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uneno\Desktop\21K40-02-001 金型保守計画（改業務管理システム）\"/>
    </mc:Choice>
  </mc:AlternateContent>
  <bookViews>
    <workbookView xWindow="0" yWindow="0" windowWidth="16170" windowHeight="9720" tabRatio="834"/>
  </bookViews>
  <sheets>
    <sheet name="表紙" sheetId="2" r:id="rId1"/>
    <sheet name="更新履歴" sheetId="3" r:id="rId2"/>
    <sheet name="仕様書フォーマット" sheetId="40" r:id="rId3"/>
    <sheet name="機能一覧" sheetId="4" r:id="rId4"/>
    <sheet name="共通仕様" sheetId="10" r:id="rId5"/>
    <sheet name="部品番号マスタ" sheetId="29" r:id="rId6"/>
    <sheet name="圧造課用部品番号マスタ" sheetId="41" r:id="rId7"/>
    <sheet name="部品番号リンク情報" sheetId="42" r:id="rId8"/>
    <sheet name="大日程部品番号リンク情報" sheetId="43" r:id="rId9"/>
    <sheet name="車種記号対照情報" sheetId="44" r:id="rId10"/>
    <sheet name="金型保守計画" sheetId="45" r:id="rId11"/>
    <sheet name="ファイルレイアウト（金型保守計画表）" sheetId="37" r:id="rId12"/>
    <sheet name="保守計画バッチ処理" sheetId="46" r:id="rId13"/>
  </sheets>
  <externalReferences>
    <externalReference r:id="rId14"/>
  </externalReferences>
  <definedNames>
    <definedName name="_xlnm.Print_Area" localSheetId="11">'ファイルレイアウト（金型保守計画表）'!$A$1:$BS$101</definedName>
    <definedName name="_xlnm.Print_Area" localSheetId="6">圧造課用部品番号マスタ!$A$1:$AY$278</definedName>
    <definedName name="_xlnm.Print_Area" localSheetId="4">共通仕様!$A$1:$AY$344</definedName>
    <definedName name="_xlnm.Print_Area" localSheetId="10">金型保守計画!$A$1:$AY$641</definedName>
    <definedName name="_xlnm.Print_Area" localSheetId="2">仕様書フォーマット!$A$1:$AY$33</definedName>
    <definedName name="_xlnm.Print_Area" localSheetId="9">車種記号対照情報!$A$1:$AY$274</definedName>
    <definedName name="_xlnm.Print_Area" localSheetId="8">大日程部品番号リンク情報!$A$1:$AY$279</definedName>
    <definedName name="_xlnm.Print_Area" localSheetId="0">表紙!$A$1:$AY$29</definedName>
    <definedName name="_xlnm.Print_Area" localSheetId="5">部品番号マスタ!$A$1:$AY$295</definedName>
    <definedName name="_xlnm.Print_Area" localSheetId="7">部品番号リンク情報!$A$1:$AY$314</definedName>
    <definedName name="_xlnm.Print_Area" localSheetId="12">保守計画バッチ処理!$A$1:$AY$322</definedName>
    <definedName name="_xlnm.Print_Titles" localSheetId="11">'ファイルレイアウト（金型保守計画表）'!$1:$2</definedName>
    <definedName name="_xlnm.Print_Titles" localSheetId="6">圧造課用部品番号マスタ!$1:$2</definedName>
    <definedName name="_xlnm.Print_Titles" localSheetId="4">共通仕様!$1:$2</definedName>
    <definedName name="_xlnm.Print_Titles" localSheetId="10">金型保守計画!$1:$2</definedName>
    <definedName name="_xlnm.Print_Titles" localSheetId="2">仕様書フォーマット!$1:$2</definedName>
    <definedName name="_xlnm.Print_Titles" localSheetId="9">車種記号対照情報!$1:$2</definedName>
    <definedName name="_xlnm.Print_Titles" localSheetId="8">大日程部品番号リンク情報!$1:$2</definedName>
    <definedName name="_xlnm.Print_Titles" localSheetId="5">部品番号マスタ!$1:$2</definedName>
    <definedName name="_xlnm.Print_Titles" localSheetId="7">部品番号リンク情報!$1:$2</definedName>
    <definedName name="_xlnm.Print_Titles" localSheetId="12">保守計画バッチ処理!$1:$2</definedName>
  </definedNames>
  <calcPr calcId="162913"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L371" i="46" l="1"/>
  <c r="BK371" i="46"/>
  <c r="BJ371" i="46"/>
  <c r="BL164" i="46" l="1"/>
  <c r="BE164" i="46"/>
  <c r="BD164" i="46"/>
  <c r="BL163" i="46"/>
  <c r="BK163" i="46"/>
  <c r="BJ163" i="46"/>
  <c r="BL162" i="46"/>
  <c r="BK162" i="46"/>
  <c r="BJ162" i="46"/>
  <c r="BL112" i="46"/>
  <c r="BK112" i="46"/>
  <c r="BJ112" i="46"/>
  <c r="BL111" i="46"/>
  <c r="BK111" i="46"/>
  <c r="BJ111" i="46"/>
  <c r="BL110" i="46"/>
  <c r="BK110" i="46"/>
  <c r="BJ110" i="46"/>
  <c r="BJ164" i="46"/>
  <c r="BK164" i="46"/>
  <c r="BC251" i="44" l="1"/>
  <c r="BC249" i="44"/>
  <c r="A249" i="44"/>
  <c r="BC256" i="43" l="1"/>
  <c r="A256" i="43"/>
  <c r="BC254" i="43"/>
  <c r="A254" i="43"/>
  <c r="BL189" i="29" l="1"/>
  <c r="N270" i="29"/>
  <c r="BG3" i="29"/>
  <c r="BL902" i="46" l="1"/>
  <c r="BK902" i="46"/>
  <c r="BJ902" i="46"/>
  <c r="BI902" i="46"/>
  <c r="BH902" i="46"/>
  <c r="BL901" i="46"/>
  <c r="BK901" i="46"/>
  <c r="BJ901" i="46"/>
  <c r="BI901" i="46"/>
  <c r="BH901" i="46"/>
  <c r="BL900" i="46"/>
  <c r="BK900" i="46"/>
  <c r="BJ900" i="46"/>
  <c r="BI900" i="46"/>
  <c r="BH900" i="46"/>
  <c r="BL899" i="46"/>
  <c r="BK899" i="46"/>
  <c r="BJ899" i="46"/>
  <c r="BL898" i="46"/>
  <c r="BK898" i="46"/>
  <c r="BJ898" i="46"/>
  <c r="BL897" i="46"/>
  <c r="BK897" i="46"/>
  <c r="BJ897" i="46"/>
  <c r="BL896" i="46"/>
  <c r="BK896" i="46"/>
  <c r="BJ896" i="46"/>
  <c r="BL895" i="46"/>
  <c r="BK895" i="46"/>
  <c r="BJ895" i="46"/>
  <c r="O895" i="46"/>
  <c r="BL894" i="46"/>
  <c r="BK894" i="46"/>
  <c r="BJ894" i="46"/>
  <c r="BL893" i="46"/>
  <c r="BK893" i="46"/>
  <c r="BJ893" i="46"/>
  <c r="BC893" i="46"/>
  <c r="BC894" i="46" s="1"/>
  <c r="BL892" i="46"/>
  <c r="BK892" i="46"/>
  <c r="BJ892" i="46"/>
  <c r="BI892" i="46"/>
  <c r="BL891" i="46"/>
  <c r="BK891" i="46"/>
  <c r="BJ891" i="46"/>
  <c r="BL890" i="46"/>
  <c r="BK890" i="46"/>
  <c r="BJ890" i="46"/>
  <c r="O890" i="46"/>
  <c r="BL889" i="46"/>
  <c r="BK889" i="46"/>
  <c r="BJ889" i="46"/>
  <c r="BL888" i="46"/>
  <c r="BK888" i="46"/>
  <c r="BJ888" i="46"/>
  <c r="BL887" i="46"/>
  <c r="BK887" i="46"/>
  <c r="BJ887" i="46"/>
  <c r="BL886" i="46"/>
  <c r="BK886" i="46"/>
  <c r="BJ886" i="46"/>
  <c r="BC886" i="46"/>
  <c r="BC887" i="46" s="1"/>
  <c r="BL885" i="46"/>
  <c r="BK885" i="46"/>
  <c r="BJ885" i="46"/>
  <c r="BI885" i="46"/>
  <c r="BL884" i="46"/>
  <c r="BK884" i="46"/>
  <c r="BL883" i="46"/>
  <c r="BK883" i="46"/>
  <c r="BL882" i="46"/>
  <c r="BK882" i="46"/>
  <c r="BL881" i="46"/>
  <c r="BK881" i="46"/>
  <c r="BL880" i="46"/>
  <c r="BK880" i="46"/>
  <c r="BL879" i="46"/>
  <c r="BK879" i="46"/>
  <c r="BL878" i="46"/>
  <c r="BK878" i="46"/>
  <c r="BL877" i="46"/>
  <c r="BK877" i="46"/>
  <c r="BL876" i="46"/>
  <c r="BK876" i="46"/>
  <c r="BL875" i="46"/>
  <c r="BK875" i="46"/>
  <c r="BL874" i="46"/>
  <c r="BK874" i="46"/>
  <c r="BL873" i="46"/>
  <c r="BK873" i="46"/>
  <c r="BL872" i="46"/>
  <c r="BK872" i="46"/>
  <c r="BL871" i="46"/>
  <c r="BK871" i="46"/>
  <c r="BL870" i="46"/>
  <c r="BK870" i="46"/>
  <c r="BL869" i="46"/>
  <c r="BK869" i="46"/>
  <c r="BL868" i="46"/>
  <c r="BK868" i="46"/>
  <c r="BL867" i="46"/>
  <c r="BK867" i="46"/>
  <c r="BL866" i="46"/>
  <c r="BK866" i="46"/>
  <c r="BL865" i="46"/>
  <c r="BK865" i="46"/>
  <c r="BL864" i="46"/>
  <c r="BK864" i="46"/>
  <c r="BL863" i="46"/>
  <c r="BK863" i="46"/>
  <c r="BL862" i="46"/>
  <c r="BK862" i="46"/>
  <c r="BL861" i="46"/>
  <c r="BK861" i="46"/>
  <c r="BL860" i="46"/>
  <c r="BK860" i="46"/>
  <c r="BL859" i="46"/>
  <c r="BK859" i="46"/>
  <c r="BL858" i="46"/>
  <c r="BK858" i="46"/>
  <c r="BL857" i="46"/>
  <c r="BK857" i="46"/>
  <c r="BL856" i="46"/>
  <c r="BK856" i="46"/>
  <c r="BL855" i="46"/>
  <c r="BK855" i="46"/>
  <c r="BL854" i="46"/>
  <c r="BK854" i="46"/>
  <c r="BL853" i="46"/>
  <c r="BK853" i="46"/>
  <c r="BL852" i="46"/>
  <c r="BK852" i="46"/>
  <c r="BL851" i="46"/>
  <c r="BK851" i="46"/>
  <c r="BL850" i="46"/>
  <c r="BK850" i="46"/>
  <c r="BL849" i="46"/>
  <c r="BK849" i="46"/>
  <c r="BL848" i="46"/>
  <c r="BK848" i="46"/>
  <c r="BD848" i="46"/>
  <c r="BD849" i="46" s="1"/>
  <c r="BD850" i="46" s="1"/>
  <c r="BD851" i="46" s="1"/>
  <c r="BL847" i="46"/>
  <c r="BK847" i="46"/>
  <c r="BJ847" i="46"/>
  <c r="BL846" i="46"/>
  <c r="BK846" i="46"/>
  <c r="BJ846" i="46"/>
  <c r="BL845" i="46"/>
  <c r="BK845" i="46"/>
  <c r="BJ845" i="46"/>
  <c r="BL844" i="46"/>
  <c r="BK844" i="46"/>
  <c r="BJ844" i="46"/>
  <c r="BL843" i="46"/>
  <c r="BK843" i="46"/>
  <c r="BJ843" i="46"/>
  <c r="BL842" i="46"/>
  <c r="BK842" i="46"/>
  <c r="BJ842" i="46"/>
  <c r="O842" i="46"/>
  <c r="BL841" i="46"/>
  <c r="BK841" i="46"/>
  <c r="BJ841" i="46"/>
  <c r="BL840" i="46"/>
  <c r="BK840" i="46"/>
  <c r="BJ840" i="46"/>
  <c r="BL839" i="46"/>
  <c r="BK839" i="46"/>
  <c r="BJ839" i="46"/>
  <c r="BL838" i="46"/>
  <c r="BK838" i="46"/>
  <c r="BJ838" i="46"/>
  <c r="BL837" i="46"/>
  <c r="BK837" i="46"/>
  <c r="BJ837" i="46"/>
  <c r="BL836" i="46"/>
  <c r="BK836" i="46"/>
  <c r="BJ836" i="46"/>
  <c r="BL835" i="46"/>
  <c r="BK835" i="46"/>
  <c r="BJ835" i="46"/>
  <c r="BL834" i="46"/>
  <c r="BK834" i="46"/>
  <c r="BJ834" i="46"/>
  <c r="BL833" i="46"/>
  <c r="BK833" i="46"/>
  <c r="BJ833" i="46"/>
  <c r="BL832" i="46"/>
  <c r="BK832" i="46"/>
  <c r="BJ832" i="46"/>
  <c r="BL831" i="46"/>
  <c r="BK831" i="46"/>
  <c r="BJ831" i="46"/>
  <c r="BL830" i="46"/>
  <c r="BK830" i="46"/>
  <c r="BJ830" i="46"/>
  <c r="BL829" i="46"/>
  <c r="BK829" i="46"/>
  <c r="BJ829" i="46"/>
  <c r="O829" i="46"/>
  <c r="BL828" i="46"/>
  <c r="BK828" i="46"/>
  <c r="BJ828" i="46"/>
  <c r="BL827" i="46"/>
  <c r="BK827" i="46"/>
  <c r="BJ827" i="46"/>
  <c r="BL826" i="46"/>
  <c r="BK826" i="46"/>
  <c r="BJ826" i="46"/>
  <c r="BL825" i="46"/>
  <c r="BK825" i="46"/>
  <c r="BJ825" i="46"/>
  <c r="BL824" i="46"/>
  <c r="BK824" i="46"/>
  <c r="BJ824" i="46"/>
  <c r="BL823" i="46"/>
  <c r="BK823" i="46"/>
  <c r="BJ823" i="46"/>
  <c r="BL822" i="46"/>
  <c r="BK822" i="46"/>
  <c r="BJ822" i="46"/>
  <c r="BL821" i="46"/>
  <c r="BK821" i="46"/>
  <c r="BJ821" i="46"/>
  <c r="BL820" i="46"/>
  <c r="BK820" i="46"/>
  <c r="BJ820" i="46"/>
  <c r="BL819" i="46"/>
  <c r="BK819" i="46"/>
  <c r="BJ819" i="46"/>
  <c r="BL818" i="46"/>
  <c r="BK818" i="46"/>
  <c r="BJ818" i="46"/>
  <c r="BL817" i="46"/>
  <c r="BK817" i="46"/>
  <c r="BJ817" i="46"/>
  <c r="BL816" i="46"/>
  <c r="BK816" i="46"/>
  <c r="BJ816" i="46"/>
  <c r="BC816" i="46"/>
  <c r="BC817" i="46" s="1"/>
  <c r="BL815" i="46"/>
  <c r="BK815" i="46"/>
  <c r="BJ815" i="46"/>
  <c r="BI815" i="46"/>
  <c r="BL814" i="46"/>
  <c r="BK814" i="46"/>
  <c r="BJ814" i="46"/>
  <c r="BI814" i="46"/>
  <c r="BL813" i="46"/>
  <c r="BK813" i="46"/>
  <c r="BJ813" i="46"/>
  <c r="BI813" i="46"/>
  <c r="BL812" i="46"/>
  <c r="BK812" i="46"/>
  <c r="BJ812" i="46"/>
  <c r="BI812" i="46"/>
  <c r="BL811" i="46"/>
  <c r="BK811" i="46"/>
  <c r="BJ811" i="46"/>
  <c r="BI811" i="46"/>
  <c r="N811" i="46"/>
  <c r="BL810" i="46"/>
  <c r="BK810" i="46"/>
  <c r="BJ810" i="46"/>
  <c r="BI810" i="46"/>
  <c r="BL809" i="46"/>
  <c r="BK809" i="46"/>
  <c r="BJ809" i="46"/>
  <c r="BI809" i="46"/>
  <c r="BL808" i="46"/>
  <c r="BK808" i="46"/>
  <c r="BJ808" i="46"/>
  <c r="BI808" i="46"/>
  <c r="BL807" i="46"/>
  <c r="BK807" i="46"/>
  <c r="BJ807" i="46"/>
  <c r="BI807" i="46"/>
  <c r="BL806" i="46"/>
  <c r="BK806" i="46"/>
  <c r="BJ806" i="46"/>
  <c r="BI806" i="46"/>
  <c r="BL805" i="46"/>
  <c r="BK805" i="46"/>
  <c r="BJ805" i="46"/>
  <c r="BI805" i="46"/>
  <c r="BL804" i="46"/>
  <c r="BK804" i="46"/>
  <c r="BJ804" i="46"/>
  <c r="BI804" i="46"/>
  <c r="BL803" i="46"/>
  <c r="BK803" i="46"/>
  <c r="BJ803" i="46"/>
  <c r="BI803" i="46"/>
  <c r="BL802" i="46"/>
  <c r="BK802" i="46"/>
  <c r="BJ802" i="46"/>
  <c r="BI802" i="46"/>
  <c r="BL801" i="46"/>
  <c r="BK801" i="46"/>
  <c r="BJ801" i="46"/>
  <c r="BI801" i="46"/>
  <c r="BL800" i="46"/>
  <c r="BK800" i="46"/>
  <c r="BJ800" i="46"/>
  <c r="BI800" i="46"/>
  <c r="BL799" i="46"/>
  <c r="BK799" i="46"/>
  <c r="BJ799" i="46"/>
  <c r="BI799" i="46"/>
  <c r="N799" i="46"/>
  <c r="BL798" i="46"/>
  <c r="BK798" i="46"/>
  <c r="BJ798" i="46"/>
  <c r="BI798" i="46"/>
  <c r="BL797" i="46"/>
  <c r="BK797" i="46"/>
  <c r="BJ797" i="46"/>
  <c r="BI797" i="46"/>
  <c r="BB797" i="46"/>
  <c r="BB798" i="46" s="1"/>
  <c r="BL796" i="46"/>
  <c r="BK796" i="46"/>
  <c r="BJ796" i="46"/>
  <c r="BI796" i="46"/>
  <c r="BH796" i="46"/>
  <c r="BL795" i="46"/>
  <c r="BK795" i="46"/>
  <c r="BJ795" i="46"/>
  <c r="BI795" i="46"/>
  <c r="BH795" i="46"/>
  <c r="BL794" i="46"/>
  <c r="BK794" i="46"/>
  <c r="BJ794" i="46"/>
  <c r="BL793" i="46"/>
  <c r="BK793" i="46"/>
  <c r="BJ793" i="46"/>
  <c r="BL792" i="46"/>
  <c r="BK792" i="46"/>
  <c r="BJ792" i="46"/>
  <c r="BL791" i="46"/>
  <c r="BK791" i="46"/>
  <c r="BJ791" i="46"/>
  <c r="BL790" i="46"/>
  <c r="BK790" i="46"/>
  <c r="BJ790" i="46"/>
  <c r="O790" i="46"/>
  <c r="BL789" i="46"/>
  <c r="BK789" i="46"/>
  <c r="BJ789" i="46"/>
  <c r="BL788" i="46"/>
  <c r="BK788" i="46"/>
  <c r="BJ788" i="46"/>
  <c r="BC788" i="46"/>
  <c r="BC789" i="46" s="1"/>
  <c r="BL787" i="46"/>
  <c r="BK787" i="46"/>
  <c r="BJ787" i="46"/>
  <c r="BI787" i="46"/>
  <c r="BL786" i="46"/>
  <c r="BK786" i="46"/>
  <c r="BJ786" i="46"/>
  <c r="BL785" i="46"/>
  <c r="BK785" i="46"/>
  <c r="BJ785" i="46"/>
  <c r="O785" i="46"/>
  <c r="BL784" i="46"/>
  <c r="BK784" i="46"/>
  <c r="BJ784" i="46"/>
  <c r="BL783" i="46"/>
  <c r="BK783" i="46"/>
  <c r="BJ783" i="46"/>
  <c r="BL782" i="46"/>
  <c r="BK782" i="46"/>
  <c r="BJ782" i="46"/>
  <c r="BL781" i="46"/>
  <c r="BK781" i="46"/>
  <c r="BJ781" i="46"/>
  <c r="BC781" i="46"/>
  <c r="BC782" i="46" s="1"/>
  <c r="BL780" i="46"/>
  <c r="BK780" i="46"/>
  <c r="BJ780" i="46"/>
  <c r="BI780" i="46"/>
  <c r="BL779" i="46"/>
  <c r="BK779" i="46"/>
  <c r="BL778" i="46"/>
  <c r="BK778" i="46"/>
  <c r="BL777" i="46"/>
  <c r="BK777" i="46"/>
  <c r="BL776" i="46"/>
  <c r="BK776" i="46"/>
  <c r="BL775" i="46"/>
  <c r="BK775" i="46"/>
  <c r="BL774" i="46"/>
  <c r="BK774" i="46"/>
  <c r="BL773" i="46"/>
  <c r="BK773" i="46"/>
  <c r="BL772" i="46"/>
  <c r="BK772" i="46"/>
  <c r="BL771" i="46"/>
  <c r="BK771" i="46"/>
  <c r="BL770" i="46"/>
  <c r="BK770" i="46"/>
  <c r="BL769" i="46"/>
  <c r="BK769" i="46"/>
  <c r="BL768" i="46"/>
  <c r="BK768" i="46"/>
  <c r="BL767" i="46"/>
  <c r="BK767" i="46"/>
  <c r="BL766" i="46"/>
  <c r="BK766" i="46"/>
  <c r="BL765" i="46"/>
  <c r="BK765" i="46"/>
  <c r="BL764" i="46"/>
  <c r="BK764" i="46"/>
  <c r="BL763" i="46"/>
  <c r="BK763" i="46"/>
  <c r="BL762" i="46"/>
  <c r="BK762" i="46"/>
  <c r="BL761" i="46"/>
  <c r="BK761" i="46"/>
  <c r="BL760" i="46"/>
  <c r="BK760" i="46"/>
  <c r="BL759" i="46"/>
  <c r="BK759" i="46"/>
  <c r="BL758" i="46"/>
  <c r="BK758" i="46"/>
  <c r="BL757" i="46"/>
  <c r="BK757" i="46"/>
  <c r="BL756" i="46"/>
  <c r="BK756" i="46"/>
  <c r="BL755" i="46"/>
  <c r="BK755" i="46"/>
  <c r="BL754" i="46"/>
  <c r="BK754" i="46"/>
  <c r="BL753" i="46"/>
  <c r="BK753" i="46"/>
  <c r="BL752" i="46"/>
  <c r="BK752" i="46"/>
  <c r="BL751" i="46"/>
  <c r="BK751" i="46"/>
  <c r="BL750" i="46"/>
  <c r="BK750" i="46"/>
  <c r="BL749" i="46"/>
  <c r="BK749" i="46"/>
  <c r="AB749" i="46"/>
  <c r="BL748" i="46"/>
  <c r="BK748" i="46"/>
  <c r="BL747" i="46"/>
  <c r="BK747" i="46"/>
  <c r="BL746" i="46"/>
  <c r="BK746" i="46"/>
  <c r="BL745" i="46"/>
  <c r="BK745" i="46"/>
  <c r="BL744" i="46"/>
  <c r="BK744" i="46"/>
  <c r="BD744" i="46"/>
  <c r="BD745" i="46" s="1"/>
  <c r="BL743" i="46"/>
  <c r="BK743" i="46"/>
  <c r="BD743" i="46"/>
  <c r="A743" i="46" s="1"/>
  <c r="BL742" i="46"/>
  <c r="BK742" i="46"/>
  <c r="BJ742" i="46"/>
  <c r="BL741" i="46"/>
  <c r="BK741" i="46"/>
  <c r="BJ741" i="46"/>
  <c r="BL740" i="46"/>
  <c r="BK740" i="46"/>
  <c r="BJ740" i="46"/>
  <c r="BL739" i="46"/>
  <c r="BK739" i="46"/>
  <c r="BJ739" i="46"/>
  <c r="BL738" i="46"/>
  <c r="BK738" i="46"/>
  <c r="BJ738" i="46"/>
  <c r="BL737" i="46"/>
  <c r="BK737" i="46"/>
  <c r="BJ737" i="46"/>
  <c r="BL736" i="46"/>
  <c r="BK736" i="46"/>
  <c r="BJ736" i="46"/>
  <c r="BL735" i="46"/>
  <c r="BK735" i="46"/>
  <c r="BJ735" i="46"/>
  <c r="BL734" i="46"/>
  <c r="BK734" i="46"/>
  <c r="BJ734" i="46"/>
  <c r="BL733" i="46"/>
  <c r="BK733" i="46"/>
  <c r="BJ733" i="46"/>
  <c r="BL732" i="46"/>
  <c r="BK732" i="46"/>
  <c r="BJ732" i="46"/>
  <c r="BL731" i="46"/>
  <c r="BK731" i="46"/>
  <c r="BJ731" i="46"/>
  <c r="BL730" i="46"/>
  <c r="BK730" i="46"/>
  <c r="BJ730" i="46"/>
  <c r="BL729" i="46"/>
  <c r="BK729" i="46"/>
  <c r="BJ729" i="46"/>
  <c r="BL728" i="46"/>
  <c r="BK728" i="46"/>
  <c r="BJ728" i="46"/>
  <c r="BL727" i="46"/>
  <c r="BK727" i="46"/>
  <c r="BJ727" i="46"/>
  <c r="BL726" i="46"/>
  <c r="BK726" i="46"/>
  <c r="BJ726" i="46"/>
  <c r="BL725" i="46"/>
  <c r="BK725" i="46"/>
  <c r="BJ725" i="46"/>
  <c r="BL724" i="46"/>
  <c r="BK724" i="46"/>
  <c r="BJ724" i="46"/>
  <c r="BL723" i="46"/>
  <c r="BK723" i="46"/>
  <c r="BJ723" i="46"/>
  <c r="BL722" i="46"/>
  <c r="BK722" i="46"/>
  <c r="BJ722" i="46"/>
  <c r="BL721" i="46"/>
  <c r="BK721" i="46"/>
  <c r="BJ721" i="46"/>
  <c r="BL720" i="46"/>
  <c r="BK720" i="46"/>
  <c r="BJ720" i="46"/>
  <c r="BL719" i="46"/>
  <c r="BK719" i="46"/>
  <c r="BJ719" i="46"/>
  <c r="BL718" i="46"/>
  <c r="BK718" i="46"/>
  <c r="BJ718" i="46"/>
  <c r="BL713" i="46"/>
  <c r="BK713" i="46"/>
  <c r="BJ713" i="46"/>
  <c r="BL712" i="46"/>
  <c r="BK712" i="46"/>
  <c r="BJ712" i="46"/>
  <c r="BL711" i="46"/>
  <c r="BK711" i="46"/>
  <c r="BJ711" i="46"/>
  <c r="BL710" i="46"/>
  <c r="BK710" i="46"/>
  <c r="BJ710" i="46"/>
  <c r="BL709" i="46"/>
  <c r="BK709" i="46"/>
  <c r="BJ709" i="46"/>
  <c r="BL708" i="46"/>
  <c r="BK708" i="46"/>
  <c r="BJ708" i="46"/>
  <c r="BL707" i="46"/>
  <c r="BK707" i="46"/>
  <c r="BJ707" i="46"/>
  <c r="O707" i="46"/>
  <c r="BL706" i="46"/>
  <c r="BK706" i="46"/>
  <c r="BJ706" i="46"/>
  <c r="BL705" i="46"/>
  <c r="BK705" i="46"/>
  <c r="BJ705" i="46"/>
  <c r="BL704" i="46"/>
  <c r="BK704" i="46"/>
  <c r="BJ704" i="46"/>
  <c r="BL703" i="46"/>
  <c r="BK703" i="46"/>
  <c r="BJ703" i="46"/>
  <c r="BL702" i="46"/>
  <c r="BK702" i="46"/>
  <c r="BJ702" i="46"/>
  <c r="BL701" i="46"/>
  <c r="BK701" i="46"/>
  <c r="BJ701" i="46"/>
  <c r="BL700" i="46"/>
  <c r="BK700" i="46"/>
  <c r="BJ700" i="46"/>
  <c r="BL699" i="46"/>
  <c r="BK699" i="46"/>
  <c r="BJ699" i="46"/>
  <c r="BL698" i="46"/>
  <c r="BK698" i="46"/>
  <c r="BJ698" i="46"/>
  <c r="BL696" i="46"/>
  <c r="BK696" i="46"/>
  <c r="BJ696" i="46"/>
  <c r="BL695" i="46"/>
  <c r="BK695" i="46"/>
  <c r="BJ695" i="46"/>
  <c r="BL694" i="46"/>
  <c r="BK694" i="46"/>
  <c r="BJ694" i="46"/>
  <c r="BL693" i="46"/>
  <c r="BK693" i="46"/>
  <c r="BJ693" i="46"/>
  <c r="BL692" i="46"/>
  <c r="BK692" i="46"/>
  <c r="BJ692" i="46"/>
  <c r="BL691" i="46"/>
  <c r="BK691" i="46"/>
  <c r="BJ691" i="46"/>
  <c r="BL690" i="46"/>
  <c r="BK690" i="46"/>
  <c r="BJ690" i="46"/>
  <c r="BL689" i="46"/>
  <c r="BK689" i="46"/>
  <c r="BJ689" i="46"/>
  <c r="BL688" i="46"/>
  <c r="BK688" i="46"/>
  <c r="BJ688" i="46"/>
  <c r="BL687" i="46"/>
  <c r="BK687" i="46"/>
  <c r="BJ687" i="46"/>
  <c r="BL686" i="46"/>
  <c r="BK686" i="46"/>
  <c r="BJ686" i="46"/>
  <c r="BL685" i="46"/>
  <c r="BK685" i="46"/>
  <c r="BJ685" i="46"/>
  <c r="BC685" i="46"/>
  <c r="BC686" i="46" s="1"/>
  <c r="BL684" i="46"/>
  <c r="BK684" i="46"/>
  <c r="BJ684" i="46"/>
  <c r="BI684" i="46"/>
  <c r="BL683" i="46"/>
  <c r="BK683" i="46"/>
  <c r="BJ683" i="46"/>
  <c r="BI683" i="46"/>
  <c r="BL682" i="46"/>
  <c r="BK682" i="46"/>
  <c r="BJ682" i="46"/>
  <c r="BL681" i="46"/>
  <c r="BK681" i="46"/>
  <c r="BJ681" i="46"/>
  <c r="BL680" i="46"/>
  <c r="BK680" i="46"/>
  <c r="BJ680" i="46"/>
  <c r="BL679" i="46"/>
  <c r="BK679" i="46"/>
  <c r="BJ679" i="46"/>
  <c r="BL678" i="46"/>
  <c r="BK678" i="46"/>
  <c r="BJ678" i="46"/>
  <c r="BL677" i="46"/>
  <c r="BK677" i="46"/>
  <c r="BJ677" i="46"/>
  <c r="BL676" i="46"/>
  <c r="BK676" i="46"/>
  <c r="BJ676" i="46"/>
  <c r="BL675" i="46"/>
  <c r="BK675" i="46"/>
  <c r="BJ675" i="46"/>
  <c r="BL674" i="46"/>
  <c r="BK674" i="46"/>
  <c r="BJ674" i="46"/>
  <c r="BL673" i="46"/>
  <c r="BK673" i="46"/>
  <c r="BJ673" i="46"/>
  <c r="BL672" i="46"/>
  <c r="BK672" i="46"/>
  <c r="BJ672" i="46"/>
  <c r="BL671" i="46"/>
  <c r="BK671" i="46"/>
  <c r="BJ671" i="46"/>
  <c r="BL670" i="46"/>
  <c r="BK670" i="46"/>
  <c r="BJ670" i="46"/>
  <c r="BL669" i="46"/>
  <c r="BK669" i="46"/>
  <c r="BJ669" i="46"/>
  <c r="BL668" i="46"/>
  <c r="BK668" i="46"/>
  <c r="BJ668" i="46"/>
  <c r="BL667" i="46"/>
  <c r="BK667" i="46"/>
  <c r="BJ667" i="46"/>
  <c r="BL666" i="46"/>
  <c r="BK666" i="46"/>
  <c r="BJ666" i="46"/>
  <c r="BL665" i="46"/>
  <c r="BK665" i="46"/>
  <c r="BJ665" i="46"/>
  <c r="BL664" i="46"/>
  <c r="BK664" i="46"/>
  <c r="BJ664" i="46"/>
  <c r="BL663" i="46"/>
  <c r="BK663" i="46"/>
  <c r="BJ663" i="46"/>
  <c r="BL662" i="46"/>
  <c r="BK662" i="46"/>
  <c r="BJ662" i="46"/>
  <c r="BL660" i="46"/>
  <c r="BK660" i="46"/>
  <c r="BJ660" i="46"/>
  <c r="BL659" i="46"/>
  <c r="BK659" i="46"/>
  <c r="BJ659" i="46"/>
  <c r="BL658" i="46"/>
  <c r="BK658" i="46"/>
  <c r="BJ658" i="46"/>
  <c r="BL657" i="46"/>
  <c r="BK657" i="46"/>
  <c r="BJ657" i="46"/>
  <c r="BL656" i="46"/>
  <c r="BK656" i="46"/>
  <c r="BJ656" i="46"/>
  <c r="BL655" i="46"/>
  <c r="BK655" i="46"/>
  <c r="BJ655" i="46"/>
  <c r="BL654" i="46"/>
  <c r="BK654" i="46"/>
  <c r="BJ654" i="46"/>
  <c r="BL653" i="46"/>
  <c r="BK653" i="46"/>
  <c r="BJ653" i="46"/>
  <c r="BL652" i="46"/>
  <c r="BK652" i="46"/>
  <c r="BJ652" i="46"/>
  <c r="BL651" i="46"/>
  <c r="BK651" i="46"/>
  <c r="BJ651" i="46"/>
  <c r="BL650" i="46"/>
  <c r="BK650" i="46"/>
  <c r="BJ650" i="46"/>
  <c r="BL649" i="46"/>
  <c r="BK649" i="46"/>
  <c r="BJ649" i="46"/>
  <c r="BL648" i="46"/>
  <c r="BK648" i="46"/>
  <c r="BJ648" i="46"/>
  <c r="BL647" i="46"/>
  <c r="BK647" i="46"/>
  <c r="BJ647" i="46"/>
  <c r="BL646" i="46"/>
  <c r="BK646" i="46"/>
  <c r="BJ646" i="46"/>
  <c r="BL645" i="46"/>
  <c r="BK645" i="46"/>
  <c r="BJ645" i="46"/>
  <c r="BL644" i="46"/>
  <c r="BK644" i="46"/>
  <c r="BJ644" i="46"/>
  <c r="BL643" i="46"/>
  <c r="BK643" i="46"/>
  <c r="BJ643" i="46"/>
  <c r="BL642" i="46"/>
  <c r="BK642" i="46"/>
  <c r="BJ642" i="46"/>
  <c r="BL641" i="46"/>
  <c r="BK641" i="46"/>
  <c r="BJ641" i="46"/>
  <c r="BL640" i="46"/>
  <c r="BK640" i="46"/>
  <c r="BJ640" i="46"/>
  <c r="BL639" i="46"/>
  <c r="BK639" i="46"/>
  <c r="BJ639" i="46"/>
  <c r="O639" i="46"/>
  <c r="BL638" i="46"/>
  <c r="BK638" i="46"/>
  <c r="BJ638" i="46"/>
  <c r="BL637" i="46"/>
  <c r="BK637" i="46"/>
  <c r="BJ637" i="46"/>
  <c r="BC637" i="46"/>
  <c r="BC638" i="46" s="1"/>
  <c r="BL636" i="46"/>
  <c r="BK636" i="46"/>
  <c r="BJ636" i="46"/>
  <c r="BI636" i="46"/>
  <c r="BL635" i="46"/>
  <c r="BK635" i="46"/>
  <c r="BJ635" i="46"/>
  <c r="BI635" i="46"/>
  <c r="BL633" i="46"/>
  <c r="BK633" i="46"/>
  <c r="BJ633" i="46"/>
  <c r="BI633" i="46"/>
  <c r="BL632" i="46"/>
  <c r="BK632" i="46"/>
  <c r="BJ632" i="46"/>
  <c r="BI632" i="46"/>
  <c r="BL631" i="46"/>
  <c r="BK631" i="46"/>
  <c r="BJ631" i="46"/>
  <c r="BI631" i="46"/>
  <c r="BL630" i="46"/>
  <c r="BK630" i="46"/>
  <c r="BJ630" i="46"/>
  <c r="BI630" i="46"/>
  <c r="BL629" i="46"/>
  <c r="BK629" i="46"/>
  <c r="BJ629" i="46"/>
  <c r="BI629" i="46"/>
  <c r="BL628" i="46"/>
  <c r="BK628" i="46"/>
  <c r="BJ628" i="46"/>
  <c r="BI628" i="46"/>
  <c r="BL627" i="46"/>
  <c r="BK627" i="46"/>
  <c r="BJ627" i="46"/>
  <c r="BI627" i="46"/>
  <c r="BL626" i="46"/>
  <c r="BK626" i="46"/>
  <c r="BJ626" i="46"/>
  <c r="BI626" i="46"/>
  <c r="BL625" i="46"/>
  <c r="BK625" i="46"/>
  <c r="BJ625" i="46"/>
  <c r="BI625" i="46"/>
  <c r="N625" i="46"/>
  <c r="BL624" i="46"/>
  <c r="BK624" i="46"/>
  <c r="BJ624" i="46"/>
  <c r="BI624" i="46"/>
  <c r="BL623" i="46"/>
  <c r="BK623" i="46"/>
  <c r="BJ623" i="46"/>
  <c r="BI623" i="46"/>
  <c r="BB623" i="46"/>
  <c r="BB624" i="46" s="1"/>
  <c r="BL622" i="46"/>
  <c r="BK622" i="46"/>
  <c r="BJ622" i="46"/>
  <c r="BI622" i="46"/>
  <c r="BH622" i="46"/>
  <c r="BL621" i="46"/>
  <c r="BK621" i="46"/>
  <c r="BJ621" i="46"/>
  <c r="BI621" i="46"/>
  <c r="BH621" i="46"/>
  <c r="BL620" i="46"/>
  <c r="BK620" i="46"/>
  <c r="BJ620" i="46"/>
  <c r="BL619" i="46"/>
  <c r="BK619" i="46"/>
  <c r="BJ619" i="46"/>
  <c r="BL618" i="46"/>
  <c r="BK618" i="46"/>
  <c r="BJ618" i="46"/>
  <c r="BL617" i="46"/>
  <c r="BK617" i="46"/>
  <c r="BJ617" i="46"/>
  <c r="BL616" i="46"/>
  <c r="BK616" i="46"/>
  <c r="BJ616" i="46"/>
  <c r="O616" i="46"/>
  <c r="BL615" i="46"/>
  <c r="BK615" i="46"/>
  <c r="BJ615" i="46"/>
  <c r="BL614" i="46"/>
  <c r="BK614" i="46"/>
  <c r="BJ614" i="46"/>
  <c r="BC614" i="46"/>
  <c r="BC615" i="46" s="1"/>
  <c r="BL613" i="46"/>
  <c r="BK613" i="46"/>
  <c r="BJ613" i="46"/>
  <c r="BI613" i="46"/>
  <c r="BL612" i="46"/>
  <c r="BK612" i="46"/>
  <c r="BJ612" i="46"/>
  <c r="BL611" i="46"/>
  <c r="BK611" i="46"/>
  <c r="BJ611" i="46"/>
  <c r="O611" i="46"/>
  <c r="BL610" i="46"/>
  <c r="BK610" i="46"/>
  <c r="BJ610" i="46"/>
  <c r="BL609" i="46"/>
  <c r="BK609" i="46"/>
  <c r="BJ609" i="46"/>
  <c r="BL608" i="46"/>
  <c r="BK608" i="46"/>
  <c r="BJ608" i="46"/>
  <c r="BL607" i="46"/>
  <c r="BK607" i="46"/>
  <c r="BJ607" i="46"/>
  <c r="BC607" i="46"/>
  <c r="BC608" i="46" s="1"/>
  <c r="BL606" i="46"/>
  <c r="BK606" i="46"/>
  <c r="BJ606" i="46"/>
  <c r="BI606" i="46"/>
  <c r="BL605" i="46"/>
  <c r="BK605" i="46"/>
  <c r="BJ605" i="46"/>
  <c r="BL604" i="46"/>
  <c r="BK604" i="46"/>
  <c r="BJ604" i="46"/>
  <c r="BL603" i="46"/>
  <c r="BK603" i="46"/>
  <c r="BJ603" i="46"/>
  <c r="BL602" i="46"/>
  <c r="BK602" i="46"/>
  <c r="BL601" i="46"/>
  <c r="BK601" i="46"/>
  <c r="BL600" i="46"/>
  <c r="BK600" i="46"/>
  <c r="BL599" i="46"/>
  <c r="BK599" i="46"/>
  <c r="BL598" i="46"/>
  <c r="BK598" i="46"/>
  <c r="BL597" i="46"/>
  <c r="BK597" i="46"/>
  <c r="BL596" i="46"/>
  <c r="BK596" i="46"/>
  <c r="BL595" i="46"/>
  <c r="BK595" i="46"/>
  <c r="BL594" i="46"/>
  <c r="BK594" i="46"/>
  <c r="BL593" i="46"/>
  <c r="BK593" i="46"/>
  <c r="BL592" i="46"/>
  <c r="BK592" i="46"/>
  <c r="BL591" i="46"/>
  <c r="BK591" i="46"/>
  <c r="BL590" i="46"/>
  <c r="BK590" i="46"/>
  <c r="BL589" i="46"/>
  <c r="BK589" i="46"/>
  <c r="BL588" i="46"/>
  <c r="BK588" i="46"/>
  <c r="BL587" i="46"/>
  <c r="BK587" i="46"/>
  <c r="BL586" i="46"/>
  <c r="BK586" i="46"/>
  <c r="BL585" i="46"/>
  <c r="BK585" i="46"/>
  <c r="BL584" i="46"/>
  <c r="BK584" i="46"/>
  <c r="BL583" i="46"/>
  <c r="BK583" i="46"/>
  <c r="BL582" i="46"/>
  <c r="BK582" i="46"/>
  <c r="BL581" i="46"/>
  <c r="BK581" i="46"/>
  <c r="BL580" i="46"/>
  <c r="BK580" i="46"/>
  <c r="BL579" i="46"/>
  <c r="BK579" i="46"/>
  <c r="BL578" i="46"/>
  <c r="BK578" i="46"/>
  <c r="BL577" i="46"/>
  <c r="BK577" i="46"/>
  <c r="BL576" i="46"/>
  <c r="BK576" i="46"/>
  <c r="BL575" i="46"/>
  <c r="BK575" i="46"/>
  <c r="BL574" i="46"/>
  <c r="BK574" i="46"/>
  <c r="BL573" i="46"/>
  <c r="BK573" i="46"/>
  <c r="BD573" i="46"/>
  <c r="A573" i="46" s="1"/>
  <c r="BL572" i="46"/>
  <c r="BK572" i="46"/>
  <c r="BJ572" i="46"/>
  <c r="BL571" i="46"/>
  <c r="BK571" i="46"/>
  <c r="BJ571" i="46"/>
  <c r="BL570" i="46"/>
  <c r="BK570" i="46"/>
  <c r="BJ570" i="46"/>
  <c r="BL569" i="46"/>
  <c r="BK569" i="46"/>
  <c r="BJ569" i="46"/>
  <c r="BL568" i="46"/>
  <c r="BK568" i="46"/>
  <c r="BJ568" i="46"/>
  <c r="BL567" i="46"/>
  <c r="BK567" i="46"/>
  <c r="BJ567" i="46"/>
  <c r="BL566" i="46"/>
  <c r="BK566" i="46"/>
  <c r="BJ566" i="46"/>
  <c r="BL565" i="46"/>
  <c r="BK565" i="46"/>
  <c r="BJ565" i="46"/>
  <c r="BC565" i="46"/>
  <c r="BC566" i="46" s="1"/>
  <c r="BC567" i="46" s="1"/>
  <c r="BL564" i="46"/>
  <c r="BK564" i="46"/>
  <c r="BJ564" i="46"/>
  <c r="BI564" i="46"/>
  <c r="BL563" i="46"/>
  <c r="BK563" i="46"/>
  <c r="BJ563" i="46"/>
  <c r="BI563" i="46"/>
  <c r="BL562" i="46"/>
  <c r="BK562" i="46"/>
  <c r="BJ562" i="46"/>
  <c r="BL561" i="46"/>
  <c r="BK561" i="46"/>
  <c r="BJ561" i="46"/>
  <c r="BL560" i="46"/>
  <c r="BK560" i="46"/>
  <c r="BJ560" i="46"/>
  <c r="BL559" i="46"/>
  <c r="BK559" i="46"/>
  <c r="BL558" i="46"/>
  <c r="BK558" i="46"/>
  <c r="BL557" i="46"/>
  <c r="BK557" i="46"/>
  <c r="BL556" i="46"/>
  <c r="BK556" i="46"/>
  <c r="BL555" i="46"/>
  <c r="BK555" i="46"/>
  <c r="BL554" i="46"/>
  <c r="BK554" i="46"/>
  <c r="BL553" i="46"/>
  <c r="BK553" i="46"/>
  <c r="BL552" i="46"/>
  <c r="BK552" i="46"/>
  <c r="BL551" i="46"/>
  <c r="BK551" i="46"/>
  <c r="BL550" i="46"/>
  <c r="BK550" i="46"/>
  <c r="BL549" i="46"/>
  <c r="BK549" i="46"/>
  <c r="BL548" i="46"/>
  <c r="BK548" i="46"/>
  <c r="BL547" i="46"/>
  <c r="BK547" i="46"/>
  <c r="BL546" i="46"/>
  <c r="BK546" i="46"/>
  <c r="BL545" i="46"/>
  <c r="BK545" i="46"/>
  <c r="BL544" i="46"/>
  <c r="BK544" i="46"/>
  <c r="BL543" i="46"/>
  <c r="BK543" i="46"/>
  <c r="BL542" i="46"/>
  <c r="BK542" i="46"/>
  <c r="BL541" i="46"/>
  <c r="BK541" i="46"/>
  <c r="BL540" i="46"/>
  <c r="BK540" i="46"/>
  <c r="BL539" i="46"/>
  <c r="BK539" i="46"/>
  <c r="BL538" i="46"/>
  <c r="BK538" i="46"/>
  <c r="BL537" i="46"/>
  <c r="BK537" i="46"/>
  <c r="BL536" i="46"/>
  <c r="BK536" i="46"/>
  <c r="BL535" i="46"/>
  <c r="BK535" i="46"/>
  <c r="BL534" i="46"/>
  <c r="BK534" i="46"/>
  <c r="BL533" i="46"/>
  <c r="BK533" i="46"/>
  <c r="BL532" i="46"/>
  <c r="BK532" i="46"/>
  <c r="BL531" i="46"/>
  <c r="BK531" i="46"/>
  <c r="BL530" i="46"/>
  <c r="BK530" i="46"/>
  <c r="BL529" i="46"/>
  <c r="BK529" i="46"/>
  <c r="BD529" i="46"/>
  <c r="A529" i="46" s="1"/>
  <c r="BL528" i="46"/>
  <c r="BK528" i="46"/>
  <c r="BJ528" i="46"/>
  <c r="BL527" i="46"/>
  <c r="BK527" i="46"/>
  <c r="BJ527" i="46"/>
  <c r="BL526" i="46"/>
  <c r="BK526" i="46"/>
  <c r="BJ526" i="46"/>
  <c r="BL525" i="46"/>
  <c r="BK525" i="46"/>
  <c r="BJ525" i="46"/>
  <c r="BL524" i="46"/>
  <c r="BK524" i="46"/>
  <c r="BJ524" i="46"/>
  <c r="BL523" i="46"/>
  <c r="BK523" i="46"/>
  <c r="BJ523" i="46"/>
  <c r="BL522" i="46"/>
  <c r="BK522" i="46"/>
  <c r="BJ522" i="46"/>
  <c r="BL521" i="46"/>
  <c r="BK521" i="46"/>
  <c r="BJ521" i="46"/>
  <c r="BL520" i="46"/>
  <c r="BK520" i="46"/>
  <c r="BJ520" i="46"/>
  <c r="BL519" i="46"/>
  <c r="BK519" i="46"/>
  <c r="BJ519" i="46"/>
  <c r="BL518" i="46"/>
  <c r="BK518" i="46"/>
  <c r="BJ518" i="46"/>
  <c r="BL517" i="46"/>
  <c r="BK517" i="46"/>
  <c r="BL516" i="46"/>
  <c r="BK516" i="46"/>
  <c r="BL515" i="46"/>
  <c r="BK515" i="46"/>
  <c r="BL514" i="46"/>
  <c r="BK514" i="46"/>
  <c r="BL513" i="46"/>
  <c r="BK513" i="46"/>
  <c r="BL512" i="46"/>
  <c r="BK512" i="46"/>
  <c r="BD512" i="46"/>
  <c r="A512" i="46" s="1"/>
  <c r="BL511" i="46"/>
  <c r="BK511" i="46"/>
  <c r="BJ511" i="46"/>
  <c r="BL510" i="46"/>
  <c r="BK510" i="46"/>
  <c r="BJ510" i="46"/>
  <c r="BL509" i="46"/>
  <c r="BK509" i="46"/>
  <c r="BJ509" i="46"/>
  <c r="BL508" i="46"/>
  <c r="BK508" i="46"/>
  <c r="BJ508" i="46"/>
  <c r="BL507" i="46"/>
  <c r="BK507" i="46"/>
  <c r="BJ507" i="46"/>
  <c r="BL506" i="46"/>
  <c r="BK506" i="46"/>
  <c r="BJ506" i="46"/>
  <c r="BL505" i="46"/>
  <c r="BK505" i="46"/>
  <c r="BJ505" i="46"/>
  <c r="BL504" i="46"/>
  <c r="BK504" i="46"/>
  <c r="BJ504" i="46"/>
  <c r="BL503" i="46"/>
  <c r="BK503" i="46"/>
  <c r="BJ503" i="46"/>
  <c r="BC503" i="46"/>
  <c r="BC504" i="46" s="1"/>
  <c r="BL502" i="46"/>
  <c r="BK502" i="46"/>
  <c r="BJ502" i="46"/>
  <c r="BI502" i="46"/>
  <c r="BL501" i="46"/>
  <c r="BK501" i="46"/>
  <c r="BJ501" i="46"/>
  <c r="BI501" i="46"/>
  <c r="BL500" i="46"/>
  <c r="BK500" i="46"/>
  <c r="BJ500" i="46"/>
  <c r="BI500" i="46"/>
  <c r="BL499" i="46"/>
  <c r="BK499" i="46"/>
  <c r="BJ499" i="46"/>
  <c r="BI499" i="46"/>
  <c r="N499" i="46"/>
  <c r="BL498" i="46"/>
  <c r="BK498" i="46"/>
  <c r="BJ498" i="46"/>
  <c r="BI498" i="46"/>
  <c r="BL497" i="46"/>
  <c r="BK497" i="46"/>
  <c r="BJ497" i="46"/>
  <c r="BI497" i="46"/>
  <c r="BL496" i="46"/>
  <c r="BK496" i="46"/>
  <c r="BJ496" i="46"/>
  <c r="BL495" i="46"/>
  <c r="BK495" i="46"/>
  <c r="BJ495" i="46"/>
  <c r="BL494" i="46"/>
  <c r="BK494" i="46"/>
  <c r="BJ494" i="46"/>
  <c r="BL493" i="46"/>
  <c r="BK493" i="46"/>
  <c r="BJ493" i="46"/>
  <c r="BL492" i="46"/>
  <c r="BK492" i="46"/>
  <c r="BJ492" i="46"/>
  <c r="BL491" i="46"/>
  <c r="BK491" i="46"/>
  <c r="BJ491" i="46"/>
  <c r="BL490" i="46"/>
  <c r="BK490" i="46"/>
  <c r="BJ490" i="46"/>
  <c r="BL489" i="46"/>
  <c r="BK489" i="46"/>
  <c r="BJ489" i="46"/>
  <c r="BL488" i="46"/>
  <c r="BK488" i="46"/>
  <c r="BJ488" i="46"/>
  <c r="BL487" i="46"/>
  <c r="BK487" i="46"/>
  <c r="BJ487" i="46"/>
  <c r="BL486" i="46"/>
  <c r="BK486" i="46"/>
  <c r="BJ486" i="46"/>
  <c r="BL485" i="46"/>
  <c r="BK485" i="46"/>
  <c r="BJ485" i="46"/>
  <c r="BL484" i="46"/>
  <c r="BK484" i="46"/>
  <c r="BJ484" i="46"/>
  <c r="BL483" i="46"/>
  <c r="BK483" i="46"/>
  <c r="BJ483" i="46"/>
  <c r="BL482" i="46"/>
  <c r="BK482" i="46"/>
  <c r="BJ482" i="46"/>
  <c r="BL481" i="46"/>
  <c r="BK481" i="46"/>
  <c r="BJ481" i="46"/>
  <c r="BL480" i="46"/>
  <c r="BK480" i="46"/>
  <c r="BJ480" i="46"/>
  <c r="BL479" i="46"/>
  <c r="BK479" i="46"/>
  <c r="BJ479" i="46"/>
  <c r="BL478" i="46"/>
  <c r="BK478" i="46"/>
  <c r="BJ478" i="46"/>
  <c r="BL477" i="46"/>
  <c r="BK477" i="46"/>
  <c r="BJ477" i="46"/>
  <c r="BL476" i="46"/>
  <c r="BK476" i="46"/>
  <c r="BJ476" i="46"/>
  <c r="BL475" i="46"/>
  <c r="BK475" i="46"/>
  <c r="BJ475" i="46"/>
  <c r="BL474" i="46"/>
  <c r="BK474" i="46"/>
  <c r="BJ474" i="46"/>
  <c r="BL473" i="46"/>
  <c r="BK473" i="46"/>
  <c r="BJ473" i="46"/>
  <c r="BL472" i="46"/>
  <c r="BK472" i="46"/>
  <c r="BJ472" i="46"/>
  <c r="BC472" i="46"/>
  <c r="BC473" i="46" s="1"/>
  <c r="BL471" i="46"/>
  <c r="BK471" i="46"/>
  <c r="BJ471" i="46"/>
  <c r="BI471" i="46"/>
  <c r="BB471" i="46"/>
  <c r="BB472" i="46" s="1"/>
  <c r="BL470" i="46"/>
  <c r="BK470" i="46"/>
  <c r="BJ470" i="46"/>
  <c r="BI470" i="46"/>
  <c r="BH470" i="46"/>
  <c r="BL469" i="46"/>
  <c r="BK469" i="46"/>
  <c r="BJ469" i="46"/>
  <c r="BL468" i="46"/>
  <c r="BK468" i="46"/>
  <c r="BJ468" i="46"/>
  <c r="BL467" i="46"/>
  <c r="BK467" i="46"/>
  <c r="BJ467" i="46"/>
  <c r="BL466" i="46"/>
  <c r="BK466" i="46"/>
  <c r="BJ466" i="46"/>
  <c r="BL465" i="46"/>
  <c r="BK465" i="46"/>
  <c r="BJ465" i="46"/>
  <c r="O465" i="46"/>
  <c r="BL464" i="46"/>
  <c r="BK464" i="46"/>
  <c r="BJ464" i="46"/>
  <c r="BL463" i="46"/>
  <c r="BK463" i="46"/>
  <c r="BJ463" i="46"/>
  <c r="BC463" i="46"/>
  <c r="BC464" i="46" s="1"/>
  <c r="BL462" i="46"/>
  <c r="BK462" i="46"/>
  <c r="BJ462" i="46"/>
  <c r="BI462" i="46"/>
  <c r="BL461" i="46"/>
  <c r="BK461" i="46"/>
  <c r="BJ461" i="46"/>
  <c r="BL460" i="46"/>
  <c r="BK460" i="46"/>
  <c r="BJ460" i="46"/>
  <c r="O460" i="46"/>
  <c r="BL459" i="46"/>
  <c r="BK459" i="46"/>
  <c r="BJ459" i="46"/>
  <c r="BL458" i="46"/>
  <c r="BK458" i="46"/>
  <c r="BJ458" i="46"/>
  <c r="BL457" i="46"/>
  <c r="BK457" i="46"/>
  <c r="BJ457" i="46"/>
  <c r="BL456" i="46"/>
  <c r="BK456" i="46"/>
  <c r="BJ456" i="46"/>
  <c r="BC456" i="46"/>
  <c r="BL455" i="46"/>
  <c r="BK455" i="46"/>
  <c r="BJ455" i="46"/>
  <c r="BI455" i="46"/>
  <c r="BL454" i="46"/>
  <c r="BK454" i="46"/>
  <c r="BJ454" i="46"/>
  <c r="BL453" i="46"/>
  <c r="BK453" i="46"/>
  <c r="BJ453" i="46"/>
  <c r="BL452" i="46"/>
  <c r="BK452" i="46"/>
  <c r="BJ452" i="46"/>
  <c r="BL451" i="46"/>
  <c r="BK451" i="46"/>
  <c r="BJ451" i="46"/>
  <c r="BL450" i="46"/>
  <c r="BK450" i="46"/>
  <c r="BJ450" i="46"/>
  <c r="BL449" i="46"/>
  <c r="BK449" i="46"/>
  <c r="BJ449" i="46"/>
  <c r="BL448" i="46"/>
  <c r="BK448" i="46"/>
  <c r="BJ448" i="46"/>
  <c r="BL447" i="46"/>
  <c r="BK447" i="46"/>
  <c r="BJ447" i="46"/>
  <c r="BL446" i="46"/>
  <c r="BK446" i="46"/>
  <c r="BJ446" i="46"/>
  <c r="BL445" i="46"/>
  <c r="BK445" i="46"/>
  <c r="BJ445" i="46"/>
  <c r="BL444" i="46"/>
  <c r="BK444" i="46"/>
  <c r="BJ444" i="46"/>
  <c r="BL443" i="46"/>
  <c r="BK443" i="46"/>
  <c r="BJ443" i="46"/>
  <c r="BL442" i="46"/>
  <c r="BK442" i="46"/>
  <c r="BJ442" i="46"/>
  <c r="BL441" i="46"/>
  <c r="BK441" i="46"/>
  <c r="BJ441" i="46"/>
  <c r="BL440" i="46"/>
  <c r="BK440" i="46"/>
  <c r="BJ440" i="46"/>
  <c r="BL439" i="46"/>
  <c r="BK439" i="46"/>
  <c r="BJ439" i="46"/>
  <c r="BL438" i="46"/>
  <c r="BK438" i="46"/>
  <c r="BJ438" i="46"/>
  <c r="BL437" i="46"/>
  <c r="BK437" i="46"/>
  <c r="BJ437" i="46"/>
  <c r="BL436" i="46"/>
  <c r="BK436" i="46"/>
  <c r="BJ436" i="46"/>
  <c r="BL435" i="46"/>
  <c r="BK435" i="46"/>
  <c r="BJ435" i="46"/>
  <c r="BL434" i="46"/>
  <c r="BK434" i="46"/>
  <c r="BJ434" i="46"/>
  <c r="BC434" i="46"/>
  <c r="BC435" i="46" s="1"/>
  <c r="BL433" i="46"/>
  <c r="BK433" i="46"/>
  <c r="BJ433" i="46"/>
  <c r="BI433" i="46"/>
  <c r="BL432" i="46"/>
  <c r="BK432" i="46"/>
  <c r="BJ432" i="46"/>
  <c r="BL431" i="46"/>
  <c r="BK431" i="46"/>
  <c r="BJ431" i="46"/>
  <c r="BL430" i="46"/>
  <c r="BK430" i="46"/>
  <c r="BJ430" i="46"/>
  <c r="BL429" i="46"/>
  <c r="BK429" i="46"/>
  <c r="BL428" i="46"/>
  <c r="BK428" i="46"/>
  <c r="BL427" i="46"/>
  <c r="BK427" i="46"/>
  <c r="BL426" i="46"/>
  <c r="BK426" i="46"/>
  <c r="BL425" i="46"/>
  <c r="BK425" i="46"/>
  <c r="BL424" i="46"/>
  <c r="BK424" i="46"/>
  <c r="BL423" i="46"/>
  <c r="BK423" i="46"/>
  <c r="BL422" i="46"/>
  <c r="BK422" i="46"/>
  <c r="BL421" i="46"/>
  <c r="BK421" i="46"/>
  <c r="BL420" i="46"/>
  <c r="BK420" i="46"/>
  <c r="BL419" i="46"/>
  <c r="BK419" i="46"/>
  <c r="BL418" i="46"/>
  <c r="BK418" i="46"/>
  <c r="BL417" i="46"/>
  <c r="BK417" i="46"/>
  <c r="BL416" i="46"/>
  <c r="BK416" i="46"/>
  <c r="BL415" i="46"/>
  <c r="BK415" i="46"/>
  <c r="BL414" i="46"/>
  <c r="BK414" i="46"/>
  <c r="BL413" i="46"/>
  <c r="BK413" i="46"/>
  <c r="BL412" i="46"/>
  <c r="BK412" i="46"/>
  <c r="BL411" i="46"/>
  <c r="BK411" i="46"/>
  <c r="BL410" i="46"/>
  <c r="BK410" i="46"/>
  <c r="BL409" i="46"/>
  <c r="BK409" i="46"/>
  <c r="BL408" i="46"/>
  <c r="BK408" i="46"/>
  <c r="BL407" i="46"/>
  <c r="BK407" i="46"/>
  <c r="BL406" i="46"/>
  <c r="BK406" i="46"/>
  <c r="BL405" i="46"/>
  <c r="BK405" i="46"/>
  <c r="BL404" i="46"/>
  <c r="BK404" i="46"/>
  <c r="BL403" i="46"/>
  <c r="BK403" i="46"/>
  <c r="BL402" i="46"/>
  <c r="BK402" i="46"/>
  <c r="BL401" i="46"/>
  <c r="BK401" i="46"/>
  <c r="BL400" i="46"/>
  <c r="BK400" i="46"/>
  <c r="BL399" i="46"/>
  <c r="BK399" i="46"/>
  <c r="BL398" i="46"/>
  <c r="BK398" i="46"/>
  <c r="BL397" i="46"/>
  <c r="BK397" i="46"/>
  <c r="BL396" i="46"/>
  <c r="BK396" i="46"/>
  <c r="BL395" i="46"/>
  <c r="BK395" i="46"/>
  <c r="BL394" i="46"/>
  <c r="BK394" i="46"/>
  <c r="BL393" i="46"/>
  <c r="BK393" i="46"/>
  <c r="BD393" i="46"/>
  <c r="BD394" i="46" s="1"/>
  <c r="BD395" i="46" s="1"/>
  <c r="A393" i="46"/>
  <c r="BL392" i="46"/>
  <c r="BK392" i="46"/>
  <c r="BJ392" i="46"/>
  <c r="BL391" i="46"/>
  <c r="BK391" i="46"/>
  <c r="BJ391" i="46"/>
  <c r="BL390" i="46"/>
  <c r="BK390" i="46"/>
  <c r="BJ390" i="46"/>
  <c r="BL389" i="46"/>
  <c r="BK389" i="46"/>
  <c r="BJ389" i="46"/>
  <c r="BL388" i="46"/>
  <c r="BK388" i="46"/>
  <c r="BJ388" i="46"/>
  <c r="BL387" i="46"/>
  <c r="BK387" i="46"/>
  <c r="BJ387" i="46"/>
  <c r="BL386" i="46"/>
  <c r="BK386" i="46"/>
  <c r="BJ386" i="46"/>
  <c r="BL385" i="46"/>
  <c r="BK385" i="46"/>
  <c r="BJ385" i="46"/>
  <c r="BL384" i="46"/>
  <c r="BK384" i="46"/>
  <c r="BJ384" i="46"/>
  <c r="BL383" i="46"/>
  <c r="BK383" i="46"/>
  <c r="BJ383" i="46"/>
  <c r="BL382" i="46"/>
  <c r="BK382" i="46"/>
  <c r="BJ382" i="46"/>
  <c r="BC382" i="46"/>
  <c r="BC383" i="46" s="1"/>
  <c r="BL381" i="46"/>
  <c r="BK381" i="46"/>
  <c r="BJ381" i="46"/>
  <c r="BI381" i="46"/>
  <c r="BL380" i="46"/>
  <c r="BK380" i="46"/>
  <c r="BJ380" i="46"/>
  <c r="BI380" i="46"/>
  <c r="BL379" i="46"/>
  <c r="BK379" i="46"/>
  <c r="BJ379" i="46"/>
  <c r="BI379" i="46"/>
  <c r="BL378" i="46"/>
  <c r="BK378" i="46"/>
  <c r="BJ378" i="46"/>
  <c r="BI378" i="46"/>
  <c r="N378" i="46"/>
  <c r="BL377" i="46"/>
  <c r="BK377" i="46"/>
  <c r="BJ377" i="46"/>
  <c r="BI377" i="46"/>
  <c r="BL376" i="46"/>
  <c r="BK376" i="46"/>
  <c r="BJ376" i="46"/>
  <c r="BI376" i="46"/>
  <c r="BL375" i="46"/>
  <c r="BK375" i="46"/>
  <c r="BJ375" i="46"/>
  <c r="BL374" i="46"/>
  <c r="BK374" i="46"/>
  <c r="BJ374" i="46"/>
  <c r="BL373" i="46"/>
  <c r="BK373" i="46"/>
  <c r="BJ373" i="46"/>
  <c r="BL372" i="46"/>
  <c r="BK372" i="46"/>
  <c r="BJ372" i="46"/>
  <c r="BL370" i="46"/>
  <c r="BK370" i="46"/>
  <c r="BJ370" i="46"/>
  <c r="BL369" i="46"/>
  <c r="BK369" i="46"/>
  <c r="BJ369" i="46"/>
  <c r="BC369" i="46"/>
  <c r="BL368" i="46"/>
  <c r="BK368" i="46"/>
  <c r="BJ368" i="46"/>
  <c r="BI368" i="46"/>
  <c r="BL367" i="46"/>
  <c r="BK367" i="46"/>
  <c r="BJ367" i="46"/>
  <c r="BL366" i="46"/>
  <c r="BK366" i="46"/>
  <c r="BJ366" i="46"/>
  <c r="BL365" i="46"/>
  <c r="BK365" i="46"/>
  <c r="BJ365" i="46"/>
  <c r="BL364" i="46"/>
  <c r="BK364" i="46"/>
  <c r="BJ364" i="46"/>
  <c r="BL363" i="46"/>
  <c r="BK363" i="46"/>
  <c r="BJ363" i="46"/>
  <c r="BL362" i="46"/>
  <c r="BK362" i="46"/>
  <c r="BJ362" i="46"/>
  <c r="BL361" i="46"/>
  <c r="BK361" i="46"/>
  <c r="BJ361" i="46"/>
  <c r="BL360" i="46"/>
  <c r="BK360" i="46"/>
  <c r="BJ360" i="46"/>
  <c r="BL359" i="46"/>
  <c r="BK359" i="46"/>
  <c r="BJ359" i="46"/>
  <c r="BL358" i="46"/>
  <c r="BK358" i="46"/>
  <c r="BJ358" i="46"/>
  <c r="BL357" i="46"/>
  <c r="BK357" i="46"/>
  <c r="BJ357" i="46"/>
  <c r="BL356" i="46"/>
  <c r="BK356" i="46"/>
  <c r="BJ356" i="46"/>
  <c r="BL355" i="46"/>
  <c r="BK355" i="46"/>
  <c r="BJ355" i="46"/>
  <c r="BL354" i="46"/>
  <c r="BK354" i="46"/>
  <c r="BJ354" i="46"/>
  <c r="BL353" i="46"/>
  <c r="BK353" i="46"/>
  <c r="BJ353" i="46"/>
  <c r="BL352" i="46"/>
  <c r="BK352" i="46"/>
  <c r="BJ352" i="46"/>
  <c r="BL351" i="46"/>
  <c r="BK351" i="46"/>
  <c r="BJ351" i="46"/>
  <c r="BL350" i="46"/>
  <c r="BK350" i="46"/>
  <c r="BJ350" i="46"/>
  <c r="BL349" i="46"/>
  <c r="BK349" i="46"/>
  <c r="BJ349" i="46"/>
  <c r="BL348" i="46"/>
  <c r="BK348" i="46"/>
  <c r="BJ348" i="46"/>
  <c r="BL347" i="46"/>
  <c r="BK347" i="46"/>
  <c r="BJ347" i="46"/>
  <c r="BL346" i="46"/>
  <c r="BK346" i="46"/>
  <c r="BJ346" i="46"/>
  <c r="BL345" i="46"/>
  <c r="BK345" i="46"/>
  <c r="BJ345" i="46"/>
  <c r="BL344" i="46"/>
  <c r="BK344" i="46"/>
  <c r="BJ344" i="46"/>
  <c r="BL343" i="46"/>
  <c r="BK343" i="46"/>
  <c r="BJ343" i="46"/>
  <c r="BL342" i="46"/>
  <c r="BK342" i="46"/>
  <c r="BJ342" i="46"/>
  <c r="BL341" i="46"/>
  <c r="BK341" i="46"/>
  <c r="BJ341" i="46"/>
  <c r="BL340" i="46"/>
  <c r="BK340" i="46"/>
  <c r="BJ340" i="46"/>
  <c r="BL339" i="46"/>
  <c r="BK339" i="46"/>
  <c r="BJ339" i="46"/>
  <c r="BL338" i="46"/>
  <c r="BK338" i="46"/>
  <c r="BJ338" i="46"/>
  <c r="BL337" i="46"/>
  <c r="BK337" i="46"/>
  <c r="BJ337" i="46"/>
  <c r="BL336" i="46"/>
  <c r="BK336" i="46"/>
  <c r="BJ336" i="46"/>
  <c r="BL335" i="46"/>
  <c r="BK335" i="46"/>
  <c r="BJ335" i="46"/>
  <c r="BL334" i="46"/>
  <c r="BK334" i="46"/>
  <c r="BJ334" i="46"/>
  <c r="BL333" i="46"/>
  <c r="BK333" i="46"/>
  <c r="BJ333" i="46"/>
  <c r="BL332" i="46"/>
  <c r="BK332" i="46"/>
  <c r="BJ332" i="46"/>
  <c r="BL331" i="46"/>
  <c r="BK331" i="46"/>
  <c r="BJ331" i="46"/>
  <c r="BL330" i="46"/>
  <c r="BK330" i="46"/>
  <c r="BJ330" i="46"/>
  <c r="BL329" i="46"/>
  <c r="BK329" i="46"/>
  <c r="BJ329" i="46"/>
  <c r="BL328" i="46"/>
  <c r="BK328" i="46"/>
  <c r="BJ328" i="46"/>
  <c r="BL327" i="46"/>
  <c r="BK327" i="46"/>
  <c r="BJ327" i="46"/>
  <c r="BL326" i="46"/>
  <c r="BK326" i="46"/>
  <c r="BJ326" i="46"/>
  <c r="BL325" i="46"/>
  <c r="BK325" i="46"/>
  <c r="BJ325" i="46"/>
  <c r="BC325" i="46"/>
  <c r="BC326" i="46" s="1"/>
  <c r="BC327" i="46" s="1"/>
  <c r="BL324" i="46"/>
  <c r="BK324" i="46"/>
  <c r="BJ324" i="46"/>
  <c r="BI324" i="46"/>
  <c r="BB324" i="46"/>
  <c r="BB325" i="46" s="1"/>
  <c r="BL323" i="46"/>
  <c r="BK323" i="46"/>
  <c r="BJ323" i="46"/>
  <c r="BI323" i="46"/>
  <c r="BH323" i="46"/>
  <c r="BL322" i="46"/>
  <c r="BK322" i="46"/>
  <c r="BJ322" i="46"/>
  <c r="BI322" i="46"/>
  <c r="BL321" i="46"/>
  <c r="BK321" i="46"/>
  <c r="BJ321" i="46"/>
  <c r="BI321" i="46"/>
  <c r="BL320" i="46"/>
  <c r="BK320" i="46"/>
  <c r="BJ320" i="46"/>
  <c r="BI320" i="46"/>
  <c r="BL319" i="46"/>
  <c r="BK319" i="46"/>
  <c r="BJ319" i="46"/>
  <c r="BI319" i="46"/>
  <c r="BL318" i="46"/>
  <c r="BK318" i="46"/>
  <c r="BJ318" i="46"/>
  <c r="BI318" i="46"/>
  <c r="BL317" i="46"/>
  <c r="BK317" i="46"/>
  <c r="BJ317" i="46"/>
  <c r="BI317" i="46"/>
  <c r="BL316" i="46"/>
  <c r="BK316" i="46"/>
  <c r="BJ316" i="46"/>
  <c r="BI316" i="46"/>
  <c r="BL315" i="46"/>
  <c r="BK315" i="46"/>
  <c r="BJ315" i="46"/>
  <c r="BI315" i="46"/>
  <c r="BL314" i="46"/>
  <c r="BK314" i="46"/>
  <c r="BJ314" i="46"/>
  <c r="BI314" i="46"/>
  <c r="BL313" i="46"/>
  <c r="BK313" i="46"/>
  <c r="BJ313" i="46"/>
  <c r="BI313" i="46"/>
  <c r="BL312" i="46"/>
  <c r="BK312" i="46"/>
  <c r="BJ312" i="46"/>
  <c r="BI312" i="46"/>
  <c r="BL311" i="46"/>
  <c r="BK311" i="46"/>
  <c r="BJ311" i="46"/>
  <c r="BL310" i="46"/>
  <c r="BK310" i="46"/>
  <c r="BJ310" i="46"/>
  <c r="BL309" i="46"/>
  <c r="BK309" i="46"/>
  <c r="BJ309" i="46"/>
  <c r="BL308" i="46"/>
  <c r="BK308" i="46"/>
  <c r="BJ308" i="46"/>
  <c r="BL307" i="46"/>
  <c r="BK307" i="46"/>
  <c r="BJ307" i="46"/>
  <c r="BL306" i="46"/>
  <c r="BK306" i="46"/>
  <c r="BJ306" i="46"/>
  <c r="BL305" i="46"/>
  <c r="BK305" i="46"/>
  <c r="BJ305" i="46"/>
  <c r="BL304" i="46"/>
  <c r="BK304" i="46"/>
  <c r="BJ304" i="46"/>
  <c r="BL303" i="46"/>
  <c r="BK303" i="46"/>
  <c r="BJ303" i="46"/>
  <c r="BL302" i="46"/>
  <c r="BK302" i="46"/>
  <c r="BJ302" i="46"/>
  <c r="BL301" i="46"/>
  <c r="BK301" i="46"/>
  <c r="BJ301" i="46"/>
  <c r="BC301" i="46"/>
  <c r="BC302" i="46" s="1"/>
  <c r="BC303" i="46" s="1"/>
  <c r="BL300" i="46"/>
  <c r="BK300" i="46"/>
  <c r="BJ300" i="46"/>
  <c r="BC300" i="46"/>
  <c r="BL299" i="46"/>
  <c r="BK299" i="46"/>
  <c r="BJ299" i="46"/>
  <c r="BI299" i="46"/>
  <c r="BL298" i="46"/>
  <c r="BK298" i="46"/>
  <c r="BJ298" i="46"/>
  <c r="BI298" i="46"/>
  <c r="BL297" i="46"/>
  <c r="BK297" i="46"/>
  <c r="BJ297" i="46"/>
  <c r="BI297" i="46"/>
  <c r="BB297" i="46"/>
  <c r="BB298" i="46" s="1"/>
  <c r="BB299" i="46" s="1"/>
  <c r="BB300" i="46" s="1"/>
  <c r="BL296" i="46"/>
  <c r="BK296" i="46"/>
  <c r="BJ296" i="46"/>
  <c r="BI296" i="46"/>
  <c r="BH296" i="46"/>
  <c r="BL295" i="46"/>
  <c r="BK295" i="46"/>
  <c r="BJ295" i="46"/>
  <c r="BL294" i="46"/>
  <c r="BK294" i="46"/>
  <c r="BJ294" i="46"/>
  <c r="BL293" i="46"/>
  <c r="BK293" i="46"/>
  <c r="BJ293" i="46"/>
  <c r="BL292" i="46"/>
  <c r="BK292" i="46"/>
  <c r="BJ292" i="46"/>
  <c r="BL291" i="46"/>
  <c r="BK291" i="46"/>
  <c r="BJ291" i="46"/>
  <c r="BL290" i="46"/>
  <c r="BK290" i="46"/>
  <c r="BJ290" i="46"/>
  <c r="BL289" i="46"/>
  <c r="BK289" i="46"/>
  <c r="BJ289" i="46"/>
  <c r="BL288" i="46"/>
  <c r="BK288" i="46"/>
  <c r="BJ288" i="46"/>
  <c r="BL287" i="46"/>
  <c r="BK287" i="46"/>
  <c r="BJ287" i="46"/>
  <c r="BL286" i="46"/>
  <c r="BK286" i="46"/>
  <c r="BJ286" i="46"/>
  <c r="BL285" i="46"/>
  <c r="BK285" i="46"/>
  <c r="BJ285" i="46"/>
  <c r="BL284" i="46"/>
  <c r="BK284" i="46"/>
  <c r="BJ284" i="46"/>
  <c r="BL283" i="46"/>
  <c r="BK283" i="46"/>
  <c r="BJ283" i="46"/>
  <c r="BL282" i="46"/>
  <c r="BK282" i="46"/>
  <c r="BJ282" i="46"/>
  <c r="BL281" i="46"/>
  <c r="BK281" i="46"/>
  <c r="BJ281" i="46"/>
  <c r="BL280" i="46"/>
  <c r="BK280" i="46"/>
  <c r="BJ280" i="46"/>
  <c r="BL279" i="46"/>
  <c r="BK279" i="46"/>
  <c r="BJ279" i="46"/>
  <c r="BL278" i="46"/>
  <c r="BK278" i="46"/>
  <c r="BJ278" i="46"/>
  <c r="BL277" i="46"/>
  <c r="BK277" i="46"/>
  <c r="BJ277" i="46"/>
  <c r="BL276" i="46"/>
  <c r="BK276" i="46"/>
  <c r="BJ276" i="46"/>
  <c r="BL275" i="46"/>
  <c r="BK275" i="46"/>
  <c r="BJ275" i="46"/>
  <c r="BL274" i="46"/>
  <c r="BK274" i="46"/>
  <c r="BJ274" i="46"/>
  <c r="BL273" i="46"/>
  <c r="BK273" i="46"/>
  <c r="BJ273" i="46"/>
  <c r="BL272" i="46"/>
  <c r="BK272" i="46"/>
  <c r="BJ272" i="46"/>
  <c r="BL271" i="46"/>
  <c r="BK271" i="46"/>
  <c r="BJ271" i="46"/>
  <c r="BL270" i="46"/>
  <c r="BK270" i="46"/>
  <c r="BJ270" i="46"/>
  <c r="BL269" i="46"/>
  <c r="BK269" i="46"/>
  <c r="BJ269" i="46"/>
  <c r="BC269" i="46"/>
  <c r="BL268" i="46"/>
  <c r="BK268" i="46"/>
  <c r="BJ268" i="46"/>
  <c r="BI268" i="46"/>
  <c r="BL267" i="46"/>
  <c r="BK267" i="46"/>
  <c r="BJ267" i="46"/>
  <c r="BI267" i="46"/>
  <c r="BL266" i="46"/>
  <c r="BK266" i="46"/>
  <c r="BJ266" i="46"/>
  <c r="BL265" i="46"/>
  <c r="BK265" i="46"/>
  <c r="BJ265" i="46"/>
  <c r="BL264" i="46"/>
  <c r="BK264" i="46"/>
  <c r="BJ264" i="46"/>
  <c r="BL263" i="46"/>
  <c r="BK263" i="46"/>
  <c r="BJ263" i="46"/>
  <c r="BL262" i="46"/>
  <c r="BK262" i="46"/>
  <c r="BJ262" i="46"/>
  <c r="BL261" i="46"/>
  <c r="BK261" i="46"/>
  <c r="BJ261" i="46"/>
  <c r="BL260" i="46"/>
  <c r="BK260" i="46"/>
  <c r="BJ260" i="46"/>
  <c r="BL259" i="46"/>
  <c r="BK259" i="46"/>
  <c r="BJ259" i="46"/>
  <c r="BL258" i="46"/>
  <c r="BK258" i="46"/>
  <c r="BJ258" i="46"/>
  <c r="BL257" i="46"/>
  <c r="BK257" i="46"/>
  <c r="BJ257" i="46"/>
  <c r="BL256" i="46"/>
  <c r="BK256" i="46"/>
  <c r="BJ256" i="46"/>
  <c r="BL255" i="46"/>
  <c r="BK255" i="46"/>
  <c r="BJ255" i="46"/>
  <c r="BL254" i="46"/>
  <c r="BK254" i="46"/>
  <c r="BJ254" i="46"/>
  <c r="BL253" i="46"/>
  <c r="BK253" i="46"/>
  <c r="BJ253" i="46"/>
  <c r="BL252" i="46"/>
  <c r="BK252" i="46"/>
  <c r="BJ252" i="46"/>
  <c r="BC252" i="46"/>
  <c r="BC253" i="46" s="1"/>
  <c r="BL251" i="46"/>
  <c r="BK251" i="46"/>
  <c r="BJ251" i="46"/>
  <c r="BI251" i="46"/>
  <c r="BL250" i="46"/>
  <c r="BK250" i="46"/>
  <c r="BJ250" i="46"/>
  <c r="BL249" i="46"/>
  <c r="BK249" i="46"/>
  <c r="BJ249" i="46"/>
  <c r="O249" i="46"/>
  <c r="BL248" i="46"/>
  <c r="BK248" i="46"/>
  <c r="BJ248" i="46"/>
  <c r="BL247" i="46"/>
  <c r="BK247" i="46"/>
  <c r="BJ247" i="46"/>
  <c r="BL246" i="46"/>
  <c r="BK246" i="46"/>
  <c r="BJ246" i="46"/>
  <c r="BL245" i="46"/>
  <c r="BK245" i="46"/>
  <c r="BJ245" i="46"/>
  <c r="BL244" i="46"/>
  <c r="BK244" i="46"/>
  <c r="BJ244" i="46"/>
  <c r="BL243" i="46"/>
  <c r="BK243" i="46"/>
  <c r="BJ243" i="46"/>
  <c r="BL242" i="46"/>
  <c r="BK242" i="46"/>
  <c r="BJ242" i="46"/>
  <c r="BL241" i="46"/>
  <c r="BK241" i="46"/>
  <c r="BJ241" i="46"/>
  <c r="BL240" i="46"/>
  <c r="BK240" i="46"/>
  <c r="BJ240" i="46"/>
  <c r="BL239" i="46"/>
  <c r="BK239" i="46"/>
  <c r="BJ239" i="46"/>
  <c r="BL238" i="46"/>
  <c r="BK238" i="46"/>
  <c r="BJ238" i="46"/>
  <c r="BL237" i="46"/>
  <c r="BK237" i="46"/>
  <c r="BJ237" i="46"/>
  <c r="BL236" i="46"/>
  <c r="BK236" i="46"/>
  <c r="BJ236" i="46"/>
  <c r="BL235" i="46"/>
  <c r="BK235" i="46"/>
  <c r="BJ235" i="46"/>
  <c r="BL234" i="46"/>
  <c r="BK234" i="46"/>
  <c r="BJ234" i="46"/>
  <c r="BL233" i="46"/>
  <c r="BK233" i="46"/>
  <c r="BJ233" i="46"/>
  <c r="BL232" i="46"/>
  <c r="BK232" i="46"/>
  <c r="BJ232" i="46"/>
  <c r="BL231" i="46"/>
  <c r="BK231" i="46"/>
  <c r="BJ231" i="46"/>
  <c r="BL230" i="46"/>
  <c r="BK230" i="46"/>
  <c r="BJ230" i="46"/>
  <c r="BL229" i="46"/>
  <c r="BK229" i="46"/>
  <c r="BJ229" i="46"/>
  <c r="BL228" i="46"/>
  <c r="BK228" i="46"/>
  <c r="BJ228" i="46"/>
  <c r="BL227" i="46"/>
  <c r="BK227" i="46"/>
  <c r="BJ227" i="46"/>
  <c r="BL226" i="46"/>
  <c r="BK226" i="46"/>
  <c r="BJ226" i="46"/>
  <c r="BC226" i="46"/>
  <c r="BC227" i="46" s="1"/>
  <c r="BL225" i="46"/>
  <c r="BK225" i="46"/>
  <c r="BJ225" i="46"/>
  <c r="BI225" i="46"/>
  <c r="BB225" i="46"/>
  <c r="BB226" i="46" s="1"/>
  <c r="BB227" i="46" s="1"/>
  <c r="BL224" i="46"/>
  <c r="BK224" i="46"/>
  <c r="BJ224" i="46"/>
  <c r="BI224" i="46"/>
  <c r="BH224" i="46"/>
  <c r="BL223" i="46"/>
  <c r="BL222" i="46"/>
  <c r="BL221" i="46"/>
  <c r="BL220" i="46"/>
  <c r="BL219" i="46"/>
  <c r="Q219" i="46"/>
  <c r="BL218" i="46"/>
  <c r="BL217" i="46"/>
  <c r="BE217" i="46"/>
  <c r="BL216" i="46"/>
  <c r="BK216" i="46"/>
  <c r="BL215" i="46"/>
  <c r="BK215" i="46"/>
  <c r="BL214" i="46"/>
  <c r="BK214" i="46"/>
  <c r="BD214" i="46"/>
  <c r="BL213" i="46"/>
  <c r="BK213" i="46"/>
  <c r="BD213" i="46"/>
  <c r="A213" i="46" s="1"/>
  <c r="BL212" i="46"/>
  <c r="BK212" i="46"/>
  <c r="BJ212" i="46"/>
  <c r="BL211" i="46"/>
  <c r="BK211" i="46"/>
  <c r="BJ211" i="46"/>
  <c r="BL210" i="46"/>
  <c r="BK210" i="46"/>
  <c r="BJ210" i="46"/>
  <c r="BL209" i="46"/>
  <c r="BK209" i="46"/>
  <c r="BJ209" i="46"/>
  <c r="BL208" i="46"/>
  <c r="BK208" i="46"/>
  <c r="BJ208" i="46"/>
  <c r="BL207" i="46"/>
  <c r="BK207" i="46"/>
  <c r="BJ207" i="46"/>
  <c r="BL206" i="46"/>
  <c r="BK206" i="46"/>
  <c r="BJ206" i="46"/>
  <c r="BL205" i="46"/>
  <c r="BK205" i="46"/>
  <c r="BJ205" i="46"/>
  <c r="BL204" i="46"/>
  <c r="BK204" i="46"/>
  <c r="BJ204" i="46"/>
  <c r="BL203" i="46"/>
  <c r="BK203" i="46"/>
  <c r="BJ203" i="46"/>
  <c r="BL202" i="46"/>
  <c r="BK202" i="46"/>
  <c r="BJ202" i="46"/>
  <c r="BL201" i="46"/>
  <c r="BK201" i="46"/>
  <c r="BJ201" i="46"/>
  <c r="BC201" i="46"/>
  <c r="BC202" i="46" s="1"/>
  <c r="BC203" i="46" s="1"/>
  <c r="BL200" i="46"/>
  <c r="BK200" i="46"/>
  <c r="BJ200" i="46"/>
  <c r="BI200" i="46"/>
  <c r="BL199" i="46"/>
  <c r="BK199" i="46"/>
  <c r="BJ199" i="46"/>
  <c r="BL198" i="46"/>
  <c r="BK198" i="46"/>
  <c r="BJ198" i="46"/>
  <c r="BL197" i="46"/>
  <c r="BK197" i="46"/>
  <c r="BJ197" i="46"/>
  <c r="BL196" i="46"/>
  <c r="BK196" i="46"/>
  <c r="BJ196" i="46"/>
  <c r="BL195" i="46"/>
  <c r="BK195" i="46"/>
  <c r="BJ195" i="46"/>
  <c r="O195" i="46"/>
  <c r="BL194" i="46"/>
  <c r="BK194" i="46"/>
  <c r="BJ194" i="46"/>
  <c r="BL193" i="46"/>
  <c r="BK193" i="46"/>
  <c r="BJ193" i="46"/>
  <c r="BL192" i="46"/>
  <c r="BK192" i="46"/>
  <c r="BJ192" i="46"/>
  <c r="BL191" i="46"/>
  <c r="BK191" i="46"/>
  <c r="BJ191" i="46"/>
  <c r="BC191" i="46"/>
  <c r="BC192" i="46" s="1"/>
  <c r="BL190" i="46"/>
  <c r="BK190" i="46"/>
  <c r="BJ190" i="46"/>
  <c r="BI190" i="46"/>
  <c r="BL189" i="46"/>
  <c r="BK189" i="46"/>
  <c r="BJ189" i="46"/>
  <c r="BI189" i="46"/>
  <c r="BL188" i="46"/>
  <c r="BK188" i="46"/>
  <c r="BJ188" i="46"/>
  <c r="BI188" i="46"/>
  <c r="BL187" i="46"/>
  <c r="BK187" i="46"/>
  <c r="BJ187" i="46"/>
  <c r="BI187" i="46"/>
  <c r="BL186" i="46"/>
  <c r="BK186" i="46"/>
  <c r="BJ186" i="46"/>
  <c r="BL185" i="46"/>
  <c r="BK185" i="46"/>
  <c r="BJ185" i="46"/>
  <c r="BL184" i="46"/>
  <c r="BK184" i="46"/>
  <c r="BJ184" i="46"/>
  <c r="BL183" i="46"/>
  <c r="BK183" i="46"/>
  <c r="BJ183" i="46"/>
  <c r="BL182" i="46"/>
  <c r="BK182" i="46"/>
  <c r="BJ182" i="46"/>
  <c r="O182" i="46"/>
  <c r="BL181" i="46"/>
  <c r="BK181" i="46"/>
  <c r="BJ181" i="46"/>
  <c r="BL180" i="46"/>
  <c r="BK180" i="46"/>
  <c r="BJ180" i="46"/>
  <c r="BL179" i="46"/>
  <c r="BK179" i="46"/>
  <c r="BJ179" i="46"/>
  <c r="BL178" i="46"/>
  <c r="BK178" i="46"/>
  <c r="BJ178" i="46"/>
  <c r="BC178" i="46"/>
  <c r="BC179" i="46" s="1"/>
  <c r="BC180" i="46" s="1"/>
  <c r="BL177" i="46"/>
  <c r="BK177" i="46"/>
  <c r="BJ177" i="46"/>
  <c r="BI177" i="46"/>
  <c r="BL176" i="46"/>
  <c r="BK176" i="46"/>
  <c r="BJ176" i="46"/>
  <c r="BI176" i="46"/>
  <c r="BL175" i="46"/>
  <c r="BK175" i="46"/>
  <c r="BJ175" i="46"/>
  <c r="BI175" i="46"/>
  <c r="BL174" i="46"/>
  <c r="BK174" i="46"/>
  <c r="BJ174" i="46"/>
  <c r="BI174" i="46"/>
  <c r="BL173" i="46"/>
  <c r="BK173" i="46"/>
  <c r="BJ173" i="46"/>
  <c r="BI173" i="46"/>
  <c r="BL172" i="46"/>
  <c r="BK172" i="46"/>
  <c r="BJ172" i="46"/>
  <c r="BI172" i="46"/>
  <c r="BL171" i="46"/>
  <c r="BK171" i="46"/>
  <c r="BJ171" i="46"/>
  <c r="BI171" i="46"/>
  <c r="BL170" i="46"/>
  <c r="BK170" i="46"/>
  <c r="BJ170" i="46"/>
  <c r="BI170" i="46"/>
  <c r="BL169" i="46"/>
  <c r="BK169" i="46"/>
  <c r="BJ169" i="46"/>
  <c r="BI169" i="46"/>
  <c r="BL168" i="46"/>
  <c r="BK168" i="46"/>
  <c r="BJ168" i="46"/>
  <c r="BI168" i="46"/>
  <c r="BL167" i="46"/>
  <c r="BK167" i="46"/>
  <c r="BJ167" i="46"/>
  <c r="BI167" i="46"/>
  <c r="BL166" i="46"/>
  <c r="BK166" i="46"/>
  <c r="BJ166" i="46"/>
  <c r="BI166" i="46"/>
  <c r="BL165" i="46"/>
  <c r="BK165" i="46"/>
  <c r="BJ165" i="46"/>
  <c r="BI165" i="46"/>
  <c r="BL161" i="46"/>
  <c r="BL160" i="46"/>
  <c r="BL159" i="46"/>
  <c r="BL158" i="46"/>
  <c r="BL157" i="46"/>
  <c r="Q157" i="46"/>
  <c r="BL156" i="46"/>
  <c r="BL155" i="46"/>
  <c r="BE155" i="46"/>
  <c r="BE156" i="46" s="1"/>
  <c r="BE157" i="46" s="1"/>
  <c r="BL154" i="46"/>
  <c r="BK154" i="46"/>
  <c r="BL153" i="46"/>
  <c r="BK153" i="46"/>
  <c r="BL152" i="46"/>
  <c r="BK152" i="46"/>
  <c r="BL151" i="46"/>
  <c r="BK151" i="46"/>
  <c r="BD151" i="46"/>
  <c r="BD152" i="46" s="1"/>
  <c r="BL150" i="46"/>
  <c r="BK150" i="46"/>
  <c r="BJ150" i="46"/>
  <c r="BL149" i="46"/>
  <c r="BK149" i="46"/>
  <c r="BJ149" i="46"/>
  <c r="BL148" i="46"/>
  <c r="BL147" i="46"/>
  <c r="BL146" i="46"/>
  <c r="BL145" i="46"/>
  <c r="BL144" i="46"/>
  <c r="Q144" i="46"/>
  <c r="BL143" i="46"/>
  <c r="BL142" i="46"/>
  <c r="BE142" i="46"/>
  <c r="BE143" i="46" s="1"/>
  <c r="BL141" i="46"/>
  <c r="BK141" i="46"/>
  <c r="BL140" i="46"/>
  <c r="BK140" i="46"/>
  <c r="BD140" i="46"/>
  <c r="A140" i="46" s="1"/>
  <c r="BL139" i="46"/>
  <c r="BK139" i="46"/>
  <c r="BJ139" i="46"/>
  <c r="BL138" i="46"/>
  <c r="BK138" i="46"/>
  <c r="BJ138" i="46"/>
  <c r="BL137" i="46"/>
  <c r="BK137" i="46"/>
  <c r="BJ137" i="46"/>
  <c r="BL136" i="46"/>
  <c r="BK136" i="46"/>
  <c r="BJ136" i="46"/>
  <c r="BL135" i="46"/>
  <c r="BK135" i="46"/>
  <c r="BJ135" i="46"/>
  <c r="BL134" i="46"/>
  <c r="BK134" i="46"/>
  <c r="BJ134" i="46"/>
  <c r="BL133" i="46"/>
  <c r="BK133" i="46"/>
  <c r="BJ133" i="46"/>
  <c r="BL132" i="46"/>
  <c r="BK132" i="46"/>
  <c r="BJ132" i="46"/>
  <c r="BL131" i="46"/>
  <c r="BK131" i="46"/>
  <c r="BJ131" i="46"/>
  <c r="BL130" i="46"/>
  <c r="BK130" i="46"/>
  <c r="BJ130" i="46"/>
  <c r="BC130" i="46"/>
  <c r="BC131" i="46" s="1"/>
  <c r="BL129" i="46"/>
  <c r="BK129" i="46"/>
  <c r="BJ129" i="46"/>
  <c r="BI129" i="46"/>
  <c r="BL128" i="46"/>
  <c r="BK128" i="46"/>
  <c r="BJ128" i="46"/>
  <c r="BL127" i="46"/>
  <c r="BK127" i="46"/>
  <c r="BJ127" i="46"/>
  <c r="BL126" i="46"/>
  <c r="BK126" i="46"/>
  <c r="BJ126" i="46"/>
  <c r="BL125" i="46"/>
  <c r="BK125" i="46"/>
  <c r="BJ125" i="46"/>
  <c r="BL124" i="46"/>
  <c r="BK124" i="46"/>
  <c r="BJ124" i="46"/>
  <c r="O124" i="46"/>
  <c r="BL123" i="46"/>
  <c r="BK123" i="46"/>
  <c r="BJ123" i="46"/>
  <c r="BL122" i="46"/>
  <c r="BK122" i="46"/>
  <c r="BJ122" i="46"/>
  <c r="BL121" i="46"/>
  <c r="BK121" i="46"/>
  <c r="BJ121" i="46"/>
  <c r="BL120" i="46"/>
  <c r="BK120" i="46"/>
  <c r="BJ120" i="46"/>
  <c r="BC120" i="46"/>
  <c r="BC121" i="46" s="1"/>
  <c r="BL119" i="46"/>
  <c r="BK119" i="46"/>
  <c r="BJ119" i="46"/>
  <c r="BI119" i="46"/>
  <c r="BL118" i="46"/>
  <c r="BK118" i="46"/>
  <c r="BJ118" i="46"/>
  <c r="BI118" i="46"/>
  <c r="BL117" i="46"/>
  <c r="BK117" i="46"/>
  <c r="BJ117" i="46"/>
  <c r="BI117" i="46"/>
  <c r="BL116" i="46"/>
  <c r="BK116" i="46"/>
  <c r="BJ116" i="46"/>
  <c r="BI116" i="46"/>
  <c r="BL115" i="46"/>
  <c r="BK115" i="46"/>
  <c r="BJ115" i="46"/>
  <c r="BL114" i="46"/>
  <c r="BK114" i="46"/>
  <c r="BJ114" i="46"/>
  <c r="BL113" i="46"/>
  <c r="BK113" i="46"/>
  <c r="BJ113" i="46"/>
  <c r="BL109" i="46"/>
  <c r="BK109" i="46"/>
  <c r="BJ109" i="46"/>
  <c r="BL108" i="46"/>
  <c r="BK108" i="46"/>
  <c r="BJ108" i="46"/>
  <c r="O108" i="46"/>
  <c r="BL107" i="46"/>
  <c r="BK107" i="46"/>
  <c r="BJ107" i="46"/>
  <c r="BL106" i="46"/>
  <c r="BK106" i="46"/>
  <c r="BJ106" i="46"/>
  <c r="BL105" i="46"/>
  <c r="BK105" i="46"/>
  <c r="BJ105" i="46"/>
  <c r="BL104" i="46"/>
  <c r="BK104" i="46"/>
  <c r="BJ104" i="46"/>
  <c r="BC104" i="46"/>
  <c r="BC105" i="46" s="1"/>
  <c r="BL103" i="46"/>
  <c r="BK103" i="46"/>
  <c r="BJ103" i="46"/>
  <c r="BI103" i="46"/>
  <c r="BL102" i="46"/>
  <c r="BK102" i="46"/>
  <c r="BJ102" i="46"/>
  <c r="BI102" i="46"/>
  <c r="BL101" i="46"/>
  <c r="BK101" i="46"/>
  <c r="BJ101" i="46"/>
  <c r="BI101" i="46"/>
  <c r="BL100" i="46"/>
  <c r="BK100" i="46"/>
  <c r="BJ100" i="46"/>
  <c r="BI100" i="46"/>
  <c r="BL99" i="46"/>
  <c r="BK99" i="46"/>
  <c r="BJ99" i="46"/>
  <c r="BI99" i="46"/>
  <c r="BL98" i="46"/>
  <c r="BK98" i="46"/>
  <c r="BJ98" i="46"/>
  <c r="BI98" i="46"/>
  <c r="BL97" i="46"/>
  <c r="BK97" i="46"/>
  <c r="BJ97" i="46"/>
  <c r="BI97" i="46"/>
  <c r="BL96" i="46"/>
  <c r="BK96" i="46"/>
  <c r="BJ96" i="46"/>
  <c r="BI96" i="46"/>
  <c r="BL95" i="46"/>
  <c r="BK95" i="46"/>
  <c r="BJ95" i="46"/>
  <c r="BI95" i="46"/>
  <c r="BL94" i="46"/>
  <c r="BK94" i="46"/>
  <c r="BJ94" i="46"/>
  <c r="BI94" i="46"/>
  <c r="BL93" i="46"/>
  <c r="BK93" i="46"/>
  <c r="BJ93" i="46"/>
  <c r="BI93" i="46"/>
  <c r="BL92" i="46"/>
  <c r="BK92" i="46"/>
  <c r="BJ92" i="46"/>
  <c r="BI92" i="46"/>
  <c r="BL91" i="46"/>
  <c r="BK91" i="46"/>
  <c r="BJ91" i="46"/>
  <c r="BI91" i="46"/>
  <c r="BB91" i="46"/>
  <c r="BB92" i="46" s="1"/>
  <c r="BB93" i="46" s="1"/>
  <c r="BB94" i="46" s="1"/>
  <c r="BL90" i="46"/>
  <c r="BK90" i="46"/>
  <c r="BJ90" i="46"/>
  <c r="BI90" i="46"/>
  <c r="BH90" i="46"/>
  <c r="BL89" i="46"/>
  <c r="BK89" i="46"/>
  <c r="BJ89" i="46"/>
  <c r="BL88" i="46"/>
  <c r="BK88" i="46"/>
  <c r="BJ88" i="46"/>
  <c r="BL87" i="46"/>
  <c r="BK87" i="46"/>
  <c r="BJ87" i="46"/>
  <c r="BL86" i="46"/>
  <c r="BK86" i="46"/>
  <c r="BJ86" i="46"/>
  <c r="BL85" i="46"/>
  <c r="BK85" i="46"/>
  <c r="BJ85" i="46"/>
  <c r="BL84" i="46"/>
  <c r="BK84" i="46"/>
  <c r="BJ84" i="46"/>
  <c r="N84" i="46"/>
  <c r="BL83" i="46"/>
  <c r="BK83" i="46"/>
  <c r="BJ83" i="46"/>
  <c r="BL82" i="46"/>
  <c r="BK82" i="46"/>
  <c r="BJ82" i="46"/>
  <c r="BC82" i="46"/>
  <c r="BC83" i="46" s="1"/>
  <c r="BL81" i="46"/>
  <c r="BK81" i="46"/>
  <c r="BJ81" i="46"/>
  <c r="BI81" i="46"/>
  <c r="BL80" i="46"/>
  <c r="BK80" i="46"/>
  <c r="BJ80" i="46"/>
  <c r="BI80" i="46"/>
  <c r="BL79" i="46"/>
  <c r="BK79" i="46"/>
  <c r="BJ79" i="46"/>
  <c r="BI79" i="46"/>
  <c r="BL78" i="46"/>
  <c r="BK78" i="46"/>
  <c r="BJ78" i="46"/>
  <c r="BI78" i="46"/>
  <c r="N78" i="46"/>
  <c r="BL77" i="46"/>
  <c r="BK77" i="46"/>
  <c r="BJ77" i="46"/>
  <c r="BI77" i="46"/>
  <c r="BL76" i="46"/>
  <c r="BK76" i="46"/>
  <c r="BJ76" i="46"/>
  <c r="BI76" i="46"/>
  <c r="BL75" i="46"/>
  <c r="BK75" i="46"/>
  <c r="BJ75" i="46"/>
  <c r="BL74" i="46"/>
  <c r="BK74" i="46"/>
  <c r="BJ74" i="46"/>
  <c r="BL73" i="46"/>
  <c r="BK73" i="46"/>
  <c r="BJ73" i="46"/>
  <c r="BC73" i="46"/>
  <c r="BC74" i="46" s="1"/>
  <c r="BL72" i="46"/>
  <c r="BK72" i="46"/>
  <c r="BJ72" i="46"/>
  <c r="BC72" i="46"/>
  <c r="BL71" i="46"/>
  <c r="BK71" i="46"/>
  <c r="BJ71" i="46"/>
  <c r="BI71" i="46"/>
  <c r="BL70" i="46"/>
  <c r="BK70" i="46"/>
  <c r="BJ70" i="46"/>
  <c r="BI70" i="46"/>
  <c r="BL69" i="46"/>
  <c r="BK69" i="46"/>
  <c r="BJ69" i="46"/>
  <c r="BI69" i="46"/>
  <c r="N69" i="46"/>
  <c r="BL68" i="46"/>
  <c r="BK68" i="46"/>
  <c r="BJ68" i="46"/>
  <c r="BI68" i="46"/>
  <c r="BL67" i="46"/>
  <c r="BK67" i="46"/>
  <c r="BJ67" i="46"/>
  <c r="BI67" i="46"/>
  <c r="BB67" i="46"/>
  <c r="BB68" i="46" s="1"/>
  <c r="BL66" i="46"/>
  <c r="BK66" i="46"/>
  <c r="BJ66" i="46"/>
  <c r="BI66" i="46"/>
  <c r="BH66" i="46"/>
  <c r="BL65" i="46"/>
  <c r="BK65" i="46"/>
  <c r="BJ65" i="46"/>
  <c r="BL64" i="46"/>
  <c r="BK64" i="46"/>
  <c r="BJ64" i="46"/>
  <c r="BL63" i="46"/>
  <c r="BK63" i="46"/>
  <c r="BJ63" i="46"/>
  <c r="BL62" i="46"/>
  <c r="BK62" i="46"/>
  <c r="BJ62" i="46"/>
  <c r="O62" i="46"/>
  <c r="BL61" i="46"/>
  <c r="BK61" i="46"/>
  <c r="BJ61" i="46"/>
  <c r="BC61" i="46"/>
  <c r="BC62" i="46" s="1"/>
  <c r="BL60" i="46"/>
  <c r="BK60" i="46"/>
  <c r="BJ60" i="46"/>
  <c r="BC60" i="46"/>
  <c r="BL59" i="46"/>
  <c r="BK59" i="46"/>
  <c r="BJ59" i="46"/>
  <c r="BI59" i="46"/>
  <c r="BL58" i="46"/>
  <c r="BK58" i="46"/>
  <c r="BJ58" i="46"/>
  <c r="BL57" i="46"/>
  <c r="BK57" i="46"/>
  <c r="BJ57" i="46"/>
  <c r="BL56" i="46"/>
  <c r="BK56" i="46"/>
  <c r="BJ56" i="46"/>
  <c r="BL55" i="46"/>
  <c r="BK55" i="46"/>
  <c r="BJ55" i="46"/>
  <c r="O55" i="46"/>
  <c r="BL54" i="46"/>
  <c r="BK54" i="46"/>
  <c r="BJ54" i="46"/>
  <c r="BL53" i="46"/>
  <c r="BK53" i="46"/>
  <c r="BJ53" i="46"/>
  <c r="BC53" i="46"/>
  <c r="BL52" i="46"/>
  <c r="BK52" i="46"/>
  <c r="BJ52" i="46"/>
  <c r="BI52" i="46"/>
  <c r="BL50" i="46"/>
  <c r="BK50" i="46"/>
  <c r="BJ50" i="46"/>
  <c r="BI50" i="46"/>
  <c r="BL48" i="46"/>
  <c r="BK48" i="46"/>
  <c r="BJ48" i="46"/>
  <c r="BI48" i="46"/>
  <c r="BL47" i="46"/>
  <c r="BK47" i="46"/>
  <c r="BJ47" i="46"/>
  <c r="BI47" i="46"/>
  <c r="BL46" i="46"/>
  <c r="BK46" i="46"/>
  <c r="BJ46" i="46"/>
  <c r="BI46" i="46"/>
  <c r="BL45" i="46"/>
  <c r="BK45" i="46"/>
  <c r="BJ45" i="46"/>
  <c r="BI45" i="46"/>
  <c r="BL44" i="46"/>
  <c r="BK44" i="46"/>
  <c r="BJ44" i="46"/>
  <c r="BI44" i="46"/>
  <c r="BL43" i="46"/>
  <c r="BK43" i="46"/>
  <c r="BJ43" i="46"/>
  <c r="BI43" i="46"/>
  <c r="BL42" i="46"/>
  <c r="BK42" i="46"/>
  <c r="BJ42" i="46"/>
  <c r="BI42" i="46"/>
  <c r="BL41" i="46"/>
  <c r="BK41" i="46"/>
  <c r="BJ41" i="46"/>
  <c r="BI41" i="46"/>
  <c r="BL40" i="46"/>
  <c r="BK40" i="46"/>
  <c r="BJ40" i="46"/>
  <c r="BI40" i="46"/>
  <c r="BL39" i="46"/>
  <c r="BK39" i="46"/>
  <c r="BJ39" i="46"/>
  <c r="BI39" i="46"/>
  <c r="BL38" i="46"/>
  <c r="BK38" i="46"/>
  <c r="BJ38" i="46"/>
  <c r="BI38" i="46"/>
  <c r="BL37" i="46"/>
  <c r="BK37" i="46"/>
  <c r="BJ37" i="46"/>
  <c r="BI37" i="46"/>
  <c r="BL35" i="46"/>
  <c r="BK35" i="46"/>
  <c r="BJ35" i="46"/>
  <c r="BI35" i="46"/>
  <c r="BB35" i="46"/>
  <c r="BB36" i="46" s="1"/>
  <c r="BB37" i="46" s="1"/>
  <c r="BL34" i="46"/>
  <c r="BK34" i="46"/>
  <c r="BJ34" i="46"/>
  <c r="BI34" i="46"/>
  <c r="BH34" i="46"/>
  <c r="BL33" i="46"/>
  <c r="BK33" i="46"/>
  <c r="BJ33" i="46"/>
  <c r="BI33" i="46"/>
  <c r="BH33" i="46"/>
  <c r="BL32" i="46"/>
  <c r="BK32" i="46"/>
  <c r="BJ32" i="46"/>
  <c r="BI32" i="46"/>
  <c r="BH32" i="46"/>
  <c r="BL31" i="46"/>
  <c r="BK31" i="46"/>
  <c r="BJ31" i="46"/>
  <c r="BI31" i="46"/>
  <c r="BH31" i="46"/>
  <c r="BL30" i="46"/>
  <c r="BK30" i="46"/>
  <c r="BJ30" i="46"/>
  <c r="BI30" i="46"/>
  <c r="BH30" i="46"/>
  <c r="BL29" i="46"/>
  <c r="BK29" i="46"/>
  <c r="BJ29" i="46"/>
  <c r="BI29" i="46"/>
  <c r="BH29" i="46"/>
  <c r="BL28" i="46"/>
  <c r="BK28" i="46"/>
  <c r="BJ28" i="46"/>
  <c r="BI28" i="46"/>
  <c r="BH28" i="46"/>
  <c r="BL27" i="46"/>
  <c r="BK27" i="46"/>
  <c r="BJ27" i="46"/>
  <c r="BI27" i="46"/>
  <c r="BH27" i="46"/>
  <c r="BL26" i="46"/>
  <c r="BK26" i="46"/>
  <c r="BJ26" i="46"/>
  <c r="BI26" i="46"/>
  <c r="BH26" i="46"/>
  <c r="BL25" i="46"/>
  <c r="BK25" i="46"/>
  <c r="BJ25" i="46"/>
  <c r="BI25" i="46"/>
  <c r="BH25" i="46"/>
  <c r="BL24" i="46"/>
  <c r="BK24" i="46"/>
  <c r="BJ24" i="46"/>
  <c r="BI24" i="46"/>
  <c r="BH24" i="46"/>
  <c r="BL23" i="46"/>
  <c r="BK23" i="46"/>
  <c r="BJ23" i="46"/>
  <c r="BI23" i="46"/>
  <c r="BH23" i="46"/>
  <c r="BL22" i="46"/>
  <c r="BK22" i="46"/>
  <c r="BJ22" i="46"/>
  <c r="BI22" i="46"/>
  <c r="BH22" i="46"/>
  <c r="BL21" i="46"/>
  <c r="BK21" i="46"/>
  <c r="BJ21" i="46"/>
  <c r="BI21" i="46"/>
  <c r="BH21" i="46"/>
  <c r="BL20" i="46"/>
  <c r="BK20" i="46"/>
  <c r="BJ20" i="46"/>
  <c r="BI20" i="46"/>
  <c r="BH20" i="46"/>
  <c r="BL19" i="46"/>
  <c r="BK19" i="46"/>
  <c r="BJ19" i="46"/>
  <c r="BI19" i="46"/>
  <c r="BH19" i="46"/>
  <c r="BL18" i="46"/>
  <c r="BK18" i="46"/>
  <c r="BJ18" i="46"/>
  <c r="BI18" i="46"/>
  <c r="BH18" i="46"/>
  <c r="BL17" i="46"/>
  <c r="BK17" i="46"/>
  <c r="BJ17" i="46"/>
  <c r="BI17" i="46"/>
  <c r="BH17" i="46"/>
  <c r="BL16" i="46"/>
  <c r="BK16" i="46"/>
  <c r="BJ16" i="46"/>
  <c r="BI16" i="46"/>
  <c r="BH16" i="46"/>
  <c r="BL15" i="46"/>
  <c r="BK15" i="46"/>
  <c r="BJ15" i="46"/>
  <c r="BI15" i="46"/>
  <c r="BH15" i="46"/>
  <c r="BL14" i="46"/>
  <c r="BK14" i="46"/>
  <c r="BJ14" i="46"/>
  <c r="BI14" i="46"/>
  <c r="BH14" i="46"/>
  <c r="BL13" i="46"/>
  <c r="BK13" i="46"/>
  <c r="BJ13" i="46"/>
  <c r="BI13" i="46"/>
  <c r="BH13" i="46"/>
  <c r="BL12" i="46"/>
  <c r="BK12" i="46"/>
  <c r="BJ12" i="46"/>
  <c r="BI12" i="46"/>
  <c r="BH12" i="46"/>
  <c r="BL11" i="46"/>
  <c r="BK11" i="46"/>
  <c r="BJ11" i="46"/>
  <c r="BI11" i="46"/>
  <c r="BH11" i="46"/>
  <c r="BL10" i="46"/>
  <c r="BK10" i="46"/>
  <c r="BJ10" i="46"/>
  <c r="BI10" i="46"/>
  <c r="BH10" i="46"/>
  <c r="BL9" i="46"/>
  <c r="BK9" i="46"/>
  <c r="BJ9" i="46"/>
  <c r="BI9" i="46"/>
  <c r="BH9" i="46"/>
  <c r="BL8" i="46"/>
  <c r="BK8" i="46"/>
  <c r="BJ8" i="46"/>
  <c r="BI8" i="46"/>
  <c r="BH8" i="46"/>
  <c r="BL7" i="46"/>
  <c r="BK7" i="46"/>
  <c r="BJ7" i="46"/>
  <c r="BI7" i="46"/>
  <c r="BH7" i="46"/>
  <c r="BL6" i="46"/>
  <c r="BK6" i="46"/>
  <c r="BJ6" i="46"/>
  <c r="BI6" i="46"/>
  <c r="BH6" i="46"/>
  <c r="BL5" i="46"/>
  <c r="BK5" i="46"/>
  <c r="BJ5" i="46"/>
  <c r="BI5" i="46"/>
  <c r="BH5" i="46"/>
  <c r="BL4" i="46"/>
  <c r="BK4" i="46"/>
  <c r="BJ4" i="46"/>
  <c r="BI4" i="46"/>
  <c r="BH4" i="46"/>
  <c r="BL3" i="46"/>
  <c r="BK3" i="46"/>
  <c r="BJ3" i="46"/>
  <c r="BI3" i="46"/>
  <c r="BH3" i="46"/>
  <c r="BA3" i="46"/>
  <c r="A3" i="46" s="1"/>
  <c r="CL1" i="46" s="1"/>
  <c r="B100" i="37"/>
  <c r="B99" i="37"/>
  <c r="B98" i="37"/>
  <c r="B97" i="37"/>
  <c r="B96" i="37"/>
  <c r="B95" i="37"/>
  <c r="B94" i="37"/>
  <c r="B93" i="37"/>
  <c r="B92" i="37"/>
  <c r="B8" i="37"/>
  <c r="BL770" i="45"/>
  <c r="BK770" i="45"/>
  <c r="BJ770" i="45"/>
  <c r="BI770" i="45"/>
  <c r="BH770" i="45"/>
  <c r="BL769" i="45"/>
  <c r="BK769" i="45"/>
  <c r="BJ769" i="45"/>
  <c r="BI769" i="45"/>
  <c r="BH769" i="45"/>
  <c r="BL768" i="45"/>
  <c r="BK768" i="45"/>
  <c r="BJ768" i="45"/>
  <c r="BI768" i="45"/>
  <c r="BH768" i="45"/>
  <c r="BL767" i="45"/>
  <c r="BK767" i="45"/>
  <c r="BJ767" i="45"/>
  <c r="BI767" i="45"/>
  <c r="BH767" i="45"/>
  <c r="BL766" i="45"/>
  <c r="BK766" i="45"/>
  <c r="BJ766" i="45"/>
  <c r="BI766" i="45"/>
  <c r="BH766" i="45"/>
  <c r="BL765" i="45"/>
  <c r="BK765" i="45"/>
  <c r="BJ765" i="45"/>
  <c r="BI765" i="45"/>
  <c r="BH765" i="45"/>
  <c r="BL764" i="45"/>
  <c r="BK764" i="45"/>
  <c r="BJ764" i="45"/>
  <c r="BI764" i="45"/>
  <c r="BH764" i="45"/>
  <c r="BL763" i="45"/>
  <c r="BK763" i="45"/>
  <c r="BJ763" i="45"/>
  <c r="BI763" i="45"/>
  <c r="BH763" i="45"/>
  <c r="BL762" i="45"/>
  <c r="BK762" i="45"/>
  <c r="BJ762" i="45"/>
  <c r="BI762" i="45"/>
  <c r="BH762" i="45"/>
  <c r="BL761" i="45"/>
  <c r="BK761" i="45"/>
  <c r="BJ761" i="45"/>
  <c r="BI761" i="45"/>
  <c r="BH761" i="45"/>
  <c r="BL760" i="45"/>
  <c r="BK760" i="45"/>
  <c r="BJ760" i="45"/>
  <c r="BI760" i="45"/>
  <c r="BH760" i="45"/>
  <c r="BL759" i="45"/>
  <c r="BK759" i="45"/>
  <c r="BJ759" i="45"/>
  <c r="BI759" i="45"/>
  <c r="BH759" i="45"/>
  <c r="BL758" i="45"/>
  <c r="BK758" i="45"/>
  <c r="BJ758" i="45"/>
  <c r="BI758" i="45"/>
  <c r="BH758" i="45"/>
  <c r="BL757" i="45"/>
  <c r="BK757" i="45"/>
  <c r="BJ757" i="45"/>
  <c r="BI757" i="45"/>
  <c r="BH757" i="45"/>
  <c r="BL756" i="45"/>
  <c r="BK756" i="45"/>
  <c r="BJ756" i="45"/>
  <c r="BI756" i="45"/>
  <c r="BH756" i="45"/>
  <c r="BL755" i="45"/>
  <c r="BK755" i="45"/>
  <c r="BJ755" i="45"/>
  <c r="BI755" i="45"/>
  <c r="BH755" i="45"/>
  <c r="BL754" i="45"/>
  <c r="BK754" i="45"/>
  <c r="BJ754" i="45"/>
  <c r="BI754" i="45"/>
  <c r="BH754" i="45"/>
  <c r="BL753" i="45"/>
  <c r="BK753" i="45"/>
  <c r="BJ753" i="45"/>
  <c r="BI753" i="45"/>
  <c r="BH753" i="45"/>
  <c r="BL752" i="45"/>
  <c r="BK752" i="45"/>
  <c r="BJ752" i="45"/>
  <c r="BI752" i="45"/>
  <c r="BH752" i="45"/>
  <c r="BL751" i="45"/>
  <c r="BK751" i="45"/>
  <c r="BJ751" i="45"/>
  <c r="BI751" i="45"/>
  <c r="BH751" i="45"/>
  <c r="BL750" i="45"/>
  <c r="BK750" i="45"/>
  <c r="BJ750" i="45"/>
  <c r="BI750" i="45"/>
  <c r="BH750" i="45"/>
  <c r="BL749" i="45"/>
  <c r="BK749" i="45"/>
  <c r="BJ749" i="45"/>
  <c r="BI749" i="45"/>
  <c r="BH749" i="45"/>
  <c r="BL748" i="45"/>
  <c r="BK748" i="45"/>
  <c r="BJ748" i="45"/>
  <c r="BI748" i="45"/>
  <c r="BH748" i="45"/>
  <c r="BL747" i="45"/>
  <c r="BK747" i="45"/>
  <c r="BJ747" i="45"/>
  <c r="BI747" i="45"/>
  <c r="BH747" i="45"/>
  <c r="BL746" i="45"/>
  <c r="BK746" i="45"/>
  <c r="BJ746" i="45"/>
  <c r="BI746" i="45"/>
  <c r="BH746" i="45"/>
  <c r="BL745" i="45"/>
  <c r="BK745" i="45"/>
  <c r="BJ745" i="45"/>
  <c r="BI745" i="45"/>
  <c r="BH745" i="45"/>
  <c r="BL744" i="45"/>
  <c r="BK744" i="45"/>
  <c r="BJ744" i="45"/>
  <c r="BI744" i="45"/>
  <c r="BH744" i="45"/>
  <c r="BL743" i="45"/>
  <c r="BK743" i="45"/>
  <c r="BJ743" i="45"/>
  <c r="BI743" i="45"/>
  <c r="BH743" i="45"/>
  <c r="BL742" i="45"/>
  <c r="BK742" i="45"/>
  <c r="BJ742" i="45"/>
  <c r="BI742" i="45"/>
  <c r="BH742" i="45"/>
  <c r="BL741" i="45"/>
  <c r="BK741" i="45"/>
  <c r="BJ741" i="45"/>
  <c r="BI741" i="45"/>
  <c r="BH741" i="45"/>
  <c r="BL740" i="45"/>
  <c r="BK740" i="45"/>
  <c r="BJ740" i="45"/>
  <c r="BI740" i="45"/>
  <c r="BH740" i="45"/>
  <c r="BL739" i="45"/>
  <c r="BK739" i="45"/>
  <c r="BJ739" i="45"/>
  <c r="BI739" i="45"/>
  <c r="BH739" i="45"/>
  <c r="BL738" i="45"/>
  <c r="BK738" i="45"/>
  <c r="BJ738" i="45"/>
  <c r="BI738" i="45"/>
  <c r="BH738" i="45"/>
  <c r="BL737" i="45"/>
  <c r="BK737" i="45"/>
  <c r="BJ737" i="45"/>
  <c r="BI737" i="45"/>
  <c r="BH737" i="45"/>
  <c r="BL736" i="45"/>
  <c r="BK736" i="45"/>
  <c r="BJ736" i="45"/>
  <c r="BI736" i="45"/>
  <c r="BH736" i="45"/>
  <c r="BL735" i="45"/>
  <c r="BK735" i="45"/>
  <c r="BJ735" i="45"/>
  <c r="BI735" i="45"/>
  <c r="BH735" i="45"/>
  <c r="BL734" i="45"/>
  <c r="BK734" i="45"/>
  <c r="BJ734" i="45"/>
  <c r="BI734" i="45"/>
  <c r="BH734" i="45"/>
  <c r="BL733" i="45"/>
  <c r="BK733" i="45"/>
  <c r="BJ733" i="45"/>
  <c r="BI733" i="45"/>
  <c r="BH733" i="45"/>
  <c r="BL732" i="45"/>
  <c r="BK732" i="45"/>
  <c r="BJ732" i="45"/>
  <c r="BI732" i="45"/>
  <c r="BH732" i="45"/>
  <c r="BL731" i="45"/>
  <c r="BK731" i="45"/>
  <c r="BJ731" i="45"/>
  <c r="BI731" i="45"/>
  <c r="BH731" i="45"/>
  <c r="BL730" i="45"/>
  <c r="BK730" i="45"/>
  <c r="BJ730" i="45"/>
  <c r="BI730" i="45"/>
  <c r="BH730" i="45"/>
  <c r="BL729" i="45"/>
  <c r="BK729" i="45"/>
  <c r="BJ729" i="45"/>
  <c r="BI729" i="45"/>
  <c r="BH729" i="45"/>
  <c r="BL728" i="45"/>
  <c r="BK728" i="45"/>
  <c r="BJ728" i="45"/>
  <c r="BI728" i="45"/>
  <c r="BH728" i="45"/>
  <c r="BL727" i="45"/>
  <c r="BK727" i="45"/>
  <c r="BJ727" i="45"/>
  <c r="BI727" i="45"/>
  <c r="BH727" i="45"/>
  <c r="BL726" i="45"/>
  <c r="BK726" i="45"/>
  <c r="BJ726" i="45"/>
  <c r="BI726" i="45"/>
  <c r="BH726" i="45"/>
  <c r="BL725" i="45"/>
  <c r="BK725" i="45"/>
  <c r="BJ725" i="45"/>
  <c r="BI725" i="45"/>
  <c r="BH725" i="45"/>
  <c r="BL724" i="45"/>
  <c r="BK724" i="45"/>
  <c r="BJ724" i="45"/>
  <c r="BI724" i="45"/>
  <c r="BH724" i="45"/>
  <c r="BL723" i="45"/>
  <c r="BK723" i="45"/>
  <c r="BJ723" i="45"/>
  <c r="BI723" i="45"/>
  <c r="BH723" i="45"/>
  <c r="BL722" i="45"/>
  <c r="BK722" i="45"/>
  <c r="BJ722" i="45"/>
  <c r="BI722" i="45"/>
  <c r="BH722" i="45"/>
  <c r="BL721" i="45"/>
  <c r="BK721" i="45"/>
  <c r="BJ721" i="45"/>
  <c r="BI721" i="45"/>
  <c r="BH721" i="45"/>
  <c r="BL720" i="45"/>
  <c r="BK720" i="45"/>
  <c r="BJ720" i="45"/>
  <c r="BI720" i="45"/>
  <c r="BH720" i="45"/>
  <c r="BL719" i="45"/>
  <c r="BK719" i="45"/>
  <c r="BJ719" i="45"/>
  <c r="BI719" i="45"/>
  <c r="BH719" i="45"/>
  <c r="BL718" i="45"/>
  <c r="BK718" i="45"/>
  <c r="BJ718" i="45"/>
  <c r="BI718" i="45"/>
  <c r="BL717" i="45"/>
  <c r="BK717" i="45"/>
  <c r="BJ717" i="45"/>
  <c r="BI717" i="45"/>
  <c r="BL716" i="45"/>
  <c r="BK716" i="45"/>
  <c r="BJ716" i="45"/>
  <c r="BI716" i="45"/>
  <c r="BL715" i="45"/>
  <c r="BK715" i="45"/>
  <c r="BJ715" i="45"/>
  <c r="BI715" i="45"/>
  <c r="BL714" i="45"/>
  <c r="BK714" i="45"/>
  <c r="BJ714" i="45"/>
  <c r="BI714" i="45"/>
  <c r="BL713" i="45"/>
  <c r="BK713" i="45"/>
  <c r="BJ713" i="45"/>
  <c r="BI713" i="45"/>
  <c r="BL712" i="45"/>
  <c r="BK712" i="45"/>
  <c r="BJ712" i="45"/>
  <c r="BI712" i="45"/>
  <c r="BL711" i="45"/>
  <c r="BK711" i="45"/>
  <c r="BJ711" i="45"/>
  <c r="BI711" i="45"/>
  <c r="BL710" i="45"/>
  <c r="BK710" i="45"/>
  <c r="BJ710" i="45"/>
  <c r="BI710" i="45"/>
  <c r="BL709" i="45"/>
  <c r="BK709" i="45"/>
  <c r="BJ709" i="45"/>
  <c r="BI709" i="45"/>
  <c r="BL708" i="45"/>
  <c r="BK708" i="45"/>
  <c r="BJ708" i="45"/>
  <c r="BI708" i="45"/>
  <c r="BL707" i="45"/>
  <c r="BK707" i="45"/>
  <c r="BJ707" i="45"/>
  <c r="BI707" i="45"/>
  <c r="BL706" i="45"/>
  <c r="BK706" i="45"/>
  <c r="BJ706" i="45"/>
  <c r="BI706" i="45"/>
  <c r="BL705" i="45"/>
  <c r="BK705" i="45"/>
  <c r="BJ705" i="45"/>
  <c r="BI705" i="45"/>
  <c r="BL704" i="45"/>
  <c r="BK704" i="45"/>
  <c r="BJ704" i="45"/>
  <c r="BI704" i="45"/>
  <c r="BL703" i="45"/>
  <c r="BK703" i="45"/>
  <c r="BJ703" i="45"/>
  <c r="BI703" i="45"/>
  <c r="BL702" i="45"/>
  <c r="BK702" i="45"/>
  <c r="BJ702" i="45"/>
  <c r="BI702" i="45"/>
  <c r="BL701" i="45"/>
  <c r="BK701" i="45"/>
  <c r="BJ701" i="45"/>
  <c r="BL700" i="45"/>
  <c r="BK700" i="45"/>
  <c r="BJ700" i="45"/>
  <c r="BL699" i="45"/>
  <c r="BK699" i="45"/>
  <c r="BJ699" i="45"/>
  <c r="BL698" i="45"/>
  <c r="BK698" i="45"/>
  <c r="BJ698" i="45"/>
  <c r="BL697" i="45"/>
  <c r="BK697" i="45"/>
  <c r="BJ697" i="45"/>
  <c r="BL696" i="45"/>
  <c r="BK696" i="45"/>
  <c r="BJ696" i="45"/>
  <c r="BC696" i="45"/>
  <c r="BL695" i="45"/>
  <c r="BK695" i="45"/>
  <c r="BJ695" i="45"/>
  <c r="BI695" i="45"/>
  <c r="BL694" i="45"/>
  <c r="BK694" i="45"/>
  <c r="BJ694" i="45"/>
  <c r="BI694" i="45"/>
  <c r="BL693" i="45"/>
  <c r="BK693" i="45"/>
  <c r="BJ693" i="45"/>
  <c r="BI693" i="45"/>
  <c r="BL692" i="45"/>
  <c r="BK692" i="45"/>
  <c r="BJ692" i="45"/>
  <c r="BI692" i="45"/>
  <c r="N692" i="45"/>
  <c r="BL691" i="45"/>
  <c r="BK691" i="45"/>
  <c r="BJ691" i="45"/>
  <c r="BI691" i="45"/>
  <c r="BL690" i="45"/>
  <c r="BK690" i="45"/>
  <c r="BJ690" i="45"/>
  <c r="BI690" i="45"/>
  <c r="BL689" i="45"/>
  <c r="BK689" i="45"/>
  <c r="BJ689" i="45"/>
  <c r="BL688" i="45"/>
  <c r="BK688" i="45"/>
  <c r="BJ688" i="45"/>
  <c r="BL687" i="45"/>
  <c r="BK687" i="45"/>
  <c r="BJ687" i="45"/>
  <c r="BL686" i="45"/>
  <c r="BK686" i="45"/>
  <c r="BJ686" i="45"/>
  <c r="M686" i="45"/>
  <c r="BL685" i="45"/>
  <c r="BK685" i="45"/>
  <c r="BJ685" i="45"/>
  <c r="BL684" i="45"/>
  <c r="BK684" i="45"/>
  <c r="BJ684" i="45"/>
  <c r="BL683" i="45"/>
  <c r="BK683" i="45"/>
  <c r="BJ683" i="45"/>
  <c r="BL682" i="45"/>
  <c r="BK682" i="45"/>
  <c r="BJ682" i="45"/>
  <c r="BC682" i="45"/>
  <c r="BL681" i="45"/>
  <c r="BK681" i="45"/>
  <c r="BJ681" i="45"/>
  <c r="BI681" i="45"/>
  <c r="BL680" i="45"/>
  <c r="BK680" i="45"/>
  <c r="BJ680" i="45"/>
  <c r="BI680" i="45"/>
  <c r="BL679" i="45"/>
  <c r="BK679" i="45"/>
  <c r="BJ679" i="45"/>
  <c r="BI679" i="45"/>
  <c r="BB679" i="45"/>
  <c r="BB680" i="45" s="1"/>
  <c r="BL678" i="45"/>
  <c r="BK678" i="45"/>
  <c r="BJ678" i="45"/>
  <c r="BI678" i="45"/>
  <c r="BH678" i="45"/>
  <c r="BL677" i="45"/>
  <c r="BK677" i="45"/>
  <c r="BJ677" i="45"/>
  <c r="BL676" i="45"/>
  <c r="BK676" i="45"/>
  <c r="BJ676" i="45"/>
  <c r="BL675" i="45"/>
  <c r="BK675" i="45"/>
  <c r="BJ675" i="45"/>
  <c r="BL674" i="45"/>
  <c r="BK674" i="45"/>
  <c r="BJ674" i="45"/>
  <c r="BL673" i="45"/>
  <c r="BK673" i="45"/>
  <c r="BJ673" i="45"/>
  <c r="BL672" i="45"/>
  <c r="BK672" i="45"/>
  <c r="BJ672" i="45"/>
  <c r="BL671" i="45"/>
  <c r="BK671" i="45"/>
  <c r="BJ671" i="45"/>
  <c r="BL670" i="45"/>
  <c r="BK670" i="45"/>
  <c r="BJ670" i="45"/>
  <c r="BL669" i="45"/>
  <c r="BK669" i="45"/>
  <c r="BJ669" i="45"/>
  <c r="BL668" i="45"/>
  <c r="BK668" i="45"/>
  <c r="BJ668" i="45"/>
  <c r="BL667" i="45"/>
  <c r="BK667" i="45"/>
  <c r="BJ667" i="45"/>
  <c r="BL666" i="45"/>
  <c r="BK666" i="45"/>
  <c r="BJ666" i="45"/>
  <c r="BL665" i="45"/>
  <c r="BK665" i="45"/>
  <c r="BJ665" i="45"/>
  <c r="BL664" i="45"/>
  <c r="BK664" i="45"/>
  <c r="BJ664" i="45"/>
  <c r="BL663" i="45"/>
  <c r="BK663" i="45"/>
  <c r="BJ663" i="45"/>
  <c r="BL662" i="45"/>
  <c r="BK662" i="45"/>
  <c r="BJ662" i="45"/>
  <c r="BL661" i="45"/>
  <c r="BK661" i="45"/>
  <c r="BJ661" i="45"/>
  <c r="BL660" i="45"/>
  <c r="BK660" i="45"/>
  <c r="BJ660" i="45"/>
  <c r="BL659" i="45"/>
  <c r="BK659" i="45"/>
  <c r="BJ659" i="45"/>
  <c r="P659" i="45"/>
  <c r="BL658" i="45"/>
  <c r="BK658" i="45"/>
  <c r="BJ658" i="45"/>
  <c r="M658" i="45"/>
  <c r="BL657" i="45"/>
  <c r="BK657" i="45"/>
  <c r="BJ657" i="45"/>
  <c r="P657" i="45"/>
  <c r="BL656" i="45"/>
  <c r="BK656" i="45"/>
  <c r="BJ656" i="45"/>
  <c r="M656" i="45"/>
  <c r="BL655" i="45"/>
  <c r="BK655" i="45"/>
  <c r="BJ655" i="45"/>
  <c r="P655" i="45"/>
  <c r="BL654" i="45"/>
  <c r="BK654" i="45"/>
  <c r="BJ654" i="45"/>
  <c r="M654" i="45"/>
  <c r="BL653" i="45"/>
  <c r="BK653" i="45"/>
  <c r="BJ653" i="45"/>
  <c r="O653" i="45"/>
  <c r="BL652" i="45"/>
  <c r="BK652" i="45"/>
  <c r="BJ652" i="45"/>
  <c r="M652" i="45"/>
  <c r="BL651" i="45"/>
  <c r="BK651" i="45"/>
  <c r="BJ651" i="45"/>
  <c r="BL650" i="45"/>
  <c r="BK650" i="45"/>
  <c r="BJ650" i="45"/>
  <c r="BL649" i="45"/>
  <c r="BK649" i="45"/>
  <c r="BJ649" i="45"/>
  <c r="BL648" i="45"/>
  <c r="BK648" i="45"/>
  <c r="BJ648" i="45"/>
  <c r="BC648" i="45"/>
  <c r="BC649" i="45" s="1"/>
  <c r="BL647" i="45"/>
  <c r="BK647" i="45"/>
  <c r="BJ647" i="45"/>
  <c r="BI647" i="45"/>
  <c r="BL646" i="45"/>
  <c r="BK646" i="45"/>
  <c r="BJ646" i="45"/>
  <c r="BI646" i="45"/>
  <c r="BB646" i="45"/>
  <c r="BB647" i="45" s="1"/>
  <c r="BB648" i="45" s="1"/>
  <c r="BL645" i="45"/>
  <c r="BK645" i="45"/>
  <c r="BJ645" i="45"/>
  <c r="BI645" i="45"/>
  <c r="BB645" i="45"/>
  <c r="BL644" i="45"/>
  <c r="BK644" i="45"/>
  <c r="BJ644" i="45"/>
  <c r="BI644" i="45"/>
  <c r="BH644" i="45"/>
  <c r="BL643" i="45"/>
  <c r="BK643" i="45"/>
  <c r="BJ643" i="45"/>
  <c r="BI643" i="45"/>
  <c r="BL642" i="45"/>
  <c r="BK642" i="45"/>
  <c r="BJ642" i="45"/>
  <c r="BI642" i="45"/>
  <c r="BL641" i="45"/>
  <c r="BK641" i="45"/>
  <c r="BJ641" i="45"/>
  <c r="BC641" i="45"/>
  <c r="BL640" i="45"/>
  <c r="BK640" i="45"/>
  <c r="BJ640" i="45"/>
  <c r="BC640" i="45"/>
  <c r="BL639" i="45"/>
  <c r="BK639" i="45"/>
  <c r="BJ639" i="45"/>
  <c r="BI639" i="45"/>
  <c r="BL638" i="45"/>
  <c r="BK638" i="45"/>
  <c r="BJ638" i="45"/>
  <c r="BI638" i="45"/>
  <c r="L638" i="45"/>
  <c r="BL637" i="45"/>
  <c r="BK637" i="45"/>
  <c r="BJ637" i="45"/>
  <c r="BI637" i="45"/>
  <c r="L637" i="45"/>
  <c r="BL636" i="45"/>
  <c r="BK636" i="45"/>
  <c r="BJ636" i="45"/>
  <c r="BI636" i="45"/>
  <c r="L636" i="45"/>
  <c r="BL635" i="45"/>
  <c r="BK635" i="45"/>
  <c r="BJ635" i="45"/>
  <c r="BI635" i="45"/>
  <c r="L635" i="45"/>
  <c r="BL634" i="45"/>
  <c r="BK634" i="45"/>
  <c r="BJ634" i="45"/>
  <c r="BI634" i="45"/>
  <c r="L634" i="45"/>
  <c r="BL633" i="45"/>
  <c r="BK633" i="45"/>
  <c r="BJ633" i="45"/>
  <c r="BI633" i="45"/>
  <c r="L633" i="45"/>
  <c r="BL632" i="45"/>
  <c r="BK632" i="45"/>
  <c r="BJ632" i="45"/>
  <c r="BI632" i="45"/>
  <c r="BL631" i="45"/>
  <c r="BK631" i="45"/>
  <c r="BJ631" i="45"/>
  <c r="BI631" i="45"/>
  <c r="BL630" i="45"/>
  <c r="BK630" i="45"/>
  <c r="BJ630" i="45"/>
  <c r="BI630" i="45"/>
  <c r="BL629" i="45"/>
  <c r="BK629" i="45"/>
  <c r="BJ629" i="45"/>
  <c r="BI629" i="45"/>
  <c r="BL628" i="45"/>
  <c r="BK628" i="45"/>
  <c r="BJ628" i="45"/>
  <c r="BI628" i="45"/>
  <c r="BL627" i="45"/>
  <c r="BK627" i="45"/>
  <c r="BJ627" i="45"/>
  <c r="BI627" i="45"/>
  <c r="BL626" i="45"/>
  <c r="BK626" i="45"/>
  <c r="BJ626" i="45"/>
  <c r="BI626" i="45"/>
  <c r="BL625" i="45"/>
  <c r="BK625" i="45"/>
  <c r="BJ625" i="45"/>
  <c r="BI625" i="45"/>
  <c r="BL624" i="45"/>
  <c r="BK624" i="45"/>
  <c r="BJ624" i="45"/>
  <c r="BI624" i="45"/>
  <c r="BL623" i="45"/>
  <c r="BK623" i="45"/>
  <c r="BJ623" i="45"/>
  <c r="BI623" i="45"/>
  <c r="BL622" i="45"/>
  <c r="BK622" i="45"/>
  <c r="BJ622" i="45"/>
  <c r="BI622" i="45"/>
  <c r="BL621" i="45"/>
  <c r="BK621" i="45"/>
  <c r="BJ621" i="45"/>
  <c r="BI621" i="45"/>
  <c r="BL620" i="45"/>
  <c r="BK620" i="45"/>
  <c r="BJ620" i="45"/>
  <c r="BI620" i="45"/>
  <c r="BL619" i="45"/>
  <c r="BK619" i="45"/>
  <c r="BJ619" i="45"/>
  <c r="BI619" i="45"/>
  <c r="BL618" i="45"/>
  <c r="BK618" i="45"/>
  <c r="BJ618" i="45"/>
  <c r="BI618" i="45"/>
  <c r="BL617" i="45"/>
  <c r="BK617" i="45"/>
  <c r="BJ617" i="45"/>
  <c r="BI617" i="45"/>
  <c r="BL616" i="45"/>
  <c r="BK616" i="45"/>
  <c r="BJ616" i="45"/>
  <c r="BI616" i="45"/>
  <c r="BL615" i="45"/>
  <c r="BK615" i="45"/>
  <c r="BJ615" i="45"/>
  <c r="BI615" i="45"/>
  <c r="BL614" i="45"/>
  <c r="BK614" i="45"/>
  <c r="BJ614" i="45"/>
  <c r="BI614" i="45"/>
  <c r="BL613" i="45"/>
  <c r="BK613" i="45"/>
  <c r="BJ613" i="45"/>
  <c r="BI613" i="45"/>
  <c r="BL612" i="45"/>
  <c r="BK612" i="45"/>
  <c r="BJ612" i="45"/>
  <c r="BI612" i="45"/>
  <c r="BL611" i="45"/>
  <c r="BK611" i="45"/>
  <c r="BJ611" i="45"/>
  <c r="BI611" i="45"/>
  <c r="BL610" i="45"/>
  <c r="BK610" i="45"/>
  <c r="BJ610" i="45"/>
  <c r="BI610" i="45"/>
  <c r="BL609" i="45"/>
  <c r="BK609" i="45"/>
  <c r="BJ609" i="45"/>
  <c r="BI609" i="45"/>
  <c r="BL608" i="45"/>
  <c r="BK608" i="45"/>
  <c r="BJ608" i="45"/>
  <c r="BI608" i="45"/>
  <c r="BL607" i="45"/>
  <c r="BK607" i="45"/>
  <c r="BJ607" i="45"/>
  <c r="BI607" i="45"/>
  <c r="BL606" i="45"/>
  <c r="BK606" i="45"/>
  <c r="BJ606" i="45"/>
  <c r="BI606" i="45"/>
  <c r="BL605" i="45"/>
  <c r="BK605" i="45"/>
  <c r="BJ605" i="45"/>
  <c r="BI605" i="45"/>
  <c r="BL604" i="45"/>
  <c r="BK604" i="45"/>
  <c r="BJ604" i="45"/>
  <c r="BI604" i="45"/>
  <c r="BL603" i="45"/>
  <c r="BK603" i="45"/>
  <c r="BJ603" i="45"/>
  <c r="BL602" i="45"/>
  <c r="BK602" i="45"/>
  <c r="BJ602" i="45"/>
  <c r="BL601" i="45"/>
  <c r="BK601" i="45"/>
  <c r="BJ601" i="45"/>
  <c r="BL600" i="45"/>
  <c r="BK600" i="45"/>
  <c r="BJ600" i="45"/>
  <c r="BL599" i="45"/>
  <c r="BK599" i="45"/>
  <c r="BJ599" i="45"/>
  <c r="BL598" i="45"/>
  <c r="BK598" i="45"/>
  <c r="BJ598" i="45"/>
  <c r="BL597" i="45"/>
  <c r="BK597" i="45"/>
  <c r="BJ597" i="45"/>
  <c r="BL596" i="45"/>
  <c r="BK596" i="45"/>
  <c r="BJ596" i="45"/>
  <c r="BL595" i="45"/>
  <c r="BK595" i="45"/>
  <c r="BJ595" i="45"/>
  <c r="BL594" i="45"/>
  <c r="BK594" i="45"/>
  <c r="BJ594" i="45"/>
  <c r="BL593" i="45"/>
  <c r="BK593" i="45"/>
  <c r="BJ593" i="45"/>
  <c r="BL592" i="45"/>
  <c r="BK592" i="45"/>
  <c r="BJ592" i="45"/>
  <c r="BL591" i="45"/>
  <c r="BK591" i="45"/>
  <c r="BJ591" i="45"/>
  <c r="BL590" i="45"/>
  <c r="BK590" i="45"/>
  <c r="BJ590" i="45"/>
  <c r="BL589" i="45"/>
  <c r="BK589" i="45"/>
  <c r="BJ589" i="45"/>
  <c r="BL588" i="45"/>
  <c r="BK588" i="45"/>
  <c r="BJ588" i="45"/>
  <c r="BL587" i="45"/>
  <c r="BK587" i="45"/>
  <c r="BJ587" i="45"/>
  <c r="BL586" i="45"/>
  <c r="BK586" i="45"/>
  <c r="BJ586" i="45"/>
  <c r="BL585" i="45"/>
  <c r="BK585" i="45"/>
  <c r="BJ585" i="45"/>
  <c r="BL584" i="45"/>
  <c r="BK584" i="45"/>
  <c r="BJ584" i="45"/>
  <c r="BL583" i="45"/>
  <c r="BK583" i="45"/>
  <c r="BJ583" i="45"/>
  <c r="BL582" i="45"/>
  <c r="BK582" i="45"/>
  <c r="BJ582" i="45"/>
  <c r="BC582" i="45"/>
  <c r="BL581" i="45"/>
  <c r="BK581" i="45"/>
  <c r="BJ581" i="45"/>
  <c r="BC581" i="45"/>
  <c r="BL580" i="45"/>
  <c r="BK580" i="45"/>
  <c r="BJ580" i="45"/>
  <c r="BI580" i="45"/>
  <c r="BL579" i="45"/>
  <c r="BK579" i="45"/>
  <c r="BJ579" i="45"/>
  <c r="BI579" i="45"/>
  <c r="BL578" i="45"/>
  <c r="BK578" i="45"/>
  <c r="BJ578" i="45"/>
  <c r="BI578" i="45"/>
  <c r="BL577" i="45"/>
  <c r="BK577" i="45"/>
  <c r="BJ577" i="45"/>
  <c r="BI577" i="45"/>
  <c r="BL576" i="45"/>
  <c r="BK576" i="45"/>
  <c r="BJ576" i="45"/>
  <c r="BI576" i="45"/>
  <c r="BL575" i="45"/>
  <c r="BK575" i="45"/>
  <c r="BJ575" i="45"/>
  <c r="BI575" i="45"/>
  <c r="BL574" i="45"/>
  <c r="BK574" i="45"/>
  <c r="BJ574" i="45"/>
  <c r="BI574" i="45"/>
  <c r="BL573" i="45"/>
  <c r="BK573" i="45"/>
  <c r="BJ573" i="45"/>
  <c r="BC573" i="45"/>
  <c r="BL572" i="45"/>
  <c r="BK572" i="45"/>
  <c r="BJ572" i="45"/>
  <c r="BL571" i="45"/>
  <c r="BK571" i="45"/>
  <c r="BJ571" i="45"/>
  <c r="BL570" i="45"/>
  <c r="BK570" i="45"/>
  <c r="BJ570" i="45"/>
  <c r="BL569" i="45"/>
  <c r="BK569" i="45"/>
  <c r="BJ569" i="45"/>
  <c r="BL568" i="45"/>
  <c r="BK568" i="45"/>
  <c r="BJ568" i="45"/>
  <c r="BC568" i="45"/>
  <c r="BC569" i="45" s="1"/>
  <c r="BC570" i="45" s="1"/>
  <c r="BC571" i="45" s="1"/>
  <c r="BC572" i="45" s="1"/>
  <c r="BL567" i="45"/>
  <c r="BK567" i="45"/>
  <c r="BJ567" i="45"/>
  <c r="BI567" i="45"/>
  <c r="BL566" i="45"/>
  <c r="BK566" i="45"/>
  <c r="BJ566" i="45"/>
  <c r="BI566" i="45"/>
  <c r="BL565" i="45"/>
  <c r="BK565" i="45"/>
  <c r="BJ565" i="45"/>
  <c r="BI565" i="45"/>
  <c r="BL564" i="45"/>
  <c r="BK564" i="45"/>
  <c r="BJ564" i="45"/>
  <c r="BI564" i="45"/>
  <c r="BL563" i="45"/>
  <c r="BK563" i="45"/>
  <c r="BJ563" i="45"/>
  <c r="BI563" i="45"/>
  <c r="BL562" i="45"/>
  <c r="BK562" i="45"/>
  <c r="BJ562" i="45"/>
  <c r="BI562" i="45"/>
  <c r="BL561" i="45"/>
  <c r="BK561" i="45"/>
  <c r="BJ561" i="45"/>
  <c r="BI561" i="45"/>
  <c r="BL560" i="45"/>
  <c r="BK560" i="45"/>
  <c r="BJ560" i="45"/>
  <c r="BI560" i="45"/>
  <c r="BL559" i="45"/>
  <c r="BK559" i="45"/>
  <c r="BJ559" i="45"/>
  <c r="BI559" i="45"/>
  <c r="BL558" i="45"/>
  <c r="BK558" i="45"/>
  <c r="BJ558" i="45"/>
  <c r="BI558" i="45"/>
  <c r="BL557" i="45"/>
  <c r="BK557" i="45"/>
  <c r="BJ557" i="45"/>
  <c r="BI557" i="45"/>
  <c r="BB557" i="45"/>
  <c r="BB558" i="45" s="1"/>
  <c r="BB559" i="45" s="1"/>
  <c r="BL556" i="45"/>
  <c r="BK556" i="45"/>
  <c r="BJ556" i="45"/>
  <c r="BI556" i="45"/>
  <c r="BB556" i="45"/>
  <c r="BL555" i="45"/>
  <c r="BK555" i="45"/>
  <c r="BJ555" i="45"/>
  <c r="BI555" i="45"/>
  <c r="BH555" i="45"/>
  <c r="BL554" i="45"/>
  <c r="BK554" i="45"/>
  <c r="BJ554" i="45"/>
  <c r="BC554" i="45"/>
  <c r="BL553" i="45"/>
  <c r="BK553" i="45"/>
  <c r="BJ553" i="45"/>
  <c r="BI553" i="45"/>
  <c r="BL552" i="45"/>
  <c r="BK552" i="45"/>
  <c r="BJ552" i="45"/>
  <c r="BL551" i="45"/>
  <c r="BK551" i="45"/>
  <c r="BJ551" i="45"/>
  <c r="BL550" i="45"/>
  <c r="BK550" i="45"/>
  <c r="BJ550" i="45"/>
  <c r="BL549" i="45"/>
  <c r="BK549" i="45"/>
  <c r="BJ549" i="45"/>
  <c r="BL548" i="45"/>
  <c r="BK548" i="45"/>
  <c r="BJ548" i="45"/>
  <c r="BL547" i="45"/>
  <c r="BK547" i="45"/>
  <c r="BJ547" i="45"/>
  <c r="N547" i="45"/>
  <c r="E547" i="45"/>
  <c r="BL546" i="45"/>
  <c r="BK546" i="45"/>
  <c r="BJ546" i="45"/>
  <c r="BL545" i="45"/>
  <c r="BK545" i="45"/>
  <c r="BJ545" i="45"/>
  <c r="BL544" i="45"/>
  <c r="BK544" i="45"/>
  <c r="BJ544" i="45"/>
  <c r="BL543" i="45"/>
  <c r="BK543" i="45"/>
  <c r="BL542" i="45"/>
  <c r="BK542" i="45"/>
  <c r="BD542" i="45"/>
  <c r="BL541" i="45"/>
  <c r="BK541" i="45"/>
  <c r="BJ541" i="45"/>
  <c r="BL540" i="45"/>
  <c r="BK540" i="45"/>
  <c r="BJ540" i="45"/>
  <c r="BL539" i="45"/>
  <c r="BK539" i="45"/>
  <c r="BJ539" i="45"/>
  <c r="BL538" i="45"/>
  <c r="BK538" i="45"/>
  <c r="BJ538" i="45"/>
  <c r="BL537" i="45"/>
  <c r="BK537" i="45"/>
  <c r="BJ537" i="45"/>
  <c r="BC537" i="45"/>
  <c r="BC538" i="45" s="1"/>
  <c r="BL536" i="45"/>
  <c r="BK536" i="45"/>
  <c r="BJ536" i="45"/>
  <c r="BI536" i="45"/>
  <c r="BL535" i="45"/>
  <c r="BK535" i="45"/>
  <c r="BL534" i="45"/>
  <c r="BK534" i="45"/>
  <c r="BL533" i="45"/>
  <c r="BK533" i="45"/>
  <c r="BL532" i="45"/>
  <c r="BK532" i="45"/>
  <c r="BL531" i="45"/>
  <c r="BK531" i="45"/>
  <c r="BL530" i="45"/>
  <c r="BK530" i="45"/>
  <c r="BL529" i="45"/>
  <c r="BK529" i="45"/>
  <c r="P529" i="45"/>
  <c r="BL528" i="45"/>
  <c r="BK528" i="45"/>
  <c r="BL527" i="45"/>
  <c r="BK527" i="45"/>
  <c r="BD527" i="45"/>
  <c r="BL526" i="45"/>
  <c r="BK526" i="45"/>
  <c r="BJ526" i="45"/>
  <c r="BL525" i="45"/>
  <c r="BK525" i="45"/>
  <c r="BJ525" i="45"/>
  <c r="BL524" i="45"/>
  <c r="BK524" i="45"/>
  <c r="BL523" i="45"/>
  <c r="BK523" i="45"/>
  <c r="BL522" i="45"/>
  <c r="BK522" i="45"/>
  <c r="BL521" i="45"/>
  <c r="BK521" i="45"/>
  <c r="BL520" i="45"/>
  <c r="BK520" i="45"/>
  <c r="BL519" i="45"/>
  <c r="BK519" i="45"/>
  <c r="P519" i="45"/>
  <c r="BL518" i="45"/>
  <c r="BK518" i="45"/>
  <c r="BL517" i="45"/>
  <c r="BK517" i="45"/>
  <c r="BD517" i="45"/>
  <c r="BL516" i="45"/>
  <c r="BK516" i="45"/>
  <c r="BJ516" i="45"/>
  <c r="BL515" i="45"/>
  <c r="BK515" i="45"/>
  <c r="BJ515" i="45"/>
  <c r="BL514" i="45"/>
  <c r="BK514" i="45"/>
  <c r="BJ514" i="45"/>
  <c r="BL513" i="45"/>
  <c r="BK513" i="45"/>
  <c r="BJ513" i="45"/>
  <c r="BL512" i="45"/>
  <c r="BK512" i="45"/>
  <c r="BJ512" i="45"/>
  <c r="BL511" i="45"/>
  <c r="BK511" i="45"/>
  <c r="BJ511" i="45"/>
  <c r="O511" i="45"/>
  <c r="BL510" i="45"/>
  <c r="BK510" i="45"/>
  <c r="BJ510" i="45"/>
  <c r="BL509" i="45"/>
  <c r="BK509" i="45"/>
  <c r="BJ509" i="45"/>
  <c r="BL508" i="45"/>
  <c r="BK508" i="45"/>
  <c r="BD508" i="45"/>
  <c r="BL507" i="45"/>
  <c r="BK507" i="45"/>
  <c r="BD507" i="45"/>
  <c r="A507" i="45"/>
  <c r="BL506" i="45"/>
  <c r="BK506" i="45"/>
  <c r="BJ506" i="45"/>
  <c r="BL505" i="45"/>
  <c r="BK505" i="45"/>
  <c r="BJ505" i="45"/>
  <c r="BL504" i="45"/>
  <c r="BK504" i="45"/>
  <c r="BJ504" i="45"/>
  <c r="BL503" i="45"/>
  <c r="BK503" i="45"/>
  <c r="BJ503" i="45"/>
  <c r="BC503" i="45"/>
  <c r="BC504" i="45" s="1"/>
  <c r="BL502" i="45"/>
  <c r="BK502" i="45"/>
  <c r="BJ502" i="45"/>
  <c r="BC502" i="45"/>
  <c r="BL501" i="45"/>
  <c r="BK501" i="45"/>
  <c r="BJ501" i="45"/>
  <c r="BI501" i="45"/>
  <c r="BL500" i="45"/>
  <c r="BK500" i="45"/>
  <c r="BJ500" i="45"/>
  <c r="BL499" i="45"/>
  <c r="BK499" i="45"/>
  <c r="BJ499" i="45"/>
  <c r="BL498" i="45"/>
  <c r="BK498" i="45"/>
  <c r="BJ498" i="45"/>
  <c r="BL497" i="45"/>
  <c r="BK497" i="45"/>
  <c r="BJ497" i="45"/>
  <c r="BL496" i="45"/>
  <c r="BK496" i="45"/>
  <c r="BJ496" i="45"/>
  <c r="BL495" i="45"/>
  <c r="BK495" i="45"/>
  <c r="BJ495" i="45"/>
  <c r="BL494" i="45"/>
  <c r="BK494" i="45"/>
  <c r="BJ494" i="45"/>
  <c r="BL493" i="45"/>
  <c r="BK493" i="45"/>
  <c r="BJ493" i="45"/>
  <c r="BL492" i="45"/>
  <c r="BK492" i="45"/>
  <c r="BJ492" i="45"/>
  <c r="BL491" i="45"/>
  <c r="BK491" i="45"/>
  <c r="BJ491" i="45"/>
  <c r="BL490" i="45"/>
  <c r="BK490" i="45"/>
  <c r="BJ490" i="45"/>
  <c r="BL489" i="45"/>
  <c r="BK489" i="45"/>
  <c r="BJ489" i="45"/>
  <c r="BL488" i="45"/>
  <c r="BK488" i="45"/>
  <c r="BJ488" i="45"/>
  <c r="BC488" i="45"/>
  <c r="BL487" i="45"/>
  <c r="BK487" i="45"/>
  <c r="BJ487" i="45"/>
  <c r="BI487" i="45"/>
  <c r="BL486" i="45"/>
  <c r="BK486" i="45"/>
  <c r="BL485" i="45"/>
  <c r="BK485" i="45"/>
  <c r="BL484" i="45"/>
  <c r="BK484" i="45"/>
  <c r="BL483" i="45"/>
  <c r="BK483" i="45"/>
  <c r="BL482" i="45"/>
  <c r="BK482" i="45"/>
  <c r="BL481" i="45"/>
  <c r="BK481" i="45"/>
  <c r="BL480" i="45"/>
  <c r="BK480" i="45"/>
  <c r="BL479" i="45"/>
  <c r="BK479" i="45"/>
  <c r="BL478" i="45"/>
  <c r="BK478" i="45"/>
  <c r="BL477" i="45"/>
  <c r="BK477" i="45"/>
  <c r="BL476" i="45"/>
  <c r="BK476" i="45"/>
  <c r="BL475" i="45"/>
  <c r="BK475" i="45"/>
  <c r="BL474" i="45"/>
  <c r="BK474" i="45"/>
  <c r="BD474" i="45"/>
  <c r="A474" i="45" s="1"/>
  <c r="BL473" i="45"/>
  <c r="BK473" i="45"/>
  <c r="BD473" i="45"/>
  <c r="A473" i="45" s="1"/>
  <c r="BL472" i="45"/>
  <c r="BK472" i="45"/>
  <c r="BJ472" i="45"/>
  <c r="BL471" i="45"/>
  <c r="BK471" i="45"/>
  <c r="BL470" i="45"/>
  <c r="BK470" i="45"/>
  <c r="BL469" i="45"/>
  <c r="BK469" i="45"/>
  <c r="BL468" i="45"/>
  <c r="BK468" i="45"/>
  <c r="BL467" i="45"/>
  <c r="BK467" i="45"/>
  <c r="BL466" i="45"/>
  <c r="BK466" i="45"/>
  <c r="BL465" i="45"/>
  <c r="BK465" i="45"/>
  <c r="BL464" i="45"/>
  <c r="BK464" i="45"/>
  <c r="BL463" i="45"/>
  <c r="BK463" i="45"/>
  <c r="BD463" i="45"/>
  <c r="BL462" i="45"/>
  <c r="BK462" i="45"/>
  <c r="BJ462" i="45"/>
  <c r="BL461" i="45"/>
  <c r="BK461" i="45"/>
  <c r="BL460" i="45"/>
  <c r="BK460" i="45"/>
  <c r="BL459" i="45"/>
  <c r="BK459" i="45"/>
  <c r="BL458" i="45"/>
  <c r="BK458" i="45"/>
  <c r="BL457" i="45"/>
  <c r="BK457" i="45"/>
  <c r="BL456" i="45"/>
  <c r="BK456" i="45"/>
  <c r="BL455" i="45"/>
  <c r="BK455" i="45"/>
  <c r="BD455" i="45"/>
  <c r="BL454" i="45"/>
  <c r="BK454" i="45"/>
  <c r="BD454" i="45"/>
  <c r="BL453" i="45"/>
  <c r="BK453" i="45"/>
  <c r="BD453" i="45"/>
  <c r="BL452" i="45"/>
  <c r="BK452" i="45"/>
  <c r="BD452" i="45"/>
  <c r="A452" i="45"/>
  <c r="BL451" i="45"/>
  <c r="BK451" i="45"/>
  <c r="BJ451" i="45"/>
  <c r="BL450" i="45"/>
  <c r="BK450" i="45"/>
  <c r="BJ450" i="45"/>
  <c r="BL449" i="45"/>
  <c r="BK449" i="45"/>
  <c r="BJ449" i="45"/>
  <c r="BL448" i="45"/>
  <c r="BK448" i="45"/>
  <c r="BJ448" i="45"/>
  <c r="BC448" i="45"/>
  <c r="BL447" i="45"/>
  <c r="BK447" i="45"/>
  <c r="BJ447" i="45"/>
  <c r="BI447" i="45"/>
  <c r="BL446" i="45"/>
  <c r="BK446" i="45"/>
  <c r="BJ446" i="45"/>
  <c r="BL445" i="45"/>
  <c r="BK445" i="45"/>
  <c r="BJ445" i="45"/>
  <c r="BL444" i="45"/>
  <c r="BK444" i="45"/>
  <c r="BL443" i="45"/>
  <c r="BK443" i="45"/>
  <c r="BL442" i="45"/>
  <c r="BK442" i="45"/>
  <c r="BL441" i="45"/>
  <c r="BK441" i="45"/>
  <c r="BL440" i="45"/>
  <c r="BK440" i="45"/>
  <c r="BL439" i="45"/>
  <c r="BK439" i="45"/>
  <c r="BL438" i="45"/>
  <c r="BK438" i="45"/>
  <c r="BD438" i="45"/>
  <c r="BL437" i="45"/>
  <c r="BK437" i="45"/>
  <c r="BD437" i="45"/>
  <c r="A437" i="45" s="1"/>
  <c r="BL436" i="45"/>
  <c r="BK436" i="45"/>
  <c r="BJ436" i="45"/>
  <c r="BL435" i="45"/>
  <c r="BK435" i="45"/>
  <c r="BL434" i="45"/>
  <c r="BK434" i="45"/>
  <c r="BL433" i="45"/>
  <c r="BK433" i="45"/>
  <c r="BL432" i="45"/>
  <c r="BK432" i="45"/>
  <c r="BL431" i="45"/>
  <c r="BK431" i="45"/>
  <c r="BD431" i="45"/>
  <c r="BL430" i="45"/>
  <c r="BK430" i="45"/>
  <c r="BD430" i="45"/>
  <c r="BL429" i="45"/>
  <c r="BK429" i="45"/>
  <c r="BD429" i="45"/>
  <c r="A429" i="45"/>
  <c r="BL428" i="45"/>
  <c r="BK428" i="45"/>
  <c r="BJ428" i="45"/>
  <c r="BL427" i="45"/>
  <c r="BK427" i="45"/>
  <c r="BL426" i="45"/>
  <c r="BK426" i="45"/>
  <c r="BL425" i="45"/>
  <c r="BK425" i="45"/>
  <c r="BL424" i="45"/>
  <c r="BK424" i="45"/>
  <c r="BD424" i="45"/>
  <c r="BD425" i="45" s="1"/>
  <c r="BC424" i="45"/>
  <c r="BL423" i="45"/>
  <c r="BK423" i="45"/>
  <c r="BJ423" i="45"/>
  <c r="BC423" i="45"/>
  <c r="BL422" i="45"/>
  <c r="BK422" i="45"/>
  <c r="BJ422" i="45"/>
  <c r="BI422" i="45"/>
  <c r="BL421" i="45"/>
  <c r="BK421" i="45"/>
  <c r="BJ421" i="45"/>
  <c r="BL420" i="45"/>
  <c r="BK420" i="45"/>
  <c r="BJ420" i="45"/>
  <c r="BL419" i="45"/>
  <c r="BK419" i="45"/>
  <c r="BJ419" i="45"/>
  <c r="BL418" i="45"/>
  <c r="BK418" i="45"/>
  <c r="BJ418" i="45"/>
  <c r="BL417" i="45"/>
  <c r="BK417" i="45"/>
  <c r="BJ417" i="45"/>
  <c r="BL416" i="45"/>
  <c r="BK416" i="45"/>
  <c r="BJ416" i="45"/>
  <c r="BC416" i="45"/>
  <c r="BC417" i="45" s="1"/>
  <c r="BC418" i="45" s="1"/>
  <c r="BL415" i="45"/>
  <c r="BK415" i="45"/>
  <c r="BJ415" i="45"/>
  <c r="BI415" i="45"/>
  <c r="BB415" i="45"/>
  <c r="BB416" i="45" s="1"/>
  <c r="BL414" i="45"/>
  <c r="BK414" i="45"/>
  <c r="BJ414" i="45"/>
  <c r="BI414" i="45"/>
  <c r="BH414" i="45"/>
  <c r="BL413" i="45"/>
  <c r="BK413" i="45"/>
  <c r="BJ413" i="45"/>
  <c r="BC413" i="45"/>
  <c r="BL412" i="45"/>
  <c r="BK412" i="45"/>
  <c r="BJ412" i="45"/>
  <c r="BI412" i="45"/>
  <c r="BL411" i="45"/>
  <c r="BK411" i="45"/>
  <c r="BD411" i="45"/>
  <c r="BL410" i="45"/>
  <c r="BK410" i="45"/>
  <c r="BD410" i="45"/>
  <c r="A410" i="45" s="1"/>
  <c r="BL409" i="45"/>
  <c r="BK409" i="45"/>
  <c r="BJ409" i="45"/>
  <c r="BL408" i="45"/>
  <c r="BK408" i="45"/>
  <c r="BJ408" i="45"/>
  <c r="BL407" i="45"/>
  <c r="BK407" i="45"/>
  <c r="BJ407" i="45"/>
  <c r="BL406" i="45"/>
  <c r="BK406" i="45"/>
  <c r="BJ406" i="45"/>
  <c r="BL405" i="45"/>
  <c r="BK405" i="45"/>
  <c r="BJ405" i="45"/>
  <c r="BL404" i="45"/>
  <c r="BK404" i="45"/>
  <c r="BJ404" i="45"/>
  <c r="BL403" i="45"/>
  <c r="BK403" i="45"/>
  <c r="BJ403" i="45"/>
  <c r="BC403" i="45"/>
  <c r="BL402" i="45"/>
  <c r="BK402" i="45"/>
  <c r="BJ402" i="45"/>
  <c r="BI402" i="45"/>
  <c r="BL401" i="45"/>
  <c r="BK401" i="45"/>
  <c r="BJ401" i="45"/>
  <c r="BI401" i="45"/>
  <c r="BL400" i="45"/>
  <c r="BK400" i="45"/>
  <c r="BJ400" i="45"/>
  <c r="BI400" i="45"/>
  <c r="BL399" i="45"/>
  <c r="BK399" i="45"/>
  <c r="BJ399" i="45"/>
  <c r="BI399" i="45"/>
  <c r="BL398" i="45"/>
  <c r="BK398" i="45"/>
  <c r="BJ398" i="45"/>
  <c r="BI398" i="45"/>
  <c r="BL397" i="45"/>
  <c r="BK397" i="45"/>
  <c r="BJ397" i="45"/>
  <c r="BI397" i="45"/>
  <c r="BL396" i="45"/>
  <c r="BK396" i="45"/>
  <c r="BJ396" i="45"/>
  <c r="BI396" i="45"/>
  <c r="BL395" i="45"/>
  <c r="BK395" i="45"/>
  <c r="BJ395" i="45"/>
  <c r="BI395" i="45"/>
  <c r="BL394" i="45"/>
  <c r="BK394" i="45"/>
  <c r="BJ394" i="45"/>
  <c r="BI394" i="45"/>
  <c r="BB394" i="45"/>
  <c r="BB395" i="45" s="1"/>
  <c r="BL393" i="45"/>
  <c r="BK393" i="45"/>
  <c r="BJ393" i="45"/>
  <c r="BI393" i="45"/>
  <c r="BH393" i="45"/>
  <c r="BL392" i="45"/>
  <c r="BK392" i="45"/>
  <c r="BL391" i="45"/>
  <c r="BK391" i="45"/>
  <c r="BL390" i="45"/>
  <c r="BK390" i="45"/>
  <c r="BD390" i="45"/>
  <c r="BL389" i="45"/>
  <c r="BK389" i="45"/>
  <c r="BD389" i="45"/>
  <c r="A389" i="45" s="1"/>
  <c r="BC389" i="45"/>
  <c r="BL388" i="45"/>
  <c r="BK388" i="45"/>
  <c r="BJ388" i="45"/>
  <c r="BL387" i="45"/>
  <c r="BK387" i="45"/>
  <c r="BJ387" i="45"/>
  <c r="BL386" i="45"/>
  <c r="BK386" i="45"/>
  <c r="BJ386" i="45"/>
  <c r="BC386" i="45"/>
  <c r="BC387" i="45" s="1"/>
  <c r="BC388" i="45" s="1"/>
  <c r="BL385" i="45"/>
  <c r="BK385" i="45"/>
  <c r="BJ385" i="45"/>
  <c r="BI385" i="45"/>
  <c r="BL384" i="45"/>
  <c r="BK384" i="45"/>
  <c r="BL383" i="45"/>
  <c r="BK383" i="45"/>
  <c r="BL382" i="45"/>
  <c r="BK382" i="45"/>
  <c r="F382" i="45"/>
  <c r="BL381" i="45"/>
  <c r="BK381" i="45"/>
  <c r="F381" i="45"/>
  <c r="BL380" i="45"/>
  <c r="BK380" i="45"/>
  <c r="BL379" i="45"/>
  <c r="BK379" i="45"/>
  <c r="F379" i="45"/>
  <c r="BL378" i="45"/>
  <c r="BK378" i="45"/>
  <c r="BL377" i="45"/>
  <c r="BK377" i="45"/>
  <c r="BD377" i="45"/>
  <c r="A377" i="45" s="1"/>
  <c r="BL376" i="45"/>
  <c r="BK376" i="45"/>
  <c r="BJ376" i="45"/>
  <c r="BL375" i="45"/>
  <c r="BK375" i="45"/>
  <c r="BJ375" i="45"/>
  <c r="BL374" i="45"/>
  <c r="BK374" i="45"/>
  <c r="BJ374" i="45"/>
  <c r="BC374" i="45"/>
  <c r="BL373" i="45"/>
  <c r="BK373" i="45"/>
  <c r="BJ373" i="45"/>
  <c r="BI373" i="45"/>
  <c r="BL372" i="45"/>
  <c r="BK372" i="45"/>
  <c r="BL371" i="45"/>
  <c r="BK371" i="45"/>
  <c r="BD371" i="45"/>
  <c r="BL370" i="45"/>
  <c r="BK370" i="45"/>
  <c r="BJ370" i="45"/>
  <c r="BL369" i="45"/>
  <c r="BK369" i="45"/>
  <c r="BL368" i="45"/>
  <c r="BK368" i="45"/>
  <c r="BL367" i="45"/>
  <c r="BK367" i="45"/>
  <c r="BL366" i="45"/>
  <c r="BK366" i="45"/>
  <c r="BD366" i="45"/>
  <c r="BD367" i="45" s="1"/>
  <c r="A366" i="45"/>
  <c r="BL365" i="45"/>
  <c r="BK365" i="45"/>
  <c r="BJ365" i="45"/>
  <c r="BC365" i="45"/>
  <c r="BB365" i="45"/>
  <c r="BB366" i="45" s="1"/>
  <c r="BL364" i="45"/>
  <c r="BK364" i="45"/>
  <c r="BJ364" i="45"/>
  <c r="BI364" i="45"/>
  <c r="BB364" i="45"/>
  <c r="BL363" i="45"/>
  <c r="BK363" i="45"/>
  <c r="BJ363" i="45"/>
  <c r="BI363" i="45"/>
  <c r="BH363" i="45"/>
  <c r="BL362" i="45"/>
  <c r="BK362" i="45"/>
  <c r="BJ362" i="45"/>
  <c r="BL361" i="45"/>
  <c r="BK361" i="45"/>
  <c r="BJ361" i="45"/>
  <c r="BL360" i="45"/>
  <c r="BK360" i="45"/>
  <c r="BJ360" i="45"/>
  <c r="BL359" i="45"/>
  <c r="BK359" i="45"/>
  <c r="BJ359" i="45"/>
  <c r="BL358" i="45"/>
  <c r="BK358" i="45"/>
  <c r="BJ358" i="45"/>
  <c r="BL357" i="45"/>
  <c r="BK357" i="45"/>
  <c r="BJ357" i="45"/>
  <c r="BL356" i="45"/>
  <c r="BK356" i="45"/>
  <c r="BJ356" i="45"/>
  <c r="BL355" i="45"/>
  <c r="BK355" i="45"/>
  <c r="BJ355" i="45"/>
  <c r="BL354" i="45"/>
  <c r="BK354" i="45"/>
  <c r="BJ354" i="45"/>
  <c r="BL353" i="45"/>
  <c r="BK353" i="45"/>
  <c r="BJ353" i="45"/>
  <c r="M353" i="45"/>
  <c r="BL352" i="45"/>
  <c r="BK352" i="45"/>
  <c r="BJ352" i="45"/>
  <c r="BL351" i="45"/>
  <c r="BK351" i="45"/>
  <c r="BJ351" i="45"/>
  <c r="BL350" i="45"/>
  <c r="BK350" i="45"/>
  <c r="BJ350" i="45"/>
  <c r="BL349" i="45"/>
  <c r="BK349" i="45"/>
  <c r="BJ349" i="45"/>
  <c r="BL348" i="45"/>
  <c r="BK348" i="45"/>
  <c r="BJ348" i="45"/>
  <c r="BL347" i="45"/>
  <c r="BK347" i="45"/>
  <c r="BJ347" i="45"/>
  <c r="BL346" i="45"/>
  <c r="BK346" i="45"/>
  <c r="BJ346" i="45"/>
  <c r="BL345" i="45"/>
  <c r="BK345" i="45"/>
  <c r="BD345" i="45"/>
  <c r="A345" i="45" s="1"/>
  <c r="BL344" i="45"/>
  <c r="BK344" i="45"/>
  <c r="BJ344" i="45"/>
  <c r="BL343" i="45"/>
  <c r="BK343" i="45"/>
  <c r="BJ343" i="45"/>
  <c r="BL342" i="45"/>
  <c r="BK342" i="45"/>
  <c r="BJ342" i="45"/>
  <c r="BL341" i="45"/>
  <c r="BK341" i="45"/>
  <c r="BJ341" i="45"/>
  <c r="BL340" i="45"/>
  <c r="BK340" i="45"/>
  <c r="BJ340" i="45"/>
  <c r="BL339" i="45"/>
  <c r="BK339" i="45"/>
  <c r="BL338" i="45"/>
  <c r="BK338" i="45"/>
  <c r="BL337" i="45"/>
  <c r="BK337" i="45"/>
  <c r="BL336" i="45"/>
  <c r="BK336" i="45"/>
  <c r="BL335" i="45"/>
  <c r="BK335" i="45"/>
  <c r="BD335" i="45"/>
  <c r="BL334" i="45"/>
  <c r="BK334" i="45"/>
  <c r="BJ334" i="45"/>
  <c r="BC334" i="45"/>
  <c r="E334" i="45"/>
  <c r="BL333" i="45"/>
  <c r="BK333" i="45"/>
  <c r="BJ333" i="45"/>
  <c r="BC333" i="45"/>
  <c r="BL332" i="45"/>
  <c r="BK332" i="45"/>
  <c r="BJ332" i="45"/>
  <c r="BI332" i="45"/>
  <c r="BL331" i="45"/>
  <c r="BK331" i="45"/>
  <c r="BJ331" i="45"/>
  <c r="BL330" i="45"/>
  <c r="BK330" i="45"/>
  <c r="BJ330" i="45"/>
  <c r="BL329" i="45"/>
  <c r="BK329" i="45"/>
  <c r="BJ329" i="45"/>
  <c r="BC329" i="45"/>
  <c r="BL328" i="45"/>
  <c r="BK328" i="45"/>
  <c r="BJ328" i="45"/>
  <c r="BC328" i="45"/>
  <c r="BL327" i="45"/>
  <c r="BK327" i="45"/>
  <c r="BJ327" i="45"/>
  <c r="BI327" i="45"/>
  <c r="BL326" i="45"/>
  <c r="BK326" i="45"/>
  <c r="BJ326" i="45"/>
  <c r="BL325" i="45"/>
  <c r="BK325" i="45"/>
  <c r="BJ325" i="45"/>
  <c r="BL324" i="45"/>
  <c r="BK324" i="45"/>
  <c r="BJ324" i="45"/>
  <c r="BL323" i="45"/>
  <c r="BK323" i="45"/>
  <c r="BJ323" i="45"/>
  <c r="BL322" i="45"/>
  <c r="BK322" i="45"/>
  <c r="BJ322" i="45"/>
  <c r="BL321" i="45"/>
  <c r="BK321" i="45"/>
  <c r="BJ321" i="45"/>
  <c r="BL320" i="45"/>
  <c r="BK320" i="45"/>
  <c r="BJ320" i="45"/>
  <c r="BL319" i="45"/>
  <c r="BK319" i="45"/>
  <c r="BJ319" i="45"/>
  <c r="BL318" i="45"/>
  <c r="BK318" i="45"/>
  <c r="BJ318" i="45"/>
  <c r="BL317" i="45"/>
  <c r="BK317" i="45"/>
  <c r="BJ317" i="45"/>
  <c r="BL316" i="45"/>
  <c r="BK316" i="45"/>
  <c r="BJ316" i="45"/>
  <c r="BL315" i="45"/>
  <c r="BK315" i="45"/>
  <c r="BJ315" i="45"/>
  <c r="BL314" i="45"/>
  <c r="BK314" i="45"/>
  <c r="BJ314" i="45"/>
  <c r="BL313" i="45"/>
  <c r="BK313" i="45"/>
  <c r="BJ313" i="45"/>
  <c r="BL312" i="45"/>
  <c r="BK312" i="45"/>
  <c r="BJ312" i="45"/>
  <c r="BL311" i="45"/>
  <c r="BK311" i="45"/>
  <c r="BJ311" i="45"/>
  <c r="N311" i="45"/>
  <c r="BL310" i="45"/>
  <c r="BK310" i="45"/>
  <c r="BJ310" i="45"/>
  <c r="BL309" i="45"/>
  <c r="BK309" i="45"/>
  <c r="BJ309" i="45"/>
  <c r="BL308" i="45"/>
  <c r="BK308" i="45"/>
  <c r="BJ308" i="45"/>
  <c r="BL307" i="45"/>
  <c r="BK307" i="45"/>
  <c r="BJ307" i="45"/>
  <c r="N307" i="45"/>
  <c r="BL306" i="45"/>
  <c r="BK306" i="45"/>
  <c r="BJ306" i="45"/>
  <c r="N306" i="45"/>
  <c r="BL305" i="45"/>
  <c r="BK305" i="45"/>
  <c r="BJ305" i="45"/>
  <c r="N305" i="45"/>
  <c r="BL304" i="45"/>
  <c r="BK304" i="45"/>
  <c r="BJ304" i="45"/>
  <c r="N304" i="45"/>
  <c r="BL303" i="45"/>
  <c r="BK303" i="45"/>
  <c r="BJ303" i="45"/>
  <c r="N303" i="45"/>
  <c r="BL302" i="45"/>
  <c r="BK302" i="45"/>
  <c r="BJ302" i="45"/>
  <c r="BL301" i="45"/>
  <c r="BK301" i="45"/>
  <c r="BJ301" i="45"/>
  <c r="BL300" i="45"/>
  <c r="BK300" i="45"/>
  <c r="BL299" i="45"/>
  <c r="BK299" i="45"/>
  <c r="BL298" i="45"/>
  <c r="BK298" i="45"/>
  <c r="BD298" i="45"/>
  <c r="A298" i="45" s="1"/>
  <c r="BL297" i="45"/>
  <c r="BK297" i="45"/>
  <c r="BJ297" i="45"/>
  <c r="BL296" i="45"/>
  <c r="BK296" i="45"/>
  <c r="BJ296" i="45"/>
  <c r="BL295" i="45"/>
  <c r="BK295" i="45"/>
  <c r="BJ295" i="45"/>
  <c r="BL294" i="45"/>
  <c r="BK294" i="45"/>
  <c r="BJ294" i="45"/>
  <c r="BL293" i="45"/>
  <c r="BK293" i="45"/>
  <c r="BJ293" i="45"/>
  <c r="BL292" i="45"/>
  <c r="BK292" i="45"/>
  <c r="BJ292" i="45"/>
  <c r="BL291" i="45"/>
  <c r="BK291" i="45"/>
  <c r="BJ291" i="45"/>
  <c r="M291" i="45"/>
  <c r="BL290" i="45"/>
  <c r="BK290" i="45"/>
  <c r="BJ290" i="45"/>
  <c r="M290" i="45"/>
  <c r="BL289" i="45"/>
  <c r="BK289" i="45"/>
  <c r="BJ289" i="45"/>
  <c r="M289" i="45"/>
  <c r="BL288" i="45"/>
  <c r="BK288" i="45"/>
  <c r="BJ288" i="45"/>
  <c r="M288" i="45"/>
  <c r="BL287" i="45"/>
  <c r="BK287" i="45"/>
  <c r="BJ287" i="45"/>
  <c r="BL286" i="45"/>
  <c r="BK286" i="45"/>
  <c r="BJ286" i="45"/>
  <c r="BL285" i="45"/>
  <c r="BK285" i="45"/>
  <c r="BJ285" i="45"/>
  <c r="BL284" i="45"/>
  <c r="BK284" i="45"/>
  <c r="BJ284" i="45"/>
  <c r="BL283" i="45"/>
  <c r="BK283" i="45"/>
  <c r="BJ283" i="45"/>
  <c r="BL282" i="45"/>
  <c r="BK282" i="45"/>
  <c r="BJ282" i="45"/>
  <c r="BC282" i="45"/>
  <c r="BL281" i="45"/>
  <c r="BK281" i="45"/>
  <c r="BJ281" i="45"/>
  <c r="BI281" i="45"/>
  <c r="BL280" i="45"/>
  <c r="BK280" i="45"/>
  <c r="BJ280" i="45"/>
  <c r="BI280" i="45"/>
  <c r="BL279" i="45"/>
  <c r="BK279" i="45"/>
  <c r="BJ279" i="45"/>
  <c r="BI279" i="45"/>
  <c r="BL278" i="45"/>
  <c r="BK278" i="45"/>
  <c r="BL277" i="45"/>
  <c r="BK277" i="45"/>
  <c r="BL276" i="45"/>
  <c r="BK276" i="45"/>
  <c r="BL275" i="45"/>
  <c r="BK275" i="45"/>
  <c r="BL274" i="45"/>
  <c r="BK274" i="45"/>
  <c r="A274" i="45"/>
  <c r="BL273" i="45"/>
  <c r="BK273" i="45"/>
  <c r="BD273" i="45"/>
  <c r="BD274" i="45" s="1"/>
  <c r="A273" i="45"/>
  <c r="BL272" i="45"/>
  <c r="BK272" i="45"/>
  <c r="BJ272" i="45"/>
  <c r="BC272" i="45"/>
  <c r="BC273" i="45" s="1"/>
  <c r="BL271" i="45"/>
  <c r="BK271" i="45"/>
  <c r="BJ271" i="45"/>
  <c r="BI271" i="45"/>
  <c r="BL270" i="45"/>
  <c r="BK270" i="45"/>
  <c r="BL269" i="45"/>
  <c r="BK269" i="45"/>
  <c r="BL268" i="45"/>
  <c r="BK268" i="45"/>
  <c r="BD268" i="45"/>
  <c r="BL267" i="45"/>
  <c r="BK267" i="45"/>
  <c r="BD267" i="45"/>
  <c r="A267" i="45" s="1"/>
  <c r="BC267" i="45"/>
  <c r="BL266" i="45"/>
  <c r="BK266" i="45"/>
  <c r="BJ266" i="45"/>
  <c r="BL265" i="45"/>
  <c r="BK265" i="45"/>
  <c r="BJ265" i="45"/>
  <c r="BL264" i="45"/>
  <c r="BK264" i="45"/>
  <c r="BJ264" i="45"/>
  <c r="BC264" i="45"/>
  <c r="BC265" i="45" s="1"/>
  <c r="BC266" i="45" s="1"/>
  <c r="BL263" i="45"/>
  <c r="BK263" i="45"/>
  <c r="BJ263" i="45"/>
  <c r="BI263" i="45"/>
  <c r="BL262" i="45"/>
  <c r="BK262" i="45"/>
  <c r="BL261" i="45"/>
  <c r="BK261" i="45"/>
  <c r="BL260" i="45"/>
  <c r="BK260" i="45"/>
  <c r="BL259" i="45"/>
  <c r="BK259" i="45"/>
  <c r="BD259" i="45"/>
  <c r="BL258" i="45"/>
  <c r="BK258" i="45"/>
  <c r="BD258" i="45"/>
  <c r="BL257" i="45"/>
  <c r="BK257" i="45"/>
  <c r="BD257" i="45"/>
  <c r="A257" i="45"/>
  <c r="BL256" i="45"/>
  <c r="BK256" i="45"/>
  <c r="BJ256" i="45"/>
  <c r="BL255" i="45"/>
  <c r="BK255" i="45"/>
  <c r="BJ255" i="45"/>
  <c r="BL254" i="45"/>
  <c r="BK254" i="45"/>
  <c r="BJ254" i="45"/>
  <c r="BC254" i="45"/>
  <c r="BL253" i="45"/>
  <c r="BK253" i="45"/>
  <c r="BJ253" i="45"/>
  <c r="BI253" i="45"/>
  <c r="BL252" i="45"/>
  <c r="BK252" i="45"/>
  <c r="BL251" i="45"/>
  <c r="BL250" i="45"/>
  <c r="BL249" i="45"/>
  <c r="BL248" i="45"/>
  <c r="BL247" i="45"/>
  <c r="BL246" i="45"/>
  <c r="BL245" i="45"/>
  <c r="BL244" i="45"/>
  <c r="BL243" i="45"/>
  <c r="BL242" i="45"/>
  <c r="BE242" i="45"/>
  <c r="BE243" i="45" s="1"/>
  <c r="A242" i="45"/>
  <c r="BL241" i="45"/>
  <c r="BK241" i="45"/>
  <c r="BD241" i="45"/>
  <c r="BD242" i="45" s="1"/>
  <c r="A241" i="45"/>
  <c r="BL240" i="45"/>
  <c r="BK240" i="45"/>
  <c r="BJ240" i="45"/>
  <c r="BL239" i="45"/>
  <c r="BK239" i="45"/>
  <c r="BJ239" i="45"/>
  <c r="BL238" i="45"/>
  <c r="BK238" i="45"/>
  <c r="BJ238" i="45"/>
  <c r="BC238" i="45"/>
  <c r="BC239" i="45" s="1"/>
  <c r="BC240" i="45" s="1"/>
  <c r="BL237" i="45"/>
  <c r="BK237" i="45"/>
  <c r="BJ237" i="45"/>
  <c r="BI237" i="45"/>
  <c r="BL236" i="45"/>
  <c r="BK236" i="45"/>
  <c r="BL235" i="45"/>
  <c r="BL234" i="45"/>
  <c r="BL233" i="45"/>
  <c r="BL232" i="45"/>
  <c r="BL231" i="45"/>
  <c r="BL230" i="45"/>
  <c r="BL229" i="45"/>
  <c r="BE229" i="45"/>
  <c r="BE230" i="45" s="1"/>
  <c r="BL228" i="45"/>
  <c r="BK228" i="45"/>
  <c r="BL227" i="45"/>
  <c r="BK227" i="45"/>
  <c r="BL226" i="45"/>
  <c r="BK226" i="45"/>
  <c r="BL225" i="45"/>
  <c r="BK225" i="45"/>
  <c r="BL224" i="45"/>
  <c r="BK224" i="45"/>
  <c r="BL223" i="45"/>
  <c r="BK223" i="45"/>
  <c r="BL222" i="45"/>
  <c r="BK222" i="45"/>
  <c r="BL221" i="45"/>
  <c r="BK221" i="45"/>
  <c r="BL220" i="45"/>
  <c r="BK220" i="45"/>
  <c r="BL219" i="45"/>
  <c r="BK219" i="45"/>
  <c r="BL218" i="45"/>
  <c r="BK218" i="45"/>
  <c r="BL217" i="45"/>
  <c r="BK217" i="45"/>
  <c r="BL216" i="45"/>
  <c r="BK216" i="45"/>
  <c r="BD216" i="45"/>
  <c r="BD217" i="45" s="1"/>
  <c r="BL215" i="45"/>
  <c r="BK215" i="45"/>
  <c r="BD215" i="45"/>
  <c r="A215" i="45"/>
  <c r="BL214" i="45"/>
  <c r="BK214" i="45"/>
  <c r="BJ214" i="45"/>
  <c r="BL213" i="45"/>
  <c r="BK213" i="45"/>
  <c r="BJ213" i="45"/>
  <c r="BC213" i="45"/>
  <c r="BC214" i="45" s="1"/>
  <c r="BL212" i="45"/>
  <c r="BK212" i="45"/>
  <c r="BJ212" i="45"/>
  <c r="BC212" i="45"/>
  <c r="BL211" i="45"/>
  <c r="BK211" i="45"/>
  <c r="BJ211" i="45"/>
  <c r="BI211" i="45"/>
  <c r="BL210" i="45"/>
  <c r="BK210" i="45"/>
  <c r="BL209" i="45"/>
  <c r="BK209" i="45"/>
  <c r="BD209" i="45"/>
  <c r="BD210" i="45" s="1"/>
  <c r="BL208" i="45"/>
  <c r="BK208" i="45"/>
  <c r="BJ208" i="45"/>
  <c r="BL207" i="45"/>
  <c r="BK207" i="45"/>
  <c r="BL206" i="45"/>
  <c r="BK206" i="45"/>
  <c r="BL205" i="45"/>
  <c r="BK205" i="45"/>
  <c r="BL204" i="45"/>
  <c r="BK204" i="45"/>
  <c r="BD204" i="45"/>
  <c r="BD205" i="45" s="1"/>
  <c r="BL203" i="45"/>
  <c r="BK203" i="45"/>
  <c r="BJ203" i="45"/>
  <c r="BC203" i="45"/>
  <c r="BC204" i="45" s="1"/>
  <c r="BL202" i="45"/>
  <c r="BK202" i="45"/>
  <c r="BJ202" i="45"/>
  <c r="BI202" i="45"/>
  <c r="BL201" i="45"/>
  <c r="BK201" i="45"/>
  <c r="BL200" i="45"/>
  <c r="BK200" i="45"/>
  <c r="BL199" i="45"/>
  <c r="BK199" i="45"/>
  <c r="BL198" i="45"/>
  <c r="BK198" i="45"/>
  <c r="BL197" i="45"/>
  <c r="BK197" i="45"/>
  <c r="BD197" i="45"/>
  <c r="BL196" i="45"/>
  <c r="BK196" i="45"/>
  <c r="BJ196" i="45"/>
  <c r="BL195" i="45"/>
  <c r="BK195" i="45"/>
  <c r="BL194" i="45"/>
  <c r="BK194" i="45"/>
  <c r="F194" i="45"/>
  <c r="BL193" i="45"/>
  <c r="BK193" i="45"/>
  <c r="BD193" i="45"/>
  <c r="BD194" i="45" s="1"/>
  <c r="BL192" i="45"/>
  <c r="BK192" i="45"/>
  <c r="BD192" i="45"/>
  <c r="BC192" i="45"/>
  <c r="BC193" i="45" s="1"/>
  <c r="F192" i="45"/>
  <c r="A192" i="45"/>
  <c r="BL191" i="45"/>
  <c r="BK191" i="45"/>
  <c r="BJ191" i="45"/>
  <c r="BC191" i="45"/>
  <c r="BL190" i="45"/>
  <c r="BK190" i="45"/>
  <c r="BJ190" i="45"/>
  <c r="BI190" i="45"/>
  <c r="BL189" i="45"/>
  <c r="BK189" i="45"/>
  <c r="BL188" i="45"/>
  <c r="BK188" i="45"/>
  <c r="BL187" i="45"/>
  <c r="BK187" i="45"/>
  <c r="BL186" i="45"/>
  <c r="BK186" i="45"/>
  <c r="BD186" i="45"/>
  <c r="BL185" i="45"/>
  <c r="BK185" i="45"/>
  <c r="BD185" i="45"/>
  <c r="A185" i="45"/>
  <c r="BL184" i="45"/>
  <c r="BK184" i="45"/>
  <c r="BJ184" i="45"/>
  <c r="BL183" i="45"/>
  <c r="BK183" i="45"/>
  <c r="BJ183" i="45"/>
  <c r="BL182" i="45"/>
  <c r="BK182" i="45"/>
  <c r="BJ182" i="45"/>
  <c r="BC182" i="45"/>
  <c r="BC183" i="45" s="1"/>
  <c r="BL181" i="45"/>
  <c r="BK181" i="45"/>
  <c r="BJ181" i="45"/>
  <c r="BI181" i="45"/>
  <c r="BB181" i="45"/>
  <c r="BB182" i="45" s="1"/>
  <c r="BL180" i="45"/>
  <c r="BK180" i="45"/>
  <c r="BJ180" i="45"/>
  <c r="BI180" i="45"/>
  <c r="BH180" i="45"/>
  <c r="BL179" i="45"/>
  <c r="BK179" i="45"/>
  <c r="BJ179" i="45"/>
  <c r="BL178" i="45"/>
  <c r="BK178" i="45"/>
  <c r="BJ178" i="45"/>
  <c r="BL177" i="45"/>
  <c r="BK177" i="45"/>
  <c r="BJ177" i="45"/>
  <c r="BL176" i="45"/>
  <c r="BK176" i="45"/>
  <c r="BJ176" i="45"/>
  <c r="P176" i="45"/>
  <c r="BL175" i="45"/>
  <c r="BK175" i="45"/>
  <c r="BL174" i="45"/>
  <c r="BK174" i="45"/>
  <c r="BL173" i="45"/>
  <c r="BK173" i="45"/>
  <c r="BL172" i="45"/>
  <c r="BK172" i="45"/>
  <c r="BL171" i="45"/>
  <c r="BL170" i="45"/>
  <c r="BE170" i="45"/>
  <c r="BE171" i="45" s="1"/>
  <c r="BL169" i="45"/>
  <c r="BK169" i="45"/>
  <c r="BD169" i="45"/>
  <c r="BL168" i="45"/>
  <c r="BK168" i="45"/>
  <c r="BJ168" i="45"/>
  <c r="BL167" i="45"/>
  <c r="BK167" i="45"/>
  <c r="BJ167" i="45"/>
  <c r="BC167" i="45"/>
  <c r="BC168" i="45" s="1"/>
  <c r="BL166" i="45"/>
  <c r="BK166" i="45"/>
  <c r="BJ166" i="45"/>
  <c r="BI166" i="45"/>
  <c r="BL165" i="45"/>
  <c r="BK165" i="45"/>
  <c r="BD165" i="45"/>
  <c r="A165" i="45"/>
  <c r="BL164" i="45"/>
  <c r="BK164" i="45"/>
  <c r="BJ164" i="45"/>
  <c r="BL163" i="45"/>
  <c r="BK163" i="45"/>
  <c r="BL162" i="45"/>
  <c r="BK162" i="45"/>
  <c r="BL161" i="45"/>
  <c r="BK161" i="45"/>
  <c r="BL160" i="45"/>
  <c r="BK160" i="45"/>
  <c r="BL159" i="45"/>
  <c r="BK159" i="45"/>
  <c r="BL158" i="45"/>
  <c r="BK158" i="45"/>
  <c r="BL157" i="45"/>
  <c r="BK157" i="45"/>
  <c r="BD157" i="45"/>
  <c r="BD158" i="45" s="1"/>
  <c r="A157" i="45"/>
  <c r="BL156" i="45"/>
  <c r="BK156" i="45"/>
  <c r="BJ156" i="45"/>
  <c r="BL155" i="45"/>
  <c r="BK155" i="45"/>
  <c r="BJ155" i="45"/>
  <c r="E155" i="45"/>
  <c r="BL154" i="45"/>
  <c r="BK154" i="45"/>
  <c r="BJ154" i="45"/>
  <c r="BC154" i="45"/>
  <c r="BL153" i="45"/>
  <c r="BK153" i="45"/>
  <c r="BJ153" i="45"/>
  <c r="BI153" i="45"/>
  <c r="BB153" i="45"/>
  <c r="BB154" i="45" s="1"/>
  <c r="BL152" i="45"/>
  <c r="BK152" i="45"/>
  <c r="BJ152" i="45"/>
  <c r="BI152" i="45"/>
  <c r="BH152" i="45"/>
  <c r="BL151" i="45"/>
  <c r="BK151" i="45"/>
  <c r="BJ151" i="45"/>
  <c r="BI151" i="45"/>
  <c r="BL150" i="45"/>
  <c r="BK150" i="45"/>
  <c r="BJ150" i="45"/>
  <c r="BI150" i="45"/>
  <c r="BL149" i="45"/>
  <c r="BK149" i="45"/>
  <c r="BJ149" i="45"/>
  <c r="BI149" i="45"/>
  <c r="BL148" i="45"/>
  <c r="BK148" i="45"/>
  <c r="BJ148" i="45"/>
  <c r="BI148" i="45"/>
  <c r="BL147" i="45"/>
  <c r="BK147" i="45"/>
  <c r="BJ147" i="45"/>
  <c r="BI147" i="45"/>
  <c r="BL146" i="45"/>
  <c r="BK146" i="45"/>
  <c r="BJ146" i="45"/>
  <c r="BI146" i="45"/>
  <c r="BL145" i="45"/>
  <c r="BK145" i="45"/>
  <c r="BJ145" i="45"/>
  <c r="BI145" i="45"/>
  <c r="BL144" i="45"/>
  <c r="BK144" i="45"/>
  <c r="BJ144" i="45"/>
  <c r="BI144" i="45"/>
  <c r="BL143" i="45"/>
  <c r="BK143" i="45"/>
  <c r="BJ143" i="45"/>
  <c r="BI143" i="45"/>
  <c r="BL142" i="45"/>
  <c r="BK142" i="45"/>
  <c r="BJ142" i="45"/>
  <c r="BI142" i="45"/>
  <c r="BL141" i="45"/>
  <c r="BK141" i="45"/>
  <c r="BJ141" i="45"/>
  <c r="BI141" i="45"/>
  <c r="T141" i="45"/>
  <c r="BL140" i="45"/>
  <c r="BK140" i="45"/>
  <c r="BJ140" i="45"/>
  <c r="BI140" i="45"/>
  <c r="BL139" i="45"/>
  <c r="BK139" i="45"/>
  <c r="BJ139" i="45"/>
  <c r="BI139" i="45"/>
  <c r="BL138" i="45"/>
  <c r="BK138" i="45"/>
  <c r="BJ138" i="45"/>
  <c r="BI138" i="45"/>
  <c r="AI138" i="45"/>
  <c r="AI139" i="45" s="1"/>
  <c r="AI140" i="45" s="1"/>
  <c r="AI141" i="45" s="1"/>
  <c r="AI142" i="45" s="1"/>
  <c r="AI143" i="45" s="1"/>
  <c r="E138" i="45"/>
  <c r="E139" i="45" s="1"/>
  <c r="E140" i="45" s="1"/>
  <c r="E141" i="45" s="1"/>
  <c r="E142" i="45" s="1"/>
  <c r="E143" i="45" s="1"/>
  <c r="E144" i="45" s="1"/>
  <c r="E145" i="45" s="1"/>
  <c r="E146" i="45" s="1"/>
  <c r="T136" i="45" s="1"/>
  <c r="T137" i="45" s="1"/>
  <c r="T138" i="45" s="1"/>
  <c r="T139" i="45" s="1"/>
  <c r="T140" i="45" s="1"/>
  <c r="T142" i="45" s="1"/>
  <c r="T143" i="45" s="1"/>
  <c r="T144" i="45" s="1"/>
  <c r="BL137" i="45"/>
  <c r="BK137" i="45"/>
  <c r="BJ137" i="45"/>
  <c r="BI137" i="45"/>
  <c r="AI137" i="45"/>
  <c r="BL136" i="45"/>
  <c r="BK136" i="45"/>
  <c r="BJ136" i="45"/>
  <c r="BI136" i="45"/>
  <c r="AI136" i="45"/>
  <c r="E136" i="45"/>
  <c r="BL135" i="45"/>
  <c r="BK135" i="45"/>
  <c r="BJ135" i="45"/>
  <c r="BI135" i="45"/>
  <c r="BL134" i="45"/>
  <c r="BK134" i="45"/>
  <c r="BJ134" i="45"/>
  <c r="BI134" i="45"/>
  <c r="BL133" i="45"/>
  <c r="BK133" i="45"/>
  <c r="BJ133" i="45"/>
  <c r="BI133" i="45"/>
  <c r="BB133" i="45"/>
  <c r="BB134" i="45" s="1"/>
  <c r="BL132" i="45"/>
  <c r="BK132" i="45"/>
  <c r="BJ132" i="45"/>
  <c r="BI132" i="45"/>
  <c r="BH132" i="45"/>
  <c r="BL131" i="45"/>
  <c r="BK131" i="45"/>
  <c r="BJ131" i="45"/>
  <c r="BI131" i="45"/>
  <c r="BH131" i="45"/>
  <c r="B131" i="45"/>
  <c r="BL130" i="45"/>
  <c r="BK130" i="45"/>
  <c r="BJ130" i="45"/>
  <c r="BI130" i="45"/>
  <c r="BH130" i="45"/>
  <c r="BL129" i="45"/>
  <c r="BK129" i="45"/>
  <c r="BJ129" i="45"/>
  <c r="BI129" i="45"/>
  <c r="BH129" i="45"/>
  <c r="BL128" i="45"/>
  <c r="BK128" i="45"/>
  <c r="BJ128" i="45"/>
  <c r="BI128" i="45"/>
  <c r="BH128" i="45"/>
  <c r="BL127" i="45"/>
  <c r="BK127" i="45"/>
  <c r="BJ127" i="45"/>
  <c r="BI127" i="45"/>
  <c r="BH127" i="45"/>
  <c r="BL126" i="45"/>
  <c r="BK126" i="45"/>
  <c r="BJ126" i="45"/>
  <c r="BI126" i="45"/>
  <c r="BH126" i="45"/>
  <c r="BL125" i="45"/>
  <c r="BK125" i="45"/>
  <c r="BJ125" i="45"/>
  <c r="BI125" i="45"/>
  <c r="BH125" i="45"/>
  <c r="BL124" i="45"/>
  <c r="BK124" i="45"/>
  <c r="BJ124" i="45"/>
  <c r="BI124" i="45"/>
  <c r="BH124" i="45"/>
  <c r="BL123" i="45"/>
  <c r="BK123" i="45"/>
  <c r="BJ123" i="45"/>
  <c r="BI123" i="45"/>
  <c r="BH123" i="45"/>
  <c r="BL122" i="45"/>
  <c r="BK122" i="45"/>
  <c r="BJ122" i="45"/>
  <c r="BI122" i="45"/>
  <c r="BH122" i="45"/>
  <c r="BL121" i="45"/>
  <c r="BK121" i="45"/>
  <c r="BJ121" i="45"/>
  <c r="BI121" i="45"/>
  <c r="BH121" i="45"/>
  <c r="BL120" i="45"/>
  <c r="BK120" i="45"/>
  <c r="BJ120" i="45"/>
  <c r="BI120" i="45"/>
  <c r="BH120" i="45"/>
  <c r="BL119" i="45"/>
  <c r="BK119" i="45"/>
  <c r="BJ119" i="45"/>
  <c r="BI119" i="45"/>
  <c r="BH119" i="45"/>
  <c r="BL118" i="45"/>
  <c r="BK118" i="45"/>
  <c r="BJ118" i="45"/>
  <c r="BI118" i="45"/>
  <c r="BH118" i="45"/>
  <c r="BL117" i="45"/>
  <c r="BK117" i="45"/>
  <c r="BJ117" i="45"/>
  <c r="BI117" i="45"/>
  <c r="BH117" i="45"/>
  <c r="BL116" i="45"/>
  <c r="BK116" i="45"/>
  <c r="BJ116" i="45"/>
  <c r="BI116" i="45"/>
  <c r="BH116" i="45"/>
  <c r="BL115" i="45"/>
  <c r="BK115" i="45"/>
  <c r="BJ115" i="45"/>
  <c r="BI115" i="45"/>
  <c r="BH115" i="45"/>
  <c r="BL114" i="45"/>
  <c r="BK114" i="45"/>
  <c r="BJ114" i="45"/>
  <c r="BI114" i="45"/>
  <c r="BH114" i="45"/>
  <c r="BL113" i="45"/>
  <c r="BK113" i="45"/>
  <c r="BJ113" i="45"/>
  <c r="BI113" i="45"/>
  <c r="BH113" i="45"/>
  <c r="BL112" i="45"/>
  <c r="BK112" i="45"/>
  <c r="BJ112" i="45"/>
  <c r="BI112" i="45"/>
  <c r="BH112" i="45"/>
  <c r="BL111" i="45"/>
  <c r="BK111" i="45"/>
  <c r="BJ111" i="45"/>
  <c r="BI111" i="45"/>
  <c r="BH111" i="45"/>
  <c r="BL110" i="45"/>
  <c r="BK110" i="45"/>
  <c r="BJ110" i="45"/>
  <c r="BI110" i="45"/>
  <c r="BH110" i="45"/>
  <c r="BL109" i="45"/>
  <c r="BK109" i="45"/>
  <c r="BJ109" i="45"/>
  <c r="BI109" i="45"/>
  <c r="BH109" i="45"/>
  <c r="BL108" i="45"/>
  <c r="BK108" i="45"/>
  <c r="BJ108" i="45"/>
  <c r="BI108" i="45"/>
  <c r="BH108" i="45"/>
  <c r="BL107" i="45"/>
  <c r="BK107" i="45"/>
  <c r="BJ107" i="45"/>
  <c r="BI107" i="45"/>
  <c r="BH107" i="45"/>
  <c r="BL106" i="45"/>
  <c r="BK106" i="45"/>
  <c r="BJ106" i="45"/>
  <c r="BI106" i="45"/>
  <c r="BH106" i="45"/>
  <c r="BL105" i="45"/>
  <c r="BK105" i="45"/>
  <c r="BJ105" i="45"/>
  <c r="BI105" i="45"/>
  <c r="BH105" i="45"/>
  <c r="BL104" i="45"/>
  <c r="BK104" i="45"/>
  <c r="BJ104" i="45"/>
  <c r="BI104" i="45"/>
  <c r="BH104" i="45"/>
  <c r="BL103" i="45"/>
  <c r="BK103" i="45"/>
  <c r="BJ103" i="45"/>
  <c r="BI103" i="45"/>
  <c r="BH103" i="45"/>
  <c r="BL102" i="45"/>
  <c r="BK102" i="45"/>
  <c r="BJ102" i="45"/>
  <c r="BI102" i="45"/>
  <c r="BH102" i="45"/>
  <c r="BL101" i="45"/>
  <c r="BK101" i="45"/>
  <c r="BJ101" i="45"/>
  <c r="BI101" i="45"/>
  <c r="BH101" i="45"/>
  <c r="BL100" i="45"/>
  <c r="BK100" i="45"/>
  <c r="BJ100" i="45"/>
  <c r="BI100" i="45"/>
  <c r="BH100" i="45"/>
  <c r="BL99" i="45"/>
  <c r="BK99" i="45"/>
  <c r="BJ99" i="45"/>
  <c r="BI99" i="45"/>
  <c r="BH99" i="45"/>
  <c r="BL98" i="45"/>
  <c r="BK98" i="45"/>
  <c r="BJ98" i="45"/>
  <c r="BI98" i="45"/>
  <c r="BH98" i="45"/>
  <c r="BL97" i="45"/>
  <c r="BK97" i="45"/>
  <c r="BJ97" i="45"/>
  <c r="BI97" i="45"/>
  <c r="BH97" i="45"/>
  <c r="BL96" i="45"/>
  <c r="BK96" i="45"/>
  <c r="BJ96" i="45"/>
  <c r="BI96" i="45"/>
  <c r="BH96" i="45"/>
  <c r="BL95" i="45"/>
  <c r="BK95" i="45"/>
  <c r="BJ95" i="45"/>
  <c r="BI95" i="45"/>
  <c r="BH95" i="45"/>
  <c r="BL94" i="45"/>
  <c r="BK94" i="45"/>
  <c r="BJ94" i="45"/>
  <c r="BI94" i="45"/>
  <c r="BH94" i="45"/>
  <c r="BL93" i="45"/>
  <c r="BK93" i="45"/>
  <c r="BJ93" i="45"/>
  <c r="BI93" i="45"/>
  <c r="BH93" i="45"/>
  <c r="BL92" i="45"/>
  <c r="BK92" i="45"/>
  <c r="BJ92" i="45"/>
  <c r="BI92" i="45"/>
  <c r="BH92" i="45"/>
  <c r="BL91" i="45"/>
  <c r="BK91" i="45"/>
  <c r="BJ91" i="45"/>
  <c r="BI91" i="45"/>
  <c r="BH91" i="45"/>
  <c r="BL90" i="45"/>
  <c r="BK90" i="45"/>
  <c r="BJ90" i="45"/>
  <c r="BI90" i="45"/>
  <c r="BH90" i="45"/>
  <c r="BL89" i="45"/>
  <c r="BK89" i="45"/>
  <c r="BJ89" i="45"/>
  <c r="BI89" i="45"/>
  <c r="BH89" i="45"/>
  <c r="BL88" i="45"/>
  <c r="BK88" i="45"/>
  <c r="BJ88" i="45"/>
  <c r="BI88" i="45"/>
  <c r="BH88" i="45"/>
  <c r="BL87" i="45"/>
  <c r="BK87" i="45"/>
  <c r="BJ87" i="45"/>
  <c r="BI87" i="45"/>
  <c r="BH87" i="45"/>
  <c r="BL86" i="45"/>
  <c r="BK86" i="45"/>
  <c r="BJ86" i="45"/>
  <c r="BI86" i="45"/>
  <c r="BH86" i="45"/>
  <c r="BL85" i="45"/>
  <c r="BK85" i="45"/>
  <c r="BJ85" i="45"/>
  <c r="BI85" i="45"/>
  <c r="BH85" i="45"/>
  <c r="BL84" i="45"/>
  <c r="BK84" i="45"/>
  <c r="BJ84" i="45"/>
  <c r="BI84" i="45"/>
  <c r="BH84" i="45"/>
  <c r="BL83" i="45"/>
  <c r="BK83" i="45"/>
  <c r="BJ83" i="45"/>
  <c r="BI83" i="45"/>
  <c r="BH83" i="45"/>
  <c r="BL82" i="45"/>
  <c r="BK82" i="45"/>
  <c r="BJ82" i="45"/>
  <c r="BI82" i="45"/>
  <c r="BH82" i="45"/>
  <c r="BL81" i="45"/>
  <c r="BK81" i="45"/>
  <c r="BJ81" i="45"/>
  <c r="BI81" i="45"/>
  <c r="BH81" i="45"/>
  <c r="BL80" i="45"/>
  <c r="BK80" i="45"/>
  <c r="BJ80" i="45"/>
  <c r="BI80" i="45"/>
  <c r="BH80" i="45"/>
  <c r="BL79" i="45"/>
  <c r="BK79" i="45"/>
  <c r="BJ79" i="45"/>
  <c r="BI79" i="45"/>
  <c r="BH79" i="45"/>
  <c r="BL78" i="45"/>
  <c r="BK78" i="45"/>
  <c r="BJ78" i="45"/>
  <c r="BI78" i="45"/>
  <c r="BH78" i="45"/>
  <c r="BL77" i="45"/>
  <c r="BK77" i="45"/>
  <c r="BJ77" i="45"/>
  <c r="BI77" i="45"/>
  <c r="BH77" i="45"/>
  <c r="BL76" i="45"/>
  <c r="BK76" i="45"/>
  <c r="BJ76" i="45"/>
  <c r="BI76" i="45"/>
  <c r="BH76" i="45"/>
  <c r="BL75" i="45"/>
  <c r="BK75" i="45"/>
  <c r="BJ75" i="45"/>
  <c r="BI75" i="45"/>
  <c r="BH75" i="45"/>
  <c r="BL74" i="45"/>
  <c r="BK74" i="45"/>
  <c r="BJ74" i="45"/>
  <c r="BI74" i="45"/>
  <c r="BH74" i="45"/>
  <c r="BL73" i="45"/>
  <c r="BK73" i="45"/>
  <c r="BJ73" i="45"/>
  <c r="BI73" i="45"/>
  <c r="BH73" i="45"/>
  <c r="BL72" i="45"/>
  <c r="BK72" i="45"/>
  <c r="BJ72" i="45"/>
  <c r="BI72" i="45"/>
  <c r="BH72" i="45"/>
  <c r="BL71" i="45"/>
  <c r="BK71" i="45"/>
  <c r="BJ71" i="45"/>
  <c r="BI71" i="45"/>
  <c r="BH71" i="45"/>
  <c r="BL70" i="45"/>
  <c r="BK70" i="45"/>
  <c r="BJ70" i="45"/>
  <c r="BI70" i="45"/>
  <c r="BH70" i="45"/>
  <c r="BL69" i="45"/>
  <c r="BK69" i="45"/>
  <c r="BJ69" i="45"/>
  <c r="BI69" i="45"/>
  <c r="BH69" i="45"/>
  <c r="BL68" i="45"/>
  <c r="BK68" i="45"/>
  <c r="BJ68" i="45"/>
  <c r="BI68" i="45"/>
  <c r="BH68" i="45"/>
  <c r="BL67" i="45"/>
  <c r="BK67" i="45"/>
  <c r="BJ67" i="45"/>
  <c r="BI67" i="45"/>
  <c r="BH67" i="45"/>
  <c r="BL66" i="45"/>
  <c r="BK66" i="45"/>
  <c r="BJ66" i="45"/>
  <c r="BI66" i="45"/>
  <c r="BH66" i="45"/>
  <c r="BL65" i="45"/>
  <c r="BK65" i="45"/>
  <c r="BJ65" i="45"/>
  <c r="BI65" i="45"/>
  <c r="BH65" i="45"/>
  <c r="BL64" i="45"/>
  <c r="BK64" i="45"/>
  <c r="BJ64" i="45"/>
  <c r="BI64" i="45"/>
  <c r="BH64" i="45"/>
  <c r="BL63" i="45"/>
  <c r="BK63" i="45"/>
  <c r="BJ63" i="45"/>
  <c r="BI63" i="45"/>
  <c r="BH63" i="45"/>
  <c r="BL62" i="45"/>
  <c r="BK62" i="45"/>
  <c r="BJ62" i="45"/>
  <c r="BI62" i="45"/>
  <c r="BH62" i="45"/>
  <c r="BL61" i="45"/>
  <c r="BK61" i="45"/>
  <c r="BJ61" i="45"/>
  <c r="BI61" i="45"/>
  <c r="BH61" i="45"/>
  <c r="BL60" i="45"/>
  <c r="BK60" i="45"/>
  <c r="BJ60" i="45"/>
  <c r="BI60" i="45"/>
  <c r="BH60" i="45"/>
  <c r="BL59" i="45"/>
  <c r="BK59" i="45"/>
  <c r="BJ59" i="45"/>
  <c r="BI59" i="45"/>
  <c r="BH59" i="45"/>
  <c r="BL58" i="45"/>
  <c r="BK58" i="45"/>
  <c r="BJ58" i="45"/>
  <c r="BI58" i="45"/>
  <c r="BH58" i="45"/>
  <c r="BL57" i="45"/>
  <c r="BK57" i="45"/>
  <c r="BJ57" i="45"/>
  <c r="BI57" i="45"/>
  <c r="BH57" i="45"/>
  <c r="BL56" i="45"/>
  <c r="BK56" i="45"/>
  <c r="BJ56" i="45"/>
  <c r="BI56" i="45"/>
  <c r="BH56" i="45"/>
  <c r="BL55" i="45"/>
  <c r="BK55" i="45"/>
  <c r="BJ55" i="45"/>
  <c r="BI55" i="45"/>
  <c r="BH55" i="45"/>
  <c r="BL54" i="45"/>
  <c r="BK54" i="45"/>
  <c r="BJ54" i="45"/>
  <c r="BI54" i="45"/>
  <c r="BH54" i="45"/>
  <c r="BL53" i="45"/>
  <c r="BK53" i="45"/>
  <c r="BJ53" i="45"/>
  <c r="BI53" i="45"/>
  <c r="BH53" i="45"/>
  <c r="BL52" i="45"/>
  <c r="BK52" i="45"/>
  <c r="BJ52" i="45"/>
  <c r="BI52" i="45"/>
  <c r="BH52" i="45"/>
  <c r="BL51" i="45"/>
  <c r="BK51" i="45"/>
  <c r="BJ51" i="45"/>
  <c r="BI51" i="45"/>
  <c r="BH51" i="45"/>
  <c r="BL50" i="45"/>
  <c r="BK50" i="45"/>
  <c r="BJ50" i="45"/>
  <c r="BI50" i="45"/>
  <c r="BH50" i="45"/>
  <c r="BL49" i="45"/>
  <c r="BK49" i="45"/>
  <c r="BJ49" i="45"/>
  <c r="BI49" i="45"/>
  <c r="BH49" i="45"/>
  <c r="BL48" i="45"/>
  <c r="BK48" i="45"/>
  <c r="BJ48" i="45"/>
  <c r="BI48" i="45"/>
  <c r="BH48" i="45"/>
  <c r="BL47" i="45"/>
  <c r="BK47" i="45"/>
  <c r="BJ47" i="45"/>
  <c r="BI47" i="45"/>
  <c r="BH47" i="45"/>
  <c r="BL46" i="45"/>
  <c r="BK46" i="45"/>
  <c r="BJ46" i="45"/>
  <c r="BI46" i="45"/>
  <c r="BH46" i="45"/>
  <c r="BL45" i="45"/>
  <c r="BK45" i="45"/>
  <c r="BJ45" i="45"/>
  <c r="BI45" i="45"/>
  <c r="BH45" i="45"/>
  <c r="BL44" i="45"/>
  <c r="BK44" i="45"/>
  <c r="BJ44" i="45"/>
  <c r="BI44" i="45"/>
  <c r="BH44" i="45"/>
  <c r="BL43" i="45"/>
  <c r="BK43" i="45"/>
  <c r="BJ43" i="45"/>
  <c r="BI43" i="45"/>
  <c r="BH43" i="45"/>
  <c r="BL42" i="45"/>
  <c r="BK42" i="45"/>
  <c r="BJ42" i="45"/>
  <c r="BI42" i="45"/>
  <c r="BH42" i="45"/>
  <c r="BL41" i="45"/>
  <c r="BK41" i="45"/>
  <c r="BJ41" i="45"/>
  <c r="BI41" i="45"/>
  <c r="BH41" i="45"/>
  <c r="BL40" i="45"/>
  <c r="BK40" i="45"/>
  <c r="BJ40" i="45"/>
  <c r="BI40" i="45"/>
  <c r="BH40" i="45"/>
  <c r="B40" i="45"/>
  <c r="BL39" i="45"/>
  <c r="BK39" i="45"/>
  <c r="BJ39" i="45"/>
  <c r="BI39" i="45"/>
  <c r="BH39" i="45"/>
  <c r="B39" i="45"/>
  <c r="BL38" i="45"/>
  <c r="BK38" i="45"/>
  <c r="BJ38" i="45"/>
  <c r="BI38" i="45"/>
  <c r="BH38" i="45"/>
  <c r="BL37" i="45"/>
  <c r="BK37" i="45"/>
  <c r="BJ37" i="45"/>
  <c r="BI37" i="45"/>
  <c r="BH37" i="45"/>
  <c r="BL36" i="45"/>
  <c r="BK36" i="45"/>
  <c r="BJ36" i="45"/>
  <c r="BI36" i="45"/>
  <c r="BH36" i="45"/>
  <c r="BL35" i="45"/>
  <c r="BK35" i="45"/>
  <c r="BJ35" i="45"/>
  <c r="BI35" i="45"/>
  <c r="BH35" i="45"/>
  <c r="BL34" i="45"/>
  <c r="BK34" i="45"/>
  <c r="BJ34" i="45"/>
  <c r="BI34" i="45"/>
  <c r="BH34" i="45"/>
  <c r="BL33" i="45"/>
  <c r="BK33" i="45"/>
  <c r="BJ33" i="45"/>
  <c r="BI33" i="45"/>
  <c r="BH33" i="45"/>
  <c r="BL32" i="45"/>
  <c r="BK32" i="45"/>
  <c r="BJ32" i="45"/>
  <c r="BI32" i="45"/>
  <c r="BH32" i="45"/>
  <c r="BL31" i="45"/>
  <c r="BK31" i="45"/>
  <c r="BJ31" i="45"/>
  <c r="BI31" i="45"/>
  <c r="BH31" i="45"/>
  <c r="BL30" i="45"/>
  <c r="BK30" i="45"/>
  <c r="BJ30" i="45"/>
  <c r="BI30" i="45"/>
  <c r="BH30" i="45"/>
  <c r="BL29" i="45"/>
  <c r="BK29" i="45"/>
  <c r="BJ29" i="45"/>
  <c r="BI29" i="45"/>
  <c r="BH29" i="45"/>
  <c r="BL28" i="45"/>
  <c r="BK28" i="45"/>
  <c r="BJ28" i="45"/>
  <c r="BI28" i="45"/>
  <c r="BH28" i="45"/>
  <c r="BL27" i="45"/>
  <c r="BK27" i="45"/>
  <c r="BJ27" i="45"/>
  <c r="BI27" i="45"/>
  <c r="BH27" i="45"/>
  <c r="BL26" i="45"/>
  <c r="BK26" i="45"/>
  <c r="BJ26" i="45"/>
  <c r="BI26" i="45"/>
  <c r="BH26" i="45"/>
  <c r="BL25" i="45"/>
  <c r="BK25" i="45"/>
  <c r="BJ25" i="45"/>
  <c r="BI25" i="45"/>
  <c r="BH25" i="45"/>
  <c r="BL24" i="45"/>
  <c r="BK24" i="45"/>
  <c r="BJ24" i="45"/>
  <c r="BI24" i="45"/>
  <c r="BH24" i="45"/>
  <c r="BL23" i="45"/>
  <c r="BK23" i="45"/>
  <c r="BJ23" i="45"/>
  <c r="BI23" i="45"/>
  <c r="BH23" i="45"/>
  <c r="BL22" i="45"/>
  <c r="BK22" i="45"/>
  <c r="BJ22" i="45"/>
  <c r="BI22" i="45"/>
  <c r="BH22" i="45"/>
  <c r="BL21" i="45"/>
  <c r="BK21" i="45"/>
  <c r="BJ21" i="45"/>
  <c r="BI21" i="45"/>
  <c r="BH21" i="45"/>
  <c r="BL20" i="45"/>
  <c r="BK20" i="45"/>
  <c r="BJ20" i="45"/>
  <c r="BI20" i="45"/>
  <c r="BH20" i="45"/>
  <c r="BL19" i="45"/>
  <c r="BK19" i="45"/>
  <c r="BJ19" i="45"/>
  <c r="BI19" i="45"/>
  <c r="BH19" i="45"/>
  <c r="BL18" i="45"/>
  <c r="BK18" i="45"/>
  <c r="BJ18" i="45"/>
  <c r="BI18" i="45"/>
  <c r="BH18" i="45"/>
  <c r="BL17" i="45"/>
  <c r="BK17" i="45"/>
  <c r="BJ17" i="45"/>
  <c r="BI17" i="45"/>
  <c r="BH17" i="45"/>
  <c r="BL16" i="45"/>
  <c r="BK16" i="45"/>
  <c r="BJ16" i="45"/>
  <c r="BI16" i="45"/>
  <c r="BH16" i="45"/>
  <c r="BL15" i="45"/>
  <c r="BK15" i="45"/>
  <c r="BJ15" i="45"/>
  <c r="BI15" i="45"/>
  <c r="BH15" i="45"/>
  <c r="BL14" i="45"/>
  <c r="BK14" i="45"/>
  <c r="BJ14" i="45"/>
  <c r="BI14" i="45"/>
  <c r="BH14" i="45"/>
  <c r="BL13" i="45"/>
  <c r="BK13" i="45"/>
  <c r="BJ13" i="45"/>
  <c r="BI13" i="45"/>
  <c r="BH13" i="45"/>
  <c r="BL12" i="45"/>
  <c r="BK12" i="45"/>
  <c r="BJ12" i="45"/>
  <c r="BI12" i="45"/>
  <c r="BH12" i="45"/>
  <c r="BL11" i="45"/>
  <c r="BK11" i="45"/>
  <c r="BJ11" i="45"/>
  <c r="BI11" i="45"/>
  <c r="BH11" i="45"/>
  <c r="BL10" i="45"/>
  <c r="BK10" i="45"/>
  <c r="BJ10" i="45"/>
  <c r="BI10" i="45"/>
  <c r="BH10" i="45"/>
  <c r="BL9" i="45"/>
  <c r="BK9" i="45"/>
  <c r="BJ9" i="45"/>
  <c r="BI9" i="45"/>
  <c r="BH9" i="45"/>
  <c r="BL8" i="45"/>
  <c r="BK8" i="45"/>
  <c r="BJ8" i="45"/>
  <c r="BI8" i="45"/>
  <c r="BH8" i="45"/>
  <c r="BL7" i="45"/>
  <c r="BK7" i="45"/>
  <c r="BJ7" i="45"/>
  <c r="BI7" i="45"/>
  <c r="BH7" i="45"/>
  <c r="BL6" i="45"/>
  <c r="BK6" i="45"/>
  <c r="BJ6" i="45"/>
  <c r="BI6" i="45"/>
  <c r="BH6" i="45"/>
  <c r="BL5" i="45"/>
  <c r="BK5" i="45"/>
  <c r="BJ5" i="45"/>
  <c r="BI5" i="45"/>
  <c r="BH5" i="45"/>
  <c r="BL4" i="45"/>
  <c r="BK4" i="45"/>
  <c r="BJ4" i="45"/>
  <c r="BI4" i="45"/>
  <c r="BH4" i="45"/>
  <c r="BA4" i="45"/>
  <c r="BL3" i="45"/>
  <c r="BK3" i="45"/>
  <c r="BJ3" i="45"/>
  <c r="BI3" i="45"/>
  <c r="BH3" i="45"/>
  <c r="BA3" i="45"/>
  <c r="A3" i="45"/>
  <c r="CL1" i="45"/>
  <c r="BL302" i="44"/>
  <c r="BK302" i="44"/>
  <c r="BJ302" i="44"/>
  <c r="BI302" i="44"/>
  <c r="BL301" i="44"/>
  <c r="BK301" i="44"/>
  <c r="BJ301" i="44"/>
  <c r="BI301" i="44"/>
  <c r="BL300" i="44"/>
  <c r="BK300" i="44"/>
  <c r="BJ300" i="44"/>
  <c r="BI300" i="44"/>
  <c r="BL299" i="44"/>
  <c r="BK299" i="44"/>
  <c r="BJ299" i="44"/>
  <c r="BI299" i="44"/>
  <c r="BL298" i="44"/>
  <c r="BK298" i="44"/>
  <c r="BJ298" i="44"/>
  <c r="BI298" i="44"/>
  <c r="BL297" i="44"/>
  <c r="BK297" i="44"/>
  <c r="BJ297" i="44"/>
  <c r="BI297" i="44"/>
  <c r="BL296" i="44"/>
  <c r="BK296" i="44"/>
  <c r="BJ296" i="44"/>
  <c r="BI296" i="44"/>
  <c r="BL295" i="44"/>
  <c r="BK295" i="44"/>
  <c r="BJ295" i="44"/>
  <c r="BI295" i="44"/>
  <c r="BL294" i="44"/>
  <c r="BK294" i="44"/>
  <c r="BJ294" i="44"/>
  <c r="BI294" i="44"/>
  <c r="BL293" i="44"/>
  <c r="BK293" i="44"/>
  <c r="BJ293" i="44"/>
  <c r="BI293" i="44"/>
  <c r="BL292" i="44"/>
  <c r="BK292" i="44"/>
  <c r="BJ292" i="44"/>
  <c r="BI292" i="44"/>
  <c r="BL291" i="44"/>
  <c r="BK291" i="44"/>
  <c r="BJ291" i="44"/>
  <c r="BI291" i="44"/>
  <c r="BL290" i="44"/>
  <c r="BK290" i="44"/>
  <c r="BJ290" i="44"/>
  <c r="BI290" i="44"/>
  <c r="BL289" i="44"/>
  <c r="BK289" i="44"/>
  <c r="BJ289" i="44"/>
  <c r="BI289" i="44"/>
  <c r="BL288" i="44"/>
  <c r="BK288" i="44"/>
  <c r="BJ288" i="44"/>
  <c r="BI288" i="44"/>
  <c r="BL287" i="44"/>
  <c r="BK287" i="44"/>
  <c r="BJ287" i="44"/>
  <c r="BI287" i="44"/>
  <c r="BL286" i="44"/>
  <c r="BK286" i="44"/>
  <c r="BJ286" i="44"/>
  <c r="BI286" i="44"/>
  <c r="BL285" i="44"/>
  <c r="BK285" i="44"/>
  <c r="BJ285" i="44"/>
  <c r="BI285" i="44"/>
  <c r="BL284" i="44"/>
  <c r="BK284" i="44"/>
  <c r="BJ284" i="44"/>
  <c r="BI284" i="44"/>
  <c r="M284" i="44"/>
  <c r="BL283" i="44"/>
  <c r="BK283" i="44"/>
  <c r="BJ283" i="44"/>
  <c r="BI283" i="44"/>
  <c r="L283" i="44"/>
  <c r="BL279" i="44"/>
  <c r="BK279" i="44"/>
  <c r="BJ279" i="44"/>
  <c r="BI279" i="44"/>
  <c r="BL278" i="44"/>
  <c r="BK278" i="44"/>
  <c r="BJ278" i="44"/>
  <c r="BI278" i="44"/>
  <c r="BL277" i="44"/>
  <c r="BK277" i="44"/>
  <c r="BJ277" i="44"/>
  <c r="BI277" i="44"/>
  <c r="BB277" i="44"/>
  <c r="BB278" i="44" s="1"/>
  <c r="BL276" i="44"/>
  <c r="BK276" i="44"/>
  <c r="BJ276" i="44"/>
  <c r="BI276" i="44"/>
  <c r="BB276" i="44"/>
  <c r="BL275" i="44"/>
  <c r="BK275" i="44"/>
  <c r="BJ275" i="44"/>
  <c r="BI275" i="44"/>
  <c r="BH275" i="44"/>
  <c r="BL274" i="44"/>
  <c r="BK274" i="44"/>
  <c r="BJ274" i="44"/>
  <c r="BL273" i="44"/>
  <c r="BK273" i="44"/>
  <c r="BJ273" i="44"/>
  <c r="BC273" i="44"/>
  <c r="BL272" i="44"/>
  <c r="BK272" i="44"/>
  <c r="BJ272" i="44"/>
  <c r="BI272" i="44"/>
  <c r="BL271" i="44"/>
  <c r="BK271" i="44"/>
  <c r="BJ271" i="44"/>
  <c r="BI271" i="44"/>
  <c r="L271" i="44"/>
  <c r="BL270" i="44"/>
  <c r="BK270" i="44"/>
  <c r="BJ270" i="44"/>
  <c r="BI270" i="44"/>
  <c r="BL269" i="44"/>
  <c r="BK269" i="44"/>
  <c r="BJ269" i="44"/>
  <c r="BI269" i="44"/>
  <c r="BL268" i="44"/>
  <c r="BK268" i="44"/>
  <c r="BJ268" i="44"/>
  <c r="BI268" i="44"/>
  <c r="BL267" i="44"/>
  <c r="BK267" i="44"/>
  <c r="BJ267" i="44"/>
  <c r="BI267" i="44"/>
  <c r="BL266" i="44"/>
  <c r="BK266" i="44"/>
  <c r="BJ266" i="44"/>
  <c r="BI266" i="44"/>
  <c r="BL265" i="44"/>
  <c r="BK265" i="44"/>
  <c r="BJ265" i="44"/>
  <c r="BI265" i="44"/>
  <c r="BL264" i="44"/>
  <c r="BK264" i="44"/>
  <c r="BJ264" i="44"/>
  <c r="BI264" i="44"/>
  <c r="BL263" i="44"/>
  <c r="BK263" i="44"/>
  <c r="BJ263" i="44"/>
  <c r="BI263" i="44"/>
  <c r="BL262" i="44"/>
  <c r="BK262" i="44"/>
  <c r="BJ262" i="44"/>
  <c r="BI262" i="44"/>
  <c r="BL261" i="44"/>
  <c r="BK261" i="44"/>
  <c r="BJ261" i="44"/>
  <c r="BI261" i="44"/>
  <c r="BL260" i="44"/>
  <c r="BK260" i="44"/>
  <c r="BJ260" i="44"/>
  <c r="BI260" i="44"/>
  <c r="BL259" i="44"/>
  <c r="BK259" i="44"/>
  <c r="BJ259" i="44"/>
  <c r="BI259" i="44"/>
  <c r="BL258" i="44"/>
  <c r="BK258" i="44"/>
  <c r="BJ258" i="44"/>
  <c r="BI258" i="44"/>
  <c r="BL257" i="44"/>
  <c r="BK257" i="44"/>
  <c r="BJ257" i="44"/>
  <c r="BI257" i="44"/>
  <c r="BL256" i="44"/>
  <c r="BK256" i="44"/>
  <c r="BJ256" i="44"/>
  <c r="BI256" i="44"/>
  <c r="BL255" i="44"/>
  <c r="BK255" i="44"/>
  <c r="BJ255" i="44"/>
  <c r="BI255" i="44"/>
  <c r="BL254" i="44"/>
  <c r="BK254" i="44"/>
  <c r="BJ254" i="44"/>
  <c r="BI254" i="44"/>
  <c r="BL252" i="44"/>
  <c r="BK252" i="44"/>
  <c r="BJ252" i="44"/>
  <c r="BI252" i="44"/>
  <c r="BL251" i="44"/>
  <c r="BK251" i="44"/>
  <c r="BL249" i="44"/>
  <c r="BK249" i="44"/>
  <c r="BL248" i="44"/>
  <c r="BK248" i="44"/>
  <c r="N248" i="44"/>
  <c r="BL247" i="44"/>
  <c r="BK247" i="44"/>
  <c r="O247" i="44"/>
  <c r="BL246" i="44"/>
  <c r="BK246" i="44"/>
  <c r="F246" i="44"/>
  <c r="BL245" i="44"/>
  <c r="BK245" i="44"/>
  <c r="BD245" i="44"/>
  <c r="BD246" i="44" s="1"/>
  <c r="BL244" i="44"/>
  <c r="BK244" i="44"/>
  <c r="BJ244" i="44"/>
  <c r="M244" i="44"/>
  <c r="BL243" i="44"/>
  <c r="BK243" i="44"/>
  <c r="BJ243" i="44"/>
  <c r="BL242" i="44"/>
  <c r="BK242" i="44"/>
  <c r="BJ242" i="44"/>
  <c r="BL241" i="44"/>
  <c r="BK241" i="44"/>
  <c r="BJ241" i="44"/>
  <c r="BC241" i="44"/>
  <c r="BC242" i="44" s="1"/>
  <c r="BL240" i="44"/>
  <c r="BK240" i="44"/>
  <c r="BJ240" i="44"/>
  <c r="BI240" i="44"/>
  <c r="BL239" i="44"/>
  <c r="BK239" i="44"/>
  <c r="BJ239" i="44"/>
  <c r="BI239" i="44"/>
  <c r="BB239" i="44"/>
  <c r="BB240" i="44" s="1"/>
  <c r="BL238" i="44"/>
  <c r="BK238" i="44"/>
  <c r="BJ238" i="44"/>
  <c r="BI238" i="44"/>
  <c r="BH238" i="44"/>
  <c r="BL237" i="44"/>
  <c r="BK237" i="44"/>
  <c r="BJ237" i="44"/>
  <c r="BC237" i="44"/>
  <c r="BL236" i="44"/>
  <c r="BK236" i="44"/>
  <c r="BJ236" i="44"/>
  <c r="BI236" i="44"/>
  <c r="BL235" i="44"/>
  <c r="BK235" i="44"/>
  <c r="BL234" i="44"/>
  <c r="BK234" i="44"/>
  <c r="BL232" i="44"/>
  <c r="BK232" i="44"/>
  <c r="BL231" i="44"/>
  <c r="BK231" i="44"/>
  <c r="BL230" i="44"/>
  <c r="BK230" i="44"/>
  <c r="BL229" i="44"/>
  <c r="BK229" i="44"/>
  <c r="N229" i="44"/>
  <c r="BL228" i="44"/>
  <c r="BK228" i="44"/>
  <c r="BL227" i="44"/>
  <c r="BK227" i="44"/>
  <c r="BL226" i="44"/>
  <c r="BK226" i="44"/>
  <c r="BL225" i="44"/>
  <c r="BK225" i="44"/>
  <c r="BL224" i="44"/>
  <c r="BK224" i="44"/>
  <c r="BD224" i="44"/>
  <c r="BD225" i="44" s="1"/>
  <c r="A224" i="44"/>
  <c r="BL223" i="44"/>
  <c r="BK223" i="44"/>
  <c r="BD223" i="44"/>
  <c r="A223" i="44"/>
  <c r="BL222" i="44"/>
  <c r="BK222" i="44"/>
  <c r="BJ222" i="44"/>
  <c r="BL221" i="44"/>
  <c r="BK221" i="44"/>
  <c r="BJ221" i="44"/>
  <c r="BL220" i="44"/>
  <c r="BK220" i="44"/>
  <c r="BJ220" i="44"/>
  <c r="BC220" i="44"/>
  <c r="BC221" i="44" s="1"/>
  <c r="BL219" i="44"/>
  <c r="BK219" i="44"/>
  <c r="BJ219" i="44"/>
  <c r="BI219" i="44"/>
  <c r="BL216" i="44"/>
  <c r="BK216" i="44"/>
  <c r="BJ216" i="44"/>
  <c r="BL215" i="44"/>
  <c r="BK215" i="44"/>
  <c r="BJ215" i="44"/>
  <c r="BL214" i="44"/>
  <c r="BK214" i="44"/>
  <c r="BJ214" i="44"/>
  <c r="BL213" i="44"/>
  <c r="BK213" i="44"/>
  <c r="BJ213" i="44"/>
  <c r="BL212" i="44"/>
  <c r="BK212" i="44"/>
  <c r="BJ212" i="44"/>
  <c r="BL211" i="44"/>
  <c r="BK211" i="44"/>
  <c r="BJ211" i="44"/>
  <c r="BL209" i="44"/>
  <c r="BK209" i="44"/>
  <c r="BJ209" i="44"/>
  <c r="BC209" i="44"/>
  <c r="BC210" i="44" s="1"/>
  <c r="BC211" i="44" s="1"/>
  <c r="BL208" i="44"/>
  <c r="BK208" i="44"/>
  <c r="BJ208" i="44"/>
  <c r="BI208" i="44"/>
  <c r="BL207" i="44"/>
  <c r="BK207" i="44"/>
  <c r="BL206" i="44"/>
  <c r="BK206" i="44"/>
  <c r="BL205" i="44"/>
  <c r="BK205" i="44"/>
  <c r="BL204" i="44"/>
  <c r="BK204" i="44"/>
  <c r="BL203" i="44"/>
  <c r="BK203" i="44"/>
  <c r="BL202" i="44"/>
  <c r="BK202" i="44"/>
  <c r="BL201" i="44"/>
  <c r="BK201" i="44"/>
  <c r="BL200" i="44"/>
  <c r="BK200" i="44"/>
  <c r="BL199" i="44"/>
  <c r="BK199" i="44"/>
  <c r="BL198" i="44"/>
  <c r="BK198" i="44"/>
  <c r="BD198" i="44"/>
  <c r="BD199" i="44" s="1"/>
  <c r="BL197" i="44"/>
  <c r="BK197" i="44"/>
  <c r="BD197" i="44"/>
  <c r="A197" i="44" s="1"/>
  <c r="BL196" i="44"/>
  <c r="BK196" i="44"/>
  <c r="BJ196" i="44"/>
  <c r="BL194" i="44"/>
  <c r="BK194" i="44"/>
  <c r="BL193" i="44"/>
  <c r="BK193" i="44"/>
  <c r="BL192" i="44"/>
  <c r="BK192" i="44"/>
  <c r="BL191" i="44"/>
  <c r="BK191" i="44"/>
  <c r="BL190" i="44"/>
  <c r="BK190" i="44"/>
  <c r="BL188" i="44"/>
  <c r="BK188" i="44"/>
  <c r="BD188" i="44"/>
  <c r="BD189" i="44" s="1"/>
  <c r="BD190" i="44" s="1"/>
  <c r="A188" i="44"/>
  <c r="BL187" i="44"/>
  <c r="BK187" i="44"/>
  <c r="BJ187" i="44"/>
  <c r="BC186" i="44"/>
  <c r="BC187" i="44" s="1"/>
  <c r="BL185" i="44"/>
  <c r="BK185" i="44"/>
  <c r="BJ185" i="44"/>
  <c r="BC185" i="44"/>
  <c r="BL184" i="44"/>
  <c r="BK184" i="44"/>
  <c r="BJ184" i="44"/>
  <c r="BI184" i="44"/>
  <c r="BL183" i="44"/>
  <c r="BK183" i="44"/>
  <c r="BJ183" i="44"/>
  <c r="BL182" i="44"/>
  <c r="BK182" i="44"/>
  <c r="BJ182" i="44"/>
  <c r="BL181" i="44"/>
  <c r="BK181" i="44"/>
  <c r="BL180" i="44"/>
  <c r="BK180" i="44"/>
  <c r="BL179" i="44"/>
  <c r="BK179" i="44"/>
  <c r="N179" i="44"/>
  <c r="BL178" i="44"/>
  <c r="BK178" i="44"/>
  <c r="BL177" i="44"/>
  <c r="BK177" i="44"/>
  <c r="BL176" i="44"/>
  <c r="BK176" i="44"/>
  <c r="BD176" i="44"/>
  <c r="A176" i="44" s="1"/>
  <c r="BL175" i="44"/>
  <c r="BK175" i="44"/>
  <c r="BJ175" i="44"/>
  <c r="BL174" i="44"/>
  <c r="BK174" i="44"/>
  <c r="BJ174" i="44"/>
  <c r="BL173" i="44"/>
  <c r="BK173" i="44"/>
  <c r="BJ173" i="44"/>
  <c r="BC173" i="44"/>
  <c r="BC174" i="44" s="1"/>
  <c r="BB173" i="44"/>
  <c r="BB174" i="44" s="1"/>
  <c r="BL172" i="44"/>
  <c r="BK172" i="44"/>
  <c r="BJ172" i="44"/>
  <c r="BC172" i="44"/>
  <c r="BB172" i="44"/>
  <c r="BL171" i="44"/>
  <c r="BK171" i="44"/>
  <c r="BJ171" i="44"/>
  <c r="BI171" i="44"/>
  <c r="BB171" i="44"/>
  <c r="BL170" i="44"/>
  <c r="BK170" i="44"/>
  <c r="BJ170" i="44"/>
  <c r="BI170" i="44"/>
  <c r="BH170" i="44"/>
  <c r="BL169" i="44"/>
  <c r="BK169" i="44"/>
  <c r="BD169" i="44"/>
  <c r="A169" i="44"/>
  <c r="BL168" i="44"/>
  <c r="BK168" i="44"/>
  <c r="BD168" i="44"/>
  <c r="A168" i="44"/>
  <c r="BL167" i="44"/>
  <c r="BK167" i="44"/>
  <c r="BJ167" i="44"/>
  <c r="BL165" i="44"/>
  <c r="BK165" i="44"/>
  <c r="BL163" i="44"/>
  <c r="BK163" i="44"/>
  <c r="BD163" i="44"/>
  <c r="BD164" i="44" s="1"/>
  <c r="BD165" i="44" s="1"/>
  <c r="BL162" i="44"/>
  <c r="BK162" i="44"/>
  <c r="BJ162" i="44"/>
  <c r="BC162" i="44"/>
  <c r="BC163" i="44" s="1"/>
  <c r="BB162" i="44"/>
  <c r="BB163" i="44" s="1"/>
  <c r="BL161" i="44"/>
  <c r="BK161" i="44"/>
  <c r="BJ161" i="44"/>
  <c r="BI161" i="44"/>
  <c r="BB161" i="44"/>
  <c r="BL160" i="44"/>
  <c r="BK160" i="44"/>
  <c r="BJ160" i="44"/>
  <c r="BI160" i="44"/>
  <c r="BH160" i="44"/>
  <c r="BL159" i="44"/>
  <c r="BK159" i="44"/>
  <c r="BD159" i="44"/>
  <c r="BL158" i="44"/>
  <c r="BK158" i="44"/>
  <c r="BD158" i="44"/>
  <c r="BL157" i="44"/>
  <c r="BK157" i="44"/>
  <c r="BJ157" i="44"/>
  <c r="BC157" i="44"/>
  <c r="BC158" i="44" s="1"/>
  <c r="BL156" i="44"/>
  <c r="BK156" i="44"/>
  <c r="BJ156" i="44"/>
  <c r="BI156" i="44"/>
  <c r="BL155" i="44"/>
  <c r="BK155" i="44"/>
  <c r="BL154" i="44"/>
  <c r="BK154" i="44"/>
  <c r="BD154" i="44"/>
  <c r="BD155" i="44" s="1"/>
  <c r="BL153" i="44"/>
  <c r="BK153" i="44"/>
  <c r="BJ153" i="44"/>
  <c r="BL152" i="44"/>
  <c r="BK152" i="44"/>
  <c r="BJ152" i="44"/>
  <c r="BL151" i="44"/>
  <c r="BK151" i="44"/>
  <c r="BJ151" i="44"/>
  <c r="BL150" i="44"/>
  <c r="BK150" i="44"/>
  <c r="BJ150" i="44"/>
  <c r="BL149" i="44"/>
  <c r="BK149" i="44"/>
  <c r="BJ149" i="44"/>
  <c r="BL148" i="44"/>
  <c r="BK148" i="44"/>
  <c r="BJ148" i="44"/>
  <c r="BC148" i="44"/>
  <c r="BC149" i="44" s="1"/>
  <c r="BL147" i="44"/>
  <c r="BK147" i="44"/>
  <c r="BJ147" i="44"/>
  <c r="BC147" i="44"/>
  <c r="BL146" i="44"/>
  <c r="BK146" i="44"/>
  <c r="BJ146" i="44"/>
  <c r="BI146" i="44"/>
  <c r="BL145" i="44"/>
  <c r="BK145" i="44"/>
  <c r="BJ145" i="44"/>
  <c r="BI145" i="44"/>
  <c r="BL144" i="44"/>
  <c r="BK144" i="44"/>
  <c r="BJ144" i="44"/>
  <c r="BI144" i="44"/>
  <c r="BL143" i="44"/>
  <c r="BK143" i="44"/>
  <c r="BJ143" i="44"/>
  <c r="BI143" i="44"/>
  <c r="BL142" i="44"/>
  <c r="BK142" i="44"/>
  <c r="BJ142" i="44"/>
  <c r="BI142" i="44"/>
  <c r="BL141" i="44"/>
  <c r="BK141" i="44"/>
  <c r="BJ141" i="44"/>
  <c r="BI141" i="44"/>
  <c r="BL140" i="44"/>
  <c r="BK140" i="44"/>
  <c r="BJ140" i="44"/>
  <c r="BI140" i="44"/>
  <c r="BB140" i="44"/>
  <c r="BB141" i="44" s="1"/>
  <c r="BL139" i="44"/>
  <c r="BK139" i="44"/>
  <c r="BJ139" i="44"/>
  <c r="BI139" i="44"/>
  <c r="BB139" i="44"/>
  <c r="BL138" i="44"/>
  <c r="BK138" i="44"/>
  <c r="BJ138" i="44"/>
  <c r="BI138" i="44"/>
  <c r="BB138" i="44"/>
  <c r="BL137" i="44"/>
  <c r="BK137" i="44"/>
  <c r="BJ137" i="44"/>
  <c r="BI137" i="44"/>
  <c r="BH137" i="44"/>
  <c r="BL136" i="44"/>
  <c r="BK136" i="44"/>
  <c r="BD136" i="44"/>
  <c r="BL135" i="44"/>
  <c r="BK135" i="44"/>
  <c r="BD135" i="44"/>
  <c r="A135" i="44" s="1"/>
  <c r="BL134" i="44"/>
  <c r="BK134" i="44"/>
  <c r="BJ134" i="44"/>
  <c r="BL132" i="44"/>
  <c r="BK132" i="44"/>
  <c r="BL130" i="44"/>
  <c r="BK130" i="44"/>
  <c r="BD130" i="44"/>
  <c r="BL129" i="44"/>
  <c r="BK129" i="44"/>
  <c r="BJ129" i="44"/>
  <c r="BC129" i="44"/>
  <c r="BC130" i="44" s="1"/>
  <c r="BL128" i="44"/>
  <c r="BK128" i="44"/>
  <c r="BJ128" i="44"/>
  <c r="BI128" i="44"/>
  <c r="BL127" i="44"/>
  <c r="BK127" i="44"/>
  <c r="BL126" i="44"/>
  <c r="BK126" i="44"/>
  <c r="BD126" i="44"/>
  <c r="BL125" i="44"/>
  <c r="BK125" i="44"/>
  <c r="BD125" i="44"/>
  <c r="A125" i="44" s="1"/>
  <c r="BL124" i="44"/>
  <c r="BK124" i="44"/>
  <c r="BJ124" i="44"/>
  <c r="BL122" i="44"/>
  <c r="BK122" i="44"/>
  <c r="BL120" i="44"/>
  <c r="BK120" i="44"/>
  <c r="BD120" i="44"/>
  <c r="BL119" i="44"/>
  <c r="BK119" i="44"/>
  <c r="BJ119" i="44"/>
  <c r="BC119" i="44"/>
  <c r="BC120" i="44" s="1"/>
  <c r="BB119" i="44"/>
  <c r="BB120" i="44" s="1"/>
  <c r="BL118" i="44"/>
  <c r="BK118" i="44"/>
  <c r="BJ118" i="44"/>
  <c r="BI118" i="44"/>
  <c r="BB118" i="44"/>
  <c r="BL117" i="44"/>
  <c r="BK117" i="44"/>
  <c r="BJ117" i="44"/>
  <c r="BI117" i="44"/>
  <c r="BH117" i="44"/>
  <c r="BL116" i="44"/>
  <c r="BK116" i="44"/>
  <c r="BJ116" i="44"/>
  <c r="BL115" i="44"/>
  <c r="BK115" i="44"/>
  <c r="BJ115" i="44"/>
  <c r="BL114" i="44"/>
  <c r="BK114" i="44"/>
  <c r="BJ114" i="44"/>
  <c r="BL113" i="44"/>
  <c r="BK113" i="44"/>
  <c r="BJ113" i="44"/>
  <c r="P113" i="44"/>
  <c r="BL112" i="44"/>
  <c r="BK112" i="44"/>
  <c r="BL111" i="44"/>
  <c r="BK111" i="44"/>
  <c r="BL110" i="44"/>
  <c r="BK110" i="44"/>
  <c r="BL109" i="44"/>
  <c r="BK109" i="44"/>
  <c r="BL108" i="44"/>
  <c r="BL107" i="44"/>
  <c r="BE107" i="44"/>
  <c r="BE108" i="44" s="1"/>
  <c r="BD107" i="44"/>
  <c r="A107" i="44" s="1"/>
  <c r="BL106" i="44"/>
  <c r="BK106" i="44"/>
  <c r="BD106" i="44"/>
  <c r="A106" i="44"/>
  <c r="BL105" i="44"/>
  <c r="BK105" i="44"/>
  <c r="BJ105" i="44"/>
  <c r="BL104" i="44"/>
  <c r="BK104" i="44"/>
  <c r="BJ104" i="44"/>
  <c r="BC104" i="44"/>
  <c r="BC105" i="44" s="1"/>
  <c r="BL103" i="44"/>
  <c r="BK103" i="44"/>
  <c r="BJ103" i="44"/>
  <c r="BI103" i="44"/>
  <c r="BL102" i="44"/>
  <c r="BK102" i="44"/>
  <c r="BD102" i="44"/>
  <c r="A102" i="44"/>
  <c r="BL101" i="44"/>
  <c r="BK101" i="44"/>
  <c r="BJ101" i="44"/>
  <c r="BL100" i="44"/>
  <c r="BK100" i="44"/>
  <c r="BL99" i="44"/>
  <c r="BK99" i="44"/>
  <c r="BL98" i="44"/>
  <c r="BK98" i="44"/>
  <c r="BL97" i="44"/>
  <c r="BK97" i="44"/>
  <c r="BL96" i="44"/>
  <c r="BK96" i="44"/>
  <c r="BL95" i="44"/>
  <c r="BK95" i="44"/>
  <c r="BL94" i="44"/>
  <c r="BK94" i="44"/>
  <c r="BD94" i="44"/>
  <c r="BD95" i="44" s="1"/>
  <c r="BL93" i="44"/>
  <c r="BK93" i="44"/>
  <c r="BJ93" i="44"/>
  <c r="BL92" i="44"/>
  <c r="BK92" i="44"/>
  <c r="BJ92" i="44"/>
  <c r="BC92" i="44"/>
  <c r="BC93" i="44" s="1"/>
  <c r="E92" i="44"/>
  <c r="BL91" i="44"/>
  <c r="BK91" i="44"/>
  <c r="BJ91" i="44"/>
  <c r="BC91" i="44"/>
  <c r="BB91" i="44"/>
  <c r="BL90" i="44"/>
  <c r="BK90" i="44"/>
  <c r="BJ90" i="44"/>
  <c r="BI90" i="44"/>
  <c r="BB90" i="44"/>
  <c r="BL89" i="44"/>
  <c r="BK89" i="44"/>
  <c r="BJ89" i="44"/>
  <c r="BI89" i="44"/>
  <c r="BH89" i="44"/>
  <c r="BL88" i="44"/>
  <c r="BK88" i="44"/>
  <c r="BJ88" i="44"/>
  <c r="BI88" i="44"/>
  <c r="BL87" i="44"/>
  <c r="BK87" i="44"/>
  <c r="BJ87" i="44"/>
  <c r="BI87" i="44"/>
  <c r="BL86" i="44"/>
  <c r="BK86" i="44"/>
  <c r="BJ86" i="44"/>
  <c r="BI86" i="44"/>
  <c r="BL85" i="44"/>
  <c r="BK85" i="44"/>
  <c r="BJ85" i="44"/>
  <c r="BI85" i="44"/>
  <c r="BL84" i="44"/>
  <c r="BK84" i="44"/>
  <c r="BJ84" i="44"/>
  <c r="BI84" i="44"/>
  <c r="BL83" i="44"/>
  <c r="BK83" i="44"/>
  <c r="BJ83" i="44"/>
  <c r="BI83" i="44"/>
  <c r="BL82" i="44"/>
  <c r="BK82" i="44"/>
  <c r="BJ82" i="44"/>
  <c r="BI82" i="44"/>
  <c r="BL81" i="44"/>
  <c r="BK81" i="44"/>
  <c r="BJ81" i="44"/>
  <c r="BI81" i="44"/>
  <c r="N81" i="44"/>
  <c r="W81" i="44" s="1"/>
  <c r="W82" i="44" s="1"/>
  <c r="W83" i="44" s="1"/>
  <c r="AF80" i="44" s="1"/>
  <c r="AF81" i="44" s="1"/>
  <c r="BL80" i="44"/>
  <c r="BK80" i="44"/>
  <c r="BJ80" i="44"/>
  <c r="BI80" i="44"/>
  <c r="W80" i="44"/>
  <c r="N80" i="44"/>
  <c r="E80" i="44"/>
  <c r="BL79" i="44"/>
  <c r="BK79" i="44"/>
  <c r="BJ79" i="44"/>
  <c r="BI79" i="44"/>
  <c r="BB79" i="44"/>
  <c r="BB80" i="44" s="1"/>
  <c r="BL78" i="44"/>
  <c r="BK78" i="44"/>
  <c r="BJ78" i="44"/>
  <c r="BI78" i="44"/>
  <c r="BB78" i="44"/>
  <c r="BL77" i="44"/>
  <c r="BK77" i="44"/>
  <c r="BJ77" i="44"/>
  <c r="BI77" i="44"/>
  <c r="BB77" i="44"/>
  <c r="BL76" i="44"/>
  <c r="BK76" i="44"/>
  <c r="BJ76" i="44"/>
  <c r="BI76" i="44"/>
  <c r="BH76" i="44"/>
  <c r="BL75" i="44"/>
  <c r="BK75" i="44"/>
  <c r="BJ75" i="44"/>
  <c r="BI75" i="44"/>
  <c r="BH75" i="44"/>
  <c r="B75" i="44"/>
  <c r="BL74" i="44"/>
  <c r="BK74" i="44"/>
  <c r="BJ74" i="44"/>
  <c r="BI74" i="44"/>
  <c r="BH74" i="44"/>
  <c r="BL73" i="44"/>
  <c r="BK73" i="44"/>
  <c r="BJ73" i="44"/>
  <c r="BI73" i="44"/>
  <c r="BH73" i="44"/>
  <c r="BL72" i="44"/>
  <c r="BK72" i="44"/>
  <c r="BJ72" i="44"/>
  <c r="BI72" i="44"/>
  <c r="BH72" i="44"/>
  <c r="BL71" i="44"/>
  <c r="BK71" i="44"/>
  <c r="BJ71" i="44"/>
  <c r="BI71" i="44"/>
  <c r="BH71" i="44"/>
  <c r="BL70" i="44"/>
  <c r="BK70" i="44"/>
  <c r="BJ70" i="44"/>
  <c r="BI70" i="44"/>
  <c r="BH70" i="44"/>
  <c r="BL69" i="44"/>
  <c r="BK69" i="44"/>
  <c r="BJ69" i="44"/>
  <c r="BI69" i="44"/>
  <c r="BH69" i="44"/>
  <c r="BL68" i="44"/>
  <c r="BK68" i="44"/>
  <c r="BJ68" i="44"/>
  <c r="BI68" i="44"/>
  <c r="BH68" i="44"/>
  <c r="BL67" i="44"/>
  <c r="BK67" i="44"/>
  <c r="BJ67" i="44"/>
  <c r="BI67" i="44"/>
  <c r="BH67" i="44"/>
  <c r="BL66" i="44"/>
  <c r="BK66" i="44"/>
  <c r="BJ66" i="44"/>
  <c r="BI66" i="44"/>
  <c r="BH66" i="44"/>
  <c r="BL65" i="44"/>
  <c r="BK65" i="44"/>
  <c r="BJ65" i="44"/>
  <c r="BI65" i="44"/>
  <c r="BH65" i="44"/>
  <c r="BL64" i="44"/>
  <c r="BK64" i="44"/>
  <c r="BJ64" i="44"/>
  <c r="BI64" i="44"/>
  <c r="BH64" i="44"/>
  <c r="BL63" i="44"/>
  <c r="BK63" i="44"/>
  <c r="BJ63" i="44"/>
  <c r="BI63" i="44"/>
  <c r="BH63" i="44"/>
  <c r="BL62" i="44"/>
  <c r="BK62" i="44"/>
  <c r="BJ62" i="44"/>
  <c r="BI62" i="44"/>
  <c r="BH62" i="44"/>
  <c r="BL61" i="44"/>
  <c r="BK61" i="44"/>
  <c r="BJ61" i="44"/>
  <c r="BI61" i="44"/>
  <c r="BH61" i="44"/>
  <c r="BL60" i="44"/>
  <c r="BK60" i="44"/>
  <c r="BJ60" i="44"/>
  <c r="BI60" i="44"/>
  <c r="BH60" i="44"/>
  <c r="BL59" i="44"/>
  <c r="BK59" i="44"/>
  <c r="BJ59" i="44"/>
  <c r="BI59" i="44"/>
  <c r="BH59" i="44"/>
  <c r="BL58" i="44"/>
  <c r="BK58" i="44"/>
  <c r="BJ58" i="44"/>
  <c r="BI58" i="44"/>
  <c r="BH58" i="44"/>
  <c r="BL57" i="44"/>
  <c r="BK57" i="44"/>
  <c r="BJ57" i="44"/>
  <c r="BI57" i="44"/>
  <c r="BH57" i="44"/>
  <c r="BL56" i="44"/>
  <c r="BK56" i="44"/>
  <c r="BJ56" i="44"/>
  <c r="BI56" i="44"/>
  <c r="BH56" i="44"/>
  <c r="BL55" i="44"/>
  <c r="BK55" i="44"/>
  <c r="BJ55" i="44"/>
  <c r="BI55" i="44"/>
  <c r="BH55" i="44"/>
  <c r="BL54" i="44"/>
  <c r="BK54" i="44"/>
  <c r="BJ54" i="44"/>
  <c r="BI54" i="44"/>
  <c r="BH54" i="44"/>
  <c r="BL53" i="44"/>
  <c r="BK53" i="44"/>
  <c r="BJ53" i="44"/>
  <c r="BI53" i="44"/>
  <c r="BH53" i="44"/>
  <c r="BL52" i="44"/>
  <c r="BK52" i="44"/>
  <c r="BJ52" i="44"/>
  <c r="BI52" i="44"/>
  <c r="BH52" i="44"/>
  <c r="BL51" i="44"/>
  <c r="BK51" i="44"/>
  <c r="BJ51" i="44"/>
  <c r="BI51" i="44"/>
  <c r="BH51" i="44"/>
  <c r="BL50" i="44"/>
  <c r="BK50" i="44"/>
  <c r="BJ50" i="44"/>
  <c r="BI50" i="44"/>
  <c r="BH50" i="44"/>
  <c r="BL49" i="44"/>
  <c r="BK49" i="44"/>
  <c r="BJ49" i="44"/>
  <c r="BI49" i="44"/>
  <c r="BH49" i="44"/>
  <c r="BL48" i="44"/>
  <c r="BK48" i="44"/>
  <c r="BJ48" i="44"/>
  <c r="BI48" i="44"/>
  <c r="BH48" i="44"/>
  <c r="BL47" i="44"/>
  <c r="BK47" i="44"/>
  <c r="BJ47" i="44"/>
  <c r="BI47" i="44"/>
  <c r="BH47" i="44"/>
  <c r="BL46" i="44"/>
  <c r="BK46" i="44"/>
  <c r="BJ46" i="44"/>
  <c r="BI46" i="44"/>
  <c r="BH46" i="44"/>
  <c r="BL45" i="44"/>
  <c r="BK45" i="44"/>
  <c r="BJ45" i="44"/>
  <c r="BI45" i="44"/>
  <c r="BH45" i="44"/>
  <c r="BL44" i="44"/>
  <c r="BK44" i="44"/>
  <c r="BJ44" i="44"/>
  <c r="BI44" i="44"/>
  <c r="BH44" i="44"/>
  <c r="BL43" i="44"/>
  <c r="BK43" i="44"/>
  <c r="BJ43" i="44"/>
  <c r="BI43" i="44"/>
  <c r="BH43" i="44"/>
  <c r="BL42" i="44"/>
  <c r="BK42" i="44"/>
  <c r="BJ42" i="44"/>
  <c r="BI42" i="44"/>
  <c r="BH42" i="44"/>
  <c r="BL41" i="44"/>
  <c r="BK41" i="44"/>
  <c r="BJ41" i="44"/>
  <c r="BI41" i="44"/>
  <c r="BH41" i="44"/>
  <c r="BL40" i="44"/>
  <c r="BK40" i="44"/>
  <c r="BJ40" i="44"/>
  <c r="BI40" i="44"/>
  <c r="BH40" i="44"/>
  <c r="BL39" i="44"/>
  <c r="BK39" i="44"/>
  <c r="BJ39" i="44"/>
  <c r="BI39" i="44"/>
  <c r="BH39" i="44"/>
  <c r="B39" i="44"/>
  <c r="E215" i="44" s="1"/>
  <c r="G215" i="44" s="1"/>
  <c r="BL38" i="44"/>
  <c r="BK38" i="44"/>
  <c r="BJ38" i="44"/>
  <c r="BI38" i="44"/>
  <c r="BH38" i="44"/>
  <c r="BL37" i="44"/>
  <c r="BK37" i="44"/>
  <c r="BJ37" i="44"/>
  <c r="BI37" i="44"/>
  <c r="BH37" i="44"/>
  <c r="BL36" i="44"/>
  <c r="BK36" i="44"/>
  <c r="BJ36" i="44"/>
  <c r="BI36" i="44"/>
  <c r="BH36" i="44"/>
  <c r="BL35" i="44"/>
  <c r="BK35" i="44"/>
  <c r="BJ35" i="44"/>
  <c r="BI35" i="44"/>
  <c r="BH35" i="44"/>
  <c r="BL34" i="44"/>
  <c r="BK34" i="44"/>
  <c r="BJ34" i="44"/>
  <c r="BI34" i="44"/>
  <c r="BH34" i="44"/>
  <c r="BL33" i="44"/>
  <c r="BK33" i="44"/>
  <c r="BJ33" i="44"/>
  <c r="BI33" i="44"/>
  <c r="BH33" i="44"/>
  <c r="BL32" i="44"/>
  <c r="BK32" i="44"/>
  <c r="BJ32" i="44"/>
  <c r="BI32" i="44"/>
  <c r="BH32" i="44"/>
  <c r="BL31" i="44"/>
  <c r="BK31" i="44"/>
  <c r="BJ31" i="44"/>
  <c r="BI31" i="44"/>
  <c r="BH31" i="44"/>
  <c r="BL30" i="44"/>
  <c r="BK30" i="44"/>
  <c r="BJ30" i="44"/>
  <c r="BI30" i="44"/>
  <c r="BH30" i="44"/>
  <c r="BL29" i="44"/>
  <c r="BK29" i="44"/>
  <c r="BJ29" i="44"/>
  <c r="BI29" i="44"/>
  <c r="BH29" i="44"/>
  <c r="BL28" i="44"/>
  <c r="BK28" i="44"/>
  <c r="BJ28" i="44"/>
  <c r="BI28" i="44"/>
  <c r="BH28" i="44"/>
  <c r="BL27" i="44"/>
  <c r="BK27" i="44"/>
  <c r="BJ27" i="44"/>
  <c r="BI27" i="44"/>
  <c r="BH27" i="44"/>
  <c r="BL26" i="44"/>
  <c r="BK26" i="44"/>
  <c r="BJ26" i="44"/>
  <c r="BI26" i="44"/>
  <c r="BH26" i="44"/>
  <c r="BL25" i="44"/>
  <c r="BK25" i="44"/>
  <c r="BJ25" i="44"/>
  <c r="BI25" i="44"/>
  <c r="BH25" i="44"/>
  <c r="BL24" i="44"/>
  <c r="BK24" i="44"/>
  <c r="BJ24" i="44"/>
  <c r="BI24" i="44"/>
  <c r="BH24" i="44"/>
  <c r="BL23" i="44"/>
  <c r="BK23" i="44"/>
  <c r="BJ23" i="44"/>
  <c r="BI23" i="44"/>
  <c r="BH23" i="44"/>
  <c r="BL22" i="44"/>
  <c r="BK22" i="44"/>
  <c r="BJ22" i="44"/>
  <c r="BI22" i="44"/>
  <c r="BH22" i="44"/>
  <c r="BL21" i="44"/>
  <c r="BK21" i="44"/>
  <c r="BJ21" i="44"/>
  <c r="BI21" i="44"/>
  <c r="BH21" i="44"/>
  <c r="BL20" i="44"/>
  <c r="BK20" i="44"/>
  <c r="BJ20" i="44"/>
  <c r="BI20" i="44"/>
  <c r="BH20" i="44"/>
  <c r="BS19" i="44"/>
  <c r="BL19" i="44"/>
  <c r="BK19" i="44"/>
  <c r="BJ19" i="44"/>
  <c r="BI19" i="44"/>
  <c r="BH19" i="44"/>
  <c r="BL18" i="44"/>
  <c r="BK18" i="44"/>
  <c r="BJ18" i="44"/>
  <c r="BI18" i="44"/>
  <c r="BH18" i="44"/>
  <c r="BL17" i="44"/>
  <c r="BK17" i="44"/>
  <c r="BJ17" i="44"/>
  <c r="BI17" i="44"/>
  <c r="BH17" i="44"/>
  <c r="BL16" i="44"/>
  <c r="BK16" i="44"/>
  <c r="BJ16" i="44"/>
  <c r="BI16" i="44"/>
  <c r="BH16" i="44"/>
  <c r="BL15" i="44"/>
  <c r="BK15" i="44"/>
  <c r="BJ15" i="44"/>
  <c r="BI15" i="44"/>
  <c r="BH15" i="44"/>
  <c r="BL14" i="44"/>
  <c r="BK14" i="44"/>
  <c r="BJ14" i="44"/>
  <c r="BI14" i="44"/>
  <c r="BH14" i="44"/>
  <c r="BL13" i="44"/>
  <c r="BK13" i="44"/>
  <c r="BJ13" i="44"/>
  <c r="BI13" i="44"/>
  <c r="BH13" i="44"/>
  <c r="BL12" i="44"/>
  <c r="BK12" i="44"/>
  <c r="BJ12" i="44"/>
  <c r="BI12" i="44"/>
  <c r="BH12" i="44"/>
  <c r="BL11" i="44"/>
  <c r="BK11" i="44"/>
  <c r="BJ11" i="44"/>
  <c r="BI11" i="44"/>
  <c r="BH11" i="44"/>
  <c r="BL10" i="44"/>
  <c r="BK10" i="44"/>
  <c r="BJ10" i="44"/>
  <c r="BI10" i="44"/>
  <c r="BH10" i="44"/>
  <c r="BL9" i="44"/>
  <c r="BK9" i="44"/>
  <c r="BJ9" i="44"/>
  <c r="BI9" i="44"/>
  <c r="BH9" i="44"/>
  <c r="BL8" i="44"/>
  <c r="BK8" i="44"/>
  <c r="BJ8" i="44"/>
  <c r="BI8" i="44"/>
  <c r="BH8" i="44"/>
  <c r="BL7" i="44"/>
  <c r="BK7" i="44"/>
  <c r="BJ7" i="44"/>
  <c r="BI7" i="44"/>
  <c r="BH7" i="44"/>
  <c r="BL6" i="44"/>
  <c r="BK6" i="44"/>
  <c r="BJ6" i="44"/>
  <c r="BI6" i="44"/>
  <c r="BH6" i="44"/>
  <c r="BL5" i="44"/>
  <c r="BK5" i="44"/>
  <c r="BJ5" i="44"/>
  <c r="BI5" i="44"/>
  <c r="BH5" i="44"/>
  <c r="BL4" i="44"/>
  <c r="BK4" i="44"/>
  <c r="BJ4" i="44"/>
  <c r="BI4" i="44"/>
  <c r="BH4" i="44"/>
  <c r="BL3" i="44"/>
  <c r="BK3" i="44"/>
  <c r="BJ3" i="44"/>
  <c r="BI3" i="44"/>
  <c r="BH3" i="44"/>
  <c r="BA3" i="44"/>
  <c r="A3" i="44"/>
  <c r="BL310" i="43"/>
  <c r="BK310" i="43"/>
  <c r="BJ310" i="43"/>
  <c r="BI310" i="43"/>
  <c r="BL309" i="43"/>
  <c r="BK309" i="43"/>
  <c r="BJ309" i="43"/>
  <c r="BI309" i="43"/>
  <c r="BL308" i="43"/>
  <c r="BK308" i="43"/>
  <c r="BJ308" i="43"/>
  <c r="BI308" i="43"/>
  <c r="BL307" i="43"/>
  <c r="BK307" i="43"/>
  <c r="BJ307" i="43"/>
  <c r="BI307" i="43"/>
  <c r="BL306" i="43"/>
  <c r="BK306" i="43"/>
  <c r="BJ306" i="43"/>
  <c r="BI306" i="43"/>
  <c r="BL305" i="43"/>
  <c r="BK305" i="43"/>
  <c r="BJ305" i="43"/>
  <c r="BI305" i="43"/>
  <c r="BL304" i="43"/>
  <c r="BK304" i="43"/>
  <c r="BJ304" i="43"/>
  <c r="BI304" i="43"/>
  <c r="BL303" i="43"/>
  <c r="BK303" i="43"/>
  <c r="BJ303" i="43"/>
  <c r="BI303" i="43"/>
  <c r="BL302" i="43"/>
  <c r="BK302" i="43"/>
  <c r="BJ302" i="43"/>
  <c r="BI302" i="43"/>
  <c r="BL301" i="43"/>
  <c r="BK301" i="43"/>
  <c r="BJ301" i="43"/>
  <c r="BI301" i="43"/>
  <c r="BL300" i="43"/>
  <c r="BK300" i="43"/>
  <c r="BJ300" i="43"/>
  <c r="BI300" i="43"/>
  <c r="BL299" i="43"/>
  <c r="BK299" i="43"/>
  <c r="BJ299" i="43"/>
  <c r="BI299" i="43"/>
  <c r="BL298" i="43"/>
  <c r="BK298" i="43"/>
  <c r="BJ298" i="43"/>
  <c r="BI298" i="43"/>
  <c r="BL297" i="43"/>
  <c r="BK297" i="43"/>
  <c r="BJ297" i="43"/>
  <c r="BI297" i="43"/>
  <c r="BL296" i="43"/>
  <c r="BK296" i="43"/>
  <c r="BJ296" i="43"/>
  <c r="BI296" i="43"/>
  <c r="BL295" i="43"/>
  <c r="BK295" i="43"/>
  <c r="BJ295" i="43"/>
  <c r="BI295" i="43"/>
  <c r="BL294" i="43"/>
  <c r="BK294" i="43"/>
  <c r="BJ294" i="43"/>
  <c r="BI294" i="43"/>
  <c r="BL293" i="43"/>
  <c r="BK293" i="43"/>
  <c r="BJ293" i="43"/>
  <c r="BI293" i="43"/>
  <c r="BL292" i="43"/>
  <c r="BK292" i="43"/>
  <c r="BJ292" i="43"/>
  <c r="BI292" i="43"/>
  <c r="M292" i="43"/>
  <c r="BL291" i="43"/>
  <c r="BK291" i="43"/>
  <c r="BJ291" i="43"/>
  <c r="BI291" i="43"/>
  <c r="L291" i="43"/>
  <c r="BL289" i="43"/>
  <c r="BK289" i="43"/>
  <c r="BJ289" i="43"/>
  <c r="BI289" i="43"/>
  <c r="BL288" i="43"/>
  <c r="BK288" i="43"/>
  <c r="BJ288" i="43"/>
  <c r="BI288" i="43"/>
  <c r="BL284" i="43"/>
  <c r="BK284" i="43"/>
  <c r="BJ284" i="43"/>
  <c r="BI284" i="43"/>
  <c r="BL283" i="43"/>
  <c r="BK283" i="43"/>
  <c r="BJ283" i="43"/>
  <c r="BI283" i="43"/>
  <c r="BL282" i="43"/>
  <c r="BK282" i="43"/>
  <c r="BJ282" i="43"/>
  <c r="BI282" i="43"/>
  <c r="BB282" i="43"/>
  <c r="BB283" i="43" s="1"/>
  <c r="BL281" i="43"/>
  <c r="BK281" i="43"/>
  <c r="BJ281" i="43"/>
  <c r="BI281" i="43"/>
  <c r="BB281" i="43"/>
  <c r="BL280" i="43"/>
  <c r="BK280" i="43"/>
  <c r="BJ280" i="43"/>
  <c r="BI280" i="43"/>
  <c r="BH280" i="43"/>
  <c r="BL279" i="43"/>
  <c r="BK279" i="43"/>
  <c r="BJ279" i="43"/>
  <c r="BL278" i="43"/>
  <c r="BK278" i="43"/>
  <c r="BJ278" i="43"/>
  <c r="BC278" i="43"/>
  <c r="BC279" i="43" s="1"/>
  <c r="BL277" i="43"/>
  <c r="BK277" i="43"/>
  <c r="BJ277" i="43"/>
  <c r="BI277" i="43"/>
  <c r="BL276" i="43"/>
  <c r="BK276" i="43"/>
  <c r="BJ276" i="43"/>
  <c r="BI276" i="43"/>
  <c r="L276" i="43"/>
  <c r="BL275" i="43"/>
  <c r="BK275" i="43"/>
  <c r="BJ275" i="43"/>
  <c r="BI275" i="43"/>
  <c r="BL274" i="43"/>
  <c r="BK274" i="43"/>
  <c r="BJ274" i="43"/>
  <c r="BI274" i="43"/>
  <c r="BL273" i="43"/>
  <c r="BK273" i="43"/>
  <c r="BJ273" i="43"/>
  <c r="BI273" i="43"/>
  <c r="BL272" i="43"/>
  <c r="BK272" i="43"/>
  <c r="BJ272" i="43"/>
  <c r="BI272" i="43"/>
  <c r="BL271" i="43"/>
  <c r="BK271" i="43"/>
  <c r="BJ271" i="43"/>
  <c r="BI271" i="43"/>
  <c r="BL270" i="43"/>
  <c r="BK270" i="43"/>
  <c r="BJ270" i="43"/>
  <c r="BI270" i="43"/>
  <c r="BL269" i="43"/>
  <c r="BK269" i="43"/>
  <c r="BJ269" i="43"/>
  <c r="BI269" i="43"/>
  <c r="BL268" i="43"/>
  <c r="BK268" i="43"/>
  <c r="BJ268" i="43"/>
  <c r="BI268" i="43"/>
  <c r="BL267" i="43"/>
  <c r="BK267" i="43"/>
  <c r="BJ267" i="43"/>
  <c r="BI267" i="43"/>
  <c r="BL266" i="43"/>
  <c r="BK266" i="43"/>
  <c r="BJ266" i="43"/>
  <c r="BI266" i="43"/>
  <c r="BL265" i="43"/>
  <c r="BK265" i="43"/>
  <c r="BJ265" i="43"/>
  <c r="BI265" i="43"/>
  <c r="BL264" i="43"/>
  <c r="BK264" i="43"/>
  <c r="BJ264" i="43"/>
  <c r="BI264" i="43"/>
  <c r="BL263" i="43"/>
  <c r="BK263" i="43"/>
  <c r="BJ263" i="43"/>
  <c r="BI263" i="43"/>
  <c r="BL262" i="43"/>
  <c r="BK262" i="43"/>
  <c r="BJ262" i="43"/>
  <c r="BI262" i="43"/>
  <c r="BL261" i="43"/>
  <c r="BK261" i="43"/>
  <c r="BJ261" i="43"/>
  <c r="BI261" i="43"/>
  <c r="BL260" i="43"/>
  <c r="BK260" i="43"/>
  <c r="BJ260" i="43"/>
  <c r="BI260" i="43"/>
  <c r="BL259" i="43"/>
  <c r="BK259" i="43"/>
  <c r="BJ259" i="43"/>
  <c r="BI259" i="43"/>
  <c r="BL257" i="43"/>
  <c r="BK257" i="43"/>
  <c r="BJ257" i="43"/>
  <c r="BI257" i="43"/>
  <c r="BL256" i="43"/>
  <c r="BK256" i="43"/>
  <c r="BL254" i="43"/>
  <c r="BK254" i="43"/>
  <c r="BL253" i="43"/>
  <c r="BK253" i="43"/>
  <c r="N253" i="43"/>
  <c r="BL252" i="43"/>
  <c r="BK252" i="43"/>
  <c r="O252" i="43"/>
  <c r="BL251" i="43"/>
  <c r="BK251" i="43"/>
  <c r="F251" i="43"/>
  <c r="BL250" i="43"/>
  <c r="BK250" i="43"/>
  <c r="BD250" i="43"/>
  <c r="BD251" i="43" s="1"/>
  <c r="BL249" i="43"/>
  <c r="BK249" i="43"/>
  <c r="BJ249" i="43"/>
  <c r="M249" i="43"/>
  <c r="BL248" i="43"/>
  <c r="BK248" i="43"/>
  <c r="BJ248" i="43"/>
  <c r="BL247" i="43"/>
  <c r="BK247" i="43"/>
  <c r="BJ247" i="43"/>
  <c r="BL246" i="43"/>
  <c r="BK246" i="43"/>
  <c r="BJ246" i="43"/>
  <c r="BC246" i="43"/>
  <c r="BC247" i="43" s="1"/>
  <c r="BL245" i="43"/>
  <c r="BK245" i="43"/>
  <c r="BJ245" i="43"/>
  <c r="BI245" i="43"/>
  <c r="BL244" i="43"/>
  <c r="BK244" i="43"/>
  <c r="BJ244" i="43"/>
  <c r="BI244" i="43"/>
  <c r="BB244" i="43"/>
  <c r="BB245" i="43" s="1"/>
  <c r="BL243" i="43"/>
  <c r="BK243" i="43"/>
  <c r="BJ243" i="43"/>
  <c r="BI243" i="43"/>
  <c r="BH243" i="43"/>
  <c r="BL242" i="43"/>
  <c r="BK242" i="43"/>
  <c r="BJ242" i="43"/>
  <c r="BC242" i="43"/>
  <c r="BL241" i="43"/>
  <c r="BK241" i="43"/>
  <c r="BJ241" i="43"/>
  <c r="BI241" i="43"/>
  <c r="BL240" i="43"/>
  <c r="BK240" i="43"/>
  <c r="BL239" i="43"/>
  <c r="BK239" i="43"/>
  <c r="BL237" i="43"/>
  <c r="BK237" i="43"/>
  <c r="BL236" i="43"/>
  <c r="BK236" i="43"/>
  <c r="BL235" i="43"/>
  <c r="BK235" i="43"/>
  <c r="BL234" i="43"/>
  <c r="BK234" i="43"/>
  <c r="N234" i="43"/>
  <c r="BL233" i="43"/>
  <c r="BK233" i="43"/>
  <c r="BL232" i="43"/>
  <c r="BK232" i="43"/>
  <c r="BL231" i="43"/>
  <c r="BK231" i="43"/>
  <c r="BL230" i="43"/>
  <c r="BK230" i="43"/>
  <c r="BL229" i="43"/>
  <c r="BK229" i="43"/>
  <c r="BL228" i="43"/>
  <c r="BK228" i="43"/>
  <c r="BD228" i="43"/>
  <c r="BD229" i="43" s="1"/>
  <c r="A228" i="43"/>
  <c r="BL227" i="43"/>
  <c r="BK227" i="43"/>
  <c r="BJ227" i="43"/>
  <c r="BC227" i="43"/>
  <c r="BC228" i="43" s="1"/>
  <c r="BL226" i="43"/>
  <c r="BK226" i="43"/>
  <c r="BJ226" i="43"/>
  <c r="BC226" i="43"/>
  <c r="BL225" i="43"/>
  <c r="BK225" i="43"/>
  <c r="BJ225" i="43"/>
  <c r="BC225" i="43"/>
  <c r="BL224" i="43"/>
  <c r="BK224" i="43"/>
  <c r="BJ224" i="43"/>
  <c r="BI224" i="43"/>
  <c r="BL221" i="43"/>
  <c r="BK221" i="43"/>
  <c r="BJ221" i="43"/>
  <c r="BL220" i="43"/>
  <c r="BK220" i="43"/>
  <c r="BJ220" i="43"/>
  <c r="BL219" i="43"/>
  <c r="BK219" i="43"/>
  <c r="BJ219" i="43"/>
  <c r="BL218" i="43"/>
  <c r="BK218" i="43"/>
  <c r="BJ218" i="43"/>
  <c r="BL217" i="43"/>
  <c r="BK217" i="43"/>
  <c r="BJ217" i="43"/>
  <c r="BL216" i="43"/>
  <c r="BK216" i="43"/>
  <c r="BJ216" i="43"/>
  <c r="BC216" i="43"/>
  <c r="BC217" i="43" s="1"/>
  <c r="BC215" i="43"/>
  <c r="BL214" i="43"/>
  <c r="BK214" i="43"/>
  <c r="BJ214" i="43"/>
  <c r="BC214" i="43"/>
  <c r="BL213" i="43"/>
  <c r="BK213" i="43"/>
  <c r="BJ213" i="43"/>
  <c r="BI213" i="43"/>
  <c r="BL212" i="43"/>
  <c r="BK212" i="43"/>
  <c r="BL211" i="43"/>
  <c r="BK211" i="43"/>
  <c r="BL210" i="43"/>
  <c r="BK210" i="43"/>
  <c r="BL209" i="43"/>
  <c r="BK209" i="43"/>
  <c r="BL208" i="43"/>
  <c r="BK208" i="43"/>
  <c r="BL207" i="43"/>
  <c r="BK207" i="43"/>
  <c r="BL206" i="43"/>
  <c r="BK206" i="43"/>
  <c r="BL205" i="43"/>
  <c r="BK205" i="43"/>
  <c r="BL204" i="43"/>
  <c r="BK204" i="43"/>
  <c r="BL203" i="43"/>
  <c r="BK203" i="43"/>
  <c r="BD203" i="43"/>
  <c r="BD204" i="43" s="1"/>
  <c r="BL202" i="43"/>
  <c r="BK202" i="43"/>
  <c r="BD202" i="43"/>
  <c r="A202" i="43"/>
  <c r="BL201" i="43"/>
  <c r="BK201" i="43"/>
  <c r="BJ201" i="43"/>
  <c r="BL200" i="43"/>
  <c r="BK200" i="43"/>
  <c r="BD200" i="43"/>
  <c r="A200" i="43" s="1"/>
  <c r="BL199" i="43"/>
  <c r="BK199" i="43"/>
  <c r="BJ199" i="43"/>
  <c r="BL198" i="43"/>
  <c r="BK198" i="43"/>
  <c r="BJ198" i="43"/>
  <c r="BL197" i="43"/>
  <c r="BK197" i="43"/>
  <c r="BJ197" i="43"/>
  <c r="BL196" i="43"/>
  <c r="BK196" i="43"/>
  <c r="BJ196" i="43"/>
  <c r="BL195" i="43"/>
  <c r="BK195" i="43"/>
  <c r="BJ195" i="43"/>
  <c r="BL194" i="43"/>
  <c r="BK194" i="43"/>
  <c r="BJ194" i="43"/>
  <c r="BL193" i="43"/>
  <c r="BK193" i="43"/>
  <c r="BL192" i="43"/>
  <c r="BK192" i="43"/>
  <c r="BL191" i="43"/>
  <c r="BK191" i="43"/>
  <c r="BL190" i="43"/>
  <c r="BK190" i="43"/>
  <c r="BL189" i="43"/>
  <c r="BK189" i="43"/>
  <c r="BL188" i="43"/>
  <c r="BK188" i="43"/>
  <c r="BD188" i="43"/>
  <c r="BL187" i="43"/>
  <c r="BK187" i="43"/>
  <c r="BJ187" i="43"/>
  <c r="BL185" i="43"/>
  <c r="BK185" i="43"/>
  <c r="BJ185" i="43"/>
  <c r="BC185" i="43"/>
  <c r="BC186" i="43" s="1"/>
  <c r="BC187" i="43" s="1"/>
  <c r="BL184" i="43"/>
  <c r="BK184" i="43"/>
  <c r="BJ184" i="43"/>
  <c r="BI184" i="43"/>
  <c r="BL183" i="43"/>
  <c r="BK183" i="43"/>
  <c r="BJ183" i="43"/>
  <c r="BL182" i="43"/>
  <c r="BK182" i="43"/>
  <c r="BJ182" i="43"/>
  <c r="BL181" i="43"/>
  <c r="BK181" i="43"/>
  <c r="BL180" i="43"/>
  <c r="BK180" i="43"/>
  <c r="BL179" i="43"/>
  <c r="BK179" i="43"/>
  <c r="N179" i="43"/>
  <c r="BL178" i="43"/>
  <c r="BK178" i="43"/>
  <c r="BL177" i="43"/>
  <c r="BK177" i="43"/>
  <c r="BD177" i="43"/>
  <c r="BD178" i="43" s="1"/>
  <c r="BL176" i="43"/>
  <c r="BK176" i="43"/>
  <c r="BD176" i="43"/>
  <c r="A176" i="43" s="1"/>
  <c r="BL175" i="43"/>
  <c r="BK175" i="43"/>
  <c r="BJ175" i="43"/>
  <c r="BL174" i="43"/>
  <c r="BK174" i="43"/>
  <c r="BJ174" i="43"/>
  <c r="BL173" i="43"/>
  <c r="BK173" i="43"/>
  <c r="BJ173" i="43"/>
  <c r="BC173" i="43"/>
  <c r="BC174" i="43" s="1"/>
  <c r="BL172" i="43"/>
  <c r="BK172" i="43"/>
  <c r="BJ172" i="43"/>
  <c r="BC172" i="43"/>
  <c r="BL171" i="43"/>
  <c r="BK171" i="43"/>
  <c r="BJ171" i="43"/>
  <c r="BI171" i="43"/>
  <c r="BB171" i="43"/>
  <c r="BB172" i="43" s="1"/>
  <c r="BL170" i="43"/>
  <c r="BK170" i="43"/>
  <c r="BJ170" i="43"/>
  <c r="BI170" i="43"/>
  <c r="BH170" i="43"/>
  <c r="BL169" i="43"/>
  <c r="BK169" i="43"/>
  <c r="BD169" i="43"/>
  <c r="BL168" i="43"/>
  <c r="BK168" i="43"/>
  <c r="BD168" i="43"/>
  <c r="A168" i="43"/>
  <c r="BL167" i="43"/>
  <c r="BK167" i="43"/>
  <c r="BJ167" i="43"/>
  <c r="BL165" i="43"/>
  <c r="BK165" i="43"/>
  <c r="BL163" i="43"/>
  <c r="BK163" i="43"/>
  <c r="BD163" i="43"/>
  <c r="A163" i="43" s="1"/>
  <c r="BL162" i="43"/>
  <c r="BK162" i="43"/>
  <c r="BJ162" i="43"/>
  <c r="BC162" i="43"/>
  <c r="BL161" i="43"/>
  <c r="BK161" i="43"/>
  <c r="BJ161" i="43"/>
  <c r="BI161" i="43"/>
  <c r="BB161" i="43"/>
  <c r="BB162" i="43" s="1"/>
  <c r="BL160" i="43"/>
  <c r="BK160" i="43"/>
  <c r="BJ160" i="43"/>
  <c r="BI160" i="43"/>
  <c r="BH160" i="43"/>
  <c r="BL159" i="43"/>
  <c r="BK159" i="43"/>
  <c r="BL158" i="43"/>
  <c r="BK158" i="43"/>
  <c r="BD158" i="43"/>
  <c r="BD159" i="43" s="1"/>
  <c r="BL157" i="43"/>
  <c r="BK157" i="43"/>
  <c r="BJ157" i="43"/>
  <c r="BC157" i="43"/>
  <c r="BC158" i="43" s="1"/>
  <c r="BL156" i="43"/>
  <c r="BK156" i="43"/>
  <c r="BJ156" i="43"/>
  <c r="BI156" i="43"/>
  <c r="BL155" i="43"/>
  <c r="BK155" i="43"/>
  <c r="BL154" i="43"/>
  <c r="BK154" i="43"/>
  <c r="BD154" i="43"/>
  <c r="BL153" i="43"/>
  <c r="BK153" i="43"/>
  <c r="BJ153" i="43"/>
  <c r="BL152" i="43"/>
  <c r="BK152" i="43"/>
  <c r="BJ152" i="43"/>
  <c r="BL151" i="43"/>
  <c r="BK151" i="43"/>
  <c r="BJ151" i="43"/>
  <c r="BL150" i="43"/>
  <c r="BK150" i="43"/>
  <c r="BJ150" i="43"/>
  <c r="BL149" i="43"/>
  <c r="BK149" i="43"/>
  <c r="BJ149" i="43"/>
  <c r="BL148" i="43"/>
  <c r="BK148" i="43"/>
  <c r="BJ148" i="43"/>
  <c r="BL147" i="43"/>
  <c r="BK147" i="43"/>
  <c r="BJ147" i="43"/>
  <c r="BC147" i="43"/>
  <c r="BC148" i="43" s="1"/>
  <c r="BL146" i="43"/>
  <c r="BK146" i="43"/>
  <c r="BJ146" i="43"/>
  <c r="BI146" i="43"/>
  <c r="BL145" i="43"/>
  <c r="BK145" i="43"/>
  <c r="BJ145" i="43"/>
  <c r="BI145" i="43"/>
  <c r="BL144" i="43"/>
  <c r="BK144" i="43"/>
  <c r="BJ144" i="43"/>
  <c r="BI144" i="43"/>
  <c r="BL143" i="43"/>
  <c r="BK143" i="43"/>
  <c r="BJ143" i="43"/>
  <c r="BI143" i="43"/>
  <c r="BL142" i="43"/>
  <c r="BK142" i="43"/>
  <c r="BJ142" i="43"/>
  <c r="BI142" i="43"/>
  <c r="BL141" i="43"/>
  <c r="BK141" i="43"/>
  <c r="BJ141" i="43"/>
  <c r="BI141" i="43"/>
  <c r="BL140" i="43"/>
  <c r="BK140" i="43"/>
  <c r="BJ140" i="43"/>
  <c r="BI140" i="43"/>
  <c r="BL139" i="43"/>
  <c r="BK139" i="43"/>
  <c r="BJ139" i="43"/>
  <c r="BI139" i="43"/>
  <c r="BB139" i="43"/>
  <c r="BB140" i="43" s="1"/>
  <c r="BL138" i="43"/>
  <c r="BK138" i="43"/>
  <c r="BJ138" i="43"/>
  <c r="BI138" i="43"/>
  <c r="BB138" i="43"/>
  <c r="BL137" i="43"/>
  <c r="BK137" i="43"/>
  <c r="BJ137" i="43"/>
  <c r="BI137" i="43"/>
  <c r="BH137" i="43"/>
  <c r="BL136" i="43"/>
  <c r="BK136" i="43"/>
  <c r="BL135" i="43"/>
  <c r="BK135" i="43"/>
  <c r="BD135" i="43"/>
  <c r="BD136" i="43" s="1"/>
  <c r="A135" i="43"/>
  <c r="BL134" i="43"/>
  <c r="BK134" i="43"/>
  <c r="BJ134" i="43"/>
  <c r="BL132" i="43"/>
  <c r="BK132" i="43"/>
  <c r="BD132" i="43"/>
  <c r="BD131" i="43"/>
  <c r="BL130" i="43"/>
  <c r="BK130" i="43"/>
  <c r="BD130" i="43"/>
  <c r="A130" i="43"/>
  <c r="BL129" i="43"/>
  <c r="BK129" i="43"/>
  <c r="BJ129" i="43"/>
  <c r="BC129" i="43"/>
  <c r="BC130" i="43" s="1"/>
  <c r="BL128" i="43"/>
  <c r="BK128" i="43"/>
  <c r="BJ128" i="43"/>
  <c r="BI128" i="43"/>
  <c r="BL127" i="43"/>
  <c r="BK127" i="43"/>
  <c r="BL126" i="43"/>
  <c r="BK126" i="43"/>
  <c r="BL125" i="43"/>
  <c r="BK125" i="43"/>
  <c r="BD125" i="43"/>
  <c r="BD126" i="43" s="1"/>
  <c r="A125" i="43"/>
  <c r="BL124" i="43"/>
  <c r="BK124" i="43"/>
  <c r="BJ124" i="43"/>
  <c r="BL122" i="43"/>
  <c r="BK122" i="43"/>
  <c r="BL120" i="43"/>
  <c r="BK120" i="43"/>
  <c r="BD120" i="43"/>
  <c r="BD121" i="43" s="1"/>
  <c r="BD122" i="43" s="1"/>
  <c r="A120" i="43"/>
  <c r="BL119" i="43"/>
  <c r="BK119" i="43"/>
  <c r="BJ119" i="43"/>
  <c r="BC119" i="43"/>
  <c r="BC120" i="43" s="1"/>
  <c r="BL118" i="43"/>
  <c r="BK118" i="43"/>
  <c r="BJ118" i="43"/>
  <c r="BI118" i="43"/>
  <c r="BB118" i="43"/>
  <c r="BB119" i="43" s="1"/>
  <c r="BL117" i="43"/>
  <c r="BK117" i="43"/>
  <c r="BJ117" i="43"/>
  <c r="BI117" i="43"/>
  <c r="BH117" i="43"/>
  <c r="BL116" i="43"/>
  <c r="BK116" i="43"/>
  <c r="BJ116" i="43"/>
  <c r="BL115" i="43"/>
  <c r="BK115" i="43"/>
  <c r="BJ115" i="43"/>
  <c r="BL114" i="43"/>
  <c r="BK114" i="43"/>
  <c r="BJ114" i="43"/>
  <c r="BL113" i="43"/>
  <c r="BK113" i="43"/>
  <c r="BJ113" i="43"/>
  <c r="P113" i="43"/>
  <c r="BL112" i="43"/>
  <c r="BK112" i="43"/>
  <c r="BL111" i="43"/>
  <c r="BK111" i="43"/>
  <c r="BL110" i="43"/>
  <c r="BK110" i="43"/>
  <c r="BL109" i="43"/>
  <c r="BK109" i="43"/>
  <c r="BL108" i="43"/>
  <c r="BL107" i="43"/>
  <c r="BE107" i="43"/>
  <c r="BE108" i="43" s="1"/>
  <c r="BL106" i="43"/>
  <c r="BK106" i="43"/>
  <c r="BD106" i="43"/>
  <c r="BD107" i="43" s="1"/>
  <c r="A106" i="43"/>
  <c r="BL105" i="43"/>
  <c r="BK105" i="43"/>
  <c r="BJ105" i="43"/>
  <c r="BL104" i="43"/>
  <c r="BK104" i="43"/>
  <c r="BJ104" i="43"/>
  <c r="BC104" i="43"/>
  <c r="BC105" i="43" s="1"/>
  <c r="BL103" i="43"/>
  <c r="BK103" i="43"/>
  <c r="BJ103" i="43"/>
  <c r="BI103" i="43"/>
  <c r="BL102" i="43"/>
  <c r="BK102" i="43"/>
  <c r="BD102" i="43"/>
  <c r="A102" i="43"/>
  <c r="BL101" i="43"/>
  <c r="BK101" i="43"/>
  <c r="BJ101" i="43"/>
  <c r="BL100" i="43"/>
  <c r="BK100" i="43"/>
  <c r="BL99" i="43"/>
  <c r="BK99" i="43"/>
  <c r="BL98" i="43"/>
  <c r="BK98" i="43"/>
  <c r="BL97" i="43"/>
  <c r="BK97" i="43"/>
  <c r="BL96" i="43"/>
  <c r="BK96" i="43"/>
  <c r="BL95" i="43"/>
  <c r="BK95" i="43"/>
  <c r="BL94" i="43"/>
  <c r="BK94" i="43"/>
  <c r="BD94" i="43"/>
  <c r="BD95" i="43" s="1"/>
  <c r="BL93" i="43"/>
  <c r="BK93" i="43"/>
  <c r="BJ93" i="43"/>
  <c r="BL92" i="43"/>
  <c r="BK92" i="43"/>
  <c r="BJ92" i="43"/>
  <c r="E92" i="43"/>
  <c r="BL91" i="43"/>
  <c r="BK91" i="43"/>
  <c r="BJ91" i="43"/>
  <c r="BC91" i="43"/>
  <c r="BC92" i="43" s="1"/>
  <c r="BL90" i="43"/>
  <c r="BK90" i="43"/>
  <c r="BJ90" i="43"/>
  <c r="BI90" i="43"/>
  <c r="BB90" i="43"/>
  <c r="BB91" i="43" s="1"/>
  <c r="BL89" i="43"/>
  <c r="BK89" i="43"/>
  <c r="BJ89" i="43"/>
  <c r="BI89" i="43"/>
  <c r="BH89" i="43"/>
  <c r="BL88" i="43"/>
  <c r="BK88" i="43"/>
  <c r="BJ88" i="43"/>
  <c r="BI88" i="43"/>
  <c r="BL87" i="43"/>
  <c r="BK87" i="43"/>
  <c r="BJ87" i="43"/>
  <c r="BI87" i="43"/>
  <c r="BL86" i="43"/>
  <c r="BK86" i="43"/>
  <c r="BJ86" i="43"/>
  <c r="BI86" i="43"/>
  <c r="BL85" i="43"/>
  <c r="BK85" i="43"/>
  <c r="BJ85" i="43"/>
  <c r="BI85" i="43"/>
  <c r="BL84" i="43"/>
  <c r="BK84" i="43"/>
  <c r="BJ84" i="43"/>
  <c r="BI84" i="43"/>
  <c r="BL83" i="43"/>
  <c r="BK83" i="43"/>
  <c r="BJ83" i="43"/>
  <c r="BI83" i="43"/>
  <c r="BL82" i="43"/>
  <c r="BK82" i="43"/>
  <c r="BJ82" i="43"/>
  <c r="BI82" i="43"/>
  <c r="BL81" i="43"/>
  <c r="BK81" i="43"/>
  <c r="BJ81" i="43"/>
  <c r="BI81" i="43"/>
  <c r="N81" i="43"/>
  <c r="W81" i="43" s="1"/>
  <c r="W82" i="43" s="1"/>
  <c r="W83" i="43" s="1"/>
  <c r="AF80" i="43" s="1"/>
  <c r="AF81" i="43" s="1"/>
  <c r="BL80" i="43"/>
  <c r="BK80" i="43"/>
  <c r="BJ80" i="43"/>
  <c r="BI80" i="43"/>
  <c r="W80" i="43"/>
  <c r="N80" i="43"/>
  <c r="E80" i="43"/>
  <c r="BL79" i="43"/>
  <c r="BK79" i="43"/>
  <c r="BJ79" i="43"/>
  <c r="BI79" i="43"/>
  <c r="BL78" i="43"/>
  <c r="BK78" i="43"/>
  <c r="BJ78" i="43"/>
  <c r="BI78" i="43"/>
  <c r="BB78" i="43"/>
  <c r="BB79" i="43" s="1"/>
  <c r="BL77" i="43"/>
  <c r="BK77" i="43"/>
  <c r="BJ77" i="43"/>
  <c r="BI77" i="43"/>
  <c r="BB77" i="43"/>
  <c r="BL76" i="43"/>
  <c r="BK76" i="43"/>
  <c r="BJ76" i="43"/>
  <c r="BI76" i="43"/>
  <c r="BH76" i="43"/>
  <c r="BL75" i="43"/>
  <c r="BK75" i="43"/>
  <c r="BJ75" i="43"/>
  <c r="BI75" i="43"/>
  <c r="BH75" i="43"/>
  <c r="B75" i="43"/>
  <c r="BL74" i="43"/>
  <c r="BK74" i="43"/>
  <c r="BJ74" i="43"/>
  <c r="BI74" i="43"/>
  <c r="BH74" i="43"/>
  <c r="BL73" i="43"/>
  <c r="BK73" i="43"/>
  <c r="BJ73" i="43"/>
  <c r="BI73" i="43"/>
  <c r="BH73" i="43"/>
  <c r="BL72" i="43"/>
  <c r="BK72" i="43"/>
  <c r="BJ72" i="43"/>
  <c r="BI72" i="43"/>
  <c r="BH72" i="43"/>
  <c r="BL71" i="43"/>
  <c r="BK71" i="43"/>
  <c r="BJ71" i="43"/>
  <c r="BI71" i="43"/>
  <c r="BH71" i="43"/>
  <c r="BL70" i="43"/>
  <c r="BK70" i="43"/>
  <c r="BJ70" i="43"/>
  <c r="BI70" i="43"/>
  <c r="BH70" i="43"/>
  <c r="BL69" i="43"/>
  <c r="BK69" i="43"/>
  <c r="BJ69" i="43"/>
  <c r="BI69" i="43"/>
  <c r="BH69" i="43"/>
  <c r="BL68" i="43"/>
  <c r="BK68" i="43"/>
  <c r="BJ68" i="43"/>
  <c r="BI68" i="43"/>
  <c r="BH68" i="43"/>
  <c r="BL67" i="43"/>
  <c r="BK67" i="43"/>
  <c r="BJ67" i="43"/>
  <c r="BI67" i="43"/>
  <c r="BH67" i="43"/>
  <c r="BL66" i="43"/>
  <c r="BK66" i="43"/>
  <c r="BJ66" i="43"/>
  <c r="BI66" i="43"/>
  <c r="BH66" i="43"/>
  <c r="BL65" i="43"/>
  <c r="BK65" i="43"/>
  <c r="BJ65" i="43"/>
  <c r="BI65" i="43"/>
  <c r="BH65" i="43"/>
  <c r="BL64" i="43"/>
  <c r="BK64" i="43"/>
  <c r="BJ64" i="43"/>
  <c r="BI64" i="43"/>
  <c r="BH64" i="43"/>
  <c r="BL63" i="43"/>
  <c r="BK63" i="43"/>
  <c r="BJ63" i="43"/>
  <c r="BI63" i="43"/>
  <c r="BH63" i="43"/>
  <c r="BL62" i="43"/>
  <c r="BK62" i="43"/>
  <c r="BJ62" i="43"/>
  <c r="BI62" i="43"/>
  <c r="BH62" i="43"/>
  <c r="BL61" i="43"/>
  <c r="BK61" i="43"/>
  <c r="BJ61" i="43"/>
  <c r="BI61" i="43"/>
  <c r="BH61" i="43"/>
  <c r="BL60" i="43"/>
  <c r="BK60" i="43"/>
  <c r="BJ60" i="43"/>
  <c r="BI60" i="43"/>
  <c r="BH60" i="43"/>
  <c r="BL59" i="43"/>
  <c r="BK59" i="43"/>
  <c r="BJ59" i="43"/>
  <c r="BI59" i="43"/>
  <c r="BH59" i="43"/>
  <c r="BL58" i="43"/>
  <c r="BK58" i="43"/>
  <c r="BJ58" i="43"/>
  <c r="BI58" i="43"/>
  <c r="BH58" i="43"/>
  <c r="BL57" i="43"/>
  <c r="BK57" i="43"/>
  <c r="BJ57" i="43"/>
  <c r="BI57" i="43"/>
  <c r="BH57" i="43"/>
  <c r="BL56" i="43"/>
  <c r="BK56" i="43"/>
  <c r="BJ56" i="43"/>
  <c r="BI56" i="43"/>
  <c r="BH56" i="43"/>
  <c r="BL55" i="43"/>
  <c r="BK55" i="43"/>
  <c r="BJ55" i="43"/>
  <c r="BI55" i="43"/>
  <c r="BH55" i="43"/>
  <c r="BL54" i="43"/>
  <c r="BK54" i="43"/>
  <c r="BJ54" i="43"/>
  <c r="BI54" i="43"/>
  <c r="BH54" i="43"/>
  <c r="BL53" i="43"/>
  <c r="BK53" i="43"/>
  <c r="BJ53" i="43"/>
  <c r="BI53" i="43"/>
  <c r="BH53" i="43"/>
  <c r="BL52" i="43"/>
  <c r="BK52" i="43"/>
  <c r="BJ52" i="43"/>
  <c r="BI52" i="43"/>
  <c r="BH52" i="43"/>
  <c r="BL51" i="43"/>
  <c r="BK51" i="43"/>
  <c r="BJ51" i="43"/>
  <c r="BI51" i="43"/>
  <c r="BH51" i="43"/>
  <c r="BL50" i="43"/>
  <c r="BK50" i="43"/>
  <c r="BJ50" i="43"/>
  <c r="BI50" i="43"/>
  <c r="BH50" i="43"/>
  <c r="BL49" i="43"/>
  <c r="BK49" i="43"/>
  <c r="BJ49" i="43"/>
  <c r="BI49" i="43"/>
  <c r="BH49" i="43"/>
  <c r="BL48" i="43"/>
  <c r="BK48" i="43"/>
  <c r="BJ48" i="43"/>
  <c r="BI48" i="43"/>
  <c r="BH48" i="43"/>
  <c r="BL47" i="43"/>
  <c r="BK47" i="43"/>
  <c r="BJ47" i="43"/>
  <c r="BI47" i="43"/>
  <c r="BH47" i="43"/>
  <c r="BL46" i="43"/>
  <c r="BK46" i="43"/>
  <c r="BJ46" i="43"/>
  <c r="BI46" i="43"/>
  <c r="BH46" i="43"/>
  <c r="BL45" i="43"/>
  <c r="BK45" i="43"/>
  <c r="BJ45" i="43"/>
  <c r="BI45" i="43"/>
  <c r="BH45" i="43"/>
  <c r="BL44" i="43"/>
  <c r="BK44" i="43"/>
  <c r="BJ44" i="43"/>
  <c r="BI44" i="43"/>
  <c r="BH44" i="43"/>
  <c r="BL43" i="43"/>
  <c r="BK43" i="43"/>
  <c r="BJ43" i="43"/>
  <c r="BI43" i="43"/>
  <c r="BH43" i="43"/>
  <c r="BL42" i="43"/>
  <c r="BK42" i="43"/>
  <c r="BJ42" i="43"/>
  <c r="BI42" i="43"/>
  <c r="BH42" i="43"/>
  <c r="BL41" i="43"/>
  <c r="BK41" i="43"/>
  <c r="BJ41" i="43"/>
  <c r="BI41" i="43"/>
  <c r="BH41" i="43"/>
  <c r="BL40" i="43"/>
  <c r="BK40" i="43"/>
  <c r="BJ40" i="43"/>
  <c r="BI40" i="43"/>
  <c r="BH40" i="43"/>
  <c r="BL39" i="43"/>
  <c r="BK39" i="43"/>
  <c r="BJ39" i="43"/>
  <c r="BI39" i="43"/>
  <c r="BH39" i="43"/>
  <c r="B39" i="43"/>
  <c r="D118" i="43" s="1"/>
  <c r="BL38" i="43"/>
  <c r="BK38" i="43"/>
  <c r="BJ38" i="43"/>
  <c r="BI38" i="43"/>
  <c r="BH38" i="43"/>
  <c r="BL37" i="43"/>
  <c r="BK37" i="43"/>
  <c r="BJ37" i="43"/>
  <c r="BI37" i="43"/>
  <c r="BH37" i="43"/>
  <c r="BL36" i="43"/>
  <c r="BK36" i="43"/>
  <c r="BJ36" i="43"/>
  <c r="BI36" i="43"/>
  <c r="BH36" i="43"/>
  <c r="BL35" i="43"/>
  <c r="BK35" i="43"/>
  <c r="BJ35" i="43"/>
  <c r="BI35" i="43"/>
  <c r="BH35" i="43"/>
  <c r="BL34" i="43"/>
  <c r="BK34" i="43"/>
  <c r="BJ34" i="43"/>
  <c r="BI34" i="43"/>
  <c r="BH34" i="43"/>
  <c r="BL33" i="43"/>
  <c r="BK33" i="43"/>
  <c r="BJ33" i="43"/>
  <c r="BI33" i="43"/>
  <c r="BH33" i="43"/>
  <c r="CM32" i="43"/>
  <c r="BL32" i="43"/>
  <c r="BK32" i="43"/>
  <c r="BJ32" i="43"/>
  <c r="BI32" i="43"/>
  <c r="BH32" i="43"/>
  <c r="CM31" i="43"/>
  <c r="BL31" i="43"/>
  <c r="BK31" i="43"/>
  <c r="BJ31" i="43"/>
  <c r="BI31" i="43"/>
  <c r="BH31" i="43"/>
  <c r="BL30" i="43"/>
  <c r="BK30" i="43"/>
  <c r="BJ30" i="43"/>
  <c r="BI30" i="43"/>
  <c r="BH30" i="43"/>
  <c r="BL29" i="43"/>
  <c r="BK29" i="43"/>
  <c r="BJ29" i="43"/>
  <c r="BI29" i="43"/>
  <c r="BH29" i="43"/>
  <c r="CM28" i="43"/>
  <c r="BL28" i="43"/>
  <c r="BK28" i="43"/>
  <c r="BJ28" i="43"/>
  <c r="BI28" i="43"/>
  <c r="BH28" i="43"/>
  <c r="CM27" i="43"/>
  <c r="BL27" i="43"/>
  <c r="BK27" i="43"/>
  <c r="BJ27" i="43"/>
  <c r="BI27" i="43"/>
  <c r="BH27" i="43"/>
  <c r="BL26" i="43"/>
  <c r="BK26" i="43"/>
  <c r="BJ26" i="43"/>
  <c r="BI26" i="43"/>
  <c r="BH26" i="43"/>
  <c r="BL25" i="43"/>
  <c r="BK25" i="43"/>
  <c r="BJ25" i="43"/>
  <c r="BI25" i="43"/>
  <c r="BH25" i="43"/>
  <c r="BL24" i="43"/>
  <c r="BK24" i="43"/>
  <c r="BJ24" i="43"/>
  <c r="BI24" i="43"/>
  <c r="BH24" i="43"/>
  <c r="BL23" i="43"/>
  <c r="BK23" i="43"/>
  <c r="BJ23" i="43"/>
  <c r="BI23" i="43"/>
  <c r="BH23" i="43"/>
  <c r="BL22" i="43"/>
  <c r="BK22" i="43"/>
  <c r="BJ22" i="43"/>
  <c r="BI22" i="43"/>
  <c r="BH22" i="43"/>
  <c r="BL21" i="43"/>
  <c r="BK21" i="43"/>
  <c r="BJ21" i="43"/>
  <c r="BI21" i="43"/>
  <c r="BH21" i="43"/>
  <c r="BL20" i="43"/>
  <c r="BK20" i="43"/>
  <c r="BJ20" i="43"/>
  <c r="BI20" i="43"/>
  <c r="BH20" i="43"/>
  <c r="BS19" i="43"/>
  <c r="BL19" i="43"/>
  <c r="BK19" i="43"/>
  <c r="BJ19" i="43"/>
  <c r="BI19" i="43"/>
  <c r="BH19" i="43"/>
  <c r="BL18" i="43"/>
  <c r="BK18" i="43"/>
  <c r="BJ18" i="43"/>
  <c r="BI18" i="43"/>
  <c r="BH18" i="43"/>
  <c r="CM17" i="43"/>
  <c r="BL17" i="43"/>
  <c r="BK17" i="43"/>
  <c r="BJ17" i="43"/>
  <c r="BI17" i="43"/>
  <c r="BH17" i="43"/>
  <c r="BL16" i="43"/>
  <c r="BK16" i="43"/>
  <c r="BJ16" i="43"/>
  <c r="BI16" i="43"/>
  <c r="BH16" i="43"/>
  <c r="BL15" i="43"/>
  <c r="BK15" i="43"/>
  <c r="BJ15" i="43"/>
  <c r="BI15" i="43"/>
  <c r="BH15" i="43"/>
  <c r="BL14" i="43"/>
  <c r="BK14" i="43"/>
  <c r="BJ14" i="43"/>
  <c r="BI14" i="43"/>
  <c r="BH14" i="43"/>
  <c r="BL13" i="43"/>
  <c r="BK13" i="43"/>
  <c r="BJ13" i="43"/>
  <c r="BI13" i="43"/>
  <c r="BH13" i="43"/>
  <c r="BL12" i="43"/>
  <c r="BK12" i="43"/>
  <c r="BJ12" i="43"/>
  <c r="BI12" i="43"/>
  <c r="BH12" i="43"/>
  <c r="BL11" i="43"/>
  <c r="BK11" i="43"/>
  <c r="BJ11" i="43"/>
  <c r="BI11" i="43"/>
  <c r="BH11" i="43"/>
  <c r="BL10" i="43"/>
  <c r="BK10" i="43"/>
  <c r="BJ10" i="43"/>
  <c r="BI10" i="43"/>
  <c r="BH10" i="43"/>
  <c r="BL9" i="43"/>
  <c r="BK9" i="43"/>
  <c r="BJ9" i="43"/>
  <c r="BI9" i="43"/>
  <c r="BH9" i="43"/>
  <c r="BL8" i="43"/>
  <c r="BK8" i="43"/>
  <c r="BJ8" i="43"/>
  <c r="BI8" i="43"/>
  <c r="BH8" i="43"/>
  <c r="BL7" i="43"/>
  <c r="BK7" i="43"/>
  <c r="BJ7" i="43"/>
  <c r="BI7" i="43"/>
  <c r="BH7" i="43"/>
  <c r="BL6" i="43"/>
  <c r="BK6" i="43"/>
  <c r="BJ6" i="43"/>
  <c r="BI6" i="43"/>
  <c r="BH6" i="43"/>
  <c r="BL5" i="43"/>
  <c r="BK5" i="43"/>
  <c r="BJ5" i="43"/>
  <c r="BI5" i="43"/>
  <c r="BH5" i="43"/>
  <c r="BL4" i="43"/>
  <c r="BK4" i="43"/>
  <c r="BJ4" i="43"/>
  <c r="BI4" i="43"/>
  <c r="BH4" i="43"/>
  <c r="BA4" i="43"/>
  <c r="BA5" i="43" s="1"/>
  <c r="BL3" i="43"/>
  <c r="BK3" i="43"/>
  <c r="BJ3" i="43"/>
  <c r="BI3" i="43"/>
  <c r="BH3" i="43"/>
  <c r="BA3" i="43"/>
  <c r="A3" i="43"/>
  <c r="BL363" i="42"/>
  <c r="BK363" i="42"/>
  <c r="BJ363" i="42"/>
  <c r="BI363" i="42"/>
  <c r="BL362" i="42"/>
  <c r="BK362" i="42"/>
  <c r="BJ362" i="42"/>
  <c r="BI362" i="42"/>
  <c r="BL361" i="42"/>
  <c r="BK361" i="42"/>
  <c r="BJ361" i="42"/>
  <c r="BI361" i="42"/>
  <c r="BL360" i="42"/>
  <c r="BK360" i="42"/>
  <c r="BJ360" i="42"/>
  <c r="BI360" i="42"/>
  <c r="BL359" i="42"/>
  <c r="BK359" i="42"/>
  <c r="BJ359" i="42"/>
  <c r="BI359" i="42"/>
  <c r="BL358" i="42"/>
  <c r="BK358" i="42"/>
  <c r="BJ358" i="42"/>
  <c r="BI358" i="42"/>
  <c r="BL357" i="42"/>
  <c r="BK357" i="42"/>
  <c r="BJ357" i="42"/>
  <c r="BI357" i="42"/>
  <c r="BL356" i="42"/>
  <c r="BK356" i="42"/>
  <c r="BJ356" i="42"/>
  <c r="BI356" i="42"/>
  <c r="BL355" i="42"/>
  <c r="BK355" i="42"/>
  <c r="BJ355" i="42"/>
  <c r="BI355" i="42"/>
  <c r="BL354" i="42"/>
  <c r="BK354" i="42"/>
  <c r="BJ354" i="42"/>
  <c r="BI354" i="42"/>
  <c r="BL353" i="42"/>
  <c r="BK353" i="42"/>
  <c r="BJ353" i="42"/>
  <c r="BI353" i="42"/>
  <c r="BL352" i="42"/>
  <c r="BK352" i="42"/>
  <c r="BJ352" i="42"/>
  <c r="BI352" i="42"/>
  <c r="BL351" i="42"/>
  <c r="BK351" i="42"/>
  <c r="BJ351" i="42"/>
  <c r="BI351" i="42"/>
  <c r="BL350" i="42"/>
  <c r="BK350" i="42"/>
  <c r="BJ350" i="42"/>
  <c r="BI350" i="42"/>
  <c r="BL349" i="42"/>
  <c r="BK349" i="42"/>
  <c r="BJ349" i="42"/>
  <c r="BI349" i="42"/>
  <c r="BL348" i="42"/>
  <c r="BK348" i="42"/>
  <c r="BJ348" i="42"/>
  <c r="BI348" i="42"/>
  <c r="BL347" i="42"/>
  <c r="BK347" i="42"/>
  <c r="BJ347" i="42"/>
  <c r="BI347" i="42"/>
  <c r="BL346" i="42"/>
  <c r="BK346" i="42"/>
  <c r="BJ346" i="42"/>
  <c r="BI346" i="42"/>
  <c r="BL345" i="42"/>
  <c r="BK345" i="42"/>
  <c r="BJ345" i="42"/>
  <c r="BI345" i="42"/>
  <c r="N345" i="42"/>
  <c r="BL344" i="42"/>
  <c r="BK344" i="42"/>
  <c r="BJ344" i="42"/>
  <c r="BI344" i="42"/>
  <c r="BL343" i="42"/>
  <c r="BK343" i="42"/>
  <c r="BJ343" i="42"/>
  <c r="BI343" i="42"/>
  <c r="BL342" i="42"/>
  <c r="BK342" i="42"/>
  <c r="BJ342" i="42"/>
  <c r="BI342" i="42"/>
  <c r="BL341" i="42"/>
  <c r="BK341" i="42"/>
  <c r="BJ341" i="42"/>
  <c r="BI341" i="42"/>
  <c r="BL340" i="42"/>
  <c r="BK340" i="42"/>
  <c r="BJ340" i="42"/>
  <c r="BI340" i="42"/>
  <c r="BL339" i="42"/>
  <c r="BK339" i="42"/>
  <c r="BJ339" i="42"/>
  <c r="BI339" i="42"/>
  <c r="BL338" i="42"/>
  <c r="BK338" i="42"/>
  <c r="BJ338" i="42"/>
  <c r="BI338" i="42"/>
  <c r="BL337" i="42"/>
  <c r="BK337" i="42"/>
  <c r="BJ337" i="42"/>
  <c r="BI337" i="42"/>
  <c r="BL336" i="42"/>
  <c r="BK336" i="42"/>
  <c r="BJ336" i="42"/>
  <c r="BI336" i="42"/>
  <c r="BL335" i="42"/>
  <c r="BK335" i="42"/>
  <c r="BJ335" i="42"/>
  <c r="BI335" i="42"/>
  <c r="BL334" i="42"/>
  <c r="BK334" i="42"/>
  <c r="BJ334" i="42"/>
  <c r="BI334" i="42"/>
  <c r="BL333" i="42"/>
  <c r="BK333" i="42"/>
  <c r="BJ333" i="42"/>
  <c r="BI333" i="42"/>
  <c r="BL332" i="42"/>
  <c r="BK332" i="42"/>
  <c r="BJ332" i="42"/>
  <c r="BI332" i="42"/>
  <c r="BL331" i="42"/>
  <c r="BK331" i="42"/>
  <c r="BJ331" i="42"/>
  <c r="BI331" i="42"/>
  <c r="BL330" i="42"/>
  <c r="BK330" i="42"/>
  <c r="BJ330" i="42"/>
  <c r="BI330" i="42"/>
  <c r="BL329" i="42"/>
  <c r="BK329" i="42"/>
  <c r="BJ329" i="42"/>
  <c r="BI329" i="42"/>
  <c r="BL328" i="42"/>
  <c r="BK328" i="42"/>
  <c r="BJ328" i="42"/>
  <c r="BI328" i="42"/>
  <c r="BL327" i="42"/>
  <c r="BK327" i="42"/>
  <c r="BJ327" i="42"/>
  <c r="BI327" i="42"/>
  <c r="BL326" i="42"/>
  <c r="BK326" i="42"/>
  <c r="BJ326" i="42"/>
  <c r="BI326" i="42"/>
  <c r="BL325" i="42"/>
  <c r="BK325" i="42"/>
  <c r="BJ325" i="42"/>
  <c r="BI325" i="42"/>
  <c r="BL324" i="42"/>
  <c r="BK324" i="42"/>
  <c r="BJ324" i="42"/>
  <c r="BI324" i="42"/>
  <c r="BL323" i="42"/>
  <c r="BK323" i="42"/>
  <c r="BJ323" i="42"/>
  <c r="BI323" i="42"/>
  <c r="BL322" i="42"/>
  <c r="BK322" i="42"/>
  <c r="BJ322" i="42"/>
  <c r="BI322" i="42"/>
  <c r="BL321" i="42"/>
  <c r="BK321" i="42"/>
  <c r="BJ321" i="42"/>
  <c r="BI321" i="42"/>
  <c r="BL320" i="42"/>
  <c r="BK320" i="42"/>
  <c r="BJ320" i="42"/>
  <c r="BI320" i="42"/>
  <c r="BL319" i="42"/>
  <c r="BK319" i="42"/>
  <c r="BJ319" i="42"/>
  <c r="BI319" i="42"/>
  <c r="BL318" i="42"/>
  <c r="BK318" i="42"/>
  <c r="BJ318" i="42"/>
  <c r="BI318" i="42"/>
  <c r="N318" i="42"/>
  <c r="BL317" i="42"/>
  <c r="BK317" i="42"/>
  <c r="BJ317" i="42"/>
  <c r="BI317" i="42"/>
  <c r="BB317" i="42"/>
  <c r="BB318" i="42" s="1"/>
  <c r="BL316" i="42"/>
  <c r="BK316" i="42"/>
  <c r="BJ316" i="42"/>
  <c r="BI316" i="42"/>
  <c r="BB316" i="42"/>
  <c r="BL315" i="42"/>
  <c r="BK315" i="42"/>
  <c r="BJ315" i="42"/>
  <c r="BI315" i="42"/>
  <c r="BH315" i="42"/>
  <c r="BL314" i="42"/>
  <c r="BK314" i="42"/>
  <c r="BJ314" i="42"/>
  <c r="BL313" i="42"/>
  <c r="BK313" i="42"/>
  <c r="BJ313" i="42"/>
  <c r="BC313" i="42"/>
  <c r="BC314" i="42" s="1"/>
  <c r="BL312" i="42"/>
  <c r="BK312" i="42"/>
  <c r="BJ312" i="42"/>
  <c r="BI312" i="42"/>
  <c r="BL311" i="42"/>
  <c r="BK311" i="42"/>
  <c r="BJ311" i="42"/>
  <c r="BI311" i="42"/>
  <c r="N311" i="42"/>
  <c r="BL310" i="42"/>
  <c r="BK310" i="42"/>
  <c r="BJ310" i="42"/>
  <c r="BI310" i="42"/>
  <c r="N310" i="42"/>
  <c r="BL309" i="42"/>
  <c r="BK309" i="42"/>
  <c r="BJ309" i="42"/>
  <c r="BI309" i="42"/>
  <c r="L309" i="42"/>
  <c r="BL308" i="42"/>
  <c r="BK308" i="42"/>
  <c r="BJ308" i="42"/>
  <c r="BI308" i="42"/>
  <c r="BL307" i="42"/>
  <c r="BK307" i="42"/>
  <c r="BJ307" i="42"/>
  <c r="BI307" i="42"/>
  <c r="BL306" i="42"/>
  <c r="BK306" i="42"/>
  <c r="BJ306" i="42"/>
  <c r="BI306" i="42"/>
  <c r="BL305" i="42"/>
  <c r="BK305" i="42"/>
  <c r="BJ305" i="42"/>
  <c r="BI305" i="42"/>
  <c r="BL304" i="42"/>
  <c r="BK304" i="42"/>
  <c r="BJ304" i="42"/>
  <c r="BI304" i="42"/>
  <c r="BL303" i="42"/>
  <c r="BK303" i="42"/>
  <c r="BJ303" i="42"/>
  <c r="BI303" i="42"/>
  <c r="BL302" i="42"/>
  <c r="BK302" i="42"/>
  <c r="BJ302" i="42"/>
  <c r="BI302" i="42"/>
  <c r="BL301" i="42"/>
  <c r="BK301" i="42"/>
  <c r="BJ301" i="42"/>
  <c r="BI301" i="42"/>
  <c r="BL300" i="42"/>
  <c r="BK300" i="42"/>
  <c r="BJ300" i="42"/>
  <c r="BI300" i="42"/>
  <c r="BL299" i="42"/>
  <c r="BK299" i="42"/>
  <c r="BJ299" i="42"/>
  <c r="BI299" i="42"/>
  <c r="BL298" i="42"/>
  <c r="BK298" i="42"/>
  <c r="BJ298" i="42"/>
  <c r="BI298" i="42"/>
  <c r="BL297" i="42"/>
  <c r="BK297" i="42"/>
  <c r="BJ297" i="42"/>
  <c r="BI297" i="42"/>
  <c r="BL296" i="42"/>
  <c r="BK296" i="42"/>
  <c r="BJ296" i="42"/>
  <c r="BI296" i="42"/>
  <c r="BL295" i="42"/>
  <c r="BK295" i="42"/>
  <c r="BJ295" i="42"/>
  <c r="BI295" i="42"/>
  <c r="BL294" i="42"/>
  <c r="BK294" i="42"/>
  <c r="BJ294" i="42"/>
  <c r="BI294" i="42"/>
  <c r="BL293" i="42"/>
  <c r="BK293" i="42"/>
  <c r="BJ293" i="42"/>
  <c r="BI293" i="42"/>
  <c r="BL292" i="42"/>
  <c r="BK292" i="42"/>
  <c r="BJ292" i="42"/>
  <c r="BI292" i="42"/>
  <c r="BL291" i="42"/>
  <c r="BK291" i="42"/>
  <c r="BJ291" i="42"/>
  <c r="BI291" i="42"/>
  <c r="BL290" i="42"/>
  <c r="BK290" i="42"/>
  <c r="BJ290" i="42"/>
  <c r="BI290" i="42"/>
  <c r="BL289" i="42"/>
  <c r="BK289" i="42"/>
  <c r="BL288" i="42"/>
  <c r="BK288" i="42"/>
  <c r="BL287" i="42"/>
  <c r="BK287" i="42"/>
  <c r="BL286" i="42"/>
  <c r="BK286" i="42"/>
  <c r="N286" i="42"/>
  <c r="BL285" i="42"/>
  <c r="BK285" i="42"/>
  <c r="O285" i="42"/>
  <c r="BL284" i="42"/>
  <c r="BK284" i="42"/>
  <c r="F284" i="42"/>
  <c r="BL283" i="42"/>
  <c r="BK283" i="42"/>
  <c r="BD283" i="42"/>
  <c r="BD284" i="42" s="1"/>
  <c r="BL282" i="42"/>
  <c r="BK282" i="42"/>
  <c r="BJ282" i="42"/>
  <c r="R282" i="42"/>
  <c r="BL281" i="42"/>
  <c r="BK281" i="42"/>
  <c r="BJ281" i="42"/>
  <c r="R281" i="42"/>
  <c r="BL280" i="42"/>
  <c r="BK280" i="42"/>
  <c r="BJ280" i="42"/>
  <c r="O280" i="42"/>
  <c r="BL279" i="42"/>
  <c r="BK279" i="42"/>
  <c r="BJ279" i="42"/>
  <c r="BL278" i="42"/>
  <c r="BK278" i="42"/>
  <c r="BJ278" i="42"/>
  <c r="BL277" i="42"/>
  <c r="BK277" i="42"/>
  <c r="BJ277" i="42"/>
  <c r="BC277" i="42"/>
  <c r="BC278" i="42" s="1"/>
  <c r="BL276" i="42"/>
  <c r="BK276" i="42"/>
  <c r="BJ276" i="42"/>
  <c r="BI276" i="42"/>
  <c r="BL275" i="42"/>
  <c r="BK275" i="42"/>
  <c r="BJ275" i="42"/>
  <c r="BI275" i="42"/>
  <c r="BB275" i="42"/>
  <c r="BB276" i="42" s="1"/>
  <c r="BL274" i="42"/>
  <c r="BK274" i="42"/>
  <c r="BJ274" i="42"/>
  <c r="BI274" i="42"/>
  <c r="BH274" i="42"/>
  <c r="BL273" i="42"/>
  <c r="BK273" i="42"/>
  <c r="BJ273" i="42"/>
  <c r="BC273" i="42"/>
  <c r="BL272" i="42"/>
  <c r="BK272" i="42"/>
  <c r="BJ272" i="42"/>
  <c r="BI272" i="42"/>
  <c r="BL271" i="42"/>
  <c r="BK271" i="42"/>
  <c r="BL270" i="42"/>
  <c r="BK270" i="42"/>
  <c r="BL269" i="42"/>
  <c r="BK269" i="42"/>
  <c r="BL268" i="42"/>
  <c r="BK268" i="42"/>
  <c r="BL267" i="42"/>
  <c r="BK267" i="42"/>
  <c r="BL266" i="42"/>
  <c r="BK266" i="42"/>
  <c r="BL265" i="42"/>
  <c r="BK265" i="42"/>
  <c r="P265" i="42"/>
  <c r="BL264" i="42"/>
  <c r="BK264" i="42"/>
  <c r="P264" i="42"/>
  <c r="BL263" i="42"/>
  <c r="BK263" i="42"/>
  <c r="BL262" i="42"/>
  <c r="BK262" i="42"/>
  <c r="BL261" i="42"/>
  <c r="BK261" i="42"/>
  <c r="BL260" i="42"/>
  <c r="BK260" i="42"/>
  <c r="BL259" i="42"/>
  <c r="BK259" i="42"/>
  <c r="BD259" i="42"/>
  <c r="BD260" i="42" s="1"/>
  <c r="BL258" i="42"/>
  <c r="BK258" i="42"/>
  <c r="BD258" i="42"/>
  <c r="A258" i="42"/>
  <c r="BL257" i="42"/>
  <c r="BK257" i="42"/>
  <c r="BJ257" i="42"/>
  <c r="BL256" i="42"/>
  <c r="BK256" i="42"/>
  <c r="BJ256" i="42"/>
  <c r="BL255" i="42"/>
  <c r="BK255" i="42"/>
  <c r="BJ255" i="42"/>
  <c r="BC255" i="42"/>
  <c r="BC256" i="42" s="1"/>
  <c r="BL254" i="42"/>
  <c r="BK254" i="42"/>
  <c r="BJ254" i="42"/>
  <c r="BI254" i="42"/>
  <c r="BL253" i="42"/>
  <c r="BK253" i="42"/>
  <c r="BJ253" i="42"/>
  <c r="BL252" i="42"/>
  <c r="BK252" i="42"/>
  <c r="BJ252" i="42"/>
  <c r="BL251" i="42"/>
  <c r="BK251" i="42"/>
  <c r="BJ251" i="42"/>
  <c r="BL250" i="42"/>
  <c r="BK250" i="42"/>
  <c r="BJ250" i="42"/>
  <c r="BL249" i="42"/>
  <c r="BK249" i="42"/>
  <c r="BJ249" i="42"/>
  <c r="BL248" i="42"/>
  <c r="BK248" i="42"/>
  <c r="BJ248" i="42"/>
  <c r="BL247" i="42"/>
  <c r="BK247" i="42"/>
  <c r="BJ247" i="42"/>
  <c r="BL246" i="42"/>
  <c r="BK246" i="42"/>
  <c r="BJ246" i="42"/>
  <c r="BC246" i="42"/>
  <c r="BC247" i="42" s="1"/>
  <c r="BL245" i="42"/>
  <c r="BK245" i="42"/>
  <c r="BJ245" i="42"/>
  <c r="BI245" i="42"/>
  <c r="BL244" i="42"/>
  <c r="BK244" i="42"/>
  <c r="BL243" i="42"/>
  <c r="BK243" i="42"/>
  <c r="BL242" i="42"/>
  <c r="BK242" i="42"/>
  <c r="BL241" i="42"/>
  <c r="BK241" i="42"/>
  <c r="BL240" i="42"/>
  <c r="BK240" i="42"/>
  <c r="BL239" i="42"/>
  <c r="BK239" i="42"/>
  <c r="BL238" i="42"/>
  <c r="BK238" i="42"/>
  <c r="BL237" i="42"/>
  <c r="BK237" i="42"/>
  <c r="BL236" i="42"/>
  <c r="BK236" i="42"/>
  <c r="BL235" i="42"/>
  <c r="BK235" i="42"/>
  <c r="BD235" i="42"/>
  <c r="BD236" i="42" s="1"/>
  <c r="BL234" i="42"/>
  <c r="BK234" i="42"/>
  <c r="BD234" i="42"/>
  <c r="A234" i="42" s="1"/>
  <c r="BL233" i="42"/>
  <c r="BK233" i="42"/>
  <c r="BJ233" i="42"/>
  <c r="BL232" i="42"/>
  <c r="BK232" i="42"/>
  <c r="BJ232" i="42"/>
  <c r="BL231" i="42"/>
  <c r="BK231" i="42"/>
  <c r="BL230" i="42"/>
  <c r="BK230" i="42"/>
  <c r="BL229" i="42"/>
  <c r="BK229" i="42"/>
  <c r="BL228" i="42"/>
  <c r="BK228" i="42"/>
  <c r="BL227" i="42"/>
  <c r="BK227" i="42"/>
  <c r="BL226" i="42"/>
  <c r="BK226" i="42"/>
  <c r="BL225" i="42"/>
  <c r="BK225" i="42"/>
  <c r="BL224" i="42"/>
  <c r="BK224" i="42"/>
  <c r="BL223" i="42"/>
  <c r="BK223" i="42"/>
  <c r="BL222" i="42"/>
  <c r="BK222" i="42"/>
  <c r="BL221" i="42"/>
  <c r="BK221" i="42"/>
  <c r="BD221" i="42"/>
  <c r="BD222" i="42" s="1"/>
  <c r="BC221" i="42"/>
  <c r="BC222" i="42" s="1"/>
  <c r="BL220" i="42"/>
  <c r="BK220" i="42"/>
  <c r="BD220" i="42"/>
  <c r="BC220" i="42"/>
  <c r="A220" i="42"/>
  <c r="BL219" i="42"/>
  <c r="BK219" i="42"/>
  <c r="BJ219" i="42"/>
  <c r="BC219" i="42"/>
  <c r="BL218" i="42"/>
  <c r="BK218" i="42"/>
  <c r="BJ218" i="42"/>
  <c r="BI218" i="42"/>
  <c r="BL217" i="42"/>
  <c r="BL216" i="42"/>
  <c r="BL215" i="42"/>
  <c r="BL214" i="42"/>
  <c r="BL213" i="42"/>
  <c r="BL212" i="42"/>
  <c r="BL211" i="42"/>
  <c r="BL210" i="42"/>
  <c r="BL209" i="42"/>
  <c r="Q209" i="42"/>
  <c r="BL208" i="42"/>
  <c r="BL207" i="42"/>
  <c r="BE207" i="42"/>
  <c r="BE208" i="42" s="1"/>
  <c r="BL206" i="42"/>
  <c r="BK206" i="42"/>
  <c r="BL205" i="42"/>
  <c r="BL204" i="42"/>
  <c r="BL203" i="42"/>
  <c r="BL202" i="42"/>
  <c r="BL201" i="42"/>
  <c r="BL200" i="42"/>
  <c r="BE200" i="42"/>
  <c r="BE201" i="42" s="1"/>
  <c r="BL199" i="42"/>
  <c r="BE199" i="42"/>
  <c r="BL198" i="42"/>
  <c r="BK198" i="42"/>
  <c r="BL197" i="42"/>
  <c r="BK197" i="42"/>
  <c r="BL196" i="42"/>
  <c r="BK196" i="42"/>
  <c r="BL195" i="42"/>
  <c r="BK195" i="42"/>
  <c r="BD195" i="42"/>
  <c r="BD196" i="42" s="1"/>
  <c r="A195" i="42"/>
  <c r="BL194" i="42"/>
  <c r="BK194" i="42"/>
  <c r="BJ194" i="42"/>
  <c r="BL193" i="42"/>
  <c r="BK193" i="42"/>
  <c r="BJ193" i="42"/>
  <c r="BL192" i="42"/>
  <c r="BK192" i="42"/>
  <c r="BJ192" i="42"/>
  <c r="BL191" i="42"/>
  <c r="BK191" i="42"/>
  <c r="BJ191" i="42"/>
  <c r="BL190" i="42"/>
  <c r="BK190" i="42"/>
  <c r="BJ190" i="42"/>
  <c r="BL189" i="42"/>
  <c r="BK189" i="42"/>
  <c r="BJ189" i="42"/>
  <c r="BL188" i="42"/>
  <c r="BK188" i="42"/>
  <c r="BJ188" i="42"/>
  <c r="BL187" i="42"/>
  <c r="BK187" i="42"/>
  <c r="BJ187" i="42"/>
  <c r="BL186" i="42"/>
  <c r="BK186" i="42"/>
  <c r="BJ186" i="42"/>
  <c r="M186" i="42"/>
  <c r="BL185" i="42"/>
  <c r="BK185" i="42"/>
  <c r="BJ185" i="42"/>
  <c r="BL184" i="42"/>
  <c r="BK184" i="42"/>
  <c r="BJ184" i="42"/>
  <c r="BL183" i="42"/>
  <c r="BK183" i="42"/>
  <c r="BJ183" i="42"/>
  <c r="BL182" i="42"/>
  <c r="BK182" i="42"/>
  <c r="BJ182" i="42"/>
  <c r="BL181" i="42"/>
  <c r="BK181" i="42"/>
  <c r="BJ181" i="42"/>
  <c r="BL180" i="42"/>
  <c r="BK180" i="42"/>
  <c r="BL179" i="42"/>
  <c r="BK179" i="42"/>
  <c r="BL178" i="42"/>
  <c r="BK178" i="42"/>
  <c r="BL177" i="42"/>
  <c r="BK177" i="42"/>
  <c r="BD177" i="42"/>
  <c r="BD178" i="42" s="1"/>
  <c r="BL176" i="42"/>
  <c r="BK176" i="42"/>
  <c r="BD176" i="42"/>
  <c r="BB176" i="42"/>
  <c r="BB177" i="42" s="1"/>
  <c r="A176" i="42"/>
  <c r="BL175" i="42"/>
  <c r="BK175" i="42"/>
  <c r="BJ175" i="42"/>
  <c r="BC175" i="42"/>
  <c r="BC176" i="42" s="1"/>
  <c r="BB175" i="42"/>
  <c r="BL174" i="42"/>
  <c r="BK174" i="42"/>
  <c r="BJ174" i="42"/>
  <c r="BI174" i="42"/>
  <c r="BB174" i="42"/>
  <c r="BL173" i="42"/>
  <c r="BK173" i="42"/>
  <c r="BJ173" i="42"/>
  <c r="BI173" i="42"/>
  <c r="BH173" i="42"/>
  <c r="BL172" i="42"/>
  <c r="BK172" i="42"/>
  <c r="BD172" i="42"/>
  <c r="BL171" i="42"/>
  <c r="BK171" i="42"/>
  <c r="BD171" i="42"/>
  <c r="BL170" i="42"/>
  <c r="BK170" i="42"/>
  <c r="BJ170" i="42"/>
  <c r="BL169" i="42"/>
  <c r="BK169" i="42"/>
  <c r="BL168" i="42"/>
  <c r="BK168" i="42"/>
  <c r="BL167" i="42"/>
  <c r="BK167" i="42"/>
  <c r="BD167" i="42"/>
  <c r="BD168" i="42" s="1"/>
  <c r="BL166" i="42"/>
  <c r="BK166" i="42"/>
  <c r="BD166" i="42"/>
  <c r="BC166" i="42"/>
  <c r="BC167" i="42" s="1"/>
  <c r="BL165" i="42"/>
  <c r="BK165" i="42"/>
  <c r="BJ165" i="42"/>
  <c r="BC165" i="42"/>
  <c r="BL164" i="42"/>
  <c r="BK164" i="42"/>
  <c r="BJ164" i="42"/>
  <c r="BI164" i="42"/>
  <c r="BB164" i="42"/>
  <c r="BB165" i="42" s="1"/>
  <c r="BL163" i="42"/>
  <c r="BK163" i="42"/>
  <c r="BJ163" i="42"/>
  <c r="BI163" i="42"/>
  <c r="BH163" i="42"/>
  <c r="BL162" i="42"/>
  <c r="BK162" i="42"/>
  <c r="BC162" i="42"/>
  <c r="BL161" i="42"/>
  <c r="BK161" i="42"/>
  <c r="BD161" i="42"/>
  <c r="BD162" i="42" s="1"/>
  <c r="BC161" i="42"/>
  <c r="BL160" i="42"/>
  <c r="BK160" i="42"/>
  <c r="BJ160" i="42"/>
  <c r="BC160" i="42"/>
  <c r="BL159" i="42"/>
  <c r="BK159" i="42"/>
  <c r="BJ159" i="42"/>
  <c r="BI159" i="42"/>
  <c r="BL158" i="42"/>
  <c r="BK158" i="42"/>
  <c r="BD158" i="42"/>
  <c r="BL157" i="42"/>
  <c r="BK157" i="42"/>
  <c r="BD157" i="42"/>
  <c r="BL156" i="42"/>
  <c r="BK156" i="42"/>
  <c r="BJ156" i="42"/>
  <c r="BL155" i="42"/>
  <c r="BK155" i="42"/>
  <c r="BJ155" i="42"/>
  <c r="BL154" i="42"/>
  <c r="BK154" i="42"/>
  <c r="BJ154" i="42"/>
  <c r="BL153" i="42"/>
  <c r="BK153" i="42"/>
  <c r="BJ153" i="42"/>
  <c r="BL152" i="42"/>
  <c r="BK152" i="42"/>
  <c r="BJ152" i="42"/>
  <c r="BL151" i="42"/>
  <c r="BK151" i="42"/>
  <c r="BJ151" i="42"/>
  <c r="BL150" i="42"/>
  <c r="BK150" i="42"/>
  <c r="BJ150" i="42"/>
  <c r="BC150" i="42"/>
  <c r="BC151" i="42" s="1"/>
  <c r="BL149" i="42"/>
  <c r="BK149" i="42"/>
  <c r="BJ149" i="42"/>
  <c r="BI149" i="42"/>
  <c r="BL148" i="42"/>
  <c r="BK148" i="42"/>
  <c r="BJ148" i="42"/>
  <c r="BI148" i="42"/>
  <c r="BL147" i="42"/>
  <c r="BK147" i="42"/>
  <c r="BJ147" i="42"/>
  <c r="BI147" i="42"/>
  <c r="BL146" i="42"/>
  <c r="BK146" i="42"/>
  <c r="BJ146" i="42"/>
  <c r="BI146" i="42"/>
  <c r="BL145" i="42"/>
  <c r="BK145" i="42"/>
  <c r="BJ145" i="42"/>
  <c r="BI145" i="42"/>
  <c r="BL144" i="42"/>
  <c r="BK144" i="42"/>
  <c r="BJ144" i="42"/>
  <c r="BI144" i="42"/>
  <c r="BL143" i="42"/>
  <c r="BK143" i="42"/>
  <c r="BJ143" i="42"/>
  <c r="BI143" i="42"/>
  <c r="BL142" i="42"/>
  <c r="BK142" i="42"/>
  <c r="BJ142" i="42"/>
  <c r="BI142" i="42"/>
  <c r="BL141" i="42"/>
  <c r="BK141" i="42"/>
  <c r="BJ141" i="42"/>
  <c r="BI141" i="42"/>
  <c r="BB141" i="42"/>
  <c r="BB142" i="42" s="1"/>
  <c r="BL140" i="42"/>
  <c r="BK140" i="42"/>
  <c r="BJ140" i="42"/>
  <c r="BI140" i="42"/>
  <c r="BH140" i="42"/>
  <c r="BL139" i="42"/>
  <c r="BK139" i="42"/>
  <c r="BL138" i="42"/>
  <c r="BK138" i="42"/>
  <c r="BD138" i="42"/>
  <c r="BD139" i="42" s="1"/>
  <c r="A138" i="42"/>
  <c r="BL137" i="42"/>
  <c r="BK137" i="42"/>
  <c r="BD137" i="42"/>
  <c r="A137" i="42"/>
  <c r="BL136" i="42"/>
  <c r="BK136" i="42"/>
  <c r="BJ136" i="42"/>
  <c r="BL135" i="42"/>
  <c r="BK135" i="42"/>
  <c r="BL134" i="42"/>
  <c r="BK134" i="42"/>
  <c r="BL133" i="42"/>
  <c r="BK133" i="42"/>
  <c r="BD133" i="42"/>
  <c r="BD134" i="42" s="1"/>
  <c r="BL132" i="42"/>
  <c r="BK132" i="42"/>
  <c r="BD132" i="42"/>
  <c r="A132" i="42"/>
  <c r="BL131" i="42"/>
  <c r="BK131" i="42"/>
  <c r="BJ131" i="42"/>
  <c r="BC131" i="42"/>
  <c r="BC132" i="42" s="1"/>
  <c r="BL130" i="42"/>
  <c r="BK130" i="42"/>
  <c r="BJ130" i="42"/>
  <c r="BI130" i="42"/>
  <c r="BL129" i="42"/>
  <c r="BK129" i="42"/>
  <c r="BL128" i="42"/>
  <c r="BK128" i="42"/>
  <c r="BL127" i="42"/>
  <c r="BK127" i="42"/>
  <c r="BD127" i="42"/>
  <c r="BD128" i="42" s="1"/>
  <c r="BL126" i="42"/>
  <c r="BK126" i="42"/>
  <c r="BJ126" i="42"/>
  <c r="BL125" i="42"/>
  <c r="BK125" i="42"/>
  <c r="BL124" i="42"/>
  <c r="BK124" i="42"/>
  <c r="BL123" i="42"/>
  <c r="BK123" i="42"/>
  <c r="BL122" i="42"/>
  <c r="BK122" i="42"/>
  <c r="BD122" i="42"/>
  <c r="BD123" i="42" s="1"/>
  <c r="BL121" i="42"/>
  <c r="BK121" i="42"/>
  <c r="BJ121" i="42"/>
  <c r="BC121" i="42"/>
  <c r="BC122" i="42" s="1"/>
  <c r="BB121" i="42"/>
  <c r="BB122" i="42" s="1"/>
  <c r="BL120" i="42"/>
  <c r="BK120" i="42"/>
  <c r="BJ120" i="42"/>
  <c r="BI120" i="42"/>
  <c r="BB120" i="42"/>
  <c r="BL119" i="42"/>
  <c r="BK119" i="42"/>
  <c r="BJ119" i="42"/>
  <c r="BI119" i="42"/>
  <c r="BH119" i="42"/>
  <c r="BL118" i="42"/>
  <c r="BK118" i="42"/>
  <c r="BJ118" i="42"/>
  <c r="BL117" i="42"/>
  <c r="BK117" i="42"/>
  <c r="BJ117" i="42"/>
  <c r="BL116" i="42"/>
  <c r="BK116" i="42"/>
  <c r="BJ116" i="42"/>
  <c r="BL115" i="42"/>
  <c r="BK115" i="42"/>
  <c r="BJ115" i="42"/>
  <c r="P115" i="42"/>
  <c r="BL114" i="42"/>
  <c r="BK114" i="42"/>
  <c r="BL113" i="42"/>
  <c r="BK113" i="42"/>
  <c r="BL112" i="42"/>
  <c r="BK112" i="42"/>
  <c r="BL111" i="42"/>
  <c r="BK111" i="42"/>
  <c r="BL110" i="42"/>
  <c r="BL109" i="42"/>
  <c r="BE109" i="42"/>
  <c r="BE110" i="42" s="1"/>
  <c r="BD109" i="42"/>
  <c r="BL108" i="42"/>
  <c r="BK108" i="42"/>
  <c r="BD108" i="42"/>
  <c r="BL107" i="42"/>
  <c r="BK107" i="42"/>
  <c r="BJ107" i="42"/>
  <c r="BL106" i="42"/>
  <c r="BK106" i="42"/>
  <c r="BJ106" i="42"/>
  <c r="BC106" i="42"/>
  <c r="BC107" i="42" s="1"/>
  <c r="BL105" i="42"/>
  <c r="BK105" i="42"/>
  <c r="BJ105" i="42"/>
  <c r="BI105" i="42"/>
  <c r="BL104" i="42"/>
  <c r="BK104" i="42"/>
  <c r="BD104" i="42"/>
  <c r="A104" i="42" s="1"/>
  <c r="BL103" i="42"/>
  <c r="BK103" i="42"/>
  <c r="BJ103" i="42"/>
  <c r="BL102" i="42"/>
  <c r="BK102" i="42"/>
  <c r="BL101" i="42"/>
  <c r="BK101" i="42"/>
  <c r="BL100" i="42"/>
  <c r="BK100" i="42"/>
  <c r="BL99" i="42"/>
  <c r="BK99" i="42"/>
  <c r="BL98" i="42"/>
  <c r="BK98" i="42"/>
  <c r="BD98" i="42"/>
  <c r="BD99" i="42" s="1"/>
  <c r="BL97" i="42"/>
  <c r="BK97" i="42"/>
  <c r="BD97" i="42"/>
  <c r="A97" i="42" s="1"/>
  <c r="BL96" i="42"/>
  <c r="BK96" i="42"/>
  <c r="BD96" i="42"/>
  <c r="A96" i="42" s="1"/>
  <c r="BL95" i="42"/>
  <c r="BK95" i="42"/>
  <c r="BJ95" i="42"/>
  <c r="BL94" i="42"/>
  <c r="BK94" i="42"/>
  <c r="BJ94" i="42"/>
  <c r="BC94" i="42"/>
  <c r="BC95" i="42" s="1"/>
  <c r="E94" i="42"/>
  <c r="BL93" i="42"/>
  <c r="BK93" i="42"/>
  <c r="BJ93" i="42"/>
  <c r="BC93" i="42"/>
  <c r="BB93" i="42"/>
  <c r="BB94" i="42" s="1"/>
  <c r="BL92" i="42"/>
  <c r="BK92" i="42"/>
  <c r="BJ92" i="42"/>
  <c r="BI92" i="42"/>
  <c r="BB92" i="42"/>
  <c r="BL91" i="42"/>
  <c r="BK91" i="42"/>
  <c r="BJ91" i="42"/>
  <c r="BI91" i="42"/>
  <c r="BH91" i="42"/>
  <c r="BL90" i="42"/>
  <c r="BK90" i="42"/>
  <c r="BJ90" i="42"/>
  <c r="BI90" i="42"/>
  <c r="BL89" i="42"/>
  <c r="BK89" i="42"/>
  <c r="BJ89" i="42"/>
  <c r="BI89" i="42"/>
  <c r="BL88" i="42"/>
  <c r="BK88" i="42"/>
  <c r="BJ88" i="42"/>
  <c r="BI88" i="42"/>
  <c r="BL87" i="42"/>
  <c r="BK87" i="42"/>
  <c r="BJ87" i="42"/>
  <c r="BI87" i="42"/>
  <c r="BL86" i="42"/>
  <c r="BK86" i="42"/>
  <c r="BJ86" i="42"/>
  <c r="BI86" i="42"/>
  <c r="BL85" i="42"/>
  <c r="BK85" i="42"/>
  <c r="BJ85" i="42"/>
  <c r="BI85" i="42"/>
  <c r="BL84" i="42"/>
  <c r="BK84" i="42"/>
  <c r="BJ84" i="42"/>
  <c r="BI84" i="42"/>
  <c r="BL83" i="42"/>
  <c r="BK83" i="42"/>
  <c r="BJ83" i="42"/>
  <c r="BI83" i="42"/>
  <c r="N83" i="42"/>
  <c r="W83" i="42" s="1"/>
  <c r="W84" i="42" s="1"/>
  <c r="W85" i="42" s="1"/>
  <c r="AF82" i="42" s="1"/>
  <c r="AF83" i="42" s="1"/>
  <c r="BL82" i="42"/>
  <c r="BK82" i="42"/>
  <c r="BJ82" i="42"/>
  <c r="BI82" i="42"/>
  <c r="W82" i="42"/>
  <c r="N82" i="42"/>
  <c r="E82" i="42"/>
  <c r="BL81" i="42"/>
  <c r="BK81" i="42"/>
  <c r="BJ81" i="42"/>
  <c r="BI81" i="42"/>
  <c r="BL80" i="42"/>
  <c r="BK80" i="42"/>
  <c r="BJ80" i="42"/>
  <c r="BI80" i="42"/>
  <c r="BB80" i="42"/>
  <c r="BB81" i="42" s="1"/>
  <c r="BL79" i="42"/>
  <c r="BK79" i="42"/>
  <c r="BJ79" i="42"/>
  <c r="BI79" i="42"/>
  <c r="BB79" i="42"/>
  <c r="BL78" i="42"/>
  <c r="BK78" i="42"/>
  <c r="BJ78" i="42"/>
  <c r="BI78" i="42"/>
  <c r="BH78" i="42"/>
  <c r="BL77" i="42"/>
  <c r="BK77" i="42"/>
  <c r="BJ77" i="42"/>
  <c r="BI77" i="42"/>
  <c r="BH77" i="42"/>
  <c r="B77" i="42"/>
  <c r="BL76" i="42"/>
  <c r="BK76" i="42"/>
  <c r="BJ76" i="42"/>
  <c r="BI76" i="42"/>
  <c r="BH76" i="42"/>
  <c r="BL75" i="42"/>
  <c r="BK75" i="42"/>
  <c r="BJ75" i="42"/>
  <c r="BI75" i="42"/>
  <c r="BH75" i="42"/>
  <c r="BL74" i="42"/>
  <c r="BK74" i="42"/>
  <c r="BJ74" i="42"/>
  <c r="BI74" i="42"/>
  <c r="BH74" i="42"/>
  <c r="BL73" i="42"/>
  <c r="BK73" i="42"/>
  <c r="BJ73" i="42"/>
  <c r="BI73" i="42"/>
  <c r="BH73" i="42"/>
  <c r="BL72" i="42"/>
  <c r="BK72" i="42"/>
  <c r="BJ72" i="42"/>
  <c r="BI72" i="42"/>
  <c r="BH72" i="42"/>
  <c r="BL71" i="42"/>
  <c r="BK71" i="42"/>
  <c r="BJ71" i="42"/>
  <c r="BI71" i="42"/>
  <c r="BH71" i="42"/>
  <c r="BL70" i="42"/>
  <c r="BK70" i="42"/>
  <c r="BJ70" i="42"/>
  <c r="BI70" i="42"/>
  <c r="BH70" i="42"/>
  <c r="BL69" i="42"/>
  <c r="BK69" i="42"/>
  <c r="BJ69" i="42"/>
  <c r="BI69" i="42"/>
  <c r="BH69" i="42"/>
  <c r="BL68" i="42"/>
  <c r="BK68" i="42"/>
  <c r="BJ68" i="42"/>
  <c r="BI68" i="42"/>
  <c r="BH68" i="42"/>
  <c r="BL67" i="42"/>
  <c r="BK67" i="42"/>
  <c r="BJ67" i="42"/>
  <c r="BI67" i="42"/>
  <c r="BH67" i="42"/>
  <c r="BL66" i="42"/>
  <c r="BK66" i="42"/>
  <c r="BJ66" i="42"/>
  <c r="BI66" i="42"/>
  <c r="BH66" i="42"/>
  <c r="BL65" i="42"/>
  <c r="BK65" i="42"/>
  <c r="BJ65" i="42"/>
  <c r="BI65" i="42"/>
  <c r="BH65" i="42"/>
  <c r="BL64" i="42"/>
  <c r="BK64" i="42"/>
  <c r="BJ64" i="42"/>
  <c r="BI64" i="42"/>
  <c r="BH64" i="42"/>
  <c r="BL63" i="42"/>
  <c r="BK63" i="42"/>
  <c r="BJ63" i="42"/>
  <c r="BI63" i="42"/>
  <c r="BH63" i="42"/>
  <c r="BL62" i="42"/>
  <c r="BK62" i="42"/>
  <c r="BJ62" i="42"/>
  <c r="BI62" i="42"/>
  <c r="BH62" i="42"/>
  <c r="BL61" i="42"/>
  <c r="BK61" i="42"/>
  <c r="BJ61" i="42"/>
  <c r="BI61" i="42"/>
  <c r="BH61" i="42"/>
  <c r="BL60" i="42"/>
  <c r="BK60" i="42"/>
  <c r="BJ60" i="42"/>
  <c r="BI60" i="42"/>
  <c r="BH60" i="42"/>
  <c r="BL59" i="42"/>
  <c r="BK59" i="42"/>
  <c r="BJ59" i="42"/>
  <c r="BI59" i="42"/>
  <c r="BH59" i="42"/>
  <c r="BL58" i="42"/>
  <c r="BK58" i="42"/>
  <c r="BJ58" i="42"/>
  <c r="BI58" i="42"/>
  <c r="BH58" i="42"/>
  <c r="BL57" i="42"/>
  <c r="BK57" i="42"/>
  <c r="BJ57" i="42"/>
  <c r="BI57" i="42"/>
  <c r="BH57" i="42"/>
  <c r="BL56" i="42"/>
  <c r="BK56" i="42"/>
  <c r="BJ56" i="42"/>
  <c r="BI56" i="42"/>
  <c r="BH56" i="42"/>
  <c r="BL55" i="42"/>
  <c r="BK55" i="42"/>
  <c r="BJ55" i="42"/>
  <c r="BI55" i="42"/>
  <c r="BH55" i="42"/>
  <c r="BL54" i="42"/>
  <c r="BK54" i="42"/>
  <c r="BJ54" i="42"/>
  <c r="BI54" i="42"/>
  <c r="BH54" i="42"/>
  <c r="BL53" i="42"/>
  <c r="BK53" i="42"/>
  <c r="BJ53" i="42"/>
  <c r="BI53" i="42"/>
  <c r="BH53" i="42"/>
  <c r="BL52" i="42"/>
  <c r="BK52" i="42"/>
  <c r="BJ52" i="42"/>
  <c r="BI52" i="42"/>
  <c r="BH52" i="42"/>
  <c r="BL51" i="42"/>
  <c r="BK51" i="42"/>
  <c r="BJ51" i="42"/>
  <c r="BI51" i="42"/>
  <c r="BH51" i="42"/>
  <c r="BL50" i="42"/>
  <c r="BK50" i="42"/>
  <c r="BJ50" i="42"/>
  <c r="BI50" i="42"/>
  <c r="BH50" i="42"/>
  <c r="BL49" i="42"/>
  <c r="BK49" i="42"/>
  <c r="BJ49" i="42"/>
  <c r="BI49" i="42"/>
  <c r="BH49" i="42"/>
  <c r="BL48" i="42"/>
  <c r="BK48" i="42"/>
  <c r="BJ48" i="42"/>
  <c r="BI48" i="42"/>
  <c r="BH48" i="42"/>
  <c r="BL47" i="42"/>
  <c r="BK47" i="42"/>
  <c r="BJ47" i="42"/>
  <c r="BI47" i="42"/>
  <c r="BH47" i="42"/>
  <c r="BL46" i="42"/>
  <c r="BK46" i="42"/>
  <c r="BJ46" i="42"/>
  <c r="BI46" i="42"/>
  <c r="BH46" i="42"/>
  <c r="BL45" i="42"/>
  <c r="BK45" i="42"/>
  <c r="BJ45" i="42"/>
  <c r="BI45" i="42"/>
  <c r="BH45" i="42"/>
  <c r="BL44" i="42"/>
  <c r="BK44" i="42"/>
  <c r="BJ44" i="42"/>
  <c r="BI44" i="42"/>
  <c r="BH44" i="42"/>
  <c r="BL43" i="42"/>
  <c r="BK43" i="42"/>
  <c r="BJ43" i="42"/>
  <c r="BI43" i="42"/>
  <c r="BH43" i="42"/>
  <c r="BL42" i="42"/>
  <c r="BK42" i="42"/>
  <c r="BJ42" i="42"/>
  <c r="BI42" i="42"/>
  <c r="BH42" i="42"/>
  <c r="BL41" i="42"/>
  <c r="BK41" i="42"/>
  <c r="BJ41" i="42"/>
  <c r="BI41" i="42"/>
  <c r="BH41" i="42"/>
  <c r="BL40" i="42"/>
  <c r="BK40" i="42"/>
  <c r="BJ40" i="42"/>
  <c r="BI40" i="42"/>
  <c r="BH40" i="42"/>
  <c r="BL39" i="42"/>
  <c r="BK39" i="42"/>
  <c r="BJ39" i="42"/>
  <c r="BI39" i="42"/>
  <c r="BH39" i="42"/>
  <c r="B39" i="42"/>
  <c r="BL38" i="42"/>
  <c r="BK38" i="42"/>
  <c r="BJ38" i="42"/>
  <c r="BI38" i="42"/>
  <c r="BH38" i="42"/>
  <c r="BL37" i="42"/>
  <c r="BK37" i="42"/>
  <c r="BJ37" i="42"/>
  <c r="BI37" i="42"/>
  <c r="BH37" i="42"/>
  <c r="BL36" i="42"/>
  <c r="BK36" i="42"/>
  <c r="BJ36" i="42"/>
  <c r="BI36" i="42"/>
  <c r="BH36" i="42"/>
  <c r="BL35" i="42"/>
  <c r="BK35" i="42"/>
  <c r="BJ35" i="42"/>
  <c r="BI35" i="42"/>
  <c r="BH35" i="42"/>
  <c r="BL34" i="42"/>
  <c r="BK34" i="42"/>
  <c r="BJ34" i="42"/>
  <c r="BI34" i="42"/>
  <c r="BH34" i="42"/>
  <c r="BL33" i="42"/>
  <c r="BK33" i="42"/>
  <c r="BJ33" i="42"/>
  <c r="BI33" i="42"/>
  <c r="BH33" i="42"/>
  <c r="BL32" i="42"/>
  <c r="BK32" i="42"/>
  <c r="BJ32" i="42"/>
  <c r="BI32" i="42"/>
  <c r="BH32" i="42"/>
  <c r="BL31" i="42"/>
  <c r="BK31" i="42"/>
  <c r="BJ31" i="42"/>
  <c r="BI31" i="42"/>
  <c r="BH31" i="42"/>
  <c r="BL30" i="42"/>
  <c r="BK30" i="42"/>
  <c r="BJ30" i="42"/>
  <c r="BI30" i="42"/>
  <c r="BH30" i="42"/>
  <c r="BL29" i="42"/>
  <c r="BK29" i="42"/>
  <c r="BJ29" i="42"/>
  <c r="BI29" i="42"/>
  <c r="BH29" i="42"/>
  <c r="BL28" i="42"/>
  <c r="BK28" i="42"/>
  <c r="BJ28" i="42"/>
  <c r="BI28" i="42"/>
  <c r="BH28" i="42"/>
  <c r="BL27" i="42"/>
  <c r="BK27" i="42"/>
  <c r="BJ27" i="42"/>
  <c r="BI27" i="42"/>
  <c r="BH27" i="42"/>
  <c r="BL26" i="42"/>
  <c r="BK26" i="42"/>
  <c r="BJ26" i="42"/>
  <c r="BI26" i="42"/>
  <c r="BH26" i="42"/>
  <c r="BL25" i="42"/>
  <c r="BK25" i="42"/>
  <c r="BJ25" i="42"/>
  <c r="BI25" i="42"/>
  <c r="BH25" i="42"/>
  <c r="BL24" i="42"/>
  <c r="BK24" i="42"/>
  <c r="BJ24" i="42"/>
  <c r="BI24" i="42"/>
  <c r="BH24" i="42"/>
  <c r="BL23" i="42"/>
  <c r="BK23" i="42"/>
  <c r="BJ23" i="42"/>
  <c r="BI23" i="42"/>
  <c r="BH23" i="42"/>
  <c r="BL22" i="42"/>
  <c r="BK22" i="42"/>
  <c r="BJ22" i="42"/>
  <c r="BI22" i="42"/>
  <c r="BH22" i="42"/>
  <c r="BL21" i="42"/>
  <c r="BK21" i="42"/>
  <c r="BJ21" i="42"/>
  <c r="BI21" i="42"/>
  <c r="BH21" i="42"/>
  <c r="BL20" i="42"/>
  <c r="BK20" i="42"/>
  <c r="BJ20" i="42"/>
  <c r="BI20" i="42"/>
  <c r="BH20" i="42"/>
  <c r="BS19" i="42"/>
  <c r="BL19" i="42"/>
  <c r="BK19" i="42"/>
  <c r="BJ19" i="42"/>
  <c r="BI19" i="42"/>
  <c r="BH19" i="42"/>
  <c r="BL18" i="42"/>
  <c r="BK18" i="42"/>
  <c r="BJ18" i="42"/>
  <c r="BI18" i="42"/>
  <c r="BH18" i="42"/>
  <c r="CM17" i="42"/>
  <c r="BL17" i="42"/>
  <c r="BK17" i="42"/>
  <c r="BJ17" i="42"/>
  <c r="BI17" i="42"/>
  <c r="BH17" i="42"/>
  <c r="BL16" i="42"/>
  <c r="BK16" i="42"/>
  <c r="BJ16" i="42"/>
  <c r="BI16" i="42"/>
  <c r="BH16" i="42"/>
  <c r="BL15" i="42"/>
  <c r="BK15" i="42"/>
  <c r="BJ15" i="42"/>
  <c r="BI15" i="42"/>
  <c r="BH15" i="42"/>
  <c r="BL14" i="42"/>
  <c r="BK14" i="42"/>
  <c r="BJ14" i="42"/>
  <c r="BI14" i="42"/>
  <c r="BH14" i="42"/>
  <c r="BL13" i="42"/>
  <c r="BK13" i="42"/>
  <c r="BJ13" i="42"/>
  <c r="BI13" i="42"/>
  <c r="BH13" i="42"/>
  <c r="BL12" i="42"/>
  <c r="BK12" i="42"/>
  <c r="BJ12" i="42"/>
  <c r="BI12" i="42"/>
  <c r="BH12" i="42"/>
  <c r="BL11" i="42"/>
  <c r="BK11" i="42"/>
  <c r="BJ11" i="42"/>
  <c r="BI11" i="42"/>
  <c r="BH11" i="42"/>
  <c r="BL10" i="42"/>
  <c r="BK10" i="42"/>
  <c r="BJ10" i="42"/>
  <c r="BI10" i="42"/>
  <c r="BH10" i="42"/>
  <c r="BL9" i="42"/>
  <c r="BK9" i="42"/>
  <c r="BJ9" i="42"/>
  <c r="BI9" i="42"/>
  <c r="BH9" i="42"/>
  <c r="BL8" i="42"/>
  <c r="BK8" i="42"/>
  <c r="BJ8" i="42"/>
  <c r="BI8" i="42"/>
  <c r="BH8" i="42"/>
  <c r="BL7" i="42"/>
  <c r="BK7" i="42"/>
  <c r="BJ7" i="42"/>
  <c r="BI7" i="42"/>
  <c r="BH7" i="42"/>
  <c r="BL6" i="42"/>
  <c r="BK6" i="42"/>
  <c r="BJ6" i="42"/>
  <c r="BI6" i="42"/>
  <c r="BH6" i="42"/>
  <c r="BL5" i="42"/>
  <c r="BK5" i="42"/>
  <c r="BJ5" i="42"/>
  <c r="BI5" i="42"/>
  <c r="BH5" i="42"/>
  <c r="BL4" i="42"/>
  <c r="BK4" i="42"/>
  <c r="BJ4" i="42"/>
  <c r="BI4" i="42"/>
  <c r="BH4" i="42"/>
  <c r="BA4" i="42"/>
  <c r="BA5" i="42" s="1"/>
  <c r="BL3" i="42"/>
  <c r="BK3" i="42"/>
  <c r="BJ3" i="42"/>
  <c r="BI3" i="42"/>
  <c r="BH3" i="42"/>
  <c r="BA3" i="42"/>
  <c r="A3" i="42"/>
  <c r="BL318" i="41"/>
  <c r="BK318" i="41"/>
  <c r="BJ318" i="41"/>
  <c r="BI318" i="41"/>
  <c r="BL317" i="41"/>
  <c r="BK317" i="41"/>
  <c r="BJ317" i="41"/>
  <c r="BI317" i="41"/>
  <c r="BL316" i="41"/>
  <c r="BK316" i="41"/>
  <c r="BJ316" i="41"/>
  <c r="BI316" i="41"/>
  <c r="BL315" i="41"/>
  <c r="BK315" i="41"/>
  <c r="BJ315" i="41"/>
  <c r="BI315" i="41"/>
  <c r="BL314" i="41"/>
  <c r="BK314" i="41"/>
  <c r="BJ314" i="41"/>
  <c r="BI314" i="41"/>
  <c r="BL313" i="41"/>
  <c r="BK313" i="41"/>
  <c r="BJ313" i="41"/>
  <c r="BI313" i="41"/>
  <c r="BL312" i="41"/>
  <c r="BK312" i="41"/>
  <c r="BJ312" i="41"/>
  <c r="BI312" i="41"/>
  <c r="BL311" i="41"/>
  <c r="BK311" i="41"/>
  <c r="BJ311" i="41"/>
  <c r="BI311" i="41"/>
  <c r="BL310" i="41"/>
  <c r="BK310" i="41"/>
  <c r="BJ310" i="41"/>
  <c r="BI310" i="41"/>
  <c r="BL309" i="41"/>
  <c r="BK309" i="41"/>
  <c r="BJ309" i="41"/>
  <c r="BI309" i="41"/>
  <c r="BL308" i="41"/>
  <c r="BK308" i="41"/>
  <c r="BJ308" i="41"/>
  <c r="BI308" i="41"/>
  <c r="BL307" i="41"/>
  <c r="BK307" i="41"/>
  <c r="BJ307" i="41"/>
  <c r="BI307" i="41"/>
  <c r="BL306" i="41"/>
  <c r="BK306" i="41"/>
  <c r="BJ306" i="41"/>
  <c r="BI306" i="41"/>
  <c r="BL305" i="41"/>
  <c r="BK305" i="41"/>
  <c r="BJ305" i="41"/>
  <c r="BI305" i="41"/>
  <c r="BL304" i="41"/>
  <c r="BK304" i="41"/>
  <c r="BJ304" i="41"/>
  <c r="BI304" i="41"/>
  <c r="BL303" i="41"/>
  <c r="BK303" i="41"/>
  <c r="BJ303" i="41"/>
  <c r="BI303" i="41"/>
  <c r="BL302" i="41"/>
  <c r="BK302" i="41"/>
  <c r="BJ302" i="41"/>
  <c r="BI302" i="41"/>
  <c r="BL301" i="41"/>
  <c r="BK301" i="41"/>
  <c r="BJ301" i="41"/>
  <c r="BI301" i="41"/>
  <c r="BL300" i="41"/>
  <c r="BK300" i="41"/>
  <c r="BJ300" i="41"/>
  <c r="BI300" i="41"/>
  <c r="N300" i="41"/>
  <c r="BL299" i="41"/>
  <c r="BK299" i="41"/>
  <c r="BJ299" i="41"/>
  <c r="BI299" i="41"/>
  <c r="BL298" i="41"/>
  <c r="BK298" i="41"/>
  <c r="BJ298" i="41"/>
  <c r="BI298" i="41"/>
  <c r="BL297" i="41"/>
  <c r="BK297" i="41"/>
  <c r="BJ297" i="41"/>
  <c r="BI297" i="41"/>
  <c r="BL296" i="41"/>
  <c r="BK296" i="41"/>
  <c r="BJ296" i="41"/>
  <c r="BI296" i="41"/>
  <c r="BL295" i="41"/>
  <c r="BK295" i="41"/>
  <c r="BJ295" i="41"/>
  <c r="BI295" i="41"/>
  <c r="BL294" i="41"/>
  <c r="BK294" i="41"/>
  <c r="BJ294" i="41"/>
  <c r="BI294" i="41"/>
  <c r="BL293" i="41"/>
  <c r="BK293" i="41"/>
  <c r="BJ293" i="41"/>
  <c r="BI293" i="41"/>
  <c r="BL292" i="41"/>
  <c r="BK292" i="41"/>
  <c r="BJ292" i="41"/>
  <c r="BI292" i="41"/>
  <c r="BL291" i="41"/>
  <c r="BK291" i="41"/>
  <c r="BJ291" i="41"/>
  <c r="BI291" i="41"/>
  <c r="BL290" i="41"/>
  <c r="BK290" i="41"/>
  <c r="BJ290" i="41"/>
  <c r="BI290" i="41"/>
  <c r="BL289" i="41"/>
  <c r="BK289" i="41"/>
  <c r="BJ289" i="41"/>
  <c r="BI289" i="41"/>
  <c r="BL288" i="41"/>
  <c r="BK288" i="41"/>
  <c r="BJ288" i="41"/>
  <c r="BI288" i="41"/>
  <c r="BL287" i="41"/>
  <c r="BK287" i="41"/>
  <c r="BJ287" i="41"/>
  <c r="BI287" i="41"/>
  <c r="BL286" i="41"/>
  <c r="BK286" i="41"/>
  <c r="BJ286" i="41"/>
  <c r="BI286" i="41"/>
  <c r="BL285" i="41"/>
  <c r="BK285" i="41"/>
  <c r="BJ285" i="41"/>
  <c r="BI285" i="41"/>
  <c r="BL284" i="41"/>
  <c r="BK284" i="41"/>
  <c r="BJ284" i="41"/>
  <c r="BI284" i="41"/>
  <c r="BL283" i="41"/>
  <c r="BK283" i="41"/>
  <c r="BJ283" i="41"/>
  <c r="BI283" i="41"/>
  <c r="BL282" i="41"/>
  <c r="BK282" i="41"/>
  <c r="BJ282" i="41"/>
  <c r="BI282" i="41"/>
  <c r="N282" i="41"/>
  <c r="BL281" i="41"/>
  <c r="BK281" i="41"/>
  <c r="BJ281" i="41"/>
  <c r="BI281" i="41"/>
  <c r="BL280" i="41"/>
  <c r="BK280" i="41"/>
  <c r="BJ280" i="41"/>
  <c r="BI280" i="41"/>
  <c r="BB280" i="41"/>
  <c r="BB281" i="41" s="1"/>
  <c r="BL279" i="41"/>
  <c r="BK279" i="41"/>
  <c r="BJ279" i="41"/>
  <c r="BI279" i="41"/>
  <c r="BH279" i="41"/>
  <c r="BL278" i="41"/>
  <c r="BK278" i="41"/>
  <c r="BJ278" i="41"/>
  <c r="BL277" i="41"/>
  <c r="BK277" i="41"/>
  <c r="BJ277" i="41"/>
  <c r="BC277" i="41"/>
  <c r="BC278" i="41" s="1"/>
  <c r="BL276" i="41"/>
  <c r="BK276" i="41"/>
  <c r="BJ276" i="41"/>
  <c r="BI276" i="41"/>
  <c r="BL275" i="41"/>
  <c r="BK275" i="41"/>
  <c r="BJ275" i="41"/>
  <c r="BI275" i="41"/>
  <c r="L275" i="41"/>
  <c r="BL274" i="41"/>
  <c r="BK274" i="41"/>
  <c r="BJ274" i="41"/>
  <c r="BI274" i="41"/>
  <c r="BL273" i="41"/>
  <c r="BK273" i="41"/>
  <c r="BJ273" i="41"/>
  <c r="BI273" i="41"/>
  <c r="BL272" i="41"/>
  <c r="BK272" i="41"/>
  <c r="BJ272" i="41"/>
  <c r="BI272" i="41"/>
  <c r="BL271" i="41"/>
  <c r="BK271" i="41"/>
  <c r="BJ271" i="41"/>
  <c r="BI271" i="41"/>
  <c r="BL270" i="41"/>
  <c r="BK270" i="41"/>
  <c r="BJ270" i="41"/>
  <c r="BI270" i="41"/>
  <c r="BL269" i="41"/>
  <c r="BK269" i="41"/>
  <c r="BJ269" i="41"/>
  <c r="BI269" i="41"/>
  <c r="BL268" i="41"/>
  <c r="BK268" i="41"/>
  <c r="BJ268" i="41"/>
  <c r="BI268" i="41"/>
  <c r="BL267" i="41"/>
  <c r="BK267" i="41"/>
  <c r="BJ267" i="41"/>
  <c r="BI267" i="41"/>
  <c r="BL266" i="41"/>
  <c r="BK266" i="41"/>
  <c r="BJ266" i="41"/>
  <c r="BI266" i="41"/>
  <c r="BL265" i="41"/>
  <c r="BK265" i="41"/>
  <c r="BJ265" i="41"/>
  <c r="BI265" i="41"/>
  <c r="BL264" i="41"/>
  <c r="BK264" i="41"/>
  <c r="BJ264" i="41"/>
  <c r="BI264" i="41"/>
  <c r="BL263" i="41"/>
  <c r="BK263" i="41"/>
  <c r="BJ263" i="41"/>
  <c r="BI263" i="41"/>
  <c r="BL262" i="41"/>
  <c r="BK262" i="41"/>
  <c r="BJ262" i="41"/>
  <c r="BI262" i="41"/>
  <c r="BL261" i="41"/>
  <c r="BK261" i="41"/>
  <c r="BJ261" i="41"/>
  <c r="BI261" i="41"/>
  <c r="BL260" i="41"/>
  <c r="BK260" i="41"/>
  <c r="BJ260" i="41"/>
  <c r="BI260" i="41"/>
  <c r="BL258" i="41"/>
  <c r="BK258" i="41"/>
  <c r="BJ258" i="41"/>
  <c r="BI258" i="41"/>
  <c r="BL257" i="41"/>
  <c r="BK257" i="41"/>
  <c r="BL255" i="41"/>
  <c r="BK255" i="41"/>
  <c r="BL254" i="41"/>
  <c r="BK254" i="41"/>
  <c r="N254" i="41"/>
  <c r="BL253" i="41"/>
  <c r="BK253" i="41"/>
  <c r="O253" i="41"/>
  <c r="BL252" i="41"/>
  <c r="BK252" i="41"/>
  <c r="F252" i="41"/>
  <c r="BL251" i="41"/>
  <c r="BK251" i="41"/>
  <c r="BD251" i="41"/>
  <c r="BD252" i="41" s="1"/>
  <c r="BL250" i="41"/>
  <c r="BK250" i="41"/>
  <c r="BJ250" i="41"/>
  <c r="M250" i="41"/>
  <c r="BL249" i="41"/>
  <c r="BK249" i="41"/>
  <c r="BJ249" i="41"/>
  <c r="BL248" i="41"/>
  <c r="BK248" i="41"/>
  <c r="BJ248" i="41"/>
  <c r="BC248" i="41"/>
  <c r="BC249" i="41" s="1"/>
  <c r="BL247" i="41"/>
  <c r="BK247" i="41"/>
  <c r="BJ247" i="41"/>
  <c r="BC247" i="41"/>
  <c r="BB247" i="41"/>
  <c r="BB248" i="41" s="1"/>
  <c r="BL246" i="41"/>
  <c r="BK246" i="41"/>
  <c r="BJ246" i="41"/>
  <c r="BI246" i="41"/>
  <c r="BB246" i="41"/>
  <c r="BL245" i="41"/>
  <c r="BK245" i="41"/>
  <c r="BJ245" i="41"/>
  <c r="BI245" i="41"/>
  <c r="BB245" i="41"/>
  <c r="BL244" i="41"/>
  <c r="BK244" i="41"/>
  <c r="BJ244" i="41"/>
  <c r="BI244" i="41"/>
  <c r="BH244" i="41"/>
  <c r="BL243" i="41"/>
  <c r="BK243" i="41"/>
  <c r="BJ243" i="41"/>
  <c r="BC243" i="41"/>
  <c r="BL242" i="41"/>
  <c r="BK242" i="41"/>
  <c r="BJ242" i="41"/>
  <c r="BI242" i="41"/>
  <c r="BL241" i="41"/>
  <c r="BK241" i="41"/>
  <c r="BL240" i="41"/>
  <c r="BK240" i="41"/>
  <c r="BL238" i="41"/>
  <c r="BK238" i="41"/>
  <c r="BL237" i="41"/>
  <c r="BK237" i="41"/>
  <c r="BL236" i="41"/>
  <c r="BK236" i="41"/>
  <c r="BL235" i="41"/>
  <c r="BK235" i="41"/>
  <c r="N235" i="41"/>
  <c r="BL234" i="41"/>
  <c r="BK234" i="41"/>
  <c r="BL233" i="41"/>
  <c r="BK233" i="41"/>
  <c r="BL232" i="41"/>
  <c r="BK232" i="41"/>
  <c r="BL231" i="41"/>
  <c r="BK231" i="41"/>
  <c r="BL230" i="41"/>
  <c r="BK230" i="41"/>
  <c r="BL229" i="41"/>
  <c r="BK229" i="41"/>
  <c r="BD229" i="41"/>
  <c r="BD230" i="41" s="1"/>
  <c r="A229" i="41"/>
  <c r="BL228" i="41"/>
  <c r="BK228" i="41"/>
  <c r="BJ228" i="41"/>
  <c r="BL227" i="41"/>
  <c r="BK227" i="41"/>
  <c r="BJ227" i="41"/>
  <c r="BL226" i="41"/>
  <c r="BK226" i="41"/>
  <c r="BJ226" i="41"/>
  <c r="BC226" i="41"/>
  <c r="BC227" i="41" s="1"/>
  <c r="BL225" i="41"/>
  <c r="BK225" i="41"/>
  <c r="BJ225" i="41"/>
  <c r="BI225" i="41"/>
  <c r="BL224" i="41"/>
  <c r="BK224" i="41"/>
  <c r="BJ224" i="41"/>
  <c r="BL223" i="41"/>
  <c r="BK223" i="41"/>
  <c r="BJ223" i="41"/>
  <c r="BL222" i="41"/>
  <c r="BK222" i="41"/>
  <c r="BJ222" i="41"/>
  <c r="BL221" i="41"/>
  <c r="BK221" i="41"/>
  <c r="BJ221" i="41"/>
  <c r="BL220" i="41"/>
  <c r="BK220" i="41"/>
  <c r="BJ220" i="41"/>
  <c r="BL219" i="41"/>
  <c r="BK219" i="41"/>
  <c r="BJ219" i="41"/>
  <c r="BL217" i="41"/>
  <c r="BK217" i="41"/>
  <c r="BJ217" i="41"/>
  <c r="BC217" i="41"/>
  <c r="BC218" i="41" s="1"/>
  <c r="BC219" i="41" s="1"/>
  <c r="BL216" i="41"/>
  <c r="BK216" i="41"/>
  <c r="BJ216" i="41"/>
  <c r="BI216" i="41"/>
  <c r="BL215" i="41"/>
  <c r="BK215" i="41"/>
  <c r="BL214" i="41"/>
  <c r="BK214" i="41"/>
  <c r="BL213" i="41"/>
  <c r="BK213" i="41"/>
  <c r="BL212" i="41"/>
  <c r="BK212" i="41"/>
  <c r="BL211" i="41"/>
  <c r="BK211" i="41"/>
  <c r="BL210" i="41"/>
  <c r="BK210" i="41"/>
  <c r="BL209" i="41"/>
  <c r="BK209" i="41"/>
  <c r="BL208" i="41"/>
  <c r="BK208" i="41"/>
  <c r="BL207" i="41"/>
  <c r="BK207" i="41"/>
  <c r="BL206" i="41"/>
  <c r="BK206" i="41"/>
  <c r="BL205" i="41"/>
  <c r="BK205" i="41"/>
  <c r="BD205" i="41"/>
  <c r="BL203" i="41"/>
  <c r="BK203" i="41"/>
  <c r="BJ203" i="41"/>
  <c r="BL202" i="41"/>
  <c r="BK202" i="41"/>
  <c r="BL201" i="41"/>
  <c r="BK201" i="41"/>
  <c r="BL200" i="41"/>
  <c r="BK200" i="41"/>
  <c r="BL199" i="41"/>
  <c r="BK199" i="41"/>
  <c r="BL198" i="41"/>
  <c r="BK198" i="41"/>
  <c r="BL197" i="41"/>
  <c r="BK197" i="41"/>
  <c r="BL196" i="41"/>
  <c r="BK196" i="41"/>
  <c r="BL195" i="41"/>
  <c r="BK195" i="41"/>
  <c r="BL194" i="41"/>
  <c r="BK194" i="41"/>
  <c r="BL193" i="41"/>
  <c r="BK193" i="41"/>
  <c r="BL192" i="41"/>
  <c r="BK192" i="41"/>
  <c r="BL191" i="41"/>
  <c r="BK191" i="41"/>
  <c r="BD191" i="41"/>
  <c r="BC191" i="41"/>
  <c r="BC192" i="41" s="1"/>
  <c r="BL190" i="41"/>
  <c r="BK190" i="41"/>
  <c r="BJ190" i="41"/>
  <c r="BC190" i="41"/>
  <c r="BL189" i="41"/>
  <c r="BK189" i="41"/>
  <c r="BJ189" i="41"/>
  <c r="BI189" i="41"/>
  <c r="BL188" i="41"/>
  <c r="BL187" i="41"/>
  <c r="BL186" i="41"/>
  <c r="BL185" i="41"/>
  <c r="BL184" i="41"/>
  <c r="BL183" i="41"/>
  <c r="BL182" i="41"/>
  <c r="BL181" i="41"/>
  <c r="BL180" i="41"/>
  <c r="Q180" i="41"/>
  <c r="BL179" i="41"/>
  <c r="BL178" i="41"/>
  <c r="BE178" i="41"/>
  <c r="BL177" i="41"/>
  <c r="BK177" i="41"/>
  <c r="BL176" i="41"/>
  <c r="BL175" i="41"/>
  <c r="BL174" i="41"/>
  <c r="BL173" i="41"/>
  <c r="BL172" i="41"/>
  <c r="BL171" i="41"/>
  <c r="BL170" i="41"/>
  <c r="BE170" i="41"/>
  <c r="BE171" i="41" s="1"/>
  <c r="BL169" i="41"/>
  <c r="BK169" i="41"/>
  <c r="BL168" i="41"/>
  <c r="BK168" i="41"/>
  <c r="BL167" i="41"/>
  <c r="BK167" i="41"/>
  <c r="BL166" i="41"/>
  <c r="BK166" i="41"/>
  <c r="BD166" i="41"/>
  <c r="BD167" i="41" s="1"/>
  <c r="A166" i="41"/>
  <c r="BL165" i="41"/>
  <c r="BK165" i="41"/>
  <c r="BJ165" i="41"/>
  <c r="BL164" i="41"/>
  <c r="BK164" i="41"/>
  <c r="BJ164" i="41"/>
  <c r="BL163" i="41"/>
  <c r="BK163" i="41"/>
  <c r="BJ163" i="41"/>
  <c r="BL162" i="41"/>
  <c r="BK162" i="41"/>
  <c r="BJ162" i="41"/>
  <c r="BL161" i="41"/>
  <c r="BK161" i="41"/>
  <c r="BJ161" i="41"/>
  <c r="BL160" i="41"/>
  <c r="BK160" i="41"/>
  <c r="BJ160" i="41"/>
  <c r="BL159" i="41"/>
  <c r="BK159" i="41"/>
  <c r="BJ159" i="41"/>
  <c r="BL158" i="41"/>
  <c r="BK158" i="41"/>
  <c r="BJ158" i="41"/>
  <c r="BL157" i="41"/>
  <c r="BK157" i="41"/>
  <c r="BJ157" i="41"/>
  <c r="M157" i="41"/>
  <c r="BL156" i="41"/>
  <c r="BK156" i="41"/>
  <c r="BJ156" i="41"/>
  <c r="BL155" i="41"/>
  <c r="BK155" i="41"/>
  <c r="BJ155" i="41"/>
  <c r="BL154" i="41"/>
  <c r="BK154" i="41"/>
  <c r="BJ154" i="41"/>
  <c r="BL153" i="41"/>
  <c r="BK153" i="41"/>
  <c r="BJ153" i="41"/>
  <c r="BL152" i="41"/>
  <c r="BK152" i="41"/>
  <c r="BJ152" i="41"/>
  <c r="BL151" i="41"/>
  <c r="BK151" i="41"/>
  <c r="BL150" i="41"/>
  <c r="BK150" i="41"/>
  <c r="BL149" i="41"/>
  <c r="BK149" i="41"/>
  <c r="BL148" i="41"/>
  <c r="BK148" i="41"/>
  <c r="BD148" i="41"/>
  <c r="BD149" i="41" s="1"/>
  <c r="BL147" i="41"/>
  <c r="BK147" i="41"/>
  <c r="BD147" i="41"/>
  <c r="A147" i="41" s="1"/>
  <c r="BL146" i="41"/>
  <c r="BK146" i="41"/>
  <c r="BJ146" i="41"/>
  <c r="BC146" i="41"/>
  <c r="BC147" i="41" s="1"/>
  <c r="BL145" i="41"/>
  <c r="BK145" i="41"/>
  <c r="BJ145" i="41"/>
  <c r="BI145" i="41"/>
  <c r="BB145" i="41"/>
  <c r="BB146" i="41" s="1"/>
  <c r="BL144" i="41"/>
  <c r="BK144" i="41"/>
  <c r="BJ144" i="41"/>
  <c r="BI144" i="41"/>
  <c r="BH144" i="41"/>
  <c r="BL143" i="41"/>
  <c r="BK143" i="41"/>
  <c r="BL142" i="41"/>
  <c r="BK142" i="41"/>
  <c r="BD142" i="41"/>
  <c r="BD143" i="41" s="1"/>
  <c r="BL141" i="41"/>
  <c r="BK141" i="41"/>
  <c r="BJ141" i="41"/>
  <c r="BL139" i="41"/>
  <c r="BK139" i="41"/>
  <c r="BL137" i="41"/>
  <c r="BK137" i="41"/>
  <c r="BD137" i="41"/>
  <c r="BD138" i="41" s="1"/>
  <c r="BD139" i="41" s="1"/>
  <c r="BL136" i="41"/>
  <c r="BK136" i="41"/>
  <c r="BJ136" i="41"/>
  <c r="BC136" i="41"/>
  <c r="BC137" i="41" s="1"/>
  <c r="BB136" i="41"/>
  <c r="BB137" i="41" s="1"/>
  <c r="BL135" i="41"/>
  <c r="BK135" i="41"/>
  <c r="BJ135" i="41"/>
  <c r="BI135" i="41"/>
  <c r="BB135" i="41"/>
  <c r="BL134" i="41"/>
  <c r="BK134" i="41"/>
  <c r="BJ134" i="41"/>
  <c r="BI134" i="41"/>
  <c r="BH134" i="41"/>
  <c r="BL133" i="41"/>
  <c r="BK133" i="41"/>
  <c r="BJ133" i="41"/>
  <c r="BI133" i="41"/>
  <c r="BL132" i="41"/>
  <c r="BK132" i="41"/>
  <c r="BJ132" i="41"/>
  <c r="BI132" i="41"/>
  <c r="BL131" i="41"/>
  <c r="BK131" i="41"/>
  <c r="BJ131" i="41"/>
  <c r="BI131" i="41"/>
  <c r="BL130" i="41"/>
  <c r="BK130" i="41"/>
  <c r="BJ130" i="41"/>
  <c r="BI130" i="41"/>
  <c r="BL129" i="41"/>
  <c r="BK129" i="41"/>
  <c r="BJ129" i="41"/>
  <c r="BI129" i="41"/>
  <c r="BL128" i="41"/>
  <c r="BK128" i="41"/>
  <c r="BJ128" i="41"/>
  <c r="BI128" i="41"/>
  <c r="BL127" i="41"/>
  <c r="BK127" i="41"/>
  <c r="BJ127" i="41"/>
  <c r="BI127" i="41"/>
  <c r="BL126" i="41"/>
  <c r="BK126" i="41"/>
  <c r="BJ126" i="41"/>
  <c r="BI126" i="41"/>
  <c r="BL125" i="41"/>
  <c r="BK125" i="41"/>
  <c r="BJ125" i="41"/>
  <c r="BI125" i="41"/>
  <c r="BL124" i="41"/>
  <c r="BK124" i="41"/>
  <c r="BJ124" i="41"/>
  <c r="BI124" i="41"/>
  <c r="BL123" i="41"/>
  <c r="BK123" i="41"/>
  <c r="BJ123" i="41"/>
  <c r="BI123" i="41"/>
  <c r="BL122" i="41"/>
  <c r="BK122" i="41"/>
  <c r="BJ122" i="41"/>
  <c r="BI122" i="41"/>
  <c r="BL121" i="41"/>
  <c r="BK121" i="41"/>
  <c r="BJ121" i="41"/>
  <c r="BI121" i="41"/>
  <c r="BB121" i="41"/>
  <c r="BB122" i="41" s="1"/>
  <c r="BL120" i="41"/>
  <c r="BK120" i="41"/>
  <c r="BJ120" i="41"/>
  <c r="BI120" i="41"/>
  <c r="BH120" i="41"/>
  <c r="BL119" i="41"/>
  <c r="BK119" i="41"/>
  <c r="BL118" i="41"/>
  <c r="BK118" i="41"/>
  <c r="BL117" i="41"/>
  <c r="BK117" i="41"/>
  <c r="BD117" i="41"/>
  <c r="A117" i="41" s="1"/>
  <c r="BL116" i="41"/>
  <c r="BK116" i="41"/>
  <c r="BJ116" i="41"/>
  <c r="BL114" i="41"/>
  <c r="BK114" i="41"/>
  <c r="BC113" i="41"/>
  <c r="BC114" i="41" s="1"/>
  <c r="BL112" i="41"/>
  <c r="BK112" i="41"/>
  <c r="BD112" i="41"/>
  <c r="A112" i="41" s="1"/>
  <c r="BC112" i="41"/>
  <c r="BL111" i="41"/>
  <c r="BK111" i="41"/>
  <c r="BJ111" i="41"/>
  <c r="BC111" i="41"/>
  <c r="BL110" i="41"/>
  <c r="BK110" i="41"/>
  <c r="BJ110" i="41"/>
  <c r="BI110" i="41"/>
  <c r="BB110" i="41"/>
  <c r="BB111" i="41" s="1"/>
  <c r="BL109" i="41"/>
  <c r="BK109" i="41"/>
  <c r="BJ109" i="41"/>
  <c r="BI109" i="41"/>
  <c r="BH109" i="41"/>
  <c r="BL108" i="41"/>
  <c r="BK108" i="41"/>
  <c r="BJ108" i="41"/>
  <c r="BL107" i="41"/>
  <c r="BK107" i="41"/>
  <c r="BJ107" i="41"/>
  <c r="BL106" i="41"/>
  <c r="BK106" i="41"/>
  <c r="BJ106" i="41"/>
  <c r="BL105" i="41"/>
  <c r="BK105" i="41"/>
  <c r="BJ105" i="41"/>
  <c r="P105" i="41"/>
  <c r="BL104" i="41"/>
  <c r="BK104" i="41"/>
  <c r="BL103" i="41"/>
  <c r="BK103" i="41"/>
  <c r="BL102" i="41"/>
  <c r="BK102" i="41"/>
  <c r="BL101" i="41"/>
  <c r="BK101" i="41"/>
  <c r="BL100" i="41"/>
  <c r="BL99" i="41"/>
  <c r="BE99" i="41"/>
  <c r="BE100" i="41" s="1"/>
  <c r="BL98" i="41"/>
  <c r="BK98" i="41"/>
  <c r="BD98" i="41"/>
  <c r="BD99" i="41" s="1"/>
  <c r="A98" i="41"/>
  <c r="BL97" i="41"/>
  <c r="BK97" i="41"/>
  <c r="BJ97" i="41"/>
  <c r="BL96" i="41"/>
  <c r="BK96" i="41"/>
  <c r="BJ96" i="41"/>
  <c r="BC96" i="41"/>
  <c r="BC97" i="41" s="1"/>
  <c r="BL95" i="41"/>
  <c r="BK95" i="41"/>
  <c r="BJ95" i="41"/>
  <c r="BI95" i="41"/>
  <c r="BL94" i="41"/>
  <c r="BK94" i="41"/>
  <c r="BD94" i="41"/>
  <c r="A94" i="41"/>
  <c r="BL93" i="41"/>
  <c r="BK93" i="41"/>
  <c r="BJ93" i="41"/>
  <c r="BL92" i="41"/>
  <c r="BK92" i="41"/>
  <c r="BL91" i="41"/>
  <c r="BK91" i="41"/>
  <c r="BL90" i="41"/>
  <c r="BK90" i="41"/>
  <c r="BL89" i="41"/>
  <c r="BK89" i="41"/>
  <c r="BL88" i="41"/>
  <c r="BK88" i="41"/>
  <c r="BL87" i="41"/>
  <c r="BK87" i="41"/>
  <c r="BL86" i="41"/>
  <c r="BK86" i="41"/>
  <c r="BD86" i="41"/>
  <c r="BD87" i="41" s="1"/>
  <c r="BL85" i="41"/>
  <c r="BK85" i="41"/>
  <c r="BJ85" i="41"/>
  <c r="BL84" i="41"/>
  <c r="BK84" i="41"/>
  <c r="BJ84" i="41"/>
  <c r="E84" i="41"/>
  <c r="BL83" i="41"/>
  <c r="BK83" i="41"/>
  <c r="BJ83" i="41"/>
  <c r="BC83" i="41"/>
  <c r="BC84" i="41" s="1"/>
  <c r="BL82" i="41"/>
  <c r="BK82" i="41"/>
  <c r="BJ82" i="41"/>
  <c r="BI82" i="41"/>
  <c r="BB82" i="41"/>
  <c r="BB83" i="41" s="1"/>
  <c r="BL81" i="41"/>
  <c r="BK81" i="41"/>
  <c r="BJ81" i="41"/>
  <c r="BI81" i="41"/>
  <c r="BH81" i="41"/>
  <c r="BL80" i="41"/>
  <c r="BK80" i="41"/>
  <c r="BJ80" i="41"/>
  <c r="BI80" i="41"/>
  <c r="BL79" i="41"/>
  <c r="BK79" i="41"/>
  <c r="BJ79" i="41"/>
  <c r="BI79" i="41"/>
  <c r="BL78" i="41"/>
  <c r="BK78" i="41"/>
  <c r="BJ78" i="41"/>
  <c r="BI78" i="41"/>
  <c r="BL77" i="41"/>
  <c r="BK77" i="41"/>
  <c r="BJ77" i="41"/>
  <c r="BI77" i="41"/>
  <c r="BL76" i="41"/>
  <c r="BK76" i="41"/>
  <c r="BJ76" i="41"/>
  <c r="BI76" i="41"/>
  <c r="BL75" i="41"/>
  <c r="BK75" i="41"/>
  <c r="BJ75" i="41"/>
  <c r="BI75" i="41"/>
  <c r="BL74" i="41"/>
  <c r="BK74" i="41"/>
  <c r="BJ74" i="41"/>
  <c r="BI74" i="41"/>
  <c r="BL73" i="41"/>
  <c r="BK73" i="41"/>
  <c r="BJ73" i="41"/>
  <c r="BI73" i="41"/>
  <c r="N73" i="41"/>
  <c r="W73" i="41" s="1"/>
  <c r="W74" i="41" s="1"/>
  <c r="W75" i="41" s="1"/>
  <c r="AF72" i="41" s="1"/>
  <c r="AF73" i="41" s="1"/>
  <c r="BL72" i="41"/>
  <c r="BK72" i="41"/>
  <c r="BJ72" i="41"/>
  <c r="BI72" i="41"/>
  <c r="W72" i="41"/>
  <c r="N72" i="41"/>
  <c r="E72" i="41"/>
  <c r="BL71" i="41"/>
  <c r="BK71" i="41"/>
  <c r="BJ71" i="41"/>
  <c r="BI71" i="41"/>
  <c r="BL70" i="41"/>
  <c r="BK70" i="41"/>
  <c r="BJ70" i="41"/>
  <c r="BI70" i="41"/>
  <c r="BB70" i="41"/>
  <c r="BB71" i="41" s="1"/>
  <c r="BL69" i="41"/>
  <c r="BK69" i="41"/>
  <c r="BJ69" i="41"/>
  <c r="BI69" i="41"/>
  <c r="BB69" i="41"/>
  <c r="BL68" i="41"/>
  <c r="BK68" i="41"/>
  <c r="BJ68" i="41"/>
  <c r="BI68" i="41"/>
  <c r="BH68" i="41"/>
  <c r="BL67" i="41"/>
  <c r="BK67" i="41"/>
  <c r="BJ67" i="41"/>
  <c r="BI67" i="41"/>
  <c r="BH67" i="41"/>
  <c r="B67" i="41"/>
  <c r="BL66" i="41"/>
  <c r="BK66" i="41"/>
  <c r="BJ66" i="41"/>
  <c r="BI66" i="41"/>
  <c r="BH66" i="41"/>
  <c r="BL65" i="41"/>
  <c r="BK65" i="41"/>
  <c r="BJ65" i="41"/>
  <c r="BI65" i="41"/>
  <c r="BH65" i="41"/>
  <c r="BL64" i="41"/>
  <c r="BK64" i="41"/>
  <c r="BJ64" i="41"/>
  <c r="BI64" i="41"/>
  <c r="BH64" i="41"/>
  <c r="BL63" i="41"/>
  <c r="BK63" i="41"/>
  <c r="BJ63" i="41"/>
  <c r="BI63" i="41"/>
  <c r="BH63" i="41"/>
  <c r="BL62" i="41"/>
  <c r="BK62" i="41"/>
  <c r="BJ62" i="41"/>
  <c r="BI62" i="41"/>
  <c r="BH62" i="41"/>
  <c r="BL61" i="41"/>
  <c r="BK61" i="41"/>
  <c r="BJ61" i="41"/>
  <c r="BI61" i="41"/>
  <c r="BH61" i="41"/>
  <c r="BL60" i="41"/>
  <c r="BK60" i="41"/>
  <c r="BJ60" i="41"/>
  <c r="BI60" i="41"/>
  <c r="BH60" i="41"/>
  <c r="BL59" i="41"/>
  <c r="BK59" i="41"/>
  <c r="BJ59" i="41"/>
  <c r="BI59" i="41"/>
  <c r="BH59" i="41"/>
  <c r="BL58" i="41"/>
  <c r="BK58" i="41"/>
  <c r="BJ58" i="41"/>
  <c r="BI58" i="41"/>
  <c r="BH58" i="41"/>
  <c r="BL57" i="41"/>
  <c r="BK57" i="41"/>
  <c r="BJ57" i="41"/>
  <c r="BI57" i="41"/>
  <c r="BH57" i="41"/>
  <c r="BL56" i="41"/>
  <c r="BK56" i="41"/>
  <c r="BJ56" i="41"/>
  <c r="BI56" i="41"/>
  <c r="BH56" i="41"/>
  <c r="BL55" i="41"/>
  <c r="BK55" i="41"/>
  <c r="BJ55" i="41"/>
  <c r="BI55" i="41"/>
  <c r="BH55" i="41"/>
  <c r="BL54" i="41"/>
  <c r="BK54" i="41"/>
  <c r="BJ54" i="41"/>
  <c r="BI54" i="41"/>
  <c r="BH54" i="41"/>
  <c r="BL53" i="41"/>
  <c r="BK53" i="41"/>
  <c r="BJ53" i="41"/>
  <c r="BI53" i="41"/>
  <c r="BH53" i="41"/>
  <c r="BL52" i="41"/>
  <c r="BK52" i="41"/>
  <c r="BJ52" i="41"/>
  <c r="BI52" i="41"/>
  <c r="BH52" i="41"/>
  <c r="BL51" i="41"/>
  <c r="BK51" i="41"/>
  <c r="BJ51" i="41"/>
  <c r="BI51" i="41"/>
  <c r="BH51" i="41"/>
  <c r="BL50" i="41"/>
  <c r="BK50" i="41"/>
  <c r="BJ50" i="41"/>
  <c r="BI50" i="41"/>
  <c r="BH50" i="41"/>
  <c r="BL49" i="41"/>
  <c r="BK49" i="41"/>
  <c r="BJ49" i="41"/>
  <c r="BI49" i="41"/>
  <c r="BH49" i="41"/>
  <c r="BL48" i="41"/>
  <c r="BK48" i="41"/>
  <c r="BJ48" i="41"/>
  <c r="BI48" i="41"/>
  <c r="BH48" i="41"/>
  <c r="BL47" i="41"/>
  <c r="BK47" i="41"/>
  <c r="BJ47" i="41"/>
  <c r="BI47" i="41"/>
  <c r="BH47" i="41"/>
  <c r="BL46" i="41"/>
  <c r="BK46" i="41"/>
  <c r="BJ46" i="41"/>
  <c r="BI46" i="41"/>
  <c r="BH46" i="41"/>
  <c r="BL45" i="41"/>
  <c r="BK45" i="41"/>
  <c r="BJ45" i="41"/>
  <c r="BI45" i="41"/>
  <c r="BH45" i="41"/>
  <c r="BL44" i="41"/>
  <c r="BK44" i="41"/>
  <c r="BJ44" i="41"/>
  <c r="BI44" i="41"/>
  <c r="BH44" i="41"/>
  <c r="BL43" i="41"/>
  <c r="BK43" i="41"/>
  <c r="BJ43" i="41"/>
  <c r="BI43" i="41"/>
  <c r="BH43" i="41"/>
  <c r="BL42" i="41"/>
  <c r="BK42" i="41"/>
  <c r="BJ42" i="41"/>
  <c r="BI42" i="41"/>
  <c r="BH42" i="41"/>
  <c r="BL41" i="41"/>
  <c r="BK41" i="41"/>
  <c r="BJ41" i="41"/>
  <c r="BI41" i="41"/>
  <c r="BH41" i="41"/>
  <c r="BL40" i="41"/>
  <c r="BK40" i="41"/>
  <c r="BJ40" i="41"/>
  <c r="BI40" i="41"/>
  <c r="BH40" i="41"/>
  <c r="B40" i="41"/>
  <c r="BL39" i="41"/>
  <c r="BK39" i="41"/>
  <c r="BJ39" i="41"/>
  <c r="BI39" i="41"/>
  <c r="BH39" i="41"/>
  <c r="B39" i="41"/>
  <c r="G73" i="41" s="1"/>
  <c r="I73" i="41" s="1"/>
  <c r="BL38" i="41"/>
  <c r="BK38" i="41"/>
  <c r="BJ38" i="41"/>
  <c r="BI38" i="41"/>
  <c r="BH38" i="41"/>
  <c r="BL37" i="41"/>
  <c r="BK37" i="41"/>
  <c r="BJ37" i="41"/>
  <c r="BI37" i="41"/>
  <c r="BH37" i="41"/>
  <c r="BL36" i="41"/>
  <c r="BK36" i="41"/>
  <c r="BJ36" i="41"/>
  <c r="BI36" i="41"/>
  <c r="BH36" i="41"/>
  <c r="BL35" i="41"/>
  <c r="BK35" i="41"/>
  <c r="BJ35" i="41"/>
  <c r="BI35" i="41"/>
  <c r="BH35" i="41"/>
  <c r="BL34" i="41"/>
  <c r="BK34" i="41"/>
  <c r="BJ34" i="41"/>
  <c r="BI34" i="41"/>
  <c r="BH34" i="41"/>
  <c r="BL33" i="41"/>
  <c r="BK33" i="41"/>
  <c r="BJ33" i="41"/>
  <c r="BI33" i="41"/>
  <c r="BH33" i="41"/>
  <c r="BL32" i="41"/>
  <c r="BK32" i="41"/>
  <c r="BJ32" i="41"/>
  <c r="BI32" i="41"/>
  <c r="BH32" i="41"/>
  <c r="BL31" i="41"/>
  <c r="BK31" i="41"/>
  <c r="BJ31" i="41"/>
  <c r="BI31" i="41"/>
  <c r="BH31" i="41"/>
  <c r="BL30" i="41"/>
  <c r="BK30" i="41"/>
  <c r="BJ30" i="41"/>
  <c r="BI30" i="41"/>
  <c r="BH30" i="41"/>
  <c r="BL29" i="41"/>
  <c r="BK29" i="41"/>
  <c r="BJ29" i="41"/>
  <c r="BI29" i="41"/>
  <c r="BH29" i="41"/>
  <c r="BL28" i="41"/>
  <c r="BK28" i="41"/>
  <c r="BJ28" i="41"/>
  <c r="BI28" i="41"/>
  <c r="BH28" i="41"/>
  <c r="BL27" i="41"/>
  <c r="BK27" i="41"/>
  <c r="BJ27" i="41"/>
  <c r="BI27" i="41"/>
  <c r="BH27" i="41"/>
  <c r="BL26" i="41"/>
  <c r="BK26" i="41"/>
  <c r="BJ26" i="41"/>
  <c r="BI26" i="41"/>
  <c r="BH26" i="41"/>
  <c r="BL25" i="41"/>
  <c r="BK25" i="41"/>
  <c r="BJ25" i="41"/>
  <c r="BI25" i="41"/>
  <c r="BH25" i="41"/>
  <c r="BL24" i="41"/>
  <c r="BK24" i="41"/>
  <c r="BJ24" i="41"/>
  <c r="BI24" i="41"/>
  <c r="BH24" i="41"/>
  <c r="BL23" i="41"/>
  <c r="BK23" i="41"/>
  <c r="BJ23" i="41"/>
  <c r="BI23" i="41"/>
  <c r="BH23" i="41"/>
  <c r="BL22" i="41"/>
  <c r="BK22" i="41"/>
  <c r="BJ22" i="41"/>
  <c r="BI22" i="41"/>
  <c r="BH22" i="41"/>
  <c r="BL21" i="41"/>
  <c r="BK21" i="41"/>
  <c r="BJ21" i="41"/>
  <c r="BI21" i="41"/>
  <c r="BH21" i="41"/>
  <c r="BL20" i="41"/>
  <c r="BK20" i="41"/>
  <c r="BJ20" i="41"/>
  <c r="BI20" i="41"/>
  <c r="BH20" i="41"/>
  <c r="BS19" i="41"/>
  <c r="BL19" i="41"/>
  <c r="BK19" i="41"/>
  <c r="BJ19" i="41"/>
  <c r="BI19" i="41"/>
  <c r="BH19" i="41"/>
  <c r="BL18" i="41"/>
  <c r="BK18" i="41"/>
  <c r="BJ18" i="41"/>
  <c r="BI18" i="41"/>
  <c r="BH18" i="41"/>
  <c r="CM17" i="41"/>
  <c r="BL17" i="41"/>
  <c r="BK17" i="41"/>
  <c r="BJ17" i="41"/>
  <c r="BI17" i="41"/>
  <c r="BH17" i="41"/>
  <c r="BL16" i="41"/>
  <c r="BK16" i="41"/>
  <c r="BJ16" i="41"/>
  <c r="BI16" i="41"/>
  <c r="BH16" i="41"/>
  <c r="BL15" i="41"/>
  <c r="BK15" i="41"/>
  <c r="BJ15" i="41"/>
  <c r="BI15" i="41"/>
  <c r="BH15" i="41"/>
  <c r="BL14" i="41"/>
  <c r="BK14" i="41"/>
  <c r="BJ14" i="41"/>
  <c r="BI14" i="41"/>
  <c r="BH14" i="41"/>
  <c r="BL13" i="41"/>
  <c r="BK13" i="41"/>
  <c r="BJ13" i="41"/>
  <c r="BI13" i="41"/>
  <c r="BH13" i="41"/>
  <c r="BL12" i="41"/>
  <c r="BK12" i="41"/>
  <c r="BJ12" i="41"/>
  <c r="BI12" i="41"/>
  <c r="BH12" i="41"/>
  <c r="BL11" i="41"/>
  <c r="BK11" i="41"/>
  <c r="BJ11" i="41"/>
  <c r="BI11" i="41"/>
  <c r="BH11" i="41"/>
  <c r="BL10" i="41"/>
  <c r="BK10" i="41"/>
  <c r="BJ10" i="41"/>
  <c r="BI10" i="41"/>
  <c r="BH10" i="41"/>
  <c r="BL9" i="41"/>
  <c r="BK9" i="41"/>
  <c r="BJ9" i="41"/>
  <c r="BI9" i="41"/>
  <c r="BH9" i="41"/>
  <c r="BL8" i="41"/>
  <c r="BK8" i="41"/>
  <c r="BJ8" i="41"/>
  <c r="BI8" i="41"/>
  <c r="BH8" i="41"/>
  <c r="BL7" i="41"/>
  <c r="BK7" i="41"/>
  <c r="BJ7" i="41"/>
  <c r="BI7" i="41"/>
  <c r="BH7" i="41"/>
  <c r="BL6" i="41"/>
  <c r="BK6" i="41"/>
  <c r="BJ6" i="41"/>
  <c r="BI6" i="41"/>
  <c r="BH6" i="41"/>
  <c r="BL5" i="41"/>
  <c r="BK5" i="41"/>
  <c r="BJ5" i="41"/>
  <c r="BI5" i="41"/>
  <c r="BH5" i="41"/>
  <c r="BL4" i="41"/>
  <c r="BK4" i="41"/>
  <c r="BJ4" i="41"/>
  <c r="BI4" i="41"/>
  <c r="BH4" i="41"/>
  <c r="BL3" i="41"/>
  <c r="BK3" i="41"/>
  <c r="BJ3" i="41"/>
  <c r="BI3" i="41"/>
  <c r="BH3" i="41"/>
  <c r="BA3" i="41"/>
  <c r="BA4" i="41" s="1"/>
  <c r="A3" i="41"/>
  <c r="BL337" i="29"/>
  <c r="BK337" i="29"/>
  <c r="BJ337" i="29"/>
  <c r="BI337" i="29"/>
  <c r="BL336" i="29"/>
  <c r="BK336" i="29"/>
  <c r="BJ336" i="29"/>
  <c r="BI336" i="29"/>
  <c r="BL335" i="29"/>
  <c r="BK335" i="29"/>
  <c r="BJ335" i="29"/>
  <c r="BI335" i="29"/>
  <c r="BL334" i="29"/>
  <c r="BK334" i="29"/>
  <c r="BJ334" i="29"/>
  <c r="BI334" i="29"/>
  <c r="BL333" i="29"/>
  <c r="BK333" i="29"/>
  <c r="BJ333" i="29"/>
  <c r="BI333" i="29"/>
  <c r="BL332" i="29"/>
  <c r="BK332" i="29"/>
  <c r="BJ332" i="29"/>
  <c r="BI332" i="29"/>
  <c r="BL331" i="29"/>
  <c r="BK331" i="29"/>
  <c r="BJ331" i="29"/>
  <c r="BI331" i="29"/>
  <c r="BL330" i="29"/>
  <c r="BK330" i="29"/>
  <c r="BJ330" i="29"/>
  <c r="BI330" i="29"/>
  <c r="BL329" i="29"/>
  <c r="BK329" i="29"/>
  <c r="BJ329" i="29"/>
  <c r="BI329" i="29"/>
  <c r="BL328" i="29"/>
  <c r="BK328" i="29"/>
  <c r="BJ328" i="29"/>
  <c r="BI328" i="29"/>
  <c r="BL327" i="29"/>
  <c r="BK327" i="29"/>
  <c r="BJ327" i="29"/>
  <c r="BI327" i="29"/>
  <c r="BL326" i="29"/>
  <c r="BK326" i="29"/>
  <c r="BJ326" i="29"/>
  <c r="BI326" i="29"/>
  <c r="BL325" i="29"/>
  <c r="BK325" i="29"/>
  <c r="BJ325" i="29"/>
  <c r="BI325" i="29"/>
  <c r="BL324" i="29"/>
  <c r="BK324" i="29"/>
  <c r="BJ324" i="29"/>
  <c r="BI324" i="29"/>
  <c r="BL323" i="29"/>
  <c r="BK323" i="29"/>
  <c r="BJ323" i="29"/>
  <c r="BI323" i="29"/>
  <c r="BL322" i="29"/>
  <c r="BK322" i="29"/>
  <c r="BJ322" i="29"/>
  <c r="BI322" i="29"/>
  <c r="BL321" i="29"/>
  <c r="BK321" i="29"/>
  <c r="BJ321" i="29"/>
  <c r="BI321" i="29"/>
  <c r="BL320" i="29"/>
  <c r="BK320" i="29"/>
  <c r="BJ320" i="29"/>
  <c r="BI320" i="29"/>
  <c r="BL319" i="29"/>
  <c r="BK319" i="29"/>
  <c r="BJ319" i="29"/>
  <c r="BI319" i="29"/>
  <c r="N319" i="29"/>
  <c r="BL318" i="29"/>
  <c r="BK318" i="29"/>
  <c r="BJ318" i="29"/>
  <c r="BI318" i="29"/>
  <c r="BL317" i="29"/>
  <c r="BK317" i="29"/>
  <c r="BJ317" i="29"/>
  <c r="BI317" i="29"/>
  <c r="BL316" i="29"/>
  <c r="BK316" i="29"/>
  <c r="BJ316" i="29"/>
  <c r="BI316" i="29"/>
  <c r="BL315" i="29"/>
  <c r="BK315" i="29"/>
  <c r="BJ315" i="29"/>
  <c r="BI315" i="29"/>
  <c r="BL314" i="29"/>
  <c r="BK314" i="29"/>
  <c r="BJ314" i="29"/>
  <c r="BI314" i="29"/>
  <c r="BL313" i="29"/>
  <c r="BK313" i="29"/>
  <c r="BJ313" i="29"/>
  <c r="BI313" i="29"/>
  <c r="BL312" i="29"/>
  <c r="BK312" i="29"/>
  <c r="BJ312" i="29"/>
  <c r="BI312" i="29"/>
  <c r="BL311" i="29"/>
  <c r="BK311" i="29"/>
  <c r="BJ311" i="29"/>
  <c r="BI311" i="29"/>
  <c r="BL310" i="29"/>
  <c r="BK310" i="29"/>
  <c r="BJ310" i="29"/>
  <c r="BI310" i="29"/>
  <c r="BL309" i="29"/>
  <c r="BK309" i="29"/>
  <c r="BJ309" i="29"/>
  <c r="BI309" i="29"/>
  <c r="BL308" i="29"/>
  <c r="BK308" i="29"/>
  <c r="BJ308" i="29"/>
  <c r="BI308" i="29"/>
  <c r="BL307" i="29"/>
  <c r="BK307" i="29"/>
  <c r="BJ307" i="29"/>
  <c r="BI307" i="29"/>
  <c r="BL306" i="29"/>
  <c r="BK306" i="29"/>
  <c r="BJ306" i="29"/>
  <c r="BI306" i="29"/>
  <c r="BL305" i="29"/>
  <c r="BK305" i="29"/>
  <c r="BJ305" i="29"/>
  <c r="BI305" i="29"/>
  <c r="BL304" i="29"/>
  <c r="BK304" i="29"/>
  <c r="BJ304" i="29"/>
  <c r="BI304" i="29"/>
  <c r="BL303" i="29"/>
  <c r="BK303" i="29"/>
  <c r="BJ303" i="29"/>
  <c r="BI303" i="29"/>
  <c r="BL302" i="29"/>
  <c r="BK302" i="29"/>
  <c r="BJ302" i="29"/>
  <c r="BI302" i="29"/>
  <c r="BL301" i="29"/>
  <c r="BK301" i="29"/>
  <c r="BJ301" i="29"/>
  <c r="BI301" i="29"/>
  <c r="BL300" i="29"/>
  <c r="BK300" i="29"/>
  <c r="BJ300" i="29"/>
  <c r="BI300" i="29"/>
  <c r="BL299" i="29"/>
  <c r="BK299" i="29"/>
  <c r="BJ299" i="29"/>
  <c r="BI299" i="29"/>
  <c r="N299" i="29"/>
  <c r="BL298" i="29"/>
  <c r="BK298" i="29"/>
  <c r="BJ298" i="29"/>
  <c r="BI298" i="29"/>
  <c r="BL297" i="29"/>
  <c r="BK297" i="29"/>
  <c r="BJ297" i="29"/>
  <c r="BI297" i="29"/>
  <c r="BB297" i="29"/>
  <c r="BB298" i="29" s="1"/>
  <c r="BL296" i="29"/>
  <c r="BK296" i="29"/>
  <c r="BJ296" i="29"/>
  <c r="BI296" i="29"/>
  <c r="BH296" i="29"/>
  <c r="BL295" i="29"/>
  <c r="BK295" i="29"/>
  <c r="BJ295" i="29"/>
  <c r="BL294" i="29"/>
  <c r="BK294" i="29"/>
  <c r="BJ294" i="29"/>
  <c r="BC294" i="29"/>
  <c r="BL293" i="29"/>
  <c r="BK293" i="29"/>
  <c r="BJ293" i="29"/>
  <c r="BI293" i="29"/>
  <c r="BL292" i="29"/>
  <c r="BK292" i="29"/>
  <c r="BJ292" i="29"/>
  <c r="BI292" i="29"/>
  <c r="L292" i="29"/>
  <c r="BL291" i="29"/>
  <c r="BK291" i="29"/>
  <c r="BJ291" i="29"/>
  <c r="BI291" i="29"/>
  <c r="BL290" i="29"/>
  <c r="BK290" i="29"/>
  <c r="BJ290" i="29"/>
  <c r="BI290" i="29"/>
  <c r="BL289" i="29"/>
  <c r="BK289" i="29"/>
  <c r="BJ289" i="29"/>
  <c r="BI289" i="29"/>
  <c r="BL288" i="29"/>
  <c r="BK288" i="29"/>
  <c r="BJ288" i="29"/>
  <c r="BI288" i="29"/>
  <c r="BL287" i="29"/>
  <c r="BK287" i="29"/>
  <c r="BJ287" i="29"/>
  <c r="BI287" i="29"/>
  <c r="BL286" i="29"/>
  <c r="BK286" i="29"/>
  <c r="BJ286" i="29"/>
  <c r="BI286" i="29"/>
  <c r="BL285" i="29"/>
  <c r="BK285" i="29"/>
  <c r="BJ285" i="29"/>
  <c r="BI285" i="29"/>
  <c r="BL284" i="29"/>
  <c r="BK284" i="29"/>
  <c r="BJ284" i="29"/>
  <c r="BI284" i="29"/>
  <c r="BL283" i="29"/>
  <c r="BK283" i="29"/>
  <c r="BJ283" i="29"/>
  <c r="BI283" i="29"/>
  <c r="BL282" i="29"/>
  <c r="BK282" i="29"/>
  <c r="BJ282" i="29"/>
  <c r="BI282" i="29"/>
  <c r="BL281" i="29"/>
  <c r="BK281" i="29"/>
  <c r="BJ281" i="29"/>
  <c r="BI281" i="29"/>
  <c r="BL280" i="29"/>
  <c r="BK280" i="29"/>
  <c r="BJ280" i="29"/>
  <c r="BI280" i="29"/>
  <c r="BL279" i="29"/>
  <c r="BK279" i="29"/>
  <c r="BJ279" i="29"/>
  <c r="BI279" i="29"/>
  <c r="BL278" i="29"/>
  <c r="BK278" i="29"/>
  <c r="BJ278" i="29"/>
  <c r="BI278" i="29"/>
  <c r="BL277" i="29"/>
  <c r="BK277" i="29"/>
  <c r="BJ277" i="29"/>
  <c r="BI277" i="29"/>
  <c r="BL276" i="29"/>
  <c r="BK276" i="29"/>
  <c r="BJ276" i="29"/>
  <c r="BI276" i="29"/>
  <c r="BL274" i="29"/>
  <c r="BK274" i="29"/>
  <c r="BJ274" i="29"/>
  <c r="BI274" i="29"/>
  <c r="BL273" i="29"/>
  <c r="BK273" i="29"/>
  <c r="BL271" i="29"/>
  <c r="BK271" i="29"/>
  <c r="BL270" i="29"/>
  <c r="BK270" i="29"/>
  <c r="BL269" i="29"/>
  <c r="BK269" i="29"/>
  <c r="O269" i="29"/>
  <c r="BL268" i="29"/>
  <c r="BK268" i="29"/>
  <c r="F268" i="29"/>
  <c r="BL267" i="29"/>
  <c r="BK267" i="29"/>
  <c r="BD267" i="29"/>
  <c r="BD268" i="29" s="1"/>
  <c r="BL266" i="29"/>
  <c r="BK266" i="29"/>
  <c r="BJ266" i="29"/>
  <c r="M266" i="29"/>
  <c r="BL265" i="29"/>
  <c r="BK265" i="29"/>
  <c r="BJ265" i="29"/>
  <c r="BL264" i="29"/>
  <c r="BK264" i="29"/>
  <c r="BJ264" i="29"/>
  <c r="BC264" i="29"/>
  <c r="BC265" i="29" s="1"/>
  <c r="BL263" i="29"/>
  <c r="BK263" i="29"/>
  <c r="BJ263" i="29"/>
  <c r="BC263" i="29"/>
  <c r="BL262" i="29"/>
  <c r="BK262" i="29"/>
  <c r="BJ262" i="29"/>
  <c r="BI262" i="29"/>
  <c r="BB262" i="29"/>
  <c r="BB263" i="29" s="1"/>
  <c r="BL261" i="29"/>
  <c r="BK261" i="29"/>
  <c r="BJ261" i="29"/>
  <c r="BI261" i="29"/>
  <c r="BB261" i="29"/>
  <c r="BL260" i="29"/>
  <c r="BK260" i="29"/>
  <c r="BJ260" i="29"/>
  <c r="BI260" i="29"/>
  <c r="BH260" i="29"/>
  <c r="BL259" i="29"/>
  <c r="BK259" i="29"/>
  <c r="BJ259" i="29"/>
  <c r="BC259" i="29"/>
  <c r="BL258" i="29"/>
  <c r="BK258" i="29"/>
  <c r="BJ258" i="29"/>
  <c r="BI258" i="29"/>
  <c r="BL257" i="29"/>
  <c r="BK257" i="29"/>
  <c r="BL256" i="29"/>
  <c r="BK256" i="29"/>
  <c r="BL254" i="29"/>
  <c r="BK254" i="29"/>
  <c r="BL253" i="29"/>
  <c r="BK253" i="29"/>
  <c r="BL252" i="29"/>
  <c r="BK252" i="29"/>
  <c r="BL251" i="29"/>
  <c r="BK251" i="29"/>
  <c r="N251" i="29"/>
  <c r="BL250" i="29"/>
  <c r="BK250" i="29"/>
  <c r="BL249" i="29"/>
  <c r="BK249" i="29"/>
  <c r="BL248" i="29"/>
  <c r="BK248" i="29"/>
  <c r="BL247" i="29"/>
  <c r="BK247" i="29"/>
  <c r="BL246" i="29"/>
  <c r="BK246" i="29"/>
  <c r="BL245" i="29"/>
  <c r="BK245" i="29"/>
  <c r="BD245" i="29"/>
  <c r="BD246" i="29" s="1"/>
  <c r="BL244" i="29"/>
  <c r="BK244" i="29"/>
  <c r="BJ244" i="29"/>
  <c r="BL243" i="29"/>
  <c r="BK243" i="29"/>
  <c r="BJ243" i="29"/>
  <c r="BL242" i="29"/>
  <c r="BK242" i="29"/>
  <c r="BJ242" i="29"/>
  <c r="BC242" i="29"/>
  <c r="BC243" i="29" s="1"/>
  <c r="BL241" i="29"/>
  <c r="BK241" i="29"/>
  <c r="BJ241" i="29"/>
  <c r="BI241" i="29"/>
  <c r="BL240" i="29"/>
  <c r="BK240" i="29"/>
  <c r="BJ240" i="29"/>
  <c r="BL239" i="29"/>
  <c r="BK239" i="29"/>
  <c r="BJ239" i="29"/>
  <c r="BL238" i="29"/>
  <c r="BK238" i="29"/>
  <c r="BJ238" i="29"/>
  <c r="BL237" i="29"/>
  <c r="BK237" i="29"/>
  <c r="BJ237" i="29"/>
  <c r="BL236" i="29"/>
  <c r="BK236" i="29"/>
  <c r="BJ236" i="29"/>
  <c r="BL235" i="29"/>
  <c r="BK235" i="29"/>
  <c r="BJ235" i="29"/>
  <c r="BL234" i="29"/>
  <c r="BK234" i="29"/>
  <c r="BJ234" i="29"/>
  <c r="BC233" i="29"/>
  <c r="BC234" i="29" s="1"/>
  <c r="BL232" i="29"/>
  <c r="BK232" i="29"/>
  <c r="BJ232" i="29"/>
  <c r="BC232" i="29"/>
  <c r="BL231" i="29"/>
  <c r="BK231" i="29"/>
  <c r="BJ231" i="29"/>
  <c r="BI231" i="29"/>
  <c r="BL230" i="29"/>
  <c r="BL229" i="29"/>
  <c r="BL228" i="29"/>
  <c r="BL227" i="29"/>
  <c r="BL226" i="29"/>
  <c r="BL225" i="29"/>
  <c r="BL224" i="29"/>
  <c r="BL223" i="29"/>
  <c r="BL222" i="29"/>
  <c r="BL221" i="29"/>
  <c r="BL220" i="29"/>
  <c r="BE220" i="29"/>
  <c r="BE221" i="29" s="1"/>
  <c r="BL219" i="29"/>
  <c r="BK219" i="29"/>
  <c r="BL218" i="29"/>
  <c r="BK218" i="29"/>
  <c r="BL217" i="29"/>
  <c r="BK217" i="29"/>
  <c r="BL216" i="29"/>
  <c r="BK216" i="29"/>
  <c r="BL215" i="29"/>
  <c r="BK215" i="29"/>
  <c r="BL214" i="29"/>
  <c r="BK214" i="29"/>
  <c r="BL213" i="29"/>
  <c r="BK213" i="29"/>
  <c r="BL212" i="29"/>
  <c r="BK212" i="29"/>
  <c r="BL211" i="29"/>
  <c r="BK211" i="29"/>
  <c r="BL210" i="29"/>
  <c r="BK210" i="29"/>
  <c r="BL209" i="29"/>
  <c r="BK209" i="29"/>
  <c r="BD209" i="29"/>
  <c r="BD210" i="29" s="1"/>
  <c r="BL208" i="29"/>
  <c r="BK208" i="29"/>
  <c r="BD208" i="29"/>
  <c r="A208" i="29" s="1"/>
  <c r="BC208" i="29"/>
  <c r="BC209" i="29" s="1"/>
  <c r="BL207" i="29"/>
  <c r="BK207" i="29"/>
  <c r="BD207" i="29"/>
  <c r="BC207" i="29"/>
  <c r="A207" i="29"/>
  <c r="BL206" i="29"/>
  <c r="BK206" i="29"/>
  <c r="BJ206" i="29"/>
  <c r="BC206" i="29"/>
  <c r="BL205" i="29"/>
  <c r="BK205" i="29"/>
  <c r="BJ205" i="29"/>
  <c r="BI205" i="29"/>
  <c r="BL204" i="29"/>
  <c r="BL203" i="29"/>
  <c r="BL202" i="29"/>
  <c r="BL201" i="29"/>
  <c r="BL200" i="29"/>
  <c r="BL199" i="29"/>
  <c r="BL198" i="29"/>
  <c r="BL197" i="29"/>
  <c r="BL196" i="29"/>
  <c r="Q196" i="29"/>
  <c r="BL195" i="29"/>
  <c r="BL194" i="29"/>
  <c r="BE194" i="29"/>
  <c r="BE195" i="29" s="1"/>
  <c r="BL193" i="29"/>
  <c r="BK193" i="29"/>
  <c r="BL192" i="29"/>
  <c r="BL191" i="29"/>
  <c r="BL190" i="29"/>
  <c r="BL188" i="29"/>
  <c r="BL187" i="29"/>
  <c r="BE187" i="29"/>
  <c r="BE188" i="29" s="1"/>
  <c r="BE189" i="29" s="1"/>
  <c r="BL186" i="29"/>
  <c r="BE186" i="29"/>
  <c r="BL185" i="29"/>
  <c r="BE185" i="29"/>
  <c r="BL184" i="29"/>
  <c r="BK184" i="29"/>
  <c r="BL183" i="29"/>
  <c r="BK183" i="29"/>
  <c r="BL182" i="29"/>
  <c r="BK182" i="29"/>
  <c r="BL181" i="29"/>
  <c r="BK181" i="29"/>
  <c r="BD181" i="29"/>
  <c r="BD182" i="29" s="1"/>
  <c r="BL180" i="29"/>
  <c r="BK180" i="29"/>
  <c r="BJ180" i="29"/>
  <c r="BL179" i="29"/>
  <c r="BK179" i="29"/>
  <c r="BJ179" i="29"/>
  <c r="BL178" i="29"/>
  <c r="BK178" i="29"/>
  <c r="BJ178" i="29"/>
  <c r="BL177" i="29"/>
  <c r="BK177" i="29"/>
  <c r="BJ177" i="29"/>
  <c r="BL176" i="29"/>
  <c r="BK176" i="29"/>
  <c r="BJ176" i="29"/>
  <c r="BL175" i="29"/>
  <c r="BK175" i="29"/>
  <c r="BJ175" i="29"/>
  <c r="BL174" i="29"/>
  <c r="BK174" i="29"/>
  <c r="BJ174" i="29"/>
  <c r="BL173" i="29"/>
  <c r="BK173" i="29"/>
  <c r="BJ173" i="29"/>
  <c r="BL172" i="29"/>
  <c r="BK172" i="29"/>
  <c r="BJ172" i="29"/>
  <c r="M172" i="29"/>
  <c r="BL171" i="29"/>
  <c r="BK171" i="29"/>
  <c r="BJ171" i="29"/>
  <c r="BL170" i="29"/>
  <c r="BK170" i="29"/>
  <c r="BJ170" i="29"/>
  <c r="BL169" i="29"/>
  <c r="BK169" i="29"/>
  <c r="BJ169" i="29"/>
  <c r="BL168" i="29"/>
  <c r="BK168" i="29"/>
  <c r="BJ168" i="29"/>
  <c r="BL167" i="29"/>
  <c r="BK167" i="29"/>
  <c r="BJ167" i="29"/>
  <c r="BL166" i="29"/>
  <c r="BK166" i="29"/>
  <c r="BL165" i="29"/>
  <c r="BK165" i="29"/>
  <c r="BL164" i="29"/>
  <c r="BK164" i="29"/>
  <c r="BL163" i="29"/>
  <c r="BK163" i="29"/>
  <c r="BD163" i="29"/>
  <c r="BD164" i="29" s="1"/>
  <c r="BL162" i="29"/>
  <c r="BK162" i="29"/>
  <c r="BD162" i="29"/>
  <c r="A162" i="29" s="1"/>
  <c r="BB162" i="29"/>
  <c r="BB163" i="29" s="1"/>
  <c r="BL161" i="29"/>
  <c r="BK161" i="29"/>
  <c r="BJ161" i="29"/>
  <c r="BC161" i="29"/>
  <c r="BC162" i="29" s="1"/>
  <c r="BB161" i="29"/>
  <c r="BL160" i="29"/>
  <c r="BK160" i="29"/>
  <c r="BJ160" i="29"/>
  <c r="BI160" i="29"/>
  <c r="BB160" i="29"/>
  <c r="BL159" i="29"/>
  <c r="BK159" i="29"/>
  <c r="BJ159" i="29"/>
  <c r="BI159" i="29"/>
  <c r="BH159" i="29"/>
  <c r="BL158" i="29"/>
  <c r="BK158" i="29"/>
  <c r="BL157" i="29"/>
  <c r="BK157" i="29"/>
  <c r="BD157" i="29"/>
  <c r="A157" i="29" s="1"/>
  <c r="BL156" i="29"/>
  <c r="BK156" i="29"/>
  <c r="BJ156" i="29"/>
  <c r="BL154" i="29"/>
  <c r="BK154" i="29"/>
  <c r="BL152" i="29"/>
  <c r="BK152" i="29"/>
  <c r="BD152" i="29"/>
  <c r="A152" i="29" s="1"/>
  <c r="BL151" i="29"/>
  <c r="BK151" i="29"/>
  <c r="BJ151" i="29"/>
  <c r="BC151" i="29"/>
  <c r="BC152" i="29" s="1"/>
  <c r="BB151" i="29"/>
  <c r="BL150" i="29"/>
  <c r="BK150" i="29"/>
  <c r="BJ150" i="29"/>
  <c r="BI150" i="29"/>
  <c r="BB150" i="29"/>
  <c r="BL149" i="29"/>
  <c r="BK149" i="29"/>
  <c r="BJ149" i="29"/>
  <c r="BI149" i="29"/>
  <c r="BH149" i="29"/>
  <c r="BL148" i="29"/>
  <c r="BK148" i="29"/>
  <c r="BD148" i="29"/>
  <c r="BL147" i="29"/>
  <c r="BK147" i="29"/>
  <c r="BD147" i="29"/>
  <c r="BL146" i="29"/>
  <c r="BK146" i="29"/>
  <c r="BJ146" i="29"/>
  <c r="BC146" i="29"/>
  <c r="BC147" i="29" s="1"/>
  <c r="BL145" i="29"/>
  <c r="BK145" i="29"/>
  <c r="BJ145" i="29"/>
  <c r="BI145" i="29"/>
  <c r="BL144" i="29"/>
  <c r="BK144" i="29"/>
  <c r="BD144" i="29"/>
  <c r="A144" i="29" s="1"/>
  <c r="BL143" i="29"/>
  <c r="BK143" i="29"/>
  <c r="BD143" i="29"/>
  <c r="A143" i="29" s="1"/>
  <c r="BL142" i="29"/>
  <c r="BK142" i="29"/>
  <c r="BJ142" i="29"/>
  <c r="BL141" i="29"/>
  <c r="BK141" i="29"/>
  <c r="BJ141" i="29"/>
  <c r="BL140" i="29"/>
  <c r="BK140" i="29"/>
  <c r="BJ140" i="29"/>
  <c r="BL139" i="29"/>
  <c r="BK139" i="29"/>
  <c r="BJ139" i="29"/>
  <c r="BL138" i="29"/>
  <c r="BK138" i="29"/>
  <c r="BJ138" i="29"/>
  <c r="BL137" i="29"/>
  <c r="BK137" i="29"/>
  <c r="BJ137" i="29"/>
  <c r="BL136" i="29"/>
  <c r="BK136" i="29"/>
  <c r="BJ136" i="29"/>
  <c r="BC136" i="29"/>
  <c r="BC137" i="29" s="1"/>
  <c r="BL135" i="29"/>
  <c r="BK135" i="29"/>
  <c r="BJ135" i="29"/>
  <c r="BI135" i="29"/>
  <c r="BL134" i="29"/>
  <c r="BK134" i="29"/>
  <c r="BJ134" i="29"/>
  <c r="BI134" i="29"/>
  <c r="BL133" i="29"/>
  <c r="BK133" i="29"/>
  <c r="BJ133" i="29"/>
  <c r="BI133" i="29"/>
  <c r="BL132" i="29"/>
  <c r="BK132" i="29"/>
  <c r="BJ132" i="29"/>
  <c r="BI132" i="29"/>
  <c r="BL131" i="29"/>
  <c r="BK131" i="29"/>
  <c r="BJ131" i="29"/>
  <c r="BI131" i="29"/>
  <c r="BL130" i="29"/>
  <c r="BK130" i="29"/>
  <c r="BJ130" i="29"/>
  <c r="BI130" i="29"/>
  <c r="BL129" i="29"/>
  <c r="BK129" i="29"/>
  <c r="BJ129" i="29"/>
  <c r="BI129" i="29"/>
  <c r="BL128" i="29"/>
  <c r="BK128" i="29"/>
  <c r="BJ128" i="29"/>
  <c r="BI128" i="29"/>
  <c r="BL127" i="29"/>
  <c r="BK127" i="29"/>
  <c r="BJ127" i="29"/>
  <c r="BI127" i="29"/>
  <c r="BB127" i="29"/>
  <c r="BB128" i="29" s="1"/>
  <c r="BL126" i="29"/>
  <c r="BK126" i="29"/>
  <c r="BJ126" i="29"/>
  <c r="BI126" i="29"/>
  <c r="BH126" i="29"/>
  <c r="BL125" i="29"/>
  <c r="BK125" i="29"/>
  <c r="BJ125" i="29"/>
  <c r="BC125" i="29"/>
  <c r="BL124" i="29"/>
  <c r="BK124" i="29"/>
  <c r="BJ124" i="29"/>
  <c r="BI124" i="29"/>
  <c r="BL123" i="29"/>
  <c r="BK123" i="29"/>
  <c r="BL122" i="29"/>
  <c r="BK122" i="29"/>
  <c r="BD122" i="29"/>
  <c r="BD123" i="29" s="1"/>
  <c r="BL121" i="29"/>
  <c r="BK121" i="29"/>
  <c r="BD121" i="29"/>
  <c r="A121" i="29"/>
  <c r="BL120" i="29"/>
  <c r="BK120" i="29"/>
  <c r="BJ120" i="29"/>
  <c r="BL118" i="29"/>
  <c r="BK118" i="29"/>
  <c r="BD117" i="29"/>
  <c r="BD118" i="29" s="1"/>
  <c r="BL116" i="29"/>
  <c r="BK116" i="29"/>
  <c r="BD116" i="29"/>
  <c r="BC116" i="29"/>
  <c r="BC117" i="29" s="1"/>
  <c r="BC118" i="29" s="1"/>
  <c r="A116" i="29"/>
  <c r="BL115" i="29"/>
  <c r="BK115" i="29"/>
  <c r="BJ115" i="29"/>
  <c r="BC115" i="29"/>
  <c r="BL114" i="29"/>
  <c r="BK114" i="29"/>
  <c r="BJ114" i="29"/>
  <c r="BI114" i="29"/>
  <c r="BB114" i="29"/>
  <c r="BB115" i="29" s="1"/>
  <c r="BL113" i="29"/>
  <c r="BK113" i="29"/>
  <c r="BJ113" i="29"/>
  <c r="BI113" i="29"/>
  <c r="BH113" i="29"/>
  <c r="BL112" i="29"/>
  <c r="BK112" i="29"/>
  <c r="BJ112" i="29"/>
  <c r="BL111" i="29"/>
  <c r="BK111" i="29"/>
  <c r="BJ111" i="29"/>
  <c r="BL110" i="29"/>
  <c r="BK110" i="29"/>
  <c r="BJ110" i="29"/>
  <c r="BL109" i="29"/>
  <c r="BK109" i="29"/>
  <c r="BJ109" i="29"/>
  <c r="P109" i="29"/>
  <c r="BL108" i="29"/>
  <c r="BK108" i="29"/>
  <c r="BL107" i="29"/>
  <c r="BK107" i="29"/>
  <c r="BL106" i="29"/>
  <c r="BK106" i="29"/>
  <c r="BL105" i="29"/>
  <c r="BK105" i="29"/>
  <c r="BL104" i="29"/>
  <c r="BL103" i="29"/>
  <c r="BE103" i="29"/>
  <c r="BE104" i="29" s="1"/>
  <c r="BL102" i="29"/>
  <c r="BK102" i="29"/>
  <c r="BD102" i="29"/>
  <c r="BD103" i="29" s="1"/>
  <c r="A102" i="29"/>
  <c r="BL101" i="29"/>
  <c r="BK101" i="29"/>
  <c r="BJ101" i="29"/>
  <c r="BC101" i="29"/>
  <c r="BC102" i="29" s="1"/>
  <c r="BL100" i="29"/>
  <c r="BK100" i="29"/>
  <c r="BJ100" i="29"/>
  <c r="BC100" i="29"/>
  <c r="BL99" i="29"/>
  <c r="BK99" i="29"/>
  <c r="BJ99" i="29"/>
  <c r="BI99" i="29"/>
  <c r="BL98" i="29"/>
  <c r="BK98" i="29"/>
  <c r="BD98" i="29"/>
  <c r="A98" i="29" s="1"/>
  <c r="BL97" i="29"/>
  <c r="BK97" i="29"/>
  <c r="BJ97" i="29"/>
  <c r="BL96" i="29"/>
  <c r="BK96" i="29"/>
  <c r="BL95" i="29"/>
  <c r="BK95" i="29"/>
  <c r="BL94" i="29"/>
  <c r="BK94" i="29"/>
  <c r="BL93" i="29"/>
  <c r="BK93" i="29"/>
  <c r="BL92" i="29"/>
  <c r="BK92" i="29"/>
  <c r="BL91" i="29"/>
  <c r="BK91" i="29"/>
  <c r="BL90" i="29"/>
  <c r="BK90" i="29"/>
  <c r="BD90" i="29"/>
  <c r="A90" i="29" s="1"/>
  <c r="BL89" i="29"/>
  <c r="BK89" i="29"/>
  <c r="BJ89" i="29"/>
  <c r="BL88" i="29"/>
  <c r="BK88" i="29"/>
  <c r="BJ88" i="29"/>
  <c r="E88" i="29"/>
  <c r="BL87" i="29"/>
  <c r="BK87" i="29"/>
  <c r="BJ87" i="29"/>
  <c r="BC87" i="29"/>
  <c r="BL86" i="29"/>
  <c r="BK86" i="29"/>
  <c r="BJ86" i="29"/>
  <c r="BI86" i="29"/>
  <c r="BB86" i="29"/>
  <c r="BL85" i="29"/>
  <c r="BK85" i="29"/>
  <c r="BJ85" i="29"/>
  <c r="BI85" i="29"/>
  <c r="BH85" i="29"/>
  <c r="BL84" i="29"/>
  <c r="BK84" i="29"/>
  <c r="BJ84" i="29"/>
  <c r="BI84" i="29"/>
  <c r="BL83" i="29"/>
  <c r="BK83" i="29"/>
  <c r="BJ83" i="29"/>
  <c r="BI83" i="29"/>
  <c r="BL82" i="29"/>
  <c r="BK82" i="29"/>
  <c r="BJ82" i="29"/>
  <c r="BI82" i="29"/>
  <c r="BL81" i="29"/>
  <c r="BK81" i="29"/>
  <c r="BJ81" i="29"/>
  <c r="BI81" i="29"/>
  <c r="BL80" i="29"/>
  <c r="BK80" i="29"/>
  <c r="BJ80" i="29"/>
  <c r="BI80" i="29"/>
  <c r="BL79" i="29"/>
  <c r="BK79" i="29"/>
  <c r="BJ79" i="29"/>
  <c r="BI79" i="29"/>
  <c r="BL78" i="29"/>
  <c r="BK78" i="29"/>
  <c r="BJ78" i="29"/>
  <c r="BI78" i="29"/>
  <c r="BL77" i="29"/>
  <c r="BK77" i="29"/>
  <c r="BJ77" i="29"/>
  <c r="BI77" i="29"/>
  <c r="W77" i="29"/>
  <c r="W78" i="29" s="1"/>
  <c r="W79" i="29" s="1"/>
  <c r="AF76" i="29" s="1"/>
  <c r="AF77" i="29" s="1"/>
  <c r="N77" i="29"/>
  <c r="BL76" i="29"/>
  <c r="BK76" i="29"/>
  <c r="BJ76" i="29"/>
  <c r="BI76" i="29"/>
  <c r="W76" i="29"/>
  <c r="N76" i="29"/>
  <c r="E76" i="29"/>
  <c r="BL75" i="29"/>
  <c r="BK75" i="29"/>
  <c r="BJ75" i="29"/>
  <c r="BI75" i="29"/>
  <c r="BL74" i="29"/>
  <c r="BK74" i="29"/>
  <c r="BJ74" i="29"/>
  <c r="BI74" i="29"/>
  <c r="BB74" i="29"/>
  <c r="BB75" i="29" s="1"/>
  <c r="BL73" i="29"/>
  <c r="BK73" i="29"/>
  <c r="BJ73" i="29"/>
  <c r="BI73" i="29"/>
  <c r="BB73" i="29"/>
  <c r="BL72" i="29"/>
  <c r="BK72" i="29"/>
  <c r="BJ72" i="29"/>
  <c r="BI72" i="29"/>
  <c r="BH72" i="29"/>
  <c r="BL71" i="29"/>
  <c r="BK71" i="29"/>
  <c r="BJ71" i="29"/>
  <c r="BI71" i="29"/>
  <c r="BH71" i="29"/>
  <c r="B71" i="29"/>
  <c r="BL70" i="29"/>
  <c r="BK70" i="29"/>
  <c r="BJ70" i="29"/>
  <c r="BI70" i="29"/>
  <c r="BH70" i="29"/>
  <c r="BL69" i="29"/>
  <c r="BK69" i="29"/>
  <c r="BJ69" i="29"/>
  <c r="BI69" i="29"/>
  <c r="BH69" i="29"/>
  <c r="BL68" i="29"/>
  <c r="BK68" i="29"/>
  <c r="BJ68" i="29"/>
  <c r="BI68" i="29"/>
  <c r="BH68" i="29"/>
  <c r="BL67" i="29"/>
  <c r="BK67" i="29"/>
  <c r="BJ67" i="29"/>
  <c r="BI67" i="29"/>
  <c r="BH67" i="29"/>
  <c r="BL66" i="29"/>
  <c r="BK66" i="29"/>
  <c r="BJ66" i="29"/>
  <c r="BI66" i="29"/>
  <c r="BH66" i="29"/>
  <c r="BL65" i="29"/>
  <c r="BK65" i="29"/>
  <c r="BJ65" i="29"/>
  <c r="BI65" i="29"/>
  <c r="BH65" i="29"/>
  <c r="BL64" i="29"/>
  <c r="BK64" i="29"/>
  <c r="BJ64" i="29"/>
  <c r="BI64" i="29"/>
  <c r="BH64" i="29"/>
  <c r="BL63" i="29"/>
  <c r="BK63" i="29"/>
  <c r="BJ63" i="29"/>
  <c r="BI63" i="29"/>
  <c r="BH63" i="29"/>
  <c r="BL62" i="29"/>
  <c r="BK62" i="29"/>
  <c r="BJ62" i="29"/>
  <c r="BI62" i="29"/>
  <c r="BH62" i="29"/>
  <c r="BL61" i="29"/>
  <c r="BK61" i="29"/>
  <c r="BJ61" i="29"/>
  <c r="BI61" i="29"/>
  <c r="BH61" i="29"/>
  <c r="BL60" i="29"/>
  <c r="BK60" i="29"/>
  <c r="BJ60" i="29"/>
  <c r="BI60" i="29"/>
  <c r="BH60" i="29"/>
  <c r="BL59" i="29"/>
  <c r="BK59" i="29"/>
  <c r="BJ59" i="29"/>
  <c r="BI59" i="29"/>
  <c r="BH59" i="29"/>
  <c r="BL58" i="29"/>
  <c r="BK58" i="29"/>
  <c r="BJ58" i="29"/>
  <c r="BI58" i="29"/>
  <c r="BH58" i="29"/>
  <c r="BL57" i="29"/>
  <c r="BK57" i="29"/>
  <c r="BJ57" i="29"/>
  <c r="BI57" i="29"/>
  <c r="BH57" i="29"/>
  <c r="BL56" i="29"/>
  <c r="BK56" i="29"/>
  <c r="BJ56" i="29"/>
  <c r="BI56" i="29"/>
  <c r="BH56" i="29"/>
  <c r="BL55" i="29"/>
  <c r="BK55" i="29"/>
  <c r="BJ55" i="29"/>
  <c r="BI55" i="29"/>
  <c r="BH55" i="29"/>
  <c r="BL54" i="29"/>
  <c r="BK54" i="29"/>
  <c r="BJ54" i="29"/>
  <c r="BI54" i="29"/>
  <c r="BH54" i="29"/>
  <c r="BL53" i="29"/>
  <c r="BK53" i="29"/>
  <c r="BJ53" i="29"/>
  <c r="BI53" i="29"/>
  <c r="BH53" i="29"/>
  <c r="BL52" i="29"/>
  <c r="BK52" i="29"/>
  <c r="BJ52" i="29"/>
  <c r="BI52" i="29"/>
  <c r="BH52" i="29"/>
  <c r="BL51" i="29"/>
  <c r="BK51" i="29"/>
  <c r="BJ51" i="29"/>
  <c r="BI51" i="29"/>
  <c r="BH51" i="29"/>
  <c r="BL50" i="29"/>
  <c r="BK50" i="29"/>
  <c r="BJ50" i="29"/>
  <c r="BI50" i="29"/>
  <c r="BH50" i="29"/>
  <c r="BL49" i="29"/>
  <c r="BK49" i="29"/>
  <c r="BJ49" i="29"/>
  <c r="BI49" i="29"/>
  <c r="BH49" i="29"/>
  <c r="BL48" i="29"/>
  <c r="BK48" i="29"/>
  <c r="BJ48" i="29"/>
  <c r="BI48" i="29"/>
  <c r="BH48" i="29"/>
  <c r="BL47" i="29"/>
  <c r="BK47" i="29"/>
  <c r="BJ47" i="29"/>
  <c r="BI47" i="29"/>
  <c r="BH47" i="29"/>
  <c r="BL46" i="29"/>
  <c r="BK46" i="29"/>
  <c r="BJ46" i="29"/>
  <c r="BI46" i="29"/>
  <c r="BH46" i="29"/>
  <c r="BL45" i="29"/>
  <c r="BK45" i="29"/>
  <c r="BJ45" i="29"/>
  <c r="BI45" i="29"/>
  <c r="BH45" i="29"/>
  <c r="BL44" i="29"/>
  <c r="BK44" i="29"/>
  <c r="BJ44" i="29"/>
  <c r="BI44" i="29"/>
  <c r="BH44" i="29"/>
  <c r="BL43" i="29"/>
  <c r="BK43" i="29"/>
  <c r="BJ43" i="29"/>
  <c r="BI43" i="29"/>
  <c r="BH43" i="29"/>
  <c r="BL42" i="29"/>
  <c r="BK42" i="29"/>
  <c r="BJ42" i="29"/>
  <c r="BI42" i="29"/>
  <c r="BH42" i="29"/>
  <c r="BL41" i="29"/>
  <c r="BK41" i="29"/>
  <c r="BJ41" i="29"/>
  <c r="BI41" i="29"/>
  <c r="BH41" i="29"/>
  <c r="BL40" i="29"/>
  <c r="BK40" i="29"/>
  <c r="BJ40" i="29"/>
  <c r="BI40" i="29"/>
  <c r="BH40" i="29"/>
  <c r="B40" i="29"/>
  <c r="BL39" i="29"/>
  <c r="BK39" i="29"/>
  <c r="BJ39" i="29"/>
  <c r="BI39" i="29"/>
  <c r="BH39" i="29"/>
  <c r="B39" i="29"/>
  <c r="BL38" i="29"/>
  <c r="BK38" i="29"/>
  <c r="BJ38" i="29"/>
  <c r="BI38" i="29"/>
  <c r="BH38" i="29"/>
  <c r="BL37" i="29"/>
  <c r="BK37" i="29"/>
  <c r="BJ37" i="29"/>
  <c r="BI37" i="29"/>
  <c r="BH37" i="29"/>
  <c r="BL36" i="29"/>
  <c r="BK36" i="29"/>
  <c r="BJ36" i="29"/>
  <c r="BI36" i="29"/>
  <c r="BH36" i="29"/>
  <c r="BL35" i="29"/>
  <c r="BK35" i="29"/>
  <c r="BJ35" i="29"/>
  <c r="BI35" i="29"/>
  <c r="BH35" i="29"/>
  <c r="BL34" i="29"/>
  <c r="BK34" i="29"/>
  <c r="BJ34" i="29"/>
  <c r="BI34" i="29"/>
  <c r="BH34" i="29"/>
  <c r="BL33" i="29"/>
  <c r="BK33" i="29"/>
  <c r="BJ33" i="29"/>
  <c r="BI33" i="29"/>
  <c r="BH33" i="29"/>
  <c r="BL32" i="29"/>
  <c r="BK32" i="29"/>
  <c r="BJ32" i="29"/>
  <c r="BI32" i="29"/>
  <c r="BH32" i="29"/>
  <c r="BL31" i="29"/>
  <c r="BK31" i="29"/>
  <c r="BJ31" i="29"/>
  <c r="BI31" i="29"/>
  <c r="BH31" i="29"/>
  <c r="BL30" i="29"/>
  <c r="BK30" i="29"/>
  <c r="BJ30" i="29"/>
  <c r="BI30" i="29"/>
  <c r="BH30" i="29"/>
  <c r="BL29" i="29"/>
  <c r="BK29" i="29"/>
  <c r="BJ29" i="29"/>
  <c r="BI29" i="29"/>
  <c r="BH29" i="29"/>
  <c r="BL28" i="29"/>
  <c r="BK28" i="29"/>
  <c r="BJ28" i="29"/>
  <c r="BI28" i="29"/>
  <c r="BH28" i="29"/>
  <c r="BL27" i="29"/>
  <c r="BK27" i="29"/>
  <c r="BJ27" i="29"/>
  <c r="BI27" i="29"/>
  <c r="BH27" i="29"/>
  <c r="BL26" i="29"/>
  <c r="BK26" i="29"/>
  <c r="BJ26" i="29"/>
  <c r="BI26" i="29"/>
  <c r="BH26" i="29"/>
  <c r="BL25" i="29"/>
  <c r="BK25" i="29"/>
  <c r="BJ25" i="29"/>
  <c r="BI25" i="29"/>
  <c r="BH25" i="29"/>
  <c r="BL24" i="29"/>
  <c r="BK24" i="29"/>
  <c r="BJ24" i="29"/>
  <c r="BI24" i="29"/>
  <c r="BH24" i="29"/>
  <c r="BL23" i="29"/>
  <c r="BK23" i="29"/>
  <c r="BJ23" i="29"/>
  <c r="BI23" i="29"/>
  <c r="BH23" i="29"/>
  <c r="BL22" i="29"/>
  <c r="BK22" i="29"/>
  <c r="BJ22" i="29"/>
  <c r="BI22" i="29"/>
  <c r="BH22" i="29"/>
  <c r="BL21" i="29"/>
  <c r="BK21" i="29"/>
  <c r="BJ21" i="29"/>
  <c r="BI21" i="29"/>
  <c r="BH21" i="29"/>
  <c r="BL20" i="29"/>
  <c r="BK20" i="29"/>
  <c r="BJ20" i="29"/>
  <c r="BI20" i="29"/>
  <c r="BH20" i="29"/>
  <c r="BS19" i="29"/>
  <c r="BL19" i="29"/>
  <c r="BK19" i="29"/>
  <c r="BJ19" i="29"/>
  <c r="BI19" i="29"/>
  <c r="BH19" i="29"/>
  <c r="BL18" i="29"/>
  <c r="BK18" i="29"/>
  <c r="BJ18" i="29"/>
  <c r="BI18" i="29"/>
  <c r="BH18" i="29"/>
  <c r="BL17" i="29"/>
  <c r="BK17" i="29"/>
  <c r="BJ17" i="29"/>
  <c r="BI17" i="29"/>
  <c r="BH17" i="29"/>
  <c r="BL16" i="29"/>
  <c r="BK16" i="29"/>
  <c r="BJ16" i="29"/>
  <c r="BI16" i="29"/>
  <c r="BH16" i="29"/>
  <c r="BL15" i="29"/>
  <c r="BK15" i="29"/>
  <c r="BJ15" i="29"/>
  <c r="BI15" i="29"/>
  <c r="BH15" i="29"/>
  <c r="BL14" i="29"/>
  <c r="BK14" i="29"/>
  <c r="BJ14" i="29"/>
  <c r="BI14" i="29"/>
  <c r="BH14" i="29"/>
  <c r="BL13" i="29"/>
  <c r="BK13" i="29"/>
  <c r="BJ13" i="29"/>
  <c r="BI13" i="29"/>
  <c r="BH13" i="29"/>
  <c r="BL12" i="29"/>
  <c r="BK12" i="29"/>
  <c r="BJ12" i="29"/>
  <c r="BI12" i="29"/>
  <c r="BH12" i="29"/>
  <c r="BL11" i="29"/>
  <c r="BK11" i="29"/>
  <c r="BJ11" i="29"/>
  <c r="BI11" i="29"/>
  <c r="BH11" i="29"/>
  <c r="BL10" i="29"/>
  <c r="BK10" i="29"/>
  <c r="BJ10" i="29"/>
  <c r="BI10" i="29"/>
  <c r="BH10" i="29"/>
  <c r="BL9" i="29"/>
  <c r="BK9" i="29"/>
  <c r="BJ9" i="29"/>
  <c r="BI9" i="29"/>
  <c r="BH9" i="29"/>
  <c r="BL8" i="29"/>
  <c r="BK8" i="29"/>
  <c r="BJ8" i="29"/>
  <c r="BI8" i="29"/>
  <c r="BH8" i="29"/>
  <c r="BL7" i="29"/>
  <c r="BK7" i="29"/>
  <c r="BJ7" i="29"/>
  <c r="BI7" i="29"/>
  <c r="BH7" i="29"/>
  <c r="BL6" i="29"/>
  <c r="BK6" i="29"/>
  <c r="BJ6" i="29"/>
  <c r="BI6" i="29"/>
  <c r="BH6" i="29"/>
  <c r="BL5" i="29"/>
  <c r="BK5" i="29"/>
  <c r="BJ5" i="29"/>
  <c r="BI5" i="29"/>
  <c r="BH5" i="29"/>
  <c r="BL4" i="29"/>
  <c r="BK4" i="29"/>
  <c r="BJ4" i="29"/>
  <c r="BI4" i="29"/>
  <c r="BH4" i="29"/>
  <c r="BL3" i="29"/>
  <c r="BK3" i="29"/>
  <c r="BJ3" i="29"/>
  <c r="BI3" i="29"/>
  <c r="BH3" i="29"/>
  <c r="BA3" i="29"/>
  <c r="BL1230" i="10"/>
  <c r="BK1230" i="10"/>
  <c r="BJ1230" i="10"/>
  <c r="BI1230" i="10"/>
  <c r="BH1230" i="10"/>
  <c r="BL1229" i="10"/>
  <c r="BK1229" i="10"/>
  <c r="BJ1229" i="10"/>
  <c r="BI1229" i="10"/>
  <c r="BH1229" i="10"/>
  <c r="BL1228" i="10"/>
  <c r="BK1228" i="10"/>
  <c r="BJ1228" i="10"/>
  <c r="BI1228" i="10"/>
  <c r="BH1228" i="10"/>
  <c r="BL1227" i="10"/>
  <c r="BK1227" i="10"/>
  <c r="BJ1227" i="10"/>
  <c r="BI1227" i="10"/>
  <c r="BH1227" i="10"/>
  <c r="BL1226" i="10"/>
  <c r="BK1226" i="10"/>
  <c r="BJ1226" i="10"/>
  <c r="BI1226" i="10"/>
  <c r="BH1226" i="10"/>
  <c r="BL1225" i="10"/>
  <c r="BK1225" i="10"/>
  <c r="BJ1225" i="10"/>
  <c r="BI1225" i="10"/>
  <c r="BH1225" i="10"/>
  <c r="BL1224" i="10"/>
  <c r="BK1224" i="10"/>
  <c r="BJ1224" i="10"/>
  <c r="BI1224" i="10"/>
  <c r="BH1224" i="10"/>
  <c r="BL1223" i="10"/>
  <c r="BK1223" i="10"/>
  <c r="BJ1223" i="10"/>
  <c r="BI1223" i="10"/>
  <c r="BH1223" i="10"/>
  <c r="BL1222" i="10"/>
  <c r="BK1222" i="10"/>
  <c r="BJ1222" i="10"/>
  <c r="BI1222" i="10"/>
  <c r="BH1222" i="10"/>
  <c r="BL1221" i="10"/>
  <c r="BK1221" i="10"/>
  <c r="BJ1221" i="10"/>
  <c r="BI1221" i="10"/>
  <c r="BH1221" i="10"/>
  <c r="BL1220" i="10"/>
  <c r="BK1220" i="10"/>
  <c r="BJ1220" i="10"/>
  <c r="BI1220" i="10"/>
  <c r="BH1220" i="10"/>
  <c r="BL1219" i="10"/>
  <c r="BK1219" i="10"/>
  <c r="BJ1219" i="10"/>
  <c r="BI1219" i="10"/>
  <c r="BH1219" i="10"/>
  <c r="BL1218" i="10"/>
  <c r="BK1218" i="10"/>
  <c r="BJ1218" i="10"/>
  <c r="BI1218" i="10"/>
  <c r="BH1218" i="10"/>
  <c r="BL1217" i="10"/>
  <c r="BK1217" i="10"/>
  <c r="BJ1217" i="10"/>
  <c r="BI1217" i="10"/>
  <c r="BH1217" i="10"/>
  <c r="BL1216" i="10"/>
  <c r="BK1216" i="10"/>
  <c r="BJ1216" i="10"/>
  <c r="BI1216" i="10"/>
  <c r="BH1216" i="10"/>
  <c r="BL1215" i="10"/>
  <c r="BK1215" i="10"/>
  <c r="BJ1215" i="10"/>
  <c r="BI1215" i="10"/>
  <c r="BH1215" i="10"/>
  <c r="BL1214" i="10"/>
  <c r="BK1214" i="10"/>
  <c r="BJ1214" i="10"/>
  <c r="BI1214" i="10"/>
  <c r="BH1214" i="10"/>
  <c r="BL1213" i="10"/>
  <c r="BK1213" i="10"/>
  <c r="BJ1213" i="10"/>
  <c r="BI1213" i="10"/>
  <c r="BH1213" i="10"/>
  <c r="BL1212" i="10"/>
  <c r="BK1212" i="10"/>
  <c r="BJ1212" i="10"/>
  <c r="BI1212" i="10"/>
  <c r="BH1212" i="10"/>
  <c r="BL1211" i="10"/>
  <c r="BK1211" i="10"/>
  <c r="BJ1211" i="10"/>
  <c r="BI1211" i="10"/>
  <c r="BH1211" i="10"/>
  <c r="BL1210" i="10"/>
  <c r="BK1210" i="10"/>
  <c r="BJ1210" i="10"/>
  <c r="BI1210" i="10"/>
  <c r="BH1210" i="10"/>
  <c r="BL1209" i="10"/>
  <c r="BK1209" i="10"/>
  <c r="BJ1209" i="10"/>
  <c r="BI1209" i="10"/>
  <c r="BH1209" i="10"/>
  <c r="BL1208" i="10"/>
  <c r="BK1208" i="10"/>
  <c r="BJ1208" i="10"/>
  <c r="BI1208" i="10"/>
  <c r="BH1208" i="10"/>
  <c r="BL1207" i="10"/>
  <c r="BK1207" i="10"/>
  <c r="BJ1207" i="10"/>
  <c r="BI1207" i="10"/>
  <c r="BH1207" i="10"/>
  <c r="BL1206" i="10"/>
  <c r="BK1206" i="10"/>
  <c r="BJ1206" i="10"/>
  <c r="BI1206" i="10"/>
  <c r="BH1206" i="10"/>
  <c r="BL1205" i="10"/>
  <c r="BK1205" i="10"/>
  <c r="BJ1205" i="10"/>
  <c r="BI1205" i="10"/>
  <c r="BH1205" i="10"/>
  <c r="BL1204" i="10"/>
  <c r="BK1204" i="10"/>
  <c r="BJ1204" i="10"/>
  <c r="BI1204" i="10"/>
  <c r="BH1204" i="10"/>
  <c r="BL1203" i="10"/>
  <c r="BK1203" i="10"/>
  <c r="BJ1203" i="10"/>
  <c r="BI1203" i="10"/>
  <c r="BH1203" i="10"/>
  <c r="BL1202" i="10"/>
  <c r="BK1202" i="10"/>
  <c r="BJ1202" i="10"/>
  <c r="BI1202" i="10"/>
  <c r="BH1202" i="10"/>
  <c r="BL1201" i="10"/>
  <c r="BK1201" i="10"/>
  <c r="BJ1201" i="10"/>
  <c r="BI1201" i="10"/>
  <c r="BH1201" i="10"/>
  <c r="BL1200" i="10"/>
  <c r="BK1200" i="10"/>
  <c r="BJ1200" i="10"/>
  <c r="BI1200" i="10"/>
  <c r="BH1200" i="10"/>
  <c r="BL1199" i="10"/>
  <c r="BK1199" i="10"/>
  <c r="BJ1199" i="10"/>
  <c r="BI1199" i="10"/>
  <c r="BH1199" i="10"/>
  <c r="BL1198" i="10"/>
  <c r="BK1198" i="10"/>
  <c r="BJ1198" i="10"/>
  <c r="BL1197" i="10"/>
  <c r="BK1197" i="10"/>
  <c r="BJ1197" i="10"/>
  <c r="BL1196" i="10"/>
  <c r="BK1196" i="10"/>
  <c r="BJ1196" i="10"/>
  <c r="BL1195" i="10"/>
  <c r="BK1195" i="10"/>
  <c r="BJ1195" i="10"/>
  <c r="BL1194" i="10"/>
  <c r="BK1194" i="10"/>
  <c r="BJ1194" i="10"/>
  <c r="BL1193" i="10"/>
  <c r="BK1193" i="10"/>
  <c r="BJ1193" i="10"/>
  <c r="BL1192" i="10"/>
  <c r="BK1192" i="10"/>
  <c r="BJ1192" i="10"/>
  <c r="O1192" i="10"/>
  <c r="BL1191" i="10"/>
  <c r="BK1191" i="10"/>
  <c r="BJ1191" i="10"/>
  <c r="BL1190" i="10"/>
  <c r="BK1190" i="10"/>
  <c r="BJ1190" i="10"/>
  <c r="BL1189" i="10"/>
  <c r="BK1189" i="10"/>
  <c r="BJ1189" i="10"/>
  <c r="BL1188" i="10"/>
  <c r="BK1188" i="10"/>
  <c r="BJ1188" i="10"/>
  <c r="BL1187" i="10"/>
  <c r="BK1187" i="10"/>
  <c r="BJ1187" i="10"/>
  <c r="BL1186" i="10"/>
  <c r="BK1186" i="10"/>
  <c r="BJ1186" i="10"/>
  <c r="BL1185" i="10"/>
  <c r="BK1185" i="10"/>
  <c r="BJ1185" i="10"/>
  <c r="BC1185" i="10"/>
  <c r="BC1186" i="10" s="1"/>
  <c r="BL1184" i="10"/>
  <c r="BK1184" i="10"/>
  <c r="BJ1184" i="10"/>
  <c r="BI1184" i="10"/>
  <c r="BL1183" i="10"/>
  <c r="BK1183" i="10"/>
  <c r="BJ1183" i="10"/>
  <c r="BI1183" i="10"/>
  <c r="BL1182" i="10"/>
  <c r="BK1182" i="10"/>
  <c r="BJ1182" i="10"/>
  <c r="BL1181" i="10"/>
  <c r="BK1181" i="10"/>
  <c r="BJ1181" i="10"/>
  <c r="BL1180" i="10"/>
  <c r="BK1180" i="10"/>
  <c r="BJ1180" i="10"/>
  <c r="BL1179" i="10"/>
  <c r="BK1179" i="10"/>
  <c r="BJ1179" i="10"/>
  <c r="BL1178" i="10"/>
  <c r="BK1178" i="10"/>
  <c r="BJ1178" i="10"/>
  <c r="BL1177" i="10"/>
  <c r="BK1177" i="10"/>
  <c r="BL1176" i="10"/>
  <c r="BK1176" i="10"/>
  <c r="BL1175" i="10"/>
  <c r="BK1175" i="10"/>
  <c r="BL1174" i="10"/>
  <c r="BK1174" i="10"/>
  <c r="BL1173" i="10"/>
  <c r="BK1173" i="10"/>
  <c r="BL1172" i="10"/>
  <c r="BK1172" i="10"/>
  <c r="BL1171" i="10"/>
  <c r="BK1171" i="10"/>
  <c r="BL1170" i="10"/>
  <c r="BK1170" i="10"/>
  <c r="BL1169" i="10"/>
  <c r="BK1169" i="10"/>
  <c r="BL1168" i="10"/>
  <c r="BK1168" i="10"/>
  <c r="BL1167" i="10"/>
  <c r="BK1167" i="10"/>
  <c r="P1167" i="10"/>
  <c r="BL1166" i="10"/>
  <c r="BK1166" i="10"/>
  <c r="BL1165" i="10"/>
  <c r="BK1165" i="10"/>
  <c r="BL1164" i="10"/>
  <c r="BK1164" i="10"/>
  <c r="BL1163" i="10"/>
  <c r="BK1163" i="10"/>
  <c r="BD1163" i="10"/>
  <c r="BD1164" i="10" s="1"/>
  <c r="A1163" i="10"/>
  <c r="BL1162" i="10"/>
  <c r="BK1162" i="10"/>
  <c r="BJ1162" i="10"/>
  <c r="BL1161" i="10"/>
  <c r="BK1161" i="10"/>
  <c r="BJ1161" i="10"/>
  <c r="BL1160" i="10"/>
  <c r="BK1160" i="10"/>
  <c r="BJ1160" i="10"/>
  <c r="BL1159" i="10"/>
  <c r="BK1159" i="10"/>
  <c r="BJ1159" i="10"/>
  <c r="BL1158" i="10"/>
  <c r="BK1158" i="10"/>
  <c r="BJ1158" i="10"/>
  <c r="BL1157" i="10"/>
  <c r="BK1157" i="10"/>
  <c r="BJ1157" i="10"/>
  <c r="BL1156" i="10"/>
  <c r="BK1156" i="10"/>
  <c r="BJ1156" i="10"/>
  <c r="BL1155" i="10"/>
  <c r="BK1155" i="10"/>
  <c r="BJ1155" i="10"/>
  <c r="BL1154" i="10"/>
  <c r="BK1154" i="10"/>
  <c r="BJ1154" i="10"/>
  <c r="BL1153" i="10"/>
  <c r="BK1153" i="10"/>
  <c r="BJ1153" i="10"/>
  <c r="BC1153" i="10"/>
  <c r="BC1154" i="10" s="1"/>
  <c r="BL1152" i="10"/>
  <c r="BK1152" i="10"/>
  <c r="BJ1152" i="10"/>
  <c r="BC1152" i="10"/>
  <c r="BL1151" i="10"/>
  <c r="BK1151" i="10"/>
  <c r="BJ1151" i="10"/>
  <c r="BI1151" i="10"/>
  <c r="BL1150" i="10"/>
  <c r="BK1150" i="10"/>
  <c r="BJ1150" i="10"/>
  <c r="BI1150" i="10"/>
  <c r="BL1149" i="10"/>
  <c r="BK1149" i="10"/>
  <c r="BL1148" i="10"/>
  <c r="BK1148" i="10"/>
  <c r="BL1147" i="10"/>
  <c r="BK1147" i="10"/>
  <c r="BL1146" i="10"/>
  <c r="BK1146" i="10"/>
  <c r="BL1145" i="10"/>
  <c r="BK1145" i="10"/>
  <c r="BL1144" i="10"/>
  <c r="BK1144" i="10"/>
  <c r="BL1143" i="10"/>
  <c r="BK1143" i="10"/>
  <c r="BL1142" i="10"/>
  <c r="BK1142" i="10"/>
  <c r="BL1141" i="10"/>
  <c r="BK1141" i="10"/>
  <c r="BL1140" i="10"/>
  <c r="BK1140" i="10"/>
  <c r="BL1139" i="10"/>
  <c r="BK1139" i="10"/>
  <c r="BL1138" i="10"/>
  <c r="BK1138" i="10"/>
  <c r="P1138" i="10"/>
  <c r="BL1137" i="10"/>
  <c r="BK1137" i="10"/>
  <c r="BL1136" i="10"/>
  <c r="BK1136" i="10"/>
  <c r="BD1136" i="10"/>
  <c r="BD1137" i="10" s="1"/>
  <c r="BL1135" i="10"/>
  <c r="BK1135" i="10"/>
  <c r="BJ1135" i="10"/>
  <c r="BC1135" i="10"/>
  <c r="BC1136" i="10" s="1"/>
  <c r="BL1134" i="10"/>
  <c r="BK1134" i="10"/>
  <c r="BJ1134" i="10"/>
  <c r="BI1134" i="10"/>
  <c r="BL1133" i="10"/>
  <c r="BK1133" i="10"/>
  <c r="BJ1133" i="10"/>
  <c r="BI1133" i="10"/>
  <c r="BL1132" i="10"/>
  <c r="BK1132" i="10"/>
  <c r="BJ1132" i="10"/>
  <c r="BI1132" i="10"/>
  <c r="BL1131" i="10"/>
  <c r="BK1131" i="10"/>
  <c r="BJ1131" i="10"/>
  <c r="BI1131" i="10"/>
  <c r="BL1130" i="10"/>
  <c r="BK1130" i="10"/>
  <c r="BJ1130" i="10"/>
  <c r="BI1130" i="10"/>
  <c r="BL1129" i="10"/>
  <c r="BK1129" i="10"/>
  <c r="BJ1129" i="10"/>
  <c r="BI1129" i="10"/>
  <c r="BL1128" i="10"/>
  <c r="BK1128" i="10"/>
  <c r="BJ1128" i="10"/>
  <c r="BI1128" i="10"/>
  <c r="BL1127" i="10"/>
  <c r="BK1127" i="10"/>
  <c r="BJ1127" i="10"/>
  <c r="BI1127" i="10"/>
  <c r="BL1126" i="10"/>
  <c r="BK1126" i="10"/>
  <c r="BJ1126" i="10"/>
  <c r="BI1126" i="10"/>
  <c r="BL1125" i="10"/>
  <c r="BK1125" i="10"/>
  <c r="BJ1125" i="10"/>
  <c r="BI1125" i="10"/>
  <c r="BL1124" i="10"/>
  <c r="BK1124" i="10"/>
  <c r="BJ1124" i="10"/>
  <c r="BI1124" i="10"/>
  <c r="BL1123" i="10"/>
  <c r="BK1123" i="10"/>
  <c r="BJ1123" i="10"/>
  <c r="BI1123" i="10"/>
  <c r="BL1122" i="10"/>
  <c r="BK1122" i="10"/>
  <c r="BJ1122" i="10"/>
  <c r="BI1122" i="10"/>
  <c r="BB1122" i="10"/>
  <c r="BB1123" i="10" s="1"/>
  <c r="N1122" i="10"/>
  <c r="BL1121" i="10"/>
  <c r="BK1121" i="10"/>
  <c r="BJ1121" i="10"/>
  <c r="BI1121" i="10"/>
  <c r="BB1121" i="10"/>
  <c r="BL1120" i="10"/>
  <c r="BK1120" i="10"/>
  <c r="BJ1120" i="10"/>
  <c r="BI1120" i="10"/>
  <c r="BB1120" i="10"/>
  <c r="BL1119" i="10"/>
  <c r="BK1119" i="10"/>
  <c r="BJ1119" i="10"/>
  <c r="BI1119" i="10"/>
  <c r="BH1119" i="10"/>
  <c r="BL1118" i="10"/>
  <c r="BK1118" i="10"/>
  <c r="BJ1118" i="10"/>
  <c r="BI1118" i="10"/>
  <c r="BL1117" i="10"/>
  <c r="BK1117" i="10"/>
  <c r="BJ1117" i="10"/>
  <c r="BI1117" i="10"/>
  <c r="BL1116" i="10"/>
  <c r="BK1116" i="10"/>
  <c r="BL1115" i="10"/>
  <c r="BK1115" i="10"/>
  <c r="BL1114" i="10"/>
  <c r="BK1114" i="10"/>
  <c r="BL1113" i="10"/>
  <c r="BK1113" i="10"/>
  <c r="BL1112" i="10"/>
  <c r="BK1112" i="10"/>
  <c r="BL1111" i="10"/>
  <c r="BK1111" i="10"/>
  <c r="BL1110" i="10"/>
  <c r="BK1110" i="10"/>
  <c r="BL1109" i="10"/>
  <c r="BK1109" i="10"/>
  <c r="BL1108" i="10"/>
  <c r="BK1108" i="10"/>
  <c r="BL1107" i="10"/>
  <c r="BK1107" i="10"/>
  <c r="BL1106" i="10"/>
  <c r="BK1106" i="10"/>
  <c r="BL1105" i="10"/>
  <c r="BK1105" i="10"/>
  <c r="BL1104" i="10"/>
  <c r="BK1104" i="10"/>
  <c r="BL1103" i="10"/>
  <c r="BK1103" i="10"/>
  <c r="BL1102" i="10"/>
  <c r="BK1102" i="10"/>
  <c r="BL1101" i="10"/>
  <c r="BK1101" i="10"/>
  <c r="BL1100" i="10"/>
  <c r="BK1100" i="10"/>
  <c r="BD1100" i="10"/>
  <c r="BD1101" i="10" s="1"/>
  <c r="A1100" i="10"/>
  <c r="BL1099" i="10"/>
  <c r="BK1099" i="10"/>
  <c r="BJ1099" i="10"/>
  <c r="BC1099" i="10"/>
  <c r="BL1098" i="10"/>
  <c r="BK1098" i="10"/>
  <c r="BJ1098" i="10"/>
  <c r="BI1098" i="10"/>
  <c r="BL1097" i="10"/>
  <c r="BK1097" i="10"/>
  <c r="BJ1097" i="10"/>
  <c r="BI1097" i="10"/>
  <c r="BL1096" i="10"/>
  <c r="BK1096" i="10"/>
  <c r="BJ1096" i="10"/>
  <c r="BI1096" i="10"/>
  <c r="BL1095" i="10"/>
  <c r="BK1095" i="10"/>
  <c r="BJ1095" i="10"/>
  <c r="BI1095" i="10"/>
  <c r="BL1094" i="10"/>
  <c r="BK1094" i="10"/>
  <c r="BJ1094" i="10"/>
  <c r="BI1094" i="10"/>
  <c r="BB1094" i="10"/>
  <c r="BB1095" i="10" s="1"/>
  <c r="BL1093" i="10"/>
  <c r="BK1093" i="10"/>
  <c r="BJ1093" i="10"/>
  <c r="BI1093" i="10"/>
  <c r="BH1093" i="10"/>
  <c r="BL1092" i="10"/>
  <c r="BK1092" i="10"/>
  <c r="BJ1092" i="10"/>
  <c r="BL1091" i="10"/>
  <c r="BK1091" i="10"/>
  <c r="BJ1091" i="10"/>
  <c r="BC1091" i="10"/>
  <c r="BL1090" i="10"/>
  <c r="BK1090" i="10"/>
  <c r="BJ1090" i="10"/>
  <c r="BC1090" i="10"/>
  <c r="BL1089" i="10"/>
  <c r="BK1089" i="10"/>
  <c r="BJ1089" i="10"/>
  <c r="BC1089" i="10"/>
  <c r="BL1088" i="10"/>
  <c r="BK1088" i="10"/>
  <c r="BJ1088" i="10"/>
  <c r="BI1088" i="10"/>
  <c r="BL1087" i="10"/>
  <c r="BK1087" i="10"/>
  <c r="BJ1087" i="10"/>
  <c r="BL1086" i="10"/>
  <c r="BK1086" i="10"/>
  <c r="BJ1086" i="10"/>
  <c r="BL1085" i="10"/>
  <c r="BK1085" i="10"/>
  <c r="BJ1085" i="10"/>
  <c r="BL1084" i="10"/>
  <c r="BK1084" i="10"/>
  <c r="BJ1084" i="10"/>
  <c r="BL1083" i="10"/>
  <c r="BK1083" i="10"/>
  <c r="BJ1083" i="10"/>
  <c r="BL1082" i="10"/>
  <c r="BK1082" i="10"/>
  <c r="BJ1082" i="10"/>
  <c r="BL1081" i="10"/>
  <c r="BK1081" i="10"/>
  <c r="BJ1081" i="10"/>
  <c r="BL1080" i="10"/>
  <c r="BK1080" i="10"/>
  <c r="BJ1080" i="10"/>
  <c r="BL1079" i="10"/>
  <c r="BK1079" i="10"/>
  <c r="BL1078" i="10"/>
  <c r="BK1078" i="10"/>
  <c r="BL1077" i="10"/>
  <c r="BK1077" i="10"/>
  <c r="BL1076" i="10"/>
  <c r="BK1076" i="10"/>
  <c r="BD1076" i="10"/>
  <c r="BD1077" i="10" s="1"/>
  <c r="A1076" i="10"/>
  <c r="BL1075" i="10"/>
  <c r="BK1075" i="10"/>
  <c r="BJ1075" i="10"/>
  <c r="BL1074" i="10"/>
  <c r="BK1074" i="10"/>
  <c r="BJ1074" i="10"/>
  <c r="BL1073" i="10"/>
  <c r="BK1073" i="10"/>
  <c r="BJ1073" i="10"/>
  <c r="BL1072" i="10"/>
  <c r="BK1072" i="10"/>
  <c r="BJ1072" i="10"/>
  <c r="BL1071" i="10"/>
  <c r="BK1071" i="10"/>
  <c r="BJ1071" i="10"/>
  <c r="BL1070" i="10"/>
  <c r="BK1070" i="10"/>
  <c r="BJ1070" i="10"/>
  <c r="BL1069" i="10"/>
  <c r="BK1069" i="10"/>
  <c r="BJ1069" i="10"/>
  <c r="BL1068" i="10"/>
  <c r="BK1068" i="10"/>
  <c r="BJ1068" i="10"/>
  <c r="BL1067" i="10"/>
  <c r="BK1067" i="10"/>
  <c r="BJ1067" i="10"/>
  <c r="BL1066" i="10"/>
  <c r="BK1066" i="10"/>
  <c r="BJ1066" i="10"/>
  <c r="BL1065" i="10"/>
  <c r="BK1065" i="10"/>
  <c r="BJ1065" i="10"/>
  <c r="BL1064" i="10"/>
  <c r="BK1064" i="10"/>
  <c r="BJ1064" i="10"/>
  <c r="BL1063" i="10"/>
  <c r="BK1063" i="10"/>
  <c r="BJ1063" i="10"/>
  <c r="BL1062" i="10"/>
  <c r="BK1062" i="10"/>
  <c r="BJ1062" i="10"/>
  <c r="BL1061" i="10"/>
  <c r="BK1061" i="10"/>
  <c r="BJ1061" i="10"/>
  <c r="BL1060" i="10"/>
  <c r="BK1060" i="10"/>
  <c r="BJ1060" i="10"/>
  <c r="BC1060" i="10"/>
  <c r="BC1061" i="10" s="1"/>
  <c r="BL1059" i="10"/>
  <c r="BK1059" i="10"/>
  <c r="BJ1059" i="10"/>
  <c r="BI1059" i="10"/>
  <c r="BL1058" i="10"/>
  <c r="BK1058" i="10"/>
  <c r="BJ1058" i="10"/>
  <c r="BI1058" i="10"/>
  <c r="BB1058" i="10"/>
  <c r="BB1059" i="10" s="1"/>
  <c r="BB1060" i="10" s="1"/>
  <c r="BL1057" i="10"/>
  <c r="BK1057" i="10"/>
  <c r="BJ1057" i="10"/>
  <c r="BI1057" i="10"/>
  <c r="BB1057" i="10"/>
  <c r="BL1056" i="10"/>
  <c r="BK1056" i="10"/>
  <c r="BJ1056" i="10"/>
  <c r="BI1056" i="10"/>
  <c r="BH1056" i="10"/>
  <c r="BL1055" i="10"/>
  <c r="BK1055" i="10"/>
  <c r="BJ1055" i="10"/>
  <c r="BI1055" i="10"/>
  <c r="BL1054" i="10"/>
  <c r="BK1054" i="10"/>
  <c r="BJ1054" i="10"/>
  <c r="BI1054" i="10"/>
  <c r="BL1053" i="10"/>
  <c r="BK1053" i="10"/>
  <c r="BL1052" i="10"/>
  <c r="BK1052" i="10"/>
  <c r="BL1051" i="10"/>
  <c r="BK1051" i="10"/>
  <c r="BL1050" i="10"/>
  <c r="BK1050" i="10"/>
  <c r="BL1049" i="10"/>
  <c r="BK1049" i="10"/>
  <c r="BL1048" i="10"/>
  <c r="BK1048" i="10"/>
  <c r="BL1047" i="10"/>
  <c r="BK1047" i="10"/>
  <c r="BD1047" i="10"/>
  <c r="A1047" i="10" s="1"/>
  <c r="BL1046" i="10"/>
  <c r="BK1046" i="10"/>
  <c r="BD1046" i="10"/>
  <c r="BL1045" i="10"/>
  <c r="BK1045" i="10"/>
  <c r="BD1045" i="10"/>
  <c r="A1045" i="10" s="1"/>
  <c r="BC1045" i="10"/>
  <c r="BC1046" i="10" s="1"/>
  <c r="BL1044" i="10"/>
  <c r="BK1044" i="10"/>
  <c r="BJ1044" i="10"/>
  <c r="BC1044" i="10"/>
  <c r="BL1043" i="10"/>
  <c r="BK1043" i="10"/>
  <c r="BJ1043" i="10"/>
  <c r="BI1043" i="10"/>
  <c r="BL1042" i="10"/>
  <c r="BK1042" i="10"/>
  <c r="BJ1042" i="10"/>
  <c r="BI1042" i="10"/>
  <c r="BL1041" i="10"/>
  <c r="BK1041" i="10"/>
  <c r="BJ1041" i="10"/>
  <c r="BI1041" i="10"/>
  <c r="BB1041" i="10"/>
  <c r="BB1042" i="10" s="1"/>
  <c r="BB1043" i="10" s="1"/>
  <c r="BL1040" i="10"/>
  <c r="BK1040" i="10"/>
  <c r="BJ1040" i="10"/>
  <c r="BI1040" i="10"/>
  <c r="BL1039" i="10"/>
  <c r="BK1039" i="10"/>
  <c r="BJ1039" i="10"/>
  <c r="BI1039" i="10"/>
  <c r="BB1039" i="10"/>
  <c r="BB1040" i="10" s="1"/>
  <c r="BL1038" i="10"/>
  <c r="BK1038" i="10"/>
  <c r="BJ1038" i="10"/>
  <c r="BI1038" i="10"/>
  <c r="BH1038" i="10"/>
  <c r="BL1037" i="10"/>
  <c r="BK1037" i="10"/>
  <c r="BJ1037" i="10"/>
  <c r="BI1037" i="10"/>
  <c r="BL1036" i="10"/>
  <c r="BK1036" i="10"/>
  <c r="BJ1036" i="10"/>
  <c r="BI1036" i="10"/>
  <c r="BL1035" i="10"/>
  <c r="BK1035" i="10"/>
  <c r="BL1034" i="10"/>
  <c r="BK1034" i="10"/>
  <c r="BL1033" i="10"/>
  <c r="BK1033" i="10"/>
  <c r="BL1032" i="10"/>
  <c r="BK1032" i="10"/>
  <c r="BL1031" i="10"/>
  <c r="BK1031" i="10"/>
  <c r="BL1030" i="10"/>
  <c r="BK1030" i="10"/>
  <c r="BL1029" i="10"/>
  <c r="BK1029" i="10"/>
  <c r="BL1028" i="10"/>
  <c r="BK1028" i="10"/>
  <c r="BD1028" i="10"/>
  <c r="BD1029" i="10" s="1"/>
  <c r="BL1027" i="10"/>
  <c r="BK1027" i="10"/>
  <c r="BD1027" i="10"/>
  <c r="A1027" i="10"/>
  <c r="BL1026" i="10"/>
  <c r="BK1026" i="10"/>
  <c r="BJ1026" i="10"/>
  <c r="BC1026" i="10"/>
  <c r="BC1027" i="10" s="1"/>
  <c r="BL1025" i="10"/>
  <c r="BK1025" i="10"/>
  <c r="BJ1025" i="10"/>
  <c r="BI1025" i="10"/>
  <c r="BL1024" i="10"/>
  <c r="BK1024" i="10"/>
  <c r="BJ1024" i="10"/>
  <c r="BI1024" i="10"/>
  <c r="BL1023" i="10"/>
  <c r="BK1023" i="10"/>
  <c r="BJ1023" i="10"/>
  <c r="BI1023" i="10"/>
  <c r="BL1022" i="10"/>
  <c r="BK1022" i="10"/>
  <c r="BJ1022" i="10"/>
  <c r="BI1022" i="10"/>
  <c r="BB1022" i="10"/>
  <c r="BB1023" i="10" s="1"/>
  <c r="BL1021" i="10"/>
  <c r="BK1021" i="10"/>
  <c r="BJ1021" i="10"/>
  <c r="BI1021" i="10"/>
  <c r="BB1021" i="10"/>
  <c r="BL1020" i="10"/>
  <c r="BK1020" i="10"/>
  <c r="BJ1020" i="10"/>
  <c r="BI1020" i="10"/>
  <c r="BH1020" i="10"/>
  <c r="BL1019" i="10"/>
  <c r="BK1019" i="10"/>
  <c r="BJ1019" i="10"/>
  <c r="BI1019" i="10"/>
  <c r="BL1018" i="10"/>
  <c r="BK1018" i="10"/>
  <c r="BJ1018" i="10"/>
  <c r="BI1018" i="10"/>
  <c r="BL1017" i="10"/>
  <c r="BK1017" i="10"/>
  <c r="BL1016" i="10"/>
  <c r="BK1016" i="10"/>
  <c r="BL1015" i="10"/>
  <c r="BK1015" i="10"/>
  <c r="BL1014" i="10"/>
  <c r="BK1014" i="10"/>
  <c r="BL1013" i="10"/>
  <c r="BK1013" i="10"/>
  <c r="BL1012" i="10"/>
  <c r="BK1012" i="10"/>
  <c r="BL1011" i="10"/>
  <c r="BK1011" i="10"/>
  <c r="BL1010" i="10"/>
  <c r="BK1010" i="10"/>
  <c r="BL1009" i="10"/>
  <c r="BK1009" i="10"/>
  <c r="BD1009" i="10"/>
  <c r="A1009" i="10" s="1"/>
  <c r="BC1009" i="10"/>
  <c r="BC1010" i="10" s="1"/>
  <c r="BL1008" i="10"/>
  <c r="BK1008" i="10"/>
  <c r="BJ1008" i="10"/>
  <c r="BC1008" i="10"/>
  <c r="BL1007" i="10"/>
  <c r="BK1007" i="10"/>
  <c r="BJ1007" i="10"/>
  <c r="BI1007" i="10"/>
  <c r="BL1006" i="10"/>
  <c r="BK1006" i="10"/>
  <c r="BJ1006" i="10"/>
  <c r="BI1006" i="10"/>
  <c r="BL1005" i="10"/>
  <c r="BK1005" i="10"/>
  <c r="BJ1005" i="10"/>
  <c r="BI1005" i="10"/>
  <c r="BL1004" i="10"/>
  <c r="BK1004" i="10"/>
  <c r="BJ1004" i="10"/>
  <c r="BI1004" i="10"/>
  <c r="BL1003" i="10"/>
  <c r="BK1003" i="10"/>
  <c r="BJ1003" i="10"/>
  <c r="BI1003" i="10"/>
  <c r="BB1003" i="10"/>
  <c r="BB1004" i="10" s="1"/>
  <c r="BL1002" i="10"/>
  <c r="BK1002" i="10"/>
  <c r="BJ1002" i="10"/>
  <c r="BI1002" i="10"/>
  <c r="BH1002" i="10"/>
  <c r="BL1001" i="10"/>
  <c r="BK1001" i="10"/>
  <c r="BJ1001" i="10"/>
  <c r="BI1001" i="10"/>
  <c r="BL1000" i="10"/>
  <c r="BK1000" i="10"/>
  <c r="BJ1000" i="10"/>
  <c r="BI1000" i="10"/>
  <c r="BL999" i="10"/>
  <c r="BK999" i="10"/>
  <c r="BJ999" i="10"/>
  <c r="BI999" i="10"/>
  <c r="BL998" i="10"/>
  <c r="BK998" i="10"/>
  <c r="BJ998" i="10"/>
  <c r="BI998" i="10"/>
  <c r="BL997" i="10"/>
  <c r="BK997" i="10"/>
  <c r="BJ997" i="10"/>
  <c r="BI997" i="10"/>
  <c r="BL996" i="10"/>
  <c r="BK996" i="10"/>
  <c r="BJ996" i="10"/>
  <c r="BI996" i="10"/>
  <c r="BL995" i="10"/>
  <c r="BK995" i="10"/>
  <c r="BJ995" i="10"/>
  <c r="BI995" i="10"/>
  <c r="BL994" i="10"/>
  <c r="BK994" i="10"/>
  <c r="BJ994" i="10"/>
  <c r="BI994" i="10"/>
  <c r="BL993" i="10"/>
  <c r="BK993" i="10"/>
  <c r="BJ993" i="10"/>
  <c r="BI993" i="10"/>
  <c r="BL992" i="10"/>
  <c r="BK992" i="10"/>
  <c r="BJ992" i="10"/>
  <c r="BI992" i="10"/>
  <c r="N992" i="10"/>
  <c r="BL991" i="10"/>
  <c r="BK991" i="10"/>
  <c r="BJ991" i="10"/>
  <c r="BI991" i="10"/>
  <c r="BL990" i="10"/>
  <c r="BK990" i="10"/>
  <c r="BJ990" i="10"/>
  <c r="BI990" i="10"/>
  <c r="BL989" i="10"/>
  <c r="BK989" i="10"/>
  <c r="BJ989" i="10"/>
  <c r="BI989" i="10"/>
  <c r="BL988" i="10"/>
  <c r="BK988" i="10"/>
  <c r="BJ988" i="10"/>
  <c r="BI988" i="10"/>
  <c r="BL987" i="10"/>
  <c r="BK987" i="10"/>
  <c r="BJ987" i="10"/>
  <c r="BI987" i="10"/>
  <c r="BL986" i="10"/>
  <c r="BK986" i="10"/>
  <c r="BJ986" i="10"/>
  <c r="BI986" i="10"/>
  <c r="BL985" i="10"/>
  <c r="BK985" i="10"/>
  <c r="BJ985" i="10"/>
  <c r="BI985" i="10"/>
  <c r="BL984" i="10"/>
  <c r="BK984" i="10"/>
  <c r="BJ984" i="10"/>
  <c r="BI984" i="10"/>
  <c r="BL983" i="10"/>
  <c r="BK983" i="10"/>
  <c r="BJ983" i="10"/>
  <c r="BI983" i="10"/>
  <c r="BL982" i="10"/>
  <c r="BK982" i="10"/>
  <c r="BJ982" i="10"/>
  <c r="BI982" i="10"/>
  <c r="N982" i="10"/>
  <c r="BL981" i="10"/>
  <c r="BK981" i="10"/>
  <c r="BJ981" i="10"/>
  <c r="BI981" i="10"/>
  <c r="BL980" i="10"/>
  <c r="BK980" i="10"/>
  <c r="BJ980" i="10"/>
  <c r="BI980" i="10"/>
  <c r="BL979" i="10"/>
  <c r="BK979" i="10"/>
  <c r="BJ979" i="10"/>
  <c r="BI979" i="10"/>
  <c r="BL978" i="10"/>
  <c r="BK978" i="10"/>
  <c r="BJ978" i="10"/>
  <c r="BI978" i="10"/>
  <c r="BB978" i="10"/>
  <c r="BB979" i="10" s="1"/>
  <c r="BL977" i="10"/>
  <c r="BK977" i="10"/>
  <c r="BJ977" i="10"/>
  <c r="BI977" i="10"/>
  <c r="BH977" i="10"/>
  <c r="BL976" i="10"/>
  <c r="BK976" i="10"/>
  <c r="BJ976" i="10"/>
  <c r="BI976" i="10"/>
  <c r="BL975" i="10"/>
  <c r="BK975" i="10"/>
  <c r="BJ975" i="10"/>
  <c r="BI975" i="10"/>
  <c r="BL974" i="10"/>
  <c r="BK974" i="10"/>
  <c r="BJ974" i="10"/>
  <c r="BI974" i="10"/>
  <c r="BL973" i="10"/>
  <c r="BK973" i="10"/>
  <c r="BJ973" i="10"/>
  <c r="BI973" i="10"/>
  <c r="BL972" i="10"/>
  <c r="BK972" i="10"/>
  <c r="BJ972" i="10"/>
  <c r="BI972" i="10"/>
  <c r="BL971" i="10"/>
  <c r="BK971" i="10"/>
  <c r="BJ971" i="10"/>
  <c r="BC971" i="10"/>
  <c r="BL970" i="10"/>
  <c r="BK970" i="10"/>
  <c r="BJ970" i="10"/>
  <c r="BC970" i="10"/>
  <c r="BL969" i="10"/>
  <c r="BK969" i="10"/>
  <c r="BJ969" i="10"/>
  <c r="BI969" i="10"/>
  <c r="BL968" i="10"/>
  <c r="BK968" i="10"/>
  <c r="BJ968" i="10"/>
  <c r="BI968" i="10"/>
  <c r="BL967" i="10"/>
  <c r="BK967" i="10"/>
  <c r="BJ967" i="10"/>
  <c r="BI967" i="10"/>
  <c r="BL966" i="10"/>
  <c r="BK966" i="10"/>
  <c r="BJ966" i="10"/>
  <c r="BI966" i="10"/>
  <c r="BL965" i="10"/>
  <c r="BK965" i="10"/>
  <c r="BJ965" i="10"/>
  <c r="BI965" i="10"/>
  <c r="BL964" i="10"/>
  <c r="BK964" i="10"/>
  <c r="BJ964" i="10"/>
  <c r="BI964" i="10"/>
  <c r="BL963" i="10"/>
  <c r="BK963" i="10"/>
  <c r="BJ963" i="10"/>
  <c r="BL962" i="10"/>
  <c r="BK962" i="10"/>
  <c r="BJ962" i="10"/>
  <c r="BL961" i="10"/>
  <c r="BK961" i="10"/>
  <c r="BJ961" i="10"/>
  <c r="BL960" i="10"/>
  <c r="BK960" i="10"/>
  <c r="BJ960" i="10"/>
  <c r="O960" i="10"/>
  <c r="BL959" i="10"/>
  <c r="BK959" i="10"/>
  <c r="BJ959" i="10"/>
  <c r="BL958" i="10"/>
  <c r="BK958" i="10"/>
  <c r="BJ958" i="10"/>
  <c r="BL957" i="10"/>
  <c r="BK957" i="10"/>
  <c r="BJ957" i="10"/>
  <c r="BL956" i="10"/>
  <c r="BK956" i="10"/>
  <c r="BJ956" i="10"/>
  <c r="BL955" i="10"/>
  <c r="BK955" i="10"/>
  <c r="BJ955" i="10"/>
  <c r="BL954" i="10"/>
  <c r="BK954" i="10"/>
  <c r="BJ954" i="10"/>
  <c r="BL953" i="10"/>
  <c r="BK953" i="10"/>
  <c r="BJ953" i="10"/>
  <c r="BC953" i="10"/>
  <c r="BC954" i="10" s="1"/>
  <c r="BL952" i="10"/>
  <c r="BK952" i="10"/>
  <c r="BJ952" i="10"/>
  <c r="BC952" i="10"/>
  <c r="BL951" i="10"/>
  <c r="BK951" i="10"/>
  <c r="BJ951" i="10"/>
  <c r="BI951" i="10"/>
  <c r="BL950" i="10"/>
  <c r="BK950" i="10"/>
  <c r="BJ950" i="10"/>
  <c r="BL949" i="10"/>
  <c r="BK949" i="10"/>
  <c r="BJ949" i="10"/>
  <c r="BL948" i="10"/>
  <c r="BK948" i="10"/>
  <c r="BJ948" i="10"/>
  <c r="BL947" i="10"/>
  <c r="BK947" i="10"/>
  <c r="BJ947" i="10"/>
  <c r="BL946" i="10"/>
  <c r="BK946" i="10"/>
  <c r="BJ946" i="10"/>
  <c r="BL945" i="10"/>
  <c r="BK945" i="10"/>
  <c r="BL944" i="10"/>
  <c r="BK944" i="10"/>
  <c r="BL943" i="10"/>
  <c r="BK943" i="10"/>
  <c r="BL942" i="10"/>
  <c r="BK942" i="10"/>
  <c r="BL941" i="10"/>
  <c r="BK941" i="10"/>
  <c r="P941" i="10"/>
  <c r="BL940" i="10"/>
  <c r="BK940" i="10"/>
  <c r="BL939" i="10"/>
  <c r="BK939" i="10"/>
  <c r="BD939" i="10"/>
  <c r="A939" i="10" s="1"/>
  <c r="BL938" i="10"/>
  <c r="BK938" i="10"/>
  <c r="BJ938" i="10"/>
  <c r="BL937" i="10"/>
  <c r="BK937" i="10"/>
  <c r="BJ937" i="10"/>
  <c r="BL936" i="10"/>
  <c r="BK936" i="10"/>
  <c r="BJ936" i="10"/>
  <c r="BL935" i="10"/>
  <c r="BK935" i="10"/>
  <c r="BJ935" i="10"/>
  <c r="BL934" i="10"/>
  <c r="BK934" i="10"/>
  <c r="BJ934" i="10"/>
  <c r="O934" i="10"/>
  <c r="BL933" i="10"/>
  <c r="BK933" i="10"/>
  <c r="BJ933" i="10"/>
  <c r="BL932" i="10"/>
  <c r="BK932" i="10"/>
  <c r="BJ932" i="10"/>
  <c r="BL931" i="10"/>
  <c r="BK931" i="10"/>
  <c r="BJ931" i="10"/>
  <c r="BL930" i="10"/>
  <c r="BK930" i="10"/>
  <c r="BJ930" i="10"/>
  <c r="BL929" i="10"/>
  <c r="BK929" i="10"/>
  <c r="BJ929" i="10"/>
  <c r="BL928" i="10"/>
  <c r="BK928" i="10"/>
  <c r="BJ928" i="10"/>
  <c r="BL927" i="10"/>
  <c r="BK927" i="10"/>
  <c r="BJ927" i="10"/>
  <c r="BL926" i="10"/>
  <c r="BK926" i="10"/>
  <c r="BJ926" i="10"/>
  <c r="O926" i="10"/>
  <c r="BL925" i="10"/>
  <c r="BK925" i="10"/>
  <c r="BJ925" i="10"/>
  <c r="BC925" i="10"/>
  <c r="BC926" i="10" s="1"/>
  <c r="BL924" i="10"/>
  <c r="BK924" i="10"/>
  <c r="BJ924" i="10"/>
  <c r="BC924" i="10"/>
  <c r="BL923" i="10"/>
  <c r="BK923" i="10"/>
  <c r="BJ923" i="10"/>
  <c r="BI923" i="10"/>
  <c r="BL922" i="10"/>
  <c r="BK922" i="10"/>
  <c r="BJ922" i="10"/>
  <c r="BI922" i="10"/>
  <c r="BL921" i="10"/>
  <c r="BK921" i="10"/>
  <c r="BJ921" i="10"/>
  <c r="BI921" i="10"/>
  <c r="BL920" i="10"/>
  <c r="BK920" i="10"/>
  <c r="BJ920" i="10"/>
  <c r="BI920" i="10"/>
  <c r="BL919" i="10"/>
  <c r="BK919" i="10"/>
  <c r="BJ919" i="10"/>
  <c r="BI919" i="10"/>
  <c r="BL918" i="10"/>
  <c r="BK918" i="10"/>
  <c r="BJ918" i="10"/>
  <c r="BI918" i="10"/>
  <c r="BL917" i="10"/>
  <c r="BK917" i="10"/>
  <c r="BJ917" i="10"/>
  <c r="BI917" i="10"/>
  <c r="BL916" i="10"/>
  <c r="BK916" i="10"/>
  <c r="BJ916" i="10"/>
  <c r="BI916" i="10"/>
  <c r="BL915" i="10"/>
  <c r="BK915" i="10"/>
  <c r="BJ915" i="10"/>
  <c r="BI915" i="10"/>
  <c r="BL914" i="10"/>
  <c r="BK914" i="10"/>
  <c r="BJ914" i="10"/>
  <c r="BI914" i="10"/>
  <c r="BL913" i="10"/>
  <c r="BK913" i="10"/>
  <c r="BJ913" i="10"/>
  <c r="BI913" i="10"/>
  <c r="BL912" i="10"/>
  <c r="BK912" i="10"/>
  <c r="BJ912" i="10"/>
  <c r="BI912" i="10"/>
  <c r="BL911" i="10"/>
  <c r="BK911" i="10"/>
  <c r="BJ911" i="10"/>
  <c r="BI911" i="10"/>
  <c r="BL910" i="10"/>
  <c r="BK910" i="10"/>
  <c r="BJ910" i="10"/>
  <c r="BI910" i="10"/>
  <c r="BL909" i="10"/>
  <c r="BK909" i="10"/>
  <c r="BJ909" i="10"/>
  <c r="BI909" i="10"/>
  <c r="BL908" i="10"/>
  <c r="BK908" i="10"/>
  <c r="BJ908" i="10"/>
  <c r="BI908" i="10"/>
  <c r="BB908" i="10"/>
  <c r="BB909" i="10" s="1"/>
  <c r="BL907" i="10"/>
  <c r="BK907" i="10"/>
  <c r="BJ907" i="10"/>
  <c r="BI907" i="10"/>
  <c r="BH907" i="10"/>
  <c r="BL906" i="10"/>
  <c r="BK906" i="10"/>
  <c r="BJ906" i="10"/>
  <c r="BI906" i="10"/>
  <c r="BL905" i="10"/>
  <c r="BK905" i="10"/>
  <c r="BJ905" i="10"/>
  <c r="BI905" i="10"/>
  <c r="BL904" i="10"/>
  <c r="BK904" i="10"/>
  <c r="BL903" i="10"/>
  <c r="BK903" i="10"/>
  <c r="BL902" i="10"/>
  <c r="BK902" i="10"/>
  <c r="BL901" i="10"/>
  <c r="BK901" i="10"/>
  <c r="BL900" i="10"/>
  <c r="BK900" i="10"/>
  <c r="BL899" i="10"/>
  <c r="BK899" i="10"/>
  <c r="BL898" i="10"/>
  <c r="BK898" i="10"/>
  <c r="BL897" i="10"/>
  <c r="BK897" i="10"/>
  <c r="BL896" i="10"/>
  <c r="BK896" i="10"/>
  <c r="BL895" i="10"/>
  <c r="BK895" i="10"/>
  <c r="BD895" i="10"/>
  <c r="BD896" i="10" s="1"/>
  <c r="BL894" i="10"/>
  <c r="BK894" i="10"/>
  <c r="BD894" i="10"/>
  <c r="A894" i="10" s="1"/>
  <c r="BL893" i="10"/>
  <c r="BK893" i="10"/>
  <c r="BJ893" i="10"/>
  <c r="BC893" i="10"/>
  <c r="BC894" i="10" s="1"/>
  <c r="BL892" i="10"/>
  <c r="BK892" i="10"/>
  <c r="BJ892" i="10"/>
  <c r="BI892" i="10"/>
  <c r="BL891" i="10"/>
  <c r="BK891" i="10"/>
  <c r="BJ891" i="10"/>
  <c r="BI891" i="10"/>
  <c r="BL890" i="10"/>
  <c r="BK890" i="10"/>
  <c r="BJ890" i="10"/>
  <c r="BI890" i="10"/>
  <c r="BL889" i="10"/>
  <c r="BK889" i="10"/>
  <c r="BJ889" i="10"/>
  <c r="BI889" i="10"/>
  <c r="BL888" i="10"/>
  <c r="BK888" i="10"/>
  <c r="BJ888" i="10"/>
  <c r="BI888" i="10"/>
  <c r="BB888" i="10"/>
  <c r="BB889" i="10" s="1"/>
  <c r="BL887" i="10"/>
  <c r="BK887" i="10"/>
  <c r="BJ887" i="10"/>
  <c r="BI887" i="10"/>
  <c r="BH887" i="10"/>
  <c r="BL886" i="10"/>
  <c r="BK886" i="10"/>
  <c r="BJ886" i="10"/>
  <c r="BI886" i="10"/>
  <c r="BL885" i="10"/>
  <c r="BK885" i="10"/>
  <c r="BJ885" i="10"/>
  <c r="BI885" i="10"/>
  <c r="BL884" i="10"/>
  <c r="BK884" i="10"/>
  <c r="BL883" i="10"/>
  <c r="BK883" i="10"/>
  <c r="BL882" i="10"/>
  <c r="BK882" i="10"/>
  <c r="BL881" i="10"/>
  <c r="BK881" i="10"/>
  <c r="BL880" i="10"/>
  <c r="BK880" i="10"/>
  <c r="BL879" i="10"/>
  <c r="BK879" i="10"/>
  <c r="BL878" i="10"/>
  <c r="BK878" i="10"/>
  <c r="BL877" i="10"/>
  <c r="BK877" i="10"/>
  <c r="BL876" i="10"/>
  <c r="BK876" i="10"/>
  <c r="BL875" i="10"/>
  <c r="BK875" i="10"/>
  <c r="BD875" i="10"/>
  <c r="BD876" i="10" s="1"/>
  <c r="BL874" i="10"/>
  <c r="BK874" i="10"/>
  <c r="BD874" i="10"/>
  <c r="BC874" i="10"/>
  <c r="BC875" i="10" s="1"/>
  <c r="A874" i="10"/>
  <c r="BL873" i="10"/>
  <c r="BK873" i="10"/>
  <c r="BJ873" i="10"/>
  <c r="BC873" i="10"/>
  <c r="BL872" i="10"/>
  <c r="BK872" i="10"/>
  <c r="BJ872" i="10"/>
  <c r="BI872" i="10"/>
  <c r="BL871" i="10"/>
  <c r="BK871" i="10"/>
  <c r="BJ871" i="10"/>
  <c r="BI871" i="10"/>
  <c r="BL870" i="10"/>
  <c r="BK870" i="10"/>
  <c r="BJ870" i="10"/>
  <c r="BI870" i="10"/>
  <c r="BL869" i="10"/>
  <c r="BK869" i="10"/>
  <c r="BJ869" i="10"/>
  <c r="BI869" i="10"/>
  <c r="BB869" i="10"/>
  <c r="BB870" i="10" s="1"/>
  <c r="BL868" i="10"/>
  <c r="BK868" i="10"/>
  <c r="BJ868" i="10"/>
  <c r="BI868" i="10"/>
  <c r="BB868" i="10"/>
  <c r="BL867" i="10"/>
  <c r="BK867" i="10"/>
  <c r="BJ867" i="10"/>
  <c r="BI867" i="10"/>
  <c r="BH867" i="10"/>
  <c r="BL866" i="10"/>
  <c r="BK866" i="10"/>
  <c r="BL865" i="10"/>
  <c r="BK865" i="10"/>
  <c r="BL864" i="10"/>
  <c r="BK864" i="10"/>
  <c r="BL863" i="10"/>
  <c r="BK863" i="10"/>
  <c r="P863" i="10"/>
  <c r="BL862" i="10"/>
  <c r="BK862" i="10"/>
  <c r="BC862" i="10"/>
  <c r="BL861" i="10"/>
  <c r="BK861" i="10"/>
  <c r="BC861" i="10"/>
  <c r="BL860" i="10"/>
  <c r="BK860" i="10"/>
  <c r="BD860" i="10"/>
  <c r="BD861" i="10" s="1"/>
  <c r="BC860" i="10"/>
  <c r="A860" i="10"/>
  <c r="BL859" i="10"/>
  <c r="BK859" i="10"/>
  <c r="BJ859" i="10"/>
  <c r="BC859" i="10"/>
  <c r="BL858" i="10"/>
  <c r="BK858" i="10"/>
  <c r="BJ858" i="10"/>
  <c r="BI858" i="10"/>
  <c r="BL857" i="10"/>
  <c r="BK857" i="10"/>
  <c r="BJ857" i="10"/>
  <c r="BI857" i="10"/>
  <c r="BL856" i="10"/>
  <c r="BK856" i="10"/>
  <c r="BJ856" i="10"/>
  <c r="BI856" i="10"/>
  <c r="BL855" i="10"/>
  <c r="BK855" i="10"/>
  <c r="BJ855" i="10"/>
  <c r="BI855" i="10"/>
  <c r="BL854" i="10"/>
  <c r="BK854" i="10"/>
  <c r="BJ854" i="10"/>
  <c r="BI854" i="10"/>
  <c r="BL853" i="10"/>
  <c r="BK853" i="10"/>
  <c r="BJ853" i="10"/>
  <c r="BI853" i="10"/>
  <c r="BB853" i="10"/>
  <c r="BB854" i="10" s="1"/>
  <c r="BL852" i="10"/>
  <c r="BK852" i="10"/>
  <c r="BJ852" i="10"/>
  <c r="BI852" i="10"/>
  <c r="BH852" i="10"/>
  <c r="BL851" i="10"/>
  <c r="BL850" i="10"/>
  <c r="BL849" i="10"/>
  <c r="BL848" i="10"/>
  <c r="Q848" i="10"/>
  <c r="BL847" i="10"/>
  <c r="BL846" i="10"/>
  <c r="BL845" i="10"/>
  <c r="BL844" i="10"/>
  <c r="BL843" i="10"/>
  <c r="BL842" i="10"/>
  <c r="BL841" i="10"/>
  <c r="BE841" i="10"/>
  <c r="BE842" i="10" s="1"/>
  <c r="BL840" i="10"/>
  <c r="BE840" i="10"/>
  <c r="BL839" i="10"/>
  <c r="BK839" i="10"/>
  <c r="BL838" i="10"/>
  <c r="BK838" i="10"/>
  <c r="R828" i="10"/>
  <c r="BF826" i="10"/>
  <c r="BF827" i="10" s="1"/>
  <c r="BL825" i="10"/>
  <c r="BL824" i="10"/>
  <c r="BL823" i="10"/>
  <c r="BL822" i="10"/>
  <c r="BL821" i="10"/>
  <c r="Q821" i="10"/>
  <c r="BL820" i="10"/>
  <c r="BE820" i="10"/>
  <c r="BE821" i="10" s="1"/>
  <c r="BL819" i="10"/>
  <c r="BE819" i="10"/>
  <c r="BL818" i="10"/>
  <c r="BK818" i="10"/>
  <c r="BL817" i="10"/>
  <c r="BK817" i="10"/>
  <c r="BL816" i="10"/>
  <c r="BK816" i="10"/>
  <c r="BL815" i="10"/>
  <c r="BK815" i="10"/>
  <c r="BL814" i="10"/>
  <c r="BK814" i="10"/>
  <c r="P814" i="10"/>
  <c r="BL813" i="10"/>
  <c r="BK813" i="10"/>
  <c r="BL812" i="10"/>
  <c r="BK812" i="10"/>
  <c r="BD812" i="10"/>
  <c r="BD813" i="10" s="1"/>
  <c r="BL811" i="10"/>
  <c r="BK811" i="10"/>
  <c r="BJ811" i="10"/>
  <c r="BL810" i="10"/>
  <c r="BK810" i="10"/>
  <c r="BJ810" i="10"/>
  <c r="BL809" i="10"/>
  <c r="BK809" i="10"/>
  <c r="BJ809" i="10"/>
  <c r="BL808" i="10"/>
  <c r="BK808" i="10"/>
  <c r="BJ808" i="10"/>
  <c r="BL807" i="10"/>
  <c r="BK807" i="10"/>
  <c r="BJ807" i="10"/>
  <c r="BL806" i="10"/>
  <c r="BK806" i="10"/>
  <c r="BJ806" i="10"/>
  <c r="BL805" i="10"/>
  <c r="BK805" i="10"/>
  <c r="BJ805" i="10"/>
  <c r="BC805" i="10"/>
  <c r="BC806" i="10" s="1"/>
  <c r="BL804" i="10"/>
  <c r="BK804" i="10"/>
  <c r="BJ804" i="10"/>
  <c r="BI804" i="10"/>
  <c r="BL803" i="10"/>
  <c r="BK803" i="10"/>
  <c r="BJ803" i="10"/>
  <c r="BI803" i="10"/>
  <c r="BL802" i="10"/>
  <c r="BK802" i="10"/>
  <c r="BJ802" i="10"/>
  <c r="BL801" i="10"/>
  <c r="BK801" i="10"/>
  <c r="BJ801" i="10"/>
  <c r="BL800" i="10"/>
  <c r="BK800" i="10"/>
  <c r="BJ800" i="10"/>
  <c r="BL799" i="10"/>
  <c r="BK799" i="10"/>
  <c r="BJ799" i="10"/>
  <c r="BL798" i="10"/>
  <c r="BK798" i="10"/>
  <c r="BJ798" i="10"/>
  <c r="BL797" i="10"/>
  <c r="BK797" i="10"/>
  <c r="BJ797" i="10"/>
  <c r="BL796" i="10"/>
  <c r="BK796" i="10"/>
  <c r="BJ796" i="10"/>
  <c r="BL795" i="10"/>
  <c r="BK795" i="10"/>
  <c r="BJ795" i="10"/>
  <c r="BL794" i="10"/>
  <c r="BK794" i="10"/>
  <c r="BJ794" i="10"/>
  <c r="BC794" i="10"/>
  <c r="BC795" i="10" s="1"/>
  <c r="BL793" i="10"/>
  <c r="BK793" i="10"/>
  <c r="BJ793" i="10"/>
  <c r="BC793" i="10"/>
  <c r="BB793" i="10"/>
  <c r="BB794" i="10" s="1"/>
  <c r="BL792" i="10"/>
  <c r="BK792" i="10"/>
  <c r="BJ792" i="10"/>
  <c r="BI792" i="10"/>
  <c r="BB792" i="10"/>
  <c r="BL791" i="10"/>
  <c r="BK791" i="10"/>
  <c r="BJ791" i="10"/>
  <c r="BI791" i="10"/>
  <c r="BB791" i="10"/>
  <c r="BL790" i="10"/>
  <c r="BK790" i="10"/>
  <c r="BJ790" i="10"/>
  <c r="BI790" i="10"/>
  <c r="BH790" i="10"/>
  <c r="BL789" i="10"/>
  <c r="BK789" i="10"/>
  <c r="BJ789" i="10"/>
  <c r="BI789" i="10"/>
  <c r="BL788" i="10"/>
  <c r="BK788" i="10"/>
  <c r="BJ788" i="10"/>
  <c r="BI788" i="10"/>
  <c r="BL787" i="10"/>
  <c r="BK787" i="10"/>
  <c r="BJ787" i="10"/>
  <c r="BI787" i="10"/>
  <c r="BL786" i="10"/>
  <c r="BK786" i="10"/>
  <c r="BJ786" i="10"/>
  <c r="BI786" i="10"/>
  <c r="BL785" i="10"/>
  <c r="BK785" i="10"/>
  <c r="BJ785" i="10"/>
  <c r="BI785" i="10"/>
  <c r="BL784" i="10"/>
  <c r="BK784" i="10"/>
  <c r="BJ784" i="10"/>
  <c r="BI784" i="10"/>
  <c r="BL783" i="10"/>
  <c r="BK783" i="10"/>
  <c r="BJ783" i="10"/>
  <c r="BI783" i="10"/>
  <c r="BB783" i="10"/>
  <c r="BB784" i="10" s="1"/>
  <c r="BL782" i="10"/>
  <c r="BK782" i="10"/>
  <c r="BJ782" i="10"/>
  <c r="BI782" i="10"/>
  <c r="BB782" i="10"/>
  <c r="BL781" i="10"/>
  <c r="BK781" i="10"/>
  <c r="BJ781" i="10"/>
  <c r="BI781" i="10"/>
  <c r="BH781" i="10"/>
  <c r="BL780" i="10"/>
  <c r="BK780" i="10"/>
  <c r="BJ780" i="10"/>
  <c r="BI780" i="10"/>
  <c r="BL779" i="10"/>
  <c r="BK779" i="10"/>
  <c r="BJ779" i="10"/>
  <c r="BI779" i="10"/>
  <c r="BL778" i="10"/>
  <c r="BK778" i="10"/>
  <c r="BL777" i="10"/>
  <c r="BK777" i="10"/>
  <c r="BL776" i="10"/>
  <c r="BK776" i="10"/>
  <c r="BL775" i="10"/>
  <c r="BK775" i="10"/>
  <c r="BL774" i="10"/>
  <c r="BK774" i="10"/>
  <c r="BL773" i="10"/>
  <c r="BK773" i="10"/>
  <c r="BL772" i="10"/>
  <c r="BK772" i="10"/>
  <c r="BL771" i="10"/>
  <c r="BK771" i="10"/>
  <c r="BL770" i="10"/>
  <c r="BK770" i="10"/>
  <c r="BL769" i="10"/>
  <c r="BK769" i="10"/>
  <c r="BL768" i="10"/>
  <c r="BK768" i="10"/>
  <c r="BD768" i="10"/>
  <c r="BD769" i="10" s="1"/>
  <c r="BL767" i="10"/>
  <c r="BK767" i="10"/>
  <c r="BJ767" i="10"/>
  <c r="BC767" i="10"/>
  <c r="BL766" i="10"/>
  <c r="BK766" i="10"/>
  <c r="BJ766" i="10"/>
  <c r="BI766" i="10"/>
  <c r="BL765" i="10"/>
  <c r="BK765" i="10"/>
  <c r="BJ765" i="10"/>
  <c r="BI765" i="10"/>
  <c r="BL764" i="10"/>
  <c r="BK764" i="10"/>
  <c r="BJ764" i="10"/>
  <c r="BI764" i="10"/>
  <c r="BL763" i="10"/>
  <c r="BK763" i="10"/>
  <c r="BJ763" i="10"/>
  <c r="BI763" i="10"/>
  <c r="BB763" i="10"/>
  <c r="BB764" i="10" s="1"/>
  <c r="BL762" i="10"/>
  <c r="BK762" i="10"/>
  <c r="BJ762" i="10"/>
  <c r="BI762" i="10"/>
  <c r="BB762" i="10"/>
  <c r="BL761" i="10"/>
  <c r="BK761" i="10"/>
  <c r="BJ761" i="10"/>
  <c r="BI761" i="10"/>
  <c r="BH761" i="10"/>
  <c r="BL760" i="10"/>
  <c r="BK760" i="10"/>
  <c r="BJ760" i="10"/>
  <c r="BI760" i="10"/>
  <c r="BL759" i="10"/>
  <c r="BK759" i="10"/>
  <c r="BJ759" i="10"/>
  <c r="BI759" i="10"/>
  <c r="BL758" i="10"/>
  <c r="BK758" i="10"/>
  <c r="BJ758" i="10"/>
  <c r="BL757" i="10"/>
  <c r="BK757" i="10"/>
  <c r="BJ757" i="10"/>
  <c r="BC757" i="10"/>
  <c r="BC758" i="10" s="1"/>
  <c r="BL756" i="10"/>
  <c r="BK756" i="10"/>
  <c r="BJ756" i="10"/>
  <c r="BI756" i="10"/>
  <c r="BL755" i="10"/>
  <c r="BK755" i="10"/>
  <c r="BJ755" i="10"/>
  <c r="BI755" i="10"/>
  <c r="BL754" i="10"/>
  <c r="BK754" i="10"/>
  <c r="BJ754" i="10"/>
  <c r="BI754" i="10"/>
  <c r="BL753" i="10"/>
  <c r="BK753" i="10"/>
  <c r="BJ753" i="10"/>
  <c r="BI753" i="10"/>
  <c r="BL752" i="10"/>
  <c r="BK752" i="10"/>
  <c r="BJ752" i="10"/>
  <c r="BI752" i="10"/>
  <c r="BL751" i="10"/>
  <c r="BK751" i="10"/>
  <c r="BJ751" i="10"/>
  <c r="BI751" i="10"/>
  <c r="BL750" i="10"/>
  <c r="BK750" i="10"/>
  <c r="BJ750" i="10"/>
  <c r="BI750" i="10"/>
  <c r="BL749" i="10"/>
  <c r="BK749" i="10"/>
  <c r="BJ749" i="10"/>
  <c r="BI749" i="10"/>
  <c r="BL748" i="10"/>
  <c r="BK748" i="10"/>
  <c r="BJ748" i="10"/>
  <c r="BL747" i="10"/>
  <c r="BK747" i="10"/>
  <c r="BJ747" i="10"/>
  <c r="BL746" i="10"/>
  <c r="BK746" i="10"/>
  <c r="BJ746" i="10"/>
  <c r="BL745" i="10"/>
  <c r="BK745" i="10"/>
  <c r="BJ745" i="10"/>
  <c r="BC745" i="10"/>
  <c r="BC746" i="10" s="1"/>
  <c r="BL744" i="10"/>
  <c r="BK744" i="10"/>
  <c r="BJ744" i="10"/>
  <c r="BC744" i="10"/>
  <c r="BL743" i="10"/>
  <c r="BK743" i="10"/>
  <c r="BJ743" i="10"/>
  <c r="BI743" i="10"/>
  <c r="BL742" i="10"/>
  <c r="BK742" i="10"/>
  <c r="BJ742" i="10"/>
  <c r="BI742" i="10"/>
  <c r="BL741" i="10"/>
  <c r="BK741" i="10"/>
  <c r="BJ741" i="10"/>
  <c r="BI741" i="10"/>
  <c r="BL740" i="10"/>
  <c r="BK740" i="10"/>
  <c r="BJ740" i="10"/>
  <c r="BI740" i="10"/>
  <c r="N740" i="10"/>
  <c r="BL739" i="10"/>
  <c r="BK739" i="10"/>
  <c r="BJ739" i="10"/>
  <c r="BI739" i="10"/>
  <c r="BL738" i="10"/>
  <c r="BK738" i="10"/>
  <c r="BJ738" i="10"/>
  <c r="BI738" i="10"/>
  <c r="BB738" i="10"/>
  <c r="BB739" i="10" s="1"/>
  <c r="BL737" i="10"/>
  <c r="BK737" i="10"/>
  <c r="BJ737" i="10"/>
  <c r="BI737" i="10"/>
  <c r="BH737" i="10"/>
  <c r="BL736" i="10"/>
  <c r="BK736" i="10"/>
  <c r="BJ736" i="10"/>
  <c r="BI736" i="10"/>
  <c r="BH736" i="10"/>
  <c r="BL735" i="10"/>
  <c r="BK735" i="10"/>
  <c r="BJ735" i="10"/>
  <c r="BI735" i="10"/>
  <c r="BL734" i="10"/>
  <c r="BK734" i="10"/>
  <c r="BJ734" i="10"/>
  <c r="BI734" i="10"/>
  <c r="BL733" i="10"/>
  <c r="BK733" i="10"/>
  <c r="BJ733" i="10"/>
  <c r="BI733" i="10"/>
  <c r="BL732" i="10"/>
  <c r="BK732" i="10"/>
  <c r="BJ732" i="10"/>
  <c r="BI732" i="10"/>
  <c r="N732" i="10"/>
  <c r="BL731" i="10"/>
  <c r="BK731" i="10"/>
  <c r="BJ731" i="10"/>
  <c r="BI731" i="10"/>
  <c r="BL730" i="10"/>
  <c r="BK730" i="10"/>
  <c r="BJ730" i="10"/>
  <c r="BI730" i="10"/>
  <c r="BL729" i="10"/>
  <c r="BK729" i="10"/>
  <c r="BJ729" i="10"/>
  <c r="BI729" i="10"/>
  <c r="BL728" i="10"/>
  <c r="BK728" i="10"/>
  <c r="BJ728" i="10"/>
  <c r="BI728" i="10"/>
  <c r="BL727" i="10"/>
  <c r="BK727" i="10"/>
  <c r="BJ727" i="10"/>
  <c r="BI727" i="10"/>
  <c r="BL726" i="10"/>
  <c r="BK726" i="10"/>
  <c r="BJ726" i="10"/>
  <c r="BI726" i="10"/>
  <c r="BL725" i="10"/>
  <c r="BK725" i="10"/>
  <c r="BJ725" i="10"/>
  <c r="BI725" i="10"/>
  <c r="BL724" i="10"/>
  <c r="BK724" i="10"/>
  <c r="BJ724" i="10"/>
  <c r="BI724" i="10"/>
  <c r="BL723" i="10"/>
  <c r="BK723" i="10"/>
  <c r="BJ723" i="10"/>
  <c r="BI723" i="10"/>
  <c r="N723" i="10"/>
  <c r="BL722" i="10"/>
  <c r="BK722" i="10"/>
  <c r="BJ722" i="10"/>
  <c r="BI722" i="10"/>
  <c r="BL721" i="10"/>
  <c r="BK721" i="10"/>
  <c r="BJ721" i="10"/>
  <c r="BI721" i="10"/>
  <c r="BL720" i="10"/>
  <c r="BK720" i="10"/>
  <c r="BJ720" i="10"/>
  <c r="BI720" i="10"/>
  <c r="BL719" i="10"/>
  <c r="BK719" i="10"/>
  <c r="BJ719" i="10"/>
  <c r="BI719" i="10"/>
  <c r="BL718" i="10"/>
  <c r="BK718" i="10"/>
  <c r="BJ718" i="10"/>
  <c r="BI718" i="10"/>
  <c r="BB718" i="10"/>
  <c r="BB719" i="10" s="1"/>
  <c r="BL717" i="10"/>
  <c r="BK717" i="10"/>
  <c r="BJ717" i="10"/>
  <c r="BI717" i="10"/>
  <c r="BH717" i="10"/>
  <c r="BL716" i="10"/>
  <c r="BK716" i="10"/>
  <c r="BJ716" i="10"/>
  <c r="BI716" i="10"/>
  <c r="BH716" i="10"/>
  <c r="BL715" i="10"/>
  <c r="BK715" i="10"/>
  <c r="BJ715" i="10"/>
  <c r="BI715" i="10"/>
  <c r="BH715" i="10"/>
  <c r="BL714" i="10"/>
  <c r="BK714" i="10"/>
  <c r="BJ714" i="10"/>
  <c r="BI714" i="10"/>
  <c r="BL713" i="10"/>
  <c r="BK713" i="10"/>
  <c r="BJ713" i="10"/>
  <c r="BI713" i="10"/>
  <c r="BL712" i="10"/>
  <c r="BK712" i="10"/>
  <c r="BJ712" i="10"/>
  <c r="BI712" i="10"/>
  <c r="BL711" i="10"/>
  <c r="BK711" i="10"/>
  <c r="BJ711" i="10"/>
  <c r="BI711" i="10"/>
  <c r="N711" i="10"/>
  <c r="BL710" i="10"/>
  <c r="BK710" i="10"/>
  <c r="BJ710" i="10"/>
  <c r="BI710" i="10"/>
  <c r="BL709" i="10"/>
  <c r="BK709" i="10"/>
  <c r="BJ709" i="10"/>
  <c r="BI709" i="10"/>
  <c r="BL708" i="10"/>
  <c r="BK708" i="10"/>
  <c r="BJ708" i="10"/>
  <c r="BI708" i="10"/>
  <c r="BL707" i="10"/>
  <c r="BK707" i="10"/>
  <c r="BJ707" i="10"/>
  <c r="BI707" i="10"/>
  <c r="BL706" i="10"/>
  <c r="BK706" i="10"/>
  <c r="BJ706" i="10"/>
  <c r="BI706" i="10"/>
  <c r="BL705" i="10"/>
  <c r="BK705" i="10"/>
  <c r="BJ705" i="10"/>
  <c r="BI705" i="10"/>
  <c r="BL704" i="10"/>
  <c r="BK704" i="10"/>
  <c r="BJ704" i="10"/>
  <c r="BI704" i="10"/>
  <c r="BL703" i="10"/>
  <c r="BK703" i="10"/>
  <c r="BJ703" i="10"/>
  <c r="BI703" i="10"/>
  <c r="BL702" i="10"/>
  <c r="BK702" i="10"/>
  <c r="BJ702" i="10"/>
  <c r="BI702" i="10"/>
  <c r="N702" i="10"/>
  <c r="BL701" i="10"/>
  <c r="BK701" i="10"/>
  <c r="BJ701" i="10"/>
  <c r="BI701" i="10"/>
  <c r="BL700" i="10"/>
  <c r="BK700" i="10"/>
  <c r="BJ700" i="10"/>
  <c r="BI700" i="10"/>
  <c r="BL699" i="10"/>
  <c r="BK699" i="10"/>
  <c r="BJ699" i="10"/>
  <c r="BI699" i="10"/>
  <c r="BL698" i="10"/>
  <c r="BK698" i="10"/>
  <c r="BJ698" i="10"/>
  <c r="BI698" i="10"/>
  <c r="BL697" i="10"/>
  <c r="BK697" i="10"/>
  <c r="BJ697" i="10"/>
  <c r="BI697" i="10"/>
  <c r="BB697" i="10"/>
  <c r="BB698" i="10" s="1"/>
  <c r="BL696" i="10"/>
  <c r="BK696" i="10"/>
  <c r="BJ696" i="10"/>
  <c r="BI696" i="10"/>
  <c r="BH696" i="10"/>
  <c r="BL695" i="10"/>
  <c r="BK695" i="10"/>
  <c r="BJ695" i="10"/>
  <c r="BI695" i="10"/>
  <c r="BH695" i="10"/>
  <c r="BL694" i="10"/>
  <c r="BK694" i="10"/>
  <c r="BJ694" i="10"/>
  <c r="BI694" i="10"/>
  <c r="BL693" i="10"/>
  <c r="BK693" i="10"/>
  <c r="BJ693" i="10"/>
  <c r="BI693" i="10"/>
  <c r="BL692" i="10"/>
  <c r="BK692" i="10"/>
  <c r="BJ692" i="10"/>
  <c r="BI692" i="10"/>
  <c r="BL691" i="10"/>
  <c r="BK691" i="10"/>
  <c r="BJ691" i="10"/>
  <c r="BI691" i="10"/>
  <c r="N691" i="10"/>
  <c r="BL690" i="10"/>
  <c r="BK690" i="10"/>
  <c r="BJ690" i="10"/>
  <c r="BI690" i="10"/>
  <c r="BL689" i="10"/>
  <c r="BK689" i="10"/>
  <c r="BJ689" i="10"/>
  <c r="BI689" i="10"/>
  <c r="BL688" i="10"/>
  <c r="BK688" i="10"/>
  <c r="BJ688" i="10"/>
  <c r="BI688" i="10"/>
  <c r="BL687" i="10"/>
  <c r="BK687" i="10"/>
  <c r="BJ687" i="10"/>
  <c r="BI687" i="10"/>
  <c r="BL686" i="10"/>
  <c r="BK686" i="10"/>
  <c r="BJ686" i="10"/>
  <c r="BI686" i="10"/>
  <c r="BL685" i="10"/>
  <c r="BK685" i="10"/>
  <c r="BJ685" i="10"/>
  <c r="BI685" i="10"/>
  <c r="BL684" i="10"/>
  <c r="BK684" i="10"/>
  <c r="BJ684" i="10"/>
  <c r="BI684" i="10"/>
  <c r="L684" i="10"/>
  <c r="BL683" i="10"/>
  <c r="BK683" i="10"/>
  <c r="BJ683" i="10"/>
  <c r="BI683" i="10"/>
  <c r="BL682" i="10"/>
  <c r="BK682" i="10"/>
  <c r="BJ682" i="10"/>
  <c r="BI682" i="10"/>
  <c r="BB682" i="10"/>
  <c r="BB683" i="10" s="1"/>
  <c r="BL681" i="10"/>
  <c r="BK681" i="10"/>
  <c r="BJ681" i="10"/>
  <c r="BI681" i="10"/>
  <c r="BB681" i="10"/>
  <c r="BL680" i="10"/>
  <c r="BK680" i="10"/>
  <c r="BJ680" i="10"/>
  <c r="BI680" i="10"/>
  <c r="BH680" i="10"/>
  <c r="BL679" i="10"/>
  <c r="BK679" i="10"/>
  <c r="BJ679" i="10"/>
  <c r="BI679" i="10"/>
  <c r="BH679" i="10"/>
  <c r="BL678" i="10"/>
  <c r="BK678" i="10"/>
  <c r="BJ678" i="10"/>
  <c r="BI678" i="10"/>
  <c r="BL677" i="10"/>
  <c r="BK677" i="10"/>
  <c r="BJ677" i="10"/>
  <c r="BI677" i="10"/>
  <c r="L677" i="10"/>
  <c r="BL676" i="10"/>
  <c r="BK676" i="10"/>
  <c r="BJ676" i="10"/>
  <c r="BI676" i="10"/>
  <c r="BL675" i="10"/>
  <c r="BK675" i="10"/>
  <c r="BJ675" i="10"/>
  <c r="BI675" i="10"/>
  <c r="BL674" i="10"/>
  <c r="BK674" i="10"/>
  <c r="BJ674" i="10"/>
  <c r="BI674" i="10"/>
  <c r="BL673" i="10"/>
  <c r="BK673" i="10"/>
  <c r="BJ673" i="10"/>
  <c r="BI673" i="10"/>
  <c r="BL672" i="10"/>
  <c r="BK672" i="10"/>
  <c r="BJ672" i="10"/>
  <c r="BI672" i="10"/>
  <c r="BL671" i="10"/>
  <c r="BK671" i="10"/>
  <c r="BJ671" i="10"/>
  <c r="BI671" i="10"/>
  <c r="BL670" i="10"/>
  <c r="BK670" i="10"/>
  <c r="BJ670" i="10"/>
  <c r="BI670" i="10"/>
  <c r="N670" i="10"/>
  <c r="BL669" i="10"/>
  <c r="BK669" i="10"/>
  <c r="BJ669" i="10"/>
  <c r="BI669" i="10"/>
  <c r="BB669" i="10"/>
  <c r="BB670" i="10" s="1"/>
  <c r="BL668" i="10"/>
  <c r="BK668" i="10"/>
  <c r="BJ668" i="10"/>
  <c r="BI668" i="10"/>
  <c r="BB668" i="10"/>
  <c r="BL667" i="10"/>
  <c r="BK667" i="10"/>
  <c r="BJ667" i="10"/>
  <c r="BI667" i="10"/>
  <c r="BH667" i="10"/>
  <c r="BL666" i="10"/>
  <c r="BK666" i="10"/>
  <c r="BJ666" i="10"/>
  <c r="BI666" i="10"/>
  <c r="BH666" i="10"/>
  <c r="BL665" i="10"/>
  <c r="BK665" i="10"/>
  <c r="BJ665" i="10"/>
  <c r="BI665" i="10"/>
  <c r="BH665" i="10"/>
  <c r="BL664" i="10"/>
  <c r="BK664" i="10"/>
  <c r="BJ664" i="10"/>
  <c r="BI664" i="10"/>
  <c r="BL663" i="10"/>
  <c r="BK663" i="10"/>
  <c r="BJ663" i="10"/>
  <c r="BI663" i="10"/>
  <c r="BB663" i="10"/>
  <c r="BB664" i="10" s="1"/>
  <c r="BL662" i="10"/>
  <c r="BK662" i="10"/>
  <c r="BJ662" i="10"/>
  <c r="BI662" i="10"/>
  <c r="BB662" i="10"/>
  <c r="BL661" i="10"/>
  <c r="BK661" i="10"/>
  <c r="BJ661" i="10"/>
  <c r="BI661" i="10"/>
  <c r="BH661" i="10"/>
  <c r="BL660" i="10"/>
  <c r="BK660" i="10"/>
  <c r="BJ660" i="10"/>
  <c r="BI660" i="10"/>
  <c r="BL659" i="10"/>
  <c r="BK659" i="10"/>
  <c r="BJ659" i="10"/>
  <c r="BI659" i="10"/>
  <c r="BL658" i="10"/>
  <c r="BK658" i="10"/>
  <c r="BJ658" i="10"/>
  <c r="BI658" i="10"/>
  <c r="BL657" i="10"/>
  <c r="BK657" i="10"/>
  <c r="BJ657" i="10"/>
  <c r="BI657" i="10"/>
  <c r="BL656" i="10"/>
  <c r="BK656" i="10"/>
  <c r="BJ656" i="10"/>
  <c r="BI656" i="10"/>
  <c r="BL655" i="10"/>
  <c r="BK655" i="10"/>
  <c r="BJ655" i="10"/>
  <c r="BI655" i="10"/>
  <c r="BL654" i="10"/>
  <c r="BK654" i="10"/>
  <c r="BJ654" i="10"/>
  <c r="BI654" i="10"/>
  <c r="BB654" i="10"/>
  <c r="BB655" i="10" s="1"/>
  <c r="BL653" i="10"/>
  <c r="BK653" i="10"/>
  <c r="BJ653" i="10"/>
  <c r="BI653" i="10"/>
  <c r="BH653" i="10"/>
  <c r="BL652" i="10"/>
  <c r="BK652" i="10"/>
  <c r="BJ652" i="10"/>
  <c r="BI652" i="10"/>
  <c r="BL651" i="10"/>
  <c r="BK651" i="10"/>
  <c r="BJ651" i="10"/>
  <c r="BI651" i="10"/>
  <c r="BL650" i="10"/>
  <c r="BK650" i="10"/>
  <c r="BJ650" i="10"/>
  <c r="BI650" i="10"/>
  <c r="BL649" i="10"/>
  <c r="BK649" i="10"/>
  <c r="BJ649" i="10"/>
  <c r="BI649" i="10"/>
  <c r="BL648" i="10"/>
  <c r="BK648" i="10"/>
  <c r="BJ648" i="10"/>
  <c r="BI648" i="10"/>
  <c r="BL647" i="10"/>
  <c r="BK647" i="10"/>
  <c r="BJ647" i="10"/>
  <c r="BI647" i="10"/>
  <c r="BL646" i="10"/>
  <c r="BK646" i="10"/>
  <c r="BJ646" i="10"/>
  <c r="BI646" i="10"/>
  <c r="BL645" i="10"/>
  <c r="BK645" i="10"/>
  <c r="BJ645" i="10"/>
  <c r="BI645" i="10"/>
  <c r="BL644" i="10"/>
  <c r="BK644" i="10"/>
  <c r="BJ644" i="10"/>
  <c r="BI644" i="10"/>
  <c r="BL643" i="10"/>
  <c r="BK643" i="10"/>
  <c r="BJ643" i="10"/>
  <c r="BI643" i="10"/>
  <c r="BB643" i="10"/>
  <c r="BB644" i="10" s="1"/>
  <c r="BL642" i="10"/>
  <c r="BK642" i="10"/>
  <c r="BJ642" i="10"/>
  <c r="BI642" i="10"/>
  <c r="BH642" i="10"/>
  <c r="BL641" i="10"/>
  <c r="BK641" i="10"/>
  <c r="BJ641" i="10"/>
  <c r="BI641" i="10"/>
  <c r="BL640" i="10"/>
  <c r="BK640" i="10"/>
  <c r="BJ640" i="10"/>
  <c r="BI640" i="10"/>
  <c r="BL639" i="10"/>
  <c r="BK639" i="10"/>
  <c r="BJ639" i="10"/>
  <c r="BI639" i="10"/>
  <c r="BL638" i="10"/>
  <c r="BK638" i="10"/>
  <c r="BJ638" i="10"/>
  <c r="BI638" i="10"/>
  <c r="BL637" i="10"/>
  <c r="BK637" i="10"/>
  <c r="BJ637" i="10"/>
  <c r="BI637" i="10"/>
  <c r="BL636" i="10"/>
  <c r="BK636" i="10"/>
  <c r="BJ636" i="10"/>
  <c r="BI636" i="10"/>
  <c r="BB636" i="10"/>
  <c r="BB637" i="10" s="1"/>
  <c r="BL635" i="10"/>
  <c r="BK635" i="10"/>
  <c r="BJ635" i="10"/>
  <c r="BI635" i="10"/>
  <c r="BH635" i="10"/>
  <c r="BL634" i="10"/>
  <c r="BK634" i="10"/>
  <c r="BJ634" i="10"/>
  <c r="BI634" i="10"/>
  <c r="BL633" i="10"/>
  <c r="BK633" i="10"/>
  <c r="BJ633" i="10"/>
  <c r="BI633" i="10"/>
  <c r="BL632" i="10"/>
  <c r="BK632" i="10"/>
  <c r="BJ632" i="10"/>
  <c r="BI632" i="10"/>
  <c r="BL631" i="10"/>
  <c r="BK631" i="10"/>
  <c r="BJ631" i="10"/>
  <c r="BI631" i="10"/>
  <c r="BL630" i="10"/>
  <c r="BK630" i="10"/>
  <c r="BJ630" i="10"/>
  <c r="BI630" i="10"/>
  <c r="BL629" i="10"/>
  <c r="BK629" i="10"/>
  <c r="BJ629" i="10"/>
  <c r="BI629" i="10"/>
  <c r="BL628" i="10"/>
  <c r="BK628" i="10"/>
  <c r="BJ628" i="10"/>
  <c r="BI628" i="10"/>
  <c r="BB628" i="10"/>
  <c r="BB629" i="10" s="1"/>
  <c r="BL627" i="10"/>
  <c r="BK627" i="10"/>
  <c r="BJ627" i="10"/>
  <c r="BI627" i="10"/>
  <c r="BH627" i="10"/>
  <c r="BL626" i="10"/>
  <c r="BK626" i="10"/>
  <c r="BJ626" i="10"/>
  <c r="BI626" i="10"/>
  <c r="BL625" i="10"/>
  <c r="BK625" i="10"/>
  <c r="BJ625" i="10"/>
  <c r="BI625" i="10"/>
  <c r="BL624" i="10"/>
  <c r="BK624" i="10"/>
  <c r="BJ624" i="10"/>
  <c r="BI624" i="10"/>
  <c r="BL623" i="10"/>
  <c r="BK623" i="10"/>
  <c r="BJ623" i="10"/>
  <c r="BI623" i="10"/>
  <c r="BL622" i="10"/>
  <c r="BK622" i="10"/>
  <c r="BJ622" i="10"/>
  <c r="BI622" i="10"/>
  <c r="BL621" i="10"/>
  <c r="BK621" i="10"/>
  <c r="BJ621" i="10"/>
  <c r="BI621" i="10"/>
  <c r="BL620" i="10"/>
  <c r="BK620" i="10"/>
  <c r="BJ620" i="10"/>
  <c r="BI620" i="10"/>
  <c r="BB620" i="10"/>
  <c r="BB621" i="10" s="1"/>
  <c r="BL619" i="10"/>
  <c r="BK619" i="10"/>
  <c r="BJ619" i="10"/>
  <c r="BI619" i="10"/>
  <c r="BH619" i="10"/>
  <c r="BL618" i="10"/>
  <c r="BK618" i="10"/>
  <c r="BJ618" i="10"/>
  <c r="BI618" i="10"/>
  <c r="BL617" i="10"/>
  <c r="BK617" i="10"/>
  <c r="BJ617" i="10"/>
  <c r="BI617" i="10"/>
  <c r="BL616" i="10"/>
  <c r="BK616" i="10"/>
  <c r="BJ616" i="10"/>
  <c r="BI616" i="10"/>
  <c r="BL615" i="10"/>
  <c r="BK615" i="10"/>
  <c r="BJ615" i="10"/>
  <c r="BI615" i="10"/>
  <c r="BL614" i="10"/>
  <c r="BK614" i="10"/>
  <c r="BJ614" i="10"/>
  <c r="BI614" i="10"/>
  <c r="BL613" i="10"/>
  <c r="BK613" i="10"/>
  <c r="BJ613" i="10"/>
  <c r="BI613" i="10"/>
  <c r="BL612" i="10"/>
  <c r="BK612" i="10"/>
  <c r="BJ612" i="10"/>
  <c r="BI612" i="10"/>
  <c r="BB612" i="10"/>
  <c r="BB613" i="10" s="1"/>
  <c r="BL611" i="10"/>
  <c r="BK611" i="10"/>
  <c r="BJ611" i="10"/>
  <c r="BI611" i="10"/>
  <c r="BH611" i="10"/>
  <c r="BL610" i="10"/>
  <c r="BK610" i="10"/>
  <c r="BJ610" i="10"/>
  <c r="BI610" i="10"/>
  <c r="BL609" i="10"/>
  <c r="BK609" i="10"/>
  <c r="BJ609" i="10"/>
  <c r="BI609" i="10"/>
  <c r="BL608" i="10"/>
  <c r="BK608" i="10"/>
  <c r="BJ608" i="10"/>
  <c r="BI608" i="10"/>
  <c r="BL607" i="10"/>
  <c r="BK607" i="10"/>
  <c r="BJ607" i="10"/>
  <c r="BI607" i="10"/>
  <c r="BL606" i="10"/>
  <c r="BK606" i="10"/>
  <c r="BJ606" i="10"/>
  <c r="BI606" i="10"/>
  <c r="BL605" i="10"/>
  <c r="BK605" i="10"/>
  <c r="BJ605" i="10"/>
  <c r="BI605" i="10"/>
  <c r="BL604" i="10"/>
  <c r="BK604" i="10"/>
  <c r="BJ604" i="10"/>
  <c r="BI604" i="10"/>
  <c r="BL603" i="10"/>
  <c r="BK603" i="10"/>
  <c r="BJ603" i="10"/>
  <c r="BI603" i="10"/>
  <c r="BL602" i="10"/>
  <c r="BK602" i="10"/>
  <c r="BJ602" i="10"/>
  <c r="BI602" i="10"/>
  <c r="BB602" i="10"/>
  <c r="BB603" i="10" s="1"/>
  <c r="BL601" i="10"/>
  <c r="BK601" i="10"/>
  <c r="BJ601" i="10"/>
  <c r="BI601" i="10"/>
  <c r="BH601" i="10"/>
  <c r="BL600" i="10"/>
  <c r="BK600" i="10"/>
  <c r="BJ600" i="10"/>
  <c r="BI600" i="10"/>
  <c r="BL599" i="10"/>
  <c r="BK599" i="10"/>
  <c r="BJ599" i="10"/>
  <c r="BI599" i="10"/>
  <c r="BL598" i="10"/>
  <c r="BK598" i="10"/>
  <c r="BJ598" i="10"/>
  <c r="BI598" i="10"/>
  <c r="BL597" i="10"/>
  <c r="BK597" i="10"/>
  <c r="BJ597" i="10"/>
  <c r="BI597" i="10"/>
  <c r="BL596" i="10"/>
  <c r="BK596" i="10"/>
  <c r="BJ596" i="10"/>
  <c r="BI596" i="10"/>
  <c r="BL595" i="10"/>
  <c r="BK595" i="10"/>
  <c r="BJ595" i="10"/>
  <c r="BI595" i="10"/>
  <c r="BL594" i="10"/>
  <c r="BK594" i="10"/>
  <c r="BJ594" i="10"/>
  <c r="BI594" i="10"/>
  <c r="BB594" i="10"/>
  <c r="BB595" i="10" s="1"/>
  <c r="BL593" i="10"/>
  <c r="BK593" i="10"/>
  <c r="BJ593" i="10"/>
  <c r="BI593" i="10"/>
  <c r="BH593" i="10"/>
  <c r="BL592" i="10"/>
  <c r="BK592" i="10"/>
  <c r="BJ592" i="10"/>
  <c r="BI592" i="10"/>
  <c r="BL591" i="10"/>
  <c r="BK591" i="10"/>
  <c r="BJ591" i="10"/>
  <c r="BI591" i="10"/>
  <c r="BL590" i="10"/>
  <c r="BK590" i="10"/>
  <c r="BJ590" i="10"/>
  <c r="BI590" i="10"/>
  <c r="BL589" i="10"/>
  <c r="BK589" i="10"/>
  <c r="BJ589" i="10"/>
  <c r="BI589" i="10"/>
  <c r="BL588" i="10"/>
  <c r="BK588" i="10"/>
  <c r="BJ588" i="10"/>
  <c r="BI588" i="10"/>
  <c r="BL587" i="10"/>
  <c r="BK587" i="10"/>
  <c r="BJ587" i="10"/>
  <c r="BI587" i="10"/>
  <c r="BB587" i="10"/>
  <c r="BB588" i="10" s="1"/>
  <c r="BL586" i="10"/>
  <c r="BK586" i="10"/>
  <c r="BJ586" i="10"/>
  <c r="BI586" i="10"/>
  <c r="BH586" i="10"/>
  <c r="BL585" i="10"/>
  <c r="BK585" i="10"/>
  <c r="BJ585" i="10"/>
  <c r="BI585" i="10"/>
  <c r="BL584" i="10"/>
  <c r="BK584" i="10"/>
  <c r="BJ584" i="10"/>
  <c r="BI584" i="10"/>
  <c r="BL583" i="10"/>
  <c r="BK583" i="10"/>
  <c r="BJ583" i="10"/>
  <c r="BI583" i="10"/>
  <c r="BL582" i="10"/>
  <c r="BK582" i="10"/>
  <c r="BJ582" i="10"/>
  <c r="BI582" i="10"/>
  <c r="BL581" i="10"/>
  <c r="BK581" i="10"/>
  <c r="BJ581" i="10"/>
  <c r="BI581" i="10"/>
  <c r="BL580" i="10"/>
  <c r="BK580" i="10"/>
  <c r="BJ580" i="10"/>
  <c r="BI580" i="10"/>
  <c r="BB580" i="10"/>
  <c r="BB581" i="10" s="1"/>
  <c r="BL579" i="10"/>
  <c r="BK579" i="10"/>
  <c r="BJ579" i="10"/>
  <c r="BI579" i="10"/>
  <c r="BH579" i="10"/>
  <c r="BL578" i="10"/>
  <c r="BK578" i="10"/>
  <c r="BJ578" i="10"/>
  <c r="BI578" i="10"/>
  <c r="BL577" i="10"/>
  <c r="BK577" i="10"/>
  <c r="BJ577" i="10"/>
  <c r="BI577" i="10"/>
  <c r="BL576" i="10"/>
  <c r="BK576" i="10"/>
  <c r="BJ576" i="10"/>
  <c r="BI576" i="10"/>
  <c r="BL575" i="10"/>
  <c r="BK575" i="10"/>
  <c r="BJ575" i="10"/>
  <c r="BI575" i="10"/>
  <c r="BL574" i="10"/>
  <c r="BK574" i="10"/>
  <c r="BJ574" i="10"/>
  <c r="BI574" i="10"/>
  <c r="BL573" i="10"/>
  <c r="BK573" i="10"/>
  <c r="BJ573" i="10"/>
  <c r="BI573" i="10"/>
  <c r="BL572" i="10"/>
  <c r="BK572" i="10"/>
  <c r="BJ572" i="10"/>
  <c r="BI572" i="10"/>
  <c r="BB572" i="10"/>
  <c r="BB573" i="10" s="1"/>
  <c r="BL571" i="10"/>
  <c r="BK571" i="10"/>
  <c r="BJ571" i="10"/>
  <c r="BI571" i="10"/>
  <c r="BH571" i="10"/>
  <c r="BL570" i="10"/>
  <c r="BK570" i="10"/>
  <c r="BJ570" i="10"/>
  <c r="BI570" i="10"/>
  <c r="BL569" i="10"/>
  <c r="BK569" i="10"/>
  <c r="BJ569" i="10"/>
  <c r="BI569" i="10"/>
  <c r="BL568" i="10"/>
  <c r="BK568" i="10"/>
  <c r="BJ568" i="10"/>
  <c r="BI568" i="10"/>
  <c r="BL567" i="10"/>
  <c r="BK567" i="10"/>
  <c r="BJ567" i="10"/>
  <c r="BI567" i="10"/>
  <c r="BL566" i="10"/>
  <c r="BK566" i="10"/>
  <c r="BJ566" i="10"/>
  <c r="BI566" i="10"/>
  <c r="BL565" i="10"/>
  <c r="BK565" i="10"/>
  <c r="BJ565" i="10"/>
  <c r="BI565" i="10"/>
  <c r="BL564" i="10"/>
  <c r="BK564" i="10"/>
  <c r="BJ564" i="10"/>
  <c r="BI564" i="10"/>
  <c r="BB564" i="10"/>
  <c r="BB565" i="10" s="1"/>
  <c r="BL563" i="10"/>
  <c r="BK563" i="10"/>
  <c r="BJ563" i="10"/>
  <c r="BI563" i="10"/>
  <c r="BH563" i="10"/>
  <c r="BL562" i="10"/>
  <c r="BK562" i="10"/>
  <c r="BJ562" i="10"/>
  <c r="BI562" i="10"/>
  <c r="BL561" i="10"/>
  <c r="BK561" i="10"/>
  <c r="BJ561" i="10"/>
  <c r="BI561" i="10"/>
  <c r="BL560" i="10"/>
  <c r="BK560" i="10"/>
  <c r="BL559" i="10"/>
  <c r="BK559" i="10"/>
  <c r="BL558" i="10"/>
  <c r="BK558" i="10"/>
  <c r="BL557" i="10"/>
  <c r="BK557" i="10"/>
  <c r="BL556" i="10"/>
  <c r="BK556" i="10"/>
  <c r="BL555" i="10"/>
  <c r="BK555" i="10"/>
  <c r="BL554" i="10"/>
  <c r="BK554" i="10"/>
  <c r="BL553" i="10"/>
  <c r="BK553" i="10"/>
  <c r="BL552" i="10"/>
  <c r="BK552" i="10"/>
  <c r="BL551" i="10"/>
  <c r="BK551" i="10"/>
  <c r="BL550" i="10"/>
  <c r="BK550" i="10"/>
  <c r="BL549" i="10"/>
  <c r="BK549" i="10"/>
  <c r="BL548" i="10"/>
  <c r="BK548" i="10"/>
  <c r="BL547" i="10"/>
  <c r="BK547" i="10"/>
  <c r="BL546" i="10"/>
  <c r="BK546" i="10"/>
  <c r="BL545" i="10"/>
  <c r="BK545" i="10"/>
  <c r="BL544" i="10"/>
  <c r="BK544" i="10"/>
  <c r="BL543" i="10"/>
  <c r="BK543" i="10"/>
  <c r="BL542" i="10"/>
  <c r="BK542" i="10"/>
  <c r="BL541" i="10"/>
  <c r="BK541" i="10"/>
  <c r="BL540" i="10"/>
  <c r="BK540" i="10"/>
  <c r="BL539" i="10"/>
  <c r="BK539" i="10"/>
  <c r="BL538" i="10"/>
  <c r="BK538" i="10"/>
  <c r="BL537" i="10"/>
  <c r="BK537" i="10"/>
  <c r="BL536" i="10"/>
  <c r="BK536" i="10"/>
  <c r="BL535" i="10"/>
  <c r="BK535" i="10"/>
  <c r="BL534" i="10"/>
  <c r="BK534" i="10"/>
  <c r="BL533" i="10"/>
  <c r="BK533" i="10"/>
  <c r="BL532" i="10"/>
  <c r="BK532" i="10"/>
  <c r="BL531" i="10"/>
  <c r="BK531" i="10"/>
  <c r="BL530" i="10"/>
  <c r="BK530" i="10"/>
  <c r="BL529" i="10"/>
  <c r="BK529" i="10"/>
  <c r="BL528" i="10"/>
  <c r="BK528" i="10"/>
  <c r="BL527" i="10"/>
  <c r="BK527" i="10"/>
  <c r="BL526" i="10"/>
  <c r="BK526" i="10"/>
  <c r="BL525" i="10"/>
  <c r="BK525" i="10"/>
  <c r="BD525" i="10"/>
  <c r="BD526" i="10" s="1"/>
  <c r="A525" i="10"/>
  <c r="BL524" i="10"/>
  <c r="BK524" i="10"/>
  <c r="BJ524" i="10"/>
  <c r="BC524" i="10"/>
  <c r="BC525" i="10" s="1"/>
  <c r="BL523" i="10"/>
  <c r="BK523" i="10"/>
  <c r="BJ523" i="10"/>
  <c r="BI523" i="10"/>
  <c r="BL522" i="10"/>
  <c r="BK522" i="10"/>
  <c r="BJ522" i="10"/>
  <c r="BI522" i="10"/>
  <c r="BL521" i="10"/>
  <c r="BK521" i="10"/>
  <c r="BJ521" i="10"/>
  <c r="BI521" i="10"/>
  <c r="BL520" i="10"/>
  <c r="BK520" i="10"/>
  <c r="BJ520" i="10"/>
  <c r="BI520" i="10"/>
  <c r="BL519" i="10"/>
  <c r="BK519" i="10"/>
  <c r="BJ519" i="10"/>
  <c r="BI519" i="10"/>
  <c r="BB519" i="10"/>
  <c r="BL518" i="10"/>
  <c r="BK518" i="10"/>
  <c r="BJ518" i="10"/>
  <c r="BI518" i="10"/>
  <c r="BH518" i="10"/>
  <c r="BL517" i="10"/>
  <c r="BK517" i="10"/>
  <c r="BJ517" i="10"/>
  <c r="BI517" i="10"/>
  <c r="BL516" i="10"/>
  <c r="BK516" i="10"/>
  <c r="BJ516" i="10"/>
  <c r="BI516" i="10"/>
  <c r="BL515" i="10"/>
  <c r="BK515" i="10"/>
  <c r="BL514" i="10"/>
  <c r="BK514" i="10"/>
  <c r="BL513" i="10"/>
  <c r="BK513" i="10"/>
  <c r="BL512" i="10"/>
  <c r="BK512" i="10"/>
  <c r="BL511" i="10"/>
  <c r="BK511" i="10"/>
  <c r="BL510" i="10"/>
  <c r="BK510" i="10"/>
  <c r="BL509" i="10"/>
  <c r="BK509" i="10"/>
  <c r="BL508" i="10"/>
  <c r="BK508" i="10"/>
  <c r="BL507" i="10"/>
  <c r="BK507" i="10"/>
  <c r="BL506" i="10"/>
  <c r="BK506" i="10"/>
  <c r="BL505" i="10"/>
  <c r="BK505" i="10"/>
  <c r="BL504" i="10"/>
  <c r="BK504" i="10"/>
  <c r="BL503" i="10"/>
  <c r="BK503" i="10"/>
  <c r="BL502" i="10"/>
  <c r="BK502" i="10"/>
  <c r="BL501" i="10"/>
  <c r="BK501" i="10"/>
  <c r="BL500" i="10"/>
  <c r="BK500" i="10"/>
  <c r="BL499" i="10"/>
  <c r="BK499" i="10"/>
  <c r="BL498" i="10"/>
  <c r="BK498" i="10"/>
  <c r="BL497" i="10"/>
  <c r="BK497" i="10"/>
  <c r="BL496" i="10"/>
  <c r="BK496" i="10"/>
  <c r="BL495" i="10"/>
  <c r="BK495" i="10"/>
  <c r="BL494" i="10"/>
  <c r="BK494" i="10"/>
  <c r="BL493" i="10"/>
  <c r="BK493" i="10"/>
  <c r="BL492" i="10"/>
  <c r="BK492" i="10"/>
  <c r="BL491" i="10"/>
  <c r="BK491" i="10"/>
  <c r="BL490" i="10"/>
  <c r="BK490" i="10"/>
  <c r="BL489" i="10"/>
  <c r="BK489" i="10"/>
  <c r="BL488" i="10"/>
  <c r="BK488" i="10"/>
  <c r="BL487" i="10"/>
  <c r="BK487" i="10"/>
  <c r="BL486" i="10"/>
  <c r="BK486" i="10"/>
  <c r="BL485" i="10"/>
  <c r="BK485" i="10"/>
  <c r="BL484" i="10"/>
  <c r="BK484" i="10"/>
  <c r="BL483" i="10"/>
  <c r="BK483" i="10"/>
  <c r="BD483" i="10"/>
  <c r="BD484" i="10" s="1"/>
  <c r="BL482" i="10"/>
  <c r="BK482" i="10"/>
  <c r="BJ482" i="10"/>
  <c r="BC482" i="10"/>
  <c r="BC483" i="10" s="1"/>
  <c r="BL481" i="10"/>
  <c r="BK481" i="10"/>
  <c r="BJ481" i="10"/>
  <c r="BI481" i="10"/>
  <c r="BL480" i="10"/>
  <c r="BK480" i="10"/>
  <c r="BJ480" i="10"/>
  <c r="BI480" i="10"/>
  <c r="BL479" i="10"/>
  <c r="BK479" i="10"/>
  <c r="BJ479" i="10"/>
  <c r="BI479" i="10"/>
  <c r="BL478" i="10"/>
  <c r="BK478" i="10"/>
  <c r="BJ478" i="10"/>
  <c r="BI478" i="10"/>
  <c r="BL477" i="10"/>
  <c r="BK477" i="10"/>
  <c r="BJ477" i="10"/>
  <c r="BI477" i="10"/>
  <c r="BB477" i="10"/>
  <c r="BL476" i="10"/>
  <c r="BK476" i="10"/>
  <c r="BJ476" i="10"/>
  <c r="BI476" i="10"/>
  <c r="BH476" i="10"/>
  <c r="BL475" i="10"/>
  <c r="BK475" i="10"/>
  <c r="BJ475" i="10"/>
  <c r="BI475" i="10"/>
  <c r="BL474" i="10"/>
  <c r="BK474" i="10"/>
  <c r="BJ474" i="10"/>
  <c r="BI474" i="10"/>
  <c r="BL473" i="10"/>
  <c r="BK473" i="10"/>
  <c r="BJ473" i="10"/>
  <c r="BI473" i="10"/>
  <c r="BL472" i="10"/>
  <c r="BK472" i="10"/>
  <c r="BJ472" i="10"/>
  <c r="BI472" i="10"/>
  <c r="BL471" i="10"/>
  <c r="BK471" i="10"/>
  <c r="BJ471" i="10"/>
  <c r="BI471" i="10"/>
  <c r="BL470" i="10"/>
  <c r="BK470" i="10"/>
  <c r="BJ470" i="10"/>
  <c r="BI470" i="10"/>
  <c r="BL469" i="10"/>
  <c r="BK469" i="10"/>
  <c r="BJ469" i="10"/>
  <c r="BI469" i="10"/>
  <c r="BL468" i="10"/>
  <c r="BK468" i="10"/>
  <c r="BJ468" i="10"/>
  <c r="BI468" i="10"/>
  <c r="BB468" i="10"/>
  <c r="BB469" i="10" s="1"/>
  <c r="BL467" i="10"/>
  <c r="BK467" i="10"/>
  <c r="BJ467" i="10"/>
  <c r="BI467" i="10"/>
  <c r="BH467" i="10"/>
  <c r="BL466" i="10"/>
  <c r="BK466" i="10"/>
  <c r="BJ466" i="10"/>
  <c r="BI466" i="10"/>
  <c r="BL465" i="10"/>
  <c r="BK465" i="10"/>
  <c r="BJ465" i="10"/>
  <c r="BI465" i="10"/>
  <c r="BL464" i="10"/>
  <c r="BK464" i="10"/>
  <c r="BJ464" i="10"/>
  <c r="BI464" i="10"/>
  <c r="BL463" i="10"/>
  <c r="BK463" i="10"/>
  <c r="BJ463" i="10"/>
  <c r="BI463" i="10"/>
  <c r="BL462" i="10"/>
  <c r="BK462" i="10"/>
  <c r="BJ462" i="10"/>
  <c r="BI462" i="10"/>
  <c r="BL461" i="10"/>
  <c r="BK461" i="10"/>
  <c r="BJ461" i="10"/>
  <c r="BI461" i="10"/>
  <c r="BL460" i="10"/>
  <c r="BK460" i="10"/>
  <c r="BJ460" i="10"/>
  <c r="BI460" i="10"/>
  <c r="BL459" i="10"/>
  <c r="BK459" i="10"/>
  <c r="BJ459" i="10"/>
  <c r="BI459" i="10"/>
  <c r="BB459" i="10"/>
  <c r="BB460" i="10" s="1"/>
  <c r="BL458" i="10"/>
  <c r="BK458" i="10"/>
  <c r="BJ458" i="10"/>
  <c r="BI458" i="10"/>
  <c r="BH458" i="10"/>
  <c r="BL457" i="10"/>
  <c r="BK457" i="10"/>
  <c r="BJ457" i="10"/>
  <c r="BI457" i="10"/>
  <c r="BL456" i="10"/>
  <c r="BK456" i="10"/>
  <c r="BJ456" i="10"/>
  <c r="BI456" i="10"/>
  <c r="BL455" i="10"/>
  <c r="BK455" i="10"/>
  <c r="BJ455" i="10"/>
  <c r="BI455" i="10"/>
  <c r="BL454" i="10"/>
  <c r="BK454" i="10"/>
  <c r="BJ454" i="10"/>
  <c r="BI454" i="10"/>
  <c r="BL453" i="10"/>
  <c r="BK453" i="10"/>
  <c r="BJ453" i="10"/>
  <c r="BI453" i="10"/>
  <c r="BL452" i="10"/>
  <c r="BK452" i="10"/>
  <c r="BJ452" i="10"/>
  <c r="BI452" i="10"/>
  <c r="BL451" i="10"/>
  <c r="BK451" i="10"/>
  <c r="BJ451" i="10"/>
  <c r="BI451" i="10"/>
  <c r="BL450" i="10"/>
  <c r="BK450" i="10"/>
  <c r="BJ450" i="10"/>
  <c r="BI450" i="10"/>
  <c r="BB450" i="10"/>
  <c r="BB451" i="10" s="1"/>
  <c r="BL449" i="10"/>
  <c r="BK449" i="10"/>
  <c r="BJ449" i="10"/>
  <c r="BI449" i="10"/>
  <c r="BH449" i="10"/>
  <c r="BL448" i="10"/>
  <c r="BK448" i="10"/>
  <c r="BJ448" i="10"/>
  <c r="BI448" i="10"/>
  <c r="BL447" i="10"/>
  <c r="BK447" i="10"/>
  <c r="BJ447" i="10"/>
  <c r="BI447" i="10"/>
  <c r="BL446" i="10"/>
  <c r="BK446" i="10"/>
  <c r="BL445" i="10"/>
  <c r="BK445" i="10"/>
  <c r="BL444" i="10"/>
  <c r="BK444" i="10"/>
  <c r="BL443" i="10"/>
  <c r="BK443" i="10"/>
  <c r="BL442" i="10"/>
  <c r="BK442" i="10"/>
  <c r="BL441" i="10"/>
  <c r="BK441" i="10"/>
  <c r="BL440" i="10"/>
  <c r="BK440" i="10"/>
  <c r="BL439" i="10"/>
  <c r="BK439" i="10"/>
  <c r="BL438" i="10"/>
  <c r="BK438" i="10"/>
  <c r="BL437" i="10"/>
  <c r="BK437" i="10"/>
  <c r="BL436" i="10"/>
  <c r="BK436" i="10"/>
  <c r="BL435" i="10"/>
  <c r="BK435" i="10"/>
  <c r="BL434" i="10"/>
  <c r="BK434" i="10"/>
  <c r="BL433" i="10"/>
  <c r="BK433" i="10"/>
  <c r="BL432" i="10"/>
  <c r="BK432" i="10"/>
  <c r="BL431" i="10"/>
  <c r="BK431" i="10"/>
  <c r="BL430" i="10"/>
  <c r="BK430" i="10"/>
  <c r="BL429" i="10"/>
  <c r="BK429" i="10"/>
  <c r="BL428" i="10"/>
  <c r="BK428" i="10"/>
  <c r="BL427" i="10"/>
  <c r="BK427" i="10"/>
  <c r="BL426" i="10"/>
  <c r="BK426" i="10"/>
  <c r="BL425" i="10"/>
  <c r="BK425" i="10"/>
  <c r="BL424" i="10"/>
  <c r="BK424" i="10"/>
  <c r="BL423" i="10"/>
  <c r="BK423" i="10"/>
  <c r="BL422" i="10"/>
  <c r="BK422" i="10"/>
  <c r="BL421" i="10"/>
  <c r="BK421" i="10"/>
  <c r="BL420" i="10"/>
  <c r="BK420" i="10"/>
  <c r="BL419" i="10"/>
  <c r="BK419" i="10"/>
  <c r="BL418" i="10"/>
  <c r="BK418" i="10"/>
  <c r="BL417" i="10"/>
  <c r="BK417" i="10"/>
  <c r="BL416" i="10"/>
  <c r="BK416" i="10"/>
  <c r="BL415" i="10"/>
  <c r="BK415" i="10"/>
  <c r="BL414" i="10"/>
  <c r="BK414" i="10"/>
  <c r="BL413" i="10"/>
  <c r="BK413" i="10"/>
  <c r="BL412" i="10"/>
  <c r="BK412" i="10"/>
  <c r="BD412" i="10"/>
  <c r="BD413" i="10" s="1"/>
  <c r="BL411" i="10"/>
  <c r="BK411" i="10"/>
  <c r="BD411" i="10"/>
  <c r="A411" i="10" s="1"/>
  <c r="BL410" i="10"/>
  <c r="BK410" i="10"/>
  <c r="BJ410" i="10"/>
  <c r="BC410" i="10"/>
  <c r="BC411" i="10" s="1"/>
  <c r="BL409" i="10"/>
  <c r="BK409" i="10"/>
  <c r="BJ409" i="10"/>
  <c r="BI409" i="10"/>
  <c r="BL408" i="10"/>
  <c r="BK408" i="10"/>
  <c r="BJ408" i="10"/>
  <c r="BI408" i="10"/>
  <c r="BL407" i="10"/>
  <c r="BK407" i="10"/>
  <c r="BJ407" i="10"/>
  <c r="BI407" i="10"/>
  <c r="BL406" i="10"/>
  <c r="BK406" i="10"/>
  <c r="BJ406" i="10"/>
  <c r="BI406" i="10"/>
  <c r="BB406" i="10"/>
  <c r="BL405" i="10"/>
  <c r="BK405" i="10"/>
  <c r="BJ405" i="10"/>
  <c r="BI405" i="10"/>
  <c r="BB405" i="10"/>
  <c r="BL404" i="10"/>
  <c r="BK404" i="10"/>
  <c r="BJ404" i="10"/>
  <c r="BI404" i="10"/>
  <c r="BH404" i="10"/>
  <c r="BL403" i="10"/>
  <c r="BK403" i="10"/>
  <c r="BJ403" i="10"/>
  <c r="BI403" i="10"/>
  <c r="BL402" i="10"/>
  <c r="BK402" i="10"/>
  <c r="BJ402" i="10"/>
  <c r="BI402" i="10"/>
  <c r="BL401" i="10"/>
  <c r="BK401" i="10"/>
  <c r="BL400" i="10"/>
  <c r="BK400" i="10"/>
  <c r="BL399" i="10"/>
  <c r="BK399" i="10"/>
  <c r="BL398" i="10"/>
  <c r="BK398" i="10"/>
  <c r="BL397" i="10"/>
  <c r="BK397" i="10"/>
  <c r="BL396" i="10"/>
  <c r="BK396" i="10"/>
  <c r="BL395" i="10"/>
  <c r="BK395" i="10"/>
  <c r="BL394" i="10"/>
  <c r="BK394" i="10"/>
  <c r="BL393" i="10"/>
  <c r="BK393" i="10"/>
  <c r="BL392" i="10"/>
  <c r="BK392" i="10"/>
  <c r="BL391" i="10"/>
  <c r="BK391" i="10"/>
  <c r="BL390" i="10"/>
  <c r="BK390" i="10"/>
  <c r="BL389" i="10"/>
  <c r="BK389" i="10"/>
  <c r="BL388" i="10"/>
  <c r="BK388" i="10"/>
  <c r="BL387" i="10"/>
  <c r="BK387" i="10"/>
  <c r="BL386" i="10"/>
  <c r="BK386" i="10"/>
  <c r="BL385" i="10"/>
  <c r="BK385" i="10"/>
  <c r="BL384" i="10"/>
  <c r="BK384" i="10"/>
  <c r="BL383" i="10"/>
  <c r="BK383" i="10"/>
  <c r="BL382" i="10"/>
  <c r="BK382" i="10"/>
  <c r="BL381" i="10"/>
  <c r="BK381" i="10"/>
  <c r="BL380" i="10"/>
  <c r="BK380" i="10"/>
  <c r="BL379" i="10"/>
  <c r="BK379" i="10"/>
  <c r="BL378" i="10"/>
  <c r="BK378" i="10"/>
  <c r="BL377" i="10"/>
  <c r="BK377" i="10"/>
  <c r="BL376" i="10"/>
  <c r="BK376" i="10"/>
  <c r="BL375" i="10"/>
  <c r="BK375" i="10"/>
  <c r="BL374" i="10"/>
  <c r="BK374" i="10"/>
  <c r="BL373" i="10"/>
  <c r="BK373" i="10"/>
  <c r="BL372" i="10"/>
  <c r="BK372" i="10"/>
  <c r="BL371" i="10"/>
  <c r="BK371" i="10"/>
  <c r="BL370" i="10"/>
  <c r="BK370" i="10"/>
  <c r="BL369" i="10"/>
  <c r="BK369" i="10"/>
  <c r="BL368" i="10"/>
  <c r="BK368" i="10"/>
  <c r="BL367" i="10"/>
  <c r="BK367" i="10"/>
  <c r="BD367" i="10"/>
  <c r="BD368" i="10" s="1"/>
  <c r="BL366" i="10"/>
  <c r="BK366" i="10"/>
  <c r="BD366" i="10"/>
  <c r="A366" i="10" s="1"/>
  <c r="BL365" i="10"/>
  <c r="BK365" i="10"/>
  <c r="BJ365" i="10"/>
  <c r="BC365" i="10"/>
  <c r="BC366" i="10" s="1"/>
  <c r="BL364" i="10"/>
  <c r="BK364" i="10"/>
  <c r="BJ364" i="10"/>
  <c r="BI364" i="10"/>
  <c r="BL363" i="10"/>
  <c r="BK363" i="10"/>
  <c r="BJ363" i="10"/>
  <c r="BI363" i="10"/>
  <c r="BL362" i="10"/>
  <c r="BK362" i="10"/>
  <c r="BJ362" i="10"/>
  <c r="BI362" i="10"/>
  <c r="BL361" i="10"/>
  <c r="BK361" i="10"/>
  <c r="BJ361" i="10"/>
  <c r="BI361" i="10"/>
  <c r="BB361" i="10"/>
  <c r="BL360" i="10"/>
  <c r="BK360" i="10"/>
  <c r="BJ360" i="10"/>
  <c r="BI360" i="10"/>
  <c r="BB360" i="10"/>
  <c r="BL359" i="10"/>
  <c r="BK359" i="10"/>
  <c r="BJ359" i="10"/>
  <c r="BI359" i="10"/>
  <c r="BH359" i="10"/>
  <c r="BL358" i="10"/>
  <c r="BK358" i="10"/>
  <c r="BJ358" i="10"/>
  <c r="BI358" i="10"/>
  <c r="BL357" i="10"/>
  <c r="BK357" i="10"/>
  <c r="BJ357" i="10"/>
  <c r="BI357" i="10"/>
  <c r="BL356" i="10"/>
  <c r="BK356" i="10"/>
  <c r="BJ356" i="10"/>
  <c r="BI356" i="10"/>
  <c r="BL355" i="10"/>
  <c r="BK355" i="10"/>
  <c r="BJ355" i="10"/>
  <c r="BI355" i="10"/>
  <c r="N355" i="10"/>
  <c r="BL354" i="10"/>
  <c r="BK354" i="10"/>
  <c r="BJ354" i="10"/>
  <c r="BI354" i="10"/>
  <c r="D354" i="10"/>
  <c r="BL353" i="10"/>
  <c r="BK353" i="10"/>
  <c r="BJ353" i="10"/>
  <c r="BI353" i="10"/>
  <c r="BL352" i="10"/>
  <c r="BK352" i="10"/>
  <c r="BJ352" i="10"/>
  <c r="BI352" i="10"/>
  <c r="BL351" i="10"/>
  <c r="BK351" i="10"/>
  <c r="BJ351" i="10"/>
  <c r="BI351" i="10"/>
  <c r="L351" i="10"/>
  <c r="BL350" i="10"/>
  <c r="BK350" i="10"/>
  <c r="BJ350" i="10"/>
  <c r="BI350" i="10"/>
  <c r="BB350" i="10"/>
  <c r="BB351" i="10" s="1"/>
  <c r="BL349" i="10"/>
  <c r="BK349" i="10"/>
  <c r="BJ349" i="10"/>
  <c r="BI349" i="10"/>
  <c r="BB349" i="10"/>
  <c r="BL348" i="10"/>
  <c r="BK348" i="10"/>
  <c r="BJ348" i="10"/>
  <c r="BI348" i="10"/>
  <c r="BH348" i="10"/>
  <c r="BL347" i="10"/>
  <c r="BK347" i="10"/>
  <c r="BJ347" i="10"/>
  <c r="BI347" i="10"/>
  <c r="BH347" i="10"/>
  <c r="BL346" i="10"/>
  <c r="BK346" i="10"/>
  <c r="BJ346" i="10"/>
  <c r="BI346" i="10"/>
  <c r="BH346" i="10"/>
  <c r="BL345" i="10"/>
  <c r="BK345" i="10"/>
  <c r="BJ345" i="10"/>
  <c r="BI345" i="10"/>
  <c r="BH345" i="10"/>
  <c r="BL344" i="10"/>
  <c r="BK344" i="10"/>
  <c r="BJ344" i="10"/>
  <c r="BI344" i="10"/>
  <c r="BH344" i="10"/>
  <c r="BL343" i="10"/>
  <c r="BK343" i="10"/>
  <c r="BJ343" i="10"/>
  <c r="BI343" i="10"/>
  <c r="BH343" i="10"/>
  <c r="BL342" i="10"/>
  <c r="BK342" i="10"/>
  <c r="BJ342" i="10"/>
  <c r="BL341" i="10"/>
  <c r="BK341" i="10"/>
  <c r="BJ341" i="10"/>
  <c r="BL340" i="10"/>
  <c r="BK340" i="10"/>
  <c r="BJ340" i="10"/>
  <c r="BL339" i="10"/>
  <c r="BK339" i="10"/>
  <c r="BJ339" i="10"/>
  <c r="O339" i="10"/>
  <c r="BL338" i="10"/>
  <c r="BK338" i="10"/>
  <c r="BJ338" i="10"/>
  <c r="E338" i="10"/>
  <c r="BL337" i="10"/>
  <c r="BK337" i="10"/>
  <c r="BJ337" i="10"/>
  <c r="BL336" i="10"/>
  <c r="BK336" i="10"/>
  <c r="BJ336" i="10"/>
  <c r="BL335" i="10"/>
  <c r="BK335" i="10"/>
  <c r="BJ335" i="10"/>
  <c r="BL334" i="10"/>
  <c r="BK334" i="10"/>
  <c r="BJ334" i="10"/>
  <c r="BL333" i="10"/>
  <c r="BK333" i="10"/>
  <c r="BJ333" i="10"/>
  <c r="BC333" i="10"/>
  <c r="BC334" i="10" s="1"/>
  <c r="BL332" i="10"/>
  <c r="BK332" i="10"/>
  <c r="BJ332" i="10"/>
  <c r="BI332" i="10"/>
  <c r="BL331" i="10"/>
  <c r="BK331" i="10"/>
  <c r="BJ331" i="10"/>
  <c r="BI331" i="10"/>
  <c r="BL330" i="10"/>
  <c r="BK330" i="10"/>
  <c r="BJ330" i="10"/>
  <c r="BI330" i="10"/>
  <c r="BL329" i="10"/>
  <c r="BK329" i="10"/>
  <c r="BJ329" i="10"/>
  <c r="BI329" i="10"/>
  <c r="BL328" i="10"/>
  <c r="BK328" i="10"/>
  <c r="BJ328" i="10"/>
  <c r="BI328" i="10"/>
  <c r="BL327" i="10"/>
  <c r="BK327" i="10"/>
  <c r="BJ327" i="10"/>
  <c r="BI327" i="10"/>
  <c r="BL326" i="10"/>
  <c r="BK326" i="10"/>
  <c r="BJ326" i="10"/>
  <c r="BI326" i="10"/>
  <c r="BL325" i="10"/>
  <c r="BK325" i="10"/>
  <c r="BJ325" i="10"/>
  <c r="BI325" i="10"/>
  <c r="BL324" i="10"/>
  <c r="BK324" i="10"/>
  <c r="BJ324" i="10"/>
  <c r="BI324" i="10"/>
  <c r="BL323" i="10"/>
  <c r="BK323" i="10"/>
  <c r="BJ323" i="10"/>
  <c r="BI323" i="10"/>
  <c r="BB323" i="10"/>
  <c r="BB324" i="10" s="1"/>
  <c r="BL322" i="10"/>
  <c r="BK322" i="10"/>
  <c r="BJ322" i="10"/>
  <c r="BI322" i="10"/>
  <c r="BH322" i="10"/>
  <c r="BL321" i="10"/>
  <c r="BK321" i="10"/>
  <c r="BJ321" i="10"/>
  <c r="BI321" i="10"/>
  <c r="BL320" i="10"/>
  <c r="BK320" i="10"/>
  <c r="BJ320" i="10"/>
  <c r="BI320" i="10"/>
  <c r="BL319" i="10"/>
  <c r="BK319" i="10"/>
  <c r="BJ319" i="10"/>
  <c r="BI319" i="10"/>
  <c r="BL318" i="10"/>
  <c r="BK318" i="10"/>
  <c r="BJ318" i="10"/>
  <c r="BI318" i="10"/>
  <c r="BL317" i="10"/>
  <c r="BK317" i="10"/>
  <c r="BJ317" i="10"/>
  <c r="BI317" i="10"/>
  <c r="BL316" i="10"/>
  <c r="BK316" i="10"/>
  <c r="BJ316" i="10"/>
  <c r="BI316" i="10"/>
  <c r="BL315" i="10"/>
  <c r="BK315" i="10"/>
  <c r="BJ315" i="10"/>
  <c r="BI315" i="10"/>
  <c r="BL314" i="10"/>
  <c r="BK314" i="10"/>
  <c r="BJ314" i="10"/>
  <c r="BI314" i="10"/>
  <c r="BL313" i="10"/>
  <c r="BK313" i="10"/>
  <c r="BJ313" i="10"/>
  <c r="BI313" i="10"/>
  <c r="BL312" i="10"/>
  <c r="BK312" i="10"/>
  <c r="BJ312" i="10"/>
  <c r="BI312" i="10"/>
  <c r="BB312" i="10"/>
  <c r="BB313" i="10" s="1"/>
  <c r="BL311" i="10"/>
  <c r="BK311" i="10"/>
  <c r="BJ311" i="10"/>
  <c r="BI311" i="10"/>
  <c r="BH311" i="10"/>
  <c r="BL310" i="10"/>
  <c r="BK310" i="10"/>
  <c r="BJ310" i="10"/>
  <c r="BI310" i="10"/>
  <c r="BL309" i="10"/>
  <c r="BK309" i="10"/>
  <c r="BJ309" i="10"/>
  <c r="BI309" i="10"/>
  <c r="BL308" i="10"/>
  <c r="BK308" i="10"/>
  <c r="BJ308" i="10"/>
  <c r="BI308" i="10"/>
  <c r="BL307" i="10"/>
  <c r="BK307" i="10"/>
  <c r="BJ307" i="10"/>
  <c r="BI307" i="10"/>
  <c r="BB307" i="10"/>
  <c r="BB308" i="10" s="1"/>
  <c r="BL306" i="10"/>
  <c r="BK306" i="10"/>
  <c r="BJ306" i="10"/>
  <c r="BI306" i="10"/>
  <c r="BB306" i="10"/>
  <c r="BL305" i="10"/>
  <c r="BK305" i="10"/>
  <c r="BJ305" i="10"/>
  <c r="BI305" i="10"/>
  <c r="BH305" i="10"/>
  <c r="BL304" i="10"/>
  <c r="BK304" i="10"/>
  <c r="BJ304" i="10"/>
  <c r="BI304" i="10"/>
  <c r="BL303" i="10"/>
  <c r="BK303" i="10"/>
  <c r="BJ303" i="10"/>
  <c r="BI303" i="10"/>
  <c r="BL302" i="10"/>
  <c r="BK302" i="10"/>
  <c r="BJ302" i="10"/>
  <c r="BI302" i="10"/>
  <c r="BL301" i="10"/>
  <c r="BK301" i="10"/>
  <c r="BJ301" i="10"/>
  <c r="BI301" i="10"/>
  <c r="BB301" i="10"/>
  <c r="BB302" i="10" s="1"/>
  <c r="BL300" i="10"/>
  <c r="BK300" i="10"/>
  <c r="BJ300" i="10"/>
  <c r="BI300" i="10"/>
  <c r="BB300" i="10"/>
  <c r="BL299" i="10"/>
  <c r="BK299" i="10"/>
  <c r="BJ299" i="10"/>
  <c r="BI299" i="10"/>
  <c r="BH299" i="10"/>
  <c r="BL298" i="10"/>
  <c r="BK298" i="10"/>
  <c r="BJ298" i="10"/>
  <c r="BI298" i="10"/>
  <c r="BL297" i="10"/>
  <c r="BK297" i="10"/>
  <c r="BJ297" i="10"/>
  <c r="BI297" i="10"/>
  <c r="BL296" i="10"/>
  <c r="BK296" i="10"/>
  <c r="BJ296" i="10"/>
  <c r="BI296" i="10"/>
  <c r="BL295" i="10"/>
  <c r="BK295" i="10"/>
  <c r="BJ295" i="10"/>
  <c r="BI295" i="10"/>
  <c r="BL294" i="10"/>
  <c r="BK294" i="10"/>
  <c r="BJ294" i="10"/>
  <c r="BI294" i="10"/>
  <c r="BB294" i="10"/>
  <c r="BB295" i="10" s="1"/>
  <c r="BL293" i="10"/>
  <c r="BK293" i="10"/>
  <c r="BJ293" i="10"/>
  <c r="BI293" i="10"/>
  <c r="BH293" i="10"/>
  <c r="BL292" i="10"/>
  <c r="BK292" i="10"/>
  <c r="BJ292" i="10"/>
  <c r="BI292" i="10"/>
  <c r="BB292" i="10"/>
  <c r="BL291" i="10"/>
  <c r="BK291" i="10"/>
  <c r="BJ291" i="10"/>
  <c r="BI291" i="10"/>
  <c r="BB291" i="10"/>
  <c r="BL290" i="10"/>
  <c r="BK290" i="10"/>
  <c r="BJ290" i="10"/>
  <c r="BI290" i="10"/>
  <c r="BH290" i="10"/>
  <c r="BL289" i="10"/>
  <c r="BK289" i="10"/>
  <c r="BJ289" i="10"/>
  <c r="BC289" i="10"/>
  <c r="BL288" i="10"/>
  <c r="BK288" i="10"/>
  <c r="BJ288" i="10"/>
  <c r="BC288" i="10"/>
  <c r="BB288" i="10"/>
  <c r="BL287" i="10"/>
  <c r="BK287" i="10"/>
  <c r="BJ287" i="10"/>
  <c r="BI287" i="10"/>
  <c r="BB287" i="10"/>
  <c r="BL286" i="10"/>
  <c r="BK286" i="10"/>
  <c r="BJ286" i="10"/>
  <c r="BI286" i="10"/>
  <c r="BH286" i="10"/>
  <c r="BL285" i="10"/>
  <c r="BK285" i="10"/>
  <c r="BJ285" i="10"/>
  <c r="BL284" i="10"/>
  <c r="BK284" i="10"/>
  <c r="BJ284" i="10"/>
  <c r="BL283" i="10"/>
  <c r="BK283" i="10"/>
  <c r="BJ283" i="10"/>
  <c r="BL282" i="10"/>
  <c r="BK282" i="10"/>
  <c r="BJ282" i="10"/>
  <c r="E282" i="10"/>
  <c r="BL281" i="10"/>
  <c r="BK281" i="10"/>
  <c r="BJ281" i="10"/>
  <c r="BL280" i="10"/>
  <c r="BK280" i="10"/>
  <c r="BJ280" i="10"/>
  <c r="BC280" i="10"/>
  <c r="BC281" i="10" s="1"/>
  <c r="BL279" i="10"/>
  <c r="BK279" i="10"/>
  <c r="BJ279" i="10"/>
  <c r="BI279" i="10"/>
  <c r="BL278" i="10"/>
  <c r="BK278" i="10"/>
  <c r="BJ278" i="10"/>
  <c r="BL277" i="10"/>
  <c r="BK277" i="10"/>
  <c r="BJ277" i="10"/>
  <c r="BL276" i="10"/>
  <c r="BK276" i="10"/>
  <c r="BJ276" i="10"/>
  <c r="BL275" i="10"/>
  <c r="BK275" i="10"/>
  <c r="BJ275" i="10"/>
  <c r="BL274" i="10"/>
  <c r="BK274" i="10"/>
  <c r="BJ274" i="10"/>
  <c r="E274" i="10"/>
  <c r="BL273" i="10"/>
  <c r="BK273" i="10"/>
  <c r="BJ273" i="10"/>
  <c r="BL272" i="10"/>
  <c r="BK272" i="10"/>
  <c r="BJ272" i="10"/>
  <c r="BL271" i="10"/>
  <c r="BK271" i="10"/>
  <c r="BJ271" i="10"/>
  <c r="BL270" i="10"/>
  <c r="BK270" i="10"/>
  <c r="BJ270" i="10"/>
  <c r="BL269" i="10"/>
  <c r="BK269" i="10"/>
  <c r="BJ269" i="10"/>
  <c r="BC269" i="10"/>
  <c r="BC270" i="10" s="1"/>
  <c r="BL268" i="10"/>
  <c r="BK268" i="10"/>
  <c r="BJ268" i="10"/>
  <c r="BC268" i="10"/>
  <c r="BL267" i="10"/>
  <c r="BK267" i="10"/>
  <c r="BJ267" i="10"/>
  <c r="BI267" i="10"/>
  <c r="BL266" i="10"/>
  <c r="BK266" i="10"/>
  <c r="BJ266" i="10"/>
  <c r="BI266" i="10"/>
  <c r="BL265" i="10"/>
  <c r="BK265" i="10"/>
  <c r="BJ265" i="10"/>
  <c r="BI265" i="10"/>
  <c r="BL264" i="10"/>
  <c r="BK264" i="10"/>
  <c r="BJ264" i="10"/>
  <c r="BI264" i="10"/>
  <c r="BL263" i="10"/>
  <c r="BK263" i="10"/>
  <c r="BJ263" i="10"/>
  <c r="BI263" i="10"/>
  <c r="BL262" i="10"/>
  <c r="BK262" i="10"/>
  <c r="BJ262" i="10"/>
  <c r="BI262" i="10"/>
  <c r="BL261" i="10"/>
  <c r="BK261" i="10"/>
  <c r="BJ261" i="10"/>
  <c r="BI261" i="10"/>
  <c r="BB261" i="10"/>
  <c r="BB262" i="10" s="1"/>
  <c r="BL260" i="10"/>
  <c r="BK260" i="10"/>
  <c r="BJ260" i="10"/>
  <c r="BI260" i="10"/>
  <c r="BH260" i="10"/>
  <c r="BL259" i="10"/>
  <c r="BK259" i="10"/>
  <c r="BJ259" i="10"/>
  <c r="BL258" i="10"/>
  <c r="BK258" i="10"/>
  <c r="BJ258" i="10"/>
  <c r="BL257" i="10"/>
  <c r="BK257" i="10"/>
  <c r="BJ257" i="10"/>
  <c r="BL256" i="10"/>
  <c r="BK256" i="10"/>
  <c r="BJ256" i="10"/>
  <c r="BL255" i="10"/>
  <c r="BK255" i="10"/>
  <c r="BJ255" i="10"/>
  <c r="BL254" i="10"/>
  <c r="BK254" i="10"/>
  <c r="BJ254" i="10"/>
  <c r="BC254" i="10"/>
  <c r="BC255" i="10" s="1"/>
  <c r="BL253" i="10"/>
  <c r="BK253" i="10"/>
  <c r="BJ253" i="10"/>
  <c r="BI253" i="10"/>
  <c r="BL252" i="10"/>
  <c r="BK252" i="10"/>
  <c r="BJ252" i="10"/>
  <c r="BL251" i="10"/>
  <c r="BK251" i="10"/>
  <c r="BJ251" i="10"/>
  <c r="BL250" i="10"/>
  <c r="BK250" i="10"/>
  <c r="BJ250" i="10"/>
  <c r="BL249" i="10"/>
  <c r="BK249" i="10"/>
  <c r="BJ249" i="10"/>
  <c r="BL248" i="10"/>
  <c r="BK248" i="10"/>
  <c r="BJ248" i="10"/>
  <c r="BL247" i="10"/>
  <c r="BK247" i="10"/>
  <c r="BJ247" i="10"/>
  <c r="BL246" i="10"/>
  <c r="BK246" i="10"/>
  <c r="BJ246" i="10"/>
  <c r="BL245" i="10"/>
  <c r="BK245" i="10"/>
  <c r="BJ245" i="10"/>
  <c r="BL244" i="10"/>
  <c r="BK244" i="10"/>
  <c r="BJ244" i="10"/>
  <c r="BL243" i="10"/>
  <c r="BK243" i="10"/>
  <c r="BJ243" i="10"/>
  <c r="BC243" i="10"/>
  <c r="BC244" i="10" s="1"/>
  <c r="BL242" i="10"/>
  <c r="BK242" i="10"/>
  <c r="BJ242" i="10"/>
  <c r="BI242" i="10"/>
  <c r="BL241" i="10"/>
  <c r="BK241" i="10"/>
  <c r="BJ241" i="10"/>
  <c r="BI241" i="10"/>
  <c r="BL240" i="10"/>
  <c r="BK240" i="10"/>
  <c r="BJ240" i="10"/>
  <c r="BI240" i="10"/>
  <c r="BL239" i="10"/>
  <c r="BK239" i="10"/>
  <c r="BJ239" i="10"/>
  <c r="BI239" i="10"/>
  <c r="BL238" i="10"/>
  <c r="BK238" i="10"/>
  <c r="BJ238" i="10"/>
  <c r="BI238" i="10"/>
  <c r="BL237" i="10"/>
  <c r="BK237" i="10"/>
  <c r="BJ237" i="10"/>
  <c r="BI237" i="10"/>
  <c r="BB237" i="10"/>
  <c r="BB238" i="10" s="1"/>
  <c r="D237" i="10"/>
  <c r="BL236" i="10"/>
  <c r="BK236" i="10"/>
  <c r="BJ236" i="10"/>
  <c r="BI236" i="10"/>
  <c r="BB236" i="10"/>
  <c r="BL235" i="10"/>
  <c r="BK235" i="10"/>
  <c r="BJ235" i="10"/>
  <c r="BI235" i="10"/>
  <c r="BH235" i="10"/>
  <c r="BL234" i="10"/>
  <c r="BK234" i="10"/>
  <c r="BJ234" i="10"/>
  <c r="BL233" i="10"/>
  <c r="BK233" i="10"/>
  <c r="BJ233" i="10"/>
  <c r="BL232" i="10"/>
  <c r="BK232" i="10"/>
  <c r="BJ232" i="10"/>
  <c r="BL231" i="10"/>
  <c r="BK231" i="10"/>
  <c r="BJ231" i="10"/>
  <c r="BL230" i="10"/>
  <c r="BK230" i="10"/>
  <c r="BJ230" i="10"/>
  <c r="BC230" i="10"/>
  <c r="BC231" i="10" s="1"/>
  <c r="BL229" i="10"/>
  <c r="BK229" i="10"/>
  <c r="BJ229" i="10"/>
  <c r="BC229" i="10"/>
  <c r="BL228" i="10"/>
  <c r="BK228" i="10"/>
  <c r="BJ228" i="10"/>
  <c r="BI228" i="10"/>
  <c r="BL227" i="10"/>
  <c r="BK227" i="10"/>
  <c r="BJ227" i="10"/>
  <c r="BL226" i="10"/>
  <c r="BK226" i="10"/>
  <c r="BJ226" i="10"/>
  <c r="BL225" i="10"/>
  <c r="BK225" i="10"/>
  <c r="BJ225" i="10"/>
  <c r="BL224" i="10"/>
  <c r="BK224" i="10"/>
  <c r="BJ224" i="10"/>
  <c r="BL223" i="10"/>
  <c r="BK223" i="10"/>
  <c r="BJ223" i="10"/>
  <c r="BL222" i="10"/>
  <c r="BK222" i="10"/>
  <c r="BJ222" i="10"/>
  <c r="BL221" i="10"/>
  <c r="BK221" i="10"/>
  <c r="BJ221" i="10"/>
  <c r="BL220" i="10"/>
  <c r="BK220" i="10"/>
  <c r="BJ220" i="10"/>
  <c r="BL219" i="10"/>
  <c r="BK219" i="10"/>
  <c r="BJ219" i="10"/>
  <c r="BL218" i="10"/>
  <c r="BK218" i="10"/>
  <c r="BJ218" i="10"/>
  <c r="BL217" i="10"/>
  <c r="BK217" i="10"/>
  <c r="BJ217" i="10"/>
  <c r="BC217" i="10"/>
  <c r="BC218" i="10" s="1"/>
  <c r="BL216" i="10"/>
  <c r="BK216" i="10"/>
  <c r="BJ216" i="10"/>
  <c r="BI216" i="10"/>
  <c r="BL215" i="10"/>
  <c r="BK215" i="10"/>
  <c r="BJ215" i="10"/>
  <c r="BI215" i="10"/>
  <c r="BL214" i="10"/>
  <c r="BK214" i="10"/>
  <c r="BJ214" i="10"/>
  <c r="BI214" i="10"/>
  <c r="BL213" i="10"/>
  <c r="BK213" i="10"/>
  <c r="BJ213" i="10"/>
  <c r="BI213" i="10"/>
  <c r="BL212" i="10"/>
  <c r="BK212" i="10"/>
  <c r="BJ212" i="10"/>
  <c r="BI212" i="10"/>
  <c r="BL211" i="10"/>
  <c r="BK211" i="10"/>
  <c r="BJ211" i="10"/>
  <c r="BI211" i="10"/>
  <c r="BB211" i="10"/>
  <c r="BB212" i="10" s="1"/>
  <c r="BL210" i="10"/>
  <c r="BK210" i="10"/>
  <c r="BJ210" i="10"/>
  <c r="BI210" i="10"/>
  <c r="BB210" i="10"/>
  <c r="BL209" i="10"/>
  <c r="BK209" i="10"/>
  <c r="BJ209" i="10"/>
  <c r="BI209" i="10"/>
  <c r="BH209" i="10"/>
  <c r="BL208" i="10"/>
  <c r="BK208" i="10"/>
  <c r="BJ208" i="10"/>
  <c r="BL207" i="10"/>
  <c r="BK207" i="10"/>
  <c r="BJ207" i="10"/>
  <c r="BL206" i="10"/>
  <c r="BK206" i="10"/>
  <c r="BJ206" i="10"/>
  <c r="BL205" i="10"/>
  <c r="BK205" i="10"/>
  <c r="BJ205" i="10"/>
  <c r="BL204" i="10"/>
  <c r="BK204" i="10"/>
  <c r="BJ204" i="10"/>
  <c r="BL203" i="10"/>
  <c r="BK203" i="10"/>
  <c r="BJ203" i="10"/>
  <c r="BC203" i="10"/>
  <c r="BL202" i="10"/>
  <c r="BK202" i="10"/>
  <c r="BJ202" i="10"/>
  <c r="BI202" i="10"/>
  <c r="BL201" i="10"/>
  <c r="BK201" i="10"/>
  <c r="BJ201" i="10"/>
  <c r="BL200" i="10"/>
  <c r="BK200" i="10"/>
  <c r="BJ200" i="10"/>
  <c r="BL199" i="10"/>
  <c r="BK199" i="10"/>
  <c r="BJ199" i="10"/>
  <c r="BL198" i="10"/>
  <c r="BK198" i="10"/>
  <c r="BJ198" i="10"/>
  <c r="BL197" i="10"/>
  <c r="BK197" i="10"/>
  <c r="BJ197" i="10"/>
  <c r="BL196" i="10"/>
  <c r="BK196" i="10"/>
  <c r="BJ196" i="10"/>
  <c r="BL195" i="10"/>
  <c r="BK195" i="10"/>
  <c r="BJ195" i="10"/>
  <c r="BL194" i="10"/>
  <c r="BK194" i="10"/>
  <c r="BJ194" i="10"/>
  <c r="BL193" i="10"/>
  <c r="BK193" i="10"/>
  <c r="BJ193" i="10"/>
  <c r="BL192" i="10"/>
  <c r="BK192" i="10"/>
  <c r="BJ192" i="10"/>
  <c r="BL191" i="10"/>
  <c r="BK191" i="10"/>
  <c r="BJ191" i="10"/>
  <c r="BC191" i="10"/>
  <c r="BC192" i="10" s="1"/>
  <c r="BL190" i="10"/>
  <c r="BK190" i="10"/>
  <c r="BJ190" i="10"/>
  <c r="BI190" i="10"/>
  <c r="BL189" i="10"/>
  <c r="BK189" i="10"/>
  <c r="BJ189" i="10"/>
  <c r="BI189" i="10"/>
  <c r="BL188" i="10"/>
  <c r="BK188" i="10"/>
  <c r="BJ188" i="10"/>
  <c r="BI188" i="10"/>
  <c r="BL187" i="10"/>
  <c r="BK187" i="10"/>
  <c r="BJ187" i="10"/>
  <c r="BI187" i="10"/>
  <c r="BL186" i="10"/>
  <c r="BK186" i="10"/>
  <c r="BJ186" i="10"/>
  <c r="BI186" i="10"/>
  <c r="BB186" i="10"/>
  <c r="BB187" i="10" s="1"/>
  <c r="BL185" i="10"/>
  <c r="BK185" i="10"/>
  <c r="BJ185" i="10"/>
  <c r="BI185" i="10"/>
  <c r="BB185" i="10"/>
  <c r="BL184" i="10"/>
  <c r="BK184" i="10"/>
  <c r="BJ184" i="10"/>
  <c r="BI184" i="10"/>
  <c r="BH184" i="10"/>
  <c r="BL183" i="10"/>
  <c r="BE183" i="10"/>
  <c r="BL182" i="10"/>
  <c r="BE182" i="10"/>
  <c r="BL181" i="10"/>
  <c r="BK181" i="10"/>
  <c r="BL180" i="10"/>
  <c r="BL179" i="10"/>
  <c r="BE179" i="10"/>
  <c r="BE180" i="10" s="1"/>
  <c r="BD179" i="10"/>
  <c r="A180" i="10" s="1"/>
  <c r="BL178" i="10"/>
  <c r="BK178" i="10"/>
  <c r="BD178" i="10"/>
  <c r="A179" i="10" s="1"/>
  <c r="BL177" i="10"/>
  <c r="BK177" i="10"/>
  <c r="BD177" i="10"/>
  <c r="A178" i="10" s="1"/>
  <c r="BL176" i="10"/>
  <c r="BK176" i="10"/>
  <c r="BJ176" i="10"/>
  <c r="BL175" i="10"/>
  <c r="BK175" i="10"/>
  <c r="BL174" i="10"/>
  <c r="BK174" i="10"/>
  <c r="BL173" i="10"/>
  <c r="BK173" i="10"/>
  <c r="BL172" i="10"/>
  <c r="BK172" i="10"/>
  <c r="BL171" i="10"/>
  <c r="BK171" i="10"/>
  <c r="BL170" i="10"/>
  <c r="BK170" i="10"/>
  <c r="BL169" i="10"/>
  <c r="BK169" i="10"/>
  <c r="BL168" i="10"/>
  <c r="BK168" i="10"/>
  <c r="BL167" i="10"/>
  <c r="BK167" i="10"/>
  <c r="BL166" i="10"/>
  <c r="BK166" i="10"/>
  <c r="BL165" i="10"/>
  <c r="BK165" i="10"/>
  <c r="BL164" i="10"/>
  <c r="BK164" i="10"/>
  <c r="BD164" i="10"/>
  <c r="A165" i="10" s="1"/>
  <c r="BL163" i="10"/>
  <c r="BK163" i="10"/>
  <c r="BJ163" i="10"/>
  <c r="BL162" i="10"/>
  <c r="BK162" i="10"/>
  <c r="BL161" i="10"/>
  <c r="BK161" i="10"/>
  <c r="BL160" i="10"/>
  <c r="BK160" i="10"/>
  <c r="BL159" i="10"/>
  <c r="BK159" i="10"/>
  <c r="BL158" i="10"/>
  <c r="BK158" i="10"/>
  <c r="BL157" i="10"/>
  <c r="BK157" i="10"/>
  <c r="BL156" i="10"/>
  <c r="BK156" i="10"/>
  <c r="BL155" i="10"/>
  <c r="BK155" i="10"/>
  <c r="BL154" i="10"/>
  <c r="BK154" i="10"/>
  <c r="BL153" i="10"/>
  <c r="BK153" i="10"/>
  <c r="BL152" i="10"/>
  <c r="BK152" i="10"/>
  <c r="BD152" i="10"/>
  <c r="BD153" i="10" s="1"/>
  <c r="BL151" i="10"/>
  <c r="BK151" i="10"/>
  <c r="BJ151" i="10"/>
  <c r="BL150" i="10"/>
  <c r="BK150" i="10"/>
  <c r="BJ150" i="10"/>
  <c r="BL149" i="10"/>
  <c r="BK149" i="10"/>
  <c r="BJ149" i="10"/>
  <c r="BL148" i="10"/>
  <c r="BK148" i="10"/>
  <c r="BJ148" i="10"/>
  <c r="BL147" i="10"/>
  <c r="BK147" i="10"/>
  <c r="BJ147" i="10"/>
  <c r="BL146" i="10"/>
  <c r="BK146" i="10"/>
  <c r="BJ146" i="10"/>
  <c r="BL145" i="10"/>
  <c r="BK145" i="10"/>
  <c r="BJ145" i="10"/>
  <c r="BL144" i="10"/>
  <c r="BK144" i="10"/>
  <c r="BJ144" i="10"/>
  <c r="BL143" i="10"/>
  <c r="BK143" i="10"/>
  <c r="BJ143" i="10"/>
  <c r="BL142" i="10"/>
  <c r="BK142" i="10"/>
  <c r="BJ142" i="10"/>
  <c r="BC142" i="10"/>
  <c r="BC143" i="10" s="1"/>
  <c r="BL141" i="10"/>
  <c r="BK141" i="10"/>
  <c r="BJ141" i="10"/>
  <c r="BC141" i="10"/>
  <c r="BL140" i="10"/>
  <c r="BK140" i="10"/>
  <c r="BJ140" i="10"/>
  <c r="BI140" i="10"/>
  <c r="BB140" i="10"/>
  <c r="BB141" i="10" s="1"/>
  <c r="BL139" i="10"/>
  <c r="BK139" i="10"/>
  <c r="BJ139" i="10"/>
  <c r="BI139" i="10"/>
  <c r="BB139" i="10"/>
  <c r="BL138" i="10"/>
  <c r="BK138" i="10"/>
  <c r="BJ138" i="10"/>
  <c r="BI138" i="10"/>
  <c r="BH138" i="10"/>
  <c r="BL137" i="10"/>
  <c r="BK137" i="10"/>
  <c r="BJ137" i="10"/>
  <c r="BL136" i="10"/>
  <c r="BK136" i="10"/>
  <c r="BJ136" i="10"/>
  <c r="BL135" i="10"/>
  <c r="BK135" i="10"/>
  <c r="BJ135" i="10"/>
  <c r="BL134" i="10"/>
  <c r="BK134" i="10"/>
  <c r="BJ134" i="10"/>
  <c r="BL133" i="10"/>
  <c r="BK133" i="10"/>
  <c r="BJ133" i="10"/>
  <c r="BL132" i="10"/>
  <c r="BK132" i="10"/>
  <c r="BJ132" i="10"/>
  <c r="BL131" i="10"/>
  <c r="BK131" i="10"/>
  <c r="BJ131" i="10"/>
  <c r="BL130" i="10"/>
  <c r="BK130" i="10"/>
  <c r="BJ130" i="10"/>
  <c r="BL129" i="10"/>
  <c r="BK129" i="10"/>
  <c r="BJ129" i="10"/>
  <c r="BL128" i="10"/>
  <c r="BK128" i="10"/>
  <c r="BJ128" i="10"/>
  <c r="BL127" i="10"/>
  <c r="BK127" i="10"/>
  <c r="BJ127" i="10"/>
  <c r="BL126" i="10"/>
  <c r="BK126" i="10"/>
  <c r="BJ126" i="10"/>
  <c r="BL125" i="10"/>
  <c r="BK125" i="10"/>
  <c r="BJ125" i="10"/>
  <c r="BL124" i="10"/>
  <c r="BK124" i="10"/>
  <c r="BJ124" i="10"/>
  <c r="BL123" i="10"/>
  <c r="BK123" i="10"/>
  <c r="BJ123" i="10"/>
  <c r="BL122" i="10"/>
  <c r="BK122" i="10"/>
  <c r="BJ122" i="10"/>
  <c r="BL121" i="10"/>
  <c r="BK121" i="10"/>
  <c r="BJ121" i="10"/>
  <c r="BL120" i="10"/>
  <c r="BK120" i="10"/>
  <c r="BJ120" i="10"/>
  <c r="BL119" i="10"/>
  <c r="BK119" i="10"/>
  <c r="BJ119" i="10"/>
  <c r="BC119" i="10"/>
  <c r="BB119" i="10"/>
  <c r="BB120" i="10" s="1"/>
  <c r="BL118" i="10"/>
  <c r="BK118" i="10"/>
  <c r="BJ118" i="10"/>
  <c r="BI118" i="10"/>
  <c r="BB118" i="10"/>
  <c r="BL117" i="10"/>
  <c r="BK117" i="10"/>
  <c r="BJ117" i="10"/>
  <c r="BI117" i="10"/>
  <c r="BH117" i="10"/>
  <c r="BL116" i="10"/>
  <c r="BK116" i="10"/>
  <c r="BJ116" i="10"/>
  <c r="BL115" i="10"/>
  <c r="BK115" i="10"/>
  <c r="BJ115" i="10"/>
  <c r="BL114" i="10"/>
  <c r="BK114" i="10"/>
  <c r="BJ114" i="10"/>
  <c r="BL113" i="10"/>
  <c r="BK113" i="10"/>
  <c r="BJ113" i="10"/>
  <c r="BC113" i="10"/>
  <c r="BC114" i="10" s="1"/>
  <c r="BL112" i="10"/>
  <c r="BK112" i="10"/>
  <c r="BJ112" i="10"/>
  <c r="BC112" i="10"/>
  <c r="BL111" i="10"/>
  <c r="BK111" i="10"/>
  <c r="BJ111" i="10"/>
  <c r="BC111" i="10"/>
  <c r="BL110" i="10"/>
  <c r="BK110" i="10"/>
  <c r="BJ110" i="10"/>
  <c r="BI110" i="10"/>
  <c r="BL109" i="10"/>
  <c r="BK109" i="10"/>
  <c r="BJ109" i="10"/>
  <c r="BL108" i="10"/>
  <c r="BK108" i="10"/>
  <c r="BJ108" i="10"/>
  <c r="BL107" i="10"/>
  <c r="BK107" i="10"/>
  <c r="BJ107" i="10"/>
  <c r="BL106" i="10"/>
  <c r="BK106" i="10"/>
  <c r="BJ106" i="10"/>
  <c r="BL105" i="10"/>
  <c r="BK105" i="10"/>
  <c r="BJ105" i="10"/>
  <c r="BL104" i="10"/>
  <c r="BK104" i="10"/>
  <c r="BJ104" i="10"/>
  <c r="BL103" i="10"/>
  <c r="BK103" i="10"/>
  <c r="BJ103" i="10"/>
  <c r="BL102" i="10"/>
  <c r="BK102" i="10"/>
  <c r="BJ102" i="10"/>
  <c r="BL101" i="10"/>
  <c r="BK101" i="10"/>
  <c r="BJ101" i="10"/>
  <c r="BL100" i="10"/>
  <c r="BK100" i="10"/>
  <c r="BJ100" i="10"/>
  <c r="BL99" i="10"/>
  <c r="BK99" i="10"/>
  <c r="BJ99" i="10"/>
  <c r="BC99" i="10"/>
  <c r="BL98" i="10"/>
  <c r="BK98" i="10"/>
  <c r="BJ98" i="10"/>
  <c r="BI98" i="10"/>
  <c r="BL97" i="10"/>
  <c r="BK97" i="10"/>
  <c r="BJ97" i="10"/>
  <c r="BI97" i="10"/>
  <c r="BB97" i="10"/>
  <c r="BB98" i="10" s="1"/>
  <c r="BL96" i="10"/>
  <c r="BK96" i="10"/>
  <c r="BJ96" i="10"/>
  <c r="BI96" i="10"/>
  <c r="BH96" i="10"/>
  <c r="BL95" i="10"/>
  <c r="BK95" i="10"/>
  <c r="BJ95" i="10"/>
  <c r="BL94" i="10"/>
  <c r="BK94" i="10"/>
  <c r="BJ94" i="10"/>
  <c r="BL93" i="10"/>
  <c r="BK93" i="10"/>
  <c r="BJ93" i="10"/>
  <c r="BC93" i="10"/>
  <c r="BC94" i="10" s="1"/>
  <c r="BL92" i="10"/>
  <c r="BK92" i="10"/>
  <c r="BJ92" i="10"/>
  <c r="BC92" i="10"/>
  <c r="BL91" i="10"/>
  <c r="BK91" i="10"/>
  <c r="BJ91" i="10"/>
  <c r="BI91" i="10"/>
  <c r="BL90" i="10"/>
  <c r="BK90" i="10"/>
  <c r="BJ90" i="10"/>
  <c r="BL89" i="10"/>
  <c r="BK89" i="10"/>
  <c r="BJ89" i="10"/>
  <c r="BL88" i="10"/>
  <c r="BK88" i="10"/>
  <c r="BJ88" i="10"/>
  <c r="BL87" i="10"/>
  <c r="BK87" i="10"/>
  <c r="BJ87" i="10"/>
  <c r="BL86" i="10"/>
  <c r="BK86" i="10"/>
  <c r="BJ86" i="10"/>
  <c r="BL85" i="10"/>
  <c r="BK85" i="10"/>
  <c r="BJ85" i="10"/>
  <c r="BL84" i="10"/>
  <c r="BK84" i="10"/>
  <c r="BJ84" i="10"/>
  <c r="BL83" i="10"/>
  <c r="BK83" i="10"/>
  <c r="BJ83" i="10"/>
  <c r="BL82" i="10"/>
  <c r="BK82" i="10"/>
  <c r="BJ82" i="10"/>
  <c r="BL81" i="10"/>
  <c r="BK81" i="10"/>
  <c r="BJ81" i="10"/>
  <c r="BL80" i="10"/>
  <c r="BK80" i="10"/>
  <c r="BJ80" i="10"/>
  <c r="BL79" i="10"/>
  <c r="BK79" i="10"/>
  <c r="BJ79" i="10"/>
  <c r="BL78" i="10"/>
  <c r="BK78" i="10"/>
  <c r="BJ78" i="10"/>
  <c r="BL77" i="10"/>
  <c r="BK77" i="10"/>
  <c r="BJ77" i="10"/>
  <c r="BL76" i="10"/>
  <c r="BK76" i="10"/>
  <c r="BJ76" i="10"/>
  <c r="BL75" i="10"/>
  <c r="BK75" i="10"/>
  <c r="BJ75" i="10"/>
  <c r="BL74" i="10"/>
  <c r="BK74" i="10"/>
  <c r="BJ74" i="10"/>
  <c r="BC74" i="10"/>
  <c r="BL73" i="10"/>
  <c r="BK73" i="10"/>
  <c r="BJ73" i="10"/>
  <c r="BI73" i="10"/>
  <c r="BL72" i="10"/>
  <c r="BK72" i="10"/>
  <c r="BJ72" i="10"/>
  <c r="BI72" i="10"/>
  <c r="BB72" i="10"/>
  <c r="BB73" i="10" s="1"/>
  <c r="BL71" i="10"/>
  <c r="BK71" i="10"/>
  <c r="BJ71" i="10"/>
  <c r="BI71" i="10"/>
  <c r="BH71" i="10"/>
  <c r="BL70" i="10"/>
  <c r="BK70" i="10"/>
  <c r="BJ70" i="10"/>
  <c r="BI70" i="10"/>
  <c r="BH70" i="10"/>
  <c r="BL69" i="10"/>
  <c r="BK69" i="10"/>
  <c r="BJ69" i="10"/>
  <c r="BI69" i="10"/>
  <c r="BH69" i="10"/>
  <c r="BL68" i="10"/>
  <c r="BK68" i="10"/>
  <c r="BJ68" i="10"/>
  <c r="BI68" i="10"/>
  <c r="BH68" i="10"/>
  <c r="BL67" i="10"/>
  <c r="BK67" i="10"/>
  <c r="BJ67" i="10"/>
  <c r="BI67" i="10"/>
  <c r="BH67" i="10"/>
  <c r="BL66" i="10"/>
  <c r="BK66" i="10"/>
  <c r="BJ66" i="10"/>
  <c r="BI66" i="10"/>
  <c r="BH66" i="10"/>
  <c r="BL65" i="10"/>
  <c r="BK65" i="10"/>
  <c r="BJ65" i="10"/>
  <c r="BI65" i="10"/>
  <c r="BH65" i="10"/>
  <c r="BL64" i="10"/>
  <c r="BK64" i="10"/>
  <c r="BJ64" i="10"/>
  <c r="BI64" i="10"/>
  <c r="BH64" i="10"/>
  <c r="BL63" i="10"/>
  <c r="BK63" i="10"/>
  <c r="BJ63" i="10"/>
  <c r="BI63" i="10"/>
  <c r="BH63" i="10"/>
  <c r="BL62" i="10"/>
  <c r="BK62" i="10"/>
  <c r="BJ62" i="10"/>
  <c r="BI62" i="10"/>
  <c r="BH62" i="10"/>
  <c r="BL61" i="10"/>
  <c r="BK61" i="10"/>
  <c r="BJ61" i="10"/>
  <c r="BI61" i="10"/>
  <c r="BH61" i="10"/>
  <c r="BL60" i="10"/>
  <c r="BK60" i="10"/>
  <c r="BJ60" i="10"/>
  <c r="BI60" i="10"/>
  <c r="BH60" i="10"/>
  <c r="BL59" i="10"/>
  <c r="BK59" i="10"/>
  <c r="BJ59" i="10"/>
  <c r="BI59" i="10"/>
  <c r="BH59" i="10"/>
  <c r="BL58" i="10"/>
  <c r="BK58" i="10"/>
  <c r="BJ58" i="10"/>
  <c r="BI58" i="10"/>
  <c r="BH58" i="10"/>
  <c r="BL57" i="10"/>
  <c r="BK57" i="10"/>
  <c r="BJ57" i="10"/>
  <c r="BI57" i="10"/>
  <c r="BH57" i="10"/>
  <c r="BL56" i="10"/>
  <c r="BK56" i="10"/>
  <c r="BJ56" i="10"/>
  <c r="BI56" i="10"/>
  <c r="BH56" i="10"/>
  <c r="BL55" i="10"/>
  <c r="BK55" i="10"/>
  <c r="BJ55" i="10"/>
  <c r="BI55" i="10"/>
  <c r="BH55" i="10"/>
  <c r="BL54" i="10"/>
  <c r="BK54" i="10"/>
  <c r="BJ54" i="10"/>
  <c r="BI54" i="10"/>
  <c r="BH54" i="10"/>
  <c r="BL53" i="10"/>
  <c r="BK53" i="10"/>
  <c r="BJ53" i="10"/>
  <c r="BI53" i="10"/>
  <c r="BH53" i="10"/>
  <c r="BL52" i="10"/>
  <c r="BK52" i="10"/>
  <c r="BJ52" i="10"/>
  <c r="BI52" i="10"/>
  <c r="BH52" i="10"/>
  <c r="BL51" i="10"/>
  <c r="BK51" i="10"/>
  <c r="BJ51" i="10"/>
  <c r="BI51" i="10"/>
  <c r="BH51" i="10"/>
  <c r="BL50" i="10"/>
  <c r="BK50" i="10"/>
  <c r="BJ50" i="10"/>
  <c r="BI50" i="10"/>
  <c r="BH50" i="10"/>
  <c r="BL49" i="10"/>
  <c r="BK49" i="10"/>
  <c r="BJ49" i="10"/>
  <c r="BI49" i="10"/>
  <c r="BH49" i="10"/>
  <c r="BL48" i="10"/>
  <c r="BK48" i="10"/>
  <c r="BJ48" i="10"/>
  <c r="BI48" i="10"/>
  <c r="BH48" i="10"/>
  <c r="BL47" i="10"/>
  <c r="BK47" i="10"/>
  <c r="BJ47" i="10"/>
  <c r="BI47" i="10"/>
  <c r="BH47" i="10"/>
  <c r="BL46" i="10"/>
  <c r="BK46" i="10"/>
  <c r="BJ46" i="10"/>
  <c r="BI46" i="10"/>
  <c r="BH46" i="10"/>
  <c r="BA46" i="10"/>
  <c r="BA47" i="10" s="1"/>
  <c r="A19" i="10"/>
  <c r="A5" i="10"/>
  <c r="A4" i="10"/>
  <c r="AQ1" i="10"/>
  <c r="BA33" i="4"/>
  <c r="BA32" i="4"/>
  <c r="B32" i="4"/>
  <c r="BE32" i="4" s="1"/>
  <c r="B31" i="4"/>
  <c r="BE31" i="4" s="1"/>
  <c r="BA30" i="4"/>
  <c r="B30" i="4"/>
  <c r="BE30" i="4" s="1"/>
  <c r="B29" i="4"/>
  <c r="BE29" i="4" s="1"/>
  <c r="BA28" i="4"/>
  <c r="B28" i="4"/>
  <c r="BE28" i="4" s="1"/>
  <c r="B27" i="4"/>
  <c r="BE27" i="4" s="1"/>
  <c r="BA26" i="4"/>
  <c r="B26" i="4"/>
  <c r="BE26" i="4" s="1"/>
  <c r="B25" i="4"/>
  <c r="BE25" i="4" s="1"/>
  <c r="BA24" i="4"/>
  <c r="B24" i="4"/>
  <c r="BE24" i="4" s="1"/>
  <c r="B23" i="4"/>
  <c r="BE23" i="4" s="1"/>
  <c r="BA22" i="4"/>
  <c r="B22" i="4"/>
  <c r="BE22" i="4" s="1"/>
  <c r="B21" i="4"/>
  <c r="BE21" i="4" s="1"/>
  <c r="BA20" i="4"/>
  <c r="B20" i="4"/>
  <c r="BE20" i="4" s="1"/>
  <c r="B19" i="4"/>
  <c r="BE19" i="4" s="1"/>
  <c r="BA18" i="4"/>
  <c r="B18" i="4"/>
  <c r="BE18" i="4" s="1"/>
  <c r="B17" i="4"/>
  <c r="BE17" i="4" s="1"/>
  <c r="BA16" i="4"/>
  <c r="B16" i="4"/>
  <c r="BE16" i="4" s="1"/>
  <c r="B15" i="4"/>
  <c r="BE15" i="4" s="1"/>
  <c r="BA14" i="4"/>
  <c r="B14" i="4"/>
  <c r="BE14" i="4" s="1"/>
  <c r="B13" i="4"/>
  <c r="BE13" i="4" s="1"/>
  <c r="BA12" i="4"/>
  <c r="B12" i="4"/>
  <c r="BE12" i="4" s="1"/>
  <c r="B5" i="4"/>
  <c r="BF18" i="40"/>
  <c r="BL17" i="40"/>
  <c r="BL16" i="40"/>
  <c r="BE16" i="40"/>
  <c r="BE17" i="40" s="1"/>
  <c r="BL15" i="40"/>
  <c r="BK15" i="40"/>
  <c r="BL14" i="40"/>
  <c r="BK14" i="40"/>
  <c r="BL13" i="40"/>
  <c r="BK13" i="40"/>
  <c r="BL12" i="40"/>
  <c r="BK12" i="40"/>
  <c r="BD12" i="40"/>
  <c r="BD13" i="40" s="1"/>
  <c r="BL11" i="40"/>
  <c r="BK11" i="40"/>
  <c r="BJ11" i="40"/>
  <c r="BC11" i="40"/>
  <c r="BC12" i="40" s="1"/>
  <c r="BL10" i="40"/>
  <c r="BK10" i="40"/>
  <c r="BJ10" i="40"/>
  <c r="BC10" i="40"/>
  <c r="BB10" i="40"/>
  <c r="BB11" i="40" s="1"/>
  <c r="BL9" i="40"/>
  <c r="BK9" i="40"/>
  <c r="BJ9" i="40"/>
  <c r="BI9" i="40"/>
  <c r="BB9" i="40"/>
  <c r="BL8" i="40"/>
  <c r="BK8" i="40"/>
  <c r="BJ8" i="40"/>
  <c r="BI8" i="40"/>
  <c r="BB8" i="40"/>
  <c r="BL7" i="40"/>
  <c r="BK7" i="40"/>
  <c r="BJ7" i="40"/>
  <c r="BI7" i="40"/>
  <c r="BH7" i="40"/>
  <c r="BL6" i="40"/>
  <c r="BK6" i="40"/>
  <c r="BJ6" i="40"/>
  <c r="BI6" i="40"/>
  <c r="BH6" i="40"/>
  <c r="BL5" i="40"/>
  <c r="BK5" i="40"/>
  <c r="BJ5" i="40"/>
  <c r="BI5" i="40"/>
  <c r="BH5" i="40"/>
  <c r="BL4" i="40"/>
  <c r="BK4" i="40"/>
  <c r="BJ4" i="40"/>
  <c r="BI4" i="40"/>
  <c r="BH4" i="40"/>
  <c r="BA4" i="40"/>
  <c r="BA5" i="40" s="1"/>
  <c r="AG2" i="40"/>
  <c r="Z2" i="40"/>
  <c r="F2" i="40" s="1"/>
  <c r="AV1" i="3"/>
  <c r="AV2" i="3" s="1"/>
  <c r="AQ2" i="3" s="1"/>
  <c r="AA1" i="3"/>
  <c r="BB17" i="2"/>
  <c r="BA3" i="2"/>
  <c r="N38" i="46" s="1"/>
  <c r="BK189" i="29"/>
  <c r="BD530" i="46" l="1"/>
  <c r="BD531" i="46" s="1"/>
  <c r="BC370" i="46"/>
  <c r="BC371" i="46" s="1"/>
  <c r="BC372" i="46" s="1"/>
  <c r="BC373" i="46" s="1"/>
  <c r="A848" i="46"/>
  <c r="BB12" i="40"/>
  <c r="BE18" i="40"/>
  <c r="BC219" i="10"/>
  <c r="BC232" i="10"/>
  <c r="BC271" i="10"/>
  <c r="BC282" i="10"/>
  <c r="BB303" i="10"/>
  <c r="BB352" i="10"/>
  <c r="BC412" i="10"/>
  <c r="BD527" i="10"/>
  <c r="BB574" i="10"/>
  <c r="BB622" i="10"/>
  <c r="BB656" i="10"/>
  <c r="BB684" i="10"/>
  <c r="BB740" i="10"/>
  <c r="BC747" i="10"/>
  <c r="BB785" i="10"/>
  <c r="BC876" i="10"/>
  <c r="BD897" i="10"/>
  <c r="BC1011" i="10"/>
  <c r="BB1044" i="10"/>
  <c r="BC95" i="10"/>
  <c r="BB142" i="10"/>
  <c r="BB188" i="10"/>
  <c r="BB314" i="10"/>
  <c r="BC367" i="10"/>
  <c r="BD414" i="10"/>
  <c r="BB452" i="10"/>
  <c r="BC526" i="10"/>
  <c r="BD770" i="10"/>
  <c r="BC796" i="10"/>
  <c r="BC807" i="10"/>
  <c r="BF828" i="10"/>
  <c r="BC927" i="10"/>
  <c r="BC955" i="10"/>
  <c r="BA6" i="40"/>
  <c r="BD14" i="40"/>
  <c r="BD369" i="10"/>
  <c r="BD485" i="10"/>
  <c r="BB566" i="10"/>
  <c r="BB604" i="10"/>
  <c r="BB614" i="10"/>
  <c r="BB638" i="10"/>
  <c r="BB645" i="10"/>
  <c r="BB671" i="10"/>
  <c r="BB795" i="10"/>
  <c r="BB871" i="10"/>
  <c r="BB890" i="10"/>
  <c r="BB1024" i="10"/>
  <c r="BB239" i="10"/>
  <c r="BC256" i="10"/>
  <c r="BB263" i="10"/>
  <c r="BB309" i="10"/>
  <c r="BB461" i="10"/>
  <c r="BE843" i="10"/>
  <c r="BB855" i="10"/>
  <c r="BB980" i="10"/>
  <c r="BD1030" i="10"/>
  <c r="BB74" i="10"/>
  <c r="BB99" i="10"/>
  <c r="BB121" i="10"/>
  <c r="BC144" i="10"/>
  <c r="BC193" i="10"/>
  <c r="BC245" i="10"/>
  <c r="BC335" i="10"/>
  <c r="BC484" i="10"/>
  <c r="BB582" i="10"/>
  <c r="BB589" i="10"/>
  <c r="BB596" i="10"/>
  <c r="BB630" i="10"/>
  <c r="BB765" i="10"/>
  <c r="BD862" i="10"/>
  <c r="A861" i="10"/>
  <c r="BD877" i="10"/>
  <c r="BB910" i="10"/>
  <c r="BC13" i="40"/>
  <c r="BA48" i="10"/>
  <c r="BC115" i="10"/>
  <c r="BD154" i="10"/>
  <c r="BB213" i="10"/>
  <c r="BB296" i="10"/>
  <c r="BB325" i="10"/>
  <c r="BB470" i="10"/>
  <c r="BB699" i="10"/>
  <c r="BB720" i="10"/>
  <c r="BD814" i="10"/>
  <c r="BE822" i="10"/>
  <c r="BC895" i="10"/>
  <c r="BB1005" i="10"/>
  <c r="BC1047" i="10"/>
  <c r="BF19" i="40"/>
  <c r="BC235" i="29"/>
  <c r="BC220" i="41"/>
  <c r="BB166" i="42"/>
  <c r="F1" i="37"/>
  <c r="F1" i="46"/>
  <c r="F1" i="45"/>
  <c r="F1" i="44"/>
  <c r="F1" i="42"/>
  <c r="F1" i="43"/>
  <c r="F1" i="29"/>
  <c r="F1" i="41"/>
  <c r="B6" i="4"/>
  <c r="AV1" i="10"/>
  <c r="A46" i="10"/>
  <c r="BC75" i="10"/>
  <c r="BC100" i="10"/>
  <c r="BC120" i="10"/>
  <c r="A153" i="10"/>
  <c r="BC204" i="10"/>
  <c r="BB289" i="10"/>
  <c r="BB362" i="10"/>
  <c r="BB407" i="10"/>
  <c r="BB478" i="10"/>
  <c r="BB520" i="10"/>
  <c r="BC768" i="10"/>
  <c r="A812" i="10"/>
  <c r="BC863" i="10"/>
  <c r="BD940" i="10"/>
  <c r="BD1010" i="10"/>
  <c r="BB1061" i="10"/>
  <c r="BD1078" i="10"/>
  <c r="BC1100" i="10"/>
  <c r="BB1124" i="10"/>
  <c r="BC1187" i="10"/>
  <c r="BB76" i="29"/>
  <c r="BC138" i="29"/>
  <c r="BE196" i="29"/>
  <c r="BD211" i="29"/>
  <c r="BC266" i="29"/>
  <c r="BC85" i="41"/>
  <c r="BC115" i="41"/>
  <c r="BC116" i="41" s="1"/>
  <c r="BB123" i="41"/>
  <c r="BB282" i="41"/>
  <c r="BC123" i="42"/>
  <c r="BB143" i="42"/>
  <c r="BE202" i="42"/>
  <c r="BD223" i="42"/>
  <c r="A107" i="43"/>
  <c r="BD108" i="43"/>
  <c r="A122" i="43"/>
  <c r="BD123" i="43"/>
  <c r="A136" i="43"/>
  <c r="BC149" i="43"/>
  <c r="BD247" i="29"/>
  <c r="A246" i="29"/>
  <c r="BC98" i="41"/>
  <c r="BC148" i="41"/>
  <c r="BC279" i="42"/>
  <c r="BC121" i="43"/>
  <c r="BC122" i="43" s="1"/>
  <c r="A4" i="40"/>
  <c r="A12" i="40"/>
  <c r="F1" i="4"/>
  <c r="A483" i="10"/>
  <c r="BC1092" i="10"/>
  <c r="BC148" i="29"/>
  <c r="BC210" i="29"/>
  <c r="BB299" i="29"/>
  <c r="BA5" i="41"/>
  <c r="BD140" i="41"/>
  <c r="A139" i="41"/>
  <c r="BB147" i="41"/>
  <c r="BD150" i="41"/>
  <c r="BD231" i="41"/>
  <c r="A230" i="41"/>
  <c r="BC250" i="41"/>
  <c r="BC108" i="42"/>
  <c r="A139" i="42"/>
  <c r="BD169" i="42"/>
  <c r="A168" i="42"/>
  <c r="BD179" i="42"/>
  <c r="BD237" i="42"/>
  <c r="BC257" i="42"/>
  <c r="BD96" i="43"/>
  <c r="A95" i="43"/>
  <c r="BB120" i="43"/>
  <c r="BC131" i="43"/>
  <c r="BC132" i="43" s="1"/>
  <c r="BD119" i="29"/>
  <c r="A118" i="29"/>
  <c r="BC159" i="43"/>
  <c r="AG2" i="29"/>
  <c r="AG2" i="41"/>
  <c r="A768" i="10"/>
  <c r="BD1138" i="10"/>
  <c r="BC1155" i="10"/>
  <c r="A103" i="29"/>
  <c r="BD104" i="29"/>
  <c r="BC119" i="29"/>
  <c r="BC120" i="29" s="1"/>
  <c r="BC163" i="29"/>
  <c r="BD183" i="29"/>
  <c r="BC244" i="29"/>
  <c r="BB264" i="29"/>
  <c r="A99" i="41"/>
  <c r="BD100" i="41"/>
  <c r="BB138" i="41"/>
  <c r="BB139" i="41" s="1"/>
  <c r="BC228" i="41"/>
  <c r="BB249" i="41"/>
  <c r="BC133" i="42"/>
  <c r="BE209" i="42"/>
  <c r="BC248" i="42"/>
  <c r="BB319" i="42"/>
  <c r="BA6" i="43"/>
  <c r="BC93" i="43"/>
  <c r="A126" i="43"/>
  <c r="BD127" i="43"/>
  <c r="BB141" i="43"/>
  <c r="BB163" i="43"/>
  <c r="BB84" i="41"/>
  <c r="BD253" i="41"/>
  <c r="A252" i="41"/>
  <c r="BD197" i="42"/>
  <c r="F1" i="40"/>
  <c r="BB5" i="4"/>
  <c r="Z2" i="29" s="1"/>
  <c r="BA13" i="4"/>
  <c r="BA15" i="4"/>
  <c r="BA17" i="4"/>
  <c r="BA19" i="4"/>
  <c r="BA21" i="4"/>
  <c r="BA23" i="4"/>
  <c r="BA25" i="4"/>
  <c r="BA27" i="4"/>
  <c r="BA29" i="4"/>
  <c r="BA31" i="4"/>
  <c r="F1" i="10"/>
  <c r="BD165" i="10"/>
  <c r="BD180" i="10"/>
  <c r="BC1028" i="10"/>
  <c r="BC103" i="29"/>
  <c r="BE190" i="29"/>
  <c r="BC138" i="41"/>
  <c r="BC139" i="41" s="1"/>
  <c r="A143" i="41"/>
  <c r="BE172" i="41"/>
  <c r="BA6" i="42"/>
  <c r="BB95" i="42"/>
  <c r="BC96" i="42"/>
  <c r="BD124" i="42"/>
  <c r="BD129" i="42"/>
  <c r="A128" i="42"/>
  <c r="BC168" i="42"/>
  <c r="BB178" i="42"/>
  <c r="BD261" i="42"/>
  <c r="BB277" i="42"/>
  <c r="BB80" i="43"/>
  <c r="BB92" i="43"/>
  <c r="BC106" i="43"/>
  <c r="BB164" i="29"/>
  <c r="BB72" i="41"/>
  <c r="BD168" i="41"/>
  <c r="BC152" i="42"/>
  <c r="F1" i="3"/>
  <c r="BF5" i="4"/>
  <c r="BD1048" i="10"/>
  <c r="BC1062" i="10"/>
  <c r="BB1096" i="10"/>
  <c r="BD1102" i="10"/>
  <c r="BC1137" i="10"/>
  <c r="BD1165" i="10"/>
  <c r="BB116" i="29"/>
  <c r="A123" i="29"/>
  <c r="BB129" i="29"/>
  <c r="BC153" i="29"/>
  <c r="BC154" i="29" s="1"/>
  <c r="BD165" i="29"/>
  <c r="BE222" i="29"/>
  <c r="A268" i="29"/>
  <c r="BD269" i="29"/>
  <c r="BD88" i="41"/>
  <c r="A87" i="41"/>
  <c r="BB112" i="41"/>
  <c r="BC193" i="41"/>
  <c r="BB82" i="42"/>
  <c r="BD100" i="42"/>
  <c r="BB123" i="42"/>
  <c r="A134" i="42"/>
  <c r="BD135" i="42"/>
  <c r="BC177" i="42"/>
  <c r="BC223" i="42"/>
  <c r="A284" i="42"/>
  <c r="BD285" i="42"/>
  <c r="BA4" i="29"/>
  <c r="BB87" i="29"/>
  <c r="BC88" i="29"/>
  <c r="BB152" i="29"/>
  <c r="E238" i="29"/>
  <c r="G238" i="29" s="1"/>
  <c r="BC295" i="29"/>
  <c r="BE179" i="41"/>
  <c r="BD192" i="41"/>
  <c r="BD206" i="41"/>
  <c r="G83" i="42"/>
  <c r="I83" i="42" s="1"/>
  <c r="BD110" i="42"/>
  <c r="BD133" i="43"/>
  <c r="BD155" i="43"/>
  <c r="A251" i="43"/>
  <c r="BD252" i="43"/>
  <c r="BB284" i="43"/>
  <c r="BC106" i="44"/>
  <c r="A155" i="44"/>
  <c r="BC164" i="44"/>
  <c r="BC165" i="44" s="1"/>
  <c r="BC175" i="44"/>
  <c r="BC243" i="44"/>
  <c r="BB183" i="45"/>
  <c r="BD195" i="45"/>
  <c r="A194" i="45"/>
  <c r="BD206" i="45"/>
  <c r="A210" i="45"/>
  <c r="BD218" i="45"/>
  <c r="A1136" i="10"/>
  <c r="D114" i="29"/>
  <c r="A122" i="29"/>
  <c r="BD153" i="29"/>
  <c r="BD154" i="29" s="1"/>
  <c r="BD158" i="29"/>
  <c r="A181" i="29"/>
  <c r="A245" i="29"/>
  <c r="D120" i="42"/>
  <c r="A169" i="43"/>
  <c r="BB246" i="43"/>
  <c r="BD191" i="44"/>
  <c r="A158" i="45"/>
  <c r="BD159" i="45"/>
  <c r="BC215" i="45"/>
  <c r="A3" i="29"/>
  <c r="G77" i="29"/>
  <c r="I77" i="29" s="1"/>
  <c r="BD91" i="29"/>
  <c r="Z281" i="29"/>
  <c r="AC281" i="29" s="1"/>
  <c r="A86" i="41"/>
  <c r="BD113" i="41"/>
  <c r="BD114" i="41" s="1"/>
  <c r="BD118" i="41"/>
  <c r="A137" i="41"/>
  <c r="A142" i="41"/>
  <c r="A205" i="41"/>
  <c r="A109" i="42"/>
  <c r="A122" i="42"/>
  <c r="A127" i="42"/>
  <c r="A158" i="42"/>
  <c r="A172" i="42"/>
  <c r="B40" i="43"/>
  <c r="A94" i="43"/>
  <c r="BD189" i="43"/>
  <c r="A188" i="43"/>
  <c r="BB81" i="44"/>
  <c r="BB142" i="44"/>
  <c r="BC188" i="44"/>
  <c r="BD200" i="44"/>
  <c r="BD226" i="44"/>
  <c r="BD247" i="44"/>
  <c r="A246" i="44"/>
  <c r="BB279" i="44"/>
  <c r="BB155" i="45"/>
  <c r="BC194" i="45"/>
  <c r="BC205" i="45"/>
  <c r="A191" i="41"/>
  <c r="Z265" i="41"/>
  <c r="AC265" i="41" s="1"/>
  <c r="A108" i="42"/>
  <c r="A157" i="42"/>
  <c r="A166" i="42"/>
  <c r="A171" i="42"/>
  <c r="A221" i="42"/>
  <c r="A235" i="42"/>
  <c r="E252" i="42"/>
  <c r="G252" i="42" s="1"/>
  <c r="A259" i="42"/>
  <c r="A132" i="43"/>
  <c r="A154" i="43"/>
  <c r="BC175" i="43"/>
  <c r="BC94" i="44"/>
  <c r="BC159" i="44"/>
  <c r="BC212" i="44"/>
  <c r="BB241" i="44"/>
  <c r="BC169" i="45"/>
  <c r="BE231" i="45"/>
  <c r="B41" i="41"/>
  <c r="E224" i="41" s="1"/>
  <c r="G224" i="41" s="1"/>
  <c r="D110" i="41"/>
  <c r="E223" i="41"/>
  <c r="G223" i="41" s="1"/>
  <c r="B40" i="42"/>
  <c r="BC163" i="43"/>
  <c r="BD164" i="43"/>
  <c r="BD165" i="43" s="1"/>
  <c r="BB173" i="43"/>
  <c r="BD179" i="43"/>
  <c r="BC188" i="43"/>
  <c r="BD205" i="43"/>
  <c r="BC218" i="43"/>
  <c r="A229" i="43"/>
  <c r="BD230" i="43"/>
  <c r="BC248" i="43"/>
  <c r="A95" i="44"/>
  <c r="BD96" i="44"/>
  <c r="BB121" i="44"/>
  <c r="BB122" i="44" s="1"/>
  <c r="A165" i="44"/>
  <c r="BD166" i="44"/>
  <c r="BB135" i="45"/>
  <c r="B41" i="29"/>
  <c r="E220" i="43"/>
  <c r="G220" i="43" s="1"/>
  <c r="Z265" i="43"/>
  <c r="AC265" i="43" s="1"/>
  <c r="B41" i="43"/>
  <c r="B42" i="43" s="1"/>
  <c r="G81" i="43"/>
  <c r="I81" i="43" s="1"/>
  <c r="BC229" i="43"/>
  <c r="BC121" i="44"/>
  <c r="BC122" i="44" s="1"/>
  <c r="BC131" i="44"/>
  <c r="BC132" i="44" s="1"/>
  <c r="BC150" i="44"/>
  <c r="BB164" i="44"/>
  <c r="BB165" i="44" s="1"/>
  <c r="BB175" i="44"/>
  <c r="BC222" i="44"/>
  <c r="BC184" i="45"/>
  <c r="BC241" i="45"/>
  <c r="BA4" i="44"/>
  <c r="BB92" i="44"/>
  <c r="A94" i="44"/>
  <c r="BD121" i="44"/>
  <c r="BD122" i="44" s="1"/>
  <c r="BD127" i="44"/>
  <c r="BD131" i="44"/>
  <c r="BD132" i="44" s="1"/>
  <c r="BD177" i="44"/>
  <c r="BC274" i="44"/>
  <c r="BA5" i="45"/>
  <c r="BC155" i="45"/>
  <c r="BD170" i="45"/>
  <c r="BD187" i="45"/>
  <c r="BD198" i="45"/>
  <c r="A204" i="45"/>
  <c r="A209" i="45"/>
  <c r="BD243" i="45"/>
  <c r="BC274" i="45"/>
  <c r="BD275" i="45"/>
  <c r="BC283" i="45"/>
  <c r="BD391" i="45"/>
  <c r="A390" i="45"/>
  <c r="BC404" i="45"/>
  <c r="BC419" i="45"/>
  <c r="BC650" i="45"/>
  <c r="BC106" i="46"/>
  <c r="A203" i="43"/>
  <c r="G81" i="44"/>
  <c r="I81" i="44" s="1"/>
  <c r="BD108" i="44"/>
  <c r="A154" i="44"/>
  <c r="A163" i="44"/>
  <c r="G137" i="45"/>
  <c r="I137" i="45" s="1"/>
  <c r="D181" i="45"/>
  <c r="BE244" i="45"/>
  <c r="BD260" i="45"/>
  <c r="BD336" i="45"/>
  <c r="A335" i="45"/>
  <c r="BB367" i="45"/>
  <c r="BD368" i="45"/>
  <c r="BB417" i="45"/>
  <c r="BC425" i="45"/>
  <c r="BD439" i="45"/>
  <c r="BB560" i="45"/>
  <c r="BC583" i="45"/>
  <c r="BB38" i="46"/>
  <c r="BC122" i="46"/>
  <c r="BC132" i="46"/>
  <c r="BD153" i="46"/>
  <c r="BC304" i="46"/>
  <c r="D118" i="44"/>
  <c r="BC330" i="45"/>
  <c r="BC366" i="45"/>
  <c r="BC390" i="45"/>
  <c r="A411" i="45"/>
  <c r="BD426" i="45"/>
  <c r="BC449" i="45"/>
  <c r="BC489" i="45"/>
  <c r="BD528" i="45"/>
  <c r="A527" i="45"/>
  <c r="BC539" i="45"/>
  <c r="A120" i="44"/>
  <c r="A126" i="44"/>
  <c r="A130" i="44"/>
  <c r="A136" i="44"/>
  <c r="A198" i="44"/>
  <c r="A169" i="45"/>
  <c r="A197" i="45"/>
  <c r="A216" i="45"/>
  <c r="BD269" i="45"/>
  <c r="A268" i="45"/>
  <c r="A371" i="45"/>
  <c r="BD372" i="45"/>
  <c r="BB396" i="45"/>
  <c r="BD518" i="45"/>
  <c r="A517" i="45"/>
  <c r="BB649" i="45"/>
  <c r="BB681" i="45"/>
  <c r="BC63" i="46"/>
  <c r="B40" i="44"/>
  <c r="B41" i="44" s="1"/>
  <c r="Z259" i="44"/>
  <c r="AC259" i="44" s="1"/>
  <c r="AA588" i="45"/>
  <c r="AD588" i="45" s="1"/>
  <c r="L562" i="45"/>
  <c r="Z611" i="45"/>
  <c r="AC611" i="45" s="1"/>
  <c r="F455" i="45"/>
  <c r="B41" i="45"/>
  <c r="BC255" i="45"/>
  <c r="A258" i="45"/>
  <c r="BD456" i="45"/>
  <c r="BD464" i="45"/>
  <c r="A463" i="45"/>
  <c r="BC505" i="45"/>
  <c r="BD543" i="45"/>
  <c r="A542" i="45"/>
  <c r="BC697" i="45"/>
  <c r="BB95" i="46"/>
  <c r="A151" i="46"/>
  <c r="BC268" i="45"/>
  <c r="BD432" i="45"/>
  <c r="BC683" i="45"/>
  <c r="BC54" i="46"/>
  <c r="BC84" i="46"/>
  <c r="BC181" i="46"/>
  <c r="BD299" i="45"/>
  <c r="BC335" i="45"/>
  <c r="BC375" i="45"/>
  <c r="BD475" i="45"/>
  <c r="B9" i="37"/>
  <c r="BD141" i="46"/>
  <c r="BC254" i="46"/>
  <c r="BC328" i="46"/>
  <c r="BC465" i="46"/>
  <c r="BC888" i="46"/>
  <c r="BC895" i="46"/>
  <c r="BE158" i="46"/>
  <c r="BC204" i="46"/>
  <c r="BE218" i="46"/>
  <c r="BB326" i="46"/>
  <c r="BD396" i="46"/>
  <c r="BC457" i="46"/>
  <c r="BD378" i="45"/>
  <c r="BC75" i="46"/>
  <c r="BC193" i="46"/>
  <c r="BC270" i="46"/>
  <c r="BC384" i="46"/>
  <c r="BB228" i="46"/>
  <c r="BC436" i="46"/>
  <c r="B10" i="37"/>
  <c r="BA4" i="46"/>
  <c r="BB69" i="46"/>
  <c r="BE144" i="46"/>
  <c r="BD215" i="46"/>
  <c r="BC228" i="46"/>
  <c r="BB301" i="46"/>
  <c r="A395" i="46"/>
  <c r="BC568" i="46"/>
  <c r="BC609" i="46"/>
  <c r="BC687" i="46"/>
  <c r="BC818" i="46"/>
  <c r="BC505" i="46"/>
  <c r="BD532" i="46"/>
  <c r="BD746" i="46"/>
  <c r="BC783" i="46"/>
  <c r="BC790" i="46"/>
  <c r="BB473" i="46"/>
  <c r="BD852" i="46"/>
  <c r="BC474" i="46"/>
  <c r="BC639" i="46"/>
  <c r="BB799" i="46"/>
  <c r="BC616" i="46"/>
  <c r="BB625" i="46"/>
  <c r="BD513" i="46"/>
  <c r="BD574" i="46"/>
  <c r="BI371" i="46"/>
  <c r="Z260" i="44" l="1"/>
  <c r="AC260" i="44" s="1"/>
  <c r="D128" i="44"/>
  <c r="G82" i="44"/>
  <c r="I82" i="44" s="1"/>
  <c r="E216" i="44"/>
  <c r="G216" i="44" s="1"/>
  <c r="F2" i="29"/>
  <c r="N82" i="29"/>
  <c r="BB626" i="46"/>
  <c r="BC784" i="46"/>
  <c r="BC506" i="46"/>
  <c r="BC610" i="46"/>
  <c r="A215" i="46"/>
  <c r="BD216" i="46"/>
  <c r="BA5" i="46"/>
  <c r="BC194" i="46"/>
  <c r="BD397" i="46"/>
  <c r="BC205" i="46"/>
  <c r="BD142" i="46"/>
  <c r="BC336" i="45"/>
  <c r="BC85" i="46"/>
  <c r="BC698" i="45"/>
  <c r="BC506" i="45"/>
  <c r="B42" i="44"/>
  <c r="BC450" i="45"/>
  <c r="BC305" i="46"/>
  <c r="BE245" i="45"/>
  <c r="BD276" i="45"/>
  <c r="BC156" i="45"/>
  <c r="BD133" i="44"/>
  <c r="A132" i="44"/>
  <c r="BB93" i="44"/>
  <c r="BB136" i="45"/>
  <c r="BD231" i="43"/>
  <c r="BC206" i="45"/>
  <c r="BB280" i="44"/>
  <c r="BB281" i="44" s="1"/>
  <c r="BB282" i="44" s="1"/>
  <c r="BB283" i="44" s="1"/>
  <c r="BB82" i="44"/>
  <c r="A91" i="29"/>
  <c r="BD92" i="29"/>
  <c r="BB184" i="45"/>
  <c r="BC166" i="44"/>
  <c r="BC167" i="44" s="1"/>
  <c r="BB285" i="43"/>
  <c r="BB286" i="43" s="1"/>
  <c r="BB287" i="43" s="1"/>
  <c r="BB288" i="43" s="1"/>
  <c r="BB83" i="42"/>
  <c r="BD1166" i="10"/>
  <c r="A1165" i="10"/>
  <c r="BB1097" i="10"/>
  <c r="BB81" i="43"/>
  <c r="BB179" i="42"/>
  <c r="BC1029" i="10"/>
  <c r="BD166" i="10"/>
  <c r="BB85" i="41"/>
  <c r="A127" i="43"/>
  <c r="BB265" i="29"/>
  <c r="BC164" i="29"/>
  <c r="BC258" i="42"/>
  <c r="BC211" i="29"/>
  <c r="BB144" i="42"/>
  <c r="BB124" i="41"/>
  <c r="BC267" i="29"/>
  <c r="BC139" i="29"/>
  <c r="BB1125" i="10"/>
  <c r="BB1062" i="10"/>
  <c r="BB167" i="42"/>
  <c r="BD863" i="10"/>
  <c r="BB597" i="10"/>
  <c r="BC485" i="10"/>
  <c r="BB100" i="10"/>
  <c r="BB891" i="10"/>
  <c r="A6" i="40"/>
  <c r="BA7" i="40"/>
  <c r="BB741" i="10"/>
  <c r="BD575" i="46"/>
  <c r="BC617" i="46"/>
  <c r="BB474" i="46"/>
  <c r="BE145" i="46"/>
  <c r="B11" i="37"/>
  <c r="BD300" i="45"/>
  <c r="BD433" i="45"/>
  <c r="AA589" i="45"/>
  <c r="AD589" i="45" s="1"/>
  <c r="Z612" i="45"/>
  <c r="AC612" i="45" s="1"/>
  <c r="L563" i="45"/>
  <c r="F456" i="45"/>
  <c r="D190" i="45"/>
  <c r="G138" i="45"/>
  <c r="I138" i="45" s="1"/>
  <c r="BD519" i="45"/>
  <c r="BD154" i="46"/>
  <c r="A153" i="46"/>
  <c r="BB561" i="45"/>
  <c r="BB418" i="45"/>
  <c r="A108" i="44"/>
  <c r="BD109" i="44"/>
  <c r="BD392" i="45"/>
  <c r="A127" i="44"/>
  <c r="BC185" i="45"/>
  <c r="BB176" i="44"/>
  <c r="BC133" i="44"/>
  <c r="BC134" i="44" s="1"/>
  <c r="BD97" i="44"/>
  <c r="BC189" i="43"/>
  <c r="BD166" i="43"/>
  <c r="A165" i="43"/>
  <c r="BD201" i="44"/>
  <c r="BC216" i="45"/>
  <c r="BD192" i="44"/>
  <c r="A206" i="45"/>
  <c r="BD207" i="45"/>
  <c r="BD207" i="41"/>
  <c r="A206" i="41"/>
  <c r="BC224" i="42"/>
  <c r="BD89" i="41"/>
  <c r="BE223" i="29"/>
  <c r="BB130" i="29"/>
  <c r="BB73" i="41"/>
  <c r="BD125" i="42"/>
  <c r="A124" i="42"/>
  <c r="BA7" i="42"/>
  <c r="BC140" i="41"/>
  <c r="BC141" i="41" s="1"/>
  <c r="A197" i="42"/>
  <c r="BD198" i="42"/>
  <c r="BB320" i="42"/>
  <c r="BC134" i="42"/>
  <c r="BB140" i="41"/>
  <c r="BB141" i="41" s="1"/>
  <c r="BC245" i="29"/>
  <c r="BC1156" i="10"/>
  <c r="BB121" i="43"/>
  <c r="BB122" i="43" s="1"/>
  <c r="BC251" i="41"/>
  <c r="BD151" i="41"/>
  <c r="BC280" i="42"/>
  <c r="BB521" i="10"/>
  <c r="BC121" i="10"/>
  <c r="BC1048" i="10"/>
  <c r="BE823" i="10"/>
  <c r="BB700" i="10"/>
  <c r="BB297" i="10"/>
  <c r="BC116" i="10"/>
  <c r="BB911" i="10"/>
  <c r="BB672" i="10"/>
  <c r="BB615" i="10"/>
  <c r="BD486" i="10"/>
  <c r="BF829" i="10"/>
  <c r="BD771" i="10"/>
  <c r="BD415" i="10"/>
  <c r="BB189" i="10"/>
  <c r="BB1045" i="10"/>
  <c r="BC877" i="10"/>
  <c r="BB623" i="10"/>
  <c r="BC413" i="10"/>
  <c r="BC283" i="10"/>
  <c r="BC220" i="10"/>
  <c r="BC475" i="46"/>
  <c r="BD747" i="46"/>
  <c r="BB302" i="46"/>
  <c r="BC437" i="46"/>
  <c r="BC385" i="46"/>
  <c r="BC458" i="46"/>
  <c r="BB327" i="46"/>
  <c r="BE159" i="46"/>
  <c r="BC466" i="46"/>
  <c r="BC269" i="45"/>
  <c r="BC256" i="45"/>
  <c r="BB682" i="45"/>
  <c r="BB397" i="45"/>
  <c r="BD270" i="45"/>
  <c r="BD529" i="45"/>
  <c r="BD427" i="45"/>
  <c r="BC367" i="45"/>
  <c r="BB39" i="46"/>
  <c r="BD337" i="45"/>
  <c r="BC420" i="45"/>
  <c r="BC275" i="45"/>
  <c r="BD199" i="45"/>
  <c r="BD178" i="44"/>
  <c r="B43" i="43"/>
  <c r="B45" i="29"/>
  <c r="BB242" i="44"/>
  <c r="BC95" i="44"/>
  <c r="BC195" i="45"/>
  <c r="B42" i="29"/>
  <c r="B41" i="42"/>
  <c r="A158" i="29"/>
  <c r="BC244" i="44"/>
  <c r="BD253" i="43"/>
  <c r="BD193" i="41"/>
  <c r="A192" i="41"/>
  <c r="BB153" i="29"/>
  <c r="BB154" i="29" s="1"/>
  <c r="BA5" i="29"/>
  <c r="BB124" i="42"/>
  <c r="BC194" i="41"/>
  <c r="B43" i="41"/>
  <c r="J135" i="41" s="1"/>
  <c r="BC107" i="43"/>
  <c r="BB278" i="42"/>
  <c r="BC169" i="42"/>
  <c r="BB164" i="43"/>
  <c r="BB165" i="43" s="1"/>
  <c r="BC121" i="29"/>
  <c r="BD238" i="42"/>
  <c r="BA6" i="41"/>
  <c r="BD248" i="29"/>
  <c r="BD224" i="42"/>
  <c r="BC124" i="42"/>
  <c r="BC117" i="41"/>
  <c r="BD212" i="29"/>
  <c r="BB77" i="29"/>
  <c r="BC1101" i="10"/>
  <c r="BC769" i="10"/>
  <c r="BB479" i="10"/>
  <c r="BC221" i="41"/>
  <c r="BB766" i="10"/>
  <c r="BB590" i="10"/>
  <c r="BC336" i="10"/>
  <c r="BC145" i="10"/>
  <c r="BB75" i="10"/>
  <c r="BB856" i="10"/>
  <c r="BB310" i="10"/>
  <c r="BB240" i="10"/>
  <c r="BB143" i="10"/>
  <c r="BB685" i="10"/>
  <c r="BC272" i="10"/>
  <c r="BE19" i="40"/>
  <c r="BC819" i="46"/>
  <c r="BC569" i="46"/>
  <c r="BC896" i="46"/>
  <c r="BC329" i="46"/>
  <c r="BC55" i="46"/>
  <c r="BD465" i="45"/>
  <c r="A372" i="45"/>
  <c r="BD440" i="45"/>
  <c r="BD369" i="45"/>
  <c r="A368" i="45"/>
  <c r="BD261" i="45"/>
  <c r="A260" i="45"/>
  <c r="BC107" i="46"/>
  <c r="BD188" i="45"/>
  <c r="A187" i="45"/>
  <c r="BD123" i="44"/>
  <c r="A122" i="44"/>
  <c r="BA5" i="44"/>
  <c r="BB166" i="44"/>
  <c r="BB167" i="44" s="1"/>
  <c r="BC123" i="44"/>
  <c r="BC124" i="44" s="1"/>
  <c r="E221" i="43"/>
  <c r="G221" i="43" s="1"/>
  <c r="D128" i="43"/>
  <c r="G82" i="43"/>
  <c r="I82" i="43" s="1"/>
  <c r="B43" i="29"/>
  <c r="E240" i="29" s="1"/>
  <c r="G240" i="29" s="1"/>
  <c r="BC219" i="43"/>
  <c r="BD180" i="43"/>
  <c r="BC164" i="43"/>
  <c r="BC165" i="43" s="1"/>
  <c r="BD248" i="44"/>
  <c r="BC189" i="44"/>
  <c r="BC190" i="44" s="1"/>
  <c r="A118" i="41"/>
  <c r="BD119" i="41"/>
  <c r="BB247" i="43"/>
  <c r="BD155" i="29"/>
  <c r="A154" i="29"/>
  <c r="BD219" i="45"/>
  <c r="BE180" i="41"/>
  <c r="BC89" i="29"/>
  <c r="BC178" i="42"/>
  <c r="BD166" i="29"/>
  <c r="BC1138" i="10"/>
  <c r="BC1063" i="10"/>
  <c r="BC153" i="42"/>
  <c r="BB165" i="29"/>
  <c r="BC97" i="42"/>
  <c r="BE173" i="41"/>
  <c r="BE191" i="29"/>
  <c r="BC94" i="43"/>
  <c r="BC249" i="42"/>
  <c r="BB250" i="41"/>
  <c r="A100" i="41"/>
  <c r="BD101" i="41"/>
  <c r="A104" i="29"/>
  <c r="BD105" i="29"/>
  <c r="BD1139" i="10"/>
  <c r="BB148" i="41"/>
  <c r="BC149" i="41"/>
  <c r="A1078" i="10"/>
  <c r="BD1079" i="10"/>
  <c r="BD1011" i="10"/>
  <c r="BC864" i="10"/>
  <c r="BB408" i="10"/>
  <c r="BC205" i="10"/>
  <c r="BC101" i="10"/>
  <c r="BB6" i="4"/>
  <c r="Z2" i="41" s="1"/>
  <c r="B7" i="4"/>
  <c r="BF6" i="4"/>
  <c r="BB1006" i="10"/>
  <c r="BD815" i="10"/>
  <c r="BB471" i="10"/>
  <c r="BB214" i="10"/>
  <c r="BA49" i="10"/>
  <c r="BD878" i="10"/>
  <c r="BB631" i="10"/>
  <c r="BB583" i="10"/>
  <c r="BB872" i="10"/>
  <c r="BB646" i="10"/>
  <c r="BB605" i="10"/>
  <c r="BD370" i="10"/>
  <c r="BC956" i="10"/>
  <c r="BC808" i="10"/>
  <c r="BC527" i="10"/>
  <c r="BC368" i="10"/>
  <c r="BC1012" i="10"/>
  <c r="BB786" i="10"/>
  <c r="BB575" i="10"/>
  <c r="BB353" i="10"/>
  <c r="BB800" i="46"/>
  <c r="BD853" i="46"/>
  <c r="BC791" i="46"/>
  <c r="BD533" i="46"/>
  <c r="BC229" i="46"/>
  <c r="BB229" i="46"/>
  <c r="A378" i="45"/>
  <c r="BD379" i="45"/>
  <c r="BE219" i="46"/>
  <c r="BC376" i="45"/>
  <c r="BC182" i="46"/>
  <c r="BC684" i="45"/>
  <c r="BD457" i="45"/>
  <c r="BB650" i="45"/>
  <c r="BC490" i="45"/>
  <c r="BC331" i="45"/>
  <c r="BC133" i="46"/>
  <c r="BC584" i="45"/>
  <c r="B42" i="45"/>
  <c r="B43" i="45" s="1"/>
  <c r="B43" i="44"/>
  <c r="BC405" i="45"/>
  <c r="BC284" i="45"/>
  <c r="BD244" i="45"/>
  <c r="BA6" i="45"/>
  <c r="E239" i="29"/>
  <c r="G239" i="29" s="1"/>
  <c r="G78" i="29"/>
  <c r="I78" i="29" s="1"/>
  <c r="Z282" i="29"/>
  <c r="AC282" i="29" s="1"/>
  <c r="BC249" i="43"/>
  <c r="BE232" i="45"/>
  <c r="BC213" i="44"/>
  <c r="BC176" i="43"/>
  <c r="BB156" i="45"/>
  <c r="BD190" i="43"/>
  <c r="A189" i="43"/>
  <c r="A114" i="41"/>
  <c r="BD115" i="41"/>
  <c r="BD160" i="45"/>
  <c r="BC176" i="44"/>
  <c r="BC107" i="44"/>
  <c r="A155" i="43"/>
  <c r="A110" i="42"/>
  <c r="BD111" i="42"/>
  <c r="BB88" i="29"/>
  <c r="BD286" i="42"/>
  <c r="A100" i="42"/>
  <c r="BD101" i="42"/>
  <c r="BB113" i="41"/>
  <c r="BB114" i="41" s="1"/>
  <c r="BD270" i="29"/>
  <c r="BC155" i="29"/>
  <c r="BC156" i="29" s="1"/>
  <c r="BB93" i="43"/>
  <c r="BD262" i="42"/>
  <c r="BD254" i="41"/>
  <c r="BB142" i="43"/>
  <c r="BA7" i="43"/>
  <c r="BC229" i="41"/>
  <c r="A183" i="29"/>
  <c r="BD184" i="29"/>
  <c r="BD97" i="43"/>
  <c r="BD180" i="42"/>
  <c r="BC109" i="42"/>
  <c r="BB300" i="29"/>
  <c r="BC150" i="43"/>
  <c r="BE203" i="42"/>
  <c r="BB283" i="41"/>
  <c r="BC86" i="41"/>
  <c r="BE197" i="29"/>
  <c r="BC1188" i="10"/>
  <c r="BB363" i="10"/>
  <c r="BC236" i="29"/>
  <c r="BC896" i="10"/>
  <c r="BB326" i="10"/>
  <c r="BC246" i="10"/>
  <c r="BB122" i="10"/>
  <c r="BD1031" i="10"/>
  <c r="BE844" i="10"/>
  <c r="BB264" i="10"/>
  <c r="BC748" i="10"/>
  <c r="BB13" i="40"/>
  <c r="BD514" i="46"/>
  <c r="BC640" i="46"/>
  <c r="BC688" i="46"/>
  <c r="BB70" i="46"/>
  <c r="BC271" i="46"/>
  <c r="BC889" i="46"/>
  <c r="BC255" i="46"/>
  <c r="BD476" i="45"/>
  <c r="BB96" i="46"/>
  <c r="B44" i="44"/>
  <c r="BC64" i="46"/>
  <c r="BC540" i="45"/>
  <c r="BC391" i="45"/>
  <c r="BC123" i="46"/>
  <c r="BC426" i="45"/>
  <c r="BB368" i="45"/>
  <c r="BC651" i="45"/>
  <c r="A170" i="45"/>
  <c r="BD171" i="45"/>
  <c r="BC242" i="45"/>
  <c r="BC223" i="44"/>
  <c r="BC151" i="44"/>
  <c r="BC230" i="43"/>
  <c r="BB123" i="44"/>
  <c r="BB124" i="44" s="1"/>
  <c r="BD206" i="43"/>
  <c r="BB174" i="43"/>
  <c r="BC170" i="45"/>
  <c r="BD227" i="44"/>
  <c r="BB143" i="44"/>
  <c r="B44" i="41"/>
  <c r="BB117" i="29"/>
  <c r="BB118" i="29" s="1"/>
  <c r="BD1103" i="10"/>
  <c r="BD1049" i="10"/>
  <c r="A168" i="41"/>
  <c r="BD169" i="41"/>
  <c r="A129" i="42"/>
  <c r="BB96" i="42"/>
  <c r="BC104" i="29"/>
  <c r="BD181" i="10"/>
  <c r="A181" i="10"/>
  <c r="BE210" i="42"/>
  <c r="BC133" i="43"/>
  <c r="BC134" i="43" s="1"/>
  <c r="BD232" i="41"/>
  <c r="BC123" i="43"/>
  <c r="BC124" i="43" s="1"/>
  <c r="BC99" i="41"/>
  <c r="A108" i="43"/>
  <c r="BD109" i="43"/>
  <c r="BD941" i="10"/>
  <c r="BC76" i="10"/>
  <c r="BB721" i="10"/>
  <c r="BD155" i="10"/>
  <c r="BC14" i="40"/>
  <c r="BC194" i="10"/>
  <c r="BB981" i="10"/>
  <c r="BB462" i="10"/>
  <c r="BC257" i="10"/>
  <c r="BB1025" i="10"/>
  <c r="BB796" i="10"/>
  <c r="BB639" i="10"/>
  <c r="BB567" i="10"/>
  <c r="A14" i="40"/>
  <c r="BD15" i="40"/>
  <c r="BC928" i="10"/>
  <c r="BC797" i="10"/>
  <c r="BB453" i="10"/>
  <c r="BB315" i="10"/>
  <c r="BD898" i="10"/>
  <c r="BB657" i="10"/>
  <c r="BD528" i="10"/>
  <c r="BB304" i="10"/>
  <c r="BC233" i="10"/>
  <c r="BC377" i="45" l="1"/>
  <c r="BA7" i="41"/>
  <c r="BD515" i="46"/>
  <c r="A1031" i="10"/>
  <c r="BD1032" i="10"/>
  <c r="BC957" i="10"/>
  <c r="BB1007" i="10"/>
  <c r="BD1140" i="10"/>
  <c r="BA6" i="44"/>
  <c r="BB76" i="10"/>
  <c r="BB166" i="43"/>
  <c r="BB167" i="43" s="1"/>
  <c r="BB742" i="10"/>
  <c r="BD864" i="10"/>
  <c r="BB266" i="29"/>
  <c r="BD167" i="10"/>
  <c r="BB82" i="43"/>
  <c r="BB84" i="42"/>
  <c r="BB289" i="43"/>
  <c r="BB83" i="44"/>
  <c r="BB137" i="45"/>
  <c r="BC507" i="46"/>
  <c r="BD529" i="10"/>
  <c r="BB316" i="10"/>
  <c r="BC929" i="10"/>
  <c r="BC125" i="43"/>
  <c r="BE211" i="42"/>
  <c r="BB119" i="29"/>
  <c r="BB120" i="29" s="1"/>
  <c r="BC231" i="43"/>
  <c r="BC243" i="45"/>
  <c r="BC427" i="45"/>
  <c r="BB71" i="46"/>
  <c r="BC230" i="41"/>
  <c r="BD255" i="41"/>
  <c r="BC157" i="29"/>
  <c r="BD102" i="42"/>
  <c r="BE233" i="45"/>
  <c r="BC285" i="45"/>
  <c r="BC134" i="46"/>
  <c r="BC491" i="45"/>
  <c r="BC685" i="45"/>
  <c r="BC230" i="46"/>
  <c r="BD854" i="46"/>
  <c r="BB787" i="10"/>
  <c r="BC528" i="10"/>
  <c r="BD371" i="10"/>
  <c r="BB873" i="10"/>
  <c r="BB632" i="10"/>
  <c r="BB215" i="10"/>
  <c r="BC102" i="10"/>
  <c r="BC865" i="10"/>
  <c r="BD106" i="29"/>
  <c r="A105" i="29"/>
  <c r="BC220" i="43"/>
  <c r="BC125" i="44"/>
  <c r="BD189" i="45"/>
  <c r="BC897" i="46"/>
  <c r="BC820" i="46"/>
  <c r="B46" i="41"/>
  <c r="BA6" i="29"/>
  <c r="BC421" i="45"/>
  <c r="BC368" i="45"/>
  <c r="BC467" i="46"/>
  <c r="BC459" i="46"/>
  <c r="BB616" i="10"/>
  <c r="BC142" i="41"/>
  <c r="B44" i="43"/>
  <c r="BD98" i="44"/>
  <c r="BC186" i="45"/>
  <c r="BB419" i="45"/>
  <c r="BD155" i="46"/>
  <c r="A300" i="45"/>
  <c r="BB475" i="46"/>
  <c r="BA8" i="40"/>
  <c r="BB101" i="10"/>
  <c r="BB1126" i="10"/>
  <c r="BB125" i="41"/>
  <c r="BD93" i="29"/>
  <c r="BC699" i="45"/>
  <c r="BC86" i="46"/>
  <c r="BB627" i="46"/>
  <c r="BB1026" i="10"/>
  <c r="BC105" i="29"/>
  <c r="BB327" i="10"/>
  <c r="BC151" i="43"/>
  <c r="BB157" i="45"/>
  <c r="BC369" i="10"/>
  <c r="A119" i="41"/>
  <c r="BC273" i="10"/>
  <c r="BD338" i="45"/>
  <c r="BB683" i="45"/>
  <c r="BD487" i="10"/>
  <c r="BC122" i="10"/>
  <c r="A171" i="45"/>
  <c r="BD172" i="45"/>
  <c r="BB265" i="10"/>
  <c r="BB123" i="10"/>
  <c r="BC897" i="10"/>
  <c r="BC1189" i="10"/>
  <c r="BD98" i="43"/>
  <c r="BD112" i="42"/>
  <c r="A111" i="42"/>
  <c r="BC108" i="44"/>
  <c r="BD161" i="45"/>
  <c r="BE220" i="46"/>
  <c r="BC374" i="46"/>
  <c r="BC375" i="46" s="1"/>
  <c r="BC150" i="41"/>
  <c r="BB251" i="41"/>
  <c r="BE192" i="29"/>
  <c r="BB166" i="29"/>
  <c r="BC1139" i="10"/>
  <c r="BC90" i="29"/>
  <c r="BD220" i="45"/>
  <c r="BB168" i="44"/>
  <c r="BC108" i="46"/>
  <c r="BC56" i="46"/>
  <c r="BB686" i="10"/>
  <c r="BC146" i="10"/>
  <c r="BB767" i="10"/>
  <c r="BC770" i="10"/>
  <c r="BD213" i="29"/>
  <c r="BD225" i="42"/>
  <c r="BD239" i="42"/>
  <c r="BC170" i="42"/>
  <c r="E253" i="42"/>
  <c r="G253" i="42" s="1"/>
  <c r="G84" i="42"/>
  <c r="I84" i="42" s="1"/>
  <c r="E222" i="43"/>
  <c r="G222" i="43" s="1"/>
  <c r="Z264" i="43"/>
  <c r="AC264" i="43" s="1"/>
  <c r="BB40" i="46"/>
  <c r="A270" i="45"/>
  <c r="BE160" i="46"/>
  <c r="BC386" i="46"/>
  <c r="BC476" i="46"/>
  <c r="BC414" i="10"/>
  <c r="BB1046" i="10"/>
  <c r="BD772" i="10"/>
  <c r="BE824" i="10"/>
  <c r="BB522" i="10"/>
  <c r="BC252" i="41"/>
  <c r="BC246" i="29"/>
  <c r="BB321" i="42"/>
  <c r="BB74" i="41"/>
  <c r="BD90" i="41"/>
  <c r="BD208" i="41"/>
  <c r="A109" i="44"/>
  <c r="BD110" i="44"/>
  <c r="BD576" i="46"/>
  <c r="BC486" i="10"/>
  <c r="BC259" i="42"/>
  <c r="BC1030" i="10"/>
  <c r="BB1098" i="10"/>
  <c r="BC168" i="44"/>
  <c r="BC157" i="45"/>
  <c r="BE246" i="45"/>
  <c r="BC451" i="45"/>
  <c r="BC206" i="46"/>
  <c r="BA6" i="46"/>
  <c r="BC611" i="46"/>
  <c r="BC785" i="46"/>
  <c r="BB982" i="10"/>
  <c r="BC652" i="45"/>
  <c r="BD245" i="45"/>
  <c r="A244" i="45"/>
  <c r="BB576" i="10"/>
  <c r="BC98" i="42"/>
  <c r="BC179" i="42"/>
  <c r="BB480" i="10"/>
  <c r="BC108" i="43"/>
  <c r="BC1157" i="10"/>
  <c r="A392" i="45"/>
  <c r="BC195" i="46"/>
  <c r="BD16" i="40"/>
  <c r="BC195" i="10"/>
  <c r="BB284" i="41"/>
  <c r="BB658" i="10"/>
  <c r="BB144" i="44"/>
  <c r="BC152" i="44"/>
  <c r="BC272" i="46"/>
  <c r="BC177" i="43"/>
  <c r="BD1012" i="10"/>
  <c r="BB248" i="43"/>
  <c r="BC166" i="43"/>
  <c r="BC167" i="43" s="1"/>
  <c r="BC195" i="41"/>
  <c r="BB155" i="29"/>
  <c r="BB156" i="29" s="1"/>
  <c r="BC96" i="44"/>
  <c r="BD200" i="45"/>
  <c r="A199" i="45"/>
  <c r="BB303" i="46"/>
  <c r="BB123" i="43"/>
  <c r="BB124" i="43" s="1"/>
  <c r="BA8" i="42"/>
  <c r="BD193" i="44"/>
  <c r="BD202" i="44"/>
  <c r="BC135" i="44"/>
  <c r="BD520" i="45"/>
  <c r="BE146" i="46"/>
  <c r="BB168" i="42"/>
  <c r="BC140" i="29"/>
  <c r="BB145" i="42"/>
  <c r="BB86" i="41"/>
  <c r="B47" i="41"/>
  <c r="B48" i="41" s="1"/>
  <c r="BB284" i="44"/>
  <c r="B42" i="42"/>
  <c r="BB94" i="44"/>
  <c r="BC306" i="46"/>
  <c r="BC337" i="45"/>
  <c r="B45" i="43"/>
  <c r="BB568" i="10"/>
  <c r="BC256" i="46"/>
  <c r="BB364" i="10"/>
  <c r="BC87" i="41"/>
  <c r="BB89" i="29"/>
  <c r="BB647" i="10"/>
  <c r="BB591" i="10"/>
  <c r="BC125" i="42"/>
  <c r="BD194" i="41"/>
  <c r="BD179" i="44"/>
  <c r="BB912" i="10"/>
  <c r="BE224" i="29"/>
  <c r="BB640" i="10"/>
  <c r="BC258" i="10"/>
  <c r="BB722" i="10"/>
  <c r="BB97" i="42"/>
  <c r="BC65" i="46"/>
  <c r="BB301" i="29"/>
  <c r="BD1050" i="10"/>
  <c r="BC124" i="46"/>
  <c r="BD477" i="45"/>
  <c r="BC689" i="46"/>
  <c r="BA8" i="43"/>
  <c r="BD263" i="42"/>
  <c r="BD271" i="29"/>
  <c r="BC406" i="45"/>
  <c r="BB651" i="45"/>
  <c r="BD458" i="45"/>
  <c r="A457" i="45"/>
  <c r="BD534" i="46"/>
  <c r="BB801" i="46"/>
  <c r="BD879" i="10"/>
  <c r="BB472" i="10"/>
  <c r="BF7" i="4"/>
  <c r="BB7" i="4"/>
  <c r="Z2" i="42" s="1"/>
  <c r="AG2" i="42"/>
  <c r="B8" i="4"/>
  <c r="AG2" i="43" s="1"/>
  <c r="BC206" i="10"/>
  <c r="BB797" i="10"/>
  <c r="BB463" i="10"/>
  <c r="BC15" i="40"/>
  <c r="BC77" i="10"/>
  <c r="BD182" i="10"/>
  <c r="A182" i="10"/>
  <c r="BB125" i="44"/>
  <c r="BC541" i="45"/>
  <c r="BB14" i="40"/>
  <c r="BE845" i="10"/>
  <c r="BC247" i="10"/>
  <c r="BC237" i="29"/>
  <c r="BE198" i="29"/>
  <c r="BE204" i="42"/>
  <c r="BC110" i="42"/>
  <c r="BD185" i="29"/>
  <c r="BB94" i="43"/>
  <c r="BB115" i="41"/>
  <c r="BB116" i="41" s="1"/>
  <c r="BD287" i="42"/>
  <c r="BD191" i="43"/>
  <c r="BC250" i="43"/>
  <c r="BA7" i="45"/>
  <c r="BC585" i="45"/>
  <c r="BC183" i="46"/>
  <c r="BB230" i="46"/>
  <c r="BB354" i="10"/>
  <c r="BC1013" i="10"/>
  <c r="BC809" i="10"/>
  <c r="BB606" i="10"/>
  <c r="N78" i="41"/>
  <c r="F2" i="41"/>
  <c r="BB149" i="41"/>
  <c r="BC250" i="42"/>
  <c r="BE174" i="41"/>
  <c r="BC154" i="42"/>
  <c r="BE181" i="41"/>
  <c r="BC191" i="44"/>
  <c r="B45" i="44"/>
  <c r="BD441" i="45"/>
  <c r="BD466" i="45"/>
  <c r="BB144" i="10"/>
  <c r="BB857" i="10"/>
  <c r="BC337" i="10"/>
  <c r="BC222" i="41"/>
  <c r="BC1102" i="10"/>
  <c r="BC118" i="41"/>
  <c r="BD249" i="29"/>
  <c r="BC122" i="29"/>
  <c r="BB279" i="42"/>
  <c r="BC245" i="44"/>
  <c r="BB398" i="45"/>
  <c r="BC270" i="45"/>
  <c r="B12" i="37"/>
  <c r="BC221" i="10"/>
  <c r="BB624" i="10"/>
  <c r="BB190" i="10"/>
  <c r="BF830" i="10"/>
  <c r="BB673" i="10"/>
  <c r="BB298" i="10"/>
  <c r="BC1049" i="10"/>
  <c r="BC281" i="42"/>
  <c r="BB142" i="41"/>
  <c r="BD199" i="42"/>
  <c r="BB131" i="29"/>
  <c r="BC225" i="42"/>
  <c r="BC217" i="45"/>
  <c r="BB177" i="44"/>
  <c r="BB562" i="45"/>
  <c r="BC618" i="46"/>
  <c r="BB1063" i="10"/>
  <c r="BC165" i="29"/>
  <c r="BB180" i="42"/>
  <c r="BB185" i="45"/>
  <c r="A276" i="45"/>
  <c r="BD277" i="45"/>
  <c r="BD398" i="46"/>
  <c r="BD217" i="46"/>
  <c r="B47" i="43"/>
  <c r="BD942" i="10"/>
  <c r="BC95" i="43"/>
  <c r="BB241" i="10"/>
  <c r="BC878" i="10"/>
  <c r="BB701" i="10"/>
  <c r="BC135" i="42"/>
  <c r="A109" i="43"/>
  <c r="BD110" i="43"/>
  <c r="BD207" i="43"/>
  <c r="BC392" i="45"/>
  <c r="BC890" i="46"/>
  <c r="BC641" i="46"/>
  <c r="BC234" i="10"/>
  <c r="BB454" i="10"/>
  <c r="BD233" i="41"/>
  <c r="P73" i="41"/>
  <c r="R73" i="41" s="1"/>
  <c r="G74" i="41"/>
  <c r="I74" i="41" s="1"/>
  <c r="BC171" i="45"/>
  <c r="BB97" i="46"/>
  <c r="BD899" i="10"/>
  <c r="BC798" i="10"/>
  <c r="BD156" i="10"/>
  <c r="BC100" i="41"/>
  <c r="BC135" i="43"/>
  <c r="BD170" i="41"/>
  <c r="BD1104" i="10"/>
  <c r="BD228" i="44"/>
  <c r="BB175" i="43"/>
  <c r="BC224" i="44"/>
  <c r="BB369" i="45"/>
  <c r="BB143" i="43"/>
  <c r="BC177" i="44"/>
  <c r="BC214" i="44"/>
  <c r="E217" i="44"/>
  <c r="G217" i="44" s="1"/>
  <c r="G83" i="44"/>
  <c r="I83" i="44" s="1"/>
  <c r="Z261" i="44"/>
  <c r="AC261" i="44" s="1"/>
  <c r="BD380" i="45"/>
  <c r="BC792" i="46"/>
  <c r="BB584" i="10"/>
  <c r="BA50" i="10"/>
  <c r="BD816" i="10"/>
  <c r="BB409" i="10"/>
  <c r="A101" i="41"/>
  <c r="BD102" i="41"/>
  <c r="BC1064" i="10"/>
  <c r="BD181" i="43"/>
  <c r="B44" i="45"/>
  <c r="BD262" i="45"/>
  <c r="BC330" i="46"/>
  <c r="BC570" i="46"/>
  <c r="BB78" i="29"/>
  <c r="BB125" i="42"/>
  <c r="B46" i="29"/>
  <c r="B48" i="29" s="1"/>
  <c r="BC196" i="45"/>
  <c r="BB243" i="44"/>
  <c r="BC276" i="45"/>
  <c r="BD530" i="45"/>
  <c r="BC257" i="45"/>
  <c r="BB328" i="46"/>
  <c r="BC438" i="46"/>
  <c r="BD748" i="46"/>
  <c r="BC284" i="10"/>
  <c r="BD416" i="10"/>
  <c r="J150" i="29"/>
  <c r="BC190" i="43"/>
  <c r="BD434" i="45"/>
  <c r="BB892" i="10"/>
  <c r="BB598" i="10"/>
  <c r="BC268" i="29"/>
  <c r="BC212" i="29"/>
  <c r="BD1167" i="10"/>
  <c r="BC207" i="45"/>
  <c r="BD232" i="43"/>
  <c r="BC507" i="45"/>
  <c r="BD143" i="46"/>
  <c r="A142" i="46"/>
  <c r="F2" i="42" l="1"/>
  <c r="N88" i="42"/>
  <c r="BD144" i="46"/>
  <c r="BD1168" i="10"/>
  <c r="BB599" i="10"/>
  <c r="BC258" i="45"/>
  <c r="BC208" i="45"/>
  <c r="BB893" i="10"/>
  <c r="BB126" i="42"/>
  <c r="BB176" i="43"/>
  <c r="BD171" i="41"/>
  <c r="A170" i="41"/>
  <c r="BD157" i="10"/>
  <c r="BC891" i="46"/>
  <c r="BD399" i="46"/>
  <c r="BB181" i="42"/>
  <c r="BC218" i="45"/>
  <c r="BC1050" i="10"/>
  <c r="BF831" i="10"/>
  <c r="BC222" i="10"/>
  <c r="BB399" i="45"/>
  <c r="BC192" i="44"/>
  <c r="BC1014" i="10"/>
  <c r="BC184" i="46"/>
  <c r="BC251" i="43"/>
  <c r="BB117" i="41"/>
  <c r="BC111" i="42"/>
  <c r="BC238" i="29"/>
  <c r="BB15" i="40"/>
  <c r="BB126" i="44"/>
  <c r="BC78" i="10"/>
  <c r="BB798" i="10"/>
  <c r="BD880" i="10"/>
  <c r="A879" i="10"/>
  <c r="BD459" i="45"/>
  <c r="BB648" i="10"/>
  <c r="BB365" i="10"/>
  <c r="BD194" i="44"/>
  <c r="BB659" i="10"/>
  <c r="BC109" i="43"/>
  <c r="BD91" i="41"/>
  <c r="A90" i="41"/>
  <c r="BD226" i="42"/>
  <c r="BB768" i="10"/>
  <c r="BD221" i="45"/>
  <c r="BB167" i="29"/>
  <c r="BC151" i="41"/>
  <c r="BD113" i="42"/>
  <c r="BC898" i="10"/>
  <c r="BD99" i="44"/>
  <c r="A98" i="44"/>
  <c r="BC468" i="46"/>
  <c r="BE234" i="45"/>
  <c r="BC158" i="29"/>
  <c r="BB84" i="44"/>
  <c r="BB83" i="43"/>
  <c r="BA8" i="41"/>
  <c r="BC508" i="45"/>
  <c r="BC213" i="29"/>
  <c r="BC191" i="43"/>
  <c r="BC285" i="10"/>
  <c r="BC439" i="46"/>
  <c r="BB244" i="44"/>
  <c r="BB79" i="29"/>
  <c r="BB410" i="10"/>
  <c r="BA51" i="10"/>
  <c r="BC178" i="44"/>
  <c r="BB370" i="45"/>
  <c r="BC799" i="10"/>
  <c r="BB98" i="46"/>
  <c r="BD111" i="43"/>
  <c r="BB702" i="10"/>
  <c r="BC96" i="43"/>
  <c r="BB280" i="42"/>
  <c r="BC119" i="41"/>
  <c r="BC338" i="10"/>
  <c r="BD442" i="45"/>
  <c r="BE175" i="41"/>
  <c r="BB802" i="46"/>
  <c r="BD272" i="29"/>
  <c r="BD273" i="29" s="1"/>
  <c r="A271" i="29"/>
  <c r="BD478" i="45"/>
  <c r="BB302" i="29"/>
  <c r="BB723" i="10"/>
  <c r="BC126" i="42"/>
  <c r="Z266" i="43"/>
  <c r="AC266" i="43" s="1"/>
  <c r="E223" i="43"/>
  <c r="G223" i="43" s="1"/>
  <c r="BC338" i="45"/>
  <c r="BC141" i="29"/>
  <c r="BC136" i="44"/>
  <c r="BB304" i="46"/>
  <c r="BC196" i="10"/>
  <c r="BB481" i="10"/>
  <c r="BC180" i="42"/>
  <c r="BC786" i="46"/>
  <c r="BC452" i="45"/>
  <c r="BC1031" i="10"/>
  <c r="BD111" i="44"/>
  <c r="BC247" i="29"/>
  <c r="BE825" i="10"/>
  <c r="BC415" i="10"/>
  <c r="BC387" i="46"/>
  <c r="BE221" i="46"/>
  <c r="A161" i="45"/>
  <c r="BD162" i="45"/>
  <c r="BD99" i="43"/>
  <c r="A98" i="43"/>
  <c r="BC123" i="10"/>
  <c r="BB328" i="10"/>
  <c r="BC106" i="29"/>
  <c r="BD94" i="29"/>
  <c r="BB102" i="10"/>
  <c r="B48" i="43"/>
  <c r="BC221" i="43"/>
  <c r="BD107" i="29"/>
  <c r="BB216" i="10"/>
  <c r="BD372" i="10"/>
  <c r="BC686" i="45"/>
  <c r="BC135" i="46"/>
  <c r="BC244" i="45"/>
  <c r="BE212" i="42"/>
  <c r="BB317" i="10"/>
  <c r="BD865" i="10"/>
  <c r="BB168" i="43"/>
  <c r="BB1008" i="10"/>
  <c r="BD1033" i="10"/>
  <c r="BD531" i="45"/>
  <c r="BC571" i="46"/>
  <c r="BB585" i="10"/>
  <c r="BD229" i="44"/>
  <c r="BC136" i="43"/>
  <c r="BD234" i="41"/>
  <c r="BD218" i="46"/>
  <c r="A217" i="46"/>
  <c r="BB186" i="45"/>
  <c r="BC166" i="29"/>
  <c r="BC226" i="42"/>
  <c r="BB143" i="41"/>
  <c r="BB191" i="10"/>
  <c r="BC1103" i="10"/>
  <c r="E218" i="44"/>
  <c r="G218" i="44" s="1"/>
  <c r="BC586" i="45"/>
  <c r="BD192" i="43"/>
  <c r="BB95" i="43"/>
  <c r="BE205" i="42"/>
  <c r="BC248" i="10"/>
  <c r="BC16" i="40"/>
  <c r="BC207" i="10"/>
  <c r="BB652" i="45"/>
  <c r="BC259" i="10"/>
  <c r="BB95" i="44"/>
  <c r="BD201" i="45"/>
  <c r="BB157" i="29"/>
  <c r="BC168" i="43"/>
  <c r="BD1013" i="10"/>
  <c r="BC153" i="44"/>
  <c r="BB285" i="41"/>
  <c r="BD17" i="40"/>
  <c r="A16" i="40"/>
  <c r="BB983" i="10"/>
  <c r="BC169" i="44"/>
  <c r="BC260" i="42"/>
  <c r="BB75" i="41"/>
  <c r="BC171" i="42"/>
  <c r="A213" i="29"/>
  <c r="BD214" i="29"/>
  <c r="BC147" i="10"/>
  <c r="BC109" i="46"/>
  <c r="BC110" i="46" s="1"/>
  <c r="BC91" i="29"/>
  <c r="BC109" i="44"/>
  <c r="BB124" i="10"/>
  <c r="BB684" i="45"/>
  <c r="BC87" i="46"/>
  <c r="BB476" i="46"/>
  <c r="BB420" i="45"/>
  <c r="BC821" i="46"/>
  <c r="BD855" i="46"/>
  <c r="A255" i="41"/>
  <c r="BD256" i="41"/>
  <c r="BD257" i="41" s="1"/>
  <c r="BA7" i="44"/>
  <c r="A434" i="45"/>
  <c r="BD435" i="45"/>
  <c r="BB329" i="46"/>
  <c r="BC197" i="45"/>
  <c r="BC1065" i="10"/>
  <c r="A380" i="45"/>
  <c r="BD381" i="45"/>
  <c r="BB144" i="43"/>
  <c r="BD900" i="10"/>
  <c r="A899" i="10"/>
  <c r="BC879" i="10"/>
  <c r="BC619" i="46"/>
  <c r="BB178" i="44"/>
  <c r="BC282" i="42"/>
  <c r="BC123" i="29"/>
  <c r="BB858" i="10"/>
  <c r="B13" i="37"/>
  <c r="BE182" i="41"/>
  <c r="BC251" i="42"/>
  <c r="BB607" i="10"/>
  <c r="BB355" i="10"/>
  <c r="BA8" i="45"/>
  <c r="BD288" i="42"/>
  <c r="A287" i="42"/>
  <c r="BD186" i="29"/>
  <c r="A185" i="29"/>
  <c r="BF8" i="4"/>
  <c r="BB8" i="4"/>
  <c r="BD535" i="46"/>
  <c r="BD264" i="42"/>
  <c r="BC125" i="46"/>
  <c r="BE225" i="29"/>
  <c r="BD180" i="44"/>
  <c r="BB592" i="10"/>
  <c r="BB90" i="29"/>
  <c r="BC257" i="46"/>
  <c r="BB87" i="41"/>
  <c r="BB169" i="42"/>
  <c r="BA9" i="42"/>
  <c r="BC1158" i="10"/>
  <c r="BC99" i="42"/>
  <c r="BC207" i="46"/>
  <c r="BE247" i="45"/>
  <c r="BC253" i="41"/>
  <c r="BD773" i="10"/>
  <c r="BB41" i="46"/>
  <c r="BC57" i="46"/>
  <c r="BD173" i="45"/>
  <c r="A172" i="45"/>
  <c r="BB158" i="45"/>
  <c r="BB1027" i="10"/>
  <c r="BC700" i="45"/>
  <c r="BB126" i="41"/>
  <c r="BA9" i="40"/>
  <c r="A8" i="40"/>
  <c r="BC187" i="45"/>
  <c r="BC143" i="41"/>
  <c r="B49" i="41"/>
  <c r="D296" i="41" s="1"/>
  <c r="F296" i="41" s="1"/>
  <c r="BC866" i="10"/>
  <c r="BB633" i="10"/>
  <c r="BC529" i="10"/>
  <c r="BC428" i="45"/>
  <c r="BC232" i="43"/>
  <c r="BC126" i="43"/>
  <c r="BD530" i="10"/>
  <c r="BB290" i="43"/>
  <c r="BB291" i="43" s="1"/>
  <c r="BD168" i="10"/>
  <c r="BB743" i="10"/>
  <c r="BB77" i="10"/>
  <c r="BC958" i="10"/>
  <c r="BC378" i="45"/>
  <c r="B47" i="44"/>
  <c r="BC269" i="29"/>
  <c r="BD749" i="46"/>
  <c r="P77" i="29"/>
  <c r="R77" i="29" s="1"/>
  <c r="A262" i="45"/>
  <c r="BC225" i="44"/>
  <c r="BD1105" i="10"/>
  <c r="BC101" i="41"/>
  <c r="BC172" i="45"/>
  <c r="BB455" i="10"/>
  <c r="BC642" i="46"/>
  <c r="BD208" i="43"/>
  <c r="BB1064" i="10"/>
  <c r="BB563" i="45"/>
  <c r="B49" i="29"/>
  <c r="BB132" i="29"/>
  <c r="BB674" i="10"/>
  <c r="BB625" i="10"/>
  <c r="BD467" i="45"/>
  <c r="BB231" i="46"/>
  <c r="BE199" i="29"/>
  <c r="BE846" i="10"/>
  <c r="BD183" i="10"/>
  <c r="A183" i="10"/>
  <c r="BB464" i="10"/>
  <c r="B9" i="4"/>
  <c r="BA9" i="43"/>
  <c r="BD1051" i="10"/>
  <c r="BB98" i="42"/>
  <c r="BB641" i="10"/>
  <c r="BE147" i="46"/>
  <c r="BD203" i="44"/>
  <c r="BC196" i="41"/>
  <c r="BC178" i="43"/>
  <c r="BB145" i="44"/>
  <c r="BC196" i="46"/>
  <c r="BD246" i="45"/>
  <c r="BC612" i="46"/>
  <c r="BB1099" i="10"/>
  <c r="BD577" i="46"/>
  <c r="BB523" i="10"/>
  <c r="BE161" i="46"/>
  <c r="BD240" i="42"/>
  <c r="BC771" i="10"/>
  <c r="BB687" i="10"/>
  <c r="BB169" i="44"/>
  <c r="BC1140" i="10"/>
  <c r="BB252" i="41"/>
  <c r="BC1190" i="10"/>
  <c r="BB266" i="10"/>
  <c r="BD488" i="10"/>
  <c r="BD339" i="45"/>
  <c r="BC370" i="10"/>
  <c r="A189" i="45"/>
  <c r="BC231" i="46"/>
  <c r="BC286" i="45"/>
  <c r="BC231" i="41"/>
  <c r="BB138" i="45"/>
  <c r="BB85" i="42"/>
  <c r="BD516" i="46"/>
  <c r="B43" i="42"/>
  <c r="BD233" i="43"/>
  <c r="BD417" i="10"/>
  <c r="BC277" i="45"/>
  <c r="BC331" i="46"/>
  <c r="BD103" i="41"/>
  <c r="BD817" i="10"/>
  <c r="BC793" i="46"/>
  <c r="BC215" i="44"/>
  <c r="B45" i="45"/>
  <c r="BC136" i="42"/>
  <c r="BB242" i="10"/>
  <c r="BD943" i="10"/>
  <c r="BD278" i="45"/>
  <c r="BD200" i="42"/>
  <c r="A199" i="42"/>
  <c r="BC246" i="44"/>
  <c r="BD250" i="29"/>
  <c r="BC223" i="41"/>
  <c r="BB145" i="10"/>
  <c r="BC155" i="42"/>
  <c r="BB150" i="41"/>
  <c r="BC810" i="10"/>
  <c r="BC542" i="45"/>
  <c r="Z2" i="43"/>
  <c r="BB473" i="10"/>
  <c r="BC407" i="45"/>
  <c r="BC690" i="46"/>
  <c r="BB913" i="10"/>
  <c r="BD195" i="41"/>
  <c r="BC88" i="41"/>
  <c r="BB569" i="10"/>
  <c r="BC307" i="46"/>
  <c r="BB285" i="44"/>
  <c r="BB146" i="42"/>
  <c r="BD521" i="45"/>
  <c r="BB125" i="43"/>
  <c r="BC97" i="44"/>
  <c r="BB249" i="43"/>
  <c r="BC273" i="46"/>
  <c r="BB577" i="10"/>
  <c r="BC653" i="45"/>
  <c r="BA7" i="46"/>
  <c r="BC158" i="45"/>
  <c r="BC487" i="10"/>
  <c r="BD209" i="41"/>
  <c r="BB322" i="42"/>
  <c r="BB1047" i="10"/>
  <c r="BC477" i="46"/>
  <c r="B46" i="45"/>
  <c r="BC274" i="10"/>
  <c r="BC152" i="43"/>
  <c r="BB628" i="46"/>
  <c r="BB1127" i="10"/>
  <c r="A155" i="46"/>
  <c r="BD156" i="46"/>
  <c r="BB617" i="10"/>
  <c r="BC460" i="46"/>
  <c r="BC369" i="45"/>
  <c r="BA7" i="29"/>
  <c r="BC898" i="46"/>
  <c r="BC126" i="44"/>
  <c r="BC103" i="10"/>
  <c r="BB874" i="10"/>
  <c r="BB788" i="10"/>
  <c r="BC492" i="45"/>
  <c r="BB72" i="46"/>
  <c r="BB121" i="29"/>
  <c r="BC930" i="10"/>
  <c r="BC508" i="46"/>
  <c r="BB267" i="29"/>
  <c r="BD1141" i="10"/>
  <c r="BI110" i="46"/>
  <c r="BC111" i="46" l="1"/>
  <c r="BC112" i="46" s="1"/>
  <c r="B50" i="29"/>
  <c r="B51" i="29" s="1"/>
  <c r="BD210" i="41"/>
  <c r="BC127" i="44"/>
  <c r="BC691" i="46"/>
  <c r="BB151" i="41"/>
  <c r="BC247" i="44"/>
  <c r="BD1142" i="10"/>
  <c r="BB73" i="46"/>
  <c r="BC899" i="46"/>
  <c r="BC370" i="45"/>
  <c r="BC509" i="46"/>
  <c r="BC461" i="46"/>
  <c r="BC274" i="46"/>
  <c r="BC89" i="41"/>
  <c r="BC543" i="45"/>
  <c r="BD251" i="29"/>
  <c r="BC216" i="44"/>
  <c r="BD234" i="43"/>
  <c r="BC232" i="41"/>
  <c r="BE148" i="46"/>
  <c r="BD1052" i="10"/>
  <c r="BF9" i="4"/>
  <c r="BB9" i="4"/>
  <c r="AG2" i="44"/>
  <c r="BB232" i="46"/>
  <c r="BB626" i="10"/>
  <c r="A208" i="43"/>
  <c r="BD209" i="43"/>
  <c r="BB456" i="10"/>
  <c r="BD1106" i="10"/>
  <c r="BC58" i="46"/>
  <c r="BC208" i="46"/>
  <c r="BB88" i="41"/>
  <c r="BB91" i="29"/>
  <c r="BD265" i="42"/>
  <c r="BA9" i="45"/>
  <c r="BB859" i="10"/>
  <c r="BC620" i="46"/>
  <c r="BC880" i="10"/>
  <c r="BD901" i="10"/>
  <c r="BB145" i="43"/>
  <c r="BB477" i="46"/>
  <c r="BC110" i="44"/>
  <c r="BC92" i="29"/>
  <c r="BC148" i="10"/>
  <c r="BB76" i="41"/>
  <c r="BB984" i="10"/>
  <c r="BB653" i="45"/>
  <c r="BB1009" i="10"/>
  <c r="BC245" i="45"/>
  <c r="BC136" i="46"/>
  <c r="BD108" i="29"/>
  <c r="A107" i="29"/>
  <c r="BB329" i="10"/>
  <c r="BC124" i="10"/>
  <c r="BC388" i="46"/>
  <c r="BE826" i="10"/>
  <c r="BC1032" i="10"/>
  <c r="BC97" i="43"/>
  <c r="BD112" i="43"/>
  <c r="A111" i="43"/>
  <c r="BC179" i="44"/>
  <c r="BB411" i="10"/>
  <c r="BD222" i="45"/>
  <c r="BD227" i="42"/>
  <c r="A226" i="42"/>
  <c r="BB660" i="10"/>
  <c r="BB366" i="10"/>
  <c r="BC239" i="29"/>
  <c r="BC252" i="43"/>
  <c r="BC223" i="10"/>
  <c r="BC219" i="45"/>
  <c r="BB600" i="10"/>
  <c r="BC478" i="46"/>
  <c r="BB286" i="44"/>
  <c r="BB570" i="10"/>
  <c r="BD201" i="42"/>
  <c r="A278" i="45"/>
  <c r="BC137" i="42"/>
  <c r="BD104" i="41"/>
  <c r="A103" i="41"/>
  <c r="BC278" i="45"/>
  <c r="S251" i="42"/>
  <c r="U251" i="42" s="1"/>
  <c r="G85" i="42"/>
  <c r="I85" i="42" s="1"/>
  <c r="D130" i="42"/>
  <c r="BB139" i="45"/>
  <c r="BC1191" i="10"/>
  <c r="BC772" i="10"/>
  <c r="BD247" i="45"/>
  <c r="BB146" i="44"/>
  <c r="BB564" i="45"/>
  <c r="BD750" i="46"/>
  <c r="BC379" i="45"/>
  <c r="BD169" i="10"/>
  <c r="BC127" i="43"/>
  <c r="BC530" i="10"/>
  <c r="BC701" i="45"/>
  <c r="BD174" i="45"/>
  <c r="BA10" i="42"/>
  <c r="BD181" i="44"/>
  <c r="BC126" i="46"/>
  <c r="BD187" i="29"/>
  <c r="BC283" i="42"/>
  <c r="BD382" i="45"/>
  <c r="BC1066" i="10"/>
  <c r="BC88" i="46"/>
  <c r="BB685" i="45"/>
  <c r="BD18" i="40"/>
  <c r="BC572" i="46"/>
  <c r="BB318" i="10"/>
  <c r="BB482" i="10"/>
  <c r="BB305" i="46"/>
  <c r="BC127" i="42"/>
  <c r="BB303" i="29"/>
  <c r="BB281" i="42"/>
  <c r="BC440" i="46"/>
  <c r="BC214" i="29"/>
  <c r="BB84" i="43"/>
  <c r="BD100" i="44"/>
  <c r="BB649" i="10"/>
  <c r="BB799" i="10"/>
  <c r="BC1015" i="10"/>
  <c r="BB400" i="45"/>
  <c r="BC104" i="10"/>
  <c r="N86" i="43"/>
  <c r="F2" i="43"/>
  <c r="BB146" i="10"/>
  <c r="BC287" i="45"/>
  <c r="BB253" i="41"/>
  <c r="BD578" i="46"/>
  <c r="BA10" i="43"/>
  <c r="A184" i="10"/>
  <c r="BE847" i="10"/>
  <c r="BB675" i="10"/>
  <c r="BC643" i="46"/>
  <c r="BC173" i="45"/>
  <c r="BC226" i="44"/>
  <c r="B47" i="45"/>
  <c r="BB634" i="10"/>
  <c r="BB159" i="45"/>
  <c r="BD774" i="10"/>
  <c r="A773" i="10"/>
  <c r="BB356" i="10"/>
  <c r="BE183" i="41"/>
  <c r="BC198" i="45"/>
  <c r="BC822" i="46"/>
  <c r="BC113" i="46"/>
  <c r="BD215" i="29"/>
  <c r="A201" i="45"/>
  <c r="BB96" i="43"/>
  <c r="BC1104" i="10"/>
  <c r="BC167" i="29"/>
  <c r="BD219" i="46"/>
  <c r="BD532" i="45"/>
  <c r="A531" i="45"/>
  <c r="BD866" i="10"/>
  <c r="BC687" i="45"/>
  <c r="BD373" i="10"/>
  <c r="A372" i="10"/>
  <c r="BC222" i="43"/>
  <c r="BC223" i="43" s="1"/>
  <c r="B50" i="41"/>
  <c r="BB103" i="10"/>
  <c r="BE222" i="46"/>
  <c r="BC453" i="45"/>
  <c r="BC339" i="45"/>
  <c r="A273" i="29"/>
  <c r="BE176" i="41"/>
  <c r="BB99" i="46"/>
  <c r="BB80" i="29"/>
  <c r="BB85" i="44"/>
  <c r="BD114" i="42"/>
  <c r="A113" i="42"/>
  <c r="BC152" i="41"/>
  <c r="BD195" i="44"/>
  <c r="A194" i="44"/>
  <c r="BD460" i="45"/>
  <c r="Z2" i="44"/>
  <c r="BC112" i="42"/>
  <c r="BC185" i="46"/>
  <c r="BF832" i="10"/>
  <c r="BB182" i="42"/>
  <c r="BD172" i="41"/>
  <c r="BB894" i="10"/>
  <c r="BB629" i="46"/>
  <c r="BC308" i="46"/>
  <c r="BC332" i="46"/>
  <c r="BB789" i="10"/>
  <c r="BA8" i="29"/>
  <c r="BB1048" i="10"/>
  <c r="BC159" i="45"/>
  <c r="BC654" i="45"/>
  <c r="BB250" i="43"/>
  <c r="BC98" i="44"/>
  <c r="BD944" i="10"/>
  <c r="BC794" i="46"/>
  <c r="BC371" i="10"/>
  <c r="BD489" i="10"/>
  <c r="BD241" i="42"/>
  <c r="A240" i="42"/>
  <c r="BC197" i="46"/>
  <c r="BC959" i="10"/>
  <c r="BB292" i="43"/>
  <c r="BC233" i="43"/>
  <c r="BC188" i="45"/>
  <c r="BA10" i="40"/>
  <c r="BE248" i="45"/>
  <c r="BD536" i="46"/>
  <c r="BB179" i="44"/>
  <c r="BD856" i="46"/>
  <c r="BC261" i="42"/>
  <c r="BB286" i="41"/>
  <c r="BB96" i="44"/>
  <c r="BC208" i="10"/>
  <c r="BC227" i="42"/>
  <c r="S220" i="43"/>
  <c r="U220" i="43" s="1"/>
  <c r="H161" i="43"/>
  <c r="J161" i="43" s="1"/>
  <c r="P81" i="43"/>
  <c r="R81" i="43" s="1"/>
  <c r="BD100" i="43"/>
  <c r="BC248" i="29"/>
  <c r="BD479" i="45"/>
  <c r="BC339" i="10"/>
  <c r="BC509" i="45"/>
  <c r="BE235" i="45"/>
  <c r="BC469" i="46"/>
  <c r="BD92" i="41"/>
  <c r="BC79" i="10"/>
  <c r="BC193" i="44"/>
  <c r="BD1169" i="10"/>
  <c r="BD145" i="46"/>
  <c r="BC275" i="10"/>
  <c r="BB875" i="10"/>
  <c r="BB618" i="10"/>
  <c r="BC153" i="43"/>
  <c r="BB323" i="42"/>
  <c r="BB126" i="43"/>
  <c r="BB914" i="10"/>
  <c r="BC408" i="45"/>
  <c r="BB474" i="10"/>
  <c r="BC156" i="42"/>
  <c r="BC224" i="41"/>
  <c r="BD818" i="10"/>
  <c r="BD418" i="10"/>
  <c r="A417" i="10"/>
  <c r="A516" i="46"/>
  <c r="BD517" i="46"/>
  <c r="BB86" i="42"/>
  <c r="BC232" i="46"/>
  <c r="BC1141" i="10"/>
  <c r="BB688" i="10"/>
  <c r="BB1100" i="10"/>
  <c r="BD204" i="44"/>
  <c r="A203" i="44"/>
  <c r="BB99" i="42"/>
  <c r="BE200" i="29"/>
  <c r="BB133" i="29"/>
  <c r="BB1065" i="10"/>
  <c r="BC102" i="41"/>
  <c r="BC429" i="45"/>
  <c r="BB42" i="46"/>
  <c r="BC254" i="41"/>
  <c r="BC100" i="42"/>
  <c r="BC1159" i="10"/>
  <c r="BB170" i="42"/>
  <c r="B44" i="42"/>
  <c r="BC258" i="46"/>
  <c r="BD289" i="42"/>
  <c r="BB608" i="10"/>
  <c r="BB421" i="45"/>
  <c r="BC172" i="42"/>
  <c r="BC154" i="44"/>
  <c r="BD1014" i="10"/>
  <c r="A1013" i="10"/>
  <c r="BC249" i="10"/>
  <c r="BD193" i="43"/>
  <c r="BB187" i="45"/>
  <c r="BD235" i="41"/>
  <c r="BE213" i="42"/>
  <c r="BB217" i="10"/>
  <c r="A94" i="29"/>
  <c r="BD95" i="29"/>
  <c r="BB803" i="46"/>
  <c r="BB703" i="10"/>
  <c r="BC800" i="10"/>
  <c r="BA52" i="10"/>
  <c r="BB245" i="44"/>
  <c r="BA9" i="41"/>
  <c r="BB168" i="29"/>
  <c r="BB769" i="10"/>
  <c r="BC110" i="43"/>
  <c r="BB16" i="40"/>
  <c r="BB118" i="41"/>
  <c r="BC1051" i="10"/>
  <c r="BD400" i="46"/>
  <c r="BB177" i="43"/>
  <c r="BB127" i="42"/>
  <c r="BC209" i="45"/>
  <c r="BD157" i="46"/>
  <c r="BC488" i="10"/>
  <c r="BB122" i="29"/>
  <c r="BC493" i="45"/>
  <c r="BD196" i="41"/>
  <c r="BB268" i="29"/>
  <c r="BC931" i="10"/>
  <c r="BB1128" i="10"/>
  <c r="BA8" i="46"/>
  <c r="BB578" i="10"/>
  <c r="BD522" i="45"/>
  <c r="A521" i="45"/>
  <c r="BB147" i="42"/>
  <c r="BC811" i="10"/>
  <c r="BB243" i="10"/>
  <c r="BB267" i="10"/>
  <c r="BB524" i="10"/>
  <c r="BC179" i="43"/>
  <c r="BC197" i="41"/>
  <c r="BB465" i="10"/>
  <c r="BD468" i="45"/>
  <c r="BC270" i="29"/>
  <c r="B48" i="44"/>
  <c r="BB78" i="10"/>
  <c r="BB744" i="10"/>
  <c r="BD531" i="10"/>
  <c r="BB127" i="41"/>
  <c r="BB1028" i="10"/>
  <c r="BE226" i="29"/>
  <c r="B10" i="4"/>
  <c r="BC252" i="42"/>
  <c r="BB330" i="46"/>
  <c r="BA8" i="44"/>
  <c r="A257" i="41"/>
  <c r="BB125" i="10"/>
  <c r="BC169" i="43"/>
  <c r="BB158" i="29"/>
  <c r="B14" i="37"/>
  <c r="BC17" i="40"/>
  <c r="BC587" i="45"/>
  <c r="BB192" i="10"/>
  <c r="BD230" i="44"/>
  <c r="BD1034" i="10"/>
  <c r="BB169" i="43"/>
  <c r="BC107" i="29"/>
  <c r="BD163" i="45"/>
  <c r="BC416" i="10"/>
  <c r="BD112" i="44"/>
  <c r="A111" i="44"/>
  <c r="BC181" i="42"/>
  <c r="BC197" i="10"/>
  <c r="BC142" i="29"/>
  <c r="BB724" i="10"/>
  <c r="BD443" i="45"/>
  <c r="BB371" i="45"/>
  <c r="BC192" i="43"/>
  <c r="BC899" i="10"/>
  <c r="BD881" i="10"/>
  <c r="BB127" i="44"/>
  <c r="A158" i="10"/>
  <c r="BD158" i="10"/>
  <c r="BC259" i="45"/>
  <c r="B50" i="43"/>
  <c r="BI112" i="46"/>
  <c r="BI111" i="46"/>
  <c r="B52" i="29" l="1"/>
  <c r="D314" i="29" s="1"/>
  <c r="F314" i="29" s="1"/>
  <c r="B53" i="29"/>
  <c r="BB10" i="4"/>
  <c r="BF10" i="4"/>
  <c r="Z2" i="37"/>
  <c r="F2" i="37" s="1"/>
  <c r="AG2" i="37"/>
  <c r="BB244" i="10"/>
  <c r="BC210" i="45"/>
  <c r="BC900" i="10"/>
  <c r="BB372" i="45"/>
  <c r="BC198" i="10"/>
  <c r="BE227" i="29"/>
  <c r="BC198" i="41"/>
  <c r="BB1129" i="10"/>
  <c r="BC494" i="45"/>
  <c r="BB725" i="10"/>
  <c r="BC182" i="42"/>
  <c r="BC417" i="10"/>
  <c r="BC108" i="29"/>
  <c r="BB193" i="10"/>
  <c r="BC588" i="45"/>
  <c r="BB79" i="10"/>
  <c r="BC271" i="29"/>
  <c r="BB525" i="10"/>
  <c r="BD197" i="41"/>
  <c r="BD158" i="46"/>
  <c r="BD401" i="46"/>
  <c r="BB17" i="40"/>
  <c r="BB169" i="29"/>
  <c r="BA53" i="10"/>
  <c r="BB704" i="10"/>
  <c r="BB218" i="10"/>
  <c r="BE214" i="42"/>
  <c r="BD236" i="41"/>
  <c r="BB609" i="10"/>
  <c r="BB43" i="46"/>
  <c r="BC103" i="41"/>
  <c r="BE201" i="29"/>
  <c r="BD205" i="44"/>
  <c r="BC1142" i="10"/>
  <c r="BD146" i="46"/>
  <c r="BC80" i="10"/>
  <c r="BC372" i="10"/>
  <c r="BD945" i="10"/>
  <c r="BC113" i="42"/>
  <c r="BC454" i="45"/>
  <c r="BC823" i="46"/>
  <c r="BB357" i="10"/>
  <c r="BC174" i="45"/>
  <c r="BC288" i="45"/>
  <c r="BB147" i="10"/>
  <c r="BB401" i="45"/>
  <c r="BC215" i="29"/>
  <c r="BB282" i="42"/>
  <c r="BC128" i="42"/>
  <c r="BB686" i="45"/>
  <c r="BC89" i="46"/>
  <c r="BC284" i="42"/>
  <c r="BB565" i="45"/>
  <c r="BC1192" i="10"/>
  <c r="BB412" i="10"/>
  <c r="BE827" i="10"/>
  <c r="BB654" i="45"/>
  <c r="BC149" i="10"/>
  <c r="BB146" i="43"/>
  <c r="BA10" i="45"/>
  <c r="BD210" i="43"/>
  <c r="AG2" i="45"/>
  <c r="BC510" i="46"/>
  <c r="BC180" i="43"/>
  <c r="BB148" i="42"/>
  <c r="BB123" i="29"/>
  <c r="BB128" i="42"/>
  <c r="BA10" i="41"/>
  <c r="BD1015" i="10"/>
  <c r="BB171" i="42"/>
  <c r="BC101" i="42"/>
  <c r="D315" i="29"/>
  <c r="F315" i="29" s="1"/>
  <c r="B54" i="29"/>
  <c r="B56" i="29" s="1"/>
  <c r="B57" i="29" s="1"/>
  <c r="Y77" i="29" s="1"/>
  <c r="AA77" i="29" s="1"/>
  <c r="BB1066" i="10"/>
  <c r="BC157" i="42"/>
  <c r="BB475" i="10"/>
  <c r="BC228" i="42"/>
  <c r="BB287" i="41"/>
  <c r="BD537" i="46"/>
  <c r="BC960" i="10"/>
  <c r="BC99" i="44"/>
  <c r="BC655" i="45"/>
  <c r="BB630" i="46"/>
  <c r="BD220" i="46"/>
  <c r="BB97" i="43"/>
  <c r="BB650" i="10"/>
  <c r="BA11" i="42"/>
  <c r="BC380" i="45"/>
  <c r="BB140" i="45"/>
  <c r="B45" i="42"/>
  <c r="BC224" i="10"/>
  <c r="BD228" i="42"/>
  <c r="BC98" i="43"/>
  <c r="BC125" i="10"/>
  <c r="BC246" i="45"/>
  <c r="BB985" i="10"/>
  <c r="BB478" i="46"/>
  <c r="BD235" i="43"/>
  <c r="BD1143" i="10"/>
  <c r="BC248" i="44"/>
  <c r="BD159" i="10"/>
  <c r="BD882" i="10"/>
  <c r="BD444" i="45"/>
  <c r="A443" i="45"/>
  <c r="BB331" i="46"/>
  <c r="BC253" i="42"/>
  <c r="BD469" i="45"/>
  <c r="A468" i="45"/>
  <c r="BC260" i="45"/>
  <c r="A230" i="44"/>
  <c r="BD231" i="44"/>
  <c r="BC18" i="40"/>
  <c r="BB126" i="10"/>
  <c r="BB1029" i="10"/>
  <c r="BB128" i="41"/>
  <c r="BD532" i="10"/>
  <c r="A531" i="10"/>
  <c r="BA9" i="46"/>
  <c r="BB804" i="46"/>
  <c r="A289" i="42"/>
  <c r="BB100" i="42"/>
  <c r="BB1101" i="10"/>
  <c r="BB87" i="42"/>
  <c r="BD419" i="10"/>
  <c r="BD1170" i="10"/>
  <c r="BD480" i="45"/>
  <c r="A479" i="45"/>
  <c r="BC249" i="29"/>
  <c r="BB180" i="44"/>
  <c r="BE249" i="45"/>
  <c r="BA11" i="40"/>
  <c r="A10" i="40"/>
  <c r="BC198" i="46"/>
  <c r="BD242" i="42"/>
  <c r="BC333" i="46"/>
  <c r="BB895" i="10"/>
  <c r="BF833" i="10"/>
  <c r="BC153" i="41"/>
  <c r="BB86" i="44"/>
  <c r="BC340" i="45"/>
  <c r="BB104" i="10"/>
  <c r="BD374" i="10"/>
  <c r="BD533" i="45"/>
  <c r="BC168" i="29"/>
  <c r="BC644" i="46"/>
  <c r="BE848" i="10"/>
  <c r="BC1016" i="10"/>
  <c r="BC441" i="46"/>
  <c r="BB306" i="46"/>
  <c r="BD188" i="29"/>
  <c r="BD189" i="29" s="1"/>
  <c r="BC531" i="10"/>
  <c r="BB147" i="44"/>
  <c r="BD202" i="42"/>
  <c r="BB287" i="44"/>
  <c r="BD223" i="45"/>
  <c r="A222" i="45"/>
  <c r="BC180" i="44"/>
  <c r="BB1010" i="10"/>
  <c r="BC93" i="29"/>
  <c r="BD902" i="10"/>
  <c r="BD1107" i="10"/>
  <c r="BB233" i="46"/>
  <c r="BC233" i="41"/>
  <c r="BC217" i="44"/>
  <c r="BC218" i="44" s="1"/>
  <c r="BC489" i="10"/>
  <c r="BB119" i="41"/>
  <c r="BC111" i="43"/>
  <c r="BD96" i="29"/>
  <c r="BC155" i="44"/>
  <c r="BC259" i="46"/>
  <c r="BC255" i="41"/>
  <c r="BC430" i="45"/>
  <c r="BD819" i="10"/>
  <c r="A818" i="10"/>
  <c r="BC409" i="45"/>
  <c r="BB127" i="43"/>
  <c r="BC154" i="43"/>
  <c r="BB876" i="10"/>
  <c r="BC340" i="10"/>
  <c r="BB293" i="43"/>
  <c r="BC160" i="45"/>
  <c r="BD173" i="41"/>
  <c r="N86" i="44"/>
  <c r="F2" i="44"/>
  <c r="D297" i="41"/>
  <c r="F297" i="41" s="1"/>
  <c r="B52" i="41"/>
  <c r="B53" i="41" s="1"/>
  <c r="BC573" i="46"/>
  <c r="BC1067" i="10"/>
  <c r="BC773" i="10"/>
  <c r="BC479" i="46"/>
  <c r="BC253" i="43"/>
  <c r="BC389" i="46"/>
  <c r="BB330" i="10"/>
  <c r="BB77" i="41"/>
  <c r="BD266" i="42"/>
  <c r="BB89" i="41"/>
  <c r="BC371" i="45"/>
  <c r="BB152" i="41"/>
  <c r="BC193" i="43"/>
  <c r="BB466" i="10"/>
  <c r="BD1035" i="10"/>
  <c r="BA9" i="44"/>
  <c r="BB745" i="10"/>
  <c r="H161" i="44"/>
  <c r="J161" i="44" s="1"/>
  <c r="P81" i="44"/>
  <c r="R81" i="44" s="1"/>
  <c r="S215" i="44"/>
  <c r="U215" i="44" s="1"/>
  <c r="B50" i="44"/>
  <c r="BD523" i="45"/>
  <c r="BC932" i="10"/>
  <c r="BB269" i="29"/>
  <c r="BB770" i="10"/>
  <c r="BB246" i="44"/>
  <c r="BC801" i="10"/>
  <c r="BB188" i="45"/>
  <c r="BB134" i="29"/>
  <c r="BB689" i="10"/>
  <c r="BC233" i="46"/>
  <c r="BC194" i="44"/>
  <c r="BC262" i="42"/>
  <c r="BD490" i="10"/>
  <c r="BA9" i="29"/>
  <c r="BC309" i="46"/>
  <c r="BC186" i="46"/>
  <c r="BE223" i="46"/>
  <c r="BC688" i="45"/>
  <c r="BD216" i="29"/>
  <c r="BC199" i="45"/>
  <c r="BE184" i="41"/>
  <c r="BC227" i="44"/>
  <c r="BB676" i="10"/>
  <c r="BB254" i="41"/>
  <c r="BC105" i="10"/>
  <c r="B48" i="45"/>
  <c r="BB800" i="10"/>
  <c r="BB85" i="43"/>
  <c r="BB304" i="29"/>
  <c r="BB483" i="10"/>
  <c r="BB319" i="10"/>
  <c r="BD19" i="40"/>
  <c r="A18" i="40"/>
  <c r="BD383" i="45"/>
  <c r="A382" i="45"/>
  <c r="B46" i="42"/>
  <c r="B47" i="42" s="1"/>
  <c r="A170" i="10"/>
  <c r="BD170" i="10"/>
  <c r="BD248" i="45"/>
  <c r="BC138" i="42"/>
  <c r="BB367" i="10"/>
  <c r="BC1033" i="10"/>
  <c r="BC111" i="44"/>
  <c r="BC881" i="10"/>
  <c r="BB457" i="10"/>
  <c r="B11" i="4"/>
  <c r="BD1053" i="10"/>
  <c r="BD252" i="29"/>
  <c r="BD211" i="41"/>
  <c r="BC143" i="29"/>
  <c r="B51" i="43"/>
  <c r="BB128" i="44"/>
  <c r="BB268" i="10"/>
  <c r="BC812" i="10"/>
  <c r="BB178" i="43"/>
  <c r="BC1052" i="10"/>
  <c r="BC250" i="10"/>
  <c r="BB422" i="45"/>
  <c r="BC1160" i="10"/>
  <c r="BB915" i="10"/>
  <c r="BB324" i="42"/>
  <c r="BC276" i="10"/>
  <c r="BC510" i="45"/>
  <c r="B15" i="37"/>
  <c r="BB97" i="44"/>
  <c r="BD857" i="46"/>
  <c r="BC189" i="45"/>
  <c r="BC234" i="43"/>
  <c r="BB251" i="43"/>
  <c r="BB1049" i="10"/>
  <c r="BB183" i="42"/>
  <c r="BD461" i="45"/>
  <c r="BB81" i="29"/>
  <c r="BB100" i="46"/>
  <c r="BC1105" i="10"/>
  <c r="BC114" i="46"/>
  <c r="BD775" i="10"/>
  <c r="BB160" i="45"/>
  <c r="BA11" i="43"/>
  <c r="BD579" i="46"/>
  <c r="BC127" i="46"/>
  <c r="BD175" i="45"/>
  <c r="A174" i="45"/>
  <c r="BD751" i="46"/>
  <c r="BC220" i="45"/>
  <c r="BC240" i="29"/>
  <c r="BC137" i="46"/>
  <c r="BB860" i="10"/>
  <c r="BB92" i="29"/>
  <c r="BC209" i="46"/>
  <c r="Z2" i="45"/>
  <c r="BC544" i="45"/>
  <c r="BC90" i="41"/>
  <c r="BC275" i="46"/>
  <c r="BB74" i="46"/>
  <c r="BC692" i="46"/>
  <c r="BJ189" i="29"/>
  <c r="BC235" i="43" l="1"/>
  <c r="BB423" i="45"/>
  <c r="BB269" i="10"/>
  <c r="BC693" i="46"/>
  <c r="BC545" i="45"/>
  <c r="BB101" i="46"/>
  <c r="BB1050" i="10"/>
  <c r="BB916" i="10"/>
  <c r="BC1161" i="10"/>
  <c r="BC251" i="10"/>
  <c r="BC1053" i="10"/>
  <c r="BC139" i="42"/>
  <c r="Z298" i="42"/>
  <c r="AC298" i="42" s="1"/>
  <c r="S253" i="42"/>
  <c r="U253" i="42" s="1"/>
  <c r="B48" i="42"/>
  <c r="B49" i="45"/>
  <c r="B50" i="45" s="1"/>
  <c r="B51" i="45" s="1"/>
  <c r="BB255" i="41"/>
  <c r="BC802" i="10"/>
  <c r="BD524" i="45"/>
  <c r="BA10" i="44"/>
  <c r="BB877" i="10"/>
  <c r="BC112" i="43"/>
  <c r="BC181" i="44"/>
  <c r="BC442" i="46"/>
  <c r="BE849" i="10"/>
  <c r="BE250" i="45"/>
  <c r="BB129" i="41"/>
  <c r="BC19" i="40"/>
  <c r="BD1144" i="10"/>
  <c r="BC99" i="43"/>
  <c r="BC381" i="45"/>
  <c r="BC961" i="10"/>
  <c r="BC181" i="43"/>
  <c r="BB655" i="45"/>
  <c r="BC129" i="42"/>
  <c r="BC455" i="45"/>
  <c r="BC1143" i="10"/>
  <c r="BB610" i="10"/>
  <c r="BD237" i="41"/>
  <c r="A236" i="41"/>
  <c r="BB170" i="29"/>
  <c r="AG2" i="46"/>
  <c r="BB75" i="46"/>
  <c r="BB861" i="10"/>
  <c r="BD580" i="46"/>
  <c r="BB184" i="42"/>
  <c r="BB98" i="44"/>
  <c r="BC277" i="10"/>
  <c r="BC1034" i="10"/>
  <c r="BB320" i="10"/>
  <c r="BB86" i="43"/>
  <c r="BE185" i="41"/>
  <c r="BC310" i="46"/>
  <c r="BD491" i="10"/>
  <c r="BB690" i="10"/>
  <c r="Y73" i="41"/>
  <c r="AA73" i="41" s="1"/>
  <c r="H145" i="41"/>
  <c r="J145" i="41" s="1"/>
  <c r="BD174" i="41"/>
  <c r="BC341" i="10"/>
  <c r="BC155" i="43"/>
  <c r="BC256" i="41"/>
  <c r="BC257" i="41" s="1"/>
  <c r="BC234" i="41"/>
  <c r="BB288" i="44"/>
  <c r="BC169" i="29"/>
  <c r="BB105" i="10"/>
  <c r="BB87" i="44"/>
  <c r="BD420" i="10"/>
  <c r="BB1102" i="10"/>
  <c r="BD232" i="44"/>
  <c r="BB479" i="46"/>
  <c r="BC100" i="44"/>
  <c r="BD538" i="46"/>
  <c r="BC229" i="42"/>
  <c r="BC102" i="42"/>
  <c r="BB129" i="42"/>
  <c r="BB124" i="29"/>
  <c r="BC511" i="46"/>
  <c r="BB413" i="10"/>
  <c r="BB148" i="10"/>
  <c r="BC824" i="46"/>
  <c r="BC373" i="10"/>
  <c r="BD402" i="46"/>
  <c r="BB80" i="10"/>
  <c r="BB194" i="10"/>
  <c r="BC109" i="29"/>
  <c r="BB726" i="10"/>
  <c r="BE228" i="29"/>
  <c r="BC901" i="10"/>
  <c r="BB93" i="29"/>
  <c r="BD752" i="46"/>
  <c r="BC221" i="45"/>
  <c r="BB161" i="45"/>
  <c r="BC276" i="46"/>
  <c r="BC138" i="46"/>
  <c r="BC115" i="46"/>
  <c r="BC1106" i="10"/>
  <c r="BB82" i="29"/>
  <c r="B17" i="37"/>
  <c r="B18" i="37" s="1"/>
  <c r="B19" i="37" s="1"/>
  <c r="B20" i="37" s="1"/>
  <c r="B21" i="37" s="1"/>
  <c r="B22" i="37" s="1"/>
  <c r="B23" i="37" s="1"/>
  <c r="B24" i="37" s="1"/>
  <c r="B25" i="37" s="1"/>
  <c r="B26" i="37" s="1"/>
  <c r="B27" i="37" s="1"/>
  <c r="B28" i="37" s="1"/>
  <c r="B30" i="37" s="1"/>
  <c r="B31" i="37" s="1"/>
  <c r="B32" i="37" s="1"/>
  <c r="B33" i="37" s="1"/>
  <c r="B34" i="37" s="1"/>
  <c r="B35" i="37" s="1"/>
  <c r="B36" i="37" s="1"/>
  <c r="B37" i="37" s="1"/>
  <c r="B38" i="37" s="1"/>
  <c r="B39" i="37" s="1"/>
  <c r="B40" i="37" s="1"/>
  <c r="B41" i="37" s="1"/>
  <c r="B42" i="37" s="1"/>
  <c r="B43" i="37" s="1"/>
  <c r="B44" i="37" s="1"/>
  <c r="B45" i="37" s="1"/>
  <c r="B46" i="37" s="1"/>
  <c r="B47" i="37" s="1"/>
  <c r="B48" i="37" s="1"/>
  <c r="B49" i="37" s="1"/>
  <c r="B50" i="37" s="1"/>
  <c r="B56" i="37" s="1"/>
  <c r="B57" i="37" s="1"/>
  <c r="B58" i="37" s="1"/>
  <c r="B59" i="37" s="1"/>
  <c r="B60" i="37" s="1"/>
  <c r="B61" i="37" s="1"/>
  <c r="B62" i="37" s="1"/>
  <c r="B63" i="37" s="1"/>
  <c r="B64" i="37" s="1"/>
  <c r="B65" i="37" s="1"/>
  <c r="B66" i="37" s="1"/>
  <c r="B67" i="37" s="1"/>
  <c r="B68" i="37" s="1"/>
  <c r="B69" i="37" s="1"/>
  <c r="B70" i="37" s="1"/>
  <c r="B71" i="37" s="1"/>
  <c r="B72" i="37" s="1"/>
  <c r="B73" i="37" s="1"/>
  <c r="B74" i="37" s="1"/>
  <c r="B75" i="37" s="1"/>
  <c r="B76" i="37" s="1"/>
  <c r="B77" i="37" s="1"/>
  <c r="B78" i="37" s="1"/>
  <c r="B79" i="37" s="1"/>
  <c r="B80" i="37" s="1"/>
  <c r="B81" i="37" s="1"/>
  <c r="B82" i="37" s="1"/>
  <c r="B83" i="37" s="1"/>
  <c r="B84" i="37" s="1"/>
  <c r="B85" i="37" s="1"/>
  <c r="B86" i="37" s="1"/>
  <c r="B87" i="37" s="1"/>
  <c r="B88" i="37" s="1"/>
  <c r="B89" i="37" s="1"/>
  <c r="B90" i="37" s="1"/>
  <c r="B91" i="37" s="1"/>
  <c r="BB179" i="43"/>
  <c r="BC813" i="10"/>
  <c r="BD253" i="29"/>
  <c r="A252" i="29"/>
  <c r="BD171" i="10"/>
  <c r="BB677" i="10"/>
  <c r="BC263" i="42"/>
  <c r="BB189" i="45"/>
  <c r="BB247" i="44"/>
  <c r="BB270" i="29"/>
  <c r="B51" i="44"/>
  <c r="B52" i="44"/>
  <c r="B53" i="44" s="1"/>
  <c r="B54" i="44" s="1"/>
  <c r="B55" i="44" s="1"/>
  <c r="BB746" i="10"/>
  <c r="BB90" i="41"/>
  <c r="BB78" i="41"/>
  <c r="BC390" i="46"/>
  <c r="BC774" i="10"/>
  <c r="B55" i="41"/>
  <c r="BC410" i="45"/>
  <c r="BB234" i="46"/>
  <c r="BD1108" i="10"/>
  <c r="BC532" i="10"/>
  <c r="BC1017" i="10"/>
  <c r="BC645" i="46"/>
  <c r="BC334" i="46"/>
  <c r="BD243" i="42"/>
  <c r="BD481" i="45"/>
  <c r="BA10" i="46"/>
  <c r="BB1030" i="10"/>
  <c r="BD236" i="43"/>
  <c r="A235" i="43"/>
  <c r="BC126" i="10"/>
  <c r="BC225" i="10"/>
  <c r="BB98" i="43"/>
  <c r="BA11" i="45"/>
  <c r="BC1193" i="10"/>
  <c r="BB687" i="45"/>
  <c r="BB283" i="42"/>
  <c r="BB402" i="45"/>
  <c r="BC175" i="45"/>
  <c r="BD206" i="44"/>
  <c r="BB44" i="46"/>
  <c r="BB705" i="10"/>
  <c r="BC495" i="45"/>
  <c r="BA12" i="43"/>
  <c r="BD776" i="10"/>
  <c r="BB252" i="43"/>
  <c r="B52" i="43"/>
  <c r="BC882" i="10"/>
  <c r="BD249" i="45"/>
  <c r="BB484" i="10"/>
  <c r="BC200" i="45"/>
  <c r="BC689" i="45"/>
  <c r="BA10" i="29"/>
  <c r="BB135" i="29"/>
  <c r="BC372" i="45"/>
  <c r="B54" i="41"/>
  <c r="BD820" i="10"/>
  <c r="A819" i="10"/>
  <c r="BC260" i="46"/>
  <c r="BD903" i="10"/>
  <c r="BD224" i="45"/>
  <c r="BD203" i="42"/>
  <c r="BD534" i="45"/>
  <c r="BC154" i="41"/>
  <c r="BF834" i="10"/>
  <c r="BB88" i="42"/>
  <c r="BB101" i="42"/>
  <c r="BC261" i="45"/>
  <c r="BD883" i="10"/>
  <c r="BA12" i="42"/>
  <c r="BB631" i="46"/>
  <c r="BB1067" i="10"/>
  <c r="BB172" i="42"/>
  <c r="BD1016" i="10"/>
  <c r="BD211" i="43"/>
  <c r="BC289" i="45"/>
  <c r="A945" i="10"/>
  <c r="A146" i="46"/>
  <c r="BD147" i="46"/>
  <c r="BE215" i="42"/>
  <c r="BD159" i="46"/>
  <c r="BB526" i="10"/>
  <c r="BC418" i="10"/>
  <c r="BC199" i="41"/>
  <c r="BC199" i="10"/>
  <c r="N149" i="45"/>
  <c r="F2" i="45"/>
  <c r="BC210" i="46"/>
  <c r="BC91" i="41"/>
  <c r="BC128" i="46"/>
  <c r="BC511" i="45"/>
  <c r="BB129" i="44"/>
  <c r="A211" i="41"/>
  <c r="BD212" i="41"/>
  <c r="BF11" i="4"/>
  <c r="BB11" i="4"/>
  <c r="Z2" i="46" s="1"/>
  <c r="BC112" i="44"/>
  <c r="BB368" i="10"/>
  <c r="BC106" i="10"/>
  <c r="BC228" i="44"/>
  <c r="BC195" i="44"/>
  <c r="BC196" i="44" s="1"/>
  <c r="BB771" i="10"/>
  <c r="BC933" i="10"/>
  <c r="A266" i="42"/>
  <c r="BD267" i="42"/>
  <c r="BC480" i="46"/>
  <c r="BC574" i="46"/>
  <c r="BC161" i="45"/>
  <c r="BC94" i="29"/>
  <c r="BB1011" i="10"/>
  <c r="BB307" i="46"/>
  <c r="BC199" i="46"/>
  <c r="BA12" i="40"/>
  <c r="BB181" i="44"/>
  <c r="BD1171" i="10"/>
  <c r="BB805" i="46"/>
  <c r="BD533" i="10"/>
  <c r="BB127" i="10"/>
  <c r="BD470" i="45"/>
  <c r="BB332" i="46"/>
  <c r="BB986" i="10"/>
  <c r="BD229" i="42"/>
  <c r="S252" i="42"/>
  <c r="U252" i="42" s="1"/>
  <c r="Z297" i="42"/>
  <c r="AC297" i="42" s="1"/>
  <c r="B49" i="42"/>
  <c r="BD221" i="46"/>
  <c r="BC656" i="45"/>
  <c r="BC158" i="42"/>
  <c r="D316" i="29"/>
  <c r="F316" i="29" s="1"/>
  <c r="B58" i="29"/>
  <c r="BA11" i="41"/>
  <c r="BB147" i="43"/>
  <c r="BC150" i="10"/>
  <c r="BC216" i="29"/>
  <c r="BE202" i="29"/>
  <c r="BB18" i="40"/>
  <c r="BC272" i="29"/>
  <c r="BC273" i="29" s="1"/>
  <c r="BB1130" i="10"/>
  <c r="BD858" i="46"/>
  <c r="BB325" i="42"/>
  <c r="BC144" i="29"/>
  <c r="BD384" i="45"/>
  <c r="BB305" i="29"/>
  <c r="BB801" i="10"/>
  <c r="BD217" i="29"/>
  <c r="BC234" i="46"/>
  <c r="BC194" i="43"/>
  <c r="BB153" i="41"/>
  <c r="BB331" i="10"/>
  <c r="BC1068" i="10"/>
  <c r="BB294" i="43"/>
  <c r="BB128" i="43"/>
  <c r="BC431" i="45"/>
  <c r="BC490" i="10"/>
  <c r="BB148" i="44"/>
  <c r="BD190" i="29"/>
  <c r="BD375" i="10"/>
  <c r="BC341" i="45"/>
  <c r="BB896" i="10"/>
  <c r="BC250" i="29"/>
  <c r="BD160" i="10"/>
  <c r="BC247" i="45"/>
  <c r="BB141" i="45"/>
  <c r="BB651" i="10"/>
  <c r="BB288" i="41"/>
  <c r="BB149" i="42"/>
  <c r="BE828" i="10"/>
  <c r="BB566" i="45"/>
  <c r="BC285" i="42"/>
  <c r="BB358" i="10"/>
  <c r="BC114" i="42"/>
  <c r="BC81" i="10"/>
  <c r="BC104" i="41"/>
  <c r="BB219" i="10"/>
  <c r="BA54" i="10"/>
  <c r="A197" i="41"/>
  <c r="BD198" i="41"/>
  <c r="B16" i="37"/>
  <c r="BC589" i="45"/>
  <c r="BC183" i="42"/>
  <c r="BB373" i="45"/>
  <c r="BB245" i="10"/>
  <c r="N39" i="46" l="1"/>
  <c r="F2" i="46"/>
  <c r="BC491" i="10"/>
  <c r="BB149" i="10"/>
  <c r="BD233" i="44"/>
  <c r="BD234" i="44" s="1"/>
  <c r="A232" i="44"/>
  <c r="BB321" i="10"/>
  <c r="BB424" i="45"/>
  <c r="BB333" i="46"/>
  <c r="BC934" i="10"/>
  <c r="BC200" i="41"/>
  <c r="BC290" i="45"/>
  <c r="BD212" i="43"/>
  <c r="BB89" i="42"/>
  <c r="BD904" i="10"/>
  <c r="BB136" i="29"/>
  <c r="BC201" i="45"/>
  <c r="BD250" i="45"/>
  <c r="BB284" i="42"/>
  <c r="BD244" i="42"/>
  <c r="BD1109" i="10"/>
  <c r="BB235" i="46"/>
  <c r="BC391" i="46"/>
  <c r="BB747" i="10"/>
  <c r="BD254" i="29"/>
  <c r="BC277" i="46"/>
  <c r="BC230" i="42"/>
  <c r="BC170" i="29"/>
  <c r="BC235" i="41"/>
  <c r="BC342" i="10"/>
  <c r="BB691" i="10"/>
  <c r="BC1035" i="10"/>
  <c r="BB99" i="44"/>
  <c r="BD581" i="46"/>
  <c r="BC1144" i="10"/>
  <c r="BC456" i="45"/>
  <c r="BE850" i="10"/>
  <c r="BB256" i="41"/>
  <c r="BB257" i="41" s="1"/>
  <c r="BC1162" i="10"/>
  <c r="BB102" i="46"/>
  <c r="BB246" i="10"/>
  <c r="BC105" i="41"/>
  <c r="BB652" i="10"/>
  <c r="BC342" i="45"/>
  <c r="BB332" i="10"/>
  <c r="BC151" i="10"/>
  <c r="BD1172" i="10"/>
  <c r="BA13" i="43"/>
  <c r="BA12" i="45"/>
  <c r="BB99" i="43"/>
  <c r="BC127" i="10"/>
  <c r="BB171" i="29"/>
  <c r="BC82" i="10"/>
  <c r="BD161" i="10"/>
  <c r="BB128" i="10"/>
  <c r="BB369" i="10"/>
  <c r="BC92" i="41"/>
  <c r="BC262" i="45"/>
  <c r="BF835" i="10"/>
  <c r="BD821" i="10"/>
  <c r="B56" i="41"/>
  <c r="BC1194" i="10"/>
  <c r="BC226" i="10"/>
  <c r="BD237" i="43"/>
  <c r="BC335" i="46"/>
  <c r="BC411" i="45"/>
  <c r="D288" i="44"/>
  <c r="F288" i="44" s="1"/>
  <c r="B56" i="44"/>
  <c r="BB190" i="45"/>
  <c r="BC814" i="10"/>
  <c r="BB83" i="29"/>
  <c r="BB94" i="29"/>
  <c r="BB727" i="10"/>
  <c r="BC103" i="42"/>
  <c r="B59" i="29"/>
  <c r="B60" i="29" s="1"/>
  <c r="BD492" i="10"/>
  <c r="BE186" i="41"/>
  <c r="BB656" i="45"/>
  <c r="BC962" i="10"/>
  <c r="BD1145" i="10"/>
  <c r="E494" i="45"/>
  <c r="G494" i="45" s="1"/>
  <c r="D202" i="45"/>
  <c r="G139" i="45"/>
  <c r="I139" i="45" s="1"/>
  <c r="B52" i="45"/>
  <c r="B53" i="45" s="1"/>
  <c r="BC546" i="45"/>
  <c r="BD160" i="46"/>
  <c r="A159" i="46"/>
  <c r="BD884" i="10"/>
  <c r="BD403" i="46"/>
  <c r="BC374" i="10"/>
  <c r="BD421" i="10"/>
  <c r="BC694" i="46"/>
  <c r="BB220" i="10"/>
  <c r="BE829" i="10"/>
  <c r="BC195" i="43"/>
  <c r="BB306" i="29"/>
  <c r="BB19" i="40"/>
  <c r="BD230" i="42"/>
  <c r="BC162" i="45"/>
  <c r="BB772" i="10"/>
  <c r="BB130" i="44"/>
  <c r="BC419" i="10"/>
  <c r="BB527" i="10"/>
  <c r="BD1017" i="10"/>
  <c r="BB632" i="46"/>
  <c r="BC155" i="41"/>
  <c r="BD204" i="42"/>
  <c r="B53" i="43"/>
  <c r="B54" i="43" s="1"/>
  <c r="BB253" i="43"/>
  <c r="BB45" i="46"/>
  <c r="BC176" i="45"/>
  <c r="BA11" i="46"/>
  <c r="BC533" i="10"/>
  <c r="BC775" i="10"/>
  <c r="BB79" i="41"/>
  <c r="BB271" i="29"/>
  <c r="BC902" i="10"/>
  <c r="BC110" i="29"/>
  <c r="BD539" i="46"/>
  <c r="BB480" i="46"/>
  <c r="BB88" i="44"/>
  <c r="BC278" i="10"/>
  <c r="BD238" i="41"/>
  <c r="BC100" i="43"/>
  <c r="BB130" i="41"/>
  <c r="BE251" i="45"/>
  <c r="BC443" i="46"/>
  <c r="BC255" i="43"/>
  <c r="BB917" i="10"/>
  <c r="BB270" i="10"/>
  <c r="BC115" i="42"/>
  <c r="BB308" i="46"/>
  <c r="BC883" i="10"/>
  <c r="BB1031" i="10"/>
  <c r="BB248" i="44"/>
  <c r="BB162" i="45"/>
  <c r="BB195" i="10"/>
  <c r="BB76" i="46"/>
  <c r="BC113" i="43"/>
  <c r="BB1068" i="10"/>
  <c r="BA13" i="42"/>
  <c r="BC286" i="42"/>
  <c r="BC1069" i="10"/>
  <c r="BB1131" i="10"/>
  <c r="BB148" i="43"/>
  <c r="BC657" i="45"/>
  <c r="BB806" i="46"/>
  <c r="BC184" i="42"/>
  <c r="BB150" i="42"/>
  <c r="BB142" i="45"/>
  <c r="BB897" i="10"/>
  <c r="BD191" i="29"/>
  <c r="BC432" i="45"/>
  <c r="BC235" i="46"/>
  <c r="BC217" i="29"/>
  <c r="BD222" i="46"/>
  <c r="A221" i="46"/>
  <c r="BC250" i="44"/>
  <c r="A251" i="44" s="1"/>
  <c r="BD534" i="10"/>
  <c r="BA13" i="40"/>
  <c r="BC95" i="29"/>
  <c r="BC481" i="46"/>
  <c r="BD268" i="42"/>
  <c r="BC197" i="44"/>
  <c r="BC229" i="44"/>
  <c r="BC113" i="44"/>
  <c r="BC211" i="46"/>
  <c r="BE216" i="42"/>
  <c r="BA11" i="29"/>
  <c r="BD482" i="45"/>
  <c r="BB678" i="10"/>
  <c r="BD172" i="10"/>
  <c r="BB180" i="43"/>
  <c r="BC1107" i="10"/>
  <c r="BC139" i="46"/>
  <c r="BC222" i="45"/>
  <c r="BB81" i="10"/>
  <c r="BC825" i="46"/>
  <c r="BB125" i="29"/>
  <c r="BB1103" i="10"/>
  <c r="BD175" i="41"/>
  <c r="BC311" i="46"/>
  <c r="BB87" i="43"/>
  <c r="BB862" i="10"/>
  <c r="BC182" i="43"/>
  <c r="BB878" i="10"/>
  <c r="BA11" i="44"/>
  <c r="BC248" i="45"/>
  <c r="BB149" i="44"/>
  <c r="BA12" i="41"/>
  <c r="BC107" i="10"/>
  <c r="BB688" i="45"/>
  <c r="BC264" i="42"/>
  <c r="BD753" i="46"/>
  <c r="BE229" i="29"/>
  <c r="BB414" i="10"/>
  <c r="BB130" i="42"/>
  <c r="BB802" i="10"/>
  <c r="BB326" i="42"/>
  <c r="BB987" i="10"/>
  <c r="BB374" i="45"/>
  <c r="BC590" i="45"/>
  <c r="BA55" i="10"/>
  <c r="BB289" i="41"/>
  <c r="BD376" i="10"/>
  <c r="BB295" i="43"/>
  <c r="BB154" i="41"/>
  <c r="BD859" i="46"/>
  <c r="BE203" i="29"/>
  <c r="BD471" i="45"/>
  <c r="A470" i="45"/>
  <c r="BB182" i="44"/>
  <c r="BB1012" i="10"/>
  <c r="BC575" i="46"/>
  <c r="BD199" i="41"/>
  <c r="BB567" i="45"/>
  <c r="BC251" i="29"/>
  <c r="BB129" i="43"/>
  <c r="BD218" i="29"/>
  <c r="A384" i="45"/>
  <c r="AG251" i="42"/>
  <c r="AI251" i="42" s="1"/>
  <c r="Z299" i="42"/>
  <c r="AC299" i="42" s="1"/>
  <c r="B51" i="42"/>
  <c r="B52" i="42" s="1"/>
  <c r="BD213" i="41"/>
  <c r="BC512" i="45"/>
  <c r="BC200" i="10"/>
  <c r="BD148" i="46"/>
  <c r="BB102" i="42"/>
  <c r="BD535" i="45"/>
  <c r="BD225" i="45"/>
  <c r="BC261" i="46"/>
  <c r="BB485" i="10"/>
  <c r="BD777" i="10"/>
  <c r="BC496" i="45"/>
  <c r="BB706" i="10"/>
  <c r="BD207" i="44"/>
  <c r="BB403" i="45"/>
  <c r="BC646" i="46"/>
  <c r="BB91" i="41"/>
  <c r="BC512" i="46"/>
  <c r="BC101" i="44"/>
  <c r="BB106" i="10"/>
  <c r="BB289" i="44"/>
  <c r="BB185" i="42"/>
  <c r="BC382" i="45"/>
  <c r="BC182" i="44"/>
  <c r="BC252" i="10"/>
  <c r="BB1051" i="10"/>
  <c r="BC236" i="43"/>
  <c r="B55" i="43" l="1"/>
  <c r="Y78" i="29"/>
  <c r="AA78" i="29" s="1"/>
  <c r="B61" i="29"/>
  <c r="BD377" i="10"/>
  <c r="BB988" i="10"/>
  <c r="BE230" i="29"/>
  <c r="BB186" i="42"/>
  <c r="BC102" i="44"/>
  <c r="BB707" i="10"/>
  <c r="BB1013" i="10"/>
  <c r="BC591" i="45"/>
  <c r="BB150" i="44"/>
  <c r="BC183" i="43"/>
  <c r="BB863" i="10"/>
  <c r="BC223" i="45"/>
  <c r="BA14" i="40"/>
  <c r="BB290" i="44"/>
  <c r="BD778" i="10"/>
  <c r="BD226" i="45"/>
  <c r="BB130" i="43"/>
  <c r="BB155" i="41"/>
  <c r="BB290" i="41"/>
  <c r="BB327" i="42"/>
  <c r="BB131" i="42"/>
  <c r="BD754" i="46"/>
  <c r="BB689" i="45"/>
  <c r="BA12" i="44"/>
  <c r="A175" i="41"/>
  <c r="BD176" i="41"/>
  <c r="BB1104" i="10"/>
  <c r="BB82" i="10"/>
  <c r="BB181" i="43"/>
  <c r="BA12" i="29"/>
  <c r="BD269" i="42"/>
  <c r="A268" i="42"/>
  <c r="BB196" i="10"/>
  <c r="BB249" i="44"/>
  <c r="BB309" i="46"/>
  <c r="BD540" i="46"/>
  <c r="BC903" i="10"/>
  <c r="BC534" i="10"/>
  <c r="BC156" i="41"/>
  <c r="BB131" i="44"/>
  <c r="BB132" i="44" s="1"/>
  <c r="BC163" i="45"/>
  <c r="E495" i="45"/>
  <c r="G495" i="45" s="1"/>
  <c r="G140" i="45"/>
  <c r="I140" i="45" s="1"/>
  <c r="D211" i="45"/>
  <c r="B54" i="45"/>
  <c r="B55" i="45" s="1"/>
  <c r="BC963" i="10"/>
  <c r="BE187" i="41"/>
  <c r="BB728" i="10"/>
  <c r="D289" i="44"/>
  <c r="F289" i="44" s="1"/>
  <c r="B57" i="44"/>
  <c r="BC83" i="10"/>
  <c r="BC128" i="10"/>
  <c r="BC152" i="10"/>
  <c r="BC1145" i="10"/>
  <c r="BC236" i="41"/>
  <c r="BC278" i="46"/>
  <c r="BB137" i="29"/>
  <c r="BC201" i="41"/>
  <c r="BB425" i="45"/>
  <c r="BB92" i="41"/>
  <c r="BC252" i="29"/>
  <c r="BB183" i="44"/>
  <c r="BC249" i="45"/>
  <c r="BC114" i="44"/>
  <c r="BC433" i="45"/>
  <c r="BB898" i="10"/>
  <c r="BB1132" i="10"/>
  <c r="BC116" i="42"/>
  <c r="BB271" i="10"/>
  <c r="BA12" i="46"/>
  <c r="BB46" i="46"/>
  <c r="BC695" i="46"/>
  <c r="BD422" i="10"/>
  <c r="BB657" i="45"/>
  <c r="A237" i="43"/>
  <c r="BD238" i="43"/>
  <c r="BD239" i="43" s="1"/>
  <c r="BF836" i="10"/>
  <c r="BC343" i="45"/>
  <c r="BB247" i="10"/>
  <c r="BC1163" i="10"/>
  <c r="BB258" i="41"/>
  <c r="BE851" i="10"/>
  <c r="BB285" i="42"/>
  <c r="BB150" i="10"/>
  <c r="BC383" i="45"/>
  <c r="BC513" i="46"/>
  <c r="BB404" i="45"/>
  <c r="BD200" i="41"/>
  <c r="BC576" i="46"/>
  <c r="BB375" i="45"/>
  <c r="BC237" i="43"/>
  <c r="BB107" i="10"/>
  <c r="BC497" i="45"/>
  <c r="BB486" i="10"/>
  <c r="BC201" i="10"/>
  <c r="BD214" i="41"/>
  <c r="P83" i="42"/>
  <c r="R83" i="42" s="1"/>
  <c r="H164" i="42"/>
  <c r="J164" i="42" s="1"/>
  <c r="B54" i="42"/>
  <c r="BE204" i="29"/>
  <c r="BB296" i="43"/>
  <c r="BB415" i="10"/>
  <c r="BC265" i="42"/>
  <c r="BC108" i="10"/>
  <c r="BB879" i="10"/>
  <c r="BB88" i="43"/>
  <c r="BC826" i="46"/>
  <c r="BC482" i="46"/>
  <c r="BC96" i="29"/>
  <c r="BD535" i="10"/>
  <c r="BD223" i="46"/>
  <c r="BC236" i="46"/>
  <c r="BB151" i="42"/>
  <c r="BC658" i="45"/>
  <c r="BA14" i="42"/>
  <c r="BB163" i="45"/>
  <c r="BB1032" i="10"/>
  <c r="BB131" i="41"/>
  <c r="BD239" i="41"/>
  <c r="BD240" i="41" s="1"/>
  <c r="A238" i="41"/>
  <c r="BB80" i="41"/>
  <c r="BB633" i="46"/>
  <c r="BB528" i="10"/>
  <c r="BD231" i="42"/>
  <c r="BD493" i="10"/>
  <c r="BC227" i="10"/>
  <c r="BB100" i="43"/>
  <c r="BA14" i="43"/>
  <c r="BD582" i="46"/>
  <c r="BB236" i="46"/>
  <c r="BB90" i="42"/>
  <c r="BC291" i="45"/>
  <c r="BC647" i="46"/>
  <c r="BC140" i="46"/>
  <c r="BD173" i="10"/>
  <c r="BE217" i="42"/>
  <c r="BC230" i="44"/>
  <c r="BB918" i="10"/>
  <c r="BB307" i="29"/>
  <c r="BE830" i="10"/>
  <c r="BC375" i="10"/>
  <c r="BC547" i="45"/>
  <c r="BC104" i="42"/>
  <c r="BB95" i="29"/>
  <c r="BB84" i="29"/>
  <c r="BB191" i="45"/>
  <c r="BC1195" i="10"/>
  <c r="Y74" i="41"/>
  <c r="AA74" i="41" s="1"/>
  <c r="H189" i="41"/>
  <c r="J189" i="41" s="1"/>
  <c r="B57" i="41"/>
  <c r="BC457" i="45"/>
  <c r="BC171" i="29"/>
  <c r="BD255" i="29"/>
  <c r="BD256" i="29" s="1"/>
  <c r="A254" i="29"/>
  <c r="BB748" i="10"/>
  <c r="BC492" i="10"/>
  <c r="BD219" i="29"/>
  <c r="A218" i="29"/>
  <c r="BC262" i="46"/>
  <c r="BB103" i="42"/>
  <c r="BC513" i="45"/>
  <c r="BB803" i="10"/>
  <c r="BD483" i="45"/>
  <c r="BC212" i="46"/>
  <c r="BC198" i="44"/>
  <c r="BC218" i="29"/>
  <c r="BB143" i="45"/>
  <c r="BC185" i="42"/>
  <c r="BB807" i="46"/>
  <c r="BC287" i="42"/>
  <c r="BB1069" i="10"/>
  <c r="BB77" i="46"/>
  <c r="BC884" i="10"/>
  <c r="BC444" i="46"/>
  <c r="BC101" i="43"/>
  <c r="BB481" i="46"/>
  <c r="BC111" i="29"/>
  <c r="BB272" i="29"/>
  <c r="BB273" i="29" s="1"/>
  <c r="BC776" i="10"/>
  <c r="A204" i="42"/>
  <c r="BD205" i="42"/>
  <c r="BC420" i="10"/>
  <c r="BB773" i="10"/>
  <c r="BD404" i="46"/>
  <c r="BD161" i="46"/>
  <c r="BD1146" i="10"/>
  <c r="A1145" i="10"/>
  <c r="BC815" i="10"/>
  <c r="BD162" i="10"/>
  <c r="BB172" i="29"/>
  <c r="BA13" i="45"/>
  <c r="BD1173" i="10"/>
  <c r="BB103" i="46"/>
  <c r="BB100" i="44"/>
  <c r="BB692" i="10"/>
  <c r="BC392" i="46"/>
  <c r="BD1110" i="10"/>
  <c r="BC935" i="10"/>
  <c r="BB334" i="46"/>
  <c r="BB568" i="45"/>
  <c r="BC183" i="44"/>
  <c r="BD860" i="46"/>
  <c r="BA56" i="10"/>
  <c r="BB1052" i="10"/>
  <c r="BA13" i="41"/>
  <c r="BC1108" i="10"/>
  <c r="A191" i="29"/>
  <c r="BD192" i="29"/>
  <c r="BB149" i="43"/>
  <c r="BC1070" i="10"/>
  <c r="BC114" i="43"/>
  <c r="BC177" i="45"/>
  <c r="BB254" i="43"/>
  <c r="BC196" i="43"/>
  <c r="BB221" i="10"/>
  <c r="BC336" i="46"/>
  <c r="BD822" i="10"/>
  <c r="BC93" i="41"/>
  <c r="BB370" i="10"/>
  <c r="BB129" i="10"/>
  <c r="BB333" i="10"/>
  <c r="BC106" i="41"/>
  <c r="BC231" i="42"/>
  <c r="BD251" i="45"/>
  <c r="A250" i="45"/>
  <c r="A234" i="44"/>
  <c r="BD235" i="44"/>
  <c r="BD1111" i="10" l="1"/>
  <c r="BC107" i="41"/>
  <c r="BC115" i="43"/>
  <c r="BB334" i="10"/>
  <c r="BC337" i="46"/>
  <c r="BD193" i="29"/>
  <c r="BD1174" i="10"/>
  <c r="BC112" i="29"/>
  <c r="BB1070" i="10"/>
  <c r="A256" i="29"/>
  <c r="BD257" i="29"/>
  <c r="BC172" i="29"/>
  <c r="BC231" i="44"/>
  <c r="BC1109" i="10"/>
  <c r="BB1053" i="10"/>
  <c r="BA57" i="10"/>
  <c r="BA14" i="45"/>
  <c r="BD405" i="46"/>
  <c r="BD206" i="42"/>
  <c r="BB144" i="45"/>
  <c r="BC219" i="29"/>
  <c r="BC213" i="46"/>
  <c r="BB104" i="42"/>
  <c r="H216" i="41"/>
  <c r="J216" i="41" s="1"/>
  <c r="Y75" i="41"/>
  <c r="AA75" i="41" s="1"/>
  <c r="B58" i="41"/>
  <c r="B59" i="41" s="1"/>
  <c r="B60" i="41" s="1"/>
  <c r="BC1196" i="10"/>
  <c r="BB96" i="29"/>
  <c r="BC376" i="10"/>
  <c r="BE831" i="10"/>
  <c r="BB919" i="10"/>
  <c r="BB101" i="43"/>
  <c r="BB164" i="45"/>
  <c r="BC237" i="46"/>
  <c r="BD215" i="41"/>
  <c r="BB487" i="10"/>
  <c r="BC577" i="46"/>
  <c r="BC514" i="46"/>
  <c r="BC384" i="45"/>
  <c r="BC696" i="46"/>
  <c r="BB272" i="10"/>
  <c r="BB899" i="10"/>
  <c r="BC153" i="10"/>
  <c r="BC84" i="10"/>
  <c r="BC535" i="10"/>
  <c r="BB310" i="46"/>
  <c r="BA13" i="29"/>
  <c r="BB156" i="41"/>
  <c r="BB864" i="10"/>
  <c r="BB187" i="42"/>
  <c r="BD378" i="10"/>
  <c r="BB101" i="44"/>
  <c r="BB774" i="10"/>
  <c r="BB482" i="46"/>
  <c r="BC288" i="42"/>
  <c r="BD494" i="10"/>
  <c r="BB529" i="10"/>
  <c r="BD536" i="10"/>
  <c r="BC827" i="46"/>
  <c r="BB416" i="10"/>
  <c r="BC498" i="45"/>
  <c r="BB248" i="10"/>
  <c r="BD240" i="43"/>
  <c r="A239" i="43"/>
  <c r="BA13" i="46"/>
  <c r="BB93" i="41"/>
  <c r="BC279" i="46"/>
  <c r="BB133" i="44"/>
  <c r="BB134" i="44" s="1"/>
  <c r="BB83" i="10"/>
  <c r="BD177" i="41"/>
  <c r="BC197" i="43"/>
  <c r="BC777" i="10"/>
  <c r="BC445" i="46"/>
  <c r="BD220" i="29"/>
  <c r="A219" i="29"/>
  <c r="BC458" i="45"/>
  <c r="BC141" i="46"/>
  <c r="BC292" i="45"/>
  <c r="BA14" i="41"/>
  <c r="BD861" i="46"/>
  <c r="BD1147" i="10"/>
  <c r="BB804" i="10"/>
  <c r="BC263" i="46"/>
  <c r="BB749" i="10"/>
  <c r="BB192" i="45"/>
  <c r="BC548" i="45"/>
  <c r="BB308" i="29"/>
  <c r="BB237" i="46"/>
  <c r="A240" i="41"/>
  <c r="BD241" i="41"/>
  <c r="BB152" i="42"/>
  <c r="B55" i="42"/>
  <c r="B56" i="42" s="1"/>
  <c r="B57" i="42" s="1"/>
  <c r="BD201" i="41"/>
  <c r="BB405" i="45"/>
  <c r="BB151" i="10"/>
  <c r="BB658" i="45"/>
  <c r="BD423" i="10"/>
  <c r="BC117" i="42"/>
  <c r="BC434" i="45"/>
  <c r="BB184" i="44"/>
  <c r="BB729" i="10"/>
  <c r="BC904" i="10"/>
  <c r="BB250" i="44"/>
  <c r="BB251" i="44" s="1"/>
  <c r="BD755" i="46"/>
  <c r="BB328" i="42"/>
  <c r="BB131" i="43"/>
  <c r="BB132" i="43" s="1"/>
  <c r="BD227" i="45"/>
  <c r="BB1014" i="10"/>
  <c r="BB708" i="10"/>
  <c r="BB150" i="43"/>
  <c r="BB335" i="46"/>
  <c r="BC393" i="46"/>
  <c r="BB104" i="46"/>
  <c r="BB173" i="29"/>
  <c r="BC816" i="10"/>
  <c r="BB274" i="29"/>
  <c r="BB78" i="46"/>
  <c r="BB808" i="46"/>
  <c r="BC199" i="44"/>
  <c r="BC493" i="10"/>
  <c r="BA15" i="43"/>
  <c r="BB634" i="46"/>
  <c r="BB635" i="46" s="1"/>
  <c r="BC97" i="29"/>
  <c r="BC109" i="10"/>
  <c r="BB297" i="43"/>
  <c r="BB286" i="42"/>
  <c r="BB259" i="41"/>
  <c r="BB260" i="41" s="1"/>
  <c r="BC344" i="45"/>
  <c r="BF837" i="10"/>
  <c r="BC202" i="41"/>
  <c r="BC1146" i="10"/>
  <c r="D290" i="44"/>
  <c r="F290" i="44" s="1"/>
  <c r="B58" i="44"/>
  <c r="BD270" i="42"/>
  <c r="BA15" i="40"/>
  <c r="BB130" i="10"/>
  <c r="BC1071" i="10"/>
  <c r="BB371" i="10"/>
  <c r="BC94" i="41"/>
  <c r="BB569" i="45"/>
  <c r="A163" i="10"/>
  <c r="BC421" i="10"/>
  <c r="BC102" i="43"/>
  <c r="BD484" i="45"/>
  <c r="BC514" i="45"/>
  <c r="BD583" i="46"/>
  <c r="BB132" i="41"/>
  <c r="BB1033" i="10"/>
  <c r="BA15" i="42"/>
  <c r="BB108" i="10"/>
  <c r="BC238" i="43"/>
  <c r="BC239" i="43" s="1"/>
  <c r="BB376" i="45"/>
  <c r="BB1133" i="10"/>
  <c r="BC115" i="44"/>
  <c r="BC250" i="45"/>
  <c r="BC237" i="41"/>
  <c r="BC129" i="10"/>
  <c r="BE188" i="41"/>
  <c r="BD541" i="46"/>
  <c r="BB197" i="10"/>
  <c r="BB132" i="42"/>
  <c r="BB291" i="41"/>
  <c r="BC224" i="45"/>
  <c r="BB151" i="44"/>
  <c r="BB989" i="10"/>
  <c r="Y79" i="29"/>
  <c r="AA79" i="29" s="1"/>
  <c r="B62" i="29"/>
  <c r="B63" i="29" s="1"/>
  <c r="B64" i="29" s="1"/>
  <c r="D296" i="43"/>
  <c r="F296" i="43" s="1"/>
  <c r="B56" i="43"/>
  <c r="BC178" i="45"/>
  <c r="BD823" i="10"/>
  <c r="BC232" i="42"/>
  <c r="BD252" i="45"/>
  <c r="BB222" i="10"/>
  <c r="BB255" i="43"/>
  <c r="BB256" i="43" s="1"/>
  <c r="BC936" i="10"/>
  <c r="BB693" i="10"/>
  <c r="BC186" i="42"/>
  <c r="BD174" i="10"/>
  <c r="BC648" i="46"/>
  <c r="A231" i="42"/>
  <c r="BC659" i="45"/>
  <c r="BC483" i="46"/>
  <c r="BB880" i="10"/>
  <c r="BC266" i="42"/>
  <c r="BC1164" i="10"/>
  <c r="BB47" i="46"/>
  <c r="BC253" i="29"/>
  <c r="BB426" i="45"/>
  <c r="BB138" i="29"/>
  <c r="E496" i="45"/>
  <c r="G496" i="45" s="1"/>
  <c r="F259" i="45"/>
  <c r="F219" i="45"/>
  <c r="F225" i="45"/>
  <c r="G141" i="45"/>
  <c r="I141" i="45" s="1"/>
  <c r="F261" i="45"/>
  <c r="D237" i="45"/>
  <c r="B56" i="45"/>
  <c r="BC164" i="45"/>
  <c r="BC157" i="41"/>
  <c r="BB182" i="43"/>
  <c r="BB1105" i="10"/>
  <c r="BA13" i="44"/>
  <c r="BB690" i="45"/>
  <c r="BB291" i="44"/>
  <c r="BC592" i="45"/>
  <c r="BJ251" i="44"/>
  <c r="BJ249" i="44"/>
  <c r="BJ254" i="43"/>
  <c r="BJ256" i="43"/>
  <c r="BB292" i="44" l="1"/>
  <c r="A252" i="45"/>
  <c r="BB292" i="41"/>
  <c r="BC130" i="10"/>
  <c r="BC484" i="46"/>
  <c r="BB1134" i="10"/>
  <c r="BB881" i="10"/>
  <c r="BC937" i="10"/>
  <c r="BC179" i="45"/>
  <c r="BB990" i="10"/>
  <c r="BC225" i="45"/>
  <c r="BB133" i="42"/>
  <c r="BC238" i="41"/>
  <c r="BB133" i="41"/>
  <c r="BB287" i="42"/>
  <c r="BB636" i="46"/>
  <c r="BB79" i="46"/>
  <c r="BD424" i="10"/>
  <c r="BB406" i="45"/>
  <c r="BC549" i="45"/>
  <c r="BB750" i="10"/>
  <c r="BD178" i="41"/>
  <c r="A177" i="41"/>
  <c r="BB188" i="42"/>
  <c r="BB900" i="10"/>
  <c r="BC238" i="46"/>
  <c r="BB105" i="42"/>
  <c r="BC173" i="29"/>
  <c r="BC158" i="41"/>
  <c r="BB427" i="45"/>
  <c r="BC1165" i="10"/>
  <c r="BD584" i="46"/>
  <c r="E497" i="45"/>
  <c r="G497" i="45" s="1"/>
  <c r="G251" i="45"/>
  <c r="D253" i="45"/>
  <c r="F220" i="45"/>
  <c r="F226" i="45"/>
  <c r="G142" i="45"/>
  <c r="I142" i="45" s="1"/>
  <c r="B57" i="45"/>
  <c r="B58" i="45" s="1"/>
  <c r="D297" i="43"/>
  <c r="F297" i="43" s="1"/>
  <c r="B57" i="43"/>
  <c r="BB109" i="10"/>
  <c r="BB570" i="45"/>
  <c r="BA16" i="40"/>
  <c r="A270" i="42"/>
  <c r="BD271" i="42"/>
  <c r="BB298" i="43"/>
  <c r="BC200" i="44"/>
  <c r="BB275" i="29"/>
  <c r="BB276" i="29" s="1"/>
  <c r="BB105" i="46"/>
  <c r="BB336" i="46"/>
  <c r="BB329" i="42"/>
  <c r="D339" i="42"/>
  <c r="F339" i="42" s="1"/>
  <c r="B58" i="42"/>
  <c r="BC198" i="43"/>
  <c r="BB135" i="44"/>
  <c r="BB94" i="41"/>
  <c r="BC499" i="45"/>
  <c r="BB417" i="10"/>
  <c r="BD537" i="10"/>
  <c r="BB775" i="10"/>
  <c r="BA14" i="29"/>
  <c r="BB311" i="46"/>
  <c r="BC697" i="46"/>
  <c r="BC698" i="46" s="1"/>
  <c r="BC515" i="46"/>
  <c r="BB488" i="10"/>
  <c r="BB920" i="10"/>
  <c r="BC377" i="10"/>
  <c r="BC1197" i="10"/>
  <c r="BC220" i="29"/>
  <c r="BD406" i="46"/>
  <c r="A1174" i="10"/>
  <c r="BD1175" i="10"/>
  <c r="A193" i="29"/>
  <c r="BD194" i="29"/>
  <c r="BB335" i="10"/>
  <c r="BC108" i="41"/>
  <c r="BB1034" i="10"/>
  <c r="BB691" i="45"/>
  <c r="BB183" i="43"/>
  <c r="BC165" i="45"/>
  <c r="BC593" i="45"/>
  <c r="BA14" i="44"/>
  <c r="BB139" i="29"/>
  <c r="BC254" i="29"/>
  <c r="BC660" i="45"/>
  <c r="BD175" i="10"/>
  <c r="BC187" i="42"/>
  <c r="BB257" i="43"/>
  <c r="BD824" i="10"/>
  <c r="BD542" i="46"/>
  <c r="BC251" i="45"/>
  <c r="BA16" i="42"/>
  <c r="BC515" i="45"/>
  <c r="B60" i="44"/>
  <c r="B61" i="44" s="1"/>
  <c r="BC1147" i="10"/>
  <c r="BC345" i="45"/>
  <c r="BC98" i="29"/>
  <c r="BC394" i="46"/>
  <c r="BB730" i="10"/>
  <c r="BC118" i="42"/>
  <c r="BB152" i="10"/>
  <c r="BD202" i="41"/>
  <c r="BB309" i="29"/>
  <c r="BB193" i="45"/>
  <c r="BC264" i="46"/>
  <c r="BD862" i="46"/>
  <c r="BC142" i="46"/>
  <c r="BC280" i="46"/>
  <c r="BA14" i="46"/>
  <c r="BB865" i="10"/>
  <c r="BC85" i="10"/>
  <c r="H225" i="41"/>
  <c r="J225" i="41" s="1"/>
  <c r="AH72" i="41"/>
  <c r="AJ72" i="41" s="1"/>
  <c r="B61" i="41"/>
  <c r="B62" i="41" s="1"/>
  <c r="B63" i="41" s="1"/>
  <c r="BB1106" i="10"/>
  <c r="BC267" i="42"/>
  <c r="BC649" i="46"/>
  <c r="BB694" i="10"/>
  <c r="BB223" i="10"/>
  <c r="BB152" i="44"/>
  <c r="BB198" i="10"/>
  <c r="BC116" i="44"/>
  <c r="BC240" i="43"/>
  <c r="BB48" i="46"/>
  <c r="AH76" i="29"/>
  <c r="AJ76" i="29" s="1"/>
  <c r="B65" i="29"/>
  <c r="B66" i="29" s="1"/>
  <c r="B67" i="29" s="1"/>
  <c r="BB377" i="45"/>
  <c r="BC422" i="10"/>
  <c r="BB372" i="10"/>
  <c r="BB131" i="10"/>
  <c r="BC817" i="10"/>
  <c r="BB151" i="43"/>
  <c r="BB709" i="10"/>
  <c r="BD228" i="45"/>
  <c r="BD756" i="46"/>
  <c r="BB185" i="44"/>
  <c r="BC435" i="45"/>
  <c r="BB153" i="42"/>
  <c r="BC293" i="45"/>
  <c r="BC446" i="46"/>
  <c r="BB84" i="10"/>
  <c r="BC828" i="46"/>
  <c r="BB530" i="10"/>
  <c r="BC289" i="42"/>
  <c r="BB102" i="44"/>
  <c r="BB157" i="41"/>
  <c r="BC578" i="46"/>
  <c r="BB165" i="45"/>
  <c r="BB102" i="43"/>
  <c r="BB145" i="45"/>
  <c r="BA58" i="10"/>
  <c r="BC1110" i="10"/>
  <c r="BC232" i="44"/>
  <c r="BC116" i="43"/>
  <c r="BC233" i="42"/>
  <c r="BC203" i="41"/>
  <c r="BB261" i="41"/>
  <c r="BA16" i="43"/>
  <c r="BB133" i="43"/>
  <c r="BB134" i="43" s="1"/>
  <c r="BB659" i="45"/>
  <c r="BB238" i="46"/>
  <c r="BB805" i="10"/>
  <c r="BD1148" i="10"/>
  <c r="BA15" i="41"/>
  <c r="BC459" i="45"/>
  <c r="BC778" i="10"/>
  <c r="BD379" i="10"/>
  <c r="BC154" i="10"/>
  <c r="BB1071" i="10"/>
  <c r="BC338" i="46"/>
  <c r="A484" i="45"/>
  <c r="BD485" i="45"/>
  <c r="BC1072" i="10"/>
  <c r="D291" i="44"/>
  <c r="F291" i="44" s="1"/>
  <c r="BC494" i="10"/>
  <c r="BB809" i="46"/>
  <c r="BB174" i="29"/>
  <c r="BB1015" i="10"/>
  <c r="BB252" i="44"/>
  <c r="BD221" i="29"/>
  <c r="A220" i="29"/>
  <c r="BB249" i="10"/>
  <c r="BD495" i="10"/>
  <c r="BB483" i="46"/>
  <c r="BC536" i="10"/>
  <c r="BB273" i="10"/>
  <c r="BE832" i="10"/>
  <c r="BB97" i="29"/>
  <c r="BC214" i="46"/>
  <c r="A206" i="42"/>
  <c r="BD207" i="42"/>
  <c r="BA15" i="45"/>
  <c r="BB1054" i="10"/>
  <c r="BD1112" i="10"/>
  <c r="H171" i="44" l="1"/>
  <c r="J171" i="44" s="1"/>
  <c r="Y81" i="44"/>
  <c r="AA81" i="44" s="1"/>
  <c r="B62" i="44"/>
  <c r="BC215" i="46"/>
  <c r="BC537" i="10"/>
  <c r="BB250" i="10"/>
  <c r="BB806" i="10"/>
  <c r="BE833" i="10"/>
  <c r="BB274" i="10"/>
  <c r="BC155" i="10"/>
  <c r="BA16" i="41"/>
  <c r="BB239" i="46"/>
  <c r="BB135" i="43"/>
  <c r="BC204" i="41"/>
  <c r="BC205" i="41" s="1"/>
  <c r="BA59" i="10"/>
  <c r="BC579" i="46"/>
  <c r="BC829" i="46"/>
  <c r="BC294" i="45"/>
  <c r="BB710" i="10"/>
  <c r="BC423" i="10"/>
  <c r="BB49" i="46"/>
  <c r="BB50" i="46" s="1"/>
  <c r="BB153" i="44"/>
  <c r="BC281" i="46"/>
  <c r="BC143" i="46"/>
  <c r="BB310" i="29"/>
  <c r="BB731" i="10"/>
  <c r="BA15" i="44"/>
  <c r="BD1176" i="10"/>
  <c r="BB418" i="10"/>
  <c r="BB136" i="44"/>
  <c r="D340" i="42"/>
  <c r="F340" i="42" s="1"/>
  <c r="B59" i="42"/>
  <c r="BD585" i="46"/>
  <c r="BB637" i="46"/>
  <c r="BC226" i="45"/>
  <c r="BD757" i="46"/>
  <c r="AH77" i="29"/>
  <c r="AJ77" i="29" s="1"/>
  <c r="B69" i="29"/>
  <c r="B70" i="29" s="1"/>
  <c r="BC265" i="46"/>
  <c r="BC346" i="45"/>
  <c r="BD543" i="46"/>
  <c r="BC255" i="29"/>
  <c r="BC256" i="29" s="1"/>
  <c r="BB184" i="43"/>
  <c r="BB336" i="10"/>
  <c r="BC1198" i="10"/>
  <c r="BC699" i="46"/>
  <c r="BB330" i="42"/>
  <c r="BB337" i="46"/>
  <c r="BC201" i="44"/>
  <c r="D263" i="45"/>
  <c r="G143" i="45"/>
  <c r="I143" i="45" s="1"/>
  <c r="E498" i="45"/>
  <c r="G498" i="45" s="1"/>
  <c r="F221" i="45"/>
  <c r="F227" i="45"/>
  <c r="B59" i="45"/>
  <c r="B60" i="45" s="1"/>
  <c r="BC159" i="41"/>
  <c r="BB106" i="42"/>
  <c r="BD179" i="41"/>
  <c r="A178" i="41"/>
  <c r="BC550" i="45"/>
  <c r="BB80" i="46"/>
  <c r="BC239" i="41"/>
  <c r="BC240" i="41" s="1"/>
  <c r="BB293" i="41"/>
  <c r="BB293" i="44"/>
  <c r="BC1073" i="10"/>
  <c r="BC339" i="46"/>
  <c r="BB660" i="45"/>
  <c r="BB1072" i="10"/>
  <c r="BD380" i="10"/>
  <c r="BC234" i="42"/>
  <c r="BC233" i="44"/>
  <c r="BC234" i="44" s="1"/>
  <c r="BB103" i="43"/>
  <c r="BB158" i="41"/>
  <c r="BB85" i="10"/>
  <c r="BB154" i="42"/>
  <c r="BC436" i="45"/>
  <c r="BB152" i="43"/>
  <c r="BB132" i="10"/>
  <c r="BB378" i="45"/>
  <c r="BC650" i="46"/>
  <c r="BB1107" i="10"/>
  <c r="BB153" i="10"/>
  <c r="BC395" i="46"/>
  <c r="BD825" i="10"/>
  <c r="BB1035" i="10"/>
  <c r="A194" i="29"/>
  <c r="BD195" i="29"/>
  <c r="BC239" i="46"/>
  <c r="B63" i="44"/>
  <c r="B64" i="44" s="1"/>
  <c r="BB407" i="45"/>
  <c r="BB288" i="42"/>
  <c r="BB991" i="10"/>
  <c r="BB810" i="46"/>
  <c r="BA16" i="45"/>
  <c r="BD1113" i="10"/>
  <c r="BD496" i="10"/>
  <c r="BB1016" i="10"/>
  <c r="BB175" i="29"/>
  <c r="BC495" i="10"/>
  <c r="BC460" i="45"/>
  <c r="BA17" i="43"/>
  <c r="BB166" i="45"/>
  <c r="BC86" i="10"/>
  <c r="BC516" i="45"/>
  <c r="BB258" i="43"/>
  <c r="BB259" i="43" s="1"/>
  <c r="BB140" i="29"/>
  <c r="BC594" i="45"/>
  <c r="BB692" i="45"/>
  <c r="BD407" i="46"/>
  <c r="BC378" i="10"/>
  <c r="BB489" i="10"/>
  <c r="BB312" i="46"/>
  <c r="BC500" i="45"/>
  <c r="BC199" i="43"/>
  <c r="BB106" i="46"/>
  <c r="BB571" i="45"/>
  <c r="BB110" i="10"/>
  <c r="D298" i="43"/>
  <c r="F298" i="43" s="1"/>
  <c r="B58" i="43"/>
  <c r="B60" i="43" s="1"/>
  <c r="B61" i="43" s="1"/>
  <c r="BC1166" i="10"/>
  <c r="BC485" i="46"/>
  <c r="BB1055" i="10"/>
  <c r="BB484" i="46"/>
  <c r="BB262" i="41"/>
  <c r="BB146" i="45"/>
  <c r="BB103" i="44"/>
  <c r="BB531" i="10"/>
  <c r="BC447" i="46"/>
  <c r="BB186" i="44"/>
  <c r="BB187" i="44" s="1"/>
  <c r="BD229" i="45"/>
  <c r="A228" i="45"/>
  <c r="BC818" i="10"/>
  <c r="BB373" i="10"/>
  <c r="BB199" i="10"/>
  <c r="BB224" i="10"/>
  <c r="BA15" i="46"/>
  <c r="BD863" i="46"/>
  <c r="BB194" i="45"/>
  <c r="BC1148" i="10"/>
  <c r="BA15" i="29"/>
  <c r="BD538" i="10"/>
  <c r="BB189" i="42"/>
  <c r="BD425" i="10"/>
  <c r="A207" i="42"/>
  <c r="BD208" i="42"/>
  <c r="BB98" i="29"/>
  <c r="BD222" i="29"/>
  <c r="A221" i="29"/>
  <c r="BD486" i="45"/>
  <c r="BD1149" i="10"/>
  <c r="BC1111" i="10"/>
  <c r="BB253" i="44"/>
  <c r="BB254" i="44" s="1"/>
  <c r="BC268" i="42"/>
  <c r="H242" i="41"/>
  <c r="J242" i="41" s="1"/>
  <c r="AH73" i="41"/>
  <c r="AJ73" i="41" s="1"/>
  <c r="B65" i="41"/>
  <c r="B66" i="41" s="1"/>
  <c r="BB866" i="10"/>
  <c r="A202" i="41"/>
  <c r="BA17" i="42"/>
  <c r="BC252" i="45"/>
  <c r="BC188" i="42"/>
  <c r="BC661" i="45"/>
  <c r="BC221" i="29"/>
  <c r="BB921" i="10"/>
  <c r="BC516" i="46"/>
  <c r="BB776" i="10"/>
  <c r="BB95" i="41"/>
  <c r="BB277" i="29"/>
  <c r="BB299" i="43"/>
  <c r="BA17" i="40"/>
  <c r="BB428" i="45"/>
  <c r="BC174" i="29"/>
  <c r="BB901" i="10"/>
  <c r="BB751" i="10"/>
  <c r="BB134" i="42"/>
  <c r="BC938" i="10"/>
  <c r="BB882" i="10"/>
  <c r="BB1135" i="10"/>
  <c r="BC131" i="10"/>
  <c r="Y82" i="44" l="1"/>
  <c r="AA82" i="44" s="1"/>
  <c r="H184" i="44"/>
  <c r="J184" i="44" s="1"/>
  <c r="B65" i="44"/>
  <c r="BB883" i="10"/>
  <c r="BD864" i="46"/>
  <c r="BC517" i="46"/>
  <c r="BB188" i="44"/>
  <c r="BB263" i="41"/>
  <c r="BB693" i="45"/>
  <c r="BB167" i="45"/>
  <c r="BC132" i="10"/>
  <c r="BC939" i="10"/>
  <c r="BB902" i="10"/>
  <c r="BB255" i="44"/>
  <c r="BC819" i="10"/>
  <c r="BB104" i="44"/>
  <c r="BB572" i="45"/>
  <c r="BB490" i="10"/>
  <c r="BC461" i="45"/>
  <c r="BB176" i="29"/>
  <c r="BB289" i="42"/>
  <c r="BB1036" i="10"/>
  <c r="BC396" i="46"/>
  <c r="BB185" i="43"/>
  <c r="BD758" i="46"/>
  <c r="BC830" i="46"/>
  <c r="BC538" i="10"/>
  <c r="BA16" i="29"/>
  <c r="BB107" i="46"/>
  <c r="BC595" i="45"/>
  <c r="BB260" i="43"/>
  <c r="BC517" i="45"/>
  <c r="BC87" i="10"/>
  <c r="BA18" i="43"/>
  <c r="BD1114" i="10"/>
  <c r="BA17" i="45"/>
  <c r="BB133" i="10"/>
  <c r="BB155" i="42"/>
  <c r="BB159" i="41"/>
  <c r="BC235" i="44"/>
  <c r="BD381" i="10"/>
  <c r="BB661" i="45"/>
  <c r="BB81" i="46"/>
  <c r="BB107" i="42"/>
  <c r="S493" i="45"/>
  <c r="U493" i="45" s="1"/>
  <c r="E548" i="45"/>
  <c r="G548" i="45" s="1"/>
  <c r="D271" i="45"/>
  <c r="Q225" i="45"/>
  <c r="G144" i="45"/>
  <c r="I144" i="45" s="1"/>
  <c r="P219" i="45"/>
  <c r="B61" i="45"/>
  <c r="B62" i="45" s="1"/>
  <c r="BB338" i="46"/>
  <c r="BC266" i="46"/>
  <c r="BA16" i="44"/>
  <c r="BB732" i="10"/>
  <c r="BC144" i="46"/>
  <c r="BB154" i="44"/>
  <c r="BC206" i="41"/>
  <c r="BA17" i="41"/>
  <c r="BB275" i="10"/>
  <c r="BB807" i="10"/>
  <c r="BB429" i="45"/>
  <c r="BA18" i="40"/>
  <c r="BB922" i="10"/>
  <c r="BC269" i="42"/>
  <c r="BD209" i="42"/>
  <c r="BD539" i="10"/>
  <c r="BC379" i="10"/>
  <c r="BB1017" i="10"/>
  <c r="BD497" i="10"/>
  <c r="BB408" i="45"/>
  <c r="BC240" i="46"/>
  <c r="BD196" i="29"/>
  <c r="BB379" i="45"/>
  <c r="BC340" i="46"/>
  <c r="BC347" i="45"/>
  <c r="D341" i="42"/>
  <c r="F341" i="42" s="1"/>
  <c r="B60" i="42"/>
  <c r="B62" i="42" s="1"/>
  <c r="BC216" i="46"/>
  <c r="H171" i="43"/>
  <c r="J171" i="43" s="1"/>
  <c r="Y81" i="43"/>
  <c r="AA81" i="43" s="1"/>
  <c r="BB96" i="41"/>
  <c r="BA18" i="42"/>
  <c r="BD223" i="29"/>
  <c r="BA16" i="46"/>
  <c r="BB1136" i="10"/>
  <c r="BB135" i="42"/>
  <c r="BC175" i="29"/>
  <c r="BC1149" i="10"/>
  <c r="BB195" i="45"/>
  <c r="BB225" i="10"/>
  <c r="BC1167" i="10"/>
  <c r="BB300" i="43"/>
  <c r="BB777" i="10"/>
  <c r="BC222" i="29"/>
  <c r="BC662" i="45"/>
  <c r="BB190" i="42"/>
  <c r="BB200" i="10"/>
  <c r="BD230" i="45"/>
  <c r="A229" i="45"/>
  <c r="BC448" i="46"/>
  <c r="BB485" i="46"/>
  <c r="BC486" i="46"/>
  <c r="BB313" i="46"/>
  <c r="BB141" i="29"/>
  <c r="BB811" i="46"/>
  <c r="B62" i="43"/>
  <c r="BB1108" i="10"/>
  <c r="BB153" i="43"/>
  <c r="BB86" i="10"/>
  <c r="BB104" i="43"/>
  <c r="BB294" i="44"/>
  <c r="BC551" i="45"/>
  <c r="BD180" i="41"/>
  <c r="BC160" i="41"/>
  <c r="BB331" i="42"/>
  <c r="BC700" i="46"/>
  <c r="BC257" i="29"/>
  <c r="BD544" i="46"/>
  <c r="BB419" i="10"/>
  <c r="BB311" i="29"/>
  <c r="BC282" i="46"/>
  <c r="BB51" i="46"/>
  <c r="BB52" i="46" s="1"/>
  <c r="BC424" i="10"/>
  <c r="BA60" i="10"/>
  <c r="BB136" i="43"/>
  <c r="BC156" i="10"/>
  <c r="BE834" i="10"/>
  <c r="BB752" i="10"/>
  <c r="BB374" i="10"/>
  <c r="BB147" i="45"/>
  <c r="BB111" i="10"/>
  <c r="BC200" i="43"/>
  <c r="BD408" i="46"/>
  <c r="BC496" i="10"/>
  <c r="BB992" i="10"/>
  <c r="BC235" i="42"/>
  <c r="BB638" i="46"/>
  <c r="BB711" i="10"/>
  <c r="BC295" i="45"/>
  <c r="BC580" i="46"/>
  <c r="BB251" i="10"/>
  <c r="BC1112" i="10"/>
  <c r="BB278" i="29"/>
  <c r="BC189" i="42"/>
  <c r="BB99" i="29"/>
  <c r="BD426" i="10"/>
  <c r="BB532" i="10"/>
  <c r="D299" i="43"/>
  <c r="F299" i="43" s="1"/>
  <c r="B63" i="43"/>
  <c r="B64" i="43" s="1"/>
  <c r="A825" i="10"/>
  <c r="BD826" i="10"/>
  <c r="BB154" i="10"/>
  <c r="BC651" i="46"/>
  <c r="BC437" i="45"/>
  <c r="BB1073" i="10"/>
  <c r="BC1074" i="10"/>
  <c r="BB294" i="41"/>
  <c r="BC241" i="41"/>
  <c r="BC202" i="44"/>
  <c r="BB337" i="10"/>
  <c r="J160" i="29"/>
  <c r="J205" i="29"/>
  <c r="J258" i="29"/>
  <c r="J241" i="29"/>
  <c r="J231" i="29"/>
  <c r="BC227" i="45"/>
  <c r="BD586" i="46"/>
  <c r="BD1177" i="10"/>
  <c r="BB240" i="46"/>
  <c r="BC236" i="42" l="1"/>
  <c r="BB753" i="10"/>
  <c r="BE835" i="10"/>
  <c r="BB338" i="10"/>
  <c r="BC203" i="44"/>
  <c r="BB295" i="41"/>
  <c r="BB155" i="10"/>
  <c r="BC1113" i="10"/>
  <c r="BC296" i="45"/>
  <c r="BB375" i="10"/>
  <c r="BB142" i="29"/>
  <c r="BB136" i="42"/>
  <c r="BB241" i="46"/>
  <c r="BD827" i="10"/>
  <c r="A826" i="10"/>
  <c r="BA61" i="10"/>
  <c r="BC283" i="46"/>
  <c r="BB420" i="10"/>
  <c r="BD545" i="46"/>
  <c r="A544" i="46"/>
  <c r="BD181" i="41"/>
  <c r="BB87" i="10"/>
  <c r="BD231" i="45"/>
  <c r="BB191" i="42"/>
  <c r="BC663" i="45"/>
  <c r="BB226" i="10"/>
  <c r="BA17" i="46"/>
  <c r="BD224" i="29"/>
  <c r="BC348" i="45"/>
  <c r="BB733" i="10"/>
  <c r="BB134" i="10"/>
  <c r="BB1037" i="10"/>
  <c r="BC940" i="10"/>
  <c r="BB264" i="41"/>
  <c r="BC190" i="42"/>
  <c r="BB279" i="29"/>
  <c r="BC497" i="10"/>
  <c r="BC425" i="10"/>
  <c r="BB314" i="46"/>
  <c r="BC487" i="46"/>
  <c r="BC241" i="46"/>
  <c r="BB1018" i="10"/>
  <c r="BC270" i="42"/>
  <c r="BB808" i="10"/>
  <c r="BA18" i="41"/>
  <c r="BA17" i="44"/>
  <c r="BB108" i="42"/>
  <c r="BD1115" i="10"/>
  <c r="BC88" i="10"/>
  <c r="BC596" i="45"/>
  <c r="BC831" i="46"/>
  <c r="BB177" i="29"/>
  <c r="BB491" i="10"/>
  <c r="BB256" i="44"/>
  <c r="BD865" i="46"/>
  <c r="H208" i="44"/>
  <c r="J208" i="44" s="1"/>
  <c r="Y83" i="44"/>
  <c r="AA83" i="44" s="1"/>
  <c r="BB712" i="10"/>
  <c r="BB993" i="10"/>
  <c r="BD409" i="46"/>
  <c r="BC157" i="10"/>
  <c r="BB312" i="29"/>
  <c r="BC552" i="45"/>
  <c r="BB154" i="43"/>
  <c r="BC449" i="46"/>
  <c r="BB201" i="10"/>
  <c r="BC223" i="29"/>
  <c r="BB301" i="43"/>
  <c r="BB196" i="45"/>
  <c r="BB1137" i="10"/>
  <c r="BA19" i="42"/>
  <c r="BC217" i="46"/>
  <c r="BB380" i="45"/>
  <c r="BC380" i="10"/>
  <c r="BB155" i="44"/>
  <c r="BB662" i="45"/>
  <c r="BC518" i="45"/>
  <c r="BB186" i="43"/>
  <c r="BB187" i="43" s="1"/>
  <c r="BB290" i="42"/>
  <c r="BB573" i="45"/>
  <c r="BC133" i="10"/>
  <c r="BB189" i="44"/>
  <c r="BB190" i="44" s="1"/>
  <c r="BC1075" i="10"/>
  <c r="BC652" i="46"/>
  <c r="BC228" i="45"/>
  <c r="BB1074" i="10"/>
  <c r="BC438" i="45"/>
  <c r="BB533" i="10"/>
  <c r="BD427" i="10"/>
  <c r="BB100" i="29"/>
  <c r="BB252" i="10"/>
  <c r="BC581" i="46"/>
  <c r="BC201" i="43"/>
  <c r="BB148" i="45"/>
  <c r="BC701" i="46"/>
  <c r="BB105" i="43"/>
  <c r="BB486" i="46"/>
  <c r="D342" i="42"/>
  <c r="F342" i="42" s="1"/>
  <c r="B63" i="42"/>
  <c r="BB409" i="45"/>
  <c r="BB923" i="10"/>
  <c r="BB430" i="45"/>
  <c r="BB276" i="10"/>
  <c r="BC207" i="41"/>
  <c r="BB82" i="46"/>
  <c r="BB160" i="41"/>
  <c r="BC539" i="10"/>
  <c r="BC462" i="45"/>
  <c r="BC820" i="10"/>
  <c r="B66" i="44"/>
  <c r="B67" i="44" s="1"/>
  <c r="B68" i="44" s="1"/>
  <c r="BB53" i="46"/>
  <c r="BC161" i="41"/>
  <c r="BB1109" i="10"/>
  <c r="BB812" i="46"/>
  <c r="BB778" i="10"/>
  <c r="BC1168" i="10"/>
  <c r="BC176" i="29"/>
  <c r="BC341" i="46"/>
  <c r="BD197" i="29"/>
  <c r="BD210" i="42"/>
  <c r="BA19" i="40"/>
  <c r="BC145" i="46"/>
  <c r="BB339" i="46"/>
  <c r="BA18" i="45"/>
  <c r="BA19" i="43"/>
  <c r="BA17" i="29"/>
  <c r="BD759" i="46"/>
  <c r="BC397" i="46"/>
  <c r="BB903" i="10"/>
  <c r="BB168" i="45"/>
  <c r="BC518" i="46"/>
  <c r="BB884" i="10"/>
  <c r="BD587" i="46"/>
  <c r="BB639" i="46"/>
  <c r="BB295" i="44"/>
  <c r="H184" i="43"/>
  <c r="J184" i="43" s="1"/>
  <c r="Y82" i="43"/>
  <c r="AA82" i="43" s="1"/>
  <c r="B65" i="43"/>
  <c r="BB112" i="10"/>
  <c r="BB332" i="42"/>
  <c r="BB97" i="41"/>
  <c r="BD498" i="10"/>
  <c r="BD540" i="10"/>
  <c r="S494" i="45"/>
  <c r="U494" i="45" s="1"/>
  <c r="F277" i="45"/>
  <c r="E549" i="45"/>
  <c r="G549" i="45" s="1"/>
  <c r="F275" i="45"/>
  <c r="Q226" i="45"/>
  <c r="P220" i="45"/>
  <c r="G145" i="45"/>
  <c r="I145" i="45" s="1"/>
  <c r="B63" i="45"/>
  <c r="BD382" i="10"/>
  <c r="BB156" i="42"/>
  <c r="BB261" i="43"/>
  <c r="BB108" i="46"/>
  <c r="BB105" i="44"/>
  <c r="BB694" i="45"/>
  <c r="B64" i="42" l="1"/>
  <c r="B65" i="42" s="1"/>
  <c r="B66" i="42" s="1"/>
  <c r="BD588" i="46"/>
  <c r="BC519" i="46"/>
  <c r="BB904" i="10"/>
  <c r="BA18" i="29"/>
  <c r="BA19" i="45"/>
  <c r="BB431" i="45"/>
  <c r="BD541" i="10"/>
  <c r="BD211" i="42"/>
  <c r="BC177" i="29"/>
  <c r="BB779" i="10"/>
  <c r="BB83" i="46"/>
  <c r="N548" i="45"/>
  <c r="P548" i="45" s="1"/>
  <c r="D279" i="45"/>
  <c r="Q227" i="45"/>
  <c r="G146" i="45"/>
  <c r="I146" i="45" s="1"/>
  <c r="P221" i="45"/>
  <c r="B64" i="45"/>
  <c r="B65" i="45" s="1"/>
  <c r="BD760" i="46"/>
  <c r="BB340" i="46"/>
  <c r="BC146" i="46"/>
  <c r="H219" i="44"/>
  <c r="J219" i="44" s="1"/>
  <c r="AH80" i="44"/>
  <c r="AJ80" i="44" s="1"/>
  <c r="B69" i="44"/>
  <c r="B70" i="44" s="1"/>
  <c r="B71" i="44" s="1"/>
  <c r="BC821" i="10"/>
  <c r="BB924" i="10"/>
  <c r="BB534" i="10"/>
  <c r="BB1075" i="10"/>
  <c r="BB202" i="10"/>
  <c r="BC158" i="10"/>
  <c r="BD410" i="46"/>
  <c r="BD866" i="46"/>
  <c r="BB178" i="29"/>
  <c r="BB109" i="42"/>
  <c r="BB809" i="10"/>
  <c r="BB1019" i="10"/>
  <c r="BC498" i="10"/>
  <c r="BC349" i="45"/>
  <c r="BB339" i="10"/>
  <c r="BB98" i="41"/>
  <c r="BB333" i="42"/>
  <c r="BD198" i="29"/>
  <c r="BB813" i="46"/>
  <c r="BC162" i="41"/>
  <c r="BC208" i="41"/>
  <c r="H174" i="42"/>
  <c r="J174" i="42" s="1"/>
  <c r="Y83" i="42"/>
  <c r="AA83" i="42" s="1"/>
  <c r="BB487" i="46"/>
  <c r="BB106" i="43"/>
  <c r="BC582" i="46"/>
  <c r="BC134" i="10"/>
  <c r="BB574" i="45"/>
  <c r="BB188" i="43"/>
  <c r="BB156" i="44"/>
  <c r="BA20" i="42"/>
  <c r="BB302" i="43"/>
  <c r="BC597" i="45"/>
  <c r="BC242" i="46"/>
  <c r="BC488" i="46"/>
  <c r="BC191" i="42"/>
  <c r="BD225" i="29"/>
  <c r="BB227" i="10"/>
  <c r="BB192" i="42"/>
  <c r="BB88" i="10"/>
  <c r="BD828" i="10"/>
  <c r="BB143" i="29"/>
  <c r="BB376" i="10"/>
  <c r="BB754" i="10"/>
  <c r="BC398" i="46"/>
  <c r="BA20" i="43"/>
  <c r="BC463" i="45"/>
  <c r="BC1076" i="10"/>
  <c r="BB291" i="42"/>
  <c r="BC519" i="45"/>
  <c r="BB663" i="45"/>
  <c r="BB713" i="10"/>
  <c r="BB257" i="44"/>
  <c r="BC832" i="46"/>
  <c r="BA18" i="44"/>
  <c r="BB135" i="10"/>
  <c r="BA18" i="46"/>
  <c r="BD546" i="46"/>
  <c r="BA62" i="10"/>
  <c r="BB640" i="46"/>
  <c r="BB695" i="45"/>
  <c r="BB106" i="44"/>
  <c r="BB109" i="46"/>
  <c r="BB110" i="46" s="1"/>
  <c r="BB157" i="42"/>
  <c r="H213" i="43"/>
  <c r="J213" i="43" s="1"/>
  <c r="Y83" i="43"/>
  <c r="AA83" i="43" s="1"/>
  <c r="B66" i="43"/>
  <c r="B67" i="43" s="1"/>
  <c r="B68" i="43" s="1"/>
  <c r="BB296" i="44"/>
  <c r="BB885" i="10"/>
  <c r="BB169" i="45"/>
  <c r="BB54" i="46"/>
  <c r="BB262" i="43"/>
  <c r="BD383" i="10"/>
  <c r="BD499" i="10"/>
  <c r="BB113" i="10"/>
  <c r="BC342" i="46"/>
  <c r="BC1169" i="10"/>
  <c r="BC540" i="10"/>
  <c r="BB161" i="41"/>
  <c r="BB277" i="10"/>
  <c r="BB410" i="45"/>
  <c r="BC702" i="46"/>
  <c r="BB149" i="45"/>
  <c r="BB253" i="10"/>
  <c r="BB101" i="29"/>
  <c r="BC229" i="45"/>
  <c r="BB191" i="44"/>
  <c r="BC381" i="10"/>
  <c r="BC224" i="29"/>
  <c r="BC450" i="46"/>
  <c r="BB994" i="10"/>
  <c r="BB265" i="41"/>
  <c r="BC664" i="45"/>
  <c r="BD232" i="45"/>
  <c r="A231" i="45"/>
  <c r="BB137" i="42"/>
  <c r="BC1114" i="10"/>
  <c r="BB156" i="10"/>
  <c r="BB296" i="41"/>
  <c r="BC202" i="43"/>
  <c r="BB155" i="43"/>
  <c r="BB313" i="29"/>
  <c r="BB492" i="10"/>
  <c r="BC89" i="10"/>
  <c r="BA19" i="41"/>
  <c r="BC271" i="42"/>
  <c r="BB315" i="46"/>
  <c r="BC426" i="10"/>
  <c r="BB734" i="10"/>
  <c r="BB421" i="10"/>
  <c r="BB1110" i="10"/>
  <c r="BD428" i="10"/>
  <c r="BC439" i="45"/>
  <c r="BC653" i="46"/>
  <c r="BB381" i="45"/>
  <c r="BC218" i="46"/>
  <c r="BB1138" i="10"/>
  <c r="BB197" i="45"/>
  <c r="BD1116" i="10"/>
  <c r="A1115" i="10"/>
  <c r="BB280" i="29"/>
  <c r="BC941" i="10"/>
  <c r="BD182" i="41"/>
  <c r="BC284" i="46"/>
  <c r="BB242" i="46"/>
  <c r="BC297" i="45"/>
  <c r="BC204" i="44"/>
  <c r="BE836" i="10"/>
  <c r="BC237" i="42"/>
  <c r="BB111" i="46" l="1"/>
  <c r="BB112" i="46" s="1"/>
  <c r="BC238" i="42"/>
  <c r="BE837" i="10"/>
  <c r="BB138" i="42"/>
  <c r="BC451" i="46"/>
  <c r="BC219" i="46"/>
  <c r="BC654" i="46"/>
  <c r="BC655" i="46" s="1"/>
  <c r="BC440" i="45"/>
  <c r="BB1111" i="10"/>
  <c r="BB422" i="10"/>
  <c r="BC427" i="10"/>
  <c r="BC90" i="10"/>
  <c r="BB314" i="29"/>
  <c r="BC203" i="43"/>
  <c r="BC665" i="45"/>
  <c r="BB278" i="10"/>
  <c r="BC205" i="44"/>
  <c r="BB281" i="29"/>
  <c r="BB316" i="46"/>
  <c r="BB297" i="41"/>
  <c r="BB995" i="10"/>
  <c r="BC225" i="29"/>
  <c r="BC230" i="45"/>
  <c r="BB150" i="45"/>
  <c r="BB411" i="45"/>
  <c r="BB297" i="44"/>
  <c r="BB158" i="42"/>
  <c r="BB696" i="45"/>
  <c r="BA19" i="46"/>
  <c r="BA19" i="44"/>
  <c r="BC598" i="45"/>
  <c r="BB99" i="41"/>
  <c r="BC350" i="45"/>
  <c r="BD867" i="46"/>
  <c r="BC159" i="10"/>
  <c r="BB203" i="10"/>
  <c r="BB1076" i="10"/>
  <c r="BC822" i="10"/>
  <c r="BA19" i="29"/>
  <c r="BB198" i="45"/>
  <c r="BB382" i="45"/>
  <c r="BD429" i="10"/>
  <c r="Y84" i="42"/>
  <c r="AA84" i="42" s="1"/>
  <c r="H218" i="42"/>
  <c r="J218" i="42" s="1"/>
  <c r="BB735" i="10"/>
  <c r="BA20" i="41"/>
  <c r="BB493" i="10"/>
  <c r="BB156" i="43"/>
  <c r="BB162" i="41"/>
  <c r="H224" i="43"/>
  <c r="J224" i="43" s="1"/>
  <c r="AH80" i="43"/>
  <c r="AJ80" i="43" s="1"/>
  <c r="B69" i="43"/>
  <c r="B70" i="43" s="1"/>
  <c r="B71" i="43" s="1"/>
  <c r="BB113" i="46"/>
  <c r="BB144" i="29"/>
  <c r="BB89" i="10"/>
  <c r="BB228" i="10"/>
  <c r="BC192" i="42"/>
  <c r="BB157" i="44"/>
  <c r="BC135" i="10"/>
  <c r="BB107" i="43"/>
  <c r="BB814" i="46"/>
  <c r="BD199" i="29"/>
  <c r="AH81" i="44"/>
  <c r="AJ81" i="44" s="1"/>
  <c r="H236" i="44"/>
  <c r="J236" i="44" s="1"/>
  <c r="B73" i="44"/>
  <c r="B74" i="44" s="1"/>
  <c r="BB341" i="46"/>
  <c r="S495" i="45"/>
  <c r="U495" i="45" s="1"/>
  <c r="E550" i="45"/>
  <c r="G550" i="45" s="1"/>
  <c r="Z219" i="45"/>
  <c r="V136" i="45"/>
  <c r="X136" i="45" s="1"/>
  <c r="AB225" i="45"/>
  <c r="B66" i="45"/>
  <c r="B67" i="42"/>
  <c r="BD589" i="46"/>
  <c r="A588" i="46"/>
  <c r="BB243" i="46"/>
  <c r="BB157" i="10"/>
  <c r="BC382" i="10"/>
  <c r="BB192" i="44"/>
  <c r="BB102" i="29"/>
  <c r="BC703" i="46"/>
  <c r="BD384" i="10"/>
  <c r="BB170" i="45"/>
  <c r="BB641" i="46"/>
  <c r="BC464" i="45"/>
  <c r="BA21" i="43"/>
  <c r="BD829" i="10"/>
  <c r="BB810" i="10"/>
  <c r="BB179" i="29"/>
  <c r="BB535" i="10"/>
  <c r="BB84" i="46"/>
  <c r="BB905" i="10"/>
  <c r="BC285" i="46"/>
  <c r="BB1139" i="10"/>
  <c r="BD233" i="45"/>
  <c r="BB266" i="41"/>
  <c r="BC541" i="10"/>
  <c r="BC343" i="46"/>
  <c r="A499" i="10"/>
  <c r="BD500" i="10"/>
  <c r="BB107" i="44"/>
  <c r="BA63" i="10"/>
  <c r="BB136" i="10"/>
  <c r="BB258" i="44"/>
  <c r="BB664" i="45"/>
  <c r="BB292" i="42"/>
  <c r="BD226" i="29"/>
  <c r="BC489" i="46"/>
  <c r="BA21" i="42"/>
  <c r="BB189" i="43"/>
  <c r="BC583" i="46"/>
  <c r="BB488" i="46"/>
  <c r="BB780" i="10"/>
  <c r="BD212" i="42"/>
  <c r="BD542" i="10"/>
  <c r="BC1115" i="10"/>
  <c r="BB254" i="10"/>
  <c r="BB263" i="43"/>
  <c r="BB55" i="46"/>
  <c r="BB886" i="10"/>
  <c r="BC399" i="46"/>
  <c r="BC243" i="46"/>
  <c r="BB334" i="42"/>
  <c r="BB340" i="10"/>
  <c r="BC499" i="10"/>
  <c r="BB110" i="42"/>
  <c r="BD411" i="46"/>
  <c r="BB925" i="10"/>
  <c r="BC147" i="46"/>
  <c r="BA20" i="45"/>
  <c r="BC298" i="45"/>
  <c r="BD183" i="41"/>
  <c r="BC942" i="10"/>
  <c r="BC1170" i="10"/>
  <c r="BB114" i="10"/>
  <c r="BD547" i="46"/>
  <c r="BC833" i="46"/>
  <c r="BB714" i="10"/>
  <c r="BC520" i="45"/>
  <c r="BC1077" i="10"/>
  <c r="BB755" i="10"/>
  <c r="BB377" i="10"/>
  <c r="BB193" i="42"/>
  <c r="BB303" i="43"/>
  <c r="BB575" i="45"/>
  <c r="BC209" i="41"/>
  <c r="BC163" i="41"/>
  <c r="BD761" i="46"/>
  <c r="BC178" i="29"/>
  <c r="BB432" i="45"/>
  <c r="BC520" i="46"/>
  <c r="BB926" i="10" l="1"/>
  <c r="BB244" i="46"/>
  <c r="BC1171" i="10"/>
  <c r="BB489" i="46"/>
  <c r="BA64" i="10"/>
  <c r="BC344" i="46"/>
  <c r="BB756" i="10"/>
  <c r="BB111" i="42"/>
  <c r="BB341" i="10"/>
  <c r="BB433" i="45"/>
  <c r="BC179" i="29"/>
  <c r="BC164" i="41"/>
  <c r="BD548" i="46"/>
  <c r="BC943" i="10"/>
  <c r="BC244" i="46"/>
  <c r="BC584" i="46"/>
  <c r="BA22" i="42"/>
  <c r="A226" i="29"/>
  <c r="BD227" i="29"/>
  <c r="BB665" i="45"/>
  <c r="BB108" i="44"/>
  <c r="BB811" i="10"/>
  <c r="BD590" i="46"/>
  <c r="BB145" i="29"/>
  <c r="H241" i="43"/>
  <c r="J241" i="43" s="1"/>
  <c r="AH81" i="43"/>
  <c r="AJ81" i="43" s="1"/>
  <c r="B73" i="43"/>
  <c r="B74" i="43" s="1"/>
  <c r="BC452" i="46"/>
  <c r="Y85" i="42"/>
  <c r="AA85" i="42" s="1"/>
  <c r="H245" i="42"/>
  <c r="J245" i="42" s="1"/>
  <c r="B68" i="42"/>
  <c r="B69" i="42" s="1"/>
  <c r="B70" i="42" s="1"/>
  <c r="BC148" i="46"/>
  <c r="BD412" i="46"/>
  <c r="BC500" i="10"/>
  <c r="BB335" i="42"/>
  <c r="BC400" i="46"/>
  <c r="BB56" i="46"/>
  <c r="BB255" i="10"/>
  <c r="BC1116" i="10"/>
  <c r="BB137" i="10"/>
  <c r="BC542" i="10"/>
  <c r="BA22" i="43"/>
  <c r="BB171" i="45"/>
  <c r="BC704" i="46"/>
  <c r="BB193" i="44"/>
  <c r="BB158" i="10"/>
  <c r="BD200" i="29"/>
  <c r="BB108" i="43"/>
  <c r="BB158" i="44"/>
  <c r="BB494" i="10"/>
  <c r="BD430" i="10"/>
  <c r="BB383" i="45"/>
  <c r="BB1077" i="10"/>
  <c r="BD868" i="46"/>
  <c r="BB100" i="41"/>
  <c r="BB298" i="44"/>
  <c r="BB412" i="45"/>
  <c r="BB996" i="10"/>
  <c r="BB317" i="46"/>
  <c r="BB282" i="29"/>
  <c r="BC666" i="45"/>
  <c r="BB315" i="29"/>
  <c r="BB423" i="10"/>
  <c r="BB267" i="41"/>
  <c r="BC521" i="46"/>
  <c r="BB304" i="43"/>
  <c r="BB378" i="10"/>
  <c r="BD762" i="46"/>
  <c r="BC210" i="41"/>
  <c r="BB576" i="45"/>
  <c r="BB194" i="42"/>
  <c r="BC1078" i="10"/>
  <c r="BC834" i="46"/>
  <c r="BB115" i="10"/>
  <c r="BD184" i="41"/>
  <c r="BA21" i="45"/>
  <c r="BD543" i="10"/>
  <c r="BC490" i="46"/>
  <c r="BB259" i="44"/>
  <c r="BD501" i="10"/>
  <c r="BB1140" i="10"/>
  <c r="BB342" i="46"/>
  <c r="BC656" i="46"/>
  <c r="BC299" i="45"/>
  <c r="BC465" i="45"/>
  <c r="BB103" i="29"/>
  <c r="BB815" i="46"/>
  <c r="BB229" i="10"/>
  <c r="BB163" i="41"/>
  <c r="BA21" i="41"/>
  <c r="BB199" i="45"/>
  <c r="BB204" i="10"/>
  <c r="BC351" i="45"/>
  <c r="BA20" i="44"/>
  <c r="BB697" i="45"/>
  <c r="BB151" i="45"/>
  <c r="BB298" i="41"/>
  <c r="BC206" i="44"/>
  <c r="BB1112" i="10"/>
  <c r="BC521" i="45"/>
  <c r="BC383" i="10"/>
  <c r="BD213" i="42"/>
  <c r="BB293" i="42"/>
  <c r="BB85" i="46"/>
  <c r="BB642" i="46"/>
  <c r="S496" i="45"/>
  <c r="U496" i="45" s="1"/>
  <c r="V137" i="45"/>
  <c r="X137" i="45" s="1"/>
  <c r="Z220" i="45"/>
  <c r="AB226" i="45"/>
  <c r="B67" i="45"/>
  <c r="B68" i="45" s="1"/>
  <c r="BA20" i="46"/>
  <c r="BC428" i="10"/>
  <c r="BB139" i="42"/>
  <c r="BC239" i="42"/>
  <c r="BB264" i="43"/>
  <c r="BD830" i="10"/>
  <c r="BB190" i="43"/>
  <c r="BD234" i="45"/>
  <c r="BC286" i="46"/>
  <c r="BB906" i="10"/>
  <c r="BB536" i="10"/>
  <c r="BB180" i="29"/>
  <c r="BD385" i="10"/>
  <c r="BC136" i="10"/>
  <c r="BC193" i="42"/>
  <c r="BB90" i="10"/>
  <c r="BB114" i="46"/>
  <c r="BB157" i="43"/>
  <c r="BA20" i="29"/>
  <c r="BC823" i="10"/>
  <c r="BC160" i="10"/>
  <c r="BC599" i="45"/>
  <c r="BB159" i="42"/>
  <c r="BC231" i="45"/>
  <c r="BC226" i="29"/>
  <c r="BB279" i="10"/>
  <c r="BC204" i="43"/>
  <c r="BC441" i="45"/>
  <c r="BC220" i="46"/>
  <c r="BB158" i="43" l="1"/>
  <c r="BC221" i="46"/>
  <c r="BB160" i="42"/>
  <c r="BB200" i="45"/>
  <c r="BC205" i="43"/>
  <c r="A385" i="10"/>
  <c r="BD386" i="10"/>
  <c r="BD235" i="45"/>
  <c r="A234" i="45"/>
  <c r="BB191" i="43"/>
  <c r="BB265" i="43"/>
  <c r="BC522" i="45"/>
  <c r="BB698" i="45"/>
  <c r="BC352" i="45"/>
  <c r="BA22" i="41"/>
  <c r="BB230" i="10"/>
  <c r="BB816" i="46"/>
  <c r="BD502" i="10"/>
  <c r="BC491" i="46"/>
  <c r="BD544" i="10"/>
  <c r="A184" i="41"/>
  <c r="BD185" i="41"/>
  <c r="BC835" i="46"/>
  <c r="BB577" i="45"/>
  <c r="BC522" i="46"/>
  <c r="BB268" i="41"/>
  <c r="BB316" i="29"/>
  <c r="BB283" i="29"/>
  <c r="BB101" i="41"/>
  <c r="BB1078" i="10"/>
  <c r="A430" i="10"/>
  <c r="BD431" i="10"/>
  <c r="BB172" i="45"/>
  <c r="BC149" i="46"/>
  <c r="AH82" i="42"/>
  <c r="AJ82" i="42" s="1"/>
  <c r="H254" i="42"/>
  <c r="J254" i="42" s="1"/>
  <c r="B71" i="42"/>
  <c r="B72" i="42" s="1"/>
  <c r="B73" i="42" s="1"/>
  <c r="BC944" i="10"/>
  <c r="BB434" i="45"/>
  <c r="BB112" i="42"/>
  <c r="BB757" i="10"/>
  <c r="BB643" i="46"/>
  <c r="A213" i="42"/>
  <c r="BD214" i="42"/>
  <c r="BC384" i="10"/>
  <c r="BC207" i="44"/>
  <c r="BB299" i="41"/>
  <c r="BA21" i="44"/>
  <c r="BB260" i="44"/>
  <c r="BC667" i="45"/>
  <c r="BB109" i="43"/>
  <c r="BA23" i="43"/>
  <c r="BC543" i="10"/>
  <c r="BB256" i="10"/>
  <c r="BB336" i="42"/>
  <c r="BD591" i="46"/>
  <c r="BB109" i="44"/>
  <c r="BC245" i="46"/>
  <c r="BB490" i="46"/>
  <c r="BB104" i="29"/>
  <c r="BC1079" i="10"/>
  <c r="BC211" i="41"/>
  <c r="BB379" i="10"/>
  <c r="BB318" i="46"/>
  <c r="BB413" i="45"/>
  <c r="BB194" i="44"/>
  <c r="BB666" i="45"/>
  <c r="BA23" i="42"/>
  <c r="BC165" i="41"/>
  <c r="BA65" i="10"/>
  <c r="BC227" i="29"/>
  <c r="BA21" i="29"/>
  <c r="BB280" i="10"/>
  <c r="BB86" i="46"/>
  <c r="BC194" i="42"/>
  <c r="BC287" i="46"/>
  <c r="A200" i="29"/>
  <c r="BD201" i="29"/>
  <c r="BB57" i="46"/>
  <c r="BC501" i="10"/>
  <c r="BB245" i="46"/>
  <c r="BB115" i="46"/>
  <c r="BC232" i="45"/>
  <c r="BD831" i="10"/>
  <c r="BC300" i="45"/>
  <c r="BB116" i="10"/>
  <c r="BB195" i="42"/>
  <c r="BD763" i="46"/>
  <c r="BB305" i="43"/>
  <c r="BB424" i="10"/>
  <c r="BB299" i="44"/>
  <c r="BD869" i="46"/>
  <c r="BB384" i="45"/>
  <c r="BB495" i="10"/>
  <c r="BC705" i="46"/>
  <c r="BC453" i="46"/>
  <c r="BC585" i="46"/>
  <c r="BD549" i="46"/>
  <c r="BC180" i="29"/>
  <c r="BB342" i="10"/>
  <c r="BB91" i="10"/>
  <c r="BB164" i="41"/>
  <c r="BA22" i="45"/>
  <c r="BC442" i="45"/>
  <c r="BC600" i="45"/>
  <c r="BC161" i="10"/>
  <c r="BB181" i="29"/>
  <c r="BB205" i="10"/>
  <c r="BC466" i="45"/>
  <c r="BC657" i="46"/>
  <c r="BB343" i="46"/>
  <c r="BB1141" i="10"/>
  <c r="BC824" i="10"/>
  <c r="BC137" i="10"/>
  <c r="BB537" i="10"/>
  <c r="BC240" i="42"/>
  <c r="BC429" i="10"/>
  <c r="BA21" i="46"/>
  <c r="E551" i="45"/>
  <c r="G551" i="45" s="1"/>
  <c r="S497" i="45"/>
  <c r="U497" i="45" s="1"/>
  <c r="V138" i="45"/>
  <c r="X138" i="45" s="1"/>
  <c r="Z221" i="45"/>
  <c r="AB227" i="45"/>
  <c r="B69" i="45"/>
  <c r="BB294" i="42"/>
  <c r="BB1113" i="10"/>
  <c r="BB997" i="10"/>
  <c r="BB159" i="44"/>
  <c r="BB159" i="10"/>
  <c r="BC401" i="46"/>
  <c r="BD413" i="46"/>
  <c r="A412" i="46"/>
  <c r="BB146" i="29"/>
  <c r="BB812" i="10"/>
  <c r="BD228" i="29"/>
  <c r="BC345" i="46"/>
  <c r="BC1172" i="10"/>
  <c r="BB927" i="10"/>
  <c r="BB538" i="10" l="1"/>
  <c r="BB147" i="29"/>
  <c r="BD414" i="46"/>
  <c r="BB998" i="10"/>
  <c r="BC443" i="45"/>
  <c r="BD870" i="46"/>
  <c r="A869" i="46"/>
  <c r="BD764" i="46"/>
  <c r="BC228" i="29"/>
  <c r="BB195" i="44"/>
  <c r="BB196" i="44" s="1"/>
  <c r="BC1080" i="10"/>
  <c r="BB257" i="10"/>
  <c r="BC668" i="45"/>
  <c r="BB435" i="45"/>
  <c r="BC1173" i="10"/>
  <c r="BB813" i="10"/>
  <c r="BB1114" i="10"/>
  <c r="BC430" i="10"/>
  <c r="BB344" i="46"/>
  <c r="BC195" i="42"/>
  <c r="BB281" i="10"/>
  <c r="BB491" i="46"/>
  <c r="BD592" i="46"/>
  <c r="BA24" i="43"/>
  <c r="BA22" i="44"/>
  <c r="BC385" i="10"/>
  <c r="BC150" i="46"/>
  <c r="BB102" i="41"/>
  <c r="BB269" i="41"/>
  <c r="BC836" i="46"/>
  <c r="BB699" i="45"/>
  <c r="BD236" i="45"/>
  <c r="BD387" i="10"/>
  <c r="BB182" i="29"/>
  <c r="BC162" i="10"/>
  <c r="BA23" i="45"/>
  <c r="BB165" i="41"/>
  <c r="BD550" i="46"/>
  <c r="BC454" i="46"/>
  <c r="BB496" i="10"/>
  <c r="BB300" i="44"/>
  <c r="BB196" i="42"/>
  <c r="BC301" i="45"/>
  <c r="BD832" i="10"/>
  <c r="BC233" i="45"/>
  <c r="BB380" i="10"/>
  <c r="BB644" i="46"/>
  <c r="BB758" i="10"/>
  <c r="BD432" i="10"/>
  <c r="BC492" i="46"/>
  <c r="BA23" i="41"/>
  <c r="BB266" i="43"/>
  <c r="BC206" i="43"/>
  <c r="BC222" i="46"/>
  <c r="BB160" i="10"/>
  <c r="BB928" i="10"/>
  <c r="BB87" i="46"/>
  <c r="BB319" i="46"/>
  <c r="BB105" i="29"/>
  <c r="BC246" i="46"/>
  <c r="BC544" i="10"/>
  <c r="BB110" i="43"/>
  <c r="BB300" i="41"/>
  <c r="BD215" i="42"/>
  <c r="BB284" i="29"/>
  <c r="BC523" i="46"/>
  <c r="BD186" i="41"/>
  <c r="BC402" i="46"/>
  <c r="BC241" i="42"/>
  <c r="BC658" i="46"/>
  <c r="BB92" i="10"/>
  <c r="BB246" i="46"/>
  <c r="BD229" i="29"/>
  <c r="S498" i="45"/>
  <c r="U498" i="45" s="1"/>
  <c r="AJ219" i="45"/>
  <c r="AM225" i="45"/>
  <c r="V139" i="45"/>
  <c r="X139" i="45" s="1"/>
  <c r="B70" i="45"/>
  <c r="D327" i="45"/>
  <c r="BA22" i="46"/>
  <c r="BC601" i="45"/>
  <c r="BB385" i="45"/>
  <c r="BB306" i="43"/>
  <c r="BB116" i="46"/>
  <c r="BC502" i="10"/>
  <c r="BD202" i="29"/>
  <c r="BA22" i="29"/>
  <c r="BA66" i="10"/>
  <c r="BA24" i="42"/>
  <c r="BC212" i="41"/>
  <c r="H272" i="42"/>
  <c r="J272" i="42" s="1"/>
  <c r="AH83" i="42"/>
  <c r="AJ83" i="42" s="1"/>
  <c r="B75" i="42"/>
  <c r="B76" i="42" s="1"/>
  <c r="BB1079" i="10"/>
  <c r="BB317" i="29"/>
  <c r="BB578" i="45"/>
  <c r="BD503" i="10"/>
  <c r="BB817" i="46"/>
  <c r="BB192" i="43"/>
  <c r="BB201" i="45"/>
  <c r="BC346" i="46"/>
  <c r="BB295" i="42"/>
  <c r="BC825" i="10"/>
  <c r="BB1142" i="10"/>
  <c r="BC467" i="45"/>
  <c r="BB206" i="10"/>
  <c r="BB58" i="46"/>
  <c r="BC288" i="46"/>
  <c r="BB667" i="45"/>
  <c r="BB110" i="44"/>
  <c r="BB337" i="42"/>
  <c r="BB261" i="44"/>
  <c r="BB113" i="42"/>
  <c r="BC945" i="10"/>
  <c r="BB231" i="10"/>
  <c r="BB161" i="42"/>
  <c r="BC181" i="29"/>
  <c r="BC586" i="46"/>
  <c r="BC706" i="46"/>
  <c r="BB425" i="10"/>
  <c r="BC166" i="41"/>
  <c r="BB173" i="45"/>
  <c r="BD545" i="10"/>
  <c r="BC353" i="45"/>
  <c r="BC523" i="45"/>
  <c r="BB159" i="43"/>
  <c r="BI874" i="10"/>
  <c r="BJ167" i="42"/>
  <c r="BH119" i="43"/>
  <c r="BH161" i="44"/>
  <c r="BH798" i="46"/>
  <c r="BI142" i="29"/>
  <c r="BH783" i="10"/>
  <c r="BI336" i="45"/>
  <c r="BH983" i="10"/>
  <c r="BH281" i="43"/>
  <c r="BI196" i="45"/>
  <c r="BK183" i="41"/>
  <c r="BJ230" i="43"/>
  <c r="BI809" i="10"/>
  <c r="BH82" i="41"/>
  <c r="BI179" i="42"/>
  <c r="BI757" i="10"/>
  <c r="BJ164" i="29"/>
  <c r="BK202" i="42"/>
  <c r="BH79" i="43"/>
  <c r="BI221" i="42"/>
  <c r="BG8" i="45"/>
  <c r="BJ574" i="46"/>
  <c r="BJ339" i="45"/>
  <c r="BI303" i="46"/>
  <c r="BH629" i="10"/>
  <c r="BH278" i="42"/>
  <c r="BI256" i="42"/>
  <c r="BJ879" i="10"/>
  <c r="BI108" i="44"/>
  <c r="BI333" i="45"/>
  <c r="BH79" i="44"/>
  <c r="BJ158" i="42"/>
  <c r="BJ815" i="10"/>
  <c r="BI860" i="10"/>
  <c r="BI254" i="10"/>
  <c r="BJ149" i="41"/>
  <c r="BH768" i="10"/>
  <c r="BH364" i="45"/>
  <c r="BJ1164" i="10"/>
  <c r="BJ96" i="43"/>
  <c r="BH394" i="45"/>
  <c r="BJ198" i="44"/>
  <c r="BH763" i="10"/>
  <c r="BJ153" i="10"/>
  <c r="BI687" i="46"/>
  <c r="BJ1078" i="10"/>
  <c r="BJ161" i="10"/>
  <c r="BG9" i="42"/>
  <c r="BI206" i="29"/>
  <c r="BH247" i="41"/>
  <c r="BI192" i="41"/>
  <c r="BJ1102" i="10"/>
  <c r="BH668" i="10"/>
  <c r="BK210" i="42"/>
  <c r="BJ897" i="10"/>
  <c r="BH658" i="10"/>
  <c r="BJ416" i="10"/>
  <c r="BH291" i="10"/>
  <c r="BI338" i="45"/>
  <c r="BH136" i="41"/>
  <c r="BI113" i="42"/>
  <c r="BH470" i="10"/>
  <c r="BI420" i="45"/>
  <c r="BH217" i="10"/>
  <c r="BJ119" i="41"/>
  <c r="BI248" i="41"/>
  <c r="BJ97" i="42"/>
  <c r="BI120" i="43"/>
  <c r="BH1005" i="10"/>
  <c r="BK822" i="10"/>
  <c r="BJ458" i="45"/>
  <c r="BJ155" i="43"/>
  <c r="BI527" i="10"/>
  <c r="BH276" i="42"/>
  <c r="BH233" i="46"/>
  <c r="BI273" i="45"/>
  <c r="BH278" i="44"/>
  <c r="BI370" i="10"/>
  <c r="BI185" i="45"/>
  <c r="BH306" i="10"/>
  <c r="BJ415" i="10"/>
  <c r="BJ138" i="42"/>
  <c r="BK103" i="29"/>
  <c r="BI386" i="45"/>
  <c r="BH876" i="10"/>
  <c r="BI1062" i="10"/>
  <c r="BH614" i="10"/>
  <c r="BH141" i="42"/>
  <c r="BH81" i="42"/>
  <c r="BH585" i="10"/>
  <c r="BK188" i="29"/>
  <c r="BJ162" i="42"/>
  <c r="BG6" i="44"/>
  <c r="BJ192" i="44"/>
  <c r="BH324" i="10"/>
  <c r="BH126" i="42"/>
  <c r="BH1123" i="10"/>
  <c r="BH318" i="10"/>
  <c r="BI231" i="46"/>
  <c r="BJ215" i="29"/>
  <c r="BI83" i="41"/>
  <c r="BI130" i="43"/>
  <c r="BI185" i="43"/>
  <c r="BH83" i="43"/>
  <c r="BJ530" i="10"/>
  <c r="BH327" i="46"/>
  <c r="BH1044" i="10"/>
  <c r="BI114" i="41"/>
  <c r="BI150" i="42"/>
  <c r="BH738" i="10"/>
  <c r="BJ157" i="46"/>
  <c r="BH149" i="44"/>
  <c r="BI325" i="46"/>
  <c r="BJ127" i="43"/>
  <c r="BH155" i="45"/>
  <c r="BI1027" i="10"/>
  <c r="BI641" i="45"/>
  <c r="BJ895" i="10"/>
  <c r="BG5" i="29"/>
  <c r="BG5" i="45"/>
  <c r="BH645" i="45"/>
  <c r="BI788" i="46"/>
  <c r="BI226" i="41"/>
  <c r="BJ770" i="10"/>
  <c r="BH456" i="10"/>
  <c r="BJ122" i="29"/>
  <c r="BI246" i="43"/>
  <c r="BI241" i="44"/>
  <c r="BH282" i="43"/>
  <c r="BI93" i="43"/>
  <c r="BH580" i="10"/>
  <c r="BJ170" i="41"/>
  <c r="BH634" i="10"/>
  <c r="BH351" i="10"/>
  <c r="BI796" i="10"/>
  <c r="BI157" i="43"/>
  <c r="BH10" i="40"/>
  <c r="BH283" i="41"/>
  <c r="BI891" i="46"/>
  <c r="BJ228" i="44"/>
  <c r="BI152" i="29"/>
  <c r="BJ852" i="46"/>
  <c r="BI165" i="29"/>
  <c r="BI334" i="45"/>
  <c r="BK180" i="10"/>
  <c r="BJ366" i="45"/>
  <c r="BJ98" i="42"/>
  <c r="BH186" i="10"/>
  <c r="BI182" i="46"/>
  <c r="BJ158" i="46"/>
  <c r="BI271" i="46"/>
  <c r="BI333" i="10"/>
  <c r="BH1057" i="10"/>
  <c r="BJ424" i="45"/>
  <c r="BI699" i="45"/>
  <c r="BI83" i="46"/>
  <c r="BH70" i="46"/>
  <c r="BH12" i="40"/>
  <c r="BH520" i="10"/>
  <c r="BH582" i="10"/>
  <c r="BI119" i="41"/>
  <c r="BH11" i="40"/>
  <c r="BI278" i="41"/>
  <c r="BJ528" i="45"/>
  <c r="BG4" i="41"/>
  <c r="BJ203" i="43"/>
  <c r="BK179" i="10"/>
  <c r="BJ484" i="10"/>
  <c r="BJ208" i="29"/>
  <c r="BJ229" i="41"/>
  <c r="BG8" i="41"/>
  <c r="BK245" i="45"/>
  <c r="BJ1050" i="10"/>
  <c r="BJ164" i="10"/>
  <c r="BH149" i="41"/>
  <c r="BI247" i="43"/>
  <c r="BH74" i="46"/>
  <c r="BH168" i="43"/>
  <c r="BI192" i="45"/>
  <c r="BH288" i="10"/>
  <c r="BJ399" i="46"/>
  <c r="BI115" i="46"/>
  <c r="BI147" i="41"/>
  <c r="BJ941" i="10"/>
  <c r="BI159" i="44"/>
  <c r="BH226" i="46"/>
  <c r="BH481" i="10"/>
  <c r="BJ1141" i="10"/>
  <c r="BI817" i="46"/>
  <c r="BI463" i="46"/>
  <c r="BH684" i="10"/>
  <c r="BJ134" i="42"/>
  <c r="BH127" i="41"/>
  <c r="BJ199" i="44"/>
  <c r="BH663" i="10"/>
  <c r="BI285" i="45"/>
  <c r="BH281" i="41"/>
  <c r="BI306" i="46"/>
  <c r="BI203" i="45"/>
  <c r="BI925" i="10"/>
  <c r="BI159" i="43"/>
  <c r="BH854" i="10"/>
  <c r="BI461" i="46"/>
  <c r="BJ465" i="45"/>
  <c r="BI162" i="44"/>
  <c r="BJ169" i="45"/>
  <c r="BJ191" i="44"/>
  <c r="BI237" i="29"/>
  <c r="BI863" i="10"/>
  <c r="BH122" i="41"/>
  <c r="BH263" i="29"/>
  <c r="BI374" i="46"/>
  <c r="BI227" i="46"/>
  <c r="BH469" i="10"/>
  <c r="BI504" i="45"/>
  <c r="BI211" i="29"/>
  <c r="BI235" i="29"/>
  <c r="BJ207" i="41"/>
  <c r="BJ118" i="29"/>
  <c r="BI151" i="29"/>
  <c r="BH869" i="10"/>
  <c r="BH241" i="10"/>
  <c r="BI217" i="41"/>
  <c r="BI156" i="45"/>
  <c r="BJ129" i="42"/>
  <c r="BJ158" i="43"/>
  <c r="BH100" i="42"/>
  <c r="BJ220" i="42"/>
  <c r="BI389" i="45"/>
  <c r="BH366" i="10"/>
  <c r="BH792" i="10"/>
  <c r="BH95" i="46"/>
  <c r="BI118" i="29"/>
  <c r="BJ177" i="42"/>
  <c r="BI211" i="44"/>
  <c r="BJ380" i="45"/>
  <c r="BH95" i="42"/>
  <c r="BI789" i="46"/>
  <c r="BJ850" i="46"/>
  <c r="BH144" i="44"/>
  <c r="BH138" i="45"/>
  <c r="BH75" i="29"/>
  <c r="BG5" i="41"/>
  <c r="BJ1136" i="10"/>
  <c r="BI100" i="41"/>
  <c r="BJ1139" i="10"/>
  <c r="BI167" i="29"/>
  <c r="BH1008" i="10"/>
  <c r="BJ225" i="42"/>
  <c r="BI60" i="46"/>
  <c r="BJ1047" i="10"/>
  <c r="BI171" i="45"/>
  <c r="BH189" i="10"/>
  <c r="BH894" i="10"/>
  <c r="BJ214" i="29"/>
  <c r="BJ1046" i="10"/>
  <c r="BI92" i="43"/>
  <c r="BK223" i="46"/>
  <c r="BI245" i="44"/>
  <c r="BJ142" i="46"/>
  <c r="BI106" i="29"/>
  <c r="BH652" i="45"/>
  <c r="BJ195" i="42"/>
  <c r="BI135" i="43"/>
  <c r="BH86" i="29"/>
  <c r="BI746" i="10"/>
  <c r="BH123" i="29"/>
  <c r="BI413" i="45"/>
  <c r="BH313" i="10"/>
  <c r="BJ197" i="44"/>
  <c r="BI212" i="29"/>
  <c r="BI191" i="43"/>
  <c r="BI819" i="46"/>
  <c r="BJ431" i="45"/>
  <c r="BH248" i="44"/>
  <c r="BI249" i="41"/>
  <c r="BH290" i="41"/>
  <c r="BI106" i="46"/>
  <c r="BJ104" i="29"/>
  <c r="BK109" i="42"/>
  <c r="BH356" i="10"/>
  <c r="BH573" i="10"/>
  <c r="BI392" i="45"/>
  <c r="BJ125" i="44"/>
  <c r="BJ848" i="46"/>
  <c r="BH171" i="44"/>
  <c r="BJ234" i="42"/>
  <c r="BJ97" i="44"/>
  <c r="BJ253" i="41"/>
  <c r="BH1129" i="10"/>
  <c r="BI337" i="10"/>
  <c r="BJ248" i="29"/>
  <c r="BJ206" i="41"/>
  <c r="BH308" i="10"/>
  <c r="BI255" i="45"/>
  <c r="BI413" i="10"/>
  <c r="BH138" i="43"/>
  <c r="BH564" i="10"/>
  <c r="BJ117" i="41"/>
  <c r="BI822" i="46"/>
  <c r="BI168" i="44"/>
  <c r="BH114" i="41"/>
  <c r="BJ127" i="42"/>
  <c r="BJ245" i="29"/>
  <c r="BJ252" i="29"/>
  <c r="BH632" i="10"/>
  <c r="BI256" i="10"/>
  <c r="BI641" i="46"/>
  <c r="BH175" i="42"/>
  <c r="BI132" i="43"/>
  <c r="BI85" i="41"/>
  <c r="BH1047" i="10"/>
  <c r="BH1048" i="10"/>
  <c r="BH575" i="10"/>
  <c r="BJ179" i="10"/>
  <c r="BH620" i="10"/>
  <c r="BI865" i="10"/>
  <c r="BJ154" i="10"/>
  <c r="BI209" i="29"/>
  <c r="BJ262" i="42"/>
  <c r="BI1048" i="10"/>
  <c r="BI505" i="45"/>
  <c r="BH143" i="43"/>
  <c r="BJ261" i="42"/>
  <c r="BH111" i="41"/>
  <c r="BI220" i="44"/>
  <c r="BK242" i="45"/>
  <c r="BI252" i="29"/>
  <c r="BI205" i="45"/>
  <c r="BI149" i="41"/>
  <c r="BJ530" i="46"/>
  <c r="BI280" i="42"/>
  <c r="BJ116" i="29"/>
  <c r="BI644" i="46"/>
  <c r="BJ258" i="45"/>
  <c r="BI105" i="29"/>
  <c r="BI258" i="42"/>
  <c r="BI193" i="10"/>
  <c r="BI228" i="43"/>
  <c r="BI174" i="44"/>
  <c r="BH215" i="10"/>
  <c r="BH868" i="10"/>
  <c r="BJ103" i="29"/>
  <c r="BI388" i="45"/>
  <c r="BJ90" i="41"/>
  <c r="BJ234" i="41"/>
  <c r="BH910" i="10"/>
  <c r="BH646" i="45"/>
  <c r="BJ527" i="45"/>
  <c r="BG8" i="29"/>
  <c r="BI640" i="45"/>
  <c r="BJ939" i="10"/>
  <c r="BJ287" i="42"/>
  <c r="BI209" i="44"/>
  <c r="BH175" i="44"/>
  <c r="BH468" i="10"/>
  <c r="BH143" i="41"/>
  <c r="BH317" i="42"/>
  <c r="BI269" i="46"/>
  <c r="BK182" i="10"/>
  <c r="BG4" i="43"/>
  <c r="BJ200" i="43"/>
  <c r="BI74" i="46"/>
  <c r="BI154" i="45"/>
  <c r="BH637" i="10"/>
  <c r="BH91" i="44"/>
  <c r="BG3" i="42"/>
  <c r="BJ535" i="46"/>
  <c r="BI300" i="46"/>
  <c r="BH605" i="10"/>
  <c r="BH158" i="29"/>
  <c r="BK213" i="42"/>
  <c r="BH297" i="29"/>
  <c r="BJ429" i="45"/>
  <c r="BH143" i="10"/>
  <c r="BI457" i="46"/>
  <c r="BJ252" i="43"/>
  <c r="BG8" i="44"/>
  <c r="BH139" i="10"/>
  <c r="BK156" i="46"/>
  <c r="BI326" i="46"/>
  <c r="BH190" i="10"/>
  <c r="BI1047" i="10"/>
  <c r="BI1012" i="10"/>
  <c r="BI244" i="29"/>
  <c r="BJ155" i="10"/>
  <c r="BK186" i="29"/>
  <c r="BJ192" i="45"/>
  <c r="BI102" i="29"/>
  <c r="BJ252" i="41"/>
  <c r="BJ135" i="42"/>
  <c r="BH37" i="46"/>
  <c r="BK17" i="40"/>
  <c r="BI171" i="42"/>
  <c r="BJ398" i="46"/>
  <c r="BJ942" i="10"/>
  <c r="BI268" i="10"/>
  <c r="BJ108" i="43"/>
  <c r="BH622" i="10"/>
  <c r="BI195" i="10"/>
  <c r="BH1025" i="10"/>
  <c r="BI335" i="45"/>
  <c r="BI251" i="42"/>
  <c r="BI261" i="42"/>
  <c r="BI254" i="46"/>
  <c r="BJ143" i="29"/>
  <c r="BH1039" i="10"/>
  <c r="BI226" i="43"/>
  <c r="BH323" i="10"/>
  <c r="BJ126" i="44"/>
  <c r="BJ381" i="45"/>
  <c r="BJ166" i="42"/>
  <c r="BK842" i="10"/>
  <c r="BJ851" i="46"/>
  <c r="BI505" i="46"/>
  <c r="BH747" i="10"/>
  <c r="BH140" i="43"/>
  <c r="BI105" i="43"/>
  <c r="BI219" i="41"/>
  <c r="BJ135" i="43"/>
  <c r="BJ486" i="10"/>
  <c r="BJ161" i="42"/>
  <c r="BG50" i="10"/>
  <c r="BH145" i="42"/>
  <c r="BI689" i="45"/>
  <c r="BJ1009" i="10"/>
  <c r="BH101" i="10"/>
  <c r="BH287" i="10"/>
  <c r="BH641" i="10"/>
  <c r="BH472" i="46"/>
  <c r="BG3" i="44"/>
  <c r="BI203" i="10"/>
  <c r="BH320" i="10"/>
  <c r="BI476" i="46"/>
  <c r="BH67" i="46"/>
  <c r="BJ179" i="44"/>
  <c r="BI234" i="10"/>
  <c r="BJ99" i="42"/>
  <c r="BJ169" i="43"/>
  <c r="BJ171" i="45"/>
  <c r="BH799" i="10"/>
  <c r="BJ366" i="10"/>
  <c r="BI330" i="45"/>
  <c r="BI229" i="10"/>
  <c r="BK847" i="10"/>
  <c r="BJ171" i="42"/>
  <c r="BI10" i="40"/>
  <c r="BH744" i="10"/>
  <c r="BJ154" i="43"/>
  <c r="BH277" i="44"/>
  <c r="BH1121" i="10"/>
  <c r="BJ298" i="45"/>
  <c r="BI148" i="41"/>
  <c r="BI684" i="45"/>
  <c r="BJ267" i="29"/>
  <c r="BI215" i="44"/>
  <c r="BI93" i="10"/>
  <c r="BH397" i="45"/>
  <c r="BJ817" i="10"/>
  <c r="BJ259" i="45"/>
  <c r="BJ284" i="42"/>
  <c r="BI247" i="41"/>
  <c r="BK142" i="46"/>
  <c r="BI382" i="46"/>
  <c r="BI95" i="10"/>
  <c r="BI185" i="44"/>
  <c r="BJ268" i="29"/>
  <c r="BH262" i="10"/>
  <c r="BH176" i="42"/>
  <c r="BI152" i="42"/>
  <c r="BJ125" i="43"/>
  <c r="BI1136" i="10"/>
  <c r="BH163" i="44"/>
  <c r="BH242" i="44"/>
  <c r="BI124" i="10"/>
  <c r="BJ183" i="29"/>
  <c r="BJ102" i="29"/>
  <c r="BI429" i="45"/>
  <c r="BK174" i="41"/>
  <c r="BJ251" i="43"/>
  <c r="BI896" i="46"/>
  <c r="BJ235" i="42"/>
  <c r="BI147" i="43"/>
  <c r="BJ118" i="41"/>
  <c r="BI273" i="42"/>
  <c r="BJ180" i="42"/>
  <c r="BH236" i="10"/>
  <c r="BH624" i="10"/>
  <c r="BJ529" i="46"/>
  <c r="BJ122" i="43"/>
  <c r="BI247" i="42"/>
  <c r="BJ92" i="29"/>
  <c r="BJ531" i="45"/>
  <c r="BI75" i="46"/>
  <c r="BI88" i="29"/>
  <c r="BI129" i="44"/>
  <c r="BH243" i="10"/>
  <c r="BI208" i="10"/>
  <c r="BH143" i="42"/>
  <c r="BI92" i="44"/>
  <c r="BJ744" i="46"/>
  <c r="BH92" i="43"/>
  <c r="BH211" i="10"/>
  <c r="BJ224" i="44"/>
  <c r="BI278" i="10"/>
  <c r="BJ213" i="29"/>
  <c r="BH655" i="10"/>
  <c r="BI587" i="45"/>
  <c r="BI250" i="41"/>
  <c r="BH471" i="46"/>
  <c r="BJ373" i="10"/>
  <c r="BH479" i="10"/>
  <c r="BJ167" i="41"/>
  <c r="BH600" i="10"/>
  <c r="BI525" i="10"/>
  <c r="BH85" i="42"/>
  <c r="BJ439" i="45"/>
  <c r="BH298" i="46"/>
  <c r="BI861" i="10"/>
  <c r="BI82" i="46"/>
  <c r="BH669" i="10"/>
  <c r="BJ260" i="45"/>
  <c r="BJ940" i="10"/>
  <c r="BH581" i="10"/>
  <c r="BI12" i="40"/>
  <c r="BI531" i="10"/>
  <c r="BI196" i="10"/>
  <c r="BI75" i="10"/>
  <c r="BI110" i="42"/>
  <c r="BH174" i="44"/>
  <c r="BJ157" i="45"/>
  <c r="BH618" i="10"/>
  <c r="BK170" i="41"/>
  <c r="BI87" i="29"/>
  <c r="BJ250" i="43"/>
  <c r="BI155" i="45"/>
  <c r="BK208" i="42"/>
  <c r="BG3" i="45"/>
  <c r="BG46" i="10"/>
  <c r="BI424" i="45"/>
  <c r="BJ168" i="43"/>
  <c r="BJ153" i="46"/>
  <c r="BJ393" i="46"/>
  <c r="BH462" i="10"/>
  <c r="BJ898" i="10"/>
  <c r="BI277" i="42"/>
  <c r="BI167" i="45"/>
  <c r="BI314" i="42"/>
  <c r="BH148" i="42"/>
  <c r="BI272" i="45"/>
  <c r="BI187" i="45"/>
  <c r="BJ188" i="43"/>
  <c r="BH566" i="10"/>
  <c r="BH141" i="10"/>
  <c r="BI183" i="46"/>
  <c r="BJ120" i="44"/>
  <c r="BG7" i="42"/>
  <c r="BJ266" i="42"/>
  <c r="BH627" i="46"/>
  <c r="BI207" i="46"/>
  <c r="BH141" i="41"/>
  <c r="BJ473" i="45"/>
  <c r="BI954" i="10"/>
  <c r="BJ236" i="42"/>
  <c r="BJ269" i="29"/>
  <c r="BJ143" i="41"/>
  <c r="BI98" i="42"/>
  <c r="BH119" i="10"/>
  <c r="BJ178" i="44"/>
  <c r="BI166" i="42"/>
  <c r="BK172" i="41"/>
  <c r="BH406" i="10"/>
  <c r="BJ130" i="44"/>
  <c r="BI566" i="46"/>
  <c r="BH1098" i="10"/>
  <c r="BI165" i="42"/>
  <c r="BH253" i="43"/>
  <c r="BH473" i="46"/>
  <c r="BJ267" i="42"/>
  <c r="BI565" i="46"/>
  <c r="BJ260" i="42"/>
  <c r="BJ157" i="10"/>
  <c r="BK207" i="42"/>
  <c r="BH116" i="29"/>
  <c r="BJ143" i="46"/>
  <c r="BH124" i="29"/>
  <c r="BH724" i="10"/>
  <c r="BI197" i="44"/>
  <c r="BJ136" i="43"/>
  <c r="BH472" i="10"/>
  <c r="BI269" i="45"/>
  <c r="BI327" i="46"/>
  <c r="BH405" i="10"/>
  <c r="BI187" i="44"/>
  <c r="BI248" i="10"/>
  <c r="BI178" i="42"/>
  <c r="BI172" i="44"/>
  <c r="BI971" i="10"/>
  <c r="BI170" i="45"/>
  <c r="BI234" i="29"/>
  <c r="BI212" i="45"/>
  <c r="BJ411" i="45"/>
  <c r="BH170" i="42"/>
  <c r="BJ192" i="41"/>
  <c r="BI423" i="45"/>
  <c r="BH303" i="10"/>
  <c r="BI1109" i="10"/>
  <c r="BI150" i="43"/>
  <c r="BH978" i="10"/>
  <c r="BI642" i="46"/>
  <c r="BI204" i="45"/>
  <c r="BI1061" i="10"/>
  <c r="BI194" i="41"/>
  <c r="BI426" i="45"/>
  <c r="BH633" i="46"/>
  <c r="BJ213" i="46"/>
  <c r="BJ205" i="42"/>
  <c r="BH133" i="29"/>
  <c r="BH463" i="10"/>
  <c r="BI87" i="41"/>
  <c r="BG5" i="40"/>
  <c r="BI121" i="46"/>
  <c r="BH87" i="29"/>
  <c r="BH1120" i="10"/>
  <c r="BI250" i="43"/>
  <c r="BJ285" i="42"/>
  <c r="BH210" i="10"/>
  <c r="BI794" i="46"/>
  <c r="BJ233" i="43"/>
  <c r="BI125" i="44"/>
  <c r="BI180" i="42"/>
  <c r="BJ483" i="10"/>
  <c r="BI367" i="10"/>
  <c r="BJ232" i="43"/>
  <c r="BH678" i="10"/>
  <c r="BJ196" i="42"/>
  <c r="BJ812" i="10"/>
  <c r="BI96" i="42"/>
  <c r="BH123" i="41"/>
  <c r="BJ223" i="44"/>
  <c r="BI568" i="45"/>
  <c r="BK819" i="10"/>
  <c r="BI258" i="45"/>
  <c r="BI526" i="10"/>
  <c r="BH134" i="45"/>
  <c r="BI242" i="29"/>
  <c r="BI135" i="46"/>
  <c r="BK197" i="29"/>
  <c r="BH309" i="10"/>
  <c r="BH797" i="46"/>
  <c r="BH480" i="10"/>
  <c r="BG4" i="45"/>
  <c r="BH90" i="44"/>
  <c r="BJ901" i="10"/>
  <c r="BH477" i="10"/>
  <c r="BI468" i="46"/>
  <c r="BH1059" i="10"/>
  <c r="BH93" i="46"/>
  <c r="BH81" i="44"/>
  <c r="BH276" i="44"/>
  <c r="BJ517" i="45"/>
  <c r="BH595" i="10"/>
  <c r="BI572" i="45"/>
  <c r="BI161" i="29"/>
  <c r="BJ258" i="42"/>
  <c r="BH219" i="10"/>
  <c r="BK187" i="29"/>
  <c r="BH782" i="10"/>
  <c r="BJ232" i="41"/>
  <c r="BJ212" i="43"/>
  <c r="BI79" i="10"/>
  <c r="BI366" i="10"/>
  <c r="BI127" i="44"/>
  <c r="BJ180" i="43"/>
  <c r="BH1021" i="10"/>
  <c r="BG7" i="29"/>
  <c r="BJ533" i="10"/>
  <c r="BJ239" i="42"/>
  <c r="BI286" i="45"/>
  <c r="BI266" i="45"/>
  <c r="BH212" i="10"/>
  <c r="BH147" i="41"/>
  <c r="BK200" i="42"/>
  <c r="BI218" i="10"/>
  <c r="BI616" i="46"/>
  <c r="BH150" i="29"/>
  <c r="BH718" i="10"/>
  <c r="BH148" i="41"/>
  <c r="BI136" i="41"/>
  <c r="BK178" i="41"/>
  <c r="BI255" i="10"/>
  <c r="BI417" i="45"/>
  <c r="BH161" i="29"/>
  <c r="BJ100" i="42"/>
  <c r="BI97" i="43"/>
  <c r="BI148" i="43"/>
  <c r="BH651" i="45"/>
  <c r="BJ122" i="44"/>
  <c r="BI62" i="46"/>
  <c r="BH403" i="45"/>
  <c r="BI213" i="45"/>
  <c r="BH265" i="29"/>
  <c r="BJ1100" i="10"/>
  <c r="BK195" i="29"/>
  <c r="BI14" i="40"/>
  <c r="BI135" i="44"/>
  <c r="BI295" i="29"/>
  <c r="BI152" i="43"/>
  <c r="BJ189" i="45"/>
  <c r="BJ241" i="45"/>
  <c r="BI136" i="43"/>
  <c r="BI282" i="42"/>
  <c r="BI1090" i="10"/>
  <c r="BH135" i="41"/>
  <c r="BK220" i="29"/>
  <c r="BJ144" i="29"/>
  <c r="BI227" i="43"/>
  <c r="BJ189" i="43"/>
  <c r="BI688" i="46"/>
  <c r="BJ178" i="43"/>
  <c r="BI231" i="10"/>
  <c r="BI270" i="46"/>
  <c r="BH624" i="46"/>
  <c r="BI589" i="45"/>
  <c r="BJ166" i="41"/>
  <c r="BH304" i="46"/>
  <c r="BJ371" i="45"/>
  <c r="BJ172" i="42"/>
  <c r="BK230" i="45"/>
  <c r="BH238" i="10"/>
  <c r="BI569" i="45"/>
  <c r="BH697" i="10"/>
  <c r="BJ163" i="43"/>
  <c r="BI544" i="45"/>
  <c r="BI1185" i="10"/>
  <c r="BJ187" i="45"/>
  <c r="BJ178" i="10"/>
  <c r="BI153" i="44"/>
  <c r="BH791" i="10"/>
  <c r="BI112" i="41"/>
  <c r="BI207" i="29"/>
  <c r="BJ943" i="10"/>
  <c r="BJ202" i="43"/>
  <c r="BI690" i="46"/>
  <c r="BH80" i="29"/>
  <c r="BJ247" i="44"/>
  <c r="BI180" i="44"/>
  <c r="BH858" i="10"/>
  <c r="BI970" i="10"/>
  <c r="BG6" i="42"/>
  <c r="BI252" i="43"/>
  <c r="BH1023" i="10"/>
  <c r="BH628" i="46"/>
  <c r="BJ160" i="45"/>
  <c r="BK221" i="46"/>
  <c r="BJ165" i="10"/>
  <c r="BK108" i="43"/>
  <c r="BI794" i="10"/>
  <c r="BH71" i="41"/>
  <c r="BH135" i="45"/>
  <c r="BH218" i="10"/>
  <c r="BJ148" i="29"/>
  <c r="BI685" i="46"/>
  <c r="BJ220" i="46"/>
  <c r="BI639" i="46"/>
  <c r="BI178" i="43"/>
  <c r="BH73" i="41"/>
  <c r="BJ200" i="45"/>
  <c r="BH1006" i="10"/>
  <c r="BJ1045" i="10"/>
  <c r="BJ273" i="45"/>
  <c r="BI157" i="29"/>
  <c r="BI148" i="44"/>
  <c r="BH364" i="10"/>
  <c r="BI276" i="45"/>
  <c r="BH248" i="41"/>
  <c r="BI953" i="10"/>
  <c r="BI448" i="45"/>
  <c r="BH327" i="10"/>
  <c r="BH681" i="45"/>
  <c r="BH91" i="29"/>
  <c r="BI502" i="45"/>
  <c r="BJ533" i="46"/>
  <c r="BI58" i="46"/>
  <c r="BJ132" i="44"/>
  <c r="BI637" i="46"/>
  <c r="BI246" i="10"/>
  <c r="BI365" i="45"/>
  <c r="BH558" i="45"/>
  <c r="BH195" i="10"/>
  <c r="BI104" i="29"/>
  <c r="BH302" i="29"/>
  <c r="BI197" i="45"/>
  <c r="BH173" i="43"/>
  <c r="BH164" i="29"/>
  <c r="BI253" i="41"/>
  <c r="BI386" i="46"/>
  <c r="BH174" i="42"/>
  <c r="BI108" i="46"/>
  <c r="BJ367" i="10"/>
  <c r="BI91" i="44"/>
  <c r="BI301" i="46"/>
  <c r="BJ442" i="45"/>
  <c r="BI1161" i="10"/>
  <c r="BI477" i="46"/>
  <c r="BG6" i="46"/>
  <c r="BI216" i="43"/>
  <c r="BI952" i="10"/>
  <c r="BH626" i="10"/>
  <c r="BK233" i="45"/>
  <c r="BI221" i="41"/>
  <c r="BH268" i="29"/>
  <c r="BH214" i="10"/>
  <c r="BJ150" i="41"/>
  <c r="BJ15" i="40"/>
  <c r="BI473" i="46"/>
  <c r="BI137" i="41"/>
  <c r="BJ237" i="42"/>
  <c r="BI212" i="44"/>
  <c r="BI1189" i="10"/>
  <c r="BJ747" i="46"/>
  <c r="BH856" i="10"/>
  <c r="BJ200" i="44"/>
  <c r="BH225" i="46"/>
  <c r="BI131" i="42"/>
  <c r="BI145" i="10"/>
  <c r="BI201" i="46"/>
  <c r="BJ110" i="43"/>
  <c r="BJ577" i="46"/>
  <c r="BH182" i="45"/>
  <c r="BI272" i="10"/>
  <c r="BL19" i="40"/>
  <c r="BJ1101" i="10"/>
  <c r="BI123" i="42"/>
  <c r="BI158" i="42"/>
  <c r="BH137" i="45"/>
  <c r="BI1011" i="10"/>
  <c r="BG13" i="45"/>
  <c r="BI340" i="45"/>
  <c r="BJ238" i="42"/>
  <c r="BH522" i="10"/>
  <c r="BJ259" i="42"/>
  <c r="BH249" i="44"/>
  <c r="BI124" i="42"/>
  <c r="BH142" i="41"/>
  <c r="BI232" i="29"/>
  <c r="BI390" i="45"/>
  <c r="BJ251" i="41"/>
  <c r="BH120" i="44"/>
  <c r="BI162" i="29"/>
  <c r="BJ151" i="41"/>
  <c r="BJ156" i="10"/>
  <c r="BH122" i="42"/>
  <c r="BI57" i="46"/>
  <c r="BI95" i="42"/>
  <c r="BJ200" i="42"/>
  <c r="BK827" i="10"/>
  <c r="BI283" i="45"/>
  <c r="BI202" i="46"/>
  <c r="BI61" i="46"/>
  <c r="BH118" i="43"/>
  <c r="BJ276" i="45"/>
  <c r="BI483" i="10"/>
  <c r="BI125" i="10"/>
  <c r="BJ107" i="43"/>
  <c r="BI97" i="41"/>
  <c r="BH787" i="10"/>
  <c r="BI150" i="44"/>
  <c r="BH639" i="10"/>
  <c r="BJ88" i="41"/>
  <c r="BJ251" i="29"/>
  <c r="BH471" i="10"/>
  <c r="BI820" i="46"/>
  <c r="BG10" i="44"/>
  <c r="BI259" i="29"/>
  <c r="BJ113" i="42"/>
  <c r="BH607" i="10"/>
  <c r="BH1042" i="10"/>
  <c r="BJ900" i="10"/>
  <c r="BI570" i="45"/>
  <c r="BJ196" i="41"/>
  <c r="BI1026" i="10"/>
  <c r="BJ142" i="41"/>
  <c r="BJ1138" i="10"/>
  <c r="BI175" i="44"/>
  <c r="BI643" i="46"/>
  <c r="BK222" i="29"/>
  <c r="BJ163" i="44"/>
  <c r="BH891" i="10"/>
  <c r="BH145" i="41"/>
  <c r="BH474" i="46"/>
  <c r="BI700" i="45"/>
  <c r="BH1061" i="10"/>
  <c r="BJ158" i="29"/>
  <c r="BI251" i="44"/>
  <c r="BI127" i="46"/>
  <c r="BI791" i="46"/>
  <c r="BH1043" i="10"/>
  <c r="BI571" i="45"/>
  <c r="BJ193" i="44"/>
  <c r="BH301" i="46"/>
  <c r="BJ413" i="10"/>
  <c r="BJ94" i="43"/>
  <c r="BH587" i="10"/>
  <c r="BH853" i="10"/>
  <c r="BH130" i="29"/>
  <c r="BK226" i="29"/>
  <c r="BJ205" i="45"/>
  <c r="BI541" i="45"/>
  <c r="BH671" i="10"/>
  <c r="BJ263" i="42"/>
  <c r="BJ513" i="46"/>
  <c r="BI205" i="46"/>
  <c r="BH401" i="45"/>
  <c r="BJ515" i="46"/>
  <c r="BH237" i="10"/>
  <c r="BH664" i="10"/>
  <c r="BG12" i="44"/>
  <c r="BI221" i="44"/>
  <c r="BH254" i="43"/>
  <c r="BK19" i="40"/>
  <c r="BJ228" i="43"/>
  <c r="BI274" i="45"/>
  <c r="BH125" i="10"/>
  <c r="BH267" i="29"/>
  <c r="BH96" i="44"/>
  <c r="BG6" i="29"/>
  <c r="BJ98" i="41"/>
  <c r="BI226" i="10"/>
  <c r="BK184" i="41"/>
  <c r="BJ147" i="41"/>
  <c r="BJ229" i="44"/>
  <c r="BI101" i="41"/>
  <c r="BH301" i="29"/>
  <c r="BJ108" i="44"/>
  <c r="BI542" i="45"/>
  <c r="BH368" i="10"/>
  <c r="BJ860" i="10"/>
  <c r="BH101" i="46"/>
  <c r="BJ384" i="45"/>
  <c r="BI1028" i="10"/>
  <c r="BK192" i="29"/>
  <c r="BI1156" i="10"/>
  <c r="BH35" i="46"/>
  <c r="BI410" i="10"/>
  <c r="BI458" i="46"/>
  <c r="BJ89" i="41"/>
  <c r="BI329" i="45"/>
  <c r="BJ875" i="10"/>
  <c r="BI162" i="43"/>
  <c r="BH909" i="10"/>
  <c r="BJ750" i="46"/>
  <c r="BJ103" i="41"/>
  <c r="BH127" i="42"/>
  <c r="BH295" i="10"/>
  <c r="BJ169" i="42"/>
  <c r="BJ245" i="44"/>
  <c r="BJ165" i="43"/>
  <c r="BJ139" i="42"/>
  <c r="BI955" i="10"/>
  <c r="BH79" i="42"/>
  <c r="BH682" i="10"/>
  <c r="BH115" i="29"/>
  <c r="BI138" i="29"/>
  <c r="BI175" i="43"/>
  <c r="BI1187" i="10"/>
  <c r="BI170" i="42"/>
  <c r="BI890" i="46"/>
  <c r="BG9" i="44"/>
  <c r="BG53" i="10"/>
  <c r="BI106" i="44"/>
  <c r="BI227" i="42"/>
  <c r="BI228" i="46"/>
  <c r="BJ158" i="45"/>
  <c r="BK199" i="42"/>
  <c r="BI782" i="46"/>
  <c r="BI1009" i="10"/>
  <c r="BI107" i="42"/>
  <c r="BK190" i="29"/>
  <c r="BJ425" i="45"/>
  <c r="BI175" i="42"/>
  <c r="BI278" i="45"/>
  <c r="BI509" i="45"/>
  <c r="BH91" i="46"/>
  <c r="BI432" i="45"/>
  <c r="BH654" i="10"/>
  <c r="BH126" i="43"/>
  <c r="BI248" i="42"/>
  <c r="BG14" i="42"/>
  <c r="BI1091" i="10"/>
  <c r="BI283" i="10"/>
  <c r="BK185" i="41"/>
  <c r="BJ195" i="45"/>
  <c r="BI1017" i="10"/>
  <c r="BH145" i="44"/>
  <c r="BH82" i="42"/>
  <c r="BI654" i="45"/>
  <c r="BI776" i="10"/>
  <c r="BJ853" i="46"/>
  <c r="BJ469" i="45"/>
  <c r="BI154" i="29"/>
  <c r="BH227" i="46"/>
  <c r="BH128" i="42"/>
  <c r="BH795" i="10"/>
  <c r="BJ93" i="29"/>
  <c r="BJ169" i="41"/>
  <c r="BH328" i="10"/>
  <c r="BI793" i="10"/>
  <c r="BH89" i="29"/>
  <c r="BI247" i="29"/>
  <c r="BJ461" i="45"/>
  <c r="BK185" i="29"/>
  <c r="BH96" i="43"/>
  <c r="BH478" i="10"/>
  <c r="BJ579" i="46"/>
  <c r="BJ215" i="46"/>
  <c r="BH638" i="10"/>
  <c r="BH174" i="43"/>
  <c r="BI191" i="45"/>
  <c r="BJ233" i="41"/>
  <c r="BJ1077" i="10"/>
  <c r="BJ176" i="42"/>
  <c r="BH1022" i="10"/>
  <c r="BK159" i="46"/>
  <c r="BJ212" i="29"/>
  <c r="BI186" i="45"/>
  <c r="BI328" i="46"/>
  <c r="BI265" i="45"/>
  <c r="BI1139" i="10"/>
  <c r="BG4" i="42"/>
  <c r="BI524" i="10"/>
  <c r="BJ743" i="46"/>
  <c r="BI116" i="29"/>
  <c r="BK171" i="45"/>
  <c r="BH597" i="10"/>
  <c r="BH615" i="10"/>
  <c r="BJ216" i="46"/>
  <c r="BI275" i="45"/>
  <c r="BI795" i="10"/>
  <c r="BI125" i="29"/>
  <c r="BI898" i="10"/>
  <c r="BI141" i="41"/>
  <c r="BI372" i="46"/>
  <c r="BJ434" i="45"/>
  <c r="BI785" i="46"/>
  <c r="BH317" i="10"/>
  <c r="BH131" i="29"/>
  <c r="BI370" i="46"/>
  <c r="BI205" i="10"/>
  <c r="BI652" i="45"/>
  <c r="BG14" i="40"/>
  <c r="BI415" i="10"/>
  <c r="BK148" i="46"/>
  <c r="BH363" i="10"/>
  <c r="BI581" i="45"/>
  <c r="BH99" i="10"/>
  <c r="BI104" i="10"/>
  <c r="BJ124" i="42"/>
  <c r="BH75" i="10"/>
  <c r="BI338" i="46"/>
  <c r="BI120" i="46"/>
  <c r="BH105" i="42"/>
  <c r="BI102" i="10"/>
  <c r="BJ236" i="43"/>
  <c r="BH475" i="46"/>
  <c r="BI268" i="29"/>
  <c r="BI165" i="44"/>
  <c r="BH762" i="10"/>
  <c r="BI11" i="40"/>
  <c r="BH723" i="10"/>
  <c r="BI258" i="46"/>
  <c r="BJ192" i="29"/>
  <c r="BI204" i="46"/>
  <c r="BI101" i="29"/>
  <c r="BH172" i="29"/>
  <c r="BK143" i="46"/>
  <c r="BI532" i="10"/>
  <c r="BJ531" i="10"/>
  <c r="BH376" i="45"/>
  <c r="BI252" i="46"/>
  <c r="BJ94" i="41"/>
  <c r="BI1014" i="10"/>
  <c r="BJ147" i="46"/>
  <c r="BI232" i="41"/>
  <c r="BH365" i="45"/>
  <c r="BG4" i="46"/>
  <c r="BJ1015" i="10"/>
  <c r="BK171" i="41"/>
  <c r="BI76" i="10"/>
  <c r="BH594" i="10"/>
  <c r="BI143" i="10"/>
  <c r="BJ96" i="42"/>
  <c r="BH681" i="10"/>
  <c r="BJ207" i="43"/>
  <c r="BI1044" i="10"/>
  <c r="BI649" i="45"/>
  <c r="BH181" i="42"/>
  <c r="BJ177" i="43"/>
  <c r="BJ201" i="42"/>
  <c r="BJ876" i="10"/>
  <c r="BI220" i="10"/>
  <c r="BH683" i="10"/>
  <c r="BH261" i="29"/>
  <c r="BI15" i="40"/>
  <c r="BI274" i="44"/>
  <c r="BI744" i="10"/>
  <c r="BH305" i="29"/>
  <c r="BH893" i="10"/>
  <c r="BI818" i="46"/>
  <c r="BI282" i="45"/>
  <c r="BI379" i="10"/>
  <c r="BH987" i="10"/>
  <c r="BH126" i="41"/>
  <c r="BH767" i="10"/>
  <c r="BI198" i="41"/>
  <c r="BH284" i="44"/>
  <c r="BK845" i="10"/>
  <c r="BI178" i="45"/>
  <c r="BI126" i="44"/>
  <c r="BI224" i="42"/>
  <c r="BI157" i="10"/>
  <c r="BI169" i="43"/>
  <c r="BH452" i="10"/>
  <c r="BH97" i="46"/>
  <c r="BI369" i="45"/>
  <c r="BJ475" i="45"/>
  <c r="BI113" i="10"/>
  <c r="BJ137" i="42"/>
  <c r="BI686" i="46"/>
  <c r="BH649" i="10"/>
  <c r="BI465" i="46"/>
  <c r="BH407" i="10"/>
  <c r="BI895" i="10"/>
  <c r="BJ190" i="44"/>
  <c r="BJ94" i="29"/>
  <c r="BJ395" i="46"/>
  <c r="BH132" i="44"/>
  <c r="BJ369" i="45"/>
  <c r="BJ1165" i="10"/>
  <c r="BH72" i="46"/>
  <c r="BH94" i="46"/>
  <c r="BJ414" i="10"/>
  <c r="BJ107" i="44"/>
  <c r="BI758" i="10"/>
  <c r="BJ426" i="45"/>
  <c r="BJ372" i="45"/>
  <c r="BK196" i="29"/>
  <c r="BI862" i="10"/>
  <c r="BH682" i="45"/>
  <c r="BH859" i="10"/>
  <c r="BH94" i="42"/>
  <c r="BI261" i="45"/>
  <c r="BI102" i="41"/>
  <c r="BI189" i="43"/>
  <c r="BI114" i="10"/>
  <c r="BH153" i="45"/>
  <c r="BI125" i="42"/>
  <c r="BI226" i="44"/>
  <c r="BI924" i="10"/>
  <c r="BI263" i="29"/>
  <c r="BI769" i="10"/>
  <c r="BK170" i="45"/>
  <c r="BJ114" i="42"/>
  <c r="BJ463" i="45"/>
  <c r="BH133" i="45"/>
  <c r="BH261" i="10"/>
  <c r="BH315" i="10"/>
  <c r="BI94" i="44"/>
  <c r="BI253" i="46"/>
  <c r="BH888" i="10"/>
  <c r="BI484" i="10"/>
  <c r="BH75" i="41"/>
  <c r="BI157" i="44"/>
  <c r="BI610" i="46"/>
  <c r="BH250" i="41"/>
  <c r="BI120" i="44"/>
  <c r="BI152" i="44"/>
  <c r="BI957" i="10"/>
  <c r="BH163" i="29"/>
  <c r="BK107" i="44"/>
  <c r="BI313" i="42"/>
  <c r="BI155" i="42"/>
  <c r="BJ390" i="45"/>
  <c r="BH722" i="10"/>
  <c r="BI197" i="41"/>
  <c r="BJ896" i="10"/>
  <c r="BJ168" i="42"/>
  <c r="BI411" i="10"/>
  <c r="BI84" i="41"/>
  <c r="BH298" i="29"/>
  <c r="BH92" i="42"/>
  <c r="BI168" i="45"/>
  <c r="BH1122" i="10"/>
  <c r="BH283" i="44"/>
  <c r="BI482" i="10"/>
  <c r="BH979" i="10"/>
  <c r="BI638" i="46"/>
  <c r="BH913" i="10"/>
  <c r="BH646" i="10"/>
  <c r="BI132" i="42"/>
  <c r="BJ112" i="41"/>
  <c r="BH1094" i="10"/>
  <c r="BJ460" i="45"/>
  <c r="BJ204" i="43"/>
  <c r="BH118" i="10"/>
  <c r="BI245" i="10"/>
  <c r="BI268" i="45"/>
  <c r="BI264" i="29"/>
  <c r="BI1186" i="10"/>
  <c r="BJ391" i="45"/>
  <c r="BI698" i="45"/>
  <c r="BK18" i="40"/>
  <c r="BJ813" i="10"/>
  <c r="BI108" i="42"/>
  <c r="BH164" i="42"/>
  <c r="BJ181" i="29"/>
  <c r="BJ1029" i="10"/>
  <c r="BI244" i="10"/>
  <c r="BH679" i="45"/>
  <c r="BJ412" i="10"/>
  <c r="BI72" i="46"/>
  <c r="BJ455" i="45"/>
  <c r="BI237" i="44"/>
  <c r="BH572" i="10"/>
  <c r="BJ133" i="42"/>
  <c r="BH557" i="45"/>
  <c r="BJ1028" i="10"/>
  <c r="BI142" i="10"/>
  <c r="BH460" i="10"/>
  <c r="BH110" i="41"/>
  <c r="BL827" i="10"/>
  <c r="BH38" i="46"/>
  <c r="BJ220" i="45"/>
  <c r="BI173" i="43"/>
  <c r="BI188" i="43"/>
  <c r="BH179" i="44"/>
  <c r="BI335" i="10"/>
  <c r="BK820" i="10"/>
  <c r="BK99" i="41"/>
  <c r="BG3" i="46"/>
  <c r="BI686" i="45"/>
  <c r="BH870" i="10"/>
  <c r="BH86" i="42"/>
  <c r="BI119" i="44"/>
  <c r="BI493" i="45"/>
  <c r="BI1051" i="10"/>
  <c r="BH565" i="10"/>
  <c r="BJ573" i="46"/>
  <c r="BI232" i="46"/>
  <c r="BJ152" i="46"/>
  <c r="BH83" i="41"/>
  <c r="BI127" i="43"/>
  <c r="BJ209" i="45"/>
  <c r="BJ257" i="45"/>
  <c r="BH475" i="10"/>
  <c r="BI265" i="29"/>
  <c r="BI302" i="46"/>
  <c r="BI573" i="45"/>
  <c r="BJ221" i="46"/>
  <c r="BH680" i="45"/>
  <c r="BI174" i="45"/>
  <c r="BI163" i="29"/>
  <c r="BI16" i="40"/>
  <c r="BI225" i="43"/>
  <c r="BI146" i="10"/>
  <c r="BJ90" i="29"/>
  <c r="BH264" i="29"/>
  <c r="BJ466" i="45"/>
  <c r="BI233" i="43"/>
  <c r="BH300" i="46"/>
  <c r="BI391" i="45"/>
  <c r="BH92" i="46"/>
  <c r="BG8" i="42"/>
  <c r="BH764" i="10"/>
  <c r="BI767" i="10"/>
  <c r="BI158" i="29"/>
  <c r="BJ102" i="44"/>
  <c r="BJ136" i="44"/>
  <c r="BI113" i="46"/>
  <c r="BH647" i="45"/>
  <c r="BH803" i="46"/>
  <c r="BI149" i="44"/>
  <c r="BI126" i="46"/>
  <c r="BJ267" i="45"/>
  <c r="BI104" i="46"/>
  <c r="BI269" i="29"/>
  <c r="BH292" i="10"/>
  <c r="BI893" i="46"/>
  <c r="BI121" i="29"/>
  <c r="BI682" i="45"/>
  <c r="BH139" i="41"/>
  <c r="BJ491" i="10"/>
  <c r="BK231" i="45"/>
  <c r="BI893" i="10"/>
  <c r="BI171" i="29"/>
  <c r="BK157" i="46"/>
  <c r="BJ152" i="29"/>
  <c r="BI570" i="46"/>
  <c r="BI136" i="44"/>
  <c r="BI696" i="45"/>
  <c r="BH99" i="44"/>
  <c r="BI99" i="10"/>
  <c r="BI101" i="43"/>
  <c r="BL826" i="10"/>
  <c r="BI384" i="46"/>
  <c r="BI450" i="45"/>
  <c r="BJ14" i="40"/>
  <c r="BI111" i="10"/>
  <c r="BK225" i="29"/>
  <c r="BH283" i="43"/>
  <c r="BH604" i="10"/>
  <c r="BI155" i="43"/>
  <c r="BI687" i="45"/>
  <c r="BH334" i="46"/>
  <c r="BI162" i="42"/>
  <c r="BH630" i="10"/>
  <c r="BH408" i="10"/>
  <c r="BJ199" i="45"/>
  <c r="BH466" i="10"/>
  <c r="BH643" i="10"/>
  <c r="BI243" i="29"/>
  <c r="BJ371" i="10"/>
  <c r="BI421" i="45"/>
  <c r="BK155" i="46"/>
  <c r="BI133" i="42"/>
  <c r="BI688" i="45"/>
  <c r="BH703" i="10"/>
  <c r="BH120" i="43"/>
  <c r="BJ159" i="45"/>
  <c r="BH129" i="42"/>
  <c r="BI110" i="43"/>
  <c r="BJ95" i="44"/>
  <c r="BI178" i="44"/>
  <c r="BH243" i="44"/>
  <c r="BH284" i="43"/>
  <c r="BJ168" i="44"/>
  <c r="BI96" i="41"/>
  <c r="BI511" i="46"/>
  <c r="BH119" i="44"/>
  <c r="BJ169" i="44"/>
  <c r="BH156" i="29"/>
  <c r="BJ168" i="41"/>
  <c r="BH73" i="29"/>
  <c r="BI103" i="41"/>
  <c r="BI586" i="45"/>
  <c r="BI800" i="10"/>
  <c r="BH300" i="10"/>
  <c r="BH415" i="45"/>
  <c r="BH246" i="43"/>
  <c r="BH1101" i="10"/>
  <c r="BI115" i="29"/>
  <c r="BH301" i="10"/>
  <c r="BI887" i="46"/>
  <c r="BJ242" i="45"/>
  <c r="BI181" i="42"/>
  <c r="BG7" i="40"/>
  <c r="BH122" i="43"/>
  <c r="BH326" i="42"/>
  <c r="BI100" i="44"/>
  <c r="BJ470" i="45"/>
  <c r="BJ526" i="10"/>
  <c r="BH370" i="10"/>
  <c r="BI1008" i="10"/>
  <c r="BJ198" i="45"/>
  <c r="BH883" i="10"/>
  <c r="BI236" i="46"/>
  <c r="BK247" i="45"/>
  <c r="BI122" i="43"/>
  <c r="BG8" i="46"/>
  <c r="BI193" i="43"/>
  <c r="BJ207" i="45"/>
  <c r="BJ109" i="42"/>
  <c r="BH185" i="45"/>
  <c r="BH310" i="10"/>
  <c r="BI242" i="45"/>
  <c r="BH140" i="44"/>
  <c r="BH139" i="45"/>
  <c r="BI489" i="45"/>
  <c r="BI262" i="45"/>
  <c r="BK214" i="42"/>
  <c r="BI161" i="42"/>
  <c r="BH285" i="41"/>
  <c r="BI253" i="42"/>
  <c r="BH478" i="46"/>
  <c r="BI204" i="10"/>
  <c r="BH213" i="10"/>
  <c r="BI220" i="42"/>
  <c r="BG5" i="42"/>
  <c r="BJ487" i="10"/>
  <c r="BJ775" i="10"/>
  <c r="BI213" i="44"/>
  <c r="BG9" i="40"/>
  <c r="BK248" i="45"/>
  <c r="BH172" i="42"/>
  <c r="BI177" i="43"/>
  <c r="BH797" i="10"/>
  <c r="BI246" i="29"/>
  <c r="BK108" i="44"/>
  <c r="BI503" i="45"/>
  <c r="BJ184" i="29"/>
  <c r="BH128" i="29"/>
  <c r="BJ746" i="46"/>
  <c r="BH982" i="10"/>
  <c r="BH318" i="42"/>
  <c r="BH583" i="10"/>
  <c r="BI74" i="10"/>
  <c r="BG14" i="43"/>
  <c r="BH719" i="10"/>
  <c r="BG9" i="46"/>
  <c r="BH253" i="41"/>
  <c r="BJ534" i="45"/>
  <c r="BH765" i="10"/>
  <c r="BJ255" i="41"/>
  <c r="BI799" i="10"/>
  <c r="BJ212" i="41"/>
  <c r="BI289" i="45"/>
  <c r="BJ211" i="43"/>
  <c r="BI179" i="43"/>
  <c r="BH487" i="10"/>
  <c r="BI240" i="43"/>
  <c r="BI696" i="46"/>
  <c r="BJ1104" i="10"/>
  <c r="BI262" i="42"/>
  <c r="BI1065" i="10"/>
  <c r="BK104" i="29"/>
  <c r="BH324" i="46"/>
  <c r="BI1035" i="10"/>
  <c r="BJ209" i="29"/>
  <c r="BH80" i="44"/>
  <c r="BI284" i="10"/>
  <c r="BH69" i="41"/>
  <c r="BI617" i="46"/>
  <c r="BH855" i="10"/>
  <c r="BH299" i="46"/>
  <c r="BH981" i="10"/>
  <c r="BH613" i="10"/>
  <c r="BH136" i="45"/>
  <c r="BJ180" i="10"/>
  <c r="BI134" i="46"/>
  <c r="BH794" i="10"/>
  <c r="BH95" i="29"/>
  <c r="BI260" i="46"/>
  <c r="BI341" i="45"/>
  <c r="BJ261" i="45"/>
  <c r="BJ250" i="29"/>
  <c r="BH252" i="43"/>
  <c r="BI226" i="42"/>
  <c r="BH562" i="45"/>
  <c r="BJ210" i="45"/>
  <c r="BJ198" i="42"/>
  <c r="BH588" i="10"/>
  <c r="BH98" i="42"/>
  <c r="BH42" i="46"/>
  <c r="BH1063" i="10"/>
  <c r="BK158" i="46"/>
  <c r="BI1152" i="10"/>
  <c r="BJ166" i="29"/>
  <c r="BH127" i="44"/>
  <c r="BI191" i="46"/>
  <c r="BH1124" i="10"/>
  <c r="BJ749" i="46"/>
  <c r="BJ16" i="40"/>
  <c r="BH93" i="44"/>
  <c r="BI472" i="46"/>
  <c r="BH178" i="44"/>
  <c r="BH289" i="41"/>
  <c r="BI246" i="45"/>
  <c r="BK823" i="10"/>
  <c r="BK211" i="42"/>
  <c r="BI123" i="29"/>
  <c r="BI217" i="45"/>
  <c r="BJ194" i="41"/>
  <c r="BH116" i="41"/>
  <c r="BK181" i="41"/>
  <c r="BI701" i="45"/>
  <c r="BJ104" i="42"/>
  <c r="BI962" i="10"/>
  <c r="BJ229" i="43"/>
  <c r="BH320" i="42"/>
  <c r="BI612" i="46"/>
  <c r="BI1049" i="10"/>
  <c r="BK841" i="10"/>
  <c r="BG15" i="45"/>
  <c r="BH651" i="10"/>
  <c r="BJ159" i="46"/>
  <c r="BJ98" i="44"/>
  <c r="BI56" i="46"/>
  <c r="BH521" i="10"/>
  <c r="BJ849" i="46"/>
  <c r="BI232" i="43"/>
  <c r="BI122" i="29"/>
  <c r="BI284" i="42"/>
  <c r="BJ238" i="41"/>
  <c r="BH151" i="42"/>
  <c r="BH291" i="44"/>
  <c r="BH254" i="44"/>
  <c r="BI64" i="46"/>
  <c r="BH984" i="10"/>
  <c r="BI224" i="41"/>
  <c r="BI879" i="10"/>
  <c r="BI169" i="42"/>
  <c r="BH304" i="10"/>
  <c r="BH167" i="29"/>
  <c r="BI894" i="46"/>
  <c r="BJ132" i="42"/>
  <c r="BI1104" i="10"/>
  <c r="BH802" i="46"/>
  <c r="BH784" i="10"/>
  <c r="BH121" i="41"/>
  <c r="BI259" i="10"/>
  <c r="BJ139" i="41"/>
  <c r="BI176" i="44"/>
  <c r="BI888" i="46"/>
  <c r="BH187" i="10"/>
  <c r="BI17" i="40"/>
  <c r="BH124" i="10"/>
  <c r="BI279" i="43"/>
  <c r="BJ222" i="42"/>
  <c r="BI158" i="43"/>
  <c r="BH85" i="44"/>
  <c r="BH644" i="10"/>
  <c r="BJ185" i="45"/>
  <c r="BJ1105" i="10"/>
  <c r="BJ223" i="42"/>
  <c r="BI1046" i="10"/>
  <c r="BI230" i="46"/>
  <c r="BI183" i="45"/>
  <c r="BI173" i="45"/>
  <c r="BH157" i="29"/>
  <c r="BH409" i="10"/>
  <c r="BH124" i="43"/>
  <c r="BJ1010" i="10"/>
  <c r="BJ866" i="10"/>
  <c r="BI419" i="45"/>
  <c r="BI260" i="42"/>
  <c r="BI1016" i="10"/>
  <c r="BH302" i="10"/>
  <c r="BH415" i="10"/>
  <c r="BJ98" i="29"/>
  <c r="BJ464" i="45"/>
  <c r="BG12" i="40"/>
  <c r="BH173" i="44"/>
  <c r="BI185" i="46"/>
  <c r="BH872" i="10"/>
  <c r="BH257" i="41"/>
  <c r="BI151" i="42"/>
  <c r="BJ1171" i="10"/>
  <c r="BH270" i="10"/>
  <c r="BH802" i="10"/>
  <c r="BK183" i="10"/>
  <c r="BI1068" i="10"/>
  <c r="BH168" i="44"/>
  <c r="BI172" i="45"/>
  <c r="BL18" i="40"/>
  <c r="BJ244" i="45"/>
  <c r="BH271" i="29"/>
  <c r="BH157" i="45"/>
  <c r="BK222" i="46"/>
  <c r="BH333" i="46"/>
  <c r="BI109" i="42"/>
  <c r="BJ377" i="45"/>
  <c r="BJ108" i="42"/>
  <c r="BH326" i="10"/>
  <c r="BJ275" i="45"/>
  <c r="BH16" i="40"/>
  <c r="BJ270" i="29"/>
  <c r="BH229" i="46"/>
  <c r="BJ529" i="10"/>
  <c r="BI229" i="43"/>
  <c r="BH239" i="44"/>
  <c r="BH290" i="44"/>
  <c r="BI534" i="10"/>
  <c r="BJ379" i="45"/>
  <c r="BI487" i="10"/>
  <c r="BH183" i="43"/>
  <c r="BH244" i="44"/>
  <c r="BJ224" i="29"/>
  <c r="BI118" i="42"/>
  <c r="BI247" i="10"/>
  <c r="BJ205" i="43"/>
  <c r="BI139" i="41"/>
  <c r="BH459" i="10"/>
  <c r="BH416" i="45"/>
  <c r="BG3" i="41"/>
  <c r="BI93" i="42"/>
  <c r="BH699" i="10"/>
  <c r="BI169" i="45"/>
  <c r="BJ207" i="29"/>
  <c r="BI89" i="29"/>
  <c r="BI904" i="10"/>
  <c r="BJ165" i="29"/>
  <c r="BJ130" i="43"/>
  <c r="BI178" i="46"/>
  <c r="BJ127" i="44"/>
  <c r="BI123" i="46"/>
  <c r="BI88" i="41"/>
  <c r="BI116" i="41"/>
  <c r="BI194" i="10"/>
  <c r="BI1099" i="10"/>
  <c r="BG10" i="40"/>
  <c r="BI369" i="46"/>
  <c r="BH596" i="10"/>
  <c r="BH147" i="44"/>
  <c r="BH125" i="29"/>
  <c r="BI112" i="44"/>
  <c r="BJ372" i="10"/>
  <c r="BJ521" i="45"/>
  <c r="BH172" i="44"/>
  <c r="BH112" i="41"/>
  <c r="BJ1170" i="10"/>
  <c r="BI143" i="41"/>
  <c r="BH88" i="41"/>
  <c r="BI927" i="10"/>
  <c r="BK175" i="41"/>
  <c r="BH871" i="10"/>
  <c r="BI139" i="46"/>
  <c r="BG51" i="10"/>
  <c r="BJ100" i="43"/>
  <c r="BI216" i="29"/>
  <c r="BJ335" i="45"/>
  <c r="BH482" i="10"/>
  <c r="BH106" i="46"/>
  <c r="BH687" i="45"/>
  <c r="BH684" i="45"/>
  <c r="BH102" i="46"/>
  <c r="BI111" i="42"/>
  <c r="BH136" i="29"/>
  <c r="BI164" i="29"/>
  <c r="BH338" i="46"/>
  <c r="BI430" i="45"/>
  <c r="BH866" i="10"/>
  <c r="BH150" i="41"/>
  <c r="BI1102" i="10"/>
  <c r="BH284" i="41"/>
  <c r="BI460" i="46"/>
  <c r="BI934" i="10"/>
  <c r="BJ188" i="29"/>
  <c r="BH400" i="45"/>
  <c r="BI618" i="46"/>
  <c r="BI106" i="43"/>
  <c r="BI147" i="44"/>
  <c r="BJ1107" i="10"/>
  <c r="BG17" i="42"/>
  <c r="BH242" i="46"/>
  <c r="BI181" i="43"/>
  <c r="BJ135" i="44"/>
  <c r="BI94" i="43"/>
  <c r="BI698" i="46"/>
  <c r="BJ262" i="45"/>
  <c r="BI83" i="10"/>
  <c r="BH132" i="29"/>
  <c r="BI54" i="46"/>
  <c r="BH306" i="29"/>
  <c r="BH79" i="46"/>
  <c r="BJ146" i="46"/>
  <c r="BI500" i="45"/>
  <c r="BJ777" i="10"/>
  <c r="BI199" i="45"/>
  <c r="BI108" i="29"/>
  <c r="BH40" i="46"/>
  <c r="BI223" i="42"/>
  <c r="BI897" i="46"/>
  <c r="BH84" i="42"/>
  <c r="BI114" i="42"/>
  <c r="BK199" i="29"/>
  <c r="BI931" i="10"/>
  <c r="BH258" i="41"/>
  <c r="BH1055" i="10"/>
  <c r="BJ862" i="10"/>
  <c r="BJ904" i="10"/>
  <c r="BJ253" i="29"/>
  <c r="BH164" i="45"/>
  <c r="BI93" i="44"/>
  <c r="BI289" i="10"/>
  <c r="BI657" i="45"/>
  <c r="BI1138" i="10"/>
  <c r="BH230" i="46"/>
  <c r="BI120" i="29"/>
  <c r="BI224" i="10"/>
  <c r="BI254" i="45"/>
  <c r="BH360" i="10"/>
  <c r="BH889" i="10"/>
  <c r="BJ170" i="45"/>
  <c r="BI584" i="45"/>
  <c r="BI197" i="10"/>
  <c r="BG6" i="45"/>
  <c r="BI190" i="44"/>
  <c r="BH1029" i="10"/>
  <c r="BH166" i="42"/>
  <c r="BI133" i="46"/>
  <c r="BH127" i="29"/>
  <c r="BI900" i="10"/>
  <c r="BI649" i="46"/>
  <c r="BI119" i="43"/>
  <c r="BI151" i="41"/>
  <c r="BH426" i="45"/>
  <c r="BJ522" i="45"/>
  <c r="BH786" i="10"/>
  <c r="BJ453" i="45"/>
  <c r="BH592" i="10"/>
  <c r="BJ193" i="43"/>
  <c r="BI91" i="43"/>
  <c r="BI790" i="46"/>
  <c r="BI373" i="10"/>
  <c r="BH294" i="43"/>
  <c r="BI435" i="46"/>
  <c r="BH70" i="41"/>
  <c r="BH242" i="10"/>
  <c r="BI270" i="45"/>
  <c r="BI217" i="10"/>
  <c r="BI100" i="42"/>
  <c r="BH147" i="45"/>
  <c r="BH329" i="46"/>
  <c r="BI214" i="43"/>
  <c r="BH102" i="42"/>
  <c r="BH1066" i="10"/>
  <c r="BJ517" i="46"/>
  <c r="BI305" i="46"/>
  <c r="BJ584" i="46"/>
  <c r="BI104" i="41"/>
  <c r="BI377" i="45"/>
  <c r="BJ193" i="29"/>
  <c r="BI554" i="45"/>
  <c r="BH687" i="10"/>
  <c r="BI264" i="45"/>
  <c r="BG9" i="29"/>
  <c r="BJ158" i="44"/>
  <c r="BI1191" i="10"/>
  <c r="BI332" i="46"/>
  <c r="BG10" i="43"/>
  <c r="BI233" i="42"/>
  <c r="BJ132" i="43"/>
  <c r="BH129" i="10"/>
  <c r="BI129" i="43"/>
  <c r="BI93" i="29"/>
  <c r="BK212" i="42"/>
  <c r="BH120" i="10"/>
  <c r="BI897" i="10"/>
  <c r="BH771" i="10"/>
  <c r="BI227" i="10"/>
  <c r="BI234" i="43"/>
  <c r="BI244" i="45"/>
  <c r="BJ125" i="42"/>
  <c r="BJ140" i="46"/>
  <c r="BI230" i="10"/>
  <c r="BJ172" i="45"/>
  <c r="BI895" i="46"/>
  <c r="BH637" i="46"/>
  <c r="BH77" i="29"/>
  <c r="BJ1108" i="10"/>
  <c r="BJ231" i="42"/>
  <c r="BK107" i="43"/>
  <c r="BH1132" i="10"/>
  <c r="BH688" i="10"/>
  <c r="BJ345" i="45"/>
  <c r="BI163" i="44"/>
  <c r="BK229" i="45"/>
  <c r="BJ508" i="45"/>
  <c r="BJ527" i="10"/>
  <c r="BH396" i="45"/>
  <c r="BI158" i="41"/>
  <c r="BI456" i="46"/>
  <c r="BH685" i="10"/>
  <c r="BH105" i="10"/>
  <c r="BI148" i="29"/>
  <c r="BI807" i="10"/>
  <c r="BH1045" i="10"/>
  <c r="BJ182" i="10"/>
  <c r="BJ537" i="46"/>
  <c r="BH185" i="43"/>
  <c r="BK179" i="41"/>
  <c r="BJ532" i="46"/>
  <c r="BI95" i="43"/>
  <c r="BH985" i="10"/>
  <c r="BJ102" i="42"/>
  <c r="BH95" i="41"/>
  <c r="BH574" i="10"/>
  <c r="BH139" i="43"/>
  <c r="BI134" i="43"/>
  <c r="BJ178" i="42"/>
  <c r="BG7" i="43"/>
  <c r="BI137" i="46"/>
  <c r="BH90" i="43"/>
  <c r="BI227" i="41"/>
  <c r="BH181" i="45"/>
  <c r="BI222" i="44"/>
  <c r="BI262" i="46"/>
  <c r="BI479" i="46"/>
  <c r="BJ248" i="44"/>
  <c r="BI259" i="42"/>
  <c r="BH83" i="44"/>
  <c r="BJ191" i="43"/>
  <c r="BH251" i="41"/>
  <c r="BJ158" i="10"/>
  <c r="BJ106" i="43"/>
  <c r="BG49" i="10"/>
  <c r="BJ278" i="45"/>
  <c r="BH74" i="41"/>
  <c r="BH145" i="43"/>
  <c r="BI117" i="41"/>
  <c r="BJ1035" i="10"/>
  <c r="BJ147" i="29"/>
  <c r="BI119" i="10"/>
  <c r="BI495" i="45"/>
  <c r="BH698" i="10"/>
  <c r="BI582" i="45"/>
  <c r="BI179" i="46"/>
  <c r="BJ152" i="10"/>
  <c r="BI1158" i="10"/>
  <c r="BI273" i="44"/>
  <c r="BJ820" i="10"/>
  <c r="BI153" i="43"/>
  <c r="BH649" i="45"/>
  <c r="BI246" i="44"/>
  <c r="BH98" i="10"/>
  <c r="BH177" i="42"/>
  <c r="BJ185" i="29"/>
  <c r="BH99" i="42"/>
  <c r="BH194" i="10"/>
  <c r="BJ576" i="46"/>
  <c r="BI418" i="45"/>
  <c r="BI94" i="42"/>
  <c r="BJ512" i="46"/>
  <c r="BI156" i="29"/>
  <c r="BI343" i="45"/>
  <c r="BH87" i="42"/>
  <c r="BI428" i="45"/>
  <c r="BI695" i="46"/>
  <c r="BI387" i="45"/>
  <c r="BH410" i="10"/>
  <c r="BI1100" i="10"/>
  <c r="BJ773" i="10"/>
  <c r="BI491" i="10"/>
  <c r="BH636" i="10"/>
  <c r="BI811" i="10"/>
  <c r="BJ19" i="40"/>
  <c r="BH677" i="10"/>
  <c r="BJ230" i="41"/>
  <c r="BI747" i="10"/>
  <c r="BK220" i="46"/>
  <c r="BJ283" i="42"/>
  <c r="BH630" i="46"/>
  <c r="BI146" i="41"/>
  <c r="BJ256" i="29"/>
  <c r="BJ244" i="42"/>
  <c r="BI222" i="10"/>
  <c r="BJ254" i="29"/>
  <c r="BI245" i="45"/>
  <c r="BJ145" i="46"/>
  <c r="BI1045" i="10"/>
  <c r="BH799" i="46"/>
  <c r="BI217" i="43"/>
  <c r="BI177" i="44"/>
  <c r="BI1015" i="10"/>
  <c r="BI141" i="46"/>
  <c r="BJ198" i="41"/>
  <c r="BI155" i="44"/>
  <c r="BJ202" i="44"/>
  <c r="BI246" i="42"/>
  <c r="BJ338" i="45"/>
  <c r="BI1101" i="10"/>
  <c r="BI197" i="46"/>
  <c r="BI249" i="43"/>
  <c r="BI464" i="46"/>
  <c r="BI311" i="46"/>
  <c r="BI331" i="45"/>
  <c r="BJ454" i="45"/>
  <c r="BJ411" i="10"/>
  <c r="BH414" i="10"/>
  <c r="BJ443" i="45"/>
  <c r="BH72" i="10"/>
  <c r="BJ479" i="45"/>
  <c r="BI154" i="43"/>
  <c r="BK147" i="46"/>
  <c r="BH142" i="43"/>
  <c r="BH120" i="42"/>
  <c r="BK244" i="45"/>
  <c r="BJ154" i="44"/>
  <c r="BI218" i="43"/>
  <c r="BJ168" i="10"/>
  <c r="BJ383" i="45"/>
  <c r="BH640" i="10"/>
  <c r="BH123" i="42"/>
  <c r="BH413" i="10"/>
  <c r="BI180" i="46"/>
  <c r="BG7" i="46"/>
  <c r="BI192" i="10"/>
  <c r="BG13" i="43"/>
  <c r="BJ452" i="45"/>
  <c r="BI773" i="10"/>
  <c r="BI247" i="44"/>
  <c r="BI219" i="43"/>
  <c r="BI271" i="10"/>
  <c r="BH282" i="42"/>
  <c r="BH565" i="45"/>
  <c r="BH95" i="43"/>
  <c r="BJ12" i="40"/>
  <c r="BI331" i="46"/>
  <c r="BJ159" i="43"/>
  <c r="BI257" i="41"/>
  <c r="BG11" i="41"/>
  <c r="BJ172" i="41"/>
  <c r="BI252" i="45"/>
  <c r="BH271" i="10"/>
  <c r="BH1052" i="10"/>
  <c r="BK194" i="29"/>
  <c r="BI251" i="41"/>
  <c r="BH1040" i="10"/>
  <c r="BK146" i="46"/>
  <c r="BG4" i="40"/>
  <c r="BI959" i="10"/>
  <c r="BJ99" i="43"/>
  <c r="BH1046" i="10"/>
  <c r="BI1030" i="10"/>
  <c r="BH266" i="29"/>
  <c r="BH617" i="10"/>
  <c r="BH142" i="10"/>
  <c r="BJ102" i="43"/>
  <c r="BH138" i="44"/>
  <c r="BJ768" i="10"/>
  <c r="BI648" i="45"/>
  <c r="BJ1048" i="10"/>
  <c r="BH165" i="43"/>
  <c r="BI225" i="42"/>
  <c r="BJ225" i="44"/>
  <c r="BI368" i="45"/>
  <c r="BI277" i="41"/>
  <c r="BI96" i="43"/>
  <c r="BI781" i="46"/>
  <c r="BI198" i="45"/>
  <c r="BK219" i="46"/>
  <c r="BH1125" i="10"/>
  <c r="BH325" i="46"/>
  <c r="BI697" i="45"/>
  <c r="BI99" i="41"/>
  <c r="BJ95" i="43"/>
  <c r="BI191" i="41"/>
  <c r="BJ865" i="10"/>
  <c r="BG5" i="44"/>
  <c r="BJ253" i="43"/>
  <c r="BI184" i="45"/>
  <c r="BK198" i="29"/>
  <c r="BI122" i="46"/>
  <c r="BI195" i="41"/>
  <c r="BI1092" i="10"/>
  <c r="BH691" i="45"/>
  <c r="BI745" i="10"/>
  <c r="BJ151" i="46"/>
  <c r="BH621" i="10"/>
  <c r="BH1064" i="10"/>
  <c r="BH561" i="45"/>
  <c r="BH117" i="41"/>
  <c r="BH142" i="45"/>
  <c r="BH602" i="10"/>
  <c r="BI104" i="44"/>
  <c r="BJ435" i="45"/>
  <c r="BJ394" i="46"/>
  <c r="BI257" i="42"/>
  <c r="BI234" i="41"/>
  <c r="BI1031" i="10"/>
  <c r="BH142" i="42"/>
  <c r="BH94" i="44"/>
  <c r="BI960" i="10"/>
  <c r="BI258" i="10"/>
  <c r="BJ210" i="29"/>
  <c r="BH262" i="29"/>
  <c r="BH745" i="10"/>
  <c r="BH148" i="44"/>
  <c r="BI876" i="10"/>
  <c r="BH88" i="29"/>
  <c r="BJ204" i="44"/>
  <c r="BH129" i="41"/>
  <c r="BI243" i="41"/>
  <c r="BI124" i="46"/>
  <c r="BH178" i="42"/>
  <c r="BI220" i="45"/>
  <c r="BH153" i="42"/>
  <c r="BH491" i="10"/>
  <c r="BI1154" i="10"/>
  <c r="BI873" i="10"/>
  <c r="BI232" i="10"/>
  <c r="BH610" i="10"/>
  <c r="BH286" i="44"/>
  <c r="BI933" i="10"/>
  <c r="BI1103" i="10"/>
  <c r="BJ543" i="45"/>
  <c r="BJ825" i="10"/>
  <c r="BH231" i="46"/>
  <c r="BI210" i="29"/>
  <c r="BJ1174" i="10"/>
  <c r="BI100" i="10"/>
  <c r="BH241" i="44"/>
  <c r="BH169" i="44"/>
  <c r="BJ368" i="10"/>
  <c r="BI167" i="43"/>
  <c r="BI182" i="44"/>
  <c r="BI144" i="10"/>
  <c r="BH9" i="40"/>
  <c r="BK217" i="46"/>
  <c r="BI458" i="45"/>
  <c r="BI452" i="45"/>
  <c r="BJ485" i="10"/>
  <c r="BJ1169" i="10"/>
  <c r="BH76" i="10"/>
  <c r="BI1190" i="10"/>
  <c r="BH352" i="10"/>
  <c r="BI183" i="42"/>
  <c r="BI242" i="44"/>
  <c r="BJ528" i="10"/>
  <c r="BH177" i="43"/>
  <c r="BH1031" i="10"/>
  <c r="BI130" i="46"/>
  <c r="BJ880" i="10"/>
  <c r="BH188" i="45"/>
  <c r="BH93" i="42"/>
  <c r="BJ191" i="41"/>
  <c r="BI875" i="10"/>
  <c r="BI474" i="46"/>
  <c r="BH746" i="10"/>
  <c r="BI250" i="42"/>
  <c r="BI105" i="46"/>
  <c r="BH567" i="45"/>
  <c r="BI176" i="45"/>
  <c r="BJ401" i="46"/>
  <c r="BH912" i="10"/>
  <c r="BJ114" i="41"/>
  <c r="BG7" i="41"/>
  <c r="BH1004" i="10"/>
  <c r="BI128" i="10"/>
  <c r="BH700" i="10"/>
  <c r="BH140" i="10"/>
  <c r="BJ172" i="10"/>
  <c r="BI375" i="46"/>
  <c r="BI212" i="46"/>
  <c r="BH265" i="10"/>
  <c r="BI506" i="45"/>
  <c r="BK144" i="46"/>
  <c r="BJ162" i="10"/>
  <c r="BI186" i="46"/>
  <c r="BH123" i="10"/>
  <c r="BH141" i="43"/>
  <c r="BJ423" i="10"/>
  <c r="BH625" i="46"/>
  <c r="BH147" i="10"/>
  <c r="BH165" i="42"/>
  <c r="BI210" i="45"/>
  <c r="BI230" i="41"/>
  <c r="BH282" i="41"/>
  <c r="BI492" i="45"/>
  <c r="BI899" i="10"/>
  <c r="BH656" i="10"/>
  <c r="BI512" i="45"/>
  <c r="BJ337" i="45"/>
  <c r="BH193" i="10"/>
  <c r="BH185" i="10"/>
  <c r="BI417" i="10"/>
  <c r="BJ382" i="45"/>
  <c r="BJ1140" i="10"/>
  <c r="BI886" i="46"/>
  <c r="BJ205" i="44"/>
  <c r="BH1024" i="10"/>
  <c r="BI485" i="10"/>
  <c r="BI106" i="41"/>
  <c r="BH78" i="29"/>
  <c r="BJ196" i="29"/>
  <c r="BH519" i="10"/>
  <c r="BI181" i="46"/>
  <c r="BH727" i="10"/>
  <c r="BI251" i="45"/>
  <c r="BI97" i="44"/>
  <c r="BJ194" i="45"/>
  <c r="BI174" i="43"/>
  <c r="BJ214" i="46"/>
  <c r="BJ536" i="46"/>
  <c r="BH146" i="41"/>
  <c r="BI167" i="44"/>
  <c r="BH289" i="10"/>
  <c r="BH625" i="10"/>
  <c r="BH138" i="29"/>
  <c r="BI101" i="10"/>
  <c r="BI1137" i="10"/>
  <c r="BJ433" i="45"/>
  <c r="BI277" i="45"/>
  <c r="BH801" i="10"/>
  <c r="BI129" i="10"/>
  <c r="BH246" i="41"/>
  <c r="BI189" i="42"/>
  <c r="BJ122" i="42"/>
  <c r="BI107" i="46"/>
  <c r="BI162" i="45"/>
  <c r="BH14" i="40"/>
  <c r="BH578" i="10"/>
  <c r="BJ18" i="40"/>
  <c r="BH323" i="42"/>
  <c r="BK191" i="29"/>
  <c r="BH653" i="45"/>
  <c r="BI405" i="45"/>
  <c r="BH455" i="10"/>
  <c r="BJ745" i="46"/>
  <c r="BI130" i="44"/>
  <c r="BI692" i="46"/>
  <c r="BI287" i="45"/>
  <c r="BI225" i="44"/>
  <c r="BH173" i="29"/>
  <c r="BI161" i="45"/>
  <c r="BJ227" i="42"/>
  <c r="BJ106" i="29"/>
  <c r="BJ99" i="41"/>
  <c r="BJ197" i="42"/>
  <c r="BI157" i="45"/>
  <c r="BJ581" i="46"/>
  <c r="BI141" i="10"/>
  <c r="BJ231" i="43"/>
  <c r="BJ249" i="29"/>
  <c r="BJ520" i="45"/>
  <c r="BH732" i="10"/>
  <c r="BG57" i="10"/>
  <c r="BH450" i="10"/>
  <c r="BH73" i="10"/>
  <c r="BJ402" i="46"/>
  <c r="BH78" i="44"/>
  <c r="BI1195" i="10"/>
  <c r="BJ197" i="41"/>
  <c r="BJ95" i="29"/>
  <c r="BG17" i="40"/>
  <c r="BI374" i="10"/>
  <c r="BI457" i="45"/>
  <c r="BI810" i="10"/>
  <c r="BG10" i="41"/>
  <c r="BI328" i="45"/>
  <c r="BH485" i="10"/>
  <c r="BG18" i="40"/>
  <c r="BH154" i="41"/>
  <c r="BG19" i="43"/>
  <c r="BJ428" i="10"/>
  <c r="BH130" i="41"/>
  <c r="BH110" i="46"/>
  <c r="BH97" i="42"/>
  <c r="BJ1109" i="10"/>
  <c r="BG14" i="41"/>
  <c r="BI777" i="10"/>
  <c r="BH159" i="45"/>
  <c r="BH98" i="29"/>
  <c r="BH199" i="10"/>
  <c r="BH153" i="41"/>
  <c r="BH1027" i="10"/>
  <c r="BH78" i="43"/>
  <c r="BI235" i="46"/>
  <c r="BK850" i="10"/>
  <c r="BJ144" i="46"/>
  <c r="BJ188" i="45"/>
  <c r="BJ98" i="43"/>
  <c r="BI219" i="10"/>
  <c r="BI813" i="10"/>
  <c r="BH167" i="42"/>
  <c r="BH368" i="45"/>
  <c r="BH92" i="44"/>
  <c r="BJ223" i="46"/>
  <c r="BH48" i="46"/>
  <c r="BH72" i="41"/>
  <c r="BH245" i="41"/>
  <c r="BI1141" i="10"/>
  <c r="BK234" i="45"/>
  <c r="BJ1053" i="10"/>
  <c r="BH1127" i="10"/>
  <c r="BI207" i="10"/>
  <c r="BG11" i="45"/>
  <c r="BI276" i="46"/>
  <c r="BJ493" i="10"/>
  <c r="BI488" i="45"/>
  <c r="BH142" i="44"/>
  <c r="BH806" i="46"/>
  <c r="BH79" i="10"/>
  <c r="BJ137" i="41"/>
  <c r="BJ179" i="43"/>
  <c r="BG3" i="43"/>
  <c r="BI370" i="45"/>
  <c r="BI155" i="10"/>
  <c r="BG15" i="44"/>
  <c r="BH105" i="46"/>
  <c r="BL832" i="10"/>
  <c r="BI1060" i="10"/>
  <c r="BI250" i="10"/>
  <c r="BI255" i="46"/>
  <c r="BI594" i="45"/>
  <c r="BJ186" i="45"/>
  <c r="BG11" i="44"/>
  <c r="BJ376" i="10"/>
  <c r="BH143" i="44"/>
  <c r="BJ1173" i="10"/>
  <c r="BJ218" i="45"/>
  <c r="BH141" i="44"/>
  <c r="BH647" i="10"/>
  <c r="BH312" i="46"/>
  <c r="BJ823" i="10"/>
  <c r="BG13" i="41"/>
  <c r="BI662" i="45"/>
  <c r="BH298" i="10"/>
  <c r="BI105" i="41"/>
  <c r="BH800" i="10"/>
  <c r="BH226" i="10"/>
  <c r="BJ141" i="46"/>
  <c r="BI334" i="10"/>
  <c r="BH165" i="45"/>
  <c r="BH180" i="44"/>
  <c r="BJ389" i="45"/>
  <c r="BH139" i="44"/>
  <c r="BH332" i="46"/>
  <c r="BJ99" i="44"/>
  <c r="BJ523" i="45"/>
  <c r="BJ496" i="10"/>
  <c r="BI173" i="29"/>
  <c r="BJ485" i="45"/>
  <c r="BI287" i="42"/>
  <c r="BI926" i="10"/>
  <c r="BH274" i="10"/>
  <c r="BH1053" i="10"/>
  <c r="BH191" i="42"/>
  <c r="BI449" i="46"/>
  <c r="BI1032" i="10"/>
  <c r="BH169" i="29"/>
  <c r="BL831" i="10"/>
  <c r="BH183" i="45"/>
  <c r="BI683" i="45"/>
  <c r="BI436" i="46"/>
  <c r="BJ192" i="43"/>
  <c r="BH527" i="10"/>
  <c r="BH106" i="10"/>
  <c r="BI166" i="29"/>
  <c r="BH661" i="45"/>
  <c r="BG55" i="10"/>
  <c r="BI1070" i="10"/>
  <c r="BI267" i="29"/>
  <c r="BJ230" i="44"/>
  <c r="BJ154" i="29"/>
  <c r="BH122" i="29"/>
  <c r="BH174" i="29"/>
  <c r="BI436" i="45"/>
  <c r="BH39" i="46"/>
  <c r="BH92" i="41"/>
  <c r="BI194" i="45"/>
  <c r="BH73" i="46"/>
  <c r="BI152" i="41"/>
  <c r="BI150" i="10"/>
  <c r="BI387" i="46"/>
  <c r="BH133" i="42"/>
  <c r="BJ524" i="45"/>
  <c r="BJ193" i="45"/>
  <c r="BI203" i="41"/>
  <c r="BH778" i="10"/>
  <c r="BG8" i="40"/>
  <c r="BI203" i="44"/>
  <c r="BH405" i="45"/>
  <c r="BI139" i="42"/>
  <c r="BJ1011" i="10"/>
  <c r="BH1030" i="10"/>
  <c r="BI252" i="10"/>
  <c r="BG11" i="29"/>
  <c r="BJ232" i="44"/>
  <c r="BH307" i="29"/>
  <c r="BI437" i="46"/>
  <c r="BJ209" i="42"/>
  <c r="BI126" i="10"/>
  <c r="BH97" i="44"/>
  <c r="BI1064" i="10"/>
  <c r="BI577" i="46"/>
  <c r="BI611" i="46"/>
  <c r="BI486" i="46"/>
  <c r="BI187" i="43"/>
  <c r="BI184" i="42"/>
  <c r="BJ490" i="10"/>
  <c r="BI866" i="10"/>
  <c r="BH1007" i="10"/>
  <c r="BG7" i="45"/>
  <c r="BJ468" i="45"/>
  <c r="BH176" i="44"/>
  <c r="BI243" i="10"/>
  <c r="BI118" i="41"/>
  <c r="BJ1172" i="10"/>
  <c r="BH263" i="10"/>
  <c r="BI109" i="10"/>
  <c r="BH1062" i="10"/>
  <c r="BH1095" i="10"/>
  <c r="BH796" i="10"/>
  <c r="BI184" i="46"/>
  <c r="BH420" i="45"/>
  <c r="BH986" i="10"/>
  <c r="BI182" i="42"/>
  <c r="BJ498" i="10"/>
  <c r="BJ483" i="45"/>
  <c r="BI127" i="10"/>
  <c r="BH570" i="10"/>
  <c r="BH422" i="45"/>
  <c r="BJ188" i="44"/>
  <c r="BH319" i="42"/>
  <c r="BI503" i="46"/>
  <c r="BH93" i="43"/>
  <c r="BI1163" i="10"/>
  <c r="BI546" i="45"/>
  <c r="BG11" i="40"/>
  <c r="BI308" i="46"/>
  <c r="BI410" i="45"/>
  <c r="BJ860" i="46"/>
  <c r="BI510" i="46"/>
  <c r="BH77" i="41"/>
  <c r="BI497" i="45"/>
  <c r="BH660" i="45"/>
  <c r="BH272" i="10"/>
  <c r="BH144" i="42"/>
  <c r="BG5" i="43"/>
  <c r="BH314" i="10"/>
  <c r="BG54" i="10"/>
  <c r="BI248" i="44"/>
  <c r="BH749" i="10"/>
  <c r="BI208" i="29"/>
  <c r="BJ183" i="10"/>
  <c r="BH349" i="10"/>
  <c r="BJ109" i="44"/>
  <c r="BI222" i="41"/>
  <c r="BJ157" i="29"/>
  <c r="BJ235" i="43"/>
  <c r="BG14" i="29"/>
  <c r="BI392" i="46"/>
  <c r="BJ271" i="29"/>
  <c r="BG9" i="43"/>
  <c r="BH180" i="43"/>
  <c r="BI129" i="42"/>
  <c r="BH645" i="10"/>
  <c r="BJ177" i="44"/>
  <c r="BI65" i="46"/>
  <c r="BI290" i="45"/>
  <c r="BJ163" i="45"/>
  <c r="BI127" i="42"/>
  <c r="BJ209" i="41"/>
  <c r="BH874" i="10"/>
  <c r="BH91" i="41"/>
  <c r="BH77" i="43"/>
  <c r="BI1073" i="10"/>
  <c r="BH279" i="44"/>
  <c r="BJ864" i="46"/>
  <c r="BH69" i="46"/>
  <c r="BH156" i="41"/>
  <c r="BH877" i="10"/>
  <c r="BI425" i="45"/>
  <c r="BJ1166" i="10"/>
  <c r="BJ545" i="46"/>
  <c r="BH773" i="10"/>
  <c r="BJ542" i="45"/>
  <c r="BH690" i="45"/>
  <c r="BH110" i="10"/>
  <c r="BJ204" i="42"/>
  <c r="BI97" i="29"/>
  <c r="BH350" i="10"/>
  <c r="BJ270" i="42"/>
  <c r="BJ210" i="41"/>
  <c r="BH247" i="44"/>
  <c r="BH249" i="10"/>
  <c r="BH477" i="46"/>
  <c r="BG4" i="44"/>
  <c r="BH294" i="10"/>
  <c r="BH131" i="42"/>
  <c r="BI220" i="41"/>
  <c r="BI269" i="10"/>
  <c r="BI116" i="43"/>
  <c r="BI111" i="44"/>
  <c r="BH789" i="10"/>
  <c r="BJ182" i="41"/>
  <c r="BK836" i="10"/>
  <c r="BH793" i="10"/>
  <c r="BI293" i="45"/>
  <c r="BK251" i="45"/>
  <c r="BK840" i="10"/>
  <c r="BI578" i="46"/>
  <c r="BH132" i="42"/>
  <c r="BH479" i="46"/>
  <c r="BI528" i="10"/>
  <c r="BI1143" i="10"/>
  <c r="BH296" i="43"/>
  <c r="BJ209" i="43"/>
  <c r="BH244" i="10"/>
  <c r="BI1076" i="10"/>
  <c r="BI176" i="42"/>
  <c r="BI203" i="46"/>
  <c r="BJ769" i="10"/>
  <c r="BJ86" i="41"/>
  <c r="BJ444" i="45"/>
  <c r="BH707" i="10"/>
  <c r="BI786" i="46"/>
  <c r="BJ379" i="10"/>
  <c r="BH168" i="29"/>
  <c r="BH418" i="45"/>
  <c r="BJ441" i="45"/>
  <c r="BI267" i="42"/>
  <c r="BI250" i="45"/>
  <c r="BI812" i="10"/>
  <c r="BH84" i="43"/>
  <c r="BI196" i="46"/>
  <c r="BJ246" i="44"/>
  <c r="BI107" i="44"/>
  <c r="BH809" i="10"/>
  <c r="BH788" i="10"/>
  <c r="BH78" i="41"/>
  <c r="BH130" i="42"/>
  <c r="BH857" i="10"/>
  <c r="BI423" i="10"/>
  <c r="BJ199" i="42"/>
  <c r="BI263" i="42"/>
  <c r="BH146" i="10"/>
  <c r="BI1034" i="10"/>
  <c r="BH901" i="10"/>
  <c r="BI175" i="45"/>
  <c r="BI138" i="42"/>
  <c r="BH118" i="29"/>
  <c r="BI257" i="46"/>
  <c r="BH378" i="45"/>
  <c r="BH379" i="45"/>
  <c r="BH191" i="10"/>
  <c r="BI201" i="45"/>
  <c r="BJ756" i="46"/>
  <c r="BI191" i="10"/>
  <c r="BK230" i="29"/>
  <c r="BK844" i="10"/>
  <c r="BH812" i="46"/>
  <c r="BH151" i="29"/>
  <c r="BJ102" i="41"/>
  <c r="BI84" i="46"/>
  <c r="BH326" i="46"/>
  <c r="BJ179" i="41"/>
  <c r="BJ492" i="10"/>
  <c r="BJ203" i="44"/>
  <c r="BH201" i="10"/>
  <c r="BI307" i="46"/>
  <c r="BH152" i="29"/>
  <c r="BH83" i="42"/>
  <c r="BH591" i="10"/>
  <c r="BJ228" i="45"/>
  <c r="BK848" i="10"/>
  <c r="BI53" i="46"/>
  <c r="BH288" i="42"/>
  <c r="BJ534" i="10"/>
  <c r="BJ1145" i="10"/>
  <c r="BH121" i="10"/>
  <c r="BJ1012" i="10"/>
  <c r="BH863" i="10"/>
  <c r="BH129" i="44"/>
  <c r="BH296" i="10"/>
  <c r="BI899" i="46"/>
  <c r="BH74" i="29"/>
  <c r="BH122" i="10"/>
  <c r="BH1100" i="10"/>
  <c r="BI233" i="10"/>
  <c r="BI109" i="43"/>
  <c r="BI218" i="45"/>
  <c r="BH1073" i="10"/>
  <c r="BJ866" i="46"/>
  <c r="BI483" i="46"/>
  <c r="BI107" i="41"/>
  <c r="BK204" i="29"/>
  <c r="BI543" i="45"/>
  <c r="BI329" i="46"/>
  <c r="BH900" i="10"/>
  <c r="BJ166" i="10"/>
  <c r="BI84" i="10"/>
  <c r="BI237" i="41"/>
  <c r="BI199" i="44"/>
  <c r="BI395" i="46"/>
  <c r="BI135" i="42"/>
  <c r="BG11" i="43"/>
  <c r="BI102" i="44"/>
  <c r="BJ269" i="42"/>
  <c r="BI588" i="45"/>
  <c r="BH162" i="43"/>
  <c r="BI104" i="43"/>
  <c r="BI459" i="45"/>
  <c r="BH367" i="45"/>
  <c r="BI149" i="10"/>
  <c r="BI481" i="46"/>
  <c r="BI264" i="46"/>
  <c r="BJ856" i="46"/>
  <c r="BH1013" i="10"/>
  <c r="BH246" i="44"/>
  <c r="BH102" i="10"/>
  <c r="BI345" i="45"/>
  <c r="BH689" i="10"/>
  <c r="BJ182" i="29"/>
  <c r="BI337" i="45"/>
  <c r="BI338" i="10"/>
  <c r="BH249" i="41"/>
  <c r="BH302" i="43"/>
  <c r="BL835" i="10"/>
  <c r="BI257" i="10"/>
  <c r="BJ87" i="41"/>
  <c r="BJ1049" i="10"/>
  <c r="BH44" i="46"/>
  <c r="BJ1114" i="10"/>
  <c r="BH372" i="10"/>
  <c r="BH1010" i="10"/>
  <c r="BI206" i="41"/>
  <c r="BH369" i="10"/>
  <c r="BJ403" i="46"/>
  <c r="BI190" i="42"/>
  <c r="BI1033" i="10"/>
  <c r="BJ1176" i="10"/>
  <c r="BI95" i="44"/>
  <c r="BG18" i="29"/>
  <c r="BH411" i="10"/>
  <c r="BI376" i="45"/>
  <c r="BJ227" i="44"/>
  <c r="BJ156" i="46"/>
  <c r="BJ774" i="10"/>
  <c r="BH331" i="42"/>
  <c r="BI1013" i="10"/>
  <c r="BH1065" i="10"/>
  <c r="BH374" i="10"/>
  <c r="BI270" i="10"/>
  <c r="BJ1177" i="10"/>
  <c r="BG52" i="10"/>
  <c r="BJ217" i="45"/>
  <c r="BJ1168" i="10"/>
  <c r="BI297" i="45"/>
  <c r="BI383" i="45"/>
  <c r="BH144" i="43"/>
  <c r="BI295" i="45"/>
  <c r="BJ456" i="45"/>
  <c r="BI409" i="45"/>
  <c r="BI486" i="10"/>
  <c r="BJ828" i="10"/>
  <c r="BI92" i="29"/>
  <c r="BH353" i="10"/>
  <c r="BI389" i="46"/>
  <c r="BJ437" i="45"/>
  <c r="BI344" i="45"/>
  <c r="BI333" i="46"/>
  <c r="BJ195" i="29"/>
  <c r="BI347" i="45"/>
  <c r="BH93" i="29"/>
  <c r="BI435" i="45"/>
  <c r="BH128" i="10"/>
  <c r="BH88" i="43"/>
  <c r="BJ211" i="41"/>
  <c r="BI783" i="46"/>
  <c r="BI95" i="29"/>
  <c r="BI120" i="10"/>
  <c r="BI81" i="10"/>
  <c r="BI151" i="43"/>
  <c r="BI279" i="42"/>
  <c r="BI1192" i="10"/>
  <c r="BJ397" i="46"/>
  <c r="BI658" i="45"/>
  <c r="BJ223" i="29"/>
  <c r="BI121" i="10"/>
  <c r="BH483" i="46"/>
  <c r="BI259" i="46"/>
  <c r="BH375" i="10"/>
  <c r="BI1069" i="10"/>
  <c r="BI196" i="44"/>
  <c r="BI177" i="42"/>
  <c r="BI591" i="45"/>
  <c r="BJ169" i="10"/>
  <c r="BH657" i="45"/>
  <c r="BH335" i="10"/>
  <c r="BJ215" i="41"/>
  <c r="BJ1014" i="10"/>
  <c r="BH688" i="45"/>
  <c r="BH234" i="46"/>
  <c r="BI517" i="45"/>
  <c r="BJ121" i="29"/>
  <c r="BI234" i="46"/>
  <c r="BJ855" i="46"/>
  <c r="BI144" i="29"/>
  <c r="BK250" i="45"/>
  <c r="BI412" i="10"/>
  <c r="BJ237" i="41"/>
  <c r="BH101" i="29"/>
  <c r="BI109" i="46"/>
  <c r="BJ299" i="45"/>
  <c r="BH45" i="46"/>
  <c r="BJ575" i="46"/>
  <c r="BH577" i="10"/>
  <c r="BI593" i="45"/>
  <c r="BG17" i="43"/>
  <c r="BI240" i="46"/>
  <c r="BH295" i="43"/>
  <c r="BJ175" i="10"/>
  <c r="BH172" i="43"/>
  <c r="BI219" i="45"/>
  <c r="BH90" i="41"/>
  <c r="BJ484" i="45"/>
  <c r="BH417" i="45"/>
  <c r="BI1144" i="10"/>
  <c r="BJ217" i="46"/>
  <c r="BJ471" i="45"/>
  <c r="BJ174" i="45"/>
  <c r="BI221" i="29"/>
  <c r="BH137" i="41"/>
  <c r="BJ194" i="44"/>
  <c r="BK851" i="10"/>
  <c r="BI285" i="10"/>
  <c r="BJ160" i="46"/>
  <c r="BJ489" i="10"/>
  <c r="BI158" i="44"/>
  <c r="BJ173" i="10"/>
  <c r="BH288" i="44"/>
  <c r="BI273" i="46"/>
  <c r="BH81" i="43"/>
  <c r="BH650" i="10"/>
  <c r="BI859" i="10"/>
  <c r="BI99" i="43"/>
  <c r="BI440" i="46"/>
  <c r="BK224" i="29"/>
  <c r="BI220" i="29"/>
  <c r="BI373" i="46"/>
  <c r="BH690" i="10"/>
  <c r="BJ220" i="29"/>
  <c r="BH775" i="10"/>
  <c r="BH875" i="10"/>
  <c r="BI89" i="46"/>
  <c r="BI252" i="42"/>
  <c r="BH626" i="46"/>
  <c r="BH419" i="45"/>
  <c r="BH308" i="46"/>
  <c r="BH301" i="43"/>
  <c r="BI469" i="46"/>
  <c r="BI294" i="29"/>
  <c r="BJ430" i="45"/>
  <c r="BI267" i="45"/>
  <c r="BI278" i="43"/>
  <c r="BJ159" i="44"/>
  <c r="BI930" i="10"/>
  <c r="BJ440" i="45"/>
  <c r="BI214" i="29"/>
  <c r="BH598" i="10"/>
  <c r="BJ231" i="44"/>
  <c r="BJ277" i="45"/>
  <c r="BH82" i="43"/>
  <c r="BI488" i="10"/>
  <c r="BJ1144" i="10"/>
  <c r="BI231" i="42"/>
  <c r="BI157" i="42"/>
  <c r="BI304" i="46"/>
  <c r="BJ407" i="46"/>
  <c r="BH239" i="46"/>
  <c r="BH287" i="42"/>
  <c r="BJ514" i="46"/>
  <c r="BH879" i="10"/>
  <c r="BI108" i="43"/>
  <c r="BJ222" i="45"/>
  <c r="BH990" i="10"/>
  <c r="BH811" i="46"/>
  <c r="BJ208" i="43"/>
  <c r="BH75" i="46"/>
  <c r="BI581" i="46"/>
  <c r="BI443" i="46"/>
  <c r="BI257" i="45"/>
  <c r="BJ438" i="45"/>
  <c r="BI170" i="29"/>
  <c r="BI595" i="45"/>
  <c r="BG13" i="44"/>
  <c r="BI226" i="45"/>
  <c r="BH126" i="10"/>
  <c r="BH137" i="29"/>
  <c r="BI1153" i="10"/>
  <c r="BH150" i="42"/>
  <c r="BJ1052" i="10"/>
  <c r="BI439" i="46"/>
  <c r="BH421" i="45"/>
  <c r="BH127" i="43"/>
  <c r="BH96" i="42"/>
  <c r="BH176" i="43"/>
  <c r="BH277" i="42"/>
  <c r="BI176" i="43"/>
  <c r="BI94" i="41"/>
  <c r="BI825" i="46"/>
  <c r="BH148" i="45"/>
  <c r="BI393" i="46"/>
  <c r="BH86" i="43"/>
  <c r="BH281" i="42"/>
  <c r="BH68" i="46"/>
  <c r="BJ246" i="29"/>
  <c r="BJ467" i="45"/>
  <c r="BI243" i="44"/>
  <c r="BI700" i="46"/>
  <c r="BH590" i="10"/>
  <c r="BG13" i="42"/>
  <c r="BI111" i="43"/>
  <c r="BH249" i="43"/>
  <c r="BJ202" i="42"/>
  <c r="BI106" i="10"/>
  <c r="BH13" i="40"/>
  <c r="BI232" i="42"/>
  <c r="BH239" i="10"/>
  <c r="BH395" i="45"/>
  <c r="BH77" i="10"/>
  <c r="BH103" i="42"/>
  <c r="BH1105" i="10"/>
  <c r="BJ481" i="45"/>
  <c r="BI894" i="10"/>
  <c r="BH102" i="43"/>
  <c r="BJ854" i="46"/>
  <c r="BI85" i="10"/>
  <c r="BH187" i="45"/>
  <c r="BI136" i="46"/>
  <c r="BG15" i="43"/>
  <c r="BI883" i="10"/>
  <c r="BI219" i="42"/>
  <c r="BH186" i="42"/>
  <c r="BI194" i="43"/>
  <c r="BH523" i="10"/>
  <c r="BH149" i="43"/>
  <c r="BJ882" i="10"/>
  <c r="BG10" i="42"/>
  <c r="BI199" i="10"/>
  <c r="BH1054" i="10"/>
  <c r="BH714" i="10"/>
  <c r="BJ863" i="10"/>
  <c r="BI411" i="45"/>
  <c r="BH124" i="42"/>
  <c r="BG47" i="10"/>
  <c r="BG13" i="40"/>
  <c r="BI101" i="44"/>
  <c r="BJ181" i="10"/>
  <c r="BH571" i="45"/>
  <c r="BI156" i="41"/>
  <c r="BJ583" i="46"/>
  <c r="BI281" i="42"/>
  <c r="BI793" i="46"/>
  <c r="BI818" i="10"/>
  <c r="BK830" i="10"/>
  <c r="BI1196" i="10"/>
  <c r="BH728" i="10"/>
  <c r="BI1074" i="10"/>
  <c r="BK221" i="29"/>
  <c r="BI222" i="42"/>
  <c r="BJ531" i="46"/>
  <c r="BI78" i="10"/>
  <c r="BH189" i="42"/>
  <c r="BI778" i="10"/>
  <c r="BJ518" i="45"/>
  <c r="BJ157" i="42"/>
  <c r="BI1105" i="10"/>
  <c r="BI607" i="46"/>
  <c r="BI1053" i="10"/>
  <c r="BH290" i="42"/>
  <c r="BH662" i="10"/>
  <c r="BI284" i="45"/>
  <c r="BI92" i="41"/>
  <c r="BG7" i="44"/>
  <c r="BI182" i="45"/>
  <c r="BJ120" i="43"/>
  <c r="BJ205" i="41"/>
  <c r="BJ165" i="45"/>
  <c r="BI431" i="45"/>
  <c r="BJ193" i="41"/>
  <c r="BH330" i="46"/>
  <c r="BI1140" i="10"/>
  <c r="BI255" i="42"/>
  <c r="BH184" i="42"/>
  <c r="BH121" i="29"/>
  <c r="BH178" i="43"/>
  <c r="BK223" i="29"/>
  <c r="BH220" i="10"/>
  <c r="BI238" i="45"/>
  <c r="BH606" i="10"/>
  <c r="BI497" i="10"/>
  <c r="BJ200" i="41"/>
  <c r="BI112" i="43"/>
  <c r="BH97" i="41"/>
  <c r="BH742" i="10"/>
  <c r="BH694" i="45"/>
  <c r="BI98" i="41"/>
  <c r="BI498" i="45"/>
  <c r="BJ861" i="10"/>
  <c r="BH88" i="44"/>
  <c r="BH151" i="43"/>
  <c r="BH91" i="43"/>
  <c r="BH632" i="46"/>
  <c r="BI814" i="10"/>
  <c r="BI467" i="46"/>
  <c r="BH260" i="41"/>
  <c r="BH287" i="41"/>
  <c r="BI495" i="10"/>
  <c r="BJ378" i="45"/>
  <c r="BH864" i="10"/>
  <c r="BJ240" i="43"/>
  <c r="BI179" i="44"/>
  <c r="BH303" i="46"/>
  <c r="BI394" i="46"/>
  <c r="BJ530" i="45"/>
  <c r="BI196" i="43"/>
  <c r="BJ1163" i="10"/>
  <c r="BI292" i="45"/>
  <c r="BI193" i="41"/>
  <c r="BH288" i="43"/>
  <c r="BI238" i="46"/>
  <c r="BH129" i="43"/>
  <c r="BJ170" i="10"/>
  <c r="BH329" i="10"/>
  <c r="BH1106" i="10"/>
  <c r="BI122" i="44"/>
  <c r="BH84" i="10"/>
  <c r="BI514" i="46"/>
  <c r="BH648" i="45"/>
  <c r="BI310" i="46"/>
  <c r="BH1049" i="10"/>
  <c r="BH79" i="41"/>
  <c r="BH133" i="10"/>
  <c r="BI579" i="46"/>
  <c r="BJ13" i="40"/>
  <c r="BI281" i="46"/>
  <c r="BI99" i="42"/>
  <c r="BH332" i="10"/>
  <c r="BH914" i="10"/>
  <c r="BJ177" i="41"/>
  <c r="BI173" i="44"/>
  <c r="BH331" i="46"/>
  <c r="BH357" i="10"/>
  <c r="BI451" i="45"/>
  <c r="BH85" i="41"/>
  <c r="BK205" i="42"/>
  <c r="BI455" i="45"/>
  <c r="BI230" i="43"/>
  <c r="BJ197" i="29"/>
  <c r="BH1003" i="10"/>
  <c r="BJ123" i="29"/>
  <c r="BJ529" i="45"/>
  <c r="BH189" i="45"/>
  <c r="BI416" i="45"/>
  <c r="BI251" i="43"/>
  <c r="BI651" i="45"/>
  <c r="BI768" i="10"/>
  <c r="BI169" i="44"/>
  <c r="BL828" i="10"/>
  <c r="BI349" i="45"/>
  <c r="BH702" i="10"/>
  <c r="BG15" i="29"/>
  <c r="BH179" i="42"/>
  <c r="BJ476" i="45"/>
  <c r="BI206" i="45"/>
  <c r="BI224" i="45"/>
  <c r="BG15" i="41"/>
  <c r="BI88" i="46"/>
  <c r="BI80" i="10"/>
  <c r="BH104" i="46"/>
  <c r="BH82" i="10"/>
  <c r="BH286" i="41"/>
  <c r="BI98" i="44"/>
  <c r="BH672" i="10"/>
  <c r="BH156" i="45"/>
  <c r="BI163" i="43"/>
  <c r="BI257" i="29"/>
  <c r="BH633" i="10"/>
  <c r="BK829" i="10"/>
  <c r="BH132" i="43"/>
  <c r="BL834" i="10"/>
  <c r="BJ377" i="10"/>
  <c r="BH158" i="41"/>
  <c r="BH223" i="10"/>
  <c r="BH1015" i="10"/>
  <c r="BH572" i="45"/>
  <c r="BJ368" i="45"/>
  <c r="BH279" i="42"/>
  <c r="BI1108" i="10"/>
  <c r="BH121" i="42"/>
  <c r="BI650" i="45"/>
  <c r="BJ112" i="43"/>
  <c r="BH809" i="46"/>
  <c r="BH328" i="42"/>
  <c r="BH659" i="10"/>
  <c r="BI114" i="44"/>
  <c r="BI125" i="46"/>
  <c r="BJ186" i="29"/>
  <c r="BJ424" i="10"/>
  <c r="BJ155" i="44"/>
  <c r="BH76" i="41"/>
  <c r="BH114" i="29"/>
  <c r="BI136" i="29"/>
  <c r="BH464" i="10"/>
  <c r="BH1067" i="10"/>
  <c r="BI113" i="44"/>
  <c r="BI491" i="45"/>
  <c r="BH313" i="46"/>
  <c r="BH143" i="45"/>
  <c r="BI609" i="46"/>
  <c r="BK160" i="46"/>
  <c r="BH264" i="10"/>
  <c r="BH309" i="46"/>
  <c r="BI240" i="29"/>
  <c r="BJ190" i="43"/>
  <c r="BH322" i="42"/>
  <c r="BI207" i="41"/>
  <c r="BK831" i="10"/>
  <c r="BK835" i="10"/>
  <c r="BH288" i="41"/>
  <c r="BI281" i="10"/>
  <c r="BH289" i="44"/>
  <c r="BH294" i="41"/>
  <c r="BH330" i="10"/>
  <c r="BJ128" i="42"/>
  <c r="BH776" i="10"/>
  <c r="BH125" i="43"/>
  <c r="BH252" i="10"/>
  <c r="BI573" i="46"/>
  <c r="BH148" i="10"/>
  <c r="BI187" i="42"/>
  <c r="BJ257" i="41"/>
  <c r="BH336" i="10"/>
  <c r="BH228" i="46"/>
  <c r="BI168" i="29"/>
  <c r="BI111" i="41"/>
  <c r="BH145" i="10"/>
  <c r="BJ944" i="10"/>
  <c r="BI286" i="42"/>
  <c r="BJ1032" i="10"/>
  <c r="BI529" i="10"/>
  <c r="BK182" i="41"/>
  <c r="BI155" i="41"/>
  <c r="BI99" i="44"/>
  <c r="BI547" i="45"/>
  <c r="BJ161" i="46"/>
  <c r="BJ123" i="42"/>
  <c r="BI93" i="41"/>
  <c r="BH127" i="10"/>
  <c r="BI929" i="10"/>
  <c r="BJ111" i="42"/>
  <c r="BI1194" i="10"/>
  <c r="BI195" i="43"/>
  <c r="BH1035" i="10"/>
  <c r="BK834" i="10"/>
  <c r="BH408" i="45"/>
  <c r="BH82" i="44"/>
  <c r="BJ112" i="44"/>
  <c r="BI372" i="10"/>
  <c r="BH297" i="46"/>
  <c r="BJ240" i="41"/>
  <c r="BH140" i="45"/>
  <c r="BH99" i="46"/>
  <c r="BJ101" i="41"/>
  <c r="BH800" i="46"/>
  <c r="BI90" i="41"/>
  <c r="BJ257" i="29"/>
  <c r="BH808" i="46"/>
  <c r="BH319" i="10"/>
  <c r="BI200" i="10"/>
  <c r="BI239" i="45"/>
  <c r="BH151" i="41"/>
  <c r="BI490" i="45"/>
  <c r="BH171" i="43"/>
  <c r="BH263" i="41"/>
  <c r="BI196" i="41"/>
  <c r="BJ516" i="46"/>
  <c r="BH674" i="10"/>
  <c r="BJ753" i="46"/>
  <c r="BH568" i="45"/>
  <c r="BJ126" i="43"/>
  <c r="BI1162" i="10"/>
  <c r="BI229" i="46"/>
  <c r="BI511" i="45"/>
  <c r="BK824" i="10"/>
  <c r="BH691" i="10"/>
  <c r="BJ163" i="29"/>
  <c r="BI596" i="45"/>
  <c r="BI518" i="46"/>
  <c r="BH334" i="10"/>
  <c r="BH919" i="10"/>
  <c r="BI254" i="41"/>
  <c r="BH882" i="10"/>
  <c r="BI437" i="45"/>
  <c r="BJ1142" i="10"/>
  <c r="BH261" i="41"/>
  <c r="BI218" i="29"/>
  <c r="BI227" i="44"/>
  <c r="BH315" i="46"/>
  <c r="BH895" i="10"/>
  <c r="BJ190" i="29"/>
  <c r="BI195" i="46"/>
  <c r="BI151" i="44"/>
  <c r="BI660" i="45"/>
  <c r="BH454" i="10"/>
  <c r="BJ864" i="10"/>
  <c r="BI194" i="46"/>
  <c r="BI339" i="10"/>
  <c r="BI340" i="46"/>
  <c r="BH1028" i="10"/>
  <c r="BI168" i="43"/>
  <c r="BI533" i="10"/>
  <c r="BI653" i="45"/>
  <c r="BJ1034" i="10"/>
  <c r="BI273" i="10"/>
  <c r="BI806" i="10"/>
  <c r="BG6" i="43"/>
  <c r="BI816" i="46"/>
  <c r="BH53" i="46"/>
  <c r="BH701" i="10"/>
  <c r="BH911" i="10"/>
  <c r="BK188" i="41"/>
  <c r="BJ175" i="45"/>
  <c r="BI282" i="10"/>
  <c r="BI265" i="46"/>
  <c r="BI229" i="44"/>
  <c r="BI438" i="46"/>
  <c r="BH146" i="44"/>
  <c r="BJ254" i="41"/>
  <c r="BJ242" i="42"/>
  <c r="BH163" i="43"/>
  <c r="BJ218" i="29"/>
  <c r="BK16" i="40"/>
  <c r="BI149" i="43"/>
  <c r="BI126" i="42"/>
  <c r="BK243" i="45"/>
  <c r="BH280" i="41"/>
  <c r="BI903" i="10"/>
  <c r="BJ219" i="46"/>
  <c r="BJ419" i="10"/>
  <c r="BJ404" i="46"/>
  <c r="BI444" i="46"/>
  <c r="BH81" i="29"/>
  <c r="BH406" i="45"/>
  <c r="BJ883" i="10"/>
  <c r="BH1034" i="10"/>
  <c r="BH160" i="45"/>
  <c r="BH273" i="10"/>
  <c r="BH650" i="45"/>
  <c r="BH161" i="43"/>
  <c r="BI122" i="42"/>
  <c r="BI266" i="29"/>
  <c r="BH269" i="29"/>
  <c r="BJ206" i="45"/>
  <c r="BI256" i="43"/>
  <c r="BH492" i="10"/>
  <c r="BH245" i="43"/>
  <c r="BH103" i="46"/>
  <c r="BH118" i="44"/>
  <c r="BI165" i="45"/>
  <c r="BH253" i="10"/>
  <c r="BH136" i="42"/>
  <c r="BH526" i="10"/>
  <c r="BJ173" i="45"/>
  <c r="BH252" i="41"/>
  <c r="BH412" i="10"/>
  <c r="BI1089" i="10"/>
  <c r="BJ237" i="43"/>
  <c r="BH878" i="10"/>
  <c r="BJ1115" i="10"/>
  <c r="BI693" i="46"/>
  <c r="BJ507" i="45"/>
  <c r="BI124" i="43"/>
  <c r="BJ241" i="42"/>
  <c r="BH1060" i="10"/>
  <c r="BH184" i="45"/>
  <c r="BH247" i="10"/>
  <c r="BH805" i="10"/>
  <c r="BJ582" i="46"/>
  <c r="BI655" i="45"/>
  <c r="BH683" i="45"/>
  <c r="BI102" i="43"/>
  <c r="BI663" i="45"/>
  <c r="BI268" i="42"/>
  <c r="BH308" i="29"/>
  <c r="BH149" i="45"/>
  <c r="BH278" i="29"/>
  <c r="BI241" i="46"/>
  <c r="BJ410" i="45"/>
  <c r="BH704" i="10"/>
  <c r="BJ1147" i="10"/>
  <c r="BG15" i="40"/>
  <c r="BH307" i="10"/>
  <c r="BI620" i="46"/>
  <c r="BH430" i="45"/>
  <c r="BI190" i="41"/>
  <c r="BI197" i="43"/>
  <c r="BI98" i="43"/>
  <c r="BI608" i="46"/>
  <c r="BJ274" i="45"/>
  <c r="BI384" i="45"/>
  <c r="BJ488" i="10"/>
  <c r="BK200" i="29"/>
  <c r="BI222" i="45"/>
  <c r="BH305" i="46"/>
  <c r="BL833" i="10"/>
  <c r="BJ235" i="41"/>
  <c r="BH373" i="45"/>
  <c r="BJ578" i="46"/>
  <c r="BI63" i="46"/>
  <c r="BJ236" i="41"/>
  <c r="BJ400" i="46"/>
  <c r="BH94" i="29"/>
  <c r="BH918" i="10"/>
  <c r="BJ228" i="42"/>
  <c r="BI371" i="10"/>
  <c r="BI147" i="10"/>
  <c r="BH564" i="45"/>
  <c r="BI112" i="29"/>
  <c r="BH321" i="10"/>
  <c r="BH99" i="43"/>
  <c r="BI199" i="41"/>
  <c r="BI121" i="42"/>
  <c r="BI137" i="42"/>
  <c r="BH80" i="10"/>
  <c r="BH631" i="10"/>
  <c r="BI264" i="42"/>
  <c r="BI689" i="46"/>
  <c r="BI214" i="44"/>
  <c r="BH331" i="10"/>
  <c r="BH188" i="43"/>
  <c r="BH190" i="45"/>
  <c r="BH380" i="45"/>
  <c r="BH148" i="43"/>
  <c r="BI339" i="46"/>
  <c r="BH307" i="46"/>
  <c r="BI133" i="10"/>
  <c r="BH310" i="29"/>
  <c r="BH310" i="46"/>
  <c r="BI236" i="29"/>
  <c r="BG58" i="10"/>
  <c r="BJ221" i="29"/>
  <c r="BK833" i="10"/>
  <c r="BI492" i="10"/>
  <c r="BI336" i="10"/>
  <c r="BI453" i="45"/>
  <c r="BI1165" i="10"/>
  <c r="BI1071" i="10"/>
  <c r="BH708" i="10"/>
  <c r="BG19" i="42"/>
  <c r="BJ229" i="42"/>
  <c r="BJ884" i="10"/>
  <c r="BH355" i="10"/>
  <c r="BH152" i="41"/>
  <c r="BI191" i="44"/>
  <c r="BI549" i="45"/>
  <c r="BI819" i="10"/>
  <c r="BI646" i="46"/>
  <c r="BH286" i="42"/>
  <c r="BH712" i="10"/>
  <c r="BI251" i="10"/>
  <c r="BH685" i="45"/>
  <c r="BI201" i="41"/>
  <c r="BI513" i="45"/>
  <c r="BI408" i="45"/>
  <c r="BI256" i="29"/>
  <c r="BG18" i="45"/>
  <c r="BH902" i="10"/>
  <c r="BJ271" i="42"/>
  <c r="BH129" i="29"/>
  <c r="BH41" i="46"/>
  <c r="BI1146" i="10"/>
  <c r="BH473" i="10"/>
  <c r="BL830" i="10"/>
  <c r="BI438" i="45"/>
  <c r="BH563" i="45"/>
  <c r="BI103" i="29"/>
  <c r="BH302" i="46"/>
  <c r="BK821" i="10"/>
  <c r="BH726" i="10"/>
  <c r="BI152" i="10"/>
  <c r="BI342" i="46"/>
  <c r="BH131" i="41"/>
  <c r="BI375" i="45"/>
  <c r="BI214" i="45"/>
  <c r="BH122" i="44"/>
  <c r="BI153" i="42"/>
  <c r="BH376" i="10"/>
  <c r="BJ203" i="42"/>
  <c r="BH108" i="46"/>
  <c r="BH291" i="41"/>
  <c r="BI130" i="10"/>
  <c r="BI482" i="46"/>
  <c r="BI335" i="46"/>
  <c r="BH124" i="44"/>
  <c r="BJ814" i="10"/>
  <c r="BH190" i="44"/>
  <c r="BH80" i="41"/>
  <c r="BH304" i="29"/>
  <c r="BI275" i="10"/>
  <c r="BH100" i="43"/>
  <c r="BH154" i="29"/>
  <c r="BI896" i="10"/>
  <c r="BI288" i="45"/>
  <c r="BI366" i="45"/>
  <c r="BI198" i="44"/>
  <c r="BI114" i="46"/>
  <c r="BI172" i="42"/>
  <c r="BH100" i="29"/>
  <c r="BI190" i="43"/>
  <c r="BH603" i="10"/>
  <c r="BI877" i="10"/>
  <c r="BJ426" i="10"/>
  <c r="BH920" i="10"/>
  <c r="BH409" i="45"/>
  <c r="BI230" i="42"/>
  <c r="BI229" i="41"/>
  <c r="BI131" i="46"/>
  <c r="BI236" i="43"/>
  <c r="BG8" i="43"/>
  <c r="BH656" i="45"/>
  <c r="BJ231" i="41"/>
  <c r="BH146" i="43"/>
  <c r="BJ218" i="46"/>
  <c r="BI198" i="46"/>
  <c r="BI263" i="46"/>
  <c r="BJ759" i="46"/>
  <c r="BJ148" i="41"/>
  <c r="BJ1076" i="10"/>
  <c r="BI398" i="46"/>
  <c r="BH371" i="45"/>
  <c r="BJ543" i="46"/>
  <c r="BH134" i="29"/>
  <c r="BI821" i="46"/>
  <c r="BK203" i="29"/>
  <c r="BH779" i="10"/>
  <c r="BH327" i="42"/>
  <c r="BI132" i="44"/>
  <c r="BI225" i="45"/>
  <c r="BH988" i="10"/>
  <c r="BH150" i="43"/>
  <c r="BI519" i="46"/>
  <c r="BH87" i="41"/>
  <c r="BI143" i="29"/>
  <c r="BH670" i="10"/>
  <c r="BJ821" i="10"/>
  <c r="BG9" i="45"/>
  <c r="BI236" i="42"/>
  <c r="BH635" i="46"/>
  <c r="BI201" i="43"/>
  <c r="BH721" i="10"/>
  <c r="BI167" i="42"/>
  <c r="BJ194" i="29"/>
  <c r="BK202" i="29"/>
  <c r="BK215" i="42"/>
  <c r="BJ204" i="45"/>
  <c r="BH1011" i="10"/>
  <c r="BH1108" i="10"/>
  <c r="BI427" i="45"/>
  <c r="BH246" i="10"/>
  <c r="BJ176" i="43"/>
  <c r="BJ181" i="44"/>
  <c r="BI516" i="46"/>
  <c r="BH807" i="46"/>
  <c r="BJ494" i="10"/>
  <c r="BH76" i="46"/>
  <c r="BH134" i="42"/>
  <c r="BI414" i="10"/>
  <c r="BJ245" i="45"/>
  <c r="BJ269" i="45"/>
  <c r="BH154" i="45"/>
  <c r="BI211" i="46"/>
  <c r="BI280" i="46"/>
  <c r="BH155" i="42"/>
  <c r="BH224" i="10"/>
  <c r="BJ457" i="45"/>
  <c r="BI540" i="45"/>
  <c r="BH167" i="44"/>
  <c r="BI582" i="46"/>
  <c r="BI183" i="44"/>
  <c r="BJ422" i="10"/>
  <c r="BH300" i="29"/>
  <c r="BI73" i="46"/>
  <c r="BH1126" i="10"/>
  <c r="BI202" i="41"/>
  <c r="BI226" i="46"/>
  <c r="BI123" i="10"/>
  <c r="BG17" i="45"/>
  <c r="BJ1175" i="10"/>
  <c r="BI802" i="10"/>
  <c r="BI206" i="46"/>
  <c r="BJ211" i="29"/>
  <c r="BI124" i="44"/>
  <c r="BH141" i="29"/>
  <c r="BI198" i="10"/>
  <c r="BI798" i="10"/>
  <c r="BH1134" i="10"/>
  <c r="BH81" i="46"/>
  <c r="BK201" i="29"/>
  <c r="BJ587" i="46"/>
  <c r="BI231" i="44"/>
  <c r="BG12" i="42"/>
  <c r="BH892" i="10"/>
  <c r="BI826" i="46"/>
  <c r="BI1029" i="10"/>
  <c r="BJ219" i="29"/>
  <c r="BH1032" i="10"/>
  <c r="BH676" i="10"/>
  <c r="BH710" i="10"/>
  <c r="BH279" i="29"/>
  <c r="BG16" i="45"/>
  <c r="BI111" i="29"/>
  <c r="BH83" i="10"/>
  <c r="BI1110" i="10"/>
  <c r="BG16" i="41"/>
  <c r="BJ757" i="46"/>
  <c r="BH125" i="44"/>
  <c r="BI898" i="46"/>
  <c r="BH82" i="29"/>
  <c r="BI86" i="46"/>
  <c r="BH312" i="29"/>
  <c r="BI224" i="29"/>
  <c r="BI90" i="10"/>
  <c r="BI1167" i="10"/>
  <c r="BI151" i="10"/>
  <c r="BI309" i="46"/>
  <c r="BH692" i="45"/>
  <c r="BH188" i="10"/>
  <c r="BH367" i="10"/>
  <c r="BH125" i="41"/>
  <c r="BH131" i="10"/>
  <c r="BG17" i="41"/>
  <c r="BK204" i="42"/>
  <c r="BI160" i="45"/>
  <c r="BJ201" i="44"/>
  <c r="BH337" i="10"/>
  <c r="BH248" i="10"/>
  <c r="BH861" i="10"/>
  <c r="BH1050" i="10"/>
  <c r="BH289" i="43"/>
  <c r="BJ197" i="45"/>
  <c r="BH743" i="10"/>
  <c r="BH451" i="10"/>
  <c r="BJ109" i="43"/>
  <c r="BI217" i="29"/>
  <c r="BJ154" i="46"/>
  <c r="BH109" i="10"/>
  <c r="BH293" i="43"/>
  <c r="BI538" i="45"/>
  <c r="BI100" i="43"/>
  <c r="BH1072" i="10"/>
  <c r="BI938" i="10"/>
  <c r="BJ110" i="42"/>
  <c r="BH741" i="10"/>
  <c r="BI882" i="10"/>
  <c r="BJ408" i="46"/>
  <c r="BI193" i="46"/>
  <c r="BH98" i="43"/>
  <c r="BI288" i="42"/>
  <c r="BH330" i="42"/>
  <c r="BI277" i="10"/>
  <c r="BJ535" i="45"/>
  <c r="BH1099" i="10"/>
  <c r="BG60" i="10"/>
  <c r="BH137" i="42"/>
  <c r="BH146" i="42"/>
  <c r="BJ580" i="46"/>
  <c r="BK145" i="46"/>
  <c r="BI433" i="45"/>
  <c r="BH1136" i="10"/>
  <c r="BJ375" i="10"/>
  <c r="BH399" i="45"/>
  <c r="BI434" i="46"/>
  <c r="BI381" i="45"/>
  <c r="BH262" i="41"/>
  <c r="BI508" i="45"/>
  <c r="BI583" i="45"/>
  <c r="BH295" i="44"/>
  <c r="BI509" i="46"/>
  <c r="BH1131" i="10"/>
  <c r="BI519" i="45"/>
  <c r="BH804" i="46"/>
  <c r="BI659" i="45"/>
  <c r="BI222" i="29"/>
  <c r="BH154" i="44"/>
  <c r="BI228" i="44"/>
  <c r="BH899" i="10"/>
  <c r="BK227" i="29"/>
  <c r="BJ211" i="42"/>
  <c r="BG16" i="44"/>
  <c r="BI98" i="29"/>
  <c r="BH96" i="46"/>
  <c r="BI174" i="29"/>
  <c r="BH336" i="46"/>
  <c r="BI901" i="10"/>
  <c r="BI245" i="29"/>
  <c r="BH74" i="10"/>
  <c r="BI236" i="41"/>
  <c r="BH280" i="42"/>
  <c r="BI117" i="42"/>
  <c r="BI342" i="45"/>
  <c r="BI572" i="46"/>
  <c r="BH194" i="45"/>
  <c r="BI382" i="45"/>
  <c r="BH197" i="10"/>
  <c r="BI545" i="45"/>
  <c r="BH143" i="29"/>
  <c r="BI204" i="44"/>
  <c r="BK203" i="42"/>
  <c r="BI296" i="45"/>
  <c r="BI207" i="45"/>
  <c r="BH1137" i="10"/>
  <c r="BI419" i="10"/>
  <c r="BH801" i="46"/>
  <c r="BI340" i="10"/>
  <c r="BI365" i="10"/>
  <c r="BH175" i="29"/>
  <c r="BI87" i="46"/>
  <c r="BH255" i="41"/>
  <c r="BI699" i="46"/>
  <c r="BH254" i="41"/>
  <c r="BH369" i="45"/>
  <c r="BG4" i="29"/>
  <c r="BJ216" i="45"/>
  <c r="BI249" i="42"/>
  <c r="BJ171" i="41"/>
  <c r="BH362" i="10"/>
  <c r="BH97" i="43"/>
  <c r="BH720" i="10"/>
  <c r="BI442" i="46"/>
  <c r="BI249" i="44"/>
  <c r="BH147" i="43"/>
  <c r="BJ535" i="10"/>
  <c r="BJ202" i="41"/>
  <c r="BI1111" i="10"/>
  <c r="BI337" i="46"/>
  <c r="BJ110" i="44"/>
  <c r="BJ1143" i="10"/>
  <c r="BJ861" i="46"/>
  <c r="BH292" i="43"/>
  <c r="BI480" i="46"/>
  <c r="BH1128" i="10"/>
  <c r="BJ286" i="42"/>
  <c r="BH105" i="44"/>
  <c r="BH417" i="10"/>
  <c r="BI270" i="42"/>
  <c r="BI651" i="46"/>
  <c r="BI265" i="42"/>
  <c r="BI958" i="10"/>
  <c r="BJ1079" i="10"/>
  <c r="BH196" i="45"/>
  <c r="BH112" i="10"/>
  <c r="BH916" i="10"/>
  <c r="BI342" i="10"/>
  <c r="BI251" i="29"/>
  <c r="BH374" i="45"/>
  <c r="BJ210" i="42"/>
  <c r="BH321" i="42"/>
  <c r="BI330" i="46"/>
  <c r="BI225" i="10"/>
  <c r="BI154" i="10"/>
  <c r="BK832" i="10"/>
  <c r="BI462" i="45"/>
  <c r="BJ480" i="45"/>
  <c r="BG16" i="40"/>
  <c r="BI508" i="46"/>
  <c r="BJ336" i="45"/>
  <c r="BH264" i="41"/>
  <c r="BI216" i="45"/>
  <c r="BI506" i="46"/>
  <c r="BH266" i="10"/>
  <c r="BJ162" i="29"/>
  <c r="BJ213" i="41"/>
  <c r="BI575" i="46"/>
  <c r="BH803" i="10"/>
  <c r="BI271" i="29"/>
  <c r="BJ752" i="46"/>
  <c r="BI134" i="44"/>
  <c r="BH108" i="10"/>
  <c r="BJ100" i="41"/>
  <c r="BI230" i="44"/>
  <c r="BJ222" i="29"/>
  <c r="BJ902" i="10"/>
  <c r="BH160" i="29"/>
  <c r="BH735" i="10"/>
  <c r="BH289" i="42"/>
  <c r="BI112" i="42"/>
  <c r="BJ243" i="42"/>
  <c r="BI580" i="46"/>
  <c r="BH152" i="43"/>
  <c r="BI282" i="46"/>
  <c r="BH96" i="29"/>
  <c r="BI128" i="42"/>
  <c r="BI153" i="10"/>
  <c r="BI237" i="46"/>
  <c r="BH197" i="45"/>
  <c r="BJ1110" i="10"/>
  <c r="BJ495" i="10"/>
  <c r="BG18" i="44"/>
  <c r="BI218" i="46"/>
  <c r="BH612" i="10"/>
  <c r="BH529" i="10"/>
  <c r="BH293" i="41"/>
  <c r="BI249" i="45"/>
  <c r="BJ945" i="10"/>
  <c r="BJ248" i="45"/>
  <c r="BH316" i="42"/>
  <c r="BH312" i="10"/>
  <c r="BH729" i="10"/>
  <c r="BH890" i="10"/>
  <c r="BH695" i="45"/>
  <c r="BH87" i="43"/>
  <c r="BI275" i="46"/>
  <c r="BH1014" i="10"/>
  <c r="BJ195" i="41"/>
  <c r="BI228" i="45"/>
  <c r="BI784" i="46"/>
  <c r="BI234" i="42"/>
  <c r="BJ176" i="41"/>
  <c r="BH660" i="10"/>
  <c r="BI289" i="42"/>
  <c r="BI379" i="45"/>
  <c r="BH260" i="43"/>
  <c r="BI232" i="44"/>
  <c r="BI179" i="45"/>
  <c r="BI194" i="44"/>
  <c r="BI132" i="10"/>
  <c r="BH616" i="10"/>
  <c r="BJ881" i="10"/>
  <c r="BH316" i="10"/>
  <c r="BI177" i="45"/>
  <c r="BJ417" i="10"/>
  <c r="BI797" i="10"/>
  <c r="BH84" i="29"/>
  <c r="BJ478" i="45"/>
  <c r="BH662" i="45"/>
  <c r="BH922" i="10"/>
  <c r="BJ1013" i="10"/>
  <c r="BH86" i="41"/>
  <c r="BI391" i="46"/>
  <c r="BH167" i="43"/>
  <c r="BI487" i="46"/>
  <c r="BG5" i="46"/>
  <c r="BH118" i="41"/>
  <c r="BH675" i="10"/>
  <c r="BH291" i="43"/>
  <c r="BI142" i="41"/>
  <c r="BH97" i="10"/>
  <c r="BH244" i="43"/>
  <c r="BJ1137" i="10"/>
  <c r="BH166" i="29"/>
  <c r="BI1168" i="10"/>
  <c r="BI13" i="40"/>
  <c r="BI388" i="46"/>
  <c r="BI109" i="29"/>
  <c r="BJ432" i="45"/>
  <c r="BI104" i="42"/>
  <c r="BJ857" i="46"/>
  <c r="BI615" i="46"/>
  <c r="BH104" i="42"/>
  <c r="BI494" i="10"/>
  <c r="BG12" i="43"/>
  <c r="BJ586" i="46"/>
  <c r="BJ148" i="46"/>
  <c r="BI233" i="46"/>
  <c r="BI125" i="43"/>
  <c r="BJ540" i="10"/>
  <c r="BI199" i="46"/>
  <c r="BJ176" i="44"/>
  <c r="BK825" i="10"/>
  <c r="BI210" i="46"/>
  <c r="BH101" i="44"/>
  <c r="BH1018" i="10"/>
  <c r="BJ101" i="42"/>
  <c r="BI466" i="46"/>
  <c r="BI154" i="41"/>
  <c r="BH483" i="10"/>
  <c r="BH171" i="42"/>
  <c r="BJ165" i="44"/>
  <c r="BH805" i="46"/>
  <c r="BI143" i="46"/>
  <c r="BH283" i="42"/>
  <c r="BH104" i="44"/>
  <c r="BH753" i="10"/>
  <c r="BJ105" i="29"/>
  <c r="BI928" i="10"/>
  <c r="BJ160" i="10"/>
  <c r="BG59" i="10"/>
  <c r="BI87" i="10"/>
  <c r="BK100" i="41"/>
  <c r="BH424" i="45"/>
  <c r="BH171" i="29"/>
  <c r="BH169" i="42"/>
  <c r="BH191" i="44"/>
  <c r="BJ903" i="10"/>
  <c r="BJ538" i="10"/>
  <c r="BH162" i="45"/>
  <c r="BI504" i="46"/>
  <c r="BI375" i="10"/>
  <c r="BI138" i="46"/>
  <c r="BJ268" i="45"/>
  <c r="BI254" i="29"/>
  <c r="BI372" i="45"/>
  <c r="BI278" i="42"/>
  <c r="BJ534" i="46"/>
  <c r="BH880" i="10"/>
  <c r="BI407" i="45"/>
  <c r="BI144" i="46"/>
  <c r="BI775" i="10"/>
  <c r="BI192" i="46"/>
  <c r="BI147" i="29"/>
  <c r="BI656" i="45"/>
  <c r="BH884" i="10"/>
  <c r="BH589" i="10"/>
  <c r="BH181" i="44"/>
  <c r="BH240" i="10"/>
  <c r="BJ264" i="42"/>
  <c r="BJ171" i="10"/>
  <c r="BI538" i="10"/>
  <c r="BJ225" i="29"/>
  <c r="BH92" i="29"/>
  <c r="BI252" i="41"/>
  <c r="BJ778" i="10"/>
  <c r="BH1074" i="10"/>
  <c r="BH273" i="29"/>
  <c r="BJ207" i="44"/>
  <c r="BJ249" i="45"/>
  <c r="BJ459" i="45"/>
  <c r="BH628" i="10"/>
  <c r="BI92" i="10"/>
  <c r="BG16" i="29"/>
  <c r="BH180" i="42"/>
  <c r="BK176" i="41"/>
  <c r="BI150" i="41"/>
  <c r="BJ100" i="44"/>
  <c r="BI235" i="42"/>
  <c r="BJ585" i="46"/>
  <c r="BI183" i="43"/>
  <c r="BI134" i="42"/>
  <c r="BI180" i="43"/>
  <c r="BI134" i="10"/>
  <c r="BJ858" i="46"/>
  <c r="BI231" i="41"/>
  <c r="BI889" i="46"/>
  <c r="BJ206" i="44"/>
  <c r="BI235" i="43"/>
  <c r="BI1145" i="10"/>
  <c r="BH256" i="43"/>
  <c r="BH90" i="42"/>
  <c r="BI241" i="41"/>
  <c r="BI652" i="46"/>
  <c r="BI273" i="29"/>
  <c r="BI614" i="46"/>
  <c r="BJ224" i="42"/>
  <c r="BH657" i="10"/>
  <c r="BI932" i="10"/>
  <c r="BI824" i="46"/>
  <c r="BI830" i="46"/>
  <c r="BI448" i="46"/>
  <c r="BH134" i="43"/>
  <c r="BH1075" i="10"/>
  <c r="BI1112" i="10"/>
  <c r="BI213" i="46"/>
  <c r="BK110" i="42"/>
  <c r="BI1052" i="10"/>
  <c r="BI1106" i="10"/>
  <c r="BH896" i="10"/>
  <c r="BH89" i="42"/>
  <c r="BI1072" i="10"/>
  <c r="BH149" i="10"/>
  <c r="BI237" i="43"/>
  <c r="BJ232" i="45"/>
  <c r="BG12" i="45"/>
  <c r="BJ824" i="10"/>
  <c r="BH309" i="29"/>
  <c r="BJ239" i="43"/>
  <c r="BI537" i="45"/>
  <c r="BI274" i="10"/>
  <c r="BI115" i="10"/>
  <c r="BH93" i="41"/>
  <c r="BH1058" i="10"/>
  <c r="BH182" i="44"/>
  <c r="BI1050" i="10"/>
  <c r="BI208" i="45"/>
  <c r="BH85" i="43"/>
  <c r="BJ1027" i="10"/>
  <c r="BH908" i="10"/>
  <c r="BH366" i="45"/>
  <c r="BJ174" i="10"/>
  <c r="BI1063" i="10"/>
  <c r="BI153" i="41"/>
  <c r="BH141" i="45"/>
  <c r="BJ519" i="45"/>
  <c r="BI654" i="46"/>
  <c r="BI461" i="45"/>
  <c r="BI1107" i="10"/>
  <c r="BI336" i="46"/>
  <c r="BI192" i="43"/>
  <c r="BI592" i="45"/>
  <c r="BJ107" i="29"/>
  <c r="BI653" i="46"/>
  <c r="BH107" i="10"/>
  <c r="BH294" i="44"/>
  <c r="BK232" i="45"/>
  <c r="BI162" i="41"/>
  <c r="BJ210" i="43"/>
  <c r="BH370" i="45"/>
  <c r="BH79" i="29"/>
  <c r="BJ225" i="45"/>
  <c r="BJ231" i="45"/>
  <c r="BH559" i="45"/>
  <c r="BH427" i="45"/>
  <c r="BI107" i="29"/>
  <c r="BK826" i="10"/>
  <c r="BH221" i="10"/>
  <c r="BG6" i="40"/>
  <c r="BH300" i="43"/>
  <c r="BG15" i="42"/>
  <c r="BH291" i="42"/>
  <c r="BH275" i="10"/>
  <c r="BI113" i="43"/>
  <c r="BH162" i="29"/>
  <c r="BJ216" i="29"/>
  <c r="BH136" i="43"/>
  <c r="BJ427" i="10"/>
  <c r="BH481" i="46"/>
  <c r="BI112" i="10"/>
  <c r="BI1010" i="10"/>
  <c r="BJ191" i="29"/>
  <c r="BJ755" i="46"/>
  <c r="BL837" i="10"/>
  <c r="BJ241" i="41"/>
  <c r="BJ418" i="10"/>
  <c r="BJ179" i="42"/>
  <c r="BJ525" i="10"/>
  <c r="BH152" i="10"/>
  <c r="BJ17" i="40"/>
  <c r="BI664" i="45"/>
  <c r="BH285" i="44"/>
  <c r="BH102" i="44"/>
  <c r="BH560" i="45"/>
  <c r="BH813" i="46"/>
  <c r="BI248" i="29"/>
  <c r="BH532" i="10"/>
  <c r="BK843" i="10"/>
  <c r="BH325" i="10"/>
  <c r="BH298" i="43"/>
  <c r="BG12" i="29"/>
  <c r="BH465" i="10"/>
  <c r="BH1041" i="10"/>
  <c r="BG16" i="46"/>
  <c r="BH147" i="42"/>
  <c r="BJ532" i="45"/>
  <c r="BH1070" i="10"/>
  <c r="BI137" i="29"/>
  <c r="BH240" i="44"/>
  <c r="BI1149" i="10"/>
  <c r="BH365" i="10"/>
  <c r="BH216" i="10"/>
  <c r="BJ177" i="10"/>
  <c r="BI256" i="46"/>
  <c r="BJ161" i="45"/>
  <c r="BH574" i="45"/>
  <c r="BI260" i="45"/>
  <c r="BI188" i="44"/>
  <c r="BH169" i="43"/>
  <c r="BH785" i="10"/>
  <c r="BI77" i="10"/>
  <c r="BJ159" i="10"/>
  <c r="BH105" i="43"/>
  <c r="BH556" i="45"/>
  <c r="BI231" i="43"/>
  <c r="BK235" i="45"/>
  <c r="BH225" i="10"/>
  <c r="BH145" i="45"/>
  <c r="BH101" i="43"/>
  <c r="BI195" i="45"/>
  <c r="BH83" i="29"/>
  <c r="BH484" i="10"/>
  <c r="BH333" i="42"/>
  <c r="BH124" i="41"/>
  <c r="BH76" i="29"/>
  <c r="BI141" i="29"/>
  <c r="BH161" i="45"/>
  <c r="BH130" i="44"/>
  <c r="BH128" i="43"/>
  <c r="BI376" i="10"/>
  <c r="BI158" i="10"/>
  <c r="BH135" i="44"/>
  <c r="BI200" i="44"/>
  <c r="BI116" i="10"/>
  <c r="BH689" i="45"/>
  <c r="BH238" i="46"/>
  <c r="BJ1103" i="10"/>
  <c r="BI224" i="44"/>
  <c r="BJ219" i="45"/>
  <c r="BH486" i="10"/>
  <c r="BJ92" i="41"/>
  <c r="BI518" i="45"/>
  <c r="BH453" i="10"/>
  <c r="BI181" i="44"/>
  <c r="BH158" i="45"/>
  <c r="BI539" i="45"/>
  <c r="BI291" i="45"/>
  <c r="BI261" i="46"/>
  <c r="BH190" i="42"/>
  <c r="BH1033" i="10"/>
  <c r="BH673" i="10"/>
  <c r="BI259" i="45"/>
  <c r="BI828" i="46"/>
  <c r="BH50" i="46"/>
  <c r="BJ208" i="42"/>
  <c r="BG10" i="29"/>
  <c r="BI512" i="46"/>
  <c r="BI380" i="45"/>
  <c r="BI126" i="43"/>
  <c r="BJ1016" i="10"/>
  <c r="BK161" i="46"/>
  <c r="BI200" i="41"/>
  <c r="BI441" i="46"/>
  <c r="BH181" i="43"/>
  <c r="BH184" i="44"/>
  <c r="BH139" i="29"/>
  <c r="BH487" i="46"/>
  <c r="BH731" i="10"/>
  <c r="BH95" i="44"/>
  <c r="BJ227" i="45"/>
  <c r="BH202" i="10"/>
  <c r="BH237" i="46"/>
  <c r="BI164" i="45"/>
  <c r="BH84" i="44"/>
  <c r="BJ224" i="45"/>
  <c r="BI1114" i="10"/>
  <c r="BH132" i="41"/>
  <c r="BI158" i="45"/>
  <c r="BJ250" i="45"/>
  <c r="BH241" i="46"/>
  <c r="BH150" i="10"/>
  <c r="BG56" i="10"/>
  <c r="BI1147" i="10"/>
  <c r="BI640" i="46"/>
  <c r="BI178" i="29"/>
  <c r="BH138" i="42"/>
  <c r="BI1115" i="10"/>
  <c r="BH292" i="42"/>
  <c r="BH86" i="10"/>
  <c r="BJ91" i="41"/>
  <c r="BH696" i="45"/>
  <c r="BH925" i="10"/>
  <c r="BI165" i="43"/>
  <c r="BH157" i="41"/>
  <c r="BJ162" i="45"/>
  <c r="BI382" i="10"/>
  <c r="BH188" i="44"/>
  <c r="BH192" i="10"/>
  <c r="BH711" i="10"/>
  <c r="BH713" i="10"/>
  <c r="BG16" i="42"/>
  <c r="BJ180" i="41"/>
  <c r="BH81" i="10"/>
  <c r="BH808" i="10"/>
  <c r="BI748" i="10"/>
  <c r="BH94" i="43"/>
  <c r="BI101" i="42"/>
  <c r="BI530" i="10"/>
  <c r="BI146" i="29"/>
  <c r="BG9" i="41"/>
  <c r="BJ1111" i="10"/>
  <c r="BH263" i="43"/>
  <c r="BI520" i="45"/>
  <c r="BH303" i="43"/>
  <c r="BH144" i="29"/>
  <c r="BJ215" i="45"/>
  <c r="BH658" i="45"/>
  <c r="BI147" i="46"/>
  <c r="BI105" i="10"/>
  <c r="BJ411" i="46"/>
  <c r="BK186" i="41"/>
  <c r="BH1130" i="10"/>
  <c r="BI254" i="43"/>
  <c r="BI399" i="46"/>
  <c r="BI569" i="46"/>
  <c r="BH46" i="46"/>
  <c r="BH142" i="29"/>
  <c r="BH86" i="44"/>
  <c r="BH923" i="10"/>
  <c r="BH780" i="10"/>
  <c r="BK846" i="10"/>
  <c r="BH993" i="10"/>
  <c r="BI160" i="41"/>
  <c r="BI205" i="44"/>
  <c r="BG19" i="46"/>
  <c r="BJ230" i="42"/>
  <c r="BH165" i="44"/>
  <c r="BH733" i="10"/>
  <c r="BH158" i="42"/>
  <c r="BI396" i="46"/>
  <c r="BH533" i="10"/>
  <c r="BJ94" i="44"/>
  <c r="BH1036" i="10"/>
  <c r="BI551" i="45"/>
  <c r="BH128" i="44"/>
  <c r="BI383" i="46"/>
  <c r="BI418" i="10"/>
  <c r="BH754" i="10"/>
  <c r="BI139" i="29"/>
  <c r="BI103" i="10"/>
  <c r="BI463" i="45"/>
  <c r="BJ240" i="42"/>
  <c r="BH989" i="10"/>
  <c r="BH276" i="10"/>
  <c r="BH130" i="10"/>
  <c r="BI191" i="42"/>
  <c r="BG63" i="10"/>
  <c r="BI146" i="46"/>
  <c r="BG19" i="41"/>
  <c r="BI1157" i="10"/>
  <c r="BH335" i="46"/>
  <c r="BH255" i="44"/>
  <c r="BI208" i="46"/>
  <c r="BH528" i="10"/>
  <c r="BH569" i="45"/>
  <c r="BH87" i="44"/>
  <c r="BH337" i="46"/>
  <c r="BJ270" i="45"/>
  <c r="BG12" i="41"/>
  <c r="BH96" i="41"/>
  <c r="BH187" i="44"/>
  <c r="BH276" i="29"/>
  <c r="BI350" i="45"/>
  <c r="BG21" i="43"/>
  <c r="BH156" i="43"/>
  <c r="BI192" i="42"/>
  <c r="BH265" i="41"/>
  <c r="BH160" i="41"/>
  <c r="BH314" i="29"/>
  <c r="BH1138" i="10"/>
  <c r="BH493" i="10"/>
  <c r="BH772" i="10"/>
  <c r="BI1169" i="10"/>
  <c r="BI703" i="46"/>
  <c r="BJ430" i="10"/>
  <c r="BI239" i="42"/>
  <c r="BH1112" i="10"/>
  <c r="BH665" i="45"/>
  <c r="BH194" i="42"/>
  <c r="BI666" i="45"/>
  <c r="BH108" i="43"/>
  <c r="BI226" i="29"/>
  <c r="BH315" i="29"/>
  <c r="BH90" i="10"/>
  <c r="BH115" i="10"/>
  <c r="BI500" i="10"/>
  <c r="BH244" i="46"/>
  <c r="BI542" i="10"/>
  <c r="BH1140" i="10"/>
  <c r="BJ200" i="29"/>
  <c r="BI834" i="46"/>
  <c r="BH494" i="10"/>
  <c r="BI521" i="46"/>
  <c r="BI452" i="46"/>
  <c r="BI1171" i="10"/>
  <c r="BH163" i="41"/>
  <c r="BH264" i="43"/>
  <c r="BH229" i="10"/>
  <c r="BI179" i="29"/>
  <c r="BH145" i="29"/>
  <c r="BI584" i="46"/>
  <c r="BH996" i="10"/>
  <c r="BI231" i="45"/>
  <c r="BJ201" i="45"/>
  <c r="BH739" i="10"/>
  <c r="BH584" i="10"/>
  <c r="BJ214" i="41"/>
  <c r="BH275" i="42"/>
  <c r="BI107" i="43"/>
  <c r="BI288" i="10"/>
  <c r="BH15" i="40"/>
  <c r="BI685" i="45"/>
  <c r="BH8" i="40"/>
  <c r="BJ420" i="10"/>
  <c r="BI96" i="29"/>
  <c r="BH183" i="42"/>
  <c r="BJ533" i="45"/>
  <c r="BI1113" i="10"/>
  <c r="BJ111" i="43"/>
  <c r="BH655" i="45"/>
  <c r="BK180" i="41"/>
  <c r="BI817" i="10"/>
  <c r="BI103" i="42"/>
  <c r="BH154" i="42"/>
  <c r="BH429" i="45"/>
  <c r="BH128" i="41"/>
  <c r="BI498" i="10"/>
  <c r="BI294" i="45"/>
  <c r="BI449" i="45"/>
  <c r="BH136" i="44"/>
  <c r="BI815" i="10"/>
  <c r="BH693" i="10"/>
  <c r="BI1159" i="10"/>
  <c r="BH167" i="45"/>
  <c r="BH1068" i="10"/>
  <c r="BH133" i="41"/>
  <c r="BJ252" i="45"/>
  <c r="BI202" i="44"/>
  <c r="BH1009" i="10"/>
  <c r="BH860" i="10"/>
  <c r="BK209" i="42"/>
  <c r="BJ406" i="46"/>
  <c r="BJ234" i="43"/>
  <c r="BI223" i="45"/>
  <c r="BH88" i="42"/>
  <c r="BJ247" i="29"/>
  <c r="BJ230" i="45"/>
  <c r="BJ541" i="46"/>
  <c r="BH486" i="46"/>
  <c r="BI574" i="46"/>
  <c r="BH146" i="45"/>
  <c r="BI346" i="45"/>
  <c r="BH885" i="10"/>
  <c r="BH340" i="46"/>
  <c r="BI156" i="10"/>
  <c r="BJ382" i="10"/>
  <c r="BI244" i="44"/>
  <c r="BG19" i="40"/>
  <c r="BH420" i="10"/>
  <c r="BH99" i="29"/>
  <c r="BH135" i="10"/>
  <c r="BG13" i="46"/>
  <c r="BI445" i="46"/>
  <c r="BI378" i="10"/>
  <c r="BH1069" i="10"/>
  <c r="BJ198" i="29"/>
  <c r="BJ878" i="10"/>
  <c r="BK849" i="10"/>
  <c r="BI115" i="44"/>
  <c r="BI202" i="43"/>
  <c r="BJ1030" i="10"/>
  <c r="BH251" i="44"/>
  <c r="BJ546" i="46"/>
  <c r="BI140" i="46"/>
  <c r="BI341" i="46"/>
  <c r="BI940" i="10"/>
  <c r="BH770" i="10"/>
  <c r="BH1103" i="10"/>
  <c r="BH183" i="44"/>
  <c r="BH992" i="10"/>
  <c r="BH903" i="10"/>
  <c r="BI136" i="42"/>
  <c r="BH114" i="10"/>
  <c r="BH905" i="10"/>
  <c r="BG20" i="41"/>
  <c r="BI285" i="46"/>
  <c r="BJ410" i="46"/>
  <c r="BI216" i="44"/>
  <c r="BH110" i="42"/>
  <c r="BH411" i="45"/>
  <c r="BH299" i="29"/>
  <c r="BI489" i="10"/>
  <c r="BH485" i="46"/>
  <c r="BH78" i="46"/>
  <c r="BI499" i="45"/>
  <c r="BI271" i="42"/>
  <c r="BH155" i="10"/>
  <c r="BI253" i="29"/>
  <c r="BI1135" i="10"/>
  <c r="BJ859" i="46"/>
  <c r="BJ486" i="45"/>
  <c r="BI223" i="44"/>
  <c r="BH777" i="10"/>
  <c r="BH339" i="46"/>
  <c r="BH375" i="45"/>
  <c r="BH648" i="10"/>
  <c r="BI380" i="10"/>
  <c r="BI490" i="10"/>
  <c r="BI156" i="42"/>
  <c r="BH535" i="10"/>
  <c r="BI159" i="10"/>
  <c r="BH107" i="43"/>
  <c r="BH432" i="45"/>
  <c r="BI540" i="10"/>
  <c r="BH47" i="46"/>
  <c r="BI203" i="43"/>
  <c r="BI1077" i="10"/>
  <c r="BI548" i="45"/>
  <c r="BH88" i="10"/>
  <c r="BI206" i="10"/>
  <c r="BJ1116" i="10"/>
  <c r="BJ384" i="10"/>
  <c r="BH314" i="46"/>
  <c r="BG15" i="46"/>
  <c r="BH168" i="45"/>
  <c r="BI193" i="44"/>
  <c r="BI248" i="43"/>
  <c r="BI369" i="10"/>
  <c r="BJ1017" i="10"/>
  <c r="BH80" i="42"/>
  <c r="BH1109" i="10"/>
  <c r="BH266" i="41"/>
  <c r="BJ381" i="10"/>
  <c r="BI239" i="43"/>
  <c r="BH184" i="43"/>
  <c r="BJ217" i="29"/>
  <c r="BI238" i="42"/>
  <c r="BJ178" i="41"/>
  <c r="BI619" i="46"/>
  <c r="BH862" i="10"/>
  <c r="BH166" i="45"/>
  <c r="BH569" i="10"/>
  <c r="BG19" i="45"/>
  <c r="BI193" i="45"/>
  <c r="BI115" i="43"/>
  <c r="BH725" i="10"/>
  <c r="BI576" i="46"/>
  <c r="BI239" i="29"/>
  <c r="BI936" i="10"/>
  <c r="BH98" i="41"/>
  <c r="BJ538" i="46"/>
  <c r="BH151" i="44"/>
  <c r="BI217" i="46"/>
  <c r="BH1071" i="10"/>
  <c r="BH198" i="45"/>
  <c r="BK249" i="45"/>
  <c r="BH135" i="42"/>
  <c r="BI514" i="45"/>
  <c r="BI406" i="45"/>
  <c r="BJ497" i="10"/>
  <c r="BI397" i="46"/>
  <c r="BI539" i="10"/>
  <c r="BH159" i="41"/>
  <c r="BI116" i="42"/>
  <c r="BH170" i="29"/>
  <c r="BH991" i="10"/>
  <c r="BG11" i="46"/>
  <c r="BH371" i="10"/>
  <c r="BI220" i="43"/>
  <c r="BJ748" i="46"/>
  <c r="BI464" i="45"/>
  <c r="BH102" i="29"/>
  <c r="BH1139" i="10"/>
  <c r="BH814" i="46"/>
  <c r="BJ405" i="46"/>
  <c r="BH155" i="41"/>
  <c r="BH150" i="45"/>
  <c r="BH639" i="46"/>
  <c r="BH236" i="46"/>
  <c r="BI1075" i="10"/>
  <c r="BI426" i="10"/>
  <c r="BI822" i="10"/>
  <c r="BI656" i="46"/>
  <c r="BH103" i="29"/>
  <c r="BH157" i="43"/>
  <c r="BH536" i="10"/>
  <c r="BI136" i="10"/>
  <c r="BG64" i="10"/>
  <c r="BI704" i="46"/>
  <c r="BJ590" i="46"/>
  <c r="BI160" i="10"/>
  <c r="BI351" i="45"/>
  <c r="BH298" i="41"/>
  <c r="BH642" i="46"/>
  <c r="BI344" i="46"/>
  <c r="BH342" i="10"/>
  <c r="BI286" i="46"/>
  <c r="BI823" i="10"/>
  <c r="BJ234" i="45"/>
  <c r="BH116" i="10"/>
  <c r="BH335" i="42"/>
  <c r="BG21" i="41"/>
  <c r="BH159" i="44"/>
  <c r="BH489" i="46"/>
  <c r="BI1078" i="10"/>
  <c r="BJ412" i="46"/>
  <c r="BH100" i="41"/>
  <c r="BH926" i="10"/>
  <c r="BH317" i="46"/>
  <c r="BH898" i="10"/>
  <c r="BH175" i="43"/>
  <c r="BJ1112" i="10"/>
  <c r="BI285" i="42"/>
  <c r="BH482" i="46"/>
  <c r="BI239" i="46"/>
  <c r="BH135" i="29"/>
  <c r="BI1142" i="10"/>
  <c r="BI568" i="46"/>
  <c r="BJ246" i="45"/>
  <c r="BJ221" i="42"/>
  <c r="BH623" i="46"/>
  <c r="BI648" i="46"/>
  <c r="BI460" i="45"/>
  <c r="BJ499" i="10"/>
  <c r="BH77" i="46"/>
  <c r="BH421" i="10"/>
  <c r="BI341" i="10"/>
  <c r="BI110" i="44"/>
  <c r="BI233" i="41"/>
  <c r="BH303" i="29"/>
  <c r="BJ540" i="46"/>
  <c r="BJ380" i="10"/>
  <c r="BJ174" i="41"/>
  <c r="BI478" i="46"/>
  <c r="BH609" i="10"/>
  <c r="BH177" i="44"/>
  <c r="BH261" i="43"/>
  <c r="BI128" i="46"/>
  <c r="BH663" i="45"/>
  <c r="BH284" i="42"/>
  <c r="BI188" i="45"/>
  <c r="BI880" i="10"/>
  <c r="BH306" i="46"/>
  <c r="BI114" i="43"/>
  <c r="BH921" i="10"/>
  <c r="BI590" i="45"/>
  <c r="BH111" i="10"/>
  <c r="BJ234" i="44"/>
  <c r="BI535" i="10"/>
  <c r="BI186" i="42"/>
  <c r="BJ181" i="41"/>
  <c r="BI510" i="45"/>
  <c r="BH182" i="42"/>
  <c r="BH810" i="46"/>
  <c r="BI82" i="10"/>
  <c r="BJ542" i="46"/>
  <c r="BI276" i="10"/>
  <c r="BH125" i="42"/>
  <c r="BI585" i="45"/>
  <c r="BI484" i="46"/>
  <c r="BI597" i="45"/>
  <c r="BI94" i="29"/>
  <c r="BI1193" i="10"/>
  <c r="BI488" i="46"/>
  <c r="BH299" i="43"/>
  <c r="BJ760" i="46"/>
  <c r="BJ541" i="10"/>
  <c r="BH157" i="42"/>
  <c r="BH629" i="46"/>
  <c r="BH325" i="42"/>
  <c r="BG14" i="45"/>
  <c r="BI645" i="46"/>
  <c r="BI515" i="46"/>
  <c r="BI108" i="41"/>
  <c r="BH881" i="10"/>
  <c r="BJ243" i="45"/>
  <c r="BI240" i="41"/>
  <c r="BH917" i="10"/>
  <c r="BH407" i="45"/>
  <c r="BI163" i="45"/>
  <c r="BH245" i="10"/>
  <c r="BI256" i="45"/>
  <c r="BI493" i="10"/>
  <c r="BH192" i="42"/>
  <c r="BI131" i="10"/>
  <c r="BI816" i="10"/>
  <c r="BG62" i="10"/>
  <c r="BH250" i="10"/>
  <c r="BH107" i="44"/>
  <c r="BH157" i="10"/>
  <c r="BJ212" i="42"/>
  <c r="BI440" i="45"/>
  <c r="BI884" i="10"/>
  <c r="BH402" i="45"/>
  <c r="BI820" i="10"/>
  <c r="BI230" i="45"/>
  <c r="BH109" i="46"/>
  <c r="BH245" i="44"/>
  <c r="BI247" i="45"/>
  <c r="BI937" i="10"/>
  <c r="BI1067" i="10"/>
  <c r="BH280" i="29"/>
  <c r="BI283" i="42"/>
  <c r="BI485" i="46"/>
  <c r="BG18" i="42"/>
  <c r="BH1104" i="10"/>
  <c r="BJ97" i="43"/>
  <c r="BH162" i="44"/>
  <c r="BH140" i="29"/>
  <c r="BI255" i="41"/>
  <c r="BH156" i="42"/>
  <c r="BI447" i="46"/>
  <c r="BI94" i="10"/>
  <c r="BI439" i="45"/>
  <c r="BG10" i="46"/>
  <c r="BI583" i="46"/>
  <c r="BH1076" i="10"/>
  <c r="BH297" i="41"/>
  <c r="BJ183" i="41"/>
  <c r="BH530" i="10"/>
  <c r="BI242" i="43"/>
  <c r="BH340" i="10"/>
  <c r="BH113" i="46"/>
  <c r="BH277" i="29"/>
  <c r="BI100" i="29"/>
  <c r="BH196" i="10"/>
  <c r="BI864" i="10"/>
  <c r="BH354" i="10"/>
  <c r="BH654" i="45"/>
  <c r="BI823" i="46"/>
  <c r="BH100" i="46"/>
  <c r="BJ226" i="42"/>
  <c r="BJ894" i="10"/>
  <c r="BH90" i="29"/>
  <c r="BH566" i="45"/>
  <c r="BH652" i="10"/>
  <c r="BH87" i="10"/>
  <c r="BG17" i="46"/>
  <c r="BI1148" i="10"/>
  <c r="BG20" i="42"/>
  <c r="BH101" i="42"/>
  <c r="BJ251" i="45"/>
  <c r="BH258" i="44"/>
  <c r="BI878" i="10"/>
  <c r="BJ537" i="10"/>
  <c r="BH267" i="10"/>
  <c r="BI122" i="10"/>
  <c r="BI694" i="46"/>
  <c r="BK218" i="46"/>
  <c r="BJ265" i="42"/>
  <c r="BH262" i="43"/>
  <c r="BH17" i="40"/>
  <c r="BH130" i="43"/>
  <c r="BH155" i="44"/>
  <c r="BI160" i="42"/>
  <c r="BH567" i="10"/>
  <c r="BI250" i="29"/>
  <c r="BH161" i="41"/>
  <c r="BH381" i="45"/>
  <c r="BI88" i="10"/>
  <c r="BI221" i="10"/>
  <c r="BI808" i="10"/>
  <c r="BH709" i="10"/>
  <c r="BH573" i="45"/>
  <c r="BJ300" i="45"/>
  <c r="BH730" i="10"/>
  <c r="BJ751" i="46"/>
  <c r="BH886" i="10"/>
  <c r="BH474" i="10"/>
  <c r="BH188" i="42"/>
  <c r="BH636" i="46"/>
  <c r="BH865" i="10"/>
  <c r="BH358" i="10"/>
  <c r="BI238" i="41"/>
  <c r="BJ826" i="10"/>
  <c r="BJ378" i="10"/>
  <c r="BJ429" i="10"/>
  <c r="BH203" i="10"/>
  <c r="BI1170" i="10"/>
  <c r="BJ199" i="29"/>
  <c r="BI459" i="46"/>
  <c r="BI1160" i="10"/>
  <c r="BG21" i="42"/>
  <c r="BJ547" i="46"/>
  <c r="BI935" i="10"/>
  <c r="BJ222" i="46"/>
  <c r="BH361" i="10"/>
  <c r="BH137" i="10"/>
  <c r="BH298" i="44"/>
  <c r="BH279" i="10"/>
  <c r="BJ548" i="46"/>
  <c r="BI428" i="10"/>
  <c r="BI943" i="10"/>
  <c r="BH199" i="45"/>
  <c r="BH114" i="46"/>
  <c r="BH576" i="45"/>
  <c r="BH56" i="46"/>
  <c r="BJ543" i="10"/>
  <c r="BH341" i="10"/>
  <c r="BH193" i="44"/>
  <c r="BI465" i="45"/>
  <c r="BH259" i="44"/>
  <c r="BJ762" i="46"/>
  <c r="BH158" i="10"/>
  <c r="BG22" i="43"/>
  <c r="BH85" i="46"/>
  <c r="BI490" i="46"/>
  <c r="BI400" i="46"/>
  <c r="BI599" i="45"/>
  <c r="BH423" i="10"/>
  <c r="BH190" i="43"/>
  <c r="BH19" i="40"/>
  <c r="BI1166" i="10"/>
  <c r="BJ247" i="45"/>
  <c r="BI182" i="43"/>
  <c r="BJ816" i="10"/>
  <c r="BG48" i="10"/>
  <c r="BI145" i="46"/>
  <c r="BH404" i="45"/>
  <c r="BH693" i="45"/>
  <c r="BH84" i="41"/>
  <c r="BH524" i="10"/>
  <c r="BH980" i="10"/>
  <c r="BH461" i="10"/>
  <c r="BH489" i="10"/>
  <c r="BI192" i="44"/>
  <c r="BH751" i="10"/>
  <c r="BI96" i="44"/>
  <c r="BI172" i="29"/>
  <c r="BI771" i="10"/>
  <c r="BI269" i="42"/>
  <c r="BH185" i="44"/>
  <c r="BI1164" i="10"/>
  <c r="BK187" i="41"/>
  <c r="BI157" i="41"/>
  <c r="BI168" i="42"/>
  <c r="BH179" i="43"/>
  <c r="BI102" i="42"/>
  <c r="BG17" i="44"/>
  <c r="BH154" i="10"/>
  <c r="BJ425" i="10"/>
  <c r="BI334" i="46"/>
  <c r="BH1097" i="10"/>
  <c r="BK201" i="42"/>
  <c r="BI209" i="46"/>
  <c r="BI19" i="40"/>
  <c r="BH769" i="10"/>
  <c r="BH484" i="46"/>
  <c r="BH269" i="10"/>
  <c r="BK217" i="42"/>
  <c r="BH1016" i="10"/>
  <c r="BJ96" i="44"/>
  <c r="BI284" i="46"/>
  <c r="BI374" i="45"/>
  <c r="BH268" i="10"/>
  <c r="BJ827" i="10"/>
  <c r="BJ111" i="44"/>
  <c r="BI198" i="43"/>
  <c r="BI243" i="45"/>
  <c r="BI205" i="41"/>
  <c r="BJ1149" i="10"/>
  <c r="BH994" i="10"/>
  <c r="BG18" i="46"/>
  <c r="BJ201" i="41"/>
  <c r="BH182" i="43"/>
  <c r="BH1135" i="10"/>
  <c r="BH296" i="44"/>
  <c r="BH692" i="10"/>
  <c r="BH457" i="10"/>
  <c r="BK837" i="10"/>
  <c r="BJ268" i="42"/>
  <c r="BJ208" i="41"/>
  <c r="BI109" i="44"/>
  <c r="BH177" i="29"/>
  <c r="BH156" i="10"/>
  <c r="BH1051" i="10"/>
  <c r="BJ370" i="10"/>
  <c r="BH103" i="44"/>
  <c r="BH752" i="10"/>
  <c r="BI941" i="10"/>
  <c r="BK228" i="29"/>
  <c r="BH873" i="10"/>
  <c r="BK828" i="10"/>
  <c r="BI494" i="45"/>
  <c r="BH1012" i="10"/>
  <c r="BH152" i="44"/>
  <c r="BH295" i="41"/>
  <c r="BI115" i="42"/>
  <c r="BH488" i="10"/>
  <c r="BI1155" i="10"/>
  <c r="BH228" i="10"/>
  <c r="BG19" i="29"/>
  <c r="BH297" i="44"/>
  <c r="BJ474" i="45"/>
  <c r="BH640" i="46"/>
  <c r="BH170" i="45"/>
  <c r="BH144" i="45"/>
  <c r="BJ761" i="46"/>
  <c r="BI89" i="41"/>
  <c r="BH195" i="45"/>
  <c r="BH641" i="46"/>
  <c r="BH431" i="45"/>
  <c r="BI223" i="41"/>
  <c r="BI105" i="44"/>
  <c r="BH476" i="46"/>
  <c r="BH83" i="46"/>
  <c r="BH135" i="43"/>
  <c r="BJ96" i="29"/>
  <c r="BH568" i="10"/>
  <c r="BH103" i="10"/>
  <c r="BH107" i="46"/>
  <c r="BI200" i="45"/>
  <c r="BI215" i="29"/>
  <c r="BI424" i="10"/>
  <c r="BH200" i="10"/>
  <c r="BH608" i="10"/>
  <c r="BI829" i="46"/>
  <c r="BH755" i="10"/>
  <c r="BH179" i="29"/>
  <c r="BH488" i="46"/>
  <c r="BH897" i="10"/>
  <c r="BH297" i="10"/>
  <c r="BH157" i="44"/>
  <c r="BH192" i="44"/>
  <c r="BH316" i="46"/>
  <c r="BH659" i="45"/>
  <c r="BI571" i="46"/>
  <c r="BH85" i="10"/>
  <c r="BI229" i="45"/>
  <c r="BH1037" i="10"/>
  <c r="BJ899" i="10"/>
  <c r="BH94" i="41"/>
  <c r="BI367" i="45"/>
  <c r="BH149" i="42"/>
  <c r="BJ421" i="10"/>
  <c r="BJ288" i="42"/>
  <c r="BJ776" i="10"/>
  <c r="BH1017" i="10"/>
  <c r="BH259" i="43"/>
  <c r="BH151" i="45"/>
  <c r="BI475" i="46"/>
  <c r="BI513" i="46"/>
  <c r="BI516" i="45"/>
  <c r="BI159" i="41"/>
  <c r="BI223" i="10"/>
  <c r="BJ91" i="29"/>
  <c r="BH198" i="10"/>
  <c r="BJ112" i="42"/>
  <c r="BH153" i="43"/>
  <c r="BI159" i="45"/>
  <c r="BI961" i="10"/>
  <c r="BH71" i="46"/>
  <c r="BH313" i="29"/>
  <c r="BH187" i="42"/>
  <c r="BJ536" i="10"/>
  <c r="BJ1148" i="10"/>
  <c r="BI701" i="46"/>
  <c r="BI154" i="42"/>
  <c r="BH278" i="10"/>
  <c r="BH150" i="44"/>
  <c r="BH766" i="10"/>
  <c r="BI499" i="10"/>
  <c r="BI1197" i="10"/>
  <c r="BJ181" i="43"/>
  <c r="BJ173" i="41"/>
  <c r="BI377" i="10"/>
  <c r="BJ226" i="45"/>
  <c r="BH410" i="45"/>
  <c r="BJ221" i="45"/>
  <c r="BH176" i="29"/>
  <c r="BH734" i="10"/>
  <c r="BI279" i="46"/>
  <c r="BG17" i="29"/>
  <c r="BJ822" i="10"/>
  <c r="BH576" i="10"/>
  <c r="BJ539" i="46"/>
  <c r="BH163" i="45"/>
  <c r="BI85" i="46"/>
  <c r="BI427" i="10"/>
  <c r="BH139" i="42"/>
  <c r="BI520" i="46"/>
  <c r="BH1107" i="10"/>
  <c r="BH178" i="29"/>
  <c r="BH169" i="45"/>
  <c r="BH281" i="29"/>
  <c r="BH136" i="10"/>
  <c r="BG16" i="43"/>
  <c r="BH623" i="10"/>
  <c r="BI242" i="46"/>
  <c r="BH382" i="45"/>
  <c r="BI137" i="10"/>
  <c r="BI193" i="42"/>
  <c r="BJ385" i="10"/>
  <c r="BI220" i="46"/>
  <c r="BH342" i="46"/>
  <c r="BI441" i="45"/>
  <c r="BH413" i="45"/>
  <c r="BJ184" i="41"/>
  <c r="BI210" i="41"/>
  <c r="BH1077" i="10"/>
  <c r="BH111" i="42"/>
  <c r="BH383" i="45"/>
  <c r="BI206" i="44"/>
  <c r="BJ532" i="10"/>
  <c r="BH798" i="10"/>
  <c r="BH153" i="44"/>
  <c r="BH155" i="43"/>
  <c r="BJ223" i="45"/>
  <c r="BJ104" i="41"/>
  <c r="BH694" i="10"/>
  <c r="BI216" i="46"/>
  <c r="BI515" i="45"/>
  <c r="BH134" i="44"/>
  <c r="BH570" i="45"/>
  <c r="BI140" i="29"/>
  <c r="BI237" i="42"/>
  <c r="BH100" i="10"/>
  <c r="BH98" i="44"/>
  <c r="BH132" i="10"/>
  <c r="BH774" i="10"/>
  <c r="BJ819" i="10"/>
  <c r="BI240" i="45"/>
  <c r="BI507" i="45"/>
  <c r="BH292" i="41"/>
  <c r="BK246" i="45"/>
  <c r="BI176" i="29"/>
  <c r="BJ1167" i="10"/>
  <c r="BI214" i="46"/>
  <c r="BH112" i="46"/>
  <c r="BJ229" i="45"/>
  <c r="BH293" i="44"/>
  <c r="BI266" i="42"/>
  <c r="BI188" i="42"/>
  <c r="BI209" i="45"/>
  <c r="BJ1106" i="10"/>
  <c r="BJ367" i="45"/>
  <c r="BI378" i="45"/>
  <c r="BI283" i="46"/>
  <c r="BI774" i="10"/>
  <c r="BH423" i="45"/>
  <c r="BI106" i="42"/>
  <c r="BI348" i="45"/>
  <c r="BI567" i="46"/>
  <c r="BH126" i="44"/>
  <c r="BJ877" i="10"/>
  <c r="BJ106" i="44"/>
  <c r="BI390" i="46"/>
  <c r="BI201" i="44"/>
  <c r="BH106" i="43"/>
  <c r="BJ1146" i="10"/>
  <c r="BI1066" i="10"/>
  <c r="BJ863" i="46"/>
  <c r="BJ865" i="46"/>
  <c r="BI403" i="45"/>
  <c r="BH251" i="10"/>
  <c r="BI116" i="44"/>
  <c r="BJ108" i="29"/>
  <c r="BH250" i="43"/>
  <c r="BH100" i="44"/>
  <c r="BH165" i="29"/>
  <c r="BI270" i="29"/>
  <c r="BH77" i="44"/>
  <c r="BH328" i="46"/>
  <c r="BH428" i="45"/>
  <c r="BI221" i="45"/>
  <c r="BH373" i="10"/>
  <c r="BI831" i="46"/>
  <c r="BI189" i="45"/>
  <c r="BI228" i="42"/>
  <c r="BI110" i="29"/>
  <c r="BH1133" i="10"/>
  <c r="BI661" i="45"/>
  <c r="BH924" i="10"/>
  <c r="BI422" i="10"/>
  <c r="BI420" i="10"/>
  <c r="BI86" i="10"/>
  <c r="BH750" i="10"/>
  <c r="BI647" i="46"/>
  <c r="BI496" i="10"/>
  <c r="BI229" i="42"/>
  <c r="BH311" i="29"/>
  <c r="BI18" i="40"/>
  <c r="BH84" i="46"/>
  <c r="BI343" i="46"/>
  <c r="BJ500" i="10"/>
  <c r="BG11" i="42"/>
  <c r="BJ167" i="10"/>
  <c r="BI665" i="45"/>
  <c r="BG20" i="45"/>
  <c r="BH257" i="44"/>
  <c r="BG18" i="41"/>
  <c r="BH156" i="44"/>
  <c r="BH575" i="45"/>
  <c r="BH144" i="10"/>
  <c r="BJ396" i="46"/>
  <c r="BH706" i="10"/>
  <c r="BI235" i="41"/>
  <c r="BG12" i="46"/>
  <c r="BK173" i="41"/>
  <c r="BI368" i="10"/>
  <c r="BI274" i="46"/>
  <c r="BH120" i="29"/>
  <c r="BI89" i="10"/>
  <c r="BH186" i="45"/>
  <c r="BI507" i="46"/>
  <c r="BJ392" i="45"/>
  <c r="BH277" i="10"/>
  <c r="BI770" i="10"/>
  <c r="BI821" i="10"/>
  <c r="BH254" i="10"/>
  <c r="BI541" i="10"/>
  <c r="BI225" i="29"/>
  <c r="BK216" i="42"/>
  <c r="BJ754" i="46"/>
  <c r="BH422" i="10"/>
  <c r="BH904" i="10"/>
  <c r="BH89" i="10"/>
  <c r="BH1102" i="10"/>
  <c r="BH686" i="10"/>
  <c r="BJ1113" i="10"/>
  <c r="BI833" i="46"/>
  <c r="BI208" i="41"/>
  <c r="BI536" i="10"/>
  <c r="BI278" i="46"/>
  <c r="BI200" i="43"/>
  <c r="BJ187" i="29"/>
  <c r="BI107" i="10"/>
  <c r="BI371" i="45"/>
  <c r="BH599" i="10"/>
  <c r="BI537" i="10"/>
  <c r="BI235" i="44"/>
  <c r="BI655" i="46"/>
  <c r="BH329" i="42"/>
  <c r="BI702" i="46"/>
  <c r="BH416" i="10"/>
  <c r="BI209" i="41"/>
  <c r="BH686" i="45"/>
  <c r="BJ1033" i="10"/>
  <c r="BH285" i="42"/>
  <c r="BH338" i="10"/>
  <c r="BH43" i="46"/>
  <c r="BH332" i="42"/>
  <c r="BI496" i="45"/>
  <c r="BJ771" i="10"/>
  <c r="BH248" i="43"/>
  <c r="BL836" i="10"/>
  <c r="BI97" i="42"/>
  <c r="BJ772" i="10"/>
  <c r="BH151" i="10"/>
  <c r="BJ1031" i="10"/>
  <c r="BH97" i="29"/>
  <c r="BJ207" i="42"/>
  <c r="BH740" i="10"/>
  <c r="BH906" i="10"/>
  <c r="BH82" i="46"/>
  <c r="BI454" i="45"/>
  <c r="BJ482" i="45"/>
  <c r="BI172" i="43"/>
  <c r="BI450" i="46"/>
  <c r="BH191" i="45"/>
  <c r="BH807" i="10"/>
  <c r="BH339" i="10"/>
  <c r="BH187" i="43"/>
  <c r="BH296" i="41"/>
  <c r="BH287" i="44"/>
  <c r="BI805" i="10"/>
  <c r="BI832" i="46"/>
  <c r="BH192" i="45"/>
  <c r="BH631" i="46"/>
  <c r="BI199" i="43"/>
  <c r="BH995" i="10"/>
  <c r="BI489" i="46"/>
  <c r="BH193" i="42"/>
  <c r="BI185" i="42"/>
  <c r="BH154" i="43"/>
  <c r="BH334" i="42"/>
  <c r="BH243" i="46"/>
  <c r="BG19" i="44"/>
  <c r="BH52" i="46"/>
  <c r="BI91" i="29"/>
  <c r="BJ818" i="10"/>
  <c r="BJ227" i="29"/>
  <c r="BJ868" i="46"/>
  <c r="BH267" i="41"/>
  <c r="BI299" i="45"/>
  <c r="BI148" i="46"/>
  <c r="BG20" i="44"/>
  <c r="BH282" i="29"/>
  <c r="BH697" i="45"/>
  <c r="BG21" i="45"/>
  <c r="BH378" i="10"/>
  <c r="BJ374" i="10"/>
  <c r="BH531" i="10"/>
  <c r="BI142" i="46"/>
  <c r="BH525" i="10"/>
  <c r="BI381" i="10"/>
  <c r="BH270" i="29"/>
  <c r="BJ273" i="29"/>
  <c r="BL829" i="10"/>
  <c r="BH104" i="10"/>
  <c r="BJ235" i="44"/>
  <c r="BI421" i="10"/>
  <c r="BJ544" i="46"/>
  <c r="BH107" i="42"/>
  <c r="BI456" i="45"/>
  <c r="BH804" i="10"/>
  <c r="BH419" i="10"/>
  <c r="BH98" i="46"/>
  <c r="BH418" i="10"/>
  <c r="BI86" i="41"/>
  <c r="BI416" i="10"/>
  <c r="BI249" i="29"/>
  <c r="BH490" i="10"/>
  <c r="BI550" i="45"/>
  <c r="BH1110" i="10"/>
  <c r="BH109" i="42"/>
  <c r="BJ383" i="10"/>
  <c r="BH247" i="43"/>
  <c r="BH111" i="46"/>
  <c r="BJ206" i="43"/>
  <c r="BJ588" i="46"/>
  <c r="BI691" i="46"/>
  <c r="BI385" i="46"/>
  <c r="BJ180" i="44"/>
  <c r="BH232" i="46"/>
  <c r="BI223" i="29"/>
  <c r="BI1188" i="10"/>
  <c r="BI213" i="29"/>
  <c r="BI827" i="46"/>
  <c r="BJ874" i="10"/>
  <c r="BH257" i="43"/>
  <c r="BI148" i="10"/>
  <c r="BI228" i="41"/>
  <c r="BI234" i="44"/>
  <c r="BH1096" i="10"/>
  <c r="BH106" i="44"/>
  <c r="BH113" i="10"/>
  <c r="BH274" i="29"/>
  <c r="BI161" i="41"/>
  <c r="BH54" i="46"/>
  <c r="BH222" i="10"/>
  <c r="BH1019" i="10"/>
  <c r="BJ155" i="46"/>
  <c r="BH915" i="10"/>
  <c r="BJ862" i="46"/>
  <c r="BI253" i="43"/>
  <c r="BI902" i="10"/>
  <c r="BH297" i="43"/>
  <c r="BJ226" i="44"/>
  <c r="BG13" i="29"/>
  <c r="BH240" i="46"/>
  <c r="BI248" i="45"/>
  <c r="BI154" i="44"/>
  <c r="BH80" i="46"/>
  <c r="BI404" i="45"/>
  <c r="BH152" i="42"/>
  <c r="BI425" i="10"/>
  <c r="BI1198" i="10"/>
  <c r="BJ369" i="10"/>
  <c r="BH134" i="10"/>
  <c r="BI215" i="45"/>
  <c r="BH256" i="44"/>
  <c r="BI434" i="45"/>
  <c r="BJ1051" i="10"/>
  <c r="BH153" i="10"/>
  <c r="BH252" i="44"/>
  <c r="BH480" i="46"/>
  <c r="BG14" i="46"/>
  <c r="BI339" i="45"/>
  <c r="BJ542" i="10"/>
  <c r="BJ589" i="46"/>
  <c r="BI451" i="46"/>
  <c r="BH341" i="46"/>
  <c r="BI215" i="46"/>
  <c r="BI177" i="29"/>
  <c r="BH664" i="45"/>
  <c r="BI942" i="10"/>
  <c r="BI221" i="43"/>
  <c r="BH89" i="41"/>
  <c r="BI881" i="10"/>
  <c r="BH810" i="10"/>
  <c r="BI249" i="10"/>
  <c r="BJ199" i="41"/>
  <c r="BH80" i="43"/>
  <c r="BJ427" i="45"/>
  <c r="BI219" i="29"/>
  <c r="BH638" i="46"/>
  <c r="BH227" i="10"/>
  <c r="BH333" i="10"/>
  <c r="BG14" i="44"/>
  <c r="BJ289" i="42"/>
  <c r="BH251" i="43"/>
  <c r="BI280" i="10"/>
  <c r="BK229" i="29"/>
  <c r="BG20" i="43"/>
  <c r="BI277" i="46"/>
  <c r="BI598" i="45"/>
  <c r="BJ233" i="45"/>
  <c r="BH99" i="41"/>
  <c r="BJ226" i="29"/>
  <c r="BI552" i="45"/>
  <c r="BH377" i="45"/>
  <c r="BH1111" i="10"/>
  <c r="BH168" i="42"/>
  <c r="BI163" i="41"/>
  <c r="BH311" i="46"/>
  <c r="BI939" i="10"/>
  <c r="BI90" i="29"/>
  <c r="BH377" i="10"/>
  <c r="BJ758" i="46"/>
  <c r="BI272" i="46"/>
  <c r="BG61" i="10"/>
  <c r="BI227" i="45"/>
  <c r="BH103" i="43"/>
  <c r="BH705" i="10"/>
  <c r="BH106" i="42"/>
  <c r="BI169" i="29"/>
  <c r="BH372" i="45"/>
  <c r="BI1116" i="10"/>
  <c r="BH189" i="43"/>
  <c r="BH324" i="42"/>
  <c r="BH104" i="43"/>
  <c r="BI650" i="46"/>
  <c r="BI219" i="46"/>
  <c r="BI801" i="10"/>
  <c r="BI241" i="45"/>
  <c r="BI446" i="46"/>
  <c r="BG10" i="45"/>
  <c r="BI963" i="10"/>
  <c r="BI792" i="46"/>
  <c r="BG18" i="43"/>
  <c r="BH185" i="42"/>
  <c r="BJ206" i="42"/>
  <c r="BH119" i="41"/>
  <c r="BH18" i="40"/>
  <c r="BI956" i="10"/>
  <c r="BI175" i="29"/>
  <c r="BH534" i="10"/>
  <c r="BH193" i="45"/>
  <c r="BI517" i="46"/>
  <c r="BH235" i="46"/>
  <c r="BI298" i="45"/>
  <c r="BI772" i="10"/>
  <c r="BI132" i="46"/>
  <c r="BH425" i="45"/>
  <c r="BH78" i="10"/>
  <c r="BJ175" i="41"/>
  <c r="BH398" i="45"/>
  <c r="BI201" i="10"/>
  <c r="BH292" i="44"/>
  <c r="BH1026" i="10"/>
  <c r="BI238" i="29"/>
  <c r="BG6" i="41"/>
  <c r="BJ477" i="45"/>
  <c r="BH108" i="42"/>
  <c r="BI266" i="46"/>
  <c r="BH748" i="10"/>
  <c r="BI243" i="46"/>
  <c r="BJ829" i="10"/>
  <c r="BJ867" i="46"/>
  <c r="BH162" i="41"/>
  <c r="BH806" i="10"/>
  <c r="BI108" i="10"/>
  <c r="BH55" i="46"/>
  <c r="BI55" i="46"/>
  <c r="BI135" i="10"/>
  <c r="BJ409" i="46"/>
  <c r="BJ539" i="10"/>
  <c r="BI91" i="41"/>
  <c r="BH433" i="45"/>
  <c r="BH158" i="44"/>
  <c r="BI244" i="46"/>
  <c r="BH180" i="29"/>
  <c r="BH756" i="10"/>
  <c r="BH412" i="45"/>
  <c r="BI164" i="41"/>
  <c r="BH293" i="42"/>
  <c r="BI521" i="45"/>
  <c r="BI204" i="43"/>
  <c r="BG20" i="46"/>
  <c r="BJ501" i="10"/>
  <c r="BH815" i="46"/>
  <c r="BH171" i="45"/>
  <c r="BG22" i="42"/>
  <c r="BH108" i="44"/>
  <c r="BJ213" i="42"/>
  <c r="BI207" i="44"/>
  <c r="BI383" i="10"/>
  <c r="BH304" i="43"/>
  <c r="BG20" i="29"/>
  <c r="BH811" i="10"/>
  <c r="BH159" i="42"/>
  <c r="BH204" i="10"/>
  <c r="BH255" i="10"/>
  <c r="BJ830" i="10"/>
  <c r="BH643" i="46"/>
  <c r="BJ413" i="46"/>
  <c r="BI944" i="10"/>
  <c r="BH537" i="10"/>
  <c r="BH195" i="42"/>
  <c r="BI585" i="46"/>
  <c r="BI705" i="46"/>
  <c r="BI401" i="46"/>
  <c r="BH927" i="10"/>
  <c r="BH158" i="43"/>
  <c r="BI543" i="10"/>
  <c r="BH205" i="10"/>
  <c r="BH57" i="46"/>
  <c r="BI300" i="45"/>
  <c r="BI522" i="46"/>
  <c r="BH200" i="45"/>
  <c r="BJ235" i="45"/>
  <c r="BH997" i="10"/>
  <c r="BI453" i="46"/>
  <c r="BH194" i="44"/>
  <c r="BI161" i="10"/>
  <c r="BI245" i="46"/>
  <c r="BG23" i="43"/>
  <c r="BI657" i="46"/>
  <c r="BH495" i="10"/>
  <c r="BH112" i="42"/>
  <c r="BH164" i="41"/>
  <c r="BJ502" i="10"/>
  <c r="BH172" i="45"/>
  <c r="BH181" i="29"/>
  <c r="BI180" i="29"/>
  <c r="BI1172" i="10"/>
  <c r="BJ831" i="10"/>
  <c r="BI227" i="29"/>
  <c r="BJ214" i="42"/>
  <c r="BH146" i="29"/>
  <c r="BH160" i="42"/>
  <c r="BH109" i="44"/>
  <c r="BH1113" i="10"/>
  <c r="BH666" i="45"/>
  <c r="BI384" i="10"/>
  <c r="BH490" i="46"/>
  <c r="BH101" i="41"/>
  <c r="BH1141" i="10"/>
  <c r="BI429" i="10"/>
  <c r="BH268" i="41"/>
  <c r="BI345" i="46"/>
  <c r="BI824" i="10"/>
  <c r="BI501" i="10"/>
  <c r="BH104" i="29"/>
  <c r="BH316" i="29"/>
  <c r="BJ228" i="29"/>
  <c r="BH757" i="10"/>
  <c r="BI194" i="42"/>
  <c r="BG22" i="45"/>
  <c r="BJ763" i="46"/>
  <c r="BI667" i="45"/>
  <c r="BI454" i="46"/>
  <c r="BI466" i="45"/>
  <c r="BH424" i="10"/>
  <c r="BH294" i="42"/>
  <c r="BG23" i="42"/>
  <c r="BI522" i="45"/>
  <c r="BH343" i="46"/>
  <c r="BG21" i="46"/>
  <c r="BI240" i="42"/>
  <c r="BH109" i="43"/>
  <c r="BI1079" i="10"/>
  <c r="BH384" i="45"/>
  <c r="BJ386" i="10"/>
  <c r="BJ201" i="29"/>
  <c r="BH812" i="10"/>
  <c r="BH299" i="41"/>
  <c r="BJ185" i="41"/>
  <c r="BI211" i="41"/>
  <c r="BH305" i="43"/>
  <c r="BH256" i="10"/>
  <c r="BI835" i="46"/>
  <c r="BH379" i="10"/>
  <c r="BH280" i="10"/>
  <c r="BI442" i="45"/>
  <c r="BH159" i="10"/>
  <c r="BH245" i="46"/>
  <c r="BI600" i="45"/>
  <c r="BJ591" i="46"/>
  <c r="BG22" i="41"/>
  <c r="BH299" i="44"/>
  <c r="BJ869" i="46"/>
  <c r="BH265" i="43"/>
  <c r="BH230" i="10"/>
  <c r="BI232" i="45"/>
  <c r="BH159" i="43"/>
  <c r="BI287" i="46"/>
  <c r="BI205" i="43"/>
  <c r="BH260" i="44"/>
  <c r="BG21" i="44"/>
  <c r="BH115" i="46"/>
  <c r="BH191" i="43"/>
  <c r="BH1078" i="10"/>
  <c r="BH336" i="42"/>
  <c r="BJ549" i="46"/>
  <c r="BH86" i="46"/>
  <c r="BI352" i="45"/>
  <c r="BJ431" i="10"/>
  <c r="BG21" i="29"/>
  <c r="BI491" i="46"/>
  <c r="BI149" i="46"/>
  <c r="BG65" i="10"/>
  <c r="BH577" i="45"/>
  <c r="BI221" i="46"/>
  <c r="BH91" i="10"/>
  <c r="BH434" i="45"/>
  <c r="BI165" i="41"/>
  <c r="BH816" i="46"/>
  <c r="BH698" i="45"/>
  <c r="BH283" i="29"/>
  <c r="BH318" i="46"/>
  <c r="BJ544" i="10"/>
  <c r="BD546" i="10" l="1"/>
  <c r="BC354" i="45"/>
  <c r="BB174" i="45"/>
  <c r="BC587" i="46"/>
  <c r="BB818" i="46"/>
  <c r="BB579" i="45"/>
  <c r="BA23" i="29"/>
  <c r="BB301" i="41"/>
  <c r="BC302" i="45"/>
  <c r="BB301" i="44"/>
  <c r="BD551" i="46"/>
  <c r="BB166" i="41"/>
  <c r="BC163" i="10"/>
  <c r="BD388" i="10"/>
  <c r="BC837" i="46"/>
  <c r="BC151" i="46"/>
  <c r="BD593" i="46"/>
  <c r="BB1115" i="10"/>
  <c r="BD871" i="46"/>
  <c r="BB999" i="10"/>
  <c r="BB307" i="43"/>
  <c r="BC167" i="41"/>
  <c r="BB114" i="42"/>
  <c r="BB338" i="42"/>
  <c r="BB668" i="45"/>
  <c r="BC289" i="46"/>
  <c r="BB207" i="10"/>
  <c r="BB202" i="45"/>
  <c r="BC347" i="46"/>
  <c r="BC213" i="41"/>
  <c r="BA25" i="42"/>
  <c r="BC503" i="10"/>
  <c r="BC403" i="46"/>
  <c r="BD187" i="41"/>
  <c r="BC545" i="10"/>
  <c r="BB320" i="46"/>
  <c r="BB929" i="10"/>
  <c r="BB759" i="10"/>
  <c r="BA23" i="44"/>
  <c r="BC431" i="10"/>
  <c r="BC1174" i="10"/>
  <c r="BB258" i="10"/>
  <c r="BC229" i="29"/>
  <c r="BD415" i="46"/>
  <c r="BB426" i="10"/>
  <c r="BC182" i="29"/>
  <c r="BB262" i="44"/>
  <c r="BB111" i="44"/>
  <c r="BB59" i="46"/>
  <c r="BC468" i="45"/>
  <c r="BB296" i="42"/>
  <c r="BB318" i="29"/>
  <c r="BC602" i="45"/>
  <c r="BC234" i="45"/>
  <c r="BB197" i="42"/>
  <c r="BB497" i="10"/>
  <c r="BB183" i="29"/>
  <c r="A236" i="45"/>
  <c r="BB270" i="41"/>
  <c r="BB492" i="46"/>
  <c r="BB282" i="10"/>
  <c r="BB345" i="46"/>
  <c r="BB539" i="10"/>
  <c r="BA23" i="46"/>
  <c r="BD230" i="29"/>
  <c r="BC242" i="42"/>
  <c r="BC524" i="46"/>
  <c r="BB106" i="29"/>
  <c r="BB161" i="10"/>
  <c r="BC207" i="43"/>
  <c r="BA24" i="41"/>
  <c r="BC493" i="46"/>
  <c r="BB645" i="46"/>
  <c r="BA24" i="45"/>
  <c r="BB700" i="45"/>
  <c r="BB103" i="41"/>
  <c r="BA25" i="43"/>
  <c r="BB436" i="45"/>
  <c r="BB197" i="44"/>
  <c r="BD765" i="46"/>
  <c r="A764" i="46"/>
  <c r="BB162" i="42"/>
  <c r="BC524" i="45"/>
  <c r="BC707" i="46"/>
  <c r="BC946" i="10"/>
  <c r="BB1143" i="10"/>
  <c r="BB193" i="43"/>
  <c r="BD504" i="10"/>
  <c r="BB1080" i="10"/>
  <c r="BB117" i="46"/>
  <c r="BB111" i="43"/>
  <c r="BB88" i="46"/>
  <c r="BB267" i="43"/>
  <c r="BB381" i="10"/>
  <c r="A832" i="10"/>
  <c r="BD833" i="10"/>
  <c r="BC196" i="42"/>
  <c r="BC444" i="45"/>
  <c r="BB148" i="29"/>
  <c r="BB232" i="10"/>
  <c r="BC826" i="10"/>
  <c r="BA67" i="10"/>
  <c r="BD203" i="29"/>
  <c r="BB386" i="45"/>
  <c r="D332" i="45"/>
  <c r="AJ220" i="45"/>
  <c r="AM226" i="45"/>
  <c r="V140" i="45"/>
  <c r="X140" i="45" s="1"/>
  <c r="B72" i="45"/>
  <c r="B73" i="45" s="1"/>
  <c r="BB247" i="46"/>
  <c r="BB93" i="10"/>
  <c r="BC659" i="46"/>
  <c r="BB285" i="29"/>
  <c r="BD216" i="42"/>
  <c r="BC247" i="46"/>
  <c r="BC223" i="46"/>
  <c r="BD433" i="10"/>
  <c r="BC386" i="10"/>
  <c r="BB814" i="10"/>
  <c r="BC669" i="45"/>
  <c r="BC1081" i="10"/>
  <c r="BH160" i="10"/>
  <c r="BI233" i="45"/>
  <c r="BG22" i="46"/>
  <c r="BI601" i="45"/>
  <c r="BI825" i="10"/>
  <c r="BJ550" i="46"/>
  <c r="BH306" i="43"/>
  <c r="BI430" i="10"/>
  <c r="BH998" i="10"/>
  <c r="BJ229" i="29"/>
  <c r="BJ764" i="46"/>
  <c r="BI150" i="46"/>
  <c r="BH266" i="43"/>
  <c r="BI443" i="45"/>
  <c r="BH344" i="46"/>
  <c r="BH319" i="46"/>
  <c r="BI301" i="45"/>
  <c r="BJ832" i="10"/>
  <c r="BI1173" i="10"/>
  <c r="BH165" i="41"/>
  <c r="BI353" i="45"/>
  <c r="BI241" i="42"/>
  <c r="BI212" i="41"/>
  <c r="BH491" i="46"/>
  <c r="BI195" i="42"/>
  <c r="BJ503" i="10"/>
  <c r="BH1142" i="10"/>
  <c r="BI658" i="46"/>
  <c r="BJ202" i="29"/>
  <c r="BG24" i="42"/>
  <c r="BJ870" i="46"/>
  <c r="BH667" i="45"/>
  <c r="BH102" i="41"/>
  <c r="BH246" i="46"/>
  <c r="BI523" i="45"/>
  <c r="BH105" i="29"/>
  <c r="BH257" i="10"/>
  <c r="BJ387" i="10"/>
  <c r="BI181" i="29"/>
  <c r="BH173" i="45"/>
  <c r="BJ414" i="46"/>
  <c r="BH1079" i="10"/>
  <c r="BH284" i="29"/>
  <c r="BH496" i="10"/>
  <c r="BI523" i="46"/>
  <c r="BH110" i="44"/>
  <c r="BH182" i="29"/>
  <c r="BH1114" i="10"/>
  <c r="BI206" i="43"/>
  <c r="BH928" i="10"/>
  <c r="BG24" i="43"/>
  <c r="BH92" i="10"/>
  <c r="BH201" i="45"/>
  <c r="BH147" i="29"/>
  <c r="BH110" i="43"/>
  <c r="BH425" i="10"/>
  <c r="BG22" i="29"/>
  <c r="BH161" i="42"/>
  <c r="BG66" i="10"/>
  <c r="BH113" i="42"/>
  <c r="BH269" i="41"/>
  <c r="BI166" i="41"/>
  <c r="BJ592" i="46"/>
  <c r="BI222" i="46"/>
  <c r="BI228" i="29"/>
  <c r="BG23" i="45"/>
  <c r="BH385" i="45"/>
  <c r="BH148" i="29"/>
  <c r="BH337" i="42"/>
  <c r="BI467" i="45"/>
  <c r="BH261" i="44"/>
  <c r="BI492" i="46"/>
  <c r="BJ236" i="45"/>
  <c r="BH578" i="45"/>
  <c r="BJ230" i="29"/>
  <c r="BH196" i="44"/>
  <c r="BH231" i="10"/>
  <c r="BH435" i="45"/>
  <c r="BI706" i="46"/>
  <c r="BH295" i="42"/>
  <c r="BJ545" i="10"/>
  <c r="BH281" i="10"/>
  <c r="BH87" i="46"/>
  <c r="BH817" i="46"/>
  <c r="BH538" i="10"/>
  <c r="BI246" i="46"/>
  <c r="BH380" i="10"/>
  <c r="BG22" i="44"/>
  <c r="BI223" i="46"/>
  <c r="BI162" i="10"/>
  <c r="BI945" i="10"/>
  <c r="BG23" i="41"/>
  <c r="BH758" i="10"/>
  <c r="BI402" i="46"/>
  <c r="BJ215" i="42"/>
  <c r="BI544" i="10"/>
  <c r="BI385" i="10"/>
  <c r="BH813" i="10"/>
  <c r="BI1080" i="10"/>
  <c r="BI668" i="45"/>
  <c r="BI502" i="10"/>
  <c r="BH300" i="44"/>
  <c r="BH58" i="46"/>
  <c r="BH206" i="10"/>
  <c r="BJ432" i="10"/>
  <c r="BI836" i="46"/>
  <c r="BH300" i="41"/>
  <c r="BH192" i="43"/>
  <c r="BH644" i="46"/>
  <c r="BI586" i="46"/>
  <c r="BJ186" i="41"/>
  <c r="BH317" i="29"/>
  <c r="BH162" i="42"/>
  <c r="BH116" i="46"/>
  <c r="BH699" i="45"/>
  <c r="BI346" i="46"/>
  <c r="BH196" i="42"/>
  <c r="BI288" i="46"/>
  <c r="BC1082" i="10" l="1"/>
  <c r="BD217" i="42"/>
  <c r="BB248" i="46"/>
  <c r="BC197" i="42"/>
  <c r="BB118" i="46"/>
  <c r="BD766" i="46"/>
  <c r="BB437" i="45"/>
  <c r="BB104" i="41"/>
  <c r="BA25" i="45"/>
  <c r="BB162" i="10"/>
  <c r="BC525" i="46"/>
  <c r="BB346" i="46"/>
  <c r="BB271" i="41"/>
  <c r="BB498" i="10"/>
  <c r="BC670" i="45"/>
  <c r="BD434" i="10"/>
  <c r="BB286" i="29"/>
  <c r="BC660" i="46"/>
  <c r="BC827" i="10"/>
  <c r="BC708" i="46"/>
  <c r="BB198" i="44"/>
  <c r="BB198" i="42"/>
  <c r="BB60" i="46"/>
  <c r="BB112" i="44"/>
  <c r="BC183" i="29"/>
  <c r="BB259" i="10"/>
  <c r="BB930" i="10"/>
  <c r="BA26" i="42"/>
  <c r="BB208" i="10"/>
  <c r="BC168" i="41"/>
  <c r="BD872" i="46"/>
  <c r="BC248" i="46"/>
  <c r="BB94" i="10"/>
  <c r="V142" i="45"/>
  <c r="X142" i="45" s="1"/>
  <c r="AG494" i="45"/>
  <c r="AI494" i="45" s="1"/>
  <c r="D364" i="45"/>
  <c r="B74" i="45"/>
  <c r="B75" i="45" s="1"/>
  <c r="BD204" i="29"/>
  <c r="BB382" i="10"/>
  <c r="BB89" i="46"/>
  <c r="BB1081" i="10"/>
  <c r="BB194" i="43"/>
  <c r="BC947" i="10"/>
  <c r="BB701" i="45"/>
  <c r="BA25" i="41"/>
  <c r="BC243" i="42"/>
  <c r="BB540" i="10"/>
  <c r="BB493" i="46"/>
  <c r="BB319" i="29"/>
  <c r="BC432" i="10"/>
  <c r="BC404" i="46"/>
  <c r="BC290" i="46"/>
  <c r="BC838" i="46"/>
  <c r="BB167" i="41"/>
  <c r="BC303" i="45"/>
  <c r="BB580" i="45"/>
  <c r="BC588" i="46"/>
  <c r="BC355" i="45"/>
  <c r="BC525" i="45"/>
  <c r="BA24" i="46"/>
  <c r="BB184" i="29"/>
  <c r="BB297" i="42"/>
  <c r="BB263" i="44"/>
  <c r="BB427" i="10"/>
  <c r="BD416" i="46"/>
  <c r="BC1175" i="10"/>
  <c r="BC214" i="41"/>
  <c r="BB339" i="42"/>
  <c r="BB308" i="43"/>
  <c r="BD547" i="10"/>
  <c r="BA68" i="10"/>
  <c r="BB233" i="10"/>
  <c r="BC445" i="45"/>
  <c r="BB268" i="43"/>
  <c r="BB112" i="43"/>
  <c r="BD505" i="10"/>
  <c r="BB1144" i="10"/>
  <c r="BA26" i="43"/>
  <c r="BB646" i="46"/>
  <c r="BC208" i="43"/>
  <c r="BB107" i="29"/>
  <c r="BB283" i="10"/>
  <c r="BC235" i="45"/>
  <c r="BC603" i="45"/>
  <c r="BC546" i="10"/>
  <c r="BD594" i="46"/>
  <c r="BD389" i="10"/>
  <c r="BD552" i="46"/>
  <c r="BB302" i="41"/>
  <c r="BA24" i="29"/>
  <c r="BB819" i="46"/>
  <c r="BC387" i="10"/>
  <c r="BD834" i="10"/>
  <c r="BC494" i="46"/>
  <c r="BC469" i="45"/>
  <c r="BC230" i="29"/>
  <c r="BC504" i="10"/>
  <c r="BC348" i="46"/>
  <c r="BB669" i="45"/>
  <c r="BB115" i="42"/>
  <c r="BB1000" i="10"/>
  <c r="BB1116" i="10"/>
  <c r="BB815" i="10"/>
  <c r="BB387" i="45"/>
  <c r="BA24" i="44"/>
  <c r="BB760" i="10"/>
  <c r="BB321" i="46"/>
  <c r="BD188" i="41"/>
  <c r="BB203" i="45"/>
  <c r="BC152" i="46"/>
  <c r="BC164" i="10"/>
  <c r="BB302" i="44"/>
  <c r="BB175" i="45"/>
  <c r="BH999" i="10"/>
  <c r="BI468" i="45"/>
  <c r="BH267" i="43"/>
  <c r="BJ203" i="29"/>
  <c r="BI431" i="10"/>
  <c r="BI230" i="29"/>
  <c r="BH1080" i="10"/>
  <c r="BI587" i="46"/>
  <c r="BG25" i="43"/>
  <c r="BH814" i="10"/>
  <c r="BG24" i="41"/>
  <c r="BI524" i="45"/>
  <c r="BI826" i="10"/>
  <c r="BH103" i="41"/>
  <c r="BJ415" i="46"/>
  <c r="BI213" i="41"/>
  <c r="BJ388" i="10"/>
  <c r="BI234" i="45"/>
  <c r="BH818" i="46"/>
  <c r="BI196" i="42"/>
  <c r="BI545" i="10"/>
  <c r="BH320" i="46"/>
  <c r="BH197" i="44"/>
  <c r="BI386" i="10"/>
  <c r="BI1081" i="10"/>
  <c r="BI167" i="41"/>
  <c r="BJ593" i="46"/>
  <c r="BH202" i="45"/>
  <c r="BH645" i="46"/>
  <c r="BH497" i="10"/>
  <c r="BH111" i="43"/>
  <c r="BG23" i="46"/>
  <c r="BI1174" i="10"/>
  <c r="BJ188" i="41"/>
  <c r="BJ433" i="10"/>
  <c r="BI247" i="46"/>
  <c r="BH436" i="45"/>
  <c r="BH381" i="10"/>
  <c r="BH386" i="45"/>
  <c r="BH345" i="46"/>
  <c r="BI524" i="46"/>
  <c r="BH579" i="45"/>
  <c r="BH700" i="45"/>
  <c r="BH668" i="45"/>
  <c r="BH232" i="10"/>
  <c r="BI602" i="45"/>
  <c r="BH426" i="10"/>
  <c r="BI603" i="45"/>
  <c r="BH539" i="10"/>
  <c r="BG25" i="42"/>
  <c r="BG24" i="45"/>
  <c r="BH106" i="29"/>
  <c r="BJ187" i="41"/>
  <c r="BI182" i="29"/>
  <c r="BI229" i="29"/>
  <c r="BJ217" i="42"/>
  <c r="BJ551" i="46"/>
  <c r="BI707" i="46"/>
  <c r="BH117" i="46"/>
  <c r="BH301" i="44"/>
  <c r="BI659" i="46"/>
  <c r="BJ871" i="46"/>
  <c r="BI946" i="10"/>
  <c r="BI493" i="46"/>
  <c r="BI503" i="10"/>
  <c r="BH193" i="43"/>
  <c r="BI289" i="46"/>
  <c r="BI151" i="46"/>
  <c r="BH207" i="10"/>
  <c r="BH492" i="46"/>
  <c r="BI207" i="43"/>
  <c r="BJ216" i="42"/>
  <c r="BG67" i="10"/>
  <c r="BH285" i="29"/>
  <c r="BH197" i="42"/>
  <c r="BH318" i="29"/>
  <c r="BH1143" i="10"/>
  <c r="BI347" i="46"/>
  <c r="BI302" i="45"/>
  <c r="BH111" i="44"/>
  <c r="BH89" i="46"/>
  <c r="BI242" i="42"/>
  <c r="BH1115" i="10"/>
  <c r="BH174" i="45"/>
  <c r="BG23" i="29"/>
  <c r="BH759" i="10"/>
  <c r="BJ504" i="10"/>
  <c r="BJ765" i="46"/>
  <c r="BH259" i="10"/>
  <c r="BH183" i="29"/>
  <c r="BH208" i="10"/>
  <c r="BJ546" i="10"/>
  <c r="BJ833" i="10"/>
  <c r="BH88" i="46"/>
  <c r="BH166" i="41"/>
  <c r="BH296" i="42"/>
  <c r="BH270" i="41"/>
  <c r="BH114" i="42"/>
  <c r="BH161" i="10"/>
  <c r="BI837" i="46"/>
  <c r="BI444" i="45"/>
  <c r="BI669" i="45"/>
  <c r="BJ204" i="29"/>
  <c r="BH338" i="42"/>
  <c r="BH301" i="41"/>
  <c r="BG23" i="44"/>
  <c r="BH59" i="46"/>
  <c r="BH93" i="10"/>
  <c r="BH258" i="10"/>
  <c r="BI403" i="46"/>
  <c r="BH302" i="44"/>
  <c r="BH929" i="10"/>
  <c r="BH262" i="44"/>
  <c r="BH307" i="43"/>
  <c r="BH282" i="10"/>
  <c r="BH247" i="46"/>
  <c r="BI163" i="10"/>
  <c r="BI354" i="45"/>
  <c r="BH760" i="10"/>
  <c r="BD390" i="10" l="1"/>
  <c r="BB1001" i="10"/>
  <c r="BC153" i="46"/>
  <c r="BC349" i="46"/>
  <c r="BB234" i="10"/>
  <c r="BC470" i="45"/>
  <c r="BD835" i="10"/>
  <c r="BC388" i="10"/>
  <c r="BD553" i="46"/>
  <c r="BB284" i="10"/>
  <c r="BB269" i="43"/>
  <c r="BB388" i="45"/>
  <c r="BB816" i="10"/>
  <c r="BB1117" i="10"/>
  <c r="BB670" i="45"/>
  <c r="BD548" i="10"/>
  <c r="BC215" i="41"/>
  <c r="BC1176" i="10"/>
  <c r="BB428" i="10"/>
  <c r="BB185" i="29"/>
  <c r="BC589" i="46"/>
  <c r="BB168" i="41"/>
  <c r="BB494" i="46"/>
  <c r="BC244" i="42"/>
  <c r="BB1082" i="10"/>
  <c r="BC249" i="46"/>
  <c r="BB272" i="41"/>
  <c r="BB163" i="10"/>
  <c r="BB105" i="41"/>
  <c r="BB108" i="29"/>
  <c r="BD506" i="10"/>
  <c r="BA69" i="10"/>
  <c r="A69" i="10"/>
  <c r="BB581" i="45"/>
  <c r="BC291" i="46"/>
  <c r="BC405" i="46"/>
  <c r="BB702" i="45"/>
  <c r="BB113" i="44"/>
  <c r="BB199" i="42"/>
  <c r="BB199" i="44"/>
  <c r="BB287" i="29"/>
  <c r="BC671" i="45"/>
  <c r="BB438" i="45"/>
  <c r="BB249" i="46"/>
  <c r="BC236" i="45"/>
  <c r="BA27" i="43"/>
  <c r="BC446" i="45"/>
  <c r="BB264" i="44"/>
  <c r="BC526" i="45"/>
  <c r="BC839" i="46"/>
  <c r="BB320" i="29"/>
  <c r="BC526" i="46"/>
  <c r="BB303" i="41"/>
  <c r="BC505" i="10"/>
  <c r="BC547" i="10"/>
  <c r="BA25" i="46"/>
  <c r="BD873" i="46"/>
  <c r="BA27" i="42"/>
  <c r="BB61" i="46"/>
  <c r="BC709" i="46"/>
  <c r="BC828" i="10"/>
  <c r="BA26" i="45"/>
  <c r="BB204" i="45"/>
  <c r="BA25" i="44"/>
  <c r="BD595" i="46"/>
  <c r="BC209" i="43"/>
  <c r="BB1145" i="10"/>
  <c r="BB113" i="43"/>
  <c r="BB176" i="45"/>
  <c r="BB322" i="46"/>
  <c r="BB116" i="42"/>
  <c r="BA25" i="29"/>
  <c r="BB309" i="43"/>
  <c r="BD417" i="46"/>
  <c r="BB298" i="42"/>
  <c r="BC356" i="45"/>
  <c r="BC304" i="45"/>
  <c r="BC433" i="10"/>
  <c r="BB541" i="10"/>
  <c r="BA26" i="41"/>
  <c r="BC948" i="10"/>
  <c r="BB195" i="43"/>
  <c r="BB383" i="10"/>
  <c r="BB95" i="10"/>
  <c r="BC169" i="41"/>
  <c r="BD435" i="10"/>
  <c r="BB499" i="10"/>
  <c r="BB347" i="46"/>
  <c r="BD767" i="46"/>
  <c r="BB119" i="46"/>
  <c r="BC165" i="10"/>
  <c r="BB820" i="46"/>
  <c r="BC495" i="46"/>
  <c r="BB647" i="46"/>
  <c r="BB340" i="42"/>
  <c r="AG495" i="45"/>
  <c r="AI495" i="45" s="1"/>
  <c r="D373" i="45"/>
  <c r="V143" i="45"/>
  <c r="X143" i="45" s="1"/>
  <c r="B76" i="45"/>
  <c r="B77" i="45" s="1"/>
  <c r="BB931" i="10"/>
  <c r="BC184" i="29"/>
  <c r="BC661" i="46"/>
  <c r="BC662" i="46" s="1"/>
  <c r="BC198" i="42"/>
  <c r="BC1083" i="10"/>
  <c r="BH701" i="45"/>
  <c r="BH194" i="43"/>
  <c r="BI208" i="43"/>
  <c r="BI445" i="45"/>
  <c r="BH203" i="45"/>
  <c r="BI446" i="45"/>
  <c r="BJ389" i="10"/>
  <c r="BJ594" i="46"/>
  <c r="BH167" i="41"/>
  <c r="BH112" i="44"/>
  <c r="BH930" i="10"/>
  <c r="BH94" i="10"/>
  <c r="BI546" i="10"/>
  <c r="BJ766" i="46"/>
  <c r="BH1001" i="10"/>
  <c r="BJ834" i="10"/>
  <c r="BI235" i="45"/>
  <c r="BH382" i="10"/>
  <c r="BI1175" i="10"/>
  <c r="BI469" i="45"/>
  <c r="BH387" i="45"/>
  <c r="BH184" i="29"/>
  <c r="BH107" i="29"/>
  <c r="BI236" i="45"/>
  <c r="BH437" i="45"/>
  <c r="BI404" i="46"/>
  <c r="BI348" i="46"/>
  <c r="BH339" i="42"/>
  <c r="BI670" i="45"/>
  <c r="BH115" i="42"/>
  <c r="BI244" i="42"/>
  <c r="BJ416" i="46"/>
  <c r="BH162" i="10"/>
  <c r="BI525" i="45"/>
  <c r="BI504" i="10"/>
  <c r="BH540" i="10"/>
  <c r="BJ872" i="46"/>
  <c r="BI243" i="42"/>
  <c r="BH669" i="45"/>
  <c r="BH286" i="29"/>
  <c r="BI838" i="46"/>
  <c r="BI248" i="46"/>
  <c r="BH819" i="46"/>
  <c r="BH815" i="10"/>
  <c r="BH1116" i="10"/>
  <c r="BH263" i="44"/>
  <c r="BI214" i="41"/>
  <c r="BH198" i="44"/>
  <c r="BH493" i="46"/>
  <c r="BG26" i="42"/>
  <c r="BH498" i="10"/>
  <c r="BI168" i="41"/>
  <c r="BG26" i="43"/>
  <c r="BI387" i="10"/>
  <c r="BH234" i="10"/>
  <c r="BG24" i="29"/>
  <c r="BI947" i="10"/>
  <c r="BH321" i="46"/>
  <c r="BH1144" i="10"/>
  <c r="BI215" i="41"/>
  <c r="BH319" i="29"/>
  <c r="BI197" i="42"/>
  <c r="BI290" i="46"/>
  <c r="BG25" i="41"/>
  <c r="BH248" i="46"/>
  <c r="BH233" i="10"/>
  <c r="BH308" i="43"/>
  <c r="BJ434" i="10"/>
  <c r="BH198" i="42"/>
  <c r="BI303" i="45"/>
  <c r="BH104" i="41"/>
  <c r="BI708" i="46"/>
  <c r="BI432" i="10"/>
  <c r="BI827" i="10"/>
  <c r="BJ505" i="10"/>
  <c r="BH297" i="42"/>
  <c r="BH271" i="41"/>
  <c r="BI525" i="46"/>
  <c r="BH646" i="46"/>
  <c r="BI164" i="10"/>
  <c r="BH118" i="46"/>
  <c r="BJ547" i="10"/>
  <c r="BH580" i="45"/>
  <c r="BH112" i="43"/>
  <c r="BH427" i="10"/>
  <c r="BH1081" i="10"/>
  <c r="BI183" i="29"/>
  <c r="BH283" i="10"/>
  <c r="BH60" i="46"/>
  <c r="BJ552" i="46"/>
  <c r="BH268" i="43"/>
  <c r="BI152" i="46"/>
  <c r="BH302" i="41"/>
  <c r="BI494" i="46"/>
  <c r="BI588" i="46"/>
  <c r="BG68" i="10"/>
  <c r="BH1000" i="10"/>
  <c r="BI660" i="46"/>
  <c r="BG25" i="45"/>
  <c r="BI1082" i="10"/>
  <c r="BH95" i="10"/>
  <c r="BI355" i="45"/>
  <c r="BG24" i="46"/>
  <c r="BH346" i="46"/>
  <c r="BH175" i="45"/>
  <c r="BH322" i="46"/>
  <c r="BG24" i="44"/>
  <c r="BD418" i="46" l="1"/>
  <c r="BA26" i="46"/>
  <c r="BC1084" i="10"/>
  <c r="BC663" i="46"/>
  <c r="BB120" i="46"/>
  <c r="BB348" i="46"/>
  <c r="BB196" i="43"/>
  <c r="BA26" i="44"/>
  <c r="BB62" i="46"/>
  <c r="BC672" i="45"/>
  <c r="BC406" i="46"/>
  <c r="BB341" i="42"/>
  <c r="BB821" i="46"/>
  <c r="BC166" i="10"/>
  <c r="BD768" i="46"/>
  <c r="BB500" i="10"/>
  <c r="BC170" i="41"/>
  <c r="BC949" i="10"/>
  <c r="BC434" i="10"/>
  <c r="BA26" i="29"/>
  <c r="BB177" i="45"/>
  <c r="BC210" i="43"/>
  <c r="BB205" i="45"/>
  <c r="BC829" i="10"/>
  <c r="BD874" i="46"/>
  <c r="BC548" i="10"/>
  <c r="BC527" i="46"/>
  <c r="BC292" i="46"/>
  <c r="BD507" i="10"/>
  <c r="BB273" i="41"/>
  <c r="BB1083" i="10"/>
  <c r="BB169" i="41"/>
  <c r="BB429" i="10"/>
  <c r="BD549" i="10"/>
  <c r="A548" i="10"/>
  <c r="BB389" i="45"/>
  <c r="BB270" i="43"/>
  <c r="BC389" i="10"/>
  <c r="BC471" i="45"/>
  <c r="BC305" i="45"/>
  <c r="BC840" i="46"/>
  <c r="BB265" i="44"/>
  <c r="BA28" i="43"/>
  <c r="BB288" i="29"/>
  <c r="BB200" i="42"/>
  <c r="BB703" i="45"/>
  <c r="BB671" i="45"/>
  <c r="BC154" i="46"/>
  <c r="BB932" i="10"/>
  <c r="BD436" i="10"/>
  <c r="BB384" i="10"/>
  <c r="BA27" i="41"/>
  <c r="BB299" i="42"/>
  <c r="BB117" i="42"/>
  <c r="BB114" i="43"/>
  <c r="BD596" i="46"/>
  <c r="BA27" i="45"/>
  <c r="BC710" i="46"/>
  <c r="BB304" i="41"/>
  <c r="BB250" i="46"/>
  <c r="BB114" i="44"/>
  <c r="BB582" i="45"/>
  <c r="BA70" i="10"/>
  <c r="BB106" i="41"/>
  <c r="BB495" i="46"/>
  <c r="BC590" i="46"/>
  <c r="BC1177" i="10"/>
  <c r="BB285" i="10"/>
  <c r="BD836" i="10"/>
  <c r="BB321" i="29"/>
  <c r="BC527" i="45"/>
  <c r="BB439" i="45"/>
  <c r="BC250" i="46"/>
  <c r="BB1118" i="10"/>
  <c r="D385" i="45"/>
  <c r="V144" i="45"/>
  <c r="X144" i="45" s="1"/>
  <c r="AG496" i="45"/>
  <c r="AI496" i="45" s="1"/>
  <c r="B79" i="45"/>
  <c r="BC496" i="46"/>
  <c r="BA28" i="42"/>
  <c r="BB109" i="29"/>
  <c r="BB164" i="10"/>
  <c r="BB186" i="29"/>
  <c r="BB817" i="10"/>
  <c r="BD554" i="46"/>
  <c r="BC350" i="46"/>
  <c r="BB648" i="46"/>
  <c r="BB542" i="10"/>
  <c r="BC357" i="45"/>
  <c r="BB310" i="43"/>
  <c r="BB1146" i="10"/>
  <c r="BC506" i="10"/>
  <c r="BC199" i="42"/>
  <c r="BC185" i="29"/>
  <c r="BB200" i="44"/>
  <c r="BD391" i="10"/>
  <c r="BH309" i="43"/>
  <c r="BH285" i="10"/>
  <c r="BH499" i="10"/>
  <c r="BG69" i="10"/>
  <c r="BI495" i="46"/>
  <c r="BI433" i="10"/>
  <c r="BH204" i="45"/>
  <c r="BH931" i="10"/>
  <c r="BI839" i="46"/>
  <c r="BI828" i="10"/>
  <c r="BI349" i="46"/>
  <c r="BH347" i="46"/>
  <c r="BJ553" i="46"/>
  <c r="BG25" i="29"/>
  <c r="BJ767" i="46"/>
  <c r="BH264" i="44"/>
  <c r="BH199" i="42"/>
  <c r="BG25" i="46"/>
  <c r="BJ835" i="10"/>
  <c r="BH1117" i="10"/>
  <c r="BI405" i="46"/>
  <c r="BH185" i="29"/>
  <c r="BJ548" i="10"/>
  <c r="BH176" i="45"/>
  <c r="BH303" i="41"/>
  <c r="BI356" i="45"/>
  <c r="BH820" i="46"/>
  <c r="BH541" i="10"/>
  <c r="BG26" i="41"/>
  <c r="BH428" i="10"/>
  <c r="BH438" i="45"/>
  <c r="BI209" i="43"/>
  <c r="BI249" i="46"/>
  <c r="BI153" i="46"/>
  <c r="BG27" i="43"/>
  <c r="BJ595" i="46"/>
  <c r="BI1083" i="10"/>
  <c r="BG26" i="45"/>
  <c r="BI589" i="46"/>
  <c r="BI496" i="46"/>
  <c r="BJ417" i="46"/>
  <c r="BH105" i="41"/>
  <c r="BH388" i="45"/>
  <c r="BJ390" i="10"/>
  <c r="BH116" i="42"/>
  <c r="BI165" i="10"/>
  <c r="BI169" i="41"/>
  <c r="BI526" i="45"/>
  <c r="BH113" i="44"/>
  <c r="BH1145" i="10"/>
  <c r="BI470" i="45"/>
  <c r="BH287" i="29"/>
  <c r="BI526" i="46"/>
  <c r="BJ873" i="46"/>
  <c r="BH195" i="43"/>
  <c r="BH340" i="42"/>
  <c r="BH163" i="10"/>
  <c r="BI198" i="42"/>
  <c r="BI662" i="46"/>
  <c r="BH816" i="10"/>
  <c r="BI948" i="10"/>
  <c r="BG25" i="44"/>
  <c r="BH108" i="29"/>
  <c r="BJ506" i="10"/>
  <c r="BI671" i="45"/>
  <c r="BH168" i="41"/>
  <c r="BH298" i="42"/>
  <c r="BI304" i="45"/>
  <c r="BI250" i="46"/>
  <c r="BH702" i="45"/>
  <c r="BH272" i="41"/>
  <c r="BJ435" i="10"/>
  <c r="BI1176" i="10"/>
  <c r="BH249" i="46"/>
  <c r="BH383" i="10"/>
  <c r="BI291" i="46"/>
  <c r="BI709" i="46"/>
  <c r="BH269" i="43"/>
  <c r="BI184" i="29"/>
  <c r="BH494" i="46"/>
  <c r="BI388" i="10"/>
  <c r="BH670" i="45"/>
  <c r="BH119" i="46"/>
  <c r="BG27" i="42"/>
  <c r="BI547" i="10"/>
  <c r="BH113" i="43"/>
  <c r="BH647" i="46"/>
  <c r="BH1118" i="10"/>
  <c r="BH310" i="43"/>
  <c r="BH61" i="46"/>
  <c r="BH581" i="45"/>
  <c r="BH284" i="10"/>
  <c r="BH320" i="29"/>
  <c r="BH1082" i="10"/>
  <c r="BI505" i="10"/>
  <c r="BH199" i="44"/>
  <c r="BC200" i="42" l="1"/>
  <c r="BB322" i="29"/>
  <c r="BB1147" i="10"/>
  <c r="BB649" i="46"/>
  <c r="BD555" i="46"/>
  <c r="BC591" i="46"/>
  <c r="BB583" i="45"/>
  <c r="BA28" i="45"/>
  <c r="BB933" i="10"/>
  <c r="BA29" i="43"/>
  <c r="BC306" i="45"/>
  <c r="BC472" i="45"/>
  <c r="B80" i="45"/>
  <c r="B81" i="45" s="1"/>
  <c r="B82" i="45" s="1"/>
  <c r="B83" i="45" s="1"/>
  <c r="B84" i="45" s="1"/>
  <c r="BD597" i="46"/>
  <c r="BA28" i="41"/>
  <c r="BD437" i="10"/>
  <c r="BB201" i="42"/>
  <c r="BC841" i="46"/>
  <c r="BD550" i="10"/>
  <c r="BB1084" i="10"/>
  <c r="BC528" i="46"/>
  <c r="BD875" i="46"/>
  <c r="BB206" i="45"/>
  <c r="BB178" i="45"/>
  <c r="BC950" i="10"/>
  <c r="BB822" i="46"/>
  <c r="BB342" i="42"/>
  <c r="BB197" i="43"/>
  <c r="BC186" i="29"/>
  <c r="BB818" i="10"/>
  <c r="BB300" i="42"/>
  <c r="BC390" i="10"/>
  <c r="BB271" i="43"/>
  <c r="BC293" i="46"/>
  <c r="BA27" i="29"/>
  <c r="BC673" i="45"/>
  <c r="BA27" i="44"/>
  <c r="BA27" i="46"/>
  <c r="BB440" i="45"/>
  <c r="BB305" i="41"/>
  <c r="BB115" i="43"/>
  <c r="BB385" i="10"/>
  <c r="BC155" i="46"/>
  <c r="BB289" i="29"/>
  <c r="BB390" i="45"/>
  <c r="BB430" i="10"/>
  <c r="BB274" i="41"/>
  <c r="BC830" i="10"/>
  <c r="BD769" i="46"/>
  <c r="BB63" i="46"/>
  <c r="BB349" i="46"/>
  <c r="BB110" i="29"/>
  <c r="BC351" i="46"/>
  <c r="BB201" i="44"/>
  <c r="BC1178" i="10"/>
  <c r="BB496" i="46"/>
  <c r="BA71" i="10"/>
  <c r="BB251" i="46"/>
  <c r="BB672" i="45"/>
  <c r="BC664" i="46"/>
  <c r="BD419" i="46"/>
  <c r="BC528" i="45"/>
  <c r="BB115" i="44"/>
  <c r="BB165" i="10"/>
  <c r="BC358" i="45"/>
  <c r="BB543" i="10"/>
  <c r="BC711" i="46"/>
  <c r="BB118" i="42"/>
  <c r="BB704" i="45"/>
  <c r="BB266" i="44"/>
  <c r="BB170" i="41"/>
  <c r="BC549" i="10"/>
  <c r="BC211" i="43"/>
  <c r="BC435" i="10"/>
  <c r="BC171" i="41"/>
  <c r="BC167" i="10"/>
  <c r="BC407" i="46"/>
  <c r="BB121" i="46"/>
  <c r="BC1085" i="10"/>
  <c r="BD837" i="10"/>
  <c r="BB107" i="41"/>
  <c r="BD392" i="10"/>
  <c r="BB187" i="29"/>
  <c r="BA29" i="42"/>
  <c r="BC507" i="10"/>
  <c r="BD508" i="10"/>
  <c r="BB501" i="10"/>
  <c r="BI471" i="45"/>
  <c r="BI663" i="46"/>
  <c r="BI292" i="46"/>
  <c r="BG26" i="44"/>
  <c r="BH321" i="29"/>
  <c r="BH817" i="10"/>
  <c r="BI527" i="46"/>
  <c r="BJ836" i="10"/>
  <c r="BI506" i="10"/>
  <c r="BH186" i="29"/>
  <c r="BJ418" i="46"/>
  <c r="BH500" i="10"/>
  <c r="BI840" i="46"/>
  <c r="BI350" i="46"/>
  <c r="BG70" i="10"/>
  <c r="BH341" i="42"/>
  <c r="BJ554" i="46"/>
  <c r="BI154" i="46"/>
  <c r="BH439" i="45"/>
  <c r="BH542" i="10"/>
  <c r="BH265" i="44"/>
  <c r="BH648" i="46"/>
  <c r="BH109" i="29"/>
  <c r="BH932" i="10"/>
  <c r="BH495" i="46"/>
  <c r="BI950" i="10"/>
  <c r="BG27" i="41"/>
  <c r="BG28" i="43"/>
  <c r="BH389" i="45"/>
  <c r="BH582" i="45"/>
  <c r="BH429" i="10"/>
  <c r="BJ596" i="46"/>
  <c r="BH304" i="41"/>
  <c r="BJ507" i="10"/>
  <c r="BH348" i="46"/>
  <c r="BH118" i="42"/>
  <c r="BI406" i="46"/>
  <c r="BI527" i="45"/>
  <c r="BH200" i="42"/>
  <c r="BH703" i="45"/>
  <c r="BH114" i="44"/>
  <c r="BH273" i="41"/>
  <c r="BI185" i="29"/>
  <c r="BH164" i="10"/>
  <c r="BJ391" i="10"/>
  <c r="BJ768" i="46"/>
  <c r="BH671" i="45"/>
  <c r="BJ436" i="10"/>
  <c r="BI1084" i="10"/>
  <c r="BH196" i="43"/>
  <c r="BH205" i="45"/>
  <c r="BI389" i="10"/>
  <c r="BG26" i="46"/>
  <c r="BI434" i="10"/>
  <c r="BI357" i="45"/>
  <c r="BH288" i="29"/>
  <c r="BH384" i="10"/>
  <c r="BH270" i="43"/>
  <c r="BH299" i="42"/>
  <c r="BH169" i="41"/>
  <c r="BH114" i="43"/>
  <c r="BH117" i="42"/>
  <c r="BH62" i="46"/>
  <c r="BJ549" i="10"/>
  <c r="BI170" i="41"/>
  <c r="BG27" i="45"/>
  <c r="BI672" i="45"/>
  <c r="BH106" i="41"/>
  <c r="BH821" i="46"/>
  <c r="BI710" i="46"/>
  <c r="BI590" i="46"/>
  <c r="BI199" i="42"/>
  <c r="BH177" i="45"/>
  <c r="BH250" i="46"/>
  <c r="BI949" i="10"/>
  <c r="BH1146" i="10"/>
  <c r="BI1177" i="10"/>
  <c r="BI305" i="45"/>
  <c r="BJ874" i="46"/>
  <c r="BI210" i="43"/>
  <c r="BG28" i="42"/>
  <c r="BI166" i="10"/>
  <c r="BH200" i="44"/>
  <c r="BI829" i="10"/>
  <c r="BH120" i="46"/>
  <c r="BI548" i="10"/>
  <c r="BG26" i="29"/>
  <c r="BH1083" i="10"/>
  <c r="BD393" i="10" l="1"/>
  <c r="BB116" i="44"/>
  <c r="BB202" i="44"/>
  <c r="BB350" i="46"/>
  <c r="BC1179" i="10"/>
  <c r="BC352" i="46"/>
  <c r="BC436" i="10"/>
  <c r="BB267" i="44"/>
  <c r="BC712" i="46"/>
  <c r="BC359" i="45"/>
  <c r="BC665" i="46"/>
  <c r="BB306" i="41"/>
  <c r="BA28" i="44"/>
  <c r="BB819" i="10"/>
  <c r="BB198" i="43"/>
  <c r="BB1085" i="10"/>
  <c r="BB673" i="45"/>
  <c r="BB441" i="45"/>
  <c r="BC674" i="45"/>
  <c r="BB343" i="42"/>
  <c r="BD876" i="46"/>
  <c r="BA29" i="45"/>
  <c r="BB650" i="46"/>
  <c r="BA30" i="42"/>
  <c r="BB108" i="41"/>
  <c r="BB122" i="46"/>
  <c r="BC168" i="10"/>
  <c r="BC212" i="43"/>
  <c r="BB166" i="10"/>
  <c r="BC529" i="45"/>
  <c r="BA72" i="10"/>
  <c r="BD770" i="46"/>
  <c r="BB391" i="45"/>
  <c r="BB272" i="43"/>
  <c r="BB301" i="42"/>
  <c r="BC187" i="29"/>
  <c r="BD551" i="10"/>
  <c r="BC842" i="46"/>
  <c r="BB584" i="45"/>
  <c r="BA28" i="46"/>
  <c r="BD438" i="10"/>
  <c r="BC473" i="45"/>
  <c r="BA30" i="43"/>
  <c r="BB1148" i="10"/>
  <c r="BB323" i="29"/>
  <c r="BC201" i="42"/>
  <c r="BA28" i="29"/>
  <c r="BC391" i="10"/>
  <c r="BB823" i="46"/>
  <c r="BB179" i="45"/>
  <c r="BC529" i="46"/>
  <c r="BB202" i="42"/>
  <c r="BD598" i="46"/>
  <c r="BC172" i="41"/>
  <c r="BB544" i="10"/>
  <c r="BC831" i="10"/>
  <c r="BB431" i="10"/>
  <c r="BB207" i="45"/>
  <c r="H455" i="45"/>
  <c r="H456" i="45"/>
  <c r="B85" i="45"/>
  <c r="H225" i="45"/>
  <c r="H219" i="45"/>
  <c r="H226" i="45"/>
  <c r="H220" i="45"/>
  <c r="H221" i="45"/>
  <c r="H227" i="45"/>
  <c r="R219" i="45"/>
  <c r="S225" i="45"/>
  <c r="R220" i="45"/>
  <c r="S226" i="45"/>
  <c r="R221" i="45"/>
  <c r="S227" i="45"/>
  <c r="AB219" i="45"/>
  <c r="AD225" i="45"/>
  <c r="AD226" i="45"/>
  <c r="AB220" i="45"/>
  <c r="AD227" i="45"/>
  <c r="AB221" i="45"/>
  <c r="AO225" i="45"/>
  <c r="AL219" i="45"/>
  <c r="AO226" i="45"/>
  <c r="AL220" i="45"/>
  <c r="BB934" i="10"/>
  <c r="BD556" i="46"/>
  <c r="BB502" i="10"/>
  <c r="BD838" i="10"/>
  <c r="BB171" i="41"/>
  <c r="BB497" i="46"/>
  <c r="BB275" i="41"/>
  <c r="BA29" i="41"/>
  <c r="BC408" i="46"/>
  <c r="BB705" i="45"/>
  <c r="BC508" i="10"/>
  <c r="BB188" i="29"/>
  <c r="BB189" i="29" s="1"/>
  <c r="BD420" i="46"/>
  <c r="BB386" i="10"/>
  <c r="BB252" i="46"/>
  <c r="BB64" i="46"/>
  <c r="BC156" i="46"/>
  <c r="BD509" i="10"/>
  <c r="BC1086" i="10"/>
  <c r="BC550" i="10"/>
  <c r="BB111" i="29"/>
  <c r="BB290" i="29"/>
  <c r="BB116" i="43"/>
  <c r="BC294" i="46"/>
  <c r="BC307" i="45"/>
  <c r="BC592" i="46"/>
  <c r="BI306" i="45"/>
  <c r="BH818" i="10"/>
  <c r="BJ437" i="10"/>
  <c r="BI351" i="46"/>
  <c r="BH440" i="45"/>
  <c r="BH107" i="41"/>
  <c r="BJ597" i="46"/>
  <c r="BG28" i="41"/>
  <c r="BH108" i="41"/>
  <c r="BI830" i="10"/>
  <c r="BH289" i="29"/>
  <c r="BI186" i="29"/>
  <c r="BH271" i="43"/>
  <c r="BH322" i="29"/>
  <c r="BG71" i="10"/>
  <c r="BH266" i="44"/>
  <c r="BH583" i="45"/>
  <c r="BI212" i="43"/>
  <c r="BI171" i="41"/>
  <c r="BH501" i="10"/>
  <c r="BH300" i="42"/>
  <c r="BH201" i="44"/>
  <c r="BJ419" i="46"/>
  <c r="BI841" i="46"/>
  <c r="BI407" i="46"/>
  <c r="BH201" i="42"/>
  <c r="BJ392" i="10"/>
  <c r="BG28" i="45"/>
  <c r="BI1085" i="10"/>
  <c r="BH342" i="42"/>
  <c r="BH251" i="46"/>
  <c r="BI155" i="46"/>
  <c r="BG27" i="44"/>
  <c r="BH179" i="45"/>
  <c r="BH116" i="43"/>
  <c r="BJ837" i="10"/>
  <c r="BH116" i="44"/>
  <c r="BI435" i="10"/>
  <c r="BH274" i="41"/>
  <c r="BH430" i="10"/>
  <c r="BI472" i="45"/>
  <c r="BH178" i="45"/>
  <c r="BH115" i="43"/>
  <c r="BH349" i="46"/>
  <c r="BI167" i="10"/>
  <c r="BJ875" i="46"/>
  <c r="BH63" i="46"/>
  <c r="BI711" i="46"/>
  <c r="BH187" i="29"/>
  <c r="BJ769" i="46"/>
  <c r="BG27" i="46"/>
  <c r="BI528" i="45"/>
  <c r="BH390" i="45"/>
  <c r="BH110" i="29"/>
  <c r="BJ508" i="10"/>
  <c r="BI664" i="46"/>
  <c r="BH206" i="45"/>
  <c r="BH649" i="46"/>
  <c r="BH672" i="45"/>
  <c r="BH822" i="46"/>
  <c r="BI200" i="42"/>
  <c r="BI390" i="10"/>
  <c r="BH197" i="43"/>
  <c r="BG29" i="43"/>
  <c r="BI293" i="46"/>
  <c r="BH704" i="45"/>
  <c r="BH305" i="41"/>
  <c r="BG27" i="29"/>
  <c r="BI358" i="45"/>
  <c r="BH121" i="46"/>
  <c r="BI673" i="45"/>
  <c r="BI591" i="46"/>
  <c r="BI507" i="10"/>
  <c r="BH189" i="29"/>
  <c r="BH543" i="10"/>
  <c r="BI528" i="46"/>
  <c r="BH385" i="10"/>
  <c r="BH1084" i="10"/>
  <c r="BJ550" i="10"/>
  <c r="BH933" i="10"/>
  <c r="BH165" i="10"/>
  <c r="BI211" i="43"/>
  <c r="BG29" i="42"/>
  <c r="BJ555" i="46"/>
  <c r="BH115" i="44"/>
  <c r="BH496" i="46"/>
  <c r="BH170" i="41"/>
  <c r="BI1178" i="10"/>
  <c r="BH1147" i="10"/>
  <c r="BI549" i="10"/>
  <c r="BC409" i="46" l="1"/>
  <c r="BB172" i="41"/>
  <c r="BC593" i="46"/>
  <c r="BC308" i="45"/>
  <c r="BC295" i="46"/>
  <c r="BB112" i="29"/>
  <c r="BC1087" i="10"/>
  <c r="BD510" i="10"/>
  <c r="BD421" i="46"/>
  <c r="BC509" i="10"/>
  <c r="BD839" i="10"/>
  <c r="A838" i="10"/>
  <c r="BC843" i="46"/>
  <c r="BC188" i="29"/>
  <c r="BC189" i="29" s="1"/>
  <c r="BB392" i="45"/>
  <c r="BB344" i="42"/>
  <c r="BB674" i="45"/>
  <c r="BB935" i="10"/>
  <c r="BC530" i="46"/>
  <c r="BC392" i="10"/>
  <c r="BB324" i="29"/>
  <c r="BC474" i="45"/>
  <c r="BA31" i="42"/>
  <c r="BC360" i="45"/>
  <c r="BC353" i="46"/>
  <c r="BC551" i="10"/>
  <c r="BC157" i="46"/>
  <c r="BB387" i="10"/>
  <c r="BB706" i="45"/>
  <c r="BB276" i="41"/>
  <c r="BB503" i="10"/>
  <c r="BA29" i="29"/>
  <c r="BD552" i="10"/>
  <c r="BB302" i="42"/>
  <c r="BC675" i="45"/>
  <c r="BB1086" i="10"/>
  <c r="BB268" i="44"/>
  <c r="BB203" i="44"/>
  <c r="BB208" i="45"/>
  <c r="BB545" i="10"/>
  <c r="BD599" i="46"/>
  <c r="BB1149" i="10"/>
  <c r="BA29" i="46"/>
  <c r="BB585" i="45"/>
  <c r="A72" i="10"/>
  <c r="BH1" i="10" s="1"/>
  <c r="BA73" i="10"/>
  <c r="A73" i="10"/>
  <c r="BC530" i="45"/>
  <c r="BB123" i="46"/>
  <c r="BB651" i="46"/>
  <c r="BA29" i="44"/>
  <c r="BB65" i="46"/>
  <c r="BA31" i="43"/>
  <c r="BB273" i="43"/>
  <c r="BD771" i="46"/>
  <c r="BA30" i="45"/>
  <c r="BD877" i="46"/>
  <c r="BB442" i="45"/>
  <c r="BB199" i="43"/>
  <c r="BC713" i="46"/>
  <c r="BC437" i="10"/>
  <c r="BC1180" i="10"/>
  <c r="BB291" i="29"/>
  <c r="BB190" i="29"/>
  <c r="BA30" i="41"/>
  <c r="L564" i="45"/>
  <c r="Z613" i="45"/>
  <c r="AC613" i="45" s="1"/>
  <c r="AA590" i="45"/>
  <c r="AD590" i="45" s="1"/>
  <c r="B86" i="45"/>
  <c r="BB432" i="10"/>
  <c r="BC173" i="41"/>
  <c r="BB203" i="42"/>
  <c r="BB824" i="46"/>
  <c r="BC202" i="42"/>
  <c r="BD439" i="10"/>
  <c r="BB167" i="10"/>
  <c r="BC169" i="10"/>
  <c r="BB498" i="46"/>
  <c r="BD557" i="46"/>
  <c r="BB253" i="46"/>
  <c r="BC832" i="10"/>
  <c r="BB820" i="10"/>
  <c r="BB307" i="41"/>
  <c r="BC666" i="46"/>
  <c r="BB351" i="46"/>
  <c r="BD394" i="10"/>
  <c r="BH1148" i="10"/>
  <c r="BJ509" i="10"/>
  <c r="BI201" i="42"/>
  <c r="BH934" i="10"/>
  <c r="BJ876" i="46"/>
  <c r="BJ598" i="46"/>
  <c r="BH705" i="45"/>
  <c r="BI1087" i="10"/>
  <c r="BH122" i="46"/>
  <c r="BG72" i="10"/>
  <c r="BI712" i="46"/>
  <c r="BH64" i="46"/>
  <c r="BI1086" i="10"/>
  <c r="BI529" i="46"/>
  <c r="BH198" i="43"/>
  <c r="BH673" i="45"/>
  <c r="BG29" i="45"/>
  <c r="BH386" i="10"/>
  <c r="BH112" i="29"/>
  <c r="BH1085" i="10"/>
  <c r="BG28" i="29"/>
  <c r="BI172" i="41"/>
  <c r="BH819" i="10"/>
  <c r="BI550" i="10"/>
  <c r="BI473" i="45"/>
  <c r="BG30" i="42"/>
  <c r="BG29" i="41"/>
  <c r="BH166" i="10"/>
  <c r="BH202" i="42"/>
  <c r="BH431" i="10"/>
  <c r="BI295" i="46"/>
  <c r="BH502" i="10"/>
  <c r="BH252" i="46"/>
  <c r="BJ420" i="46"/>
  <c r="BH275" i="41"/>
  <c r="BH111" i="29"/>
  <c r="BH497" i="46"/>
  <c r="BH350" i="46"/>
  <c r="BI189" i="29"/>
  <c r="BI665" i="46"/>
  <c r="BG28" i="46"/>
  <c r="BJ838" i="10"/>
  <c r="BH65" i="46"/>
  <c r="BI508" i="10"/>
  <c r="BH584" i="45"/>
  <c r="BH823" i="46"/>
  <c r="BH272" i="43"/>
  <c r="BI168" i="10"/>
  <c r="BH202" i="44"/>
  <c r="BI592" i="46"/>
  <c r="BI408" i="46"/>
  <c r="BJ438" i="10"/>
  <c r="BI436" i="10"/>
  <c r="BJ393" i="10"/>
  <c r="BG30" i="43"/>
  <c r="BH441" i="45"/>
  <c r="BH343" i="42"/>
  <c r="BH650" i="46"/>
  <c r="BJ556" i="46"/>
  <c r="BH306" i="41"/>
  <c r="BH290" i="29"/>
  <c r="BI156" i="46"/>
  <c r="BH188" i="29"/>
  <c r="BI187" i="29"/>
  <c r="BI842" i="46"/>
  <c r="BG28" i="44"/>
  <c r="BH323" i="29"/>
  <c r="BH267" i="44"/>
  <c r="BH391" i="45"/>
  <c r="BH171" i="41"/>
  <c r="BJ770" i="46"/>
  <c r="BI1179" i="10"/>
  <c r="BI359" i="45"/>
  <c r="BI529" i="45"/>
  <c r="BI352" i="46"/>
  <c r="BH207" i="45"/>
  <c r="BI294" i="46"/>
  <c r="BI674" i="45"/>
  <c r="BH392" i="45"/>
  <c r="BH544" i="10"/>
  <c r="BI391" i="10"/>
  <c r="BJ551" i="10"/>
  <c r="BI831" i="10"/>
  <c r="BI307" i="45"/>
  <c r="BH301" i="42"/>
  <c r="BD440" i="10" l="1"/>
  <c r="BB433" i="10"/>
  <c r="BB443" i="45"/>
  <c r="BB274" i="43"/>
  <c r="BC676" i="45"/>
  <c r="BD395" i="10"/>
  <c r="B87" i="45"/>
  <c r="BB254" i="46"/>
  <c r="BB499" i="46"/>
  <c r="BA31" i="41"/>
  <c r="BB292" i="29"/>
  <c r="BC1181" i="10"/>
  <c r="BC714" i="46"/>
  <c r="BC715" i="46" s="1"/>
  <c r="BC716" i="46" s="1"/>
  <c r="BC717" i="46" s="1"/>
  <c r="BC718" i="46" s="1"/>
  <c r="BD878" i="46"/>
  <c r="BA32" i="43"/>
  <c r="BB352" i="46"/>
  <c r="BC667" i="46"/>
  <c r="BC833" i="10"/>
  <c r="BB388" i="10"/>
  <c r="BC552" i="10"/>
  <c r="BC361" i="45"/>
  <c r="BC393" i="10"/>
  <c r="BB345" i="42"/>
  <c r="BD422" i="46"/>
  <c r="BC594" i="46"/>
  <c r="BC410" i="46"/>
  <c r="BB308" i="41"/>
  <c r="BD558" i="46"/>
  <c r="BC170" i="10"/>
  <c r="BC203" i="42"/>
  <c r="BB825" i="46"/>
  <c r="BC174" i="41"/>
  <c r="BB191" i="29"/>
  <c r="BB200" i="43"/>
  <c r="BA31" i="45"/>
  <c r="BA30" i="44"/>
  <c r="BB124" i="46"/>
  <c r="A74" i="10"/>
  <c r="BA74" i="10"/>
  <c r="BB1150" i="10"/>
  <c r="BD600" i="46"/>
  <c r="BB209" i="45"/>
  <c r="BB204" i="44"/>
  <c r="BD553" i="10"/>
  <c r="BB936" i="10"/>
  <c r="BC190" i="29"/>
  <c r="BR1" i="46"/>
  <c r="BR1" i="45"/>
  <c r="BR1" i="44"/>
  <c r="BR1" i="42"/>
  <c r="BR1" i="43"/>
  <c r="BR1" i="29"/>
  <c r="BR1" i="41"/>
  <c r="D301" i="10"/>
  <c r="E231" i="10"/>
  <c r="F158" i="10"/>
  <c r="E134" i="10"/>
  <c r="D262" i="10"/>
  <c r="E256" i="10"/>
  <c r="E249" i="10"/>
  <c r="F153" i="10"/>
  <c r="D313" i="10"/>
  <c r="E223" i="10"/>
  <c r="D211" i="10"/>
  <c r="E205" i="10"/>
  <c r="E198" i="10"/>
  <c r="D186" i="10"/>
  <c r="E105" i="10"/>
  <c r="D307" i="10"/>
  <c r="D669" i="10"/>
  <c r="F165" i="10"/>
  <c r="E126" i="10"/>
  <c r="E113" i="10"/>
  <c r="BA30" i="46"/>
  <c r="BA30" i="29"/>
  <c r="BB707" i="45"/>
  <c r="BC158" i="46"/>
  <c r="BB325" i="29"/>
  <c r="BC531" i="46"/>
  <c r="A510" i="10"/>
  <c r="BD511" i="10"/>
  <c r="BB204" i="42"/>
  <c r="BB277" i="41"/>
  <c r="BC844" i="46"/>
  <c r="BC438" i="10"/>
  <c r="BB652" i="46"/>
  <c r="BB821" i="10"/>
  <c r="BC531" i="45"/>
  <c r="BB586" i="45"/>
  <c r="BB1087" i="10"/>
  <c r="BC354" i="46"/>
  <c r="BA32" i="42"/>
  <c r="BB675" i="45"/>
  <c r="BD840" i="10"/>
  <c r="BC510" i="10"/>
  <c r="BC309" i="45"/>
  <c r="BB173" i="41"/>
  <c r="BB168" i="10"/>
  <c r="BD772" i="46"/>
  <c r="BB546" i="10"/>
  <c r="BB269" i="44"/>
  <c r="BB303" i="42"/>
  <c r="BB504" i="10"/>
  <c r="BC475" i="45"/>
  <c r="BH442" i="45"/>
  <c r="BG30" i="45"/>
  <c r="BJ557" i="46"/>
  <c r="BG31" i="43"/>
  <c r="BJ421" i="46"/>
  <c r="BJ510" i="10"/>
  <c r="BI437" i="10"/>
  <c r="BH387" i="10"/>
  <c r="BH172" i="41"/>
  <c r="BH935" i="10"/>
  <c r="BG30" i="41"/>
  <c r="BI360" i="45"/>
  <c r="BH291" i="29"/>
  <c r="BI843" i="46"/>
  <c r="BH123" i="46"/>
  <c r="BH302" i="42"/>
  <c r="BI173" i="41"/>
  <c r="BH324" i="29"/>
  <c r="BG31" i="42"/>
  <c r="BH824" i="46"/>
  <c r="BH307" i="41"/>
  <c r="BI202" i="42"/>
  <c r="BH253" i="46"/>
  <c r="BI308" i="45"/>
  <c r="BH199" i="43"/>
  <c r="BJ839" i="10"/>
  <c r="BJ771" i="46"/>
  <c r="BI551" i="10"/>
  <c r="BI1180" i="10"/>
  <c r="BJ439" i="10"/>
  <c r="BH1149" i="10"/>
  <c r="BI666" i="46"/>
  <c r="BH674" i="45"/>
  <c r="BI530" i="45"/>
  <c r="BI353" i="46"/>
  <c r="BG29" i="29"/>
  <c r="BH167" i="10"/>
  <c r="BI409" i="46"/>
  <c r="BH273" i="43"/>
  <c r="BJ599" i="46"/>
  <c r="BJ552" i="10"/>
  <c r="BH498" i="46"/>
  <c r="BH268" i="44"/>
  <c r="BH190" i="29"/>
  <c r="BI392" i="10"/>
  <c r="BI188" i="29"/>
  <c r="BH651" i="46"/>
  <c r="BI169" i="10"/>
  <c r="BG29" i="44"/>
  <c r="BI509" i="10"/>
  <c r="BJ394" i="10"/>
  <c r="BH820" i="10"/>
  <c r="BH1086" i="10"/>
  <c r="BI713" i="46"/>
  <c r="BH545" i="10"/>
  <c r="BI474" i="45"/>
  <c r="BG73" i="10"/>
  <c r="BH706" i="45"/>
  <c r="BH503" i="10"/>
  <c r="BH344" i="42"/>
  <c r="BI675" i="45"/>
  <c r="BJ877" i="46"/>
  <c r="BH351" i="46"/>
  <c r="BH208" i="45"/>
  <c r="BH432" i="10"/>
  <c r="BH203" i="44"/>
  <c r="BI157" i="46"/>
  <c r="BI593" i="46"/>
  <c r="BH203" i="42"/>
  <c r="BH276" i="41"/>
  <c r="BI832" i="10"/>
  <c r="BH585" i="45"/>
  <c r="BI530" i="46"/>
  <c r="BG29" i="46"/>
  <c r="BB169" i="10" l="1"/>
  <c r="BC511" i="10"/>
  <c r="BB505" i="10"/>
  <c r="BB174" i="41"/>
  <c r="BA33" i="42"/>
  <c r="BB1088" i="10"/>
  <c r="BB653" i="46"/>
  <c r="BC476" i="45"/>
  <c r="BB304" i="42"/>
  <c r="BD773" i="46"/>
  <c r="BC310" i="45"/>
  <c r="BC355" i="46"/>
  <c r="BB587" i="45"/>
  <c r="BC845" i="46"/>
  <c r="BB205" i="42"/>
  <c r="BB708" i="45"/>
  <c r="D322" i="29"/>
  <c r="G195" i="29"/>
  <c r="BB937" i="10"/>
  <c r="BB201" i="43"/>
  <c r="BC394" i="10"/>
  <c r="BC532" i="45"/>
  <c r="BB822" i="10"/>
  <c r="BC532" i="46"/>
  <c r="BA31" i="29"/>
  <c r="BA31" i="46"/>
  <c r="BA75" i="10"/>
  <c r="A75" i="10"/>
  <c r="BA31" i="44"/>
  <c r="BC175" i="41"/>
  <c r="BD559" i="46"/>
  <c r="BC595" i="46"/>
  <c r="BC362" i="45"/>
  <c r="BB353" i="46"/>
  <c r="BC719" i="46"/>
  <c r="BA32" i="41"/>
  <c r="BB255" i="46"/>
  <c r="BB434" i="10"/>
  <c r="D348" i="42"/>
  <c r="G208" i="42"/>
  <c r="BD554" i="10"/>
  <c r="BD601" i="46"/>
  <c r="BC171" i="10"/>
  <c r="BC553" i="10"/>
  <c r="E663" i="45"/>
  <c r="G663" i="45" s="1"/>
  <c r="B88" i="45"/>
  <c r="BD396" i="10"/>
  <c r="BB275" i="43"/>
  <c r="BB676" i="45"/>
  <c r="BD512" i="10"/>
  <c r="BB326" i="29"/>
  <c r="BC191" i="29"/>
  <c r="BB826" i="46"/>
  <c r="BB309" i="41"/>
  <c r="BD423" i="46"/>
  <c r="BC834" i="10"/>
  <c r="BC1182" i="10"/>
  <c r="BB500" i="46"/>
  <c r="BD441" i="10"/>
  <c r="BC439" i="10"/>
  <c r="A840" i="10"/>
  <c r="BD841" i="10"/>
  <c r="BC159" i="46"/>
  <c r="BB205" i="44"/>
  <c r="BB1151" i="10"/>
  <c r="BB125" i="46"/>
  <c r="BB192" i="29"/>
  <c r="BB346" i="42"/>
  <c r="BB389" i="10"/>
  <c r="BB293" i="29"/>
  <c r="BC677" i="45"/>
  <c r="BB444" i="45"/>
  <c r="BB278" i="41"/>
  <c r="G179" i="41"/>
  <c r="D303" i="41"/>
  <c r="BA32" i="45"/>
  <c r="BC204" i="42"/>
  <c r="BC411" i="46"/>
  <c r="BC668" i="46"/>
  <c r="BD879" i="46"/>
  <c r="BB547" i="10"/>
  <c r="BB270" i="44"/>
  <c r="BB210" i="45"/>
  <c r="BA33" i="43"/>
  <c r="BI718" i="46"/>
  <c r="BI354" i="46"/>
  <c r="BG74" i="10"/>
  <c r="BH191" i="29"/>
  <c r="BJ600" i="46"/>
  <c r="BI190" i="29"/>
  <c r="BI531" i="45"/>
  <c r="BI174" i="41"/>
  <c r="BH308" i="41"/>
  <c r="BH352" i="46"/>
  <c r="BH675" i="45"/>
  <c r="BH269" i="44"/>
  <c r="BH204" i="42"/>
  <c r="BH936" i="10"/>
  <c r="BG32" i="43"/>
  <c r="BH546" i="10"/>
  <c r="BG30" i="29"/>
  <c r="BI438" i="10"/>
  <c r="BJ395" i="10"/>
  <c r="BG32" i="42"/>
  <c r="BH1150" i="10"/>
  <c r="BI833" i="10"/>
  <c r="BJ559" i="46"/>
  <c r="BH200" i="43"/>
  <c r="BH345" i="42"/>
  <c r="BI667" i="46"/>
  <c r="BI594" i="46"/>
  <c r="BJ440" i="10"/>
  <c r="BG31" i="45"/>
  <c r="BH586" i="45"/>
  <c r="BJ511" i="10"/>
  <c r="BI1182" i="10"/>
  <c r="BH274" i="43"/>
  <c r="BI393" i="10"/>
  <c r="BI676" i="45"/>
  <c r="BH825" i="46"/>
  <c r="BJ772" i="46"/>
  <c r="BH504" i="10"/>
  <c r="BH433" i="10"/>
  <c r="BI158" i="46"/>
  <c r="BI552" i="10"/>
  <c r="BI1181" i="10"/>
  <c r="BH499" i="46"/>
  <c r="BH173" i="41"/>
  <c r="BH821" i="10"/>
  <c r="BH1087" i="10"/>
  <c r="BH292" i="29"/>
  <c r="BH303" i="42"/>
  <c r="BJ878" i="46"/>
  <c r="BH254" i="46"/>
  <c r="BI844" i="46"/>
  <c r="BI170" i="10"/>
  <c r="BI475" i="45"/>
  <c r="BI531" i="46"/>
  <c r="BH277" i="41"/>
  <c r="BJ840" i="10"/>
  <c r="BG31" i="41"/>
  <c r="BH388" i="10"/>
  <c r="BH652" i="46"/>
  <c r="BG30" i="46"/>
  <c r="BI362" i="45"/>
  <c r="BG30" i="44"/>
  <c r="BI677" i="45"/>
  <c r="BH124" i="46"/>
  <c r="BJ553" i="10"/>
  <c r="BH278" i="41"/>
  <c r="BH204" i="44"/>
  <c r="BI510" i="10"/>
  <c r="BH209" i="45"/>
  <c r="BJ558" i="46"/>
  <c r="BI309" i="45"/>
  <c r="BI203" i="42"/>
  <c r="BH443" i="45"/>
  <c r="BH168" i="10"/>
  <c r="BH707" i="45"/>
  <c r="BI410" i="46"/>
  <c r="BJ422" i="46"/>
  <c r="BH325" i="29"/>
  <c r="BI361" i="45"/>
  <c r="BB588" i="45" l="1"/>
  <c r="BB276" i="43"/>
  <c r="BB271" i="44"/>
  <c r="BB548" i="10"/>
  <c r="BB126" i="46"/>
  <c r="BD842" i="10"/>
  <c r="B89" i="45"/>
  <c r="BB354" i="46"/>
  <c r="BA32" i="46"/>
  <c r="BC533" i="45"/>
  <c r="BB202" i="43"/>
  <c r="BB206" i="42"/>
  <c r="BB305" i="42"/>
  <c r="BB1089" i="10"/>
  <c r="BB175" i="41"/>
  <c r="BB170" i="10"/>
  <c r="BB827" i="46"/>
  <c r="BD602" i="46"/>
  <c r="BC176" i="41"/>
  <c r="BC846" i="46"/>
  <c r="BD774" i="46"/>
  <c r="BC477" i="45"/>
  <c r="BB654" i="46"/>
  <c r="BB655" i="46" s="1"/>
  <c r="BA34" i="42"/>
  <c r="BC669" i="46"/>
  <c r="BC412" i="46"/>
  <c r="BC205" i="42"/>
  <c r="BB347" i="42"/>
  <c r="BB1152" i="10"/>
  <c r="BD442" i="10"/>
  <c r="BB501" i="46"/>
  <c r="BC835" i="10"/>
  <c r="BD424" i="46"/>
  <c r="BC172" i="10"/>
  <c r="BD555" i="10"/>
  <c r="BC720" i="46"/>
  <c r="BA32" i="29"/>
  <c r="BB823" i="10"/>
  <c r="BD880" i="46"/>
  <c r="BB294" i="29"/>
  <c r="BC160" i="46"/>
  <c r="BC440" i="10"/>
  <c r="BA33" i="41"/>
  <c r="BA76" i="10"/>
  <c r="BD513" i="10"/>
  <c r="BB677" i="45"/>
  <c r="BD397" i="10"/>
  <c r="BB435" i="10"/>
  <c r="BC395" i="10"/>
  <c r="BB938" i="10"/>
  <c r="BC311" i="45"/>
  <c r="BB506" i="10"/>
  <c r="BC512" i="10"/>
  <c r="BB445" i="45"/>
  <c r="BB327" i="29"/>
  <c r="BA34" i="43"/>
  <c r="BB211" i="45"/>
  <c r="BA33" i="45"/>
  <c r="BB390" i="10"/>
  <c r="BB193" i="29"/>
  <c r="BB206" i="44"/>
  <c r="BB310" i="41"/>
  <c r="BC192" i="29"/>
  <c r="BC554" i="10"/>
  <c r="BB256" i="46"/>
  <c r="BC596" i="46"/>
  <c r="BA32" i="44"/>
  <c r="BC533" i="46"/>
  <c r="BB709" i="45"/>
  <c r="BC356" i="46"/>
  <c r="BH309" i="41"/>
  <c r="BH270" i="44"/>
  <c r="BG31" i="44"/>
  <c r="BJ554" i="10"/>
  <c r="BI476" i="45"/>
  <c r="BH444" i="45"/>
  <c r="BJ841" i="10"/>
  <c r="BM33" i="43"/>
  <c r="BI668" i="46"/>
  <c r="BH125" i="46"/>
  <c r="BH500" i="46"/>
  <c r="BJ512" i="10"/>
  <c r="BH293" i="29"/>
  <c r="BI532" i="46"/>
  <c r="BH654" i="46"/>
  <c r="BH389" i="10"/>
  <c r="BI845" i="46"/>
  <c r="BG32" i="41"/>
  <c r="BH587" i="45"/>
  <c r="BH169" i="10"/>
  <c r="BI159" i="46"/>
  <c r="BH210" i="45"/>
  <c r="BH255" i="46"/>
  <c r="BI394" i="10"/>
  <c r="BI204" i="42"/>
  <c r="BG33" i="43"/>
  <c r="BH937" i="10"/>
  <c r="BH547" i="10"/>
  <c r="BG31" i="46"/>
  <c r="BI355" i="46"/>
  <c r="BI171" i="10"/>
  <c r="BJ396" i="10"/>
  <c r="BH822" i="10"/>
  <c r="BI310" i="45"/>
  <c r="BI191" i="29"/>
  <c r="BH353" i="46"/>
  <c r="BJ441" i="10"/>
  <c r="BI511" i="10"/>
  <c r="BG33" i="42"/>
  <c r="BG32" i="45"/>
  <c r="BG31" i="29"/>
  <c r="BJ879" i="46"/>
  <c r="BH677" i="45"/>
  <c r="BI411" i="46"/>
  <c r="BH653" i="46"/>
  <c r="BM33" i="42"/>
  <c r="BH505" i="10"/>
  <c r="BH205" i="44"/>
  <c r="BH346" i="42"/>
  <c r="BI553" i="10"/>
  <c r="BH708" i="45"/>
  <c r="BI175" i="41"/>
  <c r="BH434" i="10"/>
  <c r="BI439" i="10"/>
  <c r="BH1088" i="10"/>
  <c r="BJ423" i="46"/>
  <c r="BJ602" i="46"/>
  <c r="BI834" i="10"/>
  <c r="BH275" i="43"/>
  <c r="BI719" i="46"/>
  <c r="BG75" i="10"/>
  <c r="BJ773" i="46"/>
  <c r="BH304" i="42"/>
  <c r="BH676" i="45"/>
  <c r="BH201" i="43"/>
  <c r="BH205" i="42"/>
  <c r="BH826" i="46"/>
  <c r="BH192" i="29"/>
  <c r="BH1151" i="10"/>
  <c r="BH326" i="29"/>
  <c r="BH174" i="41"/>
  <c r="BI595" i="46"/>
  <c r="BI532" i="45"/>
  <c r="BJ601" i="46"/>
  <c r="BB391" i="10" l="1"/>
  <c r="BB328" i="29"/>
  <c r="BB824" i="10"/>
  <c r="BC173" i="10"/>
  <c r="BB710" i="45"/>
  <c r="BB939" i="10"/>
  <c r="BB171" i="10"/>
  <c r="BB203" i="43"/>
  <c r="BB507" i="10"/>
  <c r="BD514" i="10"/>
  <c r="BB502" i="46"/>
  <c r="BC357" i="46"/>
  <c r="BB257" i="46"/>
  <c r="BC312" i="45"/>
  <c r="BC396" i="10"/>
  <c r="BD398" i="10"/>
  <c r="BA77" i="10"/>
  <c r="BC161" i="46"/>
  <c r="BC162" i="46" s="1"/>
  <c r="BD556" i="10"/>
  <c r="BD425" i="46"/>
  <c r="BD443" i="10"/>
  <c r="BB1153" i="10"/>
  <c r="BC206" i="42"/>
  <c r="BB277" i="43"/>
  <c r="BC193" i="29"/>
  <c r="BC413" i="46"/>
  <c r="BB348" i="42"/>
  <c r="BB656" i="46"/>
  <c r="BC478" i="45"/>
  <c r="BB127" i="46"/>
  <c r="BC847" i="46"/>
  <c r="BB176" i="41"/>
  <c r="BA34" i="41"/>
  <c r="BC177" i="41"/>
  <c r="BB1090" i="10"/>
  <c r="BC534" i="46"/>
  <c r="BB212" i="45"/>
  <c r="BB828" i="46"/>
  <c r="BC513" i="10"/>
  <c r="BD881" i="46"/>
  <c r="BA33" i="44"/>
  <c r="BB207" i="44"/>
  <c r="BB446" i="45"/>
  <c r="BC721" i="46"/>
  <c r="BC670" i="46"/>
  <c r="BD775" i="46"/>
  <c r="BD843" i="10"/>
  <c r="BB272" i="44"/>
  <c r="BA35" i="43"/>
  <c r="A34" i="43"/>
  <c r="CL2" i="43" s="1"/>
  <c r="BC836" i="10"/>
  <c r="BB311" i="41"/>
  <c r="BA34" i="45"/>
  <c r="BB295" i="29"/>
  <c r="BA33" i="46"/>
  <c r="BB436" i="10"/>
  <c r="BC441" i="10"/>
  <c r="B90" i="45"/>
  <c r="BC597" i="46"/>
  <c r="BC555" i="10"/>
  <c r="BB194" i="29"/>
  <c r="BA33" i="29"/>
  <c r="BA35" i="42"/>
  <c r="A34" i="42"/>
  <c r="CL2" i="42" s="1"/>
  <c r="BB306" i="42"/>
  <c r="BB207" i="42"/>
  <c r="BC534" i="45"/>
  <c r="BB355" i="46"/>
  <c r="BB549" i="10"/>
  <c r="BB589" i="45"/>
  <c r="BI172" i="10"/>
  <c r="BJ774" i="46"/>
  <c r="BG33" i="45"/>
  <c r="BI176" i="41"/>
  <c r="BH271" i="44"/>
  <c r="BI477" i="45"/>
  <c r="BI161" i="46"/>
  <c r="BG76" i="10"/>
  <c r="BI669" i="46"/>
  <c r="BM33" i="41"/>
  <c r="BH501" i="46"/>
  <c r="BH1089" i="10"/>
  <c r="BH211" i="45"/>
  <c r="BH202" i="43"/>
  <c r="BH276" i="43"/>
  <c r="BH506" i="10"/>
  <c r="BH347" i="42"/>
  <c r="BH548" i="10"/>
  <c r="BH327" i="29"/>
  <c r="BI192" i="29"/>
  <c r="BI554" i="10"/>
  <c r="BM33" i="45"/>
  <c r="BG32" i="44"/>
  <c r="BH294" i="29"/>
  <c r="BG34" i="43"/>
  <c r="BG32" i="46"/>
  <c r="BI356" i="46"/>
  <c r="BJ397" i="10"/>
  <c r="BI533" i="45"/>
  <c r="BJ513" i="10"/>
  <c r="BH256" i="46"/>
  <c r="BI835" i="10"/>
  <c r="BH206" i="44"/>
  <c r="BG33" i="41"/>
  <c r="BI412" i="46"/>
  <c r="BH193" i="29"/>
  <c r="BH310" i="41"/>
  <c r="BG32" i="29"/>
  <c r="BI533" i="46"/>
  <c r="BJ880" i="46"/>
  <c r="BJ424" i="46"/>
  <c r="BI395" i="10"/>
  <c r="BH170" i="10"/>
  <c r="BI512" i="10"/>
  <c r="BH206" i="42"/>
  <c r="BH295" i="29"/>
  <c r="BH305" i="42"/>
  <c r="BH445" i="45"/>
  <c r="BH588" i="45"/>
  <c r="BI160" i="46"/>
  <c r="BH823" i="10"/>
  <c r="BH709" i="45"/>
  <c r="BH938" i="10"/>
  <c r="BH354" i="46"/>
  <c r="BH390" i="10"/>
  <c r="BH435" i="10"/>
  <c r="BG34" i="42"/>
  <c r="BI846" i="46"/>
  <c r="BI720" i="46"/>
  <c r="BH1152" i="10"/>
  <c r="BH655" i="46"/>
  <c r="BI440" i="10"/>
  <c r="BH126" i="46"/>
  <c r="BI205" i="42"/>
  <c r="BH827" i="46"/>
  <c r="BJ442" i="10"/>
  <c r="BI311" i="45"/>
  <c r="BJ842" i="10"/>
  <c r="BJ555" i="10"/>
  <c r="BI596" i="46"/>
  <c r="BH175" i="41"/>
  <c r="BC163" i="46" l="1"/>
  <c r="BC164" i="46" s="1"/>
  <c r="BB356" i="46"/>
  <c r="BB447" i="45"/>
  <c r="BB437" i="10"/>
  <c r="BA36" i="43"/>
  <c r="BC722" i="46"/>
  <c r="BB208" i="44"/>
  <c r="BD882" i="46"/>
  <c r="BB829" i="46"/>
  <c r="BB213" i="45"/>
  <c r="BC178" i="41"/>
  <c r="BB128" i="46"/>
  <c r="BB349" i="42"/>
  <c r="BC397" i="10"/>
  <c r="BC358" i="46"/>
  <c r="BC442" i="10"/>
  <c r="BD844" i="10"/>
  <c r="BB1091" i="10"/>
  <c r="BC194" i="29"/>
  <c r="BA34" i="46"/>
  <c r="BB312" i="41"/>
  <c r="BC535" i="45"/>
  <c r="BA36" i="42"/>
  <c r="A34" i="45"/>
  <c r="CL2" i="45" s="1"/>
  <c r="BA35" i="45"/>
  <c r="BC837" i="10"/>
  <c r="BC848" i="46"/>
  <c r="BC479" i="45"/>
  <c r="BB278" i="43"/>
  <c r="BC207" i="42"/>
  <c r="BB204" i="43"/>
  <c r="BB825" i="10"/>
  <c r="BB550" i="10"/>
  <c r="BB208" i="42"/>
  <c r="BB195" i="29"/>
  <c r="BC598" i="46"/>
  <c r="E664" i="45"/>
  <c r="G664" i="45" s="1"/>
  <c r="B91" i="45"/>
  <c r="BD776" i="46"/>
  <c r="BA34" i="44"/>
  <c r="BC514" i="10"/>
  <c r="BC535" i="46"/>
  <c r="BD426" i="46"/>
  <c r="BA78" i="10"/>
  <c r="A34" i="41"/>
  <c r="CL2" i="41" s="1"/>
  <c r="BA35" i="41"/>
  <c r="BB657" i="46"/>
  <c r="BC414" i="46"/>
  <c r="BB508" i="10"/>
  <c r="BB172" i="10"/>
  <c r="BB711" i="45"/>
  <c r="BB1154" i="10"/>
  <c r="BD557" i="10"/>
  <c r="BD399" i="10"/>
  <c r="BB258" i="46"/>
  <c r="BB940" i="10"/>
  <c r="BB392" i="10"/>
  <c r="BA34" i="29"/>
  <c r="BB307" i="42"/>
  <c r="BB273" i="44"/>
  <c r="BC671" i="46"/>
  <c r="BB590" i="45"/>
  <c r="BC556" i="10"/>
  <c r="BB177" i="41"/>
  <c r="BD444" i="10"/>
  <c r="BC313" i="45"/>
  <c r="BB503" i="46"/>
  <c r="BD515" i="10"/>
  <c r="BC174" i="10"/>
  <c r="BB329" i="29"/>
  <c r="BI721" i="46"/>
  <c r="BM33" i="29"/>
  <c r="BH710" i="45"/>
  <c r="BH348" i="42"/>
  <c r="BH203" i="43"/>
  <c r="BG35" i="42"/>
  <c r="BI534" i="46"/>
  <c r="BI173" i="10"/>
  <c r="BH589" i="45"/>
  <c r="BJ515" i="10"/>
  <c r="BH828" i="46"/>
  <c r="BH1153" i="10"/>
  <c r="BH446" i="45"/>
  <c r="BI357" i="46"/>
  <c r="BI312" i="45"/>
  <c r="BG33" i="46"/>
  <c r="BI206" i="42"/>
  <c r="BI534" i="45"/>
  <c r="BI163" i="46"/>
  <c r="BH939" i="10"/>
  <c r="BG33" i="44"/>
  <c r="BH207" i="44"/>
  <c r="BI847" i="46"/>
  <c r="BI555" i="10"/>
  <c r="BH507" i="10"/>
  <c r="BI535" i="45"/>
  <c r="BG33" i="29"/>
  <c r="BG77" i="10"/>
  <c r="BI193" i="29"/>
  <c r="BI177" i="41"/>
  <c r="BH391" i="10"/>
  <c r="BH207" i="42"/>
  <c r="BI396" i="10"/>
  <c r="BI441" i="10"/>
  <c r="BH194" i="29"/>
  <c r="BH656" i="46"/>
  <c r="BH277" i="43"/>
  <c r="BJ775" i="46"/>
  <c r="BI162" i="46"/>
  <c r="BH306" i="42"/>
  <c r="BM33" i="46"/>
  <c r="BI597" i="46"/>
  <c r="BH355" i="46"/>
  <c r="BI670" i="46"/>
  <c r="BH502" i="46"/>
  <c r="BJ398" i="10"/>
  <c r="BI413" i="46"/>
  <c r="BG34" i="41"/>
  <c r="BM33" i="44"/>
  <c r="BH127" i="46"/>
  <c r="BJ556" i="10"/>
  <c r="BI836" i="10"/>
  <c r="BJ514" i="10"/>
  <c r="BH257" i="46"/>
  <c r="BG35" i="43"/>
  <c r="BI478" i="45"/>
  <c r="BJ881" i="46"/>
  <c r="BH311" i="41"/>
  <c r="BH272" i="44"/>
  <c r="BI513" i="10"/>
  <c r="BH549" i="10"/>
  <c r="BH436" i="10"/>
  <c r="BJ843" i="10"/>
  <c r="BH824" i="10"/>
  <c r="BJ443" i="10"/>
  <c r="BG34" i="45"/>
  <c r="BH176" i="41"/>
  <c r="BH1090" i="10"/>
  <c r="BJ425" i="46"/>
  <c r="BH171" i="10"/>
  <c r="BH212" i="45"/>
  <c r="BH328" i="29"/>
  <c r="BI164" i="46"/>
  <c r="BC415" i="46" l="1"/>
  <c r="BA79" i="10"/>
  <c r="BB393" i="10"/>
  <c r="BC175" i="10"/>
  <c r="BC557" i="10"/>
  <c r="BB658" i="46"/>
  <c r="A34" i="46"/>
  <c r="CL2" i="46" s="1"/>
  <c r="BA35" i="46"/>
  <c r="BB591" i="45"/>
  <c r="BB941" i="10"/>
  <c r="BD558" i="10"/>
  <c r="BB173" i="10"/>
  <c r="BD427" i="46"/>
  <c r="BB330" i="29"/>
  <c r="BD445" i="10"/>
  <c r="BC672" i="46"/>
  <c r="BB259" i="46"/>
  <c r="BA36" i="41"/>
  <c r="BC515" i="10"/>
  <c r="BB274" i="44"/>
  <c r="BB1155" i="10"/>
  <c r="BB509" i="10"/>
  <c r="BD777" i="46"/>
  <c r="E665" i="45"/>
  <c r="G665" i="45" s="1"/>
  <c r="Z614" i="45"/>
  <c r="AC614" i="45" s="1"/>
  <c r="AA591" i="45"/>
  <c r="AD591" i="45" s="1"/>
  <c r="L565" i="45"/>
  <c r="B92" i="45"/>
  <c r="B93" i="45" s="1"/>
  <c r="BB196" i="29"/>
  <c r="BC849" i="46"/>
  <c r="BA36" i="45"/>
  <c r="BB313" i="41"/>
  <c r="BC359" i="46"/>
  <c r="BD883" i="46"/>
  <c r="E329" i="45"/>
  <c r="E239" i="45"/>
  <c r="E183" i="45"/>
  <c r="BB1092" i="10"/>
  <c r="BD845" i="10"/>
  <c r="BC179" i="41"/>
  <c r="BC723" i="46"/>
  <c r="BB438" i="10"/>
  <c r="BB448" i="45"/>
  <c r="BC314" i="45"/>
  <c r="BB712" i="45"/>
  <c r="BB209" i="42"/>
  <c r="BB205" i="43"/>
  <c r="BB279" i="43"/>
  <c r="BA37" i="42"/>
  <c r="BB209" i="44"/>
  <c r="BD400" i="10"/>
  <c r="BA35" i="44"/>
  <c r="A34" i="44"/>
  <c r="CL2" i="44" s="1"/>
  <c r="BB504" i="46"/>
  <c r="BC443" i="10"/>
  <c r="BB350" i="42"/>
  <c r="BB214" i="45"/>
  <c r="BA35" i="29"/>
  <c r="A34" i="29"/>
  <c r="CL2" i="29" s="1"/>
  <c r="BC599" i="46"/>
  <c r="BB551" i="10"/>
  <c r="BB826" i="10"/>
  <c r="BC208" i="42"/>
  <c r="BC480" i="45"/>
  <c r="BC838" i="10"/>
  <c r="BB178" i="41"/>
  <c r="BB308" i="42"/>
  <c r="BC536" i="46"/>
  <c r="BC195" i="29"/>
  <c r="BC398" i="10"/>
  <c r="BB129" i="46"/>
  <c r="BB830" i="46"/>
  <c r="BA37" i="43"/>
  <c r="BB357" i="46"/>
  <c r="BJ844" i="10"/>
  <c r="BJ399" i="10"/>
  <c r="BG34" i="44"/>
  <c r="BH172" i="10"/>
  <c r="BJ882" i="46"/>
  <c r="BI397" i="10"/>
  <c r="BG34" i="29"/>
  <c r="BH279" i="43"/>
  <c r="BH657" i="46"/>
  <c r="BH208" i="44"/>
  <c r="BH274" i="44"/>
  <c r="BI722" i="46"/>
  <c r="BI174" i="10"/>
  <c r="BH590" i="45"/>
  <c r="BH940" i="10"/>
  <c r="BH1092" i="10"/>
  <c r="BI535" i="46"/>
  <c r="BH825" i="10"/>
  <c r="BJ776" i="46"/>
  <c r="BH1154" i="10"/>
  <c r="BH204" i="43"/>
  <c r="BG36" i="43"/>
  <c r="BH128" i="46"/>
  <c r="BH550" i="10"/>
  <c r="BG34" i="46"/>
  <c r="BH711" i="45"/>
  <c r="BI515" i="10"/>
  <c r="BG35" i="41"/>
  <c r="BG78" i="10"/>
  <c r="BI358" i="46"/>
  <c r="BH213" i="45"/>
  <c r="BI207" i="42"/>
  <c r="BG35" i="45"/>
  <c r="BJ557" i="10"/>
  <c r="BG36" i="42"/>
  <c r="BH258" i="46"/>
  <c r="BI556" i="10"/>
  <c r="BI194" i="29"/>
  <c r="BH195" i="29"/>
  <c r="BI414" i="46"/>
  <c r="BI837" i="10"/>
  <c r="BH312" i="41"/>
  <c r="BI598" i="46"/>
  <c r="BH273" i="44"/>
  <c r="BI442" i="10"/>
  <c r="BH349" i="42"/>
  <c r="BH208" i="42"/>
  <c r="BH177" i="41"/>
  <c r="BI671" i="46"/>
  <c r="BH829" i="46"/>
  <c r="BH437" i="10"/>
  <c r="BH278" i="43"/>
  <c r="BH356" i="46"/>
  <c r="BI514" i="10"/>
  <c r="BI479" i="45"/>
  <c r="BH307" i="42"/>
  <c r="BI848" i="46"/>
  <c r="BH392" i="10"/>
  <c r="BH447" i="45"/>
  <c r="BJ444" i="10"/>
  <c r="BI313" i="45"/>
  <c r="BI178" i="41"/>
  <c r="BJ426" i="46"/>
  <c r="BH503" i="46"/>
  <c r="BH1091" i="10"/>
  <c r="BH329" i="29"/>
  <c r="BH508" i="10"/>
  <c r="BC600" i="46" l="1"/>
  <c r="BB179" i="41"/>
  <c r="BB358" i="46"/>
  <c r="BA38" i="43"/>
  <c r="BB309" i="42"/>
  <c r="BB206" i="43"/>
  <c r="BC315" i="45"/>
  <c r="BC839" i="10"/>
  <c r="BC209" i="42"/>
  <c r="BB552" i="10"/>
  <c r="BC360" i="46"/>
  <c r="BA37" i="45"/>
  <c r="BC537" i="46"/>
  <c r="BB351" i="42"/>
  <c r="BC444" i="10"/>
  <c r="BB505" i="46"/>
  <c r="BC724" i="46"/>
  <c r="BD778" i="46"/>
  <c r="BA37" i="41"/>
  <c r="BD428" i="46"/>
  <c r="BB942" i="10"/>
  <c r="A35" i="46"/>
  <c r="CM3" i="46" s="1"/>
  <c r="BA36" i="46"/>
  <c r="BA37" i="46" s="1"/>
  <c r="BB449" i="45"/>
  <c r="BD884" i="46"/>
  <c r="BB314" i="41"/>
  <c r="BC558" i="10"/>
  <c r="BA80" i="10"/>
  <c r="BB831" i="46"/>
  <c r="BC399" i="10"/>
  <c r="BB713" i="45"/>
  <c r="BC180" i="41"/>
  <c r="BD846" i="10"/>
  <c r="BB197" i="29"/>
  <c r="BB1156" i="10"/>
  <c r="BB260" i="46"/>
  <c r="BD446" i="10"/>
  <c r="BB174" i="10"/>
  <c r="BB592" i="45"/>
  <c r="BC481" i="45"/>
  <c r="BB827" i="10"/>
  <c r="BA36" i="44"/>
  <c r="BA38" i="42"/>
  <c r="BC850" i="46"/>
  <c r="L567" i="45"/>
  <c r="E666" i="45"/>
  <c r="G666" i="45" s="1"/>
  <c r="AA593" i="45"/>
  <c r="AD593" i="45" s="1"/>
  <c r="Z616" i="45"/>
  <c r="AC616" i="45" s="1"/>
  <c r="B94" i="45"/>
  <c r="BB510" i="10"/>
  <c r="BB659" i="46"/>
  <c r="BB394" i="10"/>
  <c r="BC416" i="46"/>
  <c r="BA36" i="29"/>
  <c r="BC673" i="46"/>
  <c r="BB331" i="29"/>
  <c r="BD559" i="10"/>
  <c r="BB130" i="46"/>
  <c r="BC196" i="29"/>
  <c r="BB215" i="45"/>
  <c r="BB210" i="44"/>
  <c r="BB211" i="44" s="1"/>
  <c r="BB210" i="42"/>
  <c r="BB439" i="10"/>
  <c r="BD401" i="10"/>
  <c r="BC176" i="10"/>
  <c r="BH209" i="42"/>
  <c r="BH448" i="45"/>
  <c r="BI314" i="45"/>
  <c r="BG37" i="43"/>
  <c r="BH658" i="46"/>
  <c r="BH551" i="10"/>
  <c r="BJ401" i="10"/>
  <c r="BG37" i="42"/>
  <c r="BI359" i="46"/>
  <c r="BH591" i="45"/>
  <c r="BH438" i="10"/>
  <c r="BH357" i="46"/>
  <c r="BH259" i="46"/>
  <c r="BI179" i="41"/>
  <c r="BI599" i="46"/>
  <c r="BH214" i="45"/>
  <c r="BI557" i="10"/>
  <c r="BH826" i="10"/>
  <c r="BI672" i="46"/>
  <c r="BI195" i="29"/>
  <c r="BJ884" i="46"/>
  <c r="BG35" i="44"/>
  <c r="BH712" i="45"/>
  <c r="BG36" i="41"/>
  <c r="BG35" i="29"/>
  <c r="BI415" i="46"/>
  <c r="BH205" i="43"/>
  <c r="BI838" i="10"/>
  <c r="BH350" i="42"/>
  <c r="BH178" i="41"/>
  <c r="BH330" i="29"/>
  <c r="BJ558" i="10"/>
  <c r="BH504" i="46"/>
  <c r="BH313" i="41"/>
  <c r="BG36" i="45"/>
  <c r="BI398" i="10"/>
  <c r="BI175" i="10"/>
  <c r="BJ445" i="10"/>
  <c r="BH129" i="46"/>
  <c r="BH1155" i="10"/>
  <c r="BI536" i="46"/>
  <c r="BH308" i="42"/>
  <c r="BJ400" i="10"/>
  <c r="BI480" i="45"/>
  <c r="BH196" i="29"/>
  <c r="BJ883" i="46"/>
  <c r="BH509" i="10"/>
  <c r="BG35" i="46"/>
  <c r="BG79" i="10"/>
  <c r="BH830" i="46"/>
  <c r="BH393" i="10"/>
  <c r="BH941" i="10"/>
  <c r="BI443" i="10"/>
  <c r="BH173" i="10"/>
  <c r="BJ427" i="46"/>
  <c r="BJ777" i="46"/>
  <c r="BH209" i="44"/>
  <c r="BI723" i="46"/>
  <c r="BI208" i="42"/>
  <c r="BJ845" i="10"/>
  <c r="BI849" i="46"/>
  <c r="BJ446" i="10"/>
  <c r="BB131" i="46" l="1"/>
  <c r="BB332" i="29"/>
  <c r="BC725" i="46"/>
  <c r="BC210" i="42"/>
  <c r="BC417" i="46"/>
  <c r="BC851" i="46"/>
  <c r="BA39" i="42"/>
  <c r="BB828" i="10"/>
  <c r="BB198" i="29"/>
  <c r="BA81" i="10"/>
  <c r="BC197" i="29"/>
  <c r="BD779" i="46"/>
  <c r="BC445" i="10"/>
  <c r="BC361" i="46"/>
  <c r="BB553" i="10"/>
  <c r="BB211" i="42"/>
  <c r="BB216" i="45"/>
  <c r="BB395" i="10"/>
  <c r="BA37" i="44"/>
  <c r="BC482" i="45"/>
  <c r="BB1157" i="10"/>
  <c r="BC181" i="41"/>
  <c r="BC400" i="10"/>
  <c r="BB943" i="10"/>
  <c r="BA38" i="41"/>
  <c r="BC601" i="46"/>
  <c r="BC177" i="10"/>
  <c r="BB593" i="45"/>
  <c r="BB261" i="46"/>
  <c r="BB714" i="45"/>
  <c r="BB832" i="46"/>
  <c r="BC559" i="10"/>
  <c r="BB450" i="45"/>
  <c r="BA38" i="45"/>
  <c r="BC840" i="10"/>
  <c r="BB511" i="10"/>
  <c r="BB352" i="42"/>
  <c r="BB310" i="42"/>
  <c r="BB440" i="10"/>
  <c r="BC674" i="46"/>
  <c r="BA37" i="29"/>
  <c r="L566" i="45"/>
  <c r="E667" i="45"/>
  <c r="G667" i="45" s="1"/>
  <c r="Z615" i="45"/>
  <c r="AC615" i="45" s="1"/>
  <c r="AA592" i="45"/>
  <c r="AD592" i="45" s="1"/>
  <c r="B95" i="45"/>
  <c r="B96" i="45" s="1"/>
  <c r="A846" i="10"/>
  <c r="BD847" i="10"/>
  <c r="BA38" i="46"/>
  <c r="BD429" i="46"/>
  <c r="BB506" i="46"/>
  <c r="BB207" i="43"/>
  <c r="BA39" i="43"/>
  <c r="BC538" i="46"/>
  <c r="BC316" i="45"/>
  <c r="BB180" i="41"/>
  <c r="BB660" i="46"/>
  <c r="BB175" i="10"/>
  <c r="BB315" i="41"/>
  <c r="BB212" i="44"/>
  <c r="BD560" i="10"/>
  <c r="BB359" i="46"/>
  <c r="BJ429" i="46"/>
  <c r="BH260" i="46"/>
  <c r="BG36" i="29"/>
  <c r="BI180" i="41"/>
  <c r="BH552" i="10"/>
  <c r="BH210" i="42"/>
  <c r="BI481" i="45"/>
  <c r="BH713" i="45"/>
  <c r="BJ428" i="46"/>
  <c r="BH215" i="45"/>
  <c r="BG36" i="44"/>
  <c r="BH592" i="45"/>
  <c r="BH351" i="42"/>
  <c r="BH174" i="10"/>
  <c r="BH358" i="46"/>
  <c r="BI600" i="46"/>
  <c r="BI724" i="46"/>
  <c r="BH314" i="41"/>
  <c r="BH206" i="43"/>
  <c r="BG38" i="42"/>
  <c r="BI315" i="45"/>
  <c r="BG37" i="46"/>
  <c r="BI416" i="46"/>
  <c r="BI360" i="46"/>
  <c r="BI850" i="46"/>
  <c r="BH309" i="42"/>
  <c r="BG37" i="45"/>
  <c r="BI196" i="29"/>
  <c r="BH439" i="10"/>
  <c r="BJ778" i="46"/>
  <c r="BG37" i="41"/>
  <c r="BI537" i="46"/>
  <c r="BI839" i="10"/>
  <c r="BH505" i="46"/>
  <c r="BG80" i="10"/>
  <c r="BJ779" i="46"/>
  <c r="BI176" i="10"/>
  <c r="BH211" i="44"/>
  <c r="BH331" i="29"/>
  <c r="BH449" i="45"/>
  <c r="BI444" i="10"/>
  <c r="BH831" i="46"/>
  <c r="BG38" i="43"/>
  <c r="BH179" i="41"/>
  <c r="BJ846" i="10"/>
  <c r="BH1156" i="10"/>
  <c r="BH659" i="46"/>
  <c r="BJ559" i="10"/>
  <c r="BH827" i="10"/>
  <c r="BH197" i="29"/>
  <c r="BI209" i="42"/>
  <c r="BH942" i="10"/>
  <c r="BH394" i="10"/>
  <c r="BI673" i="46"/>
  <c r="BH130" i="46"/>
  <c r="BI558" i="10"/>
  <c r="BI399" i="10"/>
  <c r="BJ560" i="10"/>
  <c r="BH510" i="10"/>
  <c r="BB360" i="46" l="1"/>
  <c r="BC317" i="45"/>
  <c r="BB176" i="10"/>
  <c r="BB512" i="10"/>
  <c r="BB316" i="41"/>
  <c r="BC539" i="46"/>
  <c r="BB311" i="42"/>
  <c r="BC841" i="10"/>
  <c r="BC182" i="41"/>
  <c r="BC483" i="45"/>
  <c r="BB217" i="45"/>
  <c r="BA82" i="10"/>
  <c r="BB451" i="45"/>
  <c r="BB833" i="46"/>
  <c r="BB594" i="45"/>
  <c r="BC178" i="10"/>
  <c r="BC362" i="46"/>
  <c r="E668" i="45"/>
  <c r="G668" i="45" s="1"/>
  <c r="B97" i="45"/>
  <c r="B98" i="45" s="1"/>
  <c r="B99" i="45" s="1"/>
  <c r="B100" i="45" s="1"/>
  <c r="B101" i="45" s="1"/>
  <c r="B102" i="45" s="1"/>
  <c r="BA39" i="41"/>
  <c r="BC401" i="10"/>
  <c r="BA38" i="44"/>
  <c r="BB396" i="10"/>
  <c r="BB212" i="42"/>
  <c r="BC446" i="10"/>
  <c r="BC852" i="46"/>
  <c r="BC211" i="42"/>
  <c r="BA38" i="29"/>
  <c r="BB441" i="10"/>
  <c r="BB353" i="42"/>
  <c r="BC560" i="10"/>
  <c r="BB829" i="10"/>
  <c r="BB661" i="46"/>
  <c r="BB662" i="46" s="1"/>
  <c r="BA39" i="46"/>
  <c r="BB262" i="46"/>
  <c r="BB944" i="10"/>
  <c r="BB1158" i="10"/>
  <c r="BB554" i="10"/>
  <c r="BC198" i="29"/>
  <c r="BC418" i="46"/>
  <c r="BB333" i="29"/>
  <c r="BA40" i="43"/>
  <c r="BB213" i="44"/>
  <c r="BC602" i="46"/>
  <c r="BD848" i="10"/>
  <c r="BC675" i="46"/>
  <c r="BA39" i="45"/>
  <c r="BB715" i="45"/>
  <c r="BB181" i="41"/>
  <c r="BB208" i="43"/>
  <c r="BB507" i="46"/>
  <c r="BB199" i="29"/>
  <c r="BA40" i="42"/>
  <c r="BC726" i="46"/>
  <c r="BB132" i="46"/>
  <c r="BG38" i="41"/>
  <c r="BI177" i="10"/>
  <c r="BG39" i="43"/>
  <c r="BG37" i="29"/>
  <c r="BI725" i="46"/>
  <c r="BI197" i="29"/>
  <c r="BG37" i="44"/>
  <c r="BH660" i="46"/>
  <c r="BI559" i="10"/>
  <c r="BI674" i="46"/>
  <c r="BH212" i="44"/>
  <c r="BH332" i="29"/>
  <c r="BH131" i="46"/>
  <c r="BI538" i="46"/>
  <c r="BH261" i="46"/>
  <c r="BI316" i="45"/>
  <c r="BH828" i="10"/>
  <c r="BI445" i="10"/>
  <c r="BH211" i="42"/>
  <c r="BI210" i="42"/>
  <c r="BH198" i="29"/>
  <c r="BG39" i="42"/>
  <c r="BH180" i="41"/>
  <c r="BI400" i="10"/>
  <c r="BH315" i="41"/>
  <c r="BH553" i="10"/>
  <c r="BH593" i="45"/>
  <c r="BI446" i="10"/>
  <c r="BI560" i="10"/>
  <c r="BH440" i="10"/>
  <c r="BI361" i="46"/>
  <c r="BG38" i="45"/>
  <c r="BI840" i="10"/>
  <c r="BH395" i="10"/>
  <c r="BI181" i="41"/>
  <c r="BH506" i="46"/>
  <c r="BI851" i="46"/>
  <c r="BI401" i="10"/>
  <c r="BJ847" i="10"/>
  <c r="BH175" i="10"/>
  <c r="BG38" i="46"/>
  <c r="BH310" i="42"/>
  <c r="BH511" i="10"/>
  <c r="BG81" i="10"/>
  <c r="BH207" i="43"/>
  <c r="BI417" i="46"/>
  <c r="BI601" i="46"/>
  <c r="BH1157" i="10"/>
  <c r="BH714" i="45"/>
  <c r="BH450" i="45"/>
  <c r="BH216" i="45"/>
  <c r="BI482" i="45"/>
  <c r="BH832" i="46"/>
  <c r="BH352" i="42"/>
  <c r="BH943" i="10"/>
  <c r="BH359" i="46"/>
  <c r="BB209" i="43" l="1"/>
  <c r="BA41" i="42"/>
  <c r="BC676" i="46"/>
  <c r="BB830" i="10"/>
  <c r="BB442" i="10"/>
  <c r="BC212" i="42"/>
  <c r="BB213" i="42"/>
  <c r="BC179" i="10"/>
  <c r="BB595" i="45"/>
  <c r="BB452" i="45"/>
  <c r="BC484" i="45"/>
  <c r="BC419" i="46"/>
  <c r="BC727" i="46"/>
  <c r="BB200" i="29"/>
  <c r="BB508" i="46"/>
  <c r="BB716" i="45"/>
  <c r="BD849" i="10"/>
  <c r="BA41" i="43"/>
  <c r="BB555" i="10"/>
  <c r="BB945" i="10"/>
  <c r="BA39" i="29"/>
  <c r="BC853" i="46"/>
  <c r="BB397" i="10"/>
  <c r="BC183" i="41"/>
  <c r="BC842" i="10"/>
  <c r="BA40" i="45"/>
  <c r="BB334" i="29"/>
  <c r="BB1159" i="10"/>
  <c r="BB663" i="46"/>
  <c r="BB354" i="42"/>
  <c r="BA39" i="44"/>
  <c r="BA40" i="41"/>
  <c r="BC363" i="46"/>
  <c r="BB834" i="46"/>
  <c r="BA83" i="10"/>
  <c r="BB312" i="42"/>
  <c r="BB513" i="10"/>
  <c r="BC318" i="45"/>
  <c r="BB263" i="46"/>
  <c r="BA40" i="46"/>
  <c r="BC540" i="46"/>
  <c r="BB177" i="10"/>
  <c r="BC603" i="46"/>
  <c r="BC199" i="29"/>
  <c r="AA594" i="45"/>
  <c r="AD594" i="45" s="1"/>
  <c r="Z617" i="45"/>
  <c r="AC617" i="45" s="1"/>
  <c r="E669" i="45"/>
  <c r="G669" i="45" s="1"/>
  <c r="B103" i="45"/>
  <c r="BB133" i="46"/>
  <c r="BB182" i="41"/>
  <c r="BB214" i="44"/>
  <c r="BB218" i="45"/>
  <c r="BB317" i="41"/>
  <c r="BB361" i="46"/>
  <c r="BI539" i="46"/>
  <c r="BH594" i="45"/>
  <c r="BI726" i="46"/>
  <c r="BH360" i="46"/>
  <c r="BH554" i="10"/>
  <c r="BH262" i="46"/>
  <c r="BJ848" i="10"/>
  <c r="BH441" i="10"/>
  <c r="BI317" i="45"/>
  <c r="BH199" i="29"/>
  <c r="BH829" i="10"/>
  <c r="BH213" i="44"/>
  <c r="BI483" i="45"/>
  <c r="BI198" i="29"/>
  <c r="BG38" i="44"/>
  <c r="BH132" i="46"/>
  <c r="BH181" i="41"/>
  <c r="BG39" i="45"/>
  <c r="BI841" i="10"/>
  <c r="BI178" i="10"/>
  <c r="BI211" i="42"/>
  <c r="BH715" i="45"/>
  <c r="BH353" i="42"/>
  <c r="BH507" i="46"/>
  <c r="BI675" i="46"/>
  <c r="BH944" i="10"/>
  <c r="BG40" i="42"/>
  <c r="BG38" i="29"/>
  <c r="BH512" i="10"/>
  <c r="BH208" i="43"/>
  <c r="BH1158" i="10"/>
  <c r="BH451" i="45"/>
  <c r="BG39" i="41"/>
  <c r="BH212" i="42"/>
  <c r="BI362" i="46"/>
  <c r="BH176" i="10"/>
  <c r="BG39" i="46"/>
  <c r="BG40" i="43"/>
  <c r="BI602" i="46"/>
  <c r="BH396" i="10"/>
  <c r="BH833" i="46"/>
  <c r="BH333" i="29"/>
  <c r="BH662" i="46"/>
  <c r="BH217" i="45"/>
  <c r="BI418" i="46"/>
  <c r="BI182" i="41"/>
  <c r="BH316" i="41"/>
  <c r="BG82" i="10"/>
  <c r="BH311" i="42"/>
  <c r="BI852" i="46"/>
  <c r="BC364" i="46" l="1"/>
  <c r="BB398" i="10"/>
  <c r="BB717" i="45"/>
  <c r="BB835" i="46"/>
  <c r="BA40" i="44"/>
  <c r="E670" i="45"/>
  <c r="G670" i="45" s="1"/>
  <c r="Z619" i="45"/>
  <c r="AC619" i="45" s="1"/>
  <c r="N550" i="45"/>
  <c r="P550" i="45" s="1"/>
  <c r="AA596" i="45"/>
  <c r="AD596" i="45" s="1"/>
  <c r="B104" i="45"/>
  <c r="BC843" i="10"/>
  <c r="BB556" i="10"/>
  <c r="BD850" i="10"/>
  <c r="BB201" i="29"/>
  <c r="BB453" i="45"/>
  <c r="BB443" i="10"/>
  <c r="BC604" i="46"/>
  <c r="BB946" i="10"/>
  <c r="BA42" i="43"/>
  <c r="BB596" i="45"/>
  <c r="BA42" i="42"/>
  <c r="BC184" i="41"/>
  <c r="BC728" i="46"/>
  <c r="BB219" i="45"/>
  <c r="BB355" i="42"/>
  <c r="BB178" i="10"/>
  <c r="BB514" i="10"/>
  <c r="BB183" i="41"/>
  <c r="BA41" i="41"/>
  <c r="BB664" i="46"/>
  <c r="BA41" i="46"/>
  <c r="A40" i="46"/>
  <c r="CM4" i="46" s="1"/>
  <c r="BB509" i="46"/>
  <c r="BB214" i="42"/>
  <c r="BB210" i="43"/>
  <c r="BB264" i="46"/>
  <c r="BB313" i="42"/>
  <c r="BC854" i="46"/>
  <c r="BC420" i="46"/>
  <c r="BC180" i="10"/>
  <c r="BB362" i="46"/>
  <c r="BB318" i="41"/>
  <c r="BB215" i="44"/>
  <c r="BB134" i="46"/>
  <c r="BC200" i="29"/>
  <c r="BC541" i="46"/>
  <c r="BC319" i="45"/>
  <c r="BA84" i="10"/>
  <c r="BB1160" i="10"/>
  <c r="BB335" i="29"/>
  <c r="BA41" i="45"/>
  <c r="BA40" i="29"/>
  <c r="BC485" i="45"/>
  <c r="BC213" i="42"/>
  <c r="BB831" i="10"/>
  <c r="BC677" i="46"/>
  <c r="BI676" i="46"/>
  <c r="BG40" i="41"/>
  <c r="BH508" i="46"/>
  <c r="BH1159" i="10"/>
  <c r="BH663" i="46"/>
  <c r="BH263" i="46"/>
  <c r="BH555" i="10"/>
  <c r="BH318" i="41"/>
  <c r="BH133" i="46"/>
  <c r="BJ849" i="10"/>
  <c r="BG41" i="43"/>
  <c r="BI363" i="46"/>
  <c r="BH830" i="10"/>
  <c r="BI419" i="46"/>
  <c r="BI212" i="42"/>
  <c r="BH442" i="10"/>
  <c r="BI603" i="46"/>
  <c r="BH218" i="45"/>
  <c r="BH214" i="44"/>
  <c r="BH312" i="42"/>
  <c r="BH452" i="45"/>
  <c r="BG83" i="10"/>
  <c r="BH513" i="10"/>
  <c r="BH182" i="41"/>
  <c r="BI183" i="41"/>
  <c r="BH716" i="45"/>
  <c r="BI484" i="45"/>
  <c r="BH361" i="46"/>
  <c r="BH595" i="45"/>
  <c r="BG40" i="46"/>
  <c r="BI318" i="45"/>
  <c r="BI727" i="46"/>
  <c r="BI199" i="29"/>
  <c r="BH354" i="42"/>
  <c r="BG41" i="42"/>
  <c r="BH209" i="43"/>
  <c r="BH334" i="29"/>
  <c r="BH317" i="41"/>
  <c r="BG39" i="29"/>
  <c r="BI853" i="46"/>
  <c r="BH177" i="10"/>
  <c r="BH945" i="10"/>
  <c r="BI842" i="10"/>
  <c r="BH200" i="29"/>
  <c r="BH397" i="10"/>
  <c r="BG40" i="45"/>
  <c r="BH213" i="42"/>
  <c r="BI540" i="46"/>
  <c r="BG39" i="44"/>
  <c r="BI179" i="10"/>
  <c r="BH834" i="46"/>
  <c r="BB184" i="41" l="1"/>
  <c r="BA43" i="42"/>
  <c r="BB832" i="10"/>
  <c r="BA41" i="29"/>
  <c r="BB363" i="46"/>
  <c r="BB265" i="46"/>
  <c r="BA42" i="46"/>
  <c r="BA43" i="43"/>
  <c r="BB444" i="10"/>
  <c r="BC844" i="10"/>
  <c r="BC214" i="42"/>
  <c r="BB515" i="10"/>
  <c r="BB356" i="42"/>
  <c r="BB947" i="10"/>
  <c r="BB454" i="45"/>
  <c r="BB202" i="29"/>
  <c r="BB557" i="10"/>
  <c r="BA41" i="44"/>
  <c r="BB399" i="10"/>
  <c r="BC678" i="46"/>
  <c r="BC486" i="45"/>
  <c r="BB1161" i="10"/>
  <c r="BC542" i="46"/>
  <c r="BB314" i="42"/>
  <c r="BB220" i="45"/>
  <c r="BB597" i="45"/>
  <c r="E671" i="45"/>
  <c r="G671" i="45" s="1"/>
  <c r="Z620" i="45"/>
  <c r="AC620" i="45" s="1"/>
  <c r="N551" i="45"/>
  <c r="P551" i="45" s="1"/>
  <c r="AA597" i="45"/>
  <c r="AD597" i="45" s="1"/>
  <c r="D580" i="45"/>
  <c r="F580" i="45" s="1"/>
  <c r="B105" i="45"/>
  <c r="BB665" i="46"/>
  <c r="BB836" i="46"/>
  <c r="BA85" i="10"/>
  <c r="BB718" i="45"/>
  <c r="BB179" i="10"/>
  <c r="BC185" i="41"/>
  <c r="BC605" i="46"/>
  <c r="BA42" i="45"/>
  <c r="BB135" i="46"/>
  <c r="BD851" i="10"/>
  <c r="BC320" i="45"/>
  <c r="BC181" i="10"/>
  <c r="BC729" i="46"/>
  <c r="BC365" i="46"/>
  <c r="BC421" i="46"/>
  <c r="BA42" i="41"/>
  <c r="BB336" i="29"/>
  <c r="BC201" i="29"/>
  <c r="BB216" i="44"/>
  <c r="BC855" i="46"/>
  <c r="BB211" i="43"/>
  <c r="BB215" i="42"/>
  <c r="BB510" i="46"/>
  <c r="BH514" i="10"/>
  <c r="BG41" i="46"/>
  <c r="BG42" i="43"/>
  <c r="BH335" i="29"/>
  <c r="BI184" i="41"/>
  <c r="BI200" i="29"/>
  <c r="BH835" i="46"/>
  <c r="BG41" i="45"/>
  <c r="BH717" i="45"/>
  <c r="BI854" i="46"/>
  <c r="BH201" i="29"/>
  <c r="BI677" i="46"/>
  <c r="BH556" i="10"/>
  <c r="BH398" i="10"/>
  <c r="BH443" i="10"/>
  <c r="BH718" i="45"/>
  <c r="BJ851" i="10"/>
  <c r="BH134" i="46"/>
  <c r="BI843" i="10"/>
  <c r="BH210" i="43"/>
  <c r="BI604" i="46"/>
  <c r="BH178" i="10"/>
  <c r="BH314" i="42"/>
  <c r="BI605" i="46"/>
  <c r="BI420" i="46"/>
  <c r="BI486" i="45"/>
  <c r="BH313" i="42"/>
  <c r="BH219" i="45"/>
  <c r="BH509" i="46"/>
  <c r="BG40" i="29"/>
  <c r="BI213" i="42"/>
  <c r="BI485" i="45"/>
  <c r="BI728" i="46"/>
  <c r="BI180" i="10"/>
  <c r="BH215" i="44"/>
  <c r="BH183" i="41"/>
  <c r="BH264" i="46"/>
  <c r="BH355" i="42"/>
  <c r="BJ850" i="10"/>
  <c r="BI541" i="46"/>
  <c r="BH214" i="42"/>
  <c r="BG40" i="44"/>
  <c r="BG84" i="10"/>
  <c r="BH664" i="46"/>
  <c r="BG42" i="42"/>
  <c r="BH946" i="10"/>
  <c r="BH453" i="45"/>
  <c r="BI319" i="45"/>
  <c r="BH831" i="10"/>
  <c r="BH362" i="46"/>
  <c r="BG41" i="41"/>
  <c r="BH1160" i="10"/>
  <c r="BH596" i="45"/>
  <c r="BI364" i="46"/>
  <c r="BA43" i="45" l="1"/>
  <c r="BB180" i="10"/>
  <c r="BB217" i="44"/>
  <c r="BB218" i="44" s="1"/>
  <c r="BB219" i="44" s="1"/>
  <c r="BB221" i="45"/>
  <c r="BB455" i="45"/>
  <c r="BB511" i="46"/>
  <c r="BC856" i="46"/>
  <c r="BC202" i="29"/>
  <c r="BC422" i="46"/>
  <c r="BC182" i="10"/>
  <c r="BB136" i="46"/>
  <c r="BC186" i="41"/>
  <c r="BB1162" i="10"/>
  <c r="BA44" i="43"/>
  <c r="BB558" i="10"/>
  <c r="BC845" i="10"/>
  <c r="BB364" i="46"/>
  <c r="BA44" i="42"/>
  <c r="BB400" i="10"/>
  <c r="BA42" i="44"/>
  <c r="BB185" i="41"/>
  <c r="BB216" i="42"/>
  <c r="BA43" i="41"/>
  <c r="BC321" i="45"/>
  <c r="AA595" i="45"/>
  <c r="AD595" i="45" s="1"/>
  <c r="Z618" i="45"/>
  <c r="AC618" i="45" s="1"/>
  <c r="E672" i="45"/>
  <c r="G672" i="45" s="1"/>
  <c r="N549" i="45"/>
  <c r="P549" i="45" s="1"/>
  <c r="B106" i="45"/>
  <c r="BB203" i="29"/>
  <c r="BB948" i="10"/>
  <c r="BB357" i="42"/>
  <c r="BB266" i="46"/>
  <c r="BB833" i="10"/>
  <c r="BB516" i="10"/>
  <c r="BC215" i="42"/>
  <c r="BB445" i="10"/>
  <c r="BA43" i="46"/>
  <c r="A42" i="46"/>
  <c r="CM5" i="46" s="1"/>
  <c r="BB212" i="43"/>
  <c r="BB337" i="29"/>
  <c r="BC366" i="46"/>
  <c r="BC730" i="46"/>
  <c r="BA86" i="10"/>
  <c r="BB598" i="45"/>
  <c r="BC543" i="46"/>
  <c r="BB837" i="46"/>
  <c r="BB666" i="46"/>
  <c r="BC679" i="46"/>
  <c r="BA42" i="29"/>
  <c r="BH444" i="10"/>
  <c r="BH515" i="10"/>
  <c r="BI678" i="46"/>
  <c r="BH179" i="10"/>
  <c r="BG42" i="41"/>
  <c r="BI365" i="46"/>
  <c r="BI181" i="10"/>
  <c r="BH216" i="44"/>
  <c r="BG41" i="44"/>
  <c r="BG43" i="43"/>
  <c r="BH220" i="45"/>
  <c r="BH1161" i="10"/>
  <c r="BH215" i="42"/>
  <c r="BH211" i="43"/>
  <c r="BH597" i="45"/>
  <c r="BH337" i="29"/>
  <c r="BG43" i="42"/>
  <c r="BH135" i="46"/>
  <c r="BH832" i="10"/>
  <c r="BH399" i="10"/>
  <c r="BG85" i="10"/>
  <c r="BI185" i="41"/>
  <c r="BH202" i="29"/>
  <c r="BI542" i="46"/>
  <c r="BI421" i="46"/>
  <c r="BH363" i="46"/>
  <c r="BH947" i="10"/>
  <c r="BH836" i="46"/>
  <c r="BH557" i="10"/>
  <c r="BH336" i="29"/>
  <c r="BH510" i="46"/>
  <c r="BH454" i="45"/>
  <c r="BH665" i="46"/>
  <c r="BI214" i="42"/>
  <c r="BG42" i="45"/>
  <c r="BH356" i="42"/>
  <c r="BH184" i="41"/>
  <c r="BI844" i="10"/>
  <c r="BI729" i="46"/>
  <c r="BI855" i="46"/>
  <c r="BH265" i="46"/>
  <c r="BI320" i="45"/>
  <c r="BG42" i="46"/>
  <c r="BI201" i="29"/>
  <c r="BG41" i="29"/>
  <c r="BA43" i="29" l="1"/>
  <c r="BC544" i="46"/>
  <c r="BB517" i="10"/>
  <c r="BB949" i="10"/>
  <c r="BC680" i="46"/>
  <c r="BB213" i="43"/>
  <c r="BB446" i="10"/>
  <c r="BB834" i="10"/>
  <c r="BA87" i="10"/>
  <c r="BC322" i="45"/>
  <c r="BB186" i="41"/>
  <c r="BA45" i="42"/>
  <c r="BB559" i="10"/>
  <c r="BA45" i="43"/>
  <c r="BC183" i="10"/>
  <c r="BC423" i="46"/>
  <c r="BB456" i="45"/>
  <c r="BB667" i="46"/>
  <c r="BB599" i="45"/>
  <c r="BA44" i="41"/>
  <c r="BB365" i="46"/>
  <c r="BC187" i="41"/>
  <c r="BB512" i="46"/>
  <c r="BB220" i="44"/>
  <c r="BA44" i="46"/>
  <c r="BB358" i="42"/>
  <c r="BC731" i="46"/>
  <c r="BB217" i="42"/>
  <c r="BA43" i="44"/>
  <c r="BB1163" i="10"/>
  <c r="BB137" i="46"/>
  <c r="BC203" i="29"/>
  <c r="BB222" i="45"/>
  <c r="BB181" i="10"/>
  <c r="BB401" i="10"/>
  <c r="BC846" i="10"/>
  <c r="BB838" i="46"/>
  <c r="BC216" i="42"/>
  <c r="BB267" i="46"/>
  <c r="E673" i="45"/>
  <c r="G673" i="45" s="1"/>
  <c r="B107" i="45"/>
  <c r="BC367" i="46"/>
  <c r="BB204" i="29"/>
  <c r="BC857" i="46"/>
  <c r="BA44" i="45"/>
  <c r="BG42" i="29"/>
  <c r="BI856" i="46"/>
  <c r="BG44" i="43"/>
  <c r="BH948" i="10"/>
  <c r="BH516" i="10"/>
  <c r="BH558" i="10"/>
  <c r="BH833" i="10"/>
  <c r="BI186" i="41"/>
  <c r="BI543" i="46"/>
  <c r="BH511" i="46"/>
  <c r="BG44" i="42"/>
  <c r="BG42" i="44"/>
  <c r="BH598" i="45"/>
  <c r="BG86" i="10"/>
  <c r="BH666" i="46"/>
  <c r="BH357" i="42"/>
  <c r="BH517" i="10"/>
  <c r="BH219" i="44"/>
  <c r="BG43" i="45"/>
  <c r="BH185" i="41"/>
  <c r="BI183" i="10"/>
  <c r="BH136" i="46"/>
  <c r="BH212" i="43"/>
  <c r="BH400" i="10"/>
  <c r="BH216" i="42"/>
  <c r="BH180" i="10"/>
  <c r="BI845" i="10"/>
  <c r="BH1162" i="10"/>
  <c r="BI182" i="10"/>
  <c r="BI679" i="46"/>
  <c r="BI215" i="42"/>
  <c r="BH455" i="45"/>
  <c r="BI730" i="46"/>
  <c r="BI321" i="45"/>
  <c r="BH445" i="10"/>
  <c r="BH221" i="45"/>
  <c r="BG43" i="46"/>
  <c r="BG43" i="41"/>
  <c r="BH266" i="46"/>
  <c r="BH364" i="46"/>
  <c r="BI367" i="46"/>
  <c r="BI202" i="29"/>
  <c r="BH203" i="29"/>
  <c r="BH837" i="46"/>
  <c r="BI366" i="46"/>
  <c r="BI422" i="46"/>
  <c r="BB205" i="29" l="1"/>
  <c r="BB138" i="46"/>
  <c r="BA44" i="44"/>
  <c r="BB359" i="42"/>
  <c r="BA46" i="43"/>
  <c r="BB950" i="10"/>
  <c r="BC858" i="46"/>
  <c r="BC732" i="46"/>
  <c r="BA44" i="29"/>
  <c r="BB268" i="46"/>
  <c r="BB839" i="46"/>
  <c r="BC847" i="10"/>
  <c r="BB182" i="10"/>
  <c r="BC204" i="29"/>
  <c r="BB1164" i="10"/>
  <c r="BB218" i="42"/>
  <c r="BB513" i="46"/>
  <c r="E674" i="45"/>
  <c r="G674" i="45" s="1"/>
  <c r="B108" i="45"/>
  <c r="B109" i="45" s="1"/>
  <c r="B110" i="45" s="1"/>
  <c r="B111" i="45" s="1"/>
  <c r="BB600" i="45"/>
  <c r="BB457" i="45"/>
  <c r="BB560" i="10"/>
  <c r="BB187" i="41"/>
  <c r="BB835" i="10"/>
  <c r="BB214" i="43"/>
  <c r="BC681" i="46"/>
  <c r="BA45" i="45"/>
  <c r="BA45" i="41"/>
  <c r="BB668" i="46"/>
  <c r="BC424" i="46"/>
  <c r="BA46" i="42"/>
  <c r="BC323" i="45"/>
  <c r="BA88" i="10"/>
  <c r="BC545" i="46"/>
  <c r="BB402" i="10"/>
  <c r="BB221" i="44"/>
  <c r="BC217" i="42"/>
  <c r="BA45" i="46"/>
  <c r="A44" i="46"/>
  <c r="CM6" i="46" s="1"/>
  <c r="BC188" i="41"/>
  <c r="BB366" i="46"/>
  <c r="BB223" i="45"/>
  <c r="BB447" i="10"/>
  <c r="BH365" i="46"/>
  <c r="BG44" i="46"/>
  <c r="BH213" i="43"/>
  <c r="BI857" i="46"/>
  <c r="BI846" i="10"/>
  <c r="BH186" i="41"/>
  <c r="BG43" i="44"/>
  <c r="BH949" i="10"/>
  <c r="BH220" i="44"/>
  <c r="BH204" i="29"/>
  <c r="BI216" i="42"/>
  <c r="BI217" i="42"/>
  <c r="BH137" i="46"/>
  <c r="BH559" i="10"/>
  <c r="BH222" i="45"/>
  <c r="BG43" i="29"/>
  <c r="BH834" i="10"/>
  <c r="BI188" i="41"/>
  <c r="BG45" i="43"/>
  <c r="BH217" i="42"/>
  <c r="BH358" i="42"/>
  <c r="BH456" i="45"/>
  <c r="BG44" i="41"/>
  <c r="BG87" i="10"/>
  <c r="BH446" i="10"/>
  <c r="BH401" i="10"/>
  <c r="BI322" i="45"/>
  <c r="BI731" i="46"/>
  <c r="BG44" i="45"/>
  <c r="BH599" i="45"/>
  <c r="BI203" i="29"/>
  <c r="BH512" i="46"/>
  <c r="BH181" i="10"/>
  <c r="BG45" i="42"/>
  <c r="BH838" i="46"/>
  <c r="BI187" i="41"/>
  <c r="BI423" i="46"/>
  <c r="BI680" i="46"/>
  <c r="BH1163" i="10"/>
  <c r="BH667" i="46"/>
  <c r="BI544" i="46"/>
  <c r="BI204" i="29"/>
  <c r="BH267" i="46"/>
  <c r="BB222" i="44" l="1"/>
  <c r="BA47" i="42"/>
  <c r="BA46" i="45"/>
  <c r="BB367" i="46"/>
  <c r="BB360" i="42"/>
  <c r="BB403" i="10"/>
  <c r="BA89" i="10"/>
  <c r="BB188" i="41"/>
  <c r="BB458" i="45"/>
  <c r="BA46" i="46"/>
  <c r="BB1165" i="10"/>
  <c r="BC848" i="10"/>
  <c r="BC733" i="46"/>
  <c r="BC859" i="46"/>
  <c r="BA45" i="44"/>
  <c r="BB206" i="29"/>
  <c r="BB448" i="10"/>
  <c r="BB224" i="45"/>
  <c r="BC546" i="46"/>
  <c r="BC324" i="45"/>
  <c r="BB669" i="46"/>
  <c r="BC682" i="46"/>
  <c r="BB836" i="10"/>
  <c r="BB561" i="10"/>
  <c r="BB601" i="45"/>
  <c r="Z621" i="45"/>
  <c r="AC621" i="45" s="1"/>
  <c r="AA598" i="45"/>
  <c r="AD598" i="45" s="1"/>
  <c r="E675" i="45"/>
  <c r="G675" i="45" s="1"/>
  <c r="B112" i="45"/>
  <c r="BB219" i="42"/>
  <c r="BB840" i="46"/>
  <c r="BA45" i="29"/>
  <c r="BB951" i="10"/>
  <c r="BB183" i="10"/>
  <c r="BB269" i="46"/>
  <c r="BB139" i="46"/>
  <c r="BA46" i="41"/>
  <c r="BA47" i="43"/>
  <c r="BB215" i="43"/>
  <c r="BB216" i="43" s="1"/>
  <c r="BC425" i="46"/>
  <c r="BB514" i="46"/>
  <c r="BH268" i="46"/>
  <c r="BH218" i="42"/>
  <c r="BI545" i="46"/>
  <c r="BH223" i="45"/>
  <c r="BI681" i="46"/>
  <c r="BH950" i="10"/>
  <c r="BG45" i="45"/>
  <c r="BH214" i="43"/>
  <c r="BG46" i="43"/>
  <c r="BG45" i="41"/>
  <c r="BI323" i="45"/>
  <c r="BH835" i="10"/>
  <c r="BH403" i="10"/>
  <c r="BH205" i="29"/>
  <c r="BI732" i="46"/>
  <c r="BH359" i="42"/>
  <c r="BH183" i="10"/>
  <c r="BH668" i="46"/>
  <c r="BH513" i="46"/>
  <c r="BG88" i="10"/>
  <c r="BH447" i="10"/>
  <c r="BH457" i="45"/>
  <c r="BH560" i="10"/>
  <c r="BH448" i="10"/>
  <c r="BH366" i="46"/>
  <c r="BI682" i="46"/>
  <c r="BI424" i="46"/>
  <c r="BG44" i="44"/>
  <c r="BI847" i="10"/>
  <c r="BH138" i="46"/>
  <c r="BH402" i="10"/>
  <c r="BG44" i="29"/>
  <c r="BH221" i="44"/>
  <c r="BH187" i="41"/>
  <c r="BH1164" i="10"/>
  <c r="BH839" i="46"/>
  <c r="BH182" i="10"/>
  <c r="BI858" i="46"/>
  <c r="BG45" i="46"/>
  <c r="BG46" i="42"/>
  <c r="BH600" i="45"/>
  <c r="BB841" i="46" l="1"/>
  <c r="BC325" i="45"/>
  <c r="BB207" i="29"/>
  <c r="BA90" i="10"/>
  <c r="BB270" i="46"/>
  <c r="BB220" i="42"/>
  <c r="BB562" i="10"/>
  <c r="BC547" i="46"/>
  <c r="BB225" i="45"/>
  <c r="BA46" i="44"/>
  <c r="BC734" i="46"/>
  <c r="BB459" i="45"/>
  <c r="BB361" i="42"/>
  <c r="BA47" i="45"/>
  <c r="BC426" i="46"/>
  <c r="BB837" i="10"/>
  <c r="BC849" i="10"/>
  <c r="A46" i="46"/>
  <c r="CM7" i="46" s="1"/>
  <c r="BA47" i="46"/>
  <c r="BB217" i="43"/>
  <c r="BA47" i="41"/>
  <c r="BB952" i="10"/>
  <c r="BA46" i="29"/>
  <c r="BB670" i="46"/>
  <c r="BB189" i="41"/>
  <c r="BB368" i="46"/>
  <c r="BA48" i="42"/>
  <c r="BB602" i="45"/>
  <c r="BC860" i="46"/>
  <c r="BB515" i="46"/>
  <c r="BB140" i="46"/>
  <c r="E676" i="45"/>
  <c r="G676" i="45" s="1"/>
  <c r="AA599" i="45"/>
  <c r="AD599" i="45" s="1"/>
  <c r="Z622" i="45"/>
  <c r="AC622" i="45" s="1"/>
  <c r="B113" i="45"/>
  <c r="BB223" i="44"/>
  <c r="BA48" i="43"/>
  <c r="BB1166" i="10"/>
  <c r="BH139" i="46"/>
  <c r="BI859" i="46"/>
  <c r="BH601" i="45"/>
  <c r="BH367" i="46"/>
  <c r="BG45" i="44"/>
  <c r="BH561" i="10"/>
  <c r="BH216" i="43"/>
  <c r="BH514" i="46"/>
  <c r="BH458" i="45"/>
  <c r="BH269" i="46"/>
  <c r="BH562" i="10"/>
  <c r="BG45" i="29"/>
  <c r="BG47" i="42"/>
  <c r="BH224" i="45"/>
  <c r="BI425" i="46"/>
  <c r="BH222" i="44"/>
  <c r="BG46" i="45"/>
  <c r="BI848" i="10"/>
  <c r="BH206" i="29"/>
  <c r="BI733" i="46"/>
  <c r="BH836" i="10"/>
  <c r="BG47" i="43"/>
  <c r="BH669" i="46"/>
  <c r="BH188" i="41"/>
  <c r="BG46" i="41"/>
  <c r="BH219" i="42"/>
  <c r="BG46" i="46"/>
  <c r="BH360" i="42"/>
  <c r="BI546" i="46"/>
  <c r="BH1165" i="10"/>
  <c r="BI324" i="45"/>
  <c r="BH840" i="46"/>
  <c r="BH951" i="10"/>
  <c r="BG89" i="10"/>
  <c r="BB516" i="46" l="1"/>
  <c r="BB369" i="46"/>
  <c r="BA49" i="43"/>
  <c r="BC861" i="46"/>
  <c r="BB671" i="46"/>
  <c r="BB953" i="10"/>
  <c r="BB1167" i="10"/>
  <c r="AA600" i="45"/>
  <c r="AD600" i="45" s="1"/>
  <c r="E677" i="45"/>
  <c r="G677" i="45" s="1"/>
  <c r="Z623" i="45"/>
  <c r="AC623" i="45" s="1"/>
  <c r="B114" i="45"/>
  <c r="B116" i="45" s="1"/>
  <c r="B117" i="45" s="1"/>
  <c r="BC850" i="10"/>
  <c r="BB362" i="42"/>
  <c r="BB141" i="46"/>
  <c r="BA49" i="42"/>
  <c r="BA48" i="41"/>
  <c r="BB838" i="10"/>
  <c r="BA48" i="46"/>
  <c r="BC735" i="46"/>
  <c r="BC548" i="46"/>
  <c r="BB842" i="46"/>
  <c r="BB603" i="45"/>
  <c r="BB190" i="41"/>
  <c r="BA47" i="29"/>
  <c r="BB221" i="42"/>
  <c r="A91" i="10"/>
  <c r="BA91" i="10"/>
  <c r="BA48" i="45"/>
  <c r="BA47" i="44"/>
  <c r="BB208" i="29"/>
  <c r="BB224" i="44"/>
  <c r="BB218" i="43"/>
  <c r="BB226" i="45"/>
  <c r="BC427" i="46"/>
  <c r="BB460" i="45"/>
  <c r="BB271" i="46"/>
  <c r="BC326" i="45"/>
  <c r="BH515" i="46"/>
  <c r="BI734" i="46"/>
  <c r="BG47" i="46"/>
  <c r="BH459" i="45"/>
  <c r="BI426" i="46"/>
  <c r="BG47" i="45"/>
  <c r="BG47" i="41"/>
  <c r="BG46" i="44"/>
  <c r="BH189" i="41"/>
  <c r="BH602" i="45"/>
  <c r="BH225" i="45"/>
  <c r="BH670" i="46"/>
  <c r="BI849" i="10"/>
  <c r="BH140" i="46"/>
  <c r="BG48" i="42"/>
  <c r="BH207" i="29"/>
  <c r="BH368" i="46"/>
  <c r="BG46" i="29"/>
  <c r="BH220" i="42"/>
  <c r="BG48" i="43"/>
  <c r="BH952" i="10"/>
  <c r="BI547" i="46"/>
  <c r="BH1166" i="10"/>
  <c r="BI325" i="45"/>
  <c r="BI860" i="46"/>
  <c r="BH841" i="46"/>
  <c r="BH361" i="42"/>
  <c r="BI326" i="45"/>
  <c r="BH837" i="10"/>
  <c r="BH270" i="46"/>
  <c r="BH217" i="43"/>
  <c r="BG90" i="10"/>
  <c r="BH223" i="44"/>
  <c r="BB843" i="46" l="1"/>
  <c r="BB461" i="45"/>
  <c r="BB363" i="42"/>
  <c r="BC428" i="46"/>
  <c r="BB191" i="41"/>
  <c r="BB839" i="10"/>
  <c r="BB517" i="46"/>
  <c r="BA50" i="42"/>
  <c r="BB142" i="46"/>
  <c r="BB672" i="46"/>
  <c r="BC862" i="46"/>
  <c r="BA50" i="43"/>
  <c r="BB227" i="45"/>
  <c r="BA48" i="44"/>
  <c r="BB222" i="42"/>
  <c r="BA48" i="29"/>
  <c r="BB604" i="45"/>
  <c r="BB225" i="44"/>
  <c r="BB209" i="29"/>
  <c r="BA49" i="45"/>
  <c r="BC549" i="46"/>
  <c r="BA49" i="46"/>
  <c r="BA50" i="46" s="1"/>
  <c r="A48" i="46"/>
  <c r="CM8" i="46" s="1"/>
  <c r="BC851" i="10"/>
  <c r="BB1168" i="10"/>
  <c r="BA92" i="10"/>
  <c r="A92" i="10"/>
  <c r="BA49" i="41"/>
  <c r="H415" i="45"/>
  <c r="J415" i="45" s="1"/>
  <c r="AK137" i="45"/>
  <c r="AM137" i="45" s="1"/>
  <c r="B118" i="45"/>
  <c r="B119" i="45" s="1"/>
  <c r="BB954" i="10"/>
  <c r="BB370" i="46"/>
  <c r="BB371" i="46" s="1"/>
  <c r="BC736" i="46"/>
  <c r="BB272" i="46"/>
  <c r="BB219" i="43"/>
  <c r="BH838" i="10"/>
  <c r="BH226" i="45"/>
  <c r="BG91" i="10"/>
  <c r="BI850" i="10"/>
  <c r="BI735" i="46"/>
  <c r="BH516" i="46"/>
  <c r="BH603" i="45"/>
  <c r="BH271" i="46"/>
  <c r="BH208" i="29"/>
  <c r="BH221" i="42"/>
  <c r="BG48" i="45"/>
  <c r="BH362" i="42"/>
  <c r="BH224" i="44"/>
  <c r="BG48" i="46"/>
  <c r="BH842" i="46"/>
  <c r="BG47" i="44"/>
  <c r="BG48" i="41"/>
  <c r="BH1167" i="10"/>
  <c r="BG49" i="43"/>
  <c r="BH218" i="43"/>
  <c r="BG49" i="42"/>
  <c r="BI861" i="46"/>
  <c r="BI427" i="46"/>
  <c r="BH953" i="10"/>
  <c r="BH371" i="46"/>
  <c r="BH190" i="41"/>
  <c r="BH460" i="45"/>
  <c r="BH369" i="46"/>
  <c r="BH363" i="42"/>
  <c r="BI548" i="46"/>
  <c r="BG47" i="29"/>
  <c r="BH671" i="46"/>
  <c r="BH141" i="46"/>
  <c r="BI851" i="10"/>
  <c r="BB372" i="46" l="1"/>
  <c r="BB373" i="46" s="1"/>
  <c r="BC737" i="46"/>
  <c r="BA93" i="10"/>
  <c r="A93" i="10"/>
  <c r="BB955" i="10"/>
  <c r="BA50" i="41"/>
  <c r="BA50" i="45"/>
  <c r="BB226" i="44"/>
  <c r="BB223" i="42"/>
  <c r="BB1169" i="10"/>
  <c r="BB605" i="45"/>
  <c r="BA51" i="42"/>
  <c r="BB518" i="46"/>
  <c r="BB844" i="46"/>
  <c r="BC550" i="46"/>
  <c r="BB210" i="29"/>
  <c r="BA49" i="44"/>
  <c r="BA49" i="29"/>
  <c r="BB840" i="10"/>
  <c r="BC429" i="46"/>
  <c r="BA51" i="46"/>
  <c r="BA52" i="46" s="1"/>
  <c r="A50" i="46"/>
  <c r="CM9" i="46" s="1"/>
  <c r="BB228" i="45"/>
  <c r="BB462" i="45"/>
  <c r="BB273" i="46"/>
  <c r="BB143" i="46"/>
  <c r="BC863" i="46"/>
  <c r="BB192" i="41"/>
  <c r="BB673" i="46"/>
  <c r="H422" i="45"/>
  <c r="J422" i="45" s="1"/>
  <c r="AK138" i="45"/>
  <c r="AM138" i="45" s="1"/>
  <c r="B120" i="45"/>
  <c r="BA51" i="43"/>
  <c r="BB220" i="43"/>
  <c r="BI862" i="46"/>
  <c r="BG48" i="29"/>
  <c r="BI428" i="46"/>
  <c r="BG49" i="41"/>
  <c r="BG50" i="42"/>
  <c r="BH461" i="45"/>
  <c r="BH191" i="41"/>
  <c r="BG92" i="10"/>
  <c r="BH1168" i="10"/>
  <c r="BG50" i="46"/>
  <c r="BH225" i="44"/>
  <c r="BG49" i="45"/>
  <c r="BH209" i="29"/>
  <c r="BH672" i="46"/>
  <c r="BH227" i="45"/>
  <c r="BI549" i="46"/>
  <c r="BH142" i="46"/>
  <c r="BG48" i="44"/>
  <c r="BH222" i="42"/>
  <c r="BH604" i="45"/>
  <c r="BH370" i="46"/>
  <c r="BH272" i="46"/>
  <c r="BH219" i="43"/>
  <c r="BH954" i="10"/>
  <c r="BG50" i="43"/>
  <c r="BI736" i="46"/>
  <c r="BH517" i="46"/>
  <c r="BH839" i="10"/>
  <c r="BH843" i="46"/>
  <c r="BC864" i="46" l="1"/>
  <c r="BC430" i="46"/>
  <c r="BB606" i="45"/>
  <c r="BB229" i="45"/>
  <c r="BB193" i="41"/>
  <c r="BB144" i="46"/>
  <c r="BB674" i="46"/>
  <c r="BB224" i="42"/>
  <c r="BB274" i="46"/>
  <c r="BB211" i="29"/>
  <c r="BB956" i="10"/>
  <c r="BB221" i="43"/>
  <c r="BA53" i="46"/>
  <c r="A52" i="46"/>
  <c r="CM10" i="46" s="1"/>
  <c r="BA52" i="42"/>
  <c r="BB463" i="45"/>
  <c r="BB841" i="10"/>
  <c r="BC551" i="46"/>
  <c r="BB519" i="46"/>
  <c r="BB227" i="44"/>
  <c r="BC738" i="46"/>
  <c r="BA52" i="43"/>
  <c r="BA50" i="44"/>
  <c r="BA51" i="41"/>
  <c r="H447" i="45"/>
  <c r="J447" i="45" s="1"/>
  <c r="AK139" i="45"/>
  <c r="AM139" i="45" s="1"/>
  <c r="AK141" i="45"/>
  <c r="AM141" i="45" s="1"/>
  <c r="B121" i="45"/>
  <c r="BA50" i="29"/>
  <c r="BB845" i="46"/>
  <c r="BB1170" i="10"/>
  <c r="BA51" i="45"/>
  <c r="BA94" i="10"/>
  <c r="BI737" i="46"/>
  <c r="BH673" i="46"/>
  <c r="BG51" i="42"/>
  <c r="BI550" i="46"/>
  <c r="BI863" i="46"/>
  <c r="BG51" i="43"/>
  <c r="BH840" i="10"/>
  <c r="BG50" i="45"/>
  <c r="BH220" i="43"/>
  <c r="BH210" i="29"/>
  <c r="BH372" i="46"/>
  <c r="BH1169" i="10"/>
  <c r="BH228" i="45"/>
  <c r="BH955" i="10"/>
  <c r="BH192" i="41"/>
  <c r="BG49" i="29"/>
  <c r="BH605" i="45"/>
  <c r="BI429" i="46"/>
  <c r="BH226" i="44"/>
  <c r="BG93" i="10"/>
  <c r="BG50" i="41"/>
  <c r="BH518" i="46"/>
  <c r="BH462" i="45"/>
  <c r="BH844" i="46"/>
  <c r="BH223" i="42"/>
  <c r="BG52" i="46"/>
  <c r="BG49" i="44"/>
  <c r="BH143" i="46"/>
  <c r="BH273" i="46"/>
  <c r="A53" i="46" l="1"/>
  <c r="BA54" i="46"/>
  <c r="BB222" i="43"/>
  <c r="BB223" i="43" s="1"/>
  <c r="BB224" i="43" s="1"/>
  <c r="BB145" i="46"/>
  <c r="BB957" i="10"/>
  <c r="BB520" i="46"/>
  <c r="BB1171" i="10"/>
  <c r="BB846" i="46"/>
  <c r="BA52" i="41"/>
  <c r="BA53" i="43"/>
  <c r="BB275" i="46"/>
  <c r="BB225" i="42"/>
  <c r="BB675" i="46"/>
  <c r="BB230" i="45"/>
  <c r="BB607" i="45"/>
  <c r="BC431" i="46"/>
  <c r="BB228" i="44"/>
  <c r="BA51" i="29"/>
  <c r="BB464" i="45"/>
  <c r="BA52" i="45"/>
  <c r="BA51" i="44"/>
  <c r="BA53" i="42"/>
  <c r="BB212" i="29"/>
  <c r="BB194" i="41"/>
  <c r="BC865" i="46"/>
  <c r="H487" i="45"/>
  <c r="J487" i="45" s="1"/>
  <c r="AK140" i="45"/>
  <c r="AM140" i="45" s="1"/>
  <c r="B122" i="45"/>
  <c r="B123" i="45" s="1"/>
  <c r="BB374" i="46"/>
  <c r="BB375" i="46" s="1"/>
  <c r="BC552" i="46"/>
  <c r="BC739" i="46"/>
  <c r="BB842" i="10"/>
  <c r="BA95" i="10"/>
  <c r="BG94" i="10"/>
  <c r="BH373" i="46"/>
  <c r="BH956" i="10"/>
  <c r="BH274" i="46"/>
  <c r="BH463" i="45"/>
  <c r="BI738" i="46"/>
  <c r="BG52" i="42"/>
  <c r="BH211" i="29"/>
  <c r="BH144" i="46"/>
  <c r="BH845" i="46"/>
  <c r="BI551" i="46"/>
  <c r="BH224" i="42"/>
  <c r="BH229" i="45"/>
  <c r="BI864" i="46"/>
  <c r="BH1170" i="10"/>
  <c r="BG51" i="45"/>
  <c r="BG50" i="29"/>
  <c r="BG51" i="41"/>
  <c r="BI430" i="46"/>
  <c r="BG52" i="43"/>
  <c r="BH193" i="41"/>
  <c r="BH606" i="45"/>
  <c r="BH841" i="10"/>
  <c r="BH674" i="46"/>
  <c r="BH227" i="44"/>
  <c r="BG53" i="46"/>
  <c r="BH221" i="43"/>
  <c r="BG50" i="44"/>
  <c r="BH519" i="46"/>
  <c r="BA52" i="44" l="1"/>
  <c r="BA52" i="29"/>
  <c r="BB1172" i="10"/>
  <c r="BB195" i="41"/>
  <c r="BB608" i="45"/>
  <c r="BA54" i="42"/>
  <c r="BB676" i="46"/>
  <c r="BB958" i="10"/>
  <c r="BA55" i="46"/>
  <c r="H501" i="45"/>
  <c r="J501" i="45" s="1"/>
  <c r="AK142" i="45"/>
  <c r="AM142" i="45" s="1"/>
  <c r="B124" i="45"/>
  <c r="BB465" i="45"/>
  <c r="BB229" i="44"/>
  <c r="BB231" i="45"/>
  <c r="BB226" i="42"/>
  <c r="BB847" i="46"/>
  <c r="BB213" i="29"/>
  <c r="BC740" i="46"/>
  <c r="BC432" i="46"/>
  <c r="BB521" i="46"/>
  <c r="BB225" i="43"/>
  <c r="BB276" i="46"/>
  <c r="BA53" i="45"/>
  <c r="BA53" i="41"/>
  <c r="BC866" i="46"/>
  <c r="BB843" i="10"/>
  <c r="BA54" i="43"/>
  <c r="BB146" i="46"/>
  <c r="BA96" i="10"/>
  <c r="BC553" i="46"/>
  <c r="BH675" i="46"/>
  <c r="BH842" i="10"/>
  <c r="BH607" i="45"/>
  <c r="BH275" i="46"/>
  <c r="BH230" i="45"/>
  <c r="BG53" i="42"/>
  <c r="BH1171" i="10"/>
  <c r="BG52" i="41"/>
  <c r="BH212" i="29"/>
  <c r="BG52" i="45"/>
  <c r="BI552" i="46"/>
  <c r="BG54" i="46"/>
  <c r="BI431" i="46"/>
  <c r="BI865" i="46"/>
  <c r="BH520" i="46"/>
  <c r="BH194" i="41"/>
  <c r="BH225" i="42"/>
  <c r="BG95" i="10"/>
  <c r="BG51" i="44"/>
  <c r="BH145" i="46"/>
  <c r="BI432" i="46"/>
  <c r="BH228" i="44"/>
  <c r="BH957" i="10"/>
  <c r="BH224" i="43"/>
  <c r="BH846" i="46"/>
  <c r="BH374" i="46"/>
  <c r="BG53" i="43"/>
  <c r="BI739" i="46"/>
  <c r="BG51" i="29"/>
  <c r="BH464" i="45"/>
  <c r="BB522" i="46" l="1"/>
  <c r="BA54" i="41"/>
  <c r="BB214" i="29"/>
  <c r="BB227" i="42"/>
  <c r="BB466" i="45"/>
  <c r="BB609" i="45"/>
  <c r="BB1173" i="10"/>
  <c r="BC554" i="46"/>
  <c r="BB147" i="46"/>
  <c r="BC867" i="46"/>
  <c r="BA54" i="45"/>
  <c r="BB226" i="43"/>
  <c r="BC741" i="46"/>
  <c r="BB848" i="46"/>
  <c r="BB232" i="45"/>
  <c r="BA56" i="46"/>
  <c r="BB196" i="41"/>
  <c r="BA53" i="44"/>
  <c r="BA55" i="43"/>
  <c r="BB230" i="44"/>
  <c r="BA53" i="29"/>
  <c r="BB844" i="10"/>
  <c r="BB677" i="46"/>
  <c r="BB277" i="46"/>
  <c r="H536" i="45"/>
  <c r="J536" i="45" s="1"/>
  <c r="B125" i="45"/>
  <c r="B126" i="45" s="1"/>
  <c r="B127" i="45" s="1"/>
  <c r="BB959" i="10"/>
  <c r="BA55" i="42"/>
  <c r="A97" i="10"/>
  <c r="BH2" i="10" s="1"/>
  <c r="BA97" i="10"/>
  <c r="BH276" i="46"/>
  <c r="BH608" i="45"/>
  <c r="BH843" i="10"/>
  <c r="BH229" i="44"/>
  <c r="BH958" i="10"/>
  <c r="BI866" i="46"/>
  <c r="BG53" i="41"/>
  <c r="BH1172" i="10"/>
  <c r="BH676" i="46"/>
  <c r="BG55" i="46"/>
  <c r="BH213" i="29"/>
  <c r="BG52" i="29"/>
  <c r="BH226" i="42"/>
  <c r="BH146" i="46"/>
  <c r="BH225" i="43"/>
  <c r="BG54" i="42"/>
  <c r="BH195" i="41"/>
  <c r="BH847" i="46"/>
  <c r="BI740" i="46"/>
  <c r="BG52" i="44"/>
  <c r="BG96" i="10"/>
  <c r="BH521" i="46"/>
  <c r="BH231" i="45"/>
  <c r="BG54" i="43"/>
  <c r="BH465" i="45"/>
  <c r="BG53" i="45"/>
  <c r="BI553" i="46"/>
  <c r="BB845" i="10" l="1"/>
  <c r="BA54" i="44"/>
  <c r="BA57" i="46"/>
  <c r="BB523" i="46"/>
  <c r="BB849" i="46"/>
  <c r="BB610" i="45"/>
  <c r="BA55" i="41"/>
  <c r="BB231" i="44"/>
  <c r="BC742" i="46"/>
  <c r="BA55" i="45"/>
  <c r="BB148" i="46"/>
  <c r="BB467" i="45"/>
  <c r="BB215" i="29"/>
  <c r="BA98" i="10"/>
  <c r="A98" i="10"/>
  <c r="BB960" i="10"/>
  <c r="BB227" i="43"/>
  <c r="H553" i="45"/>
  <c r="J553" i="45" s="1"/>
  <c r="AK143" i="45"/>
  <c r="AM143" i="45" s="1"/>
  <c r="B129" i="45"/>
  <c r="B130" i="45" s="1"/>
  <c r="BB278" i="46"/>
  <c r="BA54" i="29"/>
  <c r="BB197" i="41"/>
  <c r="BB233" i="45"/>
  <c r="BC868" i="46"/>
  <c r="BC555" i="46"/>
  <c r="BB1174" i="10"/>
  <c r="BB228" i="42"/>
  <c r="BR2" i="46"/>
  <c r="BR2" i="45"/>
  <c r="BR2" i="44"/>
  <c r="BR2" i="41"/>
  <c r="BR2" i="42"/>
  <c r="BR2" i="43"/>
  <c r="BR2" i="29"/>
  <c r="D140" i="10"/>
  <c r="D73" i="10"/>
  <c r="BA56" i="42"/>
  <c r="BB678" i="46"/>
  <c r="BA56" i="43"/>
  <c r="BH147" i="46"/>
  <c r="BI867" i="46"/>
  <c r="BG97" i="10"/>
  <c r="BH232" i="45"/>
  <c r="BI554" i="46"/>
  <c r="BH230" i="44"/>
  <c r="BH609" i="45"/>
  <c r="BH226" i="43"/>
  <c r="BH959" i="10"/>
  <c r="BH522" i="46"/>
  <c r="BH848" i="46"/>
  <c r="BG55" i="43"/>
  <c r="BH466" i="45"/>
  <c r="BH214" i="29"/>
  <c r="BH196" i="41"/>
  <c r="BH277" i="46"/>
  <c r="BH227" i="42"/>
  <c r="BG54" i="45"/>
  <c r="BG53" i="44"/>
  <c r="BI741" i="46"/>
  <c r="BH1173" i="10"/>
  <c r="BG55" i="42"/>
  <c r="BG56" i="46"/>
  <c r="BG54" i="41"/>
  <c r="BH677" i="46"/>
  <c r="BH844" i="10"/>
  <c r="BG53" i="29"/>
  <c r="BB229" i="42" l="1"/>
  <c r="BB234" i="45"/>
  <c r="BB679" i="46"/>
  <c r="BB149" i="46"/>
  <c r="BA57" i="42"/>
  <c r="BB961" i="10"/>
  <c r="BA57" i="43"/>
  <c r="BC869" i="46"/>
  <c r="BB198" i="41"/>
  <c r="BB232" i="44"/>
  <c r="F578" i="45"/>
  <c r="U579" i="45"/>
  <c r="U578" i="45"/>
  <c r="F577" i="45"/>
  <c r="U577" i="45"/>
  <c r="F579" i="45"/>
  <c r="BB524" i="46"/>
  <c r="BA58" i="46"/>
  <c r="A57" i="46"/>
  <c r="BC556" i="46"/>
  <c r="BB279" i="46"/>
  <c r="A99" i="10"/>
  <c r="BA99" i="10"/>
  <c r="BB216" i="29"/>
  <c r="BA56" i="45"/>
  <c r="BA56" i="41"/>
  <c r="BB611" i="45"/>
  <c r="BB850" i="46"/>
  <c r="BA55" i="44"/>
  <c r="BB468" i="45"/>
  <c r="BC743" i="46"/>
  <c r="BB1175" i="10"/>
  <c r="BA55" i="29"/>
  <c r="BB228" i="43"/>
  <c r="BB846" i="10"/>
  <c r="BH849" i="46"/>
  <c r="BH233" i="45"/>
  <c r="BH231" i="44"/>
  <c r="BH845" i="10"/>
  <c r="BI868" i="46"/>
  <c r="BG56" i="43"/>
  <c r="BH678" i="46"/>
  <c r="BG55" i="41"/>
  <c r="BG55" i="45"/>
  <c r="BG57" i="46"/>
  <c r="BH523" i="46"/>
  <c r="BG98" i="10"/>
  <c r="BH467" i="45"/>
  <c r="BI555" i="46"/>
  <c r="BH148" i="46"/>
  <c r="BH610" i="45"/>
  <c r="BG54" i="29"/>
  <c r="BH228" i="42"/>
  <c r="BG56" i="42"/>
  <c r="BH197" i="41"/>
  <c r="BI742" i="46"/>
  <c r="BH1174" i="10"/>
  <c r="BH227" i="43"/>
  <c r="BH960" i="10"/>
  <c r="BG54" i="44"/>
  <c r="BH278" i="46"/>
  <c r="BH215" i="29"/>
  <c r="BA57" i="41" l="1"/>
  <c r="BA58" i="43"/>
  <c r="BB229" i="43"/>
  <c r="BA56" i="44"/>
  <c r="BB376" i="46"/>
  <c r="BB199" i="41"/>
  <c r="BC744" i="46"/>
  <c r="BA56" i="29"/>
  <c r="BB612" i="45"/>
  <c r="BB280" i="46"/>
  <c r="BC870" i="46"/>
  <c r="BB150" i="46"/>
  <c r="BB847" i="10"/>
  <c r="BB469" i="45"/>
  <c r="BA59" i="46"/>
  <c r="BB962" i="10"/>
  <c r="BB230" i="42"/>
  <c r="BB1176" i="10"/>
  <c r="BA100" i="10"/>
  <c r="A100" i="10"/>
  <c r="BB233" i="44"/>
  <c r="BB234" i="44" s="1"/>
  <c r="BA58" i="42"/>
  <c r="BB680" i="46"/>
  <c r="BB851" i="46"/>
  <c r="BC557" i="46"/>
  <c r="BA57" i="45"/>
  <c r="BB525" i="46"/>
  <c r="BB235" i="45"/>
  <c r="BB217" i="29"/>
  <c r="BH961" i="10"/>
  <c r="BG55" i="44"/>
  <c r="BH846" i="10"/>
  <c r="BH216" i="29"/>
  <c r="BG58" i="46"/>
  <c r="BH611" i="45"/>
  <c r="BH198" i="41"/>
  <c r="BH228" i="43"/>
  <c r="BH149" i="46"/>
  <c r="BH1175" i="10"/>
  <c r="BH679" i="46"/>
  <c r="BH229" i="42"/>
  <c r="BG57" i="43"/>
  <c r="BH850" i="46"/>
  <c r="BG57" i="42"/>
  <c r="BH524" i="46"/>
  <c r="BH468" i="45"/>
  <c r="BH232" i="44"/>
  <c r="BG56" i="45"/>
  <c r="BI743" i="46"/>
  <c r="BH375" i="46"/>
  <c r="BG55" i="29"/>
  <c r="BG56" i="41"/>
  <c r="BH279" i="46"/>
  <c r="BG99" i="10"/>
  <c r="BH234" i="45"/>
  <c r="BI556" i="46"/>
  <c r="BI869" i="46"/>
  <c r="BB526" i="46" l="1"/>
  <c r="BB236" i="45"/>
  <c r="BC558" i="46"/>
  <c r="BB681" i="46"/>
  <c r="BB377" i="46"/>
  <c r="BB230" i="43"/>
  <c r="BB1177" i="10"/>
  <c r="BB848" i="10"/>
  <c r="BC871" i="46"/>
  <c r="BB281" i="46"/>
  <c r="BA57" i="29"/>
  <c r="BA59" i="43"/>
  <c r="BB235" i="44"/>
  <c r="BC745" i="46"/>
  <c r="BB218" i="29"/>
  <c r="BB151" i="46"/>
  <c r="BB613" i="45"/>
  <c r="BB852" i="46"/>
  <c r="BA58" i="45"/>
  <c r="BA59" i="42"/>
  <c r="BB200" i="41"/>
  <c r="BA57" i="44"/>
  <c r="BA58" i="41"/>
  <c r="BA101" i="10"/>
  <c r="BB231" i="42"/>
  <c r="BB963" i="10"/>
  <c r="A59" i="46"/>
  <c r="CM11" i="46" s="1"/>
  <c r="BA60" i="46"/>
  <c r="BB470" i="45"/>
  <c r="BI870" i="46"/>
  <c r="BI557" i="46"/>
  <c r="BG58" i="42"/>
  <c r="BH234" i="44"/>
  <c r="BH229" i="43"/>
  <c r="BH376" i="46"/>
  <c r="BH847" i="10"/>
  <c r="BH680" i="46"/>
  <c r="BI744" i="46"/>
  <c r="BH1176" i="10"/>
  <c r="BG100" i="10"/>
  <c r="BH525" i="46"/>
  <c r="BG59" i="46"/>
  <c r="BG57" i="45"/>
  <c r="BH217" i="29"/>
  <c r="BH235" i="45"/>
  <c r="BG56" i="29"/>
  <c r="BH150" i="46"/>
  <c r="BH962" i="10"/>
  <c r="BG58" i="43"/>
  <c r="BH230" i="42"/>
  <c r="BH851" i="46"/>
  <c r="BH469" i="45"/>
  <c r="BG57" i="41"/>
  <c r="BG56" i="44"/>
  <c r="BH612" i="45"/>
  <c r="BH199" i="41"/>
  <c r="BH280" i="46"/>
  <c r="BB152" i="46" l="1"/>
  <c r="BB964" i="10"/>
  <c r="BA59" i="41"/>
  <c r="BB282" i="46"/>
  <c r="BB471" i="45"/>
  <c r="BA59" i="45"/>
  <c r="BB853" i="46"/>
  <c r="BB219" i="29"/>
  <c r="BA60" i="43"/>
  <c r="BB231" i="43"/>
  <c r="BC559" i="46"/>
  <c r="BA61" i="46"/>
  <c r="A60" i="46"/>
  <c r="BB232" i="42"/>
  <c r="BA58" i="44"/>
  <c r="BC746" i="46"/>
  <c r="BC872" i="46"/>
  <c r="BB378" i="46"/>
  <c r="BB237" i="45"/>
  <c r="BA102" i="10"/>
  <c r="BA60" i="42"/>
  <c r="BB201" i="41"/>
  <c r="BB614" i="45"/>
  <c r="BB236" i="44"/>
  <c r="BA58" i="29"/>
  <c r="BB849" i="10"/>
  <c r="BB1178" i="10"/>
  <c r="BB682" i="46"/>
  <c r="BB527" i="46"/>
  <c r="BG57" i="29"/>
  <c r="BG60" i="46"/>
  <c r="BG101" i="10"/>
  <c r="BH231" i="42"/>
  <c r="BH151" i="46"/>
  <c r="BH681" i="46"/>
  <c r="BH470" i="45"/>
  <c r="BG58" i="41"/>
  <c r="BG59" i="43"/>
  <c r="BH526" i="46"/>
  <c r="BH230" i="43"/>
  <c r="BH613" i="45"/>
  <c r="BH200" i="41"/>
  <c r="BI558" i="46"/>
  <c r="BH236" i="45"/>
  <c r="BH377" i="46"/>
  <c r="BH848" i="10"/>
  <c r="BG58" i="45"/>
  <c r="BH852" i="46"/>
  <c r="BH235" i="44"/>
  <c r="BH281" i="46"/>
  <c r="BG57" i="44"/>
  <c r="BH218" i="29"/>
  <c r="BG59" i="42"/>
  <c r="BI745" i="46"/>
  <c r="BI871" i="46"/>
  <c r="BH1177" i="10"/>
  <c r="BH963" i="10"/>
  <c r="BB379" i="46" l="1"/>
  <c r="BB237" i="44"/>
  <c r="BB854" i="46"/>
  <c r="BB965" i="10"/>
  <c r="BB528" i="46"/>
  <c r="BB850" i="10"/>
  <c r="BB238" i="45"/>
  <c r="BC747" i="46"/>
  <c r="BB233" i="42"/>
  <c r="BB283" i="46"/>
  <c r="BB153" i="46"/>
  <c r="BB220" i="29"/>
  <c r="BA59" i="29"/>
  <c r="BA61" i="42"/>
  <c r="BA62" i="46"/>
  <c r="BB683" i="46"/>
  <c r="BA103" i="10"/>
  <c r="BC873" i="46"/>
  <c r="BA59" i="44"/>
  <c r="BA61" i="43"/>
  <c r="BB202" i="41"/>
  <c r="BB232" i="43"/>
  <c r="BB1179" i="10"/>
  <c r="BB615" i="45"/>
  <c r="BC560" i="46"/>
  <c r="BA60" i="45"/>
  <c r="BB472" i="45"/>
  <c r="BA60" i="41"/>
  <c r="BG102" i="10"/>
  <c r="BH1178" i="10"/>
  <c r="BH232" i="42"/>
  <c r="BH219" i="29"/>
  <c r="BH964" i="10"/>
  <c r="BG59" i="41"/>
  <c r="BH378" i="46"/>
  <c r="BI559" i="46"/>
  <c r="BH231" i="43"/>
  <c r="BH471" i="45"/>
  <c r="BH853" i="46"/>
  <c r="BG60" i="43"/>
  <c r="BG58" i="29"/>
  <c r="BH201" i="41"/>
  <c r="BG59" i="45"/>
  <c r="BH282" i="46"/>
  <c r="BG60" i="42"/>
  <c r="BH849" i="10"/>
  <c r="BG58" i="44"/>
  <c r="BH682" i="46"/>
  <c r="BH527" i="46"/>
  <c r="BH614" i="45"/>
  <c r="BG61" i="46"/>
  <c r="BH152" i="46"/>
  <c r="BH237" i="45"/>
  <c r="BH236" i="44"/>
  <c r="BI872" i="46"/>
  <c r="BH237" i="44"/>
  <c r="BI746" i="46"/>
  <c r="BA61" i="41" l="1"/>
  <c r="BC561" i="46"/>
  <c r="BB1180" i="10"/>
  <c r="BB203" i="41"/>
  <c r="BB380" i="46"/>
  <c r="BA60" i="44"/>
  <c r="BA104" i="10"/>
  <c r="BA60" i="29"/>
  <c r="BB221" i="29"/>
  <c r="BB234" i="42"/>
  <c r="BB529" i="46"/>
  <c r="BB616" i="45"/>
  <c r="BB233" i="43"/>
  <c r="BB684" i="46"/>
  <c r="BA63" i="46"/>
  <c r="BB154" i="46"/>
  <c r="BB284" i="46"/>
  <c r="BC748" i="46"/>
  <c r="BB851" i="10"/>
  <c r="BB966" i="10"/>
  <c r="BB473" i="45"/>
  <c r="BA61" i="45"/>
  <c r="BA62" i="43"/>
  <c r="BC874" i="46"/>
  <c r="BA62" i="42"/>
  <c r="BB239" i="45"/>
  <c r="BB855" i="46"/>
  <c r="BG61" i="42"/>
  <c r="BH615" i="45"/>
  <c r="BH153" i="46"/>
  <c r="BH233" i="42"/>
  <c r="BH851" i="10"/>
  <c r="BH472" i="45"/>
  <c r="BI873" i="46"/>
  <c r="BH238" i="45"/>
  <c r="BH202" i="41"/>
  <c r="BG103" i="10"/>
  <c r="BH220" i="29"/>
  <c r="BG60" i="41"/>
  <c r="BG61" i="43"/>
  <c r="BH965" i="10"/>
  <c r="BH283" i="46"/>
  <c r="BH850" i="10"/>
  <c r="BH683" i="46"/>
  <c r="BI747" i="46"/>
  <c r="BH854" i="46"/>
  <c r="BG59" i="29"/>
  <c r="BG62" i="46"/>
  <c r="BH528" i="46"/>
  <c r="BH379" i="46"/>
  <c r="BG60" i="45"/>
  <c r="BH1179" i="10"/>
  <c r="BH232" i="43"/>
  <c r="BI560" i="46"/>
  <c r="BG59" i="44"/>
  <c r="A105" i="10" l="1"/>
  <c r="BA105" i="10"/>
  <c r="BB1181" i="10"/>
  <c r="BA63" i="43"/>
  <c r="BC749" i="46"/>
  <c r="BB235" i="42"/>
  <c r="BB474" i="45"/>
  <c r="BB856" i="46"/>
  <c r="BB967" i="10"/>
  <c r="BB285" i="46"/>
  <c r="BA64" i="46"/>
  <c r="BB240" i="45"/>
  <c r="BA61" i="29"/>
  <c r="BB234" i="43"/>
  <c r="BA61" i="44"/>
  <c r="BA63" i="42"/>
  <c r="BB617" i="45"/>
  <c r="BB530" i="46"/>
  <c r="BB222" i="29"/>
  <c r="BB204" i="41"/>
  <c r="BB205" i="41" s="1"/>
  <c r="BC562" i="46"/>
  <c r="BC875" i="46"/>
  <c r="BA62" i="45"/>
  <c r="BB155" i="46"/>
  <c r="BB685" i="46"/>
  <c r="BB381" i="46"/>
  <c r="BA62" i="41"/>
  <c r="BH529" i="46"/>
  <c r="BH1180" i="10"/>
  <c r="BH239" i="45"/>
  <c r="BH380" i="46"/>
  <c r="BH966" i="10"/>
  <c r="BG60" i="44"/>
  <c r="BI562" i="46"/>
  <c r="BI874" i="46"/>
  <c r="BH234" i="42"/>
  <c r="BI561" i="46"/>
  <c r="BH203" i="41"/>
  <c r="BH684" i="46"/>
  <c r="BG62" i="42"/>
  <c r="BH284" i="46"/>
  <c r="BI748" i="46"/>
  <c r="BG62" i="43"/>
  <c r="BG104" i="10"/>
  <c r="BG61" i="45"/>
  <c r="BG61" i="41"/>
  <c r="BG60" i="29"/>
  <c r="BH233" i="43"/>
  <c r="BH221" i="29"/>
  <c r="BG63" i="46"/>
  <c r="BH154" i="46"/>
  <c r="BH616" i="45"/>
  <c r="BH855" i="46"/>
  <c r="BH473" i="45"/>
  <c r="BB382" i="46" l="1"/>
  <c r="BB241" i="45"/>
  <c r="BB286" i="46"/>
  <c r="BB475" i="45"/>
  <c r="BC750" i="46"/>
  <c r="BA64" i="43"/>
  <c r="BB223" i="29"/>
  <c r="BB235" i="43"/>
  <c r="BB236" i="42"/>
  <c r="BB857" i="46"/>
  <c r="BB1182" i="10"/>
  <c r="BB156" i="46"/>
  <c r="BA62" i="29"/>
  <c r="BA63" i="41"/>
  <c r="BB686" i="46"/>
  <c r="BA63" i="45"/>
  <c r="BB206" i="41"/>
  <c r="BB531" i="46"/>
  <c r="BA64" i="42"/>
  <c r="BA62" i="44"/>
  <c r="BB968" i="10"/>
  <c r="BB618" i="45"/>
  <c r="BA65" i="46"/>
  <c r="A64" i="46"/>
  <c r="BA106" i="10"/>
  <c r="BC876" i="46"/>
  <c r="BG63" i="42"/>
  <c r="BG63" i="43"/>
  <c r="BH1181" i="10"/>
  <c r="BG61" i="44"/>
  <c r="BH222" i="29"/>
  <c r="BH240" i="45"/>
  <c r="BH155" i="46"/>
  <c r="BH474" i="45"/>
  <c r="BH234" i="43"/>
  <c r="BG62" i="45"/>
  <c r="BH381" i="46"/>
  <c r="BH856" i="46"/>
  <c r="BH285" i="46"/>
  <c r="BG64" i="46"/>
  <c r="BH617" i="45"/>
  <c r="BH967" i="10"/>
  <c r="BI875" i="46"/>
  <c r="BI749" i="46"/>
  <c r="BG105" i="10"/>
  <c r="BH530" i="46"/>
  <c r="BG62" i="41"/>
  <c r="BH685" i="46"/>
  <c r="BH235" i="42"/>
  <c r="BH205" i="41"/>
  <c r="BG61" i="29"/>
  <c r="BB969" i="10" l="1"/>
  <c r="BB532" i="46"/>
  <c r="BA63" i="29"/>
  <c r="BB858" i="46"/>
  <c r="BB236" i="43"/>
  <c r="BA66" i="46"/>
  <c r="BB1183" i="10"/>
  <c r="BA65" i="43"/>
  <c r="BB287" i="46"/>
  <c r="BB383" i="46"/>
  <c r="BA107" i="10"/>
  <c r="BA65" i="42"/>
  <c r="BB207" i="41"/>
  <c r="BB687" i="46"/>
  <c r="BB237" i="42"/>
  <c r="BB157" i="46"/>
  <c r="BB224" i="29"/>
  <c r="BC751" i="46"/>
  <c r="BB242" i="45"/>
  <c r="BC877" i="46"/>
  <c r="BB619" i="45"/>
  <c r="BA63" i="44"/>
  <c r="BA64" i="45"/>
  <c r="BA64" i="41"/>
  <c r="BB476" i="45"/>
  <c r="BG62" i="29"/>
  <c r="BI750" i="46"/>
  <c r="BG63" i="41"/>
  <c r="BG106" i="10"/>
  <c r="BH1182" i="10"/>
  <c r="BH618" i="45"/>
  <c r="BG65" i="46"/>
  <c r="BH241" i="45"/>
  <c r="BI876" i="46"/>
  <c r="BH382" i="46"/>
  <c r="BG64" i="43"/>
  <c r="BH686" i="46"/>
  <c r="BH286" i="46"/>
  <c r="BG63" i="45"/>
  <c r="BH968" i="10"/>
  <c r="BH235" i="43"/>
  <c r="BH857" i="46"/>
  <c r="BH236" i="42"/>
  <c r="BH206" i="41"/>
  <c r="BH531" i="46"/>
  <c r="BH475" i="45"/>
  <c r="BG64" i="42"/>
  <c r="BG62" i="44"/>
  <c r="BH223" i="29"/>
  <c r="BH156" i="46"/>
  <c r="BB238" i="42" l="1"/>
  <c r="BB688" i="46"/>
  <c r="A66" i="46"/>
  <c r="CL12" i="46" s="1"/>
  <c r="D41" i="46" s="1"/>
  <c r="BA67" i="46"/>
  <c r="BB237" i="43"/>
  <c r="BB533" i="46"/>
  <c r="BB620" i="45"/>
  <c r="BB225" i="29"/>
  <c r="BB208" i="41"/>
  <c r="BA108" i="10"/>
  <c r="BB288" i="46"/>
  <c r="BB859" i="46"/>
  <c r="BB970" i="10"/>
  <c r="BA65" i="41"/>
  <c r="BA65" i="45"/>
  <c r="BC878" i="46"/>
  <c r="BC752" i="46"/>
  <c r="BB243" i="45"/>
  <c r="BB158" i="46"/>
  <c r="BA66" i="42"/>
  <c r="BB384" i="46"/>
  <c r="BA66" i="43"/>
  <c r="BB1184" i="10"/>
  <c r="BA64" i="29"/>
  <c r="BB477" i="45"/>
  <c r="BA64" i="44"/>
  <c r="BG65" i="43"/>
  <c r="BH237" i="42"/>
  <c r="BI877" i="46"/>
  <c r="BH969" i="10"/>
  <c r="BG107" i="10"/>
  <c r="BH532" i="46"/>
  <c r="BH1183" i="10"/>
  <c r="BI751" i="46"/>
  <c r="BH157" i="46"/>
  <c r="BH858" i="46"/>
  <c r="BH207" i="41"/>
  <c r="BH476" i="45"/>
  <c r="BG65" i="42"/>
  <c r="BH383" i="46"/>
  <c r="BH242" i="45"/>
  <c r="BG64" i="45"/>
  <c r="BG66" i="46"/>
  <c r="BG64" i="41"/>
  <c r="BH619" i="45"/>
  <c r="BH224" i="29"/>
  <c r="BG63" i="44"/>
  <c r="BH287" i="46"/>
  <c r="BH236" i="43"/>
  <c r="BG63" i="29"/>
  <c r="BH687" i="46"/>
  <c r="BB689" i="46" l="1"/>
  <c r="BA65" i="29"/>
  <c r="BB159" i="46"/>
  <c r="BA66" i="45"/>
  <c r="BB971" i="10"/>
  <c r="BB209" i="41"/>
  <c r="BB226" i="29"/>
  <c r="BA68" i="46"/>
  <c r="A67" i="46"/>
  <c r="CM13" i="46" s="1"/>
  <c r="BB244" i="45"/>
  <c r="BB621" i="45"/>
  <c r="BB239" i="42"/>
  <c r="BB385" i="46"/>
  <c r="BC753" i="46"/>
  <c r="BB860" i="46"/>
  <c r="BB289" i="46"/>
  <c r="BB534" i="46"/>
  <c r="BA67" i="43"/>
  <c r="BB1185" i="10"/>
  <c r="BA65" i="44"/>
  <c r="BB478" i="45"/>
  <c r="BA67" i="42"/>
  <c r="BC879" i="46"/>
  <c r="BA66" i="41"/>
  <c r="BA109" i="10"/>
  <c r="BB238" i="43"/>
  <c r="BB239" i="43" s="1"/>
  <c r="BH237" i="43"/>
  <c r="BG108" i="10"/>
  <c r="BH477" i="45"/>
  <c r="BH225" i="29"/>
  <c r="BG66" i="43"/>
  <c r="BG67" i="46"/>
  <c r="BH1184" i="10"/>
  <c r="BH688" i="46"/>
  <c r="BH620" i="45"/>
  <c r="BH238" i="42"/>
  <c r="BG65" i="45"/>
  <c r="BH208" i="41"/>
  <c r="BH533" i="46"/>
  <c r="BG64" i="29"/>
  <c r="BG65" i="41"/>
  <c r="BI878" i="46"/>
  <c r="BH859" i="46"/>
  <c r="BH384" i="46"/>
  <c r="BG64" i="44"/>
  <c r="BI752" i="46"/>
  <c r="BH243" i="45"/>
  <c r="BH158" i="46"/>
  <c r="BH288" i="46"/>
  <c r="BG66" i="42"/>
  <c r="BH970" i="10"/>
  <c r="BA110" i="10" l="1"/>
  <c r="A110" i="10"/>
  <c r="BA67" i="41"/>
  <c r="BA66" i="44"/>
  <c r="BB972" i="10"/>
  <c r="BB690" i="46"/>
  <c r="BB861" i="46"/>
  <c r="BB240" i="42"/>
  <c r="BC880" i="46"/>
  <c r="BA68" i="42"/>
  <c r="BA69" i="46"/>
  <c r="BB227" i="29"/>
  <c r="BA67" i="45"/>
  <c r="BA66" i="29"/>
  <c r="BB535" i="46"/>
  <c r="BB245" i="45"/>
  <c r="BB210" i="41"/>
  <c r="BB160" i="46"/>
  <c r="BB240" i="43"/>
  <c r="BB479" i="45"/>
  <c r="BB1186" i="10"/>
  <c r="BA68" i="43"/>
  <c r="BB290" i="46"/>
  <c r="BC754" i="46"/>
  <c r="BB386" i="46"/>
  <c r="BB622" i="45"/>
  <c r="BG67" i="42"/>
  <c r="BH239" i="43"/>
  <c r="BH971" i="10"/>
  <c r="BI753" i="46"/>
  <c r="BG67" i="43"/>
  <c r="BG65" i="44"/>
  <c r="BH209" i="41"/>
  <c r="BH478" i="45"/>
  <c r="BG65" i="29"/>
  <c r="BH860" i="46"/>
  <c r="BH534" i="46"/>
  <c r="BH239" i="42"/>
  <c r="BH244" i="45"/>
  <c r="BH226" i="29"/>
  <c r="BG68" i="46"/>
  <c r="BG66" i="45"/>
  <c r="BG66" i="41"/>
  <c r="BH621" i="45"/>
  <c r="BI879" i="46"/>
  <c r="BG109" i="10"/>
  <c r="BH689" i="46"/>
  <c r="BH385" i="46"/>
  <c r="BH289" i="46"/>
  <c r="BH159" i="46"/>
  <c r="BH1185" i="10"/>
  <c r="BA111" i="10" l="1"/>
  <c r="A111" i="10"/>
  <c r="BB1187" i="10"/>
  <c r="BB623" i="45"/>
  <c r="BC755" i="46"/>
  <c r="BB246" i="45"/>
  <c r="BB973" i="10"/>
  <c r="BB161" i="46"/>
  <c r="BB162" i="46" s="1"/>
  <c r="BB228" i="29"/>
  <c r="BC881" i="46"/>
  <c r="BB862" i="46"/>
  <c r="BA67" i="44"/>
  <c r="BB291" i="46"/>
  <c r="BA70" i="46"/>
  <c r="BB241" i="43"/>
  <c r="BB211" i="41"/>
  <c r="BA67" i="29"/>
  <c r="BB691" i="46"/>
  <c r="BB387" i="46"/>
  <c r="BA69" i="43"/>
  <c r="BB536" i="46"/>
  <c r="BB480" i="45"/>
  <c r="BA68" i="45"/>
  <c r="BA69" i="42"/>
  <c r="BB241" i="42"/>
  <c r="BA68" i="41"/>
  <c r="BH622" i="45"/>
  <c r="BH240" i="42"/>
  <c r="BH861" i="46"/>
  <c r="BG67" i="41"/>
  <c r="BH245" i="45"/>
  <c r="BG110" i="10"/>
  <c r="BH972" i="10"/>
  <c r="BG67" i="45"/>
  <c r="BG66" i="29"/>
  <c r="BH290" i="46"/>
  <c r="BI880" i="46"/>
  <c r="BG69" i="46"/>
  <c r="BH535" i="46"/>
  <c r="BG66" i="44"/>
  <c r="BH386" i="46"/>
  <c r="BH227" i="29"/>
  <c r="BH690" i="46"/>
  <c r="BH160" i="46"/>
  <c r="BH210" i="41"/>
  <c r="BH240" i="43"/>
  <c r="BH1186" i="10"/>
  <c r="BH479" i="45"/>
  <c r="BG68" i="42"/>
  <c r="BI754" i="46"/>
  <c r="BG68" i="43"/>
  <c r="BB163" i="46" l="1"/>
  <c r="BB164" i="46" s="1"/>
  <c r="BB624" i="45"/>
  <c r="BA69" i="41"/>
  <c r="A68" i="41"/>
  <c r="CL3" i="41" s="1"/>
  <c r="BA69" i="45"/>
  <c r="BB481" i="45"/>
  <c r="BA71" i="46"/>
  <c r="BC882" i="46"/>
  <c r="BB974" i="10"/>
  <c r="BC756" i="46"/>
  <c r="BA70" i="43"/>
  <c r="BB692" i="46"/>
  <c r="BB242" i="43"/>
  <c r="BA68" i="44"/>
  <c r="BA70" i="42"/>
  <c r="BB863" i="46"/>
  <c r="A112" i="10"/>
  <c r="BA112" i="10"/>
  <c r="BB242" i="42"/>
  <c r="BB537" i="46"/>
  <c r="BB388" i="46"/>
  <c r="BA68" i="29"/>
  <c r="BB212" i="41"/>
  <c r="BB292" i="46"/>
  <c r="BB229" i="29"/>
  <c r="BB165" i="46"/>
  <c r="BB1188" i="10"/>
  <c r="BB247" i="45"/>
  <c r="BH973" i="10"/>
  <c r="BG68" i="45"/>
  <c r="BH241" i="43"/>
  <c r="BG68" i="41"/>
  <c r="BH163" i="46"/>
  <c r="BH623" i="45"/>
  <c r="BH162" i="46"/>
  <c r="BH246" i="45"/>
  <c r="BH1187" i="10"/>
  <c r="BH536" i="46"/>
  <c r="BH161" i="46"/>
  <c r="BH241" i="42"/>
  <c r="BG67" i="44"/>
  <c r="BH291" i="46"/>
  <c r="BG70" i="46"/>
  <c r="BH242" i="43"/>
  <c r="BH480" i="45"/>
  <c r="BH691" i="46"/>
  <c r="BH211" i="41"/>
  <c r="BG111" i="10"/>
  <c r="BH862" i="46"/>
  <c r="BG67" i="29"/>
  <c r="BH387" i="46"/>
  <c r="BH228" i="29"/>
  <c r="BG69" i="42"/>
  <c r="BI755" i="46"/>
  <c r="BG69" i="43"/>
  <c r="BI881" i="46"/>
  <c r="BH164" i="46"/>
  <c r="BB864" i="46" l="1"/>
  <c r="BC883" i="46"/>
  <c r="BB1189" i="10"/>
  <c r="BB166" i="46"/>
  <c r="BA71" i="42"/>
  <c r="BB693" i="46"/>
  <c r="BB975" i="10"/>
  <c r="BB625" i="45"/>
  <c r="BB293" i="46"/>
  <c r="BA69" i="29"/>
  <c r="BB482" i="45"/>
  <c r="BB230" i="29"/>
  <c r="BB389" i="46"/>
  <c r="BB243" i="42"/>
  <c r="A113" i="10"/>
  <c r="BA113" i="10"/>
  <c r="BA71" i="43"/>
  <c r="BA72" i="46"/>
  <c r="A71" i="46"/>
  <c r="CM14" i="46" s="1"/>
  <c r="BA70" i="45"/>
  <c r="BB248" i="45"/>
  <c r="BB213" i="41"/>
  <c r="BB538" i="46"/>
  <c r="BA69" i="44"/>
  <c r="BA70" i="41"/>
  <c r="A69" i="41"/>
  <c r="BC757" i="46"/>
  <c r="BI882" i="46"/>
  <c r="BH481" i="45"/>
  <c r="BH692" i="46"/>
  <c r="BH388" i="46"/>
  <c r="BG70" i="42"/>
  <c r="BH1188" i="10"/>
  <c r="BH624" i="45"/>
  <c r="BH212" i="41"/>
  <c r="BH292" i="46"/>
  <c r="BH242" i="42"/>
  <c r="BG68" i="44"/>
  <c r="BG71" i="46"/>
  <c r="BH247" i="45"/>
  <c r="BH537" i="46"/>
  <c r="BG69" i="45"/>
  <c r="BG68" i="29"/>
  <c r="BH229" i="29"/>
  <c r="BG70" i="43"/>
  <c r="BH974" i="10"/>
  <c r="BH165" i="46"/>
  <c r="BG69" i="41"/>
  <c r="BG112" i="10"/>
  <c r="BH863" i="46"/>
  <c r="BI756" i="46"/>
  <c r="BB294" i="46" l="1"/>
  <c r="BB626" i="45"/>
  <c r="BB231" i="29"/>
  <c r="BA70" i="44"/>
  <c r="BB249" i="45"/>
  <c r="BA114" i="10"/>
  <c r="BB483" i="45"/>
  <c r="BA70" i="29"/>
  <c r="BB694" i="46"/>
  <c r="BB167" i="46"/>
  <c r="BA71" i="41"/>
  <c r="BA71" i="45"/>
  <c r="BB1190" i="10"/>
  <c r="BC758" i="46"/>
  <c r="BA72" i="43"/>
  <c r="BA72" i="42"/>
  <c r="BB539" i="46"/>
  <c r="BB244" i="42"/>
  <c r="BC884" i="46"/>
  <c r="BB865" i="46"/>
  <c r="BB214" i="41"/>
  <c r="A72" i="46"/>
  <c r="BA73" i="46"/>
  <c r="BB390" i="46"/>
  <c r="BB976" i="10"/>
  <c r="BH482" i="45"/>
  <c r="BH166" i="46"/>
  <c r="BH625" i="45"/>
  <c r="BG72" i="46"/>
  <c r="BH230" i="29"/>
  <c r="BG113" i="10"/>
  <c r="BH864" i="46"/>
  <c r="BG70" i="45"/>
  <c r="BH293" i="46"/>
  <c r="BH243" i="42"/>
  <c r="BH389" i="46"/>
  <c r="BH538" i="46"/>
  <c r="BG71" i="43"/>
  <c r="BH248" i="45"/>
  <c r="BH1189" i="10"/>
  <c r="BH975" i="10"/>
  <c r="BH693" i="46"/>
  <c r="BG69" i="44"/>
  <c r="BH976" i="10"/>
  <c r="BG69" i="29"/>
  <c r="BI884" i="46"/>
  <c r="BI883" i="46"/>
  <c r="BI757" i="46"/>
  <c r="BH213" i="41"/>
  <c r="BG71" i="42"/>
  <c r="BG70" i="41"/>
  <c r="BA115" i="10" l="1"/>
  <c r="BA73" i="43"/>
  <c r="BB295" i="46"/>
  <c r="BB250" i="45"/>
  <c r="BB215" i="41"/>
  <c r="BB245" i="42"/>
  <c r="BA73" i="42"/>
  <c r="BC759" i="46"/>
  <c r="BA72" i="45"/>
  <c r="BB695" i="46"/>
  <c r="BA71" i="29"/>
  <c r="BB627" i="45"/>
  <c r="BA71" i="44"/>
  <c r="BB391" i="46"/>
  <c r="BA74" i="46"/>
  <c r="BA72" i="41"/>
  <c r="BB232" i="29"/>
  <c r="BB866" i="46"/>
  <c r="BB540" i="46"/>
  <c r="BB1191" i="10"/>
  <c r="BB168" i="46"/>
  <c r="BB484" i="45"/>
  <c r="BH244" i="42"/>
  <c r="BH626" i="45"/>
  <c r="BH390" i="46"/>
  <c r="BH483" i="45"/>
  <c r="BH214" i="41"/>
  <c r="BG70" i="44"/>
  <c r="BH539" i="46"/>
  <c r="BH1190" i="10"/>
  <c r="BG70" i="29"/>
  <c r="BH295" i="46"/>
  <c r="BH231" i="29"/>
  <c r="BG73" i="46"/>
  <c r="BG72" i="43"/>
  <c r="BI758" i="46"/>
  <c r="BG71" i="41"/>
  <c r="BG71" i="45"/>
  <c r="BG72" i="42"/>
  <c r="BH865" i="46"/>
  <c r="BG114" i="10"/>
  <c r="BH249" i="45"/>
  <c r="BH694" i="46"/>
  <c r="BH294" i="46"/>
  <c r="BH167" i="46"/>
  <c r="BB867" i="46" l="1"/>
  <c r="BB169" i="46"/>
  <c r="BB628" i="45"/>
  <c r="BB541" i="46"/>
  <c r="BA73" i="41"/>
  <c r="BB392" i="46"/>
  <c r="BB696" i="46"/>
  <c r="BA74" i="42"/>
  <c r="BB1192" i="10"/>
  <c r="BA72" i="29"/>
  <c r="BA75" i="46"/>
  <c r="A74" i="46"/>
  <c r="BC760" i="46"/>
  <c r="BB216" i="41"/>
  <c r="BB251" i="45"/>
  <c r="BB233" i="29"/>
  <c r="BB234" i="29" s="1"/>
  <c r="BB485" i="45"/>
  <c r="BA72" i="44"/>
  <c r="BA73" i="45"/>
  <c r="BB246" i="42"/>
  <c r="BA74" i="43"/>
  <c r="BA116" i="10"/>
  <c r="BG74" i="46"/>
  <c r="BH695" i="46"/>
  <c r="BH1191" i="10"/>
  <c r="BG72" i="41"/>
  <c r="BH245" i="42"/>
  <c r="BH232" i="29"/>
  <c r="BH391" i="46"/>
  <c r="BH250" i="45"/>
  <c r="BG115" i="10"/>
  <c r="BI759" i="46"/>
  <c r="BH627" i="45"/>
  <c r="BH866" i="46"/>
  <c r="BH540" i="46"/>
  <c r="BH484" i="45"/>
  <c r="BG71" i="44"/>
  <c r="BH168" i="46"/>
  <c r="BG73" i="42"/>
  <c r="BH215" i="41"/>
  <c r="BG71" i="29"/>
  <c r="BG72" i="45"/>
  <c r="BG73" i="43"/>
  <c r="BC761" i="46" l="1"/>
  <c r="BA117" i="10"/>
  <c r="BB235" i="29"/>
  <c r="BA74" i="41"/>
  <c r="BA74" i="45"/>
  <c r="BA76" i="46"/>
  <c r="BA75" i="42"/>
  <c r="BB170" i="46"/>
  <c r="BA75" i="43"/>
  <c r="BA73" i="44"/>
  <c r="BB217" i="41"/>
  <c r="A72" i="29"/>
  <c r="CL3" i="29" s="1"/>
  <c r="BA73" i="29"/>
  <c r="BB697" i="46"/>
  <c r="BB698" i="46" s="1"/>
  <c r="BB542" i="46"/>
  <c r="BB868" i="46"/>
  <c r="BB247" i="42"/>
  <c r="BB486" i="45"/>
  <c r="BB252" i="45"/>
  <c r="BB1193" i="10"/>
  <c r="BB393" i="46"/>
  <c r="BB629" i="45"/>
  <c r="BH392" i="46"/>
  <c r="BH696" i="46"/>
  <c r="BH169" i="46"/>
  <c r="BH867" i="46"/>
  <c r="BH485" i="45"/>
  <c r="BG74" i="42"/>
  <c r="BG72" i="29"/>
  <c r="BG74" i="43"/>
  <c r="BI760" i="46"/>
  <c r="BH628" i="45"/>
  <c r="BH1192" i="10"/>
  <c r="BG116" i="10"/>
  <c r="BG72" i="44"/>
  <c r="BH246" i="42"/>
  <c r="BG75" i="46"/>
  <c r="BH234" i="29"/>
  <c r="BH251" i="45"/>
  <c r="BH541" i="46"/>
  <c r="BG73" i="41"/>
  <c r="BG73" i="45"/>
  <c r="BH216" i="41"/>
  <c r="A73" i="29" l="1"/>
  <c r="BA74" i="29"/>
  <c r="BB218" i="41"/>
  <c r="BB219" i="41" s="1"/>
  <c r="BA74" i="44"/>
  <c r="BB543" i="46"/>
  <c r="BB1194" i="10"/>
  <c r="BB171" i="46"/>
  <c r="BB394" i="46"/>
  <c r="BA118" i="10"/>
  <c r="A118" i="10"/>
  <c r="BH3" i="10" s="1"/>
  <c r="BB630" i="45"/>
  <c r="BB487" i="45"/>
  <c r="BA77" i="46"/>
  <c r="A76" i="46"/>
  <c r="CM15" i="46" s="1"/>
  <c r="BA75" i="41"/>
  <c r="BB236" i="29"/>
  <c r="BB869" i="46"/>
  <c r="BB699" i="46"/>
  <c r="BA75" i="45"/>
  <c r="BB253" i="45"/>
  <c r="BB248" i="42"/>
  <c r="BA76" i="43"/>
  <c r="BA76" i="42"/>
  <c r="BC762" i="46"/>
  <c r="BH247" i="42"/>
  <c r="BG74" i="41"/>
  <c r="BG75" i="42"/>
  <c r="BG73" i="29"/>
  <c r="BH1193" i="10"/>
  <c r="BH486" i="45"/>
  <c r="BH217" i="41"/>
  <c r="BG76" i="46"/>
  <c r="BH235" i="29"/>
  <c r="BG75" i="43"/>
  <c r="BH393" i="46"/>
  <c r="BH868" i="46"/>
  <c r="BH698" i="46"/>
  <c r="BG117" i="10"/>
  <c r="BH542" i="46"/>
  <c r="BH252" i="45"/>
  <c r="BI761" i="46"/>
  <c r="BH629" i="45"/>
  <c r="BH170" i="46"/>
  <c r="BG73" i="44"/>
  <c r="BG74" i="45"/>
  <c r="BA77" i="42" l="1"/>
  <c r="BB237" i="29"/>
  <c r="BB631" i="45"/>
  <c r="BR3" i="46"/>
  <c r="BR3" i="44"/>
  <c r="BR3" i="45"/>
  <c r="BR3" i="43"/>
  <c r="BR3" i="29"/>
  <c r="BR3" i="41"/>
  <c r="BR3" i="42"/>
  <c r="E91" i="10"/>
  <c r="BC763" i="46"/>
  <c r="BA76" i="45"/>
  <c r="BA76" i="41"/>
  <c r="BA78" i="46"/>
  <c r="BB488" i="45"/>
  <c r="BB395" i="46"/>
  <c r="BB172" i="46"/>
  <c r="BA75" i="44"/>
  <c r="BB1195" i="10"/>
  <c r="BB249" i="42"/>
  <c r="BB220" i="41"/>
  <c r="BA77" i="43"/>
  <c r="A76" i="43"/>
  <c r="CL3" i="43" s="1"/>
  <c r="BB700" i="46"/>
  <c r="A119" i="10"/>
  <c r="BA119" i="10"/>
  <c r="BA75" i="29"/>
  <c r="BB254" i="45"/>
  <c r="BB870" i="46"/>
  <c r="BB544" i="46"/>
  <c r="BG75" i="41"/>
  <c r="BH699" i="46"/>
  <c r="BH543" i="46"/>
  <c r="BH236" i="29"/>
  <c r="BH171" i="46"/>
  <c r="BH630" i="45"/>
  <c r="BH1194" i="10"/>
  <c r="BI762" i="46"/>
  <c r="BG118" i="10"/>
  <c r="BH487" i="45"/>
  <c r="BG74" i="44"/>
  <c r="BH394" i="46"/>
  <c r="BG76" i="42"/>
  <c r="BH253" i="45"/>
  <c r="BG75" i="45"/>
  <c r="BH869" i="46"/>
  <c r="BH219" i="41"/>
  <c r="BG74" i="29"/>
  <c r="BG77" i="46"/>
  <c r="BH248" i="42"/>
  <c r="BG76" i="43"/>
  <c r="BB1196" i="10" l="1"/>
  <c r="BA120" i="10"/>
  <c r="A120" i="10"/>
  <c r="BB489" i="45"/>
  <c r="BA76" i="44"/>
  <c r="BC764" i="46"/>
  <c r="BA78" i="42"/>
  <c r="BB255" i="45"/>
  <c r="BA78" i="43"/>
  <c r="A77" i="43"/>
  <c r="BB250" i="42"/>
  <c r="BB173" i="46"/>
  <c r="BA79" i="46"/>
  <c r="BA77" i="41"/>
  <c r="A76" i="41"/>
  <c r="BA77" i="45"/>
  <c r="BB871" i="46"/>
  <c r="BB701" i="46"/>
  <c r="BB221" i="41"/>
  <c r="BB396" i="46"/>
  <c r="BB545" i="46"/>
  <c r="BB632" i="45"/>
  <c r="BA76" i="29"/>
  <c r="BB238" i="29"/>
  <c r="BH1195" i="10"/>
  <c r="BH544" i="46"/>
  <c r="BG78" i="46"/>
  <c r="BH700" i="46"/>
  <c r="BH249" i="42"/>
  <c r="BH395" i="46"/>
  <c r="BG77" i="43"/>
  <c r="BG119" i="10"/>
  <c r="BI763" i="46"/>
  <c r="BH254" i="45"/>
  <c r="BG76" i="41"/>
  <c r="BH488" i="45"/>
  <c r="BH631" i="45"/>
  <c r="BG75" i="29"/>
  <c r="BH870" i="46"/>
  <c r="BG75" i="44"/>
  <c r="BH172" i="46"/>
  <c r="BG77" i="42"/>
  <c r="BH237" i="29"/>
  <c r="BH220" i="41"/>
  <c r="BG76" i="45"/>
  <c r="BB397" i="46" l="1"/>
  <c r="BA78" i="45"/>
  <c r="BA80" i="46"/>
  <c r="BB251" i="42"/>
  <c r="BA77" i="29"/>
  <c r="BB222" i="41"/>
  <c r="BB702" i="46"/>
  <c r="BB546" i="46"/>
  <c r="BB872" i="46"/>
  <c r="BA78" i="41"/>
  <c r="BB490" i="45"/>
  <c r="A121" i="10"/>
  <c r="BA121" i="10"/>
  <c r="BA77" i="44"/>
  <c r="A76" i="44"/>
  <c r="CL3" i="44" s="1"/>
  <c r="BB239" i="29"/>
  <c r="BC765" i="46"/>
  <c r="BB1197" i="10"/>
  <c r="BB633" i="45"/>
  <c r="BB174" i="46"/>
  <c r="BA79" i="42"/>
  <c r="A78" i="42"/>
  <c r="CL3" i="42" s="1"/>
  <c r="BA79" i="43"/>
  <c r="BB256" i="45"/>
  <c r="BG77" i="45"/>
  <c r="BH545" i="46"/>
  <c r="BH396" i="46"/>
  <c r="BH632" i="45"/>
  <c r="BH1196" i="10"/>
  <c r="BG79" i="46"/>
  <c r="BH250" i="42"/>
  <c r="BH255" i="45"/>
  <c r="BH238" i="29"/>
  <c r="BG120" i="10"/>
  <c r="BG76" i="44"/>
  <c r="BH173" i="46"/>
  <c r="BI764" i="46"/>
  <c r="BH701" i="46"/>
  <c r="BG78" i="43"/>
  <c r="BG78" i="42"/>
  <c r="BH489" i="45"/>
  <c r="BG76" i="29"/>
  <c r="BH221" i="41"/>
  <c r="BH871" i="46"/>
  <c r="BG77" i="41"/>
  <c r="BB547" i="46" l="1"/>
  <c r="BB398" i="46"/>
  <c r="A77" i="44"/>
  <c r="BA78" i="44"/>
  <c r="BA79" i="41"/>
  <c r="BB873" i="46"/>
  <c r="BB223" i="41"/>
  <c r="BB240" i="29"/>
  <c r="BA122" i="10"/>
  <c r="BB252" i="42"/>
  <c r="BB634" i="45"/>
  <c r="BC766" i="46"/>
  <c r="BB703" i="46"/>
  <c r="A80" i="46"/>
  <c r="CM16" i="46" s="1"/>
  <c r="BA81" i="46"/>
  <c r="BB257" i="45"/>
  <c r="A79" i="42"/>
  <c r="BA80" i="42"/>
  <c r="BB491" i="45"/>
  <c r="BA78" i="29"/>
  <c r="BA79" i="45"/>
  <c r="BA80" i="43"/>
  <c r="BB175" i="46"/>
  <c r="BB1198" i="10"/>
  <c r="BG77" i="29"/>
  <c r="BG77" i="44"/>
  <c r="BH546" i="46"/>
  <c r="BG79" i="42"/>
  <c r="BH222" i="41"/>
  <c r="BH1198" i="10"/>
  <c r="BH174" i="46"/>
  <c r="BH239" i="29"/>
  <c r="BG78" i="41"/>
  <c r="BG79" i="43"/>
  <c r="BH251" i="42"/>
  <c r="BH1197" i="10"/>
  <c r="BH872" i="46"/>
  <c r="BH397" i="46"/>
  <c r="BG80" i="46"/>
  <c r="BH256" i="45"/>
  <c r="BH702" i="46"/>
  <c r="BH633" i="45"/>
  <c r="BH490" i="45"/>
  <c r="BG121" i="10"/>
  <c r="BG78" i="45"/>
  <c r="BI765" i="46"/>
  <c r="BB258" i="45" l="1"/>
  <c r="BB635" i="45"/>
  <c r="BA123" i="10"/>
  <c r="BA79" i="29"/>
  <c r="BB253" i="42"/>
  <c r="BC767" i="46"/>
  <c r="BA79" i="44"/>
  <c r="BB176" i="46"/>
  <c r="BA81" i="42"/>
  <c r="BA80" i="45"/>
  <c r="BB492" i="45"/>
  <c r="BB874" i="46"/>
  <c r="BB399" i="46"/>
  <c r="BA81" i="43"/>
  <c r="BB241" i="29"/>
  <c r="BB224" i="41"/>
  <c r="BA82" i="46"/>
  <c r="BB704" i="46"/>
  <c r="A79" i="41"/>
  <c r="CM4" i="41" s="1"/>
  <c r="BA80" i="41"/>
  <c r="BB548" i="46"/>
  <c r="BH634" i="45"/>
  <c r="BH223" i="41"/>
  <c r="BH240" i="29"/>
  <c r="BH398" i="46"/>
  <c r="BH547" i="46"/>
  <c r="BH175" i="46"/>
  <c r="BG80" i="42"/>
  <c r="BI766" i="46"/>
  <c r="BG78" i="29"/>
  <c r="BH491" i="45"/>
  <c r="BH257" i="45"/>
  <c r="BG78" i="44"/>
  <c r="BG79" i="45"/>
  <c r="BH252" i="42"/>
  <c r="BH873" i="46"/>
  <c r="BG80" i="43"/>
  <c r="BG79" i="41"/>
  <c r="BH703" i="46"/>
  <c r="BG122" i="10"/>
  <c r="BG81" i="46"/>
  <c r="BA83" i="46" l="1"/>
  <c r="A82" i="46"/>
  <c r="BB225" i="41"/>
  <c r="BA82" i="42"/>
  <c r="BA124" i="10"/>
  <c r="BA82" i="43"/>
  <c r="BB254" i="42"/>
  <c r="BB549" i="46"/>
  <c r="BB242" i="29"/>
  <c r="BB875" i="46"/>
  <c r="BB493" i="45"/>
  <c r="BA80" i="44"/>
  <c r="BB636" i="45"/>
  <c r="BB400" i="46"/>
  <c r="BA81" i="45"/>
  <c r="BB177" i="46"/>
  <c r="BA80" i="29"/>
  <c r="BB259" i="45"/>
  <c r="BC768" i="46"/>
  <c r="BA81" i="41"/>
  <c r="BB705" i="46"/>
  <c r="BH399" i="46"/>
  <c r="BH224" i="41"/>
  <c r="BG79" i="44"/>
  <c r="BH492" i="45"/>
  <c r="BG79" i="29"/>
  <c r="BG123" i="10"/>
  <c r="BH241" i="29"/>
  <c r="BH258" i="45"/>
  <c r="BG81" i="43"/>
  <c r="BG82" i="46"/>
  <c r="BI767" i="46"/>
  <c r="BH176" i="46"/>
  <c r="BH635" i="45"/>
  <c r="BH548" i="46"/>
  <c r="BG81" i="42"/>
  <c r="BH874" i="46"/>
  <c r="BH704" i="46"/>
  <c r="BG80" i="45"/>
  <c r="BG80" i="41"/>
  <c r="BH253" i="42"/>
  <c r="BB494" i="45" l="1"/>
  <c r="BA82" i="41"/>
  <c r="A81" i="41"/>
  <c r="CL5" i="41" s="1"/>
  <c r="BB401" i="46"/>
  <c r="BB637" i="45"/>
  <c r="BA81" i="44"/>
  <c r="BB243" i="29"/>
  <c r="BA83" i="43"/>
  <c r="BA83" i="42"/>
  <c r="BA84" i="46"/>
  <c r="BB260" i="45"/>
  <c r="BB178" i="46"/>
  <c r="BB876" i="46"/>
  <c r="BB550" i="46"/>
  <c r="BA125" i="10"/>
  <c r="BB226" i="41"/>
  <c r="BB706" i="46"/>
  <c r="BC769" i="46"/>
  <c r="A80" i="29"/>
  <c r="BA81" i="29"/>
  <c r="BA82" i="45"/>
  <c r="BB255" i="42"/>
  <c r="BH636" i="45"/>
  <c r="BH705" i="46"/>
  <c r="BH242" i="29"/>
  <c r="BH400" i="46"/>
  <c r="BH549" i="46"/>
  <c r="BH259" i="45"/>
  <c r="BG81" i="41"/>
  <c r="BH225" i="41"/>
  <c r="BG81" i="45"/>
  <c r="BG82" i="42"/>
  <c r="BG82" i="43"/>
  <c r="BH875" i="46"/>
  <c r="BG124" i="10"/>
  <c r="BH177" i="46"/>
  <c r="BG83" i="46"/>
  <c r="BG80" i="29"/>
  <c r="BH254" i="42"/>
  <c r="BI768" i="46"/>
  <c r="BH493" i="45"/>
  <c r="BG80" i="44"/>
  <c r="BA84" i="42" l="1"/>
  <c r="BB256" i="42"/>
  <c r="BC770" i="46"/>
  <c r="BB551" i="46"/>
  <c r="BA82" i="44"/>
  <c r="BA82" i="29"/>
  <c r="BA85" i="46"/>
  <c r="BB707" i="46"/>
  <c r="BB227" i="41"/>
  <c r="BB877" i="46"/>
  <c r="BB179" i="46"/>
  <c r="BA84" i="43"/>
  <c r="BB638" i="45"/>
  <c r="A82" i="41"/>
  <c r="CM6" i="41" s="1"/>
  <c r="BA83" i="41"/>
  <c r="BB495" i="45"/>
  <c r="BA83" i="45"/>
  <c r="A126" i="10"/>
  <c r="BA126" i="10"/>
  <c r="BB261" i="45"/>
  <c r="BB244" i="29"/>
  <c r="BB402" i="46"/>
  <c r="BH637" i="45"/>
  <c r="BH178" i="46"/>
  <c r="BG83" i="42"/>
  <c r="BG81" i="29"/>
  <c r="BH260" i="45"/>
  <c r="BG83" i="43"/>
  <c r="BH401" i="46"/>
  <c r="BG84" i="46"/>
  <c r="BH876" i="46"/>
  <c r="BH706" i="46"/>
  <c r="BG125" i="10"/>
  <c r="BH226" i="41"/>
  <c r="BI769" i="46"/>
  <c r="BH243" i="29"/>
  <c r="BH550" i="46"/>
  <c r="BG82" i="45"/>
  <c r="BG81" i="44"/>
  <c r="BH494" i="45"/>
  <c r="BH255" i="42"/>
  <c r="BG82" i="41"/>
  <c r="BB403" i="46" l="1"/>
  <c r="BA127" i="10"/>
  <c r="BA84" i="41"/>
  <c r="A83" i="41"/>
  <c r="CN7" i="41" s="1"/>
  <c r="BA83" i="44"/>
  <c r="BB180" i="46"/>
  <c r="BB708" i="46"/>
  <c r="BA83" i="29"/>
  <c r="BA84" i="45"/>
  <c r="BB552" i="46"/>
  <c r="BC771" i="46"/>
  <c r="BB245" i="29"/>
  <c r="BB262" i="45"/>
  <c r="BB496" i="45"/>
  <c r="BB639" i="45"/>
  <c r="BB878" i="46"/>
  <c r="BA86" i="46"/>
  <c r="BB257" i="42"/>
  <c r="BA85" i="43"/>
  <c r="A84" i="43"/>
  <c r="BB228" i="41"/>
  <c r="BA85" i="42"/>
  <c r="BH707" i="46"/>
  <c r="BG126" i="10"/>
  <c r="BG84" i="42"/>
  <c r="BG82" i="44"/>
  <c r="BG83" i="45"/>
  <c r="BH638" i="45"/>
  <c r="BH261" i="45"/>
  <c r="BG85" i="46"/>
  <c r="BH244" i="29"/>
  <c r="BH256" i="42"/>
  <c r="BH551" i="46"/>
  <c r="BH495" i="45"/>
  <c r="BG84" i="43"/>
  <c r="BI770" i="46"/>
  <c r="BH877" i="46"/>
  <c r="BG83" i="41"/>
  <c r="BG82" i="29"/>
  <c r="BH402" i="46"/>
  <c r="BH179" i="46"/>
  <c r="BH227" i="41"/>
  <c r="BA86" i="43" l="1"/>
  <c r="BB640" i="45"/>
  <c r="BB263" i="45"/>
  <c r="BB553" i="46"/>
  <c r="BA85" i="45"/>
  <c r="BB709" i="46"/>
  <c r="BB258" i="42"/>
  <c r="BA87" i="46"/>
  <c r="BB879" i="46"/>
  <c r="BB497" i="45"/>
  <c r="BB246" i="29"/>
  <c r="BB181" i="46"/>
  <c r="BA128" i="10"/>
  <c r="BA85" i="41"/>
  <c r="A84" i="41"/>
  <c r="CN8" i="41" s="1"/>
  <c r="BA86" i="42"/>
  <c r="BC772" i="46"/>
  <c r="A83" i="29"/>
  <c r="CM4" i="29" s="1"/>
  <c r="BA84" i="29"/>
  <c r="BA84" i="44"/>
  <c r="BB404" i="46"/>
  <c r="BB229" i="41"/>
  <c r="BG83" i="44"/>
  <c r="BH639" i="45"/>
  <c r="BH403" i="46"/>
  <c r="BG84" i="45"/>
  <c r="BG85" i="42"/>
  <c r="BG86" i="46"/>
  <c r="BH228" i="41"/>
  <c r="BH180" i="46"/>
  <c r="BH262" i="45"/>
  <c r="BI771" i="46"/>
  <c r="BH245" i="29"/>
  <c r="BG127" i="10"/>
  <c r="BH496" i="45"/>
  <c r="BG85" i="43"/>
  <c r="BH257" i="42"/>
  <c r="BG84" i="41"/>
  <c r="BH708" i="46"/>
  <c r="BH552" i="46"/>
  <c r="BH878" i="46"/>
  <c r="BG83" i="29"/>
  <c r="BB230" i="41" l="1"/>
  <c r="BA85" i="29"/>
  <c r="BB259" i="42"/>
  <c r="A85" i="41"/>
  <c r="CN9" i="41" s="1"/>
  <c r="L125" i="41" s="1"/>
  <c r="BA86" i="41"/>
  <c r="BB182" i="46"/>
  <c r="BB880" i="46"/>
  <c r="BB264" i="45"/>
  <c r="BB405" i="46"/>
  <c r="BB247" i="29"/>
  <c r="A87" i="46"/>
  <c r="BA88" i="46"/>
  <c r="BB710" i="46"/>
  <c r="BA86" i="45"/>
  <c r="BB641" i="45"/>
  <c r="BA87" i="43"/>
  <c r="A84" i="44"/>
  <c r="BA85" i="44"/>
  <c r="A86" i="42"/>
  <c r="BA87" i="42"/>
  <c r="BA129" i="10"/>
  <c r="BB498" i="45"/>
  <c r="BB554" i="46"/>
  <c r="BC773" i="46"/>
  <c r="BG85" i="45"/>
  <c r="BH879" i="46"/>
  <c r="BH497" i="45"/>
  <c r="BH709" i="46"/>
  <c r="BG87" i="46"/>
  <c r="BG86" i="42"/>
  <c r="BH229" i="41"/>
  <c r="BI772" i="46"/>
  <c r="BH181" i="46"/>
  <c r="BH246" i="29"/>
  <c r="BG85" i="41"/>
  <c r="BG84" i="44"/>
  <c r="BH553" i="46"/>
  <c r="BH263" i="45"/>
  <c r="BH404" i="46"/>
  <c r="BG84" i="29"/>
  <c r="BH640" i="45"/>
  <c r="BG128" i="10"/>
  <c r="BH258" i="42"/>
  <c r="BG86" i="43"/>
  <c r="BB499" i="45" l="1"/>
  <c r="BB555" i="46"/>
  <c r="BA89" i="46"/>
  <c r="BB265" i="45"/>
  <c r="A85" i="29"/>
  <c r="CL5" i="29" s="1"/>
  <c r="BA86" i="29"/>
  <c r="A87" i="43"/>
  <c r="CM4" i="43" s="1"/>
  <c r="BA88" i="43"/>
  <c r="BA130" i="10"/>
  <c r="BA88" i="42"/>
  <c r="BA86" i="44"/>
  <c r="BB642" i="45"/>
  <c r="BB881" i="46"/>
  <c r="BA87" i="41"/>
  <c r="BB711" i="46"/>
  <c r="BB183" i="46"/>
  <c r="BB260" i="42"/>
  <c r="BB231" i="41"/>
  <c r="BC774" i="46"/>
  <c r="BA87" i="45"/>
  <c r="BB248" i="29"/>
  <c r="BB406" i="46"/>
  <c r="BG88" i="46"/>
  <c r="BH498" i="45"/>
  <c r="BG85" i="29"/>
  <c r="BG87" i="43"/>
  <c r="BH247" i="29"/>
  <c r="BH405" i="46"/>
  <c r="BG129" i="10"/>
  <c r="BH259" i="42"/>
  <c r="BH182" i="46"/>
  <c r="BH554" i="46"/>
  <c r="BI773" i="46"/>
  <c r="BH264" i="45"/>
  <c r="BG86" i="45"/>
  <c r="BG87" i="42"/>
  <c r="BH880" i="46"/>
  <c r="BG85" i="44"/>
  <c r="BH230" i="41"/>
  <c r="BH641" i="45"/>
  <c r="BG86" i="41"/>
  <c r="BH710" i="46"/>
  <c r="BA87" i="29" l="1"/>
  <c r="A86" i="29"/>
  <c r="CM6" i="29" s="1"/>
  <c r="BB249" i="29"/>
  <c r="BB261" i="42"/>
  <c r="BA87" i="44"/>
  <c r="BB266" i="45"/>
  <c r="BA90" i="46"/>
  <c r="BB184" i="46"/>
  <c r="BA89" i="43"/>
  <c r="BB556" i="46"/>
  <c r="BB407" i="46"/>
  <c r="BA88" i="45"/>
  <c r="BC775" i="46"/>
  <c r="BA88" i="41"/>
  <c r="BA89" i="42"/>
  <c r="BB500" i="45"/>
  <c r="BB232" i="41"/>
  <c r="BB712" i="46"/>
  <c r="BB882" i="46"/>
  <c r="BB643" i="45"/>
  <c r="BA131" i="10"/>
  <c r="A131" i="10"/>
  <c r="BG87" i="41"/>
  <c r="BH248" i="29"/>
  <c r="BI774" i="46"/>
  <c r="BH499" i="45"/>
  <c r="BH642" i="45"/>
  <c r="BH555" i="46"/>
  <c r="BH406" i="46"/>
  <c r="BG86" i="44"/>
  <c r="BG88" i="43"/>
  <c r="BG86" i="29"/>
  <c r="BG89" i="46"/>
  <c r="BH260" i="42"/>
  <c r="BG88" i="42"/>
  <c r="BH183" i="46"/>
  <c r="BH265" i="45"/>
  <c r="BH643" i="45"/>
  <c r="BG87" i="45"/>
  <c r="BH881" i="46"/>
  <c r="BG130" i="10"/>
  <c r="BH711" i="46"/>
  <c r="BH231" i="41"/>
  <c r="A90" i="46" l="1"/>
  <c r="CL17" i="46" s="1"/>
  <c r="D43" i="46" s="1"/>
  <c r="BA91" i="46"/>
  <c r="BB233" i="41"/>
  <c r="BC776" i="46"/>
  <c r="BB557" i="46"/>
  <c r="BB250" i="29"/>
  <c r="A89" i="42"/>
  <c r="CM4" i="42" s="1"/>
  <c r="BA90" i="42"/>
  <c r="BA89" i="45"/>
  <c r="BB267" i="45"/>
  <c r="BB883" i="46"/>
  <c r="BB501" i="45"/>
  <c r="BB185" i="46"/>
  <c r="BA88" i="44"/>
  <c r="A87" i="44"/>
  <c r="CM4" i="44" s="1"/>
  <c r="BB262" i="42"/>
  <c r="BA88" i="29"/>
  <c r="A87" i="29"/>
  <c r="CN7" i="29" s="1"/>
  <c r="BA132" i="10"/>
  <c r="A132" i="10"/>
  <c r="BB713" i="46"/>
  <c r="BA89" i="41"/>
  <c r="BB408" i="46"/>
  <c r="BA90" i="43"/>
  <c r="A89" i="43"/>
  <c r="CL5" i="43" s="1"/>
  <c r="BG87" i="44"/>
  <c r="BG89" i="42"/>
  <c r="BG88" i="41"/>
  <c r="BG87" i="29"/>
  <c r="BH266" i="45"/>
  <c r="BG89" i="43"/>
  <c r="BH261" i="42"/>
  <c r="BG90" i="46"/>
  <c r="BH407" i="46"/>
  <c r="BH712" i="46"/>
  <c r="BH556" i="46"/>
  <c r="BH184" i="46"/>
  <c r="BH500" i="45"/>
  <c r="BI775" i="46"/>
  <c r="BH882" i="46"/>
  <c r="BG88" i="45"/>
  <c r="BH232" i="41"/>
  <c r="BH249" i="29"/>
  <c r="BG131" i="10"/>
  <c r="A90" i="43" l="1"/>
  <c r="CM6" i="43" s="1"/>
  <c r="BA91" i="43"/>
  <c r="BB186" i="46"/>
  <c r="BA90" i="45"/>
  <c r="BB409" i="46"/>
  <c r="A133" i="10"/>
  <c r="BA133" i="10"/>
  <c r="BB263" i="42"/>
  <c r="BB884" i="46"/>
  <c r="BA91" i="42"/>
  <c r="BB558" i="46"/>
  <c r="BB502" i="45"/>
  <c r="BB268" i="45"/>
  <c r="BB251" i="29"/>
  <c r="BA90" i="41"/>
  <c r="BB714" i="46"/>
  <c r="BB715" i="46" s="1"/>
  <c r="BB716" i="46" s="1"/>
  <c r="BB717" i="46" s="1"/>
  <c r="BB718" i="46" s="1"/>
  <c r="BA89" i="29"/>
  <c r="A88" i="29"/>
  <c r="CN8" i="29" s="1"/>
  <c r="BA89" i="44"/>
  <c r="BC777" i="46"/>
  <c r="BB234" i="41"/>
  <c r="A91" i="46"/>
  <c r="BA92" i="46"/>
  <c r="BG90" i="43"/>
  <c r="BH262" i="42"/>
  <c r="BH883" i="46"/>
  <c r="BG91" i="46"/>
  <c r="BH185" i="46"/>
  <c r="BG90" i="42"/>
  <c r="BG89" i="45"/>
  <c r="BH713" i="46"/>
  <c r="BG132" i="10"/>
  <c r="BG89" i="41"/>
  <c r="BH557" i="46"/>
  <c r="BG88" i="44"/>
  <c r="BH501" i="45"/>
  <c r="BG88" i="29"/>
  <c r="BH267" i="45"/>
  <c r="BH233" i="41"/>
  <c r="BH250" i="29"/>
  <c r="BI776" i="46"/>
  <c r="BH408" i="46"/>
  <c r="BC778" i="46" l="1"/>
  <c r="BB410" i="46"/>
  <c r="BA93" i="46"/>
  <c r="BB719" i="46"/>
  <c r="BB252" i="29"/>
  <c r="BB264" i="42"/>
  <c r="BA90" i="44"/>
  <c r="A89" i="44"/>
  <c r="CL5" i="44" s="1"/>
  <c r="A134" i="10"/>
  <c r="BA134" i="10"/>
  <c r="BA91" i="41"/>
  <c r="BB269" i="45"/>
  <c r="BB885" i="46"/>
  <c r="BB187" i="46"/>
  <c r="BA92" i="43"/>
  <c r="A91" i="43"/>
  <c r="CN7" i="43" s="1"/>
  <c r="BB235" i="41"/>
  <c r="A89" i="29"/>
  <c r="CN9" i="29" s="1"/>
  <c r="L131" i="29" s="1"/>
  <c r="BA90" i="29"/>
  <c r="BB503" i="45"/>
  <c r="BB559" i="46"/>
  <c r="A91" i="42"/>
  <c r="CL5" i="42" s="1"/>
  <c r="BA92" i="42"/>
  <c r="BA91" i="45"/>
  <c r="BH263" i="42"/>
  <c r="BG91" i="43"/>
  <c r="BG89" i="29"/>
  <c r="BH268" i="45"/>
  <c r="BH718" i="46"/>
  <c r="BH409" i="46"/>
  <c r="BH884" i="46"/>
  <c r="BH234" i="41"/>
  <c r="BG92" i="46"/>
  <c r="BG90" i="41"/>
  <c r="BH558" i="46"/>
  <c r="BG89" i="44"/>
  <c r="BG90" i="45"/>
  <c r="BG133" i="10"/>
  <c r="BH251" i="29"/>
  <c r="BH502" i="45"/>
  <c r="BI777" i="46"/>
  <c r="BG91" i="42"/>
  <c r="BH186" i="46"/>
  <c r="BA93" i="42" l="1"/>
  <c r="A92" i="42"/>
  <c r="CM6" i="42" s="1"/>
  <c r="BB270" i="45"/>
  <c r="BB265" i="42"/>
  <c r="BB720" i="46"/>
  <c r="BC779" i="46"/>
  <c r="BB560" i="46"/>
  <c r="BB236" i="41"/>
  <c r="BA93" i="43"/>
  <c r="A92" i="43"/>
  <c r="CN8" i="43" s="1"/>
  <c r="BA94" i="46"/>
  <c r="BA91" i="29"/>
  <c r="BB886" i="46"/>
  <c r="BA92" i="41"/>
  <c r="A90" i="44"/>
  <c r="CM6" i="44" s="1"/>
  <c r="BA91" i="44"/>
  <c r="BB188" i="46"/>
  <c r="BA92" i="45"/>
  <c r="BB253" i="29"/>
  <c r="BB411" i="46"/>
  <c r="BB504" i="45"/>
  <c r="BA135" i="10"/>
  <c r="BG91" i="45"/>
  <c r="BG134" i="10"/>
  <c r="BH410" i="46"/>
  <c r="BH235" i="41"/>
  <c r="BG92" i="43"/>
  <c r="BH269" i="45"/>
  <c r="BI779" i="46"/>
  <c r="BH503" i="45"/>
  <c r="BG93" i="46"/>
  <c r="BH187" i="46"/>
  <c r="BH264" i="42"/>
  <c r="BG90" i="44"/>
  <c r="BH885" i="46"/>
  <c r="BG91" i="41"/>
  <c r="BG90" i="29"/>
  <c r="BH252" i="29"/>
  <c r="BH559" i="46"/>
  <c r="BH719" i="46"/>
  <c r="BI778" i="46"/>
  <c r="BG92" i="42"/>
  <c r="BA136" i="10" l="1"/>
  <c r="BB266" i="42"/>
  <c r="BA94" i="42"/>
  <c r="A93" i="42"/>
  <c r="CN7" i="42" s="1"/>
  <c r="A93" i="43"/>
  <c r="CN9" i="43" s="1"/>
  <c r="L142" i="43" s="1"/>
  <c r="BA94" i="43"/>
  <c r="BB254" i="29"/>
  <c r="BA92" i="29"/>
  <c r="BA93" i="41"/>
  <c r="BB561" i="46"/>
  <c r="BB412" i="46"/>
  <c r="BA93" i="45"/>
  <c r="BB189" i="46"/>
  <c r="BA95" i="46"/>
  <c r="BB237" i="41"/>
  <c r="BB721" i="46"/>
  <c r="BB271" i="45"/>
  <c r="BB505" i="45"/>
  <c r="BA92" i="44"/>
  <c r="A91" i="44"/>
  <c r="CN7" i="44" s="1"/>
  <c r="BB887" i="46"/>
  <c r="BH504" i="45"/>
  <c r="BG93" i="43"/>
  <c r="BH720" i="46"/>
  <c r="BH560" i="46"/>
  <c r="BH411" i="46"/>
  <c r="BG91" i="29"/>
  <c r="BH188" i="46"/>
  <c r="BH236" i="41"/>
  <c r="BH265" i="42"/>
  <c r="BG92" i="41"/>
  <c r="BH886" i="46"/>
  <c r="BH253" i="29"/>
  <c r="BG92" i="45"/>
  <c r="BG91" i="44"/>
  <c r="BG94" i="46"/>
  <c r="BG135" i="10"/>
  <c r="BH270" i="45"/>
  <c r="BG93" i="42"/>
  <c r="BB272" i="45" l="1"/>
  <c r="BA94" i="45"/>
  <c r="BB413" i="46"/>
  <c r="BB506" i="45"/>
  <c r="BB722" i="46"/>
  <c r="BB255" i="29"/>
  <c r="BB256" i="29" s="1"/>
  <c r="BA95" i="42"/>
  <c r="A94" i="42"/>
  <c r="CN8" i="42" s="1"/>
  <c r="BB562" i="46"/>
  <c r="BA93" i="29"/>
  <c r="BA95" i="43"/>
  <c r="BA93" i="44"/>
  <c r="A92" i="44"/>
  <c r="CN8" i="44" s="1"/>
  <c r="BB238" i="41"/>
  <c r="BB190" i="46"/>
  <c r="BA137" i="10"/>
  <c r="BA96" i="46"/>
  <c r="BB267" i="42"/>
  <c r="BB888" i="46"/>
  <c r="A93" i="41"/>
  <c r="CN10" i="41" s="1"/>
  <c r="BA94" i="41"/>
  <c r="BH561" i="46"/>
  <c r="BG136" i="10"/>
  <c r="BH721" i="46"/>
  <c r="BG95" i="46"/>
  <c r="BH887" i="46"/>
  <c r="BG94" i="42"/>
  <c r="BH271" i="45"/>
  <c r="BH505" i="45"/>
  <c r="BH266" i="42"/>
  <c r="BH189" i="46"/>
  <c r="BH254" i="29"/>
  <c r="BG92" i="29"/>
  <c r="BG93" i="41"/>
  <c r="BH412" i="46"/>
  <c r="BH237" i="41"/>
  <c r="BG93" i="45"/>
  <c r="BG92" i="44"/>
  <c r="BG94" i="43"/>
  <c r="BB268" i="42" l="1"/>
  <c r="BB889" i="46"/>
  <c r="BA138" i="10"/>
  <c r="BB191" i="46"/>
  <c r="BA96" i="43"/>
  <c r="BB563" i="46"/>
  <c r="BB723" i="46"/>
  <c r="BB273" i="45"/>
  <c r="BA97" i="46"/>
  <c r="A93" i="44"/>
  <c r="CN9" i="44" s="1"/>
  <c r="L142" i="44" s="1"/>
  <c r="BA94" i="44"/>
  <c r="BA94" i="29"/>
  <c r="BB257" i="29"/>
  <c r="BB507" i="45"/>
  <c r="BA95" i="41"/>
  <c r="BB239" i="41"/>
  <c r="BB240" i="41" s="1"/>
  <c r="A95" i="42"/>
  <c r="CN9" i="42" s="1"/>
  <c r="L145" i="42" s="1"/>
  <c r="BA96" i="42"/>
  <c r="BB414" i="46"/>
  <c r="BA95" i="45"/>
  <c r="BH256" i="29"/>
  <c r="BH190" i="46"/>
  <c r="BG95" i="43"/>
  <c r="BH238" i="41"/>
  <c r="BH413" i="46"/>
  <c r="BH722" i="46"/>
  <c r="BG137" i="10"/>
  <c r="BH506" i="45"/>
  <c r="BG94" i="45"/>
  <c r="BG94" i="41"/>
  <c r="BH267" i="42"/>
  <c r="BG93" i="44"/>
  <c r="BG96" i="46"/>
  <c r="BG95" i="42"/>
  <c r="BH888" i="46"/>
  <c r="BH562" i="46"/>
  <c r="BG93" i="29"/>
  <c r="BH272" i="45"/>
  <c r="BB415" i="46" l="1"/>
  <c r="BB508" i="45"/>
  <c r="BA95" i="44"/>
  <c r="BB192" i="46"/>
  <c r="BA97" i="42"/>
  <c r="BB241" i="41"/>
  <c r="BB274" i="45"/>
  <c r="BB258" i="29"/>
  <c r="BB890" i="46"/>
  <c r="BA95" i="29"/>
  <c r="BB564" i="46"/>
  <c r="A139" i="10"/>
  <c r="BH4" i="10" s="1"/>
  <c r="BA139" i="10"/>
  <c r="BA96" i="45"/>
  <c r="BA98" i="46"/>
  <c r="BB269" i="42"/>
  <c r="BA96" i="41"/>
  <c r="A95" i="41"/>
  <c r="CM11" i="41" s="1"/>
  <c r="BB724" i="46"/>
  <c r="BA97" i="43"/>
  <c r="BG94" i="29"/>
  <c r="BG96" i="42"/>
  <c r="BH191" i="46"/>
  <c r="BG138" i="10"/>
  <c r="BG95" i="41"/>
  <c r="BH723" i="46"/>
  <c r="BH563" i="46"/>
  <c r="BH414" i="46"/>
  <c r="BH268" i="42"/>
  <c r="BH257" i="29"/>
  <c r="BH889" i="46"/>
  <c r="BG95" i="45"/>
  <c r="BG97" i="46"/>
  <c r="BH240" i="41"/>
  <c r="BH507" i="45"/>
  <c r="BH273" i="45"/>
  <c r="BG94" i="44"/>
  <c r="BG96" i="43"/>
  <c r="BB725" i="46" l="1"/>
  <c r="BA99" i="46"/>
  <c r="BB259" i="29"/>
  <c r="BA98" i="42"/>
  <c r="BB416" i="46"/>
  <c r="BB509" i="45"/>
  <c r="BA97" i="45"/>
  <c r="BB565" i="46"/>
  <c r="BA96" i="29"/>
  <c r="BB275" i="45"/>
  <c r="BA97" i="41"/>
  <c r="A96" i="41"/>
  <c r="BB891" i="46"/>
  <c r="BB193" i="46"/>
  <c r="BA98" i="43"/>
  <c r="A140" i="10"/>
  <c r="BA140" i="10"/>
  <c r="BB242" i="41"/>
  <c r="BB270" i="42"/>
  <c r="BR4" i="46"/>
  <c r="BR4" i="45"/>
  <c r="BR4" i="44"/>
  <c r="BR4" i="42"/>
  <c r="BR4" i="43"/>
  <c r="BR4" i="29"/>
  <c r="BR4" i="41"/>
  <c r="BA96" i="44"/>
  <c r="BH241" i="41"/>
  <c r="BG96" i="45"/>
  <c r="BG95" i="44"/>
  <c r="BH508" i="45"/>
  <c r="BG95" i="29"/>
  <c r="BG96" i="41"/>
  <c r="BH415" i="46"/>
  <c r="BG97" i="43"/>
  <c r="BG139" i="10"/>
  <c r="BH274" i="45"/>
  <c r="BG97" i="42"/>
  <c r="BH259" i="29"/>
  <c r="BH192" i="46"/>
  <c r="BH269" i="42"/>
  <c r="BH724" i="46"/>
  <c r="BH890" i="46"/>
  <c r="BH564" i="46"/>
  <c r="BH258" i="29"/>
  <c r="BG98" i="46"/>
  <c r="BB243" i="41" l="1"/>
  <c r="BA99" i="43"/>
  <c r="BA98" i="45"/>
  <c r="BA100" i="46"/>
  <c r="A97" i="41"/>
  <c r="BA98" i="41"/>
  <c r="BB276" i="45"/>
  <c r="BB417" i="46"/>
  <c r="BB271" i="42"/>
  <c r="BA97" i="29"/>
  <c r="BB726" i="46"/>
  <c r="BB566" i="46"/>
  <c r="BB510" i="45"/>
  <c r="BB194" i="46"/>
  <c r="BA99" i="42"/>
  <c r="BA141" i="10"/>
  <c r="A141" i="10"/>
  <c r="BA97" i="44"/>
  <c r="BB892" i="46"/>
  <c r="BG98" i="42"/>
  <c r="BH275" i="45"/>
  <c r="BG97" i="41"/>
  <c r="BG97" i="45"/>
  <c r="BG96" i="29"/>
  <c r="BH242" i="41"/>
  <c r="BG96" i="44"/>
  <c r="BH193" i="46"/>
  <c r="BH243" i="41"/>
  <c r="BH416" i="46"/>
  <c r="BG99" i="46"/>
  <c r="BG98" i="43"/>
  <c r="BH891" i="46"/>
  <c r="BH509" i="45"/>
  <c r="BH725" i="46"/>
  <c r="BH270" i="42"/>
  <c r="BG140" i="10"/>
  <c r="BH565" i="46"/>
  <c r="BA100" i="42" l="1"/>
  <c r="CN13" i="41"/>
  <c r="CO14" i="41"/>
  <c r="F237" i="41" s="1"/>
  <c r="BA101" i="46"/>
  <c r="BB893" i="46"/>
  <c r="BB418" i="46"/>
  <c r="BB277" i="45"/>
  <c r="BA100" i="43"/>
  <c r="BA98" i="44"/>
  <c r="BB511" i="45"/>
  <c r="BB727" i="46"/>
  <c r="BA98" i="29"/>
  <c r="A97" i="29"/>
  <c r="CN10" i="29" s="1"/>
  <c r="A142" i="10"/>
  <c r="BA142" i="10"/>
  <c r="BB272" i="42"/>
  <c r="BB195" i="46"/>
  <c r="BB567" i="46"/>
  <c r="BA99" i="41"/>
  <c r="BA99" i="45"/>
  <c r="BH726" i="46"/>
  <c r="BH566" i="46"/>
  <c r="BG99" i="43"/>
  <c r="BG98" i="41"/>
  <c r="BG97" i="29"/>
  <c r="BH510" i="45"/>
  <c r="BH271" i="42"/>
  <c r="BG97" i="44"/>
  <c r="BG141" i="10"/>
  <c r="BH276" i="45"/>
  <c r="BG100" i="46"/>
  <c r="BH892" i="46"/>
  <c r="BH194" i="46"/>
  <c r="BG98" i="45"/>
  <c r="BG99" i="42"/>
  <c r="BH417" i="46"/>
  <c r="BB278" i="45" l="1"/>
  <c r="BA102" i="46"/>
  <c r="BA101" i="43"/>
  <c r="BB419" i="46"/>
  <c r="BA100" i="45"/>
  <c r="BB273" i="42"/>
  <c r="BB568" i="46"/>
  <c r="BA99" i="29"/>
  <c r="BA101" i="42"/>
  <c r="BA100" i="41"/>
  <c r="BB196" i="46"/>
  <c r="BB894" i="46"/>
  <c r="BA143" i="10"/>
  <c r="BB728" i="46"/>
  <c r="BA99" i="44"/>
  <c r="BB512" i="45"/>
  <c r="BH511" i="45"/>
  <c r="BH727" i="46"/>
  <c r="BH418" i="46"/>
  <c r="BH277" i="45"/>
  <c r="BG100" i="42"/>
  <c r="BH567" i="46"/>
  <c r="BG142" i="10"/>
  <c r="BH273" i="42"/>
  <c r="BH195" i="46"/>
  <c r="BG100" i="43"/>
  <c r="BG99" i="41"/>
  <c r="BG101" i="46"/>
  <c r="BH893" i="46"/>
  <c r="BG99" i="45"/>
  <c r="BH272" i="42"/>
  <c r="BG98" i="44"/>
  <c r="BG98" i="29"/>
  <c r="BA101" i="41" l="1"/>
  <c r="BB420" i="46"/>
  <c r="BA103" i="46"/>
  <c r="A102" i="46"/>
  <c r="BA100" i="44"/>
  <c r="BB569" i="46"/>
  <c r="BA101" i="45"/>
  <c r="A101" i="43"/>
  <c r="CN10" i="43" s="1"/>
  <c r="BA102" i="43"/>
  <c r="BB279" i="45"/>
  <c r="BB729" i="46"/>
  <c r="BA102" i="42"/>
  <c r="BB513" i="45"/>
  <c r="BA144" i="10"/>
  <c r="BB895" i="46"/>
  <c r="BB197" i="46"/>
  <c r="A99" i="29"/>
  <c r="CM11" i="29" s="1"/>
  <c r="BA100" i="29"/>
  <c r="BH894" i="46"/>
  <c r="BG102" i="46"/>
  <c r="BG100" i="45"/>
  <c r="BG101" i="43"/>
  <c r="BH728" i="46"/>
  <c r="BH512" i="45"/>
  <c r="BG143" i="10"/>
  <c r="BH278" i="45"/>
  <c r="BH419" i="46"/>
  <c r="BG99" i="29"/>
  <c r="BG101" i="42"/>
  <c r="BG100" i="41"/>
  <c r="BG99" i="44"/>
  <c r="BH196" i="46"/>
  <c r="BH568" i="46"/>
  <c r="BA145" i="10" l="1"/>
  <c r="BB730" i="46"/>
  <c r="BA103" i="43"/>
  <c r="BB198" i="46"/>
  <c r="BA104" i="46"/>
  <c r="BB514" i="45"/>
  <c r="BA103" i="42"/>
  <c r="BB280" i="45"/>
  <c r="BA101" i="29"/>
  <c r="A100" i="29"/>
  <c r="BA102" i="45"/>
  <c r="BB421" i="46"/>
  <c r="BB896" i="46"/>
  <c r="BB570" i="46"/>
  <c r="BA101" i="44"/>
  <c r="BA102" i="41"/>
  <c r="BG102" i="42"/>
  <c r="BG103" i="46"/>
  <c r="BH513" i="45"/>
  <c r="BG144" i="10"/>
  <c r="BG101" i="41"/>
  <c r="BH569" i="46"/>
  <c r="BG101" i="45"/>
  <c r="BG100" i="29"/>
  <c r="BH420" i="46"/>
  <c r="BH197" i="46"/>
  <c r="BG102" i="43"/>
  <c r="BG100" i="44"/>
  <c r="BH279" i="45"/>
  <c r="BH895" i="46"/>
  <c r="BH729" i="46"/>
  <c r="BB571" i="46" l="1"/>
  <c r="BB422" i="46"/>
  <c r="BA104" i="42"/>
  <c r="A103" i="42"/>
  <c r="CN10" i="42" s="1"/>
  <c r="BA103" i="41"/>
  <c r="BA103" i="45"/>
  <c r="BB515" i="45"/>
  <c r="BA105" i="46"/>
  <c r="A104" i="46"/>
  <c r="BA104" i="43"/>
  <c r="A103" i="43"/>
  <c r="CM11" i="43" s="1"/>
  <c r="BB897" i="46"/>
  <c r="BB199" i="46"/>
  <c r="A101" i="44"/>
  <c r="CN10" i="44" s="1"/>
  <c r="BA102" i="44"/>
  <c r="BB281" i="45"/>
  <c r="BB731" i="46"/>
  <c r="BA146" i="10"/>
  <c r="A101" i="29"/>
  <c r="BA102" i="29"/>
  <c r="BH280" i="45"/>
  <c r="BH514" i="45"/>
  <c r="BH730" i="46"/>
  <c r="BH570" i="46"/>
  <c r="BG102" i="41"/>
  <c r="BG145" i="10"/>
  <c r="BG104" i="46"/>
  <c r="BG101" i="44"/>
  <c r="BG103" i="43"/>
  <c r="BG101" i="29"/>
  <c r="BH421" i="46"/>
  <c r="BG102" i="45"/>
  <c r="BH896" i="46"/>
  <c r="BH198" i="46"/>
  <c r="BG103" i="42"/>
  <c r="BB898" i="46" l="1"/>
  <c r="BB732" i="46"/>
  <c r="BA105" i="43"/>
  <c r="A104" i="43"/>
  <c r="BB572" i="46"/>
  <c r="BA104" i="41"/>
  <c r="BA105" i="42"/>
  <c r="BA103" i="29"/>
  <c r="BB282" i="45"/>
  <c r="BB200" i="46"/>
  <c r="CN13" i="29"/>
  <c r="CO14" i="29"/>
  <c r="F253" i="29" s="1"/>
  <c r="BA147" i="10"/>
  <c r="BA103" i="44"/>
  <c r="BA106" i="46"/>
  <c r="BB423" i="46"/>
  <c r="BB516" i="45"/>
  <c r="BA104" i="45"/>
  <c r="BH571" i="46"/>
  <c r="BH422" i="46"/>
  <c r="BG104" i="42"/>
  <c r="BH281" i="45"/>
  <c r="BG102" i="29"/>
  <c r="BH731" i="46"/>
  <c r="BH515" i="45"/>
  <c r="BG104" i="43"/>
  <c r="BG146" i="10"/>
  <c r="BH199" i="46"/>
  <c r="BG103" i="41"/>
  <c r="BH897" i="46"/>
  <c r="BG105" i="46"/>
  <c r="BG103" i="45"/>
  <c r="BG102" i="44"/>
  <c r="BA148" i="10" l="1"/>
  <c r="A105" i="42"/>
  <c r="CM11" i="42" s="1"/>
  <c r="BA106" i="42"/>
  <c r="BB424" i="46"/>
  <c r="BA104" i="29"/>
  <c r="BA105" i="41"/>
  <c r="A105" i="43"/>
  <c r="BA106" i="43"/>
  <c r="BB899" i="46"/>
  <c r="BB573" i="46"/>
  <c r="BA107" i="46"/>
  <c r="A106" i="46"/>
  <c r="BB517" i="45"/>
  <c r="A103" i="44"/>
  <c r="CM11" i="44" s="1"/>
  <c r="BA104" i="44"/>
  <c r="BB201" i="46"/>
  <c r="BB733" i="46"/>
  <c r="BA105" i="45"/>
  <c r="BB283" i="45"/>
  <c r="BH516" i="45"/>
  <c r="BG104" i="45"/>
  <c r="BH732" i="46"/>
  <c r="BG103" i="29"/>
  <c r="BH899" i="46"/>
  <c r="BG147" i="10"/>
  <c r="BG105" i="43"/>
  <c r="BG106" i="46"/>
  <c r="BH423" i="46"/>
  <c r="BG105" i="42"/>
  <c r="BG103" i="44"/>
  <c r="BH200" i="46"/>
  <c r="BG104" i="41"/>
  <c r="BH282" i="45"/>
  <c r="BH572" i="46"/>
  <c r="BH898" i="46"/>
  <c r="BB284" i="45" l="1"/>
  <c r="BB734" i="46"/>
  <c r="BB202" i="46"/>
  <c r="BA108" i="46"/>
  <c r="BA106" i="41"/>
  <c r="BB425" i="46"/>
  <c r="BA107" i="42"/>
  <c r="A106" i="42"/>
  <c r="BA107" i="43"/>
  <c r="BB518" i="45"/>
  <c r="BA105" i="44"/>
  <c r="A104" i="44"/>
  <c r="BB574" i="46"/>
  <c r="CN13" i="43"/>
  <c r="CO14" i="43"/>
  <c r="F236" i="43" s="1"/>
  <c r="BA105" i="29"/>
  <c r="BA149" i="10"/>
  <c r="BA106" i="45"/>
  <c r="BG106" i="43"/>
  <c r="BH517" i="45"/>
  <c r="BH283" i="45"/>
  <c r="BH201" i="46"/>
  <c r="BG104" i="29"/>
  <c r="BG105" i="45"/>
  <c r="BH733" i="46"/>
  <c r="BG104" i="44"/>
  <c r="BG148" i="10"/>
  <c r="BG105" i="41"/>
  <c r="BH424" i="46"/>
  <c r="BG107" i="46"/>
  <c r="BG106" i="42"/>
  <c r="BH573" i="46"/>
  <c r="BB203" i="46" l="1"/>
  <c r="BA107" i="45"/>
  <c r="BB519" i="45"/>
  <c r="BA107" i="41"/>
  <c r="BB735" i="46"/>
  <c r="BA106" i="29"/>
  <c r="BB426" i="46"/>
  <c r="A107" i="42"/>
  <c r="BA108" i="42"/>
  <c r="BA109" i="46"/>
  <c r="BA110" i="46" s="1"/>
  <c r="BA150" i="10"/>
  <c r="BB575" i="46"/>
  <c r="BA106" i="44"/>
  <c r="A105" i="44"/>
  <c r="BB285" i="45"/>
  <c r="BA108" i="43"/>
  <c r="BH202" i="46"/>
  <c r="BG107" i="42"/>
  <c r="BG105" i="29"/>
  <c r="BG149" i="10"/>
  <c r="BH425" i="46"/>
  <c r="BG108" i="46"/>
  <c r="BG106" i="41"/>
  <c r="BH574" i="46"/>
  <c r="BG110" i="46"/>
  <c r="BH734" i="46"/>
  <c r="BG105" i="44"/>
  <c r="BH518" i="45"/>
  <c r="BG107" i="43"/>
  <c r="BH284" i="45"/>
  <c r="BG106" i="45"/>
  <c r="BA111" i="46" l="1"/>
  <c r="BA112" i="46" s="1"/>
  <c r="BB576" i="46"/>
  <c r="BA113" i="46"/>
  <c r="BB520" i="45"/>
  <c r="BB427" i="46"/>
  <c r="BB736" i="46"/>
  <c r="BB204" i="46"/>
  <c r="BA151" i="10"/>
  <c r="BA108" i="41"/>
  <c r="BA108" i="45"/>
  <c r="BA109" i="42"/>
  <c r="BA107" i="29"/>
  <c r="CN13" i="44"/>
  <c r="CO14" i="44"/>
  <c r="F231" i="44" s="1"/>
  <c r="BB286" i="45"/>
  <c r="BA109" i="43"/>
  <c r="BA107" i="44"/>
  <c r="CO14" i="42"/>
  <c r="F267" i="42" s="1"/>
  <c r="CN13" i="42"/>
  <c r="BG106" i="44"/>
  <c r="BH519" i="45"/>
  <c r="BG111" i="46"/>
  <c r="BH203" i="46"/>
  <c r="BG108" i="43"/>
  <c r="BG108" i="42"/>
  <c r="BH735" i="46"/>
  <c r="BG107" i="41"/>
  <c r="BG112" i="46"/>
  <c r="BG107" i="45"/>
  <c r="BH575" i="46"/>
  <c r="BH426" i="46"/>
  <c r="BH285" i="45"/>
  <c r="BG109" i="46"/>
  <c r="BG106" i="29"/>
  <c r="BG150" i="10"/>
  <c r="BA108" i="29" l="1"/>
  <c r="BA109" i="45"/>
  <c r="BB287" i="45"/>
  <c r="BA109" i="41"/>
  <c r="BB428" i="46"/>
  <c r="BB205" i="46"/>
  <c r="BB521" i="45"/>
  <c r="BA108" i="44"/>
  <c r="A152" i="10"/>
  <c r="BA152" i="10"/>
  <c r="BB737" i="46"/>
  <c r="BA110" i="43"/>
  <c r="BA110" i="42"/>
  <c r="BA114" i="46"/>
  <c r="A113" i="46"/>
  <c r="BB577" i="46"/>
  <c r="BG107" i="29"/>
  <c r="BG108" i="45"/>
  <c r="BG113" i="46"/>
  <c r="BG107" i="44"/>
  <c r="BG109" i="43"/>
  <c r="BH576" i="46"/>
  <c r="BG151" i="10"/>
  <c r="BH427" i="46"/>
  <c r="BG108" i="41"/>
  <c r="BH736" i="46"/>
  <c r="BH520" i="45"/>
  <c r="BG109" i="42"/>
  <c r="BH286" i="45"/>
  <c r="BH204" i="46"/>
  <c r="BA111" i="43" l="1"/>
  <c r="BA153" i="10"/>
  <c r="BB578" i="46"/>
  <c r="BA111" i="42"/>
  <c r="BB738" i="46"/>
  <c r="BB522" i="45"/>
  <c r="BB206" i="46"/>
  <c r="BB429" i="46"/>
  <c r="BA115" i="46"/>
  <c r="BA109" i="44"/>
  <c r="BB288" i="45"/>
  <c r="BA110" i="45"/>
  <c r="BA110" i="41"/>
  <c r="A109" i="41"/>
  <c r="CL15" i="41" s="1"/>
  <c r="BA109" i="29"/>
  <c r="BG109" i="45"/>
  <c r="BG152" i="10"/>
  <c r="BG110" i="42"/>
  <c r="BH428" i="46"/>
  <c r="BG110" i="43"/>
  <c r="BG108" i="29"/>
  <c r="BH205" i="46"/>
  <c r="BH287" i="45"/>
  <c r="BH737" i="46"/>
  <c r="BG109" i="41"/>
  <c r="BH577" i="46"/>
  <c r="BG108" i="44"/>
  <c r="BG114" i="46"/>
  <c r="BH521" i="45"/>
  <c r="BB207" i="46" l="1"/>
  <c r="BA154" i="10"/>
  <c r="BA110" i="29"/>
  <c r="BA110" i="44"/>
  <c r="BB739" i="46"/>
  <c r="BA111" i="45"/>
  <c r="BA116" i="46"/>
  <c r="BA112" i="42"/>
  <c r="BA112" i="43"/>
  <c r="BB523" i="45"/>
  <c r="BB289" i="45"/>
  <c r="A110" i="41"/>
  <c r="CM16" i="41" s="1"/>
  <c r="BA111" i="41"/>
  <c r="BB430" i="46"/>
  <c r="BB579" i="46"/>
  <c r="BH429" i="46"/>
  <c r="BG115" i="46"/>
  <c r="BH522" i="45"/>
  <c r="BG109" i="29"/>
  <c r="BG109" i="44"/>
  <c r="BG153" i="10"/>
  <c r="BH288" i="45"/>
  <c r="BH738" i="46"/>
  <c r="BG110" i="41"/>
  <c r="BH206" i="46"/>
  <c r="BG110" i="45"/>
  <c r="BG111" i="42"/>
  <c r="BH578" i="46"/>
  <c r="BG111" i="43"/>
  <c r="BB431" i="46" l="1"/>
  <c r="BA113" i="43"/>
  <c r="BA117" i="46"/>
  <c r="A116" i="46"/>
  <c r="BB740" i="46"/>
  <c r="BA111" i="29"/>
  <c r="BB208" i="46"/>
  <c r="A111" i="41"/>
  <c r="BA112" i="41"/>
  <c r="BA112" i="45"/>
  <c r="BB290" i="45"/>
  <c r="BA155" i="10"/>
  <c r="BB580" i="46"/>
  <c r="BB524" i="45"/>
  <c r="BA113" i="42"/>
  <c r="BA111" i="44"/>
  <c r="BG112" i="42"/>
  <c r="BG110" i="44"/>
  <c r="BG116" i="46"/>
  <c r="BH579" i="46"/>
  <c r="BH430" i="46"/>
  <c r="BG111" i="45"/>
  <c r="BG111" i="41"/>
  <c r="BH207" i="46"/>
  <c r="BH523" i="45"/>
  <c r="BH739" i="46"/>
  <c r="BH289" i="45"/>
  <c r="BG110" i="29"/>
  <c r="BG112" i="43"/>
  <c r="BG154" i="10"/>
  <c r="BB291" i="45" l="1"/>
  <c r="BA114" i="42"/>
  <c r="BB581" i="46"/>
  <c r="BA113" i="41"/>
  <c r="BA114" i="41" s="1"/>
  <c r="BB209" i="46"/>
  <c r="BA118" i="46"/>
  <c r="BB432" i="46"/>
  <c r="BA112" i="44"/>
  <c r="BB741" i="46"/>
  <c r="BB525" i="45"/>
  <c r="BA112" i="29"/>
  <c r="BA156" i="10"/>
  <c r="BA113" i="45"/>
  <c r="BA114" i="43"/>
  <c r="BH524" i="45"/>
  <c r="BH208" i="46"/>
  <c r="BG112" i="45"/>
  <c r="BH740" i="46"/>
  <c r="BG117" i="46"/>
  <c r="BG112" i="41"/>
  <c r="BH431" i="46"/>
  <c r="BG113" i="42"/>
  <c r="BH290" i="45"/>
  <c r="BH580" i="46"/>
  <c r="BG155" i="10"/>
  <c r="BG113" i="43"/>
  <c r="BG111" i="44"/>
  <c r="BG111" i="29"/>
  <c r="BA157" i="10" l="1"/>
  <c r="BB526" i="45"/>
  <c r="BA115" i="41"/>
  <c r="BA116" i="41" s="1"/>
  <c r="BB210" i="46"/>
  <c r="BA114" i="45"/>
  <c r="BA113" i="29"/>
  <c r="BB433" i="46"/>
  <c r="BB292" i="45"/>
  <c r="BB742" i="46"/>
  <c r="BA119" i="46"/>
  <c r="A118" i="46"/>
  <c r="BA115" i="42"/>
  <c r="BA115" i="43"/>
  <c r="BA113" i="44"/>
  <c r="BB582" i="46"/>
  <c r="BG112" i="29"/>
  <c r="BH209" i="46"/>
  <c r="BH525" i="45"/>
  <c r="BG113" i="45"/>
  <c r="BH432" i="46"/>
  <c r="BG118" i="46"/>
  <c r="BH741" i="46"/>
  <c r="BH581" i="46"/>
  <c r="BG114" i="42"/>
  <c r="BG112" i="44"/>
  <c r="BG156" i="10"/>
  <c r="BH291" i="45"/>
  <c r="BG114" i="41"/>
  <c r="BG114" i="43"/>
  <c r="BA116" i="43" l="1"/>
  <c r="BB434" i="46"/>
  <c r="BB211" i="46"/>
  <c r="BB743" i="46"/>
  <c r="BB527" i="45"/>
  <c r="BB583" i="46"/>
  <c r="BA116" i="42"/>
  <c r="BA120" i="46"/>
  <c r="A113" i="29"/>
  <c r="CL15" i="29" s="1"/>
  <c r="BA114" i="29"/>
  <c r="BA114" i="44"/>
  <c r="BB293" i="45"/>
  <c r="BA115" i="45"/>
  <c r="A116" i="41"/>
  <c r="BA117" i="41"/>
  <c r="BA158" i="10"/>
  <c r="BH433" i="46"/>
  <c r="BG113" i="29"/>
  <c r="BG113" i="44"/>
  <c r="BG115" i="43"/>
  <c r="BH210" i="46"/>
  <c r="BH292" i="45"/>
  <c r="BG116" i="41"/>
  <c r="BH526" i="45"/>
  <c r="BG114" i="45"/>
  <c r="BG119" i="46"/>
  <c r="BG157" i="10"/>
  <c r="BH582" i="46"/>
  <c r="BH742" i="46"/>
  <c r="BG115" i="42"/>
  <c r="BB744" i="46" l="1"/>
  <c r="BA159" i="10"/>
  <c r="BB294" i="45"/>
  <c r="BA115" i="29"/>
  <c r="A114" i="29"/>
  <c r="CM16" i="29" s="1"/>
  <c r="BA116" i="45"/>
  <c r="BB435" i="46"/>
  <c r="BA117" i="42"/>
  <c r="BB528" i="45"/>
  <c r="BA117" i="43"/>
  <c r="BA118" i="41"/>
  <c r="BA115" i="44"/>
  <c r="A120" i="46"/>
  <c r="BA121" i="46"/>
  <c r="BB584" i="46"/>
  <c r="BB212" i="46"/>
  <c r="BH293" i="45"/>
  <c r="BH434" i="46"/>
  <c r="BG116" i="42"/>
  <c r="BG117" i="41"/>
  <c r="BG114" i="44"/>
  <c r="BH211" i="46"/>
  <c r="BG114" i="29"/>
  <c r="BG158" i="10"/>
  <c r="BH527" i="45"/>
  <c r="BG120" i="46"/>
  <c r="BG116" i="43"/>
  <c r="BH583" i="46"/>
  <c r="BG115" i="45"/>
  <c r="BH743" i="46"/>
  <c r="BA160" i="10" l="1"/>
  <c r="BA122" i="46"/>
  <c r="BA116" i="44"/>
  <c r="BB529" i="45"/>
  <c r="BA117" i="45"/>
  <c r="BB585" i="46"/>
  <c r="A115" i="29"/>
  <c r="BA116" i="29"/>
  <c r="BA118" i="43"/>
  <c r="A117" i="43"/>
  <c r="CL15" i="43" s="1"/>
  <c r="BB436" i="46"/>
  <c r="BA118" i="42"/>
  <c r="BB213" i="46"/>
  <c r="BA119" i="41"/>
  <c r="BB295" i="45"/>
  <c r="BB745" i="46"/>
  <c r="BG115" i="44"/>
  <c r="BH212" i="46"/>
  <c r="BH294" i="45"/>
  <c r="BH744" i="46"/>
  <c r="BG117" i="42"/>
  <c r="BH528" i="45"/>
  <c r="BH584" i="46"/>
  <c r="BG159" i="10"/>
  <c r="BG115" i="29"/>
  <c r="BG118" i="41"/>
  <c r="BG116" i="45"/>
  <c r="BH435" i="46"/>
  <c r="BG121" i="46"/>
  <c r="BG117" i="43"/>
  <c r="BB746" i="46" l="1"/>
  <c r="BB530" i="45"/>
  <c r="BA123" i="46"/>
  <c r="A122" i="46"/>
  <c r="BA119" i="42"/>
  <c r="BB437" i="46"/>
  <c r="BA117" i="44"/>
  <c r="BA161" i="10"/>
  <c r="BB296" i="45"/>
  <c r="BA120" i="41"/>
  <c r="BB214" i="46"/>
  <c r="BA117" i="29"/>
  <c r="BA118" i="29" s="1"/>
  <c r="BB586" i="46"/>
  <c r="BA118" i="45"/>
  <c r="A118" i="43"/>
  <c r="CM16" i="43" s="1"/>
  <c r="BA119" i="43"/>
  <c r="BH585" i="46"/>
  <c r="BH745" i="46"/>
  <c r="BH295" i="45"/>
  <c r="BG116" i="29"/>
  <c r="BG160" i="10"/>
  <c r="BG122" i="46"/>
  <c r="BG118" i="43"/>
  <c r="BH213" i="46"/>
  <c r="BH529" i="45"/>
  <c r="BG118" i="42"/>
  <c r="BG116" i="44"/>
  <c r="BG117" i="45"/>
  <c r="BG119" i="41"/>
  <c r="BH436" i="46"/>
  <c r="A119" i="43" l="1"/>
  <c r="BA120" i="43"/>
  <c r="BA119" i="29"/>
  <c r="BA120" i="29" s="1"/>
  <c r="BA121" i="41"/>
  <c r="A120" i="41"/>
  <c r="CL18" i="41" s="1"/>
  <c r="A119" i="42"/>
  <c r="CL15" i="42" s="1"/>
  <c r="BA120" i="42"/>
  <c r="BA119" i="45"/>
  <c r="BB531" i="45"/>
  <c r="BB297" i="45"/>
  <c r="BB587" i="46"/>
  <c r="BA162" i="10"/>
  <c r="BB438" i="46"/>
  <c r="BB215" i="46"/>
  <c r="A117" i="44"/>
  <c r="CL15" i="44" s="1"/>
  <c r="BA118" i="44"/>
  <c r="BA124" i="46"/>
  <c r="BB747" i="46"/>
  <c r="BG118" i="29"/>
  <c r="BG123" i="46"/>
  <c r="BH586" i="46"/>
  <c r="BG118" i="45"/>
  <c r="BG119" i="43"/>
  <c r="BG119" i="42"/>
  <c r="BG120" i="41"/>
  <c r="BH437" i="46"/>
  <c r="BG161" i="10"/>
  <c r="BH296" i="45"/>
  <c r="BH746" i="46"/>
  <c r="BH530" i="45"/>
  <c r="BG117" i="44"/>
  <c r="BH214" i="46"/>
  <c r="A121" i="41" l="1"/>
  <c r="BA122" i="41"/>
  <c r="BB748" i="46"/>
  <c r="BB439" i="46"/>
  <c r="BB216" i="46"/>
  <c r="BA121" i="42"/>
  <c r="A120" i="42"/>
  <c r="CM16" i="42" s="1"/>
  <c r="BA163" i="10"/>
  <c r="BB298" i="45"/>
  <c r="BB588" i="46"/>
  <c r="A120" i="29"/>
  <c r="BA121" i="29"/>
  <c r="BB532" i="45"/>
  <c r="BA125" i="46"/>
  <c r="BA120" i="45"/>
  <c r="A118" i="44"/>
  <c r="CM16" i="44" s="1"/>
  <c r="BA119" i="44"/>
  <c r="BA121" i="43"/>
  <c r="BA122" i="43" s="1"/>
  <c r="BH215" i="46"/>
  <c r="BG120" i="42"/>
  <c r="BG119" i="45"/>
  <c r="BG120" i="29"/>
  <c r="BG118" i="44"/>
  <c r="BG121" i="41"/>
  <c r="BG124" i="46"/>
  <c r="BH297" i="45"/>
  <c r="BH747" i="46"/>
  <c r="BH531" i="45"/>
  <c r="BH587" i="46"/>
  <c r="BH438" i="46"/>
  <c r="BG162" i="10"/>
  <c r="BG120" i="43"/>
  <c r="BA164" i="10" l="1"/>
  <c r="A164" i="10"/>
  <c r="A119" i="44"/>
  <c r="BA120" i="44"/>
  <c r="A121" i="42"/>
  <c r="BA122" i="42"/>
  <c r="BB749" i="46"/>
  <c r="BA126" i="46"/>
  <c r="BA123" i="41"/>
  <c r="BA123" i="43"/>
  <c r="BA124" i="43" s="1"/>
  <c r="BB440" i="46"/>
  <c r="BA122" i="29"/>
  <c r="BB217" i="46"/>
  <c r="BA121" i="45"/>
  <c r="BB533" i="45"/>
  <c r="BB299" i="45"/>
  <c r="BB589" i="46"/>
  <c r="BG125" i="46"/>
  <c r="BG121" i="29"/>
  <c r="BH588" i="46"/>
  <c r="BH439" i="46"/>
  <c r="BH748" i="46"/>
  <c r="BG121" i="42"/>
  <c r="BG120" i="45"/>
  <c r="BG163" i="10"/>
  <c r="BG119" i="44"/>
  <c r="BH298" i="45"/>
  <c r="BH216" i="46"/>
  <c r="BH532" i="45"/>
  <c r="BG122" i="43"/>
  <c r="BG122" i="41"/>
  <c r="A126" i="46" l="1"/>
  <c r="BA127" i="46"/>
  <c r="BB590" i="46"/>
  <c r="BA125" i="43"/>
  <c r="A124" i="43"/>
  <c r="BB750" i="46"/>
  <c r="BB300" i="45"/>
  <c r="BB441" i="46"/>
  <c r="BB218" i="46"/>
  <c r="BB534" i="45"/>
  <c r="BA122" i="45"/>
  <c r="BA123" i="29"/>
  <c r="BA124" i="41"/>
  <c r="BA123" i="42"/>
  <c r="BA121" i="44"/>
  <c r="BA122" i="44" s="1"/>
  <c r="BA165" i="10"/>
  <c r="BH299" i="45"/>
  <c r="BG120" i="44"/>
  <c r="BH217" i="46"/>
  <c r="BG164" i="10"/>
  <c r="BG123" i="41"/>
  <c r="BG122" i="42"/>
  <c r="BG121" i="45"/>
  <c r="BG126" i="46"/>
  <c r="BH589" i="46"/>
  <c r="BH440" i="46"/>
  <c r="BG122" i="29"/>
  <c r="BH749" i="46"/>
  <c r="BH533" i="45"/>
  <c r="BG124" i="43"/>
  <c r="BA166" i="10" l="1"/>
  <c r="BA124" i="42"/>
  <c r="BA125" i="41"/>
  <c r="BB591" i="46"/>
  <c r="BB442" i="46"/>
  <c r="BA126" i="43"/>
  <c r="BA128" i="46"/>
  <c r="BA123" i="44"/>
  <c r="BA124" i="44" s="1"/>
  <c r="BA123" i="45"/>
  <c r="BB751" i="46"/>
  <c r="BA124" i="29"/>
  <c r="BB535" i="45"/>
  <c r="BB219" i="46"/>
  <c r="BB301" i="45"/>
  <c r="BG123" i="29"/>
  <c r="BH300" i="45"/>
  <c r="BG122" i="45"/>
  <c r="BG124" i="41"/>
  <c r="BH590" i="46"/>
  <c r="BG127" i="46"/>
  <c r="BG123" i="42"/>
  <c r="BH218" i="46"/>
  <c r="BG125" i="43"/>
  <c r="BG122" i="44"/>
  <c r="BH441" i="46"/>
  <c r="BH750" i="46"/>
  <c r="BH534" i="45"/>
  <c r="BG165" i="10"/>
  <c r="BB752" i="46" l="1"/>
  <c r="BB220" i="46"/>
  <c r="BB592" i="46"/>
  <c r="BA125" i="44"/>
  <c r="A124" i="44"/>
  <c r="BA129" i="46"/>
  <c r="BA126" i="41"/>
  <c r="A124" i="29"/>
  <c r="CM17" i="29" s="1"/>
  <c r="BA125" i="29"/>
  <c r="BB302" i="45"/>
  <c r="BA124" i="45"/>
  <c r="BB443" i="46"/>
  <c r="BB536" i="45"/>
  <c r="BA127" i="43"/>
  <c r="BA125" i="42"/>
  <c r="BA167" i="10"/>
  <c r="BH535" i="45"/>
  <c r="BH442" i="46"/>
  <c r="BG124" i="44"/>
  <c r="BH219" i="46"/>
  <c r="BG126" i="43"/>
  <c r="BH591" i="46"/>
  <c r="BG128" i="46"/>
  <c r="BG125" i="41"/>
  <c r="BG124" i="42"/>
  <c r="BG166" i="10"/>
  <c r="BH301" i="45"/>
  <c r="BG123" i="45"/>
  <c r="BG124" i="29"/>
  <c r="BH751" i="46"/>
  <c r="BB537" i="45" l="1"/>
  <c r="BA125" i="45"/>
  <c r="BB303" i="45"/>
  <c r="BB593" i="46"/>
  <c r="BA126" i="42"/>
  <c r="BA127" i="41"/>
  <c r="BB221" i="46"/>
  <c r="BB753" i="46"/>
  <c r="BA126" i="44"/>
  <c r="BB444" i="46"/>
  <c r="A125" i="29"/>
  <c r="BA126" i="29"/>
  <c r="BA168" i="10"/>
  <c r="BA128" i="43"/>
  <c r="BA130" i="46"/>
  <c r="A129" i="46"/>
  <c r="BG127" i="43"/>
  <c r="BG129" i="46"/>
  <c r="BH752" i="46"/>
  <c r="BH536" i="45"/>
  <c r="BH302" i="45"/>
  <c r="BH592" i="46"/>
  <c r="BG125" i="29"/>
  <c r="BH220" i="46"/>
  <c r="BH443" i="46"/>
  <c r="BG124" i="45"/>
  <c r="BG167" i="10"/>
  <c r="BG125" i="44"/>
  <c r="BG126" i="41"/>
  <c r="BG125" i="42"/>
  <c r="BB445" i="46" l="1"/>
  <c r="BB754" i="46"/>
  <c r="BA127" i="29"/>
  <c r="A126" i="29"/>
  <c r="CL18" i="29" s="1"/>
  <c r="A126" i="42"/>
  <c r="BA127" i="42"/>
  <c r="BA126" i="45"/>
  <c r="BA169" i="10"/>
  <c r="BB538" i="45"/>
  <c r="BB222" i="46"/>
  <c r="BA131" i="46"/>
  <c r="A130" i="46"/>
  <c r="A128" i="43"/>
  <c r="BA129" i="43"/>
  <c r="BA127" i="44"/>
  <c r="BA128" i="41"/>
  <c r="BB594" i="46"/>
  <c r="BB304" i="45"/>
  <c r="BH537" i="45"/>
  <c r="BG126" i="44"/>
  <c r="BH444" i="46"/>
  <c r="BH303" i="45"/>
  <c r="BG126" i="42"/>
  <c r="BG127" i="41"/>
  <c r="BG125" i="45"/>
  <c r="BH753" i="46"/>
  <c r="BG128" i="43"/>
  <c r="BG126" i="29"/>
  <c r="BH221" i="46"/>
  <c r="BG168" i="10"/>
  <c r="BH593" i="46"/>
  <c r="BG130" i="46"/>
  <c r="BB595" i="46" l="1"/>
  <c r="BB755" i="46"/>
  <c r="BA128" i="29"/>
  <c r="A127" i="29"/>
  <c r="BA128" i="42"/>
  <c r="BB446" i="46"/>
  <c r="BA132" i="46"/>
  <c r="BB223" i="46"/>
  <c r="BA128" i="44"/>
  <c r="BA127" i="45"/>
  <c r="BA129" i="41"/>
  <c r="BB305" i="45"/>
  <c r="A129" i="43"/>
  <c r="BA130" i="43"/>
  <c r="BB539" i="45"/>
  <c r="BA170" i="10"/>
  <c r="BG127" i="42"/>
  <c r="BH222" i="46"/>
  <c r="BH445" i="46"/>
  <c r="BG131" i="46"/>
  <c r="BH304" i="45"/>
  <c r="BH223" i="46"/>
  <c r="BG129" i="43"/>
  <c r="BH754" i="46"/>
  <c r="BG127" i="29"/>
  <c r="BH594" i="46"/>
  <c r="BH538" i="45"/>
  <c r="BG126" i="45"/>
  <c r="BG127" i="44"/>
  <c r="BG128" i="41"/>
  <c r="BG169" i="10"/>
  <c r="BA131" i="43" l="1"/>
  <c r="BA132" i="43" s="1"/>
  <c r="BB306" i="45"/>
  <c r="BA128" i="45"/>
  <c r="BA129" i="42"/>
  <c r="BA133" i="46"/>
  <c r="A128" i="44"/>
  <c r="CM17" i="44" s="1"/>
  <c r="BA129" i="44"/>
  <c r="BA129" i="29"/>
  <c r="BB447" i="46"/>
  <c r="BA171" i="10"/>
  <c r="A129" i="41"/>
  <c r="BA130" i="41"/>
  <c r="BB540" i="45"/>
  <c r="BB756" i="46"/>
  <c r="BB596" i="46"/>
  <c r="BG127" i="45"/>
  <c r="BG128" i="44"/>
  <c r="BG128" i="29"/>
  <c r="BG130" i="43"/>
  <c r="BG129" i="41"/>
  <c r="BH539" i="45"/>
  <c r="BG128" i="42"/>
  <c r="BG132" i="46"/>
  <c r="BG170" i="10"/>
  <c r="BH755" i="46"/>
  <c r="BH446" i="46"/>
  <c r="BH595" i="46"/>
  <c r="BH305" i="45"/>
  <c r="BB597" i="46" l="1"/>
  <c r="BB541" i="45"/>
  <c r="BA134" i="46"/>
  <c r="BA172" i="10"/>
  <c r="BA140" i="42"/>
  <c r="BA130" i="42"/>
  <c r="BB307" i="45"/>
  <c r="BB757" i="46"/>
  <c r="BA131" i="41"/>
  <c r="BB448" i="46"/>
  <c r="A129" i="44"/>
  <c r="BA130" i="44"/>
  <c r="BA130" i="29"/>
  <c r="BA129" i="45"/>
  <c r="BA133" i="43"/>
  <c r="BA134" i="43" s="1"/>
  <c r="BG130" i="41"/>
  <c r="BH596" i="46"/>
  <c r="BG171" i="10"/>
  <c r="BG132" i="43"/>
  <c r="BG129" i="44"/>
  <c r="BG128" i="45"/>
  <c r="BH447" i="46"/>
  <c r="BH306" i="45"/>
  <c r="BG133" i="46"/>
  <c r="BH756" i="46"/>
  <c r="BG129" i="29"/>
  <c r="BH540" i="45"/>
  <c r="BG129" i="42"/>
  <c r="BA130" i="45" l="1"/>
  <c r="A130" i="42"/>
  <c r="BA131" i="42"/>
  <c r="BA135" i="43"/>
  <c r="A134" i="43"/>
  <c r="BB542" i="45"/>
  <c r="BB758" i="46"/>
  <c r="BA131" i="29"/>
  <c r="A140" i="42"/>
  <c r="CL18" i="42" s="1"/>
  <c r="BA141" i="42"/>
  <c r="BA135" i="46"/>
  <c r="BB598" i="46"/>
  <c r="BB449" i="46"/>
  <c r="A131" i="41"/>
  <c r="BA132" i="41"/>
  <c r="BA131" i="44"/>
  <c r="BA132" i="44" s="1"/>
  <c r="BB308" i="45"/>
  <c r="BA173" i="10"/>
  <c r="BG130" i="29"/>
  <c r="BG130" i="44"/>
  <c r="BG140" i="42"/>
  <c r="BG172" i="10"/>
  <c r="BH307" i="45"/>
  <c r="BG131" i="41"/>
  <c r="BH757" i="46"/>
  <c r="BG130" i="42"/>
  <c r="BH541" i="45"/>
  <c r="BG134" i="46"/>
  <c r="BH448" i="46"/>
  <c r="BH597" i="46"/>
  <c r="BG134" i="43"/>
  <c r="BG129" i="45"/>
  <c r="BB309" i="45" l="1"/>
  <c r="BB450" i="46"/>
  <c r="A131" i="42"/>
  <c r="BA132" i="42"/>
  <c r="BA174" i="10"/>
  <c r="BA132" i="29"/>
  <c r="BB759" i="46"/>
  <c r="BB543" i="45"/>
  <c r="BA136" i="43"/>
  <c r="BA133" i="44"/>
  <c r="BA134" i="44" s="1"/>
  <c r="BA133" i="41"/>
  <c r="BB599" i="46"/>
  <c r="BA142" i="42"/>
  <c r="A141" i="42"/>
  <c r="BA131" i="45"/>
  <c r="BA136" i="46"/>
  <c r="BH308" i="45"/>
  <c r="BG141" i="42"/>
  <c r="BG135" i="46"/>
  <c r="BG132" i="44"/>
  <c r="BG131" i="29"/>
  <c r="BG135" i="43"/>
  <c r="BH449" i="46"/>
  <c r="BH598" i="46"/>
  <c r="BG132" i="41"/>
  <c r="BH542" i="45"/>
  <c r="BH758" i="46"/>
  <c r="BG130" i="45"/>
  <c r="BG131" i="42"/>
  <c r="BG173" i="10"/>
  <c r="BA132" i="45" l="1"/>
  <c r="BB544" i="45"/>
  <c r="BA135" i="44"/>
  <c r="A134" i="44"/>
  <c r="BA137" i="43"/>
  <c r="BA133" i="42"/>
  <c r="BB451" i="46"/>
  <c r="BB760" i="46"/>
  <c r="BA133" i="29"/>
  <c r="BB310" i="45"/>
  <c r="BA137" i="46"/>
  <c r="BA134" i="41"/>
  <c r="BA143" i="42"/>
  <c r="BB600" i="46"/>
  <c r="BA175" i="10"/>
  <c r="BG134" i="44"/>
  <c r="BG133" i="41"/>
  <c r="BG131" i="45"/>
  <c r="BG132" i="42"/>
  <c r="BH309" i="45"/>
  <c r="BG136" i="43"/>
  <c r="BH450" i="46"/>
  <c r="BH599" i="46"/>
  <c r="BH543" i="45"/>
  <c r="BG174" i="10"/>
  <c r="BG136" i="46"/>
  <c r="BH759" i="46"/>
  <c r="BG142" i="42"/>
  <c r="BG132" i="29"/>
  <c r="BB311" i="45" l="1"/>
  <c r="BB761" i="46"/>
  <c r="BA136" i="44"/>
  <c r="BA176" i="10"/>
  <c r="BA138" i="46"/>
  <c r="BB452" i="46"/>
  <c r="A137" i="43"/>
  <c r="CL18" i="43" s="1"/>
  <c r="BA138" i="43"/>
  <c r="A134" i="41"/>
  <c r="BA135" i="41"/>
  <c r="BB601" i="46"/>
  <c r="BA144" i="42"/>
  <c r="BA134" i="29"/>
  <c r="BA134" i="42"/>
  <c r="BB545" i="45"/>
  <c r="A132" i="45"/>
  <c r="CL3" i="45" s="1"/>
  <c r="BA133" i="45"/>
  <c r="BH600" i="46"/>
  <c r="BG137" i="43"/>
  <c r="BG133" i="29"/>
  <c r="BH760" i="46"/>
  <c r="BH451" i="46"/>
  <c r="BG134" i="41"/>
  <c r="BG133" i="42"/>
  <c r="BH310" i="45"/>
  <c r="BG135" i="44"/>
  <c r="BG143" i="42"/>
  <c r="BG137" i="46"/>
  <c r="BH544" i="45"/>
  <c r="BG175" i="10"/>
  <c r="BG132" i="45"/>
  <c r="BA145" i="42" l="1"/>
  <c r="BB602" i="46"/>
  <c r="BA135" i="29"/>
  <c r="BB312" i="45"/>
  <c r="BB546" i="45"/>
  <c r="BA135" i="42"/>
  <c r="BA136" i="41"/>
  <c r="A135" i="41"/>
  <c r="BA139" i="43"/>
  <c r="A138" i="43"/>
  <c r="BB453" i="46"/>
  <c r="BA137" i="44"/>
  <c r="A133" i="45"/>
  <c r="BA134" i="45"/>
  <c r="A138" i="46"/>
  <c r="BA139" i="46"/>
  <c r="A177" i="10"/>
  <c r="BA177" i="10"/>
  <c r="BB762" i="46"/>
  <c r="BH761" i="46"/>
  <c r="BG135" i="41"/>
  <c r="BH601" i="46"/>
  <c r="BH311" i="45"/>
  <c r="BG176" i="10"/>
  <c r="BG136" i="44"/>
  <c r="BH452" i="46"/>
  <c r="BG138" i="43"/>
  <c r="BG134" i="29"/>
  <c r="BG133" i="45"/>
  <c r="BH545" i="45"/>
  <c r="BG134" i="42"/>
  <c r="BG144" i="42"/>
  <c r="BG138" i="46"/>
  <c r="BA138" i="44" l="1"/>
  <c r="A137" i="44"/>
  <c r="CL18" i="44" s="1"/>
  <c r="BB313" i="45"/>
  <c r="BB547" i="45"/>
  <c r="BA146" i="42"/>
  <c r="BA135" i="45"/>
  <c r="BB763" i="46"/>
  <c r="BA140" i="43"/>
  <c r="BA140" i="46"/>
  <c r="BB454" i="46"/>
  <c r="BA136" i="42"/>
  <c r="A136" i="41"/>
  <c r="BA137" i="41"/>
  <c r="A135" i="29"/>
  <c r="BA136" i="29"/>
  <c r="BB603" i="46"/>
  <c r="BA178" i="10"/>
  <c r="BG139" i="43"/>
  <c r="BG135" i="29"/>
  <c r="BH453" i="46"/>
  <c r="BG134" i="45"/>
  <c r="BG136" i="41"/>
  <c r="BH762" i="46"/>
  <c r="BG177" i="10"/>
  <c r="BH546" i="45"/>
  <c r="BH602" i="46"/>
  <c r="BH312" i="45"/>
  <c r="BG135" i="42"/>
  <c r="BG145" i="42"/>
  <c r="BG137" i="44"/>
  <c r="BG139" i="46"/>
  <c r="BA147" i="42" l="1"/>
  <c r="A136" i="42"/>
  <c r="BA137" i="42"/>
  <c r="BA141" i="43"/>
  <c r="BB548" i="45"/>
  <c r="BB604" i="46"/>
  <c r="BB455" i="46"/>
  <c r="BB764" i="46"/>
  <c r="BB314" i="45"/>
  <c r="A136" i="29"/>
  <c r="BA137" i="29"/>
  <c r="BA138" i="41"/>
  <c r="BA139" i="41" s="1"/>
  <c r="BA179" i="10"/>
  <c r="BA141" i="46"/>
  <c r="BA136" i="45"/>
  <c r="A138" i="44"/>
  <c r="BA139" i="44"/>
  <c r="BG140" i="43"/>
  <c r="BH313" i="45"/>
  <c r="BG138" i="44"/>
  <c r="BG136" i="29"/>
  <c r="BG136" i="42"/>
  <c r="BH547" i="45"/>
  <c r="BH763" i="46"/>
  <c r="BG135" i="45"/>
  <c r="BG146" i="42"/>
  <c r="BG137" i="41"/>
  <c r="BH454" i="46"/>
  <c r="BG178" i="10"/>
  <c r="BH603" i="46"/>
  <c r="BG140" i="46"/>
  <c r="BB605" i="46" l="1"/>
  <c r="BB549" i="45"/>
  <c r="BA148" i="42"/>
  <c r="BB765" i="46"/>
  <c r="BA142" i="43"/>
  <c r="BA142" i="46"/>
  <c r="BA138" i="29"/>
  <c r="BA180" i="10"/>
  <c r="BA140" i="44"/>
  <c r="BB456" i="46"/>
  <c r="BB315" i="45"/>
  <c r="BA138" i="42"/>
  <c r="BA137" i="45"/>
  <c r="BA140" i="41"/>
  <c r="BA141" i="41" s="1"/>
  <c r="BH455" i="46"/>
  <c r="BH548" i="45"/>
  <c r="BG179" i="10"/>
  <c r="BH764" i="46"/>
  <c r="BG141" i="46"/>
  <c r="BH314" i="45"/>
  <c r="BG136" i="45"/>
  <c r="BG139" i="44"/>
  <c r="BG137" i="42"/>
  <c r="BG137" i="29"/>
  <c r="BH604" i="46"/>
  <c r="BG147" i="42"/>
  <c r="BG141" i="43"/>
  <c r="BG139" i="41"/>
  <c r="BA138" i="45" l="1"/>
  <c r="BA139" i="42"/>
  <c r="BB550" i="45"/>
  <c r="A141" i="41"/>
  <c r="BA142" i="41"/>
  <c r="BB457" i="46"/>
  <c r="BB766" i="46"/>
  <c r="BB606" i="46"/>
  <c r="BB316" i="45"/>
  <c r="BA141" i="44"/>
  <c r="BA139" i="29"/>
  <c r="BA181" i="10"/>
  <c r="BA143" i="46"/>
  <c r="BA143" i="43"/>
  <c r="BA149" i="42"/>
  <c r="BH765" i="46"/>
  <c r="BG140" i="44"/>
  <c r="BG137" i="45"/>
  <c r="BH549" i="45"/>
  <c r="BG138" i="42"/>
  <c r="BG180" i="10"/>
  <c r="BH315" i="45"/>
  <c r="BG142" i="43"/>
  <c r="BH456" i="46"/>
  <c r="BG148" i="42"/>
  <c r="BG139" i="42"/>
  <c r="BG142" i="46"/>
  <c r="BG138" i="29"/>
  <c r="BG141" i="41"/>
  <c r="BH605" i="46"/>
  <c r="BA140" i="29" l="1"/>
  <c r="BA144" i="46"/>
  <c r="BA142" i="44"/>
  <c r="BB767" i="46"/>
  <c r="BA143" i="41"/>
  <c r="BA150" i="42"/>
  <c r="A149" i="42"/>
  <c r="BA182" i="10"/>
  <c r="BB317" i="45"/>
  <c r="BB607" i="46"/>
  <c r="BB551" i="45"/>
  <c r="BA144" i="43"/>
  <c r="BB458" i="46"/>
  <c r="BA139" i="45"/>
  <c r="BG139" i="29"/>
  <c r="BG138" i="45"/>
  <c r="BG181" i="10"/>
  <c r="BG142" i="41"/>
  <c r="BH457" i="46"/>
  <c r="BG141" i="44"/>
  <c r="BH316" i="45"/>
  <c r="BH766" i="46"/>
  <c r="BH606" i="46"/>
  <c r="BG149" i="42"/>
  <c r="BG143" i="43"/>
  <c r="BG143" i="46"/>
  <c r="BH550" i="45"/>
  <c r="BA140" i="45" l="1"/>
  <c r="BA183" i="10"/>
  <c r="BB552" i="45"/>
  <c r="BB768" i="46"/>
  <c r="BA143" i="44"/>
  <c r="BB608" i="46"/>
  <c r="BA145" i="46"/>
  <c r="BB459" i="46"/>
  <c r="BA145" i="43"/>
  <c r="A150" i="42"/>
  <c r="BA151" i="42"/>
  <c r="BB318" i="45"/>
  <c r="BA144" i="41"/>
  <c r="BA141" i="29"/>
  <c r="BG144" i="43"/>
  <c r="BH767" i="46"/>
  <c r="BH317" i="45"/>
  <c r="BG139" i="45"/>
  <c r="BH551" i="45"/>
  <c r="BG150" i="42"/>
  <c r="BG140" i="29"/>
  <c r="BG144" i="46"/>
  <c r="BH458" i="46"/>
  <c r="BG143" i="41"/>
  <c r="BG142" i="44"/>
  <c r="BH607" i="46"/>
  <c r="BG182" i="10"/>
  <c r="BA146" i="43" l="1"/>
  <c r="BA152" i="42"/>
  <c r="BB460" i="46"/>
  <c r="BB769" i="46"/>
  <c r="BA184" i="10"/>
  <c r="BA146" i="46"/>
  <c r="BB553" i="45"/>
  <c r="BA145" i="41"/>
  <c r="A144" i="41"/>
  <c r="CL19" i="41" s="1"/>
  <c r="A141" i="29"/>
  <c r="BA142" i="29"/>
  <c r="BB609" i="46"/>
  <c r="BA141" i="45"/>
  <c r="BB319" i="45"/>
  <c r="BA144" i="44"/>
  <c r="BG143" i="44"/>
  <c r="BG144" i="41"/>
  <c r="BH459" i="46"/>
  <c r="BH318" i="45"/>
  <c r="BG183" i="10"/>
  <c r="BG151" i="42"/>
  <c r="BH608" i="46"/>
  <c r="BH768" i="46"/>
  <c r="BG140" i="45"/>
  <c r="BG141" i="29"/>
  <c r="BG145" i="46"/>
  <c r="BH552" i="45"/>
  <c r="BG145" i="43"/>
  <c r="BB320" i="45" l="1"/>
  <c r="BB610" i="46"/>
  <c r="BA185" i="10"/>
  <c r="A185" i="10"/>
  <c r="BH5" i="10" s="1"/>
  <c r="BA153" i="42"/>
  <c r="BA147" i="43"/>
  <c r="A146" i="43"/>
  <c r="BB554" i="45"/>
  <c r="A142" i="29"/>
  <c r="BA143" i="29"/>
  <c r="BA146" i="41"/>
  <c r="A145" i="41"/>
  <c r="CM20" i="41" s="1"/>
  <c r="BB770" i="46"/>
  <c r="BA147" i="46"/>
  <c r="BA145" i="44"/>
  <c r="BA142" i="45"/>
  <c r="BB461" i="46"/>
  <c r="BG152" i="42"/>
  <c r="BG146" i="46"/>
  <c r="BH609" i="46"/>
  <c r="BG141" i="45"/>
  <c r="BG145" i="41"/>
  <c r="BH553" i="45"/>
  <c r="BG146" i="43"/>
  <c r="BH554" i="45"/>
  <c r="BG144" i="44"/>
  <c r="BG184" i="10"/>
  <c r="BH769" i="46"/>
  <c r="BH319" i="45"/>
  <c r="BH460" i="46"/>
  <c r="BG142" i="29"/>
  <c r="A146" i="41" l="1"/>
  <c r="BA147" i="41"/>
  <c r="BA186" i="10"/>
  <c r="A186" i="10"/>
  <c r="BB611" i="46"/>
  <c r="BA144" i="29"/>
  <c r="A147" i="43"/>
  <c r="BA148" i="43"/>
  <c r="BA143" i="45"/>
  <c r="BB321" i="45"/>
  <c r="BB462" i="46"/>
  <c r="BB771" i="46"/>
  <c r="BA154" i="42"/>
  <c r="BA146" i="44"/>
  <c r="BA148" i="46"/>
  <c r="BR5" i="46"/>
  <c r="BR5" i="44"/>
  <c r="BR5" i="45"/>
  <c r="BR5" i="43"/>
  <c r="BR5" i="29"/>
  <c r="BR5" i="41"/>
  <c r="BR5" i="42"/>
  <c r="G180" i="10"/>
  <c r="BG145" i="44"/>
  <c r="BG142" i="45"/>
  <c r="BG153" i="42"/>
  <c r="BG143" i="29"/>
  <c r="BG185" i="10"/>
  <c r="BH610" i="46"/>
  <c r="BG146" i="41"/>
  <c r="BG147" i="46"/>
  <c r="BH770" i="46"/>
  <c r="BH320" i="45"/>
  <c r="BH461" i="46"/>
  <c r="BG147" i="43"/>
  <c r="BB463" i="46" l="1"/>
  <c r="BA144" i="45"/>
  <c r="BB612" i="46"/>
  <c r="BA149" i="46"/>
  <c r="BA145" i="29"/>
  <c r="A146" i="44"/>
  <c r="BA147" i="44"/>
  <c r="BA155" i="42"/>
  <c r="BB322" i="45"/>
  <c r="BA149" i="43"/>
  <c r="BA187" i="10"/>
  <c r="BB772" i="46"/>
  <c r="BA148" i="41"/>
  <c r="BG144" i="29"/>
  <c r="BG146" i="44"/>
  <c r="BH462" i="46"/>
  <c r="BH321" i="45"/>
  <c r="BG148" i="46"/>
  <c r="BH771" i="46"/>
  <c r="BG148" i="43"/>
  <c r="BG147" i="41"/>
  <c r="BH611" i="46"/>
  <c r="BG143" i="45"/>
  <c r="BG154" i="42"/>
  <c r="BG186" i="10"/>
  <c r="BA149" i="41" l="1"/>
  <c r="BB323" i="45"/>
  <c r="BA148" i="44"/>
  <c r="A147" i="44"/>
  <c r="BB613" i="46"/>
  <c r="BB464" i="46"/>
  <c r="A149" i="46"/>
  <c r="BA150" i="46"/>
  <c r="BB773" i="46"/>
  <c r="BA188" i="10"/>
  <c r="BA150" i="43"/>
  <c r="A155" i="42"/>
  <c r="BA156" i="42"/>
  <c r="A145" i="29"/>
  <c r="BA146" i="29"/>
  <c r="BA145" i="45"/>
  <c r="BG149" i="46"/>
  <c r="BH612" i="46"/>
  <c r="BH322" i="45"/>
  <c r="BG187" i="10"/>
  <c r="BG144" i="45"/>
  <c r="BG145" i="29"/>
  <c r="BG147" i="44"/>
  <c r="BH772" i="46"/>
  <c r="BH463" i="46"/>
  <c r="BG149" i="43"/>
  <c r="BG155" i="42"/>
  <c r="BG148" i="41"/>
  <c r="BA151" i="46" l="1"/>
  <c r="BA147" i="29"/>
  <c r="A146" i="29"/>
  <c r="BA151" i="43"/>
  <c r="BB324" i="45"/>
  <c r="BA150" i="41"/>
  <c r="BB465" i="46"/>
  <c r="A156" i="42"/>
  <c r="BA157" i="42"/>
  <c r="BA149" i="44"/>
  <c r="BA146" i="45"/>
  <c r="BB774" i="46"/>
  <c r="BA189" i="10"/>
  <c r="BB614" i="46"/>
  <c r="BH613" i="46"/>
  <c r="BH464" i="46"/>
  <c r="BG145" i="45"/>
  <c r="BG146" i="29"/>
  <c r="BG150" i="43"/>
  <c r="BG156" i="42"/>
  <c r="BH323" i="45"/>
  <c r="BH773" i="46"/>
  <c r="BG188" i="10"/>
  <c r="BG149" i="41"/>
  <c r="BG150" i="46"/>
  <c r="BG148" i="44"/>
  <c r="BA158" i="42" l="1"/>
  <c r="BA190" i="10"/>
  <c r="BA150" i="44"/>
  <c r="BB775" i="46"/>
  <c r="BA151" i="41"/>
  <c r="BB615" i="46"/>
  <c r="BA148" i="29"/>
  <c r="BA147" i="45"/>
  <c r="BB466" i="46"/>
  <c r="BB325" i="45"/>
  <c r="BA152" i="43"/>
  <c r="BA152" i="46"/>
  <c r="BH774" i="46"/>
  <c r="BH465" i="46"/>
  <c r="BG151" i="43"/>
  <c r="BG150" i="41"/>
  <c r="BG151" i="46"/>
  <c r="BH324" i="45"/>
  <c r="BG157" i="42"/>
  <c r="BG149" i="44"/>
  <c r="BG147" i="29"/>
  <c r="BG146" i="45"/>
  <c r="BG189" i="10"/>
  <c r="BH614" i="46"/>
  <c r="BB326" i="45" l="1"/>
  <c r="A147" i="45"/>
  <c r="BA148" i="45"/>
  <c r="BA149" i="29"/>
  <c r="BB776" i="46"/>
  <c r="BA151" i="44"/>
  <c r="BA153" i="46"/>
  <c r="BB616" i="46"/>
  <c r="BA152" i="41"/>
  <c r="A191" i="10"/>
  <c r="BA191" i="10"/>
  <c r="BB467" i="46"/>
  <c r="A152" i="43"/>
  <c r="BA153" i="43"/>
  <c r="BA159" i="42"/>
  <c r="BG148" i="29"/>
  <c r="BG190" i="10"/>
  <c r="BH775" i="46"/>
  <c r="BH325" i="45"/>
  <c r="BG158" i="42"/>
  <c r="BG152" i="46"/>
  <c r="BG151" i="41"/>
  <c r="BH615" i="46"/>
  <c r="BG150" i="44"/>
  <c r="BG147" i="45"/>
  <c r="BH466" i="46"/>
  <c r="BG152" i="43"/>
  <c r="BB617" i="46" l="1"/>
  <c r="BA150" i="29"/>
  <c r="A149" i="29"/>
  <c r="BA160" i="42"/>
  <c r="A159" i="42"/>
  <c r="BA152" i="44"/>
  <c r="BA149" i="45"/>
  <c r="BB777" i="46"/>
  <c r="A153" i="43"/>
  <c r="BA154" i="43"/>
  <c r="BB468" i="46"/>
  <c r="A152" i="41"/>
  <c r="BA153" i="41"/>
  <c r="A192" i="10"/>
  <c r="BA192" i="10"/>
  <c r="BA154" i="46"/>
  <c r="BB327" i="45"/>
  <c r="BH616" i="46"/>
  <c r="BG153" i="43"/>
  <c r="BH467" i="46"/>
  <c r="BH776" i="46"/>
  <c r="BG153" i="46"/>
  <c r="BG149" i="29"/>
  <c r="BH326" i="45"/>
  <c r="BG152" i="41"/>
  <c r="BG151" i="44"/>
  <c r="BG159" i="42"/>
  <c r="BG191" i="10"/>
  <c r="BG148" i="45"/>
  <c r="BA155" i="46" l="1"/>
  <c r="BB469" i="46"/>
  <c r="BA150" i="45"/>
  <c r="BA155" i="43"/>
  <c r="BA154" i="41"/>
  <c r="BB778" i="46"/>
  <c r="BB618" i="46"/>
  <c r="BB328" i="45"/>
  <c r="A152" i="44"/>
  <c r="BA153" i="44"/>
  <c r="BA193" i="10"/>
  <c r="A193" i="10"/>
  <c r="A160" i="42"/>
  <c r="BA161" i="42"/>
  <c r="A150" i="29"/>
  <c r="BA151" i="29"/>
  <c r="BH777" i="46"/>
  <c r="BH327" i="45"/>
  <c r="BG154" i="43"/>
  <c r="BH469" i="46"/>
  <c r="BG150" i="29"/>
  <c r="BG152" i="44"/>
  <c r="BH617" i="46"/>
  <c r="BG154" i="46"/>
  <c r="BG192" i="10"/>
  <c r="BH468" i="46"/>
  <c r="BG153" i="41"/>
  <c r="BG149" i="45"/>
  <c r="BG160" i="42"/>
  <c r="BB329" i="45" l="1"/>
  <c r="BA194" i="10"/>
  <c r="A154" i="41"/>
  <c r="BA155" i="41"/>
  <c r="A153" i="44"/>
  <c r="BA154" i="44"/>
  <c r="BA156" i="43"/>
  <c r="BB619" i="46"/>
  <c r="A150" i="45"/>
  <c r="CM4" i="45" s="1"/>
  <c r="BA151" i="45"/>
  <c r="BA156" i="46"/>
  <c r="BA152" i="29"/>
  <c r="A151" i="29"/>
  <c r="BA162" i="42"/>
  <c r="BB779" i="46"/>
  <c r="BG150" i="45"/>
  <c r="BG193" i="10"/>
  <c r="BG161" i="42"/>
  <c r="BG155" i="46"/>
  <c r="BG153" i="44"/>
  <c r="BH778" i="46"/>
  <c r="BG151" i="29"/>
  <c r="BG154" i="41"/>
  <c r="BH618" i="46"/>
  <c r="BG155" i="43"/>
  <c r="BH328" i="45"/>
  <c r="BA157" i="46" l="1"/>
  <c r="BA155" i="44"/>
  <c r="BA195" i="10"/>
  <c r="BA152" i="45"/>
  <c r="BB780" i="46"/>
  <c r="BA153" i="29"/>
  <c r="BA154" i="29" s="1"/>
  <c r="BA157" i="43"/>
  <c r="A156" i="43"/>
  <c r="BA156" i="41"/>
  <c r="BB330" i="45"/>
  <c r="BA163" i="42"/>
  <c r="BB620" i="46"/>
  <c r="BH329" i="45"/>
  <c r="BH619" i="46"/>
  <c r="BG155" i="41"/>
  <c r="BG156" i="46"/>
  <c r="BH779" i="46"/>
  <c r="BG156" i="43"/>
  <c r="BH620" i="46"/>
  <c r="BG154" i="44"/>
  <c r="BG151" i="45"/>
  <c r="BG152" i="29"/>
  <c r="BG162" i="42"/>
  <c r="BG194" i="10"/>
  <c r="A157" i="43" l="1"/>
  <c r="BA158" i="43"/>
  <c r="BB781" i="46"/>
  <c r="BA156" i="44"/>
  <c r="BB331" i="45"/>
  <c r="A163" i="42"/>
  <c r="BA164" i="42"/>
  <c r="BA157" i="41"/>
  <c r="BA196" i="10"/>
  <c r="BA155" i="29"/>
  <c r="BA156" i="29" s="1"/>
  <c r="A152" i="45"/>
  <c r="CL5" i="45" s="1"/>
  <c r="BA153" i="45"/>
  <c r="BA158" i="46"/>
  <c r="BG156" i="41"/>
  <c r="BG157" i="43"/>
  <c r="BG163" i="42"/>
  <c r="BG157" i="46"/>
  <c r="BH780" i="46"/>
  <c r="BG195" i="10"/>
  <c r="BG155" i="44"/>
  <c r="BH330" i="45"/>
  <c r="BG154" i="29"/>
  <c r="BG152" i="45"/>
  <c r="BA158" i="41" l="1"/>
  <c r="BB332" i="45"/>
  <c r="A156" i="44"/>
  <c r="BA157" i="44"/>
  <c r="BA159" i="46"/>
  <c r="BA165" i="42"/>
  <c r="A164" i="42"/>
  <c r="BA159" i="43"/>
  <c r="BB782" i="46"/>
  <c r="BA157" i="29"/>
  <c r="A156" i="29"/>
  <c r="BA197" i="10"/>
  <c r="BA154" i="45"/>
  <c r="A153" i="45"/>
  <c r="CM6" i="45" s="1"/>
  <c r="BH781" i="46"/>
  <c r="BG153" i="45"/>
  <c r="BG164" i="42"/>
  <c r="BG157" i="41"/>
  <c r="BG156" i="44"/>
  <c r="BG158" i="43"/>
  <c r="BH331" i="45"/>
  <c r="BG196" i="10"/>
  <c r="BG156" i="29"/>
  <c r="BG158" i="46"/>
  <c r="BB783" i="46" l="1"/>
  <c r="A165" i="42"/>
  <c r="BA166" i="42"/>
  <c r="BA159" i="41"/>
  <c r="BA160" i="43"/>
  <c r="BA160" i="46"/>
  <c r="BA158" i="29"/>
  <c r="BA155" i="45"/>
  <c r="A154" i="45"/>
  <c r="CN7" i="45" s="1"/>
  <c r="A157" i="44"/>
  <c r="BA158" i="44"/>
  <c r="BB333" i="45"/>
  <c r="BA198" i="10"/>
  <c r="A198" i="10"/>
  <c r="BG154" i="45"/>
  <c r="BG157" i="29"/>
  <c r="BG165" i="42"/>
  <c r="BG159" i="43"/>
  <c r="BG157" i="44"/>
  <c r="BG197" i="10"/>
  <c r="BH782" i="46"/>
  <c r="BG158" i="41"/>
  <c r="BG159" i="46"/>
  <c r="BH332" i="45"/>
  <c r="BA161" i="46" l="1"/>
  <c r="BA162" i="46" s="1"/>
  <c r="BB334" i="45"/>
  <c r="BA167" i="42"/>
  <c r="BA159" i="29"/>
  <c r="BA199" i="10"/>
  <c r="BA159" i="44"/>
  <c r="BA156" i="45"/>
  <c r="A155" i="45"/>
  <c r="CN8" i="45" s="1"/>
  <c r="A160" i="43"/>
  <c r="BA161" i="43"/>
  <c r="BA160" i="41"/>
  <c r="BB784" i="46"/>
  <c r="BH783" i="46"/>
  <c r="BH333" i="45"/>
  <c r="BG198" i="10"/>
  <c r="BG158" i="44"/>
  <c r="BG158" i="29"/>
  <c r="BG160" i="43"/>
  <c r="BG166" i="42"/>
  <c r="BG160" i="46"/>
  <c r="BG159" i="41"/>
  <c r="BG155" i="45"/>
  <c r="A162" i="46" l="1"/>
  <c r="BA163" i="46"/>
  <c r="BA164" i="46" s="1"/>
  <c r="A156" i="45"/>
  <c r="CN9" i="45" s="1"/>
  <c r="L398" i="45" s="1"/>
  <c r="BA157" i="45"/>
  <c r="BB335" i="45"/>
  <c r="A159" i="29"/>
  <c r="CL19" i="29" s="1"/>
  <c r="BA160" i="29"/>
  <c r="BA160" i="44"/>
  <c r="A160" i="41"/>
  <c r="BA161" i="41"/>
  <c r="A161" i="43"/>
  <c r="BA162" i="43"/>
  <c r="BB785" i="46"/>
  <c r="BA200" i="10"/>
  <c r="BA168" i="42"/>
  <c r="BA165" i="46"/>
  <c r="BG160" i="41"/>
  <c r="BG199" i="10"/>
  <c r="BG156" i="45"/>
  <c r="BG159" i="29"/>
  <c r="BH784" i="46"/>
  <c r="BG163" i="46"/>
  <c r="BG161" i="43"/>
  <c r="BH334" i="45"/>
  <c r="BG167" i="42"/>
  <c r="BG164" i="46"/>
  <c r="BG161" i="46"/>
  <c r="BG159" i="44"/>
  <c r="BG162" i="46"/>
  <c r="BA169" i="42" l="1"/>
  <c r="BA162" i="41"/>
  <c r="BB336" i="45"/>
  <c r="A165" i="46"/>
  <c r="BA166" i="46"/>
  <c r="BA158" i="45"/>
  <c r="A162" i="43"/>
  <c r="BA163" i="43"/>
  <c r="A160" i="29"/>
  <c r="CM20" i="29" s="1"/>
  <c r="BA161" i="29"/>
  <c r="BA201" i="10"/>
  <c r="BB786" i="46"/>
  <c r="A160" i="44"/>
  <c r="BA161" i="44"/>
  <c r="BG161" i="41"/>
  <c r="BH335" i="45"/>
  <c r="BG200" i="10"/>
  <c r="BG160" i="29"/>
  <c r="BG160" i="44"/>
  <c r="BH785" i="46"/>
  <c r="BG165" i="46"/>
  <c r="BG168" i="42"/>
  <c r="BG157" i="45"/>
  <c r="BG162" i="43"/>
  <c r="BB787" i="46" l="1"/>
  <c r="BA164" i="43"/>
  <c r="BA165" i="43" s="1"/>
  <c r="BA170" i="42"/>
  <c r="BA162" i="44"/>
  <c r="A161" i="44"/>
  <c r="BA202" i="10"/>
  <c r="BB337" i="45"/>
  <c r="A161" i="29"/>
  <c r="BA162" i="29"/>
  <c r="BA159" i="45"/>
  <c r="BA167" i="46"/>
  <c r="BA163" i="41"/>
  <c r="BG169" i="42"/>
  <c r="BG161" i="29"/>
  <c r="BH336" i="45"/>
  <c r="BG161" i="44"/>
  <c r="BH786" i="46"/>
  <c r="BG162" i="41"/>
  <c r="BG166" i="46"/>
  <c r="BG163" i="43"/>
  <c r="BG158" i="45"/>
  <c r="BG201" i="10"/>
  <c r="BB338" i="45" l="1"/>
  <c r="BB788" i="46"/>
  <c r="A162" i="44"/>
  <c r="BA163" i="44"/>
  <c r="A170" i="42"/>
  <c r="BA171" i="42"/>
  <c r="BA164" i="41"/>
  <c r="BA163" i="29"/>
  <c r="BA166" i="43"/>
  <c r="BA167" i="43" s="1"/>
  <c r="BA160" i="45"/>
  <c r="BA168" i="46"/>
  <c r="A203" i="10"/>
  <c r="BA203" i="10"/>
  <c r="BG162" i="29"/>
  <c r="BG170" i="42"/>
  <c r="BH337" i="45"/>
  <c r="BG163" i="41"/>
  <c r="BH787" i="46"/>
  <c r="BG202" i="10"/>
  <c r="BG167" i="46"/>
  <c r="BG159" i="45"/>
  <c r="BG165" i="43"/>
  <c r="BG162" i="44"/>
  <c r="BA172" i="42" l="1"/>
  <c r="BA168" i="43"/>
  <c r="A167" i="43"/>
  <c r="BA164" i="29"/>
  <c r="BA161" i="45"/>
  <c r="BA164" i="44"/>
  <c r="BA165" i="44" s="1"/>
  <c r="BB339" i="45"/>
  <c r="BA165" i="41"/>
  <c r="BB789" i="46"/>
  <c r="BA169" i="46"/>
  <c r="BA204" i="10"/>
  <c r="A204" i="10"/>
  <c r="BG171" i="42"/>
  <c r="BG163" i="44"/>
  <c r="BH788" i="46"/>
  <c r="BG163" i="29"/>
  <c r="BG164" i="41"/>
  <c r="BH338" i="45"/>
  <c r="BG203" i="10"/>
  <c r="BG160" i="45"/>
  <c r="BG168" i="46"/>
  <c r="BG167" i="43"/>
  <c r="A205" i="10" l="1"/>
  <c r="BA205" i="10"/>
  <c r="BB790" i="46"/>
  <c r="BA165" i="29"/>
  <c r="BA162" i="45"/>
  <c r="BA170" i="46"/>
  <c r="BB340" i="45"/>
  <c r="BA169" i="43"/>
  <c r="BA173" i="42"/>
  <c r="BA166" i="44"/>
  <c r="BA167" i="44" s="1"/>
  <c r="BA166" i="41"/>
  <c r="BG204" i="10"/>
  <c r="BH339" i="45"/>
  <c r="BG161" i="45"/>
  <c r="BG172" i="42"/>
  <c r="BG169" i="46"/>
  <c r="BH789" i="46"/>
  <c r="BG165" i="41"/>
  <c r="BG164" i="29"/>
  <c r="BG165" i="44"/>
  <c r="BG168" i="43"/>
  <c r="A173" i="42" l="1"/>
  <c r="CL19" i="42" s="1"/>
  <c r="BA174" i="42"/>
  <c r="BB341" i="45"/>
  <c r="BA166" i="29"/>
  <c r="BB791" i="46"/>
  <c r="BA206" i="10"/>
  <c r="BA168" i="44"/>
  <c r="A167" i="44"/>
  <c r="BA171" i="46"/>
  <c r="BA167" i="41"/>
  <c r="BA163" i="45"/>
  <c r="BA170" i="43"/>
  <c r="BG169" i="43"/>
  <c r="BG166" i="41"/>
  <c r="BH790" i="46"/>
  <c r="BG205" i="10"/>
  <c r="BG165" i="29"/>
  <c r="BG167" i="44"/>
  <c r="BH340" i="45"/>
  <c r="BG173" i="42"/>
  <c r="BG170" i="46"/>
  <c r="BG162" i="45"/>
  <c r="A170" i="43" l="1"/>
  <c r="CL19" i="43" s="1"/>
  <c r="BA171" i="43"/>
  <c r="BA169" i="44"/>
  <c r="BA167" i="29"/>
  <c r="BB342" i="45"/>
  <c r="BA175" i="42"/>
  <c r="A174" i="42"/>
  <c r="CM20" i="42" s="1"/>
  <c r="BA172" i="46"/>
  <c r="BA164" i="45"/>
  <c r="BB792" i="46"/>
  <c r="BA207" i="10"/>
  <c r="BA168" i="41"/>
  <c r="BG168" i="44"/>
  <c r="BH341" i="45"/>
  <c r="BG171" i="46"/>
  <c r="BG206" i="10"/>
  <c r="BG170" i="43"/>
  <c r="BG167" i="41"/>
  <c r="BG163" i="45"/>
  <c r="BG166" i="29"/>
  <c r="BH791" i="46"/>
  <c r="BG174" i="42"/>
  <c r="A167" i="29" l="1"/>
  <c r="BA168" i="29"/>
  <c r="BA165" i="45"/>
  <c r="A164" i="45"/>
  <c r="CN10" i="45" s="1"/>
  <c r="BA170" i="44"/>
  <c r="A175" i="42"/>
  <c r="BA176" i="42"/>
  <c r="BA172" i="43"/>
  <c r="A171" i="43"/>
  <c r="CM20" i="43" s="1"/>
  <c r="BB793" i="46"/>
  <c r="BA173" i="46"/>
  <c r="BB343" i="45"/>
  <c r="BA169" i="41"/>
  <c r="BA208" i="10"/>
  <c r="BG172" i="46"/>
  <c r="BH342" i="45"/>
  <c r="BG168" i="41"/>
  <c r="BG171" i="43"/>
  <c r="BH792" i="46"/>
  <c r="BG169" i="44"/>
  <c r="BG167" i="29"/>
  <c r="BG164" i="45"/>
  <c r="BG175" i="42"/>
  <c r="BG207" i="10"/>
  <c r="A172" i="43" l="1"/>
  <c r="BA173" i="43"/>
  <c r="BA171" i="44"/>
  <c r="A170" i="44"/>
  <c r="CL19" i="44" s="1"/>
  <c r="BA166" i="45"/>
  <c r="BB794" i="46"/>
  <c r="BA169" i="29"/>
  <c r="BB344" i="45"/>
  <c r="BA177" i="42"/>
  <c r="BA170" i="41"/>
  <c r="BA209" i="10"/>
  <c r="BA174" i="46"/>
  <c r="BG169" i="41"/>
  <c r="BG165" i="45"/>
  <c r="BG176" i="42"/>
  <c r="BH343" i="45"/>
  <c r="BH794" i="46"/>
  <c r="BG170" i="44"/>
  <c r="BG173" i="46"/>
  <c r="BG168" i="29"/>
  <c r="BG208" i="10"/>
  <c r="BH793" i="46"/>
  <c r="BG172" i="43"/>
  <c r="BA178" i="42" l="1"/>
  <c r="A166" i="45"/>
  <c r="CM11" i="45" s="1"/>
  <c r="BA167" i="45"/>
  <c r="BA175" i="46"/>
  <c r="BA210" i="10"/>
  <c r="A210" i="10"/>
  <c r="BH6" i="10" s="1"/>
  <c r="BA171" i="41"/>
  <c r="BB345" i="45"/>
  <c r="A169" i="29"/>
  <c r="BA170" i="29"/>
  <c r="BA174" i="43"/>
  <c r="BA172" i="44"/>
  <c r="A171" i="44"/>
  <c r="CM20" i="44" s="1"/>
  <c r="BG169" i="29"/>
  <c r="BG174" i="46"/>
  <c r="BG171" i="44"/>
  <c r="BG209" i="10"/>
  <c r="BG177" i="42"/>
  <c r="BG170" i="41"/>
  <c r="BG166" i="45"/>
  <c r="BG173" i="43"/>
  <c r="BH344" i="45"/>
  <c r="A172" i="44" l="1"/>
  <c r="BA173" i="44"/>
  <c r="BA171" i="29"/>
  <c r="BA168" i="45"/>
  <c r="A167" i="45"/>
  <c r="BR6" i="46"/>
  <c r="BR6" i="45"/>
  <c r="BR6" i="44"/>
  <c r="BR6" i="42"/>
  <c r="BR6" i="43"/>
  <c r="BR6" i="29"/>
  <c r="BR6" i="41"/>
  <c r="G181" i="10"/>
  <c r="A174" i="43"/>
  <c r="BA175" i="43"/>
  <c r="BB346" i="45"/>
  <c r="A211" i="10"/>
  <c r="BA211" i="10"/>
  <c r="BA176" i="46"/>
  <c r="BA172" i="41"/>
  <c r="BA179" i="42"/>
  <c r="BG167" i="45"/>
  <c r="BH345" i="45"/>
  <c r="BG174" i="43"/>
  <c r="BG210" i="10"/>
  <c r="BG178" i="42"/>
  <c r="BG175" i="46"/>
  <c r="BG170" i="29"/>
  <c r="BG172" i="44"/>
  <c r="BG171" i="41"/>
  <c r="BA173" i="41" l="1"/>
  <c r="BA177" i="46"/>
  <c r="A176" i="46"/>
  <c r="BA172" i="29"/>
  <c r="BA174" i="44"/>
  <c r="BB347" i="45"/>
  <c r="BA212" i="10"/>
  <c r="BA176" i="43"/>
  <c r="A168" i="45"/>
  <c r="BA169" i="45"/>
  <c r="BA180" i="42"/>
  <c r="BG171" i="29"/>
  <c r="BG173" i="44"/>
  <c r="BG172" i="41"/>
  <c r="BG211" i="10"/>
  <c r="BG175" i="43"/>
  <c r="BG168" i="45"/>
  <c r="BG176" i="46"/>
  <c r="BH346" i="45"/>
  <c r="BG179" i="42"/>
  <c r="BA213" i="10" l="1"/>
  <c r="A174" i="44"/>
  <c r="BA175" i="44"/>
  <c r="BA178" i="46"/>
  <c r="CO14" i="45"/>
  <c r="CN13" i="45"/>
  <c r="BA170" i="45"/>
  <c r="BA173" i="29"/>
  <c r="BA181" i="42"/>
  <c r="BA177" i="43"/>
  <c r="BB348" i="45"/>
  <c r="BA174" i="41"/>
  <c r="BG176" i="43"/>
  <c r="BG177" i="46"/>
  <c r="BG180" i="42"/>
  <c r="BG172" i="29"/>
  <c r="BG212" i="10"/>
  <c r="BG173" i="41"/>
  <c r="BH347" i="45"/>
  <c r="BG174" i="44"/>
  <c r="BG169" i="45"/>
  <c r="A178" i="46" l="1"/>
  <c r="BA179" i="46"/>
  <c r="BA178" i="43"/>
  <c r="BA171" i="45"/>
  <c r="BA176" i="44"/>
  <c r="BB349" i="45"/>
  <c r="BA175" i="41"/>
  <c r="A181" i="42"/>
  <c r="BA182" i="42"/>
  <c r="BA174" i="29"/>
  <c r="BA214" i="10"/>
  <c r="BH348" i="45"/>
  <c r="BG175" i="44"/>
  <c r="BG178" i="46"/>
  <c r="BG173" i="29"/>
  <c r="BG177" i="43"/>
  <c r="BG170" i="45"/>
  <c r="BG174" i="41"/>
  <c r="BG181" i="42"/>
  <c r="BG213" i="10"/>
  <c r="BA179" i="43" l="1"/>
  <c r="BB350" i="45"/>
  <c r="BA215" i="10"/>
  <c r="BA176" i="41"/>
  <c r="BA172" i="45"/>
  <c r="BA177" i="44"/>
  <c r="BA183" i="42"/>
  <c r="BA175" i="29"/>
  <c r="BA180" i="46"/>
  <c r="BG171" i="45"/>
  <c r="BG179" i="46"/>
  <c r="BH349" i="45"/>
  <c r="BG182" i="42"/>
  <c r="BG214" i="10"/>
  <c r="BG174" i="29"/>
  <c r="BG176" i="44"/>
  <c r="BG175" i="41"/>
  <c r="BG178" i="43"/>
  <c r="BA216" i="10" l="1"/>
  <c r="A216" i="10"/>
  <c r="BA173" i="45"/>
  <c r="BB351" i="45"/>
  <c r="BA181" i="46"/>
  <c r="A180" i="46"/>
  <c r="A183" i="42"/>
  <c r="BA184" i="42"/>
  <c r="BA178" i="44"/>
  <c r="BA176" i="29"/>
  <c r="A175" i="29"/>
  <c r="BA177" i="41"/>
  <c r="BA180" i="43"/>
  <c r="BG179" i="43"/>
  <c r="BH350" i="45"/>
  <c r="BG177" i="44"/>
  <c r="BG176" i="41"/>
  <c r="BG215" i="10"/>
  <c r="BG172" i="45"/>
  <c r="BG180" i="46"/>
  <c r="BG183" i="42"/>
  <c r="BG175" i="29"/>
  <c r="BA174" i="45" l="1"/>
  <c r="BA179" i="44"/>
  <c r="BA182" i="46"/>
  <c r="BA185" i="42"/>
  <c r="BA217" i="10"/>
  <c r="A217" i="10"/>
  <c r="BA181" i="43"/>
  <c r="BB352" i="45"/>
  <c r="BA178" i="41"/>
  <c r="BA177" i="29"/>
  <c r="BG178" i="44"/>
  <c r="BH351" i="45"/>
  <c r="BG181" i="46"/>
  <c r="BG176" i="29"/>
  <c r="BG173" i="45"/>
  <c r="BG177" i="41"/>
  <c r="BG184" i="42"/>
  <c r="BG180" i="43"/>
  <c r="BG216" i="10"/>
  <c r="BA183" i="46" l="1"/>
  <c r="BA180" i="44"/>
  <c r="BA218" i="10"/>
  <c r="A218" i="10"/>
  <c r="BA186" i="42"/>
  <c r="BA178" i="29"/>
  <c r="BB353" i="45"/>
  <c r="BA179" i="41"/>
  <c r="BA182" i="43"/>
  <c r="BA175" i="45"/>
  <c r="BG217" i="10"/>
  <c r="BG177" i="29"/>
  <c r="BG178" i="41"/>
  <c r="BH352" i="45"/>
  <c r="BG174" i="45"/>
  <c r="BG181" i="43"/>
  <c r="BG182" i="46"/>
  <c r="BG179" i="44"/>
  <c r="BG185" i="42"/>
  <c r="A182" i="43" l="1"/>
  <c r="BA183" i="43"/>
  <c r="BA219" i="10"/>
  <c r="BA179" i="29"/>
  <c r="BA176" i="45"/>
  <c r="BA181" i="44"/>
  <c r="BB354" i="45"/>
  <c r="BA180" i="41"/>
  <c r="BA187" i="42"/>
  <c r="BA184" i="46"/>
  <c r="BG178" i="29"/>
  <c r="BH353" i="45"/>
  <c r="BG180" i="44"/>
  <c r="BG175" i="45"/>
  <c r="BG182" i="43"/>
  <c r="BG218" i="10"/>
  <c r="BG186" i="42"/>
  <c r="BG183" i="46"/>
  <c r="BG179" i="41"/>
  <c r="BA180" i="29" l="1"/>
  <c r="BA184" i="43"/>
  <c r="BA188" i="42"/>
  <c r="BB355" i="45"/>
  <c r="BA181" i="41"/>
  <c r="A184" i="46"/>
  <c r="BA185" i="46"/>
  <c r="BA182" i="44"/>
  <c r="BA177" i="45"/>
  <c r="BA220" i="10"/>
  <c r="BH354" i="45"/>
  <c r="BG180" i="41"/>
  <c r="BG181" i="44"/>
  <c r="BG179" i="29"/>
  <c r="BG184" i="46"/>
  <c r="BG183" i="43"/>
  <c r="BG176" i="45"/>
  <c r="BG187" i="42"/>
  <c r="BG219" i="10"/>
  <c r="BA183" i="44" l="1"/>
  <c r="A182" i="44"/>
  <c r="BA182" i="41"/>
  <c r="BA189" i="42"/>
  <c r="BA181" i="29"/>
  <c r="BA186" i="46"/>
  <c r="BB356" i="45"/>
  <c r="BA178" i="45"/>
  <c r="BA221" i="10"/>
  <c r="BA185" i="43"/>
  <c r="A184" i="43"/>
  <c r="CM21" i="43" s="1"/>
  <c r="BG220" i="10"/>
  <c r="BG184" i="43"/>
  <c r="BG177" i="45"/>
  <c r="BG185" i="46"/>
  <c r="BG180" i="29"/>
  <c r="BG188" i="42"/>
  <c r="BG182" i="44"/>
  <c r="BG181" i="41"/>
  <c r="BH355" i="45"/>
  <c r="BB357" i="45" l="1"/>
  <c r="BA190" i="42"/>
  <c r="A189" i="42"/>
  <c r="BA184" i="44"/>
  <c r="BA187" i="46"/>
  <c r="BA182" i="29"/>
  <c r="BA183" i="41"/>
  <c r="A185" i="43"/>
  <c r="BA186" i="43"/>
  <c r="BA187" i="43" s="1"/>
  <c r="BA222" i="10"/>
  <c r="BA179" i="45"/>
  <c r="BG178" i="45"/>
  <c r="BG181" i="29"/>
  <c r="BG186" i="46"/>
  <c r="BG182" i="41"/>
  <c r="BG185" i="43"/>
  <c r="BG189" i="42"/>
  <c r="BH356" i="45"/>
  <c r="BG183" i="44"/>
  <c r="BG221" i="10"/>
  <c r="BA188" i="46" l="1"/>
  <c r="A187" i="46"/>
  <c r="BA185" i="44"/>
  <c r="A184" i="44"/>
  <c r="CM21" i="44" s="1"/>
  <c r="BA223" i="10"/>
  <c r="A223" i="10"/>
  <c r="BA184" i="41"/>
  <c r="BA191" i="42"/>
  <c r="BA183" i="29"/>
  <c r="BA180" i="45"/>
  <c r="A187" i="43"/>
  <c r="BA188" i="43"/>
  <c r="BB358" i="45"/>
  <c r="BG190" i="42"/>
  <c r="BG187" i="46"/>
  <c r="BG222" i="10"/>
  <c r="BG187" i="43"/>
  <c r="BG179" i="45"/>
  <c r="BG184" i="44"/>
  <c r="BH357" i="45"/>
  <c r="BG183" i="41"/>
  <c r="BG182" i="29"/>
  <c r="BA192" i="42" l="1"/>
  <c r="BA185" i="41"/>
  <c r="A185" i="44"/>
  <c r="BA186" i="44"/>
  <c r="BA187" i="44" s="1"/>
  <c r="BA189" i="43"/>
  <c r="A180" i="45"/>
  <c r="CL15" i="45" s="1"/>
  <c r="BA181" i="45"/>
  <c r="BA224" i="10"/>
  <c r="BA184" i="29"/>
  <c r="BA189" i="46"/>
  <c r="BB359" i="45"/>
  <c r="BG188" i="43"/>
  <c r="BG188" i="46"/>
  <c r="BG185" i="44"/>
  <c r="BH358" i="45"/>
  <c r="BG184" i="41"/>
  <c r="BG180" i="45"/>
  <c r="BG191" i="42"/>
  <c r="BG183" i="29"/>
  <c r="BG223" i="10"/>
  <c r="BA225" i="10" l="1"/>
  <c r="BA190" i="43"/>
  <c r="A189" i="46"/>
  <c r="BA190" i="46"/>
  <c r="BA186" i="41"/>
  <c r="BA185" i="29"/>
  <c r="BA182" i="45"/>
  <c r="A181" i="45"/>
  <c r="A187" i="44"/>
  <c r="BA188" i="44"/>
  <c r="BB360" i="45"/>
  <c r="BA193" i="42"/>
  <c r="BH359" i="45"/>
  <c r="BG192" i="42"/>
  <c r="BG184" i="29"/>
  <c r="BG185" i="41"/>
  <c r="BG189" i="43"/>
  <c r="BG181" i="45"/>
  <c r="BG224" i="10"/>
  <c r="BG187" i="44"/>
  <c r="BG189" i="46"/>
  <c r="BA191" i="43" l="1"/>
  <c r="BA187" i="41"/>
  <c r="BB361" i="45"/>
  <c r="BA226" i="10"/>
  <c r="BA189" i="44"/>
  <c r="BA190" i="44" s="1"/>
  <c r="A182" i="45"/>
  <c r="BA183" i="45"/>
  <c r="BA194" i="42"/>
  <c r="BA186" i="29"/>
  <c r="BA191" i="46"/>
  <c r="BG182" i="45"/>
  <c r="BG185" i="29"/>
  <c r="BG186" i="41"/>
  <c r="BG193" i="42"/>
  <c r="BH360" i="45"/>
  <c r="BG188" i="44"/>
  <c r="BG190" i="46"/>
  <c r="BG190" i="43"/>
  <c r="BG225" i="10"/>
  <c r="BA192" i="43" l="1"/>
  <c r="BA188" i="41"/>
  <c r="BA184" i="45"/>
  <c r="A191" i="46"/>
  <c r="BA192" i="46"/>
  <c r="BA191" i="44"/>
  <c r="BA187" i="29"/>
  <c r="BA195" i="42"/>
  <c r="BA227" i="10"/>
  <c r="BB362" i="45"/>
  <c r="BG226" i="10"/>
  <c r="BH362" i="45"/>
  <c r="BH361" i="45"/>
  <c r="BG190" i="44"/>
  <c r="BG187" i="41"/>
  <c r="BG194" i="42"/>
  <c r="BG183" i="45"/>
  <c r="BG191" i="43"/>
  <c r="BG186" i="29"/>
  <c r="BG191" i="46"/>
  <c r="A228" i="10" l="1"/>
  <c r="BA228" i="10"/>
  <c r="BA192" i="44"/>
  <c r="BA189" i="41"/>
  <c r="BA185" i="45"/>
  <c r="A184" i="45"/>
  <c r="BA193" i="46"/>
  <c r="BA196" i="42"/>
  <c r="BA188" i="29"/>
  <c r="BA189" i="29" s="1"/>
  <c r="BA193" i="43"/>
  <c r="BG227" i="10"/>
  <c r="BG195" i="42"/>
  <c r="BG189" i="29"/>
  <c r="BG188" i="41"/>
  <c r="BG192" i="46"/>
  <c r="BG192" i="43"/>
  <c r="BG184" i="45"/>
  <c r="BG191" i="44"/>
  <c r="BG187" i="29"/>
  <c r="A193" i="46" l="1"/>
  <c r="BA194" i="46"/>
  <c r="BA186" i="45"/>
  <c r="BA193" i="44"/>
  <c r="BA229" i="10"/>
  <c r="A229" i="10"/>
  <c r="BA190" i="41"/>
  <c r="A189" i="41"/>
  <c r="CM21" i="41" s="1"/>
  <c r="BA190" i="29"/>
  <c r="BA194" i="43"/>
  <c r="BA197" i="42"/>
  <c r="BG192" i="44"/>
  <c r="BG189" i="41"/>
  <c r="BG185" i="45"/>
  <c r="BG188" i="29"/>
  <c r="BG228" i="10"/>
  <c r="BG196" i="42"/>
  <c r="BG193" i="43"/>
  <c r="BG193" i="46"/>
  <c r="BA230" i="10" l="1"/>
  <c r="A230" i="10"/>
  <c r="BA195" i="46"/>
  <c r="A194" i="43"/>
  <c r="BA195" i="43"/>
  <c r="BA198" i="42"/>
  <c r="BA191" i="29"/>
  <c r="A190" i="41"/>
  <c r="BA191" i="41"/>
  <c r="BA194" i="44"/>
  <c r="BA187" i="45"/>
  <c r="BG194" i="43"/>
  <c r="BG186" i="45"/>
  <c r="BG229" i="10"/>
  <c r="BG194" i="46"/>
  <c r="BG197" i="42"/>
  <c r="BG193" i="44"/>
  <c r="BG190" i="41"/>
  <c r="BG190" i="29"/>
  <c r="BA192" i="29" l="1"/>
  <c r="BA196" i="46"/>
  <c r="BA195" i="44"/>
  <c r="BA196" i="44" s="1"/>
  <c r="A231" i="10"/>
  <c r="BA231" i="10"/>
  <c r="BA199" i="42"/>
  <c r="BA196" i="43"/>
  <c r="BA192" i="41"/>
  <c r="BA188" i="45"/>
  <c r="BG191" i="41"/>
  <c r="BG191" i="29"/>
  <c r="BG187" i="45"/>
  <c r="BG195" i="43"/>
  <c r="BG230" i="10"/>
  <c r="BG198" i="42"/>
  <c r="BG195" i="46"/>
  <c r="BG194" i="44"/>
  <c r="BA232" i="10" l="1"/>
  <c r="BA197" i="46"/>
  <c r="BA197" i="43"/>
  <c r="BA189" i="45"/>
  <c r="BA197" i="44"/>
  <c r="A196" i="44"/>
  <c r="BA193" i="41"/>
  <c r="BA200" i="42"/>
  <c r="BA193" i="29"/>
  <c r="BG192" i="29"/>
  <c r="BG196" i="43"/>
  <c r="BG192" i="41"/>
  <c r="BG196" i="46"/>
  <c r="BG199" i="42"/>
  <c r="BG231" i="10"/>
  <c r="BG188" i="45"/>
  <c r="BG196" i="44"/>
  <c r="BA201" i="42" l="1"/>
  <c r="BA233" i="10"/>
  <c r="BA194" i="29"/>
  <c r="BA198" i="43"/>
  <c r="A197" i="46"/>
  <c r="BA198" i="46"/>
  <c r="BA190" i="45"/>
  <c r="BA194" i="41"/>
  <c r="BA198" i="44"/>
  <c r="BG232" i="10"/>
  <c r="BG197" i="43"/>
  <c r="BG189" i="45"/>
  <c r="BG200" i="42"/>
  <c r="BG197" i="44"/>
  <c r="BG193" i="41"/>
  <c r="BG193" i="29"/>
  <c r="BG197" i="46"/>
  <c r="BA199" i="44" l="1"/>
  <c r="BA199" i="46"/>
  <c r="BA234" i="10"/>
  <c r="BA202" i="42"/>
  <c r="A190" i="45"/>
  <c r="BA191" i="45"/>
  <c r="BA195" i="29"/>
  <c r="BA195" i="41"/>
  <c r="BA199" i="43"/>
  <c r="BG233" i="10"/>
  <c r="BG201" i="42"/>
  <c r="BG198" i="46"/>
  <c r="BG194" i="41"/>
  <c r="BG190" i="45"/>
  <c r="BG194" i="29"/>
  <c r="BG198" i="44"/>
  <c r="BG198" i="43"/>
  <c r="BA192" i="45" l="1"/>
  <c r="A191" i="45"/>
  <c r="BA196" i="41"/>
  <c r="BA196" i="29"/>
  <c r="BA235" i="10"/>
  <c r="BA203" i="42"/>
  <c r="BA200" i="46"/>
  <c r="BA200" i="43"/>
  <c r="BA200" i="44"/>
  <c r="BG199" i="46"/>
  <c r="BG191" i="45"/>
  <c r="BG199" i="44"/>
  <c r="BG202" i="42"/>
  <c r="BG199" i="43"/>
  <c r="BG195" i="29"/>
  <c r="BG234" i="10"/>
  <c r="BG195" i="41"/>
  <c r="A200" i="46" l="1"/>
  <c r="BA201" i="46"/>
  <c r="A236" i="10"/>
  <c r="BH7" i="10" s="1"/>
  <c r="BA236" i="10"/>
  <c r="BA197" i="41"/>
  <c r="BA204" i="42"/>
  <c r="BA201" i="44"/>
  <c r="BA197" i="29"/>
  <c r="BA201" i="43"/>
  <c r="BA193" i="45"/>
  <c r="BG203" i="42"/>
  <c r="BG196" i="41"/>
  <c r="BG192" i="45"/>
  <c r="BG200" i="43"/>
  <c r="BG200" i="44"/>
  <c r="BG196" i="29"/>
  <c r="BG235" i="10"/>
  <c r="BG200" i="46"/>
  <c r="BA202" i="43" l="1"/>
  <c r="A201" i="43"/>
  <c r="BA202" i="44"/>
  <c r="BA198" i="41"/>
  <c r="BR7" i="46"/>
  <c r="BR7" i="44"/>
  <c r="BR7" i="45"/>
  <c r="BR7" i="43"/>
  <c r="BR7" i="29"/>
  <c r="BR7" i="41"/>
  <c r="BR7" i="42"/>
  <c r="G183" i="10"/>
  <c r="A201" i="46"/>
  <c r="BA202" i="46"/>
  <c r="BA194" i="45"/>
  <c r="BA198" i="29"/>
  <c r="BA205" i="42"/>
  <c r="A237" i="10"/>
  <c r="BA237" i="10"/>
  <c r="BG201" i="43"/>
  <c r="BG236" i="10"/>
  <c r="BG193" i="45"/>
  <c r="BG204" i="42"/>
  <c r="BG197" i="41"/>
  <c r="BG201" i="44"/>
  <c r="BG201" i="46"/>
  <c r="BG197" i="29"/>
  <c r="BA203" i="46" l="1"/>
  <c r="BA203" i="43"/>
  <c r="BA206" i="42"/>
  <c r="BA203" i="44"/>
  <c r="BA238" i="10"/>
  <c r="BA199" i="29"/>
  <c r="BA195" i="45"/>
  <c r="BA199" i="41"/>
  <c r="BG202" i="44"/>
  <c r="BG202" i="43"/>
  <c r="BG205" i="42"/>
  <c r="BG198" i="41"/>
  <c r="BG237" i="10"/>
  <c r="BG202" i="46"/>
  <c r="BG194" i="45"/>
  <c r="BG198" i="29"/>
  <c r="BA204" i="46" l="1"/>
  <c r="BA200" i="29"/>
  <c r="BA200" i="41"/>
  <c r="BA239" i="10"/>
  <c r="BA196" i="45"/>
  <c r="BA204" i="44"/>
  <c r="BA207" i="42"/>
  <c r="BA204" i="43"/>
  <c r="BG203" i="46"/>
  <c r="BG206" i="42"/>
  <c r="BG195" i="45"/>
  <c r="BG199" i="29"/>
  <c r="BG203" i="43"/>
  <c r="BG199" i="41"/>
  <c r="BG238" i="10"/>
  <c r="BG203" i="44"/>
  <c r="BA208" i="42" l="1"/>
  <c r="BA205" i="44"/>
  <c r="A196" i="45"/>
  <c r="BA197" i="45"/>
  <c r="BA240" i="10"/>
  <c r="BA201" i="41"/>
  <c r="BA205" i="43"/>
  <c r="BA201" i="29"/>
  <c r="BA205" i="46"/>
  <c r="BG200" i="29"/>
  <c r="BG196" i="45"/>
  <c r="BG239" i="10"/>
  <c r="BG207" i="42"/>
  <c r="BG200" i="41"/>
  <c r="BG204" i="46"/>
  <c r="BG204" i="43"/>
  <c r="BG204" i="44"/>
  <c r="BA206" i="46" l="1"/>
  <c r="BA206" i="43"/>
  <c r="BA198" i="45"/>
  <c r="BA206" i="44"/>
  <c r="BA202" i="41"/>
  <c r="BA202" i="29"/>
  <c r="BA241" i="10"/>
  <c r="BA209" i="42"/>
  <c r="BG205" i="46"/>
  <c r="BG240" i="10"/>
  <c r="BG208" i="42"/>
  <c r="BG197" i="45"/>
  <c r="BG201" i="29"/>
  <c r="BG205" i="44"/>
  <c r="BG201" i="41"/>
  <c r="BG205" i="43"/>
  <c r="BA199" i="45" l="1"/>
  <c r="BA242" i="10"/>
  <c r="A242" i="10"/>
  <c r="BA203" i="29"/>
  <c r="BA203" i="41"/>
  <c r="BA207" i="44"/>
  <c r="BA207" i="43"/>
  <c r="BA210" i="42"/>
  <c r="BA207" i="46"/>
  <c r="BG206" i="46"/>
  <c r="BG241" i="10"/>
  <c r="BG206" i="43"/>
  <c r="BG202" i="29"/>
  <c r="BG198" i="45"/>
  <c r="BG202" i="41"/>
  <c r="BG209" i="42"/>
  <c r="BG206" i="44"/>
  <c r="BA211" i="42" l="1"/>
  <c r="BA208" i="44"/>
  <c r="A243" i="10"/>
  <c r="BA243" i="10"/>
  <c r="BA208" i="43"/>
  <c r="BA204" i="29"/>
  <c r="BA204" i="41"/>
  <c r="BA205" i="41" s="1"/>
  <c r="A203" i="41"/>
  <c r="BA208" i="46"/>
  <c r="BA200" i="45"/>
  <c r="BG203" i="29"/>
  <c r="BG210" i="42"/>
  <c r="BG203" i="41"/>
  <c r="BG199" i="45"/>
  <c r="BG207" i="43"/>
  <c r="BG207" i="44"/>
  <c r="BG207" i="46"/>
  <c r="BG242" i="10"/>
  <c r="A244" i="10" l="1"/>
  <c r="BA244" i="10"/>
  <c r="BA209" i="44"/>
  <c r="A208" i="44"/>
  <c r="CM22" i="44" s="1"/>
  <c r="BA206" i="41"/>
  <c r="BA209" i="46"/>
  <c r="BA209" i="43"/>
  <c r="BA201" i="45"/>
  <c r="BA205" i="29"/>
  <c r="BA212" i="42"/>
  <c r="BG208" i="43"/>
  <c r="BG208" i="44"/>
  <c r="BG205" i="41"/>
  <c r="BG204" i="29"/>
  <c r="BG243" i="10"/>
  <c r="BG211" i="42"/>
  <c r="BG208" i="46"/>
  <c r="BG200" i="45"/>
  <c r="A209" i="44" l="1"/>
  <c r="BA210" i="44"/>
  <c r="BA211" i="44" s="1"/>
  <c r="BA213" i="42"/>
  <c r="BA245" i="10"/>
  <c r="BA210" i="43"/>
  <c r="BA207" i="41"/>
  <c r="A205" i="29"/>
  <c r="CM21" i="29" s="1"/>
  <c r="BA206" i="29"/>
  <c r="BA202" i="45"/>
  <c r="BA210" i="46"/>
  <c r="BG209" i="46"/>
  <c r="BG206" i="41"/>
  <c r="BG209" i="44"/>
  <c r="BG244" i="10"/>
  <c r="BG201" i="45"/>
  <c r="BG205" i="29"/>
  <c r="BG212" i="42"/>
  <c r="BG209" i="43"/>
  <c r="BA246" i="10" l="1"/>
  <c r="A202" i="45"/>
  <c r="BA203" i="45"/>
  <c r="BA211" i="46"/>
  <c r="BA208" i="41"/>
  <c r="A206" i="29"/>
  <c r="BA207" i="29"/>
  <c r="BA211" i="43"/>
  <c r="A211" i="44"/>
  <c r="BA212" i="44"/>
  <c r="BA214" i="42"/>
  <c r="BG206" i="29"/>
  <c r="BG210" i="46"/>
  <c r="BG211" i="44"/>
  <c r="BG202" i="45"/>
  <c r="BG207" i="41"/>
  <c r="BG245" i="10"/>
  <c r="BG210" i="43"/>
  <c r="BG213" i="42"/>
  <c r="BA215" i="42" l="1"/>
  <c r="BA208" i="29"/>
  <c r="BA212" i="46"/>
  <c r="A211" i="46"/>
  <c r="A203" i="45"/>
  <c r="BA204" i="45"/>
  <c r="BA247" i="10"/>
  <c r="BA213" i="44"/>
  <c r="BA212" i="43"/>
  <c r="BA209" i="41"/>
  <c r="BG207" i="29"/>
  <c r="BG212" i="44"/>
  <c r="BG203" i="45"/>
  <c r="BG214" i="42"/>
  <c r="BG211" i="46"/>
  <c r="BG208" i="41"/>
  <c r="BG211" i="43"/>
  <c r="BG246" i="10"/>
  <c r="BA213" i="46" l="1"/>
  <c r="BA214" i="44"/>
  <c r="BA216" i="42"/>
  <c r="BA248" i="10"/>
  <c r="BA210" i="41"/>
  <c r="BA213" i="43"/>
  <c r="BA205" i="45"/>
  <c r="BA209" i="29"/>
  <c r="BG215" i="42"/>
  <c r="BG247" i="10"/>
  <c r="BG204" i="45"/>
  <c r="BG209" i="41"/>
  <c r="BG212" i="43"/>
  <c r="BG208" i="29"/>
  <c r="BG212" i="46"/>
  <c r="BG213" i="44"/>
  <c r="BA211" i="41" l="1"/>
  <c r="BA215" i="44"/>
  <c r="BA210" i="29"/>
  <c r="BA206" i="45"/>
  <c r="BA214" i="43"/>
  <c r="A213" i="43"/>
  <c r="CM22" i="43" s="1"/>
  <c r="BA217" i="42"/>
  <c r="BA249" i="10"/>
  <c r="A249" i="10"/>
  <c r="BA214" i="46"/>
  <c r="BG216" i="42"/>
  <c r="BG248" i="10"/>
  <c r="BG213" i="46"/>
  <c r="BG205" i="45"/>
  <c r="BG213" i="43"/>
  <c r="BG209" i="29"/>
  <c r="BG210" i="41"/>
  <c r="BG214" i="44"/>
  <c r="BA212" i="41" l="1"/>
  <c r="BA216" i="44"/>
  <c r="BA207" i="45"/>
  <c r="BA218" i="42"/>
  <c r="BA250" i="10"/>
  <c r="BA215" i="46"/>
  <c r="BA215" i="43"/>
  <c r="BA216" i="43" s="1"/>
  <c r="A214" i="43"/>
  <c r="BA211" i="29"/>
  <c r="BG214" i="46"/>
  <c r="BG214" i="43"/>
  <c r="BG217" i="42"/>
  <c r="BG206" i="45"/>
  <c r="BG211" i="41"/>
  <c r="BG249" i="10"/>
  <c r="BG215" i="44"/>
  <c r="BG210" i="29"/>
  <c r="BA212" i="29" l="1"/>
  <c r="BA251" i="10"/>
  <c r="BA219" i="42"/>
  <c r="A218" i="42"/>
  <c r="CM21" i="42" s="1"/>
  <c r="BA208" i="45"/>
  <c r="BA213" i="41"/>
  <c r="A216" i="43"/>
  <c r="BA217" i="43"/>
  <c r="BA216" i="46"/>
  <c r="BA217" i="44"/>
  <c r="BA218" i="44" s="1"/>
  <c r="BA219" i="44" s="1"/>
  <c r="BG250" i="10"/>
  <c r="BG207" i="45"/>
  <c r="BG216" i="43"/>
  <c r="BG212" i="41"/>
  <c r="BG215" i="46"/>
  <c r="BG216" i="44"/>
  <c r="BG211" i="29"/>
  <c r="BG218" i="42"/>
  <c r="BA214" i="41" l="1"/>
  <c r="BA252" i="10"/>
  <c r="BA220" i="42"/>
  <c r="A219" i="42"/>
  <c r="BA218" i="43"/>
  <c r="BA220" i="44"/>
  <c r="A219" i="44"/>
  <c r="CM23" i="44" s="1"/>
  <c r="BA217" i="46"/>
  <c r="BA209" i="45"/>
  <c r="A208" i="45"/>
  <c r="BA213" i="29"/>
  <c r="BG212" i="29"/>
  <c r="BG219" i="42"/>
  <c r="BG219" i="44"/>
  <c r="BG208" i="45"/>
  <c r="BG216" i="46"/>
  <c r="BG251" i="10"/>
  <c r="BG217" i="43"/>
  <c r="BG213" i="41"/>
  <c r="BA221" i="42" l="1"/>
  <c r="A220" i="44"/>
  <c r="BA221" i="44"/>
  <c r="BA253" i="10"/>
  <c r="BA219" i="43"/>
  <c r="BA218" i="46"/>
  <c r="BA210" i="45"/>
  <c r="BA215" i="41"/>
  <c r="BA214" i="29"/>
  <c r="BG214" i="41"/>
  <c r="BG220" i="44"/>
  <c r="BG220" i="42"/>
  <c r="BG218" i="43"/>
  <c r="BG209" i="45"/>
  <c r="BG213" i="29"/>
  <c r="BG252" i="10"/>
  <c r="BG217" i="46"/>
  <c r="BA215" i="29" l="1"/>
  <c r="BA222" i="44"/>
  <c r="BA216" i="41"/>
  <c r="BA222" i="42"/>
  <c r="BA219" i="46"/>
  <c r="BA220" i="43"/>
  <c r="BA211" i="45"/>
  <c r="BA254" i="10"/>
  <c r="A254" i="10"/>
  <c r="BG210" i="45"/>
  <c r="BG218" i="46"/>
  <c r="BG219" i="43"/>
  <c r="BG221" i="44"/>
  <c r="BG214" i="29"/>
  <c r="BG221" i="42"/>
  <c r="BG215" i="41"/>
  <c r="BG253" i="10"/>
  <c r="BA221" i="43" l="1"/>
  <c r="BA220" i="46"/>
  <c r="BA217" i="41"/>
  <c r="A216" i="41"/>
  <c r="CM22" i="41" s="1"/>
  <c r="BA216" i="29"/>
  <c r="A255" i="10"/>
  <c r="BA255" i="10"/>
  <c r="A211" i="45"/>
  <c r="BA212" i="45"/>
  <c r="BA223" i="42"/>
  <c r="A222" i="44"/>
  <c r="BA223" i="44"/>
  <c r="BG254" i="10"/>
  <c r="BG216" i="41"/>
  <c r="BG222" i="42"/>
  <c r="BG215" i="29"/>
  <c r="BG222" i="44"/>
  <c r="BG220" i="43"/>
  <c r="BG211" i="45"/>
  <c r="BG219" i="46"/>
  <c r="BA224" i="42" l="1"/>
  <c r="BA256" i="10"/>
  <c r="A256" i="10"/>
  <c r="BA221" i="46"/>
  <c r="A217" i="41"/>
  <c r="BA218" i="41"/>
  <c r="BA219" i="41" s="1"/>
  <c r="BA217" i="29"/>
  <c r="BA222" i="43"/>
  <c r="BA223" i="43" s="1"/>
  <c r="BA224" i="43" s="1"/>
  <c r="A212" i="45"/>
  <c r="BA213" i="45"/>
  <c r="BA224" i="44"/>
  <c r="BG223" i="44"/>
  <c r="BG212" i="45"/>
  <c r="BG223" i="42"/>
  <c r="BG220" i="46"/>
  <c r="BG255" i="10"/>
  <c r="BG221" i="43"/>
  <c r="BG216" i="29"/>
  <c r="BG217" i="41"/>
  <c r="BA225" i="42" l="1"/>
  <c r="BA225" i="43"/>
  <c r="A224" i="43"/>
  <c r="CM23" i="43" s="1"/>
  <c r="BA214" i="45"/>
  <c r="BA222" i="46"/>
  <c r="BA225" i="44"/>
  <c r="A219" i="41"/>
  <c r="BA220" i="41"/>
  <c r="BA257" i="10"/>
  <c r="BA218" i="29"/>
  <c r="BG224" i="42"/>
  <c r="BG224" i="44"/>
  <c r="BG256" i="10"/>
  <c r="BG219" i="41"/>
  <c r="BG217" i="29"/>
  <c r="BG221" i="46"/>
  <c r="BG224" i="43"/>
  <c r="BG213" i="45"/>
  <c r="BA226" i="44" l="1"/>
  <c r="BA221" i="41"/>
  <c r="BA215" i="45"/>
  <c r="A214" i="45"/>
  <c r="BA226" i="43"/>
  <c r="A225" i="43"/>
  <c r="BA219" i="29"/>
  <c r="BA223" i="46"/>
  <c r="BA258" i="10"/>
  <c r="BA226" i="42"/>
  <c r="BG220" i="41"/>
  <c r="BG214" i="45"/>
  <c r="BG225" i="43"/>
  <c r="BG222" i="46"/>
  <c r="BG225" i="42"/>
  <c r="BG225" i="44"/>
  <c r="BG257" i="10"/>
  <c r="BG218" i="29"/>
  <c r="BA227" i="42" l="1"/>
  <c r="BA259" i="10"/>
  <c r="BA222" i="41"/>
  <c r="BA224" i="46"/>
  <c r="BA227" i="43"/>
  <c r="BA220" i="29"/>
  <c r="BA216" i="45"/>
  <c r="BA227" i="44"/>
  <c r="BG258" i="10"/>
  <c r="BG223" i="46"/>
  <c r="BG221" i="41"/>
  <c r="BG215" i="45"/>
  <c r="BG219" i="29"/>
  <c r="BG226" i="44"/>
  <c r="BG226" i="42"/>
  <c r="BG226" i="43"/>
  <c r="BA223" i="41" l="1"/>
  <c r="A227" i="43"/>
  <c r="BA228" i="43"/>
  <c r="BA260" i="10"/>
  <c r="BA221" i="29"/>
  <c r="BA228" i="44"/>
  <c r="BA217" i="45"/>
  <c r="BA225" i="46"/>
  <c r="A224" i="46"/>
  <c r="CL18" i="46" s="1"/>
  <c r="BA228" i="42"/>
  <c r="BG227" i="42"/>
  <c r="BG227" i="43"/>
  <c r="BG222" i="41"/>
  <c r="BG259" i="10"/>
  <c r="BG227" i="44"/>
  <c r="BG216" i="45"/>
  <c r="BG220" i="29"/>
  <c r="BG224" i="46"/>
  <c r="BA261" i="10" l="1"/>
  <c r="A261" i="10"/>
  <c r="BH8" i="10" s="1"/>
  <c r="BA229" i="44"/>
  <c r="A225" i="46"/>
  <c r="BA226" i="46"/>
  <c r="BA229" i="43"/>
  <c r="BA224" i="41"/>
  <c r="BA222" i="29"/>
  <c r="BA229" i="42"/>
  <c r="E75" i="46"/>
  <c r="E73" i="46"/>
  <c r="BA218" i="45"/>
  <c r="BG228" i="43"/>
  <c r="BG228" i="42"/>
  <c r="BG221" i="29"/>
  <c r="BG228" i="44"/>
  <c r="BG223" i="41"/>
  <c r="BG217" i="45"/>
  <c r="BG260" i="10"/>
  <c r="BG225" i="46"/>
  <c r="BA230" i="44" l="1"/>
  <c r="BA225" i="41"/>
  <c r="BA230" i="43"/>
  <c r="BA223" i="29"/>
  <c r="BR8" i="46"/>
  <c r="BR8" i="45"/>
  <c r="BR8" i="44"/>
  <c r="BR8" i="42"/>
  <c r="BR8" i="43"/>
  <c r="BR8" i="29"/>
  <c r="BR8" i="41"/>
  <c r="G184" i="10"/>
  <c r="A226" i="46"/>
  <c r="BA227" i="46"/>
  <c r="BA230" i="42"/>
  <c r="BA219" i="45"/>
  <c r="BA262" i="10"/>
  <c r="A262" i="10"/>
  <c r="BG224" i="41"/>
  <c r="BG222" i="29"/>
  <c r="BG261" i="10"/>
  <c r="BG229" i="43"/>
  <c r="BG229" i="42"/>
  <c r="BG218" i="45"/>
  <c r="BG229" i="44"/>
  <c r="BG226" i="46"/>
  <c r="BA231" i="42" l="1"/>
  <c r="BA231" i="43"/>
  <c r="BA231" i="44"/>
  <c r="BA228" i="46"/>
  <c r="BA263" i="10"/>
  <c r="BA226" i="41"/>
  <c r="A225" i="41"/>
  <c r="CM23" i="41" s="1"/>
  <c r="BA224" i="29"/>
  <c r="BA220" i="45"/>
  <c r="BG227" i="46"/>
  <c r="BG230" i="43"/>
  <c r="BG230" i="42"/>
  <c r="BG230" i="44"/>
  <c r="BG262" i="10"/>
  <c r="BG225" i="41"/>
  <c r="BG223" i="29"/>
  <c r="BG219" i="45"/>
  <c r="BA229" i="46" l="1"/>
  <c r="BA232" i="43"/>
  <c r="BA221" i="45"/>
  <c r="BA225" i="29"/>
  <c r="A226" i="41"/>
  <c r="BA227" i="41"/>
  <c r="BA264" i="10"/>
  <c r="BA232" i="44"/>
  <c r="BA232" i="42"/>
  <c r="BG226" i="41"/>
  <c r="BG220" i="45"/>
  <c r="BG231" i="42"/>
  <c r="BG231" i="43"/>
  <c r="BG231" i="44"/>
  <c r="BG263" i="10"/>
  <c r="BG224" i="29"/>
  <c r="BG228" i="46"/>
  <c r="BA222" i="45" l="1"/>
  <c r="BA265" i="10"/>
  <c r="BA230" i="46"/>
  <c r="BA233" i="43"/>
  <c r="A232" i="42"/>
  <c r="BA233" i="42"/>
  <c r="BA226" i="29"/>
  <c r="BA233" i="44"/>
  <c r="BA234" i="44" s="1"/>
  <c r="BA228" i="41"/>
  <c r="BG221" i="45"/>
  <c r="BG227" i="41"/>
  <c r="BG232" i="44"/>
  <c r="BG232" i="43"/>
  <c r="BG225" i="29"/>
  <c r="BG229" i="46"/>
  <c r="BG232" i="42"/>
  <c r="BG264" i="10"/>
  <c r="BA234" i="43" l="1"/>
  <c r="BA266" i="10"/>
  <c r="A228" i="41"/>
  <c r="BA229" i="41"/>
  <c r="BA231" i="46"/>
  <c r="BA223" i="45"/>
  <c r="BA234" i="42"/>
  <c r="BA235" i="44"/>
  <c r="BA227" i="29"/>
  <c r="BG234" i="44"/>
  <c r="BG226" i="29"/>
  <c r="BG228" i="41"/>
  <c r="BG222" i="45"/>
  <c r="BG265" i="10"/>
  <c r="BG233" i="42"/>
  <c r="BG230" i="46"/>
  <c r="BG233" i="43"/>
  <c r="BA236" i="44" l="1"/>
  <c r="BA267" i="10"/>
  <c r="A267" i="10"/>
  <c r="BA232" i="46"/>
  <c r="BA235" i="43"/>
  <c r="BA224" i="45"/>
  <c r="BA228" i="29"/>
  <c r="BA235" i="42"/>
  <c r="BA230" i="41"/>
  <c r="BG234" i="43"/>
  <c r="BG231" i="46"/>
  <c r="BG223" i="45"/>
  <c r="BG229" i="41"/>
  <c r="BG227" i="29"/>
  <c r="BG234" i="42"/>
  <c r="BG235" i="44"/>
  <c r="BG266" i="10"/>
  <c r="BA236" i="42" l="1"/>
  <c r="BA268" i="10"/>
  <c r="A268" i="10"/>
  <c r="BA233" i="46"/>
  <c r="BA231" i="41"/>
  <c r="BA236" i="43"/>
  <c r="BA225" i="45"/>
  <c r="BA229" i="29"/>
  <c r="BA237" i="44"/>
  <c r="A236" i="44"/>
  <c r="CM24" i="44" s="1"/>
  <c r="BG230" i="41"/>
  <c r="BG224" i="45"/>
  <c r="BG235" i="42"/>
  <c r="BG236" i="44"/>
  <c r="BG235" i="43"/>
  <c r="BG228" i="29"/>
  <c r="BG232" i="46"/>
  <c r="BG267" i="10"/>
  <c r="BA238" i="44" l="1"/>
  <c r="BA237" i="43"/>
  <c r="BA230" i="29"/>
  <c r="BA234" i="46"/>
  <c r="BA226" i="45"/>
  <c r="BA269" i="10"/>
  <c r="A269" i="10"/>
  <c r="BA232" i="41"/>
  <c r="BA237" i="42"/>
  <c r="BG236" i="42"/>
  <c r="BG236" i="43"/>
  <c r="BG237" i="44"/>
  <c r="BG225" i="45"/>
  <c r="BG233" i="46"/>
  <c r="BG231" i="41"/>
  <c r="BG229" i="29"/>
  <c r="BG268" i="10"/>
  <c r="A238" i="44" l="1"/>
  <c r="CL25" i="44" s="1"/>
  <c r="E183" i="44" s="1"/>
  <c r="BA239" i="44"/>
  <c r="BA233" i="41"/>
  <c r="BA231" i="29"/>
  <c r="BA227" i="45"/>
  <c r="BA270" i="10"/>
  <c r="BA235" i="46"/>
  <c r="BA238" i="43"/>
  <c r="BA239" i="43" s="1"/>
  <c r="BA238" i="42"/>
  <c r="BG234" i="46"/>
  <c r="BG237" i="42"/>
  <c r="BG230" i="29"/>
  <c r="BG238" i="44"/>
  <c r="BG237" i="43"/>
  <c r="BG269" i="10"/>
  <c r="BG226" i="45"/>
  <c r="BG232" i="41"/>
  <c r="BA234" i="41" l="1"/>
  <c r="BA240" i="43"/>
  <c r="BA239" i="42"/>
  <c r="BA236" i="46"/>
  <c r="BA240" i="44"/>
  <c r="A239" i="44"/>
  <c r="BA271" i="10"/>
  <c r="BA228" i="45"/>
  <c r="A231" i="29"/>
  <c r="CM22" i="29" s="1"/>
  <c r="BA232" i="29"/>
  <c r="BG227" i="45"/>
  <c r="BG233" i="41"/>
  <c r="BG235" i="46"/>
  <c r="BG231" i="29"/>
  <c r="BG270" i="10"/>
  <c r="BG238" i="42"/>
  <c r="BG239" i="44"/>
  <c r="BG239" i="43"/>
  <c r="BA229" i="45" l="1"/>
  <c r="BA241" i="43"/>
  <c r="BA235" i="41"/>
  <c r="BA237" i="46"/>
  <c r="A232" i="29"/>
  <c r="BA233" i="29"/>
  <c r="BA234" i="29" s="1"/>
  <c r="A240" i="44"/>
  <c r="BA241" i="44"/>
  <c r="BA272" i="10"/>
  <c r="BA240" i="42"/>
  <c r="BG236" i="46"/>
  <c r="BG234" i="41"/>
  <c r="BG228" i="45"/>
  <c r="BG240" i="44"/>
  <c r="BG240" i="43"/>
  <c r="BG239" i="42"/>
  <c r="BG232" i="29"/>
  <c r="BG271" i="10"/>
  <c r="BA238" i="46" l="1"/>
  <c r="A237" i="46"/>
  <c r="BA241" i="42"/>
  <c r="BA242" i="43"/>
  <c r="A241" i="43"/>
  <c r="CM24" i="43" s="1"/>
  <c r="BA273" i="10"/>
  <c r="BA230" i="45"/>
  <c r="BA242" i="44"/>
  <c r="A234" i="29"/>
  <c r="BA235" i="29"/>
  <c r="BA236" i="41"/>
  <c r="BG241" i="43"/>
  <c r="BG229" i="45"/>
  <c r="BG235" i="41"/>
  <c r="BG240" i="42"/>
  <c r="BG237" i="46"/>
  <c r="BG272" i="10"/>
  <c r="BG234" i="29"/>
  <c r="BG241" i="44"/>
  <c r="BA237" i="41" l="1"/>
  <c r="BA274" i="10"/>
  <c r="A274" i="10"/>
  <c r="BA243" i="43"/>
  <c r="BA242" i="42"/>
  <c r="BA239" i="46"/>
  <c r="BA236" i="29"/>
  <c r="BA243" i="44"/>
  <c r="BA231" i="45"/>
  <c r="BG230" i="45"/>
  <c r="BG242" i="43"/>
  <c r="BG242" i="44"/>
  <c r="BG235" i="29"/>
  <c r="BG236" i="41"/>
  <c r="BG238" i="46"/>
  <c r="BG241" i="42"/>
  <c r="BG273" i="10"/>
  <c r="A243" i="43" l="1"/>
  <c r="CL25" i="43" s="1"/>
  <c r="E183" i="43" s="1"/>
  <c r="BA244" i="43"/>
  <c r="BA238" i="41"/>
  <c r="BA232" i="45"/>
  <c r="BA275" i="10"/>
  <c r="BA237" i="29"/>
  <c r="BA240" i="46"/>
  <c r="BA243" i="42"/>
  <c r="BA244" i="44"/>
  <c r="BG274" i="10"/>
  <c r="BG239" i="46"/>
  <c r="BG242" i="42"/>
  <c r="BG236" i="29"/>
  <c r="BG243" i="44"/>
  <c r="BG237" i="41"/>
  <c r="BG231" i="45"/>
  <c r="BG243" i="43"/>
  <c r="BA244" i="42" l="1"/>
  <c r="A244" i="43"/>
  <c r="BA245" i="43"/>
  <c r="BA238" i="29"/>
  <c r="BA245" i="44"/>
  <c r="BA276" i="10"/>
  <c r="BA233" i="45"/>
  <c r="BA241" i="46"/>
  <c r="BA239" i="41"/>
  <c r="BA240" i="41" s="1"/>
  <c r="BG275" i="10"/>
  <c r="BG232" i="45"/>
  <c r="BG244" i="43"/>
  <c r="BG238" i="41"/>
  <c r="BG237" i="29"/>
  <c r="BG243" i="42"/>
  <c r="BG244" i="44"/>
  <c r="BG240" i="46"/>
  <c r="BA277" i="10" l="1"/>
  <c r="BA246" i="43"/>
  <c r="A245" i="43"/>
  <c r="BA234" i="45"/>
  <c r="BA241" i="41"/>
  <c r="BA239" i="29"/>
  <c r="BA246" i="44"/>
  <c r="A245" i="44"/>
  <c r="BA242" i="46"/>
  <c r="BA245" i="42"/>
  <c r="BG245" i="43"/>
  <c r="BG241" i="46"/>
  <c r="BG244" i="42"/>
  <c r="BG276" i="10"/>
  <c r="BG233" i="45"/>
  <c r="BG245" i="44"/>
  <c r="BG238" i="29"/>
  <c r="BG240" i="41"/>
  <c r="BA235" i="45" l="1"/>
  <c r="BA246" i="42"/>
  <c r="A245" i="42"/>
  <c r="CM22" i="42" s="1"/>
  <c r="BA247" i="44"/>
  <c r="BA247" i="43"/>
  <c r="BA242" i="41"/>
  <c r="BA243" i="46"/>
  <c r="BA240" i="29"/>
  <c r="BA278" i="10"/>
  <c r="BG277" i="10"/>
  <c r="BG239" i="29"/>
  <c r="BG234" i="45"/>
  <c r="BG242" i="46"/>
  <c r="BG241" i="41"/>
  <c r="BG245" i="42"/>
  <c r="BG246" i="44"/>
  <c r="BG246" i="43"/>
  <c r="BA244" i="46" l="1"/>
  <c r="BA279" i="10"/>
  <c r="A279" i="10"/>
  <c r="A246" i="42"/>
  <c r="BA247" i="42"/>
  <c r="BA236" i="45"/>
  <c r="BA243" i="41"/>
  <c r="A242" i="41"/>
  <c r="CM24" i="41" s="1"/>
  <c r="BA248" i="44"/>
  <c r="BA241" i="29"/>
  <c r="BA248" i="43"/>
  <c r="BG246" i="42"/>
  <c r="BG247" i="44"/>
  <c r="BG240" i="29"/>
  <c r="BG243" i="46"/>
  <c r="BG235" i="45"/>
  <c r="BG247" i="43"/>
  <c r="BG242" i="41"/>
  <c r="BG278" i="10"/>
  <c r="BA280" i="10" l="1"/>
  <c r="A280" i="10"/>
  <c r="A241" i="29"/>
  <c r="CM23" i="29" s="1"/>
  <c r="BA242" i="29"/>
  <c r="BA249" i="44"/>
  <c r="BA244" i="41"/>
  <c r="BA248" i="42"/>
  <c r="BA249" i="43"/>
  <c r="BA237" i="45"/>
  <c r="BA245" i="46"/>
  <c r="BG236" i="45"/>
  <c r="BG241" i="29"/>
  <c r="BG248" i="43"/>
  <c r="BG247" i="42"/>
  <c r="BG279" i="10"/>
  <c r="BG244" i="46"/>
  <c r="BG248" i="44"/>
  <c r="BG243" i="41"/>
  <c r="A237" i="45" l="1"/>
  <c r="BA238" i="45"/>
  <c r="BA281" i="10"/>
  <c r="A281" i="10"/>
  <c r="BA250" i="44"/>
  <c r="BA251" i="44" s="1"/>
  <c r="A244" i="41"/>
  <c r="CL25" i="41" s="1"/>
  <c r="F169" i="41" s="1"/>
  <c r="BA245" i="41"/>
  <c r="A245" i="46"/>
  <c r="BA246" i="46"/>
  <c r="BA250" i="43"/>
  <c r="A248" i="42"/>
  <c r="BA249" i="42"/>
  <c r="A242" i="29"/>
  <c r="BA243" i="29"/>
  <c r="BG244" i="41"/>
  <c r="BG249" i="44"/>
  <c r="BG249" i="43"/>
  <c r="BG248" i="42"/>
  <c r="BG237" i="45"/>
  <c r="BG245" i="46"/>
  <c r="BG242" i="29"/>
  <c r="BG280" i="10"/>
  <c r="BA247" i="46" l="1"/>
  <c r="BA250" i="42"/>
  <c r="BA252" i="44"/>
  <c r="BA244" i="29"/>
  <c r="BA246" i="41"/>
  <c r="A245" i="41"/>
  <c r="BA282" i="10"/>
  <c r="A282" i="10"/>
  <c r="BA239" i="45"/>
  <c r="A238" i="45"/>
  <c r="BA251" i="43"/>
  <c r="A250" i="43"/>
  <c r="BG250" i="43"/>
  <c r="BG251" i="44"/>
  <c r="BG238" i="45"/>
  <c r="BG245" i="41"/>
  <c r="BG281" i="10"/>
  <c r="BG243" i="29"/>
  <c r="BG249" i="42"/>
  <c r="BG246" i="46"/>
  <c r="A246" i="41" l="1"/>
  <c r="BA247" i="41"/>
  <c r="BA283" i="10"/>
  <c r="BA251" i="42"/>
  <c r="BA240" i="45"/>
  <c r="BA252" i="43"/>
  <c r="A244" i="29"/>
  <c r="BA245" i="29"/>
  <c r="A247" i="46"/>
  <c r="BA248" i="46"/>
  <c r="BA253" i="44"/>
  <c r="BA254" i="44" s="1"/>
  <c r="A252" i="44"/>
  <c r="BG282" i="10"/>
  <c r="BG250" i="42"/>
  <c r="BG252" i="44"/>
  <c r="BG244" i="29"/>
  <c r="BG251" i="43"/>
  <c r="BG239" i="45"/>
  <c r="BG247" i="46"/>
  <c r="BG246" i="41"/>
  <c r="BA249" i="46" l="1"/>
  <c r="BA255" i="44"/>
  <c r="A240" i="45"/>
  <c r="BA241" i="45"/>
  <c r="BA248" i="41"/>
  <c r="BA253" i="43"/>
  <c r="BA246" i="29"/>
  <c r="BA252" i="42"/>
  <c r="BA284" i="10"/>
  <c r="BG247" i="41"/>
  <c r="BG254" i="44"/>
  <c r="BG245" i="29"/>
  <c r="BG252" i="43"/>
  <c r="BG248" i="46"/>
  <c r="BG240" i="45"/>
  <c r="BG251" i="42"/>
  <c r="BG283" i="10"/>
  <c r="BA247" i="29" l="1"/>
  <c r="BA250" i="46"/>
  <c r="BA285" i="10"/>
  <c r="BA242" i="45"/>
  <c r="BA253" i="42"/>
  <c r="BA249" i="41"/>
  <c r="BA254" i="43"/>
  <c r="BA256" i="44"/>
  <c r="BG255" i="44"/>
  <c r="BG241" i="45"/>
  <c r="BG253" i="43"/>
  <c r="BG246" i="29"/>
  <c r="BG249" i="46"/>
  <c r="BG252" i="42"/>
  <c r="BG284" i="10"/>
  <c r="BG248" i="41"/>
  <c r="BA255" i="43" l="1"/>
  <c r="BA256" i="43" s="1"/>
  <c r="BA254" i="42"/>
  <c r="BA243" i="45"/>
  <c r="BA257" i="44"/>
  <c r="BA250" i="41"/>
  <c r="BA286" i="10"/>
  <c r="BA251" i="46"/>
  <c r="BA248" i="29"/>
  <c r="BG247" i="29"/>
  <c r="BG285" i="10"/>
  <c r="BG250" i="46"/>
  <c r="BG256" i="44"/>
  <c r="BG254" i="43"/>
  <c r="BG249" i="41"/>
  <c r="BG253" i="42"/>
  <c r="BG242" i="45"/>
  <c r="BA258" i="44" l="1"/>
  <c r="BA255" i="42"/>
  <c r="A254" i="42"/>
  <c r="CM23" i="42" s="1"/>
  <c r="BA249" i="29"/>
  <c r="BA244" i="45"/>
  <c r="BA287" i="10"/>
  <c r="A287" i="10"/>
  <c r="BH9" i="10" s="1"/>
  <c r="BA251" i="41"/>
  <c r="A251" i="46"/>
  <c r="BA252" i="46"/>
  <c r="BA257" i="43"/>
  <c r="BG257" i="44"/>
  <c r="BG251" i="46"/>
  <c r="BG254" i="42"/>
  <c r="BG256" i="43"/>
  <c r="BG250" i="41"/>
  <c r="BG248" i="29"/>
  <c r="BG286" i="10"/>
  <c r="BG243" i="45"/>
  <c r="A252" i="46" l="1"/>
  <c r="BA253" i="46"/>
  <c r="A255" i="42"/>
  <c r="BA256" i="42"/>
  <c r="BR9" i="46"/>
  <c r="BR9" i="44"/>
  <c r="BR9" i="45"/>
  <c r="BR9" i="43"/>
  <c r="BR9" i="29"/>
  <c r="BR9" i="41"/>
  <c r="BR9" i="42"/>
  <c r="BA252" i="41"/>
  <c r="A251" i="41"/>
  <c r="A288" i="10"/>
  <c r="BA288" i="10"/>
  <c r="BA250" i="29"/>
  <c r="BA245" i="45"/>
  <c r="A257" i="43"/>
  <c r="BA258" i="43"/>
  <c r="BA259" i="43" s="1"/>
  <c r="BA259" i="44"/>
  <c r="BG244" i="45"/>
  <c r="BG287" i="10"/>
  <c r="BG255" i="42"/>
  <c r="BG251" i="41"/>
  <c r="BG258" i="44"/>
  <c r="BG252" i="46"/>
  <c r="BG257" i="43"/>
  <c r="BG249" i="29"/>
  <c r="BA257" i="42" l="1"/>
  <c r="BA246" i="45"/>
  <c r="BA260" i="43"/>
  <c r="BA251" i="29"/>
  <c r="BA253" i="41"/>
  <c r="BA254" i="46"/>
  <c r="BA260" i="44"/>
  <c r="BA289" i="10"/>
  <c r="A289" i="10"/>
  <c r="BG259" i="44"/>
  <c r="BG253" i="46"/>
  <c r="BG252" i="41"/>
  <c r="BG250" i="29"/>
  <c r="BG245" i="45"/>
  <c r="BG259" i="43"/>
  <c r="BG256" i="42"/>
  <c r="BG288" i="10"/>
  <c r="BA252" i="29" l="1"/>
  <c r="BA247" i="45"/>
  <c r="BA258" i="42"/>
  <c r="A257" i="42"/>
  <c r="BA261" i="44"/>
  <c r="BA255" i="46"/>
  <c r="BA290" i="10"/>
  <c r="A290" i="10"/>
  <c r="BA254" i="41"/>
  <c r="BA261" i="43"/>
  <c r="BG260" i="43"/>
  <c r="BG257" i="42"/>
  <c r="BG254" i="46"/>
  <c r="BG289" i="10"/>
  <c r="BG260" i="44"/>
  <c r="BG246" i="45"/>
  <c r="BG253" i="41"/>
  <c r="BG251" i="29"/>
  <c r="BA256" i="46" l="1"/>
  <c r="BA253" i="29"/>
  <c r="BA255" i="41"/>
  <c r="BA262" i="44"/>
  <c r="BA262" i="43"/>
  <c r="BA259" i="42"/>
  <c r="BA291" i="10"/>
  <c r="A291" i="10"/>
  <c r="BH10" i="10" s="1"/>
  <c r="BA248" i="45"/>
  <c r="BG247" i="45"/>
  <c r="BG290" i="10"/>
  <c r="BG261" i="43"/>
  <c r="BG258" i="42"/>
  <c r="BG261" i="44"/>
  <c r="BG255" i="46"/>
  <c r="BG252" i="29"/>
  <c r="BG254" i="41"/>
  <c r="BA254" i="29" l="1"/>
  <c r="BA256" i="41"/>
  <c r="BA257" i="41" s="1"/>
  <c r="BA249" i="45"/>
  <c r="BR10" i="46"/>
  <c r="BR10" i="45"/>
  <c r="BR10" i="44"/>
  <c r="BR10" i="42"/>
  <c r="BR10" i="43"/>
  <c r="BR10" i="29"/>
  <c r="BR10" i="41"/>
  <c r="BA292" i="10"/>
  <c r="A292" i="10"/>
  <c r="BA263" i="43"/>
  <c r="BA260" i="42"/>
  <c r="BA263" i="44"/>
  <c r="BA257" i="46"/>
  <c r="BG262" i="44"/>
  <c r="BG253" i="29"/>
  <c r="BG255" i="41"/>
  <c r="BG248" i="45"/>
  <c r="BG259" i="42"/>
  <c r="BG256" i="46"/>
  <c r="BG291" i="10"/>
  <c r="BG262" i="43"/>
  <c r="BA293" i="10" l="1"/>
  <c r="A293" i="10"/>
  <c r="BA250" i="45"/>
  <c r="BA258" i="41"/>
  <c r="BA255" i="29"/>
  <c r="BA256" i="29" s="1"/>
  <c r="BA258" i="46"/>
  <c r="BA264" i="44"/>
  <c r="BA264" i="43"/>
  <c r="BA261" i="42"/>
  <c r="BG260" i="42"/>
  <c r="BG263" i="44"/>
  <c r="BG257" i="41"/>
  <c r="BG254" i="29"/>
  <c r="BG257" i="46"/>
  <c r="BG292" i="10"/>
  <c r="BG249" i="45"/>
  <c r="BG263" i="43"/>
  <c r="BA294" i="10" l="1"/>
  <c r="A294" i="10"/>
  <c r="BH11" i="10" s="1"/>
  <c r="BA265" i="43"/>
  <c r="BA257" i="29"/>
  <c r="BA259" i="41"/>
  <c r="BA260" i="41" s="1"/>
  <c r="A258" i="41"/>
  <c r="BA259" i="46"/>
  <c r="BA251" i="45"/>
  <c r="BA265" i="44"/>
  <c r="BA262" i="42"/>
  <c r="BG261" i="42"/>
  <c r="BG250" i="45"/>
  <c r="BG293" i="10"/>
  <c r="BG264" i="44"/>
  <c r="BG256" i="29"/>
  <c r="BG258" i="46"/>
  <c r="BG264" i="43"/>
  <c r="BG258" i="41"/>
  <c r="BR11" i="46" l="1"/>
  <c r="BR11" i="44"/>
  <c r="BR11" i="45"/>
  <c r="BR11" i="43"/>
  <c r="BR11" i="29"/>
  <c r="BR11" i="41"/>
  <c r="BR11" i="42"/>
  <c r="BA252" i="45"/>
  <c r="BA261" i="41"/>
  <c r="BA295" i="10"/>
  <c r="A295" i="10"/>
  <c r="BA260" i="46"/>
  <c r="BA263" i="42"/>
  <c r="BA266" i="44"/>
  <c r="BA266" i="43"/>
  <c r="BA258" i="29"/>
  <c r="BG260" i="41"/>
  <c r="BG265" i="44"/>
  <c r="BG251" i="45"/>
  <c r="BG257" i="29"/>
  <c r="BG259" i="46"/>
  <c r="BG265" i="43"/>
  <c r="BG294" i="10"/>
  <c r="BG262" i="42"/>
  <c r="BA267" i="43" l="1"/>
  <c r="A258" i="29"/>
  <c r="CM24" i="29" s="1"/>
  <c r="BA259" i="29"/>
  <c r="BA264" i="42"/>
  <c r="BA296" i="10"/>
  <c r="BA253" i="45"/>
  <c r="BA267" i="44"/>
  <c r="BA262" i="41"/>
  <c r="BA261" i="46"/>
  <c r="BG295" i="10"/>
  <c r="BG266" i="43"/>
  <c r="BG261" i="41"/>
  <c r="BG252" i="45"/>
  <c r="BG258" i="29"/>
  <c r="BG266" i="44"/>
  <c r="BG263" i="42"/>
  <c r="BG260" i="46"/>
  <c r="BA263" i="41" l="1"/>
  <c r="BA260" i="29"/>
  <c r="BA268" i="43"/>
  <c r="BA262" i="46"/>
  <c r="BA265" i="42"/>
  <c r="BA268" i="44"/>
  <c r="BA297" i="10"/>
  <c r="BA254" i="45"/>
  <c r="A253" i="45"/>
  <c r="BG261" i="46"/>
  <c r="BG296" i="10"/>
  <c r="BG267" i="44"/>
  <c r="BG264" i="42"/>
  <c r="BG253" i="45"/>
  <c r="BG267" i="43"/>
  <c r="BG259" i="29"/>
  <c r="BG262" i="41"/>
  <c r="A254" i="45" l="1"/>
  <c r="BA255" i="45"/>
  <c r="BA264" i="41"/>
  <c r="BA298" i="10"/>
  <c r="BA266" i="42"/>
  <c r="A260" i="29"/>
  <c r="CL25" i="29" s="1"/>
  <c r="F184" i="29" s="1"/>
  <c r="BA261" i="29"/>
  <c r="BA269" i="44"/>
  <c r="BA263" i="46"/>
  <c r="BA269" i="43"/>
  <c r="BG268" i="43"/>
  <c r="BG268" i="44"/>
  <c r="BG297" i="10"/>
  <c r="BG262" i="46"/>
  <c r="BG265" i="42"/>
  <c r="BG263" i="41"/>
  <c r="BG254" i="45"/>
  <c r="BG260" i="29"/>
  <c r="BA265" i="41" l="1"/>
  <c r="A261" i="29"/>
  <c r="BA262" i="29"/>
  <c r="BA270" i="43"/>
  <c r="BA270" i="44"/>
  <c r="BA256" i="45"/>
  <c r="BA299" i="10"/>
  <c r="BA264" i="46"/>
  <c r="BA267" i="42"/>
  <c r="BG269" i="44"/>
  <c r="BG264" i="41"/>
  <c r="BG263" i="46"/>
  <c r="BG266" i="42"/>
  <c r="BG255" i="45"/>
  <c r="BG261" i="29"/>
  <c r="BG269" i="43"/>
  <c r="BG298" i="10"/>
  <c r="BA257" i="45" l="1"/>
  <c r="A256" i="45"/>
  <c r="BA271" i="44"/>
  <c r="BA271" i="43"/>
  <c r="A300" i="10"/>
  <c r="BH12" i="10" s="1"/>
  <c r="BA300" i="10"/>
  <c r="A264" i="46"/>
  <c r="BA265" i="46"/>
  <c r="BA266" i="41"/>
  <c r="BA263" i="29"/>
  <c r="A262" i="29"/>
  <c r="BA268" i="42"/>
  <c r="BG270" i="43"/>
  <c r="BG270" i="44"/>
  <c r="BG256" i="45"/>
  <c r="BG265" i="41"/>
  <c r="BG299" i="10"/>
  <c r="BG264" i="46"/>
  <c r="BG267" i="42"/>
  <c r="BG262" i="29"/>
  <c r="BA264" i="29" l="1"/>
  <c r="BR12" i="46"/>
  <c r="BR12" i="45"/>
  <c r="BR12" i="44"/>
  <c r="BR12" i="42"/>
  <c r="BR12" i="43"/>
  <c r="BR12" i="29"/>
  <c r="BR12" i="41"/>
  <c r="BA272" i="44"/>
  <c r="A301" i="10"/>
  <c r="BA301" i="10"/>
  <c r="BA266" i="46"/>
  <c r="BA272" i="43"/>
  <c r="BA258" i="45"/>
  <c r="BA267" i="41"/>
  <c r="BA269" i="42"/>
  <c r="BG263" i="29"/>
  <c r="BG300" i="10"/>
  <c r="BG271" i="43"/>
  <c r="BG265" i="46"/>
  <c r="BG266" i="41"/>
  <c r="BG257" i="45"/>
  <c r="BG271" i="44"/>
  <c r="BG268" i="42"/>
  <c r="BA268" i="41" l="1"/>
  <c r="BA267" i="46"/>
  <c r="A266" i="46"/>
  <c r="BA273" i="44"/>
  <c r="A272" i="44"/>
  <c r="BA302" i="10"/>
  <c r="BA273" i="43"/>
  <c r="BA259" i="45"/>
  <c r="BA270" i="42"/>
  <c r="BA265" i="29"/>
  <c r="BG264" i="29"/>
  <c r="BG269" i="42"/>
  <c r="BG267" i="41"/>
  <c r="BG272" i="43"/>
  <c r="BG258" i="45"/>
  <c r="BG272" i="44"/>
  <c r="BG266" i="46"/>
  <c r="BG301" i="10"/>
  <c r="BA268" i="46" l="1"/>
  <c r="BA260" i="45"/>
  <c r="BA266" i="29"/>
  <c r="BA303" i="10"/>
  <c r="BA274" i="43"/>
  <c r="BA274" i="44"/>
  <c r="A273" i="44"/>
  <c r="BA271" i="42"/>
  <c r="BA269" i="41"/>
  <c r="BG267" i="46"/>
  <c r="BG273" i="44"/>
  <c r="BG273" i="43"/>
  <c r="BG270" i="42"/>
  <c r="BG265" i="29"/>
  <c r="BG259" i="45"/>
  <c r="BG268" i="41"/>
  <c r="BG302" i="10"/>
  <c r="BA269" i="46" l="1"/>
  <c r="A268" i="46"/>
  <c r="BA275" i="43"/>
  <c r="BA270" i="41"/>
  <c r="BA272" i="42"/>
  <c r="BA304" i="10"/>
  <c r="BA275" i="44"/>
  <c r="A274" i="44"/>
  <c r="BA267" i="29"/>
  <c r="BA261" i="45"/>
  <c r="BG266" i="29"/>
  <c r="BG274" i="44"/>
  <c r="BG274" i="43"/>
  <c r="BG269" i="41"/>
  <c r="BG271" i="42"/>
  <c r="BG260" i="45"/>
  <c r="BG303" i="10"/>
  <c r="BG268" i="46"/>
  <c r="BA268" i="29" l="1"/>
  <c r="A267" i="29"/>
  <c r="BA276" i="43"/>
  <c r="BA271" i="41"/>
  <c r="BA270" i="46"/>
  <c r="A269" i="46"/>
  <c r="BA305" i="10"/>
  <c r="BA273" i="42"/>
  <c r="A272" i="42"/>
  <c r="CM24" i="42" s="1"/>
  <c r="BA262" i="45"/>
  <c r="BA276" i="44"/>
  <c r="A275" i="44"/>
  <c r="CL26" i="44" s="1"/>
  <c r="BG270" i="41"/>
  <c r="BG261" i="45"/>
  <c r="BG275" i="43"/>
  <c r="BG272" i="42"/>
  <c r="BG267" i="29"/>
  <c r="BG304" i="10"/>
  <c r="BG269" i="46"/>
  <c r="BG275" i="44"/>
  <c r="A276" i="44" l="1"/>
  <c r="CM27" i="44" s="1"/>
  <c r="BA277" i="44"/>
  <c r="BA306" i="10"/>
  <c r="A306" i="10"/>
  <c r="BH13" i="10" s="1"/>
  <c r="BA271" i="46"/>
  <c r="BA277" i="43"/>
  <c r="BA274" i="42"/>
  <c r="BA272" i="41"/>
  <c r="BA269" i="29"/>
  <c r="F197" i="44"/>
  <c r="E274" i="44"/>
  <c r="F235" i="44"/>
  <c r="F110" i="44"/>
  <c r="BA263" i="45"/>
  <c r="BG270" i="46"/>
  <c r="BG276" i="43"/>
  <c r="BG271" i="41"/>
  <c r="BG268" i="29"/>
  <c r="BG276" i="44"/>
  <c r="BG305" i="10"/>
  <c r="BG262" i="45"/>
  <c r="BG273" i="42"/>
  <c r="A277" i="43" l="1"/>
  <c r="BA278" i="43"/>
  <c r="BA307" i="10"/>
  <c r="A307" i="10"/>
  <c r="BA273" i="41"/>
  <c r="BA278" i="44"/>
  <c r="BA272" i="46"/>
  <c r="A263" i="45"/>
  <c r="BA264" i="45"/>
  <c r="BA270" i="29"/>
  <c r="BA275" i="42"/>
  <c r="A274" i="42"/>
  <c r="CL25" i="42" s="1"/>
  <c r="F198" i="42" s="1"/>
  <c r="BR13" i="46"/>
  <c r="BR13" i="44"/>
  <c r="BR13" i="45"/>
  <c r="BR13" i="43"/>
  <c r="BR13" i="29"/>
  <c r="BR13" i="41"/>
  <c r="BR13" i="42"/>
  <c r="BG263" i="45"/>
  <c r="BG277" i="43"/>
  <c r="BG274" i="42"/>
  <c r="BG269" i="29"/>
  <c r="BG272" i="41"/>
  <c r="BG271" i="46"/>
  <c r="BG306" i="10"/>
  <c r="BG277" i="44"/>
  <c r="BA271" i="29" l="1"/>
  <c r="A264" i="45"/>
  <c r="BA265" i="45"/>
  <c r="BA308" i="10"/>
  <c r="A275" i="42"/>
  <c r="BA276" i="42"/>
  <c r="BA279" i="44"/>
  <c r="BA279" i="43"/>
  <c r="A278" i="43"/>
  <c r="BA273" i="46"/>
  <c r="BA274" i="41"/>
  <c r="BG278" i="43"/>
  <c r="BG278" i="44"/>
  <c r="BG264" i="45"/>
  <c r="BG270" i="29"/>
  <c r="BG307" i="10"/>
  <c r="BG272" i="46"/>
  <c r="BG275" i="42"/>
  <c r="BG273" i="41"/>
  <c r="BA272" i="29" l="1"/>
  <c r="BA273" i="29" s="1"/>
  <c r="BA274" i="46"/>
  <c r="A276" i="42"/>
  <c r="BA277" i="42"/>
  <c r="BA280" i="44"/>
  <c r="BA281" i="44" s="1"/>
  <c r="BA282" i="44" s="1"/>
  <c r="BA283" i="44" s="1"/>
  <c r="BA280" i="43"/>
  <c r="A279" i="43"/>
  <c r="BA266" i="45"/>
  <c r="BA275" i="41"/>
  <c r="BA309" i="10"/>
  <c r="BG271" i="29"/>
  <c r="BG279" i="43"/>
  <c r="BG279" i="44"/>
  <c r="BG308" i="10"/>
  <c r="BG276" i="42"/>
  <c r="BG265" i="45"/>
  <c r="BG273" i="46"/>
  <c r="BG274" i="41"/>
  <c r="BA310" i="10" l="1"/>
  <c r="BA278" i="42"/>
  <c r="A280" i="43"/>
  <c r="CL26" i="43" s="1"/>
  <c r="BA281" i="43"/>
  <c r="BA275" i="46"/>
  <c r="BA276" i="41"/>
  <c r="BA267" i="45"/>
  <c r="A266" i="45"/>
  <c r="BA284" i="44"/>
  <c r="BA274" i="29"/>
  <c r="BG275" i="41"/>
  <c r="BG309" i="10"/>
  <c r="BG273" i="29"/>
  <c r="BG266" i="45"/>
  <c r="BG280" i="43"/>
  <c r="BG283" i="44"/>
  <c r="BG274" i="46"/>
  <c r="BG277" i="42"/>
  <c r="BA268" i="45" l="1"/>
  <c r="BA311" i="10"/>
  <c r="A274" i="29"/>
  <c r="BA275" i="29"/>
  <c r="BA276" i="29" s="1"/>
  <c r="BA282" i="43"/>
  <c r="A281" i="43"/>
  <c r="CM29" i="43" s="1"/>
  <c r="F202" i="43"/>
  <c r="E279" i="43"/>
  <c r="F240" i="43"/>
  <c r="F110" i="43"/>
  <c r="BA276" i="46"/>
  <c r="BA285" i="44"/>
  <c r="BA279" i="42"/>
  <c r="A276" i="41"/>
  <c r="BA277" i="41"/>
  <c r="BG267" i="45"/>
  <c r="BG284" i="44"/>
  <c r="BG278" i="42"/>
  <c r="BG310" i="10"/>
  <c r="BG275" i="46"/>
  <c r="BG281" i="43"/>
  <c r="BG276" i="41"/>
  <c r="BG274" i="29"/>
  <c r="BA277" i="29" l="1"/>
  <c r="A312" i="10"/>
  <c r="BH14" i="10" s="1"/>
  <c r="BA312" i="10"/>
  <c r="BA286" i="44"/>
  <c r="A285" i="44"/>
  <c r="CM28" i="44" s="1"/>
  <c r="BA280" i="42"/>
  <c r="BA283" i="43"/>
  <c r="BA278" i="41"/>
  <c r="A277" i="41"/>
  <c r="BA277" i="46"/>
  <c r="BA269" i="45"/>
  <c r="BG279" i="42"/>
  <c r="BG277" i="41"/>
  <c r="BG311" i="10"/>
  <c r="BG285" i="44"/>
  <c r="BG276" i="29"/>
  <c r="BG282" i="43"/>
  <c r="BG268" i="45"/>
  <c r="BG276" i="46"/>
  <c r="BA281" i="42" l="1"/>
  <c r="BA287" i="44"/>
  <c r="BA278" i="46"/>
  <c r="BA313" i="10"/>
  <c r="A313" i="10"/>
  <c r="BA270" i="45"/>
  <c r="BA279" i="41"/>
  <c r="A278" i="41"/>
  <c r="BA284" i="43"/>
  <c r="BR14" i="46"/>
  <c r="BR14" i="45"/>
  <c r="BR14" i="44"/>
  <c r="BR14" i="42"/>
  <c r="BR14" i="43"/>
  <c r="BR14" i="29"/>
  <c r="BR14" i="41"/>
  <c r="C344" i="10"/>
  <c r="BA278" i="29"/>
  <c r="BG280" i="42"/>
  <c r="BG283" i="43"/>
  <c r="BG312" i="10"/>
  <c r="BG286" i="44"/>
  <c r="BG269" i="45"/>
  <c r="BG278" i="41"/>
  <c r="BG277" i="29"/>
  <c r="BG277" i="46"/>
  <c r="BA271" i="45" l="1"/>
  <c r="BA314" i="10"/>
  <c r="A279" i="41"/>
  <c r="CL26" i="41" s="1"/>
  <c r="BA280" i="41"/>
  <c r="BA279" i="46"/>
  <c r="BA288" i="44"/>
  <c r="BA279" i="29"/>
  <c r="BA282" i="42"/>
  <c r="BA285" i="43"/>
  <c r="BA286" i="43" s="1"/>
  <c r="BA287" i="43" s="1"/>
  <c r="BA288" i="43" s="1"/>
  <c r="BG278" i="29"/>
  <c r="BG284" i="43"/>
  <c r="BG270" i="45"/>
  <c r="BG279" i="41"/>
  <c r="BG287" i="44"/>
  <c r="BG278" i="46"/>
  <c r="BG313" i="10"/>
  <c r="BG281" i="42"/>
  <c r="BA281" i="41" l="1"/>
  <c r="A280" i="41"/>
  <c r="CM27" i="41" s="1"/>
  <c r="F102" i="41"/>
  <c r="F205" i="41"/>
  <c r="F241" i="41"/>
  <c r="E278" i="41"/>
  <c r="BA315" i="10"/>
  <c r="BA283" i="42"/>
  <c r="BA289" i="44"/>
  <c r="BA280" i="46"/>
  <c r="A271" i="45"/>
  <c r="BA272" i="45"/>
  <c r="BA280" i="29"/>
  <c r="BA289" i="43"/>
  <c r="BG288" i="44"/>
  <c r="BG271" i="45"/>
  <c r="BG314" i="10"/>
  <c r="BG279" i="29"/>
  <c r="BG280" i="41"/>
  <c r="BG282" i="42"/>
  <c r="BG288" i="43"/>
  <c r="BG279" i="46"/>
  <c r="BA290" i="43" l="1"/>
  <c r="BA291" i="43" s="1"/>
  <c r="BA281" i="46"/>
  <c r="BA316" i="10"/>
  <c r="BA273" i="45"/>
  <c r="A272" i="45"/>
  <c r="BA290" i="44"/>
  <c r="BA281" i="29"/>
  <c r="A283" i="42"/>
  <c r="BA284" i="42"/>
  <c r="BA282" i="41"/>
  <c r="BG280" i="46"/>
  <c r="BG315" i="10"/>
  <c r="BG280" i="29"/>
  <c r="BG272" i="45"/>
  <c r="BG283" i="42"/>
  <c r="BG281" i="41"/>
  <c r="BG289" i="43"/>
  <c r="BG289" i="44"/>
  <c r="BA317" i="10" l="1"/>
  <c r="BA291" i="44"/>
  <c r="BA285" i="42"/>
  <c r="BA274" i="45"/>
  <c r="BA282" i="29"/>
  <c r="BA283" i="41"/>
  <c r="A281" i="46"/>
  <c r="BA282" i="46"/>
  <c r="BA292" i="43"/>
  <c r="BG273" i="45"/>
  <c r="BG290" i="44"/>
  <c r="BG291" i="43"/>
  <c r="BG282" i="41"/>
  <c r="BG281" i="29"/>
  <c r="BG284" i="42"/>
  <c r="BG281" i="46"/>
  <c r="BG316" i="10"/>
  <c r="BA286" i="42" l="1"/>
  <c r="BA283" i="46"/>
  <c r="BA283" i="29"/>
  <c r="BA292" i="44"/>
  <c r="BA293" i="43"/>
  <c r="BA284" i="41"/>
  <c r="BA275" i="45"/>
  <c r="BA318" i="10"/>
  <c r="A318" i="10"/>
  <c r="BG317" i="10"/>
  <c r="BG282" i="46"/>
  <c r="BG282" i="29"/>
  <c r="BG283" i="41"/>
  <c r="BG285" i="42"/>
  <c r="BG274" i="45"/>
  <c r="BG291" i="44"/>
  <c r="BG292" i="43"/>
  <c r="A283" i="46" l="1"/>
  <c r="BA284" i="46"/>
  <c r="A293" i="43"/>
  <c r="CM30" i="43" s="1"/>
  <c r="BA294" i="43"/>
  <c r="BA276" i="45"/>
  <c r="BA319" i="10"/>
  <c r="BA293" i="44"/>
  <c r="A284" i="41"/>
  <c r="CM28" i="41" s="1"/>
  <c r="BA285" i="41"/>
  <c r="BA284" i="29"/>
  <c r="BA287" i="42"/>
  <c r="BG292" i="44"/>
  <c r="BG293" i="43"/>
  <c r="BG284" i="41"/>
  <c r="BG318" i="10"/>
  <c r="BG283" i="29"/>
  <c r="BG286" i="42"/>
  <c r="BG283" i="46"/>
  <c r="BG275" i="45"/>
  <c r="BA295" i="43" l="1"/>
  <c r="BA285" i="46"/>
  <c r="BA285" i="29"/>
  <c r="BA320" i="10"/>
  <c r="BA286" i="41"/>
  <c r="BA277" i="45"/>
  <c r="BA288" i="42"/>
  <c r="BA294" i="44"/>
  <c r="BG293" i="44"/>
  <c r="BG284" i="46"/>
  <c r="BG294" i="43"/>
  <c r="BG319" i="10"/>
  <c r="BG285" i="41"/>
  <c r="BG287" i="42"/>
  <c r="BG276" i="45"/>
  <c r="BG284" i="29"/>
  <c r="BA278" i="45" l="1"/>
  <c r="BA289" i="42"/>
  <c r="A286" i="41"/>
  <c r="CM29" i="41" s="1"/>
  <c r="BA287" i="41"/>
  <c r="BA295" i="44"/>
  <c r="BA286" i="46"/>
  <c r="A285" i="46"/>
  <c r="BA286" i="29"/>
  <c r="BA321" i="10"/>
  <c r="BA296" i="43"/>
  <c r="BG320" i="10"/>
  <c r="BG288" i="42"/>
  <c r="BG277" i="45"/>
  <c r="BG285" i="29"/>
  <c r="BG286" i="41"/>
  <c r="BG294" i="44"/>
  <c r="BG285" i="46"/>
  <c r="BG295" i="43"/>
  <c r="BA288" i="41" l="1"/>
  <c r="BA287" i="29"/>
  <c r="BA279" i="45"/>
  <c r="BA287" i="46"/>
  <c r="BA297" i="43"/>
  <c r="BA290" i="42"/>
  <c r="BA322" i="10"/>
  <c r="BA296" i="44"/>
  <c r="BG287" i="41"/>
  <c r="BG296" i="43"/>
  <c r="BG286" i="46"/>
  <c r="BG295" i="44"/>
  <c r="BG286" i="29"/>
  <c r="BG278" i="45"/>
  <c r="BG289" i="42"/>
  <c r="BG321" i="10"/>
  <c r="A322" i="10" l="1"/>
  <c r="BH15" i="10" s="1"/>
  <c r="BA323" i="10"/>
  <c r="BA288" i="29"/>
  <c r="BA297" i="44"/>
  <c r="BA298" i="43"/>
  <c r="A290" i="42"/>
  <c r="BA291" i="42"/>
  <c r="BA288" i="46"/>
  <c r="A279" i="45"/>
  <c r="BA280" i="45"/>
  <c r="BA289" i="41"/>
  <c r="BG322" i="10"/>
  <c r="BG287" i="29"/>
  <c r="BG297" i="43"/>
  <c r="BG296" i="44"/>
  <c r="BG288" i="41"/>
  <c r="BG290" i="42"/>
  <c r="BG287" i="46"/>
  <c r="BG279" i="45"/>
  <c r="BA299" i="43" l="1"/>
  <c r="BA324" i="10"/>
  <c r="A323" i="10"/>
  <c r="BA290" i="41"/>
  <c r="BR15" i="46"/>
  <c r="BR15" i="44"/>
  <c r="BR15" i="45"/>
  <c r="BR15" i="43"/>
  <c r="BR15" i="29"/>
  <c r="BR15" i="41"/>
  <c r="BR15" i="42"/>
  <c r="BA289" i="29"/>
  <c r="BA292" i="42"/>
  <c r="BA298" i="44"/>
  <c r="BA281" i="45"/>
  <c r="BA289" i="46"/>
  <c r="BG288" i="29"/>
  <c r="BG297" i="44"/>
  <c r="BG288" i="46"/>
  <c r="BG280" i="45"/>
  <c r="BG323" i="10"/>
  <c r="BG291" i="42"/>
  <c r="BG298" i="43"/>
  <c r="BG289" i="41"/>
  <c r="BA299" i="44" l="1"/>
  <c r="BA290" i="29"/>
  <c r="BA325" i="10"/>
  <c r="BA282" i="45"/>
  <c r="BA293" i="42"/>
  <c r="BA291" i="41"/>
  <c r="BA300" i="43"/>
  <c r="BA290" i="46"/>
  <c r="BG324" i="10"/>
  <c r="BG298" i="44"/>
  <c r="BG281" i="45"/>
  <c r="BG292" i="42"/>
  <c r="BG289" i="29"/>
  <c r="BG289" i="46"/>
  <c r="BG299" i="43"/>
  <c r="BG290" i="41"/>
  <c r="BA300" i="44" l="1"/>
  <c r="BA292" i="41"/>
  <c r="A282" i="45"/>
  <c r="BA283" i="45"/>
  <c r="BA291" i="29"/>
  <c r="BA326" i="10"/>
  <c r="BA291" i="46"/>
  <c r="BA301" i="43"/>
  <c r="BA294" i="42"/>
  <c r="BG293" i="42"/>
  <c r="BG300" i="43"/>
  <c r="BG325" i="10"/>
  <c r="BG290" i="29"/>
  <c r="BG282" i="45"/>
  <c r="BG291" i="41"/>
  <c r="BG299" i="44"/>
  <c r="BG290" i="46"/>
  <c r="BA292" i="46" l="1"/>
  <c r="BA302" i="43"/>
  <c r="BA295" i="42"/>
  <c r="BA327" i="10"/>
  <c r="BA284" i="45"/>
  <c r="BA301" i="44"/>
  <c r="BA292" i="29"/>
  <c r="BA293" i="41"/>
  <c r="BG291" i="46"/>
  <c r="BG301" i="43"/>
  <c r="BG291" i="29"/>
  <c r="BG283" i="45"/>
  <c r="BG326" i="10"/>
  <c r="BG300" i="44"/>
  <c r="BG294" i="42"/>
  <c r="BG292" i="41"/>
  <c r="BA285" i="45" l="1"/>
  <c r="BA303" i="43"/>
  <c r="BA293" i="46"/>
  <c r="BA302" i="44"/>
  <c r="BA328" i="10"/>
  <c r="BA293" i="29"/>
  <c r="BA296" i="42"/>
  <c r="BA294" i="41"/>
  <c r="A293" i="41"/>
  <c r="CM30" i="41" s="1"/>
  <c r="BG327" i="10"/>
  <c r="BG292" i="29"/>
  <c r="BG295" i="42"/>
  <c r="BG301" i="44"/>
  <c r="BG292" i="46"/>
  <c r="BG293" i="41"/>
  <c r="BG284" i="45"/>
  <c r="BG302" i="43"/>
  <c r="BG302" i="44"/>
  <c r="BA304" i="43" l="1"/>
  <c r="BA294" i="29"/>
  <c r="A293" i="29"/>
  <c r="BA297" i="42"/>
  <c r="BA329" i="10"/>
  <c r="BA295" i="41"/>
  <c r="BA294" i="46"/>
  <c r="BA286" i="45"/>
  <c r="BG285" i="45"/>
  <c r="BG303" i="43"/>
  <c r="BG328" i="10"/>
  <c r="BG293" i="29"/>
  <c r="BG293" i="46"/>
  <c r="BG296" i="42"/>
  <c r="BG294" i="41"/>
  <c r="BA305" i="43" l="1"/>
  <c r="BA298" i="42"/>
  <c r="BA295" i="29"/>
  <c r="A294" i="29"/>
  <c r="BA287" i="45"/>
  <c r="BA330" i="10"/>
  <c r="BA296" i="41"/>
  <c r="BA295" i="46"/>
  <c r="BG329" i="10"/>
  <c r="BG297" i="42"/>
  <c r="BG295" i="41"/>
  <c r="BG294" i="29"/>
  <c r="BG294" i="46"/>
  <c r="BG286" i="45"/>
  <c r="BG304" i="43"/>
  <c r="BA296" i="29" l="1"/>
  <c r="A295" i="29"/>
  <c r="BA297" i="41"/>
  <c r="A330" i="10"/>
  <c r="BA331" i="10"/>
  <c r="BA299" i="42"/>
  <c r="BA288" i="45"/>
  <c r="BA296" i="46"/>
  <c r="BA306" i="43"/>
  <c r="BG295" i="46"/>
  <c r="BG330" i="10"/>
  <c r="BG295" i="29"/>
  <c r="BG298" i="42"/>
  <c r="BG305" i="43"/>
  <c r="BG296" i="41"/>
  <c r="BG287" i="45"/>
  <c r="BA332" i="10" l="1"/>
  <c r="BA297" i="29"/>
  <c r="A296" i="29"/>
  <c r="CL26" i="29" s="1"/>
  <c r="BA289" i="45"/>
  <c r="BA297" i="46"/>
  <c r="A296" i="46"/>
  <c r="CL19" i="46" s="1"/>
  <c r="BA298" i="41"/>
  <c r="BA307" i="43"/>
  <c r="BA300" i="42"/>
  <c r="BG288" i="45"/>
  <c r="BG331" i="10"/>
  <c r="BG296" i="46"/>
  <c r="BG299" i="42"/>
  <c r="BG306" i="43"/>
  <c r="BG297" i="41"/>
  <c r="BG296" i="29"/>
  <c r="BA308" i="43" l="1"/>
  <c r="BA290" i="45"/>
  <c r="E295" i="29"/>
  <c r="F257" i="29"/>
  <c r="G220" i="29"/>
  <c r="F106" i="29"/>
  <c r="A298" i="41"/>
  <c r="CM31" i="41" s="1"/>
  <c r="BA299" i="41"/>
  <c r="E65" i="46"/>
  <c r="E58" i="46"/>
  <c r="BA301" i="42"/>
  <c r="BA298" i="46"/>
  <c r="A297" i="46"/>
  <c r="A297" i="29"/>
  <c r="CM27" i="29" s="1"/>
  <c r="BA298" i="29"/>
  <c r="A332" i="10"/>
  <c r="BA333" i="10"/>
  <c r="BG307" i="43"/>
  <c r="BG300" i="42"/>
  <c r="BG297" i="46"/>
  <c r="BG332" i="10"/>
  <c r="BG297" i="29"/>
  <c r="BG289" i="45"/>
  <c r="BG298" i="41"/>
  <c r="BA334" i="10" l="1"/>
  <c r="A333" i="10"/>
  <c r="BA291" i="45"/>
  <c r="BA299" i="46"/>
  <c r="BA300" i="41"/>
  <c r="BA299" i="29"/>
  <c r="BA302" i="42"/>
  <c r="BA309" i="43"/>
  <c r="BG290" i="45"/>
  <c r="BG333" i="10"/>
  <c r="BG298" i="29"/>
  <c r="BG298" i="46"/>
  <c r="BG308" i="43"/>
  <c r="BG301" i="42"/>
  <c r="BG299" i="41"/>
  <c r="BA310" i="43" l="1"/>
  <c r="BA300" i="29"/>
  <c r="BA303" i="42"/>
  <c r="BA301" i="41"/>
  <c r="A299" i="46"/>
  <c r="BA300" i="46"/>
  <c r="BA292" i="45"/>
  <c r="BA335" i="10"/>
  <c r="BG299" i="46"/>
  <c r="BG310" i="43"/>
  <c r="BG299" i="29"/>
  <c r="BG302" i="42"/>
  <c r="BG334" i="10"/>
  <c r="BG309" i="43"/>
  <c r="BG300" i="41"/>
  <c r="BG291" i="45"/>
  <c r="A292" i="45" l="1"/>
  <c r="BA293" i="45"/>
  <c r="A300" i="46"/>
  <c r="BA301" i="46"/>
  <c r="BA304" i="42"/>
  <c r="BA302" i="41"/>
  <c r="BA336" i="10"/>
  <c r="BA301" i="29"/>
  <c r="BG300" i="29"/>
  <c r="BG300" i="46"/>
  <c r="BG303" i="42"/>
  <c r="BG301" i="41"/>
  <c r="BG335" i="10"/>
  <c r="BG292" i="45"/>
  <c r="BA294" i="45" l="1"/>
  <c r="BA337" i="10"/>
  <c r="BA302" i="46"/>
  <c r="BA302" i="29"/>
  <c r="A301" i="29"/>
  <c r="CM28" i="29" s="1"/>
  <c r="A302" i="41"/>
  <c r="CM32" i="41" s="1"/>
  <c r="BA303" i="41"/>
  <c r="BA305" i="42"/>
  <c r="BG301" i="46"/>
  <c r="BG304" i="42"/>
  <c r="BG336" i="10"/>
  <c r="BG301" i="29"/>
  <c r="BG302" i="41"/>
  <c r="BG293" i="45"/>
  <c r="BA303" i="46" l="1"/>
  <c r="A302" i="46"/>
  <c r="BA306" i="42"/>
  <c r="BA338" i="10"/>
  <c r="BA304" i="41"/>
  <c r="BA295" i="45"/>
  <c r="D281" i="41"/>
  <c r="D299" i="41"/>
  <c r="BA303" i="29"/>
  <c r="BG303" i="41"/>
  <c r="BG302" i="46"/>
  <c r="BG294" i="45"/>
  <c r="BG302" i="29"/>
  <c r="BG305" i="42"/>
  <c r="BG337" i="10"/>
  <c r="BA307" i="42" l="1"/>
  <c r="BA305" i="41"/>
  <c r="BA304" i="29"/>
  <c r="A303" i="29"/>
  <c r="CM29" i="29" s="1"/>
  <c r="BA296" i="45"/>
  <c r="BA339" i="10"/>
  <c r="A338" i="10"/>
  <c r="BA304" i="46"/>
  <c r="BG295" i="45"/>
  <c r="BG306" i="42"/>
  <c r="BG338" i="10"/>
  <c r="BG304" i="41"/>
  <c r="BG303" i="29"/>
  <c r="BG303" i="46"/>
  <c r="BA306" i="41" l="1"/>
  <c r="BA308" i="42"/>
  <c r="BA305" i="46"/>
  <c r="BA305" i="29"/>
  <c r="BA340" i="10"/>
  <c r="BA297" i="45"/>
  <c r="BG296" i="45"/>
  <c r="BG304" i="46"/>
  <c r="BG339" i="10"/>
  <c r="BG305" i="41"/>
  <c r="BG304" i="29"/>
  <c r="BG307" i="42"/>
  <c r="BA309" i="42" l="1"/>
  <c r="BA298" i="45"/>
  <c r="BA341" i="10"/>
  <c r="BA306" i="46"/>
  <c r="BA306" i="29"/>
  <c r="BA307" i="41"/>
  <c r="BG308" i="42"/>
  <c r="BG305" i="46"/>
  <c r="BG305" i="29"/>
  <c r="BG340" i="10"/>
  <c r="BG306" i="41"/>
  <c r="BG297" i="45"/>
  <c r="BA307" i="46" l="1"/>
  <c r="BA310" i="42"/>
  <c r="BA308" i="41"/>
  <c r="BA307" i="29"/>
  <c r="BA342" i="10"/>
  <c r="BA299" i="45"/>
  <c r="BG341" i="10"/>
  <c r="BG298" i="45"/>
  <c r="BG306" i="46"/>
  <c r="BG306" i="29"/>
  <c r="BG309" i="42"/>
  <c r="BG307" i="41"/>
  <c r="BA300" i="45" l="1"/>
  <c r="BA311" i="42"/>
  <c r="BA308" i="46"/>
  <c r="BA343" i="10"/>
  <c r="BA309" i="41"/>
  <c r="BA308" i="29"/>
  <c r="BG307" i="29"/>
  <c r="BG308" i="41"/>
  <c r="BG307" i="46"/>
  <c r="BG342" i="10"/>
  <c r="BG310" i="42"/>
  <c r="BG299" i="45"/>
  <c r="BA310" i="41" l="1"/>
  <c r="BA312" i="42"/>
  <c r="A343" i="10"/>
  <c r="BH16" i="10" s="1"/>
  <c r="BA344" i="10"/>
  <c r="BA301" i="45"/>
  <c r="BA309" i="29"/>
  <c r="BA309" i="46"/>
  <c r="BG308" i="29"/>
  <c r="BG343" i="10"/>
  <c r="BG309" i="41"/>
  <c r="BG308" i="46"/>
  <c r="BG300" i="45"/>
  <c r="BG311" i="42"/>
  <c r="BA310" i="29" l="1"/>
  <c r="BR16" i="46"/>
  <c r="BR16" i="45"/>
  <c r="BR16" i="44"/>
  <c r="BR16" i="42"/>
  <c r="BR16" i="43"/>
  <c r="BR16" i="29"/>
  <c r="BR16" i="41"/>
  <c r="BA302" i="45"/>
  <c r="A312" i="42"/>
  <c r="BA313" i="42"/>
  <c r="BA310" i="46"/>
  <c r="BA345" i="10"/>
  <c r="BA311" i="41"/>
  <c r="BG309" i="46"/>
  <c r="BG301" i="45"/>
  <c r="BG310" i="41"/>
  <c r="BG312" i="42"/>
  <c r="BG344" i="10"/>
  <c r="BG309" i="29"/>
  <c r="BA312" i="41" l="1"/>
  <c r="BA311" i="46"/>
  <c r="BA314" i="42"/>
  <c r="A313" i="42"/>
  <c r="BA346" i="10"/>
  <c r="BA303" i="45"/>
  <c r="BA311" i="29"/>
  <c r="BG313" i="42"/>
  <c r="BG310" i="46"/>
  <c r="BG302" i="45"/>
  <c r="BG345" i="10"/>
  <c r="BG310" i="29"/>
  <c r="BG311" i="41"/>
  <c r="BA312" i="46" l="1"/>
  <c r="BA347" i="10"/>
  <c r="BA304" i="45"/>
  <c r="BA312" i="29"/>
  <c r="A311" i="29"/>
  <c r="CM30" i="29" s="1"/>
  <c r="BA315" i="42"/>
  <c r="A314" i="42"/>
  <c r="BA313" i="41"/>
  <c r="BG346" i="10"/>
  <c r="BG314" i="42"/>
  <c r="BG312" i="41"/>
  <c r="BG311" i="46"/>
  <c r="BG311" i="29"/>
  <c r="BG303" i="45"/>
  <c r="BA313" i="46" l="1"/>
  <c r="A312" i="46"/>
  <c r="BA314" i="41"/>
  <c r="A315" i="42"/>
  <c r="CL26" i="42" s="1"/>
  <c r="BA316" i="42"/>
  <c r="BA348" i="10"/>
  <c r="BA305" i="45"/>
  <c r="BA313" i="29"/>
  <c r="BG315" i="42"/>
  <c r="BG312" i="29"/>
  <c r="BG304" i="45"/>
  <c r="BG313" i="41"/>
  <c r="BG312" i="46"/>
  <c r="BG347" i="10"/>
  <c r="BA314" i="29" l="1"/>
  <c r="BA306" i="45"/>
  <c r="F271" i="42"/>
  <c r="F234" i="42"/>
  <c r="F112" i="42"/>
  <c r="E314" i="42"/>
  <c r="BA315" i="41"/>
  <c r="A348" i="10"/>
  <c r="BH17" i="10" s="1"/>
  <c r="BA349" i="10"/>
  <c r="BA314" i="46"/>
  <c r="BA317" i="42"/>
  <c r="A316" i="42"/>
  <c r="CM27" i="42" s="1"/>
  <c r="BG314" i="41"/>
  <c r="BG348" i="10"/>
  <c r="BG313" i="46"/>
  <c r="BG313" i="29"/>
  <c r="BG305" i="45"/>
  <c r="BG316" i="42"/>
  <c r="BA307" i="45" l="1"/>
  <c r="BA318" i="42"/>
  <c r="BR17" i="46"/>
  <c r="BR17" i="44"/>
  <c r="BR17" i="45"/>
  <c r="BR17" i="43"/>
  <c r="BR17" i="29"/>
  <c r="BR17" i="41"/>
  <c r="BR17" i="42"/>
  <c r="BA350" i="10"/>
  <c r="A349" i="10"/>
  <c r="BA315" i="46"/>
  <c r="BA316" i="41"/>
  <c r="BA315" i="29"/>
  <c r="BG315" i="41"/>
  <c r="BG306" i="45"/>
  <c r="BG314" i="29"/>
  <c r="BG349" i="10"/>
  <c r="BG314" i="46"/>
  <c r="BG317" i="42"/>
  <c r="BA319" i="42" l="1"/>
  <c r="BA316" i="29"/>
  <c r="BA308" i="45"/>
  <c r="BA351" i="10"/>
  <c r="BA317" i="41"/>
  <c r="BA316" i="46"/>
  <c r="BG315" i="29"/>
  <c r="BG315" i="46"/>
  <c r="BG307" i="45"/>
  <c r="BG318" i="42"/>
  <c r="BG316" i="41"/>
  <c r="BG350" i="10"/>
  <c r="BA317" i="29" l="1"/>
  <c r="BA352" i="10"/>
  <c r="BA317" i="46"/>
  <c r="BA318" i="41"/>
  <c r="A308" i="45"/>
  <c r="BA309" i="45"/>
  <c r="BA320" i="42"/>
  <c r="BG308" i="45"/>
  <c r="BG317" i="41"/>
  <c r="BG316" i="46"/>
  <c r="BG316" i="29"/>
  <c r="BG351" i="10"/>
  <c r="BG319" i="42"/>
  <c r="BG318" i="41"/>
  <c r="BA310" i="45" l="1"/>
  <c r="BA318" i="29"/>
  <c r="A317" i="29"/>
  <c r="CM31" i="29" s="1"/>
  <c r="BA318" i="46"/>
  <c r="BA353" i="10"/>
  <c r="A320" i="42"/>
  <c r="CM28" i="42" s="1"/>
  <c r="BA321" i="42"/>
  <c r="BG317" i="46"/>
  <c r="BG309" i="45"/>
  <c r="BG352" i="10"/>
  <c r="BG320" i="42"/>
  <c r="BG317" i="29"/>
  <c r="BA322" i="42" l="1"/>
  <c r="BA319" i="46"/>
  <c r="BA319" i="29"/>
  <c r="BA354" i="10"/>
  <c r="BA311" i="45"/>
  <c r="BG321" i="42"/>
  <c r="BG318" i="29"/>
  <c r="BG310" i="45"/>
  <c r="BG353" i="10"/>
  <c r="BG318" i="46"/>
  <c r="BA320" i="46" l="1"/>
  <c r="A354" i="10"/>
  <c r="BA355" i="10"/>
  <c r="A322" i="42"/>
  <c r="CM29" i="42" s="1"/>
  <c r="BA323" i="42"/>
  <c r="BA312" i="45"/>
  <c r="BA320" i="29"/>
  <c r="BG319" i="29"/>
  <c r="BG354" i="10"/>
  <c r="BG322" i="42"/>
  <c r="BG311" i="45"/>
  <c r="BG319" i="46"/>
  <c r="BA321" i="29" l="1"/>
  <c r="BA321" i="46"/>
  <c r="BA313" i="45"/>
  <c r="BA324" i="42"/>
  <c r="BA356" i="10"/>
  <c r="BG320" i="29"/>
  <c r="BG312" i="45"/>
  <c r="BG320" i="46"/>
  <c r="BG355" i="10"/>
  <c r="BG323" i="42"/>
  <c r="BA357" i="10" l="1"/>
  <c r="A321" i="46"/>
  <c r="BA322" i="46"/>
  <c r="BA325" i="42"/>
  <c r="BA314" i="45"/>
  <c r="BA322" i="29"/>
  <c r="A321" i="29"/>
  <c r="CM32" i="29" s="1"/>
  <c r="BG321" i="46"/>
  <c r="BG324" i="42"/>
  <c r="BG356" i="10"/>
  <c r="BG321" i="29"/>
  <c r="BG313" i="45"/>
  <c r="BA323" i="29" l="1"/>
  <c r="BA358" i="10"/>
  <c r="BA326" i="42"/>
  <c r="BA323" i="46"/>
  <c r="D318" i="29"/>
  <c r="D298" i="29"/>
  <c r="BA315" i="45"/>
  <c r="BG322" i="29"/>
  <c r="BG357" i="10"/>
  <c r="BG325" i="42"/>
  <c r="BG322" i="46"/>
  <c r="BG314" i="45"/>
  <c r="BA316" i="45" l="1"/>
  <c r="BA324" i="46"/>
  <c r="A323" i="46"/>
  <c r="CL20" i="46" s="1"/>
  <c r="D45" i="46" s="1"/>
  <c r="BA359" i="10"/>
  <c r="BA327" i="42"/>
  <c r="BA324" i="29"/>
  <c r="BG323" i="29"/>
  <c r="BG326" i="42"/>
  <c r="BG358" i="10"/>
  <c r="BG315" i="45"/>
  <c r="BG323" i="46"/>
  <c r="BA328" i="42" l="1"/>
  <c r="BA317" i="45"/>
  <c r="BA360" i="10"/>
  <c r="A359" i="10"/>
  <c r="BR1" i="10" s="1"/>
  <c r="BA325" i="29"/>
  <c r="BA325" i="46"/>
  <c r="A324" i="46"/>
  <c r="BG316" i="45"/>
  <c r="BG327" i="42"/>
  <c r="BG359" i="10"/>
  <c r="BG324" i="29"/>
  <c r="BG324" i="46"/>
  <c r="BA329" i="42" l="1"/>
  <c r="BR18" i="46"/>
  <c r="BR18" i="45"/>
  <c r="BR18" i="44"/>
  <c r="BR18" i="42"/>
  <c r="BR18" i="43"/>
  <c r="BR18" i="29"/>
  <c r="BR18" i="41"/>
  <c r="BA326" i="46"/>
  <c r="A325" i="46"/>
  <c r="BA318" i="45"/>
  <c r="A360" i="10"/>
  <c r="BA361" i="10"/>
  <c r="BA326" i="29"/>
  <c r="BG325" i="29"/>
  <c r="BG325" i="46"/>
  <c r="BG317" i="45"/>
  <c r="BG360" i="10"/>
  <c r="BG328" i="42"/>
  <c r="BA319" i="45" l="1"/>
  <c r="BA362" i="10"/>
  <c r="BA327" i="29"/>
  <c r="BA327" i="46"/>
  <c r="BA330" i="42"/>
  <c r="BG326" i="46"/>
  <c r="BG326" i="29"/>
  <c r="BG318" i="45"/>
  <c r="BG329" i="42"/>
  <c r="BG361" i="10"/>
  <c r="BA320" i="45" l="1"/>
  <c r="BA328" i="29"/>
  <c r="A362" i="10"/>
  <c r="BA363" i="10"/>
  <c r="BA331" i="42"/>
  <c r="BA328" i="46"/>
  <c r="BG330" i="42"/>
  <c r="BG327" i="46"/>
  <c r="BG319" i="45"/>
  <c r="BG327" i="29"/>
  <c r="BG362" i="10"/>
  <c r="BA332" i="42" l="1"/>
  <c r="BA329" i="29"/>
  <c r="BA329" i="46"/>
  <c r="BA364" i="10"/>
  <c r="BA321" i="45"/>
  <c r="BG363" i="10"/>
  <c r="BG328" i="29"/>
  <c r="BG331" i="42"/>
  <c r="BG320" i="45"/>
  <c r="BG328" i="46"/>
  <c r="A364" i="10" l="1"/>
  <c r="BA365" i="10"/>
  <c r="BA322" i="45"/>
  <c r="BA333" i="42"/>
  <c r="BA330" i="46"/>
  <c r="BA330" i="29"/>
  <c r="BG329" i="46"/>
  <c r="BG329" i="29"/>
  <c r="BG364" i="10"/>
  <c r="BG332" i="42"/>
  <c r="BG321" i="45"/>
  <c r="BA334" i="42" l="1"/>
  <c r="BA331" i="29"/>
  <c r="BA323" i="45"/>
  <c r="A365" i="10"/>
  <c r="BA366" i="10"/>
  <c r="BA331" i="46"/>
  <c r="BG330" i="46"/>
  <c r="BG365" i="10"/>
  <c r="BG322" i="45"/>
  <c r="BG333" i="42"/>
  <c r="BG330" i="29"/>
  <c r="BA324" i="45" l="1"/>
  <c r="A323" i="45"/>
  <c r="BA332" i="46"/>
  <c r="BA332" i="29"/>
  <c r="BA367" i="10"/>
  <c r="BT2" i="10"/>
  <c r="BU5" i="10"/>
  <c r="BU4" i="10"/>
  <c r="BU3" i="10"/>
  <c r="BA335" i="42"/>
  <c r="BG334" i="42"/>
  <c r="BG331" i="29"/>
  <c r="BG323" i="45"/>
  <c r="BG331" i="46"/>
  <c r="BG366" i="10"/>
  <c r="BU22" i="46" l="1"/>
  <c r="BU22" i="45"/>
  <c r="BA325" i="45"/>
  <c r="BA336" i="42"/>
  <c r="BA333" i="29"/>
  <c r="BU20" i="46"/>
  <c r="BU20" i="45"/>
  <c r="BA368" i="10"/>
  <c r="BA333" i="46"/>
  <c r="BT19" i="46"/>
  <c r="BT19" i="45"/>
  <c r="BU21" i="46"/>
  <c r="BU21" i="45"/>
  <c r="BG332" i="29"/>
  <c r="BG324" i="45"/>
  <c r="BG332" i="46"/>
  <c r="BG367" i="10"/>
  <c r="BG335" i="42"/>
  <c r="BA326" i="45" l="1"/>
  <c r="BA334" i="29"/>
  <c r="BA369" i="10"/>
  <c r="E375" i="45"/>
  <c r="E213" i="45"/>
  <c r="BA334" i="46"/>
  <c r="A336" i="42"/>
  <c r="CM30" i="42" s="1"/>
  <c r="BA337" i="42"/>
  <c r="BG333" i="29"/>
  <c r="BG325" i="45"/>
  <c r="BG336" i="42"/>
  <c r="BG333" i="46"/>
  <c r="BG368" i="10"/>
  <c r="BA335" i="46" l="1"/>
  <c r="BA338" i="42"/>
  <c r="BA327" i="45"/>
  <c r="BA370" i="10"/>
  <c r="BA335" i="29"/>
  <c r="BG337" i="42"/>
  <c r="BG334" i="46"/>
  <c r="BG369" i="10"/>
  <c r="BG334" i="29"/>
  <c r="BG326" i="45"/>
  <c r="BA336" i="29" l="1"/>
  <c r="BA339" i="42"/>
  <c r="BA371" i="10"/>
  <c r="A327" i="45"/>
  <c r="BA328" i="45"/>
  <c r="BA336" i="46"/>
  <c r="BG327" i="45"/>
  <c r="BG338" i="42"/>
  <c r="BG370" i="10"/>
  <c r="BG335" i="29"/>
  <c r="BG335" i="46"/>
  <c r="BA340" i="42" l="1"/>
  <c r="BA372" i="10"/>
  <c r="BA329" i="45"/>
  <c r="A328" i="45"/>
  <c r="BA337" i="46"/>
  <c r="BA337" i="29"/>
  <c r="BG337" i="29"/>
  <c r="BG371" i="10"/>
  <c r="BG328" i="45"/>
  <c r="BG336" i="46"/>
  <c r="BG339" i="42"/>
  <c r="BG336" i="29"/>
  <c r="BA330" i="45" l="1"/>
  <c r="BA338" i="46"/>
  <c r="BA373" i="10"/>
  <c r="BA341" i="42"/>
  <c r="BG329" i="45"/>
  <c r="BG337" i="46"/>
  <c r="BG372" i="10"/>
  <c r="BG340" i="42"/>
  <c r="BA342" i="42" l="1"/>
  <c r="BA374" i="10"/>
  <c r="A330" i="45"/>
  <c r="BA331" i="45"/>
  <c r="BA339" i="46"/>
  <c r="BG373" i="10"/>
  <c r="BG330" i="45"/>
  <c r="BG341" i="42"/>
  <c r="BG338" i="46"/>
  <c r="BA332" i="45" l="1"/>
  <c r="BA340" i="46"/>
  <c r="BA343" i="42"/>
  <c r="BA375" i="10"/>
  <c r="BG342" i="42"/>
  <c r="BG339" i="46"/>
  <c r="BG331" i="45"/>
  <c r="BG374" i="10"/>
  <c r="BA341" i="46" l="1"/>
  <c r="A332" i="45"/>
  <c r="BA333" i="45"/>
  <c r="A343" i="42"/>
  <c r="CM31" i="42" s="1"/>
  <c r="BA344" i="42"/>
  <c r="BA376" i="10"/>
  <c r="BG340" i="46"/>
  <c r="BG343" i="42"/>
  <c r="BG332" i="45"/>
  <c r="BG375" i="10"/>
  <c r="BA377" i="10" l="1"/>
  <c r="BA334" i="45"/>
  <c r="A333" i="45"/>
  <c r="BA345" i="42"/>
  <c r="BA342" i="46"/>
  <c r="BG333" i="45"/>
  <c r="BG344" i="42"/>
  <c r="BG376" i="10"/>
  <c r="BG341" i="46"/>
  <c r="BA346" i="42" l="1"/>
  <c r="BA335" i="45"/>
  <c r="BA343" i="46"/>
  <c r="BA378" i="10"/>
  <c r="BG342" i="46"/>
  <c r="BG377" i="10"/>
  <c r="BG334" i="45"/>
  <c r="BG345" i="42"/>
  <c r="BA344" i="46" l="1"/>
  <c r="BA379" i="10"/>
  <c r="BA336" i="45"/>
  <c r="BA347" i="42"/>
  <c r="BG335" i="45"/>
  <c r="BG378" i="10"/>
  <c r="BG343" i="46"/>
  <c r="BG346" i="42"/>
  <c r="BA348" i="42" l="1"/>
  <c r="A347" i="42"/>
  <c r="CM32" i="42" s="1"/>
  <c r="BA337" i="45"/>
  <c r="BA380" i="10"/>
  <c r="BA345" i="46"/>
  <c r="BG336" i="45"/>
  <c r="BG379" i="10"/>
  <c r="BG347" i="42"/>
  <c r="BG344" i="46"/>
  <c r="BA338" i="45" l="1"/>
  <c r="BA381" i="10"/>
  <c r="D344" i="42"/>
  <c r="D317" i="42"/>
  <c r="BA346" i="46"/>
  <c r="BA349" i="42"/>
  <c r="BG380" i="10"/>
  <c r="BG337" i="45"/>
  <c r="BG348" i="42"/>
  <c r="BG345" i="46"/>
  <c r="BA347" i="46" l="1"/>
  <c r="BA382" i="10"/>
  <c r="BA350" i="42"/>
  <c r="BA339" i="45"/>
  <c r="BG346" i="46"/>
  <c r="BG349" i="42"/>
  <c r="BG338" i="45"/>
  <c r="BG381" i="10"/>
  <c r="BA383" i="10" l="1"/>
  <c r="BA348" i="46"/>
  <c r="BA340" i="45"/>
  <c r="BA351" i="42"/>
  <c r="BG382" i="10"/>
  <c r="BG347" i="46"/>
  <c r="BG339" i="45"/>
  <c r="BG350" i="42"/>
  <c r="BA341" i="45" l="1"/>
  <c r="A340" i="45"/>
  <c r="BA349" i="46"/>
  <c r="BA384" i="10"/>
  <c r="BA352" i="42"/>
  <c r="BG340" i="45"/>
  <c r="BG383" i="10"/>
  <c r="BG351" i="42"/>
  <c r="BG348" i="46"/>
  <c r="BA353" i="42" l="1"/>
  <c r="BA350" i="46"/>
  <c r="BA385" i="10"/>
  <c r="BA342" i="45"/>
  <c r="BG349" i="46"/>
  <c r="BG352" i="42"/>
  <c r="BG341" i="45"/>
  <c r="BG384" i="10"/>
  <c r="BA386" i="10" l="1"/>
  <c r="BA343" i="45"/>
  <c r="BA351" i="46"/>
  <c r="BA354" i="42"/>
  <c r="BG385" i="10"/>
  <c r="BG350" i="46"/>
  <c r="BG353" i="42"/>
  <c r="BG342" i="45"/>
  <c r="BA355" i="42" l="1"/>
  <c r="BA387" i="10"/>
  <c r="BA344" i="45"/>
  <c r="BA352" i="46"/>
  <c r="BG343" i="45"/>
  <c r="BG386" i="10"/>
  <c r="BG351" i="46"/>
  <c r="BG354" i="42"/>
  <c r="BA356" i="42" l="1"/>
  <c r="BA388" i="10"/>
  <c r="BA353" i="46"/>
  <c r="BA345" i="45"/>
  <c r="BG344" i="45"/>
  <c r="BG352" i="46"/>
  <c r="BG387" i="10"/>
  <c r="BG355" i="42"/>
  <c r="BA354" i="46" l="1"/>
  <c r="BA346" i="45"/>
  <c r="BA389" i="10"/>
  <c r="BA357" i="42"/>
  <c r="BG388" i="10"/>
  <c r="BG353" i="46"/>
  <c r="BG356" i="42"/>
  <c r="BG345" i="45"/>
  <c r="BA390" i="10" l="1"/>
  <c r="BA358" i="42"/>
  <c r="A346" i="45"/>
  <c r="BA347" i="45"/>
  <c r="BA355" i="46"/>
  <c r="BG354" i="46"/>
  <c r="BG346" i="45"/>
  <c r="BG357" i="42"/>
  <c r="BG389" i="10"/>
  <c r="BA356" i="46" l="1"/>
  <c r="BA359" i="42"/>
  <c r="BA348" i="45"/>
  <c r="BA391" i="10"/>
  <c r="BG390" i="10"/>
  <c r="BG347" i="45"/>
  <c r="BG358" i="42"/>
  <c r="BG355" i="46"/>
  <c r="BA357" i="46" l="1"/>
  <c r="BA392" i="10"/>
  <c r="BA349" i="45"/>
  <c r="BA360" i="42"/>
  <c r="BG348" i="45"/>
  <c r="BG359" i="42"/>
  <c r="BG356" i="46"/>
  <c r="BG391" i="10"/>
  <c r="BA393" i="10" l="1"/>
  <c r="BA358" i="46"/>
  <c r="BA361" i="42"/>
  <c r="BA350" i="45"/>
  <c r="BG360" i="42"/>
  <c r="BG349" i="45"/>
  <c r="BG392" i="10"/>
  <c r="BG357" i="46"/>
  <c r="BA359" i="46" l="1"/>
  <c r="BA351" i="45"/>
  <c r="BA362" i="42"/>
  <c r="BA394" i="10"/>
  <c r="BG350" i="45"/>
  <c r="BG361" i="42"/>
  <c r="BG358" i="46"/>
  <c r="BG393" i="10"/>
  <c r="BA360" i="46" l="1"/>
  <c r="BA352" i="45"/>
  <c r="BA395" i="10"/>
  <c r="BA363" i="42"/>
  <c r="BG394" i="10"/>
  <c r="BG363" i="42"/>
  <c r="BG351" i="45"/>
  <c r="BG362" i="42"/>
  <c r="BG359" i="46"/>
  <c r="BA396" i="10" l="1"/>
  <c r="BA361" i="46"/>
  <c r="BA353" i="45"/>
  <c r="BG395" i="10"/>
  <c r="BG352" i="45"/>
  <c r="BG360" i="46"/>
  <c r="BA354" i="45" l="1"/>
  <c r="BA362" i="46"/>
  <c r="BA397" i="10"/>
  <c r="BG353" i="45"/>
  <c r="BG361" i="46"/>
  <c r="BG396" i="10"/>
  <c r="BA398" i="10" l="1"/>
  <c r="BA363" i="46"/>
  <c r="A354" i="45"/>
  <c r="BA355" i="45"/>
  <c r="BG362" i="46"/>
  <c r="BG397" i="10"/>
  <c r="BG354" i="45"/>
  <c r="BA356" i="45" l="1"/>
  <c r="BA399" i="10"/>
  <c r="BA364" i="46"/>
  <c r="BG355" i="45"/>
  <c r="BG398" i="10"/>
  <c r="BG363" i="46"/>
  <c r="BA357" i="45" l="1"/>
  <c r="BA400" i="10"/>
  <c r="BA365" i="46"/>
  <c r="BG364" i="46"/>
  <c r="BG399" i="10"/>
  <c r="BG356" i="45"/>
  <c r="A365" i="46" l="1"/>
  <c r="BA366" i="46"/>
  <c r="BA401" i="10"/>
  <c r="BA358" i="45"/>
  <c r="BG357" i="45"/>
  <c r="BG400" i="10"/>
  <c r="BG365" i="46"/>
  <c r="BA359" i="45" l="1"/>
  <c r="BA402" i="10"/>
  <c r="BA367" i="46"/>
  <c r="BG366" i="46"/>
  <c r="BG358" i="45"/>
  <c r="BG401" i="10"/>
  <c r="A367" i="46" l="1"/>
  <c r="BA368" i="46"/>
  <c r="A402" i="10"/>
  <c r="BS6" i="10" s="1"/>
  <c r="BA403" i="10"/>
  <c r="A359" i="45"/>
  <c r="BA360" i="45"/>
  <c r="BG359" i="45"/>
  <c r="BG402" i="10"/>
  <c r="BG367" i="46"/>
  <c r="BA369" i="46" l="1"/>
  <c r="BS23" i="46"/>
  <c r="BS23" i="45"/>
  <c r="BA361" i="45"/>
  <c r="BA404" i="10"/>
  <c r="BG403" i="10"/>
  <c r="BG360" i="45"/>
  <c r="BG368" i="46"/>
  <c r="A369" i="46" l="1"/>
  <c r="BA370" i="46"/>
  <c r="BA371" i="46" s="1"/>
  <c r="F377" i="45"/>
  <c r="F215" i="45"/>
  <c r="BA405" i="10"/>
  <c r="A404" i="10"/>
  <c r="BR7" i="10" s="1"/>
  <c r="BA362" i="45"/>
  <c r="BG371" i="46"/>
  <c r="BG361" i="45"/>
  <c r="BG404" i="10"/>
  <c r="BG369" i="46"/>
  <c r="BA372" i="46" l="1"/>
  <c r="BA373" i="46" s="1"/>
  <c r="BR24" i="46"/>
  <c r="BR24" i="45"/>
  <c r="BR20" i="44"/>
  <c r="BR20" i="42"/>
  <c r="BR20" i="43"/>
  <c r="BR20" i="29"/>
  <c r="BR20" i="41"/>
  <c r="A405" i="10"/>
  <c r="BA406" i="10"/>
  <c r="BA363" i="45"/>
  <c r="BG370" i="46"/>
  <c r="BG405" i="10"/>
  <c r="BG362" i="45"/>
  <c r="BA407" i="10" l="1"/>
  <c r="A363" i="45"/>
  <c r="CL16" i="45" s="1"/>
  <c r="BA364" i="45"/>
  <c r="BG372" i="46"/>
  <c r="BG406" i="10"/>
  <c r="BG363" i="45"/>
  <c r="BA365" i="45" l="1"/>
  <c r="A364" i="45"/>
  <c r="BA374" i="46"/>
  <c r="BA375" i="46" s="1"/>
  <c r="A407" i="10"/>
  <c r="BA408" i="10"/>
  <c r="BG373" i="46"/>
  <c r="BG364" i="45"/>
  <c r="BG407" i="10"/>
  <c r="BA409" i="10" l="1"/>
  <c r="A365" i="45"/>
  <c r="BA366" i="45"/>
  <c r="BG408" i="10"/>
  <c r="BG365" i="45"/>
  <c r="BG374" i="46"/>
  <c r="A409" i="10" l="1"/>
  <c r="BA410" i="10"/>
  <c r="BA367" i="45"/>
  <c r="BG366" i="45"/>
  <c r="BG409" i="10"/>
  <c r="BA368" i="45" l="1"/>
  <c r="A410" i="10"/>
  <c r="BA411" i="10"/>
  <c r="BG410" i="10"/>
  <c r="BG367" i="45"/>
  <c r="BU11" i="10" l="1"/>
  <c r="BU9" i="10"/>
  <c r="BT8" i="10"/>
  <c r="BU10" i="10"/>
  <c r="BA412" i="10"/>
  <c r="BA369" i="45"/>
  <c r="BG368" i="45"/>
  <c r="BG411" i="10"/>
  <c r="BU27" i="46" l="1"/>
  <c r="BU27" i="45"/>
  <c r="BA370" i="45"/>
  <c r="BA376" i="46"/>
  <c r="BU26" i="46"/>
  <c r="BU26" i="45"/>
  <c r="BT25" i="46"/>
  <c r="BT25" i="45"/>
  <c r="BU28" i="46"/>
  <c r="BU28" i="45"/>
  <c r="BA413" i="10"/>
  <c r="BG375" i="46"/>
  <c r="BG412" i="10"/>
  <c r="BG369" i="45"/>
  <c r="BA371" i="45" l="1"/>
  <c r="A370" i="45"/>
  <c r="BA377" i="46"/>
  <c r="A376" i="46"/>
  <c r="BA414" i="10"/>
  <c r="E387" i="45"/>
  <c r="F383" i="45"/>
  <c r="E265" i="45"/>
  <c r="BG376" i="46"/>
  <c r="BG370" i="45"/>
  <c r="BG413" i="10"/>
  <c r="BA415" i="10" l="1"/>
  <c r="BA378" i="46"/>
  <c r="BA372" i="45"/>
  <c r="BG371" i="45"/>
  <c r="BG377" i="46"/>
  <c r="BG414" i="10"/>
  <c r="BA373" i="45" l="1"/>
  <c r="BA379" i="46"/>
  <c r="BA416" i="10"/>
  <c r="BG372" i="45"/>
  <c r="BG378" i="46"/>
  <c r="BG415" i="10"/>
  <c r="BA380" i="46" l="1"/>
  <c r="BA417" i="10"/>
  <c r="BA374" i="45"/>
  <c r="A373" i="45"/>
  <c r="BG373" i="45"/>
  <c r="BG379" i="46"/>
  <c r="BG416" i="10"/>
  <c r="A374" i="45" l="1"/>
  <c r="BA375" i="45"/>
  <c r="BA418" i="10"/>
  <c r="A380" i="46"/>
  <c r="BA381" i="46"/>
  <c r="BG417" i="10"/>
  <c r="BG374" i="45"/>
  <c r="BG380" i="46"/>
  <c r="BA376" i="45" l="1"/>
  <c r="BA382" i="46"/>
  <c r="BA419" i="10"/>
  <c r="BG418" i="10"/>
  <c r="BG381" i="46"/>
  <c r="BG375" i="45"/>
  <c r="BA420" i="10" l="1"/>
  <c r="BA383" i="46"/>
  <c r="A382" i="46"/>
  <c r="A376" i="45"/>
  <c r="BA377" i="45"/>
  <c r="BG419" i="10"/>
  <c r="BG382" i="46"/>
  <c r="BG376" i="45"/>
  <c r="BA378" i="45" l="1"/>
  <c r="BA384" i="46"/>
  <c r="BA421" i="10"/>
  <c r="BG377" i="45"/>
  <c r="BG420" i="10"/>
  <c r="BG383" i="46"/>
  <c r="BA422" i="10" l="1"/>
  <c r="BA379" i="45"/>
  <c r="BA385" i="46"/>
  <c r="BG421" i="10"/>
  <c r="BG378" i="45"/>
  <c r="BG384" i="46"/>
  <c r="BA423" i="10" l="1"/>
  <c r="BA386" i="46"/>
  <c r="BA380" i="45"/>
  <c r="BG385" i="46"/>
  <c r="BG379" i="45"/>
  <c r="BG422" i="10"/>
  <c r="BA387" i="46" l="1"/>
  <c r="BA424" i="10"/>
  <c r="BA381" i="45"/>
  <c r="BG380" i="45"/>
  <c r="BG423" i="10"/>
  <c r="BG386" i="46"/>
  <c r="BA382" i="45" l="1"/>
  <c r="BA425" i="10"/>
  <c r="BA388" i="46"/>
  <c r="BG387" i="46"/>
  <c r="BG424" i="10"/>
  <c r="BG381" i="45"/>
  <c r="BA426" i="10" l="1"/>
  <c r="BA389" i="46"/>
  <c r="BA383" i="45"/>
  <c r="BG382" i="45"/>
  <c r="BG388" i="46"/>
  <c r="BG425" i="10"/>
  <c r="A389" i="46" l="1"/>
  <c r="BA390" i="46"/>
  <c r="BA427" i="10"/>
  <c r="BA384" i="45"/>
  <c r="BG389" i="46"/>
  <c r="BG383" i="45"/>
  <c r="BG426" i="10"/>
  <c r="BA385" i="45" l="1"/>
  <c r="BA428" i="10"/>
  <c r="BA391" i="46"/>
  <c r="BG427" i="10"/>
  <c r="BG390" i="46"/>
  <c r="BG384" i="45"/>
  <c r="A385" i="45" l="1"/>
  <c r="BA386" i="45"/>
  <c r="BA429" i="10"/>
  <c r="A391" i="46"/>
  <c r="BA392" i="46"/>
  <c r="BG428" i="10"/>
  <c r="BG385" i="45"/>
  <c r="BG391" i="46"/>
  <c r="A386" i="45" l="1"/>
  <c r="BA387" i="45"/>
  <c r="BA430" i="10"/>
  <c r="BA393" i="46"/>
  <c r="BG386" i="45"/>
  <c r="BG429" i="10"/>
  <c r="BG392" i="46"/>
  <c r="BA388" i="45" l="1"/>
  <c r="BA394" i="46"/>
  <c r="BA431" i="10"/>
  <c r="BG393" i="46"/>
  <c r="BG430" i="10"/>
  <c r="BG387" i="45"/>
  <c r="BA389" i="45" l="1"/>
  <c r="A388" i="45"/>
  <c r="BA432" i="10"/>
  <c r="BA395" i="46"/>
  <c r="BG388" i="45"/>
  <c r="BG394" i="46"/>
  <c r="BG431" i="10"/>
  <c r="BA396" i="46" l="1"/>
  <c r="BA433" i="10"/>
  <c r="BA390" i="45"/>
  <c r="BG389" i="45"/>
  <c r="BG395" i="46"/>
  <c r="BG432" i="10"/>
  <c r="BA434" i="10" l="1"/>
  <c r="BA391" i="45"/>
  <c r="BA397" i="46"/>
  <c r="BG390" i="45"/>
  <c r="BG433" i="10"/>
  <c r="BG396" i="46"/>
  <c r="BA398" i="46" l="1"/>
  <c r="BA435" i="10"/>
  <c r="BA392" i="45"/>
  <c r="BG397" i="46"/>
  <c r="BG434" i="10"/>
  <c r="BG391" i="45"/>
  <c r="BA399" i="46" l="1"/>
  <c r="BA436" i="10"/>
  <c r="BA393" i="45"/>
  <c r="BG435" i="10"/>
  <c r="BG398" i="46"/>
  <c r="BG392" i="45"/>
  <c r="A393" i="45" l="1"/>
  <c r="CL17" i="45" s="1"/>
  <c r="BA394" i="45"/>
  <c r="BA437" i="10"/>
  <c r="BA400" i="46"/>
  <c r="BG393" i="45"/>
  <c r="BG399" i="46"/>
  <c r="BG436" i="10"/>
  <c r="BA401" i="46" l="1"/>
  <c r="BA438" i="10"/>
  <c r="BA395" i="45"/>
  <c r="A394" i="45"/>
  <c r="BG400" i="46"/>
  <c r="BG437" i="10"/>
  <c r="BG394" i="45"/>
  <c r="BA439" i="10" l="1"/>
  <c r="BA402" i="46"/>
  <c r="BA396" i="45"/>
  <c r="BG401" i="46"/>
  <c r="BG438" i="10"/>
  <c r="BG395" i="45"/>
  <c r="BA440" i="10" l="1"/>
  <c r="BA397" i="45"/>
  <c r="BA403" i="46"/>
  <c r="BG439" i="10"/>
  <c r="BG402" i="46"/>
  <c r="BG396" i="45"/>
  <c r="BA404" i="46" l="1"/>
  <c r="BA441" i="10"/>
  <c r="BA398" i="45"/>
  <c r="BG440" i="10"/>
  <c r="BG403" i="46"/>
  <c r="BG397" i="45"/>
  <c r="BA399" i="45" l="1"/>
  <c r="BA442" i="10"/>
  <c r="BA405" i="46"/>
  <c r="BG441" i="10"/>
  <c r="BG398" i="45"/>
  <c r="BG404" i="46"/>
  <c r="BA406" i="46" l="1"/>
  <c r="BA400" i="45"/>
  <c r="BA443" i="10"/>
  <c r="BG399" i="45"/>
  <c r="BG442" i="10"/>
  <c r="BG405" i="46"/>
  <c r="BA407" i="46" l="1"/>
  <c r="BA401" i="45"/>
  <c r="BA444" i="10"/>
  <c r="BG443" i="10"/>
  <c r="BG400" i="45"/>
  <c r="BG406" i="46"/>
  <c r="BA402" i="45" l="1"/>
  <c r="BA445" i="10"/>
  <c r="BA408" i="46"/>
  <c r="BG407" i="46"/>
  <c r="BG444" i="10"/>
  <c r="BG401" i="45"/>
  <c r="BA446" i="10" l="1"/>
  <c r="BA409" i="46"/>
  <c r="BA403" i="45"/>
  <c r="A402" i="45"/>
  <c r="BG402" i="45"/>
  <c r="BG408" i="46"/>
  <c r="BG445" i="10"/>
  <c r="A403" i="45" l="1"/>
  <c r="BA404" i="45"/>
  <c r="BA447" i="10"/>
  <c r="BA410" i="46"/>
  <c r="BG446" i="10"/>
  <c r="BG409" i="46"/>
  <c r="BG403" i="45"/>
  <c r="A447" i="10" l="1"/>
  <c r="BS12" i="10" s="1"/>
  <c r="BA448" i="10"/>
  <c r="BA411" i="46"/>
  <c r="BA405" i="45"/>
  <c r="BG410" i="46"/>
  <c r="BG404" i="45"/>
  <c r="BG447" i="10"/>
  <c r="BA412" i="46" l="1"/>
  <c r="BA449" i="10"/>
  <c r="BS29" i="46"/>
  <c r="BS29" i="45"/>
  <c r="BA406" i="45"/>
  <c r="BG411" i="46"/>
  <c r="BG448" i="10"/>
  <c r="BG405" i="45"/>
  <c r="BA407" i="45" l="1"/>
  <c r="F389" i="45"/>
  <c r="F267" i="45"/>
  <c r="BA450" i="10"/>
  <c r="A449" i="10"/>
  <c r="BR13" i="10" s="1"/>
  <c r="BA413" i="46"/>
  <c r="BG406" i="45"/>
  <c r="BG412" i="46"/>
  <c r="BG449" i="10"/>
  <c r="BR30" i="46" l="1"/>
  <c r="BR21" i="44"/>
  <c r="BR30" i="45"/>
  <c r="BR21" i="43"/>
  <c r="BR21" i="29"/>
  <c r="BR21" i="41"/>
  <c r="BR21" i="42"/>
  <c r="BA414" i="46"/>
  <c r="BA451" i="10"/>
  <c r="A450" i="10"/>
  <c r="BS14" i="10" s="1"/>
  <c r="BA408" i="45"/>
  <c r="BG450" i="10"/>
  <c r="BG407" i="45"/>
  <c r="BG413" i="46"/>
  <c r="A408" i="45" l="1"/>
  <c r="BA409" i="45"/>
  <c r="D457" i="10"/>
  <c r="BA415" i="46"/>
  <c r="BA452" i="10"/>
  <c r="BG408" i="45"/>
  <c r="BG451" i="10"/>
  <c r="BG414" i="46"/>
  <c r="BA410" i="45" l="1"/>
  <c r="A409" i="45"/>
  <c r="BA453" i="10"/>
  <c r="BA416" i="46"/>
  <c r="BG409" i="45"/>
  <c r="BG415" i="46"/>
  <c r="BG452" i="10"/>
  <c r="BA417" i="46" l="1"/>
  <c r="BA454" i="10"/>
  <c r="BA411" i="45"/>
  <c r="BG416" i="46"/>
  <c r="BG453" i="10"/>
  <c r="BG410" i="45"/>
  <c r="BA412" i="45" l="1"/>
  <c r="BA418" i="46"/>
  <c r="BA455" i="10"/>
  <c r="BG417" i="46"/>
  <c r="BG411" i="45"/>
  <c r="BG454" i="10"/>
  <c r="BA419" i="46" l="1"/>
  <c r="BA456" i="10"/>
  <c r="BA413" i="45"/>
  <c r="A412" i="45"/>
  <c r="BG455" i="10"/>
  <c r="BG418" i="46"/>
  <c r="BG412" i="45"/>
  <c r="BA420" i="46" l="1"/>
  <c r="A456" i="10"/>
  <c r="BS15" i="10" s="1"/>
  <c r="BA457" i="10"/>
  <c r="BA414" i="45"/>
  <c r="BG419" i="46"/>
  <c r="BG456" i="10"/>
  <c r="BG413" i="45"/>
  <c r="BA421" i="46" l="1"/>
  <c r="BA458" i="10"/>
  <c r="A414" i="45"/>
  <c r="CL18" i="45" s="1"/>
  <c r="BA415" i="45"/>
  <c r="BG457" i="10"/>
  <c r="BG414" i="45"/>
  <c r="BG420" i="46"/>
  <c r="BA422" i="46" l="1"/>
  <c r="BA416" i="45"/>
  <c r="A415" i="45"/>
  <c r="CM19" i="45" s="1"/>
  <c r="A458" i="10"/>
  <c r="BR16" i="10" s="1"/>
  <c r="BA459" i="10"/>
  <c r="BG458" i="10"/>
  <c r="BG421" i="46"/>
  <c r="BG415" i="45"/>
  <c r="BA460" i="10" l="1"/>
  <c r="A459" i="10"/>
  <c r="BS17" i="10" s="1"/>
  <c r="BR31" i="46"/>
  <c r="BR31" i="45"/>
  <c r="BR22" i="44"/>
  <c r="BR22" i="42"/>
  <c r="BR22" i="43"/>
  <c r="BR22" i="29"/>
  <c r="BR22" i="41"/>
  <c r="BA423" i="46"/>
  <c r="A416" i="45"/>
  <c r="BA417" i="45"/>
  <c r="BG459" i="10"/>
  <c r="BG422" i="46"/>
  <c r="BG416" i="45"/>
  <c r="D466" i="10" l="1"/>
  <c r="BA461" i="10"/>
  <c r="BA424" i="46"/>
  <c r="BA418" i="45"/>
  <c r="BG417" i="45"/>
  <c r="BG423" i="46"/>
  <c r="BG460" i="10"/>
  <c r="A418" i="45" l="1"/>
  <c r="BA419" i="45"/>
  <c r="BA425" i="46"/>
  <c r="BA462" i="10"/>
  <c r="BG424" i="46"/>
  <c r="BG418" i="45"/>
  <c r="BG461" i="10"/>
  <c r="BA426" i="46" l="1"/>
  <c r="BA463" i="10"/>
  <c r="BA420" i="45"/>
  <c r="BG425" i="46"/>
  <c r="BG419" i="45"/>
  <c r="BG462" i="10"/>
  <c r="BA421" i="45" l="1"/>
  <c r="A420" i="45"/>
  <c r="BA427" i="46"/>
  <c r="BA464" i="10"/>
  <c r="BG426" i="46"/>
  <c r="BG420" i="45"/>
  <c r="BG463" i="10"/>
  <c r="BA465" i="10" l="1"/>
  <c r="BA428" i="46"/>
  <c r="BA422" i="45"/>
  <c r="BG421" i="45"/>
  <c r="BG427" i="46"/>
  <c r="BG464" i="10"/>
  <c r="BA423" i="45" l="1"/>
  <c r="A422" i="45"/>
  <c r="CM20" i="45" s="1"/>
  <c r="A465" i="10"/>
  <c r="BS18" i="10" s="1"/>
  <c r="BA466" i="10"/>
  <c r="BA429" i="46"/>
  <c r="BG465" i="10"/>
  <c r="BG428" i="46"/>
  <c r="BG422" i="45"/>
  <c r="BA430" i="46" l="1"/>
  <c r="BA467" i="10"/>
  <c r="BA424" i="45"/>
  <c r="A423" i="45"/>
  <c r="BG423" i="45"/>
  <c r="BG466" i="10"/>
  <c r="BG429" i="46"/>
  <c r="A430" i="46" l="1"/>
  <c r="BA431" i="46"/>
  <c r="BA468" i="10"/>
  <c r="A467" i="10"/>
  <c r="BR19" i="10" s="1"/>
  <c r="BA425" i="45"/>
  <c r="BG430" i="46"/>
  <c r="BG424" i="45"/>
  <c r="BG467" i="10"/>
  <c r="BR32" i="46" l="1"/>
  <c r="BR23" i="44"/>
  <c r="BR32" i="45"/>
  <c r="BR23" i="43"/>
  <c r="BR23" i="29"/>
  <c r="BR23" i="41"/>
  <c r="BR23" i="42"/>
  <c r="BA432" i="46"/>
  <c r="BA426" i="45"/>
  <c r="A468" i="10"/>
  <c r="BS20" i="10" s="1"/>
  <c r="BA469" i="10"/>
  <c r="BG468" i="10"/>
  <c r="BG425" i="45"/>
  <c r="BG431" i="46"/>
  <c r="D475" i="10" l="1"/>
  <c r="BA427" i="45"/>
  <c r="BA470" i="10"/>
  <c r="BA433" i="46"/>
  <c r="BG469" i="10"/>
  <c r="BG432" i="46"/>
  <c r="BG426" i="45"/>
  <c r="BA471" i="10" l="1"/>
  <c r="BA428" i="45"/>
  <c r="A433" i="46"/>
  <c r="BA434" i="46"/>
  <c r="BG433" i="46"/>
  <c r="BG470" i="10"/>
  <c r="BG427" i="45"/>
  <c r="BA435" i="46" l="1"/>
  <c r="A434" i="46"/>
  <c r="A428" i="45"/>
  <c r="BA429" i="45"/>
  <c r="BA472" i="10"/>
  <c r="BG434" i="46"/>
  <c r="BG428" i="45"/>
  <c r="BG471" i="10"/>
  <c r="BA430" i="45" l="1"/>
  <c r="BA473" i="10"/>
  <c r="BA436" i="46"/>
  <c r="BG472" i="10"/>
  <c r="BG435" i="46"/>
  <c r="BG429" i="45"/>
  <c r="BA431" i="45" l="1"/>
  <c r="BA474" i="10"/>
  <c r="BA437" i="46"/>
  <c r="BG473" i="10"/>
  <c r="BG436" i="46"/>
  <c r="BG430" i="45"/>
  <c r="A474" i="10" l="1"/>
  <c r="BS21" i="10" s="1"/>
  <c r="BA475" i="10"/>
  <c r="BA438" i="46"/>
  <c r="BA432" i="45"/>
  <c r="BG474" i="10"/>
  <c r="BG431" i="45"/>
  <c r="BG437" i="46"/>
  <c r="BA476" i="10" l="1"/>
  <c r="BA439" i="46"/>
  <c r="BA433" i="45"/>
  <c r="BG438" i="46"/>
  <c r="BG432" i="45"/>
  <c r="BG475" i="10"/>
  <c r="BA440" i="46" l="1"/>
  <c r="A476" i="10"/>
  <c r="BR22" i="10" s="1"/>
  <c r="BA477" i="10"/>
  <c r="BA434" i="45"/>
  <c r="BG433" i="45"/>
  <c r="BG476" i="10"/>
  <c r="BG439" i="46"/>
  <c r="BR33" i="46" l="1"/>
  <c r="BR33" i="45"/>
  <c r="BR24" i="44"/>
  <c r="BR24" i="42"/>
  <c r="BR24" i="43"/>
  <c r="BR24" i="29"/>
  <c r="BR24" i="41"/>
  <c r="BA441" i="46"/>
  <c r="BA478" i="10"/>
  <c r="A477" i="10"/>
  <c r="BA435" i="45"/>
  <c r="BG434" i="45"/>
  <c r="BG477" i="10"/>
  <c r="BG440" i="46"/>
  <c r="BA479" i="10" l="1"/>
  <c r="BA436" i="45"/>
  <c r="BA442" i="46"/>
  <c r="BG478" i="10"/>
  <c r="BG441" i="46"/>
  <c r="BG435" i="45"/>
  <c r="BA437" i="45" l="1"/>
  <c r="A436" i="45"/>
  <c r="BA443" i="46"/>
  <c r="BA480" i="10"/>
  <c r="A479" i="10"/>
  <c r="BG442" i="46"/>
  <c r="BG436" i="45"/>
  <c r="BG479" i="10"/>
  <c r="BA481" i="10" l="1"/>
  <c r="BA444" i="46"/>
  <c r="BA438" i="45"/>
  <c r="BG480" i="10"/>
  <c r="BG443" i="46"/>
  <c r="BG437" i="45"/>
  <c r="BA482" i="10" l="1"/>
  <c r="A481" i="10"/>
  <c r="BA445" i="46"/>
  <c r="BA439" i="45"/>
  <c r="BG438" i="45"/>
  <c r="BG481" i="10"/>
  <c r="BG444" i="46"/>
  <c r="BA446" i="46" l="1"/>
  <c r="A482" i="10"/>
  <c r="BA483" i="10"/>
  <c r="BA440" i="45"/>
  <c r="BG482" i="10"/>
  <c r="BG445" i="46"/>
  <c r="BG439" i="45"/>
  <c r="BA441" i="45" l="1"/>
  <c r="BA484" i="10"/>
  <c r="BU24" i="10"/>
  <c r="BU25" i="10"/>
  <c r="BU26" i="10"/>
  <c r="BT23" i="10"/>
  <c r="BA447" i="46"/>
  <c r="BG483" i="10"/>
  <c r="BG446" i="46"/>
  <c r="BG440" i="45"/>
  <c r="BT34" i="46" l="1"/>
  <c r="BT34" i="45"/>
  <c r="E255" i="45" s="1"/>
  <c r="BA485" i="10"/>
  <c r="BU37" i="46"/>
  <c r="BU37" i="45"/>
  <c r="BU36" i="46"/>
  <c r="BU36" i="45"/>
  <c r="G230" i="45" s="1"/>
  <c r="BA448" i="46"/>
  <c r="BU35" i="46"/>
  <c r="BU35" i="45"/>
  <c r="BA442" i="45"/>
  <c r="BG484" i="10"/>
  <c r="BG447" i="46"/>
  <c r="BG441" i="45"/>
  <c r="BA443" i="45" l="1"/>
  <c r="BA449" i="46"/>
  <c r="BA486" i="10"/>
  <c r="BG448" i="46"/>
  <c r="BG442" i="45"/>
  <c r="BG485" i="10"/>
  <c r="BA450" i="46" l="1"/>
  <c r="BA444" i="45"/>
  <c r="BA487" i="10"/>
  <c r="BG443" i="45"/>
  <c r="BG486" i="10"/>
  <c r="BG449" i="46"/>
  <c r="BA488" i="10" l="1"/>
  <c r="BA445" i="45"/>
  <c r="BA451" i="46"/>
  <c r="BG487" i="10"/>
  <c r="BG444" i="45"/>
  <c r="BG450" i="46"/>
  <c r="BA489" i="10" l="1"/>
  <c r="BA452" i="46"/>
  <c r="A445" i="45"/>
  <c r="BA446" i="45"/>
  <c r="BG451" i="46"/>
  <c r="BG488" i="10"/>
  <c r="BG445" i="45"/>
  <c r="BA447" i="45" l="1"/>
  <c r="BA453" i="46"/>
  <c r="A452" i="46"/>
  <c r="BA490" i="10"/>
  <c r="BG446" i="45"/>
  <c r="BG452" i="46"/>
  <c r="BG489" i="10"/>
  <c r="BA454" i="46" l="1"/>
  <c r="BA491" i="10"/>
  <c r="BA448" i="45"/>
  <c r="A447" i="45"/>
  <c r="CM21" i="45" s="1"/>
  <c r="BG453" i="46"/>
  <c r="BG490" i="10"/>
  <c r="BG447" i="45"/>
  <c r="A448" i="45" l="1"/>
  <c r="BA449" i="45"/>
  <c r="BA492" i="10"/>
  <c r="BA455" i="46"/>
  <c r="BG491" i="10"/>
  <c r="BG448" i="45"/>
  <c r="BG454" i="46"/>
  <c r="BA456" i="46" l="1"/>
  <c r="A455" i="46"/>
  <c r="BA450" i="45"/>
  <c r="BA493" i="10"/>
  <c r="BG455" i="46"/>
  <c r="BG492" i="10"/>
  <c r="BG449" i="45"/>
  <c r="BA494" i="10" l="1"/>
  <c r="BA457" i="46"/>
  <c r="A456" i="46"/>
  <c r="BA451" i="45"/>
  <c r="A450" i="45"/>
  <c r="BG456" i="46"/>
  <c r="BG493" i="10"/>
  <c r="BG450" i="45"/>
  <c r="BA495" i="10" l="1"/>
  <c r="BA458" i="46"/>
  <c r="BA452" i="45"/>
  <c r="BG451" i="45"/>
  <c r="BG494" i="10"/>
  <c r="BG457" i="46"/>
  <c r="A458" i="46" l="1"/>
  <c r="BA459" i="46"/>
  <c r="BA453" i="45"/>
  <c r="BA496" i="10"/>
  <c r="BG452" i="45"/>
  <c r="BG495" i="10"/>
  <c r="BG458" i="46"/>
  <c r="BA454" i="45" l="1"/>
  <c r="BA460" i="46"/>
  <c r="BA497" i="10"/>
  <c r="BG459" i="46"/>
  <c r="BG496" i="10"/>
  <c r="BG453" i="45"/>
  <c r="BA498" i="10" l="1"/>
  <c r="BA461" i="46"/>
  <c r="BA455" i="45"/>
  <c r="BG497" i="10"/>
  <c r="BG454" i="45"/>
  <c r="BG460" i="46"/>
  <c r="BA456" i="45" l="1"/>
  <c r="BA499" i="10"/>
  <c r="BA462" i="46"/>
  <c r="BG461" i="46"/>
  <c r="BG455" i="45"/>
  <c r="BG498" i="10"/>
  <c r="BA457" i="45" l="1"/>
  <c r="A462" i="46"/>
  <c r="BA463" i="46"/>
  <c r="BA500" i="10"/>
  <c r="BG499" i="10"/>
  <c r="BG456" i="45"/>
  <c r="BG462" i="46"/>
  <c r="BA464" i="46" l="1"/>
  <c r="A463" i="46"/>
  <c r="BA458" i="45"/>
  <c r="BA501" i="10"/>
  <c r="BG500" i="10"/>
  <c r="BG457" i="45"/>
  <c r="BG463" i="46"/>
  <c r="BA459" i="45" l="1"/>
  <c r="BA502" i="10"/>
  <c r="BA465" i="46"/>
  <c r="BG464" i="46"/>
  <c r="BG458" i="45"/>
  <c r="BG501" i="10"/>
  <c r="BA466" i="46" l="1"/>
  <c r="BA503" i="10"/>
  <c r="BA460" i="45"/>
  <c r="BG502" i="10"/>
  <c r="BG465" i="46"/>
  <c r="BG459" i="45"/>
  <c r="BA461" i="45" l="1"/>
  <c r="BA504" i="10"/>
  <c r="BA467" i="46"/>
  <c r="BG466" i="46"/>
  <c r="BG503" i="10"/>
  <c r="BG460" i="45"/>
  <c r="A467" i="46" l="1"/>
  <c r="BA468" i="46"/>
  <c r="BA505" i="10"/>
  <c r="BA462" i="45"/>
  <c r="BG461" i="45"/>
  <c r="BG467" i="46"/>
  <c r="BG504" i="10"/>
  <c r="A462" i="45" l="1"/>
  <c r="BA463" i="45"/>
  <c r="BA469" i="46"/>
  <c r="BA506" i="10"/>
  <c r="BG462" i="45"/>
  <c r="BG468" i="46"/>
  <c r="BG505" i="10"/>
  <c r="BA507" i="10" l="1"/>
  <c r="BA470" i="46"/>
  <c r="BA464" i="45"/>
  <c r="BG463" i="45"/>
  <c r="BG469" i="46"/>
  <c r="BG506" i="10"/>
  <c r="BA465" i="45" l="1"/>
  <c r="BA508" i="10"/>
  <c r="BA471" i="46"/>
  <c r="A470" i="46"/>
  <c r="CL21" i="46" s="1"/>
  <c r="D47" i="46" s="1"/>
  <c r="BG464" i="45"/>
  <c r="BG470" i="46"/>
  <c r="BG507" i="10"/>
  <c r="A471" i="46" l="1"/>
  <c r="BA472" i="46"/>
  <c r="BA509" i="10"/>
  <c r="BA466" i="45"/>
  <c r="BG508" i="10"/>
  <c r="BG465" i="45"/>
  <c r="BG471" i="46"/>
  <c r="BA473" i="46" l="1"/>
  <c r="A472" i="46"/>
  <c r="BA467" i="45"/>
  <c r="BA510" i="10"/>
  <c r="BG466" i="45"/>
  <c r="BG509" i="10"/>
  <c r="BG472" i="46"/>
  <c r="BA468" i="45" l="1"/>
  <c r="BA474" i="46"/>
  <c r="BA511" i="10"/>
  <c r="BG510" i="10"/>
  <c r="BG473" i="46"/>
  <c r="BG467" i="45"/>
  <c r="BA469" i="45" l="1"/>
  <c r="BA512" i="10"/>
  <c r="BA475" i="46"/>
  <c r="BG468" i="45"/>
  <c r="BG511" i="10"/>
  <c r="BG474" i="46"/>
  <c r="BA513" i="10" l="1"/>
  <c r="BA476" i="46"/>
  <c r="BA470" i="45"/>
  <c r="BG469" i="45"/>
  <c r="BG512" i="10"/>
  <c r="BG475" i="46"/>
  <c r="BA477" i="46" l="1"/>
  <c r="BA514" i="10"/>
  <c r="BA471" i="45"/>
  <c r="BG513" i="10"/>
  <c r="BG476" i="46"/>
  <c r="BG470" i="45"/>
  <c r="BA478" i="46" l="1"/>
  <c r="BA472" i="45"/>
  <c r="BA515" i="10"/>
  <c r="BG514" i="10"/>
  <c r="BG477" i="46"/>
  <c r="BG471" i="45"/>
  <c r="BA516" i="10" l="1"/>
  <c r="BA473" i="45"/>
  <c r="A472" i="45"/>
  <c r="BA479" i="46"/>
  <c r="BG472" i="45"/>
  <c r="BG515" i="10"/>
  <c r="BG478" i="46"/>
  <c r="BA480" i="46" l="1"/>
  <c r="BA474" i="45"/>
  <c r="A516" i="10"/>
  <c r="BS27" i="10" s="1"/>
  <c r="BA517" i="10"/>
  <c r="BG516" i="10"/>
  <c r="BG473" i="45"/>
  <c r="BG479" i="46"/>
  <c r="BA518" i="10" l="1"/>
  <c r="BS38" i="46"/>
  <c r="BS38" i="45"/>
  <c r="F257" i="45" s="1"/>
  <c r="BA481" i="46"/>
  <c r="BA475" i="45"/>
  <c r="BG517" i="10"/>
  <c r="BG480" i="46"/>
  <c r="BG474" i="45"/>
  <c r="A518" i="10" l="1"/>
  <c r="BR28" i="10" s="1"/>
  <c r="BA519" i="10"/>
  <c r="BA482" i="46"/>
  <c r="BA476" i="45"/>
  <c r="BG481" i="46"/>
  <c r="BG518" i="10"/>
  <c r="BG475" i="45"/>
  <c r="BA477" i="45" l="1"/>
  <c r="BA520" i="10"/>
  <c r="A519" i="10"/>
  <c r="BA483" i="46"/>
  <c r="BR39" i="46"/>
  <c r="BR25" i="44"/>
  <c r="BR39" i="45"/>
  <c r="BR25" i="43"/>
  <c r="BR25" i="29"/>
  <c r="BR25" i="41"/>
  <c r="BR25" i="42"/>
  <c r="BG482" i="46"/>
  <c r="BG519" i="10"/>
  <c r="BG476" i="45"/>
  <c r="BA478" i="45" l="1"/>
  <c r="BA484" i="46"/>
  <c r="BA521" i="10"/>
  <c r="BG483" i="46"/>
  <c r="BG520" i="10"/>
  <c r="BG477" i="45"/>
  <c r="BA522" i="10" l="1"/>
  <c r="A521" i="10"/>
  <c r="BA485" i="46"/>
  <c r="BA479" i="45"/>
  <c r="BG484" i="46"/>
  <c r="BG478" i="45"/>
  <c r="BG521" i="10"/>
  <c r="BA523" i="10" l="1"/>
  <c r="BA480" i="45"/>
  <c r="BA486" i="46"/>
  <c r="BG479" i="45"/>
  <c r="BG522" i="10"/>
  <c r="BG485" i="46"/>
  <c r="BA487" i="46" l="1"/>
  <c r="BA481" i="45"/>
  <c r="BA524" i="10"/>
  <c r="A523" i="10"/>
  <c r="BG523" i="10"/>
  <c r="BG480" i="45"/>
  <c r="BG486" i="46"/>
  <c r="BA488" i="46" l="1"/>
  <c r="A524" i="10"/>
  <c r="BA525" i="10"/>
  <c r="BA482" i="45"/>
  <c r="BG481" i="45"/>
  <c r="BG487" i="46"/>
  <c r="BG524" i="10"/>
  <c r="BA489" i="46" l="1"/>
  <c r="BA483" i="45"/>
  <c r="BA526" i="10"/>
  <c r="BU32" i="10"/>
  <c r="BT29" i="10"/>
  <c r="BU31" i="10"/>
  <c r="BU30" i="10"/>
  <c r="BG488" i="46"/>
  <c r="BG525" i="10"/>
  <c r="BG482" i="45"/>
  <c r="BU42" i="46" l="1"/>
  <c r="BU42" i="45"/>
  <c r="BA490" i="46"/>
  <c r="A489" i="46"/>
  <c r="BU41" i="46"/>
  <c r="BU41" i="45"/>
  <c r="BA484" i="45"/>
  <c r="BA527" i="10"/>
  <c r="BU40" i="46"/>
  <c r="BU40" i="45"/>
  <c r="BG489" i="46"/>
  <c r="BG526" i="10"/>
  <c r="BG483" i="45"/>
  <c r="F369" i="45" l="1"/>
  <c r="F207" i="45"/>
  <c r="BA485" i="45"/>
  <c r="BA528" i="10"/>
  <c r="F367" i="45"/>
  <c r="F205" i="45"/>
  <c r="BA491" i="46"/>
  <c r="BG484" i="45"/>
  <c r="BG527" i="10"/>
  <c r="BG490" i="46"/>
  <c r="BA486" i="45" l="1"/>
  <c r="A491" i="46"/>
  <c r="BA492" i="46"/>
  <c r="BA529" i="10"/>
  <c r="BG485" i="45"/>
  <c r="BG491" i="46"/>
  <c r="BG528" i="10"/>
  <c r="BA487" i="45" l="1"/>
  <c r="BA530" i="10"/>
  <c r="BA493" i="46"/>
  <c r="BG529" i="10"/>
  <c r="BG492" i="46"/>
  <c r="BG486" i="45"/>
  <c r="BA531" i="10" l="1"/>
  <c r="BA488" i="45"/>
  <c r="A487" i="45"/>
  <c r="CM22" i="45" s="1"/>
  <c r="BA494" i="46"/>
  <c r="A493" i="46"/>
  <c r="BG493" i="46"/>
  <c r="BG487" i="45"/>
  <c r="BG530" i="10"/>
  <c r="BA495" i="46" l="1"/>
  <c r="A488" i="45"/>
  <c r="BA489" i="45"/>
  <c r="BA532" i="10"/>
  <c r="BG488" i="45"/>
  <c r="BG531" i="10"/>
  <c r="BG494" i="46"/>
  <c r="BA490" i="45" l="1"/>
  <c r="BA496" i="46"/>
  <c r="BA533" i="10"/>
  <c r="BG489" i="45"/>
  <c r="BG532" i="10"/>
  <c r="BG495" i="46"/>
  <c r="BA497" i="46" l="1"/>
  <c r="BA534" i="10"/>
  <c r="BA491" i="45"/>
  <c r="A490" i="45"/>
  <c r="BG533" i="10"/>
  <c r="BG490" i="45"/>
  <c r="BG496" i="46"/>
  <c r="BA492" i="45" l="1"/>
  <c r="A497" i="46"/>
  <c r="BA498" i="46"/>
  <c r="BA535" i="10"/>
  <c r="BG491" i="45"/>
  <c r="BG534" i="10"/>
  <c r="BG497" i="46"/>
  <c r="BA493" i="45" l="1"/>
  <c r="BA499" i="46"/>
  <c r="BA536" i="10"/>
  <c r="BG535" i="10"/>
  <c r="BG492" i="45"/>
  <c r="BG498" i="46"/>
  <c r="BA537" i="10" l="1"/>
  <c r="BA494" i="45"/>
  <c r="BA500" i="46"/>
  <c r="BG493" i="45"/>
  <c r="BG536" i="10"/>
  <c r="BG499" i="46"/>
  <c r="BA495" i="45" l="1"/>
  <c r="BA501" i="46"/>
  <c r="BA538" i="10"/>
  <c r="BG500" i="46"/>
  <c r="BG494" i="45"/>
  <c r="BG537" i="10"/>
  <c r="BA502" i="46" l="1"/>
  <c r="A501" i="46"/>
  <c r="BA539" i="10"/>
  <c r="BA496" i="45"/>
  <c r="BG501" i="46"/>
  <c r="BG538" i="10"/>
  <c r="BG495" i="45"/>
  <c r="BA540" i="10" l="1"/>
  <c r="BA497" i="45"/>
  <c r="BA503" i="46"/>
  <c r="BG496" i="45"/>
  <c r="BG539" i="10"/>
  <c r="BG502" i="46"/>
  <c r="BA498" i="45" l="1"/>
  <c r="BA504" i="46"/>
  <c r="A503" i="46"/>
  <c r="BA541" i="10"/>
  <c r="BG540" i="10"/>
  <c r="BG503" i="46"/>
  <c r="BG497" i="45"/>
  <c r="BA542" i="10" l="1"/>
  <c r="BA499" i="45"/>
  <c r="BA505" i="46"/>
  <c r="BG498" i="45"/>
  <c r="BG541" i="10"/>
  <c r="BG504" i="46"/>
  <c r="BA543" i="10" l="1"/>
  <c r="A499" i="45"/>
  <c r="BA500" i="45"/>
  <c r="BA506" i="46"/>
  <c r="BG505" i="46"/>
  <c r="BG499" i="45"/>
  <c r="BG542" i="10"/>
  <c r="BA507" i="46" l="1"/>
  <c r="BA544" i="10"/>
  <c r="BA501" i="45"/>
  <c r="BG543" i="10"/>
  <c r="BG500" i="45"/>
  <c r="BG506" i="46"/>
  <c r="BA545" i="10" l="1"/>
  <c r="BA508" i="46"/>
  <c r="BA502" i="45"/>
  <c r="A501" i="45"/>
  <c r="CM23" i="45" s="1"/>
  <c r="BG501" i="45"/>
  <c r="BG544" i="10"/>
  <c r="BG507" i="46"/>
  <c r="A502" i="45" l="1"/>
  <c r="BA503" i="45"/>
  <c r="BA509" i="46"/>
  <c r="BA546" i="10"/>
  <c r="BG508" i="46"/>
  <c r="BG502" i="45"/>
  <c r="BG545" i="10"/>
  <c r="BA504" i="45" l="1"/>
  <c r="BA510" i="46"/>
  <c r="BA547" i="10"/>
  <c r="BG509" i="46"/>
  <c r="BG503" i="45"/>
  <c r="BG546" i="10"/>
  <c r="BA511" i="46" l="1"/>
  <c r="BA548" i="10"/>
  <c r="BA505" i="45"/>
  <c r="BG504" i="45"/>
  <c r="BG547" i="10"/>
  <c r="BG510" i="46"/>
  <c r="BA506" i="45" l="1"/>
  <c r="BA549" i="10"/>
  <c r="BA512" i="46"/>
  <c r="BG505" i="45"/>
  <c r="BG548" i="10"/>
  <c r="BG511" i="46"/>
  <c r="BA513" i="46" l="1"/>
  <c r="BA550" i="10"/>
  <c r="BA507" i="45"/>
  <c r="BG512" i="46"/>
  <c r="BG549" i="10"/>
  <c r="BG506" i="45"/>
  <c r="BA551" i="10" l="1"/>
  <c r="BA508" i="45"/>
  <c r="BA514" i="46"/>
  <c r="BG550" i="10"/>
  <c r="BG513" i="46"/>
  <c r="BG507" i="45"/>
  <c r="BA509" i="45" l="1"/>
  <c r="BA515" i="46"/>
  <c r="BA552" i="10"/>
  <c r="BG514" i="46"/>
  <c r="BG551" i="10"/>
  <c r="BG508" i="45"/>
  <c r="BA516" i="46" l="1"/>
  <c r="BA553" i="10"/>
  <c r="A509" i="45"/>
  <c r="BA510" i="45"/>
  <c r="BG515" i="46"/>
  <c r="BG509" i="45"/>
  <c r="BG552" i="10"/>
  <c r="BA517" i="46" l="1"/>
  <c r="BA554" i="10"/>
  <c r="BA511" i="45"/>
  <c r="BG510" i="45"/>
  <c r="BG553" i="10"/>
  <c r="BG516" i="46"/>
  <c r="BA555" i="10" l="1"/>
  <c r="BA518" i="46"/>
  <c r="BA512" i="45"/>
  <c r="BG517" i="46"/>
  <c r="BG511" i="45"/>
  <c r="BG554" i="10"/>
  <c r="BA556" i="10" l="1"/>
  <c r="BA513" i="45"/>
  <c r="BA519" i="46"/>
  <c r="A518" i="46"/>
  <c r="BG555" i="10"/>
  <c r="BG518" i="46"/>
  <c r="BG512" i="45"/>
  <c r="BA557" i="10" l="1"/>
  <c r="BA514" i="45"/>
  <c r="A513" i="45"/>
  <c r="BA520" i="46"/>
  <c r="BG519" i="46"/>
  <c r="BG513" i="45"/>
  <c r="BG556" i="10"/>
  <c r="BA515" i="45" l="1"/>
  <c r="BA558" i="10"/>
  <c r="BA521" i="46"/>
  <c r="BG520" i="46"/>
  <c r="BG557" i="10"/>
  <c r="BG514" i="45"/>
  <c r="A515" i="45" l="1"/>
  <c r="BA516" i="45"/>
  <c r="BA559" i="10"/>
  <c r="BA522" i="46"/>
  <c r="BG515" i="45"/>
  <c r="BG558" i="10"/>
  <c r="BG521" i="46"/>
  <c r="BA523" i="46" l="1"/>
  <c r="BA517" i="45"/>
  <c r="BA560" i="10"/>
  <c r="BG516" i="45"/>
  <c r="BG559" i="10"/>
  <c r="BG522" i="46"/>
  <c r="BA561" i="10" l="1"/>
  <c r="BA518" i="45"/>
  <c r="BA524" i="46"/>
  <c r="BG517" i="45"/>
  <c r="BG560" i="10"/>
  <c r="BG523" i="46"/>
  <c r="BA525" i="46" l="1"/>
  <c r="A561" i="10"/>
  <c r="BS33" i="10" s="1"/>
  <c r="BA562" i="10"/>
  <c r="BA519" i="45"/>
  <c r="BG561" i="10"/>
  <c r="BG518" i="45"/>
  <c r="BG524" i="46"/>
  <c r="BS43" i="46" l="1"/>
  <c r="BS43" i="45"/>
  <c r="A525" i="46"/>
  <c r="BA526" i="46"/>
  <c r="BA563" i="10"/>
  <c r="BA520" i="45"/>
  <c r="BG519" i="45"/>
  <c r="BG562" i="10"/>
  <c r="BG525" i="46"/>
  <c r="BA527" i="46" l="1"/>
  <c r="A563" i="10"/>
  <c r="BR34" i="10" s="1"/>
  <c r="BA564" i="10"/>
  <c r="BA521" i="45"/>
  <c r="BG526" i="46"/>
  <c r="BG563" i="10"/>
  <c r="BG520" i="45"/>
  <c r="BA522" i="45" l="1"/>
  <c r="BA528" i="46"/>
  <c r="A527" i="46"/>
  <c r="BA565" i="10"/>
  <c r="A564" i="10"/>
  <c r="BS35" i="10" s="1"/>
  <c r="BR44" i="46"/>
  <c r="BR44" i="45"/>
  <c r="BR26" i="44"/>
  <c r="BR26" i="42"/>
  <c r="BR26" i="43"/>
  <c r="BR26" i="29"/>
  <c r="BR26" i="41"/>
  <c r="BG521" i="45"/>
  <c r="BG527" i="46"/>
  <c r="BG564" i="10"/>
  <c r="BA566" i="10" l="1"/>
  <c r="BA529" i="46"/>
  <c r="BA523" i="45"/>
  <c r="D570" i="10"/>
  <c r="BG565" i="10"/>
  <c r="BG528" i="46"/>
  <c r="BG522" i="45"/>
  <c r="BA524" i="45" l="1"/>
  <c r="BA530" i="46"/>
  <c r="BA567" i="10"/>
  <c r="BG523" i="45"/>
  <c r="BG529" i="46"/>
  <c r="BG566" i="10"/>
  <c r="BA525" i="45" l="1"/>
  <c r="BA531" i="46"/>
  <c r="BA568" i="10"/>
  <c r="BG524" i="45"/>
  <c r="BG567" i="10"/>
  <c r="BG530" i="46"/>
  <c r="BA532" i="46" l="1"/>
  <c r="BA569" i="10"/>
  <c r="A525" i="45"/>
  <c r="BA526" i="45"/>
  <c r="BG568" i="10"/>
  <c r="BG525" i="45"/>
  <c r="BG531" i="46"/>
  <c r="BA533" i="46" l="1"/>
  <c r="BA527" i="45"/>
  <c r="BA570" i="10"/>
  <c r="A569" i="10"/>
  <c r="BS36" i="10" s="1"/>
  <c r="BG526" i="45"/>
  <c r="BG569" i="10"/>
  <c r="BG532" i="46"/>
  <c r="BA528" i="45" l="1"/>
  <c r="BA571" i="10"/>
  <c r="BA534" i="46"/>
  <c r="BG533" i="46"/>
  <c r="BG570" i="10"/>
  <c r="BG527" i="45"/>
  <c r="BA535" i="46" l="1"/>
  <c r="BA572" i="10"/>
  <c r="A571" i="10"/>
  <c r="BR37" i="10" s="1"/>
  <c r="BA529" i="45"/>
  <c r="BG528" i="45"/>
  <c r="BG534" i="46"/>
  <c r="BG571" i="10"/>
  <c r="BR45" i="46" l="1"/>
  <c r="BR27" i="44"/>
  <c r="BR45" i="45"/>
  <c r="BR27" i="43"/>
  <c r="BR27" i="29"/>
  <c r="BR27" i="41"/>
  <c r="BR27" i="42"/>
  <c r="BA530" i="45"/>
  <c r="BA573" i="10"/>
  <c r="A572" i="10"/>
  <c r="BS38" i="10" s="1"/>
  <c r="BA536" i="46"/>
  <c r="BG535" i="46"/>
  <c r="BG529" i="45"/>
  <c r="BG572" i="10"/>
  <c r="BA537" i="46" l="1"/>
  <c r="BA574" i="10"/>
  <c r="BA531" i="45"/>
  <c r="BG573" i="10"/>
  <c r="BG536" i="46"/>
  <c r="BG530" i="45"/>
  <c r="BA575" i="10" l="1"/>
  <c r="BA532" i="45"/>
  <c r="BA538" i="46"/>
  <c r="BG537" i="46"/>
  <c r="BG574" i="10"/>
  <c r="BG531" i="45"/>
  <c r="BA533" i="45" l="1"/>
  <c r="BA539" i="46"/>
  <c r="BA576" i="10"/>
  <c r="BG532" i="45"/>
  <c r="BG575" i="10"/>
  <c r="BG538" i="46"/>
  <c r="BA577" i="10" l="1"/>
  <c r="BA540" i="46"/>
  <c r="BA534" i="45"/>
  <c r="BG533" i="45"/>
  <c r="BG539" i="46"/>
  <c r="BG576" i="10"/>
  <c r="BA578" i="10" l="1"/>
  <c r="BA541" i="46"/>
  <c r="BA535" i="45"/>
  <c r="BG540" i="46"/>
  <c r="BG534" i="45"/>
  <c r="BG577" i="10"/>
  <c r="BA542" i="46" l="1"/>
  <c r="BA536" i="45"/>
  <c r="BA579" i="10"/>
  <c r="BG535" i="45"/>
  <c r="BG541" i="46"/>
  <c r="BG578" i="10"/>
  <c r="BA537" i="45" l="1"/>
  <c r="A536" i="45"/>
  <c r="CM24" i="45" s="1"/>
  <c r="A579" i="10"/>
  <c r="BR39" i="10" s="1"/>
  <c r="BA580" i="10"/>
  <c r="BA543" i="46"/>
  <c r="BG542" i="46"/>
  <c r="BG536" i="45"/>
  <c r="BG579" i="10"/>
  <c r="A580" i="10" l="1"/>
  <c r="BS40" i="10" s="1"/>
  <c r="D585" i="10" s="1"/>
  <c r="BA581" i="10"/>
  <c r="BR46" i="46"/>
  <c r="BR46" i="45"/>
  <c r="BR28" i="44"/>
  <c r="BR28" i="42"/>
  <c r="BR28" i="43"/>
  <c r="BR28" i="29"/>
  <c r="BR28" i="41"/>
  <c r="A537" i="45"/>
  <c r="BA538" i="45"/>
  <c r="BA544" i="46"/>
  <c r="BG543" i="46"/>
  <c r="BG580" i="10"/>
  <c r="BG537" i="45"/>
  <c r="BA545" i="46" l="1"/>
  <c r="BA582" i="10"/>
  <c r="BA539" i="45"/>
  <c r="BG581" i="10"/>
  <c r="BG544" i="46"/>
  <c r="BG538" i="45"/>
  <c r="BA583" i="10" l="1"/>
  <c r="BA540" i="45"/>
  <c r="BA546" i="46"/>
  <c r="BG582" i="10"/>
  <c r="BG545" i="46"/>
  <c r="BG539" i="45"/>
  <c r="BA541" i="45" l="1"/>
  <c r="BA547" i="46"/>
  <c r="BA584" i="10"/>
  <c r="BG540" i="45"/>
  <c r="BG546" i="46"/>
  <c r="BG583" i="10"/>
  <c r="BA542" i="45" l="1"/>
  <c r="A584" i="10"/>
  <c r="BS41" i="10" s="1"/>
  <c r="BA585" i="10"/>
  <c r="BA548" i="46"/>
  <c r="BG547" i="46"/>
  <c r="BG584" i="10"/>
  <c r="BG541" i="45"/>
  <c r="BA586" i="10" l="1"/>
  <c r="BA549" i="46"/>
  <c r="BA543" i="45"/>
  <c r="BG548" i="46"/>
  <c r="BG585" i="10"/>
  <c r="BG542" i="45"/>
  <c r="BA550" i="46" l="1"/>
  <c r="BA544" i="45"/>
  <c r="A586" i="10"/>
  <c r="CB1" i="10" s="1"/>
  <c r="BA587" i="10"/>
  <c r="BG586" i="10"/>
  <c r="BG549" i="46"/>
  <c r="BG543" i="45"/>
  <c r="BA588" i="10" l="1"/>
  <c r="A587" i="10"/>
  <c r="CC2" i="10" s="1"/>
  <c r="BA545" i="45"/>
  <c r="A544" i="45"/>
  <c r="BR47" i="46"/>
  <c r="BR29" i="44"/>
  <c r="BR47" i="45"/>
  <c r="BR29" i="43"/>
  <c r="BR29" i="29"/>
  <c r="BR29" i="41"/>
  <c r="BR29" i="42"/>
  <c r="BA551" i="46"/>
  <c r="BG587" i="10"/>
  <c r="BG550" i="46"/>
  <c r="BG544" i="45"/>
  <c r="BA546" i="45" l="1"/>
  <c r="BA552" i="46"/>
  <c r="BA589" i="10"/>
  <c r="BG588" i="10"/>
  <c r="BG545" i="45"/>
  <c r="BG551" i="46"/>
  <c r="BA590" i="10" l="1"/>
  <c r="BA547" i="45"/>
  <c r="BA553" i="46"/>
  <c r="BG546" i="45"/>
  <c r="BG552" i="46"/>
  <c r="BG589" i="10"/>
  <c r="BA591" i="10" l="1"/>
  <c r="BA554" i="46"/>
  <c r="BA548" i="45"/>
  <c r="BG547" i="45"/>
  <c r="BG590" i="10"/>
  <c r="BG553" i="46"/>
  <c r="BA555" i="46" l="1"/>
  <c r="BA549" i="45"/>
  <c r="A591" i="10"/>
  <c r="CC3" i="10" s="1"/>
  <c r="BA592" i="10"/>
  <c r="BG548" i="45"/>
  <c r="BG591" i="10"/>
  <c r="BG554" i="46"/>
  <c r="D592" i="10" l="1"/>
  <c r="BA550" i="45"/>
  <c r="BA593" i="10"/>
  <c r="BA556" i="46"/>
  <c r="BG555" i="46"/>
  <c r="BG592" i="10"/>
  <c r="BG549" i="45"/>
  <c r="BA557" i="46" l="1"/>
  <c r="A593" i="10"/>
  <c r="CB4" i="10" s="1"/>
  <c r="BA594" i="10"/>
  <c r="BA551" i="45"/>
  <c r="BG556" i="46"/>
  <c r="BG593" i="10"/>
  <c r="BG550" i="45"/>
  <c r="BR48" i="46" l="1"/>
  <c r="BR48" i="45"/>
  <c r="BR30" i="44"/>
  <c r="BR30" i="42"/>
  <c r="BR30" i="43"/>
  <c r="BR30" i="29"/>
  <c r="BR30" i="41"/>
  <c r="A594" i="10"/>
  <c r="CC5" i="10" s="1"/>
  <c r="BA595" i="10"/>
  <c r="BA552" i="45"/>
  <c r="BA558" i="46"/>
  <c r="BG594" i="10"/>
  <c r="BG557" i="46"/>
  <c r="BG551" i="45"/>
  <c r="BA559" i="46" l="1"/>
  <c r="BA596" i="10"/>
  <c r="D600" i="10"/>
  <c r="BA553" i="45"/>
  <c r="BG558" i="46"/>
  <c r="BG552" i="45"/>
  <c r="BG595" i="10"/>
  <c r="BA554" i="45" l="1"/>
  <c r="A553" i="45"/>
  <c r="CM25" i="45" s="1"/>
  <c r="BA597" i="10"/>
  <c r="BA560" i="46"/>
  <c r="BG553" i="45"/>
  <c r="BG596" i="10"/>
  <c r="BG559" i="46"/>
  <c r="BA555" i="45" l="1"/>
  <c r="BA561" i="46"/>
  <c r="A560" i="46"/>
  <c r="BA598" i="10"/>
  <c r="BG560" i="46"/>
  <c r="BG597" i="10"/>
  <c r="BG554" i="45"/>
  <c r="BA562" i="46" l="1"/>
  <c r="BA599" i="10"/>
  <c r="BA556" i="45"/>
  <c r="A555" i="45"/>
  <c r="CL26" i="45" s="1"/>
  <c r="E421" i="45" s="1"/>
  <c r="BG555" i="45"/>
  <c r="BG598" i="10"/>
  <c r="BG561" i="46"/>
  <c r="A599" i="10" l="1"/>
  <c r="CC6" i="10" s="1"/>
  <c r="BA600" i="10"/>
  <c r="BA557" i="45"/>
  <c r="A556" i="45"/>
  <c r="BA563" i="46"/>
  <c r="BG562" i="46"/>
  <c r="BG556" i="45"/>
  <c r="BG599" i="10"/>
  <c r="BA601" i="10" l="1"/>
  <c r="A563" i="46"/>
  <c r="BA564" i="46"/>
  <c r="BA558" i="45"/>
  <c r="BG600" i="10"/>
  <c r="BG557" i="45"/>
  <c r="BG563" i="46"/>
  <c r="BA565" i="46" l="1"/>
  <c r="BA559" i="45"/>
  <c r="A558" i="45"/>
  <c r="BA602" i="10"/>
  <c r="A601" i="10"/>
  <c r="CB8" i="10" s="1"/>
  <c r="BG601" i="10"/>
  <c r="BG558" i="45"/>
  <c r="BG564" i="46"/>
  <c r="BA560" i="45" l="1"/>
  <c r="A565" i="46"/>
  <c r="BA566" i="46"/>
  <c r="BR49" i="46"/>
  <c r="BR31" i="44"/>
  <c r="BR49" i="45"/>
  <c r="BR31" i="43"/>
  <c r="BR31" i="29"/>
  <c r="BR31" i="41"/>
  <c r="BR31" i="42"/>
  <c r="BA603" i="10"/>
  <c r="A602" i="10"/>
  <c r="CC9" i="10" s="1"/>
  <c r="BG565" i="46"/>
  <c r="BG602" i="10"/>
  <c r="BG559" i="45"/>
  <c r="BA567" i="46" l="1"/>
  <c r="BA561" i="45"/>
  <c r="BA604" i="10"/>
  <c r="D610" i="10"/>
  <c r="BG603" i="10"/>
  <c r="BG560" i="45"/>
  <c r="BG566" i="46"/>
  <c r="BA562" i="45" l="1"/>
  <c r="BA605" i="10"/>
  <c r="BA568" i="46"/>
  <c r="BG561" i="45"/>
  <c r="BG604" i="10"/>
  <c r="BG567" i="46"/>
  <c r="BA606" i="10" l="1"/>
  <c r="BA569" i="46"/>
  <c r="BA563" i="45"/>
  <c r="BG605" i="10"/>
  <c r="BG562" i="45"/>
  <c r="BG568" i="46"/>
  <c r="BA564" i="45" l="1"/>
  <c r="BA570" i="46"/>
  <c r="BA607" i="10"/>
  <c r="BG563" i="45"/>
  <c r="BG606" i="10"/>
  <c r="BG569" i="46"/>
  <c r="BA571" i="46" l="1"/>
  <c r="BA565" i="45"/>
  <c r="BA608" i="10"/>
  <c r="BG564" i="45"/>
  <c r="BG607" i="10"/>
  <c r="BG570" i="46"/>
  <c r="BA609" i="10" l="1"/>
  <c r="BA572" i="46"/>
  <c r="BA566" i="45"/>
  <c r="BG608" i="10"/>
  <c r="BG565" i="45"/>
  <c r="BG571" i="46"/>
  <c r="BA567" i="45" l="1"/>
  <c r="BA573" i="46"/>
  <c r="A609" i="10"/>
  <c r="CC10" i="10" s="1"/>
  <c r="BA610" i="10"/>
  <c r="BG566" i="45"/>
  <c r="BG609" i="10"/>
  <c r="BG572" i="46"/>
  <c r="BA611" i="10" l="1"/>
  <c r="BA574" i="46"/>
  <c r="BA568" i="45"/>
  <c r="BG573" i="46"/>
  <c r="BG610" i="10"/>
  <c r="BG567" i="45"/>
  <c r="A568" i="45" l="1"/>
  <c r="BA569" i="45"/>
  <c r="BA575" i="46"/>
  <c r="A611" i="10"/>
  <c r="CB11" i="10" s="1"/>
  <c r="BA612" i="10"/>
  <c r="BG568" i="45"/>
  <c r="BG574" i="46"/>
  <c r="BG611" i="10"/>
  <c r="BR50" i="46" l="1"/>
  <c r="BR32" i="44"/>
  <c r="BR50" i="45"/>
  <c r="BR32" i="42"/>
  <c r="BR32" i="43"/>
  <c r="BR32" i="29"/>
  <c r="BR32" i="41"/>
  <c r="BA576" i="46"/>
  <c r="A612" i="10"/>
  <c r="CC12" i="10" s="1"/>
  <c r="BA613" i="10"/>
  <c r="BA570" i="45"/>
  <c r="BG612" i="10"/>
  <c r="BG569" i="45"/>
  <c r="BG575" i="46"/>
  <c r="BA577" i="46" l="1"/>
  <c r="BA614" i="10"/>
  <c r="BA571" i="45"/>
  <c r="A570" i="45"/>
  <c r="BG570" i="45"/>
  <c r="BG576" i="46"/>
  <c r="BG613" i="10"/>
  <c r="BA572" i="45" l="1"/>
  <c r="BA615" i="10"/>
  <c r="BA578" i="46"/>
  <c r="BG577" i="46"/>
  <c r="BG614" i="10"/>
  <c r="BG571" i="45"/>
  <c r="BA616" i="10" l="1"/>
  <c r="BA579" i="46"/>
  <c r="BA573" i="45"/>
  <c r="A572" i="45"/>
  <c r="BG615" i="10"/>
  <c r="BG572" i="45"/>
  <c r="BG578" i="46"/>
  <c r="BA574" i="45" l="1"/>
  <c r="BA580" i="46"/>
  <c r="BA617" i="10"/>
  <c r="BG573" i="45"/>
  <c r="BG579" i="46"/>
  <c r="BG616" i="10"/>
  <c r="A617" i="10" l="1"/>
  <c r="CC13" i="10" s="1"/>
  <c r="BA618" i="10"/>
  <c r="BA575" i="45"/>
  <c r="A574" i="45"/>
  <c r="BA581" i="46"/>
  <c r="BG574" i="45"/>
  <c r="BG580" i="46"/>
  <c r="BG617" i="10"/>
  <c r="D618" i="10" l="1"/>
  <c r="BA576" i="45"/>
  <c r="BA619" i="10"/>
  <c r="BA582" i="46"/>
  <c r="BG581" i="46"/>
  <c r="BG575" i="45"/>
  <c r="BG618" i="10"/>
  <c r="BA577" i="45" l="1"/>
  <c r="BA583" i="46"/>
  <c r="A619" i="10"/>
  <c r="CB14" i="10" s="1"/>
  <c r="BA620" i="10"/>
  <c r="BG576" i="45"/>
  <c r="BG582" i="46"/>
  <c r="BG619" i="10"/>
  <c r="BR51" i="46" l="1"/>
  <c r="BR33" i="44"/>
  <c r="BR51" i="45"/>
  <c r="BR33" i="43"/>
  <c r="BR33" i="29"/>
  <c r="BR33" i="41"/>
  <c r="BR33" i="42"/>
  <c r="BA578" i="45"/>
  <c r="BA584" i="46"/>
  <c r="BA621" i="10"/>
  <c r="A620" i="10"/>
  <c r="CC15" i="10" s="1"/>
  <c r="BG577" i="45"/>
  <c r="BG583" i="46"/>
  <c r="BG620" i="10"/>
  <c r="BA585" i="46" l="1"/>
  <c r="BA622" i="10"/>
  <c r="BA579" i="45"/>
  <c r="BG584" i="46"/>
  <c r="BG621" i="10"/>
  <c r="BG578" i="45"/>
  <c r="BA623" i="10" l="1"/>
  <c r="BA580" i="45"/>
  <c r="BA586" i="46"/>
  <c r="BG585" i="46"/>
  <c r="BG579" i="45"/>
  <c r="BG622" i="10"/>
  <c r="BA587" i="46" l="1"/>
  <c r="BA581" i="45"/>
  <c r="BA624" i="10"/>
  <c r="BG623" i="10"/>
  <c r="BG580" i="45"/>
  <c r="BG586" i="46"/>
  <c r="BA625" i="10" l="1"/>
  <c r="BA588" i="46"/>
  <c r="BA582" i="45"/>
  <c r="A581" i="45"/>
  <c r="BG587" i="46"/>
  <c r="BG624" i="10"/>
  <c r="BG581" i="45"/>
  <c r="BA583" i="45" l="1"/>
  <c r="A625" i="10"/>
  <c r="CC16" i="10" s="1"/>
  <c r="BA626" i="10"/>
  <c r="BA589" i="46"/>
  <c r="BG588" i="46"/>
  <c r="BG625" i="10"/>
  <c r="BG582" i="45"/>
  <c r="D626" i="10" l="1"/>
  <c r="BA590" i="46"/>
  <c r="BA627" i="10"/>
  <c r="BA584" i="45"/>
  <c r="BG626" i="10"/>
  <c r="BG583" i="45"/>
  <c r="BG589" i="46"/>
  <c r="A627" i="10" l="1"/>
  <c r="CB17" i="10" s="1"/>
  <c r="BA628" i="10"/>
  <c r="BA585" i="45"/>
  <c r="BA591" i="46"/>
  <c r="BG584" i="45"/>
  <c r="BG627" i="10"/>
  <c r="BG590" i="46"/>
  <c r="BA592" i="46" l="1"/>
  <c r="BA586" i="45"/>
  <c r="BA629" i="10"/>
  <c r="A628" i="10"/>
  <c r="CC18" i="10" s="1"/>
  <c r="BR52" i="46"/>
  <c r="BR34" i="44"/>
  <c r="BR52" i="45"/>
  <c r="BR34" i="42"/>
  <c r="BR34" i="43"/>
  <c r="BR34" i="29"/>
  <c r="BR34" i="41"/>
  <c r="BG585" i="45"/>
  <c r="BG628" i="10"/>
  <c r="BG591" i="46"/>
  <c r="D634" i="10" l="1"/>
  <c r="BA587" i="45"/>
  <c r="BA630" i="10"/>
  <c r="BA593" i="46"/>
  <c r="BG592" i="46"/>
  <c r="BG629" i="10"/>
  <c r="BG586" i="45"/>
  <c r="BA631" i="10" l="1"/>
  <c r="BA594" i="46"/>
  <c r="BA588" i="45"/>
  <c r="BG587" i="45"/>
  <c r="BG630" i="10"/>
  <c r="BG593" i="46"/>
  <c r="BA595" i="46" l="1"/>
  <c r="BA632" i="10"/>
  <c r="BA589" i="45"/>
  <c r="BG594" i="46"/>
  <c r="BG588" i="45"/>
  <c r="BG631" i="10"/>
  <c r="BA590" i="45" l="1"/>
  <c r="BA596" i="46"/>
  <c r="BA633" i="10"/>
  <c r="BG632" i="10"/>
  <c r="BG595" i="46"/>
  <c r="BG589" i="45"/>
  <c r="BA591" i="45" l="1"/>
  <c r="BA634" i="10"/>
  <c r="A633" i="10"/>
  <c r="CC19" i="10" s="1"/>
  <c r="BA597" i="46"/>
  <c r="BG633" i="10"/>
  <c r="BG590" i="45"/>
  <c r="BG596" i="46"/>
  <c r="BA598" i="46" l="1"/>
  <c r="BA635" i="10"/>
  <c r="BA592" i="45"/>
  <c r="BG591" i="45"/>
  <c r="BG597" i="46"/>
  <c r="BG634" i="10"/>
  <c r="BA599" i="46" l="1"/>
  <c r="BA593" i="45"/>
  <c r="BA636" i="10"/>
  <c r="A635" i="10"/>
  <c r="CB20" i="10" s="1"/>
  <c r="BG635" i="10"/>
  <c r="BG592" i="45"/>
  <c r="BG598" i="46"/>
  <c r="BR53" i="46" l="1"/>
  <c r="BR53" i="45"/>
  <c r="BR35" i="44"/>
  <c r="BR35" i="43"/>
  <c r="BR35" i="29"/>
  <c r="BR35" i="41"/>
  <c r="BR35" i="42"/>
  <c r="BA637" i="10"/>
  <c r="A636" i="10"/>
  <c r="CC21" i="10" s="1"/>
  <c r="BA600" i="46"/>
  <c r="BA594" i="45"/>
  <c r="BG593" i="45"/>
  <c r="BG636" i="10"/>
  <c r="BG599" i="46"/>
  <c r="BA601" i="46" l="1"/>
  <c r="BA595" i="45"/>
  <c r="BA638" i="10"/>
  <c r="BG594" i="45"/>
  <c r="BG600" i="46"/>
  <c r="BG637" i="10"/>
  <c r="BA596" i="45" l="1"/>
  <c r="BA639" i="10"/>
  <c r="BA602" i="46"/>
  <c r="BG601" i="46"/>
  <c r="BG638" i="10"/>
  <c r="BG595" i="45"/>
  <c r="BA640" i="10" l="1"/>
  <c r="BA603" i="46"/>
  <c r="BA597" i="45"/>
  <c r="BG639" i="10"/>
  <c r="BG596" i="45"/>
  <c r="BG602" i="46"/>
  <c r="BA598" i="45" l="1"/>
  <c r="A640" i="10"/>
  <c r="CC22" i="10" s="1"/>
  <c r="BA641" i="10"/>
  <c r="BA604" i="46"/>
  <c r="A603" i="46"/>
  <c r="BG603" i="46"/>
  <c r="BG640" i="10"/>
  <c r="BG597" i="45"/>
  <c r="D641" i="10" l="1"/>
  <c r="BA605" i="46"/>
  <c r="BA642" i="10"/>
  <c r="BA599" i="45"/>
  <c r="BG598" i="45"/>
  <c r="BG604" i="46"/>
  <c r="BG641" i="10"/>
  <c r="A642" i="10" l="1"/>
  <c r="CB23" i="10" s="1"/>
  <c r="BA643" i="10"/>
  <c r="BA606" i="46"/>
  <c r="BA600" i="45"/>
  <c r="BG605" i="46"/>
  <c r="BG599" i="45"/>
  <c r="BG642" i="10"/>
  <c r="BA644" i="10" l="1"/>
  <c r="A643" i="10"/>
  <c r="CC24" i="10" s="1"/>
  <c r="BA601" i="45"/>
  <c r="BR54" i="46"/>
  <c r="BR54" i="45"/>
  <c r="BR36" i="44"/>
  <c r="BR36" i="41"/>
  <c r="BR36" i="42"/>
  <c r="BR36" i="43"/>
  <c r="BR36" i="29"/>
  <c r="A606" i="46"/>
  <c r="BA607" i="46"/>
  <c r="BG643" i="10"/>
  <c r="BG600" i="45"/>
  <c r="BG606" i="46"/>
  <c r="BA602" i="45" l="1"/>
  <c r="D652" i="10"/>
  <c r="BA645" i="10"/>
  <c r="A607" i="46"/>
  <c r="BA608" i="46"/>
  <c r="BG607" i="46"/>
  <c r="BG601" i="45"/>
  <c r="BG644" i="10"/>
  <c r="BA609" i="46" l="1"/>
  <c r="BA603" i="45"/>
  <c r="BA646" i="10"/>
  <c r="BG602" i="45"/>
  <c r="BG608" i="46"/>
  <c r="BG645" i="10"/>
  <c r="BA647" i="10" l="1"/>
  <c r="BA604" i="45"/>
  <c r="A609" i="46"/>
  <c r="BA610" i="46"/>
  <c r="BG646" i="10"/>
  <c r="BG609" i="46"/>
  <c r="BG603" i="45"/>
  <c r="BA611" i="46" l="1"/>
  <c r="BA605" i="45"/>
  <c r="A604" i="45"/>
  <c r="BA648" i="10"/>
  <c r="BG610" i="46"/>
  <c r="BG604" i="45"/>
  <c r="BG647" i="10"/>
  <c r="BA649" i="10" l="1"/>
  <c r="BA606" i="45"/>
  <c r="BA612" i="46"/>
  <c r="BG648" i="10"/>
  <c r="BG611" i="46"/>
  <c r="BG605" i="45"/>
  <c r="BA613" i="46" l="1"/>
  <c r="BA607" i="45"/>
  <c r="BA650" i="10"/>
  <c r="BG612" i="46"/>
  <c r="BG649" i="10"/>
  <c r="BG606" i="45"/>
  <c r="A613" i="46" l="1"/>
  <c r="BA614" i="46"/>
  <c r="BA608" i="45"/>
  <c r="BA651" i="10"/>
  <c r="BG607" i="45"/>
  <c r="BG613" i="46"/>
  <c r="BG650" i="10"/>
  <c r="BA609" i="45" l="1"/>
  <c r="BA652" i="10"/>
  <c r="A651" i="10"/>
  <c r="CC25" i="10" s="1"/>
  <c r="A614" i="46"/>
  <c r="BA615" i="46"/>
  <c r="BG608" i="45"/>
  <c r="BG651" i="10"/>
  <c r="BG614" i="46"/>
  <c r="BA610" i="45" l="1"/>
  <c r="BA653" i="10"/>
  <c r="BA616" i="46"/>
  <c r="BG609" i="45"/>
  <c r="BG615" i="46"/>
  <c r="BG652" i="10"/>
  <c r="BA654" i="10" l="1"/>
  <c r="A653" i="10"/>
  <c r="CB26" i="10" s="1"/>
  <c r="BA617" i="46"/>
  <c r="BA611" i="45"/>
  <c r="BG610" i="45"/>
  <c r="BG653" i="10"/>
  <c r="BG616" i="46"/>
  <c r="BR55" i="46" l="1"/>
  <c r="BR37" i="44"/>
  <c r="BR55" i="45"/>
  <c r="BR37" i="42"/>
  <c r="BR37" i="43"/>
  <c r="BR37" i="29"/>
  <c r="BR37" i="41"/>
  <c r="BA655" i="10"/>
  <c r="A654" i="10"/>
  <c r="CC27" i="10" s="1"/>
  <c r="BA618" i="46"/>
  <c r="BA612" i="45"/>
  <c r="BG617" i="46"/>
  <c r="BG654" i="10"/>
  <c r="BG611" i="45"/>
  <c r="D659" i="10" l="1"/>
  <c r="BA613" i="45"/>
  <c r="A618" i="46"/>
  <c r="BA619" i="46"/>
  <c r="BA656" i="10"/>
  <c r="BG612" i="45"/>
  <c r="BG655" i="10"/>
  <c r="BG618" i="46"/>
  <c r="BA614" i="45" l="1"/>
  <c r="BA657" i="10"/>
  <c r="BA620" i="46"/>
  <c r="BG656" i="10"/>
  <c r="BG619" i="46"/>
  <c r="BG613" i="45"/>
  <c r="BA658" i="10" l="1"/>
  <c r="BA615" i="45"/>
  <c r="BA621" i="46"/>
  <c r="BG657" i="10"/>
  <c r="BG620" i="46"/>
  <c r="BG614" i="45"/>
  <c r="BA622" i="46" l="1"/>
  <c r="A621" i="46"/>
  <c r="CL22" i="46" s="1"/>
  <c r="D49" i="46" s="1"/>
  <c r="BA616" i="45"/>
  <c r="A658" i="10"/>
  <c r="CC28" i="10" s="1"/>
  <c r="BA659" i="10"/>
  <c r="BG621" i="46"/>
  <c r="BG615" i="45"/>
  <c r="BG658" i="10"/>
  <c r="BA660" i="10" l="1"/>
  <c r="BA617" i="45"/>
  <c r="BA623" i="46"/>
  <c r="BG659" i="10"/>
  <c r="BG622" i="46"/>
  <c r="BG616" i="45"/>
  <c r="BA661" i="10" l="1"/>
  <c r="A623" i="46"/>
  <c r="CM23" i="46" s="1"/>
  <c r="BA624" i="46"/>
  <c r="BA618" i="45"/>
  <c r="BG617" i="45"/>
  <c r="BG623" i="46"/>
  <c r="BG660" i="10"/>
  <c r="BA619" i="45" l="1"/>
  <c r="BA662" i="10"/>
  <c r="A661" i="10"/>
  <c r="CL1" i="10" s="1"/>
  <c r="BA625" i="46"/>
  <c r="BG661" i="10"/>
  <c r="BG618" i="45"/>
  <c r="BG624" i="46"/>
  <c r="BR56" i="46" l="1"/>
  <c r="BR56" i="45"/>
  <c r="BR38" i="44"/>
  <c r="BR38" i="43"/>
  <c r="BR38" i="29"/>
  <c r="BR38" i="41"/>
  <c r="BR38" i="42"/>
  <c r="A662" i="10"/>
  <c r="CM2" i="10" s="1"/>
  <c r="BA663" i="10"/>
  <c r="BA626" i="46"/>
  <c r="BA620" i="45"/>
  <c r="BG625" i="46"/>
  <c r="BG619" i="45"/>
  <c r="BG662" i="10"/>
  <c r="BA664" i="10" l="1"/>
  <c r="BA621" i="45"/>
  <c r="BA627" i="46"/>
  <c r="BG620" i="45"/>
  <c r="BG626" i="46"/>
  <c r="BG663" i="10"/>
  <c r="A627" i="46" l="1"/>
  <c r="CM24" i="46" s="1"/>
  <c r="BA628" i="46"/>
  <c r="BA622" i="45"/>
  <c r="BA665" i="10"/>
  <c r="A664" i="10"/>
  <c r="CM3" i="10" s="1"/>
  <c r="BG664" i="10"/>
  <c r="BG627" i="46"/>
  <c r="BG621" i="45"/>
  <c r="BA666" i="10" l="1"/>
  <c r="BA629" i="46"/>
  <c r="BA623" i="45"/>
  <c r="BG665" i="10"/>
  <c r="BG622" i="45"/>
  <c r="BG628" i="46"/>
  <c r="BA667" i="10" l="1"/>
  <c r="A666" i="10"/>
  <c r="CL4" i="10" s="1"/>
  <c r="BA624" i="45"/>
  <c r="BA630" i="46"/>
  <c r="A629" i="46"/>
  <c r="CM25" i="46" s="1"/>
  <c r="M714" i="46" s="1"/>
  <c r="BG629" i="46"/>
  <c r="BG666" i="10"/>
  <c r="BG623" i="45"/>
  <c r="BA625" i="45" l="1"/>
  <c r="BR57" i="46"/>
  <c r="BR39" i="44"/>
  <c r="BR57" i="45"/>
  <c r="BR43" i="42"/>
  <c r="BR41" i="42"/>
  <c r="BR39" i="42"/>
  <c r="BR39" i="43"/>
  <c r="BR39" i="29"/>
  <c r="BR39" i="41"/>
  <c r="D750" i="10"/>
  <c r="BA631" i="46"/>
  <c r="BA668" i="10"/>
  <c r="BG667" i="10"/>
  <c r="BG624" i="45"/>
  <c r="BG630" i="46"/>
  <c r="BA632" i="46" l="1"/>
  <c r="BA626" i="45"/>
  <c r="BA669" i="10"/>
  <c r="A668" i="10"/>
  <c r="CM5" i="10" s="1"/>
  <c r="BG625" i="45"/>
  <c r="BG668" i="10"/>
  <c r="BG631" i="46"/>
  <c r="BA627" i="45" l="1"/>
  <c r="BA633" i="46"/>
  <c r="BA670" i="10"/>
  <c r="BG626" i="45"/>
  <c r="BG632" i="46"/>
  <c r="BG669" i="10"/>
  <c r="BA634" i="46" l="1"/>
  <c r="BA635" i="46" s="1"/>
  <c r="BA628" i="45"/>
  <c r="BA671" i="10"/>
  <c r="BG670" i="10"/>
  <c r="BG627" i="45"/>
  <c r="BG633" i="46"/>
  <c r="BA629" i="45" l="1"/>
  <c r="BA672" i="10"/>
  <c r="BA636" i="46"/>
  <c r="BG628" i="45"/>
  <c r="BG671" i="10"/>
  <c r="BG635" i="46"/>
  <c r="A636" i="46" l="1"/>
  <c r="CM26" i="46" s="1"/>
  <c r="BA637" i="46"/>
  <c r="BA673" i="10"/>
  <c r="BA630" i="45"/>
  <c r="BG636" i="46"/>
  <c r="BG629" i="45"/>
  <c r="BG672" i="10"/>
  <c r="BA631" i="45" l="1"/>
  <c r="BA674" i="10"/>
  <c r="A637" i="46"/>
  <c r="BA638" i="46"/>
  <c r="BG637" i="46"/>
  <c r="BG630" i="45"/>
  <c r="BG673" i="10"/>
  <c r="BA675" i="10" l="1"/>
  <c r="A674" i="10"/>
  <c r="CM6" i="10" s="1"/>
  <c r="BA639" i="46"/>
  <c r="BA632" i="45"/>
  <c r="BG674" i="10"/>
  <c r="BG638" i="46"/>
  <c r="BG631" i="45"/>
  <c r="BA633" i="45" l="1"/>
  <c r="BA676" i="10"/>
  <c r="BA640" i="46"/>
  <c r="BG632" i="45"/>
  <c r="BG639" i="46"/>
  <c r="BG675" i="10"/>
  <c r="BA677" i="10" l="1"/>
  <c r="BA634" i="45"/>
  <c r="BA641" i="46"/>
  <c r="BG676" i="10"/>
  <c r="BG640" i="46"/>
  <c r="BG633" i="45"/>
  <c r="BA635" i="45" l="1"/>
  <c r="A641" i="46"/>
  <c r="CN27" i="46" s="1"/>
  <c r="BA642" i="46"/>
  <c r="BA678" i="10"/>
  <c r="BG634" i="45"/>
  <c r="BG677" i="10"/>
  <c r="BG641" i="46"/>
  <c r="BA643" i="46" l="1"/>
  <c r="BA679" i="10"/>
  <c r="BA636" i="45"/>
  <c r="BG635" i="45"/>
  <c r="BG642" i="46"/>
  <c r="BG678" i="10"/>
  <c r="BA680" i="10" l="1"/>
  <c r="A679" i="10"/>
  <c r="CL7" i="10" s="1"/>
  <c r="BA637" i="45"/>
  <c r="BA644" i="46"/>
  <c r="BG643" i="46"/>
  <c r="BG636" i="45"/>
  <c r="BG679" i="10"/>
  <c r="BA681" i="10" l="1"/>
  <c r="BR58" i="46"/>
  <c r="BR58" i="45"/>
  <c r="BR40" i="44"/>
  <c r="BR40" i="43"/>
  <c r="BR40" i="29"/>
  <c r="BR40" i="41"/>
  <c r="BR48" i="42"/>
  <c r="BR46" i="42"/>
  <c r="BR44" i="42"/>
  <c r="BR42" i="42"/>
  <c r="BR40" i="42"/>
  <c r="D752" i="10"/>
  <c r="BA645" i="46"/>
  <c r="BA638" i="45"/>
  <c r="BG644" i="46"/>
  <c r="BG680" i="10"/>
  <c r="BG637" i="45"/>
  <c r="BA639" i="45" l="1"/>
  <c r="BA646" i="46"/>
  <c r="A681" i="10"/>
  <c r="CM8" i="10" s="1"/>
  <c r="BA682" i="10"/>
  <c r="BG638" i="45"/>
  <c r="BG645" i="46"/>
  <c r="BG681" i="10"/>
  <c r="BA647" i="46" l="1"/>
  <c r="BA683" i="10"/>
  <c r="A639" i="45"/>
  <c r="BA640" i="45"/>
  <c r="BG639" i="45"/>
  <c r="BG682" i="10"/>
  <c r="BG646" i="46"/>
  <c r="BA641" i="45" l="1"/>
  <c r="A640" i="45"/>
  <c r="BA684" i="10"/>
  <c r="BA648" i="46"/>
  <c r="BG640" i="45"/>
  <c r="BG683" i="10"/>
  <c r="BG647" i="46"/>
  <c r="BA649" i="46" l="1"/>
  <c r="A641" i="45"/>
  <c r="BA642" i="45"/>
  <c r="BA685" i="10"/>
  <c r="BG684" i="10"/>
  <c r="BG648" i="46"/>
  <c r="BG641" i="45"/>
  <c r="BA643" i="45" l="1"/>
  <c r="A642" i="45"/>
  <c r="BA686" i="10"/>
  <c r="BA650" i="46"/>
  <c r="BG685" i="10"/>
  <c r="BG642" i="45"/>
  <c r="BG649" i="46"/>
  <c r="A686" i="10" l="1"/>
  <c r="CM9" i="10" s="1"/>
  <c r="BA687" i="10"/>
  <c r="BA644" i="45"/>
  <c r="BA651" i="46"/>
  <c r="BG686" i="10"/>
  <c r="BG643" i="45"/>
  <c r="BG650" i="46"/>
  <c r="BA652" i="46" l="1"/>
  <c r="BA688" i="10"/>
  <c r="BA645" i="45"/>
  <c r="A644" i="45"/>
  <c r="CL27" i="45" s="1"/>
  <c r="BG687" i="10"/>
  <c r="BG651" i="46"/>
  <c r="BG644" i="45"/>
  <c r="BA689" i="10" l="1"/>
  <c r="E641" i="45"/>
  <c r="F473" i="45"/>
  <c r="E500" i="45"/>
  <c r="F188" i="45"/>
  <c r="F173" i="45"/>
  <c r="F200" i="45"/>
  <c r="BA646" i="45"/>
  <c r="A645" i="45"/>
  <c r="BA653" i="46"/>
  <c r="BG688" i="10"/>
  <c r="BG645" i="45"/>
  <c r="BG652" i="46"/>
  <c r="BA654" i="46" l="1"/>
  <c r="BA655" i="46" s="1"/>
  <c r="BA647" i="45"/>
  <c r="BA690" i="10"/>
  <c r="BG689" i="10"/>
  <c r="BG654" i="46"/>
  <c r="BG653" i="46"/>
  <c r="BG646" i="45"/>
  <c r="BA691" i="10" l="1"/>
  <c r="A647" i="45"/>
  <c r="BA648" i="45"/>
  <c r="BA656" i="46"/>
  <c r="BG655" i="46"/>
  <c r="BG647" i="45"/>
  <c r="BG690" i="10"/>
  <c r="BA692" i="10" l="1"/>
  <c r="A648" i="45"/>
  <c r="BA649" i="45"/>
  <c r="BA657" i="46"/>
  <c r="BG656" i="46"/>
  <c r="BG691" i="10"/>
  <c r="BG648" i="45"/>
  <c r="BA658" i="46" l="1"/>
  <c r="BA650" i="45"/>
  <c r="BA693" i="10"/>
  <c r="BG657" i="46"/>
  <c r="BG649" i="45"/>
  <c r="BG692" i="10"/>
  <c r="BA659" i="46" l="1"/>
  <c r="BA694" i="10"/>
  <c r="BA651" i="45"/>
  <c r="BG693" i="10"/>
  <c r="BG658" i="46"/>
  <c r="BG650" i="45"/>
  <c r="BA652" i="45" l="1"/>
  <c r="BA695" i="10"/>
  <c r="BA660" i="46"/>
  <c r="BG659" i="46"/>
  <c r="BG651" i="45"/>
  <c r="BG694" i="10"/>
  <c r="A660" i="46" l="1"/>
  <c r="CN28" i="46" s="1"/>
  <c r="BA661" i="46"/>
  <c r="BA662" i="46" s="1"/>
  <c r="A695" i="10"/>
  <c r="CL10" i="10" s="1"/>
  <c r="BA696" i="10"/>
  <c r="BA653" i="45"/>
  <c r="BG695" i="10"/>
  <c r="BG660" i="46"/>
  <c r="BG652" i="45"/>
  <c r="BA654" i="45" l="1"/>
  <c r="BA697" i="10"/>
  <c r="BA663" i="46"/>
  <c r="BR59" i="46"/>
  <c r="BR41" i="44"/>
  <c r="BR59" i="45"/>
  <c r="BR49" i="42"/>
  <c r="BR47" i="42"/>
  <c r="BR45" i="42"/>
  <c r="BR41" i="43"/>
  <c r="BR41" i="29"/>
  <c r="BR41" i="41"/>
  <c r="D755" i="10"/>
  <c r="BG662" i="46"/>
  <c r="BG653" i="45"/>
  <c r="BG696" i="10"/>
  <c r="BA698" i="10" l="1"/>
  <c r="A697" i="10"/>
  <c r="CM11" i="10" s="1"/>
  <c r="BA655" i="45"/>
  <c r="BA664" i="46"/>
  <c r="BG663" i="46"/>
  <c r="BG697" i="10"/>
  <c r="BG654" i="45"/>
  <c r="BA665" i="46" l="1"/>
  <c r="BA656" i="45"/>
  <c r="BA699" i="10"/>
  <c r="BG698" i="10"/>
  <c r="BG655" i="45"/>
  <c r="BG664" i="46"/>
  <c r="BA700" i="10" l="1"/>
  <c r="BA657" i="45"/>
  <c r="BA666" i="46"/>
  <c r="BG665" i="46"/>
  <c r="BG656" i="45"/>
  <c r="BG699" i="10"/>
  <c r="BA658" i="45" l="1"/>
  <c r="BA667" i="46"/>
  <c r="BA701" i="10"/>
  <c r="BG657" i="45"/>
  <c r="BG700" i="10"/>
  <c r="BG666" i="46"/>
  <c r="BA668" i="46" l="1"/>
  <c r="BA659" i="45"/>
  <c r="BA702" i="10"/>
  <c r="BG701" i="10"/>
  <c r="BG658" i="45"/>
  <c r="BG667" i="46"/>
  <c r="BA703" i="10" l="1"/>
  <c r="BA660" i="45"/>
  <c r="BA669" i="46"/>
  <c r="BG659" i="45"/>
  <c r="BG702" i="10"/>
  <c r="BG668" i="46"/>
  <c r="A660" i="45" l="1"/>
  <c r="BA661" i="45"/>
  <c r="BA670" i="46"/>
  <c r="BA704" i="10"/>
  <c r="BG703" i="10"/>
  <c r="BG660" i="45"/>
  <c r="BG669" i="46"/>
  <c r="BA671" i="46" l="1"/>
  <c r="BA662" i="45"/>
  <c r="BA705" i="10"/>
  <c r="BG661" i="45"/>
  <c r="BG670" i="46"/>
  <c r="BG704" i="10"/>
  <c r="BA663" i="45" l="1"/>
  <c r="BA706" i="10"/>
  <c r="BA672" i="46"/>
  <c r="BG662" i="45"/>
  <c r="BG705" i="10"/>
  <c r="BG671" i="46"/>
  <c r="BA673" i="46" l="1"/>
  <c r="BA664" i="45"/>
  <c r="A706" i="10"/>
  <c r="CM12" i="10" s="1"/>
  <c r="BA707" i="10"/>
  <c r="BG706" i="10"/>
  <c r="BG663" i="45"/>
  <c r="BG672" i="46"/>
  <c r="BA665" i="45" l="1"/>
  <c r="BA674" i="46"/>
  <c r="BA708" i="10"/>
  <c r="BG707" i="10"/>
  <c r="BG673" i="46"/>
  <c r="BG664" i="45"/>
  <c r="BA675" i="46" l="1"/>
  <c r="BA666" i="45"/>
  <c r="BA709" i="10"/>
  <c r="BG674" i="46"/>
  <c r="BG665" i="45"/>
  <c r="BG708" i="10"/>
  <c r="BA710" i="10" l="1"/>
  <c r="BA676" i="46"/>
  <c r="BA667" i="45"/>
  <c r="BG675" i="46"/>
  <c r="BG666" i="45"/>
  <c r="BG709" i="10"/>
  <c r="BA711" i="10" l="1"/>
  <c r="BA677" i="46"/>
  <c r="BA668" i="45"/>
  <c r="BG710" i="10"/>
  <c r="BG676" i="46"/>
  <c r="BG667" i="45"/>
  <c r="BA678" i="46" l="1"/>
  <c r="BA669" i="45"/>
  <c r="BA712" i="10"/>
  <c r="BG677" i="46"/>
  <c r="BG668" i="45"/>
  <c r="BG711" i="10"/>
  <c r="BA679" i="46" l="1"/>
  <c r="BA713" i="10"/>
  <c r="BA670" i="45"/>
  <c r="BG669" i="45"/>
  <c r="BG678" i="46"/>
  <c r="BG712" i="10"/>
  <c r="BA671" i="45" l="1"/>
  <c r="BA714" i="10"/>
  <c r="BA680" i="46"/>
  <c r="BG679" i="46"/>
  <c r="BG713" i="10"/>
  <c r="BG670" i="45"/>
  <c r="BA681" i="46" l="1"/>
  <c r="BA672" i="45"/>
  <c r="BA715" i="10"/>
  <c r="BG714" i="10"/>
  <c r="BG680" i="46"/>
  <c r="BG671" i="45"/>
  <c r="BA716" i="10" l="1"/>
  <c r="A715" i="10"/>
  <c r="CL13" i="10" s="1"/>
  <c r="BA682" i="46"/>
  <c r="BA673" i="45"/>
  <c r="BG715" i="10"/>
  <c r="BG681" i="46"/>
  <c r="BG672" i="45"/>
  <c r="BR60" i="46" l="1"/>
  <c r="BR60" i="45"/>
  <c r="BR42" i="44"/>
  <c r="BR50" i="42"/>
  <c r="BR42" i="43"/>
  <c r="BR42" i="29"/>
  <c r="BR42" i="41"/>
  <c r="E757" i="10"/>
  <c r="BA717" i="10"/>
  <c r="BA683" i="46"/>
  <c r="BA674" i="45"/>
  <c r="BG716" i="10"/>
  <c r="BG682" i="46"/>
  <c r="BG673" i="45"/>
  <c r="BA684" i="46" l="1"/>
  <c r="A683" i="46"/>
  <c r="CM29" i="46" s="1"/>
  <c r="BA675" i="45"/>
  <c r="BA718" i="10"/>
  <c r="BG674" i="45"/>
  <c r="BG683" i="46"/>
  <c r="BG717" i="10"/>
  <c r="BA685" i="46" l="1"/>
  <c r="A718" i="10"/>
  <c r="CM14" i="10" s="1"/>
  <c r="BA719" i="10"/>
  <c r="BA676" i="45"/>
  <c r="BG718" i="10"/>
  <c r="BG675" i="45"/>
  <c r="BG684" i="46"/>
  <c r="BA720" i="10" l="1"/>
  <c r="BA677" i="45"/>
  <c r="A685" i="46"/>
  <c r="CN30" i="46" s="1"/>
  <c r="BA686" i="46"/>
  <c r="BG719" i="10"/>
  <c r="BG685" i="46"/>
  <c r="BG676" i="45"/>
  <c r="BA721" i="10" l="1"/>
  <c r="BA687" i="46"/>
  <c r="BA678" i="45"/>
  <c r="AB770" i="46"/>
  <c r="AA735" i="46"/>
  <c r="AA730" i="46"/>
  <c r="AA727" i="46"/>
  <c r="M715" i="46"/>
  <c r="AA731" i="46"/>
  <c r="AA728" i="46"/>
  <c r="M716" i="46"/>
  <c r="M709" i="46"/>
  <c r="AA734" i="46"/>
  <c r="AA729" i="46"/>
  <c r="AA726" i="46"/>
  <c r="M717" i="46"/>
  <c r="AB769" i="46"/>
  <c r="BG720" i="10"/>
  <c r="BG677" i="45"/>
  <c r="BG686" i="46"/>
  <c r="BA679" i="45" l="1"/>
  <c r="A678" i="45"/>
  <c r="CL28" i="45" s="1"/>
  <c r="E514" i="45" s="1"/>
  <c r="BA722" i="10"/>
  <c r="BA688" i="46"/>
  <c r="BG687" i="46"/>
  <c r="BG678" i="45"/>
  <c r="BG721" i="10"/>
  <c r="BA689" i="46" l="1"/>
  <c r="BA723" i="10"/>
  <c r="A679" i="45"/>
  <c r="BA680" i="45"/>
  <c r="BG679" i="45"/>
  <c r="BG722" i="10"/>
  <c r="BG688" i="46"/>
  <c r="BA724" i="10" l="1"/>
  <c r="BA681" i="45"/>
  <c r="BA690" i="46"/>
  <c r="BG680" i="45"/>
  <c r="BG723" i="10"/>
  <c r="BG689" i="46"/>
  <c r="BA691" i="46" l="1"/>
  <c r="BA682" i="45"/>
  <c r="BA725" i="10"/>
  <c r="BG690" i="46"/>
  <c r="BG681" i="45"/>
  <c r="BG724" i="10"/>
  <c r="BA683" i="45" l="1"/>
  <c r="A682" i="45"/>
  <c r="BA726" i="10"/>
  <c r="BA692" i="46"/>
  <c r="BG691" i="46"/>
  <c r="BG725" i="10"/>
  <c r="BG682" i="45"/>
  <c r="BA693" i="46" l="1"/>
  <c r="BA727" i="10"/>
  <c r="BA684" i="45"/>
  <c r="BG683" i="45"/>
  <c r="BG726" i="10"/>
  <c r="BG692" i="46"/>
  <c r="BA694" i="46" l="1"/>
  <c r="BA685" i="45"/>
  <c r="BA728" i="10"/>
  <c r="A727" i="10"/>
  <c r="CM15" i="10" s="1"/>
  <c r="BG693" i="46"/>
  <c r="BG684" i="45"/>
  <c r="BG727" i="10"/>
  <c r="BA686" i="45" l="1"/>
  <c r="BA729" i="10"/>
  <c r="BA695" i="46"/>
  <c r="BG685" i="45"/>
  <c r="BG728" i="10"/>
  <c r="BG694" i="46"/>
  <c r="BA696" i="46" l="1"/>
  <c r="BA730" i="10"/>
  <c r="BA687" i="45"/>
  <c r="BG729" i="10"/>
  <c r="BG695" i="46"/>
  <c r="BG686" i="45"/>
  <c r="BA731" i="10" l="1"/>
  <c r="A687" i="45"/>
  <c r="BA688" i="45"/>
  <c r="BA697" i="46"/>
  <c r="BA698" i="46" s="1"/>
  <c r="BG687" i="45"/>
  <c r="BG696" i="46"/>
  <c r="BG730" i="10"/>
  <c r="BA699" i="46" l="1"/>
  <c r="BA732" i="10"/>
  <c r="BA689" i="45"/>
  <c r="BG731" i="10"/>
  <c r="BG698" i="46"/>
  <c r="BG688" i="45"/>
  <c r="BA690" i="45" l="1"/>
  <c r="BA733" i="10"/>
  <c r="BA700" i="46"/>
  <c r="BG689" i="45"/>
  <c r="BG699" i="46"/>
  <c r="BG732" i="10"/>
  <c r="BA691" i="45" l="1"/>
  <c r="A690" i="45"/>
  <c r="BA701" i="46"/>
  <c r="BA734" i="10"/>
  <c r="BG733" i="10"/>
  <c r="BG690" i="45"/>
  <c r="BG700" i="46"/>
  <c r="BA702" i="46" l="1"/>
  <c r="BA735" i="10"/>
  <c r="BA692" i="45"/>
  <c r="BG701" i="46"/>
  <c r="BG734" i="10"/>
  <c r="BG691" i="45"/>
  <c r="BA693" i="45" l="1"/>
  <c r="BA703" i="46"/>
  <c r="BA736" i="10"/>
  <c r="BG735" i="10"/>
  <c r="BG692" i="45"/>
  <c r="BG702" i="46"/>
  <c r="BA704" i="46" l="1"/>
  <c r="BA694" i="45"/>
  <c r="BA737" i="10"/>
  <c r="A736" i="10"/>
  <c r="CL16" i="10" s="1"/>
  <c r="BG693" i="45"/>
  <c r="BG703" i="46"/>
  <c r="BG736" i="10"/>
  <c r="BR61" i="46" l="1"/>
  <c r="BR43" i="44"/>
  <c r="E104" i="44" s="1"/>
  <c r="CN12" i="44" s="1"/>
  <c r="BR61" i="45"/>
  <c r="E167" i="45" s="1"/>
  <c r="CN12" i="45" s="1"/>
  <c r="BR43" i="41"/>
  <c r="E96" i="41" s="1"/>
  <c r="CN12" i="41" s="1"/>
  <c r="BR51" i="42"/>
  <c r="E106" i="42" s="1"/>
  <c r="CN12" i="42" s="1"/>
  <c r="BR43" i="43"/>
  <c r="E104" i="43" s="1"/>
  <c r="CN12" i="43" s="1"/>
  <c r="BR43" i="29"/>
  <c r="E100" i="29" s="1"/>
  <c r="CN12" i="29" s="1"/>
  <c r="BA695" i="45"/>
  <c r="BA738" i="10"/>
  <c r="BA705" i="46"/>
  <c r="BG704" i="46"/>
  <c r="BG737" i="10"/>
  <c r="BG694" i="45"/>
  <c r="A738" i="10" l="1"/>
  <c r="CM17" i="10" s="1"/>
  <c r="BA739" i="10"/>
  <c r="A695" i="45"/>
  <c r="BA696" i="45"/>
  <c r="BA706" i="46"/>
  <c r="A705" i="46"/>
  <c r="BG738" i="10"/>
  <c r="BG695" i="45"/>
  <c r="BG705" i="46"/>
  <c r="BA740" i="10" l="1"/>
  <c r="BA707" i="46"/>
  <c r="BA697" i="45"/>
  <c r="A696" i="45"/>
  <c r="BG706" i="46"/>
  <c r="BG739" i="10"/>
  <c r="BG696" i="45"/>
  <c r="BA708" i="46" l="1"/>
  <c r="BA741" i="10"/>
  <c r="BA698" i="45"/>
  <c r="BG697" i="45"/>
  <c r="BG707" i="46"/>
  <c r="BG740" i="10"/>
  <c r="BA742" i="10" l="1"/>
  <c r="BA699" i="45"/>
  <c r="A698" i="45"/>
  <c r="BA709" i="46"/>
  <c r="BG741" i="10"/>
  <c r="BG698" i="45"/>
  <c r="BG708" i="46"/>
  <c r="BA710" i="46" l="1"/>
  <c r="BA700" i="45"/>
  <c r="BA743" i="10"/>
  <c r="BG742" i="10"/>
  <c r="BG699" i="45"/>
  <c r="BG709" i="46"/>
  <c r="BA744" i="10" l="1"/>
  <c r="BA711" i="46"/>
  <c r="A710" i="46"/>
  <c r="CN31" i="46" s="1"/>
  <c r="A700" i="45"/>
  <c r="BA701" i="45"/>
  <c r="BG743" i="10"/>
  <c r="BG700" i="45"/>
  <c r="BG710" i="46"/>
  <c r="BA745" i="10" l="1"/>
  <c r="A744" i="10"/>
  <c r="F870" i="46"/>
  <c r="AB759" i="46"/>
  <c r="AB753" i="46"/>
  <c r="AB760" i="46"/>
  <c r="AB754" i="46"/>
  <c r="E742" i="46"/>
  <c r="AB755" i="46"/>
  <c r="E719" i="46"/>
  <c r="AB756" i="46"/>
  <c r="AB750" i="46"/>
  <c r="E847" i="46"/>
  <c r="AB757" i="46"/>
  <c r="AB751" i="46"/>
  <c r="AB758" i="46"/>
  <c r="AB752" i="46"/>
  <c r="BA712" i="46"/>
  <c r="BA702" i="45"/>
  <c r="BG701" i="45"/>
  <c r="BG744" i="10"/>
  <c r="BG711" i="46"/>
  <c r="BA713" i="46" l="1"/>
  <c r="BA703" i="45"/>
  <c r="A702" i="45"/>
  <c r="BA746" i="10"/>
  <c r="BG745" i="10"/>
  <c r="BG712" i="46"/>
  <c r="BG702" i="45"/>
  <c r="BA747" i="10" l="1"/>
  <c r="BA704" i="45"/>
  <c r="BA714" i="46"/>
  <c r="BA715" i="46" s="1"/>
  <c r="BA716" i="46" s="1"/>
  <c r="BA717" i="46" s="1"/>
  <c r="BA718" i="46" s="1"/>
  <c r="BG746" i="10"/>
  <c r="BG713" i="46"/>
  <c r="BG703" i="45"/>
  <c r="BA705" i="45" l="1"/>
  <c r="A718" i="46"/>
  <c r="CN32" i="46" s="1"/>
  <c r="BA719" i="46"/>
  <c r="BA748" i="10"/>
  <c r="BG718" i="46"/>
  <c r="BG747" i="10"/>
  <c r="BG704" i="45"/>
  <c r="BA749" i="10" l="1"/>
  <c r="BA720" i="46"/>
  <c r="BA706" i="45"/>
  <c r="BG705" i="45"/>
  <c r="BG719" i="46"/>
  <c r="BG748" i="10"/>
  <c r="BA721" i="46" l="1"/>
  <c r="A749" i="10"/>
  <c r="CM18" i="10" s="1"/>
  <c r="BA750" i="10"/>
  <c r="BA707" i="45"/>
  <c r="BG720" i="46"/>
  <c r="BG706" i="45"/>
  <c r="BG749" i="10"/>
  <c r="BA751" i="10" l="1"/>
  <c r="BA708" i="45"/>
  <c r="A707" i="45"/>
  <c r="BA722" i="46"/>
  <c r="BG721" i="46"/>
  <c r="BG750" i="10"/>
  <c r="BG707" i="45"/>
  <c r="A751" i="10" l="1"/>
  <c r="CM19" i="10" s="1"/>
  <c r="BA752" i="10"/>
  <c r="BA709" i="45"/>
  <c r="BA723" i="46"/>
  <c r="BG708" i="45"/>
  <c r="BG722" i="46"/>
  <c r="BG751" i="10"/>
  <c r="BA753" i="10" l="1"/>
  <c r="BA724" i="46"/>
  <c r="BA710" i="45"/>
  <c r="BG752" i="10"/>
  <c r="BG709" i="45"/>
  <c r="BG723" i="46"/>
  <c r="BA711" i="45" l="1"/>
  <c r="BA725" i="46"/>
  <c r="BA754" i="10"/>
  <c r="BG724" i="46"/>
  <c r="BG753" i="10"/>
  <c r="BG710" i="45"/>
  <c r="BA755" i="10" l="1"/>
  <c r="A754" i="10"/>
  <c r="CM20" i="10" s="1"/>
  <c r="BA726" i="46"/>
  <c r="BA712" i="45"/>
  <c r="BG711" i="45"/>
  <c r="BG725" i="46"/>
  <c r="BG754" i="10"/>
  <c r="BA727" i="46" l="1"/>
  <c r="BA713" i="45"/>
  <c r="BA756" i="10"/>
  <c r="BG755" i="10"/>
  <c r="BG726" i="46"/>
  <c r="BG712" i="45"/>
  <c r="BA714" i="45" l="1"/>
  <c r="A713" i="45"/>
  <c r="BA728" i="46"/>
  <c r="A756" i="10"/>
  <c r="CM21" i="10" s="1"/>
  <c r="BA757" i="10"/>
  <c r="BG756" i="10"/>
  <c r="BG727" i="46"/>
  <c r="BG713" i="45"/>
  <c r="BA758" i="10" l="1"/>
  <c r="A757" i="10"/>
  <c r="BA729" i="46"/>
  <c r="BA715" i="45"/>
  <c r="BG757" i="10"/>
  <c r="BG714" i="45"/>
  <c r="BG728" i="46"/>
  <c r="BA730" i="46" l="1"/>
  <c r="BA716" i="45"/>
  <c r="A758" i="10"/>
  <c r="BA759" i="10"/>
  <c r="BG758" i="10"/>
  <c r="BG715" i="45"/>
  <c r="BG729" i="46"/>
  <c r="BA717" i="45" l="1"/>
  <c r="BA731" i="46"/>
  <c r="BA760" i="10"/>
  <c r="A759" i="10"/>
  <c r="CM22" i="10" s="1"/>
  <c r="BG716" i="45"/>
  <c r="BG730" i="46"/>
  <c r="BG759" i="10"/>
  <c r="BA732" i="46" l="1"/>
  <c r="BA761" i="10"/>
  <c r="BA718" i="45"/>
  <c r="BG760" i="10"/>
  <c r="BG731" i="46"/>
  <c r="BG717" i="45"/>
  <c r="BA762" i="10" l="1"/>
  <c r="A761" i="10"/>
  <c r="CL23" i="10" s="1"/>
  <c r="BA719" i="45"/>
  <c r="BA733" i="46"/>
  <c r="BG761" i="10"/>
  <c r="BG732" i="46"/>
  <c r="BG718" i="45"/>
  <c r="BA720" i="45" l="1"/>
  <c r="BA734" i="46"/>
  <c r="BR62" i="45"/>
  <c r="BR62" i="46"/>
  <c r="BR44" i="44"/>
  <c r="BR52" i="42"/>
  <c r="BR44" i="43"/>
  <c r="BR44" i="29"/>
  <c r="BR44" i="41"/>
  <c r="A762" i="10"/>
  <c r="BA763" i="10"/>
  <c r="BG733" i="46"/>
  <c r="BG762" i="10"/>
  <c r="BG719" i="45"/>
  <c r="BA764" i="10" l="1"/>
  <c r="BA735" i="46"/>
  <c r="BA721" i="45"/>
  <c r="BG720" i="45"/>
  <c r="BG763" i="10"/>
  <c r="BG734" i="46"/>
  <c r="BA736" i="46" l="1"/>
  <c r="A764" i="10"/>
  <c r="BA765" i="10"/>
  <c r="BA722" i="45"/>
  <c r="BG735" i="46"/>
  <c r="BG764" i="10"/>
  <c r="BG721" i="45"/>
  <c r="BA723" i="45" l="1"/>
  <c r="BA766" i="10"/>
  <c r="BA737" i="46"/>
  <c r="BG765" i="10"/>
  <c r="BG722" i="45"/>
  <c r="BG736" i="46"/>
  <c r="A766" i="10" l="1"/>
  <c r="BA767" i="10"/>
  <c r="BA738" i="46"/>
  <c r="BA724" i="45"/>
  <c r="BG723" i="45"/>
  <c r="BG766" i="10"/>
  <c r="BG737" i="46"/>
  <c r="BA739" i="46" l="1"/>
  <c r="A767" i="10"/>
  <c r="BA768" i="10"/>
  <c r="BA725" i="45"/>
  <c r="BG767" i="10"/>
  <c r="BG738" i="46"/>
  <c r="BG724" i="45"/>
  <c r="BA726" i="45" l="1"/>
  <c r="BA769" i="10"/>
  <c r="CO25" i="10"/>
  <c r="CO26" i="10"/>
  <c r="CN24" i="10"/>
  <c r="BA740" i="46"/>
  <c r="BG768" i="10"/>
  <c r="BG739" i="46"/>
  <c r="BG725" i="45"/>
  <c r="BU64" i="46" l="1"/>
  <c r="BU46" i="44"/>
  <c r="BU64" i="45"/>
  <c r="BU54" i="42"/>
  <c r="F135" i="42" s="1"/>
  <c r="BU46" i="43"/>
  <c r="BU46" i="29"/>
  <c r="BU46" i="41"/>
  <c r="BA741" i="46"/>
  <c r="BA770" i="10"/>
  <c r="BU63" i="46"/>
  <c r="BU45" i="44"/>
  <c r="BU63" i="45"/>
  <c r="BU45" i="41"/>
  <c r="BU45" i="43"/>
  <c r="BU53" i="42"/>
  <c r="F133" i="42" s="1"/>
  <c r="BU45" i="29"/>
  <c r="BA727" i="45"/>
  <c r="BG740" i="46"/>
  <c r="BG726" i="45"/>
  <c r="BG769" i="10"/>
  <c r="F119" i="29" l="1"/>
  <c r="F155" i="29"/>
  <c r="F113" i="41"/>
  <c r="F138" i="41"/>
  <c r="BA771" i="10"/>
  <c r="BA742" i="46"/>
  <c r="A741" i="46"/>
  <c r="CN33" i="46" s="1"/>
  <c r="F153" i="29"/>
  <c r="F117" i="29"/>
  <c r="BA728" i="45"/>
  <c r="F140" i="41"/>
  <c r="F115" i="41"/>
  <c r="BG741" i="46"/>
  <c r="BG727" i="45"/>
  <c r="BG770" i="10"/>
  <c r="BA772" i="10" l="1"/>
  <c r="BA729" i="45"/>
  <c r="BA743" i="46"/>
  <c r="BG728" i="45"/>
  <c r="BG771" i="10"/>
  <c r="BG742" i="46"/>
  <c r="BA730" i="45" l="1"/>
  <c r="BA744" i="46"/>
  <c r="BA773" i="10"/>
  <c r="BG729" i="45"/>
  <c r="BG743" i="46"/>
  <c r="BG772" i="10"/>
  <c r="BA745" i="46" l="1"/>
  <c r="BA774" i="10"/>
  <c r="BA731" i="45"/>
  <c r="BG730" i="45"/>
  <c r="BG773" i="10"/>
  <c r="BG744" i="46"/>
  <c r="BA775" i="10" l="1"/>
  <c r="BA732" i="45"/>
  <c r="BA746" i="46"/>
  <c r="BG731" i="45"/>
  <c r="BG774" i="10"/>
  <c r="BG745" i="46"/>
  <c r="BA733" i="45" l="1"/>
  <c r="BA747" i="46"/>
  <c r="BA776" i="10"/>
  <c r="BG746" i="46"/>
  <c r="BG775" i="10"/>
  <c r="BG732" i="45"/>
  <c r="BA748" i="46" l="1"/>
  <c r="BA777" i="10"/>
  <c r="BA734" i="45"/>
  <c r="BG733" i="45"/>
  <c r="BG776" i="10"/>
  <c r="BG747" i="46"/>
  <c r="BA778" i="10" l="1"/>
  <c r="BA735" i="45"/>
  <c r="BA749" i="46"/>
  <c r="BG734" i="45"/>
  <c r="BG748" i="46"/>
  <c r="BG777" i="10"/>
  <c r="BA736" i="45" l="1"/>
  <c r="BA779" i="10"/>
  <c r="BA750" i="46"/>
  <c r="BG778" i="10"/>
  <c r="BG735" i="45"/>
  <c r="BG749" i="46"/>
  <c r="BA751" i="46" l="1"/>
  <c r="BA780" i="10"/>
  <c r="A779" i="10"/>
  <c r="CM27" i="10" s="1"/>
  <c r="BA737" i="45"/>
  <c r="BG736" i="45"/>
  <c r="BG779" i="10"/>
  <c r="BG750" i="46"/>
  <c r="BA752" i="46" l="1"/>
  <c r="BA738" i="45"/>
  <c r="BS65" i="46"/>
  <c r="BS65" i="45"/>
  <c r="BA781" i="10"/>
  <c r="BG737" i="45"/>
  <c r="BG780" i="10"/>
  <c r="BG751" i="46"/>
  <c r="BA739" i="45" l="1"/>
  <c r="BA782" i="10"/>
  <c r="A781" i="10"/>
  <c r="CL28" i="10" s="1"/>
  <c r="BA753" i="46"/>
  <c r="BG781" i="10"/>
  <c r="BG752" i="46"/>
  <c r="BG738" i="45"/>
  <c r="BA754" i="46" l="1"/>
  <c r="BA740" i="45"/>
  <c r="A782" i="10"/>
  <c r="BA783" i="10"/>
  <c r="BR66" i="46"/>
  <c r="BR66" i="45"/>
  <c r="E489" i="45" s="1"/>
  <c r="BR47" i="44"/>
  <c r="E210" i="44" s="1"/>
  <c r="BR47" i="29"/>
  <c r="E233" i="29" s="1"/>
  <c r="BR47" i="41"/>
  <c r="E218" i="41" s="1"/>
  <c r="BR55" i="42"/>
  <c r="BR47" i="43"/>
  <c r="E215" i="43" s="1"/>
  <c r="BG782" i="10"/>
  <c r="BG739" i="45"/>
  <c r="BG753" i="46"/>
  <c r="BA784" i="10" l="1"/>
  <c r="BA741" i="45"/>
  <c r="E256" i="42"/>
  <c r="E247" i="42"/>
  <c r="BA755" i="46"/>
  <c r="BG783" i="10"/>
  <c r="BG740" i="45"/>
  <c r="BG754" i="46"/>
  <c r="BA742" i="45" l="1"/>
  <c r="BA756" i="46"/>
  <c r="BA785" i="10"/>
  <c r="BG784" i="10"/>
  <c r="BG741" i="45"/>
  <c r="BG755" i="46"/>
  <c r="BA757" i="46" l="1"/>
  <c r="BA786" i="10"/>
  <c r="BA743" i="45"/>
  <c r="BG785" i="10"/>
  <c r="BG756" i="46"/>
  <c r="BG742" i="45"/>
  <c r="BA787" i="10" l="1"/>
  <c r="A786" i="10"/>
  <c r="BA744" i="45"/>
  <c r="BA758" i="46"/>
  <c r="BG743" i="45"/>
  <c r="BG757" i="46"/>
  <c r="BG786" i="10"/>
  <c r="BA745" i="45" l="1"/>
  <c r="BA759" i="46"/>
  <c r="BA788" i="10"/>
  <c r="BG758" i="46"/>
  <c r="BG787" i="10"/>
  <c r="BG744" i="45"/>
  <c r="BA760" i="46" l="1"/>
  <c r="A788" i="10"/>
  <c r="BA789" i="10"/>
  <c r="BA746" i="45"/>
  <c r="BG759" i="46"/>
  <c r="BG745" i="45"/>
  <c r="BG788" i="10"/>
  <c r="BA790" i="10" l="1"/>
  <c r="BA747" i="45"/>
  <c r="BA761" i="46"/>
  <c r="BG760" i="46"/>
  <c r="BG746" i="45"/>
  <c r="BG789" i="10"/>
  <c r="BA748" i="45" l="1"/>
  <c r="BA762" i="46"/>
  <c r="A790" i="10"/>
  <c r="CL29" i="10" s="1"/>
  <c r="BA791" i="10"/>
  <c r="BG761" i="46"/>
  <c r="BG790" i="10"/>
  <c r="BG747" i="45"/>
  <c r="BA749" i="45" l="1"/>
  <c r="BA763" i="46"/>
  <c r="BA792" i="10"/>
  <c r="A791" i="10"/>
  <c r="BR67" i="46"/>
  <c r="BR48" i="44"/>
  <c r="E221" i="44" s="1"/>
  <c r="BR67" i="45"/>
  <c r="BR56" i="42"/>
  <c r="BR48" i="43"/>
  <c r="E226" i="43" s="1"/>
  <c r="BR48" i="29"/>
  <c r="E243" i="29" s="1"/>
  <c r="BR48" i="41"/>
  <c r="E227" i="41" s="1"/>
  <c r="BG762" i="46"/>
  <c r="BG791" i="10"/>
  <c r="BG748" i="45"/>
  <c r="BA764" i="46" l="1"/>
  <c r="BA793" i="10"/>
  <c r="BA750" i="45"/>
  <c r="BG763" i="46"/>
  <c r="BG792" i="10"/>
  <c r="BG749" i="45"/>
  <c r="A793" i="10" l="1"/>
  <c r="BA794" i="10"/>
  <c r="BA751" i="45"/>
  <c r="BA765" i="46"/>
  <c r="BG750" i="45"/>
  <c r="BG793" i="10"/>
  <c r="BG764" i="46"/>
  <c r="BA752" i="45" l="1"/>
  <c r="BA766" i="46"/>
  <c r="BA795" i="10"/>
  <c r="BG765" i="46"/>
  <c r="BG751" i="45"/>
  <c r="BG794" i="10"/>
  <c r="BA767" i="46" l="1"/>
  <c r="BA796" i="10"/>
  <c r="BA753" i="45"/>
  <c r="BG795" i="10"/>
  <c r="BG766" i="46"/>
  <c r="BG752" i="45"/>
  <c r="BA797" i="10" l="1"/>
  <c r="BA754" i="45"/>
  <c r="BA768" i="46"/>
  <c r="BG753" i="45"/>
  <c r="BG767" i="46"/>
  <c r="BG796" i="10"/>
  <c r="BA755" i="45" l="1"/>
  <c r="BA798" i="10"/>
  <c r="BA769" i="46"/>
  <c r="BG768" i="46"/>
  <c r="BG797" i="10"/>
  <c r="BG754" i="45"/>
  <c r="BA770" i="46" l="1"/>
  <c r="BA799" i="10"/>
  <c r="A798" i="10"/>
  <c r="BA756" i="45"/>
  <c r="BG798" i="10"/>
  <c r="BG755" i="45"/>
  <c r="BG769" i="46"/>
  <c r="BA771" i="46" l="1"/>
  <c r="BA800" i="10"/>
  <c r="BA757" i="45"/>
  <c r="BG770" i="46"/>
  <c r="BG756" i="45"/>
  <c r="BG799" i="10"/>
  <c r="BA772" i="46" l="1"/>
  <c r="BA801" i="10"/>
  <c r="BA758" i="45"/>
  <c r="BG800" i="10"/>
  <c r="BG757" i="45"/>
  <c r="BG771" i="46"/>
  <c r="BA759" i="45" l="1"/>
  <c r="BA802" i="10"/>
  <c r="BA773" i="46"/>
  <c r="BG758" i="45"/>
  <c r="BG801" i="10"/>
  <c r="BG772" i="46"/>
  <c r="BA803" i="10" l="1"/>
  <c r="BA774" i="46"/>
  <c r="BA760" i="45"/>
  <c r="BG773" i="46"/>
  <c r="BG802" i="10"/>
  <c r="BG759" i="45"/>
  <c r="BA775" i="46" l="1"/>
  <c r="BA804" i="10"/>
  <c r="A803" i="10"/>
  <c r="BA761" i="45"/>
  <c r="BG803" i="10"/>
  <c r="BG774" i="46"/>
  <c r="BG760" i="45"/>
  <c r="BA762" i="45" l="1"/>
  <c r="BA805" i="10"/>
  <c r="BA776" i="46"/>
  <c r="BG775" i="46"/>
  <c r="BG804" i="10"/>
  <c r="BG761" i="45"/>
  <c r="BA806" i="10" l="1"/>
  <c r="A805" i="10"/>
  <c r="BA777" i="46"/>
  <c r="BA763" i="45"/>
  <c r="BG762" i="45"/>
  <c r="BG776" i="46"/>
  <c r="BG805" i="10"/>
  <c r="BA764" i="45" l="1"/>
  <c r="BA778" i="46"/>
  <c r="BA807" i="10"/>
  <c r="BG763" i="45"/>
  <c r="BG777" i="46"/>
  <c r="BG806" i="10"/>
  <c r="BA779" i="46" l="1"/>
  <c r="BA765" i="45"/>
  <c r="BA808" i="10"/>
  <c r="BG807" i="10"/>
  <c r="BG778" i="46"/>
  <c r="BG764" i="45"/>
  <c r="BA809" i="10" l="1"/>
  <c r="BA766" i="45"/>
  <c r="BA780" i="46"/>
  <c r="BG808" i="10"/>
  <c r="BG779" i="46"/>
  <c r="BG765" i="45"/>
  <c r="A780" i="46" l="1"/>
  <c r="BA781" i="46"/>
  <c r="BA767" i="45"/>
  <c r="BA810" i="10"/>
  <c r="BG766" i="45"/>
  <c r="BG809" i="10"/>
  <c r="BG780" i="46"/>
  <c r="A810" i="10" l="1"/>
  <c r="BA811" i="10"/>
  <c r="BA782" i="46"/>
  <c r="A781" i="46"/>
  <c r="BA768" i="45"/>
  <c r="BG767" i="45"/>
  <c r="BG781" i="46"/>
  <c r="BG810" i="10"/>
  <c r="BA783" i="46" l="1"/>
  <c r="BA812" i="10"/>
  <c r="A811" i="10"/>
  <c r="BA769" i="45"/>
  <c r="BG811" i="10"/>
  <c r="BG768" i="45"/>
  <c r="BG782" i="46"/>
  <c r="BA813" i="10" l="1"/>
  <c r="BA770" i="45"/>
  <c r="A783" i="46"/>
  <c r="BA784" i="46"/>
  <c r="BG812" i="10"/>
  <c r="BG769" i="45"/>
  <c r="BG783" i="46"/>
  <c r="BG770" i="45"/>
  <c r="BA814" i="10" l="1"/>
  <c r="BA785" i="46"/>
  <c r="BG813" i="10"/>
  <c r="BG784" i="46"/>
  <c r="BA786" i="46" l="1"/>
  <c r="BA815" i="10"/>
  <c r="BG814" i="10"/>
  <c r="BG785" i="46"/>
  <c r="BA816" i="10" l="1"/>
  <c r="BA787" i="46"/>
  <c r="BG815" i="10"/>
  <c r="BG786" i="46"/>
  <c r="A787" i="46" l="1"/>
  <c r="BA788" i="46"/>
  <c r="BA817" i="10"/>
  <c r="BG816" i="10"/>
  <c r="BG787" i="46"/>
  <c r="BA818" i="10" l="1"/>
  <c r="BA789" i="46"/>
  <c r="A788" i="46"/>
  <c r="BG817" i="10"/>
  <c r="BG788" i="46"/>
  <c r="BA790" i="46" l="1"/>
  <c r="BA819" i="10"/>
  <c r="BG789" i="46"/>
  <c r="BG818" i="10"/>
  <c r="BA820" i="10" l="1"/>
  <c r="BA791" i="46"/>
  <c r="BG819" i="10"/>
  <c r="BG790" i="46"/>
  <c r="BA792" i="46" l="1"/>
  <c r="BA821" i="10"/>
  <c r="BG791" i="46"/>
  <c r="BG820" i="10"/>
  <c r="BA822" i="10" l="1"/>
  <c r="A792" i="46"/>
  <c r="BA793" i="46"/>
  <c r="BG821" i="10"/>
  <c r="BG792" i="46"/>
  <c r="BA794" i="46" l="1"/>
  <c r="BA823" i="10"/>
  <c r="BG822" i="10"/>
  <c r="BG793" i="46"/>
  <c r="BA824" i="10" l="1"/>
  <c r="BA795" i="46"/>
  <c r="BG823" i="10"/>
  <c r="BG794" i="46"/>
  <c r="BA796" i="46" l="1"/>
  <c r="A795" i="46"/>
  <c r="CL34" i="46" s="1"/>
  <c r="D51" i="46" s="1"/>
  <c r="BA825" i="10"/>
  <c r="BG824" i="10"/>
  <c r="BG795" i="46"/>
  <c r="BA826" i="10" l="1"/>
  <c r="BA797" i="46"/>
  <c r="BG796" i="46"/>
  <c r="BG825" i="10"/>
  <c r="A797" i="46" l="1"/>
  <c r="CM35" i="46" s="1"/>
  <c r="BA798" i="46"/>
  <c r="BA827" i="10"/>
  <c r="BG797" i="46"/>
  <c r="BG826" i="10"/>
  <c r="BA799" i="46" l="1"/>
  <c r="BA828" i="10"/>
  <c r="BG827" i="10"/>
  <c r="BG798" i="46"/>
  <c r="BA829" i="10" l="1"/>
  <c r="BA800" i="46"/>
  <c r="BG828" i="10"/>
  <c r="BG799" i="46"/>
  <c r="BA801" i="46" l="1"/>
  <c r="BA830" i="10"/>
  <c r="BG800" i="46"/>
  <c r="BG829" i="10"/>
  <c r="BA831" i="10" l="1"/>
  <c r="BA802" i="46"/>
  <c r="A801" i="46"/>
  <c r="CM36" i="46" s="1"/>
  <c r="BG801" i="46"/>
  <c r="BG830" i="10"/>
  <c r="BA803" i="46" l="1"/>
  <c r="BA832" i="10"/>
  <c r="BG802" i="46"/>
  <c r="BG831" i="10"/>
  <c r="BA833" i="10" l="1"/>
  <c r="BA804" i="46"/>
  <c r="A803" i="46"/>
  <c r="CM38" i="46" s="1"/>
  <c r="BG832" i="10"/>
  <c r="BG803" i="46"/>
  <c r="BA805" i="46" l="1"/>
  <c r="N881" i="46"/>
  <c r="M836" i="46"/>
  <c r="BA834" i="10"/>
  <c r="BG804" i="46"/>
  <c r="BG833" i="10"/>
  <c r="BA806" i="46" l="1"/>
  <c r="BA835" i="10"/>
  <c r="BG805" i="46"/>
  <c r="BG834" i="10"/>
  <c r="BA836" i="10" l="1"/>
  <c r="BA807" i="46"/>
  <c r="BG835" i="10"/>
  <c r="BG806" i="46"/>
  <c r="BA808" i="46" l="1"/>
  <c r="BA837" i="10"/>
  <c r="BG836" i="10"/>
  <c r="BG807" i="46"/>
  <c r="BA838" i="10" l="1"/>
  <c r="BA809" i="46"/>
  <c r="BG837" i="10"/>
  <c r="BG808" i="46"/>
  <c r="BA810" i="46" l="1"/>
  <c r="A809" i="46"/>
  <c r="CM39" i="46" s="1"/>
  <c r="BA839" i="10"/>
  <c r="BG809" i="46"/>
  <c r="BG838" i="10"/>
  <c r="BA840" i="10" l="1"/>
  <c r="BA811" i="46"/>
  <c r="BG810" i="46"/>
  <c r="BG839" i="10"/>
  <c r="BA812" i="46" l="1"/>
  <c r="BA841" i="10"/>
  <c r="BG811" i="46"/>
  <c r="BG840" i="10"/>
  <c r="BA842" i="10" l="1"/>
  <c r="BA813" i="46"/>
  <c r="BG812" i="46"/>
  <c r="BG841" i="10"/>
  <c r="BA814" i="46" l="1"/>
  <c r="BA843" i="10"/>
  <c r="BG813" i="46"/>
  <c r="BG842" i="10"/>
  <c r="BA844" i="10" l="1"/>
  <c r="BA815" i="46"/>
  <c r="A814" i="46"/>
  <c r="CM40" i="46" s="1"/>
  <c r="BG843" i="10"/>
  <c r="BG814" i="46"/>
  <c r="BA816" i="46" l="1"/>
  <c r="BA845" i="10"/>
  <c r="BG815" i="46"/>
  <c r="BG844" i="10"/>
  <c r="BA846" i="10" l="1"/>
  <c r="BA817" i="46"/>
  <c r="A816" i="46"/>
  <c r="CN41" i="46" s="1"/>
  <c r="BG816" i="46"/>
  <c r="BG845" i="10"/>
  <c r="BA818" i="46" l="1"/>
  <c r="BA847" i="10"/>
  <c r="M845" i="46"/>
  <c r="M837" i="46"/>
  <c r="N882" i="46"/>
  <c r="AB875" i="46"/>
  <c r="M838" i="46"/>
  <c r="N883" i="46"/>
  <c r="M844" i="46"/>
  <c r="M831" i="46"/>
  <c r="N884" i="46"/>
  <c r="M839" i="46"/>
  <c r="BG846" i="10"/>
  <c r="BG817" i="46"/>
  <c r="BA848" i="10" l="1"/>
  <c r="BA819" i="46"/>
  <c r="BG847" i="10"/>
  <c r="BG818" i="46"/>
  <c r="BA820" i="46" l="1"/>
  <c r="BA849" i="10"/>
  <c r="BG848" i="10"/>
  <c r="BG819" i="46"/>
  <c r="BA850" i="10" l="1"/>
  <c r="BA821" i="46"/>
  <c r="BG849" i="10"/>
  <c r="BG820" i="46"/>
  <c r="BA822" i="46" l="1"/>
  <c r="BA851" i="10"/>
  <c r="BG821" i="46"/>
  <c r="BG850" i="10"/>
  <c r="BA852" i="10" l="1"/>
  <c r="BA823" i="46"/>
  <c r="BG851" i="10"/>
  <c r="BG822" i="46"/>
  <c r="BA824" i="46" l="1"/>
  <c r="BA853" i="10"/>
  <c r="A852" i="10"/>
  <c r="CL30" i="10" s="1"/>
  <c r="BG852" i="10"/>
  <c r="BG823" i="46"/>
  <c r="BA854" i="10" l="1"/>
  <c r="A853" i="10"/>
  <c r="BR68" i="46"/>
  <c r="BR68" i="45"/>
  <c r="BR49" i="44"/>
  <c r="BR49" i="43"/>
  <c r="BR49" i="29"/>
  <c r="BR49" i="41"/>
  <c r="BR57" i="42"/>
  <c r="BA825" i="46"/>
  <c r="BG824" i="46"/>
  <c r="BG853" i="10"/>
  <c r="D259" i="29" l="1"/>
  <c r="D84" i="29"/>
  <c r="D80" i="41"/>
  <c r="D243" i="41"/>
  <c r="D88" i="44"/>
  <c r="D237" i="44"/>
  <c r="D273" i="42"/>
  <c r="D90" i="42"/>
  <c r="D242" i="43"/>
  <c r="D88" i="43"/>
  <c r="BA826" i="46"/>
  <c r="D554" i="45"/>
  <c r="D151" i="45"/>
  <c r="BA855" i="10"/>
  <c r="BG825" i="46"/>
  <c r="BG854" i="10"/>
  <c r="BA856" i="10" l="1"/>
  <c r="BA827" i="46"/>
  <c r="BG855" i="10"/>
  <c r="BG826" i="46"/>
  <c r="A827" i="46" l="1"/>
  <c r="CN42" i="46" s="1"/>
  <c r="BA828" i="46"/>
  <c r="BA857" i="10"/>
  <c r="BG856" i="10"/>
  <c r="BG827" i="46"/>
  <c r="BA858" i="10" l="1"/>
  <c r="BA829" i="46"/>
  <c r="BG857" i="10"/>
  <c r="BG828" i="46"/>
  <c r="BA830" i="46" l="1"/>
  <c r="BA859" i="10"/>
  <c r="BG858" i="10"/>
  <c r="BG829" i="46"/>
  <c r="A859" i="10" l="1"/>
  <c r="BA860" i="10"/>
  <c r="BA831" i="46"/>
  <c r="BG859" i="10"/>
  <c r="BG830" i="46"/>
  <c r="BA832" i="46" l="1"/>
  <c r="BA861" i="10"/>
  <c r="BG831" i="46"/>
  <c r="BG860" i="10"/>
  <c r="A832" i="46" l="1"/>
  <c r="CN43" i="46" s="1"/>
  <c r="BA833" i="46"/>
  <c r="BA862" i="10"/>
  <c r="BG861" i="10"/>
  <c r="BG832" i="46"/>
  <c r="BA834" i="46" l="1"/>
  <c r="BA863" i="10"/>
  <c r="AB861" i="46"/>
  <c r="AB855" i="46"/>
  <c r="AB862" i="46"/>
  <c r="AB856" i="46"/>
  <c r="AB863" i="46"/>
  <c r="AB857" i="46"/>
  <c r="AB864" i="46"/>
  <c r="AB858" i="46"/>
  <c r="E841" i="46"/>
  <c r="AB865" i="46"/>
  <c r="AB859" i="46"/>
  <c r="AB860" i="46"/>
  <c r="AB854" i="46"/>
  <c r="BG862" i="10"/>
  <c r="BG833" i="46"/>
  <c r="BA864" i="10" l="1"/>
  <c r="BA835" i="46"/>
  <c r="BG863" i="10"/>
  <c r="BG834" i="46"/>
  <c r="BA836" i="46" l="1"/>
  <c r="BA865" i="10"/>
  <c r="BG864" i="10"/>
  <c r="BG835" i="46"/>
  <c r="BA866" i="10" l="1"/>
  <c r="BA837" i="46"/>
  <c r="BG865" i="10"/>
  <c r="BG836" i="46"/>
  <c r="BA838" i="46" l="1"/>
  <c r="BA867" i="10"/>
  <c r="BG837" i="46"/>
  <c r="BG866" i="10"/>
  <c r="BA868" i="10" l="1"/>
  <c r="A867" i="10"/>
  <c r="CL31" i="10" s="1"/>
  <c r="BA839" i="46"/>
  <c r="BG867" i="10"/>
  <c r="BG838" i="46"/>
  <c r="BA840" i="46" l="1"/>
  <c r="BR69" i="46"/>
  <c r="BR50" i="44"/>
  <c r="BR69" i="45"/>
  <c r="BR58" i="42"/>
  <c r="BR50" i="43"/>
  <c r="BR50" i="29"/>
  <c r="BR50" i="41"/>
  <c r="A868" i="10"/>
  <c r="BA869" i="10"/>
  <c r="BG868" i="10"/>
  <c r="BG839" i="46"/>
  <c r="A840" i="46" l="1"/>
  <c r="CN44" i="46" s="1"/>
  <c r="BA841" i="46"/>
  <c r="BA870" i="10"/>
  <c r="BG869" i="10"/>
  <c r="BG840" i="46"/>
  <c r="BA842" i="46" l="1"/>
  <c r="A870" i="10"/>
  <c r="BA871" i="10"/>
  <c r="BG870" i="10"/>
  <c r="BG841" i="46"/>
  <c r="BA872" i="10" l="1"/>
  <c r="BA843" i="46"/>
  <c r="BG871" i="10"/>
  <c r="BG842" i="46"/>
  <c r="BA844" i="46" l="1"/>
  <c r="A872" i="10"/>
  <c r="BA873" i="10"/>
  <c r="BG843" i="46"/>
  <c r="BG872" i="10"/>
  <c r="A873" i="10" l="1"/>
  <c r="BA874" i="10"/>
  <c r="BA845" i="46"/>
  <c r="BG873" i="10"/>
  <c r="BG844" i="46"/>
  <c r="CO33" i="10" l="1"/>
  <c r="CO32" i="10"/>
  <c r="BA875" i="10"/>
  <c r="BA846" i="46"/>
  <c r="BG845" i="46"/>
  <c r="BG874" i="10"/>
  <c r="BU71" i="46" l="1"/>
  <c r="BU71" i="45"/>
  <c r="BU52" i="44"/>
  <c r="BU60" i="42"/>
  <c r="BU52" i="43"/>
  <c r="F133" i="43" s="1"/>
  <c r="BU52" i="29"/>
  <c r="BU52" i="41"/>
  <c r="BU70" i="46"/>
  <c r="BU70" i="45"/>
  <c r="BU51" i="44"/>
  <c r="BU51" i="43"/>
  <c r="F131" i="43" s="1"/>
  <c r="BU51" i="29"/>
  <c r="BU51" i="41"/>
  <c r="BU59" i="42"/>
  <c r="BA876" i="10"/>
  <c r="A846" i="46"/>
  <c r="BA847" i="46"/>
  <c r="BG846" i="46"/>
  <c r="BG875" i="10"/>
  <c r="F125" i="42" l="1"/>
  <c r="F169" i="42"/>
  <c r="BA848" i="46"/>
  <c r="CN45" i="46"/>
  <c r="CO46" i="46"/>
  <c r="CO47" i="46"/>
  <c r="F167" i="42"/>
  <c r="F123" i="42"/>
  <c r="BA877" i="10"/>
  <c r="BG847" i="46"/>
  <c r="BG876" i="10"/>
  <c r="BA849" i="46" l="1"/>
  <c r="BA878" i="10"/>
  <c r="BG848" i="46"/>
  <c r="BG877" i="10"/>
  <c r="BA879" i="10" l="1"/>
  <c r="BA850" i="46"/>
  <c r="BG849" i="46"/>
  <c r="BG878" i="10"/>
  <c r="BA851" i="46" l="1"/>
  <c r="BA880" i="10"/>
  <c r="BG850" i="46"/>
  <c r="BG879" i="10"/>
  <c r="BA881" i="10" l="1"/>
  <c r="BA852" i="46"/>
  <c r="BG880" i="10"/>
  <c r="BG851" i="46"/>
  <c r="BA853" i="46" l="1"/>
  <c r="BA882" i="10"/>
  <c r="BG852" i="46"/>
  <c r="BG881" i="10"/>
  <c r="BA883" i="10" l="1"/>
  <c r="BA854" i="46"/>
  <c r="BG882" i="10"/>
  <c r="BG853" i="46"/>
  <c r="BA855" i="46" l="1"/>
  <c r="BA884" i="10"/>
  <c r="BG854" i="46"/>
  <c r="BG883" i="10"/>
  <c r="BA856" i="46" l="1"/>
  <c r="BA885" i="10"/>
  <c r="BG855" i="46"/>
  <c r="BG884" i="10"/>
  <c r="A885" i="10" l="1"/>
  <c r="CN34" i="10" s="1"/>
  <c r="BA886" i="10"/>
  <c r="BA857" i="46"/>
  <c r="BG885" i="10"/>
  <c r="BG856" i="46"/>
  <c r="BA858" i="46" l="1"/>
  <c r="BA887" i="10"/>
  <c r="BS72" i="46"/>
  <c r="BS72" i="45"/>
  <c r="BT53" i="44"/>
  <c r="F135" i="44" s="1"/>
  <c r="BT53" i="43"/>
  <c r="F135" i="43" s="1"/>
  <c r="BG886" i="10"/>
  <c r="BG857" i="46"/>
  <c r="F371" i="45" l="1"/>
  <c r="F209" i="45"/>
  <c r="A887" i="10"/>
  <c r="CV1" i="10" s="1"/>
  <c r="BA888" i="10"/>
  <c r="BA859" i="46"/>
  <c r="BG887" i="10"/>
  <c r="BG858" i="46"/>
  <c r="A888" i="10" l="1"/>
  <c r="BA889" i="10"/>
  <c r="BA860" i="46"/>
  <c r="BR73" i="46"/>
  <c r="BR73" i="45"/>
  <c r="BR54" i="44"/>
  <c r="BR54" i="43"/>
  <c r="BG888" i="10"/>
  <c r="BG859" i="46"/>
  <c r="BA890" i="10" l="1"/>
  <c r="BA861" i="46"/>
  <c r="BG860" i="46"/>
  <c r="BG889" i="10"/>
  <c r="BA862" i="46" l="1"/>
  <c r="A890" i="10"/>
  <c r="BA891" i="10"/>
  <c r="BG861" i="46"/>
  <c r="BG890" i="10"/>
  <c r="BA892" i="10" l="1"/>
  <c r="BA863" i="46"/>
  <c r="BG891" i="10"/>
  <c r="BG862" i="46"/>
  <c r="BA864" i="46" l="1"/>
  <c r="A892" i="10"/>
  <c r="BA893" i="10"/>
  <c r="BG863" i="46"/>
  <c r="BG892" i="10"/>
  <c r="BA894" i="10" l="1"/>
  <c r="A893" i="10"/>
  <c r="BA865" i="46"/>
  <c r="BG864" i="46"/>
  <c r="BG893" i="10"/>
  <c r="BA866" i="46" l="1"/>
  <c r="CX2" i="10"/>
  <c r="CX3" i="10"/>
  <c r="BA895" i="10"/>
  <c r="BG894" i="10"/>
  <c r="BG865" i="46"/>
  <c r="BA896" i="10" l="1"/>
  <c r="BU75" i="46"/>
  <c r="BU75" i="45"/>
  <c r="BU56" i="44"/>
  <c r="BU56" i="43"/>
  <c r="BU74" i="45"/>
  <c r="BU74" i="46"/>
  <c r="BU55" i="44"/>
  <c r="BU55" i="43"/>
  <c r="BA867" i="46"/>
  <c r="BG895" i="10"/>
  <c r="BG866" i="46"/>
  <c r="F166" i="43" l="1"/>
  <c r="F123" i="43"/>
  <c r="BA868" i="46"/>
  <c r="F121" i="43"/>
  <c r="F164" i="43"/>
  <c r="BA897" i="10"/>
  <c r="BG896" i="10"/>
  <c r="BG867" i="46"/>
  <c r="BA869" i="46" l="1"/>
  <c r="BA898" i="10"/>
  <c r="BG868" i="46"/>
  <c r="BG897" i="10"/>
  <c r="BA899" i="10" l="1"/>
  <c r="BA870" i="46"/>
  <c r="BG898" i="10"/>
  <c r="BG869" i="46"/>
  <c r="BA871" i="46" l="1"/>
  <c r="BA900" i="10"/>
  <c r="BG870" i="46"/>
  <c r="BG899" i="10"/>
  <c r="BA901" i="10" l="1"/>
  <c r="BA872" i="46"/>
  <c r="BG900" i="10"/>
  <c r="BG871" i="46"/>
  <c r="BA873" i="46" l="1"/>
  <c r="BA902" i="10"/>
  <c r="BG872" i="46"/>
  <c r="BG901" i="10"/>
  <c r="BA903" i="10" l="1"/>
  <c r="BA874" i="46"/>
  <c r="BG902" i="10"/>
  <c r="BG873" i="46"/>
  <c r="BA875" i="46" l="1"/>
  <c r="BA904" i="10"/>
  <c r="BG874" i="46"/>
  <c r="BG903" i="10"/>
  <c r="BA905" i="10" l="1"/>
  <c r="BA876" i="46"/>
  <c r="BG904" i="10"/>
  <c r="BG875" i="46"/>
  <c r="BA877" i="46" l="1"/>
  <c r="A905" i="10"/>
  <c r="CW4" i="10" s="1"/>
  <c r="BA906" i="10"/>
  <c r="BG876" i="46"/>
  <c r="BG905" i="10"/>
  <c r="BA907" i="10" l="1"/>
  <c r="BS76" i="46"/>
  <c r="BS76" i="45"/>
  <c r="BT57" i="44"/>
  <c r="BT57" i="43"/>
  <c r="BA878" i="46"/>
  <c r="BG906" i="10"/>
  <c r="BG877" i="46"/>
  <c r="F125" i="44" l="1"/>
  <c r="F168" i="44"/>
  <c r="F168" i="43"/>
  <c r="F125" i="43"/>
  <c r="BA879" i="46"/>
  <c r="A907" i="10"/>
  <c r="CV5" i="10" s="1"/>
  <c r="BA908" i="10"/>
  <c r="BG878" i="46"/>
  <c r="BG907" i="10"/>
  <c r="BA880" i="46" l="1"/>
  <c r="BA909" i="10"/>
  <c r="A908" i="10"/>
  <c r="BR77" i="46"/>
  <c r="BR77" i="45"/>
  <c r="E417" i="45" s="1"/>
  <c r="BR58" i="44"/>
  <c r="E173" i="44" s="1"/>
  <c r="BR58" i="43"/>
  <c r="E173" i="43" s="1"/>
  <c r="BG879" i="46"/>
  <c r="BG908" i="10"/>
  <c r="BA910" i="10" l="1"/>
  <c r="BA881" i="46"/>
  <c r="BG909" i="10"/>
  <c r="BG880" i="46"/>
  <c r="BA882" i="46" l="1"/>
  <c r="BA911" i="10"/>
  <c r="BG881" i="46"/>
  <c r="BG910" i="10"/>
  <c r="BA912" i="10" l="1"/>
  <c r="BA883" i="46"/>
  <c r="BG911" i="10"/>
  <c r="BG882" i="46"/>
  <c r="BA884" i="46" l="1"/>
  <c r="BA913" i="10"/>
  <c r="BG883" i="46"/>
  <c r="BG912" i="10"/>
  <c r="A913" i="10" l="1"/>
  <c r="BA914" i="10"/>
  <c r="BA885" i="46"/>
  <c r="BG913" i="10"/>
  <c r="BG884" i="46"/>
  <c r="BA915" i="10" l="1"/>
  <c r="A885" i="46"/>
  <c r="CM48" i="46" s="1"/>
  <c r="BA886" i="46"/>
  <c r="BG885" i="46"/>
  <c r="BG914" i="10"/>
  <c r="A886" i="46" l="1"/>
  <c r="CN49" i="46" s="1"/>
  <c r="BA887" i="46"/>
  <c r="A915" i="10"/>
  <c r="BA916" i="10"/>
  <c r="BG886" i="46"/>
  <c r="BG915" i="10"/>
  <c r="BA888" i="46" l="1"/>
  <c r="BA917" i="10"/>
  <c r="BG916" i="10"/>
  <c r="BG887" i="46"/>
  <c r="BA918" i="10" l="1"/>
  <c r="A888" i="46"/>
  <c r="CN50" i="46" s="1"/>
  <c r="BA889" i="46"/>
  <c r="BG917" i="10"/>
  <c r="BG888" i="46"/>
  <c r="BA890" i="46" l="1"/>
  <c r="BA919" i="10"/>
  <c r="BG889" i="46"/>
  <c r="BG918" i="10"/>
  <c r="BA920" i="10" l="1"/>
  <c r="BA891" i="46"/>
  <c r="BG919" i="10"/>
  <c r="BG890" i="46"/>
  <c r="BA892" i="46" l="1"/>
  <c r="BA921" i="10"/>
  <c r="BG891" i="46"/>
  <c r="BG920" i="10"/>
  <c r="A921" i="10" l="1"/>
  <c r="BA922" i="10"/>
  <c r="A892" i="46"/>
  <c r="CM51" i="46" s="1"/>
  <c r="BA893" i="46"/>
  <c r="BG921" i="10"/>
  <c r="BG892" i="46"/>
  <c r="A893" i="46" l="1"/>
  <c r="BA894" i="46"/>
  <c r="BA923" i="10"/>
  <c r="BG922" i="10"/>
  <c r="BG893" i="46"/>
  <c r="BA895" i="46" l="1"/>
  <c r="A923" i="10"/>
  <c r="BA924" i="10"/>
  <c r="BG894" i="46"/>
  <c r="BG923" i="10"/>
  <c r="BA925" i="10" l="1"/>
  <c r="A924" i="10"/>
  <c r="BA896" i="46"/>
  <c r="BG924" i="10"/>
  <c r="BG895" i="46"/>
  <c r="BA897" i="46" l="1"/>
  <c r="BA926" i="10"/>
  <c r="BG896" i="46"/>
  <c r="BG925" i="10"/>
  <c r="BA927" i="10" l="1"/>
  <c r="A897" i="46"/>
  <c r="BA898" i="46"/>
  <c r="BG897" i="46"/>
  <c r="BG926" i="10"/>
  <c r="BA899" i="46" l="1"/>
  <c r="BA928" i="10"/>
  <c r="BG898" i="46"/>
  <c r="BG927" i="10"/>
  <c r="BA929" i="10" l="1"/>
  <c r="BA900" i="46"/>
  <c r="BG899" i="46"/>
  <c r="BG928" i="10"/>
  <c r="BA901" i="46" l="1"/>
  <c r="BA930" i="10"/>
  <c r="BG900" i="46"/>
  <c r="BG929" i="10"/>
  <c r="A930" i="10" l="1"/>
  <c r="BA931" i="10"/>
  <c r="BA902" i="46"/>
  <c r="BG901" i="46"/>
  <c r="BG930" i="10"/>
  <c r="BG902" i="46"/>
  <c r="BA932" i="10" l="1"/>
  <c r="BG931" i="10"/>
  <c r="A932" i="10" l="1"/>
  <c r="BA933" i="10"/>
  <c r="BG932" i="10"/>
  <c r="BA934" i="10" l="1"/>
  <c r="BG933" i="10"/>
  <c r="BA935" i="10" l="1"/>
  <c r="BG934" i="10"/>
  <c r="BA936" i="10" l="1"/>
  <c r="BG935" i="10"/>
  <c r="BA937" i="10" l="1"/>
  <c r="BG936" i="10"/>
  <c r="BA938" i="10" l="1"/>
  <c r="BG937" i="10"/>
  <c r="BA939" i="10" l="1"/>
  <c r="A938" i="10"/>
  <c r="BG938" i="10"/>
  <c r="BA940" i="10" l="1"/>
  <c r="BG939" i="10"/>
  <c r="BA941" i="10" l="1"/>
  <c r="BG940" i="10"/>
  <c r="BA942" i="10" l="1"/>
  <c r="BG941" i="10"/>
  <c r="BA943" i="10" l="1"/>
  <c r="BG942" i="10"/>
  <c r="BA944" i="10" l="1"/>
  <c r="BG943" i="10"/>
  <c r="BA945" i="10" l="1"/>
  <c r="BG944" i="10"/>
  <c r="BA946" i="10" l="1"/>
  <c r="BG945" i="10"/>
  <c r="BA947" i="10" l="1"/>
  <c r="BG946" i="10"/>
  <c r="BA948" i="10" l="1"/>
  <c r="BG947" i="10"/>
  <c r="BA949" i="10" l="1"/>
  <c r="BG948" i="10"/>
  <c r="BA950" i="10" l="1"/>
  <c r="BG949" i="10"/>
  <c r="BA951" i="10" l="1"/>
  <c r="BG950" i="10"/>
  <c r="A951" i="10" l="1"/>
  <c r="BA952" i="10"/>
  <c r="BG951" i="10"/>
  <c r="A952" i="10" l="1"/>
  <c r="BA953" i="10"/>
  <c r="BG952" i="10"/>
  <c r="BA954" i="10" l="1"/>
  <c r="BG953" i="10"/>
  <c r="BA955" i="10" l="1"/>
  <c r="BG954" i="10"/>
  <c r="BA956" i="10" l="1"/>
  <c r="BG955" i="10"/>
  <c r="BA957" i="10" l="1"/>
  <c r="BG956" i="10"/>
  <c r="BA958" i="10" l="1"/>
  <c r="BG957" i="10"/>
  <c r="BA959" i="10" l="1"/>
  <c r="A958" i="10"/>
  <c r="BG958" i="10"/>
  <c r="BA960" i="10" l="1"/>
  <c r="BG959" i="10"/>
  <c r="BA961" i="10" l="1"/>
  <c r="BG960" i="10"/>
  <c r="BA962" i="10" l="1"/>
  <c r="BG961" i="10"/>
  <c r="BA963" i="10" l="1"/>
  <c r="BG962" i="10"/>
  <c r="BA964" i="10" l="1"/>
  <c r="BG963" i="10"/>
  <c r="BA965" i="10" l="1"/>
  <c r="A964" i="10"/>
  <c r="BG964" i="10"/>
  <c r="BA966" i="10" l="1"/>
  <c r="BG965" i="10"/>
  <c r="BA967" i="10" l="1"/>
  <c r="BG966" i="10"/>
  <c r="BA968" i="10" l="1"/>
  <c r="BG967" i="10"/>
  <c r="BA969" i="10" l="1"/>
  <c r="BG968" i="10"/>
  <c r="BA970" i="10" l="1"/>
  <c r="BG969" i="10"/>
  <c r="A970" i="10" l="1"/>
  <c r="BA971" i="10"/>
  <c r="BG970" i="10"/>
  <c r="BA972" i="10" l="1"/>
  <c r="BG971" i="10"/>
  <c r="A972" i="10" l="1"/>
  <c r="BA973" i="10"/>
  <c r="BG972" i="10"/>
  <c r="BA974" i="10" l="1"/>
  <c r="BG973" i="10"/>
  <c r="BA975" i="10" l="1"/>
  <c r="BG974" i="10"/>
  <c r="BA976" i="10" l="1"/>
  <c r="BG975" i="10"/>
  <c r="BA977" i="10" l="1"/>
  <c r="BG976" i="10"/>
  <c r="A977" i="10" l="1"/>
  <c r="CV6" i="10" s="1"/>
  <c r="BA978" i="10"/>
  <c r="BG977" i="10"/>
  <c r="A978" i="10" l="1"/>
  <c r="BA979" i="10"/>
  <c r="BR78" i="46"/>
  <c r="BR78" i="45"/>
  <c r="E449" i="45" s="1"/>
  <c r="BR59" i="44"/>
  <c r="E186" i="44" s="1"/>
  <c r="BR59" i="43"/>
  <c r="E186" i="43" s="1"/>
  <c r="BG978" i="10"/>
  <c r="BA980" i="10" l="1"/>
  <c r="BG979" i="10"/>
  <c r="A980" i="10" l="1"/>
  <c r="BA981" i="10"/>
  <c r="BG980" i="10"/>
  <c r="BA982" i="10" l="1"/>
  <c r="BG981" i="10"/>
  <c r="BA983" i="10" l="1"/>
  <c r="BG982" i="10"/>
  <c r="BA984" i="10" l="1"/>
  <c r="BG983" i="10"/>
  <c r="BA985" i="10" l="1"/>
  <c r="BG984" i="10"/>
  <c r="BA986" i="10" l="1"/>
  <c r="BG985" i="10"/>
  <c r="BA987" i="10" l="1"/>
  <c r="A986" i="10"/>
  <c r="BG986" i="10"/>
  <c r="BA988" i="10" l="1"/>
  <c r="BG987" i="10"/>
  <c r="A988" i="10" l="1"/>
  <c r="BA989" i="10"/>
  <c r="BG988" i="10"/>
  <c r="BA990" i="10" l="1"/>
  <c r="BG989" i="10"/>
  <c r="A990" i="10" l="1"/>
  <c r="BA991" i="10"/>
  <c r="BG990" i="10"/>
  <c r="BA992" i="10" l="1"/>
  <c r="BG991" i="10"/>
  <c r="BA993" i="10" l="1"/>
  <c r="BG992" i="10"/>
  <c r="BA994" i="10" l="1"/>
  <c r="BG993" i="10"/>
  <c r="BA995" i="10" l="1"/>
  <c r="BG994" i="10"/>
  <c r="BA996" i="10" l="1"/>
  <c r="BG995" i="10"/>
  <c r="BA997" i="10" l="1"/>
  <c r="A996" i="10"/>
  <c r="BG996" i="10"/>
  <c r="BA998" i="10" l="1"/>
  <c r="BG997" i="10"/>
  <c r="BA999" i="10" l="1"/>
  <c r="BG998" i="10"/>
  <c r="BA1000" i="10" l="1"/>
  <c r="BG999" i="10"/>
  <c r="BA1001" i="10" l="1"/>
  <c r="BG1000" i="10"/>
  <c r="BA1002" i="10" l="1"/>
  <c r="BG1001" i="10"/>
  <c r="BA1003" i="10" l="1"/>
  <c r="A1002" i="10"/>
  <c r="CV7" i="10" s="1"/>
  <c r="BG1002" i="10"/>
  <c r="BR79" i="46" l="1"/>
  <c r="BR79" i="45"/>
  <c r="BR60" i="44"/>
  <c r="A1003" i="10"/>
  <c r="BA1004" i="10"/>
  <c r="BG1003" i="10"/>
  <c r="BA1005" i="10" l="1"/>
  <c r="BG1004" i="10"/>
  <c r="A1005" i="10" l="1"/>
  <c r="BA1006" i="10"/>
  <c r="BG1005" i="10"/>
  <c r="BA1007" i="10" l="1"/>
  <c r="BG1006" i="10"/>
  <c r="BA1008" i="10" l="1"/>
  <c r="A1007" i="10"/>
  <c r="BG1007" i="10"/>
  <c r="BA1009" i="10" l="1"/>
  <c r="A1008" i="10"/>
  <c r="BG1008" i="10"/>
  <c r="CX8" i="10" l="1"/>
  <c r="CX9" i="10"/>
  <c r="BA1010" i="10"/>
  <c r="BG1009" i="10"/>
  <c r="BU81" i="46" l="1"/>
  <c r="BU81" i="45"/>
  <c r="BU62" i="44"/>
  <c r="BA1011" i="10"/>
  <c r="BU80" i="46"/>
  <c r="BU80" i="45"/>
  <c r="BU61" i="44"/>
  <c r="BG1010" i="10"/>
  <c r="F166" i="44" l="1"/>
  <c r="F123" i="44"/>
  <c r="BA1012" i="10"/>
  <c r="F121" i="44"/>
  <c r="F164" i="44"/>
  <c r="BG1011" i="10"/>
  <c r="BA1013" i="10" l="1"/>
  <c r="BG1012" i="10"/>
  <c r="BA1014" i="10" l="1"/>
  <c r="BG1013" i="10"/>
  <c r="BA1015" i="10" l="1"/>
  <c r="BG1014" i="10"/>
  <c r="BA1016" i="10" l="1"/>
  <c r="BG1015" i="10"/>
  <c r="BA1017" i="10" l="1"/>
  <c r="BG1016" i="10"/>
  <c r="BA1018" i="10" l="1"/>
  <c r="BG1017" i="10"/>
  <c r="BA1019" i="10" l="1"/>
  <c r="A1018" i="10"/>
  <c r="CW10" i="10" s="1"/>
  <c r="BG1018" i="10"/>
  <c r="BS82" i="46" l="1"/>
  <c r="BS82" i="45"/>
  <c r="BA1020" i="10"/>
  <c r="BG1019" i="10"/>
  <c r="BA1021" i="10" l="1"/>
  <c r="A1020" i="10"/>
  <c r="CV11" i="10" s="1"/>
  <c r="BG1020" i="10"/>
  <c r="BR83" i="46" l="1"/>
  <c r="BR83" i="45"/>
  <c r="BR63" i="44"/>
  <c r="A1021" i="10"/>
  <c r="BA1022" i="10"/>
  <c r="BG1021" i="10"/>
  <c r="BA1023" i="10" l="1"/>
  <c r="BG1022" i="10"/>
  <c r="A1023" i="10" l="1"/>
  <c r="BA1024" i="10"/>
  <c r="BG1023" i="10"/>
  <c r="BA1025" i="10" l="1"/>
  <c r="BG1024" i="10"/>
  <c r="A1025" i="10" l="1"/>
  <c r="BA1026" i="10"/>
  <c r="BG1025" i="10"/>
  <c r="A1026" i="10" l="1"/>
  <c r="BA1027" i="10"/>
  <c r="BG1026" i="10"/>
  <c r="BA1028" i="10" l="1"/>
  <c r="CX12" i="10"/>
  <c r="CX13" i="10"/>
  <c r="BG1027" i="10"/>
  <c r="BU85" i="46" l="1"/>
  <c r="BU85" i="45"/>
  <c r="BU65" i="44"/>
  <c r="F133" i="44" s="1"/>
  <c r="BU84" i="46"/>
  <c r="BU64" i="44"/>
  <c r="F131" i="44" s="1"/>
  <c r="BU84" i="45"/>
  <c r="BA1029" i="10"/>
  <c r="BG1028" i="10"/>
  <c r="BA1030" i="10" l="1"/>
  <c r="BG1029" i="10"/>
  <c r="BA1031" i="10" l="1"/>
  <c r="BG1030" i="10"/>
  <c r="BA1032" i="10" l="1"/>
  <c r="BG1031" i="10"/>
  <c r="BA1033" i="10" l="1"/>
  <c r="BG1032" i="10"/>
  <c r="BA1034" i="10" l="1"/>
  <c r="BG1033" i="10"/>
  <c r="BA1035" i="10" l="1"/>
  <c r="BG1034" i="10"/>
  <c r="BA1036" i="10" l="1"/>
  <c r="BG1035" i="10"/>
  <c r="BA1037" i="10" l="1"/>
  <c r="A1036" i="10"/>
  <c r="CW14" i="10" s="1"/>
  <c r="BG1036" i="10"/>
  <c r="BS86" i="46" l="1"/>
  <c r="BS86" i="45"/>
  <c r="BA1038" i="10"/>
  <c r="BG1037" i="10"/>
  <c r="BA1039" i="10" l="1"/>
  <c r="A1038" i="10"/>
  <c r="CV15" i="10" s="1"/>
  <c r="BG1038" i="10"/>
  <c r="BR87" i="46" l="1"/>
  <c r="BR87" i="45"/>
  <c r="F186" i="45" s="1"/>
  <c r="A1039" i="10"/>
  <c r="BA1040" i="10"/>
  <c r="BG1039" i="10"/>
  <c r="BA1041" i="10" l="1"/>
  <c r="BG1040" i="10"/>
  <c r="A1041" i="10" l="1"/>
  <c r="BA1042" i="10"/>
  <c r="BG1041" i="10"/>
  <c r="BA1043" i="10" l="1"/>
  <c r="BG1042" i="10"/>
  <c r="A1043" i="10" l="1"/>
  <c r="BA1044" i="10"/>
  <c r="BG1043" i="10"/>
  <c r="A1044" i="10" l="1"/>
  <c r="BA1045" i="10"/>
  <c r="BG1044" i="10"/>
  <c r="BA1046" i="10" l="1"/>
  <c r="CX16" i="10"/>
  <c r="CX17" i="10"/>
  <c r="BG1045" i="10"/>
  <c r="BU89" i="46" l="1"/>
  <c r="BU89" i="45"/>
  <c r="F195" i="45" s="1"/>
  <c r="BU88" i="46"/>
  <c r="BU88" i="45"/>
  <c r="F193" i="45" s="1"/>
  <c r="BA1047" i="10"/>
  <c r="BG1046" i="10"/>
  <c r="BA1048" i="10" l="1"/>
  <c r="BG1047" i="10"/>
  <c r="BA1049" i="10" l="1"/>
  <c r="BG1048" i="10"/>
  <c r="BA1050" i="10" l="1"/>
  <c r="BG1049" i="10"/>
  <c r="BA1051" i="10" l="1"/>
  <c r="BG1050" i="10"/>
  <c r="BA1052" i="10" l="1"/>
  <c r="BG1051" i="10"/>
  <c r="BA1053" i="10" l="1"/>
  <c r="BG1052" i="10"/>
  <c r="BA1054" i="10" l="1"/>
  <c r="BG1053" i="10"/>
  <c r="A1054" i="10" l="1"/>
  <c r="CW18" i="10" s="1"/>
  <c r="BA1055" i="10"/>
  <c r="BG1054" i="10"/>
  <c r="BA1056" i="10" l="1"/>
  <c r="BS90" i="46"/>
  <c r="BS90" i="45"/>
  <c r="F198" i="45" s="1"/>
  <c r="BG1055" i="10"/>
  <c r="A1056" i="10" l="1"/>
  <c r="CV19" i="10" s="1"/>
  <c r="BA1057" i="10"/>
  <c r="BG1056" i="10"/>
  <c r="A1057" i="10" l="1"/>
  <c r="CW20" i="10" s="1"/>
  <c r="D1095" i="10" s="1"/>
  <c r="BA1058" i="10"/>
  <c r="BR91" i="46"/>
  <c r="D1040" i="10"/>
  <c r="D1022" i="10"/>
  <c r="D763" i="10"/>
  <c r="D406" i="10"/>
  <c r="D361" i="10"/>
  <c r="D520" i="10"/>
  <c r="D478" i="10"/>
  <c r="D889" i="10"/>
  <c r="D1004" i="10"/>
  <c r="D869" i="10"/>
  <c r="BG1057" i="10"/>
  <c r="BA1059" i="10" l="1"/>
  <c r="BG1058" i="10"/>
  <c r="A1059" i="10" l="1"/>
  <c r="CW21" i="10" s="1"/>
  <c r="BA1060" i="10"/>
  <c r="BG1059" i="10"/>
  <c r="A1060" i="10" l="1"/>
  <c r="BA1061" i="10"/>
  <c r="D1097" i="10"/>
  <c r="D1024" i="10"/>
  <c r="D408" i="10"/>
  <c r="D480" i="10"/>
  <c r="D1006" i="10"/>
  <c r="D522" i="10"/>
  <c r="D363" i="10"/>
  <c r="D891" i="10"/>
  <c r="D1042" i="10"/>
  <c r="D765" i="10"/>
  <c r="D871" i="10"/>
  <c r="BG1060" i="10"/>
  <c r="BA1062" i="10" l="1"/>
  <c r="BG1061" i="10"/>
  <c r="BA1063" i="10" l="1"/>
  <c r="A1062" i="10"/>
  <c r="BG1062" i="10"/>
  <c r="BA1064" i="10" l="1"/>
  <c r="BG1063" i="10"/>
  <c r="A1064" i="10" l="1"/>
  <c r="BA1065" i="10"/>
  <c r="BG1064" i="10"/>
  <c r="BA1066" i="10" l="1"/>
  <c r="BG1065" i="10"/>
  <c r="A1066" i="10" l="1"/>
  <c r="BA1067" i="10"/>
  <c r="BG1066" i="10"/>
  <c r="BA1068" i="10" l="1"/>
  <c r="BG1067" i="10"/>
  <c r="BA1069" i="10" l="1"/>
  <c r="A1068" i="10"/>
  <c r="BG1068" i="10"/>
  <c r="BA1070" i="10" l="1"/>
  <c r="BG1069" i="10"/>
  <c r="A1070" i="10" l="1"/>
  <c r="BA1071" i="10"/>
  <c r="BG1070" i="10"/>
  <c r="BA1072" i="10" l="1"/>
  <c r="BG1071" i="10"/>
  <c r="A1072" i="10" l="1"/>
  <c r="BA1073" i="10"/>
  <c r="BG1072" i="10"/>
  <c r="BA1074" i="10" l="1"/>
  <c r="BG1073" i="10"/>
  <c r="BA1075" i="10" l="1"/>
  <c r="A1074" i="10"/>
  <c r="BG1074" i="10"/>
  <c r="BA1076" i="10" l="1"/>
  <c r="BG1075" i="10"/>
  <c r="BA1077" i="10" l="1"/>
  <c r="BG1076" i="10"/>
  <c r="BA1078" i="10" l="1"/>
  <c r="BG1077" i="10"/>
  <c r="BA1079" i="10" l="1"/>
  <c r="BG1078" i="10"/>
  <c r="BA1080" i="10" l="1"/>
  <c r="BG1079" i="10"/>
  <c r="A1080" i="10" l="1"/>
  <c r="BA1081" i="10"/>
  <c r="BG1080" i="10"/>
  <c r="BA1082" i="10" l="1"/>
  <c r="BG1081" i="10"/>
  <c r="A1082" i="10" l="1"/>
  <c r="BA1083" i="10"/>
  <c r="BG1082" i="10"/>
  <c r="BA1084" i="10" l="1"/>
  <c r="BG1083" i="10"/>
  <c r="BA1085" i="10" l="1"/>
  <c r="A1084" i="10"/>
  <c r="BG1084" i="10"/>
  <c r="BA1086" i="10" l="1"/>
  <c r="BG1085" i="10"/>
  <c r="A1086" i="10" l="1"/>
  <c r="BA1087" i="10"/>
  <c r="BG1086" i="10"/>
  <c r="BA1088" i="10" l="1"/>
  <c r="BG1087" i="10"/>
  <c r="A1088" i="10" l="1"/>
  <c r="CW22" i="10" s="1"/>
  <c r="BA1089" i="10"/>
  <c r="BG1088" i="10"/>
  <c r="A1089" i="10" l="1"/>
  <c r="BA1090" i="10"/>
  <c r="D780" i="10"/>
  <c r="D906" i="10"/>
  <c r="D1037" i="10"/>
  <c r="D448" i="10"/>
  <c r="D1019" i="10"/>
  <c r="D1118" i="10"/>
  <c r="D403" i="10"/>
  <c r="D562" i="10"/>
  <c r="D517" i="10"/>
  <c r="D886" i="10"/>
  <c r="D1055" i="10"/>
  <c r="BG1089" i="10"/>
  <c r="BA1091" i="10" l="1"/>
  <c r="BG1090" i="10"/>
  <c r="BA1092" i="10" l="1"/>
  <c r="A1091" i="10"/>
  <c r="BG1091" i="10"/>
  <c r="BA1093" i="10" l="1"/>
  <c r="BG1092" i="10"/>
  <c r="BA1094" i="10" l="1"/>
  <c r="A1093" i="10"/>
  <c r="CV23" i="10" s="1"/>
  <c r="BG1093" i="10"/>
  <c r="BR92" i="46" l="1"/>
  <c r="BR91" i="45"/>
  <c r="BA1095" i="10"/>
  <c r="A1094" i="10"/>
  <c r="BG1094" i="10"/>
  <c r="BA1096" i="10" l="1"/>
  <c r="BG1095" i="10"/>
  <c r="BA1097" i="10" l="1"/>
  <c r="A1096" i="10"/>
  <c r="BG1096" i="10"/>
  <c r="BA1098" i="10" l="1"/>
  <c r="BG1097" i="10"/>
  <c r="BA1099" i="10" l="1"/>
  <c r="A1098" i="10"/>
  <c r="BG1098" i="10"/>
  <c r="A1099" i="10" l="1"/>
  <c r="BA1100" i="10"/>
  <c r="BG1099" i="10"/>
  <c r="BA1101" i="10" l="1"/>
  <c r="CX25" i="10"/>
  <c r="CX24" i="10"/>
  <c r="BG1100" i="10"/>
  <c r="BU93" i="46" l="1"/>
  <c r="BU92" i="45"/>
  <c r="BU94" i="46"/>
  <c r="BU93" i="45"/>
  <c r="BA1102" i="10"/>
  <c r="BG1101" i="10"/>
  <c r="BA1103" i="10" l="1"/>
  <c r="BG1102" i="10"/>
  <c r="BA1104" i="10" l="1"/>
  <c r="BG1103" i="10"/>
  <c r="BA1105" i="10" l="1"/>
  <c r="BG1104" i="10"/>
  <c r="BA1106" i="10" l="1"/>
  <c r="BG1105" i="10"/>
  <c r="BA1107" i="10" l="1"/>
  <c r="BG1106" i="10"/>
  <c r="BA1108" i="10" l="1"/>
  <c r="BG1107" i="10"/>
  <c r="BA1109" i="10" l="1"/>
  <c r="BG1108" i="10"/>
  <c r="BA1110" i="10" l="1"/>
  <c r="BG1109" i="10"/>
  <c r="BA1111" i="10" l="1"/>
  <c r="BG1110" i="10"/>
  <c r="BA1112" i="10" l="1"/>
  <c r="BG1111" i="10"/>
  <c r="BA1113" i="10" l="1"/>
  <c r="BG1112" i="10"/>
  <c r="BA1114" i="10" l="1"/>
  <c r="BG1113" i="10"/>
  <c r="BA1115" i="10" l="1"/>
  <c r="BG1114" i="10"/>
  <c r="BA1116" i="10" l="1"/>
  <c r="BG1115" i="10"/>
  <c r="BA1117" i="10" l="1"/>
  <c r="BG1116" i="10"/>
  <c r="A1117" i="10" l="1"/>
  <c r="CW26" i="10" s="1"/>
  <c r="BA1118" i="10"/>
  <c r="BG1117" i="10"/>
  <c r="BA1119" i="10" l="1"/>
  <c r="BS95" i="46"/>
  <c r="BS94" i="45"/>
  <c r="F273" i="45" s="1"/>
  <c r="BG1118" i="10"/>
  <c r="A1119" i="10" l="1"/>
  <c r="CV27" i="10" s="1"/>
  <c r="BA1120" i="10"/>
  <c r="BG1119" i="10"/>
  <c r="A1120" i="10" l="1"/>
  <c r="BA1121" i="10"/>
  <c r="BR96" i="46"/>
  <c r="BR95" i="45"/>
  <c r="F444" i="45" s="1"/>
  <c r="BG1120" i="10"/>
  <c r="BA1122" i="10" l="1"/>
  <c r="BG1121" i="10"/>
  <c r="BA1123" i="10" l="1"/>
  <c r="BG1122" i="10"/>
  <c r="BA1124" i="10" l="1"/>
  <c r="BG1123" i="10"/>
  <c r="BA1125" i="10" l="1"/>
  <c r="BG1124" i="10"/>
  <c r="BA1126" i="10" l="1"/>
  <c r="BG1125" i="10"/>
  <c r="BA1127" i="10" l="1"/>
  <c r="BG1126" i="10"/>
  <c r="BA1128" i="10" l="1"/>
  <c r="BG1127" i="10"/>
  <c r="BA1129" i="10" l="1"/>
  <c r="BG1128" i="10"/>
  <c r="BA1130" i="10" l="1"/>
  <c r="A1129" i="10"/>
  <c r="BG1129" i="10"/>
  <c r="BA1131" i="10" l="1"/>
  <c r="BG1130" i="10"/>
  <c r="BA1132" i="10" l="1"/>
  <c r="BG1131" i="10"/>
  <c r="BA1133" i="10" l="1"/>
  <c r="BG1132" i="10"/>
  <c r="A1133" i="10" l="1"/>
  <c r="BA1134" i="10"/>
  <c r="BG1133" i="10"/>
  <c r="BA1135" i="10" l="1"/>
  <c r="BG1134" i="10"/>
  <c r="A1135" i="10" l="1"/>
  <c r="BA1136" i="10"/>
  <c r="BG1135" i="10"/>
  <c r="BA1137" i="10" l="1"/>
  <c r="BG1136" i="10"/>
  <c r="BA1138" i="10" l="1"/>
  <c r="BG1137" i="10"/>
  <c r="BA1139" i="10" l="1"/>
  <c r="BG1138" i="10"/>
  <c r="BA1140" i="10" l="1"/>
  <c r="BG1139" i="10"/>
  <c r="BA1141" i="10" l="1"/>
  <c r="BG1140" i="10"/>
  <c r="BA1142" i="10" l="1"/>
  <c r="BG1141" i="10"/>
  <c r="BA1143" i="10" l="1"/>
  <c r="BG1142" i="10"/>
  <c r="BA1144" i="10" l="1"/>
  <c r="BG1143" i="10"/>
  <c r="BA1145" i="10" l="1"/>
  <c r="BG1144" i="10"/>
  <c r="BA1146" i="10" l="1"/>
  <c r="BG1145" i="10"/>
  <c r="BA1147" i="10" l="1"/>
  <c r="BG1146" i="10"/>
  <c r="BA1148" i="10" l="1"/>
  <c r="BG1147" i="10"/>
  <c r="BA1149" i="10" l="1"/>
  <c r="BG1148" i="10"/>
  <c r="BA1150" i="10" l="1"/>
  <c r="BG1149" i="10"/>
  <c r="BA1151" i="10" l="1"/>
  <c r="A1150" i="10"/>
  <c r="BG1150" i="10"/>
  <c r="BA1152" i="10" l="1"/>
  <c r="BG1151" i="10"/>
  <c r="A1152" i="10" l="1"/>
  <c r="BA1153" i="10"/>
  <c r="BG1152" i="10"/>
  <c r="BA1154" i="10" l="1"/>
  <c r="BG1153" i="10"/>
  <c r="BA1155" i="10" l="1"/>
  <c r="A1154" i="10"/>
  <c r="BG1154" i="10"/>
  <c r="BA1156" i="10" l="1"/>
  <c r="BG1155" i="10"/>
  <c r="BA1157" i="10" l="1"/>
  <c r="BG1156" i="10"/>
  <c r="BA1158" i="10" l="1"/>
  <c r="BG1157" i="10"/>
  <c r="BA1159" i="10" l="1"/>
  <c r="BG1158" i="10"/>
  <c r="BA1160" i="10" l="1"/>
  <c r="BG1159" i="10"/>
  <c r="BA1161" i="10" l="1"/>
  <c r="BG1160" i="10"/>
  <c r="BA1162" i="10" l="1"/>
  <c r="BG1161" i="10"/>
  <c r="A1162" i="10" l="1"/>
  <c r="BA1163" i="10"/>
  <c r="BG1162" i="10"/>
  <c r="BA1164" i="10" l="1"/>
  <c r="BG1163" i="10"/>
  <c r="BA1165" i="10" l="1"/>
  <c r="BG1164" i="10"/>
  <c r="BA1166" i="10" l="1"/>
  <c r="BG1165" i="10"/>
  <c r="BA1167" i="10" l="1"/>
  <c r="BG1166" i="10"/>
  <c r="BA1168" i="10" l="1"/>
  <c r="BG1167" i="10"/>
  <c r="BA1169" i="10" l="1"/>
  <c r="BG1168" i="10"/>
  <c r="BA1170" i="10" l="1"/>
  <c r="BG1169" i="10"/>
  <c r="BA1171" i="10" l="1"/>
  <c r="BG1170" i="10"/>
  <c r="BA1172" i="10" l="1"/>
  <c r="BG1171" i="10"/>
  <c r="BA1173" i="10" l="1"/>
  <c r="BG1172" i="10"/>
  <c r="BA1174" i="10" l="1"/>
  <c r="BG1173" i="10"/>
  <c r="BA1175" i="10" l="1"/>
  <c r="BG1174" i="10"/>
  <c r="BA1176" i="10" l="1"/>
  <c r="BG1175" i="10"/>
  <c r="BA1177" i="10" l="1"/>
  <c r="BG1176" i="10"/>
  <c r="BA1178" i="10" l="1"/>
  <c r="BG1177" i="10"/>
  <c r="A1178" i="10" l="1"/>
  <c r="BA1179" i="10"/>
  <c r="BG1178" i="10"/>
  <c r="BA1180" i="10" l="1"/>
  <c r="BG1179" i="10"/>
  <c r="BA1181" i="10" l="1"/>
  <c r="BG1180" i="10"/>
  <c r="BA1182" i="10" l="1"/>
  <c r="BG1181" i="10"/>
  <c r="A1182" i="10" l="1"/>
  <c r="BA1183" i="10"/>
  <c r="BG1182" i="10"/>
  <c r="BA1184" i="10" l="1"/>
  <c r="BG1183" i="10"/>
  <c r="A1184" i="10" l="1"/>
  <c r="BA1185" i="10"/>
  <c r="BG1184" i="10"/>
  <c r="BA1186" i="10" l="1"/>
  <c r="A1185" i="10"/>
  <c r="BG1185" i="10"/>
  <c r="BA1187" i="10" l="1"/>
  <c r="BG1186" i="10"/>
  <c r="BA1188" i="10" l="1"/>
  <c r="BG1187" i="10"/>
  <c r="BA1189" i="10" l="1"/>
  <c r="BG1188" i="10"/>
  <c r="BA1190" i="10" l="1"/>
  <c r="BG1189" i="10"/>
  <c r="A1190" i="10" l="1"/>
  <c r="BA1191" i="10"/>
  <c r="BG1190" i="10"/>
  <c r="BA1192" i="10" l="1"/>
  <c r="BG1191" i="10"/>
  <c r="BA1193" i="10" l="1"/>
  <c r="BG1192" i="10"/>
  <c r="BA1194" i="10" l="1"/>
  <c r="BG1193" i="10"/>
  <c r="BA1195" i="10" l="1"/>
  <c r="BG1194" i="10"/>
  <c r="BA1196" i="10" l="1"/>
  <c r="BG1195" i="10"/>
  <c r="BA1197" i="10" l="1"/>
  <c r="BG1196" i="10"/>
  <c r="BA1198" i="10" l="1"/>
  <c r="BG1197" i="10"/>
  <c r="BA1199" i="10" l="1"/>
  <c r="BG1198" i="10"/>
  <c r="BA1200" i="10" l="1"/>
  <c r="BG1199" i="10"/>
  <c r="BA1201" i="10" l="1"/>
  <c r="BG1200" i="10"/>
  <c r="BA1202" i="10" l="1"/>
  <c r="BG1201" i="10"/>
  <c r="BA1203" i="10" l="1"/>
  <c r="BG1202" i="10"/>
  <c r="BA1204" i="10" l="1"/>
  <c r="BG1203" i="10"/>
  <c r="BA1205" i="10" l="1"/>
  <c r="BG1204" i="10"/>
  <c r="BA1206" i="10" l="1"/>
  <c r="BG1205" i="10"/>
  <c r="BA1207" i="10" l="1"/>
  <c r="BG1206" i="10"/>
  <c r="BA1208" i="10" l="1"/>
  <c r="BG1207" i="10"/>
  <c r="BA1209" i="10" l="1"/>
  <c r="BG1208" i="10"/>
  <c r="BA1210" i="10" l="1"/>
  <c r="BG1209" i="10"/>
  <c r="BA1211" i="10" l="1"/>
  <c r="BG1210" i="10"/>
  <c r="BA1212" i="10" l="1"/>
  <c r="BG1211" i="10"/>
  <c r="BA1213" i="10" l="1"/>
  <c r="BG1212" i="10"/>
  <c r="BA1214" i="10" l="1"/>
  <c r="BG1213" i="10"/>
  <c r="BA1215" i="10" l="1"/>
  <c r="BG1214" i="10"/>
  <c r="BA1216" i="10" l="1"/>
  <c r="BG1215" i="10"/>
  <c r="BA1217" i="10" l="1"/>
  <c r="BG1216" i="10"/>
  <c r="BA1218" i="10" l="1"/>
  <c r="BG1217" i="10"/>
  <c r="BA1219" i="10" l="1"/>
  <c r="BG1218" i="10"/>
  <c r="BA1220" i="10" l="1"/>
  <c r="BG1219" i="10"/>
  <c r="BA1221" i="10" l="1"/>
  <c r="BG1220" i="10"/>
  <c r="BA1222" i="10" l="1"/>
  <c r="BG1221" i="10"/>
  <c r="BA1223" i="10" l="1"/>
  <c r="BG1222" i="10"/>
  <c r="BA1224" i="10" l="1"/>
  <c r="BG1223" i="10"/>
  <c r="BA1225" i="10" l="1"/>
  <c r="BG1224" i="10"/>
  <c r="BA1226" i="10" l="1"/>
  <c r="BG1225" i="10"/>
  <c r="BA1227" i="10" l="1"/>
  <c r="BG1226" i="10"/>
  <c r="BA1228" i="10" l="1"/>
  <c r="BG1227" i="10"/>
  <c r="BA1229" i="10" l="1"/>
  <c r="BG1228" i="10"/>
  <c r="BA1230" i="10" l="1"/>
  <c r="BG1229" i="10"/>
  <c r="BA1231" i="10" l="1"/>
  <c r="BG1230" i="10"/>
</calcChain>
</file>

<file path=xl/sharedStrings.xml><?xml version="1.0" encoding="utf-8"?>
<sst xmlns="http://schemas.openxmlformats.org/spreadsheetml/2006/main" count="9196" uniqueCount="2323">
  <si>
    <t>プロジェクトコード</t>
    <phoneticPr fontId="4"/>
  </si>
  <si>
    <t>－</t>
    <phoneticPr fontId="4"/>
  </si>
  <si>
    <t>システム設計書</t>
    <rPh sb="4" eb="7">
      <t>セッケイショ</t>
    </rPh>
    <phoneticPr fontId="4"/>
  </si>
  <si>
    <t>部署名</t>
    <rPh sb="0" eb="2">
      <t>ブショ</t>
    </rPh>
    <rPh sb="2" eb="3">
      <t>メイ</t>
    </rPh>
    <phoneticPr fontId="4"/>
  </si>
  <si>
    <t>システム名称</t>
    <rPh sb="4" eb="6">
      <t>メイショウ</t>
    </rPh>
    <phoneticPr fontId="4"/>
  </si>
  <si>
    <t>Ｊ－ＳＯＸ管理文書</t>
    <rPh sb="5" eb="9">
      <t>カンリブンショ</t>
    </rPh>
    <phoneticPr fontId="4"/>
  </si>
  <si>
    <t>承認</t>
    <rPh sb="0" eb="2">
      <t>ショウニン</t>
    </rPh>
    <phoneticPr fontId="4"/>
  </si>
  <si>
    <t>印</t>
    <rPh sb="0" eb="1">
      <t>イン</t>
    </rPh>
    <phoneticPr fontId="4"/>
  </si>
  <si>
    <t>所属</t>
    <rPh sb="0" eb="2">
      <t>ショゾク</t>
    </rPh>
    <phoneticPr fontId="4"/>
  </si>
  <si>
    <t>氏名</t>
    <rPh sb="0" eb="2">
      <t>シメイ</t>
    </rPh>
    <phoneticPr fontId="4"/>
  </si>
  <si>
    <t>審査</t>
    <rPh sb="0" eb="2">
      <t>シンサ</t>
    </rPh>
    <phoneticPr fontId="4"/>
  </si>
  <si>
    <t>作成</t>
    <rPh sb="0" eb="2">
      <t>サクセイ</t>
    </rPh>
    <phoneticPr fontId="4"/>
  </si>
  <si>
    <t>采野　伊久磨</t>
    <rPh sb="0" eb="2">
      <t>ウ</t>
    </rPh>
    <rPh sb="3" eb="6">
      <t>イクマ</t>
    </rPh>
    <phoneticPr fontId="4"/>
  </si>
  <si>
    <t>システム名称</t>
    <rPh sb="4" eb="6">
      <t>メイショウ</t>
    </rPh>
    <phoneticPr fontId="12"/>
  </si>
  <si>
    <t>日付</t>
    <rPh sb="0" eb="2">
      <t>ヒヅケ</t>
    </rPh>
    <phoneticPr fontId="12"/>
  </si>
  <si>
    <t>版数</t>
    <rPh sb="0" eb="2">
      <t>ハンスウ</t>
    </rPh>
    <phoneticPr fontId="12"/>
  </si>
  <si>
    <t>変 更 内 容</t>
    <rPh sb="0" eb="1">
      <t>ヘン</t>
    </rPh>
    <rPh sb="2" eb="3">
      <t>サラ</t>
    </rPh>
    <rPh sb="4" eb="5">
      <t>ウチ</t>
    </rPh>
    <rPh sb="6" eb="7">
      <t>カタチ</t>
    </rPh>
    <phoneticPr fontId="12"/>
  </si>
  <si>
    <t>変更シート</t>
    <rPh sb="0" eb="2">
      <t>ヘンコウ</t>
    </rPh>
    <phoneticPr fontId="12"/>
  </si>
  <si>
    <t>担当者</t>
    <rPh sb="0" eb="3">
      <t>タントウシャ</t>
    </rPh>
    <phoneticPr fontId="12"/>
  </si>
  <si>
    <t>備　考</t>
    <rPh sb="0" eb="1">
      <t>ビ</t>
    </rPh>
    <rPh sb="2" eb="3">
      <t>コウ</t>
    </rPh>
    <phoneticPr fontId="12"/>
  </si>
  <si>
    <t>初版</t>
    <rPh sb="0" eb="1">
      <t>ショ</t>
    </rPh>
    <rPh sb="1" eb="2">
      <t>ハン</t>
    </rPh>
    <phoneticPr fontId="12"/>
  </si>
  <si>
    <t>新規作成</t>
    <rPh sb="0" eb="2">
      <t>シンキ</t>
    </rPh>
    <rPh sb="2" eb="4">
      <t>サクセイ</t>
    </rPh>
    <phoneticPr fontId="12"/>
  </si>
  <si>
    <t>采野</t>
    <rPh sb="0" eb="2">
      <t>ウ</t>
    </rPh>
    <phoneticPr fontId="4"/>
  </si>
  <si>
    <t>No</t>
  </si>
  <si>
    <t>機能</t>
    <rPh sb="0" eb="2">
      <t>キノウ</t>
    </rPh>
    <phoneticPr fontId="4"/>
  </si>
  <si>
    <t>画面名</t>
    <rPh sb="0" eb="2">
      <t>ガメン</t>
    </rPh>
    <rPh sb="2" eb="3">
      <t>メイ</t>
    </rPh>
    <phoneticPr fontId="4"/>
  </si>
  <si>
    <t>処理内容</t>
    <rPh sb="0" eb="2">
      <t>ショリ</t>
    </rPh>
    <rPh sb="2" eb="4">
      <t>ナイヨウ</t>
    </rPh>
    <phoneticPr fontId="4"/>
  </si>
  <si>
    <t>プログラム・画面ID</t>
    <rPh sb="6" eb="8">
      <t>ガメン</t>
    </rPh>
    <phoneticPr fontId="12"/>
  </si>
  <si>
    <t>機能名</t>
    <rPh sb="0" eb="2">
      <t>キノウ</t>
    </rPh>
    <rPh sb="2" eb="3">
      <t>メイ</t>
    </rPh>
    <phoneticPr fontId="4"/>
  </si>
  <si>
    <t>資料名</t>
    <rPh sb="0" eb="2">
      <t>シリョウ</t>
    </rPh>
    <rPh sb="2" eb="3">
      <t>メイ</t>
    </rPh>
    <phoneticPr fontId="12"/>
  </si>
  <si>
    <t>作成</t>
    <rPh sb="0" eb="2">
      <t>サクセイ</t>
    </rPh>
    <phoneticPr fontId="12"/>
  </si>
  <si>
    <t>更新</t>
    <rPh sb="0" eb="2">
      <t>コウシン</t>
    </rPh>
    <phoneticPr fontId="12"/>
  </si>
  <si>
    <t>画面CD</t>
    <rPh sb="0" eb="2">
      <t>ガメン</t>
    </rPh>
    <phoneticPr fontId="12"/>
  </si>
  <si>
    <t>画面名</t>
    <rPh sb="0" eb="2">
      <t>ガメン</t>
    </rPh>
    <rPh sb="2" eb="3">
      <t>メイ</t>
    </rPh>
    <phoneticPr fontId="12"/>
  </si>
  <si>
    <t>No</t>
    <phoneticPr fontId="1"/>
  </si>
  <si>
    <t>更新履歴</t>
    <rPh sb="0" eb="2">
      <t>コウシン</t>
    </rPh>
    <rPh sb="2" eb="4">
      <t>リレキ</t>
    </rPh>
    <phoneticPr fontId="1"/>
  </si>
  <si>
    <t>作成/更新担当</t>
    <rPh sb="0" eb="2">
      <t>サクセイ</t>
    </rPh>
    <rPh sb="3" eb="5">
      <t>コウシン</t>
    </rPh>
    <rPh sb="5" eb="7">
      <t>タントウ</t>
    </rPh>
    <phoneticPr fontId="12"/>
  </si>
  <si>
    <t>詳細設計書</t>
    <rPh sb="0" eb="2">
      <t>ショウサイ</t>
    </rPh>
    <rPh sb="2" eb="5">
      <t>セッケイショ</t>
    </rPh>
    <phoneticPr fontId="4"/>
  </si>
  <si>
    <t>DB名</t>
    <rPh sb="2" eb="3">
      <t>メイ</t>
    </rPh>
    <phoneticPr fontId="1"/>
  </si>
  <si>
    <t>I/O</t>
    <phoneticPr fontId="1"/>
  </si>
  <si>
    <t>処理概要</t>
    <rPh sb="0" eb="2">
      <t>ショリ</t>
    </rPh>
    <rPh sb="2" eb="4">
      <t>ガイヨウ</t>
    </rPh>
    <phoneticPr fontId="1"/>
  </si>
  <si>
    <t>I</t>
    <phoneticPr fontId="1"/>
  </si>
  <si>
    <t>画面項目名</t>
    <rPh sb="0" eb="2">
      <t>ガメン</t>
    </rPh>
    <rPh sb="2" eb="4">
      <t>コウモク</t>
    </rPh>
    <rPh sb="4" eb="5">
      <t>メイ</t>
    </rPh>
    <phoneticPr fontId="1"/>
  </si>
  <si>
    <t>属性</t>
    <rPh sb="0" eb="2">
      <t>ゾクセイ</t>
    </rPh>
    <phoneticPr fontId="1"/>
  </si>
  <si>
    <t>桁数</t>
    <rPh sb="0" eb="2">
      <t>ケタスウ</t>
    </rPh>
    <phoneticPr fontId="1"/>
  </si>
  <si>
    <t>入力</t>
    <rPh sb="0" eb="2">
      <t>ニュウリョク</t>
    </rPh>
    <phoneticPr fontId="1"/>
  </si>
  <si>
    <t>参照</t>
    <rPh sb="0" eb="2">
      <t>サンショウ</t>
    </rPh>
    <phoneticPr fontId="1"/>
  </si>
  <si>
    <t>必須</t>
    <rPh sb="0" eb="2">
      <t>ヒッス</t>
    </rPh>
    <phoneticPr fontId="1"/>
  </si>
  <si>
    <t>説明（入力条件、出力内容、チェック方法等）</t>
    <rPh sb="0" eb="2">
      <t>セツメイ</t>
    </rPh>
    <rPh sb="3" eb="5">
      <t>ニュウリョク</t>
    </rPh>
    <rPh sb="5" eb="7">
      <t>ジョウケン</t>
    </rPh>
    <rPh sb="8" eb="10">
      <t>シュツリョク</t>
    </rPh>
    <rPh sb="10" eb="12">
      <t>ナイヨウ</t>
    </rPh>
    <rPh sb="17" eb="19">
      <t>ホウホウ</t>
    </rPh>
    <rPh sb="19" eb="20">
      <t>トウ</t>
    </rPh>
    <phoneticPr fontId="1"/>
  </si>
  <si>
    <t>text</t>
    <phoneticPr fontId="1"/>
  </si>
  <si>
    <t>○</t>
    <phoneticPr fontId="1"/>
  </si>
  <si>
    <t>10</t>
    <phoneticPr fontId="1"/>
  </si>
  <si>
    <t>button</t>
    <phoneticPr fontId="1"/>
  </si>
  <si>
    <t>-</t>
    <phoneticPr fontId="1"/>
  </si>
  <si>
    <t>X</t>
    <phoneticPr fontId="1"/>
  </si>
  <si>
    <t>画面項目仕様</t>
    <rPh sb="0" eb="2">
      <t>ガメン</t>
    </rPh>
    <rPh sb="2" eb="4">
      <t>コウモク</t>
    </rPh>
    <rPh sb="4" eb="6">
      <t>シヨウ</t>
    </rPh>
    <phoneticPr fontId="1"/>
  </si>
  <si>
    <t>データ接続図</t>
    <rPh sb="3" eb="5">
      <t>セツゾク</t>
    </rPh>
    <rPh sb="5" eb="6">
      <t>ズ</t>
    </rPh>
    <phoneticPr fontId="1"/>
  </si>
  <si>
    <t>Windows標準機能</t>
    <rPh sb="7" eb="9">
      <t>ヒョウジュン</t>
    </rPh>
    <rPh sb="9" eb="11">
      <t>キノウ</t>
    </rPh>
    <phoneticPr fontId="1"/>
  </si>
  <si>
    <t>共通仕様</t>
    <rPh sb="0" eb="2">
      <t>キョウツウ</t>
    </rPh>
    <rPh sb="2" eb="4">
      <t>シヨウ</t>
    </rPh>
    <phoneticPr fontId="1"/>
  </si>
  <si>
    <t>各画面においての基本機能（データの登録、閲覧（検索）、削除）や、データ入力機能以外の機能についてはファンクションボタンに機能を割り当てる。</t>
    <rPh sb="8" eb="10">
      <t>キホン</t>
    </rPh>
    <rPh sb="10" eb="12">
      <t>キノウ</t>
    </rPh>
    <rPh sb="17" eb="19">
      <t>トウロク</t>
    </rPh>
    <rPh sb="20" eb="22">
      <t>エツラン</t>
    </rPh>
    <rPh sb="23" eb="25">
      <t>ケンサク</t>
    </rPh>
    <rPh sb="27" eb="29">
      <t>サクジョ</t>
    </rPh>
    <rPh sb="35" eb="37">
      <t>ニュウリョク</t>
    </rPh>
    <rPh sb="37" eb="39">
      <t>キノウ</t>
    </rPh>
    <rPh sb="39" eb="41">
      <t>イガイ</t>
    </rPh>
    <rPh sb="42" eb="44">
      <t>キノウ</t>
    </rPh>
    <rPh sb="60" eb="62">
      <t>キノウ</t>
    </rPh>
    <rPh sb="63" eb="64">
      <t>ワ</t>
    </rPh>
    <rPh sb="65" eb="66">
      <t>ア</t>
    </rPh>
    <phoneticPr fontId="4"/>
  </si>
  <si>
    <t>各ファンクションボタンに割り当てる機能は以下の表を産所う</t>
    <rPh sb="11" eb="12">
      <t>ワ</t>
    </rPh>
    <rPh sb="13" eb="14">
      <t>ア</t>
    </rPh>
    <rPh sb="16" eb="18">
      <t>キノウ</t>
    </rPh>
    <rPh sb="19" eb="21">
      <t>イカ</t>
    </rPh>
    <rPh sb="22" eb="23">
      <t>ヒョウ</t>
    </rPh>
    <rPh sb="24" eb="26">
      <t>サンショ</t>
    </rPh>
    <phoneticPr fontId="4"/>
  </si>
  <si>
    <t>画面</t>
    <rPh sb="0" eb="2">
      <t>ガメン</t>
    </rPh>
    <phoneticPr fontId="4"/>
  </si>
  <si>
    <t>備考</t>
    <rPh sb="0" eb="2">
      <t>ビコウ</t>
    </rPh>
    <phoneticPr fontId="4"/>
  </si>
  <si>
    <t>－</t>
    <phoneticPr fontId="4"/>
  </si>
  <si>
    <t>全画面</t>
    <rPh sb="0" eb="3">
      <t>ゼンガメン</t>
    </rPh>
    <phoneticPr fontId="4"/>
  </si>
  <si>
    <t>マスタ管理されている項目のコントロールに制御が移動した場合のリスト表示はマスタに登録されているすべてのデータを表示する。</t>
    <rPh sb="3" eb="5">
      <t>カンリ</t>
    </rPh>
    <rPh sb="10" eb="12">
      <t>コウモク</t>
    </rPh>
    <rPh sb="20" eb="22">
      <t>セイギョ</t>
    </rPh>
    <rPh sb="23" eb="25">
      <t>イドウ</t>
    </rPh>
    <rPh sb="27" eb="29">
      <t>バアイ</t>
    </rPh>
    <rPh sb="33" eb="35">
      <t>ヒョウジ</t>
    </rPh>
    <rPh sb="40" eb="42">
      <t>トウロク</t>
    </rPh>
    <rPh sb="55" eb="57">
      <t>ヒョウジ</t>
    </rPh>
    <phoneticPr fontId="4"/>
  </si>
  <si>
    <t>不具合内容</t>
    <rPh sb="0" eb="3">
      <t>フグアイ</t>
    </rPh>
    <rPh sb="3" eb="5">
      <t>ナイヨウ</t>
    </rPh>
    <phoneticPr fontId="4"/>
  </si>
  <si>
    <t>|</t>
    <phoneticPr fontId="4"/>
  </si>
  <si>
    <t>入力ボックスの文字入力時</t>
    <rPh sb="0" eb="2">
      <t>ニュウリョク</t>
    </rPh>
    <rPh sb="7" eb="9">
      <t>モジ</t>
    </rPh>
    <rPh sb="9" eb="11">
      <t>ニュウリョク</t>
    </rPh>
    <rPh sb="11" eb="12">
      <t>ジ</t>
    </rPh>
    <phoneticPr fontId="4"/>
  </si>
  <si>
    <t>①</t>
    <phoneticPr fontId="4"/>
  </si>
  <si>
    <t>文字が入力された場合、その文字でマスタ登録データを検索し表示する。</t>
    <rPh sb="0" eb="2">
      <t>モジ</t>
    </rPh>
    <rPh sb="3" eb="5">
      <t>ニュウリョク</t>
    </rPh>
    <rPh sb="8" eb="10">
      <t>バアイ</t>
    </rPh>
    <rPh sb="13" eb="15">
      <t>モジ</t>
    </rPh>
    <rPh sb="19" eb="21">
      <t>トウロク</t>
    </rPh>
    <rPh sb="25" eb="27">
      <t>ケンサク</t>
    </rPh>
    <rPh sb="28" eb="30">
      <t>ヒョウジ</t>
    </rPh>
    <phoneticPr fontId="4"/>
  </si>
  <si>
    <r>
      <t>P</t>
    </r>
    <r>
      <rPr>
        <sz val="9"/>
        <color rgb="FF00B0F0"/>
        <rFont val="メイリオ"/>
        <family val="3"/>
        <charset val="128"/>
      </rPr>
      <t>|</t>
    </r>
    <phoneticPr fontId="4"/>
  </si>
  <si>
    <t>②</t>
    <phoneticPr fontId="4"/>
  </si>
  <si>
    <t>続けて文字が入力された場合、入力文字全てを検索条件としてマスタ登録データを検索し表示する。</t>
    <rPh sb="0" eb="1">
      <t>ツヅ</t>
    </rPh>
    <rPh sb="3" eb="5">
      <t>モジ</t>
    </rPh>
    <rPh sb="6" eb="8">
      <t>ニュウリョク</t>
    </rPh>
    <rPh sb="11" eb="13">
      <t>バアイ</t>
    </rPh>
    <rPh sb="14" eb="16">
      <t>ニュウリョク</t>
    </rPh>
    <rPh sb="16" eb="18">
      <t>モジ</t>
    </rPh>
    <rPh sb="18" eb="19">
      <t>スベ</t>
    </rPh>
    <rPh sb="21" eb="23">
      <t>ケンサク</t>
    </rPh>
    <rPh sb="23" eb="25">
      <t>ジョウケン</t>
    </rPh>
    <rPh sb="31" eb="33">
      <t>トウロク</t>
    </rPh>
    <rPh sb="37" eb="39">
      <t>ケンサク</t>
    </rPh>
    <rPh sb="40" eb="42">
      <t>ヒョウジ</t>
    </rPh>
    <phoneticPr fontId="4"/>
  </si>
  <si>
    <r>
      <t>PIバ</t>
    </r>
    <r>
      <rPr>
        <sz val="9"/>
        <color rgb="FF00B0F0"/>
        <rFont val="メイリオ"/>
        <family val="3"/>
        <charset val="128"/>
      </rPr>
      <t>|</t>
    </r>
    <phoneticPr fontId="4"/>
  </si>
  <si>
    <t>入力ボックス移動初期表示</t>
    <rPh sb="0" eb="2">
      <t>ニュウリョク</t>
    </rPh>
    <rPh sb="6" eb="8">
      <t>イドウ</t>
    </rPh>
    <rPh sb="8" eb="10">
      <t>ショキ</t>
    </rPh>
    <rPh sb="10" eb="12">
      <t>ヒョウジ</t>
    </rPh>
    <phoneticPr fontId="4"/>
  </si>
  <si>
    <t>リスト表示するマスタ項目入力制御</t>
    <rPh sb="3" eb="5">
      <t>ヒョウジ</t>
    </rPh>
    <rPh sb="10" eb="12">
      <t>コウモク</t>
    </rPh>
    <rPh sb="12" eb="14">
      <t>ニュウリョク</t>
    </rPh>
    <rPh sb="14" eb="16">
      <t>セイギョ</t>
    </rPh>
    <phoneticPr fontId="4"/>
  </si>
  <si>
    <t>タブ移動順序</t>
    <rPh sb="2" eb="4">
      <t>イドウ</t>
    </rPh>
    <rPh sb="4" eb="6">
      <t>ジュンジョ</t>
    </rPh>
    <phoneticPr fontId="1"/>
  </si>
  <si>
    <t>順序</t>
    <rPh sb="0" eb="2">
      <t>ジュンジョ</t>
    </rPh>
    <phoneticPr fontId="1"/>
  </si>
  <si>
    <t>ボタン</t>
    <phoneticPr fontId="4"/>
  </si>
  <si>
    <t>Ｆ１</t>
    <phoneticPr fontId="4"/>
  </si>
  <si>
    <t>閉じる（画面を閉じる）</t>
    <rPh sb="0" eb="1">
      <t>ト</t>
    </rPh>
    <rPh sb="4" eb="6">
      <t>ガメン</t>
    </rPh>
    <rPh sb="7" eb="8">
      <t>ト</t>
    </rPh>
    <phoneticPr fontId="4"/>
  </si>
  <si>
    <t>ファンクションボタン共通仕様</t>
    <rPh sb="10" eb="12">
      <t>キョウツウ</t>
    </rPh>
    <rPh sb="12" eb="14">
      <t>シヨウ</t>
    </rPh>
    <phoneticPr fontId="4"/>
  </si>
  <si>
    <t>抽出条件</t>
    <rPh sb="0" eb="2">
      <t>チュウシュツ</t>
    </rPh>
    <rPh sb="2" eb="4">
      <t>ジョウケン</t>
    </rPh>
    <phoneticPr fontId="1"/>
  </si>
  <si>
    <t>抽出項目</t>
    <rPh sb="0" eb="2">
      <t>チュウシュツ</t>
    </rPh>
    <rPh sb="2" eb="4">
      <t>コウモク</t>
    </rPh>
    <phoneticPr fontId="1"/>
  </si>
  <si>
    <t>無し</t>
    <rPh sb="0" eb="1">
      <t>ナ</t>
    </rPh>
    <phoneticPr fontId="1"/>
  </si>
  <si>
    <t>パラメータ</t>
    <phoneticPr fontId="1"/>
  </si>
  <si>
    <t>型</t>
    <rPh sb="0" eb="1">
      <t>カタ</t>
    </rPh>
    <phoneticPr fontId="1"/>
  </si>
  <si>
    <t>説明</t>
    <rPh sb="0" eb="2">
      <t>セツメイ</t>
    </rPh>
    <phoneticPr fontId="1"/>
  </si>
  <si>
    <t>関数・フォーム・DLL</t>
    <rPh sb="0" eb="2">
      <t>カンスウ</t>
    </rPh>
    <phoneticPr fontId="1"/>
  </si>
  <si>
    <t>種別</t>
    <rPh sb="0" eb="2">
      <t>シュベツ</t>
    </rPh>
    <phoneticPr fontId="1"/>
  </si>
  <si>
    <t>備考</t>
    <rPh sb="0" eb="2">
      <t>ビコウ</t>
    </rPh>
    <phoneticPr fontId="1"/>
  </si>
  <si>
    <t>テーブル・ビュー名</t>
    <rPh sb="8" eb="9">
      <t>メイ</t>
    </rPh>
    <phoneticPr fontId="1"/>
  </si>
  <si>
    <t>A9</t>
    <phoneticPr fontId="1"/>
  </si>
  <si>
    <t>入力
属性</t>
    <phoneticPr fontId="1"/>
  </si>
  <si>
    <t>全</t>
    <rPh sb="0" eb="1">
      <t>ゼン</t>
    </rPh>
    <phoneticPr fontId="1"/>
  </si>
  <si>
    <t>以下メッセージを表示する。</t>
    <rPh sb="0" eb="2">
      <t>イカ</t>
    </rPh>
    <rPh sb="8" eb="10">
      <t>ヒョウジ</t>
    </rPh>
    <phoneticPr fontId="1"/>
  </si>
  <si>
    <t>システム管理者へ連絡してください。</t>
    <rPh sb="4" eb="6">
      <t>カンリ</t>
    </rPh>
    <rPh sb="6" eb="7">
      <t>シャ</t>
    </rPh>
    <rPh sb="8" eb="10">
      <t>レンラク</t>
    </rPh>
    <phoneticPr fontId="1"/>
  </si>
  <si>
    <t>処理ログ</t>
    <rPh sb="0" eb="2">
      <t>ショリ</t>
    </rPh>
    <phoneticPr fontId="1"/>
  </si>
  <si>
    <t>9</t>
    <phoneticPr fontId="1"/>
  </si>
  <si>
    <t>upk_common.dll</t>
    <phoneticPr fontId="1"/>
  </si>
  <si>
    <t>DLL</t>
    <phoneticPr fontId="1"/>
  </si>
  <si>
    <t>UPK共通ライブラリ</t>
    <rPh sb="3" eb="5">
      <t>キョウツウ</t>
    </rPh>
    <phoneticPr fontId="1"/>
  </si>
  <si>
    <t>処理区分</t>
    <rPh sb="0" eb="2">
      <t>ショリ</t>
    </rPh>
    <rPh sb="2" eb="4">
      <t>クブン</t>
    </rPh>
    <phoneticPr fontId="1"/>
  </si>
  <si>
    <t>処理内容</t>
    <rPh sb="0" eb="2">
      <t>ショリ</t>
    </rPh>
    <rPh sb="2" eb="4">
      <t>ナイヨウ</t>
    </rPh>
    <phoneticPr fontId="1"/>
  </si>
  <si>
    <t>付加情報1</t>
    <rPh sb="0" eb="2">
      <t>フカ</t>
    </rPh>
    <rPh sb="2" eb="4">
      <t>ジョウホウ</t>
    </rPh>
    <phoneticPr fontId="1"/>
  </si>
  <si>
    <t>付加情報2</t>
    <rPh sb="0" eb="2">
      <t>フカ</t>
    </rPh>
    <rPh sb="2" eb="4">
      <t>ジョウホウ</t>
    </rPh>
    <phoneticPr fontId="1"/>
  </si>
  <si>
    <t>1</t>
    <phoneticPr fontId="1"/>
  </si>
  <si>
    <t>4</t>
    <phoneticPr fontId="1"/>
  </si>
  <si>
    <t>6</t>
    <phoneticPr fontId="1"/>
  </si>
  <si>
    <t>ログイン担当者情報</t>
    <rPh sb="4" eb="7">
      <t>タントウシャ</t>
    </rPh>
    <rPh sb="7" eb="9">
      <t>ジョウホウ</t>
    </rPh>
    <phoneticPr fontId="1"/>
  </si>
  <si>
    <t>IPアドレス</t>
  </si>
  <si>
    <t>プログラムコード</t>
    <phoneticPr fontId="1"/>
  </si>
  <si>
    <t>main_masters</t>
  </si>
  <si>
    <t>結合条件</t>
    <rPh sb="0" eb="2">
      <t>ケツゴウ</t>
    </rPh>
    <rPh sb="2" eb="4">
      <t>ジョウケン</t>
    </rPh>
    <phoneticPr fontId="1"/>
  </si>
  <si>
    <t>label</t>
  </si>
  <si>
    <t>I</t>
  </si>
  <si>
    <t>項目名</t>
    <rPh sb="0" eb="2">
      <t>コウモク</t>
    </rPh>
    <rPh sb="2" eb="3">
      <t>メイ</t>
    </rPh>
    <phoneticPr fontId="1"/>
  </si>
  <si>
    <t>変数</t>
    <rPh sb="0" eb="2">
      <t>ヘンスウ</t>
    </rPh>
    <phoneticPr fontId="1"/>
  </si>
  <si>
    <t>ログイン担当者のID及び操作権限</t>
    <rPh sb="4" eb="7">
      <t>タントウシャ</t>
    </rPh>
    <rPh sb="10" eb="11">
      <t>オヨ</t>
    </rPh>
    <rPh sb="12" eb="14">
      <t>ソウサ</t>
    </rPh>
    <rPh sb="14" eb="16">
      <t>ケンゲン</t>
    </rPh>
    <phoneticPr fontId="1"/>
  </si>
  <si>
    <t>入力領域</t>
    <rPh sb="0" eb="2">
      <t>ニュウリョク</t>
    </rPh>
    <rPh sb="2" eb="4">
      <t>リョウイキ</t>
    </rPh>
    <phoneticPr fontId="1"/>
  </si>
  <si>
    <t>検索領域</t>
    <rPh sb="0" eb="2">
      <t>ケンサク</t>
    </rPh>
    <rPh sb="2" eb="4">
      <t>リョウイキ</t>
    </rPh>
    <phoneticPr fontId="1"/>
  </si>
  <si>
    <t>○</t>
  </si>
  <si>
    <t>表示</t>
    <rPh sb="0" eb="2">
      <t>ヒョウジ</t>
    </rPh>
    <phoneticPr fontId="1"/>
  </si>
  <si>
    <t>×</t>
  </si>
  <si>
    <t>更</t>
    <rPh sb="0" eb="1">
      <t>サラ</t>
    </rPh>
    <phoneticPr fontId="1"/>
  </si>
  <si>
    <t>削</t>
    <rPh sb="0" eb="1">
      <t>サク</t>
    </rPh>
    <phoneticPr fontId="1"/>
  </si>
  <si>
    <t>追</t>
    <rPh sb="0" eb="1">
      <t>ツイ</t>
    </rPh>
    <phoneticPr fontId="1"/>
  </si>
  <si>
    <t>参</t>
    <rPh sb="0" eb="1">
      <t>サン</t>
    </rPh>
    <phoneticPr fontId="1"/>
  </si>
  <si>
    <t>×</t>
    <phoneticPr fontId="1"/>
  </si>
  <si>
    <t>ファンクションボタン</t>
    <phoneticPr fontId="1"/>
  </si>
  <si>
    <t>F1</t>
    <phoneticPr fontId="1"/>
  </si>
  <si>
    <t>F3</t>
    <phoneticPr fontId="1"/>
  </si>
  <si>
    <t>F4</t>
  </si>
  <si>
    <t>F5</t>
  </si>
  <si>
    <t>F6</t>
  </si>
  <si>
    <t>F7</t>
  </si>
  <si>
    <t>F8</t>
  </si>
  <si>
    <t>F9</t>
  </si>
  <si>
    <t>F10</t>
  </si>
  <si>
    <t>F11</t>
  </si>
  <si>
    <t>F12</t>
  </si>
  <si>
    <t>データ登録</t>
    <rPh sb="3" eb="5">
      <t>トウロク</t>
    </rPh>
    <phoneticPr fontId="1"/>
  </si>
  <si>
    <t>データ検索</t>
    <rPh sb="3" eb="5">
      <t>ケンサク</t>
    </rPh>
    <phoneticPr fontId="1"/>
  </si>
  <si>
    <t>閉じる</t>
    <rPh sb="0" eb="1">
      <t>ト</t>
    </rPh>
    <phoneticPr fontId="1"/>
  </si>
  <si>
    <t>詳細設計書</t>
    <rPh sb="0" eb="2">
      <t>ショウサイ</t>
    </rPh>
    <rPh sb="2" eb="5">
      <t>セッケイショ</t>
    </rPh>
    <phoneticPr fontId="1"/>
  </si>
  <si>
    <t>画面項目No.</t>
    <rPh sb="0" eb="2">
      <t>ガメン</t>
    </rPh>
    <rPh sb="2" eb="4">
      <t>コウモク</t>
    </rPh>
    <phoneticPr fontId="1"/>
  </si>
  <si>
    <t>14</t>
    <phoneticPr fontId="1"/>
  </si>
  <si>
    <t>チェックボックス</t>
    <phoneticPr fontId="1"/>
  </si>
  <si>
    <t>機能制限</t>
    <rPh sb="0" eb="2">
      <t>キノウ</t>
    </rPh>
    <rPh sb="2" eb="4">
      <t>セイゲン</t>
    </rPh>
    <phoneticPr fontId="1"/>
  </si>
  <si>
    <t>表示ボタン</t>
    <rPh sb="0" eb="2">
      <t>ヒョウジ</t>
    </rPh>
    <phoneticPr fontId="1"/>
  </si>
  <si>
    <t>表示メッセージ</t>
    <rPh sb="0" eb="2">
      <t>ヒョウジ</t>
    </rPh>
    <phoneticPr fontId="1"/>
  </si>
  <si>
    <t>表示後の処理</t>
    <rPh sb="0" eb="2">
      <t>ヒョウジ</t>
    </rPh>
    <rPh sb="2" eb="3">
      <t>ゴ</t>
    </rPh>
    <rPh sb="4" eb="6">
      <t>ショリ</t>
    </rPh>
    <phoneticPr fontId="1"/>
  </si>
  <si>
    <t>OK</t>
    <phoneticPr fontId="1"/>
  </si>
  <si>
    <t>以下処理を実施</t>
    <rPh sb="0" eb="2">
      <t>イカ</t>
    </rPh>
    <rPh sb="2" eb="4">
      <t>ショリ</t>
    </rPh>
    <rPh sb="5" eb="7">
      <t>ジッシ</t>
    </rPh>
    <phoneticPr fontId="1"/>
  </si>
  <si>
    <t>システム管理者に連絡してください。</t>
    <rPh sb="4" eb="7">
      <t>カンリシャ</t>
    </rPh>
    <rPh sb="8" eb="10">
      <t>レンラク</t>
    </rPh>
    <phoneticPr fontId="1"/>
  </si>
  <si>
    <t>共通処理</t>
    <rPh sb="0" eb="2">
      <t>キョウツウ</t>
    </rPh>
    <rPh sb="2" eb="4">
      <t>ショリ</t>
    </rPh>
    <phoneticPr fontId="1"/>
  </si>
  <si>
    <t>接続異常時</t>
    <rPh sb="0" eb="2">
      <t>セツゾク</t>
    </rPh>
    <rPh sb="2" eb="4">
      <t>イジョウ</t>
    </rPh>
    <rPh sb="4" eb="5">
      <t>ジ</t>
    </rPh>
    <phoneticPr fontId="1"/>
  </si>
  <si>
    <t>メッセージ出力</t>
    <rPh sb="5" eb="7">
      <t>シュツリョク</t>
    </rPh>
    <phoneticPr fontId="1"/>
  </si>
  <si>
    <t>以降処理を実施</t>
    <rPh sb="0" eb="2">
      <t>イコウ</t>
    </rPh>
    <rPh sb="2" eb="4">
      <t>ショリ</t>
    </rPh>
    <rPh sb="5" eb="7">
      <t>ジッシ</t>
    </rPh>
    <phoneticPr fontId="1"/>
  </si>
  <si>
    <t>接続正常時</t>
    <rPh sb="0" eb="2">
      <t>セツゾク</t>
    </rPh>
    <rPh sb="2" eb="4">
      <t>セイジョウ</t>
    </rPh>
    <rPh sb="4" eb="5">
      <t>ジ</t>
    </rPh>
    <phoneticPr fontId="1"/>
  </si>
  <si>
    <t>データベースに接続する。</t>
    <rPh sb="7" eb="9">
      <t>セツゾク</t>
    </rPh>
    <phoneticPr fontId="1"/>
  </si>
  <si>
    <t>切断処理異常時</t>
    <rPh sb="0" eb="2">
      <t>セツダン</t>
    </rPh>
    <rPh sb="2" eb="4">
      <t>ショリ</t>
    </rPh>
    <rPh sb="4" eb="6">
      <t>イジョウ</t>
    </rPh>
    <rPh sb="6" eb="7">
      <t>ジ</t>
    </rPh>
    <phoneticPr fontId="1"/>
  </si>
  <si>
    <t>切断処理が正常時</t>
    <rPh sb="0" eb="2">
      <t>セツダン</t>
    </rPh>
    <rPh sb="2" eb="4">
      <t>ショリ</t>
    </rPh>
    <rPh sb="5" eb="7">
      <t>セイジョウ</t>
    </rPh>
    <rPh sb="7" eb="8">
      <t>ジ</t>
    </rPh>
    <phoneticPr fontId="1"/>
  </si>
  <si>
    <t>16</t>
    <phoneticPr fontId="1"/>
  </si>
  <si>
    <t>15</t>
    <phoneticPr fontId="1"/>
  </si>
  <si>
    <t>13</t>
    <phoneticPr fontId="1"/>
  </si>
  <si>
    <t>以下条件にてログ出力処理を行う</t>
    <rPh sb="0" eb="2">
      <t>イカ</t>
    </rPh>
    <rPh sb="2" eb="4">
      <t>ジョウケン</t>
    </rPh>
    <phoneticPr fontId="1"/>
  </si>
  <si>
    <t>&lt;処理内で指定された処理区分&gt;</t>
    <rPh sb="1" eb="3">
      <t>ショリ</t>
    </rPh>
    <rPh sb="3" eb="4">
      <t>ナイ</t>
    </rPh>
    <rPh sb="5" eb="7">
      <t>シテイ</t>
    </rPh>
    <rPh sb="10" eb="12">
      <t>ショリ</t>
    </rPh>
    <rPh sb="12" eb="14">
      <t>クブン</t>
    </rPh>
    <phoneticPr fontId="1"/>
  </si>
  <si>
    <t>&lt;処理内で指定された処理内容&gt;</t>
    <rPh sb="1" eb="3">
      <t>ショリ</t>
    </rPh>
    <rPh sb="3" eb="4">
      <t>ナイ</t>
    </rPh>
    <rPh sb="5" eb="7">
      <t>シテイ</t>
    </rPh>
    <rPh sb="10" eb="12">
      <t>ショリ</t>
    </rPh>
    <rPh sb="12" eb="14">
      <t>ナイヨウ</t>
    </rPh>
    <phoneticPr fontId="1"/>
  </si>
  <si>
    <t>ビュー</t>
    <phoneticPr fontId="1"/>
  </si>
  <si>
    <t>テーブル</t>
    <phoneticPr fontId="1"/>
  </si>
  <si>
    <t>-</t>
  </si>
  <si>
    <t>text</t>
  </si>
  <si>
    <t>起動処理説明</t>
    <rPh sb="0" eb="2">
      <t>キドウ</t>
    </rPh>
    <rPh sb="2" eb="4">
      <t>ショリ</t>
    </rPh>
    <rPh sb="4" eb="6">
      <t>セツメイ</t>
    </rPh>
    <phoneticPr fontId="1"/>
  </si>
  <si>
    <t>ログイン担当者ID：&lt;lTantouId&gt;, ログイン担当者操作権限：&lt;iAuthority&gt;</t>
    <rPh sb="4" eb="7">
      <t>タントウシャ</t>
    </rPh>
    <rPh sb="27" eb="30">
      <t>タントウシャ</t>
    </rPh>
    <rPh sb="30" eb="32">
      <t>ソウサ</t>
    </rPh>
    <rPh sb="32" eb="34">
      <t>ケンゲン</t>
    </rPh>
    <phoneticPr fontId="1"/>
  </si>
  <si>
    <t>担当者ID：&lt;lTantouID&gt;</t>
    <rPh sb="0" eb="3">
      <t>タントウシャ</t>
    </rPh>
    <phoneticPr fontId="1"/>
  </si>
  <si>
    <t>タブキー（エンターキー）による各コントロールの移動は以下の順序とし、最後のコントロールの次は最初に戻る。</t>
    <rPh sb="15" eb="16">
      <t>カク</t>
    </rPh>
    <rPh sb="23" eb="25">
      <t>イドウ</t>
    </rPh>
    <rPh sb="26" eb="28">
      <t>イカ</t>
    </rPh>
    <rPh sb="29" eb="31">
      <t>ジュンジョ</t>
    </rPh>
    <rPh sb="34" eb="36">
      <t>サイゴ</t>
    </rPh>
    <rPh sb="44" eb="45">
      <t>ツギ</t>
    </rPh>
    <rPh sb="46" eb="48">
      <t>サイショ</t>
    </rPh>
    <rPh sb="49" eb="50">
      <t>モド</t>
    </rPh>
    <phoneticPr fontId="1"/>
  </si>
  <si>
    <t>画面終了処理</t>
    <rPh sb="0" eb="2">
      <t>ガメン</t>
    </rPh>
    <rPh sb="2" eb="4">
      <t>シュウリョウ</t>
    </rPh>
    <rPh sb="4" eb="6">
      <t>ショリ</t>
    </rPh>
    <phoneticPr fontId="1"/>
  </si>
  <si>
    <t>17</t>
    <phoneticPr fontId="1"/>
  </si>
  <si>
    <t>テスト接続でない場合は以下メッセージ出力を行う。</t>
    <rPh sb="3" eb="5">
      <t>セツゾク</t>
    </rPh>
    <rPh sb="8" eb="10">
      <t>バアイ</t>
    </rPh>
    <rPh sb="11" eb="13">
      <t>イカ</t>
    </rPh>
    <rPh sb="18" eb="20">
      <t>シュツリョク</t>
    </rPh>
    <rPh sb="21" eb="22">
      <t>オコナ</t>
    </rPh>
    <phoneticPr fontId="1"/>
  </si>
  <si>
    <t>作業実績日報一覧</t>
    <phoneticPr fontId="4"/>
  </si>
  <si>
    <t>マスタ</t>
    <phoneticPr fontId="4"/>
  </si>
  <si>
    <t>upk</t>
    <phoneticPr fontId="4"/>
  </si>
  <si>
    <t>Ｆ２</t>
    <phoneticPr fontId="4"/>
  </si>
  <si>
    <t>全画面</t>
    <phoneticPr fontId="4"/>
  </si>
  <si>
    <t>データ登録</t>
    <phoneticPr fontId="4"/>
  </si>
  <si>
    <t>Ｆ３</t>
    <phoneticPr fontId="4"/>
  </si>
  <si>
    <t>Ｆ４</t>
    <phoneticPr fontId="4"/>
  </si>
  <si>
    <t>作業手配指示情報</t>
    <rPh sb="0" eb="2">
      <t>サギョウ</t>
    </rPh>
    <rPh sb="2" eb="4">
      <t>テハイ</t>
    </rPh>
    <rPh sb="4" eb="6">
      <t>シジ</t>
    </rPh>
    <rPh sb="6" eb="8">
      <t>ジョウホウ</t>
    </rPh>
    <phoneticPr fontId="4"/>
  </si>
  <si>
    <t>工具番号チェック（Ｋ番チェック）</t>
    <rPh sb="0" eb="2">
      <t>コウグ</t>
    </rPh>
    <rPh sb="2" eb="4">
      <t>バンゴウ</t>
    </rPh>
    <rPh sb="10" eb="11">
      <t>バン</t>
    </rPh>
    <phoneticPr fontId="4"/>
  </si>
  <si>
    <t>加工補修手配書</t>
    <rPh sb="0" eb="2">
      <t>カコウ</t>
    </rPh>
    <rPh sb="2" eb="4">
      <t>ホシュウ</t>
    </rPh>
    <rPh sb="4" eb="7">
      <t>テハイショ</t>
    </rPh>
    <phoneticPr fontId="4"/>
  </si>
  <si>
    <t>Excel出力</t>
    <rPh sb="5" eb="7">
      <t>シュツリョク</t>
    </rPh>
    <phoneticPr fontId="4"/>
  </si>
  <si>
    <t>Ｆ５</t>
    <phoneticPr fontId="4"/>
  </si>
  <si>
    <t>データ検索（一覧表などの更新）</t>
    <rPh sb="3" eb="5">
      <t>ケンサク</t>
    </rPh>
    <rPh sb="6" eb="8">
      <t>イチラン</t>
    </rPh>
    <rPh sb="8" eb="9">
      <t>ヒョウ</t>
    </rPh>
    <rPh sb="12" eb="14">
      <t>コウシン</t>
    </rPh>
    <phoneticPr fontId="4"/>
  </si>
  <si>
    <t>Ｆ６</t>
    <phoneticPr fontId="4"/>
  </si>
  <si>
    <t>Ｆ７</t>
    <phoneticPr fontId="4"/>
  </si>
  <si>
    <t>Ｆ８</t>
    <phoneticPr fontId="4"/>
  </si>
  <si>
    <t>ストローク情報クリア</t>
    <rPh sb="5" eb="7">
      <t>ジョウホウ</t>
    </rPh>
    <phoneticPr fontId="4"/>
  </si>
  <si>
    <t>データ転送</t>
    <rPh sb="3" eb="5">
      <t>テンソウ</t>
    </rPh>
    <phoneticPr fontId="4"/>
  </si>
  <si>
    <t>Ｆ９</t>
    <phoneticPr fontId="4"/>
  </si>
  <si>
    <t>データ削除（入力領域クリア）</t>
    <rPh sb="3" eb="5">
      <t>サクジョ</t>
    </rPh>
    <rPh sb="6" eb="8">
      <t>ニュウリョク</t>
    </rPh>
    <rPh sb="8" eb="10">
      <t>リョウイキ</t>
    </rPh>
    <phoneticPr fontId="4"/>
  </si>
  <si>
    <t>Ｆ１０</t>
    <phoneticPr fontId="4"/>
  </si>
  <si>
    <t>作業実績入力</t>
    <rPh sb="0" eb="2">
      <t>サギョウ</t>
    </rPh>
    <rPh sb="2" eb="4">
      <t>ジッセキ</t>
    </rPh>
    <rPh sb="4" eb="6">
      <t>ニュウリョク</t>
    </rPh>
    <phoneticPr fontId="4"/>
  </si>
  <si>
    <t>手配指示一覧画面呼び出し</t>
    <phoneticPr fontId="4"/>
  </si>
  <si>
    <t>Ｆ１１</t>
    <phoneticPr fontId="4"/>
  </si>
  <si>
    <t>印刷</t>
    <rPh sb="0" eb="2">
      <t>インサツ</t>
    </rPh>
    <phoneticPr fontId="4"/>
  </si>
  <si>
    <t>工具番号情報管理</t>
    <rPh sb="0" eb="2">
      <t>コウグ</t>
    </rPh>
    <rPh sb="2" eb="4">
      <t>バンゴウ</t>
    </rPh>
    <rPh sb="4" eb="6">
      <t>ジョウホウ</t>
    </rPh>
    <rPh sb="6" eb="8">
      <t>カンリ</t>
    </rPh>
    <phoneticPr fontId="4"/>
  </si>
  <si>
    <t>Ｋ番管理</t>
    <rPh sb="1" eb="2">
      <t>バン</t>
    </rPh>
    <rPh sb="2" eb="4">
      <t>カンリ</t>
    </rPh>
    <phoneticPr fontId="4"/>
  </si>
  <si>
    <t>Ｆ１２</t>
    <phoneticPr fontId="4"/>
  </si>
  <si>
    <t>部品番号</t>
    <rPh sb="0" eb="2">
      <t>ブヒン</t>
    </rPh>
    <rPh sb="2" eb="4">
      <t>バンゴウ</t>
    </rPh>
    <phoneticPr fontId="1"/>
  </si>
  <si>
    <t>一覧領域</t>
    <rPh sb="0" eb="4">
      <t>イチランリョウイキ</t>
    </rPh>
    <phoneticPr fontId="1"/>
  </si>
  <si>
    <t>checkbox</t>
    <phoneticPr fontId="1"/>
  </si>
  <si>
    <t>ステージNo</t>
    <phoneticPr fontId="1"/>
  </si>
  <si>
    <t>工程名</t>
    <rPh sb="0" eb="2">
      <t>コウテイ</t>
    </rPh>
    <rPh sb="2" eb="3">
      <t>メイ</t>
    </rPh>
    <phoneticPr fontId="1"/>
  </si>
  <si>
    <t>combo</t>
    <phoneticPr fontId="1"/>
  </si>
  <si>
    <t>5</t>
    <phoneticPr fontId="1"/>
  </si>
  <si>
    <t>D</t>
    <phoneticPr fontId="1"/>
  </si>
  <si>
    <t>2</t>
    <phoneticPr fontId="1"/>
  </si>
  <si>
    <t>工程名称</t>
    <rPh sb="0" eb="2">
      <t>コウテイ</t>
    </rPh>
    <rPh sb="2" eb="4">
      <t>メイショウ</t>
    </rPh>
    <phoneticPr fontId="1"/>
  </si>
  <si>
    <t>F2</t>
    <phoneticPr fontId="1"/>
  </si>
  <si>
    <t>定義名</t>
    <rPh sb="0" eb="2">
      <t>テイギ</t>
    </rPh>
    <rPh sb="2" eb="3">
      <t>メイ</t>
    </rPh>
    <phoneticPr fontId="1"/>
  </si>
  <si>
    <t>値</t>
    <rPh sb="0" eb="1">
      <t>アタイ</t>
    </rPh>
    <phoneticPr fontId="1"/>
  </si>
  <si>
    <t>P_CONS_PJ_CODE</t>
    <phoneticPr fontId="1"/>
  </si>
  <si>
    <t>P_CONS_PG_CODE</t>
    <phoneticPr fontId="1"/>
  </si>
  <si>
    <t>"18k4002001"</t>
    <phoneticPr fontId="1"/>
  </si>
  <si>
    <t>プロジェクトコード</t>
    <phoneticPr fontId="1"/>
  </si>
  <si>
    <t>最小化ボタン</t>
    <rPh sb="0" eb="3">
      <t>サイショウカ</t>
    </rPh>
    <phoneticPr fontId="1"/>
  </si>
  <si>
    <t>使用不可</t>
    <rPh sb="0" eb="2">
      <t>シヨウ</t>
    </rPh>
    <rPh sb="2" eb="4">
      <t>フカ</t>
    </rPh>
    <phoneticPr fontId="1"/>
  </si>
  <si>
    <t>最大化ボタン</t>
    <rPh sb="0" eb="2">
      <t>サイダイ</t>
    </rPh>
    <rPh sb="2" eb="3">
      <t>カ</t>
    </rPh>
    <phoneticPr fontId="1"/>
  </si>
  <si>
    <t>以下の定数を定義する。</t>
    <rPh sb="0" eb="2">
      <t>イカ</t>
    </rPh>
    <rPh sb="3" eb="5">
      <t>テイスウ</t>
    </rPh>
    <rPh sb="6" eb="8">
      <t>テイギ</t>
    </rPh>
    <phoneticPr fontId="1"/>
  </si>
  <si>
    <t>アプリケーションDB情報.プロジェクトコード = P_CONS_PJ_CODE</t>
    <rPh sb="10" eb="12">
      <t>ジョウホウ</t>
    </rPh>
    <phoneticPr fontId="0"/>
  </si>
  <si>
    <t>アプリケーションDB情報.プログラムコード = P_CONS_PG_CODE</t>
    <phoneticPr fontId="1"/>
  </si>
  <si>
    <t>抽出条件</t>
    <phoneticPr fontId="1"/>
  </si>
  <si>
    <t>アプリケーションDB情報.ip_address</t>
    <rPh sb="10" eb="12">
      <t>ジョウホウ</t>
    </rPh>
    <phoneticPr fontId="0"/>
  </si>
  <si>
    <t>アプリケーションDB情報.データ1</t>
    <phoneticPr fontId="1"/>
  </si>
  <si>
    <t>アプリケーションDB情報.データ4</t>
    <phoneticPr fontId="1"/>
  </si>
  <si>
    <t>アプリケーションDB情報.データ3</t>
    <phoneticPr fontId="1"/>
  </si>
  <si>
    <t>アプリケーションDB情報.データ2</t>
    <phoneticPr fontId="1"/>
  </si>
  <si>
    <t>以下条件により該当するアプリケーションのデータベース接続情報を取得する。</t>
    <phoneticPr fontId="1"/>
  </si>
  <si>
    <t>18</t>
    <phoneticPr fontId="1"/>
  </si>
  <si>
    <t>sApIpAd</t>
    <phoneticPr fontId="1"/>
  </si>
  <si>
    <t>アプリケーションDB情報.データ1</t>
    <phoneticPr fontId="0"/>
  </si>
  <si>
    <t>sApDbUser</t>
    <phoneticPr fontId="1"/>
  </si>
  <si>
    <t>アプリケーションDB情報.データ3</t>
    <phoneticPr fontId="0"/>
  </si>
  <si>
    <t>sApDbPass</t>
    <phoneticPr fontId="1"/>
  </si>
  <si>
    <t>アプリケーションDB情報.データ2</t>
    <phoneticPr fontId="0"/>
  </si>
  <si>
    <t>sApDbName</t>
    <phoneticPr fontId="1"/>
  </si>
  <si>
    <t>アプリケーションDB接続処理</t>
    <rPh sb="10" eb="12">
      <t>セツゾク</t>
    </rPh>
    <rPh sb="12" eb="14">
      <t>ショリ</t>
    </rPh>
    <phoneticPr fontId="1"/>
  </si>
  <si>
    <t>アプリケーションDB切断処理</t>
    <rPh sb="10" eb="12">
      <t>セツダン</t>
    </rPh>
    <rPh sb="12" eb="14">
      <t>ショリ</t>
    </rPh>
    <phoneticPr fontId="1"/>
  </si>
  <si>
    <t>アプリケーションDBを切断する。</t>
    <rPh sb="11" eb="13">
      <t>セツダン</t>
    </rPh>
    <phoneticPr fontId="1"/>
  </si>
  <si>
    <t>アプリケーションDBの切断に失敗しました。</t>
    <rPh sb="11" eb="13">
      <t>セツダン</t>
    </rPh>
    <rPh sb="14" eb="16">
      <t>シッパイ</t>
    </rPh>
    <phoneticPr fontId="1"/>
  </si>
  <si>
    <t>&lt;sApDbName&gt;の切断異常終了</t>
    <rPh sb="12" eb="14">
      <t>セツダン</t>
    </rPh>
    <rPh sb="14" eb="16">
      <t>イジョウ</t>
    </rPh>
    <rPh sb="16" eb="18">
      <t>シュウリョウ</t>
    </rPh>
    <phoneticPr fontId="1"/>
  </si>
  <si>
    <t>トランザクションプロパティがTrueの場合、トランザクション処理を開始する。</t>
    <rPh sb="19" eb="21">
      <t>バアイ</t>
    </rPh>
    <rPh sb="30" eb="32">
      <t>ショリ</t>
    </rPh>
    <rPh sb="33" eb="35">
      <t>カイシ</t>
    </rPh>
    <phoneticPr fontId="1"/>
  </si>
  <si>
    <t>トランザクションプロパティがTrueの場合、ロールバック処理を行う。</t>
    <rPh sb="19" eb="21">
      <t>バアイ</t>
    </rPh>
    <rPh sb="28" eb="30">
      <t>ショリ</t>
    </rPh>
    <rPh sb="31" eb="32">
      <t>オコナ</t>
    </rPh>
    <phoneticPr fontId="1"/>
  </si>
  <si>
    <t>トランザクションプロパティがTrueの場合、コミット処理を実施する。</t>
    <rPh sb="19" eb="21">
      <t>バアイ</t>
    </rPh>
    <rPh sb="26" eb="28">
      <t>ショリ</t>
    </rPh>
    <rPh sb="29" eb="31">
      <t>ジッシ</t>
    </rPh>
    <phoneticPr fontId="1"/>
  </si>
  <si>
    <t>&lt;sApDbName&gt;の切断正常終了</t>
    <rPh sb="12" eb="14">
      <t>セツダン</t>
    </rPh>
    <rPh sb="14" eb="16">
      <t>セイジョウ</t>
    </rPh>
    <rPh sb="16" eb="18">
      <t>シュウリョウ</t>
    </rPh>
    <phoneticPr fontId="1"/>
  </si>
  <si>
    <t>&lt;sApDbName&gt;の接続正常終了</t>
    <rPh sb="12" eb="14">
      <t>セツゾク</t>
    </rPh>
    <rPh sb="14" eb="16">
      <t>セイジョウ</t>
    </rPh>
    <rPh sb="16" eb="18">
      <t>シュウリョウ</t>
    </rPh>
    <phoneticPr fontId="1"/>
  </si>
  <si>
    <t>&lt;sApDbName&gt;の接続異常終了</t>
    <rPh sb="12" eb="14">
      <t>セツゾク</t>
    </rPh>
    <rPh sb="14" eb="16">
      <t>イジョウ</t>
    </rPh>
    <rPh sb="16" eb="18">
      <t>シュウリョウ</t>
    </rPh>
    <phoneticPr fontId="1"/>
  </si>
  <si>
    <t>アプリケーションDBのテスト接続</t>
    <rPh sb="14" eb="16">
      <t>セツゾク</t>
    </rPh>
    <phoneticPr fontId="1"/>
  </si>
  <si>
    <t>トランザクションプロパティをFalseに設定</t>
    <rPh sb="20" eb="22">
      <t>セッテイ</t>
    </rPh>
    <phoneticPr fontId="1"/>
  </si>
  <si>
    <t>&lt;sMmDbName&gt;の接続異常終了</t>
    <rPh sb="12" eb="14">
      <t>セツゾク</t>
    </rPh>
    <rPh sb="14" eb="16">
      <t>イジョウ</t>
    </rPh>
    <rPh sb="16" eb="18">
      <t>シュウリョウ</t>
    </rPh>
    <phoneticPr fontId="1"/>
  </si>
  <si>
    <t>&lt;sMmDbName&gt;の接続正常終了</t>
    <rPh sb="12" eb="14">
      <t>セツゾク</t>
    </rPh>
    <rPh sb="14" eb="16">
      <t>セイジョウ</t>
    </rPh>
    <rPh sb="16" eb="18">
      <t>シュウリョウ</t>
    </rPh>
    <phoneticPr fontId="1"/>
  </si>
  <si>
    <t>&lt;sMmDbName&gt;の切断異常終了</t>
    <rPh sb="12" eb="14">
      <t>セツダン</t>
    </rPh>
    <rPh sb="14" eb="16">
      <t>イジョウ</t>
    </rPh>
    <rPh sb="16" eb="18">
      <t>シュウリョウ</t>
    </rPh>
    <phoneticPr fontId="1"/>
  </si>
  <si>
    <t>&lt;sMmDbName&gt;の切断正常終了</t>
    <rPh sb="12" eb="14">
      <t>セツダン</t>
    </rPh>
    <rPh sb="14" eb="16">
      <t>セイジョウ</t>
    </rPh>
    <rPh sb="16" eb="18">
      <t>シュウリョウ</t>
    </rPh>
    <phoneticPr fontId="1"/>
  </si>
  <si>
    <t>接続DB名</t>
    <rPh sb="0" eb="2">
      <t>セツゾク</t>
    </rPh>
    <rPh sb="4" eb="5">
      <t>メイ</t>
    </rPh>
    <phoneticPr fontId="1"/>
  </si>
  <si>
    <t>メインマスタDB</t>
    <phoneticPr fontId="1"/>
  </si>
  <si>
    <t>ログイン担当者情報取得失敗</t>
    <rPh sb="4" eb="7">
      <t>タントウシャ</t>
    </rPh>
    <rPh sb="7" eb="9">
      <t>ジョウホウ</t>
    </rPh>
    <rPh sb="9" eb="11">
      <t>シュトク</t>
    </rPh>
    <rPh sb="11" eb="13">
      <t>シッパイ</t>
    </rPh>
    <phoneticPr fontId="1"/>
  </si>
  <si>
    <t>画面機能制限処理</t>
    <rPh sb="0" eb="2">
      <t>ガメン</t>
    </rPh>
    <rPh sb="2" eb="4">
      <t>キノウ</t>
    </rPh>
    <rPh sb="4" eb="6">
      <t>セイゲン</t>
    </rPh>
    <rPh sb="6" eb="8">
      <t>ショリ</t>
    </rPh>
    <phoneticPr fontId="1"/>
  </si>
  <si>
    <t>以下条件により当画面の機能制限情報を取得する</t>
    <rPh sb="0" eb="2">
      <t>イカ</t>
    </rPh>
    <rPh sb="2" eb="4">
      <t>ジョウケン</t>
    </rPh>
    <rPh sb="7" eb="8">
      <t>トウ</t>
    </rPh>
    <rPh sb="8" eb="10">
      <t>ガメン</t>
    </rPh>
    <rPh sb="11" eb="13">
      <t>キノウ</t>
    </rPh>
    <rPh sb="13" eb="15">
      <t>セイゲン</t>
    </rPh>
    <rPh sb="15" eb="17">
      <t>ジョウホウ</t>
    </rPh>
    <rPh sb="18" eb="20">
      <t>シュトク</t>
    </rPh>
    <phoneticPr fontId="1"/>
  </si>
  <si>
    <t>機能制限情報が正常にできなかった場合</t>
    <rPh sb="0" eb="2">
      <t>キノウ</t>
    </rPh>
    <rPh sb="2" eb="4">
      <t>セイゲン</t>
    </rPh>
    <rPh sb="4" eb="6">
      <t>ジョウホウ</t>
    </rPh>
    <rPh sb="7" eb="9">
      <t>セイジョウ</t>
    </rPh>
    <rPh sb="16" eb="18">
      <t>バアイ</t>
    </rPh>
    <phoneticPr fontId="1"/>
  </si>
  <si>
    <t>フォーカス取得時</t>
    <rPh sb="5" eb="7">
      <t>シュトク</t>
    </rPh>
    <rPh sb="7" eb="8">
      <t>ジ</t>
    </rPh>
    <phoneticPr fontId="1"/>
  </si>
  <si>
    <t>前方一致するデータが存在した場合はそのデータの先頭データを選択状態にし、リストコントロールの表示位置を先頭行にする。</t>
    <rPh sb="0" eb="2">
      <t>ゼンポウ</t>
    </rPh>
    <rPh sb="2" eb="4">
      <t>イッチ</t>
    </rPh>
    <rPh sb="10" eb="12">
      <t>ソンザイ</t>
    </rPh>
    <rPh sb="14" eb="16">
      <t>バアイ</t>
    </rPh>
    <rPh sb="23" eb="25">
      <t>セントウ</t>
    </rPh>
    <rPh sb="29" eb="31">
      <t>センタク</t>
    </rPh>
    <rPh sb="31" eb="33">
      <t>ジョウタイ</t>
    </rPh>
    <rPh sb="46" eb="48">
      <t>ヒョウジ</t>
    </rPh>
    <rPh sb="48" eb="50">
      <t>イチ</t>
    </rPh>
    <rPh sb="51" eb="53">
      <t>セントウ</t>
    </rPh>
    <rPh sb="53" eb="54">
      <t>ギョウ</t>
    </rPh>
    <phoneticPr fontId="1"/>
  </si>
  <si>
    <t>完全一致するデータが存在した場合はリストコントロールの一致データを選択状態にし、リストコントロールの表示位置を先頭行にする。</t>
    <rPh sb="0" eb="2">
      <t>カンゼン</t>
    </rPh>
    <rPh sb="2" eb="4">
      <t>イッチ</t>
    </rPh>
    <rPh sb="10" eb="12">
      <t>ソンザイ</t>
    </rPh>
    <rPh sb="14" eb="16">
      <t>バアイ</t>
    </rPh>
    <rPh sb="27" eb="29">
      <t>イッチ</t>
    </rPh>
    <rPh sb="33" eb="35">
      <t>センタク</t>
    </rPh>
    <rPh sb="35" eb="37">
      <t>ジョウタイ</t>
    </rPh>
    <phoneticPr fontId="1"/>
  </si>
  <si>
    <t>P_CONS_PJ_CODE</t>
    <phoneticPr fontId="1"/>
  </si>
  <si>
    <t>マスタ表示リストコントロールの表示設定</t>
    <rPh sb="3" eb="5">
      <t>ヒョウジ</t>
    </rPh>
    <rPh sb="15" eb="17">
      <t>ヒョウジ</t>
    </rPh>
    <rPh sb="17" eb="19">
      <t>セッテイ</t>
    </rPh>
    <phoneticPr fontId="1"/>
  </si>
  <si>
    <t>画面の該当する入力コントロールにデータが入力されている場合</t>
    <rPh sb="0" eb="2">
      <t>ガメン</t>
    </rPh>
    <rPh sb="3" eb="5">
      <t>ガイトウ</t>
    </rPh>
    <rPh sb="7" eb="9">
      <t>ニュウリョク</t>
    </rPh>
    <rPh sb="20" eb="22">
      <t>ニュウリョク</t>
    </rPh>
    <rPh sb="27" eb="29">
      <t>バアイ</t>
    </rPh>
    <phoneticPr fontId="1"/>
  </si>
  <si>
    <t>ダイヤジクスDB接続処理</t>
    <rPh sb="8" eb="10">
      <t>セツゾク</t>
    </rPh>
    <rPh sb="10" eb="12">
      <t>ショリ</t>
    </rPh>
    <phoneticPr fontId="1"/>
  </si>
  <si>
    <t>アプリケーションDB情報.データベースナンバー IN(2, 3)</t>
    <phoneticPr fontId="1"/>
  </si>
  <si>
    <t>アプリケーションDB情報.データベースナンバーが2</t>
    <phoneticPr fontId="1"/>
  </si>
  <si>
    <t>アプリケーションDB情報.データベースナンバーが3</t>
    <phoneticPr fontId="1"/>
  </si>
  <si>
    <t>sDjIpAd</t>
    <phoneticPr fontId="1"/>
  </si>
  <si>
    <t>sDJDbUser</t>
  </si>
  <si>
    <t>sDJDbName</t>
  </si>
  <si>
    <t>sDJDbPass</t>
  </si>
  <si>
    <t>&lt;sDJDbName&gt;の切断異常終了</t>
    <rPh sb="12" eb="14">
      <t>セツダン</t>
    </rPh>
    <rPh sb="14" eb="16">
      <t>イジョウ</t>
    </rPh>
    <rPh sb="16" eb="18">
      <t>シュウリョウ</t>
    </rPh>
    <phoneticPr fontId="1"/>
  </si>
  <si>
    <t>&lt;sDJDbName&gt;の切断正常終了</t>
    <rPh sb="12" eb="14">
      <t>セツダン</t>
    </rPh>
    <rPh sb="14" eb="16">
      <t>セイジョウ</t>
    </rPh>
    <rPh sb="16" eb="18">
      <t>シュウリョウ</t>
    </rPh>
    <phoneticPr fontId="1"/>
  </si>
  <si>
    <t>ダイヤジクスDBの切断に失敗しました。</t>
    <rPh sb="9" eb="11">
      <t>セツダン</t>
    </rPh>
    <rPh sb="12" eb="14">
      <t>シッパイ</t>
    </rPh>
    <phoneticPr fontId="1"/>
  </si>
  <si>
    <t>ダイヤジクスDBの接続に失敗しました。</t>
    <rPh sb="9" eb="11">
      <t>セツゾク</t>
    </rPh>
    <rPh sb="12" eb="14">
      <t>シッパイ</t>
    </rPh>
    <phoneticPr fontId="1"/>
  </si>
  <si>
    <t>ダイヤジクスDB切断処理</t>
    <rPh sb="8" eb="10">
      <t>セツダン</t>
    </rPh>
    <rPh sb="10" eb="12">
      <t>ショリ</t>
    </rPh>
    <phoneticPr fontId="1"/>
  </si>
  <si>
    <t>アプリケーションDBの接続に失敗しました。</t>
    <rPh sb="11" eb="13">
      <t>セツゾク</t>
    </rPh>
    <rPh sb="14" eb="16">
      <t>シッパイ</t>
    </rPh>
    <phoneticPr fontId="1"/>
  </si>
  <si>
    <t>アプリケーションDBテスト接続</t>
    <phoneticPr fontId="1"/>
  </si>
  <si>
    <t>ダイヤジクスDBテスト接続</t>
    <phoneticPr fontId="1"/>
  </si>
  <si>
    <t>エンターキー押下時</t>
    <rPh sb="6" eb="8">
      <t>オウカ</t>
    </rPh>
    <rPh sb="8" eb="9">
      <t>ジ</t>
    </rPh>
    <phoneticPr fontId="1"/>
  </si>
  <si>
    <t>データが入力されている場合</t>
    <rPh sb="4" eb="6">
      <t>ニュウリョク</t>
    </rPh>
    <rPh sb="11" eb="13">
      <t>バアイ</t>
    </rPh>
    <phoneticPr fontId="1"/>
  </si>
  <si>
    <t>コントロール背景色変更処理</t>
    <rPh sb="6" eb="9">
      <t>ハイケイショク</t>
    </rPh>
    <rPh sb="9" eb="11">
      <t>ヘンコウ</t>
    </rPh>
    <rPh sb="11" eb="13">
      <t>ショリ</t>
    </rPh>
    <phoneticPr fontId="1"/>
  </si>
  <si>
    <t>該当コントロールの背景色が赤（RGB:255.0,0）の場合は白（RGB:255,255,255）に設定する。</t>
    <rPh sb="0" eb="2">
      <t>ガイトウ</t>
    </rPh>
    <rPh sb="9" eb="12">
      <t>ハイケイショク</t>
    </rPh>
    <rPh sb="13" eb="14">
      <t>アカ</t>
    </rPh>
    <rPh sb="28" eb="30">
      <t>バアイ</t>
    </rPh>
    <rPh sb="31" eb="32">
      <t>シロ</t>
    </rPh>
    <rPh sb="50" eb="52">
      <t>セッテイ</t>
    </rPh>
    <phoneticPr fontId="1"/>
  </si>
  <si>
    <t>該当コントロールの背景色が白（RGB:255,255,255）の場合は赤（RGB:255.0,0）に設定する。</t>
    <rPh sb="0" eb="2">
      <t>ガイトウ</t>
    </rPh>
    <rPh sb="9" eb="12">
      <t>ハイケイショク</t>
    </rPh>
    <rPh sb="32" eb="34">
      <t>バアイ</t>
    </rPh>
    <rPh sb="50" eb="52">
      <t>セッテイ</t>
    </rPh>
    <phoneticPr fontId="1"/>
  </si>
  <si>
    <t>日付データチェック処理</t>
    <rPh sb="0" eb="2">
      <t>ヒヅケ</t>
    </rPh>
    <rPh sb="9" eb="11">
      <t>ショリ</t>
    </rPh>
    <phoneticPr fontId="1"/>
  </si>
  <si>
    <t>入力データをチェックし、日付データとして異常の場合は以下のメッセージ処理をする。</t>
    <rPh sb="0" eb="2">
      <t>ニュウリョク</t>
    </rPh>
    <rPh sb="12" eb="14">
      <t>ヒヅケ</t>
    </rPh>
    <rPh sb="20" eb="22">
      <t>イジョウ</t>
    </rPh>
    <rPh sb="23" eb="25">
      <t>バアイ</t>
    </rPh>
    <rPh sb="26" eb="28">
      <t>イカ</t>
    </rPh>
    <rPh sb="34" eb="36">
      <t>ショリ</t>
    </rPh>
    <phoneticPr fontId="1"/>
  </si>
  <si>
    <t>入力された日付データに不備があります。</t>
    <rPh sb="0" eb="2">
      <t>ニュウリョク</t>
    </rPh>
    <rPh sb="5" eb="7">
      <t>ヒヅケ</t>
    </rPh>
    <rPh sb="11" eb="13">
      <t>フビ</t>
    </rPh>
    <phoneticPr fontId="1"/>
  </si>
  <si>
    <t>正しい日付データを入力しなおしてください。</t>
    <rPh sb="0" eb="1">
      <t>タダ</t>
    </rPh>
    <rPh sb="3" eb="5">
      <t>ヒヅケ</t>
    </rPh>
    <rPh sb="9" eb="11">
      <t>ニュウリョク</t>
    </rPh>
    <phoneticPr fontId="1"/>
  </si>
  <si>
    <t>無し</t>
    <rPh sb="0" eb="1">
      <t>ナシ</t>
    </rPh>
    <phoneticPr fontId="1"/>
  </si>
  <si>
    <t>次のコントロールへ移動する。</t>
    <rPh sb="0" eb="1">
      <t>ツギ</t>
    </rPh>
    <rPh sb="9" eb="11">
      <t>イドウ</t>
    </rPh>
    <phoneticPr fontId="1"/>
  </si>
  <si>
    <t>8</t>
    <phoneticPr fontId="1"/>
  </si>
  <si>
    <t>12</t>
    <phoneticPr fontId="1"/>
  </si>
  <si>
    <t>21</t>
    <phoneticPr fontId="1"/>
  </si>
  <si>
    <t>23</t>
    <phoneticPr fontId="1"/>
  </si>
  <si>
    <t>エンターキー押下時、次のコントロールへ移動する。</t>
    <rPh sb="6" eb="8">
      <t>オウカ</t>
    </rPh>
    <rPh sb="8" eb="9">
      <t>ジ</t>
    </rPh>
    <rPh sb="10" eb="11">
      <t>ツギ</t>
    </rPh>
    <rPh sb="19" eb="21">
      <t>イドウ</t>
    </rPh>
    <phoneticPr fontId="1"/>
  </si>
  <si>
    <t>DB接続が正常に終了した場合</t>
    <rPh sb="2" eb="4">
      <t>セツゾク</t>
    </rPh>
    <rPh sb="5" eb="7">
      <t>セイジョウ</t>
    </rPh>
    <rPh sb="8" eb="10">
      <t>シュウリョウ</t>
    </rPh>
    <rPh sb="12" eb="14">
      <t>バアイ</t>
    </rPh>
    <phoneticPr fontId="1"/>
  </si>
  <si>
    <t>アプリDB</t>
    <phoneticPr fontId="1"/>
  </si>
  <si>
    <t>システム管理者へ連絡してください。</t>
    <rPh sb="4" eb="7">
      <t>カンリシャ</t>
    </rPh>
    <rPh sb="8" eb="10">
      <t>レンラク</t>
    </rPh>
    <phoneticPr fontId="1"/>
  </si>
  <si>
    <t>不具合内容マスタデータフィルタ処理</t>
    <rPh sb="0" eb="3">
      <t>フグアイ</t>
    </rPh>
    <rPh sb="3" eb="5">
      <t>ナイヨウ</t>
    </rPh>
    <rPh sb="15" eb="17">
      <t>ショリ</t>
    </rPh>
    <phoneticPr fontId="1"/>
  </si>
  <si>
    <t>検索領域画面項目処理説明</t>
    <rPh sb="0" eb="2">
      <t>ケンサク</t>
    </rPh>
    <rPh sb="2" eb="4">
      <t>リョウイキ</t>
    </rPh>
    <rPh sb="4" eb="6">
      <t>ガメン</t>
    </rPh>
    <rPh sb="6" eb="8">
      <t>コウモク</t>
    </rPh>
    <rPh sb="8" eb="10">
      <t>ショリ</t>
    </rPh>
    <rPh sb="10" eb="12">
      <t>セツメイ</t>
    </rPh>
    <phoneticPr fontId="1"/>
  </si>
  <si>
    <t>部品番号マスタリストダブルクリック時</t>
    <rPh sb="0" eb="2">
      <t>ブヒン</t>
    </rPh>
    <rPh sb="2" eb="4">
      <t>バンゴウ</t>
    </rPh>
    <rPh sb="17" eb="18">
      <t>ジ</t>
    </rPh>
    <phoneticPr fontId="1"/>
  </si>
  <si>
    <t>指定された部品番号を該当コントロールへ設定する。</t>
    <rPh sb="0" eb="2">
      <t>シテイ</t>
    </rPh>
    <rPh sb="5" eb="7">
      <t>ブヒン</t>
    </rPh>
    <rPh sb="7" eb="9">
      <t>バンゴウ</t>
    </rPh>
    <rPh sb="10" eb="12">
      <t>ガイトウ</t>
    </rPh>
    <rPh sb="19" eb="21">
      <t>セッテイ</t>
    </rPh>
    <phoneticPr fontId="1"/>
  </si>
  <si>
    <t>ファンクションボタン処理説明</t>
    <rPh sb="10" eb="12">
      <t>ショリ</t>
    </rPh>
    <rPh sb="12" eb="14">
      <t>セツメイ</t>
    </rPh>
    <phoneticPr fontId="1"/>
  </si>
  <si>
    <t>クリック及びエンターキー押下時</t>
    <rPh sb="4" eb="5">
      <t>オヨ</t>
    </rPh>
    <rPh sb="12" eb="14">
      <t>オウカ</t>
    </rPh>
    <rPh sb="14" eb="15">
      <t>ジ</t>
    </rPh>
    <phoneticPr fontId="1"/>
  </si>
  <si>
    <t>処理中断</t>
    <rPh sb="0" eb="2">
      <t>ショリ</t>
    </rPh>
    <rPh sb="2" eb="4">
      <t>チュウダン</t>
    </rPh>
    <phoneticPr fontId="1"/>
  </si>
  <si>
    <t>データ登録処理</t>
    <rPh sb="3" eb="5">
      <t>トウロク</t>
    </rPh>
    <rPh sb="5" eb="7">
      <t>ショリ</t>
    </rPh>
    <phoneticPr fontId="1"/>
  </si>
  <si>
    <t>更新項目</t>
    <rPh sb="0" eb="2">
      <t>コウシン</t>
    </rPh>
    <rPh sb="2" eb="4">
      <t>コウモク</t>
    </rPh>
    <phoneticPr fontId="1"/>
  </si>
  <si>
    <t>更新データ</t>
    <rPh sb="0" eb="2">
      <t>コウシン</t>
    </rPh>
    <phoneticPr fontId="1"/>
  </si>
  <si>
    <t>項目No</t>
    <rPh sb="0" eb="2">
      <t>コウモク</t>
    </rPh>
    <phoneticPr fontId="1"/>
  </si>
  <si>
    <t>22</t>
    <phoneticPr fontId="1"/>
  </si>
  <si>
    <t>30</t>
    <phoneticPr fontId="1"/>
  </si>
  <si>
    <t>画面項目名・変数名・他</t>
    <rPh sb="0" eb="2">
      <t>ガメン</t>
    </rPh>
    <rPh sb="2" eb="4">
      <t>コウモク</t>
    </rPh>
    <rPh sb="4" eb="5">
      <t>メイ</t>
    </rPh>
    <rPh sb="6" eb="9">
      <t>ヘンスウメイ</t>
    </rPh>
    <rPh sb="10" eb="11">
      <t>ホカ</t>
    </rPh>
    <phoneticPr fontId="1"/>
  </si>
  <si>
    <t>getdate()</t>
    <phoneticPr fontId="1"/>
  </si>
  <si>
    <t>ステージNo</t>
  </si>
  <si>
    <t>32</t>
    <phoneticPr fontId="1"/>
  </si>
  <si>
    <t>追加テーブル</t>
    <rPh sb="0" eb="2">
      <t>ツイカ</t>
    </rPh>
    <phoneticPr fontId="1"/>
  </si>
  <si>
    <t>追加項目・データ</t>
    <rPh sb="0" eb="2">
      <t>ツイカ</t>
    </rPh>
    <rPh sb="2" eb="4">
      <t>コウモク</t>
    </rPh>
    <phoneticPr fontId="1"/>
  </si>
  <si>
    <t>更新・追加テーブル</t>
    <rPh sb="0" eb="2">
      <t>コウシン</t>
    </rPh>
    <rPh sb="3" eb="5">
      <t>ツイカ</t>
    </rPh>
    <phoneticPr fontId="1"/>
  </si>
  <si>
    <t>更新追加項目・データ</t>
    <rPh sb="0" eb="2">
      <t>コウシン</t>
    </rPh>
    <rPh sb="2" eb="4">
      <t>ツイカ</t>
    </rPh>
    <rPh sb="4" eb="6">
      <t>コウモク</t>
    </rPh>
    <phoneticPr fontId="1"/>
  </si>
  <si>
    <t>更新時抽出条件</t>
    <rPh sb="0" eb="2">
      <t>コウシン</t>
    </rPh>
    <rPh sb="2" eb="3">
      <t>ジ</t>
    </rPh>
    <phoneticPr fontId="1"/>
  </si>
  <si>
    <t>P_CONS_PJ_CODE, P_CONS_PG_CODE</t>
    <phoneticPr fontId="1"/>
  </si>
  <si>
    <t>P_CONS_PJ_CODE, P_CONS_PG_CODE</t>
    <phoneticPr fontId="1"/>
  </si>
  <si>
    <t>3</t>
  </si>
  <si>
    <t>3</t>
    <phoneticPr fontId="1"/>
  </si>
  <si>
    <t>9</t>
  </si>
  <si>
    <t>7</t>
    <phoneticPr fontId="1"/>
  </si>
  <si>
    <t>11</t>
    <phoneticPr fontId="1"/>
  </si>
  <si>
    <t>ファイル名</t>
    <rPh sb="4" eb="5">
      <t>メイ</t>
    </rPh>
    <phoneticPr fontId="1"/>
  </si>
  <si>
    <t>はい、いいえ</t>
    <phoneticPr fontId="1"/>
  </si>
  <si>
    <t>処理を開始してよろしいですか？</t>
    <rPh sb="0" eb="2">
      <t>ショリ</t>
    </rPh>
    <rPh sb="3" eb="5">
      <t>カイシ</t>
    </rPh>
    <phoneticPr fontId="1"/>
  </si>
  <si>
    <t>メッセージの「いいえ」ボタンクリック時は処理を中断する。</t>
    <rPh sb="18" eb="19">
      <t>ジ</t>
    </rPh>
    <rPh sb="20" eb="22">
      <t>ショリ</t>
    </rPh>
    <rPh sb="23" eb="25">
      <t>チュウダン</t>
    </rPh>
    <phoneticPr fontId="1"/>
  </si>
  <si>
    <t>検索条件入力必須項目が入力されていない場合は以下のメッセージを表示する。</t>
    <rPh sb="0" eb="2">
      <t>ケンサク</t>
    </rPh>
    <rPh sb="2" eb="4">
      <t>ジョウケン</t>
    </rPh>
    <rPh sb="4" eb="6">
      <t>ニュウリョク</t>
    </rPh>
    <rPh sb="6" eb="8">
      <t>ヒッス</t>
    </rPh>
    <rPh sb="8" eb="10">
      <t>コウモク</t>
    </rPh>
    <rPh sb="11" eb="13">
      <t>ニュウリョク</t>
    </rPh>
    <rPh sb="19" eb="21">
      <t>バアイ</t>
    </rPh>
    <rPh sb="22" eb="24">
      <t>イカ</t>
    </rPh>
    <rPh sb="31" eb="33">
      <t>ヒョウジ</t>
    </rPh>
    <phoneticPr fontId="1"/>
  </si>
  <si>
    <t>検索条件の指定必須項目が入力されていないため、検索処理を実施できません。</t>
    <rPh sb="0" eb="2">
      <t>ケンサク</t>
    </rPh>
    <rPh sb="2" eb="4">
      <t>ジョウケン</t>
    </rPh>
    <rPh sb="5" eb="7">
      <t>シテイ</t>
    </rPh>
    <rPh sb="7" eb="9">
      <t>ヒッス</t>
    </rPh>
    <rPh sb="9" eb="11">
      <t>コウモク</t>
    </rPh>
    <rPh sb="12" eb="14">
      <t>ニュウリョク</t>
    </rPh>
    <rPh sb="23" eb="25">
      <t>ケンサク</t>
    </rPh>
    <rPh sb="25" eb="27">
      <t>ショリ</t>
    </rPh>
    <rPh sb="28" eb="30">
      <t>ジッシ</t>
    </rPh>
    <phoneticPr fontId="1"/>
  </si>
  <si>
    <t>検索条件必須項目を入力して実行してください。</t>
    <rPh sb="0" eb="2">
      <t>ケンサク</t>
    </rPh>
    <rPh sb="2" eb="4">
      <t>ジョウケン</t>
    </rPh>
    <rPh sb="4" eb="6">
      <t>ヒッス</t>
    </rPh>
    <rPh sb="6" eb="8">
      <t>コウモク</t>
    </rPh>
    <rPh sb="9" eb="11">
      <t>ニュウリョク</t>
    </rPh>
    <rPh sb="13" eb="15">
      <t>ジッコウ</t>
    </rPh>
    <phoneticPr fontId="1"/>
  </si>
  <si>
    <t>データ検索処理</t>
    <rPh sb="3" eb="5">
      <t>ケンサク</t>
    </rPh>
    <rPh sb="5" eb="7">
      <t>ショリ</t>
    </rPh>
    <phoneticPr fontId="1"/>
  </si>
  <si>
    <t>検索領域の指定条件に従い以下のようにデータを取得する。</t>
    <rPh sb="0" eb="2">
      <t>ケンサク</t>
    </rPh>
    <rPh sb="2" eb="4">
      <t>リョウイキ</t>
    </rPh>
    <rPh sb="5" eb="7">
      <t>シテイ</t>
    </rPh>
    <rPh sb="7" eb="9">
      <t>ジョウケン</t>
    </rPh>
    <rPh sb="10" eb="11">
      <t>シタガ</t>
    </rPh>
    <rPh sb="12" eb="14">
      <t>イカ</t>
    </rPh>
    <rPh sb="22" eb="24">
      <t>シュトク</t>
    </rPh>
    <phoneticPr fontId="1"/>
  </si>
  <si>
    <t>ON</t>
    <phoneticPr fontId="1"/>
  </si>
  <si>
    <t>画面.検索領域.部品番号にデータが入力されている場合</t>
    <rPh sb="0" eb="2">
      <t>ガメン</t>
    </rPh>
    <rPh sb="3" eb="5">
      <t>ケンサク</t>
    </rPh>
    <rPh sb="5" eb="7">
      <t>リョウイキ</t>
    </rPh>
    <rPh sb="8" eb="10">
      <t>ブヒン</t>
    </rPh>
    <rPh sb="10" eb="12">
      <t>バンゴウ</t>
    </rPh>
    <rPh sb="17" eb="19">
      <t>ニュウリョク</t>
    </rPh>
    <rPh sb="24" eb="26">
      <t>バアイ</t>
    </rPh>
    <phoneticPr fontId="1"/>
  </si>
  <si>
    <t>メッセージの「はい」ボタンクリック時</t>
    <phoneticPr fontId="1"/>
  </si>
  <si>
    <t>以下条件にて取得したデータを一覧領域へ表示する。</t>
    <rPh sb="0" eb="2">
      <t>イカ</t>
    </rPh>
    <rPh sb="2" eb="4">
      <t>ジョウケン</t>
    </rPh>
    <rPh sb="6" eb="8">
      <t>シュトク</t>
    </rPh>
    <rPh sb="14" eb="16">
      <t>イチラン</t>
    </rPh>
    <rPh sb="16" eb="18">
      <t>リョウイキ</t>
    </rPh>
    <rPh sb="19" eb="21">
      <t>ヒョウジ</t>
    </rPh>
    <phoneticPr fontId="1"/>
  </si>
  <si>
    <t>No</t>
    <phoneticPr fontId="1"/>
  </si>
  <si>
    <t>取得データ</t>
    <rPh sb="0" eb="2">
      <t>シュトク</t>
    </rPh>
    <phoneticPr fontId="1"/>
  </si>
  <si>
    <t>条件</t>
    <rPh sb="0" eb="2">
      <t>ジョウケン</t>
    </rPh>
    <phoneticPr fontId="1"/>
  </si>
  <si>
    <t>上記②以外の場合、以下メッセージを表示する。</t>
    <rPh sb="0" eb="2">
      <t>ジョウキ</t>
    </rPh>
    <rPh sb="3" eb="5">
      <t>イガイ</t>
    </rPh>
    <rPh sb="6" eb="8">
      <t>バアイ</t>
    </rPh>
    <rPh sb="9" eb="11">
      <t>イカ</t>
    </rPh>
    <rPh sb="17" eb="19">
      <t>ヒョウジ</t>
    </rPh>
    <phoneticPr fontId="1"/>
  </si>
  <si>
    <t>削除対象のデータが選択されていないため、削除処理を実施できません。</t>
    <rPh sb="0" eb="2">
      <t>サクジョ</t>
    </rPh>
    <rPh sb="2" eb="4">
      <t>タイショウ</t>
    </rPh>
    <rPh sb="9" eb="11">
      <t>センタク</t>
    </rPh>
    <rPh sb="20" eb="22">
      <t>サクジョ</t>
    </rPh>
    <rPh sb="22" eb="24">
      <t>ショリ</t>
    </rPh>
    <rPh sb="25" eb="27">
      <t>ジッシ</t>
    </rPh>
    <phoneticPr fontId="1"/>
  </si>
  <si>
    <t>削除対象データをデータ一覧のチェックボックスにて指定してから実行してください。</t>
    <rPh sb="0" eb="2">
      <t>サクジョ</t>
    </rPh>
    <rPh sb="2" eb="4">
      <t>タイショウ</t>
    </rPh>
    <rPh sb="11" eb="13">
      <t>イチラン</t>
    </rPh>
    <rPh sb="24" eb="26">
      <t>シテイ</t>
    </rPh>
    <rPh sb="30" eb="32">
      <t>ジッコウ</t>
    </rPh>
    <phoneticPr fontId="1"/>
  </si>
  <si>
    <t>データ一覧表にデータが存在しないため、削除処理を実施できません。</t>
    <rPh sb="3" eb="5">
      <t>イチラン</t>
    </rPh>
    <rPh sb="5" eb="6">
      <t>ヒョウ</t>
    </rPh>
    <rPh sb="11" eb="13">
      <t>ソンザイ</t>
    </rPh>
    <rPh sb="19" eb="21">
      <t>サクジョ</t>
    </rPh>
    <rPh sb="21" eb="23">
      <t>ショリ</t>
    </rPh>
    <rPh sb="24" eb="26">
      <t>ジッシ</t>
    </rPh>
    <phoneticPr fontId="1"/>
  </si>
  <si>
    <t>一覧領域のチェックボックスにチェックが入ったデータに対し以下の条件にて削除処理をする。</t>
    <rPh sb="0" eb="2">
      <t>イチラン</t>
    </rPh>
    <rPh sb="2" eb="4">
      <t>リョウイキ</t>
    </rPh>
    <rPh sb="19" eb="20">
      <t>ハイ</t>
    </rPh>
    <rPh sb="26" eb="27">
      <t>タイ</t>
    </rPh>
    <rPh sb="28" eb="30">
      <t>イカ</t>
    </rPh>
    <rPh sb="31" eb="33">
      <t>ジョウケン</t>
    </rPh>
    <rPh sb="35" eb="37">
      <t>サクジョ</t>
    </rPh>
    <rPh sb="37" eb="39">
      <t>ショリ</t>
    </rPh>
    <phoneticPr fontId="1"/>
  </si>
  <si>
    <t>よろしいですか？</t>
    <phoneticPr fontId="1"/>
  </si>
  <si>
    <t>一覧領域処理</t>
    <rPh sb="0" eb="2">
      <t>イチラン</t>
    </rPh>
    <rPh sb="2" eb="4">
      <t>リョウイキ</t>
    </rPh>
    <rPh sb="4" eb="6">
      <t>ショリ</t>
    </rPh>
    <phoneticPr fontId="1"/>
  </si>
  <si>
    <t>一覧表に使用するコントロールの設定を以下のように行う。</t>
    <rPh sb="0" eb="2">
      <t>イチラン</t>
    </rPh>
    <rPh sb="2" eb="3">
      <t>ヒョウ</t>
    </rPh>
    <rPh sb="4" eb="6">
      <t>シヨウ</t>
    </rPh>
    <rPh sb="15" eb="17">
      <t>セッテイ</t>
    </rPh>
    <rPh sb="18" eb="20">
      <t>イカ</t>
    </rPh>
    <rPh sb="24" eb="25">
      <t>オコナ</t>
    </rPh>
    <phoneticPr fontId="1"/>
  </si>
  <si>
    <t>設定名</t>
    <rPh sb="0" eb="2">
      <t>セッテイ</t>
    </rPh>
    <rPh sb="2" eb="3">
      <t>メイ</t>
    </rPh>
    <phoneticPr fontId="1"/>
  </si>
  <si>
    <t>セル選択モード</t>
    <rPh sb="2" eb="4">
      <t>センタク</t>
    </rPh>
    <phoneticPr fontId="1"/>
  </si>
  <si>
    <t>設定内容</t>
    <rPh sb="0" eb="2">
      <t>セッテイ</t>
    </rPh>
    <rPh sb="2" eb="4">
      <t>ナイヨウ</t>
    </rPh>
    <phoneticPr fontId="1"/>
  </si>
  <si>
    <t>行全体を選択状態にできるようにする</t>
    <rPh sb="0" eb="1">
      <t>ギョウ</t>
    </rPh>
    <rPh sb="1" eb="3">
      <t>ゼンタイ</t>
    </rPh>
    <rPh sb="4" eb="6">
      <t>センタク</t>
    </rPh>
    <rPh sb="6" eb="8">
      <t>ジョウタイ</t>
    </rPh>
    <phoneticPr fontId="1"/>
  </si>
  <si>
    <t>行ヘッダー</t>
    <rPh sb="0" eb="1">
      <t>ギョウ</t>
    </rPh>
    <phoneticPr fontId="1"/>
  </si>
  <si>
    <t>行高さ</t>
    <rPh sb="0" eb="1">
      <t>ギョウ</t>
    </rPh>
    <rPh sb="1" eb="2">
      <t>タカ</t>
    </rPh>
    <phoneticPr fontId="1"/>
  </si>
  <si>
    <t>行幅</t>
    <rPh sb="0" eb="1">
      <t>ギョウ</t>
    </rPh>
    <rPh sb="1" eb="2">
      <t>ハバ</t>
    </rPh>
    <phoneticPr fontId="1"/>
  </si>
  <si>
    <t>各表示項目のデータ文字数が表示される幅とする。</t>
    <rPh sb="0" eb="1">
      <t>カク</t>
    </rPh>
    <rPh sb="1" eb="3">
      <t>ヒョウジ</t>
    </rPh>
    <rPh sb="3" eb="5">
      <t>コウモク</t>
    </rPh>
    <rPh sb="9" eb="12">
      <t>モジスウ</t>
    </rPh>
    <rPh sb="13" eb="15">
      <t>ヒョウジ</t>
    </rPh>
    <rPh sb="18" eb="19">
      <t>ハバ</t>
    </rPh>
    <phoneticPr fontId="1"/>
  </si>
  <si>
    <t>編集</t>
    <rPh sb="0" eb="2">
      <t>ヘンシュウ</t>
    </rPh>
    <phoneticPr fontId="1"/>
  </si>
  <si>
    <t>不可</t>
    <rPh sb="0" eb="2">
      <t>フカ</t>
    </rPh>
    <phoneticPr fontId="1"/>
  </si>
  <si>
    <t>背景色</t>
    <rPh sb="0" eb="3">
      <t>ハイケイショク</t>
    </rPh>
    <phoneticPr fontId="1"/>
  </si>
  <si>
    <t>規定値</t>
    <rPh sb="0" eb="3">
      <t>キテイチ</t>
    </rPh>
    <phoneticPr fontId="1"/>
  </si>
  <si>
    <t>ダブルクリック及びエンターキー押下時</t>
    <rPh sb="7" eb="8">
      <t>オヨ</t>
    </rPh>
    <rPh sb="15" eb="17">
      <t>オウカ</t>
    </rPh>
    <rPh sb="17" eb="18">
      <t>ジ</t>
    </rPh>
    <phoneticPr fontId="1"/>
  </si>
  <si>
    <t>以下のメッセージを表示する。</t>
    <rPh sb="0" eb="2">
      <t>イカ</t>
    </rPh>
    <rPh sb="9" eb="11">
      <t>ヒョウジ</t>
    </rPh>
    <phoneticPr fontId="1"/>
  </si>
  <si>
    <t>一覧表で指定されたデータを取得し、入力領域に表示します。</t>
    <rPh sb="0" eb="2">
      <t>イチラン</t>
    </rPh>
    <rPh sb="2" eb="3">
      <t>ヒョウ</t>
    </rPh>
    <rPh sb="4" eb="6">
      <t>シテイ</t>
    </rPh>
    <rPh sb="13" eb="15">
      <t>シュトク</t>
    </rPh>
    <rPh sb="17" eb="19">
      <t>ニュウリョク</t>
    </rPh>
    <rPh sb="19" eb="21">
      <t>リョウイキ</t>
    </rPh>
    <rPh sb="22" eb="24">
      <t>ヒョウジ</t>
    </rPh>
    <phoneticPr fontId="1"/>
  </si>
  <si>
    <t>「いいえ」をクリック時は処理を中断する。</t>
    <rPh sb="10" eb="11">
      <t>ジ</t>
    </rPh>
    <rPh sb="12" eb="14">
      <t>ショリ</t>
    </rPh>
    <rPh sb="15" eb="17">
      <t>チュウダン</t>
    </rPh>
    <phoneticPr fontId="1"/>
  </si>
  <si>
    <t>指定された条件に該当するデータが存在しませんでした。</t>
    <rPh sb="0" eb="2">
      <t>シテイ</t>
    </rPh>
    <rPh sb="5" eb="7">
      <t>ジョウケン</t>
    </rPh>
    <rPh sb="8" eb="10">
      <t>ガイトウ</t>
    </rPh>
    <rPh sb="16" eb="18">
      <t>ソンザイ</t>
    </rPh>
    <phoneticPr fontId="1"/>
  </si>
  <si>
    <t>データ登録処理正常終了時</t>
    <rPh sb="3" eb="5">
      <t>トウロク</t>
    </rPh>
    <rPh sb="5" eb="7">
      <t>ショリ</t>
    </rPh>
    <rPh sb="7" eb="9">
      <t>セイジョウ</t>
    </rPh>
    <rPh sb="9" eb="11">
      <t>シュウリョウ</t>
    </rPh>
    <rPh sb="11" eb="12">
      <t>ジ</t>
    </rPh>
    <phoneticPr fontId="1"/>
  </si>
  <si>
    <t>入力領域のコントロールを編集可能状態に設定する。</t>
    <rPh sb="0" eb="2">
      <t>ニュウリョク</t>
    </rPh>
    <rPh sb="2" eb="4">
      <t>リョウイキ</t>
    </rPh>
    <rPh sb="12" eb="14">
      <t>ヘンシュウ</t>
    </rPh>
    <rPh sb="14" eb="16">
      <t>カノウ</t>
    </rPh>
    <rPh sb="16" eb="18">
      <t>ジョウタイ</t>
    </rPh>
    <rPh sb="19" eb="21">
      <t>セッテイ</t>
    </rPh>
    <phoneticPr fontId="1"/>
  </si>
  <si>
    <t>98</t>
    <phoneticPr fontId="1"/>
  </si>
  <si>
    <t>20</t>
    <phoneticPr fontId="1"/>
  </si>
  <si>
    <t>19</t>
    <phoneticPr fontId="1"/>
  </si>
  <si>
    <t>データ取得が正常に取得できた場合</t>
    <rPh sb="6" eb="8">
      <t>セイジョウ</t>
    </rPh>
    <rPh sb="9" eb="11">
      <t>シュトク</t>
    </rPh>
    <rPh sb="14" eb="16">
      <t>バアイ</t>
    </rPh>
    <phoneticPr fontId="1"/>
  </si>
  <si>
    <t>取得情報を以下変数へセットする。</t>
    <phoneticPr fontId="1"/>
  </si>
  <si>
    <t>&lt;sApDbName&gt;の切断開始</t>
    <rPh sb="12" eb="14">
      <t>セツダン</t>
    </rPh>
    <rPh sb="14" eb="16">
      <t>カイシ</t>
    </rPh>
    <phoneticPr fontId="1"/>
  </si>
  <si>
    <t>&lt;sApDbName&gt;の接続開始</t>
    <rPh sb="12" eb="14">
      <t>セツゾク</t>
    </rPh>
    <rPh sb="14" eb="16">
      <t>カイシ</t>
    </rPh>
    <phoneticPr fontId="1"/>
  </si>
  <si>
    <t>&lt;sDjDbName&gt;の接続開始</t>
    <rPh sb="12" eb="14">
      <t>セツゾク</t>
    </rPh>
    <rPh sb="14" eb="16">
      <t>カイシ</t>
    </rPh>
    <phoneticPr fontId="1"/>
  </si>
  <si>
    <t>&lt;sDjDbName&gt;の接続異常終了</t>
    <rPh sb="12" eb="14">
      <t>セツゾク</t>
    </rPh>
    <rPh sb="14" eb="16">
      <t>イジョウ</t>
    </rPh>
    <rPh sb="16" eb="18">
      <t>シュウリョウ</t>
    </rPh>
    <phoneticPr fontId="1"/>
  </si>
  <si>
    <t>&lt;sDjDbName&gt;の接続正常終了</t>
    <rPh sb="12" eb="14">
      <t>セツゾク</t>
    </rPh>
    <rPh sb="14" eb="16">
      <t>セイジョウ</t>
    </rPh>
    <rPh sb="16" eb="18">
      <t>シュウリョウ</t>
    </rPh>
    <phoneticPr fontId="1"/>
  </si>
  <si>
    <t>&lt;sDjDbName&gt;の切断開始</t>
    <rPh sb="12" eb="14">
      <t>セツダン</t>
    </rPh>
    <rPh sb="14" eb="16">
      <t>カイシ</t>
    </rPh>
    <phoneticPr fontId="1"/>
  </si>
  <si>
    <t>&lt;指定された処理区分&gt;</t>
    <rPh sb="1" eb="3">
      <t>シテイ</t>
    </rPh>
    <rPh sb="6" eb="8">
      <t>ショリ</t>
    </rPh>
    <rPh sb="8" eb="10">
      <t>クブン</t>
    </rPh>
    <phoneticPr fontId="1"/>
  </si>
  <si>
    <t>データ検索ログ出力処理</t>
    <rPh sb="3" eb="5">
      <t>ケンサク</t>
    </rPh>
    <rPh sb="7" eb="9">
      <t>シュツリョク</t>
    </rPh>
    <rPh sb="9" eb="11">
      <t>ショリ</t>
    </rPh>
    <phoneticPr fontId="1"/>
  </si>
  <si>
    <t>データ検索処理　&lt;指定された処理内容&gt;</t>
    <rPh sb="3" eb="5">
      <t>ケンサク</t>
    </rPh>
    <rPh sb="5" eb="7">
      <t>ショリ</t>
    </rPh>
    <rPh sb="9" eb="11">
      <t>シテイ</t>
    </rPh>
    <rPh sb="14" eb="16">
      <t>ショリ</t>
    </rPh>
    <rPh sb="16" eb="18">
      <t>ナイヨウ</t>
    </rPh>
    <phoneticPr fontId="1"/>
  </si>
  <si>
    <t>処理開始</t>
    <rPh sb="0" eb="2">
      <t>ショリ</t>
    </rPh>
    <rPh sb="2" eb="4">
      <t>カイシ</t>
    </rPh>
    <phoneticPr fontId="1"/>
  </si>
  <si>
    <t>処理終了</t>
    <rPh sb="0" eb="2">
      <t>ショリ</t>
    </rPh>
    <rPh sb="2" eb="4">
      <t>シュウリョウ</t>
    </rPh>
    <phoneticPr fontId="1"/>
  </si>
  <si>
    <t>データ検索処理終了処理</t>
    <rPh sb="3" eb="5">
      <t>ケンサク</t>
    </rPh>
    <rPh sb="5" eb="7">
      <t>ショリ</t>
    </rPh>
    <rPh sb="7" eb="9">
      <t>シュウリョウ</t>
    </rPh>
    <rPh sb="9" eb="11">
      <t>ショリ</t>
    </rPh>
    <phoneticPr fontId="1"/>
  </si>
  <si>
    <t>以下のメッセージを表示する</t>
    <phoneticPr fontId="1"/>
  </si>
  <si>
    <t>入力領域のデータを登録します。</t>
    <rPh sb="0" eb="2">
      <t>ニュウリョク</t>
    </rPh>
    <rPh sb="2" eb="4">
      <t>リョウイキ</t>
    </rPh>
    <rPh sb="9" eb="11">
      <t>トウロク</t>
    </rPh>
    <phoneticPr fontId="1"/>
  </si>
  <si>
    <t>以下処理に従う</t>
    <rPh sb="0" eb="2">
      <t>イカ</t>
    </rPh>
    <rPh sb="2" eb="4">
      <t>ショリ</t>
    </rPh>
    <rPh sb="5" eb="6">
      <t>シタガ</t>
    </rPh>
    <phoneticPr fontId="1"/>
  </si>
  <si>
    <t>トランザクションプロパティをTrueに設定する。</t>
    <rPh sb="19" eb="21">
      <t>セッテイ</t>
    </rPh>
    <phoneticPr fontId="1"/>
  </si>
  <si>
    <t>アプリケーションDB情報</t>
    <rPh sb="10" eb="12">
      <t>ジョウホウ</t>
    </rPh>
    <phoneticPr fontId="1"/>
  </si>
  <si>
    <t>main_masters</t>
    <phoneticPr fontId="1"/>
  </si>
  <si>
    <t>upk_k42</t>
    <phoneticPr fontId="1"/>
  </si>
  <si>
    <t>工具番号</t>
    <rPh sb="0" eb="2">
      <t>コウグ</t>
    </rPh>
    <rPh sb="2" eb="4">
      <t>バンゴウ</t>
    </rPh>
    <phoneticPr fontId="1"/>
  </si>
  <si>
    <t>車種</t>
    <rPh sb="0" eb="2">
      <t>シャシュ</t>
    </rPh>
    <phoneticPr fontId="1"/>
  </si>
  <si>
    <t>×</t>
    <phoneticPr fontId="1"/>
  </si>
  <si>
    <t>ダイヤジクスDBを切断する。</t>
    <rPh sb="9" eb="11">
      <t>セツダン</t>
    </rPh>
    <phoneticPr fontId="1"/>
  </si>
  <si>
    <t>ログ出力処理</t>
    <rPh sb="2" eb="4">
      <t>シュツリョク</t>
    </rPh>
    <rPh sb="4" eb="6">
      <t>ショリ</t>
    </rPh>
    <phoneticPr fontId="4"/>
  </si>
  <si>
    <t>データベース接続正常時</t>
    <rPh sb="6" eb="8">
      <t>セツゾク</t>
    </rPh>
    <rPh sb="8" eb="10">
      <t>セイジョウ</t>
    </rPh>
    <rPh sb="10" eb="11">
      <t>ジ</t>
    </rPh>
    <phoneticPr fontId="1"/>
  </si>
  <si>
    <t>getdate()</t>
    <phoneticPr fontId="1"/>
  </si>
  <si>
    <t>＜システムを起動したクライアントPCのIPアドレス＞</t>
    <phoneticPr fontId="1"/>
  </si>
  <si>
    <t>共通定数定義</t>
    <rPh sb="0" eb="2">
      <t>キョウツウ</t>
    </rPh>
    <rPh sb="2" eb="4">
      <t>テイスウ</t>
    </rPh>
    <rPh sb="4" eb="6">
      <t>テイギ</t>
    </rPh>
    <phoneticPr fontId="4"/>
  </si>
  <si>
    <t>&lt;処理内で指定された付加情報1&gt;</t>
    <rPh sb="1" eb="3">
      <t>ショリ</t>
    </rPh>
    <rPh sb="3" eb="4">
      <t>ナイ</t>
    </rPh>
    <rPh sb="5" eb="7">
      <t>シテイ</t>
    </rPh>
    <rPh sb="10" eb="12">
      <t>フカ</t>
    </rPh>
    <rPh sb="12" eb="14">
      <t>ジョウホウ</t>
    </rPh>
    <phoneticPr fontId="1"/>
  </si>
  <si>
    <t>&lt;処理内で指定された付加情報2&gt;</t>
    <rPh sb="1" eb="3">
      <t>ショリ</t>
    </rPh>
    <rPh sb="3" eb="4">
      <t>ナイ</t>
    </rPh>
    <rPh sb="5" eb="7">
      <t>シテイ</t>
    </rPh>
    <rPh sb="10" eb="12">
      <t>フカ</t>
    </rPh>
    <rPh sb="12" eb="14">
      <t>ジョウホウ</t>
    </rPh>
    <phoneticPr fontId="1"/>
  </si>
  <si>
    <t>&lt;システムを起動したログイン担当者ID&gt;</t>
    <rPh sb="6" eb="8">
      <t>キドウ</t>
    </rPh>
    <rPh sb="14" eb="17">
      <t>タントウシャ</t>
    </rPh>
    <phoneticPr fontId="1"/>
  </si>
  <si>
    <t>データベース接続異常時</t>
    <rPh sb="6" eb="8">
      <t>セツゾク</t>
    </rPh>
    <rPh sb="8" eb="10">
      <t>イジョウ</t>
    </rPh>
    <rPh sb="10" eb="11">
      <t>ジ</t>
    </rPh>
    <phoneticPr fontId="1"/>
  </si>
  <si>
    <t>以下メッセージを表示する。</t>
    <rPh sb="0" eb="2">
      <t>イカ</t>
    </rPh>
    <rPh sb="8" eb="10">
      <t>ヒョウジ</t>
    </rPh>
    <phoneticPr fontId="1"/>
  </si>
  <si>
    <t>処理ログ出力時にメインマスタデータベースの接続に失敗しました。</t>
    <rPh sb="0" eb="2">
      <t>ショリ</t>
    </rPh>
    <rPh sb="4" eb="6">
      <t>シュツリョク</t>
    </rPh>
    <rPh sb="6" eb="7">
      <t>ジ</t>
    </rPh>
    <rPh sb="21" eb="23">
      <t>セツゾク</t>
    </rPh>
    <rPh sb="24" eb="26">
      <t>シッパイ</t>
    </rPh>
    <phoneticPr fontId="1"/>
  </si>
  <si>
    <t>メインマスタDB切断処理</t>
    <rPh sb="8" eb="10">
      <t>セツダン</t>
    </rPh>
    <rPh sb="10" eb="12">
      <t>ショリ</t>
    </rPh>
    <phoneticPr fontId="4"/>
  </si>
  <si>
    <t>メインマスタDB接続処理</t>
    <rPh sb="8" eb="10">
      <t>セツゾク</t>
    </rPh>
    <rPh sb="10" eb="12">
      <t>ショリ</t>
    </rPh>
    <phoneticPr fontId="4"/>
  </si>
  <si>
    <t>メインマスタDBに接続処理する。</t>
    <rPh sb="9" eb="11">
      <t>セツゾク</t>
    </rPh>
    <rPh sb="11" eb="13">
      <t>ショリ</t>
    </rPh>
    <phoneticPr fontId="1"/>
  </si>
  <si>
    <t>メインマスタDBを切断する。</t>
    <rPh sb="9" eb="11">
      <t>セツダン</t>
    </rPh>
    <phoneticPr fontId="1"/>
  </si>
  <si>
    <t>以下メッセージを出力する。</t>
    <rPh sb="0" eb="2">
      <t>イカ</t>
    </rPh>
    <rPh sb="8" eb="10">
      <t>シュツリョク</t>
    </rPh>
    <phoneticPr fontId="1"/>
  </si>
  <si>
    <t>メインマスタデータベースの切断に失敗しました。</t>
    <rPh sb="13" eb="15">
      <t>セツダン</t>
    </rPh>
    <rPh sb="16" eb="18">
      <t>シッパイ</t>
    </rPh>
    <phoneticPr fontId="1"/>
  </si>
  <si>
    <t>メインマスタデータベースの接続に失敗しました。</t>
    <rPh sb="13" eb="15">
      <t>セツゾク</t>
    </rPh>
    <rPh sb="16" eb="18">
      <t>シッパイ</t>
    </rPh>
    <phoneticPr fontId="1"/>
  </si>
  <si>
    <t>アプリケーションデータベース情報取得処理</t>
    <rPh sb="14" eb="16">
      <t>ジョウホウ</t>
    </rPh>
    <rPh sb="16" eb="18">
      <t>シュトク</t>
    </rPh>
    <rPh sb="18" eb="20">
      <t>ショリ</t>
    </rPh>
    <phoneticPr fontId="1"/>
  </si>
  <si>
    <t>アプリケーションDB情報取得異常</t>
    <rPh sb="10" eb="12">
      <t>ジョウホウ</t>
    </rPh>
    <rPh sb="12" eb="14">
      <t>シュトク</t>
    </rPh>
    <rPh sb="14" eb="16">
      <t>イジョウ</t>
    </rPh>
    <phoneticPr fontId="1"/>
  </si>
  <si>
    <t>アプリケーションDB情報取得正常</t>
    <rPh sb="10" eb="12">
      <t>ジョウホウ</t>
    </rPh>
    <rPh sb="12" eb="14">
      <t>シュトク</t>
    </rPh>
    <rPh sb="14" eb="16">
      <t>セイジョウ</t>
    </rPh>
    <phoneticPr fontId="1"/>
  </si>
  <si>
    <t>データ取得ができなかった場合</t>
    <phoneticPr fontId="1"/>
  </si>
  <si>
    <t>メインマスタデータベースよりアプリケーションDBの情報取得に失敗しました。</t>
    <rPh sb="25" eb="27">
      <t>ジョウホウ</t>
    </rPh>
    <rPh sb="27" eb="29">
      <t>シュトク</t>
    </rPh>
    <rPh sb="30" eb="32">
      <t>シッパイ</t>
    </rPh>
    <phoneticPr fontId="1"/>
  </si>
  <si>
    <t>該当画面を終了</t>
    <rPh sb="0" eb="2">
      <t>ガイトウ</t>
    </rPh>
    <rPh sb="2" eb="4">
      <t>ガメン</t>
    </rPh>
    <rPh sb="5" eb="7">
      <t>シュウリョウ</t>
    </rPh>
    <phoneticPr fontId="1"/>
  </si>
  <si>
    <t>該当画面を終了する</t>
    <rPh sb="0" eb="2">
      <t>ガイトウ</t>
    </rPh>
    <rPh sb="2" eb="4">
      <t>ガメン</t>
    </rPh>
    <rPh sb="5" eb="7">
      <t>シュウリョウ</t>
    </rPh>
    <phoneticPr fontId="1"/>
  </si>
  <si>
    <t>&lt;sMmDbName&gt;, &lt;sMmDbUser&gt;, &lt;sMmDbPass&gt;</t>
    <phoneticPr fontId="1"/>
  </si>
  <si>
    <t>P_CONS_PG_CODE</t>
    <phoneticPr fontId="1"/>
  </si>
  <si>
    <t>&lt;sApDbName&gt;, &lt;sApDbUser&gt;, &lt;sApDbPass&gt;</t>
    <phoneticPr fontId="1"/>
  </si>
  <si>
    <t>&lt;sDjDbName&gt;, &lt;sDjDbUser&gt;, &lt;sDjDbPass&gt;</t>
    <phoneticPr fontId="1"/>
  </si>
  <si>
    <t>以下のメッセージを出力する。</t>
    <rPh sb="0" eb="2">
      <t>イカ</t>
    </rPh>
    <rPh sb="9" eb="11">
      <t>シュツリョク</t>
    </rPh>
    <phoneticPr fontId="1"/>
  </si>
  <si>
    <t>機能制限情報が正常に取得できた場合</t>
    <rPh sb="0" eb="2">
      <t>キノウ</t>
    </rPh>
    <rPh sb="2" eb="4">
      <t>セイゲン</t>
    </rPh>
    <rPh sb="4" eb="6">
      <t>ジョウホウ</t>
    </rPh>
    <rPh sb="7" eb="9">
      <t>セイジョウ</t>
    </rPh>
    <rPh sb="10" eb="12">
      <t>シュトク</t>
    </rPh>
    <rPh sb="15" eb="17">
      <t>バアイ</t>
    </rPh>
    <phoneticPr fontId="1"/>
  </si>
  <si>
    <t>&lt;指定されたP_CONS_PG_CODE&gt;</t>
    <rPh sb="1" eb="3">
      <t>シテイ</t>
    </rPh>
    <phoneticPr fontId="1"/>
  </si>
  <si>
    <t>処理日時</t>
  </si>
  <si>
    <t>プロジェクトコード</t>
  </si>
  <si>
    <t>プログラムコード</t>
  </si>
  <si>
    <t>処理区分</t>
  </si>
  <si>
    <t>処理内容</t>
  </si>
  <si>
    <t>付加情報1</t>
  </si>
  <si>
    <t>付加情報2</t>
  </si>
  <si>
    <t>レコード作成日</t>
  </si>
  <si>
    <t>レコード作成者ID</t>
  </si>
  <si>
    <t>&lt;指定されたプログラムファイル名&gt;＋".exeを起動"</t>
    <rPh sb="1" eb="3">
      <t>シテイ</t>
    </rPh>
    <rPh sb="15" eb="16">
      <t>メイ</t>
    </rPh>
    <rPh sb="24" eb="26">
      <t>キドウ</t>
    </rPh>
    <phoneticPr fontId="1"/>
  </si>
  <si>
    <t>0</t>
    <phoneticPr fontId="1"/>
  </si>
  <si>
    <t>&lt;指定されたプログラムファイル名&gt;＋".exeを終了"</t>
    <rPh sb="1" eb="3">
      <t>シテイ</t>
    </rPh>
    <rPh sb="15" eb="16">
      <t>メイ</t>
    </rPh>
    <rPh sb="24" eb="26">
      <t>シュウリョウ</t>
    </rPh>
    <phoneticPr fontId="1"/>
  </si>
  <si>
    <t>画面起動ログ出力処理</t>
    <rPh sb="0" eb="2">
      <t>ガメン</t>
    </rPh>
    <rPh sb="2" eb="4">
      <t>キドウ</t>
    </rPh>
    <rPh sb="6" eb="8">
      <t>シュツリョク</t>
    </rPh>
    <rPh sb="8" eb="10">
      <t>ショリ</t>
    </rPh>
    <phoneticPr fontId="1"/>
  </si>
  <si>
    <t>画面終了ログ出力処理</t>
    <rPh sb="0" eb="2">
      <t>ガメン</t>
    </rPh>
    <rPh sb="2" eb="4">
      <t>シュウリョウ</t>
    </rPh>
    <rPh sb="6" eb="8">
      <t>シュツリョク</t>
    </rPh>
    <rPh sb="8" eb="10">
      <t>ショリ</t>
    </rPh>
    <phoneticPr fontId="1"/>
  </si>
  <si>
    <t>画面起動異常ログ出力処理</t>
    <rPh sb="0" eb="2">
      <t>ガメン</t>
    </rPh>
    <rPh sb="2" eb="4">
      <t>キドウ</t>
    </rPh>
    <rPh sb="4" eb="6">
      <t>イジョウ</t>
    </rPh>
    <rPh sb="8" eb="10">
      <t>シュツリョク</t>
    </rPh>
    <rPh sb="10" eb="12">
      <t>ショリ</t>
    </rPh>
    <phoneticPr fontId="1"/>
  </si>
  <si>
    <t>以下メッセージを表示する。</t>
    <rPh sb="0" eb="2">
      <t>イカ</t>
    </rPh>
    <rPh sb="8" eb="10">
      <t>ヒョウジ</t>
    </rPh>
    <phoneticPr fontId="1"/>
  </si>
  <si>
    <t>&lt;指定された画面名称&gt;＋"画面の起動処理に失敗しました。"</t>
    <rPh sb="1" eb="3">
      <t>シテイ</t>
    </rPh>
    <rPh sb="6" eb="8">
      <t>ガメン</t>
    </rPh>
    <rPh sb="8" eb="10">
      <t>メイショウ</t>
    </rPh>
    <phoneticPr fontId="1"/>
  </si>
  <si>
    <t>&lt;指定された画面名&gt;起動処理異常</t>
    <rPh sb="1" eb="3">
      <t>シテイ</t>
    </rPh>
    <rPh sb="6" eb="8">
      <t>ガメン</t>
    </rPh>
    <rPh sb="8" eb="9">
      <t>メイ</t>
    </rPh>
    <phoneticPr fontId="1"/>
  </si>
  <si>
    <t>&lt;指定された付加情報1&gt;</t>
    <rPh sb="1" eb="3">
      <t>シテイ</t>
    </rPh>
    <rPh sb="6" eb="8">
      <t>フカ</t>
    </rPh>
    <rPh sb="8" eb="10">
      <t>ジョウホウ</t>
    </rPh>
    <phoneticPr fontId="1"/>
  </si>
  <si>
    <t>画面名</t>
    <rPh sb="0" eb="2">
      <t>ガメン</t>
    </rPh>
    <rPh sb="2" eb="3">
      <t>メイ</t>
    </rPh>
    <phoneticPr fontId="1"/>
  </si>
  <si>
    <t>結合条件</t>
    <rPh sb="0" eb="2">
      <t>ケツゴウ</t>
    </rPh>
    <phoneticPr fontId="1"/>
  </si>
  <si>
    <t>AND</t>
    <phoneticPr fontId="1"/>
  </si>
  <si>
    <t>X</t>
  </si>
  <si>
    <t>A9</t>
  </si>
  <si>
    <t>取得データ設定</t>
    <rPh sb="0" eb="2">
      <t>シュトク</t>
    </rPh>
    <rPh sb="5" eb="7">
      <t>セッテイ</t>
    </rPh>
    <phoneticPr fontId="1"/>
  </si>
  <si>
    <t>「はい」をクリック時</t>
    <phoneticPr fontId="1"/>
  </si>
  <si>
    <t>列ヘッダーダブルクリック時</t>
    <rPh sb="0" eb="1">
      <t>レツ</t>
    </rPh>
    <rPh sb="12" eb="13">
      <t>ジ</t>
    </rPh>
    <phoneticPr fontId="1"/>
  </si>
  <si>
    <t>検索処理時の入力必須項目が指定されていることを確認する。（2.画面項目仕様の必須欄参照）</t>
    <rPh sb="0" eb="2">
      <t>ケンサク</t>
    </rPh>
    <rPh sb="2" eb="4">
      <t>ショリ</t>
    </rPh>
    <rPh sb="4" eb="5">
      <t>ジ</t>
    </rPh>
    <rPh sb="6" eb="8">
      <t>ニュウリョク</t>
    </rPh>
    <rPh sb="8" eb="10">
      <t>ヒッス</t>
    </rPh>
    <rPh sb="10" eb="12">
      <t>コウモク</t>
    </rPh>
    <rPh sb="13" eb="15">
      <t>シテイ</t>
    </rPh>
    <rPh sb="23" eb="25">
      <t>カクニン</t>
    </rPh>
    <phoneticPr fontId="1"/>
  </si>
  <si>
    <t>&lt;lTantouId&gt;</t>
    <phoneticPr fontId="1"/>
  </si>
  <si>
    <t>AND</t>
  </si>
  <si>
    <t>1</t>
  </si>
  <si>
    <t>&lt;指定された付加情報2&gt;</t>
    <rPh sb="1" eb="3">
      <t>シテイ</t>
    </rPh>
    <rPh sb="6" eb="8">
      <t>フカ</t>
    </rPh>
    <rPh sb="8" eb="10">
      <t>ジョウホウ</t>
    </rPh>
    <phoneticPr fontId="1"/>
  </si>
  <si>
    <t>P_CONS_PG_CODE</t>
    <phoneticPr fontId="1"/>
  </si>
  <si>
    <t>入力領域項目処理説明</t>
    <rPh sb="0" eb="2">
      <t>ニュウリョク</t>
    </rPh>
    <rPh sb="2" eb="4">
      <t>リョウイキ</t>
    </rPh>
    <rPh sb="4" eb="6">
      <t>コウモク</t>
    </rPh>
    <rPh sb="6" eb="8">
      <t>ショリ</t>
    </rPh>
    <rPh sb="8" eb="10">
      <t>セツメイ</t>
    </rPh>
    <phoneticPr fontId="1"/>
  </si>
  <si>
    <t>指定された検索条件によりデータを検索します。</t>
    <rPh sb="0" eb="2">
      <t>シテイ</t>
    </rPh>
    <rPh sb="5" eb="7">
      <t>ケンサク</t>
    </rPh>
    <rPh sb="7" eb="9">
      <t>ジョウケン</t>
    </rPh>
    <rPh sb="16" eb="18">
      <t>ケンサク</t>
    </rPh>
    <phoneticPr fontId="1"/>
  </si>
  <si>
    <t>指定データ削除処理</t>
    <rPh sb="0" eb="2">
      <t>シテイ</t>
    </rPh>
    <rPh sb="5" eb="7">
      <t>サクジョ</t>
    </rPh>
    <rPh sb="7" eb="9">
      <t>ショリ</t>
    </rPh>
    <phoneticPr fontId="1"/>
  </si>
  <si>
    <t>存在確認が異常の場合</t>
    <rPh sb="0" eb="2">
      <t>ソンザイ</t>
    </rPh>
    <rPh sb="2" eb="4">
      <t>カクニン</t>
    </rPh>
    <rPh sb="5" eb="7">
      <t>イジョウ</t>
    </rPh>
    <rPh sb="8" eb="10">
      <t>バアイ</t>
    </rPh>
    <phoneticPr fontId="1"/>
  </si>
  <si>
    <t>更新・追加データ設定項目</t>
    <rPh sb="0" eb="2">
      <t>コウシン</t>
    </rPh>
    <rPh sb="3" eb="5">
      <t>ツイカ</t>
    </rPh>
    <rPh sb="8" eb="10">
      <t>セッテイ</t>
    </rPh>
    <rPh sb="10" eb="12">
      <t>コウモク</t>
    </rPh>
    <phoneticPr fontId="1"/>
  </si>
  <si>
    <t>更新・追加設定データ</t>
    <rPh sb="0" eb="2">
      <t>コウシン</t>
    </rPh>
    <rPh sb="3" eb="5">
      <t>ツイカ</t>
    </rPh>
    <rPh sb="5" eb="7">
      <t>セッテイ</t>
    </rPh>
    <phoneticPr fontId="1"/>
  </si>
  <si>
    <t>追加処理時</t>
    <rPh sb="0" eb="2">
      <t>ツイカ</t>
    </rPh>
    <rPh sb="2" eb="4">
      <t>ショリ</t>
    </rPh>
    <rPh sb="4" eb="5">
      <t>ジ</t>
    </rPh>
    <phoneticPr fontId="1"/>
  </si>
  <si>
    <t>更新処理時</t>
    <rPh sb="0" eb="2">
      <t>コウシン</t>
    </rPh>
    <rPh sb="2" eb="4">
      <t>ショリ</t>
    </rPh>
    <rPh sb="4" eb="5">
      <t>ジ</t>
    </rPh>
    <phoneticPr fontId="1"/>
  </si>
  <si>
    <t>レコード編集日</t>
    <rPh sb="4" eb="6">
      <t>ヘンシュウ</t>
    </rPh>
    <phoneticPr fontId="1"/>
  </si>
  <si>
    <t>レコード編集者ID</t>
    <rPh sb="4" eb="6">
      <t>ヘンシュウ</t>
    </rPh>
    <phoneticPr fontId="1"/>
  </si>
  <si>
    <t>データ検索処理に予期しないエラーが発生しました。</t>
    <rPh sb="3" eb="5">
      <t>ケンサク</t>
    </rPh>
    <rPh sb="5" eb="7">
      <t>ショリ</t>
    </rPh>
    <rPh sb="8" eb="10">
      <t>ヨキ</t>
    </rPh>
    <rPh sb="17" eb="19">
      <t>ハッセイ</t>
    </rPh>
    <phoneticPr fontId="1"/>
  </si>
  <si>
    <t>以下条件にてメッセージを表示する。</t>
    <rPh sb="12" eb="14">
      <t>ヒョウジ</t>
    </rPh>
    <phoneticPr fontId="1"/>
  </si>
  <si>
    <t>O</t>
  </si>
  <si>
    <t>メインマスタDB</t>
    <phoneticPr fontId="1"/>
  </si>
  <si>
    <t>画面クリア</t>
    <rPh sb="0" eb="2">
      <t>ガメン</t>
    </rPh>
    <phoneticPr fontId="4"/>
  </si>
  <si>
    <t>画面クリア</t>
    <rPh sb="0" eb="2">
      <t>ガメン</t>
    </rPh>
    <phoneticPr fontId="1"/>
  </si>
  <si>
    <t>クリア値</t>
    <rPh sb="3" eb="4">
      <t>チ</t>
    </rPh>
    <phoneticPr fontId="1"/>
  </si>
  <si>
    <t>””</t>
    <phoneticPr fontId="1"/>
  </si>
  <si>
    <t>以下条件に従い画面項目をクリアする。</t>
    <rPh sb="0" eb="2">
      <t>イカ</t>
    </rPh>
    <rPh sb="2" eb="4">
      <t>ジョウケン</t>
    </rPh>
    <rPh sb="5" eb="6">
      <t>シタガ</t>
    </rPh>
    <rPh sb="7" eb="9">
      <t>ガメン</t>
    </rPh>
    <rPh sb="9" eb="11">
      <t>コウモク</t>
    </rPh>
    <phoneticPr fontId="1"/>
  </si>
  <si>
    <t>入力データの登録処理が完了しました。</t>
    <rPh sb="0" eb="2">
      <t>ニュウリョク</t>
    </rPh>
    <rPh sb="6" eb="8">
      <t>トウロク</t>
    </rPh>
    <rPh sb="8" eb="10">
      <t>ショリ</t>
    </rPh>
    <rPh sb="11" eb="13">
      <t>カンリョウ</t>
    </rPh>
    <phoneticPr fontId="1"/>
  </si>
  <si>
    <t>入力画面をクリアしてよろしいですか？</t>
    <phoneticPr fontId="1"/>
  </si>
  <si>
    <t>集合条件</t>
    <rPh sb="0" eb="2">
      <t>シュウゴウ</t>
    </rPh>
    <rPh sb="2" eb="4">
      <t>ジョウケン</t>
    </rPh>
    <phoneticPr fontId="1"/>
  </si>
  <si>
    <t>工具番号マスタ表示処理</t>
    <rPh sb="0" eb="2">
      <t>コウグ</t>
    </rPh>
    <rPh sb="2" eb="4">
      <t>バンゴウ</t>
    </rPh>
    <rPh sb="7" eb="9">
      <t>ヒョウジ</t>
    </rPh>
    <rPh sb="9" eb="11">
      <t>ショリ</t>
    </rPh>
    <phoneticPr fontId="1"/>
  </si>
  <si>
    <t>無</t>
    <rPh sb="0" eb="1">
      <t>ナシ</t>
    </rPh>
    <phoneticPr fontId="1"/>
  </si>
  <si>
    <t>保守間近</t>
    <rPh sb="0" eb="2">
      <t>ホシュ</t>
    </rPh>
    <rPh sb="2" eb="4">
      <t>マヂカ</t>
    </rPh>
    <phoneticPr fontId="1"/>
  </si>
  <si>
    <t>保守切れ</t>
    <rPh sb="0" eb="2">
      <t>ホシュ</t>
    </rPh>
    <rPh sb="2" eb="3">
      <t>ギ</t>
    </rPh>
    <phoneticPr fontId="1"/>
  </si>
  <si>
    <t>データ取得</t>
    <rPh sb="3" eb="5">
      <t>シュトク</t>
    </rPh>
    <phoneticPr fontId="1"/>
  </si>
  <si>
    <t>部品番号</t>
    <rPh sb="0" eb="2">
      <t>ブヒン</t>
    </rPh>
    <rPh sb="2" eb="4">
      <t>バンゴウ</t>
    </rPh>
    <phoneticPr fontId="26"/>
  </si>
  <si>
    <t>差異確認項目</t>
    <rPh sb="0" eb="2">
      <t>サイ</t>
    </rPh>
    <rPh sb="2" eb="4">
      <t>カクニン</t>
    </rPh>
    <rPh sb="4" eb="6">
      <t>コウモク</t>
    </rPh>
    <phoneticPr fontId="1"/>
  </si>
  <si>
    <t>システム設定情報取得</t>
    <rPh sb="4" eb="6">
      <t>セッテイ</t>
    </rPh>
    <rPh sb="6" eb="8">
      <t>ジョウホウ</t>
    </rPh>
    <rPh sb="8" eb="10">
      <t>シュトク</t>
    </rPh>
    <phoneticPr fontId="1"/>
  </si>
  <si>
    <t>以降の処理を実施</t>
    <rPh sb="0" eb="2">
      <t>イコウ</t>
    </rPh>
    <rPh sb="3" eb="5">
      <t>ショリ</t>
    </rPh>
    <rPh sb="6" eb="8">
      <t>ジッシ</t>
    </rPh>
    <phoneticPr fontId="1"/>
  </si>
  <si>
    <t>該当データ存在確認</t>
    <rPh sb="0" eb="2">
      <t>ガイトウ</t>
    </rPh>
    <rPh sb="5" eb="7">
      <t>ソンザイ</t>
    </rPh>
    <rPh sb="7" eb="9">
      <t>カクニン</t>
    </rPh>
    <phoneticPr fontId="1"/>
  </si>
  <si>
    <t>データ登録処理異常終了</t>
    <rPh sb="3" eb="5">
      <t>トウロク</t>
    </rPh>
    <rPh sb="5" eb="7">
      <t>ショリ</t>
    </rPh>
    <rPh sb="7" eb="9">
      <t>イジョウ</t>
    </rPh>
    <rPh sb="9" eb="11">
      <t>シュウリョウ</t>
    </rPh>
    <phoneticPr fontId="1"/>
  </si>
  <si>
    <t>X</t>
    <phoneticPr fontId="1"/>
  </si>
  <si>
    <t>次のコントロールへ移動する。</t>
    <phoneticPr fontId="1"/>
  </si>
  <si>
    <t>入力領域の他項目</t>
    <rPh sb="0" eb="2">
      <t>ニュウリョク</t>
    </rPh>
    <rPh sb="2" eb="4">
      <t>リョウイキ</t>
    </rPh>
    <rPh sb="5" eb="6">
      <t>ホカ</t>
    </rPh>
    <rPh sb="6" eb="8">
      <t>コウモク</t>
    </rPh>
    <phoneticPr fontId="1"/>
  </si>
  <si>
    <t>データベースのコミット処理を実施する。</t>
    <rPh sb="11" eb="13">
      <t>ショリ</t>
    </rPh>
    <rPh sb="14" eb="16">
      <t>ジッシ</t>
    </rPh>
    <phoneticPr fontId="1"/>
  </si>
  <si>
    <t>レコード削除日</t>
    <rPh sb="4" eb="6">
      <t>サクジョ</t>
    </rPh>
    <phoneticPr fontId="1"/>
  </si>
  <si>
    <t>レコード削除ID</t>
    <rPh sb="4" eb="6">
      <t>サクジョ</t>
    </rPh>
    <phoneticPr fontId="1"/>
  </si>
  <si>
    <t>NULL</t>
    <phoneticPr fontId="1"/>
  </si>
  <si>
    <t>以下条件により該当データの存在を確認する。（削除されているデータも確認するためビューではなくテーブルを検索）</t>
    <rPh sb="0" eb="2">
      <t>イカ</t>
    </rPh>
    <rPh sb="2" eb="4">
      <t>ジョウケン</t>
    </rPh>
    <rPh sb="7" eb="9">
      <t>ガイトウ</t>
    </rPh>
    <rPh sb="13" eb="15">
      <t>ソンザイ</t>
    </rPh>
    <rPh sb="16" eb="18">
      <t>カクニン</t>
    </rPh>
    <rPh sb="22" eb="24">
      <t>サクジョ</t>
    </rPh>
    <rPh sb="33" eb="35">
      <t>カクニン</t>
    </rPh>
    <rPh sb="51" eb="53">
      <t>ケンサク</t>
    </rPh>
    <phoneticPr fontId="1"/>
  </si>
  <si>
    <t>I/O</t>
    <phoneticPr fontId="1"/>
  </si>
  <si>
    <t>×</t>
    <phoneticPr fontId="1"/>
  </si>
  <si>
    <t>追加設定データ</t>
    <rPh sb="0" eb="2">
      <t>ツイカ</t>
    </rPh>
    <rPh sb="2" eb="4">
      <t>セッテイ</t>
    </rPh>
    <phoneticPr fontId="1"/>
  </si>
  <si>
    <t>getdate()</t>
  </si>
  <si>
    <t>〇</t>
    <phoneticPr fontId="1"/>
  </si>
  <si>
    <t>データ処理</t>
    <rPh sb="3" eb="5">
      <t>ショリ</t>
    </rPh>
    <phoneticPr fontId="1"/>
  </si>
  <si>
    <t>データベース整備</t>
    <rPh sb="6" eb="8">
      <t>セイビ</t>
    </rPh>
    <phoneticPr fontId="4"/>
  </si>
  <si>
    <t>バックアップ実行</t>
    <rPh sb="6" eb="8">
      <t>ジッコウ</t>
    </rPh>
    <phoneticPr fontId="4"/>
  </si>
  <si>
    <t>31</t>
    <phoneticPr fontId="1"/>
  </si>
  <si>
    <t>画面別操作権限情報取得.オペレーションID</t>
    <rPh sb="0" eb="2">
      <t>ガメン</t>
    </rPh>
    <rPh sb="2" eb="3">
      <t>ベツ</t>
    </rPh>
    <rPh sb="3" eb="5">
      <t>ソウサ</t>
    </rPh>
    <rPh sb="5" eb="7">
      <t>ケンゲン</t>
    </rPh>
    <rPh sb="7" eb="9">
      <t>ジョウホウ</t>
    </rPh>
    <rPh sb="9" eb="11">
      <t>シュトク</t>
    </rPh>
    <phoneticPr fontId="1"/>
  </si>
  <si>
    <t>画面別操作権限情報取得.許可</t>
    <rPh sb="0" eb="2">
      <t>ガメン</t>
    </rPh>
    <rPh sb="2" eb="3">
      <t>ベツ</t>
    </rPh>
    <rPh sb="3" eb="5">
      <t>ソウサ</t>
    </rPh>
    <rPh sb="5" eb="7">
      <t>ケンゲン</t>
    </rPh>
    <rPh sb="7" eb="9">
      <t>ジョウホウ</t>
    </rPh>
    <rPh sb="9" eb="11">
      <t>シュトク</t>
    </rPh>
    <rPh sb="12" eb="14">
      <t>キョカ</t>
    </rPh>
    <phoneticPr fontId="1"/>
  </si>
  <si>
    <t>画面別操作権限情報取得.プロジェクトコード = P_CONS_PJ_CODE</t>
    <phoneticPr fontId="1"/>
  </si>
  <si>
    <t>画面別操作権限情報取得.プログラムコード = P_CONS_PG_CODE</t>
    <phoneticPr fontId="1"/>
  </si>
  <si>
    <t>画面別操作権限情報取得.権限区分ID = &lt;iAuthority&gt;</t>
    <rPh sb="0" eb="2">
      <t>ガメン</t>
    </rPh>
    <rPh sb="2" eb="3">
      <t>ベツ</t>
    </rPh>
    <rPh sb="3" eb="5">
      <t>ソウサ</t>
    </rPh>
    <rPh sb="5" eb="7">
      <t>ケンゲン</t>
    </rPh>
    <rPh sb="7" eb="9">
      <t>ジョウホウ</t>
    </rPh>
    <rPh sb="9" eb="11">
      <t>シュトク</t>
    </rPh>
    <rPh sb="12" eb="14">
      <t>ケンゲン</t>
    </rPh>
    <rPh sb="14" eb="16">
      <t>クブン</t>
    </rPh>
    <phoneticPr fontId="1"/>
  </si>
  <si>
    <t>取得した許可情報により各コントロールの活性、非活性を設定する。（※2.画面項目仕様の「機能制限」欄を参照）</t>
    <rPh sb="4" eb="6">
      <t>キョカ</t>
    </rPh>
    <phoneticPr fontId="1"/>
  </si>
  <si>
    <t>&lt;各画面名&gt;画面の画面機能制限情報が取得できなかったため、&lt;各画面名&gt;画面を起動できませんでした。</t>
    <rPh sb="1" eb="2">
      <t>カク</t>
    </rPh>
    <rPh sb="2" eb="4">
      <t>ガメン</t>
    </rPh>
    <rPh sb="4" eb="5">
      <t>メイ</t>
    </rPh>
    <rPh sb="30" eb="31">
      <t>カク</t>
    </rPh>
    <rPh sb="31" eb="33">
      <t>ガメン</t>
    </rPh>
    <rPh sb="33" eb="34">
      <t>メイ</t>
    </rPh>
    <phoneticPr fontId="1"/>
  </si>
  <si>
    <t>画面機能制限情報取得異常</t>
    <rPh sb="0" eb="2">
      <t>ガメン</t>
    </rPh>
    <rPh sb="2" eb="4">
      <t>キノウ</t>
    </rPh>
    <rPh sb="4" eb="6">
      <t>セイゲン</t>
    </rPh>
    <rPh sb="6" eb="8">
      <t>ジョウホウ</t>
    </rPh>
    <rPh sb="10" eb="12">
      <t>イジョウ</t>
    </rPh>
    <phoneticPr fontId="1"/>
  </si>
  <si>
    <t>31</t>
    <phoneticPr fontId="1"/>
  </si>
  <si>
    <t>入</t>
    <rPh sb="0" eb="1">
      <t>ニュウ</t>
    </rPh>
    <phoneticPr fontId="1"/>
  </si>
  <si>
    <t>必</t>
    <rPh sb="0" eb="1">
      <t>ヒツ</t>
    </rPh>
    <phoneticPr fontId="1"/>
  </si>
  <si>
    <t>表</t>
    <rPh sb="0" eb="1">
      <t>ヒョウ</t>
    </rPh>
    <phoneticPr fontId="1"/>
  </si>
  <si>
    <t>更新</t>
    <rPh sb="0" eb="2">
      <t>コウシン</t>
    </rPh>
    <phoneticPr fontId="4"/>
  </si>
  <si>
    <t>画面起動異常時処理</t>
    <rPh sb="0" eb="2">
      <t>ガメン</t>
    </rPh>
    <rPh sb="2" eb="4">
      <t>キドウ</t>
    </rPh>
    <rPh sb="4" eb="6">
      <t>イジョウ</t>
    </rPh>
    <rPh sb="6" eb="7">
      <t>ジ</t>
    </rPh>
    <rPh sb="7" eb="9">
      <t>ショリ</t>
    </rPh>
    <phoneticPr fontId="1"/>
  </si>
  <si>
    <t>&lt;起動処理した画面名&gt;</t>
    <rPh sb="1" eb="3">
      <t>キドウ</t>
    </rPh>
    <rPh sb="3" eb="5">
      <t>ショリ</t>
    </rPh>
    <rPh sb="7" eb="9">
      <t>ガメン</t>
    </rPh>
    <rPh sb="9" eb="10">
      <t>メイ</t>
    </rPh>
    <phoneticPr fontId="1"/>
  </si>
  <si>
    <t>起動処理時の担当者情報取得異常時処理</t>
    <rPh sb="0" eb="2">
      <t>キドウ</t>
    </rPh>
    <rPh sb="2" eb="4">
      <t>ショリ</t>
    </rPh>
    <rPh sb="4" eb="5">
      <t>ジ</t>
    </rPh>
    <rPh sb="6" eb="9">
      <t>タントウシャ</t>
    </rPh>
    <rPh sb="9" eb="11">
      <t>ジョウホウ</t>
    </rPh>
    <rPh sb="11" eb="13">
      <t>シュトク</t>
    </rPh>
    <rPh sb="13" eb="15">
      <t>イジョウ</t>
    </rPh>
    <rPh sb="15" eb="16">
      <t>ジ</t>
    </rPh>
    <rPh sb="16" eb="18">
      <t>ショリ</t>
    </rPh>
    <phoneticPr fontId="1"/>
  </si>
  <si>
    <t>以下条件にてデータを追加・更新処理する。</t>
    <rPh sb="0" eb="2">
      <t>イカ</t>
    </rPh>
    <rPh sb="2" eb="4">
      <t>ジョウケン</t>
    </rPh>
    <rPh sb="10" eb="12">
      <t>ツイカ</t>
    </rPh>
    <rPh sb="13" eb="15">
      <t>コウシン</t>
    </rPh>
    <rPh sb="15" eb="17">
      <t>ショリ</t>
    </rPh>
    <phoneticPr fontId="1"/>
  </si>
  <si>
    <t>ON</t>
    <phoneticPr fontId="4"/>
  </si>
  <si>
    <t>メッセージ</t>
    <phoneticPr fontId="1"/>
  </si>
  <si>
    <t>33</t>
    <phoneticPr fontId="1"/>
  </si>
  <si>
    <t>34</t>
    <phoneticPr fontId="1"/>
  </si>
  <si>
    <t>部品番号集計処理データ</t>
    <rPh sb="0" eb="8">
      <t>ブヒンバンゴウシュウケイショリ</t>
    </rPh>
    <phoneticPr fontId="4"/>
  </si>
  <si>
    <t>部品番号別再集計</t>
    <rPh sb="0" eb="2">
      <t>ブヒン</t>
    </rPh>
    <rPh sb="2" eb="4">
      <t>バンゴウ</t>
    </rPh>
    <rPh sb="4" eb="5">
      <t>ベツ</t>
    </rPh>
    <rPh sb="5" eb="8">
      <t>サイシュウケイ</t>
    </rPh>
    <phoneticPr fontId="4"/>
  </si>
  <si>
    <t>指示された部品番号のストローク数を再集計する。</t>
    <rPh sb="0" eb="2">
      <t>シジ</t>
    </rPh>
    <rPh sb="5" eb="7">
      <t>ブヒン</t>
    </rPh>
    <rPh sb="7" eb="9">
      <t>バンゴウ</t>
    </rPh>
    <rPh sb="15" eb="16">
      <t>スウ</t>
    </rPh>
    <rPh sb="17" eb="20">
      <t>サイシュウケイ</t>
    </rPh>
    <phoneticPr fontId="1"/>
  </si>
  <si>
    <t>メール配信処理</t>
    <rPh sb="3" eb="5">
      <t>ハイシン</t>
    </rPh>
    <rPh sb="5" eb="7">
      <t>ショリ</t>
    </rPh>
    <phoneticPr fontId="1"/>
  </si>
  <si>
    <t>ログ出力</t>
    <rPh sb="2" eb="4">
      <t>シュツリョク</t>
    </rPh>
    <phoneticPr fontId="1"/>
  </si>
  <si>
    <t>更新テーブル</t>
    <rPh sb="0" eb="2">
      <t>コウシン</t>
    </rPh>
    <phoneticPr fontId="1"/>
  </si>
  <si>
    <t>采野</t>
    <phoneticPr fontId="1"/>
  </si>
  <si>
    <t>96</t>
    <phoneticPr fontId="1"/>
  </si>
  <si>
    <t>×</t>
    <phoneticPr fontId="4"/>
  </si>
  <si>
    <t>集合条件</t>
    <rPh sb="0" eb="2">
      <t>シュウゴウ</t>
    </rPh>
    <phoneticPr fontId="1"/>
  </si>
  <si>
    <t>97</t>
    <phoneticPr fontId="1"/>
  </si>
  <si>
    <t>工具番号リンク情報取得.部品番号</t>
    <rPh sb="0" eb="2">
      <t>コウグ</t>
    </rPh>
    <rPh sb="2" eb="4">
      <t>バンゴウ</t>
    </rPh>
    <rPh sb="7" eb="11">
      <t>ジョウホウシュトク</t>
    </rPh>
    <rPh sb="12" eb="14">
      <t>ブヒン</t>
    </rPh>
    <rPh sb="14" eb="16">
      <t>バンゴウ</t>
    </rPh>
    <phoneticPr fontId="0"/>
  </si>
  <si>
    <t>ログ出力</t>
    <rPh sb="2" eb="4">
      <t>シュツリョク</t>
    </rPh>
    <phoneticPr fontId="4"/>
  </si>
  <si>
    <t>メッセージの「はい」ボタンクリック時</t>
    <phoneticPr fontId="4"/>
  </si>
  <si>
    <t>メッセージ表示</t>
    <rPh sb="5" eb="7">
      <t>ヒョウジ</t>
    </rPh>
    <phoneticPr fontId="4"/>
  </si>
  <si>
    <t>以下条件によりマスタデータを取得し、&lt;該当画面.部品番号コントロール&gt;に設定する。</t>
    <rPh sb="0" eb="2">
      <t>イカ</t>
    </rPh>
    <rPh sb="2" eb="4">
      <t>ジョウケン</t>
    </rPh>
    <rPh sb="14" eb="16">
      <t>シュトク</t>
    </rPh>
    <rPh sb="36" eb="38">
      <t>セッテイ</t>
    </rPh>
    <phoneticPr fontId="4"/>
  </si>
  <si>
    <t>工具番号情報取得.工具番号</t>
    <rPh sb="0" eb="2">
      <t>コウグ</t>
    </rPh>
    <rPh sb="2" eb="4">
      <t>バンゴウ</t>
    </rPh>
    <rPh sb="4" eb="6">
      <t>ジョウホウ</t>
    </rPh>
    <rPh sb="6" eb="8">
      <t>シュトク</t>
    </rPh>
    <rPh sb="9" eb="11">
      <t>コウグ</t>
    </rPh>
    <rPh sb="11" eb="13">
      <t>バンゴウ</t>
    </rPh>
    <phoneticPr fontId="0"/>
  </si>
  <si>
    <t>以下条件によりマスタデータを取得し、&lt;該当画面.工具番号コントロール&gt;に設定する。</t>
    <rPh sb="0" eb="2">
      <t>イカ</t>
    </rPh>
    <rPh sb="2" eb="4">
      <t>ジョウケン</t>
    </rPh>
    <rPh sb="14" eb="16">
      <t>シュトク</t>
    </rPh>
    <rPh sb="24" eb="26">
      <t>コウグ</t>
    </rPh>
    <rPh sb="36" eb="38">
      <t>セッテイ</t>
    </rPh>
    <phoneticPr fontId="4"/>
  </si>
  <si>
    <t>部品番号マスタデータ取得・設定</t>
    <rPh sb="0" eb="4">
      <t>ブヒンバンゴウ</t>
    </rPh>
    <rPh sb="10" eb="12">
      <t>シュトク</t>
    </rPh>
    <rPh sb="13" eb="15">
      <t>セッテイ</t>
    </rPh>
    <phoneticPr fontId="4"/>
  </si>
  <si>
    <t>工具番号マスタデータ取得・設定</t>
    <rPh sb="0" eb="4">
      <t>コウグバンゴウ</t>
    </rPh>
    <rPh sb="10" eb="12">
      <t>シュトク</t>
    </rPh>
    <rPh sb="13" eb="15">
      <t>セッテイ</t>
    </rPh>
    <phoneticPr fontId="4"/>
  </si>
  <si>
    <t>v_k42_k_b_link</t>
  </si>
  <si>
    <t>v_k42_kougu_information</t>
  </si>
  <si>
    <t>費用発生マスタ表示処理</t>
    <rPh sb="0" eb="2">
      <t>ヒヨウ</t>
    </rPh>
    <rPh sb="2" eb="4">
      <t>ハッセイ</t>
    </rPh>
    <rPh sb="7" eb="9">
      <t>ヒョウジ</t>
    </rPh>
    <rPh sb="9" eb="11">
      <t>ショリ</t>
    </rPh>
    <phoneticPr fontId="1"/>
  </si>
  <si>
    <t>費用発生マスタデータ取得・設定</t>
    <rPh sb="10" eb="12">
      <t>シュトク</t>
    </rPh>
    <rPh sb="13" eb="15">
      <t>セッテイ</t>
    </rPh>
    <phoneticPr fontId="4"/>
  </si>
  <si>
    <t>以下条件によりマスタデータを取得し、&lt;該当画面.費用発生コントロール&gt;に設定する。</t>
    <rPh sb="0" eb="2">
      <t>イカ</t>
    </rPh>
    <rPh sb="2" eb="4">
      <t>ジョウケン</t>
    </rPh>
    <rPh sb="14" eb="16">
      <t>シュトク</t>
    </rPh>
    <rPh sb="36" eb="38">
      <t>セッテイ</t>
    </rPh>
    <phoneticPr fontId="4"/>
  </si>
  <si>
    <t>v_k42_m_hiyouhassei</t>
  </si>
  <si>
    <t>費用発生マスタ情報取得.費用発生コード</t>
    <rPh sb="12" eb="14">
      <t>ヒヨウ</t>
    </rPh>
    <rPh sb="14" eb="16">
      <t>ハッセイ</t>
    </rPh>
    <phoneticPr fontId="0"/>
  </si>
  <si>
    <t>&lt;該当画面.費用発生コントロール&gt;にデータが入力されている場合</t>
    <rPh sb="1" eb="3">
      <t>ガイトウ</t>
    </rPh>
    <rPh sb="3" eb="5">
      <t>ガメン</t>
    </rPh>
    <rPh sb="6" eb="8">
      <t>ヒヨウ</t>
    </rPh>
    <rPh sb="8" eb="10">
      <t>ハッセイ</t>
    </rPh>
    <rPh sb="22" eb="24">
      <t>ニュウリョク</t>
    </rPh>
    <rPh sb="29" eb="31">
      <t>バアイ</t>
    </rPh>
    <phoneticPr fontId="1"/>
  </si>
  <si>
    <t>費用発生マスタ情報取得.費用発生コード LIKE '&lt;該当画面.費用発生コントロール&gt;%'</t>
    <rPh sb="0" eb="2">
      <t>ヒヨウ</t>
    </rPh>
    <rPh sb="2" eb="4">
      <t>ハッセイ</t>
    </rPh>
    <rPh sb="7" eb="9">
      <t>ジョウホウ</t>
    </rPh>
    <rPh sb="9" eb="11">
      <t>シュトク</t>
    </rPh>
    <rPh sb="12" eb="14">
      <t>ヒヨウ</t>
    </rPh>
    <rPh sb="14" eb="16">
      <t>ハッセイ</t>
    </rPh>
    <rPh sb="32" eb="34">
      <t>ヒヨウ</t>
    </rPh>
    <rPh sb="34" eb="36">
      <t>ハッセイ</t>
    </rPh>
    <phoneticPr fontId="1"/>
  </si>
  <si>
    <t>費用発生マスタデータフィルタ処理</t>
    <rPh sb="0" eb="2">
      <t>ヒヨウ</t>
    </rPh>
    <rPh sb="2" eb="4">
      <t>ハッセイ</t>
    </rPh>
    <rPh sb="14" eb="16">
      <t>ショリ</t>
    </rPh>
    <phoneticPr fontId="1"/>
  </si>
  <si>
    <t>現象マスタ表示処理</t>
    <rPh sb="5" eb="7">
      <t>ヒョウジ</t>
    </rPh>
    <rPh sb="7" eb="9">
      <t>ショリ</t>
    </rPh>
    <phoneticPr fontId="1"/>
  </si>
  <si>
    <t>現象マスタデータ取得・設定</t>
    <rPh sb="8" eb="10">
      <t>シュトク</t>
    </rPh>
    <rPh sb="11" eb="13">
      <t>セッテイ</t>
    </rPh>
    <phoneticPr fontId="4"/>
  </si>
  <si>
    <t>以下条件によりマスタデータを取得し、&lt;該当画面.現象コントロール&gt;に設定する。</t>
    <rPh sb="0" eb="2">
      <t>イカ</t>
    </rPh>
    <rPh sb="2" eb="4">
      <t>ジョウケン</t>
    </rPh>
    <rPh sb="14" eb="16">
      <t>シュトク</t>
    </rPh>
    <rPh sb="34" eb="36">
      <t>セッテイ</t>
    </rPh>
    <phoneticPr fontId="4"/>
  </si>
  <si>
    <t>現象マスタ情報取得.現象コード</t>
    <phoneticPr fontId="0"/>
  </si>
  <si>
    <t>&lt;該当画面.現象コントロール&gt;にデータが入力されている場合</t>
    <rPh sb="1" eb="3">
      <t>ガイトウ</t>
    </rPh>
    <rPh sb="3" eb="5">
      <t>ガメン</t>
    </rPh>
    <rPh sb="20" eb="22">
      <t>ニュウリョク</t>
    </rPh>
    <rPh sb="27" eb="29">
      <t>バアイ</t>
    </rPh>
    <phoneticPr fontId="1"/>
  </si>
  <si>
    <t>現象マスタ情報取得.現象コード LIKE '&lt;該当画面.現象コントロール&gt;%'</t>
    <rPh sb="5" eb="7">
      <t>ジョウホウ</t>
    </rPh>
    <rPh sb="7" eb="9">
      <t>シュトク</t>
    </rPh>
    <phoneticPr fontId="1"/>
  </si>
  <si>
    <t>現象マスタデータフィルタ処理</t>
    <rPh sb="12" eb="14">
      <t>ショリ</t>
    </rPh>
    <phoneticPr fontId="1"/>
  </si>
  <si>
    <t>v_k42_m_gensyou</t>
  </si>
  <si>
    <t>原因マスタ表示処理</t>
    <rPh sb="5" eb="7">
      <t>ヒョウジ</t>
    </rPh>
    <rPh sb="7" eb="9">
      <t>ショリ</t>
    </rPh>
    <phoneticPr fontId="1"/>
  </si>
  <si>
    <t>原因マスタデータ取得・設定</t>
    <rPh sb="8" eb="10">
      <t>シュトク</t>
    </rPh>
    <rPh sb="11" eb="13">
      <t>セッテイ</t>
    </rPh>
    <phoneticPr fontId="4"/>
  </si>
  <si>
    <t>以下条件によりマスタデータを取得し、&lt;該当画面.原因コントロール&gt;に設定する。</t>
    <rPh sb="0" eb="2">
      <t>イカ</t>
    </rPh>
    <rPh sb="2" eb="4">
      <t>ジョウケン</t>
    </rPh>
    <rPh sb="14" eb="16">
      <t>シュトク</t>
    </rPh>
    <rPh sb="34" eb="36">
      <t>セッテイ</t>
    </rPh>
    <phoneticPr fontId="4"/>
  </si>
  <si>
    <t>原因マスタ情報取得.原因コード</t>
  </si>
  <si>
    <t>&lt;該当画面.原因コントロール&gt;にデータが入力されている場合</t>
    <rPh sb="1" eb="3">
      <t>ガイトウ</t>
    </rPh>
    <rPh sb="3" eb="5">
      <t>ガメン</t>
    </rPh>
    <rPh sb="20" eb="22">
      <t>ニュウリョク</t>
    </rPh>
    <rPh sb="27" eb="29">
      <t>バアイ</t>
    </rPh>
    <phoneticPr fontId="1"/>
  </si>
  <si>
    <t>原因マスタ情報取得.原因コード LIKE '&lt;該当画面.原因コントロール&gt;%'</t>
    <rPh sb="5" eb="7">
      <t>ジョウホウ</t>
    </rPh>
    <rPh sb="7" eb="9">
      <t>シュトク</t>
    </rPh>
    <phoneticPr fontId="1"/>
  </si>
  <si>
    <t>原因マスタデータフィルタ処理</t>
    <rPh sb="12" eb="14">
      <t>ショリ</t>
    </rPh>
    <phoneticPr fontId="1"/>
  </si>
  <si>
    <t>v_k42_m_genin</t>
  </si>
  <si>
    <t>工程名称マスタ表示処理</t>
    <rPh sb="7" eb="9">
      <t>ヒョウジ</t>
    </rPh>
    <rPh sb="9" eb="11">
      <t>ショリ</t>
    </rPh>
    <phoneticPr fontId="1"/>
  </si>
  <si>
    <t>工程名称マスタデータ取得・設定</t>
    <rPh sb="10" eb="12">
      <t>シュトク</t>
    </rPh>
    <rPh sb="13" eb="15">
      <t>セッテイ</t>
    </rPh>
    <phoneticPr fontId="4"/>
  </si>
  <si>
    <t>以下条件によりマスタデータを取得し、&lt;該当画面.工程名称コントロール&gt;に設定する。</t>
    <rPh sb="0" eb="2">
      <t>イカ</t>
    </rPh>
    <rPh sb="2" eb="4">
      <t>ジョウケン</t>
    </rPh>
    <rPh sb="14" eb="16">
      <t>シュトク</t>
    </rPh>
    <rPh sb="36" eb="38">
      <t>セッテイ</t>
    </rPh>
    <phoneticPr fontId="4"/>
  </si>
  <si>
    <t>抽出条件に稼働日が指定されている場合</t>
    <rPh sb="0" eb="2">
      <t>チュウシュツ</t>
    </rPh>
    <rPh sb="2" eb="4">
      <t>ジョウケン</t>
    </rPh>
    <rPh sb="5" eb="8">
      <t>カドウビ</t>
    </rPh>
    <rPh sb="9" eb="11">
      <t>シテイ</t>
    </rPh>
    <rPh sb="16" eb="18">
      <t>バアイ</t>
    </rPh>
    <phoneticPr fontId="1"/>
  </si>
  <si>
    <t>v_k42_kblink_kougu_info</t>
  </si>
  <si>
    <t>工具番号リンク情報一覧取得.工程名称</t>
    <rPh sb="0" eb="2">
      <t>コウグ</t>
    </rPh>
    <rPh sb="2" eb="4">
      <t>バンゴウ</t>
    </rPh>
    <rPh sb="7" eb="9">
      <t>ジョウホウ</t>
    </rPh>
    <rPh sb="9" eb="11">
      <t>イチラン</t>
    </rPh>
    <rPh sb="11" eb="13">
      <t>シュトク</t>
    </rPh>
    <rPh sb="16" eb="18">
      <t>メイショウ</t>
    </rPh>
    <phoneticPr fontId="1"/>
  </si>
  <si>
    <t>工具番号リンク情報一覧取得.ステージNo &gt; 0</t>
  </si>
  <si>
    <t>抽出条件に部品番号が指定されている場合</t>
    <rPh sb="5" eb="9">
      <t>ブヒンバンゴウ</t>
    </rPh>
    <rPh sb="10" eb="12">
      <t>シテイ</t>
    </rPh>
    <rPh sb="17" eb="19">
      <t>バアイ</t>
    </rPh>
    <phoneticPr fontId="1"/>
  </si>
  <si>
    <t>AND</t>
    <phoneticPr fontId="1"/>
  </si>
  <si>
    <t>工具番号リンク情報一覧取得.部品番号 LIKE '&lt;該当画面.部品番号&gt;%'</t>
    <rPh sb="14" eb="18">
      <t>ブヒンバンゴウ</t>
    </rPh>
    <rPh sb="26" eb="28">
      <t>ガイトウ</t>
    </rPh>
    <rPh sb="28" eb="30">
      <t>ガメン</t>
    </rPh>
    <rPh sb="31" eb="35">
      <t>ブヒンバンゴウ</t>
    </rPh>
    <phoneticPr fontId="1"/>
  </si>
  <si>
    <t>抽出条件に工具番号が指定されている場合</t>
    <rPh sb="5" eb="7">
      <t>コウグ</t>
    </rPh>
    <rPh sb="7" eb="9">
      <t>バンゴウ</t>
    </rPh>
    <rPh sb="10" eb="12">
      <t>シテイ</t>
    </rPh>
    <rPh sb="17" eb="19">
      <t>バアイ</t>
    </rPh>
    <phoneticPr fontId="1"/>
  </si>
  <si>
    <t>工具番号リンク情報一覧取得.部工具番号 LIKE '&lt;該当画面.工具番号&gt;%'</t>
    <rPh sb="14" eb="15">
      <t>ブ</t>
    </rPh>
    <rPh sb="15" eb="17">
      <t>コウグ</t>
    </rPh>
    <rPh sb="17" eb="19">
      <t>バンゴウ</t>
    </rPh>
    <rPh sb="27" eb="29">
      <t>ガイトウ</t>
    </rPh>
    <rPh sb="29" eb="31">
      <t>ガメン</t>
    </rPh>
    <rPh sb="32" eb="34">
      <t>コウグ</t>
    </rPh>
    <rPh sb="34" eb="36">
      <t>バンゴウ</t>
    </rPh>
    <phoneticPr fontId="1"/>
  </si>
  <si>
    <t>抽出条件に車種が指定されている場合</t>
    <rPh sb="5" eb="7">
      <t>シャシュ</t>
    </rPh>
    <rPh sb="8" eb="10">
      <t>シテイ</t>
    </rPh>
    <rPh sb="15" eb="17">
      <t>バアイ</t>
    </rPh>
    <phoneticPr fontId="1"/>
  </si>
  <si>
    <t>工具番号リンク情報一覧取得.車種 LIKE '&lt;該当画面.車種&gt;%'</t>
    <rPh sb="14" eb="16">
      <t>シャシュ</t>
    </rPh>
    <rPh sb="24" eb="26">
      <t>ガイトウ</t>
    </rPh>
    <rPh sb="26" eb="28">
      <t>ガメン</t>
    </rPh>
    <rPh sb="29" eb="31">
      <t>シャシュ</t>
    </rPh>
    <phoneticPr fontId="1"/>
  </si>
  <si>
    <t>抽出条件に稼働期間の開始日が指定されている場合</t>
    <rPh sb="5" eb="7">
      <t>カドウ</t>
    </rPh>
    <rPh sb="7" eb="9">
      <t>キカン</t>
    </rPh>
    <rPh sb="10" eb="13">
      <t>カイシビ</t>
    </rPh>
    <rPh sb="14" eb="16">
      <t>シテイ</t>
    </rPh>
    <rPh sb="21" eb="23">
      <t>バアイ</t>
    </rPh>
    <phoneticPr fontId="1"/>
  </si>
  <si>
    <t>工具番号リンク情報一覧取得.最終稼働日 &gt;= &lt;該当画面.稼働開始日&gt;'</t>
    <rPh sb="14" eb="16">
      <t>サイシュウ</t>
    </rPh>
    <rPh sb="16" eb="19">
      <t>カドウビ</t>
    </rPh>
    <rPh sb="24" eb="26">
      <t>ガイトウ</t>
    </rPh>
    <rPh sb="26" eb="28">
      <t>ガメン</t>
    </rPh>
    <rPh sb="29" eb="31">
      <t>カドウ</t>
    </rPh>
    <rPh sb="31" eb="33">
      <t>カイシ</t>
    </rPh>
    <rPh sb="33" eb="34">
      <t>ビ</t>
    </rPh>
    <phoneticPr fontId="1"/>
  </si>
  <si>
    <t>抽出条件に稼働期間の終了日が指定されている場合</t>
    <rPh sb="5" eb="7">
      <t>カドウ</t>
    </rPh>
    <rPh sb="7" eb="9">
      <t>キカン</t>
    </rPh>
    <rPh sb="10" eb="13">
      <t>シュウリョウビ</t>
    </rPh>
    <rPh sb="14" eb="16">
      <t>シテイ</t>
    </rPh>
    <rPh sb="21" eb="23">
      <t>バアイ</t>
    </rPh>
    <phoneticPr fontId="1"/>
  </si>
  <si>
    <t>工具番号リンク情報一覧取得.最終稼働日 &lt;= &lt;該当画面.稼働終了日&gt;'</t>
    <rPh sb="14" eb="16">
      <t>サイシュウ</t>
    </rPh>
    <rPh sb="16" eb="19">
      <t>カドウビ</t>
    </rPh>
    <rPh sb="24" eb="26">
      <t>ガイトウ</t>
    </rPh>
    <rPh sb="26" eb="28">
      <t>ガメン</t>
    </rPh>
    <rPh sb="29" eb="31">
      <t>カドウ</t>
    </rPh>
    <rPh sb="31" eb="33">
      <t>シュウリョウ</t>
    </rPh>
    <rPh sb="33" eb="34">
      <t>ビ</t>
    </rPh>
    <phoneticPr fontId="1"/>
  </si>
  <si>
    <t>抽出条件に稼働日が指定されていない場合</t>
    <rPh sb="0" eb="2">
      <t>チュウシュツ</t>
    </rPh>
    <rPh sb="2" eb="4">
      <t>ジョウケン</t>
    </rPh>
    <rPh sb="5" eb="8">
      <t>カドウビ</t>
    </rPh>
    <rPh sb="9" eb="11">
      <t>シテイ</t>
    </rPh>
    <rPh sb="17" eb="19">
      <t>バアイ</t>
    </rPh>
    <phoneticPr fontId="1"/>
  </si>
  <si>
    <t>工具番号リンク情報取得.工程名称</t>
    <rPh sb="14" eb="16">
      <t>メイショウ</t>
    </rPh>
    <phoneticPr fontId="1"/>
  </si>
  <si>
    <t>工具番号リンク情報取得.部品番号 LIKE '&lt;該当画面.部品番号&gt;%'</t>
    <rPh sb="12" eb="16">
      <t>ブヒンバンゴウ</t>
    </rPh>
    <rPh sb="24" eb="26">
      <t>ガイトウ</t>
    </rPh>
    <rPh sb="26" eb="28">
      <t>ガメン</t>
    </rPh>
    <rPh sb="29" eb="33">
      <t>ブヒンバンゴウ</t>
    </rPh>
    <phoneticPr fontId="1"/>
  </si>
  <si>
    <t>工具番号リンク情報取得.部工具番号 LIKE '&lt;該当画面.工具番号&gt;%'</t>
    <rPh sb="12" eb="13">
      <t>ブ</t>
    </rPh>
    <rPh sb="13" eb="15">
      <t>コウグ</t>
    </rPh>
    <rPh sb="15" eb="17">
      <t>バンゴウ</t>
    </rPh>
    <rPh sb="25" eb="27">
      <t>ガイトウ</t>
    </rPh>
    <rPh sb="27" eb="29">
      <t>ガメン</t>
    </rPh>
    <rPh sb="30" eb="32">
      <t>コウグ</t>
    </rPh>
    <rPh sb="32" eb="34">
      <t>バンゴウ</t>
    </rPh>
    <phoneticPr fontId="1"/>
  </si>
  <si>
    <t>工具番号リンク情報取得.車種 LIKE '&lt;該当画面.車種&gt;%'</t>
    <rPh sb="12" eb="14">
      <t>シャシュ</t>
    </rPh>
    <rPh sb="22" eb="24">
      <t>ガイトウ</t>
    </rPh>
    <rPh sb="24" eb="26">
      <t>ガメン</t>
    </rPh>
    <rPh sb="27" eb="29">
      <t>シャシュ</t>
    </rPh>
    <phoneticPr fontId="1"/>
  </si>
  <si>
    <t>工具番号リンク情報一覧取得.工程名称</t>
    <rPh sb="16" eb="18">
      <t>メイショウ</t>
    </rPh>
    <phoneticPr fontId="1"/>
  </si>
  <si>
    <t>抽出条件の指定がない場合</t>
    <rPh sb="0" eb="2">
      <t>チュウシュツ</t>
    </rPh>
    <rPh sb="2" eb="4">
      <t>ジョウケン</t>
    </rPh>
    <rPh sb="5" eb="7">
      <t>シテイ</t>
    </rPh>
    <rPh sb="10" eb="12">
      <t>バアイ</t>
    </rPh>
    <phoneticPr fontId="1"/>
  </si>
  <si>
    <t>工具番号リンク情報取得.工程名称</t>
    <rPh sb="0" eb="2">
      <t>コウグ</t>
    </rPh>
    <rPh sb="2" eb="4">
      <t>バンゴウ</t>
    </rPh>
    <rPh sb="7" eb="9">
      <t>ジョウホウ</t>
    </rPh>
    <rPh sb="9" eb="11">
      <t>シュトク</t>
    </rPh>
    <rPh sb="14" eb="16">
      <t>メイショウ</t>
    </rPh>
    <phoneticPr fontId="1"/>
  </si>
  <si>
    <t>工具番号リンク情報取得.ステージNo &gt; 0</t>
    <phoneticPr fontId="1"/>
  </si>
  <si>
    <t>抽出条件が指定されていない場合</t>
    <rPh sb="0" eb="2">
      <t>チュウシュツ</t>
    </rPh>
    <rPh sb="2" eb="4">
      <t>ジョウケン</t>
    </rPh>
    <rPh sb="5" eb="7">
      <t>シテイ</t>
    </rPh>
    <rPh sb="13" eb="15">
      <t>バアイ</t>
    </rPh>
    <phoneticPr fontId="1"/>
  </si>
  <si>
    <t>工具番号情報取得.工具番号</t>
    <rPh sb="9" eb="13">
      <t>コウグバンゴウ</t>
    </rPh>
    <phoneticPr fontId="1"/>
  </si>
  <si>
    <t>工具番号リンク情報取得.工具番号</t>
    <rPh sb="12" eb="16">
      <t>コウグバンゴウ</t>
    </rPh>
    <phoneticPr fontId="1"/>
  </si>
  <si>
    <t>工具番号リンク情報取得.工具番号</t>
    <phoneticPr fontId="1"/>
  </si>
  <si>
    <t>工具番号リンク情報一覧取得.工具番号</t>
    <rPh sb="0" eb="2">
      <t>コウグ</t>
    </rPh>
    <rPh sb="2" eb="4">
      <t>バンゴウ</t>
    </rPh>
    <rPh sb="7" eb="9">
      <t>ジョウホウ</t>
    </rPh>
    <rPh sb="9" eb="11">
      <t>イチラン</t>
    </rPh>
    <rPh sb="11" eb="13">
      <t>シュトク</t>
    </rPh>
    <rPh sb="14" eb="18">
      <t>コウグバンゴウ</t>
    </rPh>
    <phoneticPr fontId="1"/>
  </si>
  <si>
    <t>抽出条件にステージNoが指定されている場合</t>
    <rPh sb="12" eb="14">
      <t>シテイ</t>
    </rPh>
    <rPh sb="19" eb="21">
      <t>バアイ</t>
    </rPh>
    <phoneticPr fontId="1"/>
  </si>
  <si>
    <t>工具番号リンク情報一覧取得.ステージNo = &lt;該当画面.ステージNo&gt;</t>
    <rPh sb="24" eb="26">
      <t>ガイトウ</t>
    </rPh>
    <rPh sb="26" eb="28">
      <t>ガメン</t>
    </rPh>
    <phoneticPr fontId="1"/>
  </si>
  <si>
    <t>抽出条件に工程名が指定されている場合</t>
    <rPh sb="5" eb="8">
      <t>コウテイメイ</t>
    </rPh>
    <rPh sb="9" eb="11">
      <t>シテイ</t>
    </rPh>
    <rPh sb="16" eb="18">
      <t>バアイ</t>
    </rPh>
    <phoneticPr fontId="1"/>
  </si>
  <si>
    <t>工具番号リンク情報一覧取得.工程名称 LIKE '&lt;該当画面.工程名称&gt;%'</t>
    <rPh sb="14" eb="18">
      <t>コウテイメイショウ</t>
    </rPh>
    <rPh sb="26" eb="28">
      <t>ガイトウ</t>
    </rPh>
    <rPh sb="28" eb="30">
      <t>ガメン</t>
    </rPh>
    <phoneticPr fontId="1"/>
  </si>
  <si>
    <t>工具番号リンク情報取得.ステージNo = &lt;該当画面.ステージNo&gt;</t>
    <rPh sb="22" eb="24">
      <t>ガイトウ</t>
    </rPh>
    <rPh sb="24" eb="26">
      <t>ガメン</t>
    </rPh>
    <phoneticPr fontId="1"/>
  </si>
  <si>
    <t>抽出条件に工程名称が指定されている場合</t>
    <rPh sb="5" eb="9">
      <t>コウテイメイショウ</t>
    </rPh>
    <rPh sb="10" eb="12">
      <t>シテイ</t>
    </rPh>
    <rPh sb="17" eb="19">
      <t>バアイ</t>
    </rPh>
    <phoneticPr fontId="1"/>
  </si>
  <si>
    <t>工具番号リンク情報取得.工程名称 LIKE '&lt;該当画面.工程名称&gt;%'</t>
    <rPh sb="12" eb="14">
      <t>コウテイ</t>
    </rPh>
    <rPh sb="14" eb="16">
      <t>メイショウ</t>
    </rPh>
    <rPh sb="24" eb="26">
      <t>ガイトウ</t>
    </rPh>
    <rPh sb="26" eb="28">
      <t>ガメン</t>
    </rPh>
    <rPh sb="29" eb="31">
      <t>コウテイ</t>
    </rPh>
    <rPh sb="31" eb="33">
      <t>メイショウ</t>
    </rPh>
    <phoneticPr fontId="1"/>
  </si>
  <si>
    <t>車種マスタ表示処理</t>
    <rPh sb="5" eb="7">
      <t>ヒョウジ</t>
    </rPh>
    <rPh sb="7" eb="9">
      <t>ショリ</t>
    </rPh>
    <phoneticPr fontId="1"/>
  </si>
  <si>
    <t>車種マスタデータ取得・設定</t>
    <rPh sb="8" eb="10">
      <t>シュトク</t>
    </rPh>
    <rPh sb="11" eb="13">
      <t>セッテイ</t>
    </rPh>
    <phoneticPr fontId="4"/>
  </si>
  <si>
    <t>以下条件によりマスタデータを取得し、&lt;該当画面.車種コントロール&gt;に設定する。</t>
    <rPh sb="0" eb="2">
      <t>イカ</t>
    </rPh>
    <rPh sb="2" eb="4">
      <t>ジョウケン</t>
    </rPh>
    <rPh sb="14" eb="16">
      <t>シュトク</t>
    </rPh>
    <rPh sb="34" eb="36">
      <t>セッテイ</t>
    </rPh>
    <phoneticPr fontId="4"/>
  </si>
  <si>
    <t>工具番号リンク情報一覧取得.車種</t>
    <rPh sb="0" eb="2">
      <t>コウグ</t>
    </rPh>
    <rPh sb="2" eb="4">
      <t>バンゴウ</t>
    </rPh>
    <rPh sb="7" eb="9">
      <t>ジョウホウ</t>
    </rPh>
    <rPh sb="9" eb="11">
      <t>イチラン</t>
    </rPh>
    <rPh sb="11" eb="13">
      <t>シュトク</t>
    </rPh>
    <rPh sb="14" eb="16">
      <t>シャシュ</t>
    </rPh>
    <phoneticPr fontId="1"/>
  </si>
  <si>
    <t>工具番号リンク情報一覧取得.ステージNo = 0</t>
    <phoneticPr fontId="1"/>
  </si>
  <si>
    <t>工具番号リンク情報一覧取得.工程名称 LIKE '&lt;該当画面.工程名称&gt;%'</t>
    <rPh sb="14" eb="16">
      <t>コウテイ</t>
    </rPh>
    <rPh sb="16" eb="18">
      <t>メイショウ</t>
    </rPh>
    <rPh sb="26" eb="28">
      <t>ガイトウ</t>
    </rPh>
    <rPh sb="28" eb="30">
      <t>ガメン</t>
    </rPh>
    <rPh sb="31" eb="33">
      <t>コウテイ</t>
    </rPh>
    <rPh sb="33" eb="35">
      <t>メイショウ</t>
    </rPh>
    <phoneticPr fontId="1"/>
  </si>
  <si>
    <t>工具番号リンク情報一覧取得.車種</t>
    <rPh sb="14" eb="16">
      <t>シャシュ</t>
    </rPh>
    <phoneticPr fontId="1"/>
  </si>
  <si>
    <t>工具番号リンク情報取得.車種</t>
    <rPh sb="12" eb="14">
      <t>シャシュ</t>
    </rPh>
    <phoneticPr fontId="1"/>
  </si>
  <si>
    <t>工具番号リンク情報取得.車種</t>
    <rPh sb="0" eb="2">
      <t>コウグ</t>
    </rPh>
    <rPh sb="2" eb="4">
      <t>バンゴウ</t>
    </rPh>
    <rPh sb="7" eb="9">
      <t>ジョウホウ</t>
    </rPh>
    <rPh sb="9" eb="11">
      <t>シュトク</t>
    </rPh>
    <rPh sb="12" eb="14">
      <t>シャシュ</t>
    </rPh>
    <phoneticPr fontId="1"/>
  </si>
  <si>
    <t>工具番号リンク情報取得.車種 IS NOT NULL</t>
    <rPh sb="12" eb="14">
      <t>シャシュ</t>
    </rPh>
    <phoneticPr fontId="1"/>
  </si>
  <si>
    <t>以下条件によりマスタデータを取得し、&lt;該当画面.部品番号コントロール&gt;に設定する。</t>
    <rPh sb="0" eb="2">
      <t>イカ</t>
    </rPh>
    <rPh sb="2" eb="4">
      <t>ジョウケン</t>
    </rPh>
    <rPh sb="14" eb="16">
      <t>シュトク</t>
    </rPh>
    <rPh sb="24" eb="26">
      <t>ブヒン</t>
    </rPh>
    <rPh sb="36" eb="38">
      <t>セッテイ</t>
    </rPh>
    <phoneticPr fontId="4"/>
  </si>
  <si>
    <t>工具番号リンク情報取得.工具番号 LIKE '&lt;該当画面.工具番号&gt;%'</t>
    <rPh sb="12" eb="14">
      <t>コウグ</t>
    </rPh>
    <rPh sb="14" eb="16">
      <t>バンゴウ</t>
    </rPh>
    <rPh sb="24" eb="26">
      <t>ガイトウ</t>
    </rPh>
    <rPh sb="26" eb="28">
      <t>ガメン</t>
    </rPh>
    <rPh sb="29" eb="31">
      <t>コウグ</t>
    </rPh>
    <rPh sb="31" eb="33">
      <t>バンゴウ</t>
    </rPh>
    <phoneticPr fontId="1"/>
  </si>
  <si>
    <t>工具番号リンク情報一覧取得.工具番号 LIKE '&lt;該当画面.工具番号&gt;%'</t>
    <rPh sb="14" eb="16">
      <t>コウグ</t>
    </rPh>
    <rPh sb="16" eb="18">
      <t>バンゴウ</t>
    </rPh>
    <rPh sb="26" eb="28">
      <t>ガイトウ</t>
    </rPh>
    <rPh sb="28" eb="30">
      <t>ガメン</t>
    </rPh>
    <rPh sb="31" eb="33">
      <t>コウグ</t>
    </rPh>
    <rPh sb="33" eb="35">
      <t>バンゴウ</t>
    </rPh>
    <phoneticPr fontId="1"/>
  </si>
  <si>
    <t>工具番号リンク情報一覧取得.部品番号</t>
    <rPh sb="0" eb="2">
      <t>コウグ</t>
    </rPh>
    <rPh sb="2" eb="4">
      <t>バンゴウ</t>
    </rPh>
    <rPh sb="7" eb="9">
      <t>ジョウホウ</t>
    </rPh>
    <rPh sb="9" eb="11">
      <t>イチラン</t>
    </rPh>
    <rPh sb="11" eb="13">
      <t>シュトク</t>
    </rPh>
    <rPh sb="14" eb="16">
      <t>ブヒン</t>
    </rPh>
    <rPh sb="16" eb="18">
      <t>バンゴウ</t>
    </rPh>
    <phoneticPr fontId="1"/>
  </si>
  <si>
    <t>部品番号マスタ表示処理(upk-common BuhinNoCombobox)</t>
    <rPh sb="0" eb="2">
      <t>ブヒン</t>
    </rPh>
    <rPh sb="2" eb="4">
      <t>バンゴウ</t>
    </rPh>
    <rPh sb="7" eb="9">
      <t>ヒョウジ</t>
    </rPh>
    <rPh sb="9" eb="11">
      <t>ショリ</t>
    </rPh>
    <phoneticPr fontId="1"/>
  </si>
  <si>
    <t>v_mm_authority_group</t>
  </si>
  <si>
    <t>権限区分マスタデータ取得・設定</t>
    <rPh sb="10" eb="12">
      <t>シュトク</t>
    </rPh>
    <rPh sb="13" eb="15">
      <t>セッテイ</t>
    </rPh>
    <phoneticPr fontId="4"/>
  </si>
  <si>
    <t>以下条件によりデータを取得し、&lt;該当画面.権限区分コントロール&gt;に設定する。</t>
    <rPh sb="0" eb="2">
      <t>イカ</t>
    </rPh>
    <rPh sb="2" eb="4">
      <t>ジョウケン</t>
    </rPh>
    <rPh sb="11" eb="13">
      <t>シュトク</t>
    </rPh>
    <rPh sb="21" eb="23">
      <t>ケンゲン</t>
    </rPh>
    <rPh sb="23" eb="25">
      <t>クブン</t>
    </rPh>
    <rPh sb="33" eb="35">
      <t>セッテイ</t>
    </rPh>
    <phoneticPr fontId="4"/>
  </si>
  <si>
    <t>権限区分マスタ情報取得.権限区分ID</t>
    <rPh sb="0" eb="2">
      <t>ケンゲン</t>
    </rPh>
    <rPh sb="2" eb="4">
      <t>クブン</t>
    </rPh>
    <rPh sb="12" eb="14">
      <t>ケンゲン</t>
    </rPh>
    <rPh sb="14" eb="16">
      <t>クブン</t>
    </rPh>
    <phoneticPr fontId="1"/>
  </si>
  <si>
    <t>権限区分マスタ情報取得.権限区分名</t>
    <rPh sb="0" eb="2">
      <t>ケンゲン</t>
    </rPh>
    <rPh sb="2" eb="4">
      <t>クブン</t>
    </rPh>
    <rPh sb="12" eb="14">
      <t>ケンゲン</t>
    </rPh>
    <rPh sb="14" eb="16">
      <t>クブン</t>
    </rPh>
    <rPh sb="16" eb="17">
      <t>メイ</t>
    </rPh>
    <phoneticPr fontId="1"/>
  </si>
  <si>
    <t>権限区分マスタデータフィルタ処理</t>
    <rPh sb="0" eb="2">
      <t>ケンゲン</t>
    </rPh>
    <rPh sb="2" eb="4">
      <t>クブン</t>
    </rPh>
    <rPh sb="14" eb="16">
      <t>ショリ</t>
    </rPh>
    <phoneticPr fontId="1"/>
  </si>
  <si>
    <t>権限区分マスタ表示処理(upk-common AuthorityCombobox.cs)</t>
    <rPh sb="0" eb="2">
      <t>ケンゲン</t>
    </rPh>
    <rPh sb="2" eb="4">
      <t>クブン</t>
    </rPh>
    <rPh sb="7" eb="9">
      <t>ヒョウジ</t>
    </rPh>
    <rPh sb="9" eb="11">
      <t>ショリ</t>
    </rPh>
    <phoneticPr fontId="1"/>
  </si>
  <si>
    <t>汎用金型分類マスタ表示処理(upk-common BunruiCombobox.cs)</t>
    <rPh sb="0" eb="2">
      <t>ハンヨウ</t>
    </rPh>
    <rPh sb="2" eb="4">
      <t>カナガタ</t>
    </rPh>
    <rPh sb="4" eb="6">
      <t>ブンルイ</t>
    </rPh>
    <rPh sb="9" eb="11">
      <t>ヒョウジ</t>
    </rPh>
    <rPh sb="11" eb="13">
      <t>ショリ</t>
    </rPh>
    <phoneticPr fontId="1"/>
  </si>
  <si>
    <t>汎用金型分類マスタデータ設定</t>
    <rPh sb="0" eb="2">
      <t>ハンヨウ</t>
    </rPh>
    <rPh sb="2" eb="4">
      <t>カナガタ</t>
    </rPh>
    <rPh sb="4" eb="6">
      <t>ブンルイ</t>
    </rPh>
    <rPh sb="12" eb="14">
      <t>セッテイ</t>
    </rPh>
    <phoneticPr fontId="4"/>
  </si>
  <si>
    <t>&lt;該当画面.汎用金型分類コントロール&gt;に以下のデータを設定する。</t>
    <rPh sb="6" eb="8">
      <t>ハンヨウ</t>
    </rPh>
    <rPh sb="8" eb="10">
      <t>カナガタ</t>
    </rPh>
    <rPh sb="10" eb="12">
      <t>ブンルイ</t>
    </rPh>
    <rPh sb="20" eb="22">
      <t>イカ</t>
    </rPh>
    <rPh sb="27" eb="29">
      <t>セッテイ</t>
    </rPh>
    <phoneticPr fontId="4"/>
  </si>
  <si>
    <t>No</t>
    <phoneticPr fontId="1"/>
  </si>
  <si>
    <t>分類名</t>
    <rPh sb="0" eb="3">
      <t>ブンルイメイ</t>
    </rPh>
    <phoneticPr fontId="1"/>
  </si>
  <si>
    <t>NULL</t>
    <phoneticPr fontId="1"/>
  </si>
  <si>
    <t>厚</t>
    <rPh sb="0" eb="1">
      <t>アツ</t>
    </rPh>
    <phoneticPr fontId="1"/>
  </si>
  <si>
    <t>薄</t>
    <rPh sb="0" eb="1">
      <t>ウス</t>
    </rPh>
    <phoneticPr fontId="1"/>
  </si>
  <si>
    <t>表面</t>
    <rPh sb="0" eb="2">
      <t>ヒョウメン</t>
    </rPh>
    <phoneticPr fontId="1"/>
  </si>
  <si>
    <t>不具合内容マスタ表示処理</t>
    <rPh sb="8" eb="10">
      <t>ヒョウジ</t>
    </rPh>
    <rPh sb="10" eb="12">
      <t>ショリ</t>
    </rPh>
    <phoneticPr fontId="1"/>
  </si>
  <si>
    <t>不具合内容マスタデータ取得・設定</t>
    <rPh sb="11" eb="13">
      <t>シュトク</t>
    </rPh>
    <rPh sb="14" eb="16">
      <t>セッテイ</t>
    </rPh>
    <phoneticPr fontId="4"/>
  </si>
  <si>
    <t>以下条件によりマスタデータを取得し、&lt;該当画面.不具合内容コントロール&gt;に設定する。</t>
    <rPh sb="0" eb="2">
      <t>イカ</t>
    </rPh>
    <rPh sb="2" eb="4">
      <t>ジョウケン</t>
    </rPh>
    <rPh sb="14" eb="16">
      <t>シュトク</t>
    </rPh>
    <rPh sb="37" eb="39">
      <t>セッテイ</t>
    </rPh>
    <phoneticPr fontId="4"/>
  </si>
  <si>
    <t>v_k42_m_fuguai</t>
  </si>
  <si>
    <t>不具合内容マスタ情報取得.不具合内容</t>
    <phoneticPr fontId="1"/>
  </si>
  <si>
    <t>間休コードマスタ表示処理</t>
    <rPh sb="0" eb="2">
      <t>カンキュウ</t>
    </rPh>
    <rPh sb="8" eb="10">
      <t>ヒョウジ</t>
    </rPh>
    <rPh sb="10" eb="12">
      <t>ショリ</t>
    </rPh>
    <phoneticPr fontId="1"/>
  </si>
  <si>
    <t>間休コードマスタデータ取得・設定</t>
    <rPh sb="11" eb="13">
      <t>シュトク</t>
    </rPh>
    <rPh sb="14" eb="16">
      <t>セッテイ</t>
    </rPh>
    <phoneticPr fontId="4"/>
  </si>
  <si>
    <t>以下条件によりマスタデータを取得し、&lt;該当画面.間休コードコントロール&gt;に設定する。</t>
    <rPh sb="0" eb="2">
      <t>イカ</t>
    </rPh>
    <rPh sb="2" eb="4">
      <t>ジョウケン</t>
    </rPh>
    <rPh sb="14" eb="16">
      <t>シュトク</t>
    </rPh>
    <rPh sb="37" eb="39">
      <t>セッテイ</t>
    </rPh>
    <phoneticPr fontId="4"/>
  </si>
  <si>
    <t>間休コードマスタデータフィルタ処理</t>
    <rPh sb="15" eb="17">
      <t>ショリ</t>
    </rPh>
    <phoneticPr fontId="1"/>
  </si>
  <si>
    <t>v_mm_kankyu</t>
  </si>
  <si>
    <t>間休マスタ情報取得.間休コード</t>
    <rPh sb="10" eb="12">
      <t>カンキュウ</t>
    </rPh>
    <phoneticPr fontId="1"/>
  </si>
  <si>
    <t>v_mm_kinmu_group</t>
  </si>
  <si>
    <t>勤務区分マスタ情報取得.勤務区分ID</t>
    <phoneticPr fontId="1"/>
  </si>
  <si>
    <t>勤務区分マスタ情報取得.勤務区分略称</t>
    <rPh sb="16" eb="18">
      <t>リャクショウ</t>
    </rPh>
    <phoneticPr fontId="1"/>
  </si>
  <si>
    <t>勤務区分マスタ表示処理</t>
    <rPh sb="7" eb="9">
      <t>ヒョウジ</t>
    </rPh>
    <rPh sb="9" eb="11">
      <t>ショリ</t>
    </rPh>
    <phoneticPr fontId="1"/>
  </si>
  <si>
    <t>勤務区分マスタデータ取得・設定</t>
    <rPh sb="10" eb="12">
      <t>シュトク</t>
    </rPh>
    <rPh sb="13" eb="15">
      <t>セッテイ</t>
    </rPh>
    <phoneticPr fontId="4"/>
  </si>
  <si>
    <t>以下条件によりマスタデータを取得し、&lt;該当画面.勤務区分コントロール&gt;に設定する。</t>
    <rPh sb="0" eb="2">
      <t>イカ</t>
    </rPh>
    <rPh sb="2" eb="4">
      <t>ジョウケン</t>
    </rPh>
    <rPh sb="14" eb="16">
      <t>シュトク</t>
    </rPh>
    <rPh sb="36" eb="38">
      <t>セッテイ</t>
    </rPh>
    <phoneticPr fontId="4"/>
  </si>
  <si>
    <t>勤務区分マスタデータフィルタ処理</t>
    <rPh sb="14" eb="16">
      <t>ショリ</t>
    </rPh>
    <phoneticPr fontId="1"/>
  </si>
  <si>
    <t>作業ラインマスタ表示処理</t>
    <rPh sb="8" eb="10">
      <t>ヒョウジ</t>
    </rPh>
    <rPh sb="10" eb="12">
      <t>ショリ</t>
    </rPh>
    <phoneticPr fontId="1"/>
  </si>
  <si>
    <t>作業ラインマスタデータ取得・設定</t>
    <rPh sb="11" eb="13">
      <t>シュトク</t>
    </rPh>
    <rPh sb="14" eb="16">
      <t>セッテイ</t>
    </rPh>
    <phoneticPr fontId="4"/>
  </si>
  <si>
    <t>以下条件によりマスタデータを取得し、&lt;該当画面.作業ラインコントロール&gt;に設定する。</t>
    <rPh sb="0" eb="2">
      <t>イカ</t>
    </rPh>
    <rPh sb="2" eb="4">
      <t>ジョウケン</t>
    </rPh>
    <rPh sb="14" eb="16">
      <t>シュトク</t>
    </rPh>
    <rPh sb="37" eb="39">
      <t>セッテイ</t>
    </rPh>
    <phoneticPr fontId="4"/>
  </si>
  <si>
    <t>作業ラインマスタデータフィルタ処理</t>
    <rPh sb="15" eb="17">
      <t>ショリ</t>
    </rPh>
    <phoneticPr fontId="1"/>
  </si>
  <si>
    <t>v_mm_line</t>
  </si>
  <si>
    <t>作業ラインマスタ情報取得.ライン名称</t>
    <rPh sb="16" eb="18">
      <t>メイショウ</t>
    </rPh>
    <phoneticPr fontId="1"/>
  </si>
  <si>
    <t>抽出条件に所属コードが指定されている場合</t>
    <rPh sb="5" eb="7">
      <t>ショゾク</t>
    </rPh>
    <rPh sb="11" eb="13">
      <t>シテイ</t>
    </rPh>
    <rPh sb="18" eb="20">
      <t>バアイ</t>
    </rPh>
    <phoneticPr fontId="1"/>
  </si>
  <si>
    <t>作業ラインマスタ情報取得.所属コード = &lt;該当画面.所属コード&gt;</t>
    <rPh sb="0" eb="2">
      <t>サギョウ</t>
    </rPh>
    <rPh sb="8" eb="10">
      <t>ジョウホウ</t>
    </rPh>
    <rPh sb="10" eb="12">
      <t>シュトク</t>
    </rPh>
    <rPh sb="13" eb="15">
      <t>ショゾク</t>
    </rPh>
    <rPh sb="27" eb="29">
      <t>ショゾク</t>
    </rPh>
    <phoneticPr fontId="1"/>
  </si>
  <si>
    <t>使用設備マスタ表示処理</t>
    <rPh sb="7" eb="9">
      <t>ヒョウジ</t>
    </rPh>
    <rPh sb="9" eb="11">
      <t>ショリ</t>
    </rPh>
    <phoneticPr fontId="1"/>
  </si>
  <si>
    <t>使用設備マスタデータ取得・設定</t>
    <rPh sb="10" eb="12">
      <t>シュトク</t>
    </rPh>
    <rPh sb="13" eb="15">
      <t>セッテイ</t>
    </rPh>
    <phoneticPr fontId="4"/>
  </si>
  <si>
    <t>以下条件によりマスタデータを取得し、&lt;該当画面.使用設備コントロール&gt;に設定する。</t>
    <rPh sb="0" eb="2">
      <t>イカ</t>
    </rPh>
    <rPh sb="2" eb="4">
      <t>ジョウケン</t>
    </rPh>
    <rPh sb="14" eb="16">
      <t>シュトク</t>
    </rPh>
    <rPh sb="36" eb="38">
      <t>セッテイ</t>
    </rPh>
    <phoneticPr fontId="4"/>
  </si>
  <si>
    <t>使用設備マスタ情報取得.使用設備ID</t>
  </si>
  <si>
    <t>使用設備マスタ情報取得.使用設備略称</t>
    <rPh sb="16" eb="18">
      <t>リャクショウ</t>
    </rPh>
    <phoneticPr fontId="1"/>
  </si>
  <si>
    <t>使用設備マスタデータフィルタ処理</t>
    <rPh sb="14" eb="16">
      <t>ショリ</t>
    </rPh>
    <phoneticPr fontId="1"/>
  </si>
  <si>
    <t>v_k42_m_facility</t>
  </si>
  <si>
    <t>ステータスマスタ表示処理</t>
    <rPh sb="8" eb="10">
      <t>ヒョウジ</t>
    </rPh>
    <rPh sb="10" eb="12">
      <t>ショリ</t>
    </rPh>
    <phoneticPr fontId="1"/>
  </si>
  <si>
    <t>ステータスマスタデータ取得・設定</t>
    <rPh sb="11" eb="13">
      <t>シュトク</t>
    </rPh>
    <rPh sb="14" eb="16">
      <t>セッテイ</t>
    </rPh>
    <phoneticPr fontId="4"/>
  </si>
  <si>
    <t>以下条件によりマスタデータを取得し、&lt;該当画面.ステータスコントロール&gt;に設定する。</t>
    <rPh sb="0" eb="2">
      <t>イカ</t>
    </rPh>
    <rPh sb="2" eb="4">
      <t>ジョウケン</t>
    </rPh>
    <rPh sb="14" eb="16">
      <t>シュトク</t>
    </rPh>
    <rPh sb="37" eb="39">
      <t>セッテイ</t>
    </rPh>
    <phoneticPr fontId="4"/>
  </si>
  <si>
    <t>ステータスマスタ情報取得.ステータスID</t>
  </si>
  <si>
    <t>ステータスマスタ情報取得.ステータス略称</t>
    <rPh sb="18" eb="20">
      <t>リャクショウ</t>
    </rPh>
    <phoneticPr fontId="1"/>
  </si>
  <si>
    <t>ステータスマスタデータフィルタ処理</t>
    <rPh sb="15" eb="17">
      <t>ショリ</t>
    </rPh>
    <phoneticPr fontId="1"/>
  </si>
  <si>
    <t>所属マスタ表示処理</t>
    <rPh sb="5" eb="7">
      <t>ヒョウジ</t>
    </rPh>
    <rPh sb="7" eb="9">
      <t>ショリ</t>
    </rPh>
    <phoneticPr fontId="1"/>
  </si>
  <si>
    <t>所属マスタデータ取得・設定</t>
    <rPh sb="8" eb="10">
      <t>シュトク</t>
    </rPh>
    <rPh sb="11" eb="13">
      <t>セッテイ</t>
    </rPh>
    <phoneticPr fontId="4"/>
  </si>
  <si>
    <t>以下条件によりマスタデータを取得し、&lt;該当画面.所属コントロール&gt;に設定する。</t>
    <rPh sb="0" eb="2">
      <t>イカ</t>
    </rPh>
    <rPh sb="2" eb="4">
      <t>ジョウケン</t>
    </rPh>
    <rPh sb="14" eb="16">
      <t>シュトク</t>
    </rPh>
    <rPh sb="34" eb="36">
      <t>セッテイ</t>
    </rPh>
    <phoneticPr fontId="4"/>
  </si>
  <si>
    <t>所属マスタデータフィルタ処理</t>
    <rPh sb="12" eb="14">
      <t>ショリ</t>
    </rPh>
    <phoneticPr fontId="1"/>
  </si>
  <si>
    <t>v_mm_syozoku</t>
  </si>
  <si>
    <t>v_mm_status</t>
  </si>
  <si>
    <t>所属マスタ情報取得.所属コード</t>
    <phoneticPr fontId="1"/>
  </si>
  <si>
    <t>所属マスタ情報取得.所属名称</t>
    <rPh sb="12" eb="14">
      <t>メイショウ</t>
    </rPh>
    <phoneticPr fontId="1"/>
  </si>
  <si>
    <t>対策内容マスタ表示処理</t>
    <rPh sb="7" eb="9">
      <t>ヒョウジ</t>
    </rPh>
    <rPh sb="9" eb="11">
      <t>ショリ</t>
    </rPh>
    <phoneticPr fontId="1"/>
  </si>
  <si>
    <t>対策内容マスタデータ取得・設定</t>
    <rPh sb="10" eb="12">
      <t>シュトク</t>
    </rPh>
    <rPh sb="13" eb="15">
      <t>セッテイ</t>
    </rPh>
    <phoneticPr fontId="4"/>
  </si>
  <si>
    <t>以下条件によりマスタデータを取得し、&lt;該当画面.対策内容コントロール&gt;に設定する。</t>
    <rPh sb="0" eb="2">
      <t>イカ</t>
    </rPh>
    <rPh sb="2" eb="4">
      <t>ジョウケン</t>
    </rPh>
    <rPh sb="14" eb="16">
      <t>シュトク</t>
    </rPh>
    <rPh sb="36" eb="38">
      <t>セッテイ</t>
    </rPh>
    <phoneticPr fontId="4"/>
  </si>
  <si>
    <t>対策内容マスタデータフィルタ処理</t>
    <rPh sb="14" eb="16">
      <t>ショリ</t>
    </rPh>
    <phoneticPr fontId="1"/>
  </si>
  <si>
    <t>v_k42_m_taisaku</t>
  </si>
  <si>
    <t>対策内容マスタ情報取得.対策内容</t>
    <phoneticPr fontId="1"/>
  </si>
  <si>
    <t>担当者マスタ表示処理</t>
    <rPh sb="6" eb="8">
      <t>ヒョウジ</t>
    </rPh>
    <rPh sb="8" eb="10">
      <t>ショリ</t>
    </rPh>
    <phoneticPr fontId="1"/>
  </si>
  <si>
    <t>担当者マスタデータ取得・設定</t>
    <rPh sb="9" eb="11">
      <t>シュトク</t>
    </rPh>
    <rPh sb="12" eb="14">
      <t>セッテイ</t>
    </rPh>
    <phoneticPr fontId="4"/>
  </si>
  <si>
    <t>以下条件によりマスタデータを取得し、&lt;該当画面.担当者コントロール&gt;に設定する。</t>
    <rPh sb="0" eb="2">
      <t>イカ</t>
    </rPh>
    <rPh sb="2" eb="4">
      <t>ジョウケン</t>
    </rPh>
    <rPh sb="14" eb="16">
      <t>シュトク</t>
    </rPh>
    <rPh sb="35" eb="37">
      <t>セッテイ</t>
    </rPh>
    <phoneticPr fontId="4"/>
  </si>
  <si>
    <t>担当者マスタ情報取得.所属コード = &lt;該当画面.所属コード&gt;</t>
    <rPh sb="6" eb="8">
      <t>ジョウホウ</t>
    </rPh>
    <rPh sb="8" eb="10">
      <t>シュトク</t>
    </rPh>
    <rPh sb="11" eb="13">
      <t>ショゾク</t>
    </rPh>
    <rPh sb="25" eb="27">
      <t>ショゾク</t>
    </rPh>
    <phoneticPr fontId="1"/>
  </si>
  <si>
    <t>担当者マスタデータフィルタ処理</t>
    <rPh sb="13" eb="15">
      <t>ショリ</t>
    </rPh>
    <phoneticPr fontId="1"/>
  </si>
  <si>
    <t>v_mm_staff</t>
  </si>
  <si>
    <t>担当者マスタ情報取得.略称</t>
    <rPh sb="11" eb="13">
      <t>リャクショウ</t>
    </rPh>
    <phoneticPr fontId="1"/>
  </si>
  <si>
    <t>担当者マスタ情報取得.担当者ID</t>
    <rPh sb="11" eb="14">
      <t>タントウシャ</t>
    </rPh>
    <phoneticPr fontId="1"/>
  </si>
  <si>
    <t>尚、入力時のクリア用として空データが必要な場合は、先頭に空データを追加する。</t>
    <rPh sb="0" eb="1">
      <t>ナオ</t>
    </rPh>
    <rPh sb="2" eb="5">
      <t>ニュウリョクジ</t>
    </rPh>
    <rPh sb="9" eb="10">
      <t>ヨウ</t>
    </rPh>
    <rPh sb="13" eb="14">
      <t>カラ</t>
    </rPh>
    <rPh sb="18" eb="20">
      <t>ヒツヨウ</t>
    </rPh>
    <rPh sb="21" eb="23">
      <t>バアイ</t>
    </rPh>
    <rPh sb="25" eb="27">
      <t>セントウ</t>
    </rPh>
    <rPh sb="28" eb="29">
      <t>カラ</t>
    </rPh>
    <rPh sb="33" eb="35">
      <t>ツイカ</t>
    </rPh>
    <phoneticPr fontId="1"/>
  </si>
  <si>
    <t>Ｗ／Ｃマスタ表示処理</t>
    <rPh sb="6" eb="8">
      <t>ヒョウジ</t>
    </rPh>
    <rPh sb="8" eb="10">
      <t>ショリ</t>
    </rPh>
    <phoneticPr fontId="1"/>
  </si>
  <si>
    <t>Ｗ／Ｃマスタデータ取得・設定</t>
    <rPh sb="9" eb="11">
      <t>シュトク</t>
    </rPh>
    <rPh sb="12" eb="14">
      <t>セッテイ</t>
    </rPh>
    <phoneticPr fontId="4"/>
  </si>
  <si>
    <t>以下条件によりマスタデータを取得し、&lt;該当画面.Ｗ／Ｃコントロール&gt;に設定する。</t>
    <rPh sb="0" eb="2">
      <t>イカ</t>
    </rPh>
    <rPh sb="2" eb="4">
      <t>ジョウケン</t>
    </rPh>
    <rPh sb="14" eb="16">
      <t>シュトク</t>
    </rPh>
    <rPh sb="35" eb="37">
      <t>セッテイ</t>
    </rPh>
    <phoneticPr fontId="4"/>
  </si>
  <si>
    <t>Ｗ／Ｃマスタデータフィルタ処理</t>
    <rPh sb="13" eb="15">
      <t>ショリ</t>
    </rPh>
    <phoneticPr fontId="1"/>
  </si>
  <si>
    <t>v_k42_m_wc</t>
  </si>
  <si>
    <t>Ｗ／Ｃマスタ情報取得.W/Cコード</t>
    <phoneticPr fontId="1"/>
  </si>
  <si>
    <t>K</t>
    <phoneticPr fontId="12"/>
  </si>
  <si>
    <t>生産課　情報システム</t>
    <rPh sb="0" eb="2">
      <t>セイサン</t>
    </rPh>
    <rPh sb="2" eb="3">
      <t>カ</t>
    </rPh>
    <phoneticPr fontId="12"/>
  </si>
  <si>
    <t>生産課　情報システム</t>
    <rPh sb="0" eb="2">
      <t>セイサン</t>
    </rPh>
    <phoneticPr fontId="12"/>
  </si>
  <si>
    <t>更新</t>
    <phoneticPr fontId="4"/>
  </si>
  <si>
    <t>部品番号マスタ</t>
    <rPh sb="0" eb="2">
      <t>ブヒン</t>
    </rPh>
    <rPh sb="2" eb="4">
      <t>バンゴウ</t>
    </rPh>
    <phoneticPr fontId="4"/>
  </si>
  <si>
    <t>製造する部品の正式な部品番号を管理する</t>
    <rPh sb="0" eb="2">
      <t>セイゾウ</t>
    </rPh>
    <rPh sb="4" eb="6">
      <t>ブヒン</t>
    </rPh>
    <rPh sb="7" eb="9">
      <t>セイシキ</t>
    </rPh>
    <rPh sb="10" eb="12">
      <t>ブヒン</t>
    </rPh>
    <rPh sb="12" eb="14">
      <t>バンゴウ</t>
    </rPh>
    <rPh sb="15" eb="17">
      <t>カンリ</t>
    </rPh>
    <phoneticPr fontId="4"/>
  </si>
  <si>
    <r>
      <t>0</t>
    </r>
    <r>
      <rPr>
        <sz val="9"/>
        <color theme="1"/>
        <rFont val="メイリオ"/>
        <family val="2"/>
        <charset val="128"/>
      </rPr>
      <t>1</t>
    </r>
    <phoneticPr fontId="4"/>
  </si>
  <si>
    <r>
      <t>0</t>
    </r>
    <r>
      <rPr>
        <sz val="9"/>
        <color theme="1"/>
        <rFont val="メイリオ"/>
        <family val="2"/>
        <charset val="128"/>
      </rPr>
      <t>20</t>
    </r>
    <phoneticPr fontId="4"/>
  </si>
  <si>
    <t>圧造課用部品番号マスタ</t>
    <rPh sb="0" eb="2">
      <t>アツゾウ</t>
    </rPh>
    <rPh sb="2" eb="3">
      <t>カ</t>
    </rPh>
    <rPh sb="3" eb="4">
      <t>ヨウ</t>
    </rPh>
    <rPh sb="4" eb="6">
      <t>ブヒン</t>
    </rPh>
    <rPh sb="6" eb="8">
      <t>バンゴウ</t>
    </rPh>
    <phoneticPr fontId="4"/>
  </si>
  <si>
    <t>圧造課で使用する部品番号を管理する。</t>
    <rPh sb="0" eb="2">
      <t>アツゾウ</t>
    </rPh>
    <rPh sb="2" eb="3">
      <t>カ</t>
    </rPh>
    <rPh sb="4" eb="6">
      <t>シヨウ</t>
    </rPh>
    <rPh sb="8" eb="10">
      <t>ブヒン</t>
    </rPh>
    <rPh sb="10" eb="12">
      <t>バンゴウ</t>
    </rPh>
    <rPh sb="13" eb="15">
      <t>カンリ</t>
    </rPh>
    <phoneticPr fontId="4"/>
  </si>
  <si>
    <t>k40</t>
    <phoneticPr fontId="4"/>
  </si>
  <si>
    <r>
      <t>0</t>
    </r>
    <r>
      <rPr>
        <sz val="9"/>
        <color theme="1"/>
        <rFont val="メイリオ"/>
        <family val="2"/>
        <charset val="128"/>
      </rPr>
      <t>01</t>
    </r>
    <phoneticPr fontId="4"/>
  </si>
  <si>
    <t>金型保守管理</t>
    <rPh sb="0" eb="2">
      <t>カナガタ</t>
    </rPh>
    <rPh sb="2" eb="4">
      <t>ホシュ</t>
    </rPh>
    <rPh sb="4" eb="6">
      <t>カンリ</t>
    </rPh>
    <phoneticPr fontId="4"/>
  </si>
  <si>
    <t>部品番号リンク情報</t>
    <rPh sb="0" eb="2">
      <t>ブヒン</t>
    </rPh>
    <rPh sb="2" eb="4">
      <t>バンゴウ</t>
    </rPh>
    <rPh sb="7" eb="9">
      <t>ジョウホウ</t>
    </rPh>
    <phoneticPr fontId="4"/>
  </si>
  <si>
    <t>正式な部品番号と圧造課用部品番号の紐づけ情報を管理する。</t>
    <rPh sb="0" eb="2">
      <t>セイシキ</t>
    </rPh>
    <rPh sb="3" eb="5">
      <t>ブヒン</t>
    </rPh>
    <rPh sb="5" eb="7">
      <t>バンゴウ</t>
    </rPh>
    <rPh sb="8" eb="10">
      <t>アツゾウ</t>
    </rPh>
    <rPh sb="10" eb="11">
      <t>カ</t>
    </rPh>
    <rPh sb="11" eb="12">
      <t>ヨウ</t>
    </rPh>
    <rPh sb="12" eb="14">
      <t>ブヒン</t>
    </rPh>
    <rPh sb="14" eb="16">
      <t>バンゴウ</t>
    </rPh>
    <rPh sb="17" eb="18">
      <t>ヒモ</t>
    </rPh>
    <rPh sb="20" eb="22">
      <t>ジョウホウ</t>
    </rPh>
    <rPh sb="23" eb="25">
      <t>カンリ</t>
    </rPh>
    <phoneticPr fontId="4"/>
  </si>
  <si>
    <r>
      <t>0</t>
    </r>
    <r>
      <rPr>
        <sz val="9"/>
        <color theme="1"/>
        <rFont val="メイリオ"/>
        <family val="2"/>
        <charset val="128"/>
      </rPr>
      <t>02</t>
    </r>
    <phoneticPr fontId="4"/>
  </si>
  <si>
    <t>大日程部品番号リンク情報</t>
    <rPh sb="0" eb="1">
      <t>ダイ</t>
    </rPh>
    <rPh sb="1" eb="3">
      <t>ニッテイ</t>
    </rPh>
    <rPh sb="3" eb="5">
      <t>ブヒン</t>
    </rPh>
    <rPh sb="5" eb="7">
      <t>バンゴウ</t>
    </rPh>
    <rPh sb="10" eb="12">
      <t>ジョウホウ</t>
    </rPh>
    <phoneticPr fontId="4"/>
  </si>
  <si>
    <t>大日程記載部品番号と圧造課用部品番号の紐づけ情報を管理する。</t>
    <rPh sb="0" eb="1">
      <t>ダイ</t>
    </rPh>
    <rPh sb="1" eb="3">
      <t>ニッテイ</t>
    </rPh>
    <rPh sb="3" eb="5">
      <t>キサイ</t>
    </rPh>
    <rPh sb="5" eb="7">
      <t>ブヒン</t>
    </rPh>
    <rPh sb="7" eb="9">
      <t>バンゴウ</t>
    </rPh>
    <rPh sb="10" eb="12">
      <t>アツゾウ</t>
    </rPh>
    <rPh sb="12" eb="13">
      <t>カ</t>
    </rPh>
    <rPh sb="13" eb="14">
      <t>ヨウ</t>
    </rPh>
    <rPh sb="14" eb="16">
      <t>ブヒン</t>
    </rPh>
    <rPh sb="16" eb="18">
      <t>バンゴウ</t>
    </rPh>
    <rPh sb="19" eb="20">
      <t>ヒモ</t>
    </rPh>
    <rPh sb="22" eb="24">
      <t>ジョウホウ</t>
    </rPh>
    <rPh sb="25" eb="27">
      <t>カンリ</t>
    </rPh>
    <phoneticPr fontId="4"/>
  </si>
  <si>
    <r>
      <t>0</t>
    </r>
    <r>
      <rPr>
        <sz val="9"/>
        <color theme="1"/>
        <rFont val="メイリオ"/>
        <family val="2"/>
        <charset val="128"/>
      </rPr>
      <t>03</t>
    </r>
    <phoneticPr fontId="4"/>
  </si>
  <si>
    <t>金型保守計画管理</t>
    <rPh sb="0" eb="2">
      <t>カナガタ</t>
    </rPh>
    <rPh sb="2" eb="4">
      <t>ホシュ</t>
    </rPh>
    <rPh sb="4" eb="6">
      <t>ケイカク</t>
    </rPh>
    <rPh sb="6" eb="8">
      <t>カンリ</t>
    </rPh>
    <phoneticPr fontId="4"/>
  </si>
  <si>
    <t>金型の年間保守計画を管理する</t>
    <rPh sb="0" eb="2">
      <t>カナガタ</t>
    </rPh>
    <rPh sb="3" eb="5">
      <t>ネンカン</t>
    </rPh>
    <rPh sb="5" eb="7">
      <t>ホシュ</t>
    </rPh>
    <rPh sb="7" eb="9">
      <t>ケイカク</t>
    </rPh>
    <rPh sb="10" eb="12">
      <t>カンリ</t>
    </rPh>
    <phoneticPr fontId="4"/>
  </si>
  <si>
    <t>保守計画バッチ処理</t>
    <rPh sb="0" eb="2">
      <t>ホシュ</t>
    </rPh>
    <rPh sb="2" eb="4">
      <t>ケイカク</t>
    </rPh>
    <rPh sb="7" eb="9">
      <t>ショリ</t>
    </rPh>
    <phoneticPr fontId="4"/>
  </si>
  <si>
    <t>金型保守計画の元になるデータを保守計画用に取得する。</t>
    <rPh sb="0" eb="2">
      <t>カナガタ</t>
    </rPh>
    <rPh sb="2" eb="4">
      <t>ホシュ</t>
    </rPh>
    <rPh sb="4" eb="6">
      <t>ケイカク</t>
    </rPh>
    <rPh sb="7" eb="8">
      <t>モト</t>
    </rPh>
    <rPh sb="15" eb="17">
      <t>ホシュ</t>
    </rPh>
    <rPh sb="17" eb="19">
      <t>ケイカク</t>
    </rPh>
    <rPh sb="19" eb="20">
      <t>ヨウ</t>
    </rPh>
    <rPh sb="21" eb="23">
      <t>シュトク</t>
    </rPh>
    <phoneticPr fontId="4"/>
  </si>
  <si>
    <r>
      <t>0</t>
    </r>
    <r>
      <rPr>
        <sz val="9"/>
        <color theme="1"/>
        <rFont val="メイリオ"/>
        <family val="2"/>
        <charset val="128"/>
      </rPr>
      <t>3</t>
    </r>
    <phoneticPr fontId="4"/>
  </si>
  <si>
    <t>機能一覧</t>
    <rPh sb="0" eb="2">
      <t>キノウ</t>
    </rPh>
    <rPh sb="2" eb="4">
      <t>イチラン</t>
    </rPh>
    <phoneticPr fontId="1"/>
  </si>
  <si>
    <t>采野</t>
    <rPh sb="0" eb="2">
      <t>ウ</t>
    </rPh>
    <phoneticPr fontId="4"/>
  </si>
  <si>
    <t>・部品番号マスタの情報管理をする。</t>
    <rPh sb="1" eb="3">
      <t>ブヒン</t>
    </rPh>
    <rPh sb="3" eb="5">
      <t>バンゴウ</t>
    </rPh>
    <rPh sb="9" eb="11">
      <t>ジョウホウ</t>
    </rPh>
    <rPh sb="11" eb="13">
      <t>カンリ</t>
    </rPh>
    <phoneticPr fontId="1"/>
  </si>
  <si>
    <t>部品番号マスタ情報取得</t>
    <rPh sb="0" eb="2">
      <t>ブヒン</t>
    </rPh>
    <rPh sb="2" eb="4">
      <t>バンゴウ</t>
    </rPh>
    <rPh sb="7" eb="9">
      <t>ジョウホウ</t>
    </rPh>
    <rPh sb="9" eb="11">
      <t>シュトク</t>
    </rPh>
    <phoneticPr fontId="1"/>
  </si>
  <si>
    <t>部品番号マスタ</t>
    <rPh sb="0" eb="2">
      <t>ブヒン</t>
    </rPh>
    <rPh sb="2" eb="4">
      <t>バンゴウ</t>
    </rPh>
    <phoneticPr fontId="1"/>
  </si>
  <si>
    <t>main_masters</t>
    <phoneticPr fontId="4"/>
  </si>
  <si>
    <t>製造係数</t>
    <rPh sb="0" eb="2">
      <t>セイゾウ</t>
    </rPh>
    <rPh sb="2" eb="4">
      <t>ケイスウ</t>
    </rPh>
    <phoneticPr fontId="1"/>
  </si>
  <si>
    <t>9</t>
    <phoneticPr fontId="4"/>
  </si>
  <si>
    <t>2(2)</t>
    <phoneticPr fontId="1"/>
  </si>
  <si>
    <t>データID</t>
    <phoneticPr fontId="1"/>
  </si>
  <si>
    <t>入力可能文字は英数のみ。" ", "/", "-"等は入力不可。</t>
    <rPh sb="0" eb="2">
      <t>ニュウリョク</t>
    </rPh>
    <rPh sb="2" eb="4">
      <t>カノウ</t>
    </rPh>
    <rPh sb="4" eb="6">
      <t>モジ</t>
    </rPh>
    <rPh sb="7" eb="9">
      <t>エイスウ</t>
    </rPh>
    <rPh sb="25" eb="26">
      <t>トウ</t>
    </rPh>
    <rPh sb="27" eb="29">
      <t>ニュウリョク</t>
    </rPh>
    <rPh sb="29" eb="31">
      <t>フカ</t>
    </rPh>
    <phoneticPr fontId="4"/>
  </si>
  <si>
    <t>係数</t>
    <rPh sb="0" eb="2">
      <t>ケイスウ</t>
    </rPh>
    <phoneticPr fontId="1"/>
  </si>
  <si>
    <t>×</t>
    <phoneticPr fontId="4"/>
  </si>
  <si>
    <t>ファンクションキー設定処理</t>
    <rPh sb="9" eb="11">
      <t>セッテイ</t>
    </rPh>
    <rPh sb="11" eb="13">
      <t>ショリ</t>
    </rPh>
    <phoneticPr fontId="1"/>
  </si>
  <si>
    <t>ファンクションキー有効化</t>
    <rPh sb="9" eb="12">
      <t>ユウコウカ</t>
    </rPh>
    <phoneticPr fontId="4"/>
  </si>
  <si>
    <t>ファンクションキーの有効化を各画面の設定に合わせて実行する。</t>
    <rPh sb="10" eb="13">
      <t>ユウコウカ</t>
    </rPh>
    <rPh sb="14" eb="15">
      <t>カク</t>
    </rPh>
    <rPh sb="15" eb="17">
      <t>ガメン</t>
    </rPh>
    <rPh sb="18" eb="20">
      <t>セッテイ</t>
    </rPh>
    <rPh sb="21" eb="22">
      <t>ア</t>
    </rPh>
    <rPh sb="25" eb="27">
      <t>ジッコウ</t>
    </rPh>
    <phoneticPr fontId="4"/>
  </si>
  <si>
    <t>ファンクション表示文字設定</t>
    <rPh sb="7" eb="9">
      <t>ヒョウジ</t>
    </rPh>
    <rPh sb="9" eb="11">
      <t>モジ</t>
    </rPh>
    <rPh sb="11" eb="13">
      <t>セッテイ</t>
    </rPh>
    <phoneticPr fontId="4"/>
  </si>
  <si>
    <t>ファンクションキーの表示文字を各画面の設定に合わせて実行する。</t>
    <rPh sb="10" eb="12">
      <t>ヒョウジ</t>
    </rPh>
    <rPh sb="12" eb="14">
      <t>モジ</t>
    </rPh>
    <rPh sb="15" eb="16">
      <t>カク</t>
    </rPh>
    <rPh sb="16" eb="18">
      <t>ガメン</t>
    </rPh>
    <rPh sb="19" eb="21">
      <t>セッテイ</t>
    </rPh>
    <rPh sb="22" eb="23">
      <t>ア</t>
    </rPh>
    <rPh sb="26" eb="28">
      <t>ジッコウ</t>
    </rPh>
    <phoneticPr fontId="4"/>
  </si>
  <si>
    <t>画面情報取得処理</t>
    <rPh sb="0" eb="2">
      <t>ガメン</t>
    </rPh>
    <rPh sb="2" eb="4">
      <t>ジョウホウ</t>
    </rPh>
    <rPh sb="4" eb="6">
      <t>シュトク</t>
    </rPh>
    <rPh sb="6" eb="8">
      <t>ショリ</t>
    </rPh>
    <phoneticPr fontId="1"/>
  </si>
  <si>
    <t>画面名の登録がない場合</t>
    <rPh sb="0" eb="2">
      <t>ガメン</t>
    </rPh>
    <rPh sb="2" eb="3">
      <t>メイ</t>
    </rPh>
    <rPh sb="4" eb="6">
      <t>トウロク</t>
    </rPh>
    <rPh sb="9" eb="11">
      <t>バアイ</t>
    </rPh>
    <phoneticPr fontId="4"/>
  </si>
  <si>
    <t>データ取得異常：画面名</t>
    <rPh sb="3" eb="5">
      <t>シュトク</t>
    </rPh>
    <rPh sb="5" eb="7">
      <t>イジョウ</t>
    </rPh>
    <rPh sb="8" eb="10">
      <t>ガメン</t>
    </rPh>
    <rPh sb="10" eb="11">
      <t>メイ</t>
    </rPh>
    <phoneticPr fontId="1"/>
  </si>
  <si>
    <t>その他のエラー</t>
    <rPh sb="2" eb="3">
      <t>ホカ</t>
    </rPh>
    <phoneticPr fontId="4"/>
  </si>
  <si>
    <t>上記エラー以外のエラーが発生した場合、以下メッセージを表示し、処理を異常終了する。</t>
    <rPh sb="27" eb="29">
      <t>ヒョウジ</t>
    </rPh>
    <rPh sb="31" eb="33">
      <t>ショリ</t>
    </rPh>
    <rPh sb="34" eb="36">
      <t>イジョウ</t>
    </rPh>
    <rPh sb="36" eb="38">
      <t>シュウリョウ</t>
    </rPh>
    <phoneticPr fontId="1"/>
  </si>
  <si>
    <t>担当者情報取得処理</t>
    <rPh sb="0" eb="3">
      <t>タントウシャ</t>
    </rPh>
    <rPh sb="3" eb="5">
      <t>ジョウホウ</t>
    </rPh>
    <rPh sb="5" eb="7">
      <t>シュトク</t>
    </rPh>
    <rPh sb="7" eb="9">
      <t>ショリ</t>
    </rPh>
    <phoneticPr fontId="1"/>
  </si>
  <si>
    <t>情報登録がない場合</t>
    <rPh sb="0" eb="2">
      <t>ジョウホウ</t>
    </rPh>
    <rPh sb="2" eb="4">
      <t>トウロク</t>
    </rPh>
    <rPh sb="7" eb="9">
      <t>バアイ</t>
    </rPh>
    <phoneticPr fontId="4"/>
  </si>
  <si>
    <t>該当する情報が存在しなかった場合、以下メッセージを表示し、処理を異常終了する。</t>
    <rPh sb="25" eb="27">
      <t>ヒョウジ</t>
    </rPh>
    <rPh sb="29" eb="31">
      <t>ショリ</t>
    </rPh>
    <rPh sb="32" eb="34">
      <t>イジョウ</t>
    </rPh>
    <rPh sb="34" eb="36">
      <t>シュウリョウ</t>
    </rPh>
    <phoneticPr fontId="1"/>
  </si>
  <si>
    <t>該当するプロジェクトコード及び各画面のプログラムコードで画面マスタテーブルより画面名を取得し、パラメータ変数へ取得情報をセットして処理を終了する。</t>
    <rPh sb="0" eb="2">
      <t>ガイトウ</t>
    </rPh>
    <rPh sb="13" eb="14">
      <t>オヨ</t>
    </rPh>
    <rPh sb="15" eb="18">
      <t>カクガメン</t>
    </rPh>
    <rPh sb="28" eb="30">
      <t>ガメン</t>
    </rPh>
    <rPh sb="39" eb="41">
      <t>ガメン</t>
    </rPh>
    <rPh sb="41" eb="42">
      <t>メイ</t>
    </rPh>
    <rPh sb="43" eb="45">
      <t>シュトク</t>
    </rPh>
    <rPh sb="52" eb="54">
      <t>ヘンスウ</t>
    </rPh>
    <rPh sb="55" eb="57">
      <t>シュトク</t>
    </rPh>
    <rPh sb="57" eb="59">
      <t>ジョウホウ</t>
    </rPh>
    <rPh sb="65" eb="67">
      <t>ショリ</t>
    </rPh>
    <rPh sb="68" eb="70">
      <t>シュウリョウ</t>
    </rPh>
    <phoneticPr fontId="1"/>
  </si>
  <si>
    <t>担当者権限情報取得処理</t>
    <rPh sb="0" eb="3">
      <t>タントウシャ</t>
    </rPh>
    <rPh sb="3" eb="5">
      <t>ケンゲン</t>
    </rPh>
    <rPh sb="5" eb="7">
      <t>ジョウホウ</t>
    </rPh>
    <rPh sb="7" eb="9">
      <t>シュトク</t>
    </rPh>
    <rPh sb="9" eb="11">
      <t>ショリ</t>
    </rPh>
    <phoneticPr fontId="1"/>
  </si>
  <si>
    <t>該当する担当者IDから該当画面に対する操作権限情報を取得し、パラメータ変数へ取得情報をセットして処理を終了する。</t>
    <rPh sb="0" eb="2">
      <t>ガイトウ</t>
    </rPh>
    <rPh sb="4" eb="7">
      <t>タントウシャ</t>
    </rPh>
    <rPh sb="11" eb="13">
      <t>ガイトウ</t>
    </rPh>
    <rPh sb="13" eb="15">
      <t>ガメン</t>
    </rPh>
    <rPh sb="16" eb="17">
      <t>タイ</t>
    </rPh>
    <rPh sb="19" eb="21">
      <t>ソウサ</t>
    </rPh>
    <rPh sb="21" eb="23">
      <t>ケンゲン</t>
    </rPh>
    <rPh sb="23" eb="25">
      <t>ジョウホウ</t>
    </rPh>
    <rPh sb="26" eb="28">
      <t>シュトク</t>
    </rPh>
    <rPh sb="35" eb="37">
      <t>ヘンスウ</t>
    </rPh>
    <rPh sb="38" eb="40">
      <t>シュトク</t>
    </rPh>
    <rPh sb="40" eb="42">
      <t>ジョウホウ</t>
    </rPh>
    <rPh sb="48" eb="50">
      <t>ショリ</t>
    </rPh>
    <rPh sb="51" eb="53">
      <t>シュウリョウ</t>
    </rPh>
    <phoneticPr fontId="1"/>
  </si>
  <si>
    <t>画面起動時の権限取得処理で異常が発生したため、&lt;各画面の画面名&gt;画面を起動できませんでした。</t>
    <rPh sb="6" eb="8">
      <t>ケンゲン</t>
    </rPh>
    <phoneticPr fontId="1"/>
  </si>
  <si>
    <t>上記エラー以外のエラーが発生した場合、以下メッセージ表示およびログを出力して処理を異常終了する。</t>
    <rPh sb="26" eb="28">
      <t>ヒョウジ</t>
    </rPh>
    <rPh sb="34" eb="36">
      <t>シュツリョク</t>
    </rPh>
    <rPh sb="38" eb="40">
      <t>ショリ</t>
    </rPh>
    <rPh sb="41" eb="43">
      <t>イジョウ</t>
    </rPh>
    <rPh sb="43" eb="45">
      <t>シュウリョウ</t>
    </rPh>
    <phoneticPr fontId="1"/>
  </si>
  <si>
    <t>画面起動時のデータ取得処理で異常が発生したため、&lt;各画面の画面名&gt;画面を起動できませんでした。"</t>
    <phoneticPr fontId="1"/>
  </si>
  <si>
    <t>該当する担当者IDからログイン担当者の情報を取得し、パラメータ変数へ担当者名および所属コードをセットして処理を終了する。</t>
    <rPh sb="0" eb="2">
      <t>ガイトウ</t>
    </rPh>
    <rPh sb="4" eb="7">
      <t>タントウシャ</t>
    </rPh>
    <rPh sb="15" eb="18">
      <t>タントウシャ</t>
    </rPh>
    <rPh sb="19" eb="21">
      <t>ジョウホウ</t>
    </rPh>
    <rPh sb="22" eb="24">
      <t>シュトク</t>
    </rPh>
    <rPh sb="31" eb="33">
      <t>ヘンスウ</t>
    </rPh>
    <rPh sb="34" eb="37">
      <t>タントウシャ</t>
    </rPh>
    <rPh sb="37" eb="38">
      <t>メイ</t>
    </rPh>
    <rPh sb="41" eb="43">
      <t>ショゾク</t>
    </rPh>
    <rPh sb="52" eb="54">
      <t>ショリ</t>
    </rPh>
    <rPh sb="55" eb="57">
      <t>シュウリョウ</t>
    </rPh>
    <phoneticPr fontId="1"/>
  </si>
  <si>
    <t>機能制限情報取得異常</t>
    <rPh sb="0" eb="2">
      <t>キノウ</t>
    </rPh>
    <rPh sb="2" eb="4">
      <t>セイゲン</t>
    </rPh>
    <rPh sb="4" eb="6">
      <t>ジョウホウ</t>
    </rPh>
    <rPh sb="6" eb="8">
      <t>シュトク</t>
    </rPh>
    <rPh sb="8" eb="10">
      <t>イジョウ</t>
    </rPh>
    <phoneticPr fontId="1"/>
  </si>
  <si>
    <t>担当者ID:&lt;該当するログイン担当者ID&gt;</t>
    <rPh sb="7" eb="9">
      <t>ガイトウ</t>
    </rPh>
    <rPh sb="15" eb="18">
      <t>タントウシャ</t>
    </rPh>
    <phoneticPr fontId="1"/>
  </si>
  <si>
    <t>画面操作区分情報取得処理</t>
    <rPh sb="0" eb="2">
      <t>ガメン</t>
    </rPh>
    <rPh sb="2" eb="4">
      <t>ソウサ</t>
    </rPh>
    <rPh sb="4" eb="6">
      <t>クブン</t>
    </rPh>
    <rPh sb="6" eb="8">
      <t>ジョウホウ</t>
    </rPh>
    <rPh sb="8" eb="10">
      <t>シュトク</t>
    </rPh>
    <rPh sb="10" eb="12">
      <t>ショリ</t>
    </rPh>
    <phoneticPr fontId="1"/>
  </si>
  <si>
    <t>該当するプロジェクトコード及びプログラムコードから該当画面に対する更新権限、追加権限、削除権限、参照権限の操作権限情報を取得し、パラメータ変数へ</t>
    <rPh sb="0" eb="2">
      <t>ガイトウ</t>
    </rPh>
    <rPh sb="13" eb="14">
      <t>オヨ</t>
    </rPh>
    <rPh sb="25" eb="27">
      <t>ガイトウ</t>
    </rPh>
    <rPh sb="27" eb="29">
      <t>ガメン</t>
    </rPh>
    <rPh sb="30" eb="31">
      <t>タイ</t>
    </rPh>
    <rPh sb="53" eb="55">
      <t>ソウサ</t>
    </rPh>
    <rPh sb="55" eb="57">
      <t>ケンゲン</t>
    </rPh>
    <rPh sb="57" eb="59">
      <t>ジョウホウ</t>
    </rPh>
    <rPh sb="60" eb="62">
      <t>シュトク</t>
    </rPh>
    <rPh sb="69" eb="71">
      <t>ヘンスウ</t>
    </rPh>
    <phoneticPr fontId="1"/>
  </si>
  <si>
    <t>取得情報をセットして処理を終了する。</t>
    <phoneticPr fontId="1"/>
  </si>
  <si>
    <t>&lt;各画面の画面名&gt;画面の参照権限がありません。</t>
    <rPh sb="12" eb="14">
      <t>サンショウ</t>
    </rPh>
    <rPh sb="14" eb="16">
      <t>ケンゲン</t>
    </rPh>
    <phoneticPr fontId="1"/>
  </si>
  <si>
    <t>終了します。</t>
    <rPh sb="0" eb="2">
      <t>シュウリョウ</t>
    </rPh>
    <phoneticPr fontId="1"/>
  </si>
  <si>
    <t>該当する情報が存在しなかった場合、以下メッセージ表示及びログを出力して処理を異常終了する。</t>
    <rPh sb="24" eb="26">
      <t>ヒョウジ</t>
    </rPh>
    <rPh sb="26" eb="27">
      <t>オヨ</t>
    </rPh>
    <rPh sb="31" eb="33">
      <t>シュツリョク</t>
    </rPh>
    <rPh sb="35" eb="37">
      <t>ショリ</t>
    </rPh>
    <rPh sb="38" eb="40">
      <t>イジョウ</t>
    </rPh>
    <rPh sb="40" eb="42">
      <t>シュウリョウ</t>
    </rPh>
    <phoneticPr fontId="1"/>
  </si>
  <si>
    <t>画面起動時の画面操作区分取得処理で異常が発生したため、&lt;各画面の画面名&gt;画面を起動できませんでした。</t>
    <rPh sb="6" eb="8">
      <t>ガメン</t>
    </rPh>
    <rPh sb="8" eb="10">
      <t>ソウサ</t>
    </rPh>
    <rPh sb="10" eb="12">
      <t>クブン</t>
    </rPh>
    <phoneticPr fontId="1"/>
  </si>
  <si>
    <t>ログイン担当者ID：&lt;該当するログイン担当者ID&gt;,ログイン担当者操作権限：&lt;該当するログイン担当者の操作権限&gt;</t>
    <rPh sb="39" eb="41">
      <t>ガイトウ</t>
    </rPh>
    <rPh sb="47" eb="50">
      <t>タントウシャ</t>
    </rPh>
    <rPh sb="51" eb="53">
      <t>ソウサ</t>
    </rPh>
    <rPh sb="53" eb="55">
      <t>ケンゲン</t>
    </rPh>
    <phoneticPr fontId="1"/>
  </si>
  <si>
    <t>フォームロード共通処理</t>
    <rPh sb="7" eb="9">
      <t>キョウツウ</t>
    </rPh>
    <rPh sb="9" eb="11">
      <t>ショリ</t>
    </rPh>
    <phoneticPr fontId="1"/>
  </si>
  <si>
    <t>各フォームがロードする際の処理を以下の様に行う。</t>
    <rPh sb="0" eb="1">
      <t>カク</t>
    </rPh>
    <rPh sb="11" eb="12">
      <t>サイ</t>
    </rPh>
    <rPh sb="13" eb="15">
      <t>ショリ</t>
    </rPh>
    <rPh sb="16" eb="18">
      <t>イカ</t>
    </rPh>
    <rPh sb="19" eb="20">
      <t>ヨウ</t>
    </rPh>
    <rPh sb="21" eb="22">
      <t>オコナ</t>
    </rPh>
    <phoneticPr fontId="1"/>
  </si>
  <si>
    <t>画面起動処理ログ出力</t>
    <rPh sb="0" eb="2">
      <t>ガメン</t>
    </rPh>
    <rPh sb="2" eb="4">
      <t>キドウ</t>
    </rPh>
    <rPh sb="4" eb="6">
      <t>ショリ</t>
    </rPh>
    <rPh sb="8" eb="10">
      <t>シュツリョク</t>
    </rPh>
    <phoneticPr fontId="4"/>
  </si>
  <si>
    <t>以下の条件でログを出力する。</t>
    <rPh sb="0" eb="2">
      <t>イカ</t>
    </rPh>
    <rPh sb="3" eb="5">
      <t>ジョウケン</t>
    </rPh>
    <rPh sb="9" eb="11">
      <t>シュツリョク</t>
    </rPh>
    <phoneticPr fontId="1"/>
  </si>
  <si>
    <t>&lt;該当する画面ID&gt;を起動</t>
    <rPh sb="1" eb="3">
      <t>ガイトウ</t>
    </rPh>
    <rPh sb="5" eb="7">
      <t>ガメン</t>
    </rPh>
    <rPh sb="11" eb="13">
      <t>キドウ</t>
    </rPh>
    <phoneticPr fontId="1"/>
  </si>
  <si>
    <t>ログ出力エラー処理</t>
    <rPh sb="2" eb="4">
      <t>シュツリョク</t>
    </rPh>
    <rPh sb="7" eb="9">
      <t>ショリ</t>
    </rPh>
    <phoneticPr fontId="1"/>
  </si>
  <si>
    <t>ログ出力でエラーが発生した場合は以下メッセージを表示して異常終了する。</t>
    <rPh sb="2" eb="4">
      <t>シュツリョク</t>
    </rPh>
    <rPh sb="9" eb="11">
      <t>ハッセイ</t>
    </rPh>
    <rPh sb="13" eb="15">
      <t>バアイ</t>
    </rPh>
    <rPh sb="16" eb="18">
      <t>イカ</t>
    </rPh>
    <rPh sb="24" eb="26">
      <t>ヒョウジ</t>
    </rPh>
    <rPh sb="28" eb="30">
      <t>イジョウ</t>
    </rPh>
    <rPh sb="30" eb="32">
      <t>シュウリョウ</t>
    </rPh>
    <phoneticPr fontId="1"/>
  </si>
  <si>
    <t>画面起動時、メインマスタＤＢの接続に失敗したため、&lt;各画面の画面名&gt;画面を起動できませんでした。</t>
    <rPh sb="26" eb="27">
      <t>カク</t>
    </rPh>
    <rPh sb="27" eb="29">
      <t>ガメン</t>
    </rPh>
    <rPh sb="30" eb="32">
      <t>ガメン</t>
    </rPh>
    <rPh sb="32" eb="33">
      <t>メイ</t>
    </rPh>
    <phoneticPr fontId="1"/>
  </si>
  <si>
    <t>画面情報取得</t>
    <rPh sb="0" eb="2">
      <t>ガメン</t>
    </rPh>
    <rPh sb="2" eb="4">
      <t>ジョウホウ</t>
    </rPh>
    <rPh sb="4" eb="6">
      <t>シュトク</t>
    </rPh>
    <phoneticPr fontId="4"/>
  </si>
  <si>
    <t>担当者情報取得</t>
    <rPh sb="0" eb="3">
      <t>タントウシャ</t>
    </rPh>
    <rPh sb="3" eb="5">
      <t>ジョウホウ</t>
    </rPh>
    <rPh sb="5" eb="7">
      <t>シュトク</t>
    </rPh>
    <phoneticPr fontId="4"/>
  </si>
  <si>
    <t>【ログイン者：" + &lt;取得した担当者名&gt;+ "】" + "   --- Version " + &lt;システムバージョン番号&gt;</t>
    <rPh sb="12" eb="14">
      <t>シュトク</t>
    </rPh>
    <rPh sb="16" eb="19">
      <t>タントウシャ</t>
    </rPh>
    <rPh sb="19" eb="20">
      <t>メイ</t>
    </rPh>
    <rPh sb="59" eb="61">
      <t>バンゴウ</t>
    </rPh>
    <phoneticPr fontId="1"/>
  </si>
  <si>
    <t>担当者権限情報取得</t>
    <rPh sb="0" eb="3">
      <t>タントウシャ</t>
    </rPh>
    <rPh sb="3" eb="5">
      <t>ケンゲン</t>
    </rPh>
    <rPh sb="5" eb="7">
      <t>ジョウホウ</t>
    </rPh>
    <rPh sb="7" eb="9">
      <t>シュトク</t>
    </rPh>
    <phoneticPr fontId="4"/>
  </si>
  <si>
    <t>画面操作区分情報取得</t>
    <rPh sb="0" eb="2">
      <t>ガメン</t>
    </rPh>
    <rPh sb="2" eb="4">
      <t>ソウサ</t>
    </rPh>
    <rPh sb="4" eb="6">
      <t>クブン</t>
    </rPh>
    <rPh sb="6" eb="8">
      <t>ジョウホウ</t>
    </rPh>
    <rPh sb="8" eb="10">
      <t>シュトク</t>
    </rPh>
    <phoneticPr fontId="4"/>
  </si>
  <si>
    <t>上記で取得した画面操作区分によるファンクションキーの有効設定を行う</t>
    <rPh sb="0" eb="2">
      <t>ジョウキ</t>
    </rPh>
    <rPh sb="3" eb="5">
      <t>シュトク</t>
    </rPh>
    <rPh sb="7" eb="9">
      <t>ガメン</t>
    </rPh>
    <rPh sb="9" eb="11">
      <t>ソウサ</t>
    </rPh>
    <rPh sb="11" eb="13">
      <t>クブン</t>
    </rPh>
    <rPh sb="26" eb="28">
      <t>ユウコウ</t>
    </rPh>
    <rPh sb="28" eb="30">
      <t>セッテイ</t>
    </rPh>
    <rPh sb="31" eb="32">
      <t>オコナ</t>
    </rPh>
    <phoneticPr fontId="1"/>
  </si>
  <si>
    <t>各フォームの起動時処理実行</t>
    <rPh sb="0" eb="1">
      <t>カク</t>
    </rPh>
    <rPh sb="6" eb="8">
      <t>キドウ</t>
    </rPh>
    <rPh sb="8" eb="9">
      <t>ジ</t>
    </rPh>
    <rPh sb="9" eb="11">
      <t>ショリ</t>
    </rPh>
    <rPh sb="11" eb="13">
      <t>ジッコウ</t>
    </rPh>
    <phoneticPr fontId="4"/>
  </si>
  <si>
    <t>各フォームの起動時処理を実行する。</t>
    <rPh sb="0" eb="1">
      <t>カク</t>
    </rPh>
    <rPh sb="6" eb="8">
      <t>キドウ</t>
    </rPh>
    <rPh sb="8" eb="9">
      <t>ジ</t>
    </rPh>
    <rPh sb="9" eb="11">
      <t>ショリ</t>
    </rPh>
    <rPh sb="12" eb="14">
      <t>ジッコウ</t>
    </rPh>
    <phoneticPr fontId="4"/>
  </si>
  <si>
    <t>画面コントラスタ</t>
    <rPh sb="0" eb="2">
      <t>ガメン</t>
    </rPh>
    <phoneticPr fontId="1"/>
  </si>
  <si>
    <t>起動パラメータで取得したログイン担当者IDをログイン情報変数へ設定する。</t>
    <rPh sb="0" eb="2">
      <t>キドウ</t>
    </rPh>
    <rPh sb="8" eb="10">
      <t>シュトク</t>
    </rPh>
    <rPh sb="16" eb="19">
      <t>タントウシャ</t>
    </rPh>
    <rPh sb="26" eb="28">
      <t>ジョウホウ</t>
    </rPh>
    <rPh sb="28" eb="30">
      <t>ヘンスウ</t>
    </rPh>
    <rPh sb="31" eb="33">
      <t>セッテイ</t>
    </rPh>
    <phoneticPr fontId="1"/>
  </si>
  <si>
    <t>スプレッドシートの設定</t>
    <rPh sb="9" eb="11">
      <t>セッテイ</t>
    </rPh>
    <phoneticPr fontId="4"/>
  </si>
  <si>
    <t>Tabキーの仕様を設定する。</t>
    <rPh sb="6" eb="8">
      <t>シヨウ</t>
    </rPh>
    <rPh sb="9" eb="11">
      <t>セッテイ</t>
    </rPh>
    <phoneticPr fontId="4"/>
  </si>
  <si>
    <t>Tabキーで下の行へ移動</t>
    <rPh sb="6" eb="7">
      <t>シタ</t>
    </rPh>
    <rPh sb="8" eb="9">
      <t>ギョウ</t>
    </rPh>
    <rPh sb="10" eb="12">
      <t>イドウ</t>
    </rPh>
    <phoneticPr fontId="4"/>
  </si>
  <si>
    <t>Shift+Tabキーで上の行へ移動</t>
    <rPh sb="12" eb="13">
      <t>ウエ</t>
    </rPh>
    <rPh sb="14" eb="15">
      <t>ギョウ</t>
    </rPh>
    <rPh sb="16" eb="18">
      <t>イドウ</t>
    </rPh>
    <phoneticPr fontId="4"/>
  </si>
  <si>
    <t>ソート情報設定</t>
    <rPh sb="3" eb="5">
      <t>ジョウホウ</t>
    </rPh>
    <rPh sb="5" eb="7">
      <t>セッテイ</t>
    </rPh>
    <phoneticPr fontId="4"/>
  </si>
  <si>
    <t>ソート列をデータIDに設定する。</t>
    <rPh sb="3" eb="4">
      <t>レツ</t>
    </rPh>
    <rPh sb="11" eb="13">
      <t>セッテイ</t>
    </rPh>
    <phoneticPr fontId="4"/>
  </si>
  <si>
    <t>ソート順序を昇順に設定する。</t>
    <rPh sb="3" eb="5">
      <t>ジュンジョ</t>
    </rPh>
    <rPh sb="6" eb="8">
      <t>ショウジュン</t>
    </rPh>
    <rPh sb="9" eb="11">
      <t>セッテイ</t>
    </rPh>
    <phoneticPr fontId="4"/>
  </si>
  <si>
    <t>規定共通イベント設定処理</t>
    <rPh sb="0" eb="2">
      <t>キテイ</t>
    </rPh>
    <rPh sb="2" eb="4">
      <t>キョウツウ</t>
    </rPh>
    <rPh sb="8" eb="10">
      <t>セッテイ</t>
    </rPh>
    <rPh sb="10" eb="12">
      <t>ショリ</t>
    </rPh>
    <phoneticPr fontId="4"/>
  </si>
  <si>
    <t>フォーカス取得時に入力テキストを全選択するように設定</t>
    <rPh sb="5" eb="7">
      <t>シュトク</t>
    </rPh>
    <rPh sb="7" eb="8">
      <t>ジ</t>
    </rPh>
    <rPh sb="9" eb="11">
      <t>ニュウリョク</t>
    </rPh>
    <rPh sb="16" eb="17">
      <t>ゼン</t>
    </rPh>
    <rPh sb="17" eb="19">
      <t>センタク</t>
    </rPh>
    <rPh sb="24" eb="26">
      <t>セッテイ</t>
    </rPh>
    <phoneticPr fontId="4"/>
  </si>
  <si>
    <t>画面ロード処理</t>
    <rPh sb="0" eb="2">
      <t>ガメン</t>
    </rPh>
    <rPh sb="5" eb="7">
      <t>ショリ</t>
    </rPh>
    <phoneticPr fontId="4"/>
  </si>
  <si>
    <t>当画面固有の画面ロード処理</t>
    <rPh sb="0" eb="1">
      <t>トウ</t>
    </rPh>
    <rPh sb="1" eb="3">
      <t>ガメン</t>
    </rPh>
    <rPh sb="3" eb="5">
      <t>コユウ</t>
    </rPh>
    <rPh sb="6" eb="8">
      <t>ガメン</t>
    </rPh>
    <rPh sb="11" eb="13">
      <t>ショリ</t>
    </rPh>
    <phoneticPr fontId="1"/>
  </si>
  <si>
    <t>コントロールクリア処理</t>
    <rPh sb="9" eb="11">
      <t>ショリ</t>
    </rPh>
    <phoneticPr fontId="4"/>
  </si>
  <si>
    <t>一覧領域処理</t>
    <rPh sb="0" eb="2">
      <t>イチラン</t>
    </rPh>
    <rPh sb="2" eb="4">
      <t>リョウイキ</t>
    </rPh>
    <rPh sb="4" eb="6">
      <t>ショリ</t>
    </rPh>
    <phoneticPr fontId="4"/>
  </si>
  <si>
    <t>エラー処理</t>
    <rPh sb="3" eb="5">
      <t>ショリ</t>
    </rPh>
    <phoneticPr fontId="4"/>
  </si>
  <si>
    <t>画面ロード処理でエラーが発生した場合、以下の条件でログを出力する。</t>
    <rPh sb="0" eb="2">
      <t>ガメン</t>
    </rPh>
    <rPh sb="5" eb="7">
      <t>ショリ</t>
    </rPh>
    <rPh sb="12" eb="14">
      <t>ハッセイ</t>
    </rPh>
    <rPh sb="16" eb="18">
      <t>バアイ</t>
    </rPh>
    <rPh sb="19" eb="21">
      <t>イカ</t>
    </rPh>
    <rPh sb="22" eb="24">
      <t>ジョウケン</t>
    </rPh>
    <rPh sb="28" eb="30">
      <t>シュツリョク</t>
    </rPh>
    <phoneticPr fontId="4"/>
  </si>
  <si>
    <t>画面ロード処理異常終了</t>
    <rPh sb="0" eb="2">
      <t>ガメン</t>
    </rPh>
    <rPh sb="5" eb="7">
      <t>ショリ</t>
    </rPh>
    <rPh sb="7" eb="9">
      <t>イジョウ</t>
    </rPh>
    <rPh sb="9" eb="11">
      <t>シュウリョウ</t>
    </rPh>
    <phoneticPr fontId="1"/>
  </si>
  <si>
    <t>入力領域内及び検索領域内入力用コントロールのテキストをクリアする。</t>
    <rPh sb="0" eb="2">
      <t>ニュウリョク</t>
    </rPh>
    <rPh sb="2" eb="4">
      <t>リョウイキ</t>
    </rPh>
    <rPh sb="4" eb="5">
      <t>ナイ</t>
    </rPh>
    <rPh sb="5" eb="6">
      <t>オヨ</t>
    </rPh>
    <rPh sb="7" eb="9">
      <t>ケンサク</t>
    </rPh>
    <rPh sb="9" eb="11">
      <t>リョウイキ</t>
    </rPh>
    <rPh sb="11" eb="12">
      <t>ナイ</t>
    </rPh>
    <rPh sb="12" eb="14">
      <t>ニュウリョク</t>
    </rPh>
    <rPh sb="14" eb="15">
      <t>ヨウ</t>
    </rPh>
    <phoneticPr fontId="4"/>
  </si>
  <si>
    <t>&lt;システムエラーメッセージ&gt;</t>
    <phoneticPr fontId="4"/>
  </si>
  <si>
    <t>表示専用、入力データ未入力</t>
    <rPh sb="0" eb="2">
      <t>ヒョウジ</t>
    </rPh>
    <rPh sb="2" eb="4">
      <t>センヨウ</t>
    </rPh>
    <rPh sb="5" eb="7">
      <t>ニュウリョク</t>
    </rPh>
    <rPh sb="10" eb="13">
      <t>ミニュウリョク</t>
    </rPh>
    <phoneticPr fontId="1"/>
  </si>
  <si>
    <t>データが未入力の場合は該当コントロールの背景色を通常色に変更し（該当コントロールが入力不可の場合は変更しない）正常終了する。</t>
    <rPh sb="4" eb="7">
      <t>ミニュウリョク</t>
    </rPh>
    <rPh sb="8" eb="10">
      <t>バアイ</t>
    </rPh>
    <rPh sb="11" eb="13">
      <t>ガイトウ</t>
    </rPh>
    <rPh sb="20" eb="23">
      <t>ハイケイショク</t>
    </rPh>
    <rPh sb="24" eb="26">
      <t>ツウジョウ</t>
    </rPh>
    <rPh sb="26" eb="27">
      <t>イロ</t>
    </rPh>
    <rPh sb="28" eb="30">
      <t>ヘンコウ</t>
    </rPh>
    <rPh sb="32" eb="34">
      <t>ガイトウ</t>
    </rPh>
    <rPh sb="41" eb="43">
      <t>ニュウリョク</t>
    </rPh>
    <rPh sb="43" eb="45">
      <t>フカ</t>
    </rPh>
    <rPh sb="46" eb="48">
      <t>バアイ</t>
    </rPh>
    <rPh sb="49" eb="51">
      <t>ヘンコウ</t>
    </rPh>
    <rPh sb="55" eb="57">
      <t>セイジョウ</t>
    </rPh>
    <rPh sb="57" eb="59">
      <t>シュウリョウ</t>
    </rPh>
    <phoneticPr fontId="1"/>
  </si>
  <si>
    <t>該当コントロールにデータが入力されている場合、該当コントロールのSelectedIndexが-1の時背景色をエラー色に変更し異常終了する。</t>
    <rPh sb="0" eb="2">
      <t>ガイトウ</t>
    </rPh>
    <rPh sb="13" eb="15">
      <t>ニュウリョク</t>
    </rPh>
    <rPh sb="20" eb="22">
      <t>バアイ</t>
    </rPh>
    <rPh sb="23" eb="25">
      <t>ガイトウ</t>
    </rPh>
    <rPh sb="49" eb="50">
      <t>トキ</t>
    </rPh>
    <rPh sb="50" eb="53">
      <t>ハイケイショク</t>
    </rPh>
    <rPh sb="57" eb="58">
      <t>イロ</t>
    </rPh>
    <rPh sb="59" eb="61">
      <t>ヘンコウ</t>
    </rPh>
    <rPh sb="62" eb="64">
      <t>イジョウ</t>
    </rPh>
    <rPh sb="64" eb="66">
      <t>シュウリョウ</t>
    </rPh>
    <phoneticPr fontId="1"/>
  </si>
  <si>
    <t>正式部品番号マスタ</t>
    <rPh sb="0" eb="2">
      <t>セイシキ</t>
    </rPh>
    <rPh sb="2" eb="4">
      <t>ブヒン</t>
    </rPh>
    <rPh sb="4" eb="6">
      <t>バンゴウ</t>
    </rPh>
    <phoneticPr fontId="1"/>
  </si>
  <si>
    <t>プロパティ</t>
    <phoneticPr fontId="4"/>
  </si>
  <si>
    <t>ラベルテキストの表示文字設定を読み書きする。</t>
    <rPh sb="8" eb="10">
      <t>ヒョウジ</t>
    </rPh>
    <rPh sb="10" eb="12">
      <t>モジ</t>
    </rPh>
    <rPh sb="12" eb="14">
      <t>セッテイ</t>
    </rPh>
    <rPh sb="15" eb="16">
      <t>ヨ</t>
    </rPh>
    <rPh sb="17" eb="18">
      <t>カ</t>
    </rPh>
    <phoneticPr fontId="1"/>
  </si>
  <si>
    <t>ラベルテキスト（label1.Text）</t>
    <phoneticPr fontId="1"/>
  </si>
  <si>
    <t>選択値（Combobox.SelectedValueプロパティ）</t>
    <rPh sb="0" eb="2">
      <t>センタク</t>
    </rPh>
    <rPh sb="2" eb="3">
      <t>チ</t>
    </rPh>
    <phoneticPr fontId="1"/>
  </si>
  <si>
    <t>コントロール構成</t>
    <rPh sb="6" eb="8">
      <t>コウセイ</t>
    </rPh>
    <phoneticPr fontId="4"/>
  </si>
  <si>
    <t>ラベルコントロール（以降labelと表記）とコンボボックス（以降Comboboxと表記）とする。</t>
    <rPh sb="10" eb="12">
      <t>イコウ</t>
    </rPh>
    <rPh sb="18" eb="20">
      <t>ヒョウキ</t>
    </rPh>
    <rPh sb="30" eb="32">
      <t>イコウ</t>
    </rPh>
    <rPh sb="41" eb="43">
      <t>ヒョウキ</t>
    </rPh>
    <phoneticPr fontId="1"/>
  </si>
  <si>
    <t>選択インデックス（Combobox.SelectedIndexプロパティ）</t>
    <rPh sb="0" eb="2">
      <t>センタク</t>
    </rPh>
    <phoneticPr fontId="1"/>
  </si>
  <si>
    <t>読取専用</t>
    <rPh sb="0" eb="2">
      <t>ヨミトリ</t>
    </rPh>
    <rPh sb="2" eb="4">
      <t>センヨウ</t>
    </rPh>
    <phoneticPr fontId="1"/>
  </si>
  <si>
    <t>読み取り専用設定</t>
    <rPh sb="0" eb="1">
      <t>ヨ</t>
    </rPh>
    <rPh sb="2" eb="3">
      <t>ト</t>
    </rPh>
    <rPh sb="4" eb="6">
      <t>センヨウ</t>
    </rPh>
    <rPh sb="6" eb="8">
      <t>セッテイ</t>
    </rPh>
    <phoneticPr fontId="1"/>
  </si>
  <si>
    <t>コンボボックスの読取専用設定を読み書きする。</t>
    <rPh sb="8" eb="10">
      <t>ヨミトリ</t>
    </rPh>
    <rPh sb="10" eb="12">
      <t>センヨウ</t>
    </rPh>
    <rPh sb="12" eb="14">
      <t>セッテイ</t>
    </rPh>
    <rPh sb="15" eb="16">
      <t>ヨ</t>
    </rPh>
    <rPh sb="17" eb="18">
      <t>カ</t>
    </rPh>
    <phoneticPr fontId="1"/>
  </si>
  <si>
    <t>コンボボックスの表示テキスト設定を読み書きする。</t>
    <rPh sb="8" eb="10">
      <t>ヒョウジ</t>
    </rPh>
    <rPh sb="14" eb="16">
      <t>セッテイ</t>
    </rPh>
    <rPh sb="17" eb="18">
      <t>ヨ</t>
    </rPh>
    <rPh sb="19" eb="20">
      <t>カ</t>
    </rPh>
    <phoneticPr fontId="1"/>
  </si>
  <si>
    <t>コンボボックスで選択されている値設定を読み書きする。</t>
    <rPh sb="8" eb="10">
      <t>センタク</t>
    </rPh>
    <rPh sb="15" eb="16">
      <t>アタイ</t>
    </rPh>
    <rPh sb="16" eb="18">
      <t>セッテイ</t>
    </rPh>
    <rPh sb="19" eb="20">
      <t>ヨ</t>
    </rPh>
    <rPh sb="21" eb="22">
      <t>カ</t>
    </rPh>
    <phoneticPr fontId="1"/>
  </si>
  <si>
    <t>コンボボックス選択Index値の設定を読み書きする。</t>
    <rPh sb="7" eb="9">
      <t>センタク</t>
    </rPh>
    <rPh sb="14" eb="15">
      <t>アタイ</t>
    </rPh>
    <rPh sb="16" eb="18">
      <t>セッテイ</t>
    </rPh>
    <rPh sb="19" eb="20">
      <t>ヨ</t>
    </rPh>
    <rPh sb="21" eb="22">
      <t>カ</t>
    </rPh>
    <phoneticPr fontId="1"/>
  </si>
  <si>
    <t>読取専用に設定された場合は背景色を読み取り専用の色に設定する。</t>
    <rPh sb="0" eb="2">
      <t>ヨミトリ</t>
    </rPh>
    <rPh sb="2" eb="4">
      <t>センヨウ</t>
    </rPh>
    <rPh sb="5" eb="7">
      <t>セッテイ</t>
    </rPh>
    <rPh sb="10" eb="12">
      <t>バアイ</t>
    </rPh>
    <rPh sb="13" eb="16">
      <t>ハイケイショク</t>
    </rPh>
    <rPh sb="17" eb="18">
      <t>ヨ</t>
    </rPh>
    <rPh sb="19" eb="20">
      <t>ト</t>
    </rPh>
    <rPh sb="21" eb="23">
      <t>センヨウ</t>
    </rPh>
    <rPh sb="24" eb="25">
      <t>イロ</t>
    </rPh>
    <rPh sb="26" eb="28">
      <t>セッテイ</t>
    </rPh>
    <phoneticPr fontId="1"/>
  </si>
  <si>
    <t>通常設定</t>
    <rPh sb="0" eb="2">
      <t>ツウジョウ</t>
    </rPh>
    <rPh sb="2" eb="4">
      <t>セッテイ</t>
    </rPh>
    <phoneticPr fontId="1"/>
  </si>
  <si>
    <t>通常に設定された場合は背景色を通常色に設定する。</t>
    <rPh sb="0" eb="2">
      <t>ツウジョウ</t>
    </rPh>
    <rPh sb="3" eb="5">
      <t>セッテイ</t>
    </rPh>
    <rPh sb="8" eb="10">
      <t>バアイ</t>
    </rPh>
    <rPh sb="11" eb="14">
      <t>ハイケイショク</t>
    </rPh>
    <rPh sb="15" eb="17">
      <t>ツウジョウ</t>
    </rPh>
    <rPh sb="17" eb="18">
      <t>イロ</t>
    </rPh>
    <rPh sb="19" eb="21">
      <t>セッテイ</t>
    </rPh>
    <phoneticPr fontId="1"/>
  </si>
  <si>
    <t>メソッド</t>
    <phoneticPr fontId="4"/>
  </si>
  <si>
    <t>正式部品番号データセット</t>
    <rPh sb="0" eb="2">
      <t>セイシキ</t>
    </rPh>
    <rPh sb="2" eb="4">
      <t>ブヒン</t>
    </rPh>
    <rPh sb="4" eb="6">
      <t>バンゴウ</t>
    </rPh>
    <phoneticPr fontId="1"/>
  </si>
  <si>
    <t>以下条件によりマスタデータを取得し、&lt;該当部品番号コントロール&gt;に設定する。</t>
    <rPh sb="0" eb="2">
      <t>イカ</t>
    </rPh>
    <rPh sb="2" eb="4">
      <t>ジョウケン</t>
    </rPh>
    <rPh sb="14" eb="16">
      <t>シュトク</t>
    </rPh>
    <rPh sb="21" eb="23">
      <t>ブヒン</t>
    </rPh>
    <rPh sb="33" eb="35">
      <t>セッテイ</t>
    </rPh>
    <phoneticPr fontId="4"/>
  </si>
  <si>
    <t>部品番号マスタ情報取得.データID</t>
    <rPh sb="0" eb="2">
      <t>ブヒン</t>
    </rPh>
    <rPh sb="2" eb="4">
      <t>バンゴウ</t>
    </rPh>
    <rPh sb="7" eb="9">
      <t>ジョウホウ</t>
    </rPh>
    <rPh sb="9" eb="11">
      <t>シュトク</t>
    </rPh>
    <phoneticPr fontId="0"/>
  </si>
  <si>
    <t>部品番号マスタ情報取得.部品番号</t>
    <rPh sb="0" eb="2">
      <t>ブヒン</t>
    </rPh>
    <rPh sb="2" eb="4">
      <t>バンゴウ</t>
    </rPh>
    <rPh sb="7" eb="9">
      <t>ジョウホウ</t>
    </rPh>
    <rPh sb="9" eb="11">
      <t>シュトク</t>
    </rPh>
    <rPh sb="12" eb="14">
      <t>ブヒン</t>
    </rPh>
    <rPh sb="14" eb="16">
      <t>バンゴウ</t>
    </rPh>
    <phoneticPr fontId="0"/>
  </si>
  <si>
    <t>条件無し</t>
    <rPh sb="0" eb="2">
      <t>ジョウケン</t>
    </rPh>
    <rPh sb="2" eb="3">
      <t>ナ</t>
    </rPh>
    <phoneticPr fontId="1"/>
  </si>
  <si>
    <t>main_masters.v_mm_buhin_no</t>
    <phoneticPr fontId="1"/>
  </si>
  <si>
    <t>部品番号の入力</t>
    <rPh sb="0" eb="2">
      <t>ブヒン</t>
    </rPh>
    <rPh sb="2" eb="4">
      <t>バンゴウ</t>
    </rPh>
    <rPh sb="5" eb="7">
      <t>ニュウリョク</t>
    </rPh>
    <phoneticPr fontId="1"/>
  </si>
  <si>
    <t>部品番号マスタ情報取得.部品番号 Like '&lt;入力文字&gt;%'</t>
    <rPh sb="0" eb="2">
      <t>ブヒン</t>
    </rPh>
    <rPh sb="2" eb="4">
      <t>バンゴウ</t>
    </rPh>
    <rPh sb="7" eb="9">
      <t>ジョウホウ</t>
    </rPh>
    <rPh sb="9" eb="11">
      <t>シュトク</t>
    </rPh>
    <rPh sb="12" eb="14">
      <t>ブヒン</t>
    </rPh>
    <rPh sb="14" eb="16">
      <t>バンゴウ</t>
    </rPh>
    <rPh sb="24" eb="26">
      <t>ニュウリョク</t>
    </rPh>
    <rPh sb="26" eb="28">
      <t>モジ</t>
    </rPh>
    <phoneticPr fontId="0"/>
  </si>
  <si>
    <t>入力されている正式部品番号が登録されているか確認する。</t>
    <rPh sb="7" eb="9">
      <t>セイシキ</t>
    </rPh>
    <rPh sb="9" eb="11">
      <t>ブヒン</t>
    </rPh>
    <rPh sb="11" eb="13">
      <t>バンゴウ</t>
    </rPh>
    <phoneticPr fontId="4"/>
  </si>
  <si>
    <t>マスタに登録されている場合、該当する部品番号の情報を呼び出す。</t>
    <rPh sb="4" eb="6">
      <t>トウロク</t>
    </rPh>
    <rPh sb="11" eb="13">
      <t>バアイ</t>
    </rPh>
    <rPh sb="14" eb="16">
      <t>ガイトウ</t>
    </rPh>
    <rPh sb="18" eb="20">
      <t>ブヒン</t>
    </rPh>
    <rPh sb="20" eb="22">
      <t>バンゴウ</t>
    </rPh>
    <rPh sb="23" eb="25">
      <t>ジョウホウ</t>
    </rPh>
    <rPh sb="26" eb="27">
      <t>ヨ</t>
    </rPh>
    <rPh sb="28" eb="29">
      <t>ダ</t>
    </rPh>
    <phoneticPr fontId="1"/>
  </si>
  <si>
    <t>行の高さを20ピクセルに設定する。</t>
    <rPh sb="0" eb="1">
      <t>ギョウ</t>
    </rPh>
    <rPh sb="2" eb="3">
      <t>タカ</t>
    </rPh>
    <rPh sb="12" eb="14">
      <t>セッテイ</t>
    </rPh>
    <phoneticPr fontId="4"/>
  </si>
  <si>
    <t>指定された行のデータを入力領域へ設定する。</t>
    <rPh sb="0" eb="2">
      <t>シテイ</t>
    </rPh>
    <rPh sb="5" eb="6">
      <t>ギョウ</t>
    </rPh>
    <rPh sb="11" eb="13">
      <t>ニュウリョク</t>
    </rPh>
    <rPh sb="13" eb="15">
      <t>リョウイキ</t>
    </rPh>
    <rPh sb="16" eb="18">
      <t>セッテイ</t>
    </rPh>
    <phoneticPr fontId="4"/>
  </si>
  <si>
    <t>並び替え</t>
    <rPh sb="0" eb="1">
      <t>ナラ</t>
    </rPh>
    <rPh sb="2" eb="3">
      <t>カ</t>
    </rPh>
    <phoneticPr fontId="1"/>
  </si>
  <si>
    <t>指定された項目で並び替えを行う。</t>
    <rPh sb="0" eb="2">
      <t>シテイ</t>
    </rPh>
    <rPh sb="5" eb="7">
      <t>コウモク</t>
    </rPh>
    <rPh sb="8" eb="9">
      <t>ナラ</t>
    </rPh>
    <rPh sb="10" eb="11">
      <t>カ</t>
    </rPh>
    <rPh sb="13" eb="14">
      <t>オコナ</t>
    </rPh>
    <phoneticPr fontId="1"/>
  </si>
  <si>
    <t>並び替えの項目が同じ場合で現行が昇順であれば降順に並び替えを行い、降順であれば昇順に並び替え、ソート順序情報をソート情報に設定する。</t>
    <rPh sb="0" eb="1">
      <t>ナラ</t>
    </rPh>
    <rPh sb="2" eb="3">
      <t>カ</t>
    </rPh>
    <rPh sb="5" eb="7">
      <t>コウモク</t>
    </rPh>
    <rPh sb="8" eb="9">
      <t>オナ</t>
    </rPh>
    <rPh sb="10" eb="12">
      <t>バアイ</t>
    </rPh>
    <rPh sb="13" eb="15">
      <t>ゲンコウ</t>
    </rPh>
    <rPh sb="16" eb="18">
      <t>ショウジュン</t>
    </rPh>
    <rPh sb="22" eb="24">
      <t>コウジュン</t>
    </rPh>
    <rPh sb="25" eb="26">
      <t>ナラ</t>
    </rPh>
    <rPh sb="27" eb="28">
      <t>カ</t>
    </rPh>
    <rPh sb="30" eb="31">
      <t>オコナ</t>
    </rPh>
    <rPh sb="33" eb="35">
      <t>コウジュン</t>
    </rPh>
    <rPh sb="39" eb="41">
      <t>ショウジュン</t>
    </rPh>
    <rPh sb="42" eb="43">
      <t>ナラ</t>
    </rPh>
    <rPh sb="44" eb="45">
      <t>カ</t>
    </rPh>
    <rPh sb="50" eb="52">
      <t>ジュンジョ</t>
    </rPh>
    <rPh sb="52" eb="54">
      <t>ジョウホウ</t>
    </rPh>
    <rPh sb="58" eb="60">
      <t>ジョウホウ</t>
    </rPh>
    <rPh sb="61" eb="63">
      <t>セッテイ</t>
    </rPh>
    <phoneticPr fontId="4"/>
  </si>
  <si>
    <t>がクリック及びエンターキー押下時</t>
    <rPh sb="5" eb="6">
      <t>オヨ</t>
    </rPh>
    <rPh sb="13" eb="15">
      <t>オウカ</t>
    </rPh>
    <rPh sb="15" eb="16">
      <t>ジ</t>
    </rPh>
    <phoneticPr fontId="4"/>
  </si>
  <si>
    <t>入力不備の場合</t>
    <rPh sb="0" eb="2">
      <t>ニュウリョク</t>
    </rPh>
    <rPh sb="2" eb="4">
      <t>フビ</t>
    </rPh>
    <rPh sb="5" eb="7">
      <t>バアイ</t>
    </rPh>
    <phoneticPr fontId="1"/>
  </si>
  <si>
    <t>入力不備がない場合</t>
    <rPh sb="0" eb="2">
      <t>ニュウリョク</t>
    </rPh>
    <rPh sb="2" eb="4">
      <t>フビ</t>
    </rPh>
    <rPh sb="7" eb="9">
      <t>バアイ</t>
    </rPh>
    <phoneticPr fontId="1"/>
  </si>
  <si>
    <t>以下メッセージを表示する。</t>
    <rPh sb="0" eb="2">
      <t>イカ</t>
    </rPh>
    <rPh sb="8" eb="10">
      <t>ヒョウジ</t>
    </rPh>
    <phoneticPr fontId="4"/>
  </si>
  <si>
    <t>入力データを確認してください。</t>
    <phoneticPr fontId="4"/>
  </si>
  <si>
    <t>部品番号マスタ情報取得.データID</t>
    <rPh sb="0" eb="2">
      <t>ブヒン</t>
    </rPh>
    <rPh sb="2" eb="4">
      <t>バンゴウ</t>
    </rPh>
    <rPh sb="7" eb="9">
      <t>ジョウホウ</t>
    </rPh>
    <rPh sb="9" eb="11">
      <t>シュトク</t>
    </rPh>
    <phoneticPr fontId="1"/>
  </si>
  <si>
    <t>部品番号マスタ情報取得.部品番号</t>
    <rPh sb="0" eb="2">
      <t>ブヒン</t>
    </rPh>
    <rPh sb="2" eb="4">
      <t>バンゴウ</t>
    </rPh>
    <rPh sb="7" eb="9">
      <t>ジョウホウ</t>
    </rPh>
    <rPh sb="9" eb="11">
      <t>シュトク</t>
    </rPh>
    <rPh sb="12" eb="14">
      <t>ブヒン</t>
    </rPh>
    <rPh sb="14" eb="16">
      <t>バンゴウ</t>
    </rPh>
    <phoneticPr fontId="1"/>
  </si>
  <si>
    <t>部品番号マスタ情報取得.製造係数</t>
    <rPh sb="0" eb="2">
      <t>ブヒン</t>
    </rPh>
    <rPh sb="2" eb="4">
      <t>バンゴウ</t>
    </rPh>
    <rPh sb="7" eb="9">
      <t>ジョウホウ</t>
    </rPh>
    <rPh sb="9" eb="11">
      <t>シュトク</t>
    </rPh>
    <rPh sb="12" eb="16">
      <t>セイゾウケイスウ</t>
    </rPh>
    <phoneticPr fontId="1"/>
  </si>
  <si>
    <t>部品番号番号マスタ情報取得.部品番号 LIKE '&lt;画面.検索領域.部品番号&gt;%'</t>
    <rPh sb="0" eb="4">
      <t>ブヒンバンゴウ</t>
    </rPh>
    <rPh sb="4" eb="6">
      <t>バンゴウ</t>
    </rPh>
    <rPh sb="9" eb="11">
      <t>ジョウホウ</t>
    </rPh>
    <rPh sb="11" eb="13">
      <t>シュトク</t>
    </rPh>
    <rPh sb="14" eb="16">
      <t>ブヒン</t>
    </rPh>
    <rPh sb="16" eb="18">
      <t>バンゴウ</t>
    </rPh>
    <rPh sb="34" eb="36">
      <t>ブヒン</t>
    </rPh>
    <rPh sb="36" eb="38">
      <t>バンゴウ</t>
    </rPh>
    <phoneticPr fontId="1"/>
  </si>
  <si>
    <t>検索開始ログ出力</t>
    <rPh sb="0" eb="2">
      <t>ケンサク</t>
    </rPh>
    <rPh sb="2" eb="4">
      <t>カイシ</t>
    </rPh>
    <rPh sb="6" eb="8">
      <t>シュツリョク</t>
    </rPh>
    <phoneticPr fontId="4"/>
  </si>
  <si>
    <t>一覧表クリア</t>
    <rPh sb="0" eb="2">
      <t>イチラン</t>
    </rPh>
    <rPh sb="2" eb="3">
      <t>ヒョウ</t>
    </rPh>
    <phoneticPr fontId="1"/>
  </si>
  <si>
    <t>一覧表領域をクリアする。</t>
    <rPh sb="0" eb="2">
      <t>イチラン</t>
    </rPh>
    <rPh sb="2" eb="3">
      <t>ヒョウ</t>
    </rPh>
    <rPh sb="3" eb="5">
      <t>リョウイキ</t>
    </rPh>
    <phoneticPr fontId="1"/>
  </si>
  <si>
    <t>取得データの表示</t>
    <rPh sb="0" eb="2">
      <t>シュトク</t>
    </rPh>
    <rPh sb="6" eb="8">
      <t>ヒョウジ</t>
    </rPh>
    <phoneticPr fontId="1"/>
  </si>
  <si>
    <t>指定された検索条件により部品番号データを検索します。</t>
    <rPh sb="0" eb="2">
      <t>シテイ</t>
    </rPh>
    <rPh sb="5" eb="7">
      <t>ケンサク</t>
    </rPh>
    <rPh sb="7" eb="9">
      <t>ジョウケン</t>
    </rPh>
    <rPh sb="12" eb="14">
      <t>ブヒン</t>
    </rPh>
    <rPh sb="14" eb="16">
      <t>バンゴウ</t>
    </rPh>
    <rPh sb="20" eb="22">
      <t>ケンサク</t>
    </rPh>
    <phoneticPr fontId="1"/>
  </si>
  <si>
    <t>一覧表行数が1以上</t>
    <rPh sb="0" eb="2">
      <t>イチラン</t>
    </rPh>
    <rPh sb="2" eb="3">
      <t>ヒョウ</t>
    </rPh>
    <rPh sb="3" eb="5">
      <t>ギョウスウ</t>
    </rPh>
    <rPh sb="7" eb="9">
      <t>イジョウ</t>
    </rPh>
    <phoneticPr fontId="4"/>
  </si>
  <si>
    <t>一覧表行数が0</t>
    <rPh sb="0" eb="2">
      <t>イチラン</t>
    </rPh>
    <rPh sb="2" eb="3">
      <t>ヒョウ</t>
    </rPh>
    <rPh sb="3" eb="5">
      <t>ギョウスウ</t>
    </rPh>
    <phoneticPr fontId="4"/>
  </si>
  <si>
    <t>検索結果の件数が1以上の場合、以下のメッセージを表示する。</t>
    <rPh sb="0" eb="2">
      <t>ケンサク</t>
    </rPh>
    <rPh sb="2" eb="4">
      <t>ケッカ</t>
    </rPh>
    <rPh sb="5" eb="7">
      <t>ケンスウ</t>
    </rPh>
    <rPh sb="9" eb="11">
      <t>イジョウ</t>
    </rPh>
    <rPh sb="12" eb="14">
      <t>バアイ</t>
    </rPh>
    <rPh sb="15" eb="17">
      <t>イカ</t>
    </rPh>
    <rPh sb="24" eb="26">
      <t>ヒョウジ</t>
    </rPh>
    <phoneticPr fontId="4"/>
  </si>
  <si>
    <t>検索結果の件数がゼロの場合、以下のメッセージを表示する。</t>
    <rPh sb="0" eb="2">
      <t>ケンサク</t>
    </rPh>
    <rPh sb="2" eb="4">
      <t>ケッカ</t>
    </rPh>
    <rPh sb="5" eb="7">
      <t>ケンスウ</t>
    </rPh>
    <rPh sb="11" eb="13">
      <t>バアイ</t>
    </rPh>
    <rPh sb="14" eb="16">
      <t>イカ</t>
    </rPh>
    <rPh sb="23" eb="25">
      <t>ヒョウジ</t>
    </rPh>
    <phoneticPr fontId="4"/>
  </si>
  <si>
    <t>データ検索処理が正常に終了しました。</t>
    <rPh sb="3" eb="5">
      <t>ケンサク</t>
    </rPh>
    <rPh sb="5" eb="7">
      <t>ショリ</t>
    </rPh>
    <rPh sb="8" eb="10">
      <t>セイジョウ</t>
    </rPh>
    <rPh sb="11" eb="13">
      <t>シュウリョウ</t>
    </rPh>
    <phoneticPr fontId="1"/>
  </si>
  <si>
    <t>登録・更新権限確認</t>
    <rPh sb="0" eb="2">
      <t>トウロク</t>
    </rPh>
    <rPh sb="3" eb="5">
      <t>コウシン</t>
    </rPh>
    <rPh sb="5" eb="7">
      <t>ケンゲン</t>
    </rPh>
    <rPh sb="7" eb="9">
      <t>カクニン</t>
    </rPh>
    <phoneticPr fontId="1"/>
  </si>
  <si>
    <t>登録・更新権限無し</t>
    <rPh sb="0" eb="2">
      <t>トウロク</t>
    </rPh>
    <rPh sb="3" eb="5">
      <t>コウシン</t>
    </rPh>
    <rPh sb="5" eb="7">
      <t>ケンゲン</t>
    </rPh>
    <rPh sb="7" eb="8">
      <t>ナ</t>
    </rPh>
    <phoneticPr fontId="1"/>
  </si>
  <si>
    <t>&lt;画面名&gt;画面の編集権限がありません。</t>
    <rPh sb="1" eb="3">
      <t>ガメン</t>
    </rPh>
    <rPh sb="3" eb="4">
      <t>メイ</t>
    </rPh>
    <phoneticPr fontId="4"/>
  </si>
  <si>
    <t>入力必須項目確認</t>
    <rPh sb="0" eb="2">
      <t>ニュウリョク</t>
    </rPh>
    <rPh sb="2" eb="4">
      <t>ヒッス</t>
    </rPh>
    <rPh sb="4" eb="6">
      <t>コウモク</t>
    </rPh>
    <rPh sb="6" eb="8">
      <t>カクニン</t>
    </rPh>
    <phoneticPr fontId="1"/>
  </si>
  <si>
    <t>登録に必要な入力必須項目（2.画面項目仕様の必須欄参照）が入力されていることを確認する。</t>
    <rPh sb="0" eb="2">
      <t>トウロク</t>
    </rPh>
    <rPh sb="3" eb="5">
      <t>ヒツヨウ</t>
    </rPh>
    <rPh sb="6" eb="8">
      <t>ニュウリョク</t>
    </rPh>
    <rPh sb="8" eb="10">
      <t>ヒッス</t>
    </rPh>
    <rPh sb="10" eb="12">
      <t>コウモク</t>
    </rPh>
    <rPh sb="29" eb="31">
      <t>ニュウリョク</t>
    </rPh>
    <rPh sb="39" eb="41">
      <t>カクニン</t>
    </rPh>
    <phoneticPr fontId="1"/>
  </si>
  <si>
    <t>メッセージ「いいえ」ボタンクリック時</t>
    <rPh sb="17" eb="18">
      <t>ジ</t>
    </rPh>
    <phoneticPr fontId="1"/>
  </si>
  <si>
    <t>処理を中断する。</t>
  </si>
  <si>
    <t>メッセージの「はい」ボタンクリック時</t>
    <phoneticPr fontId="4"/>
  </si>
  <si>
    <t>登録処理正常終了</t>
    <rPh sb="0" eb="2">
      <t>トウロク</t>
    </rPh>
    <rPh sb="2" eb="4">
      <t>ショリ</t>
    </rPh>
    <rPh sb="4" eb="6">
      <t>セイジョウ</t>
    </rPh>
    <rPh sb="6" eb="8">
      <t>シュウリョウ</t>
    </rPh>
    <phoneticPr fontId="4"/>
  </si>
  <si>
    <t>登録処理異常終了</t>
    <rPh sb="0" eb="2">
      <t>トウロク</t>
    </rPh>
    <rPh sb="2" eb="4">
      <t>ショリ</t>
    </rPh>
    <rPh sb="4" eb="6">
      <t>イジョウ</t>
    </rPh>
    <rPh sb="6" eb="8">
      <t>シュウリョウ</t>
    </rPh>
    <phoneticPr fontId="4"/>
  </si>
  <si>
    <t>予期しないエラー</t>
    <rPh sb="0" eb="2">
      <t>ヨキ</t>
    </rPh>
    <phoneticPr fontId="1"/>
  </si>
  <si>
    <t>ログ出力</t>
    <rPh sb="2" eb="4">
      <t>シュツリョク</t>
    </rPh>
    <phoneticPr fontId="4"/>
  </si>
  <si>
    <t>メッセージ表示</t>
    <rPh sb="5" eb="7">
      <t>ヒョウジ</t>
    </rPh>
    <phoneticPr fontId="4"/>
  </si>
  <si>
    <t>予期しないエラー発生時</t>
    <rPh sb="0" eb="2">
      <t>ヨキ</t>
    </rPh>
    <rPh sb="8" eb="10">
      <t>ハッセイ</t>
    </rPh>
    <rPh sb="10" eb="11">
      <t>ジ</t>
    </rPh>
    <phoneticPr fontId="1"/>
  </si>
  <si>
    <t>6</t>
    <phoneticPr fontId="4"/>
  </si>
  <si>
    <t>&lt;登録データKey情報&gt;</t>
    <rPh sb="1" eb="3">
      <t>トウロク</t>
    </rPh>
    <rPh sb="9" eb="11">
      <t>ジョウホウ</t>
    </rPh>
    <phoneticPr fontId="4"/>
  </si>
  <si>
    <t>システム管理者へ連絡してください。</t>
    <phoneticPr fontId="4"/>
  </si>
  <si>
    <t>&lt;画面名&gt;のデータ登録処理に予期しないエラーが発生しました。</t>
    <rPh sb="1" eb="3">
      <t>ガメン</t>
    </rPh>
    <rPh sb="3" eb="4">
      <t>メイ</t>
    </rPh>
    <phoneticPr fontId="4"/>
  </si>
  <si>
    <t>処理を終了する。</t>
    <rPh sb="0" eb="2">
      <t>ショリ</t>
    </rPh>
    <rPh sb="3" eb="5">
      <t>シュウリョウ</t>
    </rPh>
    <phoneticPr fontId="4"/>
  </si>
  <si>
    <t>以下メッセージを表示して処理を終了する。</t>
    <rPh sb="8" eb="10">
      <t>ヒョウジ</t>
    </rPh>
    <rPh sb="12" eb="14">
      <t>ショリ</t>
    </rPh>
    <rPh sb="15" eb="17">
      <t>シュウリョウ</t>
    </rPh>
    <phoneticPr fontId="4"/>
  </si>
  <si>
    <t>データ登録処理が正常に終了しました。</t>
    <phoneticPr fontId="4"/>
  </si>
  <si>
    <t>画面クリア共通処理</t>
    <rPh sb="0" eb="2">
      <t>ガメン</t>
    </rPh>
    <rPh sb="5" eb="7">
      <t>キョウツウ</t>
    </rPh>
    <rPh sb="7" eb="9">
      <t>ショリ</t>
    </rPh>
    <phoneticPr fontId="1"/>
  </si>
  <si>
    <t>入力領域をクリアし、初期値に設定します。</t>
    <phoneticPr fontId="1"/>
  </si>
  <si>
    <t>メッセージ「いいえ」ボタンクリック</t>
    <phoneticPr fontId="4"/>
  </si>
  <si>
    <t>処理を終了する。</t>
    <rPh sb="0" eb="2">
      <t>ショリ</t>
    </rPh>
    <rPh sb="3" eb="5">
      <t>シュウリョウ</t>
    </rPh>
    <phoneticPr fontId="1"/>
  </si>
  <si>
    <t>メッセージ「はい」ボタンクリック</t>
    <phoneticPr fontId="4"/>
  </si>
  <si>
    <t>各画面固有のコントロールクリア処理を実施する。</t>
    <rPh sb="0" eb="3">
      <t>カクガメン</t>
    </rPh>
    <rPh sb="3" eb="5">
      <t>コユウ</t>
    </rPh>
    <rPh sb="15" eb="17">
      <t>ショリ</t>
    </rPh>
    <rPh sb="18" eb="20">
      <t>ジッシ</t>
    </rPh>
    <phoneticPr fontId="1"/>
  </si>
  <si>
    <t>画面固有処理</t>
    <rPh sb="0" eb="2">
      <t>ガメン</t>
    </rPh>
    <rPh sb="2" eb="4">
      <t>コユウ</t>
    </rPh>
    <rPh sb="4" eb="6">
      <t>ショリ</t>
    </rPh>
    <phoneticPr fontId="1"/>
  </si>
  <si>
    <t>クリック及びエンターキー押下時</t>
    <phoneticPr fontId="4"/>
  </si>
  <si>
    <t>チェック処理</t>
    <rPh sb="4" eb="6">
      <t>ショリ</t>
    </rPh>
    <phoneticPr fontId="4"/>
  </si>
  <si>
    <t>一覧領域の件数が0</t>
    <rPh sb="0" eb="2">
      <t>イチラン</t>
    </rPh>
    <rPh sb="2" eb="4">
      <t>リョウイキ</t>
    </rPh>
    <rPh sb="5" eb="7">
      <t>ケンスウ</t>
    </rPh>
    <phoneticPr fontId="1"/>
  </si>
  <si>
    <t>削除対象データが未指定</t>
    <rPh sb="0" eb="2">
      <t>サクジョ</t>
    </rPh>
    <rPh sb="2" eb="4">
      <t>タイショウ</t>
    </rPh>
    <rPh sb="8" eb="11">
      <t>ミシテイ</t>
    </rPh>
    <phoneticPr fontId="1"/>
  </si>
  <si>
    <t>削除処理</t>
    <rPh sb="0" eb="2">
      <t>サクジョ</t>
    </rPh>
    <rPh sb="2" eb="4">
      <t>ショリ</t>
    </rPh>
    <phoneticPr fontId="4"/>
  </si>
  <si>
    <t>チェック処理で正常の場合以下の削除処理を行う。</t>
    <rPh sb="4" eb="6">
      <t>ショリ</t>
    </rPh>
    <rPh sb="7" eb="9">
      <t>セイジョウ</t>
    </rPh>
    <rPh sb="10" eb="12">
      <t>バアイ</t>
    </rPh>
    <rPh sb="12" eb="14">
      <t>イカ</t>
    </rPh>
    <rPh sb="15" eb="17">
      <t>サクジョ</t>
    </rPh>
    <rPh sb="17" eb="19">
      <t>ショリ</t>
    </rPh>
    <rPh sb="20" eb="21">
      <t>オコナ</t>
    </rPh>
    <phoneticPr fontId="4"/>
  </si>
  <si>
    <t>一覧表で指定されたデータを削除します。</t>
    <phoneticPr fontId="1"/>
  </si>
  <si>
    <t>削除処理実行確認メッセージ</t>
    <rPh sb="0" eb="2">
      <t>サクジョ</t>
    </rPh>
    <rPh sb="2" eb="4">
      <t>ショリ</t>
    </rPh>
    <rPh sb="4" eb="6">
      <t>ジッコウ</t>
    </rPh>
    <rPh sb="6" eb="8">
      <t>カクニン</t>
    </rPh>
    <phoneticPr fontId="1"/>
  </si>
  <si>
    <t>データ削除共通処理</t>
    <rPh sb="3" eb="5">
      <t>サクジョ</t>
    </rPh>
    <rPh sb="5" eb="7">
      <t>キョウツウ</t>
    </rPh>
    <rPh sb="7" eb="9">
      <t>ショリ</t>
    </rPh>
    <phoneticPr fontId="1"/>
  </si>
  <si>
    <t>各画面固有の削除チェック処理を実施する。</t>
    <rPh sb="0" eb="3">
      <t>カクガメン</t>
    </rPh>
    <rPh sb="3" eb="5">
      <t>コユウ</t>
    </rPh>
    <rPh sb="6" eb="8">
      <t>サクジョ</t>
    </rPh>
    <rPh sb="12" eb="14">
      <t>ショリ</t>
    </rPh>
    <rPh sb="15" eb="17">
      <t>ジッシ</t>
    </rPh>
    <phoneticPr fontId="1"/>
  </si>
  <si>
    <t>各画面固有の削除処理を実行する。</t>
    <rPh sb="0" eb="3">
      <t>カクガメン</t>
    </rPh>
    <rPh sb="3" eb="5">
      <t>コユウ</t>
    </rPh>
    <rPh sb="6" eb="8">
      <t>サクジョ</t>
    </rPh>
    <rPh sb="8" eb="10">
      <t>ショリ</t>
    </rPh>
    <rPh sb="11" eb="13">
      <t>ジッコウ</t>
    </rPh>
    <phoneticPr fontId="1"/>
  </si>
  <si>
    <t>以下メッセージを表示する。</t>
    <rPh sb="0" eb="2">
      <t>イカ</t>
    </rPh>
    <rPh sb="8" eb="10">
      <t>ヒョウジ</t>
    </rPh>
    <phoneticPr fontId="1"/>
  </si>
  <si>
    <t>削除共通処理</t>
    <rPh sb="0" eb="2">
      <t>サクジョ</t>
    </rPh>
    <rPh sb="2" eb="4">
      <t>キョウツウ</t>
    </rPh>
    <rPh sb="4" eb="6">
      <t>ショリ</t>
    </rPh>
    <phoneticPr fontId="4"/>
  </si>
  <si>
    <t>データ削除処理開始ログ</t>
    <rPh sb="3" eb="5">
      <t>サクジョ</t>
    </rPh>
    <rPh sb="5" eb="7">
      <t>ショリ</t>
    </rPh>
    <rPh sb="7" eb="9">
      <t>カイシ</t>
    </rPh>
    <phoneticPr fontId="1"/>
  </si>
  <si>
    <t>データ削除処理 処理開始</t>
    <rPh sb="3" eb="5">
      <t>サクジョ</t>
    </rPh>
    <rPh sb="5" eb="7">
      <t>ショリ</t>
    </rPh>
    <rPh sb="8" eb="10">
      <t>ショリ</t>
    </rPh>
    <rPh sb="10" eb="12">
      <t>カイシ</t>
    </rPh>
    <phoneticPr fontId="1"/>
  </si>
  <si>
    <t>削除処理正常終了時</t>
    <rPh sb="0" eb="2">
      <t>サクジョ</t>
    </rPh>
    <rPh sb="2" eb="4">
      <t>ショリ</t>
    </rPh>
    <rPh sb="4" eb="6">
      <t>セイジョウ</t>
    </rPh>
    <rPh sb="6" eb="8">
      <t>シュウリョウ</t>
    </rPh>
    <rPh sb="8" eb="9">
      <t>ジ</t>
    </rPh>
    <phoneticPr fontId="1"/>
  </si>
  <si>
    <t>削除処理異常終了時</t>
    <rPh sb="0" eb="2">
      <t>サクジョ</t>
    </rPh>
    <rPh sb="2" eb="4">
      <t>ショリ</t>
    </rPh>
    <rPh sb="4" eb="6">
      <t>イジョウ</t>
    </rPh>
    <rPh sb="6" eb="8">
      <t>シュウリョウ</t>
    </rPh>
    <rPh sb="8" eb="9">
      <t>ジ</t>
    </rPh>
    <phoneticPr fontId="1"/>
  </si>
  <si>
    <t>データ削除処理 正常終了</t>
    <rPh sb="3" eb="5">
      <t>サクジョ</t>
    </rPh>
    <rPh sb="5" eb="7">
      <t>ショリ</t>
    </rPh>
    <rPh sb="8" eb="10">
      <t>セイジョウ</t>
    </rPh>
    <rPh sb="10" eb="12">
      <t>シュウリョウ</t>
    </rPh>
    <phoneticPr fontId="1"/>
  </si>
  <si>
    <t>ログ出力</t>
    <rPh sb="2" eb="4">
      <t>シュツリョク</t>
    </rPh>
    <phoneticPr fontId="1"/>
  </si>
  <si>
    <t>データ削除処理 削除処理異常</t>
    <rPh sb="3" eb="5">
      <t>サクジョ</t>
    </rPh>
    <rPh sb="5" eb="7">
      <t>ショリ</t>
    </rPh>
    <rPh sb="8" eb="10">
      <t>サクジョ</t>
    </rPh>
    <rPh sb="10" eb="12">
      <t>ショリ</t>
    </rPh>
    <rPh sb="12" eb="14">
      <t>イジョウ</t>
    </rPh>
    <phoneticPr fontId="1"/>
  </si>
  <si>
    <t>メッセージ出力</t>
    <rPh sb="5" eb="7">
      <t>シュツリョク</t>
    </rPh>
    <phoneticPr fontId="1"/>
  </si>
  <si>
    <t>データ削除処理に予期しないエラーが発生しました。</t>
    <phoneticPr fontId="1"/>
  </si>
  <si>
    <t>予期しないエラーが発生した場合以下の処理を行う。</t>
    <rPh sb="0" eb="2">
      <t>ヨキ</t>
    </rPh>
    <rPh sb="9" eb="11">
      <t>ハッセイ</t>
    </rPh>
    <rPh sb="13" eb="15">
      <t>バアイ</t>
    </rPh>
    <rPh sb="15" eb="17">
      <t>イカ</t>
    </rPh>
    <rPh sb="18" eb="20">
      <t>ショリ</t>
    </rPh>
    <rPh sb="21" eb="22">
      <t>オコナ</t>
    </rPh>
    <phoneticPr fontId="1"/>
  </si>
  <si>
    <t>以下ログを出力する。</t>
    <rPh sb="0" eb="2">
      <t>イカ</t>
    </rPh>
    <rPh sb="5" eb="7">
      <t>シュツリョク</t>
    </rPh>
    <phoneticPr fontId="1"/>
  </si>
  <si>
    <t>&lt;システムエラーメッセージ&gt;</t>
    <phoneticPr fontId="1"/>
  </si>
  <si>
    <t>画面固有削除処理</t>
    <rPh sb="0" eb="2">
      <t>ガメン</t>
    </rPh>
    <rPh sb="2" eb="4">
      <t>コユウ</t>
    </rPh>
    <rPh sb="4" eb="6">
      <t>サクジョ</t>
    </rPh>
    <rPh sb="6" eb="8">
      <t>ショリ</t>
    </rPh>
    <phoneticPr fontId="4"/>
  </si>
  <si>
    <t>部品番号マスタ.削除日 = getdate()</t>
    <rPh sb="0" eb="2">
      <t>ブヒン</t>
    </rPh>
    <rPh sb="2" eb="4">
      <t>バンゴウ</t>
    </rPh>
    <rPh sb="8" eb="10">
      <t>サクジョ</t>
    </rPh>
    <rPh sb="10" eb="11">
      <t>ビ</t>
    </rPh>
    <phoneticPr fontId="1"/>
  </si>
  <si>
    <t>部品番号マスタ.レコード削除者ID = &lt;lTantouID&gt;</t>
  </si>
  <si>
    <t>画面クリア処理</t>
    <rPh sb="0" eb="2">
      <t>ガメン</t>
    </rPh>
    <rPh sb="5" eb="7">
      <t>ショリ</t>
    </rPh>
    <phoneticPr fontId="4"/>
  </si>
  <si>
    <t>正常終了時</t>
    <rPh sb="0" eb="2">
      <t>セイジョウ</t>
    </rPh>
    <rPh sb="2" eb="4">
      <t>シュウリョウ</t>
    </rPh>
    <rPh sb="4" eb="5">
      <t>ジ</t>
    </rPh>
    <phoneticPr fontId="4"/>
  </si>
  <si>
    <t>削除処理異常時</t>
    <rPh sb="0" eb="2">
      <t>サクジョ</t>
    </rPh>
    <rPh sb="2" eb="4">
      <t>ショリ</t>
    </rPh>
    <rPh sb="4" eb="6">
      <t>イジョウ</t>
    </rPh>
    <rPh sb="6" eb="7">
      <t>ジ</t>
    </rPh>
    <phoneticPr fontId="4"/>
  </si>
  <si>
    <t>ロールバック処理を実施し、異常終了する。</t>
    <phoneticPr fontId="4"/>
  </si>
  <si>
    <t>画面終了共通処理</t>
    <rPh sb="0" eb="2">
      <t>ガメン</t>
    </rPh>
    <rPh sb="2" eb="4">
      <t>シュウリョウ</t>
    </rPh>
    <rPh sb="4" eb="6">
      <t>キョウツウ</t>
    </rPh>
    <rPh sb="6" eb="8">
      <t>ショリ</t>
    </rPh>
    <phoneticPr fontId="1"/>
  </si>
  <si>
    <t>確認メッセージ</t>
    <rPh sb="0" eb="2">
      <t>カクニン</t>
    </rPh>
    <phoneticPr fontId="4"/>
  </si>
  <si>
    <t>&lt;各画面名&gt;画面を終了します。</t>
    <rPh sb="1" eb="2">
      <t>カク</t>
    </rPh>
    <rPh sb="2" eb="4">
      <t>ガメン</t>
    </rPh>
    <rPh sb="4" eb="5">
      <t>メイ</t>
    </rPh>
    <phoneticPr fontId="1"/>
  </si>
  <si>
    <t>リソースを破棄して画面を終了する。</t>
    <rPh sb="5" eb="7">
      <t>ハキ</t>
    </rPh>
    <rPh sb="9" eb="11">
      <t>ガメン</t>
    </rPh>
    <rPh sb="12" eb="14">
      <t>シュウリョウ</t>
    </rPh>
    <phoneticPr fontId="1"/>
  </si>
  <si>
    <t>部品番号マスタ.部品番号</t>
    <rPh sb="0" eb="2">
      <t>ブヒン</t>
    </rPh>
    <rPh sb="2" eb="4">
      <t>バンゴウ</t>
    </rPh>
    <rPh sb="8" eb="10">
      <t>ブヒン</t>
    </rPh>
    <rPh sb="10" eb="12">
      <t>バンゴウ</t>
    </rPh>
    <phoneticPr fontId="1"/>
  </si>
  <si>
    <t>該当データが存在した場合は更新とする</t>
    <rPh sb="0" eb="2">
      <t>ガイトウ</t>
    </rPh>
    <rPh sb="6" eb="8">
      <t>ソンザイ</t>
    </rPh>
    <rPh sb="10" eb="12">
      <t>バアイ</t>
    </rPh>
    <rPh sb="13" eb="15">
      <t>コウシン</t>
    </rPh>
    <phoneticPr fontId="1"/>
  </si>
  <si>
    <t>該当データが存在しなかった場合は新規登録とする。</t>
    <rPh sb="0" eb="2">
      <t>ガイトウ</t>
    </rPh>
    <rPh sb="6" eb="8">
      <t>ソンザイ</t>
    </rPh>
    <rPh sb="13" eb="15">
      <t>バアイ</t>
    </rPh>
    <rPh sb="16" eb="18">
      <t>シンキ</t>
    </rPh>
    <rPh sb="18" eb="20">
      <t>トウロク</t>
    </rPh>
    <phoneticPr fontId="4"/>
  </si>
  <si>
    <t>該当データが存在し、削除フラグが設定されている場合は削除フラグをクリアする。</t>
    <rPh sb="0" eb="2">
      <t>ガイトウ</t>
    </rPh>
    <rPh sb="6" eb="8">
      <t>ソンザイ</t>
    </rPh>
    <rPh sb="10" eb="12">
      <t>サクジョ</t>
    </rPh>
    <rPh sb="16" eb="18">
      <t>セッテイ</t>
    </rPh>
    <rPh sb="23" eb="25">
      <t>バアイ</t>
    </rPh>
    <rPh sb="26" eb="28">
      <t>サクジョ</t>
    </rPh>
    <phoneticPr fontId="4"/>
  </si>
  <si>
    <t>データの登録・更新処理</t>
    <rPh sb="4" eb="6">
      <t>トウロク</t>
    </rPh>
    <rPh sb="7" eb="9">
      <t>コウシン</t>
    </rPh>
    <rPh sb="9" eb="11">
      <t>ショリ</t>
    </rPh>
    <phoneticPr fontId="1"/>
  </si>
  <si>
    <t>main_mastaers</t>
    <phoneticPr fontId="1"/>
  </si>
  <si>
    <t>製造係数</t>
    <rPh sb="0" eb="2">
      <t>セイゾウ</t>
    </rPh>
    <rPh sb="2" eb="4">
      <t>ケイスウ</t>
    </rPh>
    <phoneticPr fontId="26"/>
  </si>
  <si>
    <t>文字が入力されていない場合</t>
    <rPh sb="0" eb="2">
      <t>モジ</t>
    </rPh>
    <rPh sb="3" eb="5">
      <t>ニュウリョク</t>
    </rPh>
    <rPh sb="11" eb="13">
      <t>バアイ</t>
    </rPh>
    <phoneticPr fontId="4"/>
  </si>
  <si>
    <t>フォーカス取得時及び文字入力時</t>
    <rPh sb="5" eb="7">
      <t>シュトク</t>
    </rPh>
    <rPh sb="7" eb="8">
      <t>ジ</t>
    </rPh>
    <rPh sb="8" eb="9">
      <t>オヨ</t>
    </rPh>
    <rPh sb="10" eb="12">
      <t>モジ</t>
    </rPh>
    <rPh sb="12" eb="14">
      <t>ニュウリョク</t>
    </rPh>
    <rPh sb="14" eb="15">
      <t>ジ</t>
    </rPh>
    <phoneticPr fontId="1"/>
  </si>
  <si>
    <t>upk_k60</t>
  </si>
  <si>
    <t>upk_k60</t>
    <phoneticPr fontId="1"/>
  </si>
  <si>
    <t>圧造課用部品番号マスタ</t>
  </si>
  <si>
    <t>圧造課用部品番号マスタ情報取得</t>
    <rPh sb="0" eb="2">
      <t>アツゾウ</t>
    </rPh>
    <rPh sb="2" eb="3">
      <t>カ</t>
    </rPh>
    <rPh sb="3" eb="4">
      <t>ヨウ</t>
    </rPh>
    <rPh sb="4" eb="6">
      <t>ブヒン</t>
    </rPh>
    <rPh sb="6" eb="8">
      <t>バンゴウ</t>
    </rPh>
    <rPh sb="11" eb="15">
      <t>ジョウホウシュトク</t>
    </rPh>
    <phoneticPr fontId="6"/>
  </si>
  <si>
    <t>ログ出力</t>
    <rPh sb="2" eb="4">
      <t>シュツリョク</t>
    </rPh>
    <phoneticPr fontId="1"/>
  </si>
  <si>
    <t>&lt;指定されたプログラムファイル名&gt;＋"を終了"</t>
    <rPh sb="1" eb="3">
      <t>シテイ</t>
    </rPh>
    <rPh sb="15" eb="16">
      <t>メイ</t>
    </rPh>
    <rPh sb="20" eb="22">
      <t>シュウリョウ</t>
    </rPh>
    <phoneticPr fontId="1"/>
  </si>
  <si>
    <t>以下の条件でログを出力する。</t>
    <rPh sb="0" eb="2">
      <t>イカ</t>
    </rPh>
    <rPh sb="3" eb="5">
      <t>ジョウケン</t>
    </rPh>
    <rPh sb="9" eb="11">
      <t>シュツリョク</t>
    </rPh>
    <phoneticPr fontId="1"/>
  </si>
  <si>
    <t>画面クリア処理</t>
    <rPh sb="0" eb="2">
      <t>ガメン</t>
    </rPh>
    <rPh sb="5" eb="7">
      <t>ショリ</t>
    </rPh>
    <phoneticPr fontId="1"/>
  </si>
  <si>
    <t>検索チェック処理</t>
    <rPh sb="0" eb="2">
      <t>ケンサク</t>
    </rPh>
    <rPh sb="6" eb="8">
      <t>ショリ</t>
    </rPh>
    <phoneticPr fontId="1"/>
  </si>
  <si>
    <t>データ検索処理</t>
    <rPh sb="3" eb="5">
      <t>ケンサク</t>
    </rPh>
    <rPh sb="5" eb="7">
      <t>ショリ</t>
    </rPh>
    <phoneticPr fontId="1"/>
  </si>
  <si>
    <t>メッセージの「はい」ボタンクリック時検索処理を以下の様に実施する。</t>
    <rPh sb="17" eb="18">
      <t>ジ</t>
    </rPh>
    <rPh sb="18" eb="20">
      <t>ケンサク</t>
    </rPh>
    <rPh sb="20" eb="22">
      <t>ショリ</t>
    </rPh>
    <rPh sb="23" eb="25">
      <t>イカ</t>
    </rPh>
    <rPh sb="26" eb="27">
      <t>ヨウ</t>
    </rPh>
    <rPh sb="28" eb="30">
      <t>ジッシ</t>
    </rPh>
    <phoneticPr fontId="1"/>
  </si>
  <si>
    <t>圧造課用部品番号マスタ情報取得.削除日 = getdate()</t>
    <rPh sb="16" eb="18">
      <t>サクジョ</t>
    </rPh>
    <rPh sb="18" eb="19">
      <t>ビ</t>
    </rPh>
    <phoneticPr fontId="1"/>
  </si>
  <si>
    <t>圧造課用部品番号マスタ情報取得.レコード削除者ID = &lt;lTantouID&gt;</t>
  </si>
  <si>
    <t>圧造課用部品番号マスタ情報取得.部品番号</t>
    <rPh sb="16" eb="18">
      <t>ブヒン</t>
    </rPh>
    <rPh sb="18" eb="20">
      <t>バンゴウ</t>
    </rPh>
    <phoneticPr fontId="1"/>
  </si>
  <si>
    <t>圧造課用部品番号マスタ</t>
    <rPh sb="0" eb="2">
      <t>アツゾウ</t>
    </rPh>
    <rPh sb="2" eb="3">
      <t>カ</t>
    </rPh>
    <rPh sb="3" eb="4">
      <t>ヨウ</t>
    </rPh>
    <rPh sb="4" eb="6">
      <t>ブヒン</t>
    </rPh>
    <rPh sb="6" eb="8">
      <t>バンゴウ</t>
    </rPh>
    <phoneticPr fontId="1"/>
  </si>
  <si>
    <t>アプリDB</t>
  </si>
  <si>
    <t>圧造課用部品番号マスタ情報取得情報取得.データID</t>
    <rPh sb="15" eb="17">
      <t>ジョウホウ</t>
    </rPh>
    <rPh sb="17" eb="19">
      <t>シュトク</t>
    </rPh>
    <phoneticPr fontId="1"/>
  </si>
  <si>
    <t>圧造課用部品番号マスタ情報取得情報取得.部品番号</t>
    <rPh sb="15" eb="17">
      <t>ジョウホウ</t>
    </rPh>
    <rPh sb="17" eb="19">
      <t>シュトク</t>
    </rPh>
    <rPh sb="20" eb="22">
      <t>ブヒン</t>
    </rPh>
    <rPh sb="22" eb="24">
      <t>バンゴウ</t>
    </rPh>
    <phoneticPr fontId="1"/>
  </si>
  <si>
    <t>・圧造課で利用している部品番号マスタの情報管理をする。</t>
    <rPh sb="1" eb="3">
      <t>アツゾウ</t>
    </rPh>
    <rPh sb="3" eb="4">
      <t>カ</t>
    </rPh>
    <rPh sb="5" eb="7">
      <t>リヨウ</t>
    </rPh>
    <rPh sb="11" eb="13">
      <t>ブヒン</t>
    </rPh>
    <rPh sb="13" eb="15">
      <t>バンゴウ</t>
    </rPh>
    <rPh sb="19" eb="21">
      <t>ジョウホウ</t>
    </rPh>
    <rPh sb="21" eb="23">
      <t>カンリ</t>
    </rPh>
    <phoneticPr fontId="1"/>
  </si>
  <si>
    <t>部品番号リンク情報</t>
    <rPh sb="7" eb="9">
      <t>ジョウホウ</t>
    </rPh>
    <phoneticPr fontId="1"/>
  </si>
  <si>
    <t>部品番号リンク情報取得取得</t>
    <rPh sb="0" eb="2">
      <t>ブヒン</t>
    </rPh>
    <rPh sb="2" eb="4">
      <t>バンゴウ</t>
    </rPh>
    <rPh sb="7" eb="11">
      <t>ジョウホウシュトク</t>
    </rPh>
    <rPh sb="11" eb="13">
      <t>シュトク</t>
    </rPh>
    <phoneticPr fontId="6"/>
  </si>
  <si>
    <t>・圧造課部品番号と正式部品番号のリンク情報管理をする。</t>
    <rPh sb="1" eb="3">
      <t>アツゾウ</t>
    </rPh>
    <rPh sb="3" eb="4">
      <t>カ</t>
    </rPh>
    <rPh sb="4" eb="6">
      <t>ブヒン</t>
    </rPh>
    <rPh sb="6" eb="8">
      <t>バンゴウ</t>
    </rPh>
    <rPh sb="9" eb="11">
      <t>セイシキ</t>
    </rPh>
    <rPh sb="11" eb="13">
      <t>ブヒン</t>
    </rPh>
    <rPh sb="13" eb="15">
      <t>バンゴウ</t>
    </rPh>
    <rPh sb="19" eb="21">
      <t>ジョウホウ</t>
    </rPh>
    <rPh sb="21" eb="23">
      <t>カンリ</t>
    </rPh>
    <phoneticPr fontId="1"/>
  </si>
  <si>
    <t>圧造課部品番号</t>
    <rPh sb="0" eb="2">
      <t>アツゾウ</t>
    </rPh>
    <rPh sb="2" eb="3">
      <t>カ</t>
    </rPh>
    <rPh sb="3" eb="5">
      <t>ブヒン</t>
    </rPh>
    <rPh sb="5" eb="7">
      <t>バンゴウ</t>
    </rPh>
    <phoneticPr fontId="1"/>
  </si>
  <si>
    <t>圧造課部品番号</t>
    <rPh sb="3" eb="5">
      <t>ブヒン</t>
    </rPh>
    <rPh sb="5" eb="7">
      <t>バンゴウ</t>
    </rPh>
    <phoneticPr fontId="1"/>
  </si>
  <si>
    <t>正部品番号１</t>
    <rPh sb="0" eb="1">
      <t>セイ</t>
    </rPh>
    <rPh sb="1" eb="3">
      <t>ブヒン</t>
    </rPh>
    <rPh sb="3" eb="5">
      <t>バンゴウ</t>
    </rPh>
    <phoneticPr fontId="1"/>
  </si>
  <si>
    <t>正部品番号２</t>
    <rPh sb="0" eb="1">
      <t>セイ</t>
    </rPh>
    <rPh sb="1" eb="3">
      <t>ブヒン</t>
    </rPh>
    <rPh sb="3" eb="5">
      <t>バンゴウ</t>
    </rPh>
    <phoneticPr fontId="1"/>
  </si>
  <si>
    <t>圧造課部品番号ID</t>
    <rPh sb="3" eb="5">
      <t>ブヒン</t>
    </rPh>
    <rPh sb="5" eb="7">
      <t>バンゴウ</t>
    </rPh>
    <phoneticPr fontId="1"/>
  </si>
  <si>
    <t>正部品番号１ID</t>
    <rPh sb="0" eb="1">
      <t>セイ</t>
    </rPh>
    <rPh sb="1" eb="3">
      <t>ブヒン</t>
    </rPh>
    <rPh sb="3" eb="5">
      <t>バンゴウ</t>
    </rPh>
    <phoneticPr fontId="1"/>
  </si>
  <si>
    <t>正部品番号２ID</t>
    <rPh sb="0" eb="1">
      <t>セイ</t>
    </rPh>
    <rPh sb="1" eb="3">
      <t>ブヒン</t>
    </rPh>
    <rPh sb="3" eb="5">
      <t>バンゴウ</t>
    </rPh>
    <phoneticPr fontId="1"/>
  </si>
  <si>
    <t>正部品番号ID</t>
    <rPh sb="0" eb="1">
      <t>セイ</t>
    </rPh>
    <rPh sb="1" eb="3">
      <t>ブヒン</t>
    </rPh>
    <rPh sb="3" eb="5">
      <t>バンゴウ</t>
    </rPh>
    <phoneticPr fontId="1"/>
  </si>
  <si>
    <t>正部品番号</t>
    <rPh sb="0" eb="1">
      <t>セイ</t>
    </rPh>
    <rPh sb="1" eb="3">
      <t>ブヒン</t>
    </rPh>
    <rPh sb="3" eb="5">
      <t>バンゴウ</t>
    </rPh>
    <phoneticPr fontId="1"/>
  </si>
  <si>
    <t>圧造課部品番号マスタ</t>
    <rPh sb="0" eb="2">
      <t>アツゾウ</t>
    </rPh>
    <rPh sb="2" eb="3">
      <t>カ</t>
    </rPh>
    <rPh sb="3" eb="5">
      <t>ブヒン</t>
    </rPh>
    <rPh sb="5" eb="7">
      <t>バンゴウ</t>
    </rPh>
    <phoneticPr fontId="1"/>
  </si>
  <si>
    <t>圧造課部品番号データセット</t>
    <rPh sb="0" eb="2">
      <t>アツゾウ</t>
    </rPh>
    <rPh sb="2" eb="3">
      <t>カ</t>
    </rPh>
    <rPh sb="3" eb="5">
      <t>ブヒン</t>
    </rPh>
    <rPh sb="5" eb="7">
      <t>バンゴウ</t>
    </rPh>
    <phoneticPr fontId="1"/>
  </si>
  <si>
    <t>圧造課用部品番号マスタ情報取得.データID</t>
    <rPh sb="11" eb="13">
      <t>ジョウホウ</t>
    </rPh>
    <rPh sb="13" eb="15">
      <t>シュトク</t>
    </rPh>
    <phoneticPr fontId="0"/>
  </si>
  <si>
    <t>圧造課用部品番号マスタ情報取得.部品番号</t>
    <rPh sb="11" eb="13">
      <t>ジョウホウ</t>
    </rPh>
    <rPh sb="13" eb="15">
      <t>シュトク</t>
    </rPh>
    <rPh sb="16" eb="18">
      <t>ブヒン</t>
    </rPh>
    <rPh sb="18" eb="20">
      <t>バンゴウ</t>
    </rPh>
    <phoneticPr fontId="0"/>
  </si>
  <si>
    <t>圧造課用部品番号マスタ情報取得.部品番号 Like '&lt;入力文字&gt;%'</t>
    <rPh sb="11" eb="13">
      <t>ジョウホウ</t>
    </rPh>
    <rPh sb="13" eb="15">
      <t>シュトク</t>
    </rPh>
    <rPh sb="16" eb="18">
      <t>ブヒン</t>
    </rPh>
    <rPh sb="18" eb="20">
      <t>バンゴウ</t>
    </rPh>
    <rPh sb="28" eb="30">
      <t>ニュウリョク</t>
    </rPh>
    <rPh sb="30" eb="32">
      <t>モジ</t>
    </rPh>
    <phoneticPr fontId="0"/>
  </si>
  <si>
    <t>v_m_k60_buhin_no</t>
    <phoneticPr fontId="1"/>
  </si>
  <si>
    <t>入力されている情報が登録されているか確認する。</t>
    <rPh sb="7" eb="9">
      <t>ジョウホウ</t>
    </rPh>
    <phoneticPr fontId="4"/>
  </si>
  <si>
    <t>マスタに登録されている場合、該当する部品番号リンク情報を呼び出す。</t>
    <rPh sb="4" eb="6">
      <t>トウロク</t>
    </rPh>
    <rPh sb="11" eb="13">
      <t>バアイ</t>
    </rPh>
    <rPh sb="14" eb="16">
      <t>ガイトウ</t>
    </rPh>
    <rPh sb="18" eb="20">
      <t>ブヒン</t>
    </rPh>
    <rPh sb="20" eb="22">
      <t>バンゴウ</t>
    </rPh>
    <rPh sb="25" eb="27">
      <t>ジョウホウ</t>
    </rPh>
    <rPh sb="28" eb="29">
      <t>ヨ</t>
    </rPh>
    <rPh sb="30" eb="31">
      <t>ダ</t>
    </rPh>
    <phoneticPr fontId="1"/>
  </si>
  <si>
    <t>文字が入力されている場合</t>
    <rPh sb="0" eb="2">
      <t>モジ</t>
    </rPh>
    <rPh sb="3" eb="5">
      <t>ニュウリョク</t>
    </rPh>
    <rPh sb="10" eb="12">
      <t>バアイ</t>
    </rPh>
    <phoneticPr fontId="4"/>
  </si>
  <si>
    <t>圧造課部品番号マスタリストダブルクリック時</t>
    <rPh sb="0" eb="2">
      <t>アツゾウ</t>
    </rPh>
    <rPh sb="2" eb="3">
      <t>カ</t>
    </rPh>
    <rPh sb="3" eb="5">
      <t>ブヒン</t>
    </rPh>
    <rPh sb="5" eb="7">
      <t>バンゴウ</t>
    </rPh>
    <rPh sb="20" eb="21">
      <t>ジ</t>
    </rPh>
    <phoneticPr fontId="1"/>
  </si>
  <si>
    <t>圧造課部品番号ID</t>
    <rPh sb="0" eb="2">
      <t>アツゾウ</t>
    </rPh>
    <rPh sb="2" eb="3">
      <t>カ</t>
    </rPh>
    <rPh sb="3" eb="5">
      <t>ブヒン</t>
    </rPh>
    <rPh sb="5" eb="7">
      <t>バンゴウ</t>
    </rPh>
    <phoneticPr fontId="1"/>
  </si>
  <si>
    <t>圧造課用部品番号データID</t>
    <rPh sb="0" eb="2">
      <t>アツゾウ</t>
    </rPh>
    <rPh sb="2" eb="3">
      <t>カ</t>
    </rPh>
    <rPh sb="3" eb="4">
      <t>ヨウ</t>
    </rPh>
    <rPh sb="4" eb="6">
      <t>ブヒン</t>
    </rPh>
    <rPh sb="6" eb="8">
      <t>バンゴウ</t>
    </rPh>
    <phoneticPr fontId="26"/>
  </si>
  <si>
    <t>部品番号ID</t>
    <rPh sb="0" eb="2">
      <t>ブヒン</t>
    </rPh>
    <rPh sb="2" eb="4">
      <t>バンゴウ</t>
    </rPh>
    <phoneticPr fontId="26"/>
  </si>
  <si>
    <t>部品番号リンク情報</t>
    <rPh sb="0" eb="2">
      <t>ブヒン</t>
    </rPh>
    <rPh sb="2" eb="4">
      <t>バンゴウ</t>
    </rPh>
    <rPh sb="7" eb="9">
      <t>ジョウホウ</t>
    </rPh>
    <phoneticPr fontId="1"/>
  </si>
  <si>
    <t>リンク情報.圧造課用部品番号データID = 圧造部番.データID</t>
    <rPh sb="3" eb="5">
      <t>ジョウホウ</t>
    </rPh>
    <rPh sb="6" eb="8">
      <t>アツゾウ</t>
    </rPh>
    <rPh sb="8" eb="9">
      <t>カ</t>
    </rPh>
    <rPh sb="9" eb="10">
      <t>ヨウ</t>
    </rPh>
    <rPh sb="10" eb="12">
      <t>ブヒン</t>
    </rPh>
    <rPh sb="12" eb="14">
      <t>バンゴウ</t>
    </rPh>
    <rPh sb="22" eb="24">
      <t>アツゾウ</t>
    </rPh>
    <rPh sb="24" eb="26">
      <t>ブバン</t>
    </rPh>
    <phoneticPr fontId="4"/>
  </si>
  <si>
    <t>リンク情報.部品番号ID = 部品番号マスタ.データID</t>
    <rPh sb="3" eb="5">
      <t>ジョウホウ</t>
    </rPh>
    <rPh sb="6" eb="8">
      <t>ブヒン</t>
    </rPh>
    <rPh sb="8" eb="10">
      <t>バンゴウ</t>
    </rPh>
    <rPh sb="15" eb="17">
      <t>ブヒン</t>
    </rPh>
    <rPh sb="17" eb="19">
      <t>バンゴウ</t>
    </rPh>
    <phoneticPr fontId="4"/>
  </si>
  <si>
    <t>リンク情報.データID</t>
    <rPh sb="3" eb="5">
      <t>ジョウホウ</t>
    </rPh>
    <phoneticPr fontId="1"/>
  </si>
  <si>
    <t>リンク情報.部品番号ID</t>
  </si>
  <si>
    <t>リンク情報.圧造課用部品番号データID</t>
  </si>
  <si>
    <t>圧造部番.部品番号 AS 圧造部品番号</t>
    <rPh sb="0" eb="2">
      <t>アツゾウ</t>
    </rPh>
    <rPh sb="2" eb="4">
      <t>ブバン</t>
    </rPh>
    <rPh sb="5" eb="7">
      <t>ブヒン</t>
    </rPh>
    <rPh sb="7" eb="9">
      <t>バンゴウ</t>
    </rPh>
    <rPh sb="13" eb="15">
      <t>アツゾウ</t>
    </rPh>
    <rPh sb="15" eb="17">
      <t>ブヒン</t>
    </rPh>
    <rPh sb="17" eb="19">
      <t>バンゴウ</t>
    </rPh>
    <phoneticPr fontId="1"/>
  </si>
  <si>
    <t>圧造部番.部品番号 LIKE '&lt;画面.検索領域.部品番号&gt;%'</t>
    <rPh sb="0" eb="2">
      <t>アツゾウ</t>
    </rPh>
    <rPh sb="2" eb="4">
      <t>ブバン</t>
    </rPh>
    <rPh sb="5" eb="7">
      <t>ブヒン</t>
    </rPh>
    <rPh sb="7" eb="9">
      <t>バンゴウ</t>
    </rPh>
    <rPh sb="25" eb="27">
      <t>ブヒン</t>
    </rPh>
    <rPh sb="27" eb="29">
      <t>バンゴウ</t>
    </rPh>
    <phoneticPr fontId="1"/>
  </si>
  <si>
    <t>部品番号リンク情報取得 AS リンク情報</t>
    <rPh sb="0" eb="4">
      <t>ブヒンバンゴウ</t>
    </rPh>
    <rPh sb="7" eb="9">
      <t>ジョウホウ</t>
    </rPh>
    <rPh sb="9" eb="11">
      <t>シュトク</t>
    </rPh>
    <rPh sb="18" eb="20">
      <t>ジョウホウ</t>
    </rPh>
    <phoneticPr fontId="4"/>
  </si>
  <si>
    <t>LEFT JOIN 部品番号マスタ情報取得</t>
    <rPh sb="17" eb="19">
      <t>ジョウホウ</t>
    </rPh>
    <phoneticPr fontId="1"/>
  </si>
  <si>
    <t>リンク情報.部品番号ID</t>
    <rPh sb="3" eb="5">
      <t>ジョウホウ</t>
    </rPh>
    <rPh sb="6" eb="8">
      <t>ブヒン</t>
    </rPh>
    <rPh sb="8" eb="10">
      <t>バンゴウ</t>
    </rPh>
    <phoneticPr fontId="1"/>
  </si>
  <si>
    <t>リンク情報.圧造課用部品番号データID</t>
    <rPh sb="3" eb="5">
      <t>ジョウホウ</t>
    </rPh>
    <rPh sb="6" eb="8">
      <t>アツゾウ</t>
    </rPh>
    <rPh sb="8" eb="9">
      <t>カ</t>
    </rPh>
    <rPh sb="9" eb="10">
      <t>ヨウ</t>
    </rPh>
    <rPh sb="10" eb="12">
      <t>ブヒン</t>
    </rPh>
    <rPh sb="12" eb="14">
      <t>バンゴウ</t>
    </rPh>
    <phoneticPr fontId="1"/>
  </si>
  <si>
    <t>圧造部番.部品番号</t>
    <rPh sb="0" eb="2">
      <t>アツゾウ</t>
    </rPh>
    <rPh sb="2" eb="4">
      <t>ブバン</t>
    </rPh>
    <rPh sb="5" eb="7">
      <t>ブヒン</t>
    </rPh>
    <rPh sb="7" eb="9">
      <t>バンゴウ</t>
    </rPh>
    <phoneticPr fontId="1"/>
  </si>
  <si>
    <t>部品番号マスタ情報取得.部品番号 AS 部品番号</t>
    <rPh sb="0" eb="2">
      <t>ブヒン</t>
    </rPh>
    <rPh sb="2" eb="4">
      <t>バンゴウ</t>
    </rPh>
    <rPh sb="7" eb="9">
      <t>ジョウホウ</t>
    </rPh>
    <rPh sb="9" eb="11">
      <t>シュトク</t>
    </rPh>
    <rPh sb="12" eb="14">
      <t>ブヒン</t>
    </rPh>
    <rPh sb="14" eb="16">
      <t>バンゴウ</t>
    </rPh>
    <rPh sb="20" eb="22">
      <t>ブヒン</t>
    </rPh>
    <rPh sb="22" eb="24">
      <t>バンゴウ</t>
    </rPh>
    <phoneticPr fontId="1"/>
  </si>
  <si>
    <t>LEFT JOIN 圧造課用部品番号マスタ情報取得 AS 圧造部番</t>
    <rPh sb="21" eb="23">
      <t>ジョウホウ</t>
    </rPh>
    <phoneticPr fontId="1"/>
  </si>
  <si>
    <t>圧造課用部品番号マスタ情報取得</t>
    <rPh sb="0" eb="2">
      <t>アツゾウ</t>
    </rPh>
    <rPh sb="2" eb="3">
      <t>カ</t>
    </rPh>
    <rPh sb="3" eb="4">
      <t>ヨウ</t>
    </rPh>
    <rPh sb="4" eb="6">
      <t>ブヒン</t>
    </rPh>
    <rPh sb="6" eb="8">
      <t>バンゴウ</t>
    </rPh>
    <rPh sb="11" eb="13">
      <t>ジョウホウ</t>
    </rPh>
    <rPh sb="13" eb="15">
      <t>シュトク</t>
    </rPh>
    <phoneticPr fontId="1"/>
  </si>
  <si>
    <t>大日程部品番号</t>
    <rPh sb="0" eb="1">
      <t>ダイ</t>
    </rPh>
    <rPh sb="1" eb="3">
      <t>ニッテイ</t>
    </rPh>
    <rPh sb="3" eb="5">
      <t>ブヒン</t>
    </rPh>
    <rPh sb="5" eb="7">
      <t>バンゴウ</t>
    </rPh>
    <phoneticPr fontId="1"/>
  </si>
  <si>
    <t>50</t>
    <phoneticPr fontId="1"/>
  </si>
  <si>
    <t>大日程部品番号マスタ</t>
    <rPh sb="0" eb="1">
      <t>ダイ</t>
    </rPh>
    <rPh sb="1" eb="3">
      <t>ニッテイ</t>
    </rPh>
    <rPh sb="3" eb="5">
      <t>ブヒン</t>
    </rPh>
    <rPh sb="5" eb="7">
      <t>バンゴウ</t>
    </rPh>
    <phoneticPr fontId="1"/>
  </si>
  <si>
    <t>大日程部品番号データセット</t>
    <rPh sb="0" eb="1">
      <t>ダイ</t>
    </rPh>
    <rPh sb="1" eb="3">
      <t>ニッテイ</t>
    </rPh>
    <rPh sb="3" eb="5">
      <t>ブヒン</t>
    </rPh>
    <rPh sb="5" eb="7">
      <t>バンゴウ</t>
    </rPh>
    <phoneticPr fontId="1"/>
  </si>
  <si>
    <t>v_k60_so_buhin_no</t>
    <phoneticPr fontId="1"/>
  </si>
  <si>
    <t>大日程部品番号リンク情報取得.データID</t>
    <rPh sb="0" eb="1">
      <t>ダイ</t>
    </rPh>
    <rPh sb="1" eb="3">
      <t>ニッテイ</t>
    </rPh>
    <rPh sb="3" eb="5">
      <t>ブヒン</t>
    </rPh>
    <rPh sb="5" eb="7">
      <t>バンゴウ</t>
    </rPh>
    <rPh sb="10" eb="12">
      <t>ジョウホウ</t>
    </rPh>
    <rPh sb="12" eb="14">
      <t>シュトク</t>
    </rPh>
    <phoneticPr fontId="0"/>
  </si>
  <si>
    <t>大日程部品番号リンク情報取得.大日程部品番号データ</t>
    <rPh sb="0" eb="1">
      <t>ダイ</t>
    </rPh>
    <rPh sb="1" eb="3">
      <t>ニッテイ</t>
    </rPh>
    <rPh sb="3" eb="5">
      <t>ブヒン</t>
    </rPh>
    <rPh sb="5" eb="7">
      <t>バンゴウ</t>
    </rPh>
    <rPh sb="10" eb="12">
      <t>ジョウホウ</t>
    </rPh>
    <rPh sb="12" eb="14">
      <t>シュトク</t>
    </rPh>
    <rPh sb="15" eb="16">
      <t>ダイ</t>
    </rPh>
    <rPh sb="16" eb="18">
      <t>ニッテイ</t>
    </rPh>
    <rPh sb="18" eb="20">
      <t>ブヒン</t>
    </rPh>
    <rPh sb="20" eb="22">
      <t>バンゴウ</t>
    </rPh>
    <phoneticPr fontId="0"/>
  </si>
  <si>
    <t>大日程部品番号リンク情報取得.大日程部品番号データ Like '&lt;入力文字&gt;%'</t>
    <rPh sb="0" eb="1">
      <t>ダイ</t>
    </rPh>
    <rPh sb="1" eb="3">
      <t>ニッテイ</t>
    </rPh>
    <rPh sb="3" eb="5">
      <t>ブヒン</t>
    </rPh>
    <rPh sb="5" eb="7">
      <t>バンゴウ</t>
    </rPh>
    <rPh sb="10" eb="12">
      <t>ジョウホウ</t>
    </rPh>
    <rPh sb="12" eb="14">
      <t>シュトク</t>
    </rPh>
    <rPh sb="15" eb="16">
      <t>ダイ</t>
    </rPh>
    <rPh sb="16" eb="18">
      <t>ニッテイ</t>
    </rPh>
    <rPh sb="18" eb="20">
      <t>ブヒン</t>
    </rPh>
    <rPh sb="20" eb="22">
      <t>バンゴウ</t>
    </rPh>
    <rPh sb="33" eb="35">
      <t>ニュウリョク</t>
    </rPh>
    <rPh sb="35" eb="37">
      <t>モジ</t>
    </rPh>
    <phoneticPr fontId="0"/>
  </si>
  <si>
    <t>マスタに登録されている場合、該当する大日程部品番号リンク情報を呼び出す。</t>
    <rPh sb="4" eb="6">
      <t>トウロク</t>
    </rPh>
    <rPh sb="11" eb="13">
      <t>バアイ</t>
    </rPh>
    <rPh sb="14" eb="16">
      <t>ガイトウ</t>
    </rPh>
    <rPh sb="18" eb="19">
      <t>ダイ</t>
    </rPh>
    <rPh sb="19" eb="21">
      <t>ニッテイ</t>
    </rPh>
    <rPh sb="21" eb="23">
      <t>ブヒン</t>
    </rPh>
    <rPh sb="23" eb="25">
      <t>バンゴウ</t>
    </rPh>
    <rPh sb="28" eb="30">
      <t>ジョウホウ</t>
    </rPh>
    <rPh sb="31" eb="32">
      <t>ヨ</t>
    </rPh>
    <rPh sb="33" eb="34">
      <t>ダ</t>
    </rPh>
    <phoneticPr fontId="1"/>
  </si>
  <si>
    <t>9</t>
    <phoneticPr fontId="1"/>
  </si>
  <si>
    <t>大日程部品番号マスタリスト選択（クリック）時</t>
    <rPh sb="0" eb="1">
      <t>ダイ</t>
    </rPh>
    <rPh sb="1" eb="3">
      <t>ニッテイ</t>
    </rPh>
    <rPh sb="3" eb="5">
      <t>ブヒン</t>
    </rPh>
    <rPh sb="5" eb="7">
      <t>バンゴウ</t>
    </rPh>
    <rPh sb="13" eb="15">
      <t>センタク</t>
    </rPh>
    <rPh sb="21" eb="22">
      <t>ジ</t>
    </rPh>
    <phoneticPr fontId="1"/>
  </si>
  <si>
    <t>エンターキー押下時及びマスタリスト選択（クリック）時</t>
    <rPh sb="6" eb="8">
      <t>オウカ</t>
    </rPh>
    <rPh sb="8" eb="9">
      <t>ジ</t>
    </rPh>
    <rPh sb="9" eb="10">
      <t>オヨ</t>
    </rPh>
    <rPh sb="17" eb="19">
      <t>センタク</t>
    </rPh>
    <rPh sb="25" eb="26">
      <t>ジ</t>
    </rPh>
    <phoneticPr fontId="1"/>
  </si>
  <si>
    <t>データ登録共通処理</t>
    <rPh sb="3" eb="5">
      <t>トウロク</t>
    </rPh>
    <rPh sb="5" eb="7">
      <t>キョウツウ</t>
    </rPh>
    <rPh sb="7" eb="9">
      <t>ショリ</t>
    </rPh>
    <phoneticPr fontId="1"/>
  </si>
  <si>
    <t>ログイン担当者の登録・更新権限を確認し、権限が付与されていない場合は以下メッセージを表示する。</t>
    <rPh sb="4" eb="7">
      <t>タントウシャ</t>
    </rPh>
    <rPh sb="8" eb="10">
      <t>トウロク</t>
    </rPh>
    <rPh sb="11" eb="13">
      <t>コウシン</t>
    </rPh>
    <rPh sb="13" eb="15">
      <t>ケンゲン</t>
    </rPh>
    <rPh sb="16" eb="18">
      <t>カクニン</t>
    </rPh>
    <rPh sb="20" eb="22">
      <t>ケンゲン</t>
    </rPh>
    <rPh sb="23" eb="25">
      <t>フヨ</t>
    </rPh>
    <rPh sb="31" eb="33">
      <t>バアイ</t>
    </rPh>
    <rPh sb="34" eb="36">
      <t>イカ</t>
    </rPh>
    <rPh sb="42" eb="44">
      <t>ヒョウジ</t>
    </rPh>
    <phoneticPr fontId="1"/>
  </si>
  <si>
    <t>登録事前チェック</t>
    <rPh sb="0" eb="2">
      <t>トウロク</t>
    </rPh>
    <rPh sb="2" eb="4">
      <t>ジゼン</t>
    </rPh>
    <phoneticPr fontId="1"/>
  </si>
  <si>
    <t>各画面の登録前チェックを実施し、不備がある場合は処理を終了する。</t>
    <rPh sb="0" eb="1">
      <t>カク</t>
    </rPh>
    <rPh sb="1" eb="3">
      <t>ガメン</t>
    </rPh>
    <rPh sb="4" eb="6">
      <t>トウロク</t>
    </rPh>
    <rPh sb="6" eb="7">
      <t>マエ</t>
    </rPh>
    <rPh sb="12" eb="14">
      <t>ジッシ</t>
    </rPh>
    <rPh sb="16" eb="18">
      <t>フビ</t>
    </rPh>
    <rPh sb="21" eb="23">
      <t>バアイ</t>
    </rPh>
    <rPh sb="24" eb="26">
      <t>ショリ</t>
    </rPh>
    <rPh sb="27" eb="29">
      <t>シュウリョウ</t>
    </rPh>
    <phoneticPr fontId="1"/>
  </si>
  <si>
    <t>登録確認メッセージ</t>
    <rPh sb="0" eb="2">
      <t>トウロク</t>
    </rPh>
    <rPh sb="2" eb="4">
      <t>カクニン</t>
    </rPh>
    <phoneticPr fontId="1"/>
  </si>
  <si>
    <t>以下メッセージを表示する。</t>
    <rPh sb="0" eb="2">
      <t>イカ</t>
    </rPh>
    <rPh sb="8" eb="10">
      <t>ヒョウジ</t>
    </rPh>
    <phoneticPr fontId="1"/>
  </si>
  <si>
    <t>表示メッセージの「いいえ」ボタンクリック</t>
    <rPh sb="0" eb="2">
      <t>ヒョウジ</t>
    </rPh>
    <phoneticPr fontId="1"/>
  </si>
  <si>
    <t>処理を終了する。</t>
    <rPh sb="0" eb="2">
      <t>ショリ</t>
    </rPh>
    <rPh sb="3" eb="5">
      <t>シュウリョウ</t>
    </rPh>
    <phoneticPr fontId="1"/>
  </si>
  <si>
    <t>登録処理</t>
    <rPh sb="0" eb="2">
      <t>トウロク</t>
    </rPh>
    <rPh sb="2" eb="4">
      <t>ショリ</t>
    </rPh>
    <phoneticPr fontId="1"/>
  </si>
  <si>
    <t>各画面の登録処理を実施する。</t>
    <rPh sb="0" eb="3">
      <t>カクガメン</t>
    </rPh>
    <rPh sb="4" eb="6">
      <t>トウロク</t>
    </rPh>
    <rPh sb="6" eb="8">
      <t>ショリ</t>
    </rPh>
    <rPh sb="9" eb="11">
      <t>ジッシ</t>
    </rPh>
    <phoneticPr fontId="1"/>
  </si>
  <si>
    <t>登録処理異常終了</t>
    <rPh sb="0" eb="2">
      <t>トウロク</t>
    </rPh>
    <rPh sb="2" eb="4">
      <t>ショリ</t>
    </rPh>
    <rPh sb="4" eb="6">
      <t>イジョウ</t>
    </rPh>
    <rPh sb="6" eb="8">
      <t>シュウリョウ</t>
    </rPh>
    <phoneticPr fontId="1"/>
  </si>
  <si>
    <t>登録処理正常終了</t>
    <rPh sb="0" eb="2">
      <t>トウロク</t>
    </rPh>
    <rPh sb="2" eb="4">
      <t>ショリ</t>
    </rPh>
    <rPh sb="4" eb="6">
      <t>セイジョウ</t>
    </rPh>
    <rPh sb="6" eb="8">
      <t>シュウリョウ</t>
    </rPh>
    <phoneticPr fontId="1"/>
  </si>
  <si>
    <t>以下メッセージを表示し、各画面の入力領域コントロールをクリアするかオペレータに確認する。</t>
    <rPh sb="0" eb="2">
      <t>イカ</t>
    </rPh>
    <rPh sb="8" eb="10">
      <t>ヒョウジ</t>
    </rPh>
    <rPh sb="12" eb="15">
      <t>カクガメン</t>
    </rPh>
    <rPh sb="16" eb="18">
      <t>ニュウリョク</t>
    </rPh>
    <rPh sb="18" eb="20">
      <t>リョウイキ</t>
    </rPh>
    <rPh sb="39" eb="41">
      <t>カクニン</t>
    </rPh>
    <phoneticPr fontId="1"/>
  </si>
  <si>
    <t>メッセージの「はい」ボタンクリック</t>
    <phoneticPr fontId="1"/>
  </si>
  <si>
    <t>各画面の画面クリア処理を実施する。</t>
    <rPh sb="0" eb="3">
      <t>カクガメン</t>
    </rPh>
    <rPh sb="4" eb="6">
      <t>ガメン</t>
    </rPh>
    <rPh sb="9" eb="11">
      <t>ショリ</t>
    </rPh>
    <rPh sb="12" eb="14">
      <t>ジッシ</t>
    </rPh>
    <phoneticPr fontId="1"/>
  </si>
  <si>
    <t>登録終了メッセージ</t>
    <rPh sb="0" eb="2">
      <t>トウロク</t>
    </rPh>
    <rPh sb="2" eb="4">
      <t>シュウリョウ</t>
    </rPh>
    <phoneticPr fontId="1"/>
  </si>
  <si>
    <t>共通処理実行</t>
    <rPh sb="0" eb="2">
      <t>キョウツウ</t>
    </rPh>
    <rPh sb="2" eb="4">
      <t>ショリ</t>
    </rPh>
    <rPh sb="4" eb="6">
      <t>ジッコウ</t>
    </rPh>
    <phoneticPr fontId="1"/>
  </si>
  <si>
    <t>登録前入力必須項目確認</t>
    <rPh sb="0" eb="2">
      <t>トウロク</t>
    </rPh>
    <rPh sb="2" eb="3">
      <t>マエ</t>
    </rPh>
    <rPh sb="3" eb="5">
      <t>ニュウリョク</t>
    </rPh>
    <rPh sb="5" eb="7">
      <t>ヒッス</t>
    </rPh>
    <rPh sb="7" eb="9">
      <t>コウモク</t>
    </rPh>
    <rPh sb="9" eb="11">
      <t>カクニン</t>
    </rPh>
    <phoneticPr fontId="1"/>
  </si>
  <si>
    <t>以下条件でログを出力する。</t>
    <rPh sb="0" eb="2">
      <t>イカ</t>
    </rPh>
    <rPh sb="2" eb="4">
      <t>ジョウケン</t>
    </rPh>
    <rPh sb="8" eb="10">
      <t>シュツリョク</t>
    </rPh>
    <phoneticPr fontId="1"/>
  </si>
  <si>
    <t>データ登録処理　処理開始</t>
    <rPh sb="3" eb="5">
      <t>トウロク</t>
    </rPh>
    <rPh sb="5" eb="7">
      <t>ショリ</t>
    </rPh>
    <rPh sb="8" eb="10">
      <t>ショリ</t>
    </rPh>
    <rPh sb="10" eb="12">
      <t>カイシ</t>
    </rPh>
    <phoneticPr fontId="1"/>
  </si>
  <si>
    <t>データ登録処理　正常終了</t>
    <rPh sb="3" eb="5">
      <t>トウロク</t>
    </rPh>
    <rPh sb="5" eb="7">
      <t>ショリ</t>
    </rPh>
    <rPh sb="8" eb="10">
      <t>セイジョウ</t>
    </rPh>
    <rPh sb="10" eb="12">
      <t>シュウリョウ</t>
    </rPh>
    <phoneticPr fontId="1"/>
  </si>
  <si>
    <t>以下条件でログを出力し、処理を終了する。</t>
    <rPh sb="0" eb="2">
      <t>イカ</t>
    </rPh>
    <rPh sb="2" eb="4">
      <t>ジョウケン</t>
    </rPh>
    <rPh sb="8" eb="10">
      <t>シュツリョク</t>
    </rPh>
    <rPh sb="12" eb="14">
      <t>ショリ</t>
    </rPh>
    <rPh sb="15" eb="17">
      <t>シュウリョウ</t>
    </rPh>
    <phoneticPr fontId="1"/>
  </si>
  <si>
    <t>データ登録処理　データ登録処理 異常終了</t>
    <rPh sb="3" eb="5">
      <t>トウロク</t>
    </rPh>
    <rPh sb="5" eb="7">
      <t>ショリ</t>
    </rPh>
    <rPh sb="11" eb="13">
      <t>トウロク</t>
    </rPh>
    <rPh sb="13" eb="15">
      <t>ショリ</t>
    </rPh>
    <rPh sb="16" eb="18">
      <t>イジョウ</t>
    </rPh>
    <rPh sb="18" eb="20">
      <t>シュウリョウ</t>
    </rPh>
    <phoneticPr fontId="1"/>
  </si>
  <si>
    <t>以下条件でメッセージを表示する。</t>
    <rPh sb="0" eb="2">
      <t>イカ</t>
    </rPh>
    <rPh sb="2" eb="4">
      <t>ジョウケン</t>
    </rPh>
    <rPh sb="11" eb="13">
      <t>ヒョウジ</t>
    </rPh>
    <phoneticPr fontId="1"/>
  </si>
  <si>
    <t>&lt;各画面名&gt;のデータ登録処理に予期しないエラーが発生しました。</t>
    <rPh sb="1" eb="4">
      <t>カクガメン</t>
    </rPh>
    <rPh sb="4" eb="5">
      <t>メイ</t>
    </rPh>
    <rPh sb="10" eb="12">
      <t>トウロク</t>
    </rPh>
    <rPh sb="12" eb="14">
      <t>ショリ</t>
    </rPh>
    <rPh sb="15" eb="17">
      <t>ヨキ</t>
    </rPh>
    <rPh sb="24" eb="26">
      <t>ハッセイ</t>
    </rPh>
    <phoneticPr fontId="1"/>
  </si>
  <si>
    <t>システム管理者へ連絡してください。</t>
    <phoneticPr fontId="1"/>
  </si>
  <si>
    <t>システムエラーのInnerExceptionもしくはInnerExceptionがNULLの場合はMessage</t>
    <rPh sb="46" eb="48">
      <t>バアイ</t>
    </rPh>
    <phoneticPr fontId="1"/>
  </si>
  <si>
    <t>無し</t>
    <rPh sb="0" eb="1">
      <t>ナ</t>
    </rPh>
    <phoneticPr fontId="4"/>
  </si>
  <si>
    <t>以下条件でログを出力し、処理を異常終了する。</t>
    <rPh sb="0" eb="2">
      <t>イカ</t>
    </rPh>
    <rPh sb="2" eb="4">
      <t>ジョウケン</t>
    </rPh>
    <rPh sb="8" eb="10">
      <t>シュツリョク</t>
    </rPh>
    <rPh sb="12" eb="14">
      <t>ショリ</t>
    </rPh>
    <rPh sb="15" eb="17">
      <t>イジョウ</t>
    </rPh>
    <rPh sb="17" eb="19">
      <t>シュウリョウ</t>
    </rPh>
    <phoneticPr fontId="1"/>
  </si>
  <si>
    <t>以下条件でメッセージを表示し、処理を異常終了する。</t>
    <rPh sb="0" eb="2">
      <t>イカ</t>
    </rPh>
    <rPh sb="2" eb="4">
      <t>ジョウケン</t>
    </rPh>
    <rPh sb="11" eb="13">
      <t>ヒョウジ</t>
    </rPh>
    <rPh sb="15" eb="17">
      <t>ショリ</t>
    </rPh>
    <rPh sb="18" eb="20">
      <t>イジョウ</t>
    </rPh>
    <rPh sb="20" eb="22">
      <t>シュウリョウ</t>
    </rPh>
    <phoneticPr fontId="1"/>
  </si>
  <si>
    <t>画面固有のデータ登録</t>
    <rPh sb="0" eb="2">
      <t>ガメン</t>
    </rPh>
    <rPh sb="2" eb="4">
      <t>コユウ</t>
    </rPh>
    <rPh sb="8" eb="10">
      <t>トウロク</t>
    </rPh>
    <phoneticPr fontId="1"/>
  </si>
  <si>
    <t>データ検索共通処理</t>
    <rPh sb="3" eb="5">
      <t>ケンサク</t>
    </rPh>
    <rPh sb="5" eb="7">
      <t>キョウツウ</t>
    </rPh>
    <rPh sb="7" eb="9">
      <t>ショリ</t>
    </rPh>
    <phoneticPr fontId="1"/>
  </si>
  <si>
    <t>検索処理事前チェック</t>
    <rPh sb="0" eb="2">
      <t>ケンサク</t>
    </rPh>
    <rPh sb="2" eb="4">
      <t>ショリ</t>
    </rPh>
    <rPh sb="4" eb="6">
      <t>ジゼン</t>
    </rPh>
    <phoneticPr fontId="1"/>
  </si>
  <si>
    <t>各画面のチェック処理を行う</t>
    <rPh sb="0" eb="3">
      <t>カクガメン</t>
    </rPh>
    <rPh sb="8" eb="10">
      <t>ショリ</t>
    </rPh>
    <rPh sb="11" eb="12">
      <t>オコナ</t>
    </rPh>
    <phoneticPr fontId="1"/>
  </si>
  <si>
    <t>該当画面がマスター系の画面でない場合は以下の条件でログを出力する。</t>
    <rPh sb="0" eb="2">
      <t>ガイトウ</t>
    </rPh>
    <rPh sb="2" eb="4">
      <t>ガメン</t>
    </rPh>
    <rPh sb="9" eb="10">
      <t>ケイ</t>
    </rPh>
    <rPh sb="11" eb="13">
      <t>ガメン</t>
    </rPh>
    <rPh sb="16" eb="18">
      <t>バアイ</t>
    </rPh>
    <rPh sb="19" eb="21">
      <t>イカ</t>
    </rPh>
    <rPh sb="22" eb="24">
      <t>ジョウケン</t>
    </rPh>
    <rPh sb="28" eb="30">
      <t>シュツリョク</t>
    </rPh>
    <phoneticPr fontId="1"/>
  </si>
  <si>
    <t>データ検索処理　処理開始</t>
    <rPh sb="3" eb="5">
      <t>ケンサク</t>
    </rPh>
    <rPh sb="5" eb="7">
      <t>ショリ</t>
    </rPh>
    <rPh sb="8" eb="10">
      <t>ショリ</t>
    </rPh>
    <rPh sb="10" eb="12">
      <t>カイシ</t>
    </rPh>
    <phoneticPr fontId="1"/>
  </si>
  <si>
    <t>検索処理</t>
    <rPh sb="0" eb="2">
      <t>ケンサク</t>
    </rPh>
    <rPh sb="2" eb="4">
      <t>ショリ</t>
    </rPh>
    <phoneticPr fontId="1"/>
  </si>
  <si>
    <t>各画面の固有検索処理を行う。</t>
    <rPh sb="0" eb="1">
      <t>カク</t>
    </rPh>
    <rPh sb="1" eb="3">
      <t>ガメン</t>
    </rPh>
    <rPh sb="4" eb="6">
      <t>コユウ</t>
    </rPh>
    <rPh sb="6" eb="8">
      <t>ケンサク</t>
    </rPh>
    <rPh sb="8" eb="10">
      <t>ショリ</t>
    </rPh>
    <rPh sb="11" eb="12">
      <t>オコナ</t>
    </rPh>
    <phoneticPr fontId="1"/>
  </si>
  <si>
    <t>一覧表の並び替え</t>
    <rPh sb="0" eb="2">
      <t>イチラン</t>
    </rPh>
    <rPh sb="2" eb="3">
      <t>ヒョウ</t>
    </rPh>
    <rPh sb="4" eb="5">
      <t>ナラ</t>
    </rPh>
    <rPh sb="6" eb="7">
      <t>カ</t>
    </rPh>
    <phoneticPr fontId="1"/>
  </si>
  <si>
    <t>各画面の一覧表並び替えをクリアする。</t>
    <rPh sb="0" eb="3">
      <t>カクガメン</t>
    </rPh>
    <rPh sb="4" eb="6">
      <t>イチラン</t>
    </rPh>
    <rPh sb="6" eb="7">
      <t>ヒョウ</t>
    </rPh>
    <rPh sb="7" eb="8">
      <t>ナラ</t>
    </rPh>
    <rPh sb="9" eb="10">
      <t>カ</t>
    </rPh>
    <phoneticPr fontId="1"/>
  </si>
  <si>
    <t>データ検索処理　正常終了</t>
    <rPh sb="3" eb="5">
      <t>ケンサク</t>
    </rPh>
    <rPh sb="5" eb="7">
      <t>ショリ</t>
    </rPh>
    <rPh sb="8" eb="10">
      <t>セイジョウ</t>
    </rPh>
    <rPh sb="10" eb="12">
      <t>シュウリョウ</t>
    </rPh>
    <phoneticPr fontId="1"/>
  </si>
  <si>
    <t>エラー発生時</t>
    <rPh sb="3" eb="5">
      <t>ハッセイ</t>
    </rPh>
    <rPh sb="5" eb="6">
      <t>ジ</t>
    </rPh>
    <phoneticPr fontId="1"/>
  </si>
  <si>
    <t>上記処理でエラーが発生した場合は、以下条件でメッセージを表示する。</t>
    <rPh sb="0" eb="2">
      <t>ジョウキ</t>
    </rPh>
    <rPh sb="2" eb="4">
      <t>ショリ</t>
    </rPh>
    <rPh sb="9" eb="11">
      <t>ハッセイ</t>
    </rPh>
    <rPh sb="13" eb="15">
      <t>バアイ</t>
    </rPh>
    <rPh sb="17" eb="19">
      <t>イカ</t>
    </rPh>
    <rPh sb="19" eb="21">
      <t>ジョウケン</t>
    </rPh>
    <rPh sb="28" eb="30">
      <t>ヒョウジ</t>
    </rPh>
    <phoneticPr fontId="1"/>
  </si>
  <si>
    <t>検索共通処理</t>
    <rPh sb="0" eb="2">
      <t>ケンサク</t>
    </rPh>
    <rPh sb="2" eb="4">
      <t>キョウツウ</t>
    </rPh>
    <rPh sb="4" eb="6">
      <t>ショリ</t>
    </rPh>
    <phoneticPr fontId="1"/>
  </si>
  <si>
    <t>画面固有検索チェック処理</t>
    <rPh sb="0" eb="2">
      <t>ガメン</t>
    </rPh>
    <rPh sb="2" eb="4">
      <t>コユウ</t>
    </rPh>
    <rPh sb="4" eb="6">
      <t>ケンサク</t>
    </rPh>
    <rPh sb="10" eb="12">
      <t>ショリ</t>
    </rPh>
    <phoneticPr fontId="1"/>
  </si>
  <si>
    <t>画面固有データ検索処理</t>
    <rPh sb="0" eb="2">
      <t>ガメン</t>
    </rPh>
    <rPh sb="2" eb="4">
      <t>コユウ</t>
    </rPh>
    <rPh sb="7" eb="9">
      <t>ケンサク</t>
    </rPh>
    <rPh sb="9" eb="11">
      <t>ショリ</t>
    </rPh>
    <phoneticPr fontId="1"/>
  </si>
  <si>
    <t>検索処理確認メッセージ</t>
    <rPh sb="0" eb="2">
      <t>ケンサク</t>
    </rPh>
    <rPh sb="2" eb="4">
      <t>ショリ</t>
    </rPh>
    <rPh sb="4" eb="6">
      <t>カクニン</t>
    </rPh>
    <phoneticPr fontId="1"/>
  </si>
  <si>
    <t>大日程部品番号リンク.削除日 = getdate()</t>
    <rPh sb="11" eb="13">
      <t>サクジョ</t>
    </rPh>
    <rPh sb="13" eb="14">
      <t>ビ</t>
    </rPh>
    <phoneticPr fontId="1"/>
  </si>
  <si>
    <t>大日程部品番号リンク.レコード削除者ID = &lt;lTantouID&gt;</t>
  </si>
  <si>
    <t>大日程部品番号リンク.データID</t>
    <phoneticPr fontId="1"/>
  </si>
  <si>
    <t>大日程部品番号リンク</t>
    <rPh sb="0" eb="1">
      <t>ダイ</t>
    </rPh>
    <rPh sb="1" eb="3">
      <t>ニッテイ</t>
    </rPh>
    <rPh sb="3" eb="5">
      <t>ブヒン</t>
    </rPh>
    <rPh sb="5" eb="7">
      <t>バンゴウ</t>
    </rPh>
    <phoneticPr fontId="1"/>
  </si>
  <si>
    <t>データID</t>
    <phoneticPr fontId="26"/>
  </si>
  <si>
    <t>大日程部品番号データ</t>
    <rPh sb="0" eb="1">
      <t>ダイ</t>
    </rPh>
    <rPh sb="1" eb="3">
      <t>ニッテイ</t>
    </rPh>
    <rPh sb="3" eb="5">
      <t>ブヒン</t>
    </rPh>
    <rPh sb="5" eb="7">
      <t>バンゴウ</t>
    </rPh>
    <phoneticPr fontId="26"/>
  </si>
  <si>
    <t>圧造課用部品番号ID</t>
    <rPh sb="0" eb="2">
      <t>アツゾウ</t>
    </rPh>
    <rPh sb="2" eb="3">
      <t>カ</t>
    </rPh>
    <rPh sb="3" eb="4">
      <t>ヨウ</t>
    </rPh>
    <rPh sb="4" eb="6">
      <t>ブヒン</t>
    </rPh>
    <rPh sb="6" eb="8">
      <t>バンゴウ</t>
    </rPh>
    <phoneticPr fontId="1"/>
  </si>
  <si>
    <t>大日程部品番号リンク情報取得 AS リンク情報</t>
    <rPh sb="0" eb="1">
      <t>ダイ</t>
    </rPh>
    <rPh sb="1" eb="3">
      <t>ニッテイ</t>
    </rPh>
    <rPh sb="3" eb="5">
      <t>ブヒン</t>
    </rPh>
    <rPh sb="5" eb="7">
      <t>バンゴウ</t>
    </rPh>
    <rPh sb="10" eb="12">
      <t>ジョウホウ</t>
    </rPh>
    <rPh sb="12" eb="14">
      <t>シュトク</t>
    </rPh>
    <rPh sb="21" eb="23">
      <t>ジョウホウ</t>
    </rPh>
    <phoneticPr fontId="4"/>
  </si>
  <si>
    <t>リンク情報.圧造課用部品番号ID</t>
    <rPh sb="6" eb="8">
      <t>アツゾウ</t>
    </rPh>
    <rPh sb="8" eb="9">
      <t>カ</t>
    </rPh>
    <rPh sb="9" eb="10">
      <t>ヨウ</t>
    </rPh>
    <phoneticPr fontId="1"/>
  </si>
  <si>
    <t>リンク情報.大日程部品番号データ</t>
    <rPh sb="6" eb="13">
      <t>ダイニッテイブヒンバンゴウ</t>
    </rPh>
    <phoneticPr fontId="1"/>
  </si>
  <si>
    <t>リンク情報.圧造課用部品番号ID</t>
    <rPh sb="3" eb="5">
      <t>ジョウホウ</t>
    </rPh>
    <rPh sb="6" eb="8">
      <t>アツゾウ</t>
    </rPh>
    <rPh sb="8" eb="9">
      <t>カ</t>
    </rPh>
    <rPh sb="9" eb="10">
      <t>ヨウ</t>
    </rPh>
    <rPh sb="10" eb="12">
      <t>ブヒン</t>
    </rPh>
    <rPh sb="12" eb="14">
      <t>バンゴウ</t>
    </rPh>
    <phoneticPr fontId="1"/>
  </si>
  <si>
    <t>車種記号対照情報</t>
    <rPh sb="0" eb="2">
      <t>シャシュ</t>
    </rPh>
    <rPh sb="2" eb="4">
      <t>キゴウ</t>
    </rPh>
    <rPh sb="4" eb="6">
      <t>タイショウ</t>
    </rPh>
    <rPh sb="6" eb="8">
      <t>ジョウホウ</t>
    </rPh>
    <phoneticPr fontId="4"/>
  </si>
  <si>
    <t>量産及び社内車種記号の対照表データを管理する。</t>
    <rPh sb="0" eb="2">
      <t>リョウサン</t>
    </rPh>
    <rPh sb="2" eb="3">
      <t>オヨ</t>
    </rPh>
    <rPh sb="4" eb="6">
      <t>シャナイ</t>
    </rPh>
    <rPh sb="6" eb="8">
      <t>シャシュ</t>
    </rPh>
    <rPh sb="8" eb="10">
      <t>キゴウ</t>
    </rPh>
    <rPh sb="11" eb="14">
      <t>タイショウヒョウ</t>
    </rPh>
    <rPh sb="18" eb="20">
      <t>カンリ</t>
    </rPh>
    <phoneticPr fontId="4"/>
  </si>
  <si>
    <t>01</t>
    <phoneticPr fontId="4"/>
  </si>
  <si>
    <t>004</t>
    <phoneticPr fontId="4"/>
  </si>
  <si>
    <t>k40</t>
  </si>
  <si>
    <t>02</t>
  </si>
  <si>
    <t>001</t>
  </si>
  <si>
    <t>・量産と金型Gで使用している車種記号のリンク情報を管理する。</t>
    <rPh sb="1" eb="3">
      <t>リョウサン</t>
    </rPh>
    <rPh sb="4" eb="6">
      <t>カナガタ</t>
    </rPh>
    <rPh sb="8" eb="10">
      <t>シヨウ</t>
    </rPh>
    <rPh sb="14" eb="16">
      <t>シャシュ</t>
    </rPh>
    <rPh sb="16" eb="18">
      <t>キゴウ</t>
    </rPh>
    <rPh sb="22" eb="24">
      <t>ジョウホウ</t>
    </rPh>
    <rPh sb="25" eb="27">
      <t>カンリ</t>
    </rPh>
    <phoneticPr fontId="1"/>
  </si>
  <si>
    <t>大日程部品番号リンク情報取得</t>
    <rPh sb="0" eb="1">
      <t>ダイ</t>
    </rPh>
    <rPh sb="1" eb="3">
      <t>ニッテイ</t>
    </rPh>
    <rPh sb="3" eb="5">
      <t>ブヒン</t>
    </rPh>
    <rPh sb="5" eb="7">
      <t>バンゴウ</t>
    </rPh>
    <rPh sb="10" eb="12">
      <t>ジョウホウ</t>
    </rPh>
    <rPh sb="12" eb="14">
      <t>シュトク</t>
    </rPh>
    <phoneticPr fontId="6"/>
  </si>
  <si>
    <t>大日程部品番号リンク</t>
    <rPh sb="0" eb="1">
      <t>ダイ</t>
    </rPh>
    <rPh sb="1" eb="3">
      <t>ニッテイ</t>
    </rPh>
    <phoneticPr fontId="1"/>
  </si>
  <si>
    <t>・大日程の部品番号と圧造課部品番号のリンク情報管理をする。</t>
    <rPh sb="1" eb="2">
      <t>ダイ</t>
    </rPh>
    <rPh sb="2" eb="4">
      <t>ニッテイ</t>
    </rPh>
    <rPh sb="5" eb="7">
      <t>ブヒン</t>
    </rPh>
    <rPh sb="7" eb="9">
      <t>バンゴウ</t>
    </rPh>
    <rPh sb="10" eb="12">
      <t>アツゾウ</t>
    </rPh>
    <rPh sb="12" eb="13">
      <t>カ</t>
    </rPh>
    <rPh sb="13" eb="15">
      <t>ブヒン</t>
    </rPh>
    <rPh sb="15" eb="17">
      <t>バンゴウ</t>
    </rPh>
    <rPh sb="21" eb="23">
      <t>ジョウホウ</t>
    </rPh>
    <rPh sb="23" eb="25">
      <t>カンリ</t>
    </rPh>
    <phoneticPr fontId="1"/>
  </si>
  <si>
    <t>量産車種記号</t>
    <rPh sb="0" eb="2">
      <t>リョウサン</t>
    </rPh>
    <rPh sb="2" eb="4">
      <t>シャシュ</t>
    </rPh>
    <rPh sb="4" eb="6">
      <t>キゴウ</t>
    </rPh>
    <phoneticPr fontId="1"/>
  </si>
  <si>
    <t>金型G車種記号</t>
    <rPh sb="0" eb="2">
      <t>カナガタ</t>
    </rPh>
    <rPh sb="3" eb="5">
      <t>シャシュ</t>
    </rPh>
    <rPh sb="5" eb="7">
      <t>キゴウ</t>
    </rPh>
    <phoneticPr fontId="1"/>
  </si>
  <si>
    <t>60</t>
    <phoneticPr fontId="1"/>
  </si>
  <si>
    <t>X</t>
    <phoneticPr fontId="4"/>
  </si>
  <si>
    <t>X</t>
    <phoneticPr fontId="1"/>
  </si>
  <si>
    <t>量産車種記号データ</t>
    <rPh sb="0" eb="2">
      <t>リョウサン</t>
    </rPh>
    <rPh sb="2" eb="4">
      <t>シャシュ</t>
    </rPh>
    <rPh sb="4" eb="6">
      <t>キゴウ</t>
    </rPh>
    <phoneticPr fontId="1"/>
  </si>
  <si>
    <t>以下条件によりデータを取得し、&lt;該当コントロール&gt;に設定する。</t>
    <rPh sb="0" eb="2">
      <t>イカ</t>
    </rPh>
    <rPh sb="2" eb="4">
      <t>ジョウケン</t>
    </rPh>
    <rPh sb="11" eb="13">
      <t>シュトク</t>
    </rPh>
    <rPh sb="26" eb="28">
      <t>セッテイ</t>
    </rPh>
    <phoneticPr fontId="4"/>
  </si>
  <si>
    <t>v_k60_cmc_ryousan</t>
    <phoneticPr fontId="1"/>
  </si>
  <si>
    <t>量産車種記号データ取得.量産車種記号</t>
    <rPh sb="0" eb="2">
      <t>リョウサン</t>
    </rPh>
    <rPh sb="2" eb="4">
      <t>シャシュ</t>
    </rPh>
    <rPh sb="4" eb="6">
      <t>キゴウ</t>
    </rPh>
    <rPh sb="9" eb="11">
      <t>シュトク</t>
    </rPh>
    <rPh sb="12" eb="14">
      <t>リョウサン</t>
    </rPh>
    <rPh sb="14" eb="16">
      <t>シャシュ</t>
    </rPh>
    <rPh sb="16" eb="18">
      <t>キゴウ</t>
    </rPh>
    <phoneticPr fontId="0"/>
  </si>
  <si>
    <t>v_k60_cmc_kanagata</t>
    <phoneticPr fontId="1"/>
  </si>
  <si>
    <t>量産車種記号データ取得.金型G車種記号</t>
    <rPh sb="0" eb="2">
      <t>リョウサン</t>
    </rPh>
    <rPh sb="2" eb="4">
      <t>シャシュ</t>
    </rPh>
    <rPh sb="4" eb="6">
      <t>キゴウ</t>
    </rPh>
    <rPh sb="9" eb="11">
      <t>シュトク</t>
    </rPh>
    <rPh sb="12" eb="14">
      <t>カナガタ</t>
    </rPh>
    <rPh sb="15" eb="17">
      <t>シャシュ</t>
    </rPh>
    <rPh sb="17" eb="19">
      <t>キゴウ</t>
    </rPh>
    <phoneticPr fontId="0"/>
  </si>
  <si>
    <t>量産車種記号データ取得.金型G車種記号 Like '&lt;入力文字&gt;%'</t>
    <rPh sb="0" eb="2">
      <t>リョウサン</t>
    </rPh>
    <rPh sb="2" eb="4">
      <t>シャシュ</t>
    </rPh>
    <rPh sb="4" eb="6">
      <t>キゴウ</t>
    </rPh>
    <rPh sb="9" eb="11">
      <t>シュトク</t>
    </rPh>
    <rPh sb="12" eb="14">
      <t>カナガタ</t>
    </rPh>
    <rPh sb="15" eb="17">
      <t>シャシュ</t>
    </rPh>
    <rPh sb="17" eb="19">
      <t>キゴウ</t>
    </rPh>
    <rPh sb="27" eb="29">
      <t>ニュウリョク</t>
    </rPh>
    <rPh sb="29" eb="31">
      <t>モジ</t>
    </rPh>
    <phoneticPr fontId="0"/>
  </si>
  <si>
    <t>量産車種記号データ取得.量産車種記号 Like '&lt;入力文字&gt;%'</t>
    <rPh sb="0" eb="2">
      <t>リョウサン</t>
    </rPh>
    <rPh sb="2" eb="4">
      <t>シャシュ</t>
    </rPh>
    <rPh sb="4" eb="6">
      <t>キゴウ</t>
    </rPh>
    <rPh sb="9" eb="11">
      <t>シュトク</t>
    </rPh>
    <rPh sb="12" eb="14">
      <t>リョウサン</t>
    </rPh>
    <rPh sb="14" eb="16">
      <t>シャシュ</t>
    </rPh>
    <rPh sb="16" eb="18">
      <t>キゴウ</t>
    </rPh>
    <rPh sb="26" eb="28">
      <t>ニュウリョク</t>
    </rPh>
    <rPh sb="28" eb="30">
      <t>モジ</t>
    </rPh>
    <phoneticPr fontId="0"/>
  </si>
  <si>
    <t>金型G車種記号データ</t>
    <rPh sb="0" eb="2">
      <t>カナガタ</t>
    </rPh>
    <rPh sb="3" eb="5">
      <t>シャシュ</t>
    </rPh>
    <rPh sb="5" eb="7">
      <t>キゴウ</t>
    </rPh>
    <phoneticPr fontId="1"/>
  </si>
  <si>
    <t>コンボボックスのリストデータをセットする。</t>
    <phoneticPr fontId="4"/>
  </si>
  <si>
    <t>量産車種記号データセット</t>
    <rPh sb="0" eb="2">
      <t>リョウサン</t>
    </rPh>
    <rPh sb="2" eb="4">
      <t>シャシュ</t>
    </rPh>
    <rPh sb="4" eb="6">
      <t>キゴウ</t>
    </rPh>
    <phoneticPr fontId="1"/>
  </si>
  <si>
    <t>金型G車種記号データセット</t>
    <rPh sb="0" eb="2">
      <t>カナガタ</t>
    </rPh>
    <rPh sb="3" eb="5">
      <t>シャシュ</t>
    </rPh>
    <rPh sb="5" eb="7">
      <t>キゴウ</t>
    </rPh>
    <phoneticPr fontId="1"/>
  </si>
  <si>
    <t>マスタに登録されている場合、該当する車種記号対照情報を呼び出す。</t>
    <rPh sb="4" eb="6">
      <t>トウロク</t>
    </rPh>
    <rPh sb="11" eb="13">
      <t>バアイ</t>
    </rPh>
    <rPh sb="14" eb="16">
      <t>ガイトウ</t>
    </rPh>
    <rPh sb="18" eb="20">
      <t>シャシュ</t>
    </rPh>
    <rPh sb="20" eb="22">
      <t>キゴウ</t>
    </rPh>
    <rPh sb="22" eb="24">
      <t>タイショウ</t>
    </rPh>
    <rPh sb="24" eb="26">
      <t>ジョウホウ</t>
    </rPh>
    <rPh sb="27" eb="28">
      <t>ヨ</t>
    </rPh>
    <rPh sb="29" eb="30">
      <t>ダ</t>
    </rPh>
    <phoneticPr fontId="1"/>
  </si>
  <si>
    <t>「いいえ」ボタンクリック</t>
    <phoneticPr fontId="1"/>
  </si>
  <si>
    <t>車種記号対照表.削除日 = getdate()</t>
    <rPh sb="8" eb="10">
      <t>サクジョ</t>
    </rPh>
    <rPh sb="10" eb="11">
      <t>ビ</t>
    </rPh>
    <phoneticPr fontId="1"/>
  </si>
  <si>
    <t>車種記号対照表.レコード削除者ID = &lt;lTantouID&gt;</t>
  </si>
  <si>
    <t>車種記号対照表取得.データID</t>
  </si>
  <si>
    <t>車種記号対照表</t>
    <rPh sb="0" eb="7">
      <t>シャシュキゴウタイショウヒョウ</t>
    </rPh>
    <phoneticPr fontId="1"/>
  </si>
  <si>
    <t>量産車種記号</t>
    <rPh sb="0" eb="2">
      <t>リョウサン</t>
    </rPh>
    <rPh sb="2" eb="6">
      <t>シャシュキゴウ</t>
    </rPh>
    <phoneticPr fontId="26"/>
  </si>
  <si>
    <t>金型G車種記号</t>
    <rPh sb="0" eb="2">
      <t>カナガタ</t>
    </rPh>
    <rPh sb="3" eb="7">
      <t>シャシュキゴウ</t>
    </rPh>
    <phoneticPr fontId="26"/>
  </si>
  <si>
    <t>備考</t>
    <rPh sb="0" eb="2">
      <t>ビコウ</t>
    </rPh>
    <phoneticPr fontId="1"/>
  </si>
  <si>
    <t>車種記号対照表.データID</t>
  </si>
  <si>
    <t>車種記号対照表.データID</t>
    <phoneticPr fontId="1"/>
  </si>
  <si>
    <t>車種記号対照表.量産車種記号</t>
    <rPh sb="8" eb="10">
      <t>リョウサン</t>
    </rPh>
    <rPh sb="10" eb="12">
      <t>シャシュ</t>
    </rPh>
    <rPh sb="12" eb="14">
      <t>キゴウ</t>
    </rPh>
    <phoneticPr fontId="1"/>
  </si>
  <si>
    <t>車種記号対照表.金型G車種記号</t>
    <rPh sb="8" eb="10">
      <t>カナガタ</t>
    </rPh>
    <rPh sb="11" eb="15">
      <t>シャシュキゴウ</t>
    </rPh>
    <phoneticPr fontId="1"/>
  </si>
  <si>
    <t>車種記号対照表.備考</t>
    <rPh sb="8" eb="10">
      <t>ビコウ</t>
    </rPh>
    <phoneticPr fontId="1"/>
  </si>
  <si>
    <t>車種記号対照表取得</t>
    <rPh sb="0" eb="2">
      <t>シャシュ</t>
    </rPh>
    <rPh sb="2" eb="4">
      <t>キゴウ</t>
    </rPh>
    <rPh sb="4" eb="7">
      <t>タイショウヒョウ</t>
    </rPh>
    <rPh sb="7" eb="9">
      <t>シュトク</t>
    </rPh>
    <phoneticPr fontId="6"/>
  </si>
  <si>
    <t>車種記号対照表</t>
    <rPh sb="0" eb="2">
      <t>シャシュ</t>
    </rPh>
    <rPh sb="2" eb="4">
      <t>キゴウ</t>
    </rPh>
    <rPh sb="4" eb="7">
      <t>タイショウヒョウ</t>
    </rPh>
    <phoneticPr fontId="1"/>
  </si>
  <si>
    <t>計画年度</t>
    <rPh sb="0" eb="2">
      <t>ケイカク</t>
    </rPh>
    <rPh sb="2" eb="4">
      <t>ネンド</t>
    </rPh>
    <phoneticPr fontId="1"/>
  </si>
  <si>
    <t>年間予定台数</t>
    <rPh sb="0" eb="2">
      <t>ネンカン</t>
    </rPh>
    <rPh sb="2" eb="4">
      <t>ヨテイ</t>
    </rPh>
    <rPh sb="4" eb="6">
      <t>ダイスウ</t>
    </rPh>
    <phoneticPr fontId="1"/>
  </si>
  <si>
    <t>年間実績台数</t>
    <rPh sb="0" eb="2">
      <t>ネンカン</t>
    </rPh>
    <rPh sb="2" eb="4">
      <t>ジッセキ</t>
    </rPh>
    <rPh sb="4" eb="6">
      <t>ダイスウ</t>
    </rPh>
    <phoneticPr fontId="1"/>
  </si>
  <si>
    <t>生産台数差</t>
    <rPh sb="0" eb="2">
      <t>セイサン</t>
    </rPh>
    <rPh sb="2" eb="4">
      <t>ダイスウ</t>
    </rPh>
    <rPh sb="4" eb="5">
      <t>サ</t>
    </rPh>
    <phoneticPr fontId="1"/>
  </si>
  <si>
    <t>部品番号</t>
    <rPh sb="0" eb="4">
      <t>ブヒンバンゴウ</t>
    </rPh>
    <phoneticPr fontId="1"/>
  </si>
  <si>
    <t>工具番号</t>
    <rPh sb="0" eb="4">
      <t>コウグバンゴウ</t>
    </rPh>
    <phoneticPr fontId="1"/>
  </si>
  <si>
    <t>起点ST</t>
    <rPh sb="0" eb="2">
      <t>キテン</t>
    </rPh>
    <phoneticPr fontId="1"/>
  </si>
  <si>
    <t>起点ST登録</t>
    <rPh sb="0" eb="2">
      <t>キテン</t>
    </rPh>
    <rPh sb="4" eb="6">
      <t>トウロク</t>
    </rPh>
    <phoneticPr fontId="1"/>
  </si>
  <si>
    <t>保守間近年月</t>
    <rPh sb="0" eb="2">
      <t>ホシュ</t>
    </rPh>
    <rPh sb="2" eb="4">
      <t>マヂカ</t>
    </rPh>
    <rPh sb="4" eb="6">
      <t>ネンゲツ</t>
    </rPh>
    <phoneticPr fontId="1"/>
  </si>
  <si>
    <t>保守間近ストローク</t>
    <rPh sb="0" eb="2">
      <t>ホシュ</t>
    </rPh>
    <rPh sb="2" eb="4">
      <t>マヂカ</t>
    </rPh>
    <phoneticPr fontId="1"/>
  </si>
  <si>
    <t>保守切れ</t>
    <rPh sb="0" eb="2">
      <t>ホシュ</t>
    </rPh>
    <phoneticPr fontId="1"/>
  </si>
  <si>
    <t>保守切れ年月</t>
    <rPh sb="0" eb="2">
      <t>ホシュ</t>
    </rPh>
    <rPh sb="4" eb="6">
      <t>ネンゲツ</t>
    </rPh>
    <phoneticPr fontId="1"/>
  </si>
  <si>
    <t>保守切れストローク</t>
    <rPh sb="0" eb="2">
      <t>ホシュ</t>
    </rPh>
    <phoneticPr fontId="1"/>
  </si>
  <si>
    <t>保守情報登録</t>
    <rPh sb="0" eb="2">
      <t>ホシュ</t>
    </rPh>
    <rPh sb="2" eb="4">
      <t>ジョウホウ</t>
    </rPh>
    <rPh sb="4" eb="6">
      <t>トウロク</t>
    </rPh>
    <phoneticPr fontId="1"/>
  </si>
  <si>
    <t>工具番号</t>
    <rPh sb="0" eb="2">
      <t>コウグ</t>
    </rPh>
    <rPh sb="2" eb="4">
      <t>バンゴウ</t>
    </rPh>
    <phoneticPr fontId="1"/>
  </si>
  <si>
    <t>車種・部品番号</t>
    <rPh sb="0" eb="2">
      <t>シャシュ</t>
    </rPh>
    <rPh sb="3" eb="5">
      <t>ブヒン</t>
    </rPh>
    <rPh sb="5" eb="7">
      <t>バンゴウ</t>
    </rPh>
    <phoneticPr fontId="1"/>
  </si>
  <si>
    <t>起点・保守情報</t>
    <rPh sb="0" eb="2">
      <t>キテン</t>
    </rPh>
    <rPh sb="3" eb="5">
      <t>ホシュ</t>
    </rPh>
    <rPh sb="5" eb="7">
      <t>ジョウホウ</t>
    </rPh>
    <phoneticPr fontId="1"/>
  </si>
  <si>
    <t>年間台数</t>
    <rPh sb="0" eb="2">
      <t>ネンカン</t>
    </rPh>
    <rPh sb="2" eb="4">
      <t>ダイスウ</t>
    </rPh>
    <phoneticPr fontId="1"/>
  </si>
  <si>
    <t>年月</t>
    <rPh sb="0" eb="2">
      <t>ネンゲツ</t>
    </rPh>
    <phoneticPr fontId="1"/>
  </si>
  <si>
    <t>※表示年月１２ヶ月分</t>
    <rPh sb="1" eb="3">
      <t>ヒョウジ</t>
    </rPh>
    <rPh sb="3" eb="5">
      <t>ネンゲツ</t>
    </rPh>
    <rPh sb="8" eb="9">
      <t>ゲツ</t>
    </rPh>
    <rPh sb="9" eb="10">
      <t>ブン</t>
    </rPh>
    <phoneticPr fontId="1"/>
  </si>
  <si>
    <t>label</t>
    <phoneticPr fontId="1"/>
  </si>
  <si>
    <t>※空き</t>
    <rPh sb="1" eb="2">
      <t>ア</t>
    </rPh>
    <phoneticPr fontId="1"/>
  </si>
  <si>
    <t>計画作成日</t>
    <rPh sb="0" eb="2">
      <t>ケイカク</t>
    </rPh>
    <rPh sb="2" eb="4">
      <t>サクセイ</t>
    </rPh>
    <rPh sb="4" eb="5">
      <t>ビ</t>
    </rPh>
    <phoneticPr fontId="1"/>
  </si>
  <si>
    <t>工程名・工具番号</t>
    <rPh sb="0" eb="2">
      <t>コウテイ</t>
    </rPh>
    <rPh sb="2" eb="3">
      <t>メイ</t>
    </rPh>
    <rPh sb="4" eb="6">
      <t>コウグ</t>
    </rPh>
    <rPh sb="6" eb="8">
      <t>バンゴウ</t>
    </rPh>
    <phoneticPr fontId="1"/>
  </si>
  <si>
    <t>工程名称</t>
    <rPh sb="0" eb="2">
      <t>コウテイ</t>
    </rPh>
    <rPh sb="2" eb="4">
      <t>メイショウ</t>
    </rPh>
    <phoneticPr fontId="1"/>
  </si>
  <si>
    <t>起点</t>
    <rPh sb="0" eb="2">
      <t>キテン</t>
    </rPh>
    <phoneticPr fontId="1"/>
  </si>
  <si>
    <t>起点年月</t>
    <rPh sb="0" eb="2">
      <t>キテン</t>
    </rPh>
    <rPh sb="2" eb="4">
      <t>ネンゲツ</t>
    </rPh>
    <phoneticPr fontId="1"/>
  </si>
  <si>
    <t>保守切れ年月</t>
    <rPh sb="0" eb="2">
      <t>ホシュ</t>
    </rPh>
    <rPh sb="2" eb="3">
      <t>ギ</t>
    </rPh>
    <rPh sb="4" eb="6">
      <t>ネンゲツ</t>
    </rPh>
    <phoneticPr fontId="1"/>
  </si>
  <si>
    <t>起点ストローク</t>
    <rPh sb="0" eb="2">
      <t>キテン</t>
    </rPh>
    <phoneticPr fontId="1"/>
  </si>
  <si>
    <t>保守切れストローク</t>
    <rPh sb="0" eb="2">
      <t>ホシュ</t>
    </rPh>
    <rPh sb="2" eb="3">
      <t>ギ</t>
    </rPh>
    <phoneticPr fontId="1"/>
  </si>
  <si>
    <t>予定台数</t>
    <rPh sb="0" eb="2">
      <t>ヨテイ</t>
    </rPh>
    <rPh sb="2" eb="4">
      <t>ダイスウ</t>
    </rPh>
    <phoneticPr fontId="1"/>
  </si>
  <si>
    <t>実績台数</t>
    <rPh sb="0" eb="2">
      <t>ジッセキ</t>
    </rPh>
    <rPh sb="2" eb="4">
      <t>ダイスウ</t>
    </rPh>
    <phoneticPr fontId="1"/>
  </si>
  <si>
    <t>計画ST</t>
    <rPh sb="0" eb="2">
      <t>ケイカク</t>
    </rPh>
    <phoneticPr fontId="1"/>
  </si>
  <si>
    <t>&lt;yymm&gt;予定台数</t>
    <rPh sb="6" eb="8">
      <t>ヨテイ</t>
    </rPh>
    <rPh sb="8" eb="10">
      <t>ダイスウ</t>
    </rPh>
    <phoneticPr fontId="1"/>
  </si>
  <si>
    <t>&lt;yymm&gt;実績台数</t>
    <rPh sb="6" eb="8">
      <t>ジッセキ</t>
    </rPh>
    <rPh sb="8" eb="10">
      <t>ダイスウ</t>
    </rPh>
    <phoneticPr fontId="1"/>
  </si>
  <si>
    <t>&lt;yymm&gt;計画ST</t>
    <rPh sb="6" eb="8">
      <t>ケイカク</t>
    </rPh>
    <phoneticPr fontId="1"/>
  </si>
  <si>
    <t>※上記３項目を１２か月分</t>
    <rPh sb="1" eb="3">
      <t>ジョウキ</t>
    </rPh>
    <rPh sb="4" eb="6">
      <t>コウモク</t>
    </rPh>
    <rPh sb="10" eb="12">
      <t>ゲツブン</t>
    </rPh>
    <phoneticPr fontId="1"/>
  </si>
  <si>
    <t>combo</t>
  </si>
  <si>
    <t>英数字のみ。スペース、"/"、"-"等は使用不可</t>
    <rPh sb="0" eb="3">
      <t>エイスウジ</t>
    </rPh>
    <rPh sb="18" eb="19">
      <t>トウ</t>
    </rPh>
    <rPh sb="20" eb="22">
      <t>シヨウ</t>
    </rPh>
    <rPh sb="22" eb="24">
      <t>フカ</t>
    </rPh>
    <phoneticPr fontId="1"/>
  </si>
  <si>
    <t>yyyy/mm</t>
    <phoneticPr fontId="1"/>
  </si>
  <si>
    <t>9</t>
    <phoneticPr fontId="1"/>
  </si>
  <si>
    <t>7</t>
    <phoneticPr fontId="1"/>
  </si>
  <si>
    <t>○</t>
    <phoneticPr fontId="1"/>
  </si>
  <si>
    <t>yyyy/mm/dd</t>
    <phoneticPr fontId="1"/>
  </si>
  <si>
    <t>X</t>
    <phoneticPr fontId="1"/>
  </si>
  <si>
    <t>10</t>
    <phoneticPr fontId="1"/>
  </si>
  <si>
    <t>A9</t>
    <phoneticPr fontId="1"/>
  </si>
  <si>
    <t>-</t>
    <phoneticPr fontId="1"/>
  </si>
  <si>
    <t>15</t>
    <phoneticPr fontId="1"/>
  </si>
  <si>
    <t>9</t>
    <phoneticPr fontId="1"/>
  </si>
  <si>
    <t>2</t>
    <phoneticPr fontId="1"/>
  </si>
  <si>
    <t>X</t>
    <phoneticPr fontId="1"/>
  </si>
  <si>
    <t>10</t>
    <phoneticPr fontId="1"/>
  </si>
  <si>
    <t>15</t>
    <phoneticPr fontId="1"/>
  </si>
  <si>
    <t>A9</t>
    <phoneticPr fontId="1"/>
  </si>
  <si>
    <t>D</t>
    <phoneticPr fontId="1"/>
  </si>
  <si>
    <t>7</t>
    <phoneticPr fontId="1"/>
  </si>
  <si>
    <t>Excel出力</t>
    <rPh sb="5" eb="7">
      <t>シュツリョク</t>
    </rPh>
    <phoneticPr fontId="1"/>
  </si>
  <si>
    <t>保守計画実行</t>
    <rPh sb="0" eb="2">
      <t>ホシュ</t>
    </rPh>
    <rPh sb="2" eb="4">
      <t>ケイカク</t>
    </rPh>
    <rPh sb="4" eb="6">
      <t>ジッコウ</t>
    </rPh>
    <phoneticPr fontId="1"/>
  </si>
  <si>
    <t>×</t>
    <phoneticPr fontId="1"/>
  </si>
  <si>
    <t>キー押下時</t>
    <rPh sb="2" eb="4">
      <t>オウカ</t>
    </rPh>
    <rPh sb="4" eb="5">
      <t>ジ</t>
    </rPh>
    <phoneticPr fontId="1"/>
  </si>
  <si>
    <t>データ呼出</t>
    <rPh sb="3" eb="5">
      <t>ヨビダシ</t>
    </rPh>
    <phoneticPr fontId="4"/>
  </si>
  <si>
    <t>金型保守計画作成日</t>
    <rPh sb="0" eb="2">
      <t>カナガタ</t>
    </rPh>
    <rPh sb="2" eb="4">
      <t>ホシュ</t>
    </rPh>
    <rPh sb="4" eb="6">
      <t>ケイカク</t>
    </rPh>
    <rPh sb="6" eb="8">
      <t>サクセイ</t>
    </rPh>
    <rPh sb="8" eb="9">
      <t>ビ</t>
    </rPh>
    <phoneticPr fontId="1"/>
  </si>
  <si>
    <t>金型保守計画作成日データセット</t>
    <rPh sb="0" eb="2">
      <t>カナガタ</t>
    </rPh>
    <rPh sb="2" eb="4">
      <t>ホシュ</t>
    </rPh>
    <rPh sb="4" eb="6">
      <t>ケイカク</t>
    </rPh>
    <rPh sb="6" eb="8">
      <t>サクセイ</t>
    </rPh>
    <rPh sb="8" eb="9">
      <t>ビ</t>
    </rPh>
    <phoneticPr fontId="1"/>
  </si>
  <si>
    <t>次のコントロールへ移動する。</t>
    <rPh sb="0" eb="1">
      <t>ツギ</t>
    </rPh>
    <rPh sb="9" eb="11">
      <t>イドウ</t>
    </rPh>
    <phoneticPr fontId="4"/>
  </si>
  <si>
    <t>計画作成日項目リスト設定</t>
    <rPh sb="0" eb="2">
      <t>ケイカク</t>
    </rPh>
    <rPh sb="2" eb="4">
      <t>サクセイ</t>
    </rPh>
    <rPh sb="4" eb="5">
      <t>ビ</t>
    </rPh>
    <rPh sb="5" eb="7">
      <t>コウモク</t>
    </rPh>
    <rPh sb="10" eb="12">
      <t>セッテイ</t>
    </rPh>
    <phoneticPr fontId="4"/>
  </si>
  <si>
    <t>リストをクリアして処理を終了する。</t>
    <rPh sb="9" eb="11">
      <t>ショリ</t>
    </rPh>
    <rPh sb="12" eb="14">
      <t>シュウリョウ</t>
    </rPh>
    <phoneticPr fontId="4"/>
  </si>
  <si>
    <t>年度指定条件有り</t>
    <rPh sb="0" eb="2">
      <t>ネンド</t>
    </rPh>
    <rPh sb="2" eb="4">
      <t>シテイ</t>
    </rPh>
    <rPh sb="4" eb="6">
      <t>ジョウケン</t>
    </rPh>
    <rPh sb="6" eb="7">
      <t>ア</t>
    </rPh>
    <phoneticPr fontId="1"/>
  </si>
  <si>
    <t>k60_mm_data</t>
    <phoneticPr fontId="1"/>
  </si>
  <si>
    <t>金型保守情報.計画作成日</t>
    <rPh sb="0" eb="2">
      <t>カナガタ</t>
    </rPh>
    <rPh sb="2" eb="4">
      <t>ホシュ</t>
    </rPh>
    <rPh sb="4" eb="6">
      <t>ジョウホウ</t>
    </rPh>
    <rPh sb="7" eb="9">
      <t>ケイカク</t>
    </rPh>
    <rPh sb="9" eb="11">
      <t>サクセイ</t>
    </rPh>
    <rPh sb="11" eb="12">
      <t>ビ</t>
    </rPh>
    <phoneticPr fontId="0"/>
  </si>
  <si>
    <t>金型保守情報.保守年度 = '&lt;指定条件年度&gt;'</t>
    <rPh sb="0" eb="2">
      <t>カナガタ</t>
    </rPh>
    <rPh sb="2" eb="4">
      <t>ホシュ</t>
    </rPh>
    <rPh sb="4" eb="6">
      <t>ジョウホウ</t>
    </rPh>
    <rPh sb="7" eb="9">
      <t>ホシュ</t>
    </rPh>
    <rPh sb="9" eb="11">
      <t>ネンド</t>
    </rPh>
    <rPh sb="16" eb="18">
      <t>シテイ</t>
    </rPh>
    <rPh sb="18" eb="20">
      <t>ジョウケン</t>
    </rPh>
    <rPh sb="20" eb="22">
      <t>ネンド</t>
    </rPh>
    <phoneticPr fontId="0"/>
  </si>
  <si>
    <t>以下条件によりデータを取得し、&lt;該当コントロール&gt;に設定し、最大の日付を規定値として設定する。</t>
    <rPh sb="0" eb="2">
      <t>イカ</t>
    </rPh>
    <rPh sb="2" eb="4">
      <t>ジョウケン</t>
    </rPh>
    <rPh sb="11" eb="13">
      <t>シュトク</t>
    </rPh>
    <rPh sb="26" eb="28">
      <t>セッテイ</t>
    </rPh>
    <rPh sb="30" eb="32">
      <t>サイダイ</t>
    </rPh>
    <rPh sb="33" eb="35">
      <t>ヒヅケ</t>
    </rPh>
    <rPh sb="36" eb="38">
      <t>キテイ</t>
    </rPh>
    <rPh sb="38" eb="39">
      <t>チ</t>
    </rPh>
    <rPh sb="42" eb="44">
      <t>セッテイ</t>
    </rPh>
    <phoneticPr fontId="4"/>
  </si>
  <si>
    <t>並替条件</t>
    <rPh sb="0" eb="1">
      <t>ナラ</t>
    </rPh>
    <rPh sb="1" eb="2">
      <t>カ</t>
    </rPh>
    <rPh sb="2" eb="4">
      <t>ジョウケン</t>
    </rPh>
    <phoneticPr fontId="1"/>
  </si>
  <si>
    <t>金型保守情報.計画作成日 DESC</t>
    <rPh sb="0" eb="2">
      <t>カナガタ</t>
    </rPh>
    <rPh sb="2" eb="4">
      <t>ホシュ</t>
    </rPh>
    <rPh sb="4" eb="6">
      <t>ジョウホウ</t>
    </rPh>
    <rPh sb="7" eb="9">
      <t>ケイカク</t>
    </rPh>
    <rPh sb="9" eb="11">
      <t>サクセイ</t>
    </rPh>
    <rPh sb="11" eb="12">
      <t>ビ</t>
    </rPh>
    <phoneticPr fontId="0"/>
  </si>
  <si>
    <t>一覧表の最大行をゼロに設定し、データをクリアする。</t>
    <rPh sb="0" eb="2">
      <t>イチラン</t>
    </rPh>
    <rPh sb="2" eb="3">
      <t>ヒョウ</t>
    </rPh>
    <rPh sb="4" eb="6">
      <t>サイダイ</t>
    </rPh>
    <rPh sb="6" eb="7">
      <t>ギョウ</t>
    </rPh>
    <rPh sb="11" eb="13">
      <t>セッテイ</t>
    </rPh>
    <phoneticPr fontId="1"/>
  </si>
  <si>
    <t>金型保守情報取得.*</t>
    <rPh sb="0" eb="2">
      <t>カナガタ</t>
    </rPh>
    <rPh sb="2" eb="4">
      <t>ホシュ</t>
    </rPh>
    <rPh sb="4" eb="6">
      <t>ジョウホウ</t>
    </rPh>
    <rPh sb="6" eb="8">
      <t>シュトク</t>
    </rPh>
    <phoneticPr fontId="1"/>
  </si>
  <si>
    <t>AND</t>
    <phoneticPr fontId="1"/>
  </si>
  <si>
    <t>金型保守情報取得.データID</t>
  </si>
  <si>
    <t>金型保守情報取得.車種</t>
  </si>
  <si>
    <t>金型保守情報取得.部品番号</t>
  </si>
  <si>
    <t>金型保守情報取得.工具番号</t>
  </si>
  <si>
    <t>金型保守情報取得.ステージNo</t>
  </si>
  <si>
    <t>金型保守情報取得.工程名称</t>
  </si>
  <si>
    <t>金型保守情報取得.保守タイミング1</t>
  </si>
  <si>
    <t>金型保守情報取得.保守タイミング2</t>
  </si>
  <si>
    <t>金型保守情報取得.起点ストローク</t>
  </si>
  <si>
    <t>金型保守情報取得.生産予定台数</t>
  </si>
  <si>
    <t>金型保守情報取得.生産実績台数</t>
  </si>
  <si>
    <t>金型保守情報取得.当月ストローク数</t>
  </si>
  <si>
    <t>該当する年月の列に設定</t>
    <rPh sb="0" eb="2">
      <t>ガイトウ</t>
    </rPh>
    <rPh sb="4" eb="6">
      <t>ネンゲツ</t>
    </rPh>
    <rPh sb="7" eb="8">
      <t>レツ</t>
    </rPh>
    <rPh sb="9" eb="11">
      <t>セッテイ</t>
    </rPh>
    <phoneticPr fontId="1"/>
  </si>
  <si>
    <t>金型保守情報取得.起点日付</t>
    <phoneticPr fontId="1"/>
  </si>
  <si>
    <t>金型保守情報取得.保守間近年月</t>
    <rPh sb="9" eb="11">
      <t>ホシュ</t>
    </rPh>
    <rPh sb="11" eb="13">
      <t>マヂカ</t>
    </rPh>
    <rPh sb="13" eb="15">
      <t>ネンゲツ</t>
    </rPh>
    <phoneticPr fontId="1"/>
  </si>
  <si>
    <t>金型保守情報取得.保守切れ年月</t>
    <rPh sb="9" eb="11">
      <t>ホシュ</t>
    </rPh>
    <rPh sb="11" eb="12">
      <t>ギ</t>
    </rPh>
    <rPh sb="13" eb="15">
      <t>ネンゲツ</t>
    </rPh>
    <phoneticPr fontId="1"/>
  </si>
  <si>
    <t>画面固有検索処理</t>
    <rPh sb="0" eb="2">
      <t>ガメン</t>
    </rPh>
    <rPh sb="2" eb="4">
      <t>コユウ</t>
    </rPh>
    <rPh sb="4" eb="6">
      <t>ケンサク</t>
    </rPh>
    <rPh sb="6" eb="8">
      <t>ショリ</t>
    </rPh>
    <phoneticPr fontId="1"/>
  </si>
  <si>
    <t>入力文字（Combobox.ComboTextプロパティ）</t>
    <rPh sb="0" eb="2">
      <t>ニュウリョク</t>
    </rPh>
    <rPh sb="2" eb="4">
      <t>モジ</t>
    </rPh>
    <phoneticPr fontId="1"/>
  </si>
  <si>
    <t>コンボボックスの入力テキスト設定を読み書きする。</t>
    <rPh sb="8" eb="10">
      <t>ニュウリョク</t>
    </rPh>
    <rPh sb="14" eb="16">
      <t>セッテイ</t>
    </rPh>
    <rPh sb="17" eb="18">
      <t>ヨ</t>
    </rPh>
    <rPh sb="19" eb="20">
      <t>カ</t>
    </rPh>
    <phoneticPr fontId="1"/>
  </si>
  <si>
    <t>読込専用時の背景色</t>
    <rPh sb="0" eb="2">
      <t>ヨミコミ</t>
    </rPh>
    <rPh sb="2" eb="4">
      <t>センヨウ</t>
    </rPh>
    <rPh sb="4" eb="5">
      <t>ジ</t>
    </rPh>
    <rPh sb="6" eb="9">
      <t>ハイケイショク</t>
    </rPh>
    <phoneticPr fontId="1"/>
  </si>
  <si>
    <t>コンボボックスが読込専用時の背景色設定を読み書きをする。</t>
    <rPh sb="8" eb="10">
      <t>ヨミコミ</t>
    </rPh>
    <rPh sb="10" eb="12">
      <t>センヨウ</t>
    </rPh>
    <rPh sb="12" eb="13">
      <t>ジ</t>
    </rPh>
    <rPh sb="14" eb="17">
      <t>ハイケイショク</t>
    </rPh>
    <rPh sb="17" eb="19">
      <t>セッテイ</t>
    </rPh>
    <rPh sb="20" eb="21">
      <t>ヨ</t>
    </rPh>
    <rPh sb="22" eb="23">
      <t>カ</t>
    </rPh>
    <phoneticPr fontId="1"/>
  </si>
  <si>
    <t>通常時の背景色</t>
    <rPh sb="0" eb="2">
      <t>ツウジョウ</t>
    </rPh>
    <rPh sb="2" eb="3">
      <t>ジ</t>
    </rPh>
    <rPh sb="4" eb="7">
      <t>ハイケイショク</t>
    </rPh>
    <phoneticPr fontId="1"/>
  </si>
  <si>
    <t>コンボボックスが通常時の背景色設定を読み書きをする。</t>
    <rPh sb="8" eb="10">
      <t>ツウジョウ</t>
    </rPh>
    <rPh sb="10" eb="11">
      <t>ジ</t>
    </rPh>
    <rPh sb="12" eb="15">
      <t>ハイケイショク</t>
    </rPh>
    <rPh sb="15" eb="17">
      <t>セッテイ</t>
    </rPh>
    <rPh sb="18" eb="19">
      <t>ヨ</t>
    </rPh>
    <rPh sb="20" eb="21">
      <t>カ</t>
    </rPh>
    <phoneticPr fontId="1"/>
  </si>
  <si>
    <t>ユーザーが選択したデータの戻り値項目を設定及び読取する。</t>
    <rPh sb="5" eb="7">
      <t>センタク</t>
    </rPh>
    <rPh sb="13" eb="14">
      <t>モド</t>
    </rPh>
    <rPh sb="15" eb="16">
      <t>チ</t>
    </rPh>
    <rPh sb="16" eb="18">
      <t>コウモク</t>
    </rPh>
    <rPh sb="19" eb="21">
      <t>セッテイ</t>
    </rPh>
    <rPh sb="21" eb="22">
      <t>オヨ</t>
    </rPh>
    <rPh sb="23" eb="25">
      <t>ヨミトリ</t>
    </rPh>
    <phoneticPr fontId="1"/>
  </si>
  <si>
    <t>コンボボックスリストに表示する項目を設定及び読取する。</t>
    <rPh sb="11" eb="13">
      <t>ヒョウジ</t>
    </rPh>
    <rPh sb="15" eb="17">
      <t>コウモク</t>
    </rPh>
    <rPh sb="18" eb="20">
      <t>セッテイ</t>
    </rPh>
    <rPh sb="20" eb="21">
      <t>オヨ</t>
    </rPh>
    <rPh sb="22" eb="24">
      <t>ヨミトリ</t>
    </rPh>
    <phoneticPr fontId="1"/>
  </si>
  <si>
    <t>入力エラー時の背景色設定</t>
    <rPh sb="0" eb="2">
      <t>ニュウリョク</t>
    </rPh>
    <rPh sb="5" eb="6">
      <t>ジ</t>
    </rPh>
    <rPh sb="7" eb="10">
      <t>ハイケイショク</t>
    </rPh>
    <rPh sb="10" eb="12">
      <t>セッテイ</t>
    </rPh>
    <phoneticPr fontId="1"/>
  </si>
  <si>
    <t>入力値異常の場合に背景色を変更するかどうかを設定及び設定値を取得</t>
    <rPh sb="0" eb="2">
      <t>ニュウリョク</t>
    </rPh>
    <rPh sb="2" eb="3">
      <t>チ</t>
    </rPh>
    <rPh sb="3" eb="5">
      <t>イジョウ</t>
    </rPh>
    <rPh sb="6" eb="8">
      <t>バアイ</t>
    </rPh>
    <rPh sb="9" eb="12">
      <t>ハイケイショク</t>
    </rPh>
    <rPh sb="13" eb="15">
      <t>ヘンコウ</t>
    </rPh>
    <rPh sb="22" eb="24">
      <t>セッテイ</t>
    </rPh>
    <rPh sb="24" eb="25">
      <t>オヨ</t>
    </rPh>
    <rPh sb="26" eb="28">
      <t>セッテイ</t>
    </rPh>
    <rPh sb="28" eb="29">
      <t>アタイ</t>
    </rPh>
    <rPh sb="30" eb="32">
      <t>シュトク</t>
    </rPh>
    <phoneticPr fontId="1"/>
  </si>
  <si>
    <t>選択中項目文字（Combobox.SelectedTextプロパティ）</t>
    <rPh sb="0" eb="3">
      <t>センタクチュウ</t>
    </rPh>
    <rPh sb="3" eb="5">
      <t>コウモク</t>
    </rPh>
    <rPh sb="5" eb="7">
      <t>モジ</t>
    </rPh>
    <phoneticPr fontId="1"/>
  </si>
  <si>
    <t>選択データの戻り値項目（ValueMember）</t>
    <rPh sb="0" eb="2">
      <t>センタク</t>
    </rPh>
    <rPh sb="6" eb="7">
      <t>モド</t>
    </rPh>
    <rPh sb="8" eb="9">
      <t>チ</t>
    </rPh>
    <rPh sb="9" eb="11">
      <t>コウモク</t>
    </rPh>
    <phoneticPr fontId="1"/>
  </si>
  <si>
    <t>コンボボックスリストの表示項目（DisplayMember）</t>
    <rPh sb="11" eb="13">
      <t>ヒョウジ</t>
    </rPh>
    <rPh sb="13" eb="15">
      <t>コウモク</t>
    </rPh>
    <phoneticPr fontId="1"/>
  </si>
  <si>
    <t>データソース（DataSource）</t>
    <phoneticPr fontId="1"/>
  </si>
  <si>
    <t>工具番号データ入力チェック処理</t>
    <rPh sb="0" eb="2">
      <t>コウグ</t>
    </rPh>
    <rPh sb="2" eb="4">
      <t>バンゴウ</t>
    </rPh>
    <rPh sb="7" eb="9">
      <t>ニュウリョク</t>
    </rPh>
    <rPh sb="13" eb="15">
      <t>ショリ</t>
    </rPh>
    <phoneticPr fontId="1"/>
  </si>
  <si>
    <t>部品番号データ入力チェック処理</t>
    <rPh sb="0" eb="2">
      <t>ブヒン</t>
    </rPh>
    <rPh sb="2" eb="4">
      <t>バンゴウ</t>
    </rPh>
    <rPh sb="7" eb="9">
      <t>ニュウリョク</t>
    </rPh>
    <rPh sb="13" eb="15">
      <t>ショリ</t>
    </rPh>
    <phoneticPr fontId="1"/>
  </si>
  <si>
    <t>設定されているデータソースの取得または設定をする。</t>
    <rPh sb="0" eb="2">
      <t>セッテイ</t>
    </rPh>
    <rPh sb="14" eb="16">
      <t>シュトク</t>
    </rPh>
    <rPh sb="19" eb="21">
      <t>セッテイ</t>
    </rPh>
    <phoneticPr fontId="1"/>
  </si>
  <si>
    <t>工程名称データ入力チェック処理</t>
    <rPh sb="0" eb="2">
      <t>コウテイ</t>
    </rPh>
    <rPh sb="2" eb="4">
      <t>メイショウ</t>
    </rPh>
    <rPh sb="7" eb="9">
      <t>ニュウリョク</t>
    </rPh>
    <rPh sb="13" eb="15">
      <t>ショリ</t>
    </rPh>
    <phoneticPr fontId="1"/>
  </si>
  <si>
    <t>マスタ操作用Combobox</t>
    <rPh sb="3" eb="6">
      <t>ソウサヨウ</t>
    </rPh>
    <phoneticPr fontId="1"/>
  </si>
  <si>
    <t>各マスタデータ入力チェック処理</t>
    <rPh sb="0" eb="1">
      <t>カク</t>
    </rPh>
    <rPh sb="7" eb="9">
      <t>ニュウリョク</t>
    </rPh>
    <rPh sb="13" eb="15">
      <t>ショリ</t>
    </rPh>
    <phoneticPr fontId="1"/>
  </si>
  <si>
    <t>プロパティ仕様</t>
    <rPh sb="5" eb="7">
      <t>シヨウ</t>
    </rPh>
    <phoneticPr fontId="4"/>
  </si>
  <si>
    <t>車種データ入力チェック処理</t>
    <rPh sb="0" eb="2">
      <t>シャシュ</t>
    </rPh>
    <rPh sb="5" eb="7">
      <t>ニュウリョク</t>
    </rPh>
    <rPh sb="11" eb="13">
      <t>ショリ</t>
    </rPh>
    <phoneticPr fontId="1"/>
  </si>
  <si>
    <t>正式部品番号データ入力チェック処理</t>
    <rPh sb="0" eb="2">
      <t>セイシキ</t>
    </rPh>
    <rPh sb="2" eb="4">
      <t>ブヒン</t>
    </rPh>
    <rPh sb="4" eb="6">
      <t>バンゴウ</t>
    </rPh>
    <rPh sb="9" eb="11">
      <t>ニュウリョク</t>
    </rPh>
    <rPh sb="15" eb="17">
      <t>ショリ</t>
    </rPh>
    <phoneticPr fontId="1"/>
  </si>
  <si>
    <t>圧造課用部品番号データ入力チェック処理</t>
    <rPh sb="0" eb="2">
      <t>アツゾウ</t>
    </rPh>
    <rPh sb="2" eb="3">
      <t>カ</t>
    </rPh>
    <rPh sb="3" eb="4">
      <t>ヨウ</t>
    </rPh>
    <rPh sb="4" eb="6">
      <t>ブヒン</t>
    </rPh>
    <rPh sb="6" eb="8">
      <t>バンゴウ</t>
    </rPh>
    <rPh sb="11" eb="13">
      <t>ニュウリョク</t>
    </rPh>
    <rPh sb="17" eb="19">
      <t>ショリ</t>
    </rPh>
    <phoneticPr fontId="1"/>
  </si>
  <si>
    <t>大日程部品番号データ入力チェック処理</t>
    <rPh sb="0" eb="1">
      <t>ダイ</t>
    </rPh>
    <rPh sb="1" eb="3">
      <t>ニッテイ</t>
    </rPh>
    <rPh sb="3" eb="5">
      <t>ブヒン</t>
    </rPh>
    <rPh sb="5" eb="7">
      <t>バンゴウ</t>
    </rPh>
    <rPh sb="10" eb="12">
      <t>ニュウリョク</t>
    </rPh>
    <rPh sb="16" eb="18">
      <t>ショリ</t>
    </rPh>
    <phoneticPr fontId="1"/>
  </si>
  <si>
    <t>量産車種記号データ入力チェック処理</t>
    <rPh sb="0" eb="2">
      <t>リョウサン</t>
    </rPh>
    <rPh sb="2" eb="4">
      <t>シャシュ</t>
    </rPh>
    <rPh sb="4" eb="6">
      <t>キゴウ</t>
    </rPh>
    <rPh sb="9" eb="11">
      <t>ニュウリョク</t>
    </rPh>
    <rPh sb="15" eb="17">
      <t>ショリ</t>
    </rPh>
    <phoneticPr fontId="1"/>
  </si>
  <si>
    <t>金型G車種記号データ入力チェック処理</t>
    <rPh sb="0" eb="2">
      <t>カナガタ</t>
    </rPh>
    <rPh sb="3" eb="5">
      <t>シャシュ</t>
    </rPh>
    <rPh sb="5" eb="7">
      <t>キゴウ</t>
    </rPh>
    <rPh sb="10" eb="12">
      <t>ニュウリョク</t>
    </rPh>
    <rPh sb="16" eb="18">
      <t>ショリ</t>
    </rPh>
    <phoneticPr fontId="1"/>
  </si>
  <si>
    <t>金型保守計画作成日データ入力チェック処理</t>
    <rPh sb="0" eb="2">
      <t>カナガタ</t>
    </rPh>
    <rPh sb="2" eb="4">
      <t>ホシュ</t>
    </rPh>
    <rPh sb="4" eb="6">
      <t>ケイカク</t>
    </rPh>
    <rPh sb="6" eb="8">
      <t>サクセイ</t>
    </rPh>
    <rPh sb="8" eb="9">
      <t>ビ</t>
    </rPh>
    <rPh sb="12" eb="14">
      <t>ニュウリョク</t>
    </rPh>
    <rPh sb="18" eb="20">
      <t>ショリ</t>
    </rPh>
    <phoneticPr fontId="1"/>
  </si>
  <si>
    <t>データチェック</t>
    <phoneticPr fontId="4"/>
  </si>
  <si>
    <t>部品番号が未入力時は入力不可</t>
    <rPh sb="0" eb="2">
      <t>ブヒン</t>
    </rPh>
    <rPh sb="2" eb="4">
      <t>バンゴウ</t>
    </rPh>
    <rPh sb="5" eb="9">
      <t>ミニュウリョクジ</t>
    </rPh>
    <rPh sb="10" eb="12">
      <t>ニュウリョク</t>
    </rPh>
    <rPh sb="12" eb="14">
      <t>フカ</t>
    </rPh>
    <phoneticPr fontId="1"/>
  </si>
  <si>
    <t>チェックエラー</t>
    <phoneticPr fontId="1"/>
  </si>
  <si>
    <t>チェック正常</t>
    <rPh sb="4" eb="6">
      <t>セイジョウ</t>
    </rPh>
    <phoneticPr fontId="1"/>
  </si>
  <si>
    <t>以下項目を入力不可に設定し、処理を終了する。</t>
    <rPh sb="0" eb="2">
      <t>イカ</t>
    </rPh>
    <rPh sb="2" eb="4">
      <t>コウモク</t>
    </rPh>
    <rPh sb="5" eb="7">
      <t>ニュウリョク</t>
    </rPh>
    <rPh sb="7" eb="9">
      <t>フカ</t>
    </rPh>
    <rPh sb="10" eb="12">
      <t>セッテイ</t>
    </rPh>
    <rPh sb="14" eb="16">
      <t>ショリ</t>
    </rPh>
    <rPh sb="17" eb="19">
      <t>シュウリョウ</t>
    </rPh>
    <phoneticPr fontId="1"/>
  </si>
  <si>
    <t>項目名</t>
    <rPh sb="0" eb="2">
      <t>コウモク</t>
    </rPh>
    <rPh sb="2" eb="3">
      <t>メイ</t>
    </rPh>
    <phoneticPr fontId="1"/>
  </si>
  <si>
    <t>チェックエラー及びデータ未入力時</t>
    <rPh sb="7" eb="8">
      <t>オヨ</t>
    </rPh>
    <rPh sb="12" eb="15">
      <t>ミニュウリョク</t>
    </rPh>
    <rPh sb="15" eb="16">
      <t>ジ</t>
    </rPh>
    <phoneticPr fontId="1"/>
  </si>
  <si>
    <t>以下の様に入力設定を行う。</t>
    <rPh sb="0" eb="2">
      <t>イカ</t>
    </rPh>
    <rPh sb="3" eb="4">
      <t>ヨウ</t>
    </rPh>
    <rPh sb="5" eb="7">
      <t>ニュウリョク</t>
    </rPh>
    <rPh sb="7" eb="9">
      <t>セッテイ</t>
    </rPh>
    <rPh sb="10" eb="11">
      <t>オコナ</t>
    </rPh>
    <phoneticPr fontId="1"/>
  </si>
  <si>
    <t>設定</t>
    <rPh sb="0" eb="2">
      <t>セッテイ</t>
    </rPh>
    <phoneticPr fontId="1"/>
  </si>
  <si>
    <t>可</t>
    <rPh sb="0" eb="1">
      <t>カ</t>
    </rPh>
    <phoneticPr fontId="1"/>
  </si>
  <si>
    <t>不可</t>
    <rPh sb="0" eb="2">
      <t>フカ</t>
    </rPh>
    <phoneticPr fontId="1"/>
  </si>
  <si>
    <t>ステージNo</t>
    <phoneticPr fontId="1"/>
  </si>
  <si>
    <t>工程名称項目</t>
    <rPh sb="0" eb="2">
      <t>コウテイ</t>
    </rPh>
    <rPh sb="2" eb="4">
      <t>メイショウ</t>
    </rPh>
    <rPh sb="4" eb="6">
      <t>コウモク</t>
    </rPh>
    <phoneticPr fontId="1"/>
  </si>
  <si>
    <t>工程名称項目コンボボックスリスト再設定</t>
    <rPh sb="0" eb="2">
      <t>コウテイ</t>
    </rPh>
    <rPh sb="2" eb="4">
      <t>メイショウ</t>
    </rPh>
    <rPh sb="4" eb="6">
      <t>コウモク</t>
    </rPh>
    <rPh sb="16" eb="19">
      <t>サイセッテイ</t>
    </rPh>
    <phoneticPr fontId="1"/>
  </si>
  <si>
    <t>既存入力工程名称チェック</t>
    <rPh sb="0" eb="2">
      <t>キゾン</t>
    </rPh>
    <rPh sb="2" eb="4">
      <t>ニュウリョク</t>
    </rPh>
    <rPh sb="4" eb="6">
      <t>コウテイ</t>
    </rPh>
    <rPh sb="6" eb="8">
      <t>メイショウ</t>
    </rPh>
    <phoneticPr fontId="1"/>
  </si>
  <si>
    <t>既に工程名称が入力されている場合、再設定リストに存在するか確認して存在する場合は該当項目を選択状態とし、</t>
    <rPh sb="0" eb="1">
      <t>スデ</t>
    </rPh>
    <rPh sb="7" eb="9">
      <t>ニュウリョク</t>
    </rPh>
    <rPh sb="14" eb="16">
      <t>バアイ</t>
    </rPh>
    <rPh sb="17" eb="20">
      <t>サイセッテイ</t>
    </rPh>
    <rPh sb="24" eb="26">
      <t>ソンザイ</t>
    </rPh>
    <rPh sb="29" eb="31">
      <t>カクニン</t>
    </rPh>
    <rPh sb="33" eb="35">
      <t>ソンザイ</t>
    </rPh>
    <rPh sb="37" eb="39">
      <t>バアイ</t>
    </rPh>
    <rPh sb="40" eb="42">
      <t>ガイトウ</t>
    </rPh>
    <rPh sb="42" eb="44">
      <t>コウモク</t>
    </rPh>
    <rPh sb="45" eb="47">
      <t>センタク</t>
    </rPh>
    <rPh sb="47" eb="49">
      <t>ジョウタイ</t>
    </rPh>
    <phoneticPr fontId="1"/>
  </si>
  <si>
    <t>存在しない場合は選択状態をクリアする。</t>
    <phoneticPr fontId="1"/>
  </si>
  <si>
    <t>工程名称のチェック状態により、該当するステージNoを設定するかデータをクリアする。</t>
    <rPh sb="0" eb="2">
      <t>コウテイ</t>
    </rPh>
    <rPh sb="2" eb="4">
      <t>メイショウ</t>
    </rPh>
    <rPh sb="9" eb="11">
      <t>ジョウタイ</t>
    </rPh>
    <rPh sb="15" eb="17">
      <t>ガイトウ</t>
    </rPh>
    <rPh sb="26" eb="28">
      <t>セッテイ</t>
    </rPh>
    <phoneticPr fontId="1"/>
  </si>
  <si>
    <t>起点月</t>
    <rPh sb="0" eb="2">
      <t>キテン</t>
    </rPh>
    <rPh sb="2" eb="3">
      <t>ゲツ</t>
    </rPh>
    <phoneticPr fontId="1"/>
  </si>
  <si>
    <t>該当月末日での金型ストローク数</t>
    <rPh sb="0" eb="2">
      <t>ガイトウ</t>
    </rPh>
    <rPh sb="2" eb="3">
      <t>ゲツ</t>
    </rPh>
    <rPh sb="3" eb="4">
      <t>マツ</t>
    </rPh>
    <rPh sb="4" eb="5">
      <t>ジツ</t>
    </rPh>
    <rPh sb="7" eb="9">
      <t>カナガタ</t>
    </rPh>
    <rPh sb="14" eb="15">
      <t>スウ</t>
    </rPh>
    <phoneticPr fontId="1"/>
  </si>
  <si>
    <t>工程名称設定</t>
    <rPh sb="0" eb="2">
      <t>コウテイ</t>
    </rPh>
    <rPh sb="2" eb="4">
      <t>メイショウ</t>
    </rPh>
    <rPh sb="4" eb="6">
      <t>セッテイ</t>
    </rPh>
    <phoneticPr fontId="1"/>
  </si>
  <si>
    <t>入力されたステージNoに該当する工程名の存在を確認する。</t>
    <rPh sb="0" eb="2">
      <t>ニュウリョク</t>
    </rPh>
    <rPh sb="12" eb="14">
      <t>ガイトウ</t>
    </rPh>
    <rPh sb="16" eb="18">
      <t>コウテイ</t>
    </rPh>
    <rPh sb="18" eb="19">
      <t>メイ</t>
    </rPh>
    <rPh sb="20" eb="22">
      <t>ソンザイ</t>
    </rPh>
    <rPh sb="23" eb="25">
      <t>カクニン</t>
    </rPh>
    <phoneticPr fontId="1"/>
  </si>
  <si>
    <t>該当工程名称チェック</t>
    <rPh sb="0" eb="2">
      <t>ガイトウ</t>
    </rPh>
    <rPh sb="2" eb="4">
      <t>コウテイ</t>
    </rPh>
    <rPh sb="4" eb="6">
      <t>メイショウ</t>
    </rPh>
    <phoneticPr fontId="1"/>
  </si>
  <si>
    <t>入力されたステージNoに該当する工程名称がありません。</t>
    <rPh sb="0" eb="2">
      <t>ニュウリョク</t>
    </rPh>
    <rPh sb="12" eb="14">
      <t>ガイトウ</t>
    </rPh>
    <rPh sb="16" eb="18">
      <t>コウテイ</t>
    </rPh>
    <rPh sb="18" eb="20">
      <t>メイショウ</t>
    </rPh>
    <phoneticPr fontId="1"/>
  </si>
  <si>
    <t>確認してください。</t>
    <rPh sb="0" eb="2">
      <t>カクニン</t>
    </rPh>
    <phoneticPr fontId="1"/>
  </si>
  <si>
    <t>コントロールクリア</t>
    <phoneticPr fontId="1"/>
  </si>
  <si>
    <t>該当する工程名がない場合は以下メッセージを表示後処理を終了する。</t>
    <rPh sb="0" eb="2">
      <t>ガイトウ</t>
    </rPh>
    <rPh sb="4" eb="6">
      <t>コウテイ</t>
    </rPh>
    <rPh sb="6" eb="7">
      <t>メイ</t>
    </rPh>
    <rPh sb="10" eb="12">
      <t>バアイ</t>
    </rPh>
    <rPh sb="13" eb="15">
      <t>イカ</t>
    </rPh>
    <rPh sb="21" eb="23">
      <t>ヒョウジ</t>
    </rPh>
    <rPh sb="23" eb="24">
      <t>ゴ</t>
    </rPh>
    <rPh sb="24" eb="26">
      <t>ショリ</t>
    </rPh>
    <rPh sb="27" eb="29">
      <t>シュウリョウ</t>
    </rPh>
    <phoneticPr fontId="1"/>
  </si>
  <si>
    <r>
      <t>該当するコンボボックスを未選択状態に設定</t>
    </r>
    <r>
      <rPr>
        <sz val="9"/>
        <rFont val="メイリオ"/>
        <family val="3"/>
        <charset val="128"/>
      </rPr>
      <t>して処理を終了する。</t>
    </r>
    <phoneticPr fontId="1"/>
  </si>
  <si>
    <t>金型稼働年月マスタ</t>
    <rPh sb="0" eb="2">
      <t>カナガタ</t>
    </rPh>
    <rPh sb="2" eb="4">
      <t>カドウ</t>
    </rPh>
    <rPh sb="4" eb="6">
      <t>ネンゲツ</t>
    </rPh>
    <phoneticPr fontId="1"/>
  </si>
  <si>
    <t>金型稼働年月データセット</t>
    <rPh sb="0" eb="2">
      <t>カナガタ</t>
    </rPh>
    <rPh sb="2" eb="4">
      <t>カドウ</t>
    </rPh>
    <rPh sb="4" eb="6">
      <t>ネンゲツ</t>
    </rPh>
    <phoneticPr fontId="1"/>
  </si>
  <si>
    <t>処理をせずに終了する。</t>
    <rPh sb="0" eb="2">
      <t>ショリ</t>
    </rPh>
    <rPh sb="6" eb="8">
      <t>シュウリョウ</t>
    </rPh>
    <phoneticPr fontId="4"/>
  </si>
  <si>
    <t>年度及び工具番号条件有り</t>
    <rPh sb="0" eb="2">
      <t>ネンド</t>
    </rPh>
    <rPh sb="2" eb="3">
      <t>オヨ</t>
    </rPh>
    <rPh sb="4" eb="6">
      <t>コウグ</t>
    </rPh>
    <rPh sb="6" eb="8">
      <t>バンゴウ</t>
    </rPh>
    <rPh sb="8" eb="10">
      <t>ジョウケン</t>
    </rPh>
    <rPh sb="10" eb="11">
      <t>ア</t>
    </rPh>
    <phoneticPr fontId="1"/>
  </si>
  <si>
    <t>金型稼働情報取得.年月</t>
    <rPh sb="0" eb="2">
      <t>カナガタ</t>
    </rPh>
    <rPh sb="2" eb="4">
      <t>カドウ</t>
    </rPh>
    <rPh sb="4" eb="6">
      <t>ジョウホウ</t>
    </rPh>
    <rPh sb="6" eb="8">
      <t>シュトク</t>
    </rPh>
    <rPh sb="9" eb="11">
      <t>ネンゲツ</t>
    </rPh>
    <phoneticPr fontId="1"/>
  </si>
  <si>
    <t>EXISTS(</t>
    <phoneticPr fontId="1"/>
  </si>
  <si>
    <t>SELECT</t>
    <phoneticPr fontId="1"/>
  </si>
  <si>
    <t>*</t>
    <phoneticPr fontId="1"/>
  </si>
  <si>
    <t>FROM</t>
    <phoneticPr fontId="1"/>
  </si>
  <si>
    <t>(</t>
    <phoneticPr fontId="1"/>
  </si>
  <si>
    <t>工具番号, 年月, MAX(シーク番号) 最大シーク番号</t>
    <rPh sb="0" eb="2">
      <t>コウグ</t>
    </rPh>
    <rPh sb="2" eb="4">
      <t>バンゴウ</t>
    </rPh>
    <rPh sb="6" eb="8">
      <t>ネンゲツ</t>
    </rPh>
    <rPh sb="17" eb="19">
      <t>バンゴウ</t>
    </rPh>
    <rPh sb="21" eb="23">
      <t>サイダイ</t>
    </rPh>
    <rPh sb="26" eb="28">
      <t>バンゴウ</t>
    </rPh>
    <phoneticPr fontId="1"/>
  </si>
  <si>
    <t>WHERE</t>
    <phoneticPr fontId="1"/>
  </si>
  <si>
    <t>年度 = '&lt;指定年度&gt;'</t>
    <rPh sb="0" eb="2">
      <t>ネンド</t>
    </rPh>
    <rPh sb="7" eb="9">
      <t>シテイ</t>
    </rPh>
    <rPh sb="9" eb="11">
      <t>ネンド</t>
    </rPh>
    <phoneticPr fontId="1"/>
  </si>
  <si>
    <t>AND</t>
    <phoneticPr fontId="1"/>
  </si>
  <si>
    <t>工具番号 = '&lt;指定工具番号&gt;'</t>
    <rPh sb="0" eb="2">
      <t>コウグ</t>
    </rPh>
    <rPh sb="2" eb="4">
      <t>バンゴウ</t>
    </rPh>
    <rPh sb="9" eb="11">
      <t>シテイ</t>
    </rPh>
    <rPh sb="11" eb="13">
      <t>コウグ</t>
    </rPh>
    <rPh sb="13" eb="15">
      <t>バンゴウ</t>
    </rPh>
    <phoneticPr fontId="1"/>
  </si>
  <si>
    <t>GROUP BY</t>
    <phoneticPr fontId="1"/>
  </si>
  <si>
    <t>工具番号, 年月</t>
    <rPh sb="0" eb="2">
      <t>コウグ</t>
    </rPh>
    <rPh sb="2" eb="4">
      <t>バンゴウ</t>
    </rPh>
    <rPh sb="6" eb="8">
      <t>ネンゲツ</t>
    </rPh>
    <phoneticPr fontId="1"/>
  </si>
  <si>
    <t>) AS 取得データ</t>
    <rPh sb="5" eb="7">
      <t>シュトク</t>
    </rPh>
    <phoneticPr fontId="1"/>
  </si>
  <si>
    <t>金型稼働情報取得</t>
    <rPh sb="0" eb="2">
      <t>カナガタ</t>
    </rPh>
    <rPh sb="2" eb="4">
      <t>カドウ</t>
    </rPh>
    <rPh sb="4" eb="6">
      <t>ジョウホウ</t>
    </rPh>
    <rPh sb="6" eb="8">
      <t>シュトク</t>
    </rPh>
    <phoneticPr fontId="1"/>
  </si>
  <si>
    <t>金型稼働情報取得.工具番号 = 取得データ.工具番号</t>
    <rPh sb="0" eb="2">
      <t>カナガタ</t>
    </rPh>
    <rPh sb="2" eb="4">
      <t>カドウ</t>
    </rPh>
    <rPh sb="4" eb="6">
      <t>ジョウホウ</t>
    </rPh>
    <rPh sb="6" eb="8">
      <t>シュトク</t>
    </rPh>
    <rPh sb="9" eb="11">
      <t>コウグ</t>
    </rPh>
    <rPh sb="11" eb="13">
      <t>バンゴウ</t>
    </rPh>
    <rPh sb="16" eb="18">
      <t>シュトク</t>
    </rPh>
    <rPh sb="22" eb="24">
      <t>コウグ</t>
    </rPh>
    <rPh sb="24" eb="26">
      <t>バンゴウ</t>
    </rPh>
    <phoneticPr fontId="1"/>
  </si>
  <si>
    <t>金型稼働情報取得.年月 = 取得データ.年月</t>
    <rPh sb="0" eb="2">
      <t>カナガタ</t>
    </rPh>
    <rPh sb="2" eb="4">
      <t>カドウ</t>
    </rPh>
    <rPh sb="4" eb="6">
      <t>ジョウホウ</t>
    </rPh>
    <rPh sb="6" eb="8">
      <t>シュトク</t>
    </rPh>
    <rPh sb="9" eb="11">
      <t>ネンゲツ</t>
    </rPh>
    <rPh sb="14" eb="16">
      <t>シュトク</t>
    </rPh>
    <rPh sb="20" eb="22">
      <t>ネンゲツ</t>
    </rPh>
    <phoneticPr fontId="1"/>
  </si>
  <si>
    <t>金型稼働情報取得.シーク番号 = 取得データ.最大シーク番号</t>
    <rPh sb="0" eb="2">
      <t>カナガタ</t>
    </rPh>
    <rPh sb="2" eb="4">
      <t>カドウ</t>
    </rPh>
    <rPh sb="4" eb="6">
      <t>ジョウホウ</t>
    </rPh>
    <rPh sb="6" eb="8">
      <t>シュトク</t>
    </rPh>
    <rPh sb="12" eb="14">
      <t>バンゴウ</t>
    </rPh>
    <rPh sb="17" eb="19">
      <t>シュトク</t>
    </rPh>
    <rPh sb="23" eb="25">
      <t>サイダイ</t>
    </rPh>
    <rPh sb="28" eb="30">
      <t>バンゴウ</t>
    </rPh>
    <phoneticPr fontId="1"/>
  </si>
  <si>
    <t>SELECT      *</t>
  </si>
  <si>
    <t>FROM        upk_k42.v_k42_mold_work_inf AS A</t>
  </si>
  <si>
    <t xml:space="preserve">WHERE       </t>
  </si>
  <si>
    <t xml:space="preserve">            EXISTS( SELECT  *</t>
  </si>
  <si>
    <t xml:space="preserve">                    FROM    (   </t>
  </si>
  <si>
    <t xml:space="preserve">                                SELECT      kougu_no, nengetu, MAX(seq_no) as MAX_SEQ_NO</t>
  </si>
  <si>
    <t xml:space="preserve">                                FROM        upk_k42.v_k42_mold_work_inf AS B</t>
  </si>
  <si>
    <t xml:space="preserve">                                WHERE       nendo = '2021'</t>
  </si>
  <si>
    <t xml:space="preserve">                                        AND kougu_no = 'D07P3301'</t>
  </si>
  <si>
    <t xml:space="preserve">                                GROUP BY    kougu_no, nengetu</t>
  </si>
  <si>
    <t xml:space="preserve">                            ) AS B</t>
  </si>
  <si>
    <t xml:space="preserve">                    WHERE       A.kougu_no = B.kougu_no</t>
  </si>
  <si>
    <t xml:space="preserve">                            AND A.nengetu = B.nengetu</t>
  </si>
  <si>
    <t xml:space="preserve">                            AND A.seq_no = B.MAX_SEQ_NO</t>
  </si>
  <si>
    <t xml:space="preserve">            )</t>
  </si>
  <si>
    <t>指定条件が上記依頼</t>
    <rPh sb="0" eb="2">
      <t>シテイ</t>
    </rPh>
    <rPh sb="2" eb="4">
      <t>ジョウケン</t>
    </rPh>
    <rPh sb="5" eb="7">
      <t>ジョウキ</t>
    </rPh>
    <rPh sb="7" eb="9">
      <t>イライ</t>
    </rPh>
    <phoneticPr fontId="1"/>
  </si>
  <si>
    <t>※該当する工具番号、年月の最大シーク番号を選定し、その選定したシーク番号の年月を取得する。</t>
    <rPh sb="1" eb="3">
      <t>ガイトウ</t>
    </rPh>
    <rPh sb="5" eb="7">
      <t>コウグ</t>
    </rPh>
    <rPh sb="7" eb="9">
      <t>バンゴウ</t>
    </rPh>
    <rPh sb="10" eb="12">
      <t>ネンゲツ</t>
    </rPh>
    <rPh sb="13" eb="15">
      <t>サイダイ</t>
    </rPh>
    <rPh sb="18" eb="20">
      <t>バンゴウ</t>
    </rPh>
    <rPh sb="21" eb="23">
      <t>センテイ</t>
    </rPh>
    <rPh sb="27" eb="29">
      <t>センテイ</t>
    </rPh>
    <rPh sb="34" eb="36">
      <t>バンゴウ</t>
    </rPh>
    <rPh sb="37" eb="39">
      <t>ネンゲツ</t>
    </rPh>
    <rPh sb="40" eb="42">
      <t>シュトク</t>
    </rPh>
    <phoneticPr fontId="1"/>
  </si>
  <si>
    <t>金型稼働年月データ入力チェック処理</t>
    <rPh sb="0" eb="2">
      <t>カナガタ</t>
    </rPh>
    <rPh sb="2" eb="4">
      <t>カドウ</t>
    </rPh>
    <rPh sb="4" eb="6">
      <t>ネンゲツ</t>
    </rPh>
    <rPh sb="9" eb="11">
      <t>ニュウリョク</t>
    </rPh>
    <rPh sb="15" eb="17">
      <t>ショリ</t>
    </rPh>
    <phoneticPr fontId="1"/>
  </si>
  <si>
    <t>起点月、起点ストロークは累計ストロークバッチ処理を実施時、ストローク値が更新される際に作成される実績データ集計処理履歴から設定されるのを基本とするが</t>
    <rPh sb="0" eb="2">
      <t>キテン</t>
    </rPh>
    <rPh sb="2" eb="3">
      <t>ゲツ</t>
    </rPh>
    <rPh sb="4" eb="6">
      <t>キテン</t>
    </rPh>
    <rPh sb="12" eb="14">
      <t>ルイケイ</t>
    </rPh>
    <rPh sb="22" eb="24">
      <t>ショリ</t>
    </rPh>
    <rPh sb="25" eb="27">
      <t>ジッシ</t>
    </rPh>
    <rPh sb="27" eb="28">
      <t>ジ</t>
    </rPh>
    <rPh sb="34" eb="35">
      <t>チ</t>
    </rPh>
    <rPh sb="36" eb="38">
      <t>コウシン</t>
    </rPh>
    <rPh sb="41" eb="42">
      <t>サイ</t>
    </rPh>
    <rPh sb="43" eb="45">
      <t>サクセイ</t>
    </rPh>
    <rPh sb="48" eb="50">
      <t>ジッセキ</t>
    </rPh>
    <rPh sb="53" eb="55">
      <t>シュウケイ</t>
    </rPh>
    <rPh sb="55" eb="57">
      <t>ショリ</t>
    </rPh>
    <rPh sb="57" eb="59">
      <t>リレキ</t>
    </rPh>
    <rPh sb="61" eb="63">
      <t>セッテイ</t>
    </rPh>
    <rPh sb="68" eb="70">
      <t>キホン</t>
    </rPh>
    <phoneticPr fontId="1"/>
  </si>
  <si>
    <t>イレギュラーの際の対応を柔軟に行う為、ユーザーが入力した情報を実績データ集計処理履歴テーブルへ登録し、その情報を元に金型保守計画の策定を実施する。</t>
    <rPh sb="7" eb="8">
      <t>サイ</t>
    </rPh>
    <rPh sb="9" eb="11">
      <t>タイオウ</t>
    </rPh>
    <rPh sb="12" eb="14">
      <t>ジュウナン</t>
    </rPh>
    <rPh sb="15" eb="16">
      <t>オコナ</t>
    </rPh>
    <rPh sb="17" eb="18">
      <t>タメ</t>
    </rPh>
    <rPh sb="24" eb="26">
      <t>ニュウリョク</t>
    </rPh>
    <rPh sb="28" eb="30">
      <t>ジョウホウ</t>
    </rPh>
    <rPh sb="31" eb="33">
      <t>ジッセキ</t>
    </rPh>
    <rPh sb="36" eb="38">
      <t>シュウケイ</t>
    </rPh>
    <rPh sb="38" eb="40">
      <t>ショリ</t>
    </rPh>
    <rPh sb="40" eb="42">
      <t>リレキ</t>
    </rPh>
    <rPh sb="47" eb="49">
      <t>トウロク</t>
    </rPh>
    <rPh sb="53" eb="55">
      <t>ジョウホウ</t>
    </rPh>
    <rPh sb="56" eb="57">
      <t>モト</t>
    </rPh>
    <rPh sb="58" eb="60">
      <t>カナガタ</t>
    </rPh>
    <rPh sb="60" eb="62">
      <t>ホシュ</t>
    </rPh>
    <rPh sb="62" eb="64">
      <t>ケイカク</t>
    </rPh>
    <rPh sb="65" eb="67">
      <t>サクテイ</t>
    </rPh>
    <rPh sb="68" eb="70">
      <t>ジッシ</t>
    </rPh>
    <phoneticPr fontId="1"/>
  </si>
  <si>
    <t>実績データ集計処理履歴のデータチェック</t>
    <rPh sb="0" eb="2">
      <t>ジッセキ</t>
    </rPh>
    <rPh sb="5" eb="7">
      <t>シュウケイ</t>
    </rPh>
    <rPh sb="7" eb="9">
      <t>ショリ</t>
    </rPh>
    <rPh sb="9" eb="11">
      <t>リレキ</t>
    </rPh>
    <phoneticPr fontId="1"/>
  </si>
  <si>
    <t>以前にこの機能によるデータが登録されていないか以下条件によりチェックする。</t>
    <rPh sb="0" eb="2">
      <t>イゼン</t>
    </rPh>
    <rPh sb="5" eb="7">
      <t>キノウ</t>
    </rPh>
    <rPh sb="14" eb="16">
      <t>トウロク</t>
    </rPh>
    <rPh sb="23" eb="25">
      <t>イカ</t>
    </rPh>
    <rPh sb="25" eb="27">
      <t>ジョウケン</t>
    </rPh>
    <phoneticPr fontId="1"/>
  </si>
  <si>
    <t>参照項目</t>
    <rPh sb="0" eb="2">
      <t>サンショウ</t>
    </rPh>
    <rPh sb="2" eb="4">
      <t>コウモク</t>
    </rPh>
    <phoneticPr fontId="1"/>
  </si>
  <si>
    <t>実績データ集計処理履歴.処理開始データID</t>
    <rPh sb="0" eb="2">
      <t>ジッセキ</t>
    </rPh>
    <rPh sb="5" eb="7">
      <t>シュウケイ</t>
    </rPh>
    <rPh sb="7" eb="9">
      <t>ショリ</t>
    </rPh>
    <rPh sb="9" eb="11">
      <t>リレキ</t>
    </rPh>
    <rPh sb="12" eb="14">
      <t>ショリ</t>
    </rPh>
    <rPh sb="14" eb="16">
      <t>カイシ</t>
    </rPh>
    <phoneticPr fontId="1"/>
  </si>
  <si>
    <t>既存データ有り</t>
    <rPh sb="0" eb="2">
      <t>キゾン</t>
    </rPh>
    <rPh sb="5" eb="6">
      <t>ア</t>
    </rPh>
    <phoneticPr fontId="1"/>
  </si>
  <si>
    <t>実績データ集計処理履歴.集計前ストローク数</t>
    <rPh sb="12" eb="14">
      <t>シュウケイ</t>
    </rPh>
    <rPh sb="14" eb="15">
      <t>マエ</t>
    </rPh>
    <rPh sb="20" eb="21">
      <t>スウ</t>
    </rPh>
    <phoneticPr fontId="1"/>
  </si>
  <si>
    <t>実績データ集計処理履歴.レコード作成日</t>
    <rPh sb="16" eb="18">
      <t>サクセイ</t>
    </rPh>
    <rPh sb="18" eb="19">
      <t>ビ</t>
    </rPh>
    <phoneticPr fontId="1"/>
  </si>
  <si>
    <t>以下メッセージを表示し、データ更新の確認をする。</t>
    <rPh sb="0" eb="2">
      <t>イカ</t>
    </rPh>
    <rPh sb="8" eb="10">
      <t>ヒョウジ</t>
    </rPh>
    <rPh sb="15" eb="17">
      <t>コウシン</t>
    </rPh>
    <rPh sb="18" eb="20">
      <t>カクニン</t>
    </rPh>
    <phoneticPr fontId="1"/>
  </si>
  <si>
    <t>既にデータが登録されていますが更新してよろしいですか？</t>
    <rPh sb="0" eb="1">
      <t>スデ</t>
    </rPh>
    <rPh sb="6" eb="8">
      <t>トウロク</t>
    </rPh>
    <rPh sb="15" eb="17">
      <t>コウシン</t>
    </rPh>
    <phoneticPr fontId="1"/>
  </si>
  <si>
    <t>前回のデータ登録情報　登録日：&lt;実績データ集計処理履歴.レコード作成日&gt;</t>
    <rPh sb="0" eb="2">
      <t>ゼンカイ</t>
    </rPh>
    <rPh sb="6" eb="8">
      <t>トウロク</t>
    </rPh>
    <rPh sb="8" eb="10">
      <t>ジョウホウ</t>
    </rPh>
    <rPh sb="11" eb="13">
      <t>トウロク</t>
    </rPh>
    <rPh sb="13" eb="14">
      <t>ビ</t>
    </rPh>
    <phoneticPr fontId="1"/>
  </si>
  <si>
    <t>　　　　　　　　　　　ストローク数：&lt;実績データ集計処理履歴.レコード作成日&gt;</t>
    <rPh sb="16" eb="17">
      <t>スウ</t>
    </rPh>
    <phoneticPr fontId="1"/>
  </si>
  <si>
    <t>メッセージの「いいえ」ボタン選択時</t>
    <rPh sb="14" eb="16">
      <t>センタク</t>
    </rPh>
    <rPh sb="16" eb="17">
      <t>ジ</t>
    </rPh>
    <phoneticPr fontId="1"/>
  </si>
  <si>
    <t>処理を終了する。</t>
    <rPh sb="0" eb="2">
      <t>ショリ</t>
    </rPh>
    <rPh sb="3" eb="5">
      <t>シュウリョウ</t>
    </rPh>
    <phoneticPr fontId="1"/>
  </si>
  <si>
    <t>メッセージの「はい」ボタン選択時</t>
    <rPh sb="13" eb="15">
      <t>センタク</t>
    </rPh>
    <rPh sb="15" eb="16">
      <t>ジ</t>
    </rPh>
    <phoneticPr fontId="1"/>
  </si>
  <si>
    <t>以下条件でデータを更新する。</t>
    <rPh sb="0" eb="2">
      <t>イカ</t>
    </rPh>
    <rPh sb="2" eb="4">
      <t>ジョウケン</t>
    </rPh>
    <rPh sb="9" eb="11">
      <t>コウシン</t>
    </rPh>
    <phoneticPr fontId="1"/>
  </si>
  <si>
    <t>データ更新</t>
    <rPh sb="3" eb="5">
      <t>コウシン</t>
    </rPh>
    <phoneticPr fontId="1"/>
  </si>
  <si>
    <t>既存データ無し</t>
    <rPh sb="0" eb="2">
      <t>キゾン</t>
    </rPh>
    <rPh sb="5" eb="6">
      <t>ナ</t>
    </rPh>
    <phoneticPr fontId="1"/>
  </si>
  <si>
    <t>以下条件でデータを追加する。</t>
    <rPh sb="0" eb="2">
      <t>イカ</t>
    </rPh>
    <rPh sb="2" eb="4">
      <t>ジョウケン</t>
    </rPh>
    <rPh sb="9" eb="11">
      <t>ツイカ</t>
    </rPh>
    <phoneticPr fontId="1"/>
  </si>
  <si>
    <t>データ追加項目</t>
    <rPh sb="3" eb="5">
      <t>ツイカ</t>
    </rPh>
    <rPh sb="5" eb="7">
      <t>コウモク</t>
    </rPh>
    <phoneticPr fontId="1"/>
  </si>
  <si>
    <t>実績データ集計処理履歴.部品番号 = '&lt;入力領域.部品番号&gt;'</t>
  </si>
  <si>
    <t>実績データ集計処理履歴.ライン分類 = 9</t>
  </si>
  <si>
    <t>実績データ集計処理履歴.処理開始データID = '&lt;入力領域.起点月+該当月の末日＋23595999&gt;'</t>
  </si>
  <si>
    <t>実績データ集計処理履歴.処理開始データID = '&lt;入力領域.起点月+該当月の末日&gt;'</t>
    <phoneticPr fontId="1"/>
  </si>
  <si>
    <t>実績データ集計処理履歴.工具番号 = '&lt;入力領域.工具番号&gt;'</t>
  </si>
  <si>
    <t>実績データ集計処理履歴.処理終了データID = '&lt;入力領域.起点月+該当月の末日＋23595999&gt;'</t>
    <rPh sb="14" eb="16">
      <t>シュウリョウ</t>
    </rPh>
    <phoneticPr fontId="1"/>
  </si>
  <si>
    <t>実績データ集計処理履歴.集計方法 = 9</t>
    <rPh sb="12" eb="14">
      <t>シュウケイ</t>
    </rPh>
    <rPh sb="14" eb="16">
      <t>ホウホウ</t>
    </rPh>
    <phoneticPr fontId="1"/>
  </si>
  <si>
    <t>実績データ集計処理履歴.集計前ストローク数 = &lt;入力領域.起点ST&gt;</t>
  </si>
  <si>
    <t>実績データ集計処理履歴.集計後ストローク数 = &lt;入力領域.起点ST&gt;</t>
    <rPh sb="14" eb="15">
      <t>ゴ</t>
    </rPh>
    <phoneticPr fontId="1"/>
  </si>
  <si>
    <t>実績データ集計処理履歴.レコード作成日 = GETDATE()</t>
    <rPh sb="16" eb="18">
      <t>サクセイ</t>
    </rPh>
    <rPh sb="18" eb="19">
      <t>ビ</t>
    </rPh>
    <phoneticPr fontId="1"/>
  </si>
  <si>
    <t>実績データ集計処理履歴.レコード作成者ID = &lt;ログイン担当者ID&gt;</t>
    <rPh sb="16" eb="19">
      <t>サクセイシャ</t>
    </rPh>
    <rPh sb="29" eb="32">
      <t>タントウシャ</t>
    </rPh>
    <phoneticPr fontId="1"/>
  </si>
  <si>
    <t>実績データ集計処理履歴.レコード作成プログラム = P_CONS_PG_CODE</t>
    <rPh sb="16" eb="18">
      <t>サクセイ</t>
    </rPh>
    <phoneticPr fontId="1"/>
  </si>
  <si>
    <t>処理終了メッセージ表示</t>
    <rPh sb="0" eb="2">
      <t>ショリ</t>
    </rPh>
    <rPh sb="2" eb="4">
      <t>シュウリョウ</t>
    </rPh>
    <rPh sb="9" eb="11">
      <t>ヒョウジ</t>
    </rPh>
    <phoneticPr fontId="1"/>
  </si>
  <si>
    <t>以下のメッセージを表示して処理を終了する。</t>
    <rPh sb="0" eb="2">
      <t>イカ</t>
    </rPh>
    <rPh sb="9" eb="11">
      <t>ヒョウジ</t>
    </rPh>
    <rPh sb="13" eb="15">
      <t>ショリ</t>
    </rPh>
    <rPh sb="16" eb="18">
      <t>シュウリョウ</t>
    </rPh>
    <phoneticPr fontId="1"/>
  </si>
  <si>
    <t>起点日情報の登録処理が完了しました。</t>
    <rPh sb="0" eb="2">
      <t>キテン</t>
    </rPh>
    <rPh sb="2" eb="3">
      <t>ビ</t>
    </rPh>
    <rPh sb="3" eb="5">
      <t>ジョウホウ</t>
    </rPh>
    <rPh sb="6" eb="8">
      <t>トウロク</t>
    </rPh>
    <rPh sb="8" eb="10">
      <t>ショリ</t>
    </rPh>
    <rPh sb="11" eb="13">
      <t>カンリョウ</t>
    </rPh>
    <phoneticPr fontId="1"/>
  </si>
  <si>
    <t>工具番号情報の更新</t>
    <rPh sb="0" eb="2">
      <t>コウグ</t>
    </rPh>
    <rPh sb="2" eb="4">
      <t>バンゴウ</t>
    </rPh>
    <rPh sb="4" eb="6">
      <t>ジョウホウ</t>
    </rPh>
    <rPh sb="7" eb="9">
      <t>コウシン</t>
    </rPh>
    <phoneticPr fontId="1"/>
  </si>
  <si>
    <t>以下条件により該当する工具番号情報を更新する。</t>
    <rPh sb="0" eb="2">
      <t>イカ</t>
    </rPh>
    <rPh sb="2" eb="4">
      <t>ジョウケン</t>
    </rPh>
    <rPh sb="7" eb="9">
      <t>ガイトウ</t>
    </rPh>
    <rPh sb="11" eb="13">
      <t>コウグ</t>
    </rPh>
    <rPh sb="13" eb="15">
      <t>バンゴウ</t>
    </rPh>
    <rPh sb="15" eb="17">
      <t>ジョウホウ</t>
    </rPh>
    <rPh sb="18" eb="20">
      <t>コウシン</t>
    </rPh>
    <phoneticPr fontId="1"/>
  </si>
  <si>
    <t>工具番号情報.保守タイミング1 = 入力領域.保守間近ストローク</t>
    <phoneticPr fontId="1"/>
  </si>
  <si>
    <t>工具番号情報.保守タイミング2 = 入力領域.保守切れストローク</t>
    <rPh sb="25" eb="26">
      <t>ギ</t>
    </rPh>
    <phoneticPr fontId="1"/>
  </si>
  <si>
    <t>工具番号情報.レコード編集日 = GETDATE()</t>
    <phoneticPr fontId="1"/>
  </si>
  <si>
    <t>工具番号情報.レコード編集者ID = &lt;ログイン担当者ID&gt;</t>
    <rPh sb="24" eb="27">
      <t>タントウシャ</t>
    </rPh>
    <phoneticPr fontId="1"/>
  </si>
  <si>
    <t>更新処理エラー時</t>
    <rPh sb="0" eb="2">
      <t>コウシン</t>
    </rPh>
    <rPh sb="2" eb="4">
      <t>ショリ</t>
    </rPh>
    <rPh sb="7" eb="8">
      <t>ジ</t>
    </rPh>
    <phoneticPr fontId="1"/>
  </si>
  <si>
    <t>以下メッセージを表示し、処理を終了する。</t>
    <rPh sb="0" eb="2">
      <t>イカ</t>
    </rPh>
    <rPh sb="8" eb="10">
      <t>ヒョウジ</t>
    </rPh>
    <rPh sb="12" eb="14">
      <t>ショリ</t>
    </rPh>
    <rPh sb="15" eb="17">
      <t>シュウリョウ</t>
    </rPh>
    <phoneticPr fontId="1"/>
  </si>
  <si>
    <t>更新処理正常終了時</t>
    <rPh sb="0" eb="2">
      <t>コウシン</t>
    </rPh>
    <rPh sb="2" eb="4">
      <t>ショリ</t>
    </rPh>
    <rPh sb="4" eb="6">
      <t>セイジョウ</t>
    </rPh>
    <rPh sb="6" eb="8">
      <t>シュウリョウ</t>
    </rPh>
    <rPh sb="8" eb="9">
      <t>ジ</t>
    </rPh>
    <phoneticPr fontId="1"/>
  </si>
  <si>
    <t>登録作業確認</t>
    <rPh sb="0" eb="2">
      <t>トウロク</t>
    </rPh>
    <rPh sb="2" eb="4">
      <t>サギョウ</t>
    </rPh>
    <rPh sb="4" eb="6">
      <t>カクニン</t>
    </rPh>
    <phoneticPr fontId="1"/>
  </si>
  <si>
    <t>入力されている工具番号の保守情報を登録します。</t>
    <rPh sb="0" eb="2">
      <t>ニュウリョク</t>
    </rPh>
    <rPh sb="7" eb="9">
      <t>コウグ</t>
    </rPh>
    <rPh sb="9" eb="11">
      <t>バンゴウ</t>
    </rPh>
    <rPh sb="12" eb="14">
      <t>ホシュ</t>
    </rPh>
    <rPh sb="14" eb="16">
      <t>ジョウホウ</t>
    </rPh>
    <rPh sb="17" eb="19">
      <t>トウロク</t>
    </rPh>
    <phoneticPr fontId="1"/>
  </si>
  <si>
    <t>メッセージの「いいえ」ボタン選択時、処理を終了する。</t>
    <rPh sb="14" eb="16">
      <t>センタク</t>
    </rPh>
    <rPh sb="16" eb="17">
      <t>ジ</t>
    </rPh>
    <phoneticPr fontId="1"/>
  </si>
  <si>
    <t>工具番号保守データチェック</t>
    <rPh sb="0" eb="2">
      <t>コウグ</t>
    </rPh>
    <rPh sb="2" eb="4">
      <t>バンゴウ</t>
    </rPh>
    <rPh sb="4" eb="6">
      <t>ホシュ</t>
    </rPh>
    <phoneticPr fontId="1"/>
  </si>
  <si>
    <t>チェックエラー</t>
    <phoneticPr fontId="1"/>
  </si>
  <si>
    <t>チェックエラーの場合、以下のメッセージを表示して処理を終了する。</t>
    <rPh sb="8" eb="10">
      <t>バアイ</t>
    </rPh>
    <rPh sb="11" eb="13">
      <t>イカ</t>
    </rPh>
    <rPh sb="20" eb="22">
      <t>ヒョウジ</t>
    </rPh>
    <rPh sb="24" eb="26">
      <t>ショリ</t>
    </rPh>
    <rPh sb="27" eb="29">
      <t>シュウリョウ</t>
    </rPh>
    <phoneticPr fontId="1"/>
  </si>
  <si>
    <t>保守ストロークの入力に不備があります。</t>
    <rPh sb="0" eb="2">
      <t>ホシュ</t>
    </rPh>
    <rPh sb="8" eb="10">
      <t>ニュウリョク</t>
    </rPh>
    <rPh sb="11" eb="13">
      <t>フビ</t>
    </rPh>
    <phoneticPr fontId="1"/>
  </si>
  <si>
    <t>入力内容を確認してください。</t>
    <rPh sb="0" eb="2">
      <t>ニュウリョク</t>
    </rPh>
    <rPh sb="2" eb="4">
      <t>ナイヨウ</t>
    </rPh>
    <rPh sb="5" eb="7">
      <t>カクニン</t>
    </rPh>
    <phoneticPr fontId="1"/>
  </si>
  <si>
    <t>検索領域項目処理説明</t>
    <rPh sb="0" eb="2">
      <t>ケンサク</t>
    </rPh>
    <rPh sb="2" eb="4">
      <t>リョウイキ</t>
    </rPh>
    <rPh sb="4" eb="6">
      <t>コウモク</t>
    </rPh>
    <rPh sb="6" eb="8">
      <t>ショリ</t>
    </rPh>
    <rPh sb="8" eb="10">
      <t>セツメイ</t>
    </rPh>
    <phoneticPr fontId="1"/>
  </si>
  <si>
    <t>当画面で並び替え処理は行わない。</t>
    <rPh sb="0" eb="1">
      <t>トウ</t>
    </rPh>
    <rPh sb="1" eb="3">
      <t>ガメン</t>
    </rPh>
    <rPh sb="4" eb="5">
      <t>ナラ</t>
    </rPh>
    <rPh sb="6" eb="7">
      <t>カ</t>
    </rPh>
    <rPh sb="8" eb="10">
      <t>ショリ</t>
    </rPh>
    <rPh sb="11" eb="12">
      <t>オコナ</t>
    </rPh>
    <phoneticPr fontId="1"/>
  </si>
  <si>
    <t>””及び未選択</t>
    <rPh sb="2" eb="3">
      <t>オヨ</t>
    </rPh>
    <rPh sb="4" eb="5">
      <t>ミ</t>
    </rPh>
    <rPh sb="5" eb="7">
      <t>センタク</t>
    </rPh>
    <phoneticPr fontId="1"/>
  </si>
  <si>
    <t>Excerl出力処理確認メッセージ</t>
    <rPh sb="6" eb="8">
      <t>シュツリョク</t>
    </rPh>
    <rPh sb="8" eb="10">
      <t>ショリ</t>
    </rPh>
    <rPh sb="10" eb="12">
      <t>カクニン</t>
    </rPh>
    <phoneticPr fontId="1"/>
  </si>
  <si>
    <t>一覧領域に表示されている情報をエクセルファイルに出力します。</t>
    <rPh sb="0" eb="2">
      <t>イチラン</t>
    </rPh>
    <rPh sb="2" eb="4">
      <t>リョウイキ</t>
    </rPh>
    <rPh sb="5" eb="7">
      <t>ヒョウジ</t>
    </rPh>
    <rPh sb="12" eb="14">
      <t>ジョウホウ</t>
    </rPh>
    <rPh sb="24" eb="26">
      <t>シュツリョク</t>
    </rPh>
    <phoneticPr fontId="1"/>
  </si>
  <si>
    <t>データ確認チェック</t>
    <rPh sb="3" eb="5">
      <t>カクニン</t>
    </rPh>
    <phoneticPr fontId="1"/>
  </si>
  <si>
    <t>一覧表の状況を確認し、データが表示されていない場合は以下メッセージを表示して処理を終了する。</t>
    <rPh sb="0" eb="2">
      <t>イチラン</t>
    </rPh>
    <rPh sb="2" eb="3">
      <t>ヒョウ</t>
    </rPh>
    <rPh sb="4" eb="6">
      <t>ジョウキョウ</t>
    </rPh>
    <rPh sb="7" eb="9">
      <t>カクニン</t>
    </rPh>
    <rPh sb="15" eb="17">
      <t>ヒョウジ</t>
    </rPh>
    <rPh sb="23" eb="25">
      <t>バアイ</t>
    </rPh>
    <rPh sb="26" eb="28">
      <t>イカ</t>
    </rPh>
    <rPh sb="34" eb="36">
      <t>ヒョウジ</t>
    </rPh>
    <rPh sb="38" eb="40">
      <t>ショリ</t>
    </rPh>
    <rPh sb="41" eb="43">
      <t>シュウリョウ</t>
    </rPh>
    <phoneticPr fontId="1"/>
  </si>
  <si>
    <t>一覧表にデータが表示されていないため、Excel出力処理を実行できません。</t>
    <rPh sb="0" eb="2">
      <t>イチラン</t>
    </rPh>
    <rPh sb="2" eb="3">
      <t>ヒョウ</t>
    </rPh>
    <rPh sb="8" eb="10">
      <t>ヒョウジ</t>
    </rPh>
    <rPh sb="24" eb="26">
      <t>シュツリョク</t>
    </rPh>
    <rPh sb="26" eb="28">
      <t>ショリ</t>
    </rPh>
    <rPh sb="29" eb="31">
      <t>ジッコウ</t>
    </rPh>
    <phoneticPr fontId="1"/>
  </si>
  <si>
    <t>検索条件を見直して検索を実施し、一覧表にデータを表示してから実行してください。</t>
    <rPh sb="0" eb="2">
      <t>ケンサク</t>
    </rPh>
    <rPh sb="2" eb="4">
      <t>ジョウケン</t>
    </rPh>
    <rPh sb="5" eb="7">
      <t>ミナオ</t>
    </rPh>
    <rPh sb="9" eb="11">
      <t>ケンサク</t>
    </rPh>
    <rPh sb="12" eb="14">
      <t>ジッシ</t>
    </rPh>
    <rPh sb="16" eb="18">
      <t>イチラン</t>
    </rPh>
    <rPh sb="18" eb="19">
      <t>ヒョウ</t>
    </rPh>
    <rPh sb="24" eb="26">
      <t>ヒョウジ</t>
    </rPh>
    <rPh sb="30" eb="32">
      <t>ジッコウ</t>
    </rPh>
    <phoneticPr fontId="1"/>
  </si>
  <si>
    <t>Excel出力共通処理</t>
    <rPh sb="5" eb="7">
      <t>シュツリョク</t>
    </rPh>
    <rPh sb="7" eb="9">
      <t>キョウツウ</t>
    </rPh>
    <rPh sb="9" eb="11">
      <t>ショリ</t>
    </rPh>
    <phoneticPr fontId="1"/>
  </si>
  <si>
    <t>Excel出力共通処理(ExcelOutput_Common)</t>
    <rPh sb="5" eb="7">
      <t>シュツリョク</t>
    </rPh>
    <rPh sb="7" eb="9">
      <t>キョウツウ</t>
    </rPh>
    <rPh sb="9" eb="11">
      <t>ショリ</t>
    </rPh>
    <phoneticPr fontId="1"/>
  </si>
  <si>
    <t>処理開始ログ</t>
    <rPh sb="0" eb="2">
      <t>ショリ</t>
    </rPh>
    <rPh sb="2" eb="4">
      <t>カイシ</t>
    </rPh>
    <phoneticPr fontId="4"/>
  </si>
  <si>
    <t>以下条件でログを出力する。</t>
    <rPh sb="0" eb="2">
      <t>イカ</t>
    </rPh>
    <rPh sb="2" eb="4">
      <t>ジョウケン</t>
    </rPh>
    <rPh sb="8" eb="10">
      <t>シュツリョク</t>
    </rPh>
    <phoneticPr fontId="1"/>
  </si>
  <si>
    <t>Excelファイル出力機能の時</t>
    <rPh sb="9" eb="11">
      <t>シュツリョク</t>
    </rPh>
    <rPh sb="11" eb="13">
      <t>キノウ</t>
    </rPh>
    <rPh sb="14" eb="15">
      <t>トキ</t>
    </rPh>
    <phoneticPr fontId="1"/>
  </si>
  <si>
    <t>帳票印刷機能の時</t>
    <rPh sb="0" eb="2">
      <t>チョウヒョウ</t>
    </rPh>
    <rPh sb="2" eb="4">
      <t>インサツ</t>
    </rPh>
    <rPh sb="4" eb="6">
      <t>キノウ</t>
    </rPh>
    <rPh sb="7" eb="8">
      <t>トキ</t>
    </rPh>
    <phoneticPr fontId="1"/>
  </si>
  <si>
    <t>&lt;出力帳票名&gt;データExcel出力処理 Excel出力開始</t>
    <rPh sb="1" eb="3">
      <t>シュツリョク</t>
    </rPh>
    <rPh sb="3" eb="5">
      <t>チョウヒョウ</t>
    </rPh>
    <rPh sb="5" eb="6">
      <t>メイ</t>
    </rPh>
    <rPh sb="25" eb="27">
      <t>シュツリョク</t>
    </rPh>
    <rPh sb="27" eb="29">
      <t>カイシ</t>
    </rPh>
    <phoneticPr fontId="1"/>
  </si>
  <si>
    <t>&lt;出力帳票名&gt;印刷処理 処理開始</t>
    <rPh sb="12" eb="14">
      <t>ショリ</t>
    </rPh>
    <rPh sb="14" eb="16">
      <t>カイシ</t>
    </rPh>
    <phoneticPr fontId="1"/>
  </si>
  <si>
    <t>無</t>
    <rPh sb="0" eb="1">
      <t>ナシ</t>
    </rPh>
    <phoneticPr fontId="1"/>
  </si>
  <si>
    <t>Excelアプリケーション設定</t>
    <rPh sb="13" eb="15">
      <t>セッテイ</t>
    </rPh>
    <phoneticPr fontId="4"/>
  </si>
  <si>
    <t>Excelアプリケーションを以下の様に設定する。</t>
    <rPh sb="14" eb="16">
      <t>イカ</t>
    </rPh>
    <rPh sb="17" eb="18">
      <t>ヨウ</t>
    </rPh>
    <phoneticPr fontId="4"/>
  </si>
  <si>
    <t>・</t>
    <phoneticPr fontId="1"/>
  </si>
  <si>
    <t>Excelのウィンドウを非表示設定（Visible）</t>
    <rPh sb="12" eb="15">
      <t>ヒヒョウジ</t>
    </rPh>
    <rPh sb="15" eb="17">
      <t>セッテイ</t>
    </rPh>
    <phoneticPr fontId="1"/>
  </si>
  <si>
    <t>Excelで出力するワーニングを非表示設定（DisplayAlerts）</t>
    <rPh sb="6" eb="8">
      <t>シュツリョク</t>
    </rPh>
    <rPh sb="16" eb="19">
      <t>ヒヒョウジ</t>
    </rPh>
    <rPh sb="19" eb="21">
      <t>セッテイ</t>
    </rPh>
    <phoneticPr fontId="1"/>
  </si>
  <si>
    <t>テンプレートファイルオープン</t>
    <phoneticPr fontId="4"/>
  </si>
  <si>
    <t>各画面の固有処理で設定したテンプレートファイルを開く。</t>
    <rPh sb="0" eb="1">
      <t>カク</t>
    </rPh>
    <rPh sb="1" eb="3">
      <t>ガメン</t>
    </rPh>
    <rPh sb="4" eb="6">
      <t>コユウ</t>
    </rPh>
    <rPh sb="6" eb="8">
      <t>ショリ</t>
    </rPh>
    <rPh sb="9" eb="11">
      <t>セッテイ</t>
    </rPh>
    <rPh sb="24" eb="25">
      <t>ヒラ</t>
    </rPh>
    <phoneticPr fontId="1"/>
  </si>
  <si>
    <t>ファイルオープン処理エラー時</t>
    <rPh sb="8" eb="10">
      <t>ショリ</t>
    </rPh>
    <rPh sb="13" eb="14">
      <t>ジ</t>
    </rPh>
    <phoneticPr fontId="1"/>
  </si>
  <si>
    <t>エラーログ出力</t>
    <rPh sb="5" eb="7">
      <t>シュツリョク</t>
    </rPh>
    <phoneticPr fontId="1"/>
  </si>
  <si>
    <t>&lt;出力帳票名&gt;データExcel出力処理 Excelファイル起動異常</t>
    <rPh sb="1" eb="3">
      <t>シュツリョク</t>
    </rPh>
    <rPh sb="3" eb="5">
      <t>チョウヒョウ</t>
    </rPh>
    <rPh sb="5" eb="6">
      <t>メイ</t>
    </rPh>
    <rPh sb="29" eb="31">
      <t>キドウ</t>
    </rPh>
    <rPh sb="31" eb="33">
      <t>イジョウ</t>
    </rPh>
    <phoneticPr fontId="1"/>
  </si>
  <si>
    <t>&lt;出力帳票名&gt;印刷処理 Excelファイル起動異常</t>
    <rPh sb="21" eb="23">
      <t>キドウ</t>
    </rPh>
    <rPh sb="23" eb="25">
      <t>イジョウ</t>
    </rPh>
    <phoneticPr fontId="1"/>
  </si>
  <si>
    <t>以下メッセージを表示し、処理を終了する。</t>
    <rPh sb="0" eb="2">
      <t>イカ</t>
    </rPh>
    <rPh sb="8" eb="10">
      <t>ヒョウジ</t>
    </rPh>
    <rPh sb="12" eb="14">
      <t>ショリ</t>
    </rPh>
    <rPh sb="15" eb="17">
      <t>シュウリョウ</t>
    </rPh>
    <phoneticPr fontId="1"/>
  </si>
  <si>
    <t>システム管理者へ連絡してください。</t>
    <phoneticPr fontId="1"/>
  </si>
  <si>
    <t>&lt;出力帳票名&gt;のExcel出力処理でExcelの起動に失敗しました。</t>
    <phoneticPr fontId="1"/>
  </si>
  <si>
    <t>各画面の固有処理</t>
    <rPh sb="0" eb="3">
      <t>カクガメン</t>
    </rPh>
    <rPh sb="4" eb="6">
      <t>コユウ</t>
    </rPh>
    <rPh sb="6" eb="8">
      <t>ショリ</t>
    </rPh>
    <phoneticPr fontId="1"/>
  </si>
  <si>
    <t>各画面の固有処理を実施する。</t>
    <rPh sb="0" eb="3">
      <t>カクガメン</t>
    </rPh>
    <rPh sb="4" eb="6">
      <t>コユウ</t>
    </rPh>
    <rPh sb="6" eb="8">
      <t>ショリ</t>
    </rPh>
    <rPh sb="9" eb="11">
      <t>ジッシ</t>
    </rPh>
    <phoneticPr fontId="1"/>
  </si>
  <si>
    <t>ファイル保存ダイアログの表示</t>
    <rPh sb="4" eb="6">
      <t>ホゾン</t>
    </rPh>
    <rPh sb="12" eb="14">
      <t>ヒョウジ</t>
    </rPh>
    <phoneticPr fontId="1"/>
  </si>
  <si>
    <t>以下設定のダイアログを表示する。</t>
    <rPh sb="0" eb="2">
      <t>イカ</t>
    </rPh>
    <rPh sb="2" eb="4">
      <t>セッテイ</t>
    </rPh>
    <rPh sb="11" eb="13">
      <t>ヒョウジ</t>
    </rPh>
    <phoneticPr fontId="1"/>
  </si>
  <si>
    <t>ファイル名</t>
    <rPh sb="4" eb="5">
      <t>メイ</t>
    </rPh>
    <phoneticPr fontId="1"/>
  </si>
  <si>
    <t>フォルダ</t>
    <phoneticPr fontId="1"/>
  </si>
  <si>
    <t>フィルタ</t>
    <phoneticPr fontId="1"/>
  </si>
  <si>
    <t>フォルダ復元</t>
    <rPh sb="4" eb="6">
      <t>フクゲン</t>
    </rPh>
    <phoneticPr fontId="1"/>
  </si>
  <si>
    <t>&lt;各画面固有処理で付与したファイル名&gt;&lt;処理日（yyyyMMdd）&gt;</t>
    <rPh sb="1" eb="2">
      <t>カク</t>
    </rPh>
    <rPh sb="2" eb="4">
      <t>ガメン</t>
    </rPh>
    <rPh sb="4" eb="6">
      <t>コユウ</t>
    </rPh>
    <rPh sb="6" eb="8">
      <t>ショリ</t>
    </rPh>
    <rPh sb="9" eb="11">
      <t>フヨ</t>
    </rPh>
    <rPh sb="17" eb="18">
      <t>メイ</t>
    </rPh>
    <rPh sb="20" eb="22">
      <t>ショリ</t>
    </rPh>
    <rPh sb="22" eb="23">
      <t>ビ</t>
    </rPh>
    <phoneticPr fontId="1"/>
  </si>
  <si>
    <t>&lt;各画面固有処理で設定したフォルダ&gt;</t>
    <rPh sb="1" eb="2">
      <t>カク</t>
    </rPh>
    <rPh sb="2" eb="4">
      <t>ガメン</t>
    </rPh>
    <rPh sb="4" eb="6">
      <t>コユウ</t>
    </rPh>
    <rPh sb="6" eb="8">
      <t>ショリ</t>
    </rPh>
    <rPh sb="9" eb="11">
      <t>セッテイ</t>
    </rPh>
    <phoneticPr fontId="1"/>
  </si>
  <si>
    <t>タイトル</t>
    <phoneticPr fontId="1"/>
  </si>
  <si>
    <t>&lt;各画面固有処理で設定したフィルタ&gt;</t>
    <rPh sb="1" eb="2">
      <t>カク</t>
    </rPh>
    <rPh sb="2" eb="4">
      <t>ガメン</t>
    </rPh>
    <rPh sb="4" eb="6">
      <t>コユウ</t>
    </rPh>
    <rPh sb="6" eb="8">
      <t>ショリ</t>
    </rPh>
    <rPh sb="9" eb="11">
      <t>セッテイ</t>
    </rPh>
    <phoneticPr fontId="1"/>
  </si>
  <si>
    <t>マイドキュメント</t>
    <phoneticPr fontId="1"/>
  </si>
  <si>
    <t>設定項目</t>
    <rPh sb="0" eb="2">
      <t>セッテイ</t>
    </rPh>
    <rPh sb="2" eb="4">
      <t>コウモク</t>
    </rPh>
    <phoneticPr fontId="1"/>
  </si>
  <si>
    <t>設定内容</t>
    <rPh sb="0" eb="2">
      <t>セッテイ</t>
    </rPh>
    <rPh sb="2" eb="4">
      <t>ナイヨウ</t>
    </rPh>
    <phoneticPr fontId="1"/>
  </si>
  <si>
    <t>初期値</t>
    <rPh sb="0" eb="2">
      <t>ショキ</t>
    </rPh>
    <rPh sb="2" eb="3">
      <t>チ</t>
    </rPh>
    <phoneticPr fontId="1"/>
  </si>
  <si>
    <t>*.xlsx</t>
    <phoneticPr fontId="1"/>
  </si>
  <si>
    <t>&lt;各画面固有処理で設定したタイトル&gt;</t>
    <rPh sb="1" eb="2">
      <t>カク</t>
    </rPh>
    <rPh sb="2" eb="4">
      <t>ガメン</t>
    </rPh>
    <rPh sb="4" eb="6">
      <t>コユウ</t>
    </rPh>
    <rPh sb="6" eb="8">
      <t>ショリ</t>
    </rPh>
    <rPh sb="9" eb="11">
      <t>セッテイ</t>
    </rPh>
    <phoneticPr fontId="1"/>
  </si>
  <si>
    <t>True</t>
    <phoneticPr fontId="1"/>
  </si>
  <si>
    <t>ダイアログのOKボタンクリック時</t>
    <rPh sb="15" eb="16">
      <t>ジ</t>
    </rPh>
    <phoneticPr fontId="1"/>
  </si>
  <si>
    <t>ファイル保存</t>
    <rPh sb="4" eb="6">
      <t>ホゾン</t>
    </rPh>
    <phoneticPr fontId="1"/>
  </si>
  <si>
    <t>該当ファイルを保存する。</t>
    <rPh sb="0" eb="2">
      <t>ガイトウ</t>
    </rPh>
    <rPh sb="7" eb="9">
      <t>ホゾン</t>
    </rPh>
    <phoneticPr fontId="1"/>
  </si>
  <si>
    <t>ログ出力</t>
    <rPh sb="2" eb="4">
      <t>シュツリョク</t>
    </rPh>
    <phoneticPr fontId="1"/>
  </si>
  <si>
    <t>&lt;出力帳票名&gt;データExcel出力処理 Excel出力処理 正常終了</t>
    <rPh sb="1" eb="3">
      <t>シュツリョク</t>
    </rPh>
    <rPh sb="3" eb="5">
      <t>チョウヒョウ</t>
    </rPh>
    <rPh sb="5" eb="6">
      <t>メイ</t>
    </rPh>
    <rPh sb="25" eb="27">
      <t>シュツリョク</t>
    </rPh>
    <rPh sb="27" eb="29">
      <t>ショリ</t>
    </rPh>
    <rPh sb="30" eb="32">
      <t>セイジョウ</t>
    </rPh>
    <rPh sb="32" eb="34">
      <t>シュウリョウ</t>
    </rPh>
    <phoneticPr fontId="1"/>
  </si>
  <si>
    <t>&lt;出力帳票名&gt;印刷処理 Excel出力処理 正常終了</t>
    <rPh sb="17" eb="19">
      <t>シュツリョク</t>
    </rPh>
    <rPh sb="19" eb="21">
      <t>ショリ</t>
    </rPh>
    <rPh sb="22" eb="24">
      <t>セイジョウ</t>
    </rPh>
    <rPh sb="24" eb="26">
      <t>シュウリョウ</t>
    </rPh>
    <phoneticPr fontId="1"/>
  </si>
  <si>
    <t>メッセージ出力</t>
    <rPh sb="5" eb="7">
      <t>シュツリョク</t>
    </rPh>
    <phoneticPr fontId="1"/>
  </si>
  <si>
    <t>以下メッセージを表示する。</t>
    <rPh sb="0" eb="2">
      <t>イカ</t>
    </rPh>
    <rPh sb="8" eb="10">
      <t>ヒョウジ</t>
    </rPh>
    <phoneticPr fontId="1"/>
  </si>
  <si>
    <t>&lt;出力帳票名&gt;のExcel出力処理が正常に終了しました</t>
    <phoneticPr fontId="1"/>
  </si>
  <si>
    <t>ダイアログのCancelボタンクリック時</t>
    <rPh sb="19" eb="20">
      <t>ジ</t>
    </rPh>
    <phoneticPr fontId="1"/>
  </si>
  <si>
    <t>ファイル保存指示</t>
    <rPh sb="4" eb="6">
      <t>ホゾン</t>
    </rPh>
    <rPh sb="6" eb="8">
      <t>シジ</t>
    </rPh>
    <phoneticPr fontId="1"/>
  </si>
  <si>
    <t>固有処理でファイルを保存設定されている場合のみ以降の処理を行う</t>
    <rPh sb="0" eb="2">
      <t>コユウ</t>
    </rPh>
    <rPh sb="2" eb="4">
      <t>ショリ</t>
    </rPh>
    <rPh sb="10" eb="12">
      <t>ホゾン</t>
    </rPh>
    <rPh sb="12" eb="14">
      <t>セッテイ</t>
    </rPh>
    <rPh sb="19" eb="21">
      <t>バアイ</t>
    </rPh>
    <rPh sb="23" eb="25">
      <t>イコウ</t>
    </rPh>
    <rPh sb="26" eb="28">
      <t>ショリ</t>
    </rPh>
    <rPh sb="29" eb="30">
      <t>オコナ</t>
    </rPh>
    <phoneticPr fontId="1"/>
  </si>
  <si>
    <t>出力したExcelファイルの保存をキャンセルしました。</t>
    <phoneticPr fontId="1"/>
  </si>
  <si>
    <t>Excelオブジェクト終了処理</t>
    <rPh sb="11" eb="13">
      <t>シュウリョウ</t>
    </rPh>
    <rPh sb="13" eb="15">
      <t>ショリ</t>
    </rPh>
    <phoneticPr fontId="1"/>
  </si>
  <si>
    <t>ワークブックのクローズ及びエクセルアプリケーションを終了する。</t>
    <rPh sb="11" eb="12">
      <t>オヨ</t>
    </rPh>
    <rPh sb="26" eb="28">
      <t>シュウリョウ</t>
    </rPh>
    <phoneticPr fontId="1"/>
  </si>
  <si>
    <t>システム管理者へ連絡してください。</t>
  </si>
  <si>
    <t>&lt;出力帳票名&gt;の印刷処理に予期しないエラーが発生しました。</t>
    <phoneticPr fontId="1"/>
  </si>
  <si>
    <t>ログ出力</t>
    <rPh sb="2" eb="4">
      <t>シュツリョク</t>
    </rPh>
    <phoneticPr fontId="1"/>
  </si>
  <si>
    <t>&lt;出力帳票名&gt;データExcel出力処理 Excelファイル書き込み時異常</t>
    <rPh sb="1" eb="3">
      <t>シュツリョク</t>
    </rPh>
    <rPh sb="3" eb="5">
      <t>チョウヒョウ</t>
    </rPh>
    <rPh sb="5" eb="6">
      <t>メイ</t>
    </rPh>
    <rPh sb="29" eb="30">
      <t>カ</t>
    </rPh>
    <rPh sb="31" eb="32">
      <t>コ</t>
    </rPh>
    <rPh sb="33" eb="34">
      <t>ジ</t>
    </rPh>
    <rPh sb="34" eb="36">
      <t>イジョウ</t>
    </rPh>
    <phoneticPr fontId="1"/>
  </si>
  <si>
    <t>&lt;出力帳票名&gt;印刷処理 Excel出力処理 Excelファイル書き込み時異常</t>
    <rPh sb="17" eb="19">
      <t>シュツリョク</t>
    </rPh>
    <rPh sb="19" eb="21">
      <t>ショリ</t>
    </rPh>
    <rPh sb="31" eb="32">
      <t>カ</t>
    </rPh>
    <rPh sb="33" eb="34">
      <t>コ</t>
    </rPh>
    <rPh sb="35" eb="36">
      <t>ジ</t>
    </rPh>
    <rPh sb="36" eb="38">
      <t>イジョウ</t>
    </rPh>
    <phoneticPr fontId="1"/>
  </si>
  <si>
    <t>画面固有Excel処理</t>
    <rPh sb="0" eb="2">
      <t>ガメン</t>
    </rPh>
    <rPh sb="2" eb="4">
      <t>コユウ</t>
    </rPh>
    <rPh sb="9" eb="11">
      <t>ショリ</t>
    </rPh>
    <phoneticPr fontId="1"/>
  </si>
  <si>
    <t>金型保守計画表base.xlsx</t>
    <rPh sb="0" eb="2">
      <t>カナガタ</t>
    </rPh>
    <rPh sb="2" eb="4">
      <t>ホシュ</t>
    </rPh>
    <rPh sb="4" eb="6">
      <t>ケイカク</t>
    </rPh>
    <rPh sb="6" eb="7">
      <t>ヒョウ</t>
    </rPh>
    <phoneticPr fontId="1"/>
  </si>
  <si>
    <t>行No</t>
    <rPh sb="0" eb="1">
      <t>ギョウ</t>
    </rPh>
    <phoneticPr fontId="1"/>
  </si>
  <si>
    <t>列No</t>
    <rPh sb="0" eb="1">
      <t>レツ</t>
    </rPh>
    <phoneticPr fontId="1"/>
  </si>
  <si>
    <t>区分</t>
    <rPh sb="0" eb="2">
      <t>クブン</t>
    </rPh>
    <phoneticPr fontId="1"/>
  </si>
  <si>
    <t>ラベル</t>
    <phoneticPr fontId="1"/>
  </si>
  <si>
    <t>フォント</t>
    <phoneticPr fontId="1"/>
  </si>
  <si>
    <t>名</t>
    <rPh sb="0" eb="1">
      <t>メイ</t>
    </rPh>
    <phoneticPr fontId="1"/>
  </si>
  <si>
    <t>メイリオ</t>
  </si>
  <si>
    <t>メイリオ</t>
    <phoneticPr fontId="1"/>
  </si>
  <si>
    <t>サイズ</t>
    <phoneticPr fontId="1"/>
  </si>
  <si>
    <t>太</t>
    <rPh sb="0" eb="1">
      <t>フト</t>
    </rPh>
    <phoneticPr fontId="1"/>
  </si>
  <si>
    <t>〇</t>
  </si>
  <si>
    <t>〇</t>
    <phoneticPr fontId="1"/>
  </si>
  <si>
    <t>斜</t>
    <rPh sb="0" eb="1">
      <t>シャ</t>
    </rPh>
    <phoneticPr fontId="1"/>
  </si>
  <si>
    <t>下</t>
    <rPh sb="0" eb="1">
      <t>シタ</t>
    </rPh>
    <phoneticPr fontId="1"/>
  </si>
  <si>
    <t>表示位置</t>
    <rPh sb="0" eb="2">
      <t>ヒョウジ</t>
    </rPh>
    <rPh sb="2" eb="4">
      <t>イチ</t>
    </rPh>
    <phoneticPr fontId="1"/>
  </si>
  <si>
    <t>縦</t>
    <rPh sb="0" eb="1">
      <t>タテ</t>
    </rPh>
    <phoneticPr fontId="1"/>
  </si>
  <si>
    <t>横</t>
    <rPh sb="0" eb="1">
      <t>ヨコ</t>
    </rPh>
    <phoneticPr fontId="1"/>
  </si>
  <si>
    <t>折返</t>
    <rPh sb="0" eb="2">
      <t>オリカエ</t>
    </rPh>
    <phoneticPr fontId="1"/>
  </si>
  <si>
    <t>タイプ</t>
    <phoneticPr fontId="1"/>
  </si>
  <si>
    <t>セル分類</t>
    <rPh sb="2" eb="4">
      <t>ブンルイ</t>
    </rPh>
    <phoneticPr fontId="1"/>
  </si>
  <si>
    <t>×</t>
    <phoneticPr fontId="1"/>
  </si>
  <si>
    <t>標準</t>
    <rPh sb="0" eb="2">
      <t>ヒョウジュン</t>
    </rPh>
    <phoneticPr fontId="1"/>
  </si>
  <si>
    <t>行</t>
    <rPh sb="0" eb="1">
      <t>ギョウ</t>
    </rPh>
    <phoneticPr fontId="1"/>
  </si>
  <si>
    <t>列</t>
    <rPh sb="0" eb="1">
      <t>レツ</t>
    </rPh>
    <phoneticPr fontId="1"/>
  </si>
  <si>
    <t>1</t>
    <phoneticPr fontId="1"/>
  </si>
  <si>
    <t>結</t>
    <rPh sb="0" eb="1">
      <t>ケツ</t>
    </rPh>
    <phoneticPr fontId="1"/>
  </si>
  <si>
    <t>結合・割付</t>
    <rPh sb="0" eb="2">
      <t>ケツゴウ</t>
    </rPh>
    <rPh sb="3" eb="5">
      <t>ワリツケ</t>
    </rPh>
    <phoneticPr fontId="1"/>
  </si>
  <si>
    <t>項目名・出力データ</t>
    <rPh sb="0" eb="2">
      <t>コウモク</t>
    </rPh>
    <rPh sb="2" eb="3">
      <t>メイ</t>
    </rPh>
    <rPh sb="4" eb="6">
      <t>シュツリョク</t>
    </rPh>
    <phoneticPr fontId="1"/>
  </si>
  <si>
    <t>右</t>
    <rPh sb="0" eb="1">
      <t>ミギ</t>
    </rPh>
    <phoneticPr fontId="1"/>
  </si>
  <si>
    <t>中</t>
    <rPh sb="0" eb="1">
      <t>チュウ</t>
    </rPh>
    <phoneticPr fontId="1"/>
  </si>
  <si>
    <t>保守情報・起点ストローク</t>
    <rPh sb="0" eb="2">
      <t>ホシュ</t>
    </rPh>
    <rPh sb="2" eb="4">
      <t>ジョウホウ</t>
    </rPh>
    <rPh sb="5" eb="7">
      <t>キテン</t>
    </rPh>
    <phoneticPr fontId="1"/>
  </si>
  <si>
    <t>年間台数</t>
    <rPh sb="0" eb="2">
      <t>ネンカン</t>
    </rPh>
    <rPh sb="2" eb="4">
      <t>ダイスウ</t>
    </rPh>
    <phoneticPr fontId="1"/>
  </si>
  <si>
    <t>年月</t>
    <rPh sb="0" eb="2">
      <t>ネンゲツ</t>
    </rPh>
    <phoneticPr fontId="1"/>
  </si>
  <si>
    <t>備考</t>
    <rPh sb="0" eb="2">
      <t>ビコウ</t>
    </rPh>
    <phoneticPr fontId="1"/>
  </si>
  <si>
    <t>&lt;MM&gt;</t>
    <phoneticPr fontId="1"/>
  </si>
  <si>
    <t>&lt;yy/MM&gt;</t>
    <phoneticPr fontId="1"/>
  </si>
  <si>
    <t>&lt;yyyy&gt;年&lt;MM&gt;月現在</t>
    <rPh sb="6" eb="7">
      <t>ネン</t>
    </rPh>
    <rPh sb="11" eb="12">
      <t>ガツ</t>
    </rPh>
    <rPh sb="12" eb="14">
      <t>ゲンザイ</t>
    </rPh>
    <phoneticPr fontId="1"/>
  </si>
  <si>
    <t>9</t>
    <phoneticPr fontId="1"/>
  </si>
  <si>
    <t>色(RGB)</t>
    <rPh sb="0" eb="1">
      <t>イロ</t>
    </rPh>
    <phoneticPr fontId="1"/>
  </si>
  <si>
    <t>背景色</t>
    <rPh sb="0" eb="3">
      <t>ハイケイショク</t>
    </rPh>
    <phoneticPr fontId="1"/>
  </si>
  <si>
    <t>背景色(RGB)</t>
    <rPh sb="0" eb="3">
      <t>ハイケイショク</t>
    </rPh>
    <phoneticPr fontId="1"/>
  </si>
  <si>
    <t>217.217.217</t>
  </si>
  <si>
    <t>217.217.217</t>
    <phoneticPr fontId="1"/>
  </si>
  <si>
    <t>255.255.255</t>
    <phoneticPr fontId="1"/>
  </si>
  <si>
    <t>0.0.0</t>
  </si>
  <si>
    <t>0.0.0</t>
    <phoneticPr fontId="1"/>
  </si>
  <si>
    <t>中央</t>
    <rPh sb="0" eb="2">
      <t>チュウオウ</t>
    </rPh>
    <phoneticPr fontId="1"/>
  </si>
  <si>
    <t>2</t>
    <phoneticPr fontId="1"/>
  </si>
  <si>
    <t>表示形式</t>
    <rPh sb="0" eb="2">
      <t>ヒョウジ</t>
    </rPh>
    <rPh sb="2" eb="4">
      <t>ケイシキ</t>
    </rPh>
    <phoneticPr fontId="1"/>
  </si>
  <si>
    <t>yy/MM</t>
  </si>
  <si>
    <t>yy/MM</t>
    <phoneticPr fontId="1"/>
  </si>
  <si>
    <t>ユーザー</t>
    <phoneticPr fontId="1"/>
  </si>
  <si>
    <t>該当年度の4月</t>
    <rPh sb="0" eb="2">
      <t>ガイトウ</t>
    </rPh>
    <rPh sb="2" eb="4">
      <t>ネンド</t>
    </rPh>
    <rPh sb="6" eb="7">
      <t>ガツ</t>
    </rPh>
    <phoneticPr fontId="1"/>
  </si>
  <si>
    <t>該当年度の3月</t>
    <rPh sb="0" eb="2">
      <t>ガイトウ</t>
    </rPh>
    <rPh sb="2" eb="4">
      <t>ネンド</t>
    </rPh>
    <rPh sb="6" eb="7">
      <t>ガツ</t>
    </rPh>
    <phoneticPr fontId="1"/>
  </si>
  <si>
    <t>該当年度の5月</t>
    <rPh sb="0" eb="2">
      <t>ガイトウ</t>
    </rPh>
    <rPh sb="2" eb="4">
      <t>ネンド</t>
    </rPh>
    <rPh sb="6" eb="7">
      <t>ガツ</t>
    </rPh>
    <phoneticPr fontId="1"/>
  </si>
  <si>
    <t>該当年度の6月</t>
    <rPh sb="0" eb="2">
      <t>ガイトウ</t>
    </rPh>
    <rPh sb="2" eb="4">
      <t>ネンド</t>
    </rPh>
    <rPh sb="6" eb="7">
      <t>ガツ</t>
    </rPh>
    <phoneticPr fontId="1"/>
  </si>
  <si>
    <t>該当年度の7月</t>
    <rPh sb="0" eb="2">
      <t>ガイトウ</t>
    </rPh>
    <rPh sb="2" eb="4">
      <t>ネンド</t>
    </rPh>
    <rPh sb="6" eb="7">
      <t>ガツ</t>
    </rPh>
    <phoneticPr fontId="1"/>
  </si>
  <si>
    <t>該当年度の8月</t>
    <rPh sb="0" eb="2">
      <t>ガイトウ</t>
    </rPh>
    <rPh sb="2" eb="4">
      <t>ネンド</t>
    </rPh>
    <rPh sb="6" eb="7">
      <t>ガツ</t>
    </rPh>
    <phoneticPr fontId="1"/>
  </si>
  <si>
    <t>該当年度の9月</t>
    <rPh sb="0" eb="2">
      <t>ガイトウ</t>
    </rPh>
    <rPh sb="2" eb="4">
      <t>ネンド</t>
    </rPh>
    <rPh sb="6" eb="7">
      <t>ガツ</t>
    </rPh>
    <phoneticPr fontId="1"/>
  </si>
  <si>
    <t>該当年度の10月</t>
    <rPh sb="0" eb="2">
      <t>ガイトウ</t>
    </rPh>
    <rPh sb="2" eb="4">
      <t>ネンド</t>
    </rPh>
    <rPh sb="7" eb="8">
      <t>ガツ</t>
    </rPh>
    <phoneticPr fontId="1"/>
  </si>
  <si>
    <t>該当年度の11月</t>
    <rPh sb="0" eb="2">
      <t>ガイトウ</t>
    </rPh>
    <rPh sb="2" eb="4">
      <t>ネンド</t>
    </rPh>
    <rPh sb="7" eb="8">
      <t>ガツ</t>
    </rPh>
    <phoneticPr fontId="1"/>
  </si>
  <si>
    <t>該当年度の12月</t>
    <rPh sb="0" eb="2">
      <t>ガイトウ</t>
    </rPh>
    <rPh sb="2" eb="4">
      <t>ネンド</t>
    </rPh>
    <rPh sb="7" eb="8">
      <t>ガツ</t>
    </rPh>
    <phoneticPr fontId="1"/>
  </si>
  <si>
    <t>該当年度の1月</t>
    <rPh sb="0" eb="2">
      <t>ガイトウ</t>
    </rPh>
    <rPh sb="2" eb="4">
      <t>ネンド</t>
    </rPh>
    <rPh sb="6" eb="7">
      <t>ガツ</t>
    </rPh>
    <phoneticPr fontId="1"/>
  </si>
  <si>
    <t>該当年度の2月</t>
    <rPh sb="0" eb="2">
      <t>ガイトウ</t>
    </rPh>
    <rPh sb="2" eb="4">
      <t>ネンド</t>
    </rPh>
    <rPh sb="6" eb="7">
      <t>ガツ</t>
    </rPh>
    <phoneticPr fontId="1"/>
  </si>
  <si>
    <t>3</t>
    <phoneticPr fontId="1"/>
  </si>
  <si>
    <t>ラベル領域</t>
    <rPh sb="3" eb="5">
      <t>リョウイキ</t>
    </rPh>
    <phoneticPr fontId="1"/>
  </si>
  <si>
    <t>データ領域（１データ３行構成）</t>
    <rPh sb="3" eb="5">
      <t>リョウイキ</t>
    </rPh>
    <rPh sb="11" eb="12">
      <t>ギョウ</t>
    </rPh>
    <rPh sb="12" eb="14">
      <t>コウセイ</t>
    </rPh>
    <phoneticPr fontId="1"/>
  </si>
  <si>
    <t>データ</t>
  </si>
  <si>
    <t>データ</t>
    <phoneticPr fontId="1"/>
  </si>
  <si>
    <t>No</t>
    <phoneticPr fontId="1"/>
  </si>
  <si>
    <t>車種</t>
    <rPh sb="0" eb="2">
      <t>シャシュ</t>
    </rPh>
    <phoneticPr fontId="1"/>
  </si>
  <si>
    <t>部品番号</t>
    <rPh sb="0" eb="2">
      <t>ブヒン</t>
    </rPh>
    <rPh sb="2" eb="4">
      <t>バンゴウ</t>
    </rPh>
    <phoneticPr fontId="1"/>
  </si>
  <si>
    <t>ステージNo</t>
    <phoneticPr fontId="1"/>
  </si>
  <si>
    <t>工程名称</t>
    <rPh sb="0" eb="2">
      <t>コウテイ</t>
    </rPh>
    <rPh sb="2" eb="4">
      <t>メイショウ</t>
    </rPh>
    <phoneticPr fontId="1"/>
  </si>
  <si>
    <t>工具番号</t>
    <rPh sb="0" eb="2">
      <t>コウグ</t>
    </rPh>
    <rPh sb="2" eb="4">
      <t>バンゴウ</t>
    </rPh>
    <phoneticPr fontId="1"/>
  </si>
  <si>
    <t>起点ST</t>
    <rPh sb="0" eb="2">
      <t>キテン</t>
    </rPh>
    <phoneticPr fontId="1"/>
  </si>
  <si>
    <t>保守間近</t>
    <rPh sb="0" eb="2">
      <t>ホシュ</t>
    </rPh>
    <rPh sb="2" eb="4">
      <t>マヂカ</t>
    </rPh>
    <phoneticPr fontId="1"/>
  </si>
  <si>
    <t>保守切れ</t>
    <rPh sb="0" eb="2">
      <t>ホシュ</t>
    </rPh>
    <rPh sb="2" eb="3">
      <t>ギ</t>
    </rPh>
    <phoneticPr fontId="1"/>
  </si>
  <si>
    <t>起点ST年月</t>
    <rPh sb="0" eb="2">
      <t>キテン</t>
    </rPh>
    <rPh sb="4" eb="6">
      <t>ネンゲツ</t>
    </rPh>
    <phoneticPr fontId="1"/>
  </si>
  <si>
    <t>保守間近年月</t>
    <rPh sb="0" eb="2">
      <t>ホシュ</t>
    </rPh>
    <rPh sb="2" eb="4">
      <t>マヂカ</t>
    </rPh>
    <phoneticPr fontId="1"/>
  </si>
  <si>
    <t>保守切れ年月</t>
    <rPh sb="0" eb="2">
      <t>ホシュ</t>
    </rPh>
    <rPh sb="2" eb="3">
      <t>ギ</t>
    </rPh>
    <phoneticPr fontId="1"/>
  </si>
  <si>
    <t>起点STストローク</t>
    <rPh sb="0" eb="2">
      <t>キテン</t>
    </rPh>
    <phoneticPr fontId="1"/>
  </si>
  <si>
    <t>保守間近ストローク</t>
    <rPh sb="0" eb="2">
      <t>ホシュ</t>
    </rPh>
    <rPh sb="2" eb="4">
      <t>マヂカ</t>
    </rPh>
    <phoneticPr fontId="1"/>
  </si>
  <si>
    <t>保守切れストローク</t>
    <rPh sb="0" eb="2">
      <t>ホシュ</t>
    </rPh>
    <rPh sb="2" eb="3">
      <t>ギ</t>
    </rPh>
    <phoneticPr fontId="1"/>
  </si>
  <si>
    <t>年間予定台数</t>
    <rPh sb="0" eb="2">
      <t>ネンカン</t>
    </rPh>
    <rPh sb="2" eb="4">
      <t>ヨテイ</t>
    </rPh>
    <rPh sb="4" eb="6">
      <t>ダイスウ</t>
    </rPh>
    <phoneticPr fontId="1"/>
  </si>
  <si>
    <t>年間実績台数</t>
    <rPh sb="0" eb="2">
      <t>ネンカン</t>
    </rPh>
    <rPh sb="2" eb="4">
      <t>ジッセキ</t>
    </rPh>
    <rPh sb="4" eb="6">
      <t>ダイスウ</t>
    </rPh>
    <phoneticPr fontId="1"/>
  </si>
  <si>
    <t>年間台数差</t>
    <rPh sb="0" eb="2">
      <t>ネンカン</t>
    </rPh>
    <rPh sb="2" eb="4">
      <t>ダイスウ</t>
    </rPh>
    <rPh sb="4" eb="5">
      <t>サ</t>
    </rPh>
    <phoneticPr fontId="1"/>
  </si>
  <si>
    <t>予定台数</t>
    <rPh sb="0" eb="2">
      <t>ヨテイ</t>
    </rPh>
    <rPh sb="2" eb="4">
      <t>ダイスウ</t>
    </rPh>
    <phoneticPr fontId="1"/>
  </si>
  <si>
    <t>実績台数</t>
    <rPh sb="0" eb="2">
      <t>ジッセキ</t>
    </rPh>
    <rPh sb="2" eb="4">
      <t>ダイスウ</t>
    </rPh>
    <phoneticPr fontId="1"/>
  </si>
  <si>
    <t>保守計画</t>
    <rPh sb="0" eb="2">
      <t>ホシュ</t>
    </rPh>
    <rPh sb="2" eb="4">
      <t>ケイカク</t>
    </rPh>
    <phoneticPr fontId="1"/>
  </si>
  <si>
    <t>4月予定台数</t>
    <rPh sb="1" eb="2">
      <t>ガツ</t>
    </rPh>
    <rPh sb="2" eb="4">
      <t>ヨテイ</t>
    </rPh>
    <rPh sb="4" eb="6">
      <t>ダイスウ</t>
    </rPh>
    <phoneticPr fontId="1"/>
  </si>
  <si>
    <t>4月実績台数</t>
    <rPh sb="1" eb="2">
      <t>ガツ</t>
    </rPh>
    <rPh sb="2" eb="4">
      <t>ジッセキ</t>
    </rPh>
    <rPh sb="4" eb="6">
      <t>ダイスウ</t>
    </rPh>
    <phoneticPr fontId="1"/>
  </si>
  <si>
    <t>4月保守計画</t>
    <rPh sb="1" eb="2">
      <t>ガツ</t>
    </rPh>
    <rPh sb="2" eb="4">
      <t>ホシュ</t>
    </rPh>
    <rPh sb="4" eb="6">
      <t>ケイカク</t>
    </rPh>
    <phoneticPr fontId="1"/>
  </si>
  <si>
    <t>5月予定台数</t>
    <rPh sb="1" eb="2">
      <t>ガツ</t>
    </rPh>
    <rPh sb="2" eb="4">
      <t>ヨテイ</t>
    </rPh>
    <rPh sb="4" eb="6">
      <t>ダイスウ</t>
    </rPh>
    <phoneticPr fontId="1"/>
  </si>
  <si>
    <t>5月実績台数</t>
    <rPh sb="1" eb="2">
      <t>ガツ</t>
    </rPh>
    <rPh sb="2" eb="4">
      <t>ジッセキ</t>
    </rPh>
    <rPh sb="4" eb="6">
      <t>ダイスウ</t>
    </rPh>
    <phoneticPr fontId="1"/>
  </si>
  <si>
    <t>5月保守計画</t>
    <rPh sb="1" eb="2">
      <t>ガツ</t>
    </rPh>
    <rPh sb="2" eb="4">
      <t>ホシュ</t>
    </rPh>
    <rPh sb="4" eb="6">
      <t>ケイカク</t>
    </rPh>
    <phoneticPr fontId="1"/>
  </si>
  <si>
    <t>6月予定台数</t>
    <rPh sb="1" eb="2">
      <t>ガツ</t>
    </rPh>
    <rPh sb="2" eb="4">
      <t>ヨテイ</t>
    </rPh>
    <rPh sb="4" eb="6">
      <t>ダイスウ</t>
    </rPh>
    <phoneticPr fontId="1"/>
  </si>
  <si>
    <t>6月実績台数</t>
    <rPh sb="1" eb="2">
      <t>ガツ</t>
    </rPh>
    <rPh sb="2" eb="4">
      <t>ジッセキ</t>
    </rPh>
    <rPh sb="4" eb="6">
      <t>ダイスウ</t>
    </rPh>
    <phoneticPr fontId="1"/>
  </si>
  <si>
    <t>6月保守計画</t>
    <rPh sb="1" eb="2">
      <t>ガツ</t>
    </rPh>
    <rPh sb="2" eb="4">
      <t>ホシュ</t>
    </rPh>
    <rPh sb="4" eb="6">
      <t>ケイカク</t>
    </rPh>
    <phoneticPr fontId="1"/>
  </si>
  <si>
    <t>7月予定台数</t>
    <rPh sb="1" eb="2">
      <t>ガツ</t>
    </rPh>
    <rPh sb="2" eb="4">
      <t>ヨテイ</t>
    </rPh>
    <rPh sb="4" eb="6">
      <t>ダイスウ</t>
    </rPh>
    <phoneticPr fontId="1"/>
  </si>
  <si>
    <t>7月実績台数</t>
    <rPh sb="1" eb="2">
      <t>ガツ</t>
    </rPh>
    <rPh sb="2" eb="4">
      <t>ジッセキ</t>
    </rPh>
    <rPh sb="4" eb="6">
      <t>ダイスウ</t>
    </rPh>
    <phoneticPr fontId="1"/>
  </si>
  <si>
    <t>7月保守計画</t>
    <rPh sb="1" eb="2">
      <t>ガツ</t>
    </rPh>
    <rPh sb="2" eb="4">
      <t>ホシュ</t>
    </rPh>
    <rPh sb="4" eb="6">
      <t>ケイカク</t>
    </rPh>
    <phoneticPr fontId="1"/>
  </si>
  <si>
    <t>8月予定台数</t>
    <rPh sb="1" eb="2">
      <t>ガツ</t>
    </rPh>
    <rPh sb="2" eb="4">
      <t>ヨテイ</t>
    </rPh>
    <rPh sb="4" eb="6">
      <t>ダイスウ</t>
    </rPh>
    <phoneticPr fontId="1"/>
  </si>
  <si>
    <t>8月実績台数</t>
    <rPh sb="1" eb="2">
      <t>ガツ</t>
    </rPh>
    <rPh sb="2" eb="4">
      <t>ジッセキ</t>
    </rPh>
    <rPh sb="4" eb="6">
      <t>ダイスウ</t>
    </rPh>
    <phoneticPr fontId="1"/>
  </si>
  <si>
    <t>8月保守計画</t>
    <rPh sb="1" eb="2">
      <t>ガツ</t>
    </rPh>
    <rPh sb="2" eb="4">
      <t>ホシュ</t>
    </rPh>
    <rPh sb="4" eb="6">
      <t>ケイカク</t>
    </rPh>
    <phoneticPr fontId="1"/>
  </si>
  <si>
    <t>9月予定台数</t>
    <rPh sb="1" eb="2">
      <t>ガツ</t>
    </rPh>
    <rPh sb="2" eb="4">
      <t>ヨテイ</t>
    </rPh>
    <rPh sb="4" eb="6">
      <t>ダイスウ</t>
    </rPh>
    <phoneticPr fontId="1"/>
  </si>
  <si>
    <t>9月実績台数</t>
    <rPh sb="1" eb="2">
      <t>ガツ</t>
    </rPh>
    <rPh sb="2" eb="4">
      <t>ジッセキ</t>
    </rPh>
    <rPh sb="4" eb="6">
      <t>ダイスウ</t>
    </rPh>
    <phoneticPr fontId="1"/>
  </si>
  <si>
    <t>9月保守計画</t>
    <rPh sb="1" eb="2">
      <t>ガツ</t>
    </rPh>
    <rPh sb="2" eb="4">
      <t>ホシュ</t>
    </rPh>
    <rPh sb="4" eb="6">
      <t>ケイカク</t>
    </rPh>
    <phoneticPr fontId="1"/>
  </si>
  <si>
    <t>10月予定台数</t>
    <rPh sb="2" eb="3">
      <t>ガツ</t>
    </rPh>
    <rPh sb="3" eb="5">
      <t>ヨテイ</t>
    </rPh>
    <rPh sb="5" eb="7">
      <t>ダイスウ</t>
    </rPh>
    <phoneticPr fontId="1"/>
  </si>
  <si>
    <t>10月実績台数</t>
    <rPh sb="2" eb="3">
      <t>ガツ</t>
    </rPh>
    <rPh sb="3" eb="5">
      <t>ジッセキ</t>
    </rPh>
    <rPh sb="5" eb="7">
      <t>ダイスウ</t>
    </rPh>
    <phoneticPr fontId="1"/>
  </si>
  <si>
    <t>10月保守計画</t>
    <rPh sb="2" eb="3">
      <t>ガツ</t>
    </rPh>
    <rPh sb="3" eb="5">
      <t>ホシュ</t>
    </rPh>
    <rPh sb="5" eb="7">
      <t>ケイカク</t>
    </rPh>
    <phoneticPr fontId="1"/>
  </si>
  <si>
    <t>11月予定台数</t>
    <rPh sb="2" eb="3">
      <t>ガツ</t>
    </rPh>
    <rPh sb="3" eb="5">
      <t>ヨテイ</t>
    </rPh>
    <rPh sb="5" eb="7">
      <t>ダイスウ</t>
    </rPh>
    <phoneticPr fontId="1"/>
  </si>
  <si>
    <t>11月実績台数</t>
    <rPh sb="2" eb="3">
      <t>ガツ</t>
    </rPh>
    <rPh sb="3" eb="5">
      <t>ジッセキ</t>
    </rPh>
    <rPh sb="5" eb="7">
      <t>ダイスウ</t>
    </rPh>
    <phoneticPr fontId="1"/>
  </si>
  <si>
    <t>11月保守計画</t>
    <rPh sb="2" eb="3">
      <t>ガツ</t>
    </rPh>
    <rPh sb="3" eb="5">
      <t>ホシュ</t>
    </rPh>
    <rPh sb="5" eb="7">
      <t>ケイカク</t>
    </rPh>
    <phoneticPr fontId="1"/>
  </si>
  <si>
    <t>12月予定台数</t>
    <rPh sb="2" eb="3">
      <t>ガツ</t>
    </rPh>
    <rPh sb="3" eb="5">
      <t>ヨテイ</t>
    </rPh>
    <rPh sb="5" eb="7">
      <t>ダイスウ</t>
    </rPh>
    <phoneticPr fontId="1"/>
  </si>
  <si>
    <t>12月実績台数</t>
    <rPh sb="2" eb="3">
      <t>ガツ</t>
    </rPh>
    <rPh sb="3" eb="5">
      <t>ジッセキ</t>
    </rPh>
    <rPh sb="5" eb="7">
      <t>ダイスウ</t>
    </rPh>
    <phoneticPr fontId="1"/>
  </si>
  <si>
    <t>12月保守計画</t>
    <rPh sb="2" eb="3">
      <t>ガツ</t>
    </rPh>
    <rPh sb="3" eb="5">
      <t>ホシュ</t>
    </rPh>
    <rPh sb="5" eb="7">
      <t>ケイカク</t>
    </rPh>
    <phoneticPr fontId="1"/>
  </si>
  <si>
    <t>1月予定台数</t>
    <rPh sb="1" eb="2">
      <t>ガツ</t>
    </rPh>
    <rPh sb="2" eb="4">
      <t>ヨテイ</t>
    </rPh>
    <rPh sb="4" eb="6">
      <t>ダイスウ</t>
    </rPh>
    <phoneticPr fontId="1"/>
  </si>
  <si>
    <t>1月実績台数</t>
    <rPh sb="1" eb="2">
      <t>ガツ</t>
    </rPh>
    <rPh sb="2" eb="4">
      <t>ジッセキ</t>
    </rPh>
    <rPh sb="4" eb="6">
      <t>ダイスウ</t>
    </rPh>
    <phoneticPr fontId="1"/>
  </si>
  <si>
    <t>1月保守計画</t>
    <rPh sb="1" eb="2">
      <t>ガツ</t>
    </rPh>
    <rPh sb="2" eb="4">
      <t>ホシュ</t>
    </rPh>
    <rPh sb="4" eb="6">
      <t>ケイカク</t>
    </rPh>
    <phoneticPr fontId="1"/>
  </si>
  <si>
    <t>2月予定台数</t>
    <rPh sb="1" eb="2">
      <t>ガツ</t>
    </rPh>
    <rPh sb="2" eb="4">
      <t>ヨテイ</t>
    </rPh>
    <rPh sb="4" eb="6">
      <t>ダイスウ</t>
    </rPh>
    <phoneticPr fontId="1"/>
  </si>
  <si>
    <t>2月実績台数</t>
    <rPh sb="1" eb="2">
      <t>ガツ</t>
    </rPh>
    <rPh sb="2" eb="4">
      <t>ジッセキ</t>
    </rPh>
    <rPh sb="4" eb="6">
      <t>ダイスウ</t>
    </rPh>
    <phoneticPr fontId="1"/>
  </si>
  <si>
    <t>2月保守計画</t>
    <rPh sb="1" eb="2">
      <t>ガツ</t>
    </rPh>
    <rPh sb="2" eb="4">
      <t>ホシュ</t>
    </rPh>
    <rPh sb="4" eb="6">
      <t>ケイカク</t>
    </rPh>
    <phoneticPr fontId="1"/>
  </si>
  <si>
    <t>3月予定台数</t>
    <rPh sb="1" eb="2">
      <t>ガツ</t>
    </rPh>
    <rPh sb="2" eb="4">
      <t>ヨテイ</t>
    </rPh>
    <rPh sb="4" eb="6">
      <t>ダイスウ</t>
    </rPh>
    <phoneticPr fontId="1"/>
  </si>
  <si>
    <t>3月実績台数</t>
    <rPh sb="1" eb="2">
      <t>ガツ</t>
    </rPh>
    <rPh sb="2" eb="4">
      <t>ジッセキ</t>
    </rPh>
    <rPh sb="4" eb="6">
      <t>ダイスウ</t>
    </rPh>
    <phoneticPr fontId="1"/>
  </si>
  <si>
    <t>3月保守計画</t>
    <rPh sb="1" eb="2">
      <t>ガツ</t>
    </rPh>
    <rPh sb="2" eb="4">
      <t>ホシュ</t>
    </rPh>
    <rPh sb="4" eb="6">
      <t>ケイカク</t>
    </rPh>
    <phoneticPr fontId="1"/>
  </si>
  <si>
    <t>数値</t>
    <rPh sb="0" eb="2">
      <t>スウチ</t>
    </rPh>
    <phoneticPr fontId="1"/>
  </si>
  <si>
    <t>文字列</t>
    <rPh sb="0" eb="3">
      <t>モジレツ</t>
    </rPh>
    <phoneticPr fontId="1"/>
  </si>
  <si>
    <t>桁区切り</t>
    <rPh sb="0" eb="1">
      <t>ケタ</t>
    </rPh>
    <rPh sb="1" eb="3">
      <t>クギ</t>
    </rPh>
    <phoneticPr fontId="1"/>
  </si>
  <si>
    <t>mm"月"</t>
  </si>
  <si>
    <t>金型保守計画表</t>
    <rPh sb="0" eb="7">
      <t>カナガタホシュケイカクヒョウ</t>
    </rPh>
    <phoneticPr fontId="1"/>
  </si>
  <si>
    <t>均等割</t>
    <rPh sb="0" eb="3">
      <t>キントウワリ</t>
    </rPh>
    <phoneticPr fontId="1"/>
  </si>
  <si>
    <t>5</t>
    <phoneticPr fontId="1"/>
  </si>
  <si>
    <t>左</t>
    <rPh sb="0" eb="1">
      <t>ヒダリ</t>
    </rPh>
    <phoneticPr fontId="1"/>
  </si>
  <si>
    <t>行高</t>
    <rPh sb="0" eb="1">
      <t>ギョウ</t>
    </rPh>
    <rPh sb="1" eb="2">
      <t>タカ</t>
    </rPh>
    <phoneticPr fontId="1"/>
  </si>
  <si>
    <t>列幅</t>
    <rPh sb="0" eb="2">
      <t>レツハバ</t>
    </rPh>
    <phoneticPr fontId="1"/>
  </si>
  <si>
    <t>※セルの罫線設定については外部出力設計書を参照</t>
    <rPh sb="4" eb="6">
      <t>ケイセン</t>
    </rPh>
    <rPh sb="6" eb="8">
      <t>セッテイ</t>
    </rPh>
    <rPh sb="13" eb="15">
      <t>ガイブ</t>
    </rPh>
    <rPh sb="15" eb="17">
      <t>シュツリョク</t>
    </rPh>
    <rPh sb="17" eb="20">
      <t>セッケイショ</t>
    </rPh>
    <rPh sb="21" eb="23">
      <t>サンショウ</t>
    </rPh>
    <phoneticPr fontId="1"/>
  </si>
  <si>
    <t>Excel出力情報設定</t>
    <rPh sb="5" eb="7">
      <t>シュツリョク</t>
    </rPh>
    <rPh sb="7" eb="9">
      <t>ジョウホウ</t>
    </rPh>
    <rPh sb="9" eb="11">
      <t>セッテイ</t>
    </rPh>
    <phoneticPr fontId="4"/>
  </si>
  <si>
    <t>Excel出力情報を以下の様に設定する。</t>
    <rPh sb="5" eb="7">
      <t>シュツリョク</t>
    </rPh>
    <rPh sb="7" eb="9">
      <t>ジョウホウ</t>
    </rPh>
    <rPh sb="10" eb="12">
      <t>イカ</t>
    </rPh>
    <rPh sb="13" eb="14">
      <t>ヨウ</t>
    </rPh>
    <rPh sb="15" eb="17">
      <t>セッテイ</t>
    </rPh>
    <phoneticPr fontId="4"/>
  </si>
  <si>
    <t>帳票名</t>
    <rPh sb="0" eb="2">
      <t>チョウヒョウ</t>
    </rPh>
    <rPh sb="2" eb="3">
      <t>メイ</t>
    </rPh>
    <phoneticPr fontId="1"/>
  </si>
  <si>
    <t>テンプレートファイル名</t>
    <rPh sb="10" eb="11">
      <t>メイ</t>
    </rPh>
    <phoneticPr fontId="1"/>
  </si>
  <si>
    <t>保存ファイル名</t>
    <rPh sb="0" eb="2">
      <t>ホゾン</t>
    </rPh>
    <rPh sb="6" eb="7">
      <t>メイ</t>
    </rPh>
    <phoneticPr fontId="1"/>
  </si>
  <si>
    <t>ダイアログタイトル</t>
    <phoneticPr fontId="1"/>
  </si>
  <si>
    <t>金型保守計画表base.xlsx</t>
    <phoneticPr fontId="1"/>
  </si>
  <si>
    <t>金型保守計画表保存</t>
    <rPh sb="0" eb="7">
      <t>カナガタホシュケイカクヒョウ</t>
    </rPh>
    <rPh sb="7" eb="9">
      <t>ホゾン</t>
    </rPh>
    <phoneticPr fontId="1"/>
  </si>
  <si>
    <t>Excel出力共通処理</t>
    <rPh sb="5" eb="7">
      <t>シュツリョク</t>
    </rPh>
    <rPh sb="7" eb="9">
      <t>キョウツウ</t>
    </rPh>
    <rPh sb="9" eb="11">
      <t>ショリ</t>
    </rPh>
    <phoneticPr fontId="4"/>
  </si>
  <si>
    <t>ファイルレイアウトに従い、一覧表データをエクセルシートに出力する。</t>
    <rPh sb="10" eb="11">
      <t>シタガ</t>
    </rPh>
    <rPh sb="13" eb="15">
      <t>イチラン</t>
    </rPh>
    <rPh sb="15" eb="16">
      <t>ヒョウ</t>
    </rPh>
    <rPh sb="28" eb="30">
      <t>シュツリョク</t>
    </rPh>
    <phoneticPr fontId="1"/>
  </si>
  <si>
    <t>検索処理チェック</t>
    <rPh sb="0" eb="2">
      <t>ケンサク</t>
    </rPh>
    <rPh sb="2" eb="4">
      <t>ショリ</t>
    </rPh>
    <phoneticPr fontId="1"/>
  </si>
  <si>
    <t>検索処理に必要な情報が指定されているかチェックする。</t>
    <rPh sb="0" eb="2">
      <t>ケンサク</t>
    </rPh>
    <rPh sb="2" eb="4">
      <t>ショリ</t>
    </rPh>
    <rPh sb="5" eb="7">
      <t>ヒツヨウ</t>
    </rPh>
    <rPh sb="8" eb="10">
      <t>ジョウホウ</t>
    </rPh>
    <rPh sb="11" eb="13">
      <t>シテイ</t>
    </rPh>
    <phoneticPr fontId="1"/>
  </si>
  <si>
    <t>チェック項目</t>
    <rPh sb="4" eb="6">
      <t>コウモク</t>
    </rPh>
    <phoneticPr fontId="4"/>
  </si>
  <si>
    <t>以下をチェック項目とする。</t>
    <rPh sb="0" eb="2">
      <t>イカ</t>
    </rPh>
    <rPh sb="7" eb="9">
      <t>コウモク</t>
    </rPh>
    <phoneticPr fontId="1"/>
  </si>
  <si>
    <t>チェックエラー</t>
    <phoneticPr fontId="4"/>
  </si>
  <si>
    <t>以下メッセージを表示して処理を終了する。</t>
    <rPh sb="0" eb="2">
      <t>イカ</t>
    </rPh>
    <rPh sb="8" eb="10">
      <t>ヒョウジ</t>
    </rPh>
    <rPh sb="12" eb="14">
      <t>ショリ</t>
    </rPh>
    <rPh sb="15" eb="17">
      <t>シュウリョウ</t>
    </rPh>
    <phoneticPr fontId="1"/>
  </si>
  <si>
    <t>検索条件の指定必須項目：&lt;指定不足項目をカンマ編集表示&gt;が入力されていないため、検索処理を実施できません。</t>
    <rPh sb="0" eb="2">
      <t>ケンサク</t>
    </rPh>
    <rPh sb="2" eb="4">
      <t>ジョウケン</t>
    </rPh>
    <rPh sb="5" eb="7">
      <t>シテイ</t>
    </rPh>
    <rPh sb="7" eb="9">
      <t>ヒッス</t>
    </rPh>
    <rPh sb="9" eb="11">
      <t>コウモク</t>
    </rPh>
    <rPh sb="13" eb="15">
      <t>シテイ</t>
    </rPh>
    <rPh sb="15" eb="17">
      <t>ブソク</t>
    </rPh>
    <rPh sb="17" eb="19">
      <t>コウモク</t>
    </rPh>
    <rPh sb="23" eb="25">
      <t>ヘンシュウ</t>
    </rPh>
    <rPh sb="25" eb="27">
      <t>ヒョウジ</t>
    </rPh>
    <rPh sb="29" eb="31">
      <t>ニュウリョク</t>
    </rPh>
    <phoneticPr fontId="1"/>
  </si>
  <si>
    <t>指定された検索条件によりデータを検索します。</t>
    <phoneticPr fontId="1"/>
  </si>
  <si>
    <t>処理を開始してよろしいですか？</t>
    <phoneticPr fontId="1"/>
  </si>
  <si>
    <t>共通処理へfalseを返す</t>
    <rPh sb="0" eb="2">
      <t>キョウツウ</t>
    </rPh>
    <rPh sb="2" eb="4">
      <t>ショリ</t>
    </rPh>
    <rPh sb="11" eb="12">
      <t>カエ</t>
    </rPh>
    <phoneticPr fontId="1"/>
  </si>
  <si>
    <t>「はい」ボタンクリック</t>
    <phoneticPr fontId="1"/>
  </si>
  <si>
    <t>共通処理へTrueを返す</t>
    <rPh sb="0" eb="2">
      <t>キョウツウ</t>
    </rPh>
    <rPh sb="2" eb="4">
      <t>ショリ</t>
    </rPh>
    <rPh sb="10" eb="11">
      <t>カエ</t>
    </rPh>
    <phoneticPr fontId="1"/>
  </si>
  <si>
    <t>””及び未選択</t>
    <phoneticPr fontId="1"/>
  </si>
  <si>
    <t>一覧表更新</t>
    <rPh sb="0" eb="2">
      <t>イチラン</t>
    </rPh>
    <rPh sb="2" eb="3">
      <t>ヒョウ</t>
    </rPh>
    <rPh sb="3" eb="5">
      <t>コウシン</t>
    </rPh>
    <phoneticPr fontId="1"/>
  </si>
  <si>
    <t>生産台数１台に対し、該当部品を複数生産する場合に備え、部品番号マスタにその係数地が保存されている。</t>
    <rPh sb="0" eb="2">
      <t>セイサン</t>
    </rPh>
    <rPh sb="2" eb="4">
      <t>ダイスウ</t>
    </rPh>
    <rPh sb="5" eb="6">
      <t>ダイ</t>
    </rPh>
    <rPh sb="7" eb="8">
      <t>タイ</t>
    </rPh>
    <rPh sb="10" eb="12">
      <t>ガイトウ</t>
    </rPh>
    <rPh sb="12" eb="14">
      <t>ブヒン</t>
    </rPh>
    <rPh sb="15" eb="17">
      <t>フクスウ</t>
    </rPh>
    <rPh sb="17" eb="19">
      <t>セイサン</t>
    </rPh>
    <rPh sb="21" eb="23">
      <t>バアイ</t>
    </rPh>
    <rPh sb="24" eb="25">
      <t>ソナ</t>
    </rPh>
    <rPh sb="27" eb="29">
      <t>ブヒン</t>
    </rPh>
    <rPh sb="29" eb="31">
      <t>バンゴウ</t>
    </rPh>
    <rPh sb="37" eb="39">
      <t>ケイスウ</t>
    </rPh>
    <rPh sb="39" eb="40">
      <t>チ</t>
    </rPh>
    <rPh sb="41" eb="43">
      <t>ホゾン</t>
    </rPh>
    <phoneticPr fontId="1"/>
  </si>
  <si>
    <t>以降、保守計画のストローク値を算出する際は、この係数を生産台数に乗算して算出する。</t>
    <rPh sb="0" eb="2">
      <t>イコウ</t>
    </rPh>
    <rPh sb="3" eb="5">
      <t>ホシュ</t>
    </rPh>
    <rPh sb="5" eb="7">
      <t>ケイカク</t>
    </rPh>
    <rPh sb="13" eb="14">
      <t>チ</t>
    </rPh>
    <rPh sb="15" eb="17">
      <t>サンシュツ</t>
    </rPh>
    <rPh sb="19" eb="20">
      <t>サイ</t>
    </rPh>
    <rPh sb="24" eb="26">
      <t>ケイスウ</t>
    </rPh>
    <rPh sb="27" eb="29">
      <t>セイサン</t>
    </rPh>
    <rPh sb="29" eb="31">
      <t>ダイスウ</t>
    </rPh>
    <rPh sb="32" eb="34">
      <t>ジョウサン</t>
    </rPh>
    <rPh sb="36" eb="38">
      <t>サンシュツ</t>
    </rPh>
    <phoneticPr fontId="1"/>
  </si>
  <si>
    <t>係数の取得は以下の条件で取得する。</t>
    <rPh sb="0" eb="2">
      <t>ケイスウ</t>
    </rPh>
    <rPh sb="3" eb="5">
      <t>シュトク</t>
    </rPh>
    <rPh sb="6" eb="8">
      <t>イカ</t>
    </rPh>
    <rPh sb="9" eb="11">
      <t>ジョウケン</t>
    </rPh>
    <rPh sb="12" eb="14">
      <t>シュトク</t>
    </rPh>
    <phoneticPr fontId="1"/>
  </si>
  <si>
    <t>main_masters</t>
    <phoneticPr fontId="1"/>
  </si>
  <si>
    <t>部品番号マスタ.製造係数</t>
    <rPh sb="0" eb="4">
      <t>ブヒンバンゴウ</t>
    </rPh>
    <rPh sb="8" eb="10">
      <t>セイゾウ</t>
    </rPh>
    <rPh sb="10" eb="12">
      <t>ケイスウ</t>
    </rPh>
    <phoneticPr fontId="1"/>
  </si>
  <si>
    <t>係数取得</t>
    <rPh sb="0" eb="2">
      <t>ケイスウ</t>
    </rPh>
    <rPh sb="2" eb="4">
      <t>シュトク</t>
    </rPh>
    <phoneticPr fontId="1"/>
  </si>
  <si>
    <t>係数取得エラー</t>
    <rPh sb="0" eb="2">
      <t>ケイスウ</t>
    </rPh>
    <rPh sb="2" eb="4">
      <t>シュトク</t>
    </rPh>
    <phoneticPr fontId="1"/>
  </si>
  <si>
    <t>該当する部品番号のデータが存在しない、もしくは存在しても係数の値がゼロの場合、係数値はゼロに設定する。</t>
    <rPh sb="0" eb="2">
      <t>ガイトウ</t>
    </rPh>
    <rPh sb="4" eb="6">
      <t>ブヒン</t>
    </rPh>
    <rPh sb="6" eb="8">
      <t>バンゴウ</t>
    </rPh>
    <rPh sb="13" eb="15">
      <t>ソンザイ</t>
    </rPh>
    <rPh sb="23" eb="25">
      <t>ソンザイ</t>
    </rPh>
    <rPh sb="28" eb="30">
      <t>ケイスウ</t>
    </rPh>
    <rPh sb="31" eb="32">
      <t>アタイ</t>
    </rPh>
    <rPh sb="36" eb="38">
      <t>バアイ</t>
    </rPh>
    <rPh sb="39" eb="41">
      <t>ケイスウ</t>
    </rPh>
    <rPh sb="41" eb="42">
      <t>チ</t>
    </rPh>
    <rPh sb="46" eb="48">
      <t>セッテイ</t>
    </rPh>
    <phoneticPr fontId="1"/>
  </si>
  <si>
    <t>係数をゼロに設定することにより、保守計画ストローク値の算出値がゼロになるため、ユーザーに不備を知らせるためゼロに設定する。</t>
    <rPh sb="0" eb="2">
      <t>ケイスウ</t>
    </rPh>
    <rPh sb="6" eb="8">
      <t>セッテイ</t>
    </rPh>
    <rPh sb="16" eb="18">
      <t>ホシュ</t>
    </rPh>
    <rPh sb="18" eb="20">
      <t>ケイカク</t>
    </rPh>
    <rPh sb="25" eb="26">
      <t>チ</t>
    </rPh>
    <rPh sb="27" eb="29">
      <t>サンシュツ</t>
    </rPh>
    <rPh sb="29" eb="30">
      <t>チ</t>
    </rPh>
    <rPh sb="44" eb="46">
      <t>フビ</t>
    </rPh>
    <rPh sb="47" eb="48">
      <t>シ</t>
    </rPh>
    <rPh sb="56" eb="58">
      <t>セッテイ</t>
    </rPh>
    <phoneticPr fontId="1"/>
  </si>
  <si>
    <t>4月の保守計画ストローク値は実績台数に係数を乗算した値に起点ストローク値を加算して算出する。</t>
    <rPh sb="1" eb="2">
      <t>ガツ</t>
    </rPh>
    <rPh sb="3" eb="5">
      <t>ホシュ</t>
    </rPh>
    <rPh sb="5" eb="7">
      <t>ケイカク</t>
    </rPh>
    <rPh sb="12" eb="13">
      <t>チ</t>
    </rPh>
    <rPh sb="14" eb="16">
      <t>ジッセキ</t>
    </rPh>
    <rPh sb="16" eb="18">
      <t>ダイスウ</t>
    </rPh>
    <rPh sb="19" eb="21">
      <t>ケイスウ</t>
    </rPh>
    <rPh sb="22" eb="24">
      <t>ジョウサン</t>
    </rPh>
    <rPh sb="26" eb="27">
      <t>アタイ</t>
    </rPh>
    <rPh sb="37" eb="39">
      <t>カサン</t>
    </rPh>
    <rPh sb="41" eb="43">
      <t>サンシュツ</t>
    </rPh>
    <phoneticPr fontId="1"/>
  </si>
  <si>
    <t>４月の保守計画ストローク値</t>
    <rPh sb="1" eb="2">
      <t>ガツ</t>
    </rPh>
    <phoneticPr fontId="1"/>
  </si>
  <si>
    <t>５月～処理月の保守計画ストローク値は実績台数に係数を乗算した値に該当月前月の保守計画ストローク値を加算して算出する。</t>
    <rPh sb="1" eb="2">
      <t>ガツ</t>
    </rPh>
    <rPh sb="3" eb="5">
      <t>ショリ</t>
    </rPh>
    <rPh sb="5" eb="6">
      <t>ゲツ</t>
    </rPh>
    <rPh sb="7" eb="9">
      <t>ホシュ</t>
    </rPh>
    <rPh sb="9" eb="11">
      <t>ケイカク</t>
    </rPh>
    <rPh sb="16" eb="17">
      <t>チ</t>
    </rPh>
    <rPh sb="18" eb="20">
      <t>ジッセキ</t>
    </rPh>
    <rPh sb="20" eb="22">
      <t>ダイスウ</t>
    </rPh>
    <rPh sb="23" eb="25">
      <t>ケイスウ</t>
    </rPh>
    <rPh sb="26" eb="28">
      <t>ジョウサン</t>
    </rPh>
    <rPh sb="30" eb="31">
      <t>アタイ</t>
    </rPh>
    <rPh sb="32" eb="34">
      <t>ガイトウ</t>
    </rPh>
    <rPh sb="34" eb="35">
      <t>ゲツ</t>
    </rPh>
    <rPh sb="35" eb="37">
      <t>ゼンゲツ</t>
    </rPh>
    <rPh sb="38" eb="40">
      <t>ホシュ</t>
    </rPh>
    <rPh sb="40" eb="42">
      <t>ケイカク</t>
    </rPh>
    <rPh sb="47" eb="48">
      <t>チ</t>
    </rPh>
    <rPh sb="49" eb="51">
      <t>カサン</t>
    </rPh>
    <rPh sb="53" eb="55">
      <t>サンシュツ</t>
    </rPh>
    <phoneticPr fontId="1"/>
  </si>
  <si>
    <t>５月～処理月前月の保守計画ストローク値</t>
    <rPh sb="1" eb="2">
      <t>ガツ</t>
    </rPh>
    <rPh sb="3" eb="5">
      <t>ショリ</t>
    </rPh>
    <rPh sb="5" eb="6">
      <t>ゲツ</t>
    </rPh>
    <rPh sb="6" eb="8">
      <t>ゼンゲツ</t>
    </rPh>
    <rPh sb="9" eb="11">
      <t>ホシュ</t>
    </rPh>
    <rPh sb="11" eb="13">
      <t>ケイカク</t>
    </rPh>
    <rPh sb="18" eb="19">
      <t>チ</t>
    </rPh>
    <phoneticPr fontId="1"/>
  </si>
  <si>
    <t>処理月以降の保守計画ストローク値</t>
    <rPh sb="0" eb="2">
      <t>ショリ</t>
    </rPh>
    <rPh sb="2" eb="3">
      <t>ゲツ</t>
    </rPh>
    <rPh sb="3" eb="5">
      <t>イコウ</t>
    </rPh>
    <rPh sb="6" eb="8">
      <t>ホシュ</t>
    </rPh>
    <rPh sb="8" eb="10">
      <t>ケイカク</t>
    </rPh>
    <rPh sb="15" eb="16">
      <t>チ</t>
    </rPh>
    <phoneticPr fontId="1"/>
  </si>
  <si>
    <t>処理月以降の保守計画ストローク値は予定台数に係数を乗算した値に該当月前月の保守計画ストローク値を加算して算出する。</t>
    <rPh sb="0" eb="2">
      <t>ショリ</t>
    </rPh>
    <rPh sb="2" eb="3">
      <t>ゲツ</t>
    </rPh>
    <rPh sb="3" eb="5">
      <t>イコウ</t>
    </rPh>
    <rPh sb="6" eb="8">
      <t>ホシュ</t>
    </rPh>
    <rPh sb="8" eb="10">
      <t>ケイカク</t>
    </rPh>
    <rPh sb="15" eb="16">
      <t>チ</t>
    </rPh>
    <rPh sb="17" eb="19">
      <t>ヨテイ</t>
    </rPh>
    <rPh sb="19" eb="21">
      <t>ダイスウ</t>
    </rPh>
    <rPh sb="22" eb="24">
      <t>ケイスウ</t>
    </rPh>
    <phoneticPr fontId="1"/>
  </si>
  <si>
    <t>保守計画ストローク値算出方法</t>
    <rPh sb="0" eb="4">
      <t>ホシュケイカク</t>
    </rPh>
    <rPh sb="9" eb="10">
      <t>チ</t>
    </rPh>
    <rPh sb="10" eb="12">
      <t>サンシュツ</t>
    </rPh>
    <rPh sb="12" eb="14">
      <t>ホウホウ</t>
    </rPh>
    <phoneticPr fontId="1"/>
  </si>
  <si>
    <t>算出した保守計画ストローク値が保守間近の値より大きい値になった場合、該当セルの背景色を黄色（RGB:255.255.0）に設定、文字を太文字に設定する。</t>
    <rPh sb="0" eb="2">
      <t>サンシュツ</t>
    </rPh>
    <rPh sb="4" eb="8">
      <t>ホシュケイカク</t>
    </rPh>
    <rPh sb="13" eb="14">
      <t>チ</t>
    </rPh>
    <rPh sb="15" eb="17">
      <t>ホシュ</t>
    </rPh>
    <rPh sb="17" eb="19">
      <t>マヂカ</t>
    </rPh>
    <rPh sb="20" eb="21">
      <t>チ</t>
    </rPh>
    <rPh sb="23" eb="24">
      <t>オオ</t>
    </rPh>
    <rPh sb="26" eb="27">
      <t>アタイ</t>
    </rPh>
    <rPh sb="31" eb="33">
      <t>バアイ</t>
    </rPh>
    <rPh sb="34" eb="36">
      <t>ガイトウ</t>
    </rPh>
    <rPh sb="39" eb="42">
      <t>ハイケイショク</t>
    </rPh>
    <rPh sb="43" eb="45">
      <t>キイロ</t>
    </rPh>
    <rPh sb="61" eb="63">
      <t>セッテイ</t>
    </rPh>
    <rPh sb="64" eb="66">
      <t>モジ</t>
    </rPh>
    <rPh sb="67" eb="70">
      <t>フトモジ</t>
    </rPh>
    <rPh sb="71" eb="73">
      <t>セッテイ</t>
    </rPh>
    <phoneticPr fontId="1"/>
  </si>
  <si>
    <t>算出した保守計画ストローク値が保守切れ値よりも大きい値になった場合、以下の様にセルを設定する。</t>
    <rPh sb="0" eb="2">
      <t>サンシュツ</t>
    </rPh>
    <rPh sb="4" eb="8">
      <t>ホシュケイカク</t>
    </rPh>
    <rPh sb="13" eb="14">
      <t>チ</t>
    </rPh>
    <rPh sb="15" eb="17">
      <t>ホシュ</t>
    </rPh>
    <rPh sb="17" eb="18">
      <t>ギ</t>
    </rPh>
    <rPh sb="19" eb="20">
      <t>チ</t>
    </rPh>
    <rPh sb="23" eb="24">
      <t>オオ</t>
    </rPh>
    <rPh sb="26" eb="27">
      <t>アタイ</t>
    </rPh>
    <rPh sb="31" eb="33">
      <t>バアイ</t>
    </rPh>
    <rPh sb="34" eb="36">
      <t>イカ</t>
    </rPh>
    <rPh sb="37" eb="38">
      <t>ヨウ</t>
    </rPh>
    <rPh sb="42" eb="44">
      <t>セッテイ</t>
    </rPh>
    <phoneticPr fontId="1"/>
  </si>
  <si>
    <t>赤色（RGB:255.0.0）</t>
  </si>
  <si>
    <t>文字色</t>
    <rPh sb="0" eb="2">
      <t>モジ</t>
    </rPh>
    <rPh sb="2" eb="3">
      <t>イロ</t>
    </rPh>
    <phoneticPr fontId="1"/>
  </si>
  <si>
    <t>白色（RGB:255.255.255）</t>
    <rPh sb="0" eb="1">
      <t>シロ</t>
    </rPh>
    <phoneticPr fontId="1"/>
  </si>
  <si>
    <t>文字修飾</t>
    <rPh sb="0" eb="2">
      <t>モジ</t>
    </rPh>
    <rPh sb="2" eb="4">
      <t>シュウショク</t>
    </rPh>
    <phoneticPr fontId="1"/>
  </si>
  <si>
    <t>太文字</t>
    <rPh sb="0" eb="3">
      <t>フトモジ</t>
    </rPh>
    <phoneticPr fontId="1"/>
  </si>
  <si>
    <t>黄色（RGB:255.255.0）</t>
    <rPh sb="0" eb="1">
      <t>キ</t>
    </rPh>
    <phoneticPr fontId="1"/>
  </si>
  <si>
    <t>黒色（RGB:0.0.0）</t>
    <rPh sb="0" eb="1">
      <t>クロ</t>
    </rPh>
    <phoneticPr fontId="1"/>
  </si>
  <si>
    <t>他</t>
    <rPh sb="0" eb="1">
      <t>ホカ</t>
    </rPh>
    <phoneticPr fontId="1"/>
  </si>
  <si>
    <t>算出した保守計画ストローク値が保守間近の値より小さい場合は以下の様にセルを設定する。</t>
    <rPh sb="0" eb="2">
      <t>サンシュツ</t>
    </rPh>
    <rPh sb="4" eb="6">
      <t>ホシュ</t>
    </rPh>
    <rPh sb="6" eb="8">
      <t>ケイカク</t>
    </rPh>
    <rPh sb="13" eb="14">
      <t>チ</t>
    </rPh>
    <rPh sb="15" eb="17">
      <t>ホシュ</t>
    </rPh>
    <rPh sb="17" eb="19">
      <t>マヂカ</t>
    </rPh>
    <rPh sb="20" eb="21">
      <t>アタイ</t>
    </rPh>
    <rPh sb="23" eb="24">
      <t>チイ</t>
    </rPh>
    <rPh sb="26" eb="28">
      <t>バアイ</t>
    </rPh>
    <rPh sb="29" eb="31">
      <t>イカ</t>
    </rPh>
    <rPh sb="32" eb="33">
      <t>ヨウ</t>
    </rPh>
    <rPh sb="37" eb="39">
      <t>セッテイ</t>
    </rPh>
    <phoneticPr fontId="1"/>
  </si>
  <si>
    <t>白色（RGB:255.255.255）</t>
    <phoneticPr fontId="1"/>
  </si>
  <si>
    <t>黒色（RGB:0.0.0）</t>
    <rPh sb="0" eb="1">
      <t>クロ</t>
    </rPh>
    <rPh sb="1" eb="2">
      <t>ショク</t>
    </rPh>
    <phoneticPr fontId="1"/>
  </si>
  <si>
    <t>通常</t>
    <rPh sb="0" eb="2">
      <t>ツウジョウ</t>
    </rPh>
    <phoneticPr fontId="1"/>
  </si>
  <si>
    <t>また、算出する当月の保守計画ストローク値は当月の予定台数とする。（前月までの保守計画ストローク値は累積しない）</t>
    <rPh sb="3" eb="5">
      <t>サンシュツ</t>
    </rPh>
    <rPh sb="7" eb="9">
      <t>トウゲツ</t>
    </rPh>
    <rPh sb="10" eb="12">
      <t>ホシュ</t>
    </rPh>
    <rPh sb="12" eb="14">
      <t>ケイカク</t>
    </rPh>
    <rPh sb="19" eb="20">
      <t>チ</t>
    </rPh>
    <rPh sb="21" eb="23">
      <t>トウゲツ</t>
    </rPh>
    <rPh sb="24" eb="26">
      <t>ヨテイ</t>
    </rPh>
    <rPh sb="26" eb="28">
      <t>ダイスウ</t>
    </rPh>
    <rPh sb="33" eb="35">
      <t>ゼンゲツ</t>
    </rPh>
    <rPh sb="38" eb="40">
      <t>ホシュ</t>
    </rPh>
    <rPh sb="40" eb="42">
      <t>ケイカク</t>
    </rPh>
    <rPh sb="47" eb="48">
      <t>チ</t>
    </rPh>
    <rPh sb="49" eb="51">
      <t>ルイセキ</t>
    </rPh>
    <phoneticPr fontId="1"/>
  </si>
  <si>
    <t>保守計画処理（各工具番号の処理）</t>
    <rPh sb="0" eb="2">
      <t>ホシュ</t>
    </rPh>
    <rPh sb="2" eb="4">
      <t>ケイカク</t>
    </rPh>
    <rPh sb="4" eb="6">
      <t>ショリ</t>
    </rPh>
    <rPh sb="7" eb="8">
      <t>カク</t>
    </rPh>
    <rPh sb="8" eb="10">
      <t>コウグ</t>
    </rPh>
    <rPh sb="10" eb="12">
      <t>バンゴウ</t>
    </rPh>
    <rPh sb="13" eb="15">
      <t>ショリ</t>
    </rPh>
    <phoneticPr fontId="1"/>
  </si>
  <si>
    <t>保守年度</t>
    <rPh sb="0" eb="2">
      <t>ホシュ</t>
    </rPh>
    <rPh sb="2" eb="4">
      <t>ネンド</t>
    </rPh>
    <phoneticPr fontId="31"/>
  </si>
  <si>
    <t>計画作成日</t>
    <rPh sb="0" eb="2">
      <t>ケイカク</t>
    </rPh>
    <rPh sb="2" eb="4">
      <t>サクセイ</t>
    </rPh>
    <rPh sb="4" eb="5">
      <t>ビ</t>
    </rPh>
    <phoneticPr fontId="31"/>
  </si>
  <si>
    <t>日付</t>
    <rPh sb="0" eb="2">
      <t>ヒヅケ</t>
    </rPh>
    <phoneticPr fontId="31"/>
  </si>
  <si>
    <t>部品番号</t>
    <rPh sb="0" eb="2">
      <t>ブヒン</t>
    </rPh>
    <rPh sb="2" eb="4">
      <t>バンゴウ</t>
    </rPh>
    <phoneticPr fontId="31"/>
  </si>
  <si>
    <t>工具番号</t>
    <rPh sb="0" eb="2">
      <t>コウグ</t>
    </rPh>
    <rPh sb="2" eb="4">
      <t>バンゴウ</t>
    </rPh>
    <phoneticPr fontId="31"/>
  </si>
  <si>
    <t>既存データ確認</t>
    <rPh sb="0" eb="2">
      <t>キゾン</t>
    </rPh>
    <rPh sb="5" eb="7">
      <t>カクニン</t>
    </rPh>
    <phoneticPr fontId="1"/>
  </si>
  <si>
    <t>以下条件により既存データを確認する。（削除されているデータも確認するためビューではなくテーブルを検索）</t>
    <rPh sb="0" eb="2">
      <t>イカ</t>
    </rPh>
    <rPh sb="2" eb="4">
      <t>ジョウケン</t>
    </rPh>
    <rPh sb="7" eb="9">
      <t>キゾン</t>
    </rPh>
    <rPh sb="13" eb="15">
      <t>カクニン</t>
    </rPh>
    <rPh sb="19" eb="21">
      <t>サクジョ</t>
    </rPh>
    <rPh sb="30" eb="32">
      <t>カクニン</t>
    </rPh>
    <rPh sb="48" eb="50">
      <t>ケンサク</t>
    </rPh>
    <phoneticPr fontId="1"/>
  </si>
  <si>
    <t>処理異常</t>
    <rPh sb="0" eb="2">
      <t>ショリ</t>
    </rPh>
    <rPh sb="2" eb="4">
      <t>イジョウ</t>
    </rPh>
    <phoneticPr fontId="1"/>
  </si>
  <si>
    <t>当処理で異常が発生した場合、ロールバック処理を行い当処理を異常終了する。</t>
    <rPh sb="0" eb="1">
      <t>トウ</t>
    </rPh>
    <rPh sb="1" eb="3">
      <t>ショリ</t>
    </rPh>
    <rPh sb="4" eb="6">
      <t>イジョウ</t>
    </rPh>
    <rPh sb="7" eb="9">
      <t>ハッセイ</t>
    </rPh>
    <rPh sb="11" eb="13">
      <t>バアイ</t>
    </rPh>
    <rPh sb="20" eb="22">
      <t>ショリ</t>
    </rPh>
    <rPh sb="23" eb="24">
      <t>オコナ</t>
    </rPh>
    <rPh sb="25" eb="26">
      <t>トウ</t>
    </rPh>
    <rPh sb="26" eb="28">
      <t>ショリ</t>
    </rPh>
    <rPh sb="29" eb="31">
      <t>イジョウ</t>
    </rPh>
    <rPh sb="31" eb="33">
      <t>シュウリョウ</t>
    </rPh>
    <phoneticPr fontId="1"/>
  </si>
  <si>
    <t>既存データ有り（削除フラグNULL）</t>
    <rPh sb="0" eb="2">
      <t>キゾン</t>
    </rPh>
    <rPh sb="5" eb="6">
      <t>ア</t>
    </rPh>
    <rPh sb="8" eb="10">
      <t>サクジョ</t>
    </rPh>
    <phoneticPr fontId="1"/>
  </si>
  <si>
    <t>既存データ有り（削除フラグNULL以外）</t>
    <rPh sb="0" eb="2">
      <t>キゾン</t>
    </rPh>
    <rPh sb="5" eb="6">
      <t>ア</t>
    </rPh>
    <rPh sb="8" eb="10">
      <t>サクジョ</t>
    </rPh>
    <rPh sb="17" eb="19">
      <t>イガイ</t>
    </rPh>
    <phoneticPr fontId="1"/>
  </si>
  <si>
    <t>該当データが存在しなかった場合は新規登録とする。</t>
    <phoneticPr fontId="4"/>
  </si>
  <si>
    <t>既存データ無し</t>
    <rPh sb="0" eb="2">
      <t>キゾン</t>
    </rPh>
    <rPh sb="5" eb="6">
      <t>ナ</t>
    </rPh>
    <phoneticPr fontId="1"/>
  </si>
  <si>
    <t>既存データが存在し、削除フラグがNULLの場合はデータの更新処理を行う。</t>
    <rPh sb="0" eb="2">
      <t>キゾン</t>
    </rPh>
    <rPh sb="6" eb="8">
      <t>ソンザイ</t>
    </rPh>
    <rPh sb="10" eb="12">
      <t>サクジョ</t>
    </rPh>
    <rPh sb="21" eb="23">
      <t>バアイ</t>
    </rPh>
    <rPh sb="28" eb="30">
      <t>コウシン</t>
    </rPh>
    <rPh sb="30" eb="32">
      <t>ショリ</t>
    </rPh>
    <rPh sb="33" eb="34">
      <t>オコナ</t>
    </rPh>
    <phoneticPr fontId="1"/>
  </si>
  <si>
    <t>既存データが存在し、削除フラグがNULL以外の場合はデータの更新処理及び削除フラグをクリアする。</t>
    <rPh sb="20" eb="22">
      <t>イガイ</t>
    </rPh>
    <rPh sb="30" eb="32">
      <t>コウシン</t>
    </rPh>
    <rPh sb="32" eb="34">
      <t>ショリ</t>
    </rPh>
    <rPh sb="34" eb="35">
      <t>オヨ</t>
    </rPh>
    <rPh sb="36" eb="38">
      <t>サクジョ</t>
    </rPh>
    <phoneticPr fontId="4"/>
  </si>
  <si>
    <t>金型保守情報</t>
    <rPh sb="0" eb="2">
      <t>カナガタ</t>
    </rPh>
    <rPh sb="2" eb="4">
      <t>ホシュ</t>
    </rPh>
    <rPh sb="4" eb="6">
      <t>ジョウホウ</t>
    </rPh>
    <phoneticPr fontId="1"/>
  </si>
  <si>
    <t>更新項目・データ</t>
    <rPh sb="0" eb="2">
      <t>コウシン</t>
    </rPh>
    <rPh sb="2" eb="4">
      <t>コウモク</t>
    </rPh>
    <phoneticPr fontId="1"/>
  </si>
  <si>
    <t>情報更新</t>
    <rPh sb="0" eb="2">
      <t>ジョウホウ</t>
    </rPh>
    <rPh sb="2" eb="4">
      <t>コウシン</t>
    </rPh>
    <phoneticPr fontId="1"/>
  </si>
  <si>
    <t>当機能では不要とする。F9：情報更新（入力領域→一覧領域）の機能で実施する。</t>
    <rPh sb="0" eb="1">
      <t>トウ</t>
    </rPh>
    <rPh sb="1" eb="3">
      <t>キノウ</t>
    </rPh>
    <rPh sb="5" eb="7">
      <t>フヨウ</t>
    </rPh>
    <rPh sb="14" eb="16">
      <t>ジョウホウ</t>
    </rPh>
    <rPh sb="16" eb="18">
      <t>コウシン</t>
    </rPh>
    <rPh sb="19" eb="21">
      <t>ニュウリョク</t>
    </rPh>
    <rPh sb="21" eb="23">
      <t>リョウイキ</t>
    </rPh>
    <rPh sb="24" eb="26">
      <t>イチラン</t>
    </rPh>
    <rPh sb="26" eb="28">
      <t>リョウイキ</t>
    </rPh>
    <rPh sb="30" eb="32">
      <t>キノウ</t>
    </rPh>
    <rPh sb="33" eb="35">
      <t>ジッシ</t>
    </rPh>
    <phoneticPr fontId="1"/>
  </si>
  <si>
    <t>トランザクション処理</t>
    <rPh sb="8" eb="10">
      <t>ショリ</t>
    </rPh>
    <phoneticPr fontId="1"/>
  </si>
  <si>
    <t>トランザクションプロパティをTrueに設定する。</t>
    <phoneticPr fontId="1"/>
  </si>
  <si>
    <t>金型保守情報取得.*</t>
    <rPh sb="0" eb="2">
      <t>カナガタ</t>
    </rPh>
    <rPh sb="2" eb="4">
      <t>ホシュ</t>
    </rPh>
    <rPh sb="4" eb="6">
      <t>ジョウホウ</t>
    </rPh>
    <rPh sb="6" eb="8">
      <t>シュトク</t>
    </rPh>
    <phoneticPr fontId="1"/>
  </si>
  <si>
    <t>データの登録・更新実施判断</t>
    <rPh sb="4" eb="6">
      <t>トウロク</t>
    </rPh>
    <rPh sb="7" eb="9">
      <t>コウシン</t>
    </rPh>
    <rPh sb="9" eb="11">
      <t>ジッシ</t>
    </rPh>
    <rPh sb="11" eb="13">
      <t>ハンダン</t>
    </rPh>
    <phoneticPr fontId="1"/>
  </si>
  <si>
    <t>以下項目において保存データと一覧領域データと比較し、データに差異がある場合のみ更新処理を行う。</t>
    <rPh sb="0" eb="2">
      <t>イカ</t>
    </rPh>
    <rPh sb="2" eb="4">
      <t>コウモク</t>
    </rPh>
    <rPh sb="8" eb="10">
      <t>ホゾン</t>
    </rPh>
    <rPh sb="14" eb="16">
      <t>イチラン</t>
    </rPh>
    <rPh sb="16" eb="18">
      <t>リョウイキ</t>
    </rPh>
    <rPh sb="22" eb="24">
      <t>ヒカク</t>
    </rPh>
    <rPh sb="30" eb="32">
      <t>サイ</t>
    </rPh>
    <rPh sb="35" eb="37">
      <t>バアイ</t>
    </rPh>
    <rPh sb="39" eb="41">
      <t>コウシン</t>
    </rPh>
    <rPh sb="41" eb="43">
      <t>ショリ</t>
    </rPh>
    <rPh sb="44" eb="45">
      <t>オコナ</t>
    </rPh>
    <phoneticPr fontId="1"/>
  </si>
  <si>
    <t>データ更新実施判断</t>
    <rPh sb="3" eb="5">
      <t>コウシン</t>
    </rPh>
    <rPh sb="5" eb="7">
      <t>ジッシ</t>
    </rPh>
    <rPh sb="7" eb="9">
      <t>ハンダン</t>
    </rPh>
    <phoneticPr fontId="1"/>
  </si>
  <si>
    <t>画面項目名</t>
    <rPh sb="0" eb="2">
      <t>ガメン</t>
    </rPh>
    <rPh sb="2" eb="4">
      <t>コウモク</t>
    </rPh>
    <rPh sb="4" eb="5">
      <t>メイ</t>
    </rPh>
    <phoneticPr fontId="1"/>
  </si>
  <si>
    <t>生産予定台数</t>
    <rPh sb="0" eb="2">
      <t>セイサン</t>
    </rPh>
    <rPh sb="2" eb="4">
      <t>ヨテイ</t>
    </rPh>
    <rPh sb="4" eb="6">
      <t>ダイスウ</t>
    </rPh>
    <phoneticPr fontId="31"/>
  </si>
  <si>
    <t>生産実績台数</t>
    <rPh sb="0" eb="2">
      <t>セイサン</t>
    </rPh>
    <rPh sb="2" eb="4">
      <t>ジッセキ</t>
    </rPh>
    <rPh sb="4" eb="6">
      <t>ダイスウ</t>
    </rPh>
    <phoneticPr fontId="31"/>
  </si>
  <si>
    <t>当月ストローク数</t>
    <rPh sb="0" eb="2">
      <t>トウゲツ</t>
    </rPh>
    <rPh sb="7" eb="8">
      <t>スウ</t>
    </rPh>
    <phoneticPr fontId="31"/>
  </si>
  <si>
    <t>既存データバックアップ</t>
    <rPh sb="0" eb="2">
      <t>キゾン</t>
    </rPh>
    <phoneticPr fontId="1"/>
  </si>
  <si>
    <t>保存データとの値に差異があった場合、保存データを以下条件にてバックアップする。</t>
    <rPh sb="0" eb="2">
      <t>ホゾン</t>
    </rPh>
    <rPh sb="7" eb="8">
      <t>アタイ</t>
    </rPh>
    <rPh sb="9" eb="11">
      <t>サイ</t>
    </rPh>
    <rPh sb="15" eb="17">
      <t>バアイ</t>
    </rPh>
    <rPh sb="18" eb="20">
      <t>ホゾン</t>
    </rPh>
    <rPh sb="24" eb="26">
      <t>イカ</t>
    </rPh>
    <rPh sb="26" eb="28">
      <t>ジョウケン</t>
    </rPh>
    <phoneticPr fontId="1"/>
  </si>
  <si>
    <t>金型保守情報履歴</t>
    <rPh sb="0" eb="2">
      <t>カナガタ</t>
    </rPh>
    <rPh sb="2" eb="4">
      <t>ホシュ</t>
    </rPh>
    <rPh sb="4" eb="6">
      <t>ジョウホウ</t>
    </rPh>
    <rPh sb="6" eb="8">
      <t>リレキ</t>
    </rPh>
    <phoneticPr fontId="1"/>
  </si>
  <si>
    <t>起点日付</t>
    <rPh sb="0" eb="2">
      <t>キテン</t>
    </rPh>
    <rPh sb="2" eb="4">
      <t>ヒヅケ</t>
    </rPh>
    <phoneticPr fontId="31"/>
  </si>
  <si>
    <t>起点ストローク</t>
    <rPh sb="0" eb="2">
      <t>キテン</t>
    </rPh>
    <phoneticPr fontId="31"/>
  </si>
  <si>
    <t>保守間近年月</t>
    <rPh sb="0" eb="2">
      <t>ホシュ</t>
    </rPh>
    <rPh sb="2" eb="4">
      <t>マヂカ</t>
    </rPh>
    <rPh sb="4" eb="6">
      <t>ネンゲツ</t>
    </rPh>
    <phoneticPr fontId="31"/>
  </si>
  <si>
    <t>保守切れ年月</t>
    <rPh sb="0" eb="2">
      <t>ホシュ</t>
    </rPh>
    <rPh sb="2" eb="3">
      <t>ギ</t>
    </rPh>
    <rPh sb="4" eb="6">
      <t>ネンゲツ</t>
    </rPh>
    <phoneticPr fontId="31"/>
  </si>
  <si>
    <t>No</t>
    <phoneticPr fontId="1"/>
  </si>
  <si>
    <t>DBカラム名</t>
    <rPh sb="5" eb="6">
      <t>メイ</t>
    </rPh>
    <phoneticPr fontId="1"/>
  </si>
  <si>
    <t>64</t>
  </si>
  <si>
    <t>72</t>
  </si>
  <si>
    <t>73</t>
  </si>
  <si>
    <t>74</t>
  </si>
  <si>
    <t>63</t>
  </si>
  <si>
    <t>66</t>
  </si>
  <si>
    <t>データ追加時</t>
    <rPh sb="3" eb="5">
      <t>ツイカ</t>
    </rPh>
    <rPh sb="5" eb="6">
      <t>ジ</t>
    </rPh>
    <phoneticPr fontId="1"/>
  </si>
  <si>
    <t>確認メッセージ</t>
    <rPh sb="0" eb="2">
      <t>カクニン</t>
    </rPh>
    <phoneticPr fontId="1"/>
  </si>
  <si>
    <t>以下条件のメッセージを表示する。</t>
    <rPh sb="0" eb="2">
      <t>イカ</t>
    </rPh>
    <rPh sb="2" eb="4">
      <t>ジョウケン</t>
    </rPh>
    <rPh sb="11" eb="13">
      <t>ヒョウジ</t>
    </rPh>
    <phoneticPr fontId="1"/>
  </si>
  <si>
    <t>入力領域の情報を一覧表へ更新します。</t>
    <rPh sb="0" eb="2">
      <t>ニュウリョク</t>
    </rPh>
    <rPh sb="2" eb="4">
      <t>リョウイキ</t>
    </rPh>
    <rPh sb="5" eb="7">
      <t>ジョウホウ</t>
    </rPh>
    <rPh sb="8" eb="10">
      <t>イチラン</t>
    </rPh>
    <rPh sb="10" eb="11">
      <t>ヒョウ</t>
    </rPh>
    <rPh sb="12" eb="14">
      <t>コウシン</t>
    </rPh>
    <phoneticPr fontId="1"/>
  </si>
  <si>
    <t>いいえボタンクリック時</t>
    <rPh sb="10" eb="11">
      <t>ジ</t>
    </rPh>
    <phoneticPr fontId="4"/>
  </si>
  <si>
    <t>処理を終了する。</t>
    <rPh sb="0" eb="2">
      <t>ショリ</t>
    </rPh>
    <rPh sb="3" eb="5">
      <t>シュウリョウ</t>
    </rPh>
    <phoneticPr fontId="1"/>
  </si>
  <si>
    <t>入力領域設定</t>
    <rPh sb="0" eb="2">
      <t>ニュウリョク</t>
    </rPh>
    <rPh sb="2" eb="4">
      <t>リョウイキ</t>
    </rPh>
    <rPh sb="4" eb="6">
      <t>セッテイ</t>
    </rPh>
    <phoneticPr fontId="1"/>
  </si>
  <si>
    <t>以下条件に従い入力領域のデータを一覧領域に設定する。</t>
    <rPh sb="0" eb="2">
      <t>イカ</t>
    </rPh>
    <rPh sb="2" eb="4">
      <t>ジョウケン</t>
    </rPh>
    <rPh sb="5" eb="6">
      <t>シタガ</t>
    </rPh>
    <rPh sb="7" eb="9">
      <t>ニュウリョク</t>
    </rPh>
    <rPh sb="9" eb="11">
      <t>リョウイキ</t>
    </rPh>
    <rPh sb="16" eb="18">
      <t>イチラン</t>
    </rPh>
    <rPh sb="18" eb="20">
      <t>リョウイキ</t>
    </rPh>
    <rPh sb="21" eb="23">
      <t>セッテイ</t>
    </rPh>
    <phoneticPr fontId="1"/>
  </si>
  <si>
    <t>一覧領域のチェックされた工具番号に対し、保守計画作成処理を実行します。</t>
    <rPh sb="0" eb="2">
      <t>イチラン</t>
    </rPh>
    <rPh sb="2" eb="4">
      <t>リョウイキ</t>
    </rPh>
    <rPh sb="12" eb="14">
      <t>コウグ</t>
    </rPh>
    <rPh sb="14" eb="16">
      <t>バンゴウ</t>
    </rPh>
    <rPh sb="17" eb="18">
      <t>タイ</t>
    </rPh>
    <rPh sb="20" eb="22">
      <t>ホシュ</t>
    </rPh>
    <rPh sb="22" eb="24">
      <t>ケイカク</t>
    </rPh>
    <rPh sb="24" eb="26">
      <t>サクセイ</t>
    </rPh>
    <rPh sb="26" eb="28">
      <t>ショリ</t>
    </rPh>
    <rPh sb="29" eb="31">
      <t>ジッコウ</t>
    </rPh>
    <phoneticPr fontId="1"/>
  </si>
  <si>
    <t>保守計画作成処理</t>
    <rPh sb="0" eb="2">
      <t>ホシュ</t>
    </rPh>
    <rPh sb="2" eb="4">
      <t>ケイカク</t>
    </rPh>
    <rPh sb="4" eb="6">
      <t>サクセイ</t>
    </rPh>
    <rPh sb="6" eb="8">
      <t>ショリ</t>
    </rPh>
    <phoneticPr fontId="1"/>
  </si>
  <si>
    <t>処理開始ログ出力</t>
    <rPh sb="0" eb="2">
      <t>ショリ</t>
    </rPh>
    <rPh sb="2" eb="4">
      <t>カイシ</t>
    </rPh>
    <rPh sb="6" eb="8">
      <t>シュツリョク</t>
    </rPh>
    <phoneticPr fontId="1"/>
  </si>
  <si>
    <t>以下条件でログを出力する。</t>
    <rPh sb="0" eb="2">
      <t>イカ</t>
    </rPh>
    <rPh sb="2" eb="4">
      <t>ジョウケン</t>
    </rPh>
    <rPh sb="8" eb="10">
      <t>シュツリョク</t>
    </rPh>
    <phoneticPr fontId="1"/>
  </si>
  <si>
    <t>保守計画作成処理開始</t>
    <rPh sb="0" eb="2">
      <t>ホシュ</t>
    </rPh>
    <rPh sb="2" eb="4">
      <t>ケイカク</t>
    </rPh>
    <rPh sb="4" eb="6">
      <t>サクセイ</t>
    </rPh>
    <rPh sb="6" eb="8">
      <t>ショリ</t>
    </rPh>
    <rPh sb="8" eb="10">
      <t>カイシ</t>
    </rPh>
    <phoneticPr fontId="1"/>
  </si>
  <si>
    <t>&lt;該当する工具番号&gt;</t>
    <rPh sb="1" eb="3">
      <t>ガイトウ</t>
    </rPh>
    <rPh sb="5" eb="7">
      <t>コウグ</t>
    </rPh>
    <rPh sb="7" eb="9">
      <t>バンゴウ</t>
    </rPh>
    <phoneticPr fontId="1"/>
  </si>
  <si>
    <t>処理終了ログ出力</t>
    <rPh sb="0" eb="2">
      <t>ショリ</t>
    </rPh>
    <rPh sb="2" eb="4">
      <t>シュウリョウ</t>
    </rPh>
    <rPh sb="6" eb="8">
      <t>シュツリョク</t>
    </rPh>
    <phoneticPr fontId="1"/>
  </si>
  <si>
    <t>保守計画作成処理終了</t>
    <rPh sb="0" eb="2">
      <t>ホシュ</t>
    </rPh>
    <rPh sb="2" eb="4">
      <t>ケイカク</t>
    </rPh>
    <rPh sb="4" eb="6">
      <t>サクセイ</t>
    </rPh>
    <rPh sb="6" eb="8">
      <t>ショリ</t>
    </rPh>
    <rPh sb="8" eb="10">
      <t>シュウリョウ</t>
    </rPh>
    <phoneticPr fontId="1"/>
  </si>
  <si>
    <t>処理異常時</t>
    <rPh sb="0" eb="2">
      <t>ショリ</t>
    </rPh>
    <rPh sb="2" eb="4">
      <t>イジョウ</t>
    </rPh>
    <rPh sb="4" eb="5">
      <t>ジ</t>
    </rPh>
    <phoneticPr fontId="1"/>
  </si>
  <si>
    <t>保守計画作成処理 異常終了</t>
    <rPh sb="0" eb="2">
      <t>ホシュ</t>
    </rPh>
    <rPh sb="2" eb="4">
      <t>ケイカク</t>
    </rPh>
    <rPh sb="4" eb="6">
      <t>サクセイ</t>
    </rPh>
    <rPh sb="6" eb="8">
      <t>ショリ</t>
    </rPh>
    <rPh sb="9" eb="11">
      <t>イジョウ</t>
    </rPh>
    <rPh sb="11" eb="13">
      <t>シュウリョウ</t>
    </rPh>
    <phoneticPr fontId="1"/>
  </si>
  <si>
    <t>保守計画作成処理で予期しないエラーが発生しました。</t>
    <rPh sb="0" eb="2">
      <t>ホシュ</t>
    </rPh>
    <rPh sb="2" eb="4">
      <t>ケイカク</t>
    </rPh>
    <rPh sb="4" eb="6">
      <t>サクセイ</t>
    </rPh>
    <rPh sb="6" eb="8">
      <t>ショリ</t>
    </rPh>
    <rPh sb="9" eb="11">
      <t>ヨキ</t>
    </rPh>
    <rPh sb="18" eb="20">
      <t>ハッセイ</t>
    </rPh>
    <phoneticPr fontId="1"/>
  </si>
  <si>
    <t>処理異常が発生した場合以下の処理を行い処理を終了する。</t>
    <rPh sb="0" eb="2">
      <t>ショリ</t>
    </rPh>
    <rPh sb="2" eb="4">
      <t>イジョウ</t>
    </rPh>
    <rPh sb="5" eb="7">
      <t>ハッセイ</t>
    </rPh>
    <rPh sb="9" eb="11">
      <t>バアイ</t>
    </rPh>
    <rPh sb="11" eb="13">
      <t>イカ</t>
    </rPh>
    <rPh sb="14" eb="16">
      <t>ショリ</t>
    </rPh>
    <rPh sb="17" eb="18">
      <t>オコナ</t>
    </rPh>
    <rPh sb="19" eb="21">
      <t>ショリ</t>
    </rPh>
    <rPh sb="22" eb="24">
      <t>シュウリョウ</t>
    </rPh>
    <phoneticPr fontId="1"/>
  </si>
  <si>
    <t>保守計画作成処理が完了しました。</t>
    <rPh sb="0" eb="2">
      <t>ホシュ</t>
    </rPh>
    <rPh sb="2" eb="4">
      <t>ケイカク</t>
    </rPh>
    <rPh sb="4" eb="6">
      <t>サクセイ</t>
    </rPh>
    <rPh sb="6" eb="8">
      <t>ショリ</t>
    </rPh>
    <rPh sb="9" eb="11">
      <t>カンリョウ</t>
    </rPh>
    <phoneticPr fontId="1"/>
  </si>
  <si>
    <t>以下条件でメッセージを出力する。</t>
    <rPh sb="0" eb="2">
      <t>イカ</t>
    </rPh>
    <rPh sb="2" eb="4">
      <t>ジョウケン</t>
    </rPh>
    <rPh sb="11" eb="13">
      <t>シュツリョク</t>
    </rPh>
    <phoneticPr fontId="1"/>
  </si>
  <si>
    <t>処理が正常終了した場合以下の処理を行い処理を終了する。</t>
    <rPh sb="0" eb="2">
      <t>ショリ</t>
    </rPh>
    <rPh sb="3" eb="5">
      <t>セイジョウ</t>
    </rPh>
    <rPh sb="5" eb="7">
      <t>シュウリョウ</t>
    </rPh>
    <rPh sb="9" eb="11">
      <t>バアイ</t>
    </rPh>
    <rPh sb="11" eb="13">
      <t>イカ</t>
    </rPh>
    <rPh sb="14" eb="16">
      <t>ショリ</t>
    </rPh>
    <rPh sb="17" eb="18">
      <t>オコナ</t>
    </rPh>
    <rPh sb="19" eb="21">
      <t>ショリ</t>
    </rPh>
    <rPh sb="22" eb="24">
      <t>シュウリョウ</t>
    </rPh>
    <phoneticPr fontId="1"/>
  </si>
  <si>
    <t>該当月の枠線</t>
    <rPh sb="0" eb="2">
      <t>ガイトウ</t>
    </rPh>
    <rPh sb="2" eb="3">
      <t>ゲツ</t>
    </rPh>
    <rPh sb="4" eb="5">
      <t>ワク</t>
    </rPh>
    <rPh sb="5" eb="6">
      <t>セン</t>
    </rPh>
    <phoneticPr fontId="4"/>
  </si>
  <si>
    <t>処理当日の該当する年月の列に枠線を引く。</t>
    <rPh sb="0" eb="2">
      <t>ショリ</t>
    </rPh>
    <rPh sb="2" eb="4">
      <t>トウジツ</t>
    </rPh>
    <rPh sb="5" eb="7">
      <t>ガイトウ</t>
    </rPh>
    <rPh sb="9" eb="11">
      <t>ネンゲツ</t>
    </rPh>
    <rPh sb="12" eb="13">
      <t>レツ</t>
    </rPh>
    <rPh sb="14" eb="15">
      <t>ワク</t>
    </rPh>
    <rPh sb="15" eb="16">
      <t>セン</t>
    </rPh>
    <rPh sb="17" eb="18">
      <t>ヒ</t>
    </rPh>
    <phoneticPr fontId="4"/>
  </si>
  <si>
    <t>枠線の色はRGB：237.125.49とする。</t>
    <rPh sb="0" eb="1">
      <t>ワク</t>
    </rPh>
    <rPh sb="1" eb="2">
      <t>セン</t>
    </rPh>
    <rPh sb="3" eb="4">
      <t>イロ</t>
    </rPh>
    <phoneticPr fontId="4"/>
  </si>
  <si>
    <t>upk_k42</t>
    <phoneticPr fontId="1"/>
  </si>
  <si>
    <t>実績データ集計処理履歴</t>
    <rPh sb="0" eb="2">
      <t>ジッセキ</t>
    </rPh>
    <rPh sb="5" eb="7">
      <t>シュウケイ</t>
    </rPh>
    <rPh sb="7" eb="9">
      <t>ショリ</t>
    </rPh>
    <rPh sb="9" eb="11">
      <t>リレキ</t>
    </rPh>
    <phoneticPr fontId="1"/>
  </si>
  <si>
    <t>工具番号情報</t>
    <rPh sb="0" eb="2">
      <t>コウグ</t>
    </rPh>
    <rPh sb="2" eb="4">
      <t>バンゴウ</t>
    </rPh>
    <rPh sb="4" eb="6">
      <t>ジョウホウ</t>
    </rPh>
    <phoneticPr fontId="1"/>
  </si>
  <si>
    <t>金型保守情報取得</t>
    <rPh sb="0" eb="2">
      <t>カナガタ</t>
    </rPh>
    <rPh sb="2" eb="4">
      <t>ホシュ</t>
    </rPh>
    <rPh sb="4" eb="6">
      <t>ジョウホウ</t>
    </rPh>
    <rPh sb="6" eb="8">
      <t>シュトク</t>
    </rPh>
    <phoneticPr fontId="6"/>
  </si>
  <si>
    <t>金型稼働情報取得</t>
    <rPh sb="0" eb="2">
      <t>カナガタ</t>
    </rPh>
    <rPh sb="2" eb="4">
      <t>カドウ</t>
    </rPh>
    <rPh sb="4" eb="6">
      <t>ジョウホウ</t>
    </rPh>
    <rPh sb="6" eb="8">
      <t>シュトク</t>
    </rPh>
    <phoneticPr fontId="1"/>
  </si>
  <si>
    <t>・該当年度の金型保守計画のデータ管理を行う</t>
    <rPh sb="1" eb="3">
      <t>ガイトウ</t>
    </rPh>
    <rPh sb="3" eb="5">
      <t>ネンド</t>
    </rPh>
    <rPh sb="6" eb="8">
      <t>カナガタ</t>
    </rPh>
    <rPh sb="8" eb="10">
      <t>ホシュ</t>
    </rPh>
    <rPh sb="10" eb="12">
      <t>ケイカク</t>
    </rPh>
    <rPh sb="16" eb="18">
      <t>カンリ</t>
    </rPh>
    <rPh sb="19" eb="20">
      <t>オコナ</t>
    </rPh>
    <phoneticPr fontId="1"/>
  </si>
  <si>
    <t>メイン処理</t>
    <rPh sb="3" eb="5">
      <t>ショリ</t>
    </rPh>
    <phoneticPr fontId="1"/>
  </si>
  <si>
    <t>PRJ_ID</t>
    <phoneticPr fontId="1"/>
  </si>
  <si>
    <t>起動処理</t>
    <rPh sb="0" eb="2">
      <t>キドウ</t>
    </rPh>
    <rPh sb="2" eb="4">
      <t>ショリ</t>
    </rPh>
    <phoneticPr fontId="1"/>
  </si>
  <si>
    <t>入力データファイルチェック処理</t>
    <rPh sb="0" eb="2">
      <t>ニュウリョク</t>
    </rPh>
    <rPh sb="13" eb="15">
      <t>ショリ</t>
    </rPh>
    <phoneticPr fontId="1"/>
  </si>
  <si>
    <t>生産台数推移データインポート処理</t>
    <rPh sb="0" eb="6">
      <t>セイサンダイスウスイイ</t>
    </rPh>
    <rPh sb="14" eb="16">
      <t>ショリ</t>
    </rPh>
    <phoneticPr fontId="1"/>
  </si>
  <si>
    <t>大日程データインポート処理</t>
    <rPh sb="0" eb="1">
      <t>ダイ</t>
    </rPh>
    <rPh sb="1" eb="3">
      <t>ニッテイ</t>
    </rPh>
    <rPh sb="11" eb="13">
      <t>ショリ</t>
    </rPh>
    <phoneticPr fontId="1"/>
  </si>
  <si>
    <t>金型保守情報作成処理（生産台数推移データ）</t>
    <rPh sb="0" eb="2">
      <t>カナガタ</t>
    </rPh>
    <rPh sb="2" eb="4">
      <t>ホシュ</t>
    </rPh>
    <rPh sb="4" eb="6">
      <t>ジョウホウ</t>
    </rPh>
    <rPh sb="6" eb="8">
      <t>サクセイ</t>
    </rPh>
    <rPh sb="8" eb="10">
      <t>ショリ</t>
    </rPh>
    <rPh sb="11" eb="13">
      <t>セイサン</t>
    </rPh>
    <rPh sb="13" eb="15">
      <t>ダイスウ</t>
    </rPh>
    <rPh sb="15" eb="17">
      <t>スイイ</t>
    </rPh>
    <phoneticPr fontId="1"/>
  </si>
  <si>
    <t>金型保守情報更新処理（大日程データ）</t>
    <rPh sb="0" eb="2">
      <t>カナガタ</t>
    </rPh>
    <rPh sb="2" eb="4">
      <t>ホシュ</t>
    </rPh>
    <rPh sb="4" eb="6">
      <t>ジョウホウ</t>
    </rPh>
    <rPh sb="6" eb="8">
      <t>コウシン</t>
    </rPh>
    <rPh sb="8" eb="10">
      <t>ショリ</t>
    </rPh>
    <rPh sb="11" eb="14">
      <t>ダイニッテイ</t>
    </rPh>
    <phoneticPr fontId="1"/>
  </si>
  <si>
    <t>終了メール</t>
    <rPh sb="0" eb="2">
      <t>シュウリョウ</t>
    </rPh>
    <phoneticPr fontId="1"/>
  </si>
  <si>
    <t>起動ログ</t>
    <rPh sb="0" eb="2">
      <t>キドウ</t>
    </rPh>
    <phoneticPr fontId="1"/>
  </si>
  <si>
    <t>メール情報取得</t>
    <rPh sb="3" eb="5">
      <t>ジョウホウ</t>
    </rPh>
    <rPh sb="5" eb="7">
      <t>シュトク</t>
    </rPh>
    <phoneticPr fontId="1"/>
  </si>
  <si>
    <t>メールサーバ情報取得処理</t>
    <rPh sb="6" eb="8">
      <t>ジョウホウ</t>
    </rPh>
    <rPh sb="8" eb="10">
      <t>シュトク</t>
    </rPh>
    <rPh sb="10" eb="12">
      <t>ショリ</t>
    </rPh>
    <phoneticPr fontId="1"/>
  </si>
  <si>
    <t>以下条件により該当するデータを取得する。</t>
    <rPh sb="0" eb="2">
      <t>イカ</t>
    </rPh>
    <rPh sb="2" eb="4">
      <t>ジョウケン</t>
    </rPh>
    <rPh sb="7" eb="9">
      <t>ガイトウ</t>
    </rPh>
    <rPh sb="15" eb="17">
      <t>シュトク</t>
    </rPh>
    <phoneticPr fontId="1"/>
  </si>
  <si>
    <t>参照先</t>
    <rPh sb="0" eb="2">
      <t>サンショウ</t>
    </rPh>
    <rPh sb="2" eb="3">
      <t>サキ</t>
    </rPh>
    <phoneticPr fontId="1"/>
  </si>
  <si>
    <t>システム設定情報取得</t>
    <rPh sb="4" eb="6">
      <t>セッテイ</t>
    </rPh>
    <rPh sb="6" eb="8">
      <t>ジョウホウ</t>
    </rPh>
    <rPh sb="8" eb="10">
      <t>シュトク</t>
    </rPh>
    <phoneticPr fontId="1"/>
  </si>
  <si>
    <t>データ取得条件</t>
    <rPh sb="3" eb="5">
      <t>シュトク</t>
    </rPh>
    <rPh sb="5" eb="7">
      <t>ジョウケン</t>
    </rPh>
    <phoneticPr fontId="1"/>
  </si>
  <si>
    <t>設定名称</t>
    <rPh sb="0" eb="2">
      <t>セッテイ</t>
    </rPh>
    <rPh sb="2" eb="4">
      <t>メイショウ</t>
    </rPh>
    <phoneticPr fontId="1"/>
  </si>
  <si>
    <t>SMTP_INFO.user</t>
  </si>
  <si>
    <t>SMTP_INFO.server</t>
  </si>
  <si>
    <t>SMTP_INFO.login_user_password</t>
  </si>
  <si>
    <t>SMTP_INFO.port=port;</t>
  </si>
  <si>
    <t>SMTP_INFO.login_user</t>
  </si>
  <si>
    <t>メールアドレス</t>
  </si>
  <si>
    <t>メールサーバ</t>
  </si>
  <si>
    <t>メールパスワード</t>
  </si>
  <si>
    <t>メールポート</t>
  </si>
  <si>
    <t>メールユーザ</t>
  </si>
  <si>
    <t>配信用メールアドレス取得処理</t>
    <rPh sb="0" eb="2">
      <t>ハイシン</t>
    </rPh>
    <rPh sb="2" eb="3">
      <t>ヨウ</t>
    </rPh>
    <rPh sb="10" eb="12">
      <t>シュトク</t>
    </rPh>
    <rPh sb="12" eb="14">
      <t>ショリ</t>
    </rPh>
    <phoneticPr fontId="1"/>
  </si>
  <si>
    <t>変数確保</t>
    <rPh sb="0" eb="2">
      <t>ヘンスウ</t>
    </rPh>
    <rPh sb="2" eb="4">
      <t>カクホ</t>
    </rPh>
    <phoneticPr fontId="1"/>
  </si>
  <si>
    <t>取得したメールアドレスデータを上記で生成した変数へ設定する。</t>
    <rPh sb="0" eb="2">
      <t>シュトク</t>
    </rPh>
    <rPh sb="15" eb="17">
      <t>ジョウキ</t>
    </rPh>
    <rPh sb="18" eb="20">
      <t>セイセイ</t>
    </rPh>
    <rPh sb="22" eb="24">
      <t>ヘンスウ</t>
    </rPh>
    <rPh sb="25" eb="27">
      <t>セッテイ</t>
    </rPh>
    <phoneticPr fontId="1"/>
  </si>
  <si>
    <t>正常終了時のメール配信フラグ取得処理</t>
    <rPh sb="0" eb="2">
      <t>セイジョウ</t>
    </rPh>
    <rPh sb="2" eb="4">
      <t>シュウリョウ</t>
    </rPh>
    <rPh sb="4" eb="5">
      <t>ジ</t>
    </rPh>
    <rPh sb="9" eb="11">
      <t>ハイシン</t>
    </rPh>
    <rPh sb="14" eb="16">
      <t>シュトク</t>
    </rPh>
    <rPh sb="16" eb="18">
      <t>ショリ</t>
    </rPh>
    <phoneticPr fontId="1"/>
  </si>
  <si>
    <t>上記で取得した設定内容のデータ桁数により取得した送信メールアドレスに対する送信フラグを格納する変数を生成する。</t>
    <rPh sb="0" eb="2">
      <t>ジョウキ</t>
    </rPh>
    <rPh sb="3" eb="5">
      <t>シュトク</t>
    </rPh>
    <rPh sb="7" eb="9">
      <t>セッテイ</t>
    </rPh>
    <rPh sb="9" eb="11">
      <t>ナイヨウ</t>
    </rPh>
    <rPh sb="15" eb="17">
      <t>ケタスウ</t>
    </rPh>
    <rPh sb="20" eb="22">
      <t>シュトク</t>
    </rPh>
    <rPh sb="24" eb="26">
      <t>ソウシン</t>
    </rPh>
    <rPh sb="34" eb="35">
      <t>タイ</t>
    </rPh>
    <rPh sb="37" eb="39">
      <t>ソウシン</t>
    </rPh>
    <rPh sb="43" eb="45">
      <t>カクノウ</t>
    </rPh>
    <rPh sb="47" eb="49">
      <t>ヘンスウ</t>
    </rPh>
    <rPh sb="50" eb="52">
      <t>セイセイ</t>
    </rPh>
    <phoneticPr fontId="1"/>
  </si>
  <si>
    <t>上記で取得した情報の設定名称データの最大値（"送信メール&lt;9&gt;"の数字部分）により送信メールアドレスを格納する変数を生成する。</t>
    <rPh sb="0" eb="2">
      <t>ジョウキ</t>
    </rPh>
    <rPh sb="3" eb="5">
      <t>シュトク</t>
    </rPh>
    <rPh sb="7" eb="9">
      <t>ジョウホウ</t>
    </rPh>
    <rPh sb="10" eb="12">
      <t>セッテイ</t>
    </rPh>
    <rPh sb="12" eb="14">
      <t>メイショウ</t>
    </rPh>
    <rPh sb="18" eb="20">
      <t>サイダイ</t>
    </rPh>
    <rPh sb="20" eb="21">
      <t>チ</t>
    </rPh>
    <rPh sb="23" eb="25">
      <t>ソウシン</t>
    </rPh>
    <rPh sb="33" eb="35">
      <t>スウジ</t>
    </rPh>
    <rPh sb="35" eb="37">
      <t>ブブン</t>
    </rPh>
    <rPh sb="41" eb="43">
      <t>ソウシン</t>
    </rPh>
    <rPh sb="51" eb="53">
      <t>カクノウ</t>
    </rPh>
    <rPh sb="55" eb="57">
      <t>ヘンスウ</t>
    </rPh>
    <rPh sb="58" eb="60">
      <t>セイセイ</t>
    </rPh>
    <phoneticPr fontId="1"/>
  </si>
  <si>
    <t>取得したメールアドレスデータを上記で生成した変数へ１桁ずつ設定する。</t>
    <rPh sb="0" eb="2">
      <t>シュトク</t>
    </rPh>
    <rPh sb="15" eb="17">
      <t>ジョウキ</t>
    </rPh>
    <rPh sb="18" eb="20">
      <t>セイセイ</t>
    </rPh>
    <rPh sb="22" eb="24">
      <t>ヘンスウ</t>
    </rPh>
    <rPh sb="26" eb="27">
      <t>ケタ</t>
    </rPh>
    <rPh sb="29" eb="31">
      <t>セッテイ</t>
    </rPh>
    <phoneticPr fontId="1"/>
  </si>
  <si>
    <t>配信フラグとメールアドレスの関係</t>
    <rPh sb="0" eb="2">
      <t>ハイシン</t>
    </rPh>
    <rPh sb="14" eb="16">
      <t>カンケイ</t>
    </rPh>
    <phoneticPr fontId="1"/>
  </si>
  <si>
    <t>例として取得した配信用メールアドレスが３つあるとする。</t>
    <rPh sb="0" eb="1">
      <t>レイ</t>
    </rPh>
    <rPh sb="4" eb="6">
      <t>シュトク</t>
    </rPh>
    <rPh sb="8" eb="11">
      <t>ハイシンヨウ</t>
    </rPh>
    <phoneticPr fontId="1"/>
  </si>
  <si>
    <t>a@unipres.com</t>
    <phoneticPr fontId="1"/>
  </si>
  <si>
    <t>b@unipres.com</t>
    <phoneticPr fontId="1"/>
  </si>
  <si>
    <t>c@unipres.com</t>
    <phoneticPr fontId="1"/>
  </si>
  <si>
    <t>送信メール1</t>
    <rPh sb="0" eb="2">
      <t>ソウシン</t>
    </rPh>
    <phoneticPr fontId="1"/>
  </si>
  <si>
    <t>送信メール2</t>
    <rPh sb="0" eb="2">
      <t>ソウシン</t>
    </rPh>
    <phoneticPr fontId="1"/>
  </si>
  <si>
    <t>送信メール3</t>
    <rPh sb="0" eb="2">
      <t>ソウシン</t>
    </rPh>
    <phoneticPr fontId="1"/>
  </si>
  <si>
    <t>設定内容（メールアドレス）</t>
    <rPh sb="0" eb="2">
      <t>セッテイ</t>
    </rPh>
    <rPh sb="2" eb="4">
      <t>ナイヨウ</t>
    </rPh>
    <phoneticPr fontId="1"/>
  </si>
  <si>
    <t>上記設定に対し、配信フラグの情報が</t>
    <rPh sb="0" eb="2">
      <t>ジョウキ</t>
    </rPh>
    <rPh sb="2" eb="4">
      <t>セッテイ</t>
    </rPh>
    <rPh sb="5" eb="6">
      <t>タイ</t>
    </rPh>
    <rPh sb="8" eb="10">
      <t>ハイシン</t>
    </rPh>
    <rPh sb="14" eb="16">
      <t>ジョウホウ</t>
    </rPh>
    <phoneticPr fontId="1"/>
  </si>
  <si>
    <t>"101"</t>
    <phoneticPr fontId="1"/>
  </si>
  <si>
    <t>だとすると、配信フラグの一桁目が送信メール1の配信設定になり、二桁目が送信メール2の設定、三桁目が送信メール3の設定となり、送信メール2の</t>
    <rPh sb="6" eb="8">
      <t>ハイシン</t>
    </rPh>
    <rPh sb="12" eb="14">
      <t>ヒトケタ</t>
    </rPh>
    <rPh sb="14" eb="15">
      <t>メ</t>
    </rPh>
    <rPh sb="16" eb="18">
      <t>ソウシン</t>
    </rPh>
    <rPh sb="23" eb="25">
      <t>ハイシン</t>
    </rPh>
    <rPh sb="25" eb="27">
      <t>セッテイ</t>
    </rPh>
    <rPh sb="31" eb="33">
      <t>フタケタ</t>
    </rPh>
    <rPh sb="33" eb="34">
      <t>メ</t>
    </rPh>
    <rPh sb="35" eb="37">
      <t>ソウシン</t>
    </rPh>
    <rPh sb="42" eb="44">
      <t>セッテイ</t>
    </rPh>
    <rPh sb="45" eb="47">
      <t>サンケタ</t>
    </rPh>
    <rPh sb="47" eb="48">
      <t>メ</t>
    </rPh>
    <rPh sb="49" eb="51">
      <t>ソウシン</t>
    </rPh>
    <rPh sb="56" eb="58">
      <t>セッテイ</t>
    </rPh>
    <rPh sb="62" eb="64">
      <t>ソウシン</t>
    </rPh>
    <phoneticPr fontId="1"/>
  </si>
  <si>
    <t>メールアドレス「b@unipres.com」の設定がゼロのことから、このメールアドレスにはメールを送信しない設定となる。</t>
    <rPh sb="23" eb="25">
      <t>セッテイ</t>
    </rPh>
    <rPh sb="49" eb="51">
      <t>ソウシン</t>
    </rPh>
    <rPh sb="54" eb="56">
      <t>セッテイ</t>
    </rPh>
    <phoneticPr fontId="1"/>
  </si>
  <si>
    <t>配信フラグゼロが「配信しない」、配信フラグ１が「配信する」の設定となる。</t>
    <rPh sb="0" eb="2">
      <t>ハイシン</t>
    </rPh>
    <rPh sb="9" eb="11">
      <t>ハイシン</t>
    </rPh>
    <rPh sb="16" eb="18">
      <t>ハイシン</t>
    </rPh>
    <rPh sb="24" eb="26">
      <t>ハイシン</t>
    </rPh>
    <rPh sb="30" eb="32">
      <t>セッテイ</t>
    </rPh>
    <phoneticPr fontId="1"/>
  </si>
  <si>
    <t>起動処理終了ログ</t>
    <rPh sb="0" eb="2">
      <t>キドウ</t>
    </rPh>
    <rPh sb="2" eb="4">
      <t>ショリ</t>
    </rPh>
    <rPh sb="4" eb="6">
      <t>シュウリョウ</t>
    </rPh>
    <phoneticPr fontId="1"/>
  </si>
  <si>
    <t>起動処理で予期しないエラーが発生時、以下の処理を行う。</t>
    <rPh sb="0" eb="2">
      <t>キドウ</t>
    </rPh>
    <rPh sb="2" eb="4">
      <t>ショリ</t>
    </rPh>
    <rPh sb="5" eb="7">
      <t>ヨキ</t>
    </rPh>
    <rPh sb="14" eb="16">
      <t>ハッセイ</t>
    </rPh>
    <rPh sb="16" eb="17">
      <t>ジ</t>
    </rPh>
    <rPh sb="18" eb="20">
      <t>イカ</t>
    </rPh>
    <rPh sb="21" eb="23">
      <t>ショリ</t>
    </rPh>
    <rPh sb="24" eb="25">
      <t>オコナ</t>
    </rPh>
    <phoneticPr fontId="1"/>
  </si>
  <si>
    <t>システムメッセージ（ex.Message）</t>
    <phoneticPr fontId="1"/>
  </si>
  <si>
    <t>未配信確認</t>
    <rPh sb="0" eb="3">
      <t>ミハイシン</t>
    </rPh>
    <rPh sb="3" eb="5">
      <t>カクニン</t>
    </rPh>
    <phoneticPr fontId="1"/>
  </si>
  <si>
    <t>メールサーバー接続確認</t>
    <rPh sb="7" eb="9">
      <t>セツゾク</t>
    </rPh>
    <rPh sb="9" eb="11">
      <t>カクニン</t>
    </rPh>
    <phoneticPr fontId="1"/>
  </si>
  <si>
    <t>取得した情報によりメールサーバーへ接続確認を実施する。</t>
    <rPh sb="0" eb="2">
      <t>シュトク</t>
    </rPh>
    <rPh sb="4" eb="6">
      <t>ジョウホウ</t>
    </rPh>
    <rPh sb="17" eb="19">
      <t>セツゾク</t>
    </rPh>
    <rPh sb="19" eb="21">
      <t>カクニン</t>
    </rPh>
    <rPh sb="22" eb="24">
      <t>ジッシ</t>
    </rPh>
    <phoneticPr fontId="1"/>
  </si>
  <si>
    <t>メールサーバー接続失敗及び認証失敗</t>
    <rPh sb="7" eb="9">
      <t>セツゾク</t>
    </rPh>
    <rPh sb="9" eb="11">
      <t>シッパイ</t>
    </rPh>
    <rPh sb="11" eb="12">
      <t>オヨ</t>
    </rPh>
    <rPh sb="13" eb="15">
      <t>ニンショウ</t>
    </rPh>
    <rPh sb="15" eb="17">
      <t>シッパイ</t>
    </rPh>
    <phoneticPr fontId="1"/>
  </si>
  <si>
    <t>メールサーバーに接続が失敗及び認証に失敗した場合、以下ログを出力して当処理を異常終了する。</t>
    <rPh sb="8" eb="10">
      <t>セツゾク</t>
    </rPh>
    <rPh sb="11" eb="13">
      <t>シッパイ</t>
    </rPh>
    <rPh sb="13" eb="14">
      <t>オヨ</t>
    </rPh>
    <rPh sb="15" eb="17">
      <t>ニンショウ</t>
    </rPh>
    <rPh sb="18" eb="20">
      <t>シッパイ</t>
    </rPh>
    <rPh sb="22" eb="24">
      <t>バアイ</t>
    </rPh>
    <rPh sb="25" eb="27">
      <t>イカ</t>
    </rPh>
    <rPh sb="30" eb="32">
      <t>シュツリョク</t>
    </rPh>
    <rPh sb="34" eb="35">
      <t>トウ</t>
    </rPh>
    <rPh sb="35" eb="37">
      <t>ショリ</t>
    </rPh>
    <rPh sb="38" eb="40">
      <t>イジョウ</t>
    </rPh>
    <rPh sb="40" eb="42">
      <t>シュウリョウ</t>
    </rPh>
    <phoneticPr fontId="1"/>
  </si>
  <si>
    <t>SMTPサーバ接続またはログイン認証失敗に失敗しました。SMTP接続情報を確認してください。</t>
    <phoneticPr fontId="1"/>
  </si>
  <si>
    <t>メール関連情報取得</t>
    <rPh sb="3" eb="5">
      <t>カンレン</t>
    </rPh>
    <rPh sb="5" eb="7">
      <t>ジョウホウ</t>
    </rPh>
    <rPh sb="7" eb="9">
      <t>シュトク</t>
    </rPh>
    <phoneticPr fontId="1"/>
  </si>
  <si>
    <t>メール関連情報取得異常</t>
    <rPh sb="3" eb="5">
      <t>カンレン</t>
    </rPh>
    <rPh sb="5" eb="7">
      <t>ジョウホウ</t>
    </rPh>
    <rPh sb="7" eb="9">
      <t>シュトク</t>
    </rPh>
    <rPh sb="9" eb="11">
      <t>イジョウ</t>
    </rPh>
    <phoneticPr fontId="1"/>
  </si>
  <si>
    <t>起動処理にてメールサーバーへの接続確認の際、異常で終わった場合はメール送信しない。</t>
    <rPh sb="0" eb="2">
      <t>キドウ</t>
    </rPh>
    <rPh sb="2" eb="4">
      <t>ショリ</t>
    </rPh>
    <rPh sb="15" eb="17">
      <t>セツゾク</t>
    </rPh>
    <rPh sb="17" eb="19">
      <t>カクニン</t>
    </rPh>
    <rPh sb="20" eb="21">
      <t>サイ</t>
    </rPh>
    <rPh sb="22" eb="24">
      <t>イジョウ</t>
    </rPh>
    <rPh sb="25" eb="26">
      <t>オ</t>
    </rPh>
    <rPh sb="29" eb="31">
      <t>バアイ</t>
    </rPh>
    <rPh sb="35" eb="37">
      <t>ソウシン</t>
    </rPh>
    <phoneticPr fontId="1"/>
  </si>
  <si>
    <t>メール送信処理</t>
    <rPh sb="3" eb="5">
      <t>ソウシン</t>
    </rPh>
    <rPh sb="5" eb="7">
      <t>ショリ</t>
    </rPh>
    <phoneticPr fontId="1"/>
  </si>
  <si>
    <t>メールアドレス設定</t>
    <rPh sb="7" eb="9">
      <t>セッテイ</t>
    </rPh>
    <phoneticPr fontId="1"/>
  </si>
  <si>
    <t>システム設定により取得したメールアドレスで、送信対象のメールアドレスを全て宛先に設定する。</t>
    <rPh sb="4" eb="6">
      <t>セッテイ</t>
    </rPh>
    <rPh sb="9" eb="11">
      <t>シュトク</t>
    </rPh>
    <rPh sb="22" eb="24">
      <t>ソウシン</t>
    </rPh>
    <rPh sb="24" eb="26">
      <t>タイショウ</t>
    </rPh>
    <rPh sb="35" eb="36">
      <t>スベ</t>
    </rPh>
    <rPh sb="37" eb="39">
      <t>アテサキ</t>
    </rPh>
    <rPh sb="40" eb="42">
      <t>セッテイ</t>
    </rPh>
    <phoneticPr fontId="1"/>
  </si>
  <si>
    <t>メール本文定型取得</t>
    <rPh sb="3" eb="5">
      <t>ホンブン</t>
    </rPh>
    <rPh sb="5" eb="7">
      <t>テイケイ</t>
    </rPh>
    <rPh sb="7" eb="9">
      <t>シュトク</t>
    </rPh>
    <phoneticPr fontId="1"/>
  </si>
  <si>
    <t>メール本文定型文</t>
    <rPh sb="3" eb="5">
      <t>ホンブン</t>
    </rPh>
    <rPh sb="5" eb="7">
      <t>テイケイ</t>
    </rPh>
    <rPh sb="7" eb="8">
      <t>ブン</t>
    </rPh>
    <phoneticPr fontId="1"/>
  </si>
  <si>
    <t>タイトル</t>
    <phoneticPr fontId="1"/>
  </si>
  <si>
    <t>メッセージ</t>
    <phoneticPr fontId="1"/>
  </si>
  <si>
    <t>★このメールは配信専用メールアドレスを使用しているため返信できません。</t>
  </si>
  <si>
    <t>★配信先の変更は情報システム部門へ依頼してください。</t>
  </si>
  <si>
    <t>★このメールは金型保守計画バッチ処理から自動で送信されています。</t>
    <rPh sb="7" eb="9">
      <t>カナガタ</t>
    </rPh>
    <rPh sb="9" eb="11">
      <t>ホシュ</t>
    </rPh>
    <rPh sb="11" eb="13">
      <t>ケイカク</t>
    </rPh>
    <phoneticPr fontId="1"/>
  </si>
  <si>
    <t>処理日時：&lt;処理日時&gt;</t>
    <rPh sb="6" eb="8">
      <t>ショリ</t>
    </rPh>
    <rPh sb="8" eb="10">
      <t>ニチジ</t>
    </rPh>
    <phoneticPr fontId="1"/>
  </si>
  <si>
    <t>&lt;指定されたメッセージ&gt;</t>
    <rPh sb="1" eb="3">
      <t>シテイ</t>
    </rPh>
    <phoneticPr fontId="1"/>
  </si>
  <si>
    <t>P_CONS_PG_CODEを指定して以下メール本文定型文を取得する。</t>
    <rPh sb="15" eb="17">
      <t>シテイ</t>
    </rPh>
    <rPh sb="19" eb="21">
      <t>イカ</t>
    </rPh>
    <rPh sb="30" eb="32">
      <t>シュトク</t>
    </rPh>
    <phoneticPr fontId="1"/>
  </si>
  <si>
    <t>取得区分による追加メッセージ</t>
    <rPh sb="0" eb="2">
      <t>シュトク</t>
    </rPh>
    <rPh sb="2" eb="4">
      <t>クブン</t>
    </rPh>
    <rPh sb="7" eb="9">
      <t>ツイカ</t>
    </rPh>
    <phoneticPr fontId="1"/>
  </si>
  <si>
    <t>当処理にパラメータで指定された区分により、メール本文に追加メッセージを連結する。</t>
    <rPh sb="0" eb="1">
      <t>トウ</t>
    </rPh>
    <rPh sb="1" eb="3">
      <t>ショリ</t>
    </rPh>
    <rPh sb="10" eb="12">
      <t>シテイ</t>
    </rPh>
    <rPh sb="15" eb="17">
      <t>クブン</t>
    </rPh>
    <rPh sb="24" eb="26">
      <t>ホンブン</t>
    </rPh>
    <rPh sb="27" eb="29">
      <t>ツイカ</t>
    </rPh>
    <rPh sb="35" eb="37">
      <t>レンケツ</t>
    </rPh>
    <phoneticPr fontId="1"/>
  </si>
  <si>
    <t>区分コード</t>
    <rPh sb="0" eb="2">
      <t>クブン</t>
    </rPh>
    <phoneticPr fontId="1"/>
  </si>
  <si>
    <t>追加メッセージ</t>
    <rPh sb="0" eb="2">
      <t>ツイカ</t>
    </rPh>
    <phoneticPr fontId="1"/>
  </si>
  <si>
    <t>k4003001001</t>
    <phoneticPr fontId="1"/>
  </si>
  <si>
    <t>k4003001000</t>
    <phoneticPr fontId="1"/>
  </si>
  <si>
    <t>【金型保守計画バッチ処理】&lt;0&gt;</t>
    <phoneticPr fontId="1"/>
  </si>
  <si>
    <t>タイトル（&lt;&gt;は文字列置換え部分）</t>
    <rPh sb="8" eb="11">
      <t>モジレツ</t>
    </rPh>
    <rPh sb="11" eb="13">
      <t>オキカ</t>
    </rPh>
    <rPh sb="14" eb="16">
      <t>ブブン</t>
    </rPh>
    <phoneticPr fontId="1"/>
  </si>
  <si>
    <t>k4003001999</t>
    <phoneticPr fontId="1"/>
  </si>
  <si>
    <t>金型保守計画バッチ処理が正常に終了しました。</t>
    <rPh sb="0" eb="2">
      <t>カナガタ</t>
    </rPh>
    <rPh sb="2" eb="4">
      <t>ホシュ</t>
    </rPh>
    <rPh sb="4" eb="6">
      <t>ケイカク</t>
    </rPh>
    <rPh sb="9" eb="11">
      <t>ショリ</t>
    </rPh>
    <rPh sb="12" eb="14">
      <t>セイジョウ</t>
    </rPh>
    <rPh sb="15" eb="17">
      <t>シュウリョウ</t>
    </rPh>
    <phoneticPr fontId="1"/>
  </si>
  <si>
    <t>メール送信</t>
    <rPh sb="3" eb="5">
      <t>ソウシン</t>
    </rPh>
    <phoneticPr fontId="1"/>
  </si>
  <si>
    <t>メール送信して処理を終了する。</t>
    <rPh sb="3" eb="5">
      <t>ソウシン</t>
    </rPh>
    <rPh sb="7" eb="9">
      <t>ショリ</t>
    </rPh>
    <rPh sb="10" eb="12">
      <t>シュウリョウ</t>
    </rPh>
    <phoneticPr fontId="1"/>
  </si>
  <si>
    <t>生産台数推移データフォルダ取得</t>
    <rPh sb="0" eb="6">
      <t>セイサンダイスウスイイ</t>
    </rPh>
    <rPh sb="13" eb="15">
      <t>シュトク</t>
    </rPh>
    <phoneticPr fontId="1"/>
  </si>
  <si>
    <t>取得異常</t>
    <rPh sb="0" eb="2">
      <t>シュトク</t>
    </rPh>
    <rPh sb="2" eb="4">
      <t>イジョウ</t>
    </rPh>
    <phoneticPr fontId="1"/>
  </si>
  <si>
    <t>生産台数推移データの保管フォルダ情報が取得できなかった場合、以下の処理を行い終了する。</t>
    <rPh sb="0" eb="2">
      <t>セイサン</t>
    </rPh>
    <rPh sb="2" eb="4">
      <t>ダイスウ</t>
    </rPh>
    <rPh sb="4" eb="6">
      <t>スイイ</t>
    </rPh>
    <rPh sb="10" eb="12">
      <t>ホカン</t>
    </rPh>
    <rPh sb="16" eb="18">
      <t>ジョウホウ</t>
    </rPh>
    <rPh sb="19" eb="21">
      <t>シュトク</t>
    </rPh>
    <rPh sb="27" eb="29">
      <t>バアイ</t>
    </rPh>
    <rPh sb="30" eb="32">
      <t>イカ</t>
    </rPh>
    <rPh sb="33" eb="35">
      <t>ショリ</t>
    </rPh>
    <rPh sb="36" eb="37">
      <t>オコナ</t>
    </rPh>
    <rPh sb="38" eb="40">
      <t>シュウリョウ</t>
    </rPh>
    <phoneticPr fontId="1"/>
  </si>
  <si>
    <t>データ処理フラグ</t>
    <rPh sb="3" eb="5">
      <t>ショリ</t>
    </rPh>
    <phoneticPr fontId="1"/>
  </si>
  <si>
    <t>生産台数推移データの処理フラグをOFFにする。</t>
    <rPh sb="0" eb="2">
      <t>セイサン</t>
    </rPh>
    <rPh sb="2" eb="4">
      <t>ダイスウ</t>
    </rPh>
    <rPh sb="4" eb="6">
      <t>スイイ</t>
    </rPh>
    <rPh sb="10" eb="12">
      <t>ショリ</t>
    </rPh>
    <phoneticPr fontId="1"/>
  </si>
  <si>
    <t>ログ出力</t>
    <rPh sb="2" eb="4">
      <t>シュツリョク</t>
    </rPh>
    <phoneticPr fontId="1"/>
  </si>
  <si>
    <t>以下条件のログを出力する。</t>
    <rPh sb="0" eb="2">
      <t>イカ</t>
    </rPh>
    <rPh sb="2" eb="4">
      <t>ジョウケン</t>
    </rPh>
    <rPh sb="8" eb="10">
      <t>シュツリョク</t>
    </rPh>
    <phoneticPr fontId="1"/>
  </si>
  <si>
    <t>該当年度フォルダ存在確認</t>
    <rPh sb="0" eb="2">
      <t>ガイトウ</t>
    </rPh>
    <rPh sb="2" eb="4">
      <t>ネンド</t>
    </rPh>
    <rPh sb="8" eb="10">
      <t>ソンザイ</t>
    </rPh>
    <rPh sb="10" eb="12">
      <t>カクニン</t>
    </rPh>
    <phoneticPr fontId="1"/>
  </si>
  <si>
    <t>処理日の次年度分フォルダが存在するか確認する。</t>
    <rPh sb="0" eb="2">
      <t>ショリ</t>
    </rPh>
    <rPh sb="2" eb="3">
      <t>ビ</t>
    </rPh>
    <rPh sb="4" eb="7">
      <t>ジネンド</t>
    </rPh>
    <rPh sb="7" eb="8">
      <t>フン</t>
    </rPh>
    <rPh sb="13" eb="15">
      <t>ソンザイ</t>
    </rPh>
    <rPh sb="18" eb="20">
      <t>カクニン</t>
    </rPh>
    <phoneticPr fontId="1"/>
  </si>
  <si>
    <t>該当年度フォルダ無し</t>
    <rPh sb="0" eb="2">
      <t>ガイトウ</t>
    </rPh>
    <rPh sb="2" eb="4">
      <t>ネンド</t>
    </rPh>
    <rPh sb="8" eb="9">
      <t>ナ</t>
    </rPh>
    <phoneticPr fontId="1"/>
  </si>
  <si>
    <t>該当年度のフォルダが無かった場合、以下の処理を行い終了する。</t>
    <rPh sb="0" eb="2">
      <t>ガイトウ</t>
    </rPh>
    <rPh sb="2" eb="4">
      <t>ネンド</t>
    </rPh>
    <rPh sb="10" eb="11">
      <t>ナ</t>
    </rPh>
    <rPh sb="14" eb="16">
      <t>バアイ</t>
    </rPh>
    <rPh sb="17" eb="19">
      <t>イカ</t>
    </rPh>
    <rPh sb="20" eb="22">
      <t>ショリ</t>
    </rPh>
    <rPh sb="23" eb="24">
      <t>オコナ</t>
    </rPh>
    <rPh sb="25" eb="27">
      <t>シュウリョウ</t>
    </rPh>
    <phoneticPr fontId="1"/>
  </si>
  <si>
    <t>処理フラグ</t>
    <rPh sb="0" eb="2">
      <t>ショリ</t>
    </rPh>
    <phoneticPr fontId="1"/>
  </si>
  <si>
    <t>メールメッセージ</t>
    <phoneticPr fontId="1"/>
  </si>
  <si>
    <t>処理終了メッセージ用に以下の情報を追加する。</t>
    <rPh sb="0" eb="2">
      <t>ショリ</t>
    </rPh>
    <rPh sb="2" eb="4">
      <t>シュウリョウ</t>
    </rPh>
    <rPh sb="9" eb="10">
      <t>ヨウ</t>
    </rPh>
    <rPh sb="11" eb="13">
      <t>イカ</t>
    </rPh>
    <rPh sb="14" eb="16">
      <t>ジョウホウ</t>
    </rPh>
    <rPh sb="17" eb="19">
      <t>ツイカ</t>
    </rPh>
    <phoneticPr fontId="1"/>
  </si>
  <si>
    <t>該当年度フォルダ有り</t>
    <rPh sb="0" eb="2">
      <t>ガイトウ</t>
    </rPh>
    <rPh sb="2" eb="4">
      <t>ネンド</t>
    </rPh>
    <rPh sb="8" eb="9">
      <t>ア</t>
    </rPh>
    <phoneticPr fontId="1"/>
  </si>
  <si>
    <t>処理済み情報取得</t>
    <rPh sb="0" eb="2">
      <t>ショリ</t>
    </rPh>
    <rPh sb="2" eb="3">
      <t>ズ</t>
    </rPh>
    <rPh sb="4" eb="6">
      <t>ジョウホウ</t>
    </rPh>
    <rPh sb="6" eb="8">
      <t>シュトク</t>
    </rPh>
    <phoneticPr fontId="1"/>
  </si>
  <si>
    <t>以下条件により現在処理したデータファイルの更新日を取得する。</t>
    <rPh sb="0" eb="2">
      <t>イカ</t>
    </rPh>
    <rPh sb="2" eb="4">
      <t>ジョウケン</t>
    </rPh>
    <rPh sb="7" eb="9">
      <t>ゲンザイ</t>
    </rPh>
    <rPh sb="9" eb="11">
      <t>ショリ</t>
    </rPh>
    <rPh sb="21" eb="23">
      <t>コウシン</t>
    </rPh>
    <rPh sb="23" eb="24">
      <t>ビ</t>
    </rPh>
    <rPh sb="25" eb="27">
      <t>シュトク</t>
    </rPh>
    <phoneticPr fontId="1"/>
  </si>
  <si>
    <t>生産台数推移データ</t>
    <rPh sb="0" eb="2">
      <t>セイサン</t>
    </rPh>
    <rPh sb="2" eb="4">
      <t>ダイスウ</t>
    </rPh>
    <rPh sb="4" eb="6">
      <t>スイイ</t>
    </rPh>
    <phoneticPr fontId="1"/>
  </si>
  <si>
    <t>該当年度</t>
    <rPh sb="0" eb="2">
      <t>ガイトウ</t>
    </rPh>
    <rPh sb="2" eb="4">
      <t>ネンド</t>
    </rPh>
    <phoneticPr fontId="1"/>
  </si>
  <si>
    <t>MAX(データ元ファイル更新日時) AS 最終更新日</t>
    <rPh sb="7" eb="8">
      <t>モト</t>
    </rPh>
    <rPh sb="12" eb="14">
      <t>コウシン</t>
    </rPh>
    <rPh sb="14" eb="16">
      <t>ニチジ</t>
    </rPh>
    <rPh sb="21" eb="23">
      <t>サイシュウ</t>
    </rPh>
    <rPh sb="23" eb="26">
      <t>コウシンビ</t>
    </rPh>
    <phoneticPr fontId="1"/>
  </si>
  <si>
    <t>該当年度 = &lt;該当年度&gt;</t>
    <rPh sb="0" eb="2">
      <t>ガイトウ</t>
    </rPh>
    <rPh sb="2" eb="4">
      <t>ネンド</t>
    </rPh>
    <rPh sb="8" eb="10">
      <t>ガイトウ</t>
    </rPh>
    <rPh sb="10" eb="12">
      <t>ネンド</t>
    </rPh>
    <phoneticPr fontId="1"/>
  </si>
  <si>
    <t>処理ファイル検索</t>
    <rPh sb="0" eb="2">
      <t>ショリ</t>
    </rPh>
    <rPh sb="6" eb="8">
      <t>ケンサク</t>
    </rPh>
    <phoneticPr fontId="1"/>
  </si>
  <si>
    <t>処理に該当する年度のフォルダ内に保存されているエクセルファイル内で、ファイル名に"生産台数推移"の含まれているファイルを検索する。</t>
    <rPh sb="0" eb="2">
      <t>ショリ</t>
    </rPh>
    <rPh sb="3" eb="5">
      <t>ガイトウ</t>
    </rPh>
    <rPh sb="7" eb="9">
      <t>ネンド</t>
    </rPh>
    <rPh sb="14" eb="15">
      <t>ナイ</t>
    </rPh>
    <rPh sb="16" eb="18">
      <t>ホゾン</t>
    </rPh>
    <rPh sb="31" eb="32">
      <t>ナイ</t>
    </rPh>
    <rPh sb="38" eb="39">
      <t>メイ</t>
    </rPh>
    <rPh sb="49" eb="50">
      <t>フク</t>
    </rPh>
    <rPh sb="60" eb="62">
      <t>ケンサク</t>
    </rPh>
    <phoneticPr fontId="1"/>
  </si>
  <si>
    <t>該当ファイル無し</t>
    <rPh sb="0" eb="2">
      <t>ガイトウ</t>
    </rPh>
    <rPh sb="6" eb="7">
      <t>ナ</t>
    </rPh>
    <phoneticPr fontId="1"/>
  </si>
  <si>
    <t>該当するエクセルファイルが存在しなかった場合、以下処理を行い処理を終了する。</t>
    <rPh sb="0" eb="2">
      <t>ガイトウ</t>
    </rPh>
    <rPh sb="13" eb="15">
      <t>ソンザイ</t>
    </rPh>
    <rPh sb="20" eb="22">
      <t>バアイ</t>
    </rPh>
    <rPh sb="23" eb="25">
      <t>イカ</t>
    </rPh>
    <rPh sb="25" eb="27">
      <t>ショリ</t>
    </rPh>
    <rPh sb="28" eb="29">
      <t>オコナ</t>
    </rPh>
    <rPh sb="30" eb="32">
      <t>ショリ</t>
    </rPh>
    <rPh sb="33" eb="35">
      <t>シュウリョウ</t>
    </rPh>
    <phoneticPr fontId="1"/>
  </si>
  <si>
    <t>ログ出力</t>
    <rPh sb="2" eb="4">
      <t>シュツリョク</t>
    </rPh>
    <phoneticPr fontId="1"/>
  </si>
  <si>
    <t>更新日チェック</t>
    <rPh sb="0" eb="2">
      <t>コウシン</t>
    </rPh>
    <rPh sb="2" eb="3">
      <t>ビ</t>
    </rPh>
    <phoneticPr fontId="1"/>
  </si>
  <si>
    <t>該当する未処理の生産台数推移データファイルと処理済みデータファイルの更新日を比較する。</t>
    <rPh sb="0" eb="2">
      <t>ガイトウ</t>
    </rPh>
    <rPh sb="4" eb="7">
      <t>ミショリ</t>
    </rPh>
    <rPh sb="8" eb="10">
      <t>セイサン</t>
    </rPh>
    <rPh sb="10" eb="12">
      <t>ダイスウ</t>
    </rPh>
    <rPh sb="12" eb="14">
      <t>スイイ</t>
    </rPh>
    <rPh sb="22" eb="24">
      <t>ショリ</t>
    </rPh>
    <rPh sb="24" eb="25">
      <t>ズ</t>
    </rPh>
    <rPh sb="34" eb="36">
      <t>コウシン</t>
    </rPh>
    <rPh sb="36" eb="37">
      <t>ビ</t>
    </rPh>
    <rPh sb="38" eb="40">
      <t>ヒカク</t>
    </rPh>
    <phoneticPr fontId="1"/>
  </si>
  <si>
    <t>未処理更新日 &gt; 処理済更新日</t>
    <rPh sb="0" eb="3">
      <t>ミショリ</t>
    </rPh>
    <rPh sb="3" eb="5">
      <t>コウシン</t>
    </rPh>
    <rPh sb="5" eb="6">
      <t>ビ</t>
    </rPh>
    <rPh sb="9" eb="11">
      <t>ショリ</t>
    </rPh>
    <rPh sb="11" eb="12">
      <t>ズ</t>
    </rPh>
    <rPh sb="12" eb="14">
      <t>コウシン</t>
    </rPh>
    <rPh sb="14" eb="15">
      <t>ビ</t>
    </rPh>
    <phoneticPr fontId="1"/>
  </si>
  <si>
    <t>未処理更新日 &lt;= 処理済更新日</t>
    <rPh sb="0" eb="3">
      <t>ミショリ</t>
    </rPh>
    <rPh sb="3" eb="5">
      <t>コウシン</t>
    </rPh>
    <rPh sb="5" eb="6">
      <t>ビ</t>
    </rPh>
    <rPh sb="10" eb="12">
      <t>ショリ</t>
    </rPh>
    <rPh sb="12" eb="13">
      <t>ズ</t>
    </rPh>
    <rPh sb="13" eb="15">
      <t>コウシン</t>
    </rPh>
    <rPh sb="15" eb="16">
      <t>ビ</t>
    </rPh>
    <phoneticPr fontId="1"/>
  </si>
  <si>
    <t>更新日が同じか処理済み更新日の方が新しい場合、生産台数推移データの処理フラグをOFFに設定し、以下の処理を行う。</t>
    <rPh sb="0" eb="2">
      <t>コウシン</t>
    </rPh>
    <rPh sb="2" eb="3">
      <t>ビ</t>
    </rPh>
    <rPh sb="4" eb="5">
      <t>オナ</t>
    </rPh>
    <rPh sb="7" eb="9">
      <t>ショリ</t>
    </rPh>
    <rPh sb="9" eb="10">
      <t>ズ</t>
    </rPh>
    <rPh sb="11" eb="13">
      <t>コウシン</t>
    </rPh>
    <rPh sb="13" eb="14">
      <t>ビ</t>
    </rPh>
    <rPh sb="15" eb="16">
      <t>ホウ</t>
    </rPh>
    <rPh sb="17" eb="18">
      <t>アタラ</t>
    </rPh>
    <rPh sb="20" eb="22">
      <t>バアイ</t>
    </rPh>
    <rPh sb="23" eb="25">
      <t>セイサン</t>
    </rPh>
    <rPh sb="25" eb="27">
      <t>ダイスウ</t>
    </rPh>
    <rPh sb="27" eb="29">
      <t>スイイ</t>
    </rPh>
    <rPh sb="33" eb="35">
      <t>ショリ</t>
    </rPh>
    <rPh sb="43" eb="45">
      <t>セッテイ</t>
    </rPh>
    <rPh sb="47" eb="49">
      <t>イカ</t>
    </rPh>
    <rPh sb="50" eb="52">
      <t>ショリ</t>
    </rPh>
    <rPh sb="53" eb="54">
      <t>オコナ</t>
    </rPh>
    <phoneticPr fontId="1"/>
  </si>
  <si>
    <t>生産台数推移データファイルが未更新の為、処理は行われていません。</t>
    <rPh sb="0" eb="2">
      <t>セイサン</t>
    </rPh>
    <rPh sb="2" eb="6">
      <t>ダイスウスイイ</t>
    </rPh>
    <rPh sb="14" eb="17">
      <t>ミコウシン</t>
    </rPh>
    <rPh sb="18" eb="19">
      <t>タメ</t>
    </rPh>
    <rPh sb="20" eb="22">
      <t>ショリ</t>
    </rPh>
    <rPh sb="23" eb="24">
      <t>オコナ</t>
    </rPh>
    <phoneticPr fontId="1"/>
  </si>
  <si>
    <t>生産台数推移データファイルが未更新</t>
    <rPh sb="0" eb="2">
      <t>セイサン</t>
    </rPh>
    <rPh sb="2" eb="6">
      <t>ダイスウスイイ</t>
    </rPh>
    <rPh sb="14" eb="17">
      <t>ミコウシン</t>
    </rPh>
    <phoneticPr fontId="1"/>
  </si>
  <si>
    <t>大日程データフォルダ取得</t>
    <rPh sb="0" eb="1">
      <t>ダイ</t>
    </rPh>
    <rPh sb="1" eb="3">
      <t>ニッテイ</t>
    </rPh>
    <rPh sb="10" eb="12">
      <t>シュトク</t>
    </rPh>
    <phoneticPr fontId="1"/>
  </si>
  <si>
    <t>大日程データの処理フラグをOFFにする。</t>
    <rPh sb="0" eb="1">
      <t>ダイ</t>
    </rPh>
    <rPh sb="1" eb="3">
      <t>ニッテイ</t>
    </rPh>
    <rPh sb="7" eb="9">
      <t>ショリ</t>
    </rPh>
    <phoneticPr fontId="1"/>
  </si>
  <si>
    <t>大日程データのフォルダ情報無し</t>
    <rPh sb="0" eb="1">
      <t>ダイ</t>
    </rPh>
    <rPh sb="1" eb="3">
      <t>ニッテイ</t>
    </rPh>
    <rPh sb="11" eb="13">
      <t>ジョウホウ</t>
    </rPh>
    <rPh sb="13" eb="14">
      <t>ナ</t>
    </rPh>
    <phoneticPr fontId="1"/>
  </si>
  <si>
    <t>大日程データのフォルダ情報がシステム設定に存在しません。</t>
    <rPh sb="0" eb="1">
      <t>ダイ</t>
    </rPh>
    <rPh sb="1" eb="3">
      <t>ニッテイ</t>
    </rPh>
    <rPh sb="11" eb="13">
      <t>ジョウホウ</t>
    </rPh>
    <rPh sb="18" eb="20">
      <t>セッテイ</t>
    </rPh>
    <rPh sb="21" eb="23">
      <t>ソンザイ</t>
    </rPh>
    <phoneticPr fontId="1"/>
  </si>
  <si>
    <t>該当フォルダ無し</t>
    <rPh sb="0" eb="2">
      <t>ガイトウ</t>
    </rPh>
    <rPh sb="6" eb="7">
      <t>ナ</t>
    </rPh>
    <phoneticPr fontId="1"/>
  </si>
  <si>
    <t>該当フォルダが無かった場合、以下の処理を行い終了する。</t>
    <rPh sb="0" eb="2">
      <t>ガイトウ</t>
    </rPh>
    <rPh sb="7" eb="8">
      <t>ナ</t>
    </rPh>
    <rPh sb="11" eb="13">
      <t>バアイ</t>
    </rPh>
    <rPh sb="14" eb="16">
      <t>イカ</t>
    </rPh>
    <rPh sb="17" eb="19">
      <t>ショリ</t>
    </rPh>
    <rPh sb="20" eb="21">
      <t>オコナ</t>
    </rPh>
    <rPh sb="22" eb="24">
      <t>シュウリョウ</t>
    </rPh>
    <phoneticPr fontId="1"/>
  </si>
  <si>
    <t>大日程データの処理フォルダ無し&lt;処理年度&gt;&lt;処理月&gt;</t>
    <rPh sb="0" eb="1">
      <t>ダイ</t>
    </rPh>
    <rPh sb="1" eb="3">
      <t>ニッテイ</t>
    </rPh>
    <rPh sb="7" eb="9">
      <t>ショリ</t>
    </rPh>
    <rPh sb="13" eb="14">
      <t>ナ</t>
    </rPh>
    <rPh sb="16" eb="18">
      <t>ショリ</t>
    </rPh>
    <rPh sb="18" eb="20">
      <t>ネンド</t>
    </rPh>
    <rPh sb="22" eb="24">
      <t>ショリ</t>
    </rPh>
    <rPh sb="24" eb="25">
      <t>ゲツ</t>
    </rPh>
    <phoneticPr fontId="1"/>
  </si>
  <si>
    <t>大日程データの処理該当フォルダが確認できなかった為、処理は行われていません。&lt;処理年度&gt;&lt;処理月&gt;</t>
    <rPh sb="0" eb="1">
      <t>ダイ</t>
    </rPh>
    <rPh sb="1" eb="3">
      <t>ニッテイ</t>
    </rPh>
    <rPh sb="7" eb="9">
      <t>ショリ</t>
    </rPh>
    <rPh sb="9" eb="11">
      <t>ガイトウ</t>
    </rPh>
    <rPh sb="16" eb="18">
      <t>カクニン</t>
    </rPh>
    <rPh sb="24" eb="25">
      <t>タメ</t>
    </rPh>
    <rPh sb="26" eb="28">
      <t>ショリ</t>
    </rPh>
    <rPh sb="29" eb="30">
      <t>オコナ</t>
    </rPh>
    <phoneticPr fontId="1"/>
  </si>
  <si>
    <t>システム設定情報取得</t>
    <rPh sb="4" eb="6">
      <t>セッテイ</t>
    </rPh>
    <rPh sb="6" eb="8">
      <t>ジョウホウ</t>
    </rPh>
    <rPh sb="8" eb="10">
      <t>シュトク</t>
    </rPh>
    <phoneticPr fontId="1"/>
  </si>
  <si>
    <t>以下各設定名称に設定されている設定内容を変数（SMTP_INFO）へ設定する。</t>
    <rPh sb="0" eb="2">
      <t>イカ</t>
    </rPh>
    <rPh sb="2" eb="3">
      <t>カク</t>
    </rPh>
    <rPh sb="3" eb="5">
      <t>セッテイ</t>
    </rPh>
    <rPh sb="5" eb="7">
      <t>メイショウ</t>
    </rPh>
    <rPh sb="8" eb="10">
      <t>セッテイ</t>
    </rPh>
    <rPh sb="15" eb="17">
      <t>セッテイ</t>
    </rPh>
    <rPh sb="17" eb="19">
      <t>ナイヨウ</t>
    </rPh>
    <rPh sb="20" eb="22">
      <t>ヘンスウ</t>
    </rPh>
    <rPh sb="34" eb="36">
      <t>セッテイ</t>
    </rPh>
    <phoneticPr fontId="1"/>
  </si>
  <si>
    <t>設定名称</t>
    <rPh sb="0" eb="2">
      <t>セッテイ</t>
    </rPh>
    <rPh sb="2" eb="4">
      <t>メイショウ</t>
    </rPh>
    <phoneticPr fontId="1"/>
  </si>
  <si>
    <t>変数名</t>
    <rPh sb="0" eb="3">
      <t>ヘンスウメイ</t>
    </rPh>
    <phoneticPr fontId="1"/>
  </si>
  <si>
    <t>該当処理フォルダ存在確認</t>
    <rPh sb="0" eb="2">
      <t>ガイトウ</t>
    </rPh>
    <rPh sb="2" eb="4">
      <t>ショリ</t>
    </rPh>
    <rPh sb="8" eb="10">
      <t>ソンザイ</t>
    </rPh>
    <rPh sb="10" eb="12">
      <t>カクニン</t>
    </rPh>
    <phoneticPr fontId="1"/>
  </si>
  <si>
    <t>処理該当フォルダ有り</t>
    <rPh sb="0" eb="2">
      <t>ショリ</t>
    </rPh>
    <rPh sb="2" eb="4">
      <t>ガイトウ</t>
    </rPh>
    <rPh sb="8" eb="9">
      <t>ア</t>
    </rPh>
    <phoneticPr fontId="1"/>
  </si>
  <si>
    <t>各大日程データフォルダ下に処理日の処理年度フォルダ及び処理月フォルダ（処理日の翌月）が存在するか確認する。</t>
    <rPh sb="0" eb="1">
      <t>カク</t>
    </rPh>
    <rPh sb="1" eb="2">
      <t>ダイ</t>
    </rPh>
    <rPh sb="2" eb="4">
      <t>ニッテイ</t>
    </rPh>
    <rPh sb="11" eb="12">
      <t>カ</t>
    </rPh>
    <rPh sb="13" eb="15">
      <t>ショリ</t>
    </rPh>
    <rPh sb="15" eb="16">
      <t>ビ</t>
    </rPh>
    <rPh sb="17" eb="19">
      <t>ショリ</t>
    </rPh>
    <rPh sb="19" eb="21">
      <t>ネンド</t>
    </rPh>
    <rPh sb="25" eb="26">
      <t>オヨ</t>
    </rPh>
    <rPh sb="27" eb="29">
      <t>ショリ</t>
    </rPh>
    <rPh sb="29" eb="30">
      <t>ゲツ</t>
    </rPh>
    <rPh sb="35" eb="37">
      <t>ショリ</t>
    </rPh>
    <rPh sb="37" eb="38">
      <t>ビ</t>
    </rPh>
    <rPh sb="39" eb="41">
      <t>ヨクゲツ</t>
    </rPh>
    <rPh sb="43" eb="45">
      <t>ソンザイ</t>
    </rPh>
    <rPh sb="48" eb="50">
      <t>カクニン</t>
    </rPh>
    <phoneticPr fontId="1"/>
  </si>
  <si>
    <t>大日程データ</t>
    <rPh sb="0" eb="1">
      <t>ダイ</t>
    </rPh>
    <rPh sb="1" eb="3">
      <t>ニッテイ</t>
    </rPh>
    <phoneticPr fontId="1"/>
  </si>
  <si>
    <t>データ元ファイル</t>
    <rPh sb="3" eb="4">
      <t>モト</t>
    </rPh>
    <phoneticPr fontId="1"/>
  </si>
  <si>
    <t>該当年月</t>
    <rPh sb="0" eb="2">
      <t>ガイトウ</t>
    </rPh>
    <rPh sb="2" eb="4">
      <t>ネンゲツ</t>
    </rPh>
    <phoneticPr fontId="1"/>
  </si>
  <si>
    <t>データ元ファイル = &lt;該当処理ファイル名（フルパス）&gt;</t>
    <rPh sb="3" eb="4">
      <t>モト</t>
    </rPh>
    <rPh sb="12" eb="14">
      <t>ガイトウ</t>
    </rPh>
    <rPh sb="14" eb="16">
      <t>ショリ</t>
    </rPh>
    <rPh sb="20" eb="21">
      <t>メイ</t>
    </rPh>
    <phoneticPr fontId="1"/>
  </si>
  <si>
    <t>該当する未処理の大日程データファイルと処理済みデータファイルの更新日を比較する。</t>
    <rPh sb="0" eb="2">
      <t>ガイトウ</t>
    </rPh>
    <rPh sb="4" eb="7">
      <t>ミショリ</t>
    </rPh>
    <rPh sb="8" eb="9">
      <t>ダイ</t>
    </rPh>
    <rPh sb="9" eb="11">
      <t>ニッテイ</t>
    </rPh>
    <rPh sb="19" eb="21">
      <t>ショリ</t>
    </rPh>
    <rPh sb="21" eb="22">
      <t>ズ</t>
    </rPh>
    <rPh sb="31" eb="33">
      <t>コウシン</t>
    </rPh>
    <rPh sb="33" eb="34">
      <t>ビ</t>
    </rPh>
    <rPh sb="35" eb="37">
      <t>ヒカク</t>
    </rPh>
    <phoneticPr fontId="1"/>
  </si>
  <si>
    <t>更新日が同じか処理済み更新日の方が新しい場合、大日程データの処理フラグをOFFに設定し、以下の処理を行う。</t>
    <rPh sb="0" eb="2">
      <t>コウシン</t>
    </rPh>
    <rPh sb="2" eb="3">
      <t>ビ</t>
    </rPh>
    <rPh sb="4" eb="5">
      <t>オナ</t>
    </rPh>
    <rPh sb="7" eb="9">
      <t>ショリ</t>
    </rPh>
    <rPh sb="9" eb="10">
      <t>ズ</t>
    </rPh>
    <rPh sb="11" eb="13">
      <t>コウシン</t>
    </rPh>
    <rPh sb="13" eb="14">
      <t>ビ</t>
    </rPh>
    <rPh sb="15" eb="16">
      <t>ホウ</t>
    </rPh>
    <rPh sb="17" eb="18">
      <t>アタラ</t>
    </rPh>
    <rPh sb="20" eb="22">
      <t>バアイ</t>
    </rPh>
    <rPh sb="23" eb="24">
      <t>ダイ</t>
    </rPh>
    <rPh sb="24" eb="26">
      <t>ニッテイ</t>
    </rPh>
    <rPh sb="30" eb="32">
      <t>ショリ</t>
    </rPh>
    <rPh sb="40" eb="42">
      <t>セッテイ</t>
    </rPh>
    <rPh sb="44" eb="46">
      <t>イカ</t>
    </rPh>
    <rPh sb="47" eb="49">
      <t>ショリ</t>
    </rPh>
    <rPh sb="50" eb="51">
      <t>オコナ</t>
    </rPh>
    <phoneticPr fontId="1"/>
  </si>
  <si>
    <t>未処理ファイルの更新日の方が新しい場合、大日程データの処理フラグをONにし、未処理ファイルのファイル名（フルパス）を変数へ保存する。</t>
    <rPh sb="0" eb="3">
      <t>ミショリ</t>
    </rPh>
    <rPh sb="8" eb="10">
      <t>コウシン</t>
    </rPh>
    <rPh sb="10" eb="11">
      <t>ビ</t>
    </rPh>
    <rPh sb="12" eb="13">
      <t>ホウ</t>
    </rPh>
    <rPh sb="14" eb="15">
      <t>アタラ</t>
    </rPh>
    <rPh sb="17" eb="19">
      <t>バアイ</t>
    </rPh>
    <rPh sb="20" eb="21">
      <t>ダイ</t>
    </rPh>
    <rPh sb="21" eb="23">
      <t>ニッテイ</t>
    </rPh>
    <rPh sb="27" eb="29">
      <t>ショリ</t>
    </rPh>
    <rPh sb="38" eb="41">
      <t>ミショリ</t>
    </rPh>
    <rPh sb="50" eb="51">
      <t>メイ</t>
    </rPh>
    <rPh sb="58" eb="60">
      <t>ヘンスウ</t>
    </rPh>
    <rPh sb="61" eb="63">
      <t>ホゾン</t>
    </rPh>
    <phoneticPr fontId="1"/>
  </si>
  <si>
    <t>生産台数推移データインポート処理</t>
    <rPh sb="0" eb="2">
      <t>セイサン</t>
    </rPh>
    <rPh sb="2" eb="4">
      <t>ダイスウ</t>
    </rPh>
    <rPh sb="4" eb="6">
      <t>スイイ</t>
    </rPh>
    <rPh sb="14" eb="16">
      <t>ショリ</t>
    </rPh>
    <phoneticPr fontId="1"/>
  </si>
  <si>
    <t>生産台数推移データ構成</t>
    <rPh sb="0" eb="2">
      <t>セイサン</t>
    </rPh>
    <rPh sb="2" eb="4">
      <t>ダイスウ</t>
    </rPh>
    <rPh sb="4" eb="6">
      <t>スイイ</t>
    </rPh>
    <rPh sb="9" eb="11">
      <t>コウセイ</t>
    </rPh>
    <phoneticPr fontId="1"/>
  </si>
  <si>
    <t>行番号</t>
    <rPh sb="0" eb="3">
      <t>ギョウバンゴウ</t>
    </rPh>
    <phoneticPr fontId="1"/>
  </si>
  <si>
    <t>列番号</t>
    <rPh sb="0" eb="3">
      <t>レツバンゴウ</t>
    </rPh>
    <phoneticPr fontId="1"/>
  </si>
  <si>
    <t>データ内容</t>
    <rPh sb="3" eb="5">
      <t>ナイヨウ</t>
    </rPh>
    <phoneticPr fontId="1"/>
  </si>
  <si>
    <t>上期計</t>
    <rPh sb="0" eb="2">
      <t>カミキ</t>
    </rPh>
    <rPh sb="2" eb="3">
      <t>ケイ</t>
    </rPh>
    <phoneticPr fontId="1"/>
  </si>
  <si>
    <t>下期計</t>
    <rPh sb="0" eb="2">
      <t>シモキ</t>
    </rPh>
    <rPh sb="2" eb="3">
      <t>ケイ</t>
    </rPh>
    <phoneticPr fontId="1"/>
  </si>
  <si>
    <t>年度計</t>
    <rPh sb="0" eb="2">
      <t>ネンド</t>
    </rPh>
    <rPh sb="2" eb="3">
      <t>ケイ</t>
    </rPh>
    <phoneticPr fontId="1"/>
  </si>
  <si>
    <t>日付（該当年度の５月）</t>
  </si>
  <si>
    <t>日付（該当年度の６月）</t>
  </si>
  <si>
    <t>日付（該当年度の７月）</t>
  </si>
  <si>
    <t>日付（該当年度の８月）</t>
  </si>
  <si>
    <t>日付（該当年度の９月）</t>
  </si>
  <si>
    <t>日付（該当年度の１０月）</t>
  </si>
  <si>
    <t>日付（該当年度の１１月）</t>
  </si>
  <si>
    <t>日付（該当年度の１２月）</t>
  </si>
  <si>
    <t>日付（該当年度の１月）</t>
  </si>
  <si>
    <t>日付（該当年度の２月）</t>
  </si>
  <si>
    <t>日付（該当年度の３月）</t>
  </si>
  <si>
    <t>日付（該当年度の４月）</t>
    <rPh sb="0" eb="2">
      <t>ヒヅケ</t>
    </rPh>
    <rPh sb="3" eb="5">
      <t>ガイトウ</t>
    </rPh>
    <rPh sb="5" eb="7">
      <t>ネンド</t>
    </rPh>
    <rPh sb="9" eb="10">
      <t>ガツ</t>
    </rPh>
    <phoneticPr fontId="1"/>
  </si>
  <si>
    <t>※空き</t>
    <rPh sb="1" eb="2">
      <t>ア</t>
    </rPh>
    <phoneticPr fontId="1"/>
  </si>
  <si>
    <t>量産車種記号</t>
    <rPh sb="0" eb="2">
      <t>リョウサン</t>
    </rPh>
    <rPh sb="2" eb="6">
      <t>シャシュキゴウ</t>
    </rPh>
    <phoneticPr fontId="1"/>
  </si>
  <si>
    <t>車名</t>
    <rPh sb="0" eb="2">
      <t>シャメイ</t>
    </rPh>
    <phoneticPr fontId="1"/>
  </si>
  <si>
    <t>特記事項</t>
    <rPh sb="0" eb="2">
      <t>トッキ</t>
    </rPh>
    <rPh sb="2" eb="4">
      <t>ジコウ</t>
    </rPh>
    <phoneticPr fontId="1"/>
  </si>
  <si>
    <t>※以降４行で位１つのデータデータ</t>
    <rPh sb="1" eb="3">
      <t>イコウ</t>
    </rPh>
    <rPh sb="4" eb="5">
      <t>ギョウ</t>
    </rPh>
    <rPh sb="6" eb="7">
      <t>クライ</t>
    </rPh>
    <phoneticPr fontId="1"/>
  </si>
  <si>
    <t>該当行に対するデータ項目名（３発）</t>
    <rPh sb="0" eb="2">
      <t>ガイトウ</t>
    </rPh>
    <rPh sb="2" eb="3">
      <t>ギョウ</t>
    </rPh>
    <rPh sb="4" eb="5">
      <t>タイ</t>
    </rPh>
    <rPh sb="10" eb="12">
      <t>コウモク</t>
    </rPh>
    <rPh sb="12" eb="13">
      <t>メイ</t>
    </rPh>
    <rPh sb="15" eb="16">
      <t>パツ</t>
    </rPh>
    <phoneticPr fontId="1"/>
  </si>
  <si>
    <t>該当行に対するデータ項目名（正規案）</t>
    <phoneticPr fontId="1"/>
  </si>
  <si>
    <t>該当行に対するデータ項目名（ユニプレス案）</t>
    <phoneticPr fontId="1"/>
  </si>
  <si>
    <t>該当行に対するデータ項目名（正規案差）</t>
    <phoneticPr fontId="1"/>
  </si>
  <si>
    <t>該当行に対するデータ項目名（ユニプレス案差）</t>
    <phoneticPr fontId="1"/>
  </si>
  <si>
    <t>5～10</t>
    <phoneticPr fontId="1"/>
  </si>
  <si>
    <t>各該当月の３発データ値</t>
    <rPh sb="0" eb="1">
      <t>カク</t>
    </rPh>
    <rPh sb="1" eb="3">
      <t>ガイトウ</t>
    </rPh>
    <rPh sb="3" eb="4">
      <t>ゲツ</t>
    </rPh>
    <rPh sb="6" eb="7">
      <t>パツ</t>
    </rPh>
    <rPh sb="10" eb="11">
      <t>チ</t>
    </rPh>
    <phoneticPr fontId="1"/>
  </si>
  <si>
    <t>各該当月の正規案データ値</t>
    <rPh sb="0" eb="1">
      <t>カク</t>
    </rPh>
    <rPh sb="1" eb="3">
      <t>ガイトウ</t>
    </rPh>
    <rPh sb="3" eb="4">
      <t>ゲツ</t>
    </rPh>
    <rPh sb="5" eb="7">
      <t>セイキ</t>
    </rPh>
    <rPh sb="7" eb="8">
      <t>アン</t>
    </rPh>
    <rPh sb="11" eb="12">
      <t>チ</t>
    </rPh>
    <phoneticPr fontId="1"/>
  </si>
  <si>
    <t>各該当月のユニプレス案データ値</t>
    <rPh sb="0" eb="1">
      <t>カク</t>
    </rPh>
    <rPh sb="1" eb="3">
      <t>ガイトウ</t>
    </rPh>
    <rPh sb="3" eb="4">
      <t>ゲツ</t>
    </rPh>
    <rPh sb="10" eb="11">
      <t>アン</t>
    </rPh>
    <rPh sb="14" eb="15">
      <t>チ</t>
    </rPh>
    <phoneticPr fontId="1"/>
  </si>
  <si>
    <t>各該当月のユニプレス案差</t>
    <rPh sb="0" eb="1">
      <t>カク</t>
    </rPh>
    <rPh sb="1" eb="3">
      <t>ガイトウ</t>
    </rPh>
    <rPh sb="3" eb="4">
      <t>ゲツ</t>
    </rPh>
    <rPh sb="10" eb="11">
      <t>アン</t>
    </rPh>
    <rPh sb="11" eb="12">
      <t>サ</t>
    </rPh>
    <phoneticPr fontId="1"/>
  </si>
  <si>
    <t>各該当月の正規案差</t>
    <rPh sb="0" eb="1">
      <t>カク</t>
    </rPh>
    <rPh sb="1" eb="3">
      <t>ガイトウ</t>
    </rPh>
    <rPh sb="3" eb="4">
      <t>ゲツ</t>
    </rPh>
    <rPh sb="5" eb="7">
      <t>セイキ</t>
    </rPh>
    <rPh sb="7" eb="8">
      <t>アン</t>
    </rPh>
    <rPh sb="8" eb="9">
      <t>サ</t>
    </rPh>
    <phoneticPr fontId="1"/>
  </si>
  <si>
    <t>18～22</t>
    <phoneticPr fontId="1"/>
  </si>
  <si>
    <t>上半期の各データ種類合計値</t>
    <rPh sb="0" eb="3">
      <t>カミハンキ</t>
    </rPh>
    <rPh sb="4" eb="5">
      <t>カク</t>
    </rPh>
    <rPh sb="8" eb="10">
      <t>シュルイ</t>
    </rPh>
    <rPh sb="10" eb="12">
      <t>ゴウケイ</t>
    </rPh>
    <rPh sb="12" eb="13">
      <t>チ</t>
    </rPh>
    <phoneticPr fontId="1"/>
  </si>
  <si>
    <t>12～17</t>
    <phoneticPr fontId="1"/>
  </si>
  <si>
    <t>各行列の説明</t>
    <rPh sb="0" eb="1">
      <t>カク</t>
    </rPh>
    <rPh sb="1" eb="3">
      <t>ギョウレツ</t>
    </rPh>
    <rPh sb="4" eb="6">
      <t>セツメイ</t>
    </rPh>
    <phoneticPr fontId="1"/>
  </si>
  <si>
    <t>参照する最大行</t>
    <rPh sb="0" eb="2">
      <t>サンショウ</t>
    </rPh>
    <rPh sb="4" eb="6">
      <t>サイダイ</t>
    </rPh>
    <rPh sb="6" eb="7">
      <t>ギョウ</t>
    </rPh>
    <phoneticPr fontId="1"/>
  </si>
  <si>
    <t>データを参照する最大の行は列番号１に "ウィークリーです" の文字列がある行行とする。</t>
    <rPh sb="13" eb="16">
      <t>レツバンゴウ</t>
    </rPh>
    <phoneticPr fontId="1"/>
  </si>
  <si>
    <t>参照不要</t>
    <rPh sb="0" eb="2">
      <t>サンショウ</t>
    </rPh>
    <rPh sb="2" eb="4">
      <t>フヨウ</t>
    </rPh>
    <phoneticPr fontId="1"/>
  </si>
  <si>
    <t>上記参照する最大行までの間、空白行や合計を算出している行などがある為参照データより除外する。</t>
    <rPh sb="0" eb="2">
      <t>ジョウキ</t>
    </rPh>
    <rPh sb="2" eb="4">
      <t>サンショウ</t>
    </rPh>
    <rPh sb="6" eb="8">
      <t>サイダイ</t>
    </rPh>
    <rPh sb="8" eb="9">
      <t>ギョウ</t>
    </rPh>
    <rPh sb="12" eb="13">
      <t>アイダ</t>
    </rPh>
    <rPh sb="14" eb="16">
      <t>クウハク</t>
    </rPh>
    <rPh sb="16" eb="17">
      <t>ギョウ</t>
    </rPh>
    <rPh sb="18" eb="20">
      <t>ゴウケイ</t>
    </rPh>
    <rPh sb="21" eb="23">
      <t>サンシュツ</t>
    </rPh>
    <rPh sb="27" eb="28">
      <t>ギョウ</t>
    </rPh>
    <rPh sb="33" eb="34">
      <t>タメ</t>
    </rPh>
    <rPh sb="34" eb="36">
      <t>サンショウ</t>
    </rPh>
    <rPh sb="41" eb="43">
      <t>ジョガイ</t>
    </rPh>
    <phoneticPr fontId="1"/>
  </si>
  <si>
    <t>参照データの条件</t>
    <rPh sb="0" eb="2">
      <t>サンショウ</t>
    </rPh>
    <rPh sb="6" eb="8">
      <t>ジョウケン</t>
    </rPh>
    <phoneticPr fontId="1"/>
  </si>
  <si>
    <t>参照する行は以下の条件とする。</t>
    <phoneticPr fontId="1"/>
  </si>
  <si>
    <t>基準行</t>
    <rPh sb="0" eb="2">
      <t>キジュン</t>
    </rPh>
    <rPh sb="2" eb="3">
      <t>ギョウ</t>
    </rPh>
    <phoneticPr fontId="1"/>
  </si>
  <si>
    <t>空白以外</t>
    <rPh sb="0" eb="2">
      <t>クウハク</t>
    </rPh>
    <rPh sb="2" eb="4">
      <t>イガイ</t>
    </rPh>
    <phoneticPr fontId="1"/>
  </si>
  <si>
    <t>上記条件が全て真の場合に基準行を参照データ行最初の行とする。</t>
    <rPh sb="0" eb="2">
      <t>ジョウキ</t>
    </rPh>
    <rPh sb="2" eb="4">
      <t>ジョウケン</t>
    </rPh>
    <rPh sb="5" eb="6">
      <t>スベ</t>
    </rPh>
    <rPh sb="7" eb="8">
      <t>シン</t>
    </rPh>
    <rPh sb="9" eb="11">
      <t>バアイ</t>
    </rPh>
    <rPh sb="12" eb="14">
      <t>キジュン</t>
    </rPh>
    <rPh sb="14" eb="15">
      <t>ギョウ</t>
    </rPh>
    <rPh sb="16" eb="18">
      <t>サンショウ</t>
    </rPh>
    <rPh sb="21" eb="22">
      <t>ギョウ</t>
    </rPh>
    <rPh sb="22" eb="24">
      <t>サイショ</t>
    </rPh>
    <rPh sb="25" eb="26">
      <t>ギョウ</t>
    </rPh>
    <phoneticPr fontId="1"/>
  </si>
  <si>
    <t>データ参照</t>
    <rPh sb="3" eb="5">
      <t>サンショウ</t>
    </rPh>
    <phoneticPr fontId="1"/>
  </si>
  <si>
    <t>×</t>
    <phoneticPr fontId="1"/>
  </si>
  <si>
    <t>－</t>
    <phoneticPr fontId="1"/>
  </si>
  <si>
    <t>〇</t>
    <phoneticPr fontId="1"/>
  </si>
  <si>
    <t>上記参照するデータについて値が変更されているか確認する。</t>
    <rPh sb="0" eb="2">
      <t>ジョウキ</t>
    </rPh>
    <rPh sb="2" eb="4">
      <t>サンショウ</t>
    </rPh>
    <rPh sb="13" eb="14">
      <t>アタイ</t>
    </rPh>
    <rPh sb="15" eb="17">
      <t>ヘンコウ</t>
    </rPh>
    <rPh sb="23" eb="25">
      <t>カクニン</t>
    </rPh>
    <phoneticPr fontId="1"/>
  </si>
  <si>
    <t>データ変更確認</t>
    <rPh sb="3" eb="5">
      <t>ヘンコウ</t>
    </rPh>
    <rPh sb="5" eb="7">
      <t>カクニン</t>
    </rPh>
    <phoneticPr fontId="1"/>
  </si>
  <si>
    <t>既存データ取得</t>
    <rPh sb="0" eb="2">
      <t>キゾン</t>
    </rPh>
    <rPh sb="5" eb="7">
      <t>シュトク</t>
    </rPh>
    <phoneticPr fontId="1"/>
  </si>
  <si>
    <t>以下条件により保存されているデータを取得する。</t>
    <rPh sb="0" eb="2">
      <t>イカ</t>
    </rPh>
    <rPh sb="2" eb="4">
      <t>ジョウケン</t>
    </rPh>
    <rPh sb="7" eb="9">
      <t>ホゾン</t>
    </rPh>
    <rPh sb="18" eb="20">
      <t>シュトク</t>
    </rPh>
    <phoneticPr fontId="1"/>
  </si>
  <si>
    <t>upk_k60</t>
    <phoneticPr fontId="1"/>
  </si>
  <si>
    <t>生産台数推移データ.*</t>
    <rPh sb="0" eb="2">
      <t>セイサン</t>
    </rPh>
    <rPh sb="2" eb="4">
      <t>ダイスウ</t>
    </rPh>
    <rPh sb="4" eb="6">
      <t>スイイ</t>
    </rPh>
    <phoneticPr fontId="1"/>
  </si>
  <si>
    <t>日付 = &lt;該当月＋"/01"&gt;</t>
    <rPh sb="0" eb="2">
      <t>ヒヅケ</t>
    </rPh>
    <rPh sb="6" eb="8">
      <t>ガイトウ</t>
    </rPh>
    <rPh sb="8" eb="9">
      <t>ゲツ</t>
    </rPh>
    <phoneticPr fontId="1"/>
  </si>
  <si>
    <t>車種 = ＜該当車種コード（量産車種記号）＞</t>
    <rPh sb="0" eb="2">
      <t>シャシュ</t>
    </rPh>
    <rPh sb="6" eb="8">
      <t>ガイトウ</t>
    </rPh>
    <rPh sb="8" eb="10">
      <t>シャシュ</t>
    </rPh>
    <rPh sb="14" eb="20">
      <t>リョウサンシャシュキゴウ</t>
    </rPh>
    <phoneticPr fontId="1"/>
  </si>
  <si>
    <t>データ元ファイル = '&lt;処理該当ファイル名（フルパス）&gt;'</t>
    <rPh sb="3" eb="4">
      <t>モト</t>
    </rPh>
    <rPh sb="13" eb="15">
      <t>ショリ</t>
    </rPh>
    <rPh sb="15" eb="17">
      <t>ガイトウ</t>
    </rPh>
    <rPh sb="21" eb="22">
      <t>メイ</t>
    </rPh>
    <phoneticPr fontId="1"/>
  </si>
  <si>
    <t>既存データ無し</t>
    <rPh sb="0" eb="2">
      <t>キゾン</t>
    </rPh>
    <rPh sb="5" eb="6">
      <t>ナ</t>
    </rPh>
    <phoneticPr fontId="1"/>
  </si>
  <si>
    <t>既存データが存在しない場合、新規データとして判断してそれ以降のデータ変更確認は中断する。</t>
    <rPh sb="0" eb="2">
      <t>キゾン</t>
    </rPh>
    <rPh sb="6" eb="8">
      <t>ソンザイ</t>
    </rPh>
    <rPh sb="11" eb="13">
      <t>バアイ</t>
    </rPh>
    <rPh sb="14" eb="16">
      <t>シンキ</t>
    </rPh>
    <rPh sb="22" eb="24">
      <t>ハンダン</t>
    </rPh>
    <rPh sb="28" eb="30">
      <t>イコウ</t>
    </rPh>
    <rPh sb="34" eb="36">
      <t>ヘンコウ</t>
    </rPh>
    <rPh sb="36" eb="38">
      <t>カクニン</t>
    </rPh>
    <rPh sb="39" eb="41">
      <t>チュウダン</t>
    </rPh>
    <phoneticPr fontId="1"/>
  </si>
  <si>
    <t>値に差異がある場合</t>
    <rPh sb="0" eb="1">
      <t>アタイ</t>
    </rPh>
    <rPh sb="2" eb="4">
      <t>サイ</t>
    </rPh>
    <rPh sb="7" eb="9">
      <t>バアイ</t>
    </rPh>
    <phoneticPr fontId="1"/>
  </si>
  <si>
    <t>参照ファイルの各値が既存データと差異があった場合以下の処理を行う。</t>
    <rPh sb="0" eb="2">
      <t>サンショウ</t>
    </rPh>
    <rPh sb="7" eb="8">
      <t>カク</t>
    </rPh>
    <rPh sb="8" eb="9">
      <t>アタイ</t>
    </rPh>
    <rPh sb="10" eb="12">
      <t>キゾン</t>
    </rPh>
    <rPh sb="16" eb="18">
      <t>サイ</t>
    </rPh>
    <rPh sb="22" eb="24">
      <t>バアイ</t>
    </rPh>
    <rPh sb="24" eb="26">
      <t>イカ</t>
    </rPh>
    <rPh sb="27" eb="29">
      <t>ショリ</t>
    </rPh>
    <rPh sb="30" eb="31">
      <t>オコナ</t>
    </rPh>
    <phoneticPr fontId="1"/>
  </si>
  <si>
    <t>差異があったデータをバックアップするため以下の条件によりデータを保存する。</t>
    <rPh sb="0" eb="2">
      <t>サイ</t>
    </rPh>
    <rPh sb="20" eb="22">
      <t>イカ</t>
    </rPh>
    <rPh sb="23" eb="25">
      <t>ジョウケン</t>
    </rPh>
    <rPh sb="32" eb="34">
      <t>ホゾン</t>
    </rPh>
    <phoneticPr fontId="1"/>
  </si>
  <si>
    <t>生産台数推移更新履歴</t>
    <rPh sb="0" eb="2">
      <t>セイサン</t>
    </rPh>
    <rPh sb="2" eb="4">
      <t>ダイスウ</t>
    </rPh>
    <rPh sb="4" eb="6">
      <t>スイイ</t>
    </rPh>
    <rPh sb="6" eb="8">
      <t>コウシン</t>
    </rPh>
    <rPh sb="8" eb="10">
      <t>リレキ</t>
    </rPh>
    <phoneticPr fontId="1"/>
  </si>
  <si>
    <t>車種</t>
    <rPh sb="0" eb="2">
      <t>シャシュ</t>
    </rPh>
    <phoneticPr fontId="31"/>
  </si>
  <si>
    <t>３発</t>
    <rPh sb="1" eb="2">
      <t>パツ</t>
    </rPh>
    <phoneticPr fontId="6"/>
  </si>
  <si>
    <t>正規案</t>
    <rPh sb="0" eb="2">
      <t>セイキ</t>
    </rPh>
    <rPh sb="2" eb="3">
      <t>アン</t>
    </rPh>
    <phoneticPr fontId="6"/>
  </si>
  <si>
    <t>ユニプレス案</t>
    <rPh sb="5" eb="6">
      <t>アン</t>
    </rPh>
    <phoneticPr fontId="6"/>
  </si>
  <si>
    <t>データ元ファイル</t>
    <rPh sb="3" eb="4">
      <t>モト</t>
    </rPh>
    <phoneticPr fontId="31"/>
  </si>
  <si>
    <t>該当年度</t>
    <rPh sb="0" eb="2">
      <t>ガイトウ</t>
    </rPh>
    <rPh sb="2" eb="4">
      <t>ネンド</t>
    </rPh>
    <phoneticPr fontId="31"/>
  </si>
  <si>
    <t>データ元ファイル更新日時</t>
    <rPh sb="3" eb="4">
      <t>モト</t>
    </rPh>
    <rPh sb="8" eb="10">
      <t>コウシン</t>
    </rPh>
    <rPh sb="10" eb="12">
      <t>ニチジ</t>
    </rPh>
    <phoneticPr fontId="31"/>
  </si>
  <si>
    <t>追加データ項目</t>
    <rPh sb="0" eb="2">
      <t>ツイカ</t>
    </rPh>
    <rPh sb="5" eb="7">
      <t>コウモク</t>
    </rPh>
    <phoneticPr fontId="1"/>
  </si>
  <si>
    <t>&lt;lTantouId&gt;</t>
  </si>
  <si>
    <t>生産台数推移データ.日付</t>
  </si>
  <si>
    <t>生産台数推移データ.車種</t>
  </si>
  <si>
    <t>生産台数推移データ.３発</t>
  </si>
  <si>
    <t>生産台数推移データ.正規案</t>
  </si>
  <si>
    <t>生産台数推移データ.ユニプレス案</t>
  </si>
  <si>
    <t>生産台数推移データ.データ元ファイル</t>
  </si>
  <si>
    <t>生産台数推移データ.該当年度</t>
  </si>
  <si>
    <t>生産台数推移データ.データ元ファイル更新日時</t>
  </si>
  <si>
    <t>既存データ履歴保存</t>
    <rPh sb="0" eb="2">
      <t>キゾン</t>
    </rPh>
    <rPh sb="5" eb="7">
      <t>リレキ</t>
    </rPh>
    <rPh sb="7" eb="9">
      <t>ホゾン</t>
    </rPh>
    <phoneticPr fontId="1"/>
  </si>
  <si>
    <t>既存データ更新</t>
    <rPh sb="0" eb="2">
      <t>キゾン</t>
    </rPh>
    <rPh sb="5" eb="7">
      <t>コウシン</t>
    </rPh>
    <phoneticPr fontId="1"/>
  </si>
  <si>
    <t>参照ファイルの該当する各データによりデータを以下の様に更新する。</t>
    <rPh sb="0" eb="2">
      <t>サンショウ</t>
    </rPh>
    <rPh sb="7" eb="9">
      <t>ガイトウ</t>
    </rPh>
    <rPh sb="11" eb="12">
      <t>カク</t>
    </rPh>
    <rPh sb="22" eb="24">
      <t>イカ</t>
    </rPh>
    <rPh sb="25" eb="26">
      <t>ヨウ</t>
    </rPh>
    <rPh sb="27" eb="29">
      <t>コウシン</t>
    </rPh>
    <phoneticPr fontId="1"/>
  </si>
  <si>
    <t>更新データ項目</t>
    <rPh sb="0" eb="2">
      <t>コウシン</t>
    </rPh>
    <rPh sb="5" eb="7">
      <t>コウモク</t>
    </rPh>
    <phoneticPr fontId="1"/>
  </si>
  <si>
    <t>更新実施データ</t>
    <rPh sb="0" eb="2">
      <t>コウシン</t>
    </rPh>
    <rPh sb="2" eb="4">
      <t>ジッシ</t>
    </rPh>
    <phoneticPr fontId="1"/>
  </si>
  <si>
    <t>日付 = &lt;参照ファイル.該当セルの生産月＋"/01"&gt;</t>
    <rPh sb="0" eb="2">
      <t>ヒヅケ</t>
    </rPh>
    <rPh sb="6" eb="8">
      <t>サンショウ</t>
    </rPh>
    <rPh sb="13" eb="15">
      <t>ガイトウ</t>
    </rPh>
    <rPh sb="18" eb="20">
      <t>セイサン</t>
    </rPh>
    <rPh sb="20" eb="21">
      <t>ゲツ</t>
    </rPh>
    <phoneticPr fontId="31"/>
  </si>
  <si>
    <t>車種 = &lt;参照ファイル.該当セルの車種&gt;</t>
    <rPh sb="0" eb="2">
      <t>シャシュ</t>
    </rPh>
    <rPh sb="18" eb="20">
      <t>シャシュ</t>
    </rPh>
    <phoneticPr fontId="31"/>
  </si>
  <si>
    <t>データ元ファイル更新日時 = &lt;参照ファイルの更新日付&gt;</t>
    <rPh sb="3" eb="4">
      <t>モト</t>
    </rPh>
    <rPh sb="8" eb="10">
      <t>コウシン</t>
    </rPh>
    <rPh sb="10" eb="12">
      <t>ニチジ</t>
    </rPh>
    <rPh sb="23" eb="25">
      <t>コウシン</t>
    </rPh>
    <rPh sb="25" eb="27">
      <t>ヒヅケ</t>
    </rPh>
    <phoneticPr fontId="25"/>
  </si>
  <si>
    <t>データ更新フラグ</t>
    <rPh sb="3" eb="5">
      <t>コウシン</t>
    </rPh>
    <phoneticPr fontId="31"/>
  </si>
  <si>
    <t>データ更新フラグ</t>
    <rPh sb="3" eb="5">
      <t>コウシン</t>
    </rPh>
    <phoneticPr fontId="25"/>
  </si>
  <si>
    <t>レコード編集日</t>
    <rPh sb="4" eb="6">
      <t>ヘンシュウ</t>
    </rPh>
    <phoneticPr fontId="1"/>
  </si>
  <si>
    <t>レコード編集者ID</t>
    <rPh sb="4" eb="6">
      <t>ヘンシュウ</t>
    </rPh>
    <phoneticPr fontId="1"/>
  </si>
  <si>
    <t>データ元ファイル = &lt;参照ファイルのファイル名（フルパス）&gt;</t>
    <rPh sb="3" eb="4">
      <t>モト</t>
    </rPh>
    <rPh sb="23" eb="24">
      <t>メイ</t>
    </rPh>
    <phoneticPr fontId="31"/>
  </si>
  <si>
    <t>1</t>
    <phoneticPr fontId="1"/>
  </si>
  <si>
    <t>未処理ファイルの更新日の方が新しい場合、生産台数推移データの処理フラグをONにし、該当のフルパス＋ファイル名を変数へ保存する。</t>
    <rPh sb="0" eb="3">
      <t>ミショリ</t>
    </rPh>
    <rPh sb="8" eb="10">
      <t>コウシン</t>
    </rPh>
    <rPh sb="10" eb="11">
      <t>ビ</t>
    </rPh>
    <rPh sb="12" eb="13">
      <t>ホウ</t>
    </rPh>
    <rPh sb="14" eb="15">
      <t>アタラ</t>
    </rPh>
    <rPh sb="17" eb="19">
      <t>バアイ</t>
    </rPh>
    <rPh sb="20" eb="22">
      <t>セイサン</t>
    </rPh>
    <rPh sb="22" eb="24">
      <t>ダイスウ</t>
    </rPh>
    <rPh sb="24" eb="26">
      <t>スイイ</t>
    </rPh>
    <rPh sb="30" eb="32">
      <t>ショリ</t>
    </rPh>
    <rPh sb="41" eb="43">
      <t>ガイトウ</t>
    </rPh>
    <rPh sb="53" eb="54">
      <t>メイ</t>
    </rPh>
    <rPh sb="55" eb="57">
      <t>ヘンスウ</t>
    </rPh>
    <rPh sb="58" eb="60">
      <t>ホゾン</t>
    </rPh>
    <phoneticPr fontId="1"/>
  </si>
  <si>
    <t>新規データインポート</t>
    <rPh sb="0" eb="2">
      <t>シンキ</t>
    </rPh>
    <phoneticPr fontId="1"/>
  </si>
  <si>
    <t>参照ファイルのデータが保存されていない場合、新規データとして生産台数推移データに登録する。</t>
    <rPh sb="0" eb="2">
      <t>サンショウ</t>
    </rPh>
    <rPh sb="11" eb="13">
      <t>ホゾン</t>
    </rPh>
    <rPh sb="19" eb="21">
      <t>バアイ</t>
    </rPh>
    <rPh sb="22" eb="24">
      <t>シンキ</t>
    </rPh>
    <rPh sb="30" eb="32">
      <t>セイサン</t>
    </rPh>
    <rPh sb="32" eb="34">
      <t>ダイスウ</t>
    </rPh>
    <rPh sb="34" eb="36">
      <t>スイイ</t>
    </rPh>
    <rPh sb="40" eb="42">
      <t>トウロク</t>
    </rPh>
    <phoneticPr fontId="1"/>
  </si>
  <si>
    <t>大日程データ構成</t>
    <rPh sb="0" eb="1">
      <t>ダイ</t>
    </rPh>
    <rPh sb="1" eb="3">
      <t>ニッテイ</t>
    </rPh>
    <rPh sb="6" eb="8">
      <t>コウセイ</t>
    </rPh>
    <phoneticPr fontId="1"/>
  </si>
  <si>
    <t>生産台数推移データのエクセルファイル（以降参照ファイルと記載）は以下の構成の元、当システムは動作する。</t>
    <rPh sb="0" eb="2">
      <t>セイサン</t>
    </rPh>
    <rPh sb="2" eb="4">
      <t>ダイスウ</t>
    </rPh>
    <rPh sb="4" eb="6">
      <t>スイイ</t>
    </rPh>
    <rPh sb="19" eb="21">
      <t>イコウ</t>
    </rPh>
    <rPh sb="21" eb="23">
      <t>サンショウ</t>
    </rPh>
    <rPh sb="28" eb="30">
      <t>キサイ</t>
    </rPh>
    <rPh sb="32" eb="34">
      <t>イカ</t>
    </rPh>
    <rPh sb="35" eb="37">
      <t>コウセイ</t>
    </rPh>
    <rPh sb="38" eb="39">
      <t>モト</t>
    </rPh>
    <rPh sb="40" eb="41">
      <t>トウ</t>
    </rPh>
    <rPh sb="46" eb="48">
      <t>ドウサ</t>
    </rPh>
    <phoneticPr fontId="1"/>
  </si>
  <si>
    <t>大日程データのエクセルファイル（以降参照ファイルと記載）は以下の構成の元、当システムは動作する。</t>
    <rPh sb="0" eb="1">
      <t>ダイ</t>
    </rPh>
    <rPh sb="1" eb="3">
      <t>ニッテイ</t>
    </rPh>
    <rPh sb="16" eb="18">
      <t>イコウ</t>
    </rPh>
    <rPh sb="18" eb="20">
      <t>サンショウ</t>
    </rPh>
    <rPh sb="25" eb="27">
      <t>キサイ</t>
    </rPh>
    <rPh sb="29" eb="31">
      <t>イカ</t>
    </rPh>
    <rPh sb="32" eb="34">
      <t>コウセイ</t>
    </rPh>
    <rPh sb="35" eb="36">
      <t>モト</t>
    </rPh>
    <rPh sb="37" eb="38">
      <t>トウ</t>
    </rPh>
    <rPh sb="43" eb="45">
      <t>ドウサ</t>
    </rPh>
    <phoneticPr fontId="1"/>
  </si>
  <si>
    <t>5～35</t>
    <phoneticPr fontId="1"/>
  </si>
  <si>
    <t>基本的にライン名称</t>
    <rPh sb="0" eb="3">
      <t>キホンテキ</t>
    </rPh>
    <rPh sb="7" eb="9">
      <t>メイショウ</t>
    </rPh>
    <phoneticPr fontId="1"/>
  </si>
  <si>
    <t>部品番号（メモ情報の記載有り）</t>
    <rPh sb="0" eb="2">
      <t>ブヒン</t>
    </rPh>
    <rPh sb="2" eb="4">
      <t>バンゴウ</t>
    </rPh>
    <rPh sb="7" eb="9">
      <t>ジョウホウ</t>
    </rPh>
    <rPh sb="10" eb="12">
      <t>キサイ</t>
    </rPh>
    <rPh sb="12" eb="13">
      <t>ア</t>
    </rPh>
    <phoneticPr fontId="1"/>
  </si>
  <si>
    <t>メモ情報</t>
    <rPh sb="2" eb="4">
      <t>ジョウホウ</t>
    </rPh>
    <phoneticPr fontId="1"/>
  </si>
  <si>
    <t>日</t>
    <rPh sb="0" eb="1">
      <t>ニチ</t>
    </rPh>
    <phoneticPr fontId="1"/>
  </si>
  <si>
    <t>途中ラベル行に使用されているものもある。</t>
    <phoneticPr fontId="1"/>
  </si>
  <si>
    <t>※</t>
    <phoneticPr fontId="1"/>
  </si>
  <si>
    <t>以降の行（２行目以降）からが基本的にはデータとなるが、</t>
    <phoneticPr fontId="1"/>
  </si>
  <si>
    <t>合計</t>
    <rPh sb="0" eb="2">
      <t>ゴウケイ</t>
    </rPh>
    <phoneticPr fontId="1"/>
  </si>
  <si>
    <t>ライン名称</t>
    <rPh sb="3" eb="5">
      <t>メイショウ</t>
    </rPh>
    <phoneticPr fontId="1"/>
  </si>
  <si>
    <t>生産値</t>
    <rPh sb="0" eb="2">
      <t>セイサン</t>
    </rPh>
    <rPh sb="2" eb="3">
      <t>チ</t>
    </rPh>
    <phoneticPr fontId="1"/>
  </si>
  <si>
    <t>合計値</t>
    <rPh sb="0" eb="3">
      <t>ゴウケイチ</t>
    </rPh>
    <phoneticPr fontId="1"/>
  </si>
  <si>
    <t>1～36列までデータが入力されていない行まで</t>
    <rPh sb="4" eb="5">
      <t>レツ</t>
    </rPh>
    <rPh sb="11" eb="13">
      <t>ニュウリョク</t>
    </rPh>
    <rPh sb="19" eb="20">
      <t>ギョウ</t>
    </rPh>
    <phoneticPr fontId="1"/>
  </si>
  <si>
    <t>上記参照する最大行までの間、空白行、ラベル行などがある為参照データより除外する。</t>
    <rPh sb="0" eb="2">
      <t>ジョウキ</t>
    </rPh>
    <rPh sb="2" eb="4">
      <t>サンショウ</t>
    </rPh>
    <rPh sb="6" eb="8">
      <t>サイダイ</t>
    </rPh>
    <rPh sb="8" eb="9">
      <t>ギョウ</t>
    </rPh>
    <rPh sb="12" eb="13">
      <t>アイダ</t>
    </rPh>
    <rPh sb="14" eb="16">
      <t>クウハク</t>
    </rPh>
    <rPh sb="16" eb="17">
      <t>ギョウ</t>
    </rPh>
    <rPh sb="21" eb="22">
      <t>ギョウ</t>
    </rPh>
    <rPh sb="27" eb="28">
      <t>タメ</t>
    </rPh>
    <rPh sb="28" eb="30">
      <t>サンショウ</t>
    </rPh>
    <rPh sb="35" eb="37">
      <t>ジョガイ</t>
    </rPh>
    <phoneticPr fontId="1"/>
  </si>
  <si>
    <t>5～35列の間に数値データがある</t>
    <rPh sb="4" eb="5">
      <t>レツ</t>
    </rPh>
    <rPh sb="6" eb="7">
      <t>アイダ</t>
    </rPh>
    <rPh sb="8" eb="10">
      <t>スウチ</t>
    </rPh>
    <phoneticPr fontId="1"/>
  </si>
  <si>
    <t>部品番号の入力がある</t>
    <rPh sb="0" eb="2">
      <t>ブヒン</t>
    </rPh>
    <rPh sb="2" eb="4">
      <t>バンゴウ</t>
    </rPh>
    <rPh sb="5" eb="7">
      <t>ニュウリョク</t>
    </rPh>
    <phoneticPr fontId="1"/>
  </si>
  <si>
    <t>・</t>
    <phoneticPr fontId="1"/>
  </si>
  <si>
    <t>大日程データ.*</t>
    <rPh sb="0" eb="1">
      <t>ダイ</t>
    </rPh>
    <rPh sb="1" eb="3">
      <t>ニッテイ</t>
    </rPh>
    <phoneticPr fontId="1"/>
  </si>
  <si>
    <t>大日程更新履歴</t>
    <rPh sb="0" eb="1">
      <t>ダイ</t>
    </rPh>
    <rPh sb="1" eb="3">
      <t>ニッテイ</t>
    </rPh>
    <rPh sb="3" eb="5">
      <t>コウシン</t>
    </rPh>
    <rPh sb="5" eb="7">
      <t>リレキ</t>
    </rPh>
    <phoneticPr fontId="1"/>
  </si>
  <si>
    <t>生産台数</t>
    <rPh sb="0" eb="2">
      <t>セイサン</t>
    </rPh>
    <rPh sb="2" eb="4">
      <t>ダイスウ</t>
    </rPh>
    <phoneticPr fontId="6"/>
  </si>
  <si>
    <t>該当年月</t>
    <rPh sb="0" eb="2">
      <t>ガイトウ</t>
    </rPh>
    <rPh sb="2" eb="4">
      <t>ネンゲツ</t>
    </rPh>
    <phoneticPr fontId="31"/>
  </si>
  <si>
    <t>大日程データ.日付</t>
  </si>
  <si>
    <t>大日程データ.データ元ファイル</t>
  </si>
  <si>
    <t>大日程データ.生産台数</t>
    <rPh sb="7" eb="9">
      <t>セイサン</t>
    </rPh>
    <rPh sb="9" eb="11">
      <t>ダイスウ</t>
    </rPh>
    <phoneticPr fontId="1"/>
  </si>
  <si>
    <t>大日程データ.データ元ファイル</t>
    <rPh sb="10" eb="11">
      <t>モト</t>
    </rPh>
    <phoneticPr fontId="1"/>
  </si>
  <si>
    <t>大日程データ.該当年月</t>
    <rPh sb="7" eb="9">
      <t>ガイトウ</t>
    </rPh>
    <rPh sb="9" eb="11">
      <t>ネンゲツ</t>
    </rPh>
    <phoneticPr fontId="1"/>
  </si>
  <si>
    <t>大日程データ.データ元ファイル更新日時</t>
  </si>
  <si>
    <t>大日程データ.データ元ファイル更新日時</t>
    <rPh sb="15" eb="17">
      <t>コウシン</t>
    </rPh>
    <rPh sb="17" eb="19">
      <t>ニチジ</t>
    </rPh>
    <phoneticPr fontId="1"/>
  </si>
  <si>
    <t>大日程データ</t>
    <rPh sb="0" eb="3">
      <t>ダイニッテイ</t>
    </rPh>
    <phoneticPr fontId="1"/>
  </si>
  <si>
    <t>参照ファイルのデータが保存されていない場合、新規データとして大日程データに登録する。</t>
    <rPh sb="0" eb="2">
      <t>サンショウ</t>
    </rPh>
    <rPh sb="11" eb="13">
      <t>ホゾン</t>
    </rPh>
    <rPh sb="19" eb="21">
      <t>バアイ</t>
    </rPh>
    <rPh sb="22" eb="24">
      <t>シンキ</t>
    </rPh>
    <rPh sb="30" eb="33">
      <t>ダイニッテイ</t>
    </rPh>
    <rPh sb="37" eb="39">
      <t>トウロク</t>
    </rPh>
    <phoneticPr fontId="1"/>
  </si>
  <si>
    <t>該当年度年月</t>
    <rPh sb="0" eb="2">
      <t>ガイトウ</t>
    </rPh>
    <rPh sb="2" eb="4">
      <t>ネンド</t>
    </rPh>
    <rPh sb="4" eb="6">
      <t>ネンゲツ</t>
    </rPh>
    <phoneticPr fontId="31"/>
  </si>
  <si>
    <t>別ファイルで同じ部品番号のデータが存在する場合がある為、以下条件により保存されているデータを検索し、新規データか更新データか確認する。</t>
    <rPh sb="0" eb="1">
      <t>ベツ</t>
    </rPh>
    <rPh sb="6" eb="7">
      <t>オナ</t>
    </rPh>
    <rPh sb="8" eb="10">
      <t>ブヒン</t>
    </rPh>
    <rPh sb="10" eb="12">
      <t>バンゴウ</t>
    </rPh>
    <rPh sb="17" eb="19">
      <t>ソンザイ</t>
    </rPh>
    <rPh sb="21" eb="23">
      <t>バアイ</t>
    </rPh>
    <rPh sb="26" eb="27">
      <t>タメ</t>
    </rPh>
    <rPh sb="28" eb="30">
      <t>イカ</t>
    </rPh>
    <rPh sb="30" eb="32">
      <t>ジョウケン</t>
    </rPh>
    <rPh sb="35" eb="37">
      <t>ホゾン</t>
    </rPh>
    <rPh sb="46" eb="48">
      <t>ケンサク</t>
    </rPh>
    <rPh sb="50" eb="52">
      <t>シンキ</t>
    </rPh>
    <rPh sb="56" eb="58">
      <t>コウシン</t>
    </rPh>
    <rPh sb="62" eb="64">
      <t>カクニン</t>
    </rPh>
    <phoneticPr fontId="1"/>
  </si>
  <si>
    <t>既存データが有る場合</t>
    <rPh sb="0" eb="2">
      <t>キゾン</t>
    </rPh>
    <rPh sb="6" eb="7">
      <t>ア</t>
    </rPh>
    <rPh sb="8" eb="10">
      <t>バアイ</t>
    </rPh>
    <phoneticPr fontId="1"/>
  </si>
  <si>
    <t>既存データが無い場合</t>
    <rPh sb="0" eb="2">
      <t>キゾン</t>
    </rPh>
    <rPh sb="6" eb="7">
      <t>ナ</t>
    </rPh>
    <rPh sb="8" eb="10">
      <t>バアイ</t>
    </rPh>
    <phoneticPr fontId="1"/>
  </si>
  <si>
    <t>圧造課用部品番号取得</t>
    <rPh sb="0" eb="8">
      <t>アツゾウカヨウブヒンバンゴウ</t>
    </rPh>
    <rPh sb="8" eb="10">
      <t>シュトク</t>
    </rPh>
    <phoneticPr fontId="1"/>
  </si>
  <si>
    <t>以下条件により大日程データで入力されている部品番号より圧造課用部品番号を取得する。</t>
    <rPh sb="0" eb="2">
      <t>イカ</t>
    </rPh>
    <rPh sb="2" eb="4">
      <t>ジョウケン</t>
    </rPh>
    <rPh sb="7" eb="8">
      <t>ダイ</t>
    </rPh>
    <rPh sb="8" eb="10">
      <t>ニッテイ</t>
    </rPh>
    <rPh sb="14" eb="16">
      <t>ニュウリョク</t>
    </rPh>
    <rPh sb="21" eb="23">
      <t>ブヒン</t>
    </rPh>
    <rPh sb="23" eb="25">
      <t>バンゴウ</t>
    </rPh>
    <rPh sb="27" eb="29">
      <t>アツゾウ</t>
    </rPh>
    <rPh sb="29" eb="30">
      <t>カ</t>
    </rPh>
    <rPh sb="30" eb="31">
      <t>ヨウ</t>
    </rPh>
    <rPh sb="31" eb="33">
      <t>ブヒン</t>
    </rPh>
    <rPh sb="33" eb="35">
      <t>バンゴウ</t>
    </rPh>
    <rPh sb="36" eb="38">
      <t>シュトク</t>
    </rPh>
    <phoneticPr fontId="1"/>
  </si>
  <si>
    <t>大日程リンク.大日程部品番号データ</t>
    <rPh sb="0" eb="1">
      <t>ダイ</t>
    </rPh>
    <rPh sb="1" eb="3">
      <t>ニッテイ</t>
    </rPh>
    <rPh sb="7" eb="8">
      <t>ダイ</t>
    </rPh>
    <rPh sb="8" eb="10">
      <t>ニッテイ</t>
    </rPh>
    <rPh sb="10" eb="12">
      <t>ブヒン</t>
    </rPh>
    <rPh sb="12" eb="14">
      <t>バンゴウ</t>
    </rPh>
    <phoneticPr fontId="1"/>
  </si>
  <si>
    <t>大日程部品番号リンク情報取得 AS 大日程リンク</t>
    <rPh sb="0" eb="1">
      <t>ダイ</t>
    </rPh>
    <rPh sb="1" eb="3">
      <t>ニッテイ</t>
    </rPh>
    <rPh sb="3" eb="5">
      <t>ブヒン</t>
    </rPh>
    <rPh sb="5" eb="7">
      <t>バンゴウ</t>
    </rPh>
    <rPh sb="10" eb="12">
      <t>ジョウホウ</t>
    </rPh>
    <rPh sb="12" eb="14">
      <t>シュトク</t>
    </rPh>
    <rPh sb="18" eb="19">
      <t>ダイ</t>
    </rPh>
    <rPh sb="19" eb="21">
      <t>ニッテイ</t>
    </rPh>
    <phoneticPr fontId="1"/>
  </si>
  <si>
    <t>LEFT JOIN</t>
    <phoneticPr fontId="1"/>
  </si>
  <si>
    <t>圧造課用部品番号マスタ情報取得 AS 圧造用部品番号</t>
    <rPh sb="0" eb="2">
      <t>アツゾウ</t>
    </rPh>
    <rPh sb="2" eb="3">
      <t>カ</t>
    </rPh>
    <rPh sb="3" eb="4">
      <t>ヨウ</t>
    </rPh>
    <rPh sb="4" eb="6">
      <t>ブヒン</t>
    </rPh>
    <rPh sb="6" eb="8">
      <t>バンゴウ</t>
    </rPh>
    <rPh sb="11" eb="13">
      <t>ジョウホウ</t>
    </rPh>
    <rPh sb="13" eb="15">
      <t>シュトク</t>
    </rPh>
    <rPh sb="19" eb="21">
      <t>アツゾウ</t>
    </rPh>
    <rPh sb="21" eb="22">
      <t>ヨウ</t>
    </rPh>
    <rPh sb="22" eb="24">
      <t>ブヒン</t>
    </rPh>
    <rPh sb="24" eb="26">
      <t>バンゴウ</t>
    </rPh>
    <phoneticPr fontId="1"/>
  </si>
  <si>
    <t>ON</t>
    <phoneticPr fontId="1"/>
  </si>
  <si>
    <t>大日程リンク.圧造課用部品番号データID = 圧造用部品番号.部品番号</t>
    <rPh sb="0" eb="1">
      <t>ダイ</t>
    </rPh>
    <rPh sb="1" eb="3">
      <t>ニッテイ</t>
    </rPh>
    <rPh sb="7" eb="9">
      <t>アツゾウ</t>
    </rPh>
    <rPh sb="9" eb="10">
      <t>カ</t>
    </rPh>
    <rPh sb="10" eb="11">
      <t>ヨウ</t>
    </rPh>
    <rPh sb="11" eb="13">
      <t>ブヒン</t>
    </rPh>
    <rPh sb="13" eb="15">
      <t>バンゴウ</t>
    </rPh>
    <rPh sb="23" eb="25">
      <t>アツゾウ</t>
    </rPh>
    <rPh sb="25" eb="26">
      <t>ヨウ</t>
    </rPh>
    <rPh sb="26" eb="28">
      <t>ブヒン</t>
    </rPh>
    <rPh sb="28" eb="30">
      <t>バンゴウ</t>
    </rPh>
    <rPh sb="31" eb="33">
      <t>ブヒン</t>
    </rPh>
    <rPh sb="33" eb="35">
      <t>バンゴウ</t>
    </rPh>
    <phoneticPr fontId="1"/>
  </si>
  <si>
    <t>圧造用部品番号.部品番号</t>
    <rPh sb="0" eb="2">
      <t>アツゾウ</t>
    </rPh>
    <rPh sb="2" eb="3">
      <t>ヨウ</t>
    </rPh>
    <rPh sb="3" eb="5">
      <t>ブヒン</t>
    </rPh>
    <rPh sb="5" eb="7">
      <t>バンゴウ</t>
    </rPh>
    <rPh sb="8" eb="10">
      <t>ブヒン</t>
    </rPh>
    <rPh sb="10" eb="12">
      <t>バンゴウ</t>
    </rPh>
    <phoneticPr fontId="1"/>
  </si>
  <si>
    <t>データ無し</t>
    <rPh sb="3" eb="4">
      <t>ナ</t>
    </rPh>
    <phoneticPr fontId="1"/>
  </si>
  <si>
    <t>該当する圧造課用部品番号が見つからない場合、処理終了メッセージ用に以下の情報を追加し、処理を終了する。</t>
    <rPh sb="0" eb="2">
      <t>ガイトウ</t>
    </rPh>
    <rPh sb="4" eb="6">
      <t>アツゾウ</t>
    </rPh>
    <rPh sb="6" eb="7">
      <t>カ</t>
    </rPh>
    <rPh sb="7" eb="8">
      <t>ヨウ</t>
    </rPh>
    <rPh sb="8" eb="10">
      <t>ブヒン</t>
    </rPh>
    <rPh sb="10" eb="12">
      <t>バンゴウ</t>
    </rPh>
    <rPh sb="13" eb="14">
      <t>ミ</t>
    </rPh>
    <rPh sb="19" eb="21">
      <t>バアイ</t>
    </rPh>
    <rPh sb="22" eb="24">
      <t>ショリ</t>
    </rPh>
    <rPh sb="24" eb="26">
      <t>シュウリョウ</t>
    </rPh>
    <rPh sb="31" eb="32">
      <t>ヨウ</t>
    </rPh>
    <rPh sb="33" eb="35">
      <t>イカ</t>
    </rPh>
    <rPh sb="36" eb="38">
      <t>ジョウホウ</t>
    </rPh>
    <rPh sb="39" eb="41">
      <t>ツイカ</t>
    </rPh>
    <rPh sb="43" eb="45">
      <t>ショリ</t>
    </rPh>
    <rPh sb="46" eb="48">
      <t>シュウリョウ</t>
    </rPh>
    <phoneticPr fontId="1"/>
  </si>
  <si>
    <t>該当部品番号&lt;大日程データの該当部品番号データ&gt;</t>
    <rPh sb="0" eb="2">
      <t>ガイトウ</t>
    </rPh>
    <rPh sb="2" eb="4">
      <t>ブヒン</t>
    </rPh>
    <rPh sb="4" eb="6">
      <t>バンゴウ</t>
    </rPh>
    <rPh sb="7" eb="8">
      <t>ダイ</t>
    </rPh>
    <rPh sb="8" eb="10">
      <t>ニッテイ</t>
    </rPh>
    <rPh sb="14" eb="16">
      <t>ガイトウ</t>
    </rPh>
    <rPh sb="16" eb="18">
      <t>ブヒン</t>
    </rPh>
    <rPh sb="18" eb="20">
      <t>バンゴウ</t>
    </rPh>
    <phoneticPr fontId="1"/>
  </si>
  <si>
    <t>大日程リンク.大日程部品番号データ = '&lt;大日程データの該当部品番号データ&gt;'</t>
    <rPh sb="0" eb="1">
      <t>ダイ</t>
    </rPh>
    <rPh sb="1" eb="3">
      <t>ニッテイ</t>
    </rPh>
    <rPh sb="7" eb="8">
      <t>ダイ</t>
    </rPh>
    <rPh sb="8" eb="10">
      <t>ニッテイ</t>
    </rPh>
    <rPh sb="10" eb="12">
      <t>ブヒン</t>
    </rPh>
    <rPh sb="12" eb="14">
      <t>バンゴウ</t>
    </rPh>
    <phoneticPr fontId="1"/>
  </si>
  <si>
    <t>データ有り</t>
    <rPh sb="3" eb="4">
      <t>ア</t>
    </rPh>
    <phoneticPr fontId="1"/>
  </si>
  <si>
    <t>該当する圧造課用部品番号が見つかった場合、データを変数に設定する。（以降、圧造部番とする）</t>
    <rPh sb="0" eb="2">
      <t>ガイトウ</t>
    </rPh>
    <rPh sb="4" eb="6">
      <t>アツゾウ</t>
    </rPh>
    <rPh sb="6" eb="7">
      <t>カ</t>
    </rPh>
    <rPh sb="7" eb="8">
      <t>ヨウ</t>
    </rPh>
    <rPh sb="8" eb="10">
      <t>ブヒン</t>
    </rPh>
    <rPh sb="10" eb="12">
      <t>バンゴウ</t>
    </rPh>
    <rPh sb="13" eb="14">
      <t>ミ</t>
    </rPh>
    <rPh sb="18" eb="20">
      <t>バアイ</t>
    </rPh>
    <rPh sb="25" eb="27">
      <t>ヘンスウ</t>
    </rPh>
    <rPh sb="28" eb="30">
      <t>セッテイ</t>
    </rPh>
    <rPh sb="34" eb="36">
      <t>イコウ</t>
    </rPh>
    <rPh sb="37" eb="39">
      <t>アツゾウ</t>
    </rPh>
    <rPh sb="39" eb="42">
      <t>ブバン</t>
    </rPh>
    <phoneticPr fontId="1"/>
  </si>
  <si>
    <t>圧造部番</t>
    <rPh sb="0" eb="2">
      <t>アツゾウ</t>
    </rPh>
    <rPh sb="2" eb="4">
      <t>ブバン</t>
    </rPh>
    <phoneticPr fontId="1"/>
  </si>
  <si>
    <t>部品番号 = '&lt;圧造部番&gt;'</t>
    <rPh sb="0" eb="2">
      <t>ブヒン</t>
    </rPh>
    <rPh sb="2" eb="4">
      <t>バンゴウ</t>
    </rPh>
    <rPh sb="9" eb="11">
      <t>アツゾウ</t>
    </rPh>
    <rPh sb="11" eb="13">
      <t>ブバン</t>
    </rPh>
    <phoneticPr fontId="31"/>
  </si>
  <si>
    <t>日付 = '&lt;参照ファイル.該当セルの生産月＋"/01"&gt;'</t>
    <rPh sb="0" eb="2">
      <t>ヒヅケ</t>
    </rPh>
    <rPh sb="7" eb="9">
      <t>サンショウ</t>
    </rPh>
    <rPh sb="14" eb="16">
      <t>ガイトウ</t>
    </rPh>
    <rPh sb="19" eb="21">
      <t>セイサン</t>
    </rPh>
    <rPh sb="21" eb="22">
      <t>ゲツ</t>
    </rPh>
    <phoneticPr fontId="31"/>
  </si>
  <si>
    <t>データ元ファイル = '&lt;参照ファイルのファイル名（フルパス）&gt;'</t>
    <rPh sb="3" eb="4">
      <t>モト</t>
    </rPh>
    <rPh sb="24" eb="25">
      <t>メイ</t>
    </rPh>
    <phoneticPr fontId="31"/>
  </si>
  <si>
    <t>データ元ファイル更新日時 = '&lt;参照ファイルの更新日付&gt;'</t>
    <rPh sb="3" eb="4">
      <t>モト</t>
    </rPh>
    <rPh sb="8" eb="10">
      <t>コウシン</t>
    </rPh>
    <rPh sb="10" eb="12">
      <t>ニチジ</t>
    </rPh>
    <rPh sb="24" eb="26">
      <t>コウシン</t>
    </rPh>
    <rPh sb="26" eb="28">
      <t>ヒヅケ</t>
    </rPh>
    <phoneticPr fontId="25"/>
  </si>
  <si>
    <t>該当年度</t>
    <rPh sb="0" eb="2">
      <t>ガイトウ</t>
    </rPh>
    <rPh sb="2" eb="4">
      <t>ネンド</t>
    </rPh>
    <phoneticPr fontId="1"/>
  </si>
  <si>
    <t>データ元ファイル更新日時</t>
    <phoneticPr fontId="1"/>
  </si>
  <si>
    <t>金型保守計画バッチ処理　処理開始</t>
    <rPh sb="0" eb="6">
      <t>カナガタホシュケイカク</t>
    </rPh>
    <rPh sb="9" eb="11">
      <t>ショリ</t>
    </rPh>
    <rPh sb="12" eb="14">
      <t>ショリ</t>
    </rPh>
    <rPh sb="14" eb="16">
      <t>カイシ</t>
    </rPh>
    <phoneticPr fontId="1"/>
  </si>
  <si>
    <t>&lt;指定された区分によるタイトル&gt;</t>
    <rPh sb="1" eb="3">
      <t>シテイ</t>
    </rPh>
    <rPh sb="6" eb="8">
      <t>クブン</t>
    </rPh>
    <phoneticPr fontId="1"/>
  </si>
  <si>
    <t>以下条件により生産台数推移データを取得する。</t>
    <rPh sb="0" eb="2">
      <t>イカ</t>
    </rPh>
    <rPh sb="2" eb="4">
      <t>ジョウケン</t>
    </rPh>
    <rPh sb="7" eb="9">
      <t>セイサン</t>
    </rPh>
    <rPh sb="9" eb="11">
      <t>ダイスウ</t>
    </rPh>
    <rPh sb="11" eb="13">
      <t>スイイ</t>
    </rPh>
    <rPh sb="17" eb="19">
      <t>シュトク</t>
    </rPh>
    <phoneticPr fontId="1"/>
  </si>
  <si>
    <t>該当年度 = '&lt;該当年度&gt;'</t>
    <rPh sb="0" eb="2">
      <t>ガイトウ</t>
    </rPh>
    <rPh sb="2" eb="4">
      <t>ネンド</t>
    </rPh>
    <rPh sb="9" eb="11">
      <t>ガイトウ</t>
    </rPh>
    <rPh sb="11" eb="13">
      <t>ネンド</t>
    </rPh>
    <phoneticPr fontId="1"/>
  </si>
  <si>
    <t>COUNT(*) AS データ数</t>
    <rPh sb="15" eb="16">
      <t>スウ</t>
    </rPh>
    <phoneticPr fontId="1"/>
  </si>
  <si>
    <t>金型保守情報.保守年度 = '&lt;該当年度&gt;'</t>
    <rPh sb="0" eb="6">
      <t>カナガタホシュジョウホウ</t>
    </rPh>
    <rPh sb="7" eb="9">
      <t>ホシュ</t>
    </rPh>
    <rPh sb="9" eb="11">
      <t>ネンド</t>
    </rPh>
    <rPh sb="16" eb="18">
      <t>ガイトウ</t>
    </rPh>
    <rPh sb="18" eb="20">
      <t>ネンド</t>
    </rPh>
    <phoneticPr fontId="1"/>
  </si>
  <si>
    <t>LEFT JOIN</t>
  </si>
  <si>
    <t>LEFT JOIN</t>
    <phoneticPr fontId="1"/>
  </si>
  <si>
    <t>ON</t>
  </si>
  <si>
    <t>ON</t>
    <phoneticPr fontId="1"/>
  </si>
  <si>
    <t>車種記号対照表 AS 車種対照表</t>
    <rPh sb="0" eb="2">
      <t>シャシュ</t>
    </rPh>
    <rPh sb="2" eb="4">
      <t>キゴウ</t>
    </rPh>
    <rPh sb="4" eb="7">
      <t>タイショウヒョウ</t>
    </rPh>
    <rPh sb="11" eb="13">
      <t>シャシュ</t>
    </rPh>
    <rPh sb="13" eb="15">
      <t>タイショウ</t>
    </rPh>
    <rPh sb="15" eb="16">
      <t>ヒョウ</t>
    </rPh>
    <phoneticPr fontId="1"/>
  </si>
  <si>
    <t>生産推移データ取得</t>
    <rPh sb="0" eb="4">
      <t>セイサンスイイ</t>
    </rPh>
    <rPh sb="7" eb="9">
      <t>シュトク</t>
    </rPh>
    <phoneticPr fontId="1"/>
  </si>
  <si>
    <t>生産台数推移データ.日付</t>
    <rPh sb="0" eb="2">
      <t>セイサン</t>
    </rPh>
    <rPh sb="2" eb="4">
      <t>ダイスウ</t>
    </rPh>
    <rPh sb="4" eb="6">
      <t>スイイ</t>
    </rPh>
    <rPh sb="10" eb="12">
      <t>ヒヅケ</t>
    </rPh>
    <phoneticPr fontId="1"/>
  </si>
  <si>
    <t>生産台数推移データ</t>
    <rPh sb="0" eb="2">
      <t>セイサン</t>
    </rPh>
    <rPh sb="2" eb="4">
      <t>ダイスウ</t>
    </rPh>
    <rPh sb="4" eb="6">
      <t>スイイ</t>
    </rPh>
    <phoneticPr fontId="1"/>
  </si>
  <si>
    <t>生産台数推移データ.車種 = 車種対照表.量産車種記号</t>
    <rPh sb="0" eb="2">
      <t>セイサン</t>
    </rPh>
    <rPh sb="2" eb="4">
      <t>ダイスウ</t>
    </rPh>
    <rPh sb="4" eb="6">
      <t>スイイ</t>
    </rPh>
    <rPh sb="10" eb="12">
      <t>シャシュ</t>
    </rPh>
    <rPh sb="21" eb="23">
      <t>リョウサン</t>
    </rPh>
    <rPh sb="23" eb="25">
      <t>シャシュ</t>
    </rPh>
    <rPh sb="25" eb="27">
      <t>キゴウ</t>
    </rPh>
    <phoneticPr fontId="1"/>
  </si>
  <si>
    <t>upk_k42.工具番号リンク情報 AS リンク情報</t>
    <rPh sb="8" eb="10">
      <t>コウグ</t>
    </rPh>
    <rPh sb="10" eb="12">
      <t>バンゴウ</t>
    </rPh>
    <rPh sb="15" eb="17">
      <t>ジョウホウ</t>
    </rPh>
    <rPh sb="24" eb="26">
      <t>ジョウホウ</t>
    </rPh>
    <phoneticPr fontId="1"/>
  </si>
  <si>
    <t>車種対照表.金型Ｇ車種記号 AS 車種</t>
    <rPh sb="0" eb="2">
      <t>シャシュ</t>
    </rPh>
    <rPh sb="2" eb="5">
      <t>タイショウヒョウ</t>
    </rPh>
    <rPh sb="6" eb="8">
      <t>カナガタ</t>
    </rPh>
    <rPh sb="9" eb="11">
      <t>シャシュ</t>
    </rPh>
    <rPh sb="11" eb="13">
      <t>キゴウ</t>
    </rPh>
    <rPh sb="17" eb="19">
      <t>シャシュ</t>
    </rPh>
    <phoneticPr fontId="1"/>
  </si>
  <si>
    <t>車種対照表.量産車種記号 = リンク情報.車種</t>
    <rPh sb="0" eb="2">
      <t>シャシュ</t>
    </rPh>
    <rPh sb="2" eb="5">
      <t>タイショウヒョウ</t>
    </rPh>
    <rPh sb="6" eb="8">
      <t>リョウサン</t>
    </rPh>
    <rPh sb="8" eb="10">
      <t>シャシュ</t>
    </rPh>
    <rPh sb="10" eb="12">
      <t>キゴウ</t>
    </rPh>
    <rPh sb="18" eb="20">
      <t>ジョウホウ</t>
    </rPh>
    <rPh sb="21" eb="23">
      <t>シャシュ</t>
    </rPh>
    <phoneticPr fontId="1"/>
  </si>
  <si>
    <t>upk_k42.工具番号情報 AS 工具情報</t>
    <rPh sb="8" eb="10">
      <t>コウグ</t>
    </rPh>
    <rPh sb="10" eb="12">
      <t>バンゴウ</t>
    </rPh>
    <rPh sb="12" eb="14">
      <t>ジョウホウ</t>
    </rPh>
    <rPh sb="18" eb="20">
      <t>コウグ</t>
    </rPh>
    <rPh sb="20" eb="22">
      <t>ジョウホウ</t>
    </rPh>
    <phoneticPr fontId="1"/>
  </si>
  <si>
    <t>リンク情報.工具番号 = 工具情報.工具番号</t>
    <rPh sb="3" eb="5">
      <t>ジョウホウ</t>
    </rPh>
    <rPh sb="6" eb="8">
      <t>コウグ</t>
    </rPh>
    <rPh sb="8" eb="10">
      <t>バンゴウ</t>
    </rPh>
    <rPh sb="13" eb="15">
      <t>コウグ</t>
    </rPh>
    <rPh sb="15" eb="17">
      <t>ジョウホウ</t>
    </rPh>
    <rPh sb="18" eb="20">
      <t>コウグ</t>
    </rPh>
    <rPh sb="20" eb="22">
      <t>バンゴウ</t>
    </rPh>
    <phoneticPr fontId="1"/>
  </si>
  <si>
    <t>リンク情報.部品番号</t>
    <rPh sb="3" eb="5">
      <t>ジョウホウ</t>
    </rPh>
    <rPh sb="6" eb="8">
      <t>ブヒン</t>
    </rPh>
    <rPh sb="8" eb="10">
      <t>バンゴウ</t>
    </rPh>
    <phoneticPr fontId="1"/>
  </si>
  <si>
    <t>リンク情報.工具番号</t>
    <rPh sb="3" eb="5">
      <t>ジョウホウ</t>
    </rPh>
    <rPh sb="6" eb="10">
      <t>コウグバンゴウ</t>
    </rPh>
    <phoneticPr fontId="1"/>
  </si>
  <si>
    <t>リンク情報.ステージNo</t>
    <rPh sb="3" eb="5">
      <t>ジョウホウ</t>
    </rPh>
    <phoneticPr fontId="1"/>
  </si>
  <si>
    <t>工具情報.現在ストローク集計日付 AS 起点日</t>
    <rPh sb="0" eb="2">
      <t>コウグ</t>
    </rPh>
    <rPh sb="2" eb="4">
      <t>ジョウホウ</t>
    </rPh>
    <rPh sb="5" eb="7">
      <t>ゲンザイ</t>
    </rPh>
    <rPh sb="12" eb="14">
      <t>シュウケイ</t>
    </rPh>
    <rPh sb="14" eb="16">
      <t>ヒヅケ</t>
    </rPh>
    <rPh sb="20" eb="22">
      <t>キテン</t>
    </rPh>
    <rPh sb="22" eb="23">
      <t>ビ</t>
    </rPh>
    <phoneticPr fontId="1"/>
  </si>
  <si>
    <t>工具情報.現在ストローク数 AS 起点ストローク</t>
    <rPh sb="0" eb="2">
      <t>コウグ</t>
    </rPh>
    <rPh sb="2" eb="4">
      <t>ジョウホウ</t>
    </rPh>
    <rPh sb="5" eb="7">
      <t>ゲンザイ</t>
    </rPh>
    <rPh sb="12" eb="13">
      <t>スウ</t>
    </rPh>
    <rPh sb="17" eb="19">
      <t>キテン</t>
    </rPh>
    <phoneticPr fontId="1"/>
  </si>
  <si>
    <t>生産台数推移データ.正規案 AS 予定台数</t>
    <rPh sb="0" eb="2">
      <t>セイサン</t>
    </rPh>
    <rPh sb="2" eb="4">
      <t>ダイスウ</t>
    </rPh>
    <rPh sb="4" eb="6">
      <t>スイイ</t>
    </rPh>
    <rPh sb="10" eb="12">
      <t>セイキ</t>
    </rPh>
    <rPh sb="12" eb="13">
      <t>アン</t>
    </rPh>
    <rPh sb="17" eb="19">
      <t>ヨテイ</t>
    </rPh>
    <rPh sb="19" eb="21">
      <t>ダイスウ</t>
    </rPh>
    <phoneticPr fontId="1"/>
  </si>
  <si>
    <t>生産台数推移データ.３発 AS 実績台数</t>
    <rPh sb="0" eb="2">
      <t>セイサン</t>
    </rPh>
    <rPh sb="2" eb="4">
      <t>ダイスウ</t>
    </rPh>
    <rPh sb="4" eb="6">
      <t>スイイ</t>
    </rPh>
    <rPh sb="11" eb="12">
      <t>パツ</t>
    </rPh>
    <rPh sb="16" eb="18">
      <t>ジッセキ</t>
    </rPh>
    <rPh sb="18" eb="20">
      <t>ダイスウ</t>
    </rPh>
    <phoneticPr fontId="1"/>
  </si>
  <si>
    <t>金型保守情報データ作成</t>
    <rPh sb="0" eb="2">
      <t>カナガタ</t>
    </rPh>
    <rPh sb="2" eb="6">
      <t>ホシュジョウホウ</t>
    </rPh>
    <rPh sb="9" eb="11">
      <t>サクセイ</t>
    </rPh>
    <phoneticPr fontId="1"/>
  </si>
  <si>
    <t>日付</t>
    <rPh sb="0" eb="2">
      <t>ヒヅケ</t>
    </rPh>
    <phoneticPr fontId="6"/>
  </si>
  <si>
    <t>ステージNo</t>
    <phoneticPr fontId="31"/>
  </si>
  <si>
    <t>起点ストローク</t>
    <rPh sb="0" eb="2">
      <t>キテン</t>
    </rPh>
    <phoneticPr fontId="1"/>
  </si>
  <si>
    <t>保守間近年月</t>
    <rPh sb="0" eb="2">
      <t>ホシュ</t>
    </rPh>
    <rPh sb="2" eb="4">
      <t>マヂカ</t>
    </rPh>
    <rPh sb="4" eb="6">
      <t>ネンゲツ</t>
    </rPh>
    <phoneticPr fontId="6"/>
  </si>
  <si>
    <t>保守計画実施フラグ</t>
    <rPh sb="0" eb="2">
      <t>ホシュ</t>
    </rPh>
    <rPh sb="2" eb="4">
      <t>ケイカク</t>
    </rPh>
    <rPh sb="4" eb="6">
      <t>ジッシ</t>
    </rPh>
    <phoneticPr fontId="1"/>
  </si>
  <si>
    <t>レコード作成日</t>
    <rPh sb="6" eb="7">
      <t>ビ</t>
    </rPh>
    <phoneticPr fontId="1"/>
  </si>
  <si>
    <t>0</t>
    <phoneticPr fontId="1"/>
  </si>
  <si>
    <t>&lt;該当年度&gt;</t>
    <rPh sb="1" eb="3">
      <t>ガイトウ</t>
    </rPh>
    <rPh sb="3" eb="5">
      <t>ネンド</t>
    </rPh>
    <phoneticPr fontId="1"/>
  </si>
  <si>
    <t>上記で取得したデータを以下の様に金型保守情報データとして登録する。</t>
    <rPh sb="0" eb="2">
      <t>ジョウキ</t>
    </rPh>
    <rPh sb="3" eb="5">
      <t>シュトク</t>
    </rPh>
    <rPh sb="11" eb="13">
      <t>イカ</t>
    </rPh>
    <rPh sb="14" eb="15">
      <t>ヨウ</t>
    </rPh>
    <rPh sb="16" eb="18">
      <t>カナガタ</t>
    </rPh>
    <rPh sb="18" eb="20">
      <t>ホシュ</t>
    </rPh>
    <rPh sb="20" eb="22">
      <t>ジョウホウ</t>
    </rPh>
    <rPh sb="28" eb="30">
      <t>トウロク</t>
    </rPh>
    <phoneticPr fontId="1"/>
  </si>
  <si>
    <t>日付</t>
    <rPh sb="0" eb="2">
      <t>ヒヅケ</t>
    </rPh>
    <phoneticPr fontId="1"/>
  </si>
  <si>
    <t>部品番号</t>
    <rPh sb="0" eb="2">
      <t>ブヒン</t>
    </rPh>
    <rPh sb="2" eb="4">
      <t>バンゴウ</t>
    </rPh>
    <phoneticPr fontId="1"/>
  </si>
  <si>
    <t>工具番号</t>
    <rPh sb="0" eb="2">
      <t>コウグ</t>
    </rPh>
    <rPh sb="2" eb="4">
      <t>バンゴウ</t>
    </rPh>
    <phoneticPr fontId="1"/>
  </si>
  <si>
    <t>NULL</t>
    <phoneticPr fontId="1"/>
  </si>
  <si>
    <t>予定台数</t>
    <rPh sb="0" eb="2">
      <t>ヨテイ</t>
    </rPh>
    <rPh sb="2" eb="4">
      <t>ダイスウ</t>
    </rPh>
    <phoneticPr fontId="1"/>
  </si>
  <si>
    <t>実績台数</t>
    <rPh sb="0" eb="2">
      <t>ジッセキ</t>
    </rPh>
    <rPh sb="2" eb="4">
      <t>ダイスウ</t>
    </rPh>
    <phoneticPr fontId="1"/>
  </si>
  <si>
    <t>トランザクション処理を開始する。</t>
    <rPh sb="8" eb="10">
      <t>ショリ</t>
    </rPh>
    <rPh sb="11" eb="13">
      <t>カイシ</t>
    </rPh>
    <phoneticPr fontId="1"/>
  </si>
  <si>
    <t>データが更新された生産台数推移データを取得し、取得した各データに対して以下処理を行う。</t>
    <rPh sb="4" eb="6">
      <t>コウシン</t>
    </rPh>
    <rPh sb="9" eb="11">
      <t>セイサン</t>
    </rPh>
    <rPh sb="11" eb="13">
      <t>ダイスウ</t>
    </rPh>
    <rPh sb="13" eb="15">
      <t>スイイ</t>
    </rPh>
    <rPh sb="19" eb="21">
      <t>シュトク</t>
    </rPh>
    <rPh sb="23" eb="25">
      <t>シュトク</t>
    </rPh>
    <rPh sb="27" eb="28">
      <t>カク</t>
    </rPh>
    <rPh sb="32" eb="33">
      <t>タイ</t>
    </rPh>
    <rPh sb="35" eb="37">
      <t>イカ</t>
    </rPh>
    <rPh sb="37" eb="39">
      <t>ショリ</t>
    </rPh>
    <rPh sb="40" eb="41">
      <t>オコナ</t>
    </rPh>
    <phoneticPr fontId="1"/>
  </si>
  <si>
    <t>生産台数推移データ.データ更新フラグ = 1</t>
    <rPh sb="13" eb="15">
      <t>コウシン</t>
    </rPh>
    <phoneticPr fontId="1"/>
  </si>
  <si>
    <t>生産台数推移データ.該当年度 = '&lt;該当年度&gt;'</t>
    <rPh sb="10" eb="12">
      <t>ガイトウ</t>
    </rPh>
    <rPh sb="12" eb="14">
      <t>ネンド</t>
    </rPh>
    <rPh sb="19" eb="21">
      <t>ガイトウ</t>
    </rPh>
    <rPh sb="21" eb="23">
      <t>ネンド</t>
    </rPh>
    <phoneticPr fontId="1"/>
  </si>
  <si>
    <t>データ更新された生産推移データ取得</t>
    <rPh sb="3" eb="5">
      <t>コウシン</t>
    </rPh>
    <rPh sb="8" eb="12">
      <t>セイサンスイイ</t>
    </rPh>
    <rPh sb="15" eb="17">
      <t>シュトク</t>
    </rPh>
    <phoneticPr fontId="1"/>
  </si>
  <si>
    <t>金型保守情報.*</t>
    <rPh sb="0" eb="6">
      <t>カナガタホシュジョウホウ</t>
    </rPh>
    <phoneticPr fontId="1"/>
  </si>
  <si>
    <t>MAX(金型保守情報.計画作成日) AS 最終作成日</t>
    <rPh sb="4" eb="10">
      <t>カナガタホシュジョウホウ</t>
    </rPh>
    <rPh sb="11" eb="13">
      <t>ケイカク</t>
    </rPh>
    <rPh sb="13" eb="15">
      <t>サクセイ</t>
    </rPh>
    <rPh sb="15" eb="16">
      <t>ビ</t>
    </rPh>
    <rPh sb="21" eb="23">
      <t>サイシュウ</t>
    </rPh>
    <rPh sb="23" eb="25">
      <t>サクセイ</t>
    </rPh>
    <rPh sb="25" eb="26">
      <t>ビ</t>
    </rPh>
    <phoneticPr fontId="1"/>
  </si>
  <si>
    <t>金型保守情報年度データ確認</t>
    <rPh sb="0" eb="2">
      <t>カナガタ</t>
    </rPh>
    <rPh sb="2" eb="4">
      <t>ホシュ</t>
    </rPh>
    <rPh sb="4" eb="6">
      <t>ジョウホウ</t>
    </rPh>
    <rPh sb="6" eb="8">
      <t>ネンド</t>
    </rPh>
    <rPh sb="11" eb="13">
      <t>カクニン</t>
    </rPh>
    <phoneticPr fontId="1"/>
  </si>
  <si>
    <t>該当する金型保守情報の年度データが存在するか以下条件により確認し、データが存在しない場合は初回処理と判断する。</t>
    <rPh sb="0" eb="2">
      <t>ガイトウ</t>
    </rPh>
    <rPh sb="4" eb="6">
      <t>カナガタ</t>
    </rPh>
    <rPh sb="6" eb="8">
      <t>ホシュ</t>
    </rPh>
    <rPh sb="8" eb="10">
      <t>ジョウホウ</t>
    </rPh>
    <rPh sb="11" eb="13">
      <t>ネンド</t>
    </rPh>
    <rPh sb="17" eb="19">
      <t>ソンザイ</t>
    </rPh>
    <rPh sb="22" eb="24">
      <t>イカ</t>
    </rPh>
    <rPh sb="24" eb="26">
      <t>ジョウケン</t>
    </rPh>
    <rPh sb="29" eb="31">
      <t>カクニン</t>
    </rPh>
    <rPh sb="37" eb="39">
      <t>ソンザイ</t>
    </rPh>
    <rPh sb="42" eb="44">
      <t>バアイ</t>
    </rPh>
    <rPh sb="45" eb="47">
      <t>ショカイ</t>
    </rPh>
    <rPh sb="47" eb="49">
      <t>ショリ</t>
    </rPh>
    <rPh sb="50" eb="52">
      <t>ハンダン</t>
    </rPh>
    <phoneticPr fontId="1"/>
  </si>
  <si>
    <t>存在する場合は取得した最終作成日を変数へ設定する。</t>
    <rPh sb="0" eb="2">
      <t>ソンザイ</t>
    </rPh>
    <rPh sb="4" eb="6">
      <t>バアイ</t>
    </rPh>
    <rPh sb="7" eb="9">
      <t>シュトク</t>
    </rPh>
    <rPh sb="11" eb="13">
      <t>サイシュウ</t>
    </rPh>
    <rPh sb="13" eb="15">
      <t>サクセイ</t>
    </rPh>
    <rPh sb="15" eb="16">
      <t>ビ</t>
    </rPh>
    <rPh sb="17" eb="19">
      <t>ヘンスウ</t>
    </rPh>
    <rPh sb="20" eb="22">
      <t>セッテイ</t>
    </rPh>
    <phoneticPr fontId="1"/>
  </si>
  <si>
    <t>金型保守情報の年度データが存在しない場合</t>
    <rPh sb="0" eb="2">
      <t>カナガタ</t>
    </rPh>
    <rPh sb="2" eb="4">
      <t>ホシュ</t>
    </rPh>
    <rPh sb="4" eb="6">
      <t>ジョウホウ</t>
    </rPh>
    <rPh sb="7" eb="9">
      <t>ネンド</t>
    </rPh>
    <rPh sb="13" eb="15">
      <t>ソンザイ</t>
    </rPh>
    <rPh sb="18" eb="20">
      <t>バアイ</t>
    </rPh>
    <phoneticPr fontId="1"/>
  </si>
  <si>
    <t>金型保守情報の年度データがある場合</t>
    <rPh sb="0" eb="2">
      <t>カナガタ</t>
    </rPh>
    <rPh sb="2" eb="4">
      <t>ホシュ</t>
    </rPh>
    <rPh sb="4" eb="6">
      <t>ジョウホウ</t>
    </rPh>
    <rPh sb="7" eb="9">
      <t>ネンド</t>
    </rPh>
    <rPh sb="15" eb="17">
      <t>バアイ</t>
    </rPh>
    <phoneticPr fontId="1"/>
  </si>
  <si>
    <t>以下条件により金型保守情報月データの存在確認をする。</t>
    <rPh sb="0" eb="2">
      <t>イカ</t>
    </rPh>
    <rPh sb="2" eb="4">
      <t>ジョウケン</t>
    </rPh>
    <rPh sb="7" eb="9">
      <t>カナガタ</t>
    </rPh>
    <rPh sb="9" eb="11">
      <t>ホシュ</t>
    </rPh>
    <rPh sb="11" eb="13">
      <t>ジョウホウ</t>
    </rPh>
    <rPh sb="13" eb="14">
      <t>ゲツ</t>
    </rPh>
    <rPh sb="18" eb="20">
      <t>ソンザイ</t>
    </rPh>
    <rPh sb="20" eb="22">
      <t>カクニン</t>
    </rPh>
    <phoneticPr fontId="1"/>
  </si>
  <si>
    <t>金型保守情報月データ作成</t>
    <rPh sb="0" eb="2">
      <t>カナガタ</t>
    </rPh>
    <rPh sb="2" eb="6">
      <t>ホシュジョウホウ</t>
    </rPh>
    <rPh sb="6" eb="7">
      <t>ゲツ</t>
    </rPh>
    <rPh sb="10" eb="12">
      <t>サクセイ</t>
    </rPh>
    <phoneticPr fontId="1"/>
  </si>
  <si>
    <t>金型保守情報月データ確認</t>
    <rPh sb="0" eb="2">
      <t>カナガタ</t>
    </rPh>
    <rPh sb="2" eb="4">
      <t>ホシュ</t>
    </rPh>
    <rPh sb="4" eb="6">
      <t>ジョウホウ</t>
    </rPh>
    <rPh sb="6" eb="7">
      <t>ゲツ</t>
    </rPh>
    <rPh sb="10" eb="12">
      <t>カクニン</t>
    </rPh>
    <phoneticPr fontId="1"/>
  </si>
  <si>
    <t>金型保守情報月データ更新</t>
    <rPh sb="0" eb="2">
      <t>カナガタ</t>
    </rPh>
    <rPh sb="2" eb="6">
      <t>ホシュジョウホウ</t>
    </rPh>
    <rPh sb="6" eb="7">
      <t>ゲツ</t>
    </rPh>
    <rPh sb="10" eb="12">
      <t>コウシン</t>
    </rPh>
    <phoneticPr fontId="1"/>
  </si>
  <si>
    <t>更新テーブル</t>
    <phoneticPr fontId="1"/>
  </si>
  <si>
    <t>更新項目・データ</t>
    <rPh sb="2" eb="4">
      <t>コウモク</t>
    </rPh>
    <phoneticPr fontId="1"/>
  </si>
  <si>
    <t>更新データ項目</t>
    <rPh sb="5" eb="7">
      <t>コウモク</t>
    </rPh>
    <phoneticPr fontId="1"/>
  </si>
  <si>
    <t>更新設定データ</t>
    <rPh sb="2" eb="4">
      <t>セッテイ</t>
    </rPh>
    <phoneticPr fontId="1"/>
  </si>
  <si>
    <t>レコード編集日</t>
    <rPh sb="4" eb="6">
      <t>ヘンシュウ</t>
    </rPh>
    <rPh sb="6" eb="7">
      <t>ビ</t>
    </rPh>
    <phoneticPr fontId="6"/>
  </si>
  <si>
    <r>
      <t>レコード編集者I</t>
    </r>
    <r>
      <rPr>
        <sz val="9"/>
        <color theme="1"/>
        <rFont val="メイリオ"/>
        <family val="2"/>
        <charset val="128"/>
      </rPr>
      <t>D</t>
    </r>
    <rPh sb="4" eb="6">
      <t>ヘンシュウ</t>
    </rPh>
    <rPh sb="6" eb="7">
      <t>シャ</t>
    </rPh>
    <phoneticPr fontId="6"/>
  </si>
  <si>
    <t>金型保守情報.計画作成日 = '&lt;「10.2. 金型保守情報年度データ確認」で取得した最終作成日&gt;'</t>
  </si>
  <si>
    <t>金型保守情報.日付 = '&lt;「10.4.1. データ更新された生産推移データ取得」で取得した日付&gt;'</t>
  </si>
  <si>
    <t>金型保守情報.部品番号 = '&lt;「10.4.1. データ更新された生産推移データ取得」で取得した部品番号&gt;'</t>
  </si>
  <si>
    <t>金型保守情報.工具番号 = '&lt;「10.4.1. データ更新された生産推移データ取得」で取得した工具番号&gt;'</t>
  </si>
  <si>
    <t>生産台数推移データによる金型保守情報作成及び更新</t>
    <rPh sb="12" eb="14">
      <t>カナガタ</t>
    </rPh>
    <rPh sb="14" eb="16">
      <t>ホシュ</t>
    </rPh>
    <rPh sb="16" eb="18">
      <t>ジョウホウ</t>
    </rPh>
    <rPh sb="18" eb="20">
      <t>サクセイ</t>
    </rPh>
    <rPh sb="20" eb="21">
      <t>オヨ</t>
    </rPh>
    <rPh sb="22" eb="24">
      <t>コウシン</t>
    </rPh>
    <phoneticPr fontId="1"/>
  </si>
  <si>
    <t>終了処理</t>
    <rPh sb="0" eb="2">
      <t>シュウリョウ</t>
    </rPh>
    <rPh sb="2" eb="4">
      <t>ショリ</t>
    </rPh>
    <phoneticPr fontId="1"/>
  </si>
  <si>
    <t>コミット処理</t>
    <rPh sb="4" eb="6">
      <t>ショリ</t>
    </rPh>
    <phoneticPr fontId="1"/>
  </si>
  <si>
    <t>終了ログ出力</t>
    <rPh sb="0" eb="2">
      <t>シュウリョウ</t>
    </rPh>
    <rPh sb="4" eb="6">
      <t>シュツリョク</t>
    </rPh>
    <phoneticPr fontId="1"/>
  </si>
  <si>
    <t>コミット処理を実行する。</t>
    <rPh sb="4" eb="6">
      <t>ショリ</t>
    </rPh>
    <rPh sb="7" eb="9">
      <t>ジッコウ</t>
    </rPh>
    <phoneticPr fontId="1"/>
  </si>
  <si>
    <t>以下条件でログを出力して処理を終了する。</t>
    <rPh sb="0" eb="2">
      <t>イカ</t>
    </rPh>
    <rPh sb="2" eb="4">
      <t>ジョウケン</t>
    </rPh>
    <rPh sb="8" eb="10">
      <t>シュツリョク</t>
    </rPh>
    <rPh sb="12" eb="14">
      <t>ショリ</t>
    </rPh>
    <rPh sb="15" eb="17">
      <t>シュウリョウ</t>
    </rPh>
    <phoneticPr fontId="1"/>
  </si>
  <si>
    <t>以下条件で処理開始のログを出力する。</t>
    <rPh sb="0" eb="2">
      <t>イカ</t>
    </rPh>
    <rPh sb="2" eb="4">
      <t>ジョウケン</t>
    </rPh>
    <rPh sb="5" eb="7">
      <t>ショリ</t>
    </rPh>
    <rPh sb="7" eb="9">
      <t>カイシ</t>
    </rPh>
    <rPh sb="13" eb="15">
      <t>シュツリョク</t>
    </rPh>
    <phoneticPr fontId="1"/>
  </si>
  <si>
    <t>処理ログ出力</t>
    <rPh sb="0" eb="2">
      <t>ショリ</t>
    </rPh>
    <rPh sb="4" eb="6">
      <t>シュツリョク</t>
    </rPh>
    <phoneticPr fontId="1"/>
  </si>
  <si>
    <t>以下条件で処理ログを出力する。</t>
    <rPh sb="0" eb="2">
      <t>イカ</t>
    </rPh>
    <rPh sb="2" eb="4">
      <t>ジョウケン</t>
    </rPh>
    <rPh sb="5" eb="7">
      <t>ショリ</t>
    </rPh>
    <rPh sb="10" eb="12">
      <t>シュツリョク</t>
    </rPh>
    <phoneticPr fontId="1"/>
  </si>
  <si>
    <t>生産台数推移データによる金型保守情報新規作成</t>
    <rPh sb="0" eb="6">
      <t>セイサンダイスウスイイ</t>
    </rPh>
    <rPh sb="12" eb="14">
      <t>カナガタ</t>
    </rPh>
    <rPh sb="14" eb="18">
      <t>ホシュジョウホウ</t>
    </rPh>
    <rPh sb="18" eb="20">
      <t>シンキ</t>
    </rPh>
    <rPh sb="20" eb="22">
      <t>サクセイ</t>
    </rPh>
    <phoneticPr fontId="1"/>
  </si>
  <si>
    <t>生産台数推移データによる金型保守情報作成・更新 処理正常終了</t>
    <rPh sb="0" eb="6">
      <t>セイサンダイスウスイイ</t>
    </rPh>
    <rPh sb="12" eb="14">
      <t>カナガタ</t>
    </rPh>
    <rPh sb="14" eb="18">
      <t>ホシュジョウホウ</t>
    </rPh>
    <rPh sb="18" eb="20">
      <t>サクセイ</t>
    </rPh>
    <rPh sb="21" eb="23">
      <t>コウシン</t>
    </rPh>
    <rPh sb="24" eb="26">
      <t>ショリ</t>
    </rPh>
    <rPh sb="26" eb="28">
      <t>セイジョウ</t>
    </rPh>
    <rPh sb="28" eb="30">
      <t>シュウリョウ</t>
    </rPh>
    <phoneticPr fontId="1"/>
  </si>
  <si>
    <t>生産台数推移データによる金型保守情報作成・更新 処理開始</t>
    <rPh sb="0" eb="6">
      <t>セイサンダイスウスイイ</t>
    </rPh>
    <rPh sb="12" eb="14">
      <t>カナガタ</t>
    </rPh>
    <rPh sb="14" eb="18">
      <t>ホシュジョウホウ</t>
    </rPh>
    <rPh sb="18" eb="20">
      <t>サクセイ</t>
    </rPh>
    <rPh sb="21" eb="23">
      <t>コウシン</t>
    </rPh>
    <rPh sb="24" eb="26">
      <t>ショリ</t>
    </rPh>
    <rPh sb="26" eb="28">
      <t>カイシ</t>
    </rPh>
    <phoneticPr fontId="1"/>
  </si>
  <si>
    <t>エラー発生時処理</t>
    <rPh sb="3" eb="5">
      <t>ハッセイ</t>
    </rPh>
    <rPh sb="5" eb="6">
      <t>ジ</t>
    </rPh>
    <rPh sb="6" eb="8">
      <t>ショリ</t>
    </rPh>
    <phoneticPr fontId="1"/>
  </si>
  <si>
    <t>予期しないエラーが発生時、以下条件でログを出力して処理を終了する。</t>
    <rPh sb="0" eb="2">
      <t>ヨキ</t>
    </rPh>
    <rPh sb="9" eb="11">
      <t>ハッセイ</t>
    </rPh>
    <rPh sb="11" eb="12">
      <t>ジ</t>
    </rPh>
    <rPh sb="13" eb="15">
      <t>イカ</t>
    </rPh>
    <rPh sb="15" eb="17">
      <t>ジョウケン</t>
    </rPh>
    <rPh sb="21" eb="23">
      <t>シュツリョク</t>
    </rPh>
    <rPh sb="25" eb="27">
      <t>ショリ</t>
    </rPh>
    <rPh sb="28" eb="30">
      <t>シュウリョウ</t>
    </rPh>
    <phoneticPr fontId="1"/>
  </si>
  <si>
    <t>生産台数推移データによる金型保守情報作成・更新 処理異常終了</t>
    <rPh sb="0" eb="6">
      <t>セイサンダイスウスイイ</t>
    </rPh>
    <rPh sb="12" eb="14">
      <t>カナガタ</t>
    </rPh>
    <rPh sb="14" eb="18">
      <t>ホシュジョウホウ</t>
    </rPh>
    <rPh sb="18" eb="20">
      <t>サクセイ</t>
    </rPh>
    <rPh sb="21" eb="23">
      <t>コウシン</t>
    </rPh>
    <rPh sb="24" eb="26">
      <t>ショリ</t>
    </rPh>
    <rPh sb="26" eb="28">
      <t>イジョウ</t>
    </rPh>
    <rPh sb="28" eb="30">
      <t>シュウリョウ</t>
    </rPh>
    <phoneticPr fontId="1"/>
  </si>
  <si>
    <t>大日程データによる金型保守情報作成及び更新</t>
    <rPh sb="0" eb="1">
      <t>ダイ</t>
    </rPh>
    <rPh sb="1" eb="3">
      <t>ニッテイ</t>
    </rPh>
    <rPh sb="9" eb="11">
      <t>カナガタ</t>
    </rPh>
    <rPh sb="11" eb="13">
      <t>ホシュ</t>
    </rPh>
    <rPh sb="13" eb="15">
      <t>ジョウホウ</t>
    </rPh>
    <rPh sb="15" eb="17">
      <t>サクセイ</t>
    </rPh>
    <rPh sb="17" eb="18">
      <t>オヨ</t>
    </rPh>
    <rPh sb="19" eb="21">
      <t>コウシン</t>
    </rPh>
    <phoneticPr fontId="1"/>
  </si>
  <si>
    <t>該当する大日程データより金型保守情報のデータを保守する。</t>
    <rPh sb="0" eb="2">
      <t>ガイトウ</t>
    </rPh>
    <rPh sb="4" eb="5">
      <t>ダイ</t>
    </rPh>
    <rPh sb="5" eb="7">
      <t>ニッテイ</t>
    </rPh>
    <rPh sb="12" eb="14">
      <t>カナガタ</t>
    </rPh>
    <rPh sb="14" eb="18">
      <t>ホシュジョウホウ</t>
    </rPh>
    <rPh sb="23" eb="25">
      <t>ホシュ</t>
    </rPh>
    <phoneticPr fontId="1"/>
  </si>
  <si>
    <t>該当する生産台数推移データより金型保守情報のデータを保守する。</t>
    <rPh sb="0" eb="2">
      <t>ガイトウ</t>
    </rPh>
    <rPh sb="4" eb="6">
      <t>セイサン</t>
    </rPh>
    <rPh sb="6" eb="8">
      <t>ダイスウ</t>
    </rPh>
    <rPh sb="8" eb="10">
      <t>スイイ</t>
    </rPh>
    <rPh sb="15" eb="17">
      <t>カナガタ</t>
    </rPh>
    <rPh sb="17" eb="21">
      <t>ホシュジョウホウ</t>
    </rPh>
    <rPh sb="26" eb="28">
      <t>ホシュ</t>
    </rPh>
    <phoneticPr fontId="1"/>
  </si>
  <si>
    <t>大日程データによる金型保守情報作成・更新 処理開始</t>
    <rPh sb="0" eb="1">
      <t>ダイ</t>
    </rPh>
    <rPh sb="1" eb="3">
      <t>ニッテイ</t>
    </rPh>
    <rPh sb="9" eb="11">
      <t>カナガタ</t>
    </rPh>
    <rPh sb="11" eb="15">
      <t>ホシュジョウホウ</t>
    </rPh>
    <rPh sb="15" eb="17">
      <t>サクセイ</t>
    </rPh>
    <rPh sb="18" eb="20">
      <t>コウシン</t>
    </rPh>
    <rPh sb="21" eb="23">
      <t>ショリ</t>
    </rPh>
    <rPh sb="23" eb="25">
      <t>カイシ</t>
    </rPh>
    <phoneticPr fontId="1"/>
  </si>
  <si>
    <t>該当する金型保守情報の年度データが存在するか以下条件により確認し、存在する場合は取得した最終作成日を変数へ設定する。</t>
    <rPh sb="0" eb="2">
      <t>ガイトウ</t>
    </rPh>
    <rPh sb="4" eb="6">
      <t>カナガタ</t>
    </rPh>
    <rPh sb="6" eb="8">
      <t>ホシュ</t>
    </rPh>
    <rPh sb="8" eb="10">
      <t>ジョウホウ</t>
    </rPh>
    <rPh sb="11" eb="13">
      <t>ネンド</t>
    </rPh>
    <rPh sb="17" eb="19">
      <t>ソンザイ</t>
    </rPh>
    <rPh sb="22" eb="24">
      <t>イカ</t>
    </rPh>
    <rPh sb="24" eb="26">
      <t>ジョウケン</t>
    </rPh>
    <rPh sb="29" eb="31">
      <t>カクニン</t>
    </rPh>
    <phoneticPr fontId="1"/>
  </si>
  <si>
    <t>大日程データによる金型保守情報作成・更新 処理中断</t>
    <rPh sb="0" eb="1">
      <t>ダイ</t>
    </rPh>
    <rPh sb="1" eb="3">
      <t>ニッテイ</t>
    </rPh>
    <rPh sb="9" eb="11">
      <t>カナガタ</t>
    </rPh>
    <rPh sb="11" eb="15">
      <t>ホシュジョウホウ</t>
    </rPh>
    <rPh sb="15" eb="17">
      <t>サクセイ</t>
    </rPh>
    <rPh sb="18" eb="20">
      <t>コウシン</t>
    </rPh>
    <rPh sb="21" eb="23">
      <t>ショリ</t>
    </rPh>
    <rPh sb="23" eb="25">
      <t>チュウダン</t>
    </rPh>
    <phoneticPr fontId="1"/>
  </si>
  <si>
    <t>該当する金型保守情報が存在しない為、処理を中断しました。</t>
    <rPh sb="0" eb="2">
      <t>ガイトウ</t>
    </rPh>
    <rPh sb="4" eb="6">
      <t>カナガタ</t>
    </rPh>
    <rPh sb="6" eb="10">
      <t>ホシュジョウホウ</t>
    </rPh>
    <rPh sb="11" eb="13">
      <t>ソンザイ</t>
    </rPh>
    <rPh sb="16" eb="17">
      <t>タメ</t>
    </rPh>
    <rPh sb="18" eb="20">
      <t>ショリ</t>
    </rPh>
    <rPh sb="21" eb="23">
      <t>チュウダン</t>
    </rPh>
    <phoneticPr fontId="1"/>
  </si>
  <si>
    <t>以下条件で処理ログ出力を出力して処理を終了する。</t>
    <rPh sb="0" eb="2">
      <t>イカ</t>
    </rPh>
    <rPh sb="2" eb="4">
      <t>ジョウケン</t>
    </rPh>
    <rPh sb="5" eb="7">
      <t>ショリ</t>
    </rPh>
    <rPh sb="9" eb="11">
      <t>シュツリョク</t>
    </rPh>
    <rPh sb="12" eb="14">
      <t>シュツリョク</t>
    </rPh>
    <rPh sb="16" eb="18">
      <t>ショリ</t>
    </rPh>
    <rPh sb="19" eb="21">
      <t>シュウリョウ</t>
    </rPh>
    <phoneticPr fontId="1"/>
  </si>
  <si>
    <t>データが更新された大日程データを取得し、取得した各データに対して以下処理を行う。</t>
    <rPh sb="4" eb="6">
      <t>コウシン</t>
    </rPh>
    <rPh sb="9" eb="10">
      <t>ダイ</t>
    </rPh>
    <rPh sb="10" eb="12">
      <t>ニッテイ</t>
    </rPh>
    <rPh sb="16" eb="18">
      <t>シュトク</t>
    </rPh>
    <rPh sb="20" eb="22">
      <t>シュトク</t>
    </rPh>
    <rPh sb="24" eb="25">
      <t>カク</t>
    </rPh>
    <rPh sb="29" eb="30">
      <t>タイ</t>
    </rPh>
    <rPh sb="32" eb="34">
      <t>イカ</t>
    </rPh>
    <rPh sb="34" eb="36">
      <t>ショリ</t>
    </rPh>
    <rPh sb="37" eb="38">
      <t>オコナ</t>
    </rPh>
    <phoneticPr fontId="1"/>
  </si>
  <si>
    <t>データ更新された大日程データ取得</t>
    <rPh sb="3" eb="5">
      <t>コウシン</t>
    </rPh>
    <rPh sb="8" eb="9">
      <t>ダイ</t>
    </rPh>
    <rPh sb="9" eb="11">
      <t>ニッテイ</t>
    </rPh>
    <rPh sb="14" eb="16">
      <t>シュトク</t>
    </rPh>
    <phoneticPr fontId="1"/>
  </si>
  <si>
    <t>大日程データ.日付</t>
    <rPh sb="0" eb="1">
      <t>ダイ</t>
    </rPh>
    <rPh sb="1" eb="3">
      <t>ニッテイ</t>
    </rPh>
    <rPh sb="7" eb="9">
      <t>ヒヅケ</t>
    </rPh>
    <phoneticPr fontId="1"/>
  </si>
  <si>
    <t>大日程データ.部品番号</t>
    <rPh sb="0" eb="1">
      <t>ダイ</t>
    </rPh>
    <rPh sb="1" eb="3">
      <t>ニッテイ</t>
    </rPh>
    <rPh sb="7" eb="9">
      <t>ブヒン</t>
    </rPh>
    <rPh sb="9" eb="11">
      <t>バンゴウ</t>
    </rPh>
    <phoneticPr fontId="1"/>
  </si>
  <si>
    <t>大日程データ.部品番号 = リンク情報.部品番号</t>
    <rPh sb="0" eb="1">
      <t>ダイ</t>
    </rPh>
    <rPh sb="1" eb="3">
      <t>ニッテイ</t>
    </rPh>
    <rPh sb="7" eb="9">
      <t>ブヒン</t>
    </rPh>
    <rPh sb="9" eb="11">
      <t>バンゴウ</t>
    </rPh>
    <rPh sb="17" eb="19">
      <t>ジョウホウ</t>
    </rPh>
    <rPh sb="20" eb="22">
      <t>ブヒン</t>
    </rPh>
    <rPh sb="22" eb="24">
      <t>バンゴウ</t>
    </rPh>
    <phoneticPr fontId="1"/>
  </si>
  <si>
    <t>大日程データ.生産台数</t>
    <rPh sb="0" eb="3">
      <t>ダイニッテイ</t>
    </rPh>
    <rPh sb="7" eb="9">
      <t>セイサン</t>
    </rPh>
    <rPh sb="9" eb="11">
      <t>ダイスウ</t>
    </rPh>
    <phoneticPr fontId="1"/>
  </si>
  <si>
    <t>大日程データ.該当年度 = '&lt;該当年度&gt;'</t>
    <rPh sb="0" eb="1">
      <t>ダイ</t>
    </rPh>
    <rPh sb="1" eb="3">
      <t>ニッテイ</t>
    </rPh>
    <rPh sb="7" eb="9">
      <t>ガイトウ</t>
    </rPh>
    <rPh sb="9" eb="11">
      <t>ネンド</t>
    </rPh>
    <rPh sb="16" eb="18">
      <t>ガイトウ</t>
    </rPh>
    <rPh sb="18" eb="20">
      <t>ネンド</t>
    </rPh>
    <phoneticPr fontId="1"/>
  </si>
  <si>
    <t>大日程データ.データ更新フラグ = 1</t>
    <rPh sb="0" eb="1">
      <t>ダイ</t>
    </rPh>
    <rPh sb="1" eb="3">
      <t>ニッテイ</t>
    </rPh>
    <rPh sb="10" eb="12">
      <t>コウシン</t>
    </rPh>
    <phoneticPr fontId="1"/>
  </si>
  <si>
    <t>大日程データによる金型保守情報更新処理</t>
    <rPh sb="0" eb="3">
      <t>ダイニッテイ</t>
    </rPh>
    <rPh sb="9" eb="11">
      <t>カナガタ</t>
    </rPh>
    <rPh sb="11" eb="15">
      <t>ホシュジョウホウ</t>
    </rPh>
    <rPh sb="15" eb="17">
      <t>コウシン</t>
    </rPh>
    <rPh sb="17" eb="19">
      <t>ショリ</t>
    </rPh>
    <phoneticPr fontId="1"/>
  </si>
  <si>
    <t>生産台数推移データによる金型保守情報更新処理</t>
    <rPh sb="0" eb="6">
      <t>セイサンダイスウスイイ</t>
    </rPh>
    <rPh sb="12" eb="14">
      <t>カナガタ</t>
    </rPh>
    <rPh sb="14" eb="18">
      <t>ホシュジョウホウ</t>
    </rPh>
    <rPh sb="18" eb="20">
      <t>コウシン</t>
    </rPh>
    <rPh sb="20" eb="22">
      <t>ショリ</t>
    </rPh>
    <phoneticPr fontId="1"/>
  </si>
  <si>
    <t>金型保守情報月データがない場合</t>
    <rPh sb="0" eb="2">
      <t>カナガタ</t>
    </rPh>
    <rPh sb="2" eb="6">
      <t>ホシュジョウホウ</t>
    </rPh>
    <rPh sb="6" eb="7">
      <t>ゲツ</t>
    </rPh>
    <rPh sb="13" eb="15">
      <t>バアイ</t>
    </rPh>
    <phoneticPr fontId="1"/>
  </si>
  <si>
    <t>大日程データによる金型保守情報更新処理 【未処理情報】</t>
    <rPh sb="0" eb="3">
      <t>ダイニッテイ</t>
    </rPh>
    <rPh sb="9" eb="11">
      <t>カナガタ</t>
    </rPh>
    <rPh sb="11" eb="15">
      <t>ホシュジョウホウ</t>
    </rPh>
    <rPh sb="15" eb="17">
      <t>コウシン</t>
    </rPh>
    <rPh sb="17" eb="19">
      <t>ショリ</t>
    </rPh>
    <rPh sb="21" eb="24">
      <t>ミショリ</t>
    </rPh>
    <rPh sb="24" eb="26">
      <t>ジョウホウ</t>
    </rPh>
    <phoneticPr fontId="1"/>
  </si>
  <si>
    <t>金型保守情報月データ履歴追加</t>
    <rPh sb="0" eb="2">
      <t>カナガタ</t>
    </rPh>
    <rPh sb="2" eb="6">
      <t>ホシュジョウホウ</t>
    </rPh>
    <rPh sb="6" eb="7">
      <t>ゲツ</t>
    </rPh>
    <rPh sb="10" eb="12">
      <t>リレキ</t>
    </rPh>
    <rPh sb="12" eb="14">
      <t>ツイカ</t>
    </rPh>
    <phoneticPr fontId="1"/>
  </si>
  <si>
    <t>大日程データによる金型保守情報作成・更新 処理正常終了</t>
    <rPh sb="0" eb="3">
      <t>ダイニッテイ</t>
    </rPh>
    <rPh sb="9" eb="11">
      <t>カナガタ</t>
    </rPh>
    <rPh sb="11" eb="15">
      <t>ホシュジョウホウ</t>
    </rPh>
    <rPh sb="15" eb="17">
      <t>サクセイ</t>
    </rPh>
    <rPh sb="18" eb="20">
      <t>コウシン</t>
    </rPh>
    <rPh sb="21" eb="23">
      <t>ショリ</t>
    </rPh>
    <rPh sb="23" eb="25">
      <t>セイジョウ</t>
    </rPh>
    <rPh sb="25" eb="27">
      <t>シュウリョウ</t>
    </rPh>
    <phoneticPr fontId="1"/>
  </si>
  <si>
    <t>大日程データによる金型保守情報作成・更新 処理異常終了</t>
    <rPh sb="0" eb="3">
      <t>ダイニッテイ</t>
    </rPh>
    <rPh sb="9" eb="11">
      <t>カナガタ</t>
    </rPh>
    <rPh sb="11" eb="15">
      <t>ホシュジョウホウ</t>
    </rPh>
    <rPh sb="15" eb="17">
      <t>サクセイ</t>
    </rPh>
    <rPh sb="18" eb="20">
      <t>コウシン</t>
    </rPh>
    <rPh sb="21" eb="23">
      <t>ショリ</t>
    </rPh>
    <rPh sb="23" eb="25">
      <t>イジョウ</t>
    </rPh>
    <rPh sb="25" eb="27">
      <t>シュウリョウ</t>
    </rPh>
    <phoneticPr fontId="1"/>
  </si>
  <si>
    <t>上記参照するデータについて値が変更されているか以下の様に確認する。</t>
    <rPh sb="0" eb="2">
      <t>ジョウキ</t>
    </rPh>
    <rPh sb="2" eb="4">
      <t>サンショウ</t>
    </rPh>
    <rPh sb="13" eb="14">
      <t>アタイ</t>
    </rPh>
    <rPh sb="15" eb="17">
      <t>ヘンコウ</t>
    </rPh>
    <rPh sb="23" eb="25">
      <t>イカ</t>
    </rPh>
    <rPh sb="26" eb="27">
      <t>ヨウ</t>
    </rPh>
    <rPh sb="28" eb="30">
      <t>カクニン</t>
    </rPh>
    <phoneticPr fontId="1"/>
  </si>
  <si>
    <t>生産台数推移データインポート処理 処理開始</t>
    <rPh sb="0" eb="2">
      <t>セイサン</t>
    </rPh>
    <rPh sb="2" eb="4">
      <t>ダイスウ</t>
    </rPh>
    <rPh sb="4" eb="6">
      <t>スイイ</t>
    </rPh>
    <rPh sb="14" eb="16">
      <t>ショリ</t>
    </rPh>
    <rPh sb="17" eb="19">
      <t>ショリ</t>
    </rPh>
    <rPh sb="19" eb="21">
      <t>カイシ</t>
    </rPh>
    <phoneticPr fontId="1"/>
  </si>
  <si>
    <t>生産台数推移データインポート処理 処理終了</t>
    <rPh sb="0" eb="2">
      <t>セイサン</t>
    </rPh>
    <rPh sb="2" eb="4">
      <t>ダイスウ</t>
    </rPh>
    <rPh sb="4" eb="6">
      <t>スイイ</t>
    </rPh>
    <rPh sb="14" eb="16">
      <t>ショリ</t>
    </rPh>
    <rPh sb="17" eb="19">
      <t>ショリ</t>
    </rPh>
    <rPh sb="19" eb="21">
      <t>シュウリョウ</t>
    </rPh>
    <phoneticPr fontId="1"/>
  </si>
  <si>
    <t>生産台数推移データインポート処理 異常終了</t>
    <rPh sb="0" eb="2">
      <t>セイサン</t>
    </rPh>
    <rPh sb="2" eb="4">
      <t>ダイスウ</t>
    </rPh>
    <rPh sb="4" eb="6">
      <t>スイイ</t>
    </rPh>
    <rPh sb="14" eb="16">
      <t>ショリ</t>
    </rPh>
    <rPh sb="17" eb="19">
      <t>イジョウ</t>
    </rPh>
    <rPh sb="19" eb="21">
      <t>シュウリョウ</t>
    </rPh>
    <phoneticPr fontId="1"/>
  </si>
  <si>
    <t>大日程データインポート処理 処理開始</t>
    <rPh sb="0" eb="1">
      <t>ダイ</t>
    </rPh>
    <rPh sb="1" eb="3">
      <t>ニッテイ</t>
    </rPh>
    <rPh sb="11" eb="13">
      <t>ショリ</t>
    </rPh>
    <rPh sb="14" eb="16">
      <t>ショリ</t>
    </rPh>
    <rPh sb="16" eb="18">
      <t>カイシ</t>
    </rPh>
    <phoneticPr fontId="1"/>
  </si>
  <si>
    <t>生産台数推移データインポート処理終了処理</t>
    <rPh sb="0" eb="6">
      <t>セイサンダイスウスイイ</t>
    </rPh>
    <rPh sb="14" eb="16">
      <t>ショリ</t>
    </rPh>
    <rPh sb="16" eb="18">
      <t>シュウリョウ</t>
    </rPh>
    <rPh sb="18" eb="20">
      <t>ショリ</t>
    </rPh>
    <phoneticPr fontId="1"/>
  </si>
  <si>
    <t>大日程データインポート処理終了処理</t>
    <rPh sb="0" eb="1">
      <t>ダイ</t>
    </rPh>
    <rPh sb="1" eb="3">
      <t>ニッテイ</t>
    </rPh>
    <rPh sb="11" eb="13">
      <t>ショリ</t>
    </rPh>
    <rPh sb="13" eb="15">
      <t>シュウリョウ</t>
    </rPh>
    <rPh sb="15" eb="17">
      <t>ショリ</t>
    </rPh>
    <phoneticPr fontId="1"/>
  </si>
  <si>
    <t>大日程データインポート処理 処理終了</t>
    <rPh sb="0" eb="1">
      <t>ダイ</t>
    </rPh>
    <rPh sb="1" eb="3">
      <t>ニッテイ</t>
    </rPh>
    <rPh sb="11" eb="13">
      <t>ショリ</t>
    </rPh>
    <rPh sb="14" eb="16">
      <t>ショリ</t>
    </rPh>
    <rPh sb="16" eb="18">
      <t>シュウリョウ</t>
    </rPh>
    <phoneticPr fontId="1"/>
  </si>
  <si>
    <t>大日程データインポート処理 異常終了</t>
    <rPh sb="0" eb="1">
      <t>ダイ</t>
    </rPh>
    <rPh sb="1" eb="3">
      <t>ニッテイ</t>
    </rPh>
    <rPh sb="11" eb="13">
      <t>ショリ</t>
    </rPh>
    <rPh sb="14" eb="16">
      <t>イジョウ</t>
    </rPh>
    <rPh sb="16" eb="18">
      <t>シュウリョウ</t>
    </rPh>
    <phoneticPr fontId="1"/>
  </si>
  <si>
    <t>生産台数推移データによる金型保守情報作成及び更新終了処理</t>
    <rPh sb="24" eb="26">
      <t>シュウリョウ</t>
    </rPh>
    <rPh sb="26" eb="28">
      <t>ショリ</t>
    </rPh>
    <phoneticPr fontId="1"/>
  </si>
  <si>
    <t>異常終了ログ出力</t>
    <rPh sb="0" eb="2">
      <t>イジョウ</t>
    </rPh>
    <rPh sb="2" eb="4">
      <t>シュウリョウ</t>
    </rPh>
    <rPh sb="6" eb="8">
      <t>シュツリョク</t>
    </rPh>
    <phoneticPr fontId="1"/>
  </si>
  <si>
    <t>生産台数推移データインポート処理が異常終了しました。</t>
    <rPh sb="0" eb="2">
      <t>セイサン</t>
    </rPh>
    <rPh sb="2" eb="4">
      <t>ダイスウ</t>
    </rPh>
    <rPh sb="4" eb="6">
      <t>スイイ</t>
    </rPh>
    <rPh sb="14" eb="16">
      <t>ショリ</t>
    </rPh>
    <rPh sb="17" eb="19">
      <t>イジョウ</t>
    </rPh>
    <rPh sb="19" eb="21">
      <t>シュウリョウ</t>
    </rPh>
    <phoneticPr fontId="1"/>
  </si>
  <si>
    <t>大日程データインポート処理が異常終了しました。</t>
    <rPh sb="0" eb="1">
      <t>ダイ</t>
    </rPh>
    <rPh sb="1" eb="3">
      <t>ニッテイ</t>
    </rPh>
    <rPh sb="11" eb="13">
      <t>ショリ</t>
    </rPh>
    <rPh sb="14" eb="16">
      <t>イジョウ</t>
    </rPh>
    <rPh sb="16" eb="18">
      <t>シュウリョウ</t>
    </rPh>
    <phoneticPr fontId="1"/>
  </si>
  <si>
    <t>大日程に更新データがあります。</t>
    <rPh sb="0" eb="1">
      <t>ダイ</t>
    </rPh>
    <rPh sb="1" eb="3">
      <t>ニッテイ</t>
    </rPh>
    <rPh sb="4" eb="6">
      <t>コウシン</t>
    </rPh>
    <phoneticPr fontId="1"/>
  </si>
  <si>
    <t>大日程データが新規に登録されました。</t>
    <rPh sb="0" eb="1">
      <t>ダイ</t>
    </rPh>
    <rPh sb="1" eb="3">
      <t>ニッテイ</t>
    </rPh>
    <rPh sb="7" eb="9">
      <t>シンキ</t>
    </rPh>
    <rPh sb="10" eb="12">
      <t>トウロク</t>
    </rPh>
    <phoneticPr fontId="1"/>
  </si>
  <si>
    <t>大日程の部品番号に該当する圧造課用の部品番号が見つからない為、処理を中止しました。</t>
    <rPh sb="0" eb="1">
      <t>ダイ</t>
    </rPh>
    <rPh sb="1" eb="3">
      <t>ニッテイ</t>
    </rPh>
    <rPh sb="4" eb="6">
      <t>ブヒン</t>
    </rPh>
    <rPh sb="6" eb="8">
      <t>バンゴウ</t>
    </rPh>
    <rPh sb="9" eb="11">
      <t>ガイトウ</t>
    </rPh>
    <rPh sb="13" eb="15">
      <t>アツゾウ</t>
    </rPh>
    <rPh sb="15" eb="16">
      <t>カ</t>
    </rPh>
    <rPh sb="16" eb="17">
      <t>ヨウ</t>
    </rPh>
    <rPh sb="18" eb="20">
      <t>ブヒン</t>
    </rPh>
    <rPh sb="20" eb="22">
      <t>バンゴウ</t>
    </rPh>
    <rPh sb="23" eb="24">
      <t>ミ</t>
    </rPh>
    <rPh sb="29" eb="30">
      <t>タメ</t>
    </rPh>
    <phoneticPr fontId="1"/>
  </si>
  <si>
    <t>生産台数推移データが新規に登録されました。</t>
    <rPh sb="0" eb="2">
      <t>セイサン</t>
    </rPh>
    <rPh sb="2" eb="4">
      <t>ダイスウ</t>
    </rPh>
    <rPh sb="4" eb="6">
      <t>スイイ</t>
    </rPh>
    <rPh sb="10" eb="12">
      <t>シンキ</t>
    </rPh>
    <rPh sb="13" eb="15">
      <t>トウロク</t>
    </rPh>
    <phoneticPr fontId="1"/>
  </si>
  <si>
    <t>定数定義</t>
    <rPh sb="0" eb="2">
      <t>テイスウ</t>
    </rPh>
    <rPh sb="2" eb="4">
      <t>テイギ</t>
    </rPh>
    <phoneticPr fontId="1"/>
  </si>
  <si>
    <t>正常終了処理</t>
    <rPh sb="0" eb="2">
      <t>セイジョウ</t>
    </rPh>
    <rPh sb="2" eb="4">
      <t>シュウリョウ</t>
    </rPh>
    <rPh sb="4" eb="6">
      <t>ショリ</t>
    </rPh>
    <phoneticPr fontId="1"/>
  </si>
  <si>
    <t>異常終了処理</t>
    <rPh sb="0" eb="2">
      <t>イジョウ</t>
    </rPh>
    <rPh sb="2" eb="4">
      <t>シュウリョウ</t>
    </rPh>
    <rPh sb="4" eb="6">
      <t>ショリ</t>
    </rPh>
    <phoneticPr fontId="1"/>
  </si>
  <si>
    <t>【金型保守計画バッチ処理】処理異常終了</t>
    <rPh sb="13" eb="15">
      <t>ショリ</t>
    </rPh>
    <rPh sb="15" eb="17">
      <t>イジョウ</t>
    </rPh>
    <rPh sb="17" eb="19">
      <t>シュウリョウ</t>
    </rPh>
    <phoneticPr fontId="1"/>
  </si>
  <si>
    <t>【金型保守計画バッチ処理】処理正常終了</t>
    <rPh sb="13" eb="15">
      <t>ショリ</t>
    </rPh>
    <rPh sb="15" eb="17">
      <t>セイジョウ</t>
    </rPh>
    <rPh sb="17" eb="19">
      <t>シュウリョウ</t>
    </rPh>
    <phoneticPr fontId="1"/>
  </si>
  <si>
    <t>金型保守計画バッチ処理が正常に動作できませんでした。</t>
    <rPh sb="12" eb="14">
      <t>セイジョウ</t>
    </rPh>
    <rPh sb="15" eb="17">
      <t>ドウサ</t>
    </rPh>
    <phoneticPr fontId="1"/>
  </si>
  <si>
    <t>処理メッセージとして以下の情報を追加する。</t>
    <rPh sb="0" eb="2">
      <t>ショリ</t>
    </rPh>
    <rPh sb="10" eb="12">
      <t>イカ</t>
    </rPh>
    <rPh sb="13" eb="15">
      <t>ジョウホウ</t>
    </rPh>
    <rPh sb="16" eb="18">
      <t>ツイカ</t>
    </rPh>
    <phoneticPr fontId="1"/>
  </si>
  <si>
    <t>起動処理で異常発生時</t>
    <rPh sb="0" eb="2">
      <t>キドウ</t>
    </rPh>
    <rPh sb="2" eb="4">
      <t>ショリ</t>
    </rPh>
    <rPh sb="5" eb="7">
      <t>イジョウ</t>
    </rPh>
    <rPh sb="7" eb="9">
      <t>ハッセイ</t>
    </rPh>
    <rPh sb="9" eb="10">
      <t>ジ</t>
    </rPh>
    <phoneticPr fontId="1"/>
  </si>
  <si>
    <t>更新データの処理</t>
    <rPh sb="0" eb="2">
      <t>コウシン</t>
    </rPh>
    <rPh sb="6" eb="8">
      <t>ショリ</t>
    </rPh>
    <phoneticPr fontId="1"/>
  </si>
  <si>
    <t>参照ファイルの各値が既存データとの差異があった（値が更新されていた）場合、以下の処理を行う。</t>
    <rPh sb="0" eb="2">
      <t>サンショウ</t>
    </rPh>
    <rPh sb="7" eb="8">
      <t>カク</t>
    </rPh>
    <rPh sb="8" eb="9">
      <t>アタイ</t>
    </rPh>
    <rPh sb="10" eb="12">
      <t>キゾン</t>
    </rPh>
    <rPh sb="17" eb="19">
      <t>サイ</t>
    </rPh>
    <rPh sb="24" eb="25">
      <t>アタイ</t>
    </rPh>
    <rPh sb="26" eb="28">
      <t>コウシン</t>
    </rPh>
    <rPh sb="34" eb="36">
      <t>バアイ</t>
    </rPh>
    <rPh sb="37" eb="39">
      <t>イカ</t>
    </rPh>
    <rPh sb="40" eb="42">
      <t>ショリ</t>
    </rPh>
    <rPh sb="43" eb="44">
      <t>オコナ</t>
    </rPh>
    <phoneticPr fontId="1"/>
  </si>
  <si>
    <t>生産台数推移データに更新されたデータがあります。</t>
    <rPh sb="0" eb="2">
      <t>セイサン</t>
    </rPh>
    <rPh sb="2" eb="4">
      <t>ダイスウ</t>
    </rPh>
    <rPh sb="4" eb="6">
      <t>スイイ</t>
    </rPh>
    <rPh sb="10" eb="12">
      <t>コウシン</t>
    </rPh>
    <phoneticPr fontId="1"/>
  </si>
  <si>
    <t>生産台数推移データによる金型保守情報作成及び更新処理が異常終了しました。</t>
    <rPh sb="12" eb="14">
      <t>カナガタ</t>
    </rPh>
    <rPh sb="14" eb="16">
      <t>ホシュ</t>
    </rPh>
    <rPh sb="16" eb="18">
      <t>ジョウホウ</t>
    </rPh>
    <rPh sb="18" eb="20">
      <t>サクセイ</t>
    </rPh>
    <rPh sb="20" eb="21">
      <t>オヨ</t>
    </rPh>
    <rPh sb="22" eb="24">
      <t>コウシン</t>
    </rPh>
    <rPh sb="24" eb="26">
      <t>ショリ</t>
    </rPh>
    <rPh sb="27" eb="29">
      <t>イジョウ</t>
    </rPh>
    <rPh sb="29" eb="31">
      <t>シュウリョウ</t>
    </rPh>
    <phoneticPr fontId="1"/>
  </si>
  <si>
    <t>大日程データによる金型保守情報作成及び更新処理が異常終了しました。</t>
    <rPh sb="21" eb="23">
      <t>ショリ</t>
    </rPh>
    <rPh sb="24" eb="26">
      <t>イジョウ</t>
    </rPh>
    <rPh sb="26" eb="28">
      <t>シュウリョウ</t>
    </rPh>
    <phoneticPr fontId="1"/>
  </si>
  <si>
    <t>・生産台数推移データより金型保守情報データを作成及び更新
・大日程データより金型保守情報データの更新</t>
    <rPh sb="1" eb="3">
      <t>セイサン</t>
    </rPh>
    <rPh sb="3" eb="5">
      <t>ダイスウ</t>
    </rPh>
    <rPh sb="5" eb="7">
      <t>スイイ</t>
    </rPh>
    <rPh sb="12" eb="14">
      <t>カナガタ</t>
    </rPh>
    <rPh sb="14" eb="16">
      <t>ホシュ</t>
    </rPh>
    <rPh sb="16" eb="18">
      <t>ジョウホウ</t>
    </rPh>
    <rPh sb="22" eb="24">
      <t>サクセイ</t>
    </rPh>
    <rPh sb="24" eb="25">
      <t>オヨ</t>
    </rPh>
    <rPh sb="26" eb="28">
      <t>コウシン</t>
    </rPh>
    <rPh sb="30" eb="31">
      <t>ダイ</t>
    </rPh>
    <rPh sb="31" eb="33">
      <t>ニッテイ</t>
    </rPh>
    <rPh sb="38" eb="40">
      <t>カナガタ</t>
    </rPh>
    <rPh sb="40" eb="42">
      <t>ホシュ</t>
    </rPh>
    <rPh sb="42" eb="44">
      <t>ジョウホウ</t>
    </rPh>
    <rPh sb="48" eb="50">
      <t>コウシン</t>
    </rPh>
    <phoneticPr fontId="1"/>
  </si>
  <si>
    <t>設定名称</t>
  </si>
  <si>
    <t>設定内容</t>
  </si>
  <si>
    <t>プロジェクトコード = PRJ_ID</t>
  </si>
  <si>
    <t>プログラムコード = P_CONS_PG_CODE</t>
  </si>
  <si>
    <t>設定名称 = "生産台数推移データフォルダ"</t>
    <rPh sb="8" eb="10">
      <t>セイサン</t>
    </rPh>
    <rPh sb="10" eb="12">
      <t>ダイスウ</t>
    </rPh>
    <rPh sb="12" eb="14">
      <t>スイイ</t>
    </rPh>
    <phoneticPr fontId="1"/>
  </si>
  <si>
    <t>設定名称 LIKE "大日程データフォルダ%"</t>
    <rPh sb="11" eb="12">
      <t>ダイ</t>
    </rPh>
    <rPh sb="12" eb="14">
      <t>ニッテイ</t>
    </rPh>
    <phoneticPr fontId="1"/>
  </si>
  <si>
    <t>設定名称 LIKE "メール%"</t>
  </si>
  <si>
    <t>設定名称 LIKE "送信メール%"</t>
  </si>
  <si>
    <t>設定名称 = "正常終了メール配信"</t>
  </si>
  <si>
    <t>差異を調査する項目は「３発」と「正規案」の二項目とする。</t>
    <rPh sb="0" eb="2">
      <t>サイ</t>
    </rPh>
    <rPh sb="3" eb="5">
      <t>チョウサ</t>
    </rPh>
    <rPh sb="7" eb="9">
      <t>コウモク</t>
    </rPh>
    <rPh sb="12" eb="13">
      <t>パツ</t>
    </rPh>
    <rPh sb="16" eb="18">
      <t>セイキ</t>
    </rPh>
    <rPh sb="18" eb="19">
      <t>アン</t>
    </rPh>
    <rPh sb="21" eb="22">
      <t>フタ</t>
    </rPh>
    <rPh sb="22" eb="24">
      <t>コウモク</t>
    </rPh>
    <phoneticPr fontId="1"/>
  </si>
  <si>
    <t>ソート列を部品番号に設定する。</t>
    <rPh sb="3" eb="4">
      <t>レツ</t>
    </rPh>
    <rPh sb="5" eb="7">
      <t>ブヒン</t>
    </rPh>
    <rPh sb="7" eb="9">
      <t>バンゴウ</t>
    </rPh>
    <rPh sb="10" eb="12">
      <t>セッテイ</t>
    </rPh>
    <phoneticPr fontId="4"/>
  </si>
  <si>
    <t>public upk01020(</t>
  </si>
  <si>
    <t>MenuForm.ButtonInfoSet</t>
    <phoneticPr fontId="4"/>
  </si>
  <si>
    <t>InitFuncKeyEnabled</t>
  </si>
  <si>
    <t>CommonBaseFormより呼出</t>
    <rPh sb="16" eb="18">
      <t>ヨビダシ</t>
    </rPh>
    <phoneticPr fontId="4"/>
  </si>
  <si>
    <t>上記の後にupk01020Form_Load</t>
    <rPh sb="0" eb="2">
      <t>ジョウキ</t>
    </rPh>
    <rPh sb="3" eb="4">
      <t>アト</t>
    </rPh>
    <phoneticPr fontId="4"/>
  </si>
  <si>
    <t>LoadEvent_BussinessProcess</t>
  </si>
  <si>
    <t>共通コントロール側</t>
    <rPh sb="0" eb="2">
      <t>キョウツウ</t>
    </rPh>
    <rPh sb="8" eb="9">
      <t>ガワ</t>
    </rPh>
    <phoneticPr fontId="4"/>
  </si>
  <si>
    <t>CmbKeyDown</t>
  </si>
  <si>
    <t>TxtKeyDown</t>
  </si>
  <si>
    <t>spdList_CellDoubleClick</t>
  </si>
  <si>
    <t>CommonBaseForm.F2UpdateEvent_Common</t>
    <phoneticPr fontId="4"/>
  </si>
  <si>
    <t>CommonBaseForm.F5_Process</t>
    <phoneticPr fontId="4"/>
  </si>
  <si>
    <t>CommonBaseForm.F5SearchEvevnt_Common</t>
    <phoneticPr fontId="4"/>
  </si>
  <si>
    <t>upk01020.Search_BussinessProcess</t>
    <phoneticPr fontId="4"/>
  </si>
  <si>
    <t>CommonBaseForm.F6_Process</t>
    <phoneticPr fontId="4"/>
  </si>
  <si>
    <t>CommonBaseForm.F6ClearEvent_Common</t>
    <phoneticPr fontId="4"/>
  </si>
  <si>
    <t>upk01020.ClearControls</t>
    <phoneticPr fontId="4"/>
  </si>
  <si>
    <t>CommonBaseForm.F2_Process</t>
    <phoneticPr fontId="4"/>
  </si>
  <si>
    <t>CommonBaseForm.UpdateProcess</t>
    <phoneticPr fontId="4"/>
  </si>
  <si>
    <t>upk01020.Update_BussinessProcess</t>
    <phoneticPr fontId="4"/>
  </si>
  <si>
    <t>Update_BussinessProcess</t>
  </si>
  <si>
    <t>GetDataList</t>
  </si>
  <si>
    <t>入力領域のコントロールを編集可能状態に設定し、指定された行のデータを入力領域へ設定する。</t>
    <rPh sb="0" eb="2">
      <t>ニュウリョク</t>
    </rPh>
    <rPh sb="2" eb="4">
      <t>リョウイキ</t>
    </rPh>
    <rPh sb="12" eb="14">
      <t>ヘンシュウ</t>
    </rPh>
    <rPh sb="14" eb="16">
      <t>カノウ</t>
    </rPh>
    <rPh sb="16" eb="18">
      <t>ジョウタイ</t>
    </rPh>
    <rPh sb="19" eb="21">
      <t>セッテイ</t>
    </rPh>
    <phoneticPr fontId="1"/>
  </si>
  <si>
    <t>カスタムコントロール</t>
    <phoneticPr fontId="1"/>
  </si>
  <si>
    <t>Search_BussinessProcess</t>
  </si>
  <si>
    <t>F5_Process</t>
  </si>
  <si>
    <t>AND</t>
    <phoneticPr fontId="1"/>
  </si>
  <si>
    <t>OR</t>
    <phoneticPr fontId="1"/>
  </si>
  <si>
    <t>部品番号リンク.削除日 = getdate()</t>
    <rPh sb="8" eb="10">
      <t>サクジョ</t>
    </rPh>
    <rPh sb="10" eb="11">
      <t>ビ</t>
    </rPh>
    <phoneticPr fontId="1"/>
  </si>
  <si>
    <t>部品番号リンク.レコード削除者ID = &lt;lTantouID&gt;</t>
    <phoneticPr fontId="1"/>
  </si>
  <si>
    <t>AND</t>
    <phoneticPr fontId="1"/>
  </si>
  <si>
    <t>部品番号リンク情報取得.*</t>
    <rPh sb="7" eb="9">
      <t>ジョウホウ</t>
    </rPh>
    <rPh sb="9" eb="11">
      <t>シュトク</t>
    </rPh>
    <phoneticPr fontId="1"/>
  </si>
  <si>
    <t>(</t>
    <phoneticPr fontId="1"/>
  </si>
  <si>
    <t>OR</t>
    <phoneticPr fontId="1"/>
  </si>
  <si>
    <t>MoldMainteBaseForm.F2_Process</t>
    <phoneticPr fontId="1"/>
  </si>
  <si>
    <t>MoldMainteBaseForm.F2UpdateEvent_Common</t>
    <phoneticPr fontId="1"/>
  </si>
  <si>
    <t>k4001003.ValidateUpdate</t>
    <phoneticPr fontId="1"/>
  </si>
  <si>
    <t>MoldMainteBaseForm.UpdateProcess</t>
    <phoneticPr fontId="1"/>
  </si>
  <si>
    <t>k4001003.Update_BussinessProcess</t>
    <phoneticPr fontId="1"/>
  </si>
  <si>
    <t>base.F5_Process</t>
    <phoneticPr fontId="1"/>
  </si>
  <si>
    <t>base.F5SearchEvevnt_Common</t>
    <phoneticPr fontId="1"/>
  </si>
  <si>
    <t>k4001003.ValidateSearch</t>
    <phoneticPr fontId="1"/>
  </si>
  <si>
    <t>k4001003.Search_BussinessProcess</t>
    <phoneticPr fontId="1"/>
  </si>
  <si>
    <t>base.F6_Process</t>
    <phoneticPr fontId="1"/>
  </si>
  <si>
    <t>base.F6ClearEvent_Common</t>
    <phoneticPr fontId="1"/>
  </si>
  <si>
    <t>k4001003.ClearControls</t>
    <phoneticPr fontId="1"/>
  </si>
  <si>
    <t>base.F9_Process</t>
    <phoneticPr fontId="1"/>
  </si>
  <si>
    <t>base.F9DeleteEvent_Common</t>
    <phoneticPr fontId="1"/>
  </si>
  <si>
    <t>k4001003.ValidateDelete</t>
    <phoneticPr fontId="1"/>
  </si>
  <si>
    <t>base.DeleteProccess</t>
    <phoneticPr fontId="1"/>
  </si>
  <si>
    <t>k4001003.Delete_BussinessProcess</t>
    <phoneticPr fontId="1"/>
  </si>
  <si>
    <t>MoldMainteBaseForm.F12_Process</t>
    <phoneticPr fontId="1"/>
  </si>
  <si>
    <t>MoldMainteBaseForm.F12CloseEvent_Common</t>
    <phoneticPr fontId="1"/>
  </si>
  <si>
    <t>MoldMainteBaseForm.LoadEvent_Common</t>
    <phoneticPr fontId="1"/>
  </si>
  <si>
    <t>LoadEvent_BussinessProcess</t>
    <phoneticPr fontId="1"/>
  </si>
  <si>
    <t>ClearSearchControls</t>
  </si>
  <si>
    <t>ClearControls</t>
  </si>
  <si>
    <t>SetCmbList</t>
  </si>
  <si>
    <t>量産車種記号により該当する金型Ｇ車種記号を取得</t>
    <rPh sb="0" eb="2">
      <t>リョウサン</t>
    </rPh>
    <rPh sb="2" eb="4">
      <t>シャシュ</t>
    </rPh>
    <rPh sb="4" eb="6">
      <t>キゴウ</t>
    </rPh>
    <rPh sb="9" eb="11">
      <t>ガイトウ</t>
    </rPh>
    <rPh sb="13" eb="15">
      <t>カナガタ</t>
    </rPh>
    <rPh sb="16" eb="18">
      <t>シャシュ</t>
    </rPh>
    <rPh sb="18" eb="20">
      <t>キゴウ</t>
    </rPh>
    <rPh sb="21" eb="23">
      <t>シュトク</t>
    </rPh>
    <phoneticPr fontId="1"/>
  </si>
  <si>
    <t>量産車種記号のみで判別不可能な場合の車種の場合に参照</t>
    <rPh sb="0" eb="2">
      <t>リョウサン</t>
    </rPh>
    <rPh sb="2" eb="4">
      <t>シャシュ</t>
    </rPh>
    <rPh sb="4" eb="6">
      <t>キゴウ</t>
    </rPh>
    <rPh sb="9" eb="11">
      <t>ハンベツ</t>
    </rPh>
    <rPh sb="11" eb="14">
      <t>フカノウ</t>
    </rPh>
    <rPh sb="15" eb="17">
      <t>バアイ</t>
    </rPh>
    <rPh sb="18" eb="20">
      <t>シャシュ</t>
    </rPh>
    <rPh sb="21" eb="23">
      <t>バアイ</t>
    </rPh>
    <rPh sb="24" eb="26">
      <t>サンショウ</t>
    </rPh>
    <phoneticPr fontId="1"/>
  </si>
  <si>
    <t>備考</t>
    <rPh sb="0" eb="2">
      <t>ビコウ</t>
    </rPh>
    <phoneticPr fontId="1"/>
  </si>
  <si>
    <t>車種対照表.金型G車種記号 = リンク情報.車種</t>
    <rPh sb="0" eb="2">
      <t>シャシュ</t>
    </rPh>
    <rPh sb="2" eb="5">
      <t>タイショウヒョウ</t>
    </rPh>
    <rPh sb="6" eb="8">
      <t>カナガタ</t>
    </rPh>
    <rPh sb="9" eb="13">
      <t>シャシュキゴウ</t>
    </rPh>
    <rPh sb="19" eb="21">
      <t>ジョウホウ</t>
    </rPh>
    <rPh sb="22" eb="24">
      <t>シャシュ</t>
    </rPh>
    <phoneticPr fontId="1"/>
  </si>
  <si>
    <t>MoldMainteBaseForms</t>
    <phoneticPr fontId="1"/>
  </si>
  <si>
    <t>F2_Process</t>
  </si>
  <si>
    <t>F2UpdateEvent_Common</t>
    <phoneticPr fontId="1"/>
  </si>
  <si>
    <t>UpdateProcess</t>
    <phoneticPr fontId="1"/>
  </si>
  <si>
    <t>Update_BussinessProcess</t>
    <phoneticPr fontId="1"/>
  </si>
  <si>
    <t>F4_Process</t>
    <phoneticPr fontId="1"/>
  </si>
  <si>
    <t>F5_Process</t>
    <phoneticPr fontId="1"/>
  </si>
  <si>
    <t>F5SearchEvevnt_Common</t>
  </si>
  <si>
    <t>ValidateSearch</t>
  </si>
  <si>
    <t>k4002001</t>
    <phoneticPr fontId="1"/>
  </si>
  <si>
    <t>F6ClearEvent_Common</t>
  </si>
  <si>
    <t>F9_Process</t>
    <phoneticPr fontId="1"/>
  </si>
  <si>
    <t>F12_Process</t>
  </si>
  <si>
    <t>F8_Process</t>
    <phoneticPr fontId="1"/>
  </si>
  <si>
    <t>ExcelOutput_BussinessProcess</t>
  </si>
  <si>
    <t>単体テスト実績</t>
    <rPh sb="0" eb="2">
      <t>タンタイ</t>
    </rPh>
    <rPh sb="5" eb="7">
      <t>ジッセキ</t>
    </rPh>
    <phoneticPr fontId="4"/>
  </si>
  <si>
    <t>入力規制確認実施</t>
    <rPh sb="0" eb="2">
      <t>ニュウリョク</t>
    </rPh>
    <rPh sb="2" eb="4">
      <t>キセイ</t>
    </rPh>
    <rPh sb="4" eb="6">
      <t>カクニン</t>
    </rPh>
    <rPh sb="6" eb="8">
      <t>ジッシ</t>
    </rPh>
    <phoneticPr fontId="4"/>
  </si>
  <si>
    <t>実施内容</t>
    <rPh sb="0" eb="2">
      <t>ジッシ</t>
    </rPh>
    <rPh sb="2" eb="4">
      <t>ナイヨウ</t>
    </rPh>
    <phoneticPr fontId="4"/>
  </si>
  <si>
    <t>日付</t>
    <rPh sb="0" eb="2">
      <t>ヒヅケ</t>
    </rPh>
    <phoneticPr fontId="4"/>
  </si>
  <si>
    <t>備考</t>
    <rPh sb="0" eb="2">
      <t>ビコウ</t>
    </rPh>
    <phoneticPr fontId="4"/>
  </si>
  <si>
    <t>移動確認</t>
    <rPh sb="0" eb="2">
      <t>イドウ</t>
    </rPh>
    <rPh sb="2" eb="4">
      <t>カクニン</t>
    </rPh>
    <phoneticPr fontId="4"/>
  </si>
  <si>
    <t>出力内容確認</t>
    <rPh sb="0" eb="2">
      <t>シュツリョク</t>
    </rPh>
    <rPh sb="2" eb="4">
      <t>ナイヨウ</t>
    </rPh>
    <rPh sb="4" eb="6">
      <t>カクニン</t>
    </rPh>
    <phoneticPr fontId="4"/>
  </si>
  <si>
    <t>全件表示（画面起動時）</t>
    <rPh sb="0" eb="1">
      <t>ゼン</t>
    </rPh>
    <rPh sb="1" eb="2">
      <t>ケン</t>
    </rPh>
    <rPh sb="2" eb="4">
      <t>ヒョウジ</t>
    </rPh>
    <rPh sb="5" eb="7">
      <t>ガメン</t>
    </rPh>
    <rPh sb="7" eb="9">
      <t>キドウ</t>
    </rPh>
    <rPh sb="9" eb="10">
      <t>ジ</t>
    </rPh>
    <phoneticPr fontId="4"/>
  </si>
  <si>
    <t>部品番号指定（曖昧）</t>
    <rPh sb="0" eb="2">
      <t>ブヒン</t>
    </rPh>
    <rPh sb="2" eb="4">
      <t>バンゴウ</t>
    </rPh>
    <rPh sb="4" eb="6">
      <t>シテイ</t>
    </rPh>
    <rPh sb="7" eb="9">
      <t>アイマイ</t>
    </rPh>
    <phoneticPr fontId="4"/>
  </si>
  <si>
    <t>部品番号指定</t>
    <rPh sb="0" eb="2">
      <t>ブヒン</t>
    </rPh>
    <rPh sb="2" eb="4">
      <t>バンゴウ</t>
    </rPh>
    <rPh sb="4" eb="6">
      <t>シテイ</t>
    </rPh>
    <phoneticPr fontId="4"/>
  </si>
  <si>
    <t>入力可能文字は英数のみ。" ", "/"等は入力不可。</t>
    <rPh sb="0" eb="2">
      <t>ニュウリョク</t>
    </rPh>
    <rPh sb="2" eb="4">
      <t>カノウ</t>
    </rPh>
    <rPh sb="4" eb="6">
      <t>モジ</t>
    </rPh>
    <rPh sb="7" eb="9">
      <t>エイスウ</t>
    </rPh>
    <rPh sb="20" eb="21">
      <t>トウ</t>
    </rPh>
    <rPh sb="22" eb="24">
      <t>ニュウリョク</t>
    </rPh>
    <rPh sb="24" eb="26">
      <t>フカ</t>
    </rPh>
    <phoneticPr fontId="4"/>
  </si>
  <si>
    <t>画面表示確認</t>
    <rPh sb="0" eb="2">
      <t>ガメン</t>
    </rPh>
    <rPh sb="2" eb="4">
      <t>ヒョウジ</t>
    </rPh>
    <rPh sb="4" eb="6">
      <t>カクニン</t>
    </rPh>
    <phoneticPr fontId="4"/>
  </si>
  <si>
    <t>登録</t>
    <rPh sb="0" eb="2">
      <t>トウロク</t>
    </rPh>
    <phoneticPr fontId="1"/>
  </si>
  <si>
    <t>検索</t>
    <rPh sb="0" eb="2">
      <t>ケンサク</t>
    </rPh>
    <phoneticPr fontId="1"/>
  </si>
  <si>
    <t>クリア</t>
    <phoneticPr fontId="1"/>
  </si>
  <si>
    <t>削除</t>
    <rPh sb="0" eb="2">
      <t>サクジョ</t>
    </rPh>
    <phoneticPr fontId="1"/>
  </si>
  <si>
    <t>目視確認</t>
    <rPh sb="0" eb="2">
      <t>モクシ</t>
    </rPh>
    <rPh sb="2" eb="4">
      <t>カクニン</t>
    </rPh>
    <phoneticPr fontId="4"/>
  </si>
  <si>
    <t>操作実施</t>
    <rPh sb="0" eb="2">
      <t>ソウサ</t>
    </rPh>
    <rPh sb="2" eb="4">
      <t>ジッシ</t>
    </rPh>
    <phoneticPr fontId="4"/>
  </si>
  <si>
    <t>DB目視確認</t>
    <rPh sb="2" eb="4">
      <t>モクシ</t>
    </rPh>
    <rPh sb="4" eb="6">
      <t>カクニン</t>
    </rPh>
    <phoneticPr fontId="4"/>
  </si>
  <si>
    <t>入力画面をクリアしてよろしいですか？</t>
    <rPh sb="0" eb="2">
      <t>ニュウリョク</t>
    </rPh>
    <rPh sb="2" eb="4">
      <t>ガメン</t>
    </rPh>
    <phoneticPr fontId="4"/>
  </si>
  <si>
    <t>YES, NO</t>
    <phoneticPr fontId="4"/>
  </si>
  <si>
    <t>対象外</t>
    <rPh sb="0" eb="2">
      <t>タイショウ</t>
    </rPh>
    <rPh sb="2" eb="3">
      <t>ガイ</t>
    </rPh>
    <phoneticPr fontId="4"/>
  </si>
  <si>
    <t>メッセージは表示しない。</t>
    <rPh sb="6" eb="8">
      <t>ヒョウジ</t>
    </rPh>
    <phoneticPr fontId="4"/>
  </si>
  <si>
    <t>F2:登録ボタンが使用不可の為、メッセージ表示までロジックが進まない</t>
    <rPh sb="3" eb="5">
      <t>トウロク</t>
    </rPh>
    <rPh sb="9" eb="11">
      <t>シヨウ</t>
    </rPh>
    <rPh sb="11" eb="13">
      <t>フカ</t>
    </rPh>
    <rPh sb="14" eb="15">
      <t>タメ</t>
    </rPh>
    <rPh sb="21" eb="23">
      <t>ヒョウジ</t>
    </rPh>
    <rPh sb="30" eb="31">
      <t>スス</t>
    </rPh>
    <phoneticPr fontId="4"/>
  </si>
  <si>
    <t>入力可能文字は英数のみ。" ", "/", "-"等の入力は全て可</t>
    <rPh sb="0" eb="2">
      <t>ニュウリョク</t>
    </rPh>
    <rPh sb="2" eb="4">
      <t>カノウ</t>
    </rPh>
    <rPh sb="4" eb="6">
      <t>モジ</t>
    </rPh>
    <rPh sb="7" eb="9">
      <t>エイスウ</t>
    </rPh>
    <rPh sb="25" eb="26">
      <t>トウ</t>
    </rPh>
    <rPh sb="27" eb="29">
      <t>ニュウリョク</t>
    </rPh>
    <rPh sb="30" eb="31">
      <t>スベ</t>
    </rPh>
    <rPh sb="32" eb="33">
      <t>カ</t>
    </rPh>
    <phoneticPr fontId="4"/>
  </si>
  <si>
    <t>条件未指定確認</t>
    <rPh sb="0" eb="2">
      <t>ジョウケン</t>
    </rPh>
    <rPh sb="2" eb="5">
      <t>ミシテイ</t>
    </rPh>
    <rPh sb="5" eb="7">
      <t>カクニン</t>
    </rPh>
    <phoneticPr fontId="1"/>
  </si>
  <si>
    <t>条件指定確認</t>
    <rPh sb="0" eb="2">
      <t>ジョウケン</t>
    </rPh>
    <rPh sb="2" eb="4">
      <t>シテイ</t>
    </rPh>
    <rPh sb="4" eb="6">
      <t>カクニン</t>
    </rPh>
    <phoneticPr fontId="1"/>
  </si>
  <si>
    <t>タイトル画面に該当の担当者名表示にて確認</t>
    <rPh sb="4" eb="6">
      <t>ガメン</t>
    </rPh>
    <rPh sb="7" eb="9">
      <t>ガイトウ</t>
    </rPh>
    <rPh sb="10" eb="13">
      <t>タントウシャ</t>
    </rPh>
    <rPh sb="13" eb="14">
      <t>メイ</t>
    </rPh>
    <rPh sb="14" eb="16">
      <t>ヒョウジ</t>
    </rPh>
    <rPh sb="18" eb="20">
      <t>カクニン</t>
    </rPh>
    <phoneticPr fontId="1"/>
  </si>
  <si>
    <t>不要項目</t>
    <rPh sb="0" eb="2">
      <t>フヨウ</t>
    </rPh>
    <rPh sb="2" eb="4">
      <t>コウモク</t>
    </rPh>
    <phoneticPr fontId="1"/>
  </si>
  <si>
    <t>設計ミス</t>
    <rPh sb="0" eb="2">
      <t>セッケイ</t>
    </rPh>
    <phoneticPr fontId="1"/>
  </si>
  <si>
    <t>不要項目</t>
    <rPh sb="0" eb="2">
      <t>フヨウ</t>
    </rPh>
    <rPh sb="2" eb="4">
      <t>コウモク</t>
    </rPh>
    <phoneticPr fontId="1"/>
  </si>
  <si>
    <t>設計ミス</t>
    <rPh sb="0" eb="2">
      <t>セッケイ</t>
    </rPh>
    <phoneticPr fontId="1"/>
  </si>
  <si>
    <t>不要項目</t>
    <rPh sb="0" eb="2">
      <t>フヨウ</t>
    </rPh>
    <rPh sb="2" eb="4">
      <t>コウモク</t>
    </rPh>
    <phoneticPr fontId="1"/>
  </si>
  <si>
    <t>yyyy（4～翌年１月までは該当年度。2～3月は次年度）</t>
    <rPh sb="7" eb="8">
      <t>ヨク</t>
    </rPh>
    <rPh sb="8" eb="9">
      <t>ネン</t>
    </rPh>
    <rPh sb="10" eb="11">
      <t>ガツ</t>
    </rPh>
    <rPh sb="14" eb="16">
      <t>ガイトウ</t>
    </rPh>
    <rPh sb="16" eb="18">
      <t>ネンド</t>
    </rPh>
    <rPh sb="22" eb="23">
      <t>ガツ</t>
    </rPh>
    <rPh sb="24" eb="27">
      <t>ジネンド</t>
    </rPh>
    <phoneticPr fontId="1"/>
  </si>
  <si>
    <t>不要項目</t>
    <rPh sb="0" eb="4">
      <t>フヨウコウモク</t>
    </rPh>
    <phoneticPr fontId="1"/>
  </si>
  <si>
    <t>不要項目</t>
    <rPh sb="0" eb="2">
      <t>フヨウ</t>
    </rPh>
    <rPh sb="2" eb="4">
      <t>コウモク</t>
    </rPh>
    <phoneticPr fontId="1"/>
  </si>
  <si>
    <t>共通仕様では対応不可。オーバーライドし、画面固有機能に変更</t>
    <rPh sb="0" eb="2">
      <t>キョウツウ</t>
    </rPh>
    <rPh sb="2" eb="4">
      <t>シヨウ</t>
    </rPh>
    <rPh sb="6" eb="8">
      <t>タイオウ</t>
    </rPh>
    <rPh sb="8" eb="10">
      <t>フカ</t>
    </rPh>
    <rPh sb="20" eb="22">
      <t>ガメン</t>
    </rPh>
    <rPh sb="22" eb="24">
      <t>コユウ</t>
    </rPh>
    <rPh sb="24" eb="26">
      <t>キノウ</t>
    </rPh>
    <rPh sb="27" eb="29">
      <t>ヘンコウ</t>
    </rPh>
    <phoneticPr fontId="1"/>
  </si>
  <si>
    <t>Ｄ15Ｄ4861</t>
    <phoneticPr fontId="1"/>
  </si>
  <si>
    <t>保守ストローク情報の登録処理に予期しないエラーが発生しました。</t>
    <rPh sb="0" eb="2">
      <t>ホシュ</t>
    </rPh>
    <rPh sb="7" eb="9">
      <t>ジョウホウ</t>
    </rPh>
    <rPh sb="10" eb="12">
      <t>トウロク</t>
    </rPh>
    <rPh sb="12" eb="14">
      <t>ショリ</t>
    </rPh>
    <rPh sb="15" eb="17">
      <t>ヨキ</t>
    </rPh>
    <rPh sb="24" eb="26">
      <t>ハッセイ</t>
    </rPh>
    <phoneticPr fontId="1"/>
  </si>
  <si>
    <t>該当工具番号の保守情報が正常に更新されました。</t>
    <rPh sb="0" eb="2">
      <t>ガイトウ</t>
    </rPh>
    <rPh sb="2" eb="4">
      <t>コウグ</t>
    </rPh>
    <rPh sb="4" eb="6">
      <t>バンゴウ</t>
    </rPh>
    <rPh sb="7" eb="9">
      <t>ホシュ</t>
    </rPh>
    <rPh sb="9" eb="11">
      <t>ジョウホウ</t>
    </rPh>
    <rPh sb="12" eb="14">
      <t>セイジョウ</t>
    </rPh>
    <rPh sb="15" eb="17">
      <t>コウシン</t>
    </rPh>
    <phoneticPr fontId="1"/>
  </si>
  <si>
    <t>不要項目</t>
    <rPh sb="0" eb="2">
      <t>フヨウ</t>
    </rPh>
    <rPh sb="2" eb="4">
      <t>コウモク</t>
    </rPh>
    <phoneticPr fontId="1"/>
  </si>
  <si>
    <t>不要項目</t>
    <rPh sb="0" eb="2">
      <t>フヨウ</t>
    </rPh>
    <rPh sb="2" eb="4">
      <t>コウモク</t>
    </rPh>
    <phoneticPr fontId="1"/>
  </si>
  <si>
    <t>目視確認</t>
    <rPh sb="0" eb="2">
      <t>モクシ</t>
    </rPh>
    <rPh sb="2" eb="4">
      <t>カクニン</t>
    </rPh>
    <phoneticPr fontId="1"/>
  </si>
  <si>
    <t>生産推移データフォルダの情報がシステム設定上に存在していません</t>
    <phoneticPr fontId="1"/>
  </si>
  <si>
    <t>※DBに情報が存在しない場合</t>
    <rPh sb="4" eb="6">
      <t>ジョウホウ</t>
    </rPh>
    <rPh sb="7" eb="9">
      <t>ソンザイ</t>
    </rPh>
    <rPh sb="12" eb="14">
      <t>バアイ</t>
    </rPh>
    <phoneticPr fontId="1"/>
  </si>
  <si>
    <t>※DBの設定情報が設定されていない場合</t>
    <rPh sb="4" eb="6">
      <t>セッテイ</t>
    </rPh>
    <rPh sb="6" eb="8">
      <t>ジョウホウ</t>
    </rPh>
    <rPh sb="9" eb="11">
      <t>セッテイ</t>
    </rPh>
    <rPh sb="17" eb="19">
      <t>バアイ</t>
    </rPh>
    <phoneticPr fontId="1"/>
  </si>
  <si>
    <t>生産推移データフォルダの情報がシステム設定上に存在しないか設定されていません</t>
    <phoneticPr fontId="1"/>
  </si>
  <si>
    <t>※上記ログ出力の処理内容と同様</t>
    <rPh sb="1" eb="3">
      <t>ジョウキ</t>
    </rPh>
    <rPh sb="5" eb="7">
      <t>シュツリョク</t>
    </rPh>
    <rPh sb="8" eb="10">
      <t>ショリ</t>
    </rPh>
    <rPh sb="10" eb="12">
      <t>ナイヨウ</t>
    </rPh>
    <rPh sb="13" eb="15">
      <t>ドウヨウ</t>
    </rPh>
    <phoneticPr fontId="1"/>
  </si>
  <si>
    <t>システム設定の生産推移データフォルダが存在しないかアクセスできません。</t>
    <rPh sb="4" eb="6">
      <t>セッテイ</t>
    </rPh>
    <rPh sb="7" eb="9">
      <t>セイサン</t>
    </rPh>
    <rPh sb="9" eb="11">
      <t>スイイ</t>
    </rPh>
    <rPh sb="19" eb="21">
      <t>ソンザイ</t>
    </rPh>
    <phoneticPr fontId="1"/>
  </si>
  <si>
    <t>予期しないエラー発生</t>
    <rPh sb="0" eb="2">
      <t>ヨキ</t>
    </rPh>
    <rPh sb="8" eb="10">
      <t>ハッセイ</t>
    </rPh>
    <phoneticPr fontId="1"/>
  </si>
  <si>
    <t>予期できないエラーが発生時、以下メッセージをログ及びメールに記載する。</t>
    <rPh sb="0" eb="2">
      <t>ヨキ</t>
    </rPh>
    <rPh sb="10" eb="12">
      <t>ハッセイ</t>
    </rPh>
    <rPh sb="12" eb="13">
      <t>ジ</t>
    </rPh>
    <rPh sb="14" eb="16">
      <t>イカ</t>
    </rPh>
    <rPh sb="24" eb="25">
      <t>オヨ</t>
    </rPh>
    <rPh sb="30" eb="32">
      <t>キサイ</t>
    </rPh>
    <phoneticPr fontId="1"/>
  </si>
  <si>
    <t>生産推移データフォルダのシステム設定取得時に予期しないエラーが発生しました。</t>
    <rPh sb="0" eb="2">
      <t>セイサン</t>
    </rPh>
    <rPh sb="2" eb="4">
      <t>スイイ</t>
    </rPh>
    <rPh sb="16" eb="18">
      <t>セッテイ</t>
    </rPh>
    <rPh sb="18" eb="20">
      <t>シュトク</t>
    </rPh>
    <rPh sb="20" eb="21">
      <t>ジ</t>
    </rPh>
    <rPh sb="22" eb="24">
      <t>ヨキ</t>
    </rPh>
    <rPh sb="31" eb="33">
      <t>ハッセイ</t>
    </rPh>
    <phoneticPr fontId="1"/>
  </si>
  <si>
    <t>処理条件を満たす生産台数推移データ無し</t>
    <rPh sb="0" eb="2">
      <t>ショリ</t>
    </rPh>
    <rPh sb="2" eb="4">
      <t>ジョウケン</t>
    </rPh>
    <rPh sb="5" eb="6">
      <t>ミ</t>
    </rPh>
    <rPh sb="8" eb="10">
      <t>セイサン</t>
    </rPh>
    <rPh sb="10" eb="14">
      <t>ダイスウスイイ</t>
    </rPh>
    <rPh sb="17" eb="18">
      <t>ナ</t>
    </rPh>
    <phoneticPr fontId="1"/>
  </si>
  <si>
    <t>処理条件を満たす生産台数推移データファイルが確認できなかった為、処理は行われていません。</t>
    <rPh sb="0" eb="2">
      <t>ショリ</t>
    </rPh>
    <rPh sb="2" eb="4">
      <t>ジョウケン</t>
    </rPh>
    <rPh sb="5" eb="6">
      <t>ミ</t>
    </rPh>
    <rPh sb="8" eb="10">
      <t>セイサン</t>
    </rPh>
    <rPh sb="10" eb="12">
      <t>ダイスウ</t>
    </rPh>
    <rPh sb="12" eb="14">
      <t>スイイ</t>
    </rPh>
    <rPh sb="22" eb="24">
      <t>カクニン</t>
    </rPh>
    <rPh sb="30" eb="31">
      <t>タメ</t>
    </rPh>
    <rPh sb="32" eb="34">
      <t>ショリ</t>
    </rPh>
    <rPh sb="35" eb="36">
      <t>オコナ</t>
    </rPh>
    <phoneticPr fontId="1"/>
  </si>
  <si>
    <t>大日程データファイルが未更新</t>
    <rPh sb="0" eb="1">
      <t>ダイ</t>
    </rPh>
    <rPh sb="1" eb="3">
      <t>ニッテイ</t>
    </rPh>
    <rPh sb="11" eb="14">
      <t>ミコウシン</t>
    </rPh>
    <phoneticPr fontId="1"/>
  </si>
  <si>
    <t>大日程データファイルが未更新の為、処理は行われていません。</t>
    <rPh sb="0" eb="1">
      <t>ダイ</t>
    </rPh>
    <rPh sb="1" eb="3">
      <t>ニッテイ</t>
    </rPh>
    <rPh sb="11" eb="14">
      <t>ミコウシン</t>
    </rPh>
    <rPh sb="15" eb="16">
      <t>タメ</t>
    </rPh>
    <rPh sb="17" eb="19">
      <t>ショリ</t>
    </rPh>
    <rPh sb="20" eb="21">
      <t>オコナ</t>
    </rPh>
    <phoneticPr fontId="1"/>
  </si>
  <si>
    <t>0以上</t>
    <rPh sb="1" eb="3">
      <t>イジョウ</t>
    </rPh>
    <phoneticPr fontId="1"/>
  </si>
  <si>
    <t>列番号</t>
    <rPh sb="0" eb="3">
      <t>レツバンゴウ</t>
    </rPh>
    <phoneticPr fontId="1"/>
  </si>
  <si>
    <t>項目名</t>
    <rPh sb="0" eb="2">
      <t>コウモク</t>
    </rPh>
    <rPh sb="2" eb="3">
      <t>メイ</t>
    </rPh>
    <phoneticPr fontId="1"/>
  </si>
  <si>
    <t>車種記号、車名、特記事項等</t>
    <rPh sb="0" eb="2">
      <t>シャシュ</t>
    </rPh>
    <rPh sb="2" eb="4">
      <t>キゴウ</t>
    </rPh>
    <rPh sb="5" eb="7">
      <t>シャメイ</t>
    </rPh>
    <rPh sb="8" eb="10">
      <t>トッキ</t>
    </rPh>
    <rPh sb="10" eb="12">
      <t>ジコウ</t>
    </rPh>
    <rPh sb="12" eb="13">
      <t>トウ</t>
    </rPh>
    <phoneticPr fontId="1"/>
  </si>
  <si>
    <t>情報項目ラベル</t>
    <rPh sb="0" eb="2">
      <t>ジョウホウ</t>
    </rPh>
    <rPh sb="2" eb="4">
      <t>コウモク</t>
    </rPh>
    <phoneticPr fontId="1"/>
  </si>
  <si>
    <t>年度計</t>
    <rPh sb="0" eb="2">
      <t>ネンド</t>
    </rPh>
    <rPh sb="2" eb="3">
      <t>ケイ</t>
    </rPh>
    <phoneticPr fontId="1"/>
  </si>
  <si>
    <t>95</t>
    <phoneticPr fontId="1"/>
  </si>
  <si>
    <t>年度 = &lt;該当月＋"/01"&gt;</t>
    <rPh sb="0" eb="2">
      <t>ネンド</t>
    </rPh>
    <phoneticPr fontId="1"/>
  </si>
  <si>
    <t>該当月 = '&lt;該当月&gt;'</t>
    <rPh sb="0" eb="2">
      <t>ガイトウ</t>
    </rPh>
    <rPh sb="2" eb="3">
      <t>ゲツ</t>
    </rPh>
    <rPh sb="8" eb="10">
      <t>ガイトウ</t>
    </rPh>
    <rPh sb="10" eb="11">
      <t>ゲツ</t>
    </rPh>
    <phoneticPr fontId="1"/>
  </si>
  <si>
    <t>不要項目</t>
    <rPh sb="0" eb="2">
      <t>フヨウ</t>
    </rPh>
    <rPh sb="2" eb="4">
      <t>コウモク</t>
    </rPh>
    <phoneticPr fontId="1"/>
  </si>
  <si>
    <t>v_k40_pv_data_batch</t>
    <phoneticPr fontId="1"/>
  </si>
  <si>
    <t>金型保守計画バッチ処理　正常終了</t>
    <rPh sb="0" eb="6">
      <t>カナガタホシュケイカク</t>
    </rPh>
    <rPh sb="9" eb="11">
      <t>ショリ</t>
    </rPh>
    <rPh sb="12" eb="14">
      <t>セイジョウ</t>
    </rPh>
    <rPh sb="14" eb="16">
      <t>シュウリョウ</t>
    </rPh>
    <phoneticPr fontId="1"/>
  </si>
  <si>
    <t>金型保守計画バッチ処理　異常終了</t>
    <rPh sb="0" eb="6">
      <t>カナガタホシュケイカク</t>
    </rPh>
    <rPh sb="9" eb="11">
      <t>ショリ</t>
    </rPh>
    <rPh sb="12" eb="14">
      <t>イジョウ</t>
    </rPh>
    <rPh sb="14" eb="16">
      <t>シュウリョウ</t>
    </rPh>
    <phoneticPr fontId="1"/>
  </si>
  <si>
    <t>金型保守計画バッチ処理　起動処理終了</t>
    <rPh sb="0" eb="6">
      <t>カナガタホシュケイカク</t>
    </rPh>
    <rPh sb="9" eb="11">
      <t>ショリ</t>
    </rPh>
    <rPh sb="12" eb="14">
      <t>キドウ</t>
    </rPh>
    <rPh sb="14" eb="16">
      <t>ショリ</t>
    </rPh>
    <rPh sb="16" eb="18">
      <t>シュウリョウ</t>
    </rPh>
    <phoneticPr fontId="1"/>
  </si>
  <si>
    <t>金型保守計画バッチ処理　起動処理異常</t>
    <rPh sb="0" eb="6">
      <t>カナガタホシュケイカク</t>
    </rPh>
    <rPh sb="9" eb="11">
      <t>ショリ</t>
    </rPh>
    <rPh sb="12" eb="14">
      <t>キドウ</t>
    </rPh>
    <rPh sb="14" eb="16">
      <t>ショリ</t>
    </rPh>
    <rPh sb="16" eb="18">
      <t>イジョウ</t>
    </rPh>
    <phoneticPr fontId="1"/>
  </si>
  <si>
    <t>金型保守情報バッチ処理が正常に動作できませんでした。</t>
    <rPh sb="0" eb="6">
      <t>カナガタホシュジョウホウ</t>
    </rPh>
    <rPh sb="9" eb="11">
      <t>ショリ</t>
    </rPh>
    <rPh sb="12" eb="14">
      <t>セイジョウ</t>
    </rPh>
    <rPh sb="15" eb="17">
      <t>ドウサ</t>
    </rPh>
    <phoneticPr fontId="1"/>
  </si>
  <si>
    <t>試行錯誤を実施し、詳細設計書の見直し及び修正が必要</t>
    <rPh sb="0" eb="2">
      <t>シコウ</t>
    </rPh>
    <rPh sb="2" eb="4">
      <t>サクゴ</t>
    </rPh>
    <rPh sb="5" eb="7">
      <t>ジッシ</t>
    </rPh>
    <rPh sb="9" eb="11">
      <t>ショウサイ</t>
    </rPh>
    <rPh sb="11" eb="14">
      <t>セッケイショ</t>
    </rPh>
    <rPh sb="15" eb="17">
      <t>ミナオ</t>
    </rPh>
    <rPh sb="18" eb="19">
      <t>オヨ</t>
    </rPh>
    <rPh sb="20" eb="22">
      <t>シュウセイ</t>
    </rPh>
    <rPh sb="23" eb="25">
      <t>ヒツヨウ</t>
    </rPh>
    <phoneticPr fontId="1"/>
  </si>
  <si>
    <t>金型保守計画（改業務情報管理システム）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</si>
</sst>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yyyy/mm/dd"/>
    <numFmt numFmtId="177" formatCode="0_ "/>
    <numFmt numFmtId="178" formatCode="&quot;画面項目No.&quot;##0"/>
    <numFmt numFmtId="179" formatCode="yy/mm/dd"/>
  </numFmts>
  <fonts count="32">
    <font>
      <sz val="9"/>
      <color theme="1"/>
      <name val="メイリオ"/>
      <family val="2"/>
      <charset val="128"/>
    </font>
    <font>
      <sz val="6"/>
      <name val="メイリオ"/>
      <family val="2"/>
      <charset val="128"/>
    </font>
    <font>
      <sz val="11"/>
      <color theme="1"/>
      <name val="游ゴシック"/>
      <family val="2"/>
      <charset val="128"/>
      <scheme val="minor"/>
    </font>
    <font>
      <sz val="9"/>
      <color theme="1"/>
      <name val="メイリオ"/>
      <family val="3"/>
      <charset val="128"/>
    </font>
    <font>
      <sz val="6"/>
      <name val="游ゴシック"/>
      <family val="2"/>
      <charset val="128"/>
      <scheme val="minor"/>
    </font>
    <font>
      <sz val="26"/>
      <color theme="1"/>
      <name val="メイリオ"/>
      <family val="3"/>
      <charset val="128"/>
    </font>
    <font>
      <sz val="18"/>
      <color theme="1"/>
      <name val="メイリオ"/>
      <family val="3"/>
      <charset val="128"/>
    </font>
    <font>
      <sz val="20"/>
      <color theme="1"/>
      <name val="メイリオ"/>
      <family val="3"/>
      <charset val="128"/>
    </font>
    <font>
      <sz val="14"/>
      <color theme="1"/>
      <name val="メイリオ"/>
      <family val="3"/>
      <charset val="128"/>
    </font>
    <font>
      <sz val="12"/>
      <color theme="1"/>
      <name val="メイリオ"/>
      <family val="3"/>
      <charset val="128"/>
    </font>
    <font>
      <sz val="12"/>
      <color theme="1"/>
      <name val="游ゴシック"/>
      <family val="2"/>
      <charset val="128"/>
      <scheme val="minor"/>
    </font>
    <font>
      <sz val="10"/>
      <name val="ＭＳ Ｐゴシック"/>
      <family val="3"/>
      <charset val="128"/>
    </font>
    <font>
      <sz val="6"/>
      <name val="ＭＳ Ｐゴシック"/>
      <family val="3"/>
      <charset val="128"/>
    </font>
    <font>
      <sz val="10"/>
      <name val="メイリオ"/>
      <family val="3"/>
      <charset val="128"/>
    </font>
    <font>
      <sz val="9"/>
      <name val="メイリオ"/>
      <family val="3"/>
      <charset val="128"/>
    </font>
    <font>
      <sz val="11"/>
      <name val="ＭＳ Ｐゴシック"/>
      <family val="3"/>
      <charset val="128"/>
    </font>
    <font>
      <sz val="9"/>
      <name val="ＭＳ Ｐゴシック"/>
      <family val="3"/>
      <charset val="128"/>
    </font>
    <font>
      <sz val="9"/>
      <name val="ＭＳ ゴシック"/>
      <family val="3"/>
      <charset val="128"/>
    </font>
    <font>
      <sz val="12"/>
      <name val="ＭＳ Ｐゴシック"/>
      <family val="3"/>
      <charset val="128"/>
    </font>
    <font>
      <sz val="11"/>
      <name val="メイリオ"/>
      <family val="3"/>
      <charset val="128"/>
    </font>
    <font>
      <sz val="9"/>
      <color rgb="FF00B0F0"/>
      <name val="メイリオ"/>
      <family val="3"/>
      <charset val="128"/>
    </font>
    <font>
      <u/>
      <sz val="9"/>
      <color theme="10"/>
      <name val="メイリオ"/>
      <family val="2"/>
      <charset val="128"/>
    </font>
    <font>
      <b/>
      <sz val="9"/>
      <name val="メイリオ"/>
      <family val="3"/>
      <charset val="128"/>
    </font>
    <font>
      <sz val="9"/>
      <color rgb="FFFF0000"/>
      <name val="メイリオ"/>
      <family val="3"/>
      <charset val="128"/>
    </font>
    <font>
      <sz val="9"/>
      <name val="メイリオ"/>
      <family val="2"/>
      <charset val="128"/>
    </font>
    <font>
      <sz val="6"/>
      <name val="メイリオ"/>
      <family val="3"/>
      <charset val="128"/>
    </font>
    <font>
      <sz val="9"/>
      <color rgb="FFFF0000"/>
      <name val="メイリオ"/>
      <family val="2"/>
      <charset val="128"/>
    </font>
    <font>
      <u/>
      <sz val="9"/>
      <name val="メイリオ"/>
      <family val="2"/>
      <charset val="128"/>
    </font>
    <font>
      <strike/>
      <sz val="9"/>
      <color theme="1"/>
      <name val="メイリオ"/>
      <family val="2"/>
      <charset val="128"/>
    </font>
    <font>
      <strike/>
      <sz val="9"/>
      <color theme="1"/>
      <name val="メイリオ"/>
      <family val="3"/>
      <charset val="128"/>
    </font>
    <font>
      <sz val="9"/>
      <name val="游ゴシック Light"/>
      <family val="3"/>
      <charset val="128"/>
    </font>
    <font>
      <u/>
      <sz val="9"/>
      <color theme="11"/>
      <name val="メイリオ"/>
      <family val="2"/>
      <charset val="128"/>
    </font>
  </fonts>
  <fills count="11">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2CC"/>
        <bgColor indexed="64"/>
      </patternFill>
    </fill>
    <fill>
      <patternFill patternType="solid">
        <fgColor theme="4" tint="-0.499984740745262"/>
        <bgColor indexed="64"/>
      </patternFill>
    </fill>
  </fills>
  <borders count="14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indexed="64"/>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right style="medium">
        <color indexed="64"/>
      </right>
      <top/>
      <bottom/>
      <diagonal/>
    </border>
    <border>
      <left/>
      <right/>
      <top style="double">
        <color indexed="64"/>
      </top>
      <bottom/>
      <diagonal/>
    </border>
    <border>
      <left/>
      <right/>
      <top/>
      <bottom style="double">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bottom style="medium">
        <color auto="1"/>
      </bottom>
      <diagonal/>
    </border>
    <border>
      <left style="thin">
        <color auto="1"/>
      </left>
      <right style="hair">
        <color auto="1"/>
      </right>
      <top style="thin">
        <color auto="1"/>
      </top>
      <bottom style="hair">
        <color auto="1"/>
      </bottom>
      <diagonal/>
    </border>
    <border>
      <left style="hair">
        <color auto="1"/>
      </left>
      <right/>
      <top style="thin">
        <color auto="1"/>
      </top>
      <bottom style="hair">
        <color auto="1"/>
      </bottom>
      <diagonal/>
    </border>
    <border>
      <left/>
      <right/>
      <top style="thin">
        <color auto="1"/>
      </top>
      <bottom style="hair">
        <color auto="1"/>
      </bottom>
      <diagonal/>
    </border>
    <border>
      <left/>
      <right style="hair">
        <color auto="1"/>
      </right>
      <top style="thin">
        <color auto="1"/>
      </top>
      <bottom style="hair">
        <color auto="1"/>
      </bottom>
      <diagonal/>
    </border>
    <border>
      <left style="hair">
        <color auto="1"/>
      </left>
      <right/>
      <top style="thin">
        <color auto="1"/>
      </top>
      <bottom/>
      <diagonal/>
    </border>
    <border>
      <left style="thin">
        <color auto="1"/>
      </left>
      <right style="hair">
        <color auto="1"/>
      </right>
      <top style="hair">
        <color auto="1"/>
      </top>
      <bottom style="hair">
        <color auto="1"/>
      </bottom>
      <diagonal/>
    </border>
    <border>
      <left style="hair">
        <color auto="1"/>
      </left>
      <right/>
      <top style="hair">
        <color auto="1"/>
      </top>
      <bottom style="hair">
        <color auto="1"/>
      </bottom>
      <diagonal/>
    </border>
    <border>
      <left style="thin">
        <color auto="1"/>
      </left>
      <right/>
      <top/>
      <bottom style="hair">
        <color auto="1"/>
      </bottom>
      <diagonal/>
    </border>
    <border>
      <left/>
      <right/>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top/>
      <bottom style="hair">
        <color auto="1"/>
      </bottom>
      <diagonal/>
    </border>
    <border>
      <left/>
      <right style="thin">
        <color auto="1"/>
      </right>
      <top/>
      <bottom style="hair">
        <color auto="1"/>
      </bottom>
      <diagonal/>
    </border>
    <border>
      <left style="thin">
        <color auto="1"/>
      </left>
      <right/>
      <top style="hair">
        <color auto="1"/>
      </top>
      <bottom/>
      <diagonal/>
    </border>
    <border>
      <left/>
      <right/>
      <top style="hair">
        <color auto="1"/>
      </top>
      <bottom/>
      <diagonal/>
    </border>
    <border>
      <left style="hair">
        <color auto="1"/>
      </left>
      <right/>
      <top style="hair">
        <color auto="1"/>
      </top>
      <bottom/>
      <diagonal/>
    </border>
    <border>
      <left/>
      <right style="thin">
        <color auto="1"/>
      </right>
      <top style="hair">
        <color auto="1"/>
      </top>
      <bottom/>
      <diagonal/>
    </border>
    <border>
      <left style="thin">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hair">
        <color auto="1"/>
      </top>
      <bottom style="thin">
        <color auto="1"/>
      </bottom>
      <diagonal/>
    </border>
    <border>
      <left/>
      <right style="hair">
        <color auto="1"/>
      </right>
      <top style="hair">
        <color auto="1"/>
      </top>
      <bottom style="thin">
        <color auto="1"/>
      </bottom>
      <diagonal/>
    </border>
    <border>
      <left style="hair">
        <color auto="1"/>
      </left>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style="medium">
        <color auto="1"/>
      </top>
      <bottom/>
      <diagonal/>
    </border>
    <border>
      <left/>
      <right style="thin">
        <color auto="1"/>
      </right>
      <top style="medium">
        <color auto="1"/>
      </top>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style="double">
        <color indexed="64"/>
      </top>
      <bottom/>
      <diagonal/>
    </border>
    <border>
      <left/>
      <right style="thin">
        <color indexed="64"/>
      </right>
      <top style="double">
        <color indexed="64"/>
      </top>
      <bottom/>
      <diagonal/>
    </border>
    <border>
      <left style="thin">
        <color indexed="64"/>
      </left>
      <right/>
      <top style="double">
        <color indexed="64"/>
      </top>
      <bottom/>
      <diagonal/>
    </border>
    <border>
      <left/>
      <right style="medium">
        <color indexed="64"/>
      </right>
      <top style="double">
        <color indexed="64"/>
      </top>
      <bottom/>
      <diagonal/>
    </border>
    <border>
      <left style="medium">
        <color auto="1"/>
      </left>
      <right/>
      <top style="thin">
        <color auto="1"/>
      </top>
      <bottom/>
      <diagonal/>
    </border>
    <border>
      <left/>
      <right style="medium">
        <color indexed="64"/>
      </right>
      <top style="thin">
        <color indexed="64"/>
      </top>
      <bottom/>
      <diagonal/>
    </border>
    <border>
      <left/>
      <right style="thin">
        <color auto="1"/>
      </right>
      <top/>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indexed="64"/>
      </left>
      <right/>
      <top style="hair">
        <color indexed="64"/>
      </top>
      <bottom style="hair">
        <color indexed="64"/>
      </bottom>
      <diagonal/>
    </border>
    <border>
      <left/>
      <right style="thin">
        <color auto="1"/>
      </right>
      <top style="hair">
        <color indexed="64"/>
      </top>
      <bottom style="hair">
        <color indexed="64"/>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indexed="64"/>
      </left>
      <right/>
      <top style="hair">
        <color indexed="64"/>
      </top>
      <bottom style="thin">
        <color indexed="64"/>
      </bottom>
      <diagonal/>
    </border>
    <border>
      <left/>
      <right style="thin">
        <color auto="1"/>
      </right>
      <top style="hair">
        <color indexed="64"/>
      </top>
      <bottom style="thin">
        <color indexed="64"/>
      </bottom>
      <diagonal/>
    </border>
    <border>
      <left style="hair">
        <color auto="1"/>
      </left>
      <right style="hair">
        <color auto="1"/>
      </right>
      <top style="hair">
        <color auto="1"/>
      </top>
      <bottom style="thin">
        <color auto="1"/>
      </bottom>
      <diagonal/>
    </border>
    <border>
      <left/>
      <right style="hair">
        <color auto="1"/>
      </right>
      <top/>
      <bottom style="hair">
        <color auto="1"/>
      </bottom>
      <diagonal/>
    </border>
    <border>
      <left style="hair">
        <color auto="1"/>
      </left>
      <right style="hair">
        <color auto="1"/>
      </right>
      <top style="thin">
        <color auto="1"/>
      </top>
      <bottom style="hair">
        <color auto="1"/>
      </bottom>
      <diagonal/>
    </border>
    <border>
      <left/>
      <right style="hair">
        <color auto="1"/>
      </right>
      <top style="thin">
        <color auto="1"/>
      </top>
      <bottom style="thin">
        <color auto="1"/>
      </bottom>
      <diagonal/>
    </border>
    <border>
      <left style="hair">
        <color auto="1"/>
      </left>
      <right/>
      <top style="thin">
        <color auto="1"/>
      </top>
      <bottom style="thin">
        <color auto="1"/>
      </bottom>
      <diagonal/>
    </border>
    <border>
      <left/>
      <right style="thin">
        <color auto="1"/>
      </right>
      <top style="thin">
        <color auto="1"/>
      </top>
      <bottom style="hair">
        <color auto="1"/>
      </bottom>
      <diagonal/>
    </border>
    <border>
      <left style="thin">
        <color auto="1"/>
      </left>
      <right/>
      <top style="thin">
        <color auto="1"/>
      </top>
      <bottom style="hair">
        <color auto="1"/>
      </bottom>
      <diagonal/>
    </border>
    <border>
      <left style="thin">
        <color auto="1"/>
      </left>
      <right/>
      <top style="thin">
        <color auto="1"/>
      </top>
      <bottom style="medium">
        <color auto="1"/>
      </bottom>
      <diagonal/>
    </border>
    <border>
      <left/>
      <right/>
      <top style="thin">
        <color auto="1"/>
      </top>
      <bottom style="medium">
        <color auto="1"/>
      </bottom>
      <diagonal/>
    </border>
    <border>
      <left style="hair">
        <color auto="1"/>
      </left>
      <right/>
      <top style="thin">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hair">
        <color auto="1"/>
      </right>
      <top style="medium">
        <color auto="1"/>
      </top>
      <bottom style="thin">
        <color auto="1"/>
      </bottom>
      <diagonal/>
    </border>
    <border>
      <left style="hair">
        <color auto="1"/>
      </left>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hair">
        <color auto="1"/>
      </left>
      <right style="hair">
        <color auto="1"/>
      </right>
      <top style="medium">
        <color auto="1"/>
      </top>
      <bottom style="thin">
        <color auto="1"/>
      </bottom>
      <diagonal/>
    </border>
    <border>
      <left style="hair">
        <color auto="1"/>
      </left>
      <right style="thin">
        <color auto="1"/>
      </right>
      <top style="medium">
        <color auto="1"/>
      </top>
      <bottom style="thin">
        <color auto="1"/>
      </bottom>
      <diagonal/>
    </border>
    <border>
      <left/>
      <right style="hair">
        <color auto="1"/>
      </right>
      <top/>
      <bottom style="medium">
        <color auto="1"/>
      </bottom>
      <diagonal/>
    </border>
    <border>
      <left/>
      <right style="medium">
        <color indexed="64"/>
      </right>
      <top style="medium">
        <color auto="1"/>
      </top>
      <bottom style="thin">
        <color auto="1"/>
      </bottom>
      <diagonal/>
    </border>
    <border>
      <left style="medium">
        <color indexed="64"/>
      </left>
      <right/>
      <top style="thin">
        <color indexed="64"/>
      </top>
      <bottom style="medium">
        <color indexed="64"/>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hair">
        <color auto="1"/>
      </left>
      <right style="thin">
        <color auto="1"/>
      </right>
      <top style="thin">
        <color auto="1"/>
      </top>
      <bottom/>
      <diagonal/>
    </border>
    <border>
      <left/>
      <right style="hair">
        <color auto="1"/>
      </right>
      <top/>
      <bottom/>
      <diagonal/>
    </border>
    <border>
      <left style="thin">
        <color auto="1"/>
      </left>
      <right style="hair">
        <color auto="1"/>
      </right>
      <top style="medium">
        <color auto="1"/>
      </top>
      <bottom/>
      <diagonal/>
    </border>
    <border>
      <left style="hair">
        <color auto="1"/>
      </left>
      <right style="hair">
        <color auto="1"/>
      </right>
      <top style="medium">
        <color auto="1"/>
      </top>
      <bottom/>
      <diagonal/>
    </border>
    <border>
      <left style="thin">
        <color auto="1"/>
      </left>
      <right style="hair">
        <color auto="1"/>
      </right>
      <top/>
      <bottom style="medium">
        <color auto="1"/>
      </bottom>
      <diagonal/>
    </border>
    <border>
      <left style="hair">
        <color auto="1"/>
      </left>
      <right style="hair">
        <color auto="1"/>
      </right>
      <top/>
      <bottom style="medium">
        <color auto="1"/>
      </bottom>
      <diagonal/>
    </border>
    <border>
      <left style="hair">
        <color auto="1"/>
      </left>
      <right/>
      <top/>
      <bottom style="medium">
        <color auto="1"/>
      </bottom>
      <diagonal/>
    </border>
    <border>
      <left style="hair">
        <color auto="1"/>
      </left>
      <right/>
      <top style="medium">
        <color auto="1"/>
      </top>
      <bottom/>
      <diagonal/>
    </border>
    <border>
      <left style="hair">
        <color auto="1"/>
      </left>
      <right style="medium">
        <color auto="1"/>
      </right>
      <top style="thin">
        <color auto="1"/>
      </top>
      <bottom style="thin">
        <color auto="1"/>
      </bottom>
      <diagonal/>
    </border>
    <border>
      <left/>
      <right style="medium">
        <color indexed="64"/>
      </right>
      <top style="hair">
        <color auto="1"/>
      </top>
      <bottom style="hair">
        <color auto="1"/>
      </bottom>
      <diagonal/>
    </border>
    <border>
      <left/>
      <right/>
      <top style="hair">
        <color auto="1"/>
      </top>
      <bottom style="medium">
        <color indexed="64"/>
      </bottom>
      <diagonal/>
    </border>
    <border>
      <left style="hair">
        <color auto="1"/>
      </left>
      <right/>
      <top style="hair">
        <color auto="1"/>
      </top>
      <bottom style="medium">
        <color indexed="64"/>
      </bottom>
      <diagonal/>
    </border>
    <border>
      <left/>
      <right style="hair">
        <color auto="1"/>
      </right>
      <top style="hair">
        <color auto="1"/>
      </top>
      <bottom style="medium">
        <color indexed="64"/>
      </bottom>
      <diagonal/>
    </border>
    <border>
      <left/>
      <right style="hair">
        <color auto="1"/>
      </right>
      <top style="hair">
        <color auto="1"/>
      </top>
      <bottom/>
      <diagonal/>
    </border>
    <border>
      <left/>
      <right style="hair">
        <color auto="1"/>
      </right>
      <top/>
      <bottom style="thin">
        <color auto="1"/>
      </bottom>
      <diagonal/>
    </border>
    <border>
      <left style="medium">
        <color indexed="64"/>
      </left>
      <right style="thin">
        <color auto="1"/>
      </right>
      <top/>
      <bottom style="thin">
        <color indexed="64"/>
      </bottom>
      <diagonal/>
    </border>
    <border>
      <left style="thin">
        <color auto="1"/>
      </left>
      <right style="thin">
        <color auto="1"/>
      </right>
      <top/>
      <bottom style="thin">
        <color auto="1"/>
      </bottom>
      <diagonal/>
    </border>
    <border>
      <left style="medium">
        <color indexed="64"/>
      </left>
      <right/>
      <top style="hair">
        <color indexed="64"/>
      </top>
      <bottom style="hair">
        <color indexed="64"/>
      </bottom>
      <diagonal/>
    </border>
    <border>
      <left style="medium">
        <color indexed="64"/>
      </left>
      <right/>
      <top style="hair">
        <color indexed="64"/>
      </top>
      <bottom style="thin">
        <color indexed="64"/>
      </bottom>
      <diagonal/>
    </border>
    <border>
      <left style="medium">
        <color indexed="64"/>
      </left>
      <right/>
      <top style="hair">
        <color indexed="64"/>
      </top>
      <bottom style="medium">
        <color indexed="64"/>
      </bottom>
      <diagonal/>
    </border>
    <border>
      <left/>
      <right style="thin">
        <color auto="1"/>
      </right>
      <top style="hair">
        <color indexed="64"/>
      </top>
      <bottom style="medium">
        <color indexed="64"/>
      </bottom>
      <diagonal/>
    </border>
    <border>
      <left/>
      <right style="hair">
        <color auto="1"/>
      </right>
      <top style="thin">
        <color auto="1"/>
      </top>
      <bottom/>
      <diagonal/>
    </border>
    <border>
      <left style="medium">
        <color indexed="64"/>
      </left>
      <right/>
      <top style="thin">
        <color indexed="64"/>
      </top>
      <bottom style="thin">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thin">
        <color auto="1"/>
      </bottom>
      <diagonal/>
    </border>
    <border>
      <left/>
      <right style="medium">
        <color indexed="64"/>
      </right>
      <top/>
      <bottom style="hair">
        <color auto="1"/>
      </bottom>
      <diagonal/>
    </border>
    <border>
      <left/>
      <right style="medium">
        <color indexed="64"/>
      </right>
      <top style="thin">
        <color auto="1"/>
      </top>
      <bottom style="thin">
        <color auto="1"/>
      </bottom>
      <diagonal/>
    </border>
    <border>
      <left style="hair">
        <color auto="1"/>
      </left>
      <right/>
      <top/>
      <bottom/>
      <diagonal/>
    </border>
    <border>
      <left/>
      <right style="medium">
        <color indexed="64"/>
      </right>
      <top/>
      <bottom style="thin">
        <color auto="1"/>
      </bottom>
      <diagonal/>
    </border>
    <border>
      <left style="thin">
        <color auto="1"/>
      </left>
      <right style="hair">
        <color auto="1"/>
      </right>
      <top style="thin">
        <color indexed="64"/>
      </top>
      <bottom style="medium">
        <color indexed="64"/>
      </bottom>
      <diagonal/>
    </border>
    <border>
      <left style="hair">
        <color auto="1"/>
      </left>
      <right style="hair">
        <color auto="1"/>
      </right>
      <top style="thin">
        <color indexed="64"/>
      </top>
      <bottom style="medium">
        <color indexed="64"/>
      </bottom>
      <diagonal/>
    </border>
    <border>
      <left style="hair">
        <color auto="1"/>
      </left>
      <right style="thin">
        <color auto="1"/>
      </right>
      <top style="thin">
        <color indexed="64"/>
      </top>
      <bottom style="medium">
        <color indexed="64"/>
      </bottom>
      <diagonal/>
    </border>
    <border>
      <left/>
      <right style="hair">
        <color auto="1"/>
      </right>
      <top style="thin">
        <color indexed="64"/>
      </top>
      <bottom style="medium">
        <color indexed="64"/>
      </bottom>
      <diagonal/>
    </border>
    <border>
      <left style="hair">
        <color auto="1"/>
      </left>
      <right style="hair">
        <color auto="1"/>
      </right>
      <top/>
      <bottom/>
      <diagonal/>
    </border>
    <border>
      <left style="hair">
        <color auto="1"/>
      </left>
      <right style="hair">
        <color auto="1"/>
      </right>
      <top/>
      <bottom style="thin">
        <color auto="1"/>
      </bottom>
      <diagonal/>
    </border>
    <border>
      <left/>
      <right style="hair">
        <color auto="1"/>
      </right>
      <top style="medium">
        <color indexed="64"/>
      </top>
      <bottom/>
      <diagonal/>
    </border>
    <border>
      <left style="hair">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style="double">
        <color auto="1"/>
      </left>
      <right/>
      <top/>
      <bottom/>
      <diagonal/>
    </border>
    <border>
      <left style="double">
        <color auto="1"/>
      </left>
      <right style="hair">
        <color auto="1"/>
      </right>
      <top style="thin">
        <color auto="1"/>
      </top>
      <bottom style="thin">
        <color auto="1"/>
      </bottom>
      <diagonal/>
    </border>
    <border>
      <left style="double">
        <color auto="1"/>
      </left>
      <right/>
      <top style="thin">
        <color auto="1"/>
      </top>
      <bottom/>
      <diagonal/>
    </border>
    <border>
      <left style="double">
        <color auto="1"/>
      </left>
      <right/>
      <top style="medium">
        <color auto="1"/>
      </top>
      <bottom style="hair">
        <color auto="1"/>
      </bottom>
      <diagonal/>
    </border>
    <border>
      <left/>
      <right style="medium">
        <color auto="1"/>
      </right>
      <top style="medium">
        <color auto="1"/>
      </top>
      <bottom style="hair">
        <color auto="1"/>
      </bottom>
      <diagonal/>
    </border>
    <border>
      <left style="double">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double">
        <color auto="1"/>
      </left>
      <right/>
      <top style="hair">
        <color auto="1"/>
      </top>
      <bottom style="hair">
        <color auto="1"/>
      </bottom>
      <diagonal/>
    </border>
    <border>
      <left style="double">
        <color auto="1"/>
      </left>
      <right/>
      <top style="hair">
        <color auto="1"/>
      </top>
      <bottom style="medium">
        <color auto="1"/>
      </bottom>
      <diagonal/>
    </border>
    <border>
      <left/>
      <right style="medium">
        <color auto="1"/>
      </right>
      <top style="hair">
        <color auto="1"/>
      </top>
      <bottom style="medium">
        <color auto="1"/>
      </bottom>
      <diagonal/>
    </border>
    <border>
      <left style="double">
        <color auto="1"/>
      </left>
      <right/>
      <top style="hair">
        <color auto="1"/>
      </top>
      <bottom/>
      <diagonal/>
    </border>
    <border>
      <left/>
      <right style="medium">
        <color auto="1"/>
      </right>
      <top style="hair">
        <color auto="1"/>
      </top>
      <bottom/>
      <diagonal/>
    </border>
    <border>
      <left style="double">
        <color auto="1"/>
      </left>
      <right/>
      <top/>
      <bottom style="hair">
        <color auto="1"/>
      </bottom>
      <diagonal/>
    </border>
    <border>
      <left style="double">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s>
  <cellStyleXfs count="11">
    <xf numFmtId="0" fontId="0" fillId="0" borderId="0">
      <alignment vertical="center"/>
    </xf>
    <xf numFmtId="0" fontId="2" fillId="0" borderId="0">
      <alignment vertical="center"/>
    </xf>
    <xf numFmtId="0" fontId="11" fillId="0" borderId="0"/>
    <xf numFmtId="0" fontId="15" fillId="0" borderId="0"/>
    <xf numFmtId="0" fontId="14" fillId="0" borderId="0"/>
    <xf numFmtId="0" fontId="11" fillId="0" borderId="0"/>
    <xf numFmtId="0" fontId="11" fillId="0" borderId="0"/>
    <xf numFmtId="0" fontId="3" fillId="0" borderId="0">
      <alignment vertical="center"/>
    </xf>
    <xf numFmtId="0" fontId="21" fillId="0" borderId="0" applyNumberFormat="0" applyFill="0" applyBorder="0" applyAlignment="0" applyProtection="0">
      <alignment vertical="center"/>
    </xf>
    <xf numFmtId="0" fontId="15" fillId="0" borderId="0"/>
    <xf numFmtId="0" fontId="3" fillId="0" borderId="0">
      <alignment vertical="center"/>
    </xf>
  </cellStyleXfs>
  <cellXfs count="2083">
    <xf numFmtId="0" fontId="0" fillId="0" borderId="0" xfId="0">
      <alignment vertical="center"/>
    </xf>
    <xf numFmtId="0" fontId="3" fillId="0" borderId="1" xfId="1" applyFont="1" applyBorder="1">
      <alignment vertical="center"/>
    </xf>
    <xf numFmtId="0" fontId="3" fillId="0" borderId="2" xfId="1" applyFont="1" applyBorder="1">
      <alignment vertical="center"/>
    </xf>
    <xf numFmtId="0" fontId="3" fillId="0" borderId="3" xfId="1" applyFont="1" applyBorder="1">
      <alignment vertical="center"/>
    </xf>
    <xf numFmtId="0" fontId="3" fillId="0" borderId="0" xfId="1" applyFont="1">
      <alignment vertical="center"/>
    </xf>
    <xf numFmtId="0" fontId="3" fillId="0" borderId="4" xfId="1" applyFont="1" applyBorder="1">
      <alignment vertical="center"/>
    </xf>
    <xf numFmtId="0" fontId="3" fillId="0" borderId="11" xfId="1" applyFont="1" applyBorder="1">
      <alignment vertical="center"/>
    </xf>
    <xf numFmtId="0" fontId="6" fillId="0" borderId="0" xfId="1" applyFont="1">
      <alignment vertical="center"/>
    </xf>
    <xf numFmtId="0" fontId="6" fillId="0" borderId="11" xfId="1" applyFont="1" applyBorder="1">
      <alignment vertical="center"/>
    </xf>
    <xf numFmtId="0" fontId="8" fillId="0" borderId="0" xfId="1" applyFont="1">
      <alignment vertical="center"/>
    </xf>
    <xf numFmtId="0" fontId="8" fillId="0" borderId="20" xfId="1" applyFont="1" applyBorder="1">
      <alignment vertical="center"/>
    </xf>
    <xf numFmtId="0" fontId="3" fillId="0" borderId="14" xfId="1" applyFont="1" applyBorder="1">
      <alignment vertical="center"/>
    </xf>
    <xf numFmtId="0" fontId="3" fillId="0" borderId="15" xfId="1" applyFont="1" applyBorder="1">
      <alignment vertical="center"/>
    </xf>
    <xf numFmtId="0" fontId="3" fillId="0" borderId="25" xfId="1" applyFont="1" applyBorder="1">
      <alignment vertical="center"/>
    </xf>
    <xf numFmtId="0" fontId="3" fillId="0" borderId="16" xfId="1" applyFont="1" applyBorder="1">
      <alignment vertical="center"/>
    </xf>
    <xf numFmtId="0" fontId="3" fillId="0" borderId="33" xfId="1" applyFont="1" applyBorder="1">
      <alignment vertical="center"/>
    </xf>
    <xf numFmtId="0" fontId="3" fillId="0" borderId="34" xfId="1" applyFont="1" applyBorder="1">
      <alignment vertical="center"/>
    </xf>
    <xf numFmtId="0" fontId="3" fillId="0" borderId="35" xfId="1" applyFont="1" applyBorder="1">
      <alignment vertical="center"/>
    </xf>
    <xf numFmtId="0" fontId="3" fillId="0" borderId="36" xfId="1" applyFont="1" applyBorder="1">
      <alignment vertical="center"/>
    </xf>
    <xf numFmtId="0" fontId="3" fillId="0" borderId="37" xfId="1" applyFont="1" applyBorder="1">
      <alignment vertical="center"/>
    </xf>
    <xf numFmtId="0" fontId="3" fillId="0" borderId="19" xfId="1" applyFont="1" applyBorder="1">
      <alignment vertical="center"/>
    </xf>
    <xf numFmtId="0" fontId="3" fillId="0" borderId="43" xfId="1" applyFont="1" applyBorder="1">
      <alignment vertical="center"/>
    </xf>
    <xf numFmtId="0" fontId="3" fillId="0" borderId="44" xfId="1" applyFont="1" applyBorder="1">
      <alignment vertical="center"/>
    </xf>
    <xf numFmtId="0" fontId="14" fillId="0" borderId="0" xfId="3" applyFont="1"/>
    <xf numFmtId="0" fontId="14" fillId="0" borderId="0" xfId="3" applyFont="1" applyAlignment="1">
      <alignment horizontal="center"/>
    </xf>
    <xf numFmtId="0" fontId="14" fillId="0" borderId="0" xfId="3" applyFont="1" applyAlignment="1">
      <alignment horizontal="left"/>
    </xf>
    <xf numFmtId="0" fontId="16" fillId="0" borderId="0" xfId="2" applyFont="1"/>
    <xf numFmtId="0" fontId="3" fillId="0" borderId="20" xfId="1" applyFont="1" applyBorder="1">
      <alignment vertical="center"/>
    </xf>
    <xf numFmtId="0" fontId="17" fillId="0" borderId="4" xfId="4" applyFont="1" applyBorder="1"/>
    <xf numFmtId="0" fontId="17" fillId="0" borderId="0" xfId="4" applyFont="1" applyAlignment="1">
      <alignment vertical="center"/>
    </xf>
    <xf numFmtId="0" fontId="17" fillId="0" borderId="0" xfId="4" applyFont="1"/>
    <xf numFmtId="0" fontId="14" fillId="0" borderId="0" xfId="4"/>
    <xf numFmtId="0" fontId="18" fillId="0" borderId="11" xfId="4" applyFont="1" applyBorder="1"/>
    <xf numFmtId="0" fontId="18" fillId="0" borderId="0" xfId="4" applyFont="1"/>
    <xf numFmtId="0" fontId="17" fillId="0" borderId="11" xfId="2" applyFont="1" applyBorder="1"/>
    <xf numFmtId="0" fontId="14" fillId="0" borderId="0" xfId="4" applyAlignment="1">
      <alignment horizontal="right"/>
    </xf>
    <xf numFmtId="49" fontId="14" fillId="0" borderId="0" xfId="4" applyNumberFormat="1"/>
    <xf numFmtId="0" fontId="14" fillId="0" borderId="43" xfId="4" applyBorder="1"/>
    <xf numFmtId="0" fontId="14" fillId="0" borderId="20" xfId="4" applyBorder="1"/>
    <xf numFmtId="0" fontId="14" fillId="0" borderId="44" xfId="4" applyBorder="1"/>
    <xf numFmtId="0" fontId="14" fillId="0" borderId="11" xfId="4" applyBorder="1"/>
    <xf numFmtId="0" fontId="14" fillId="0" borderId="4" xfId="4" applyBorder="1" applyAlignment="1">
      <alignment vertical="center"/>
    </xf>
    <xf numFmtId="176" fontId="14" fillId="0" borderId="3" xfId="2" applyNumberFormat="1" applyFont="1" applyBorder="1" applyAlignment="1">
      <alignment horizontal="left"/>
    </xf>
    <xf numFmtId="176" fontId="14" fillId="0" borderId="2" xfId="2" applyNumberFormat="1" applyFont="1" applyBorder="1" applyAlignment="1">
      <alignment horizontal="left"/>
    </xf>
    <xf numFmtId="49" fontId="14" fillId="0" borderId="2" xfId="2" applyNumberFormat="1" applyFont="1" applyBorder="1" applyAlignment="1">
      <alignment horizontal="center"/>
    </xf>
    <xf numFmtId="0" fontId="14" fillId="0" borderId="2" xfId="2" applyFont="1" applyBorder="1" applyAlignment="1">
      <alignment horizontal="left"/>
    </xf>
    <xf numFmtId="0" fontId="14" fillId="0" borderId="2" xfId="2" applyFont="1" applyBorder="1" applyAlignment="1">
      <alignment horizontal="left" vertical="center"/>
    </xf>
    <xf numFmtId="49" fontId="14" fillId="0" borderId="2" xfId="2" applyNumberFormat="1" applyFont="1" applyBorder="1" applyAlignment="1">
      <alignment horizontal="center" vertical="center"/>
    </xf>
    <xf numFmtId="0" fontId="14" fillId="0" borderId="0" xfId="4" applyAlignment="1">
      <alignment vertical="center"/>
    </xf>
    <xf numFmtId="0" fontId="14" fillId="0" borderId="56" xfId="3" applyFont="1" applyBorder="1" applyAlignment="1" applyProtection="1">
      <alignment vertical="center"/>
      <protection locked="0"/>
    </xf>
    <xf numFmtId="0" fontId="14" fillId="0" borderId="55" xfId="3" applyFont="1" applyBorder="1" applyAlignment="1" applyProtection="1">
      <alignment vertical="center"/>
      <protection locked="0"/>
    </xf>
    <xf numFmtId="0" fontId="3" fillId="0" borderId="12" xfId="1" applyFont="1" applyBorder="1" applyProtection="1">
      <alignment vertical="center"/>
      <protection locked="0"/>
    </xf>
    <xf numFmtId="0" fontId="3" fillId="0" borderId="55" xfId="1" applyFont="1" applyBorder="1" applyProtection="1">
      <alignment vertical="center"/>
      <protection locked="0"/>
    </xf>
    <xf numFmtId="0" fontId="14" fillId="0" borderId="12" xfId="3" applyFont="1" applyBorder="1" applyAlignment="1" applyProtection="1">
      <alignment vertical="center"/>
      <protection locked="0"/>
    </xf>
    <xf numFmtId="0" fontId="3" fillId="0" borderId="57" xfId="1" applyFont="1" applyBorder="1" applyProtection="1">
      <alignment vertical="center"/>
      <protection locked="0"/>
    </xf>
    <xf numFmtId="0" fontId="3" fillId="0" borderId="16" xfId="1" applyFont="1" applyBorder="1" applyProtection="1">
      <alignment vertical="center"/>
      <protection locked="0"/>
    </xf>
    <xf numFmtId="0" fontId="3" fillId="0" borderId="15" xfId="1" applyFont="1" applyBorder="1" applyProtection="1">
      <alignment vertical="center"/>
      <protection locked="0"/>
    </xf>
    <xf numFmtId="0" fontId="14" fillId="0" borderId="15" xfId="3" applyFont="1" applyBorder="1" applyAlignment="1" applyProtection="1">
      <alignment vertical="center"/>
      <protection locked="0"/>
    </xf>
    <xf numFmtId="0" fontId="3" fillId="0" borderId="59" xfId="1" applyFont="1" applyBorder="1" applyProtection="1">
      <alignment vertical="center"/>
      <protection locked="0"/>
    </xf>
    <xf numFmtId="0" fontId="3" fillId="0" borderId="60" xfId="1" applyFont="1" applyBorder="1" applyProtection="1">
      <alignment vertical="center"/>
      <protection locked="0"/>
    </xf>
    <xf numFmtId="0" fontId="3" fillId="0" borderId="11" xfId="1" applyFont="1" applyBorder="1" applyProtection="1">
      <alignment vertical="center"/>
      <protection locked="0"/>
    </xf>
    <xf numFmtId="0" fontId="3" fillId="0" borderId="48" xfId="1" applyFont="1" applyBorder="1" applyProtection="1">
      <alignment vertical="center"/>
      <protection locked="0"/>
    </xf>
    <xf numFmtId="0" fontId="3" fillId="0" borderId="20" xfId="1" applyFont="1" applyBorder="1" applyProtection="1">
      <alignment vertical="center"/>
      <protection locked="0"/>
    </xf>
    <xf numFmtId="0" fontId="14" fillId="0" borderId="20" xfId="3" applyFont="1" applyBorder="1" applyAlignment="1" applyProtection="1">
      <alignment vertical="center"/>
      <protection locked="0"/>
    </xf>
    <xf numFmtId="0" fontId="3" fillId="0" borderId="44" xfId="1" applyFont="1" applyBorder="1" applyProtection="1">
      <alignment vertical="center"/>
      <protection locked="0"/>
    </xf>
    <xf numFmtId="0" fontId="17" fillId="0" borderId="11" xfId="4" applyFont="1" applyBorder="1"/>
    <xf numFmtId="0" fontId="14" fillId="0" borderId="40" xfId="4" applyBorder="1"/>
    <xf numFmtId="0" fontId="14" fillId="0" borderId="0" xfId="4" applyAlignment="1">
      <alignment vertical="center" shrinkToFit="1"/>
    </xf>
    <xf numFmtId="0" fontId="14" fillId="0" borderId="102" xfId="4" applyBorder="1"/>
    <xf numFmtId="0" fontId="14" fillId="0" borderId="103" xfId="4" applyBorder="1"/>
    <xf numFmtId="0" fontId="14" fillId="0" borderId="104" xfId="4" applyBorder="1"/>
    <xf numFmtId="0" fontId="14" fillId="0" borderId="17" xfId="4" applyBorder="1"/>
    <xf numFmtId="0" fontId="14" fillId="0" borderId="74" xfId="4" applyBorder="1"/>
    <xf numFmtId="0" fontId="14" fillId="0" borderId="64" xfId="4" applyBorder="1"/>
    <xf numFmtId="0" fontId="14" fillId="0" borderId="68" xfId="4" applyBorder="1"/>
    <xf numFmtId="49" fontId="14" fillId="0" borderId="27" xfId="4" applyNumberFormat="1" applyBorder="1"/>
    <xf numFmtId="0" fontId="14" fillId="0" borderId="71" xfId="4" applyBorder="1" applyAlignment="1">
      <alignment horizontal="center" vertical="center"/>
    </xf>
    <xf numFmtId="0" fontId="14" fillId="0" borderId="65" xfId="4" applyBorder="1" applyAlignment="1">
      <alignment horizontal="center" vertical="center"/>
    </xf>
    <xf numFmtId="49" fontId="14" fillId="0" borderId="65" xfId="4" applyNumberFormat="1" applyBorder="1" applyAlignment="1">
      <alignment horizontal="center" vertical="center"/>
    </xf>
    <xf numFmtId="0" fontId="14" fillId="0" borderId="0" xfId="2" applyFont="1" applyAlignment="1">
      <alignment shrinkToFit="1"/>
    </xf>
    <xf numFmtId="0" fontId="14" fillId="0" borderId="0" xfId="4" applyAlignment="1">
      <alignment shrinkToFit="1"/>
    </xf>
    <xf numFmtId="49" fontId="14" fillId="0" borderId="2" xfId="2" applyNumberFormat="1" applyFont="1" applyBorder="1" applyAlignment="1">
      <alignment horizontal="left" vertical="center"/>
    </xf>
    <xf numFmtId="0" fontId="14" fillId="0" borderId="32" xfId="4" applyBorder="1"/>
    <xf numFmtId="0" fontId="14" fillId="0" borderId="33" xfId="4" applyBorder="1"/>
    <xf numFmtId="0" fontId="16" fillId="0" borderId="0" xfId="5" applyFont="1"/>
    <xf numFmtId="0" fontId="11" fillId="0" borderId="2" xfId="6" applyBorder="1"/>
    <xf numFmtId="0" fontId="11" fillId="0" borderId="3" xfId="6" applyBorder="1"/>
    <xf numFmtId="0" fontId="11" fillId="0" borderId="0" xfId="6"/>
    <xf numFmtId="0" fontId="14" fillId="0" borderId="4" xfId="6" applyFont="1" applyBorder="1" applyAlignment="1">
      <alignment vertical="center"/>
    </xf>
    <xf numFmtId="0" fontId="11" fillId="0" borderId="11" xfId="6" applyBorder="1"/>
    <xf numFmtId="0" fontId="14" fillId="0" borderId="4" xfId="6" applyFont="1" applyBorder="1"/>
    <xf numFmtId="49" fontId="14" fillId="0" borderId="0" xfId="6" applyNumberFormat="1" applyFont="1"/>
    <xf numFmtId="49" fontId="17" fillId="0" borderId="0" xfId="6" applyNumberFormat="1" applyFont="1"/>
    <xf numFmtId="49" fontId="17" fillId="0" borderId="11" xfId="6" applyNumberFormat="1" applyFont="1" applyBorder="1"/>
    <xf numFmtId="0" fontId="17" fillId="0" borderId="0" xfId="6" applyFont="1"/>
    <xf numFmtId="0" fontId="14" fillId="0" borderId="0" xfId="6" applyFont="1"/>
    <xf numFmtId="0" fontId="17" fillId="0" borderId="11" xfId="6" applyFont="1" applyBorder="1"/>
    <xf numFmtId="0" fontId="11" fillId="0" borderId="4" xfId="6" applyBorder="1"/>
    <xf numFmtId="0" fontId="14" fillId="0" borderId="0" xfId="5" applyFont="1"/>
    <xf numFmtId="0" fontId="14" fillId="0" borderId="3" xfId="4" applyBorder="1"/>
    <xf numFmtId="49" fontId="14" fillId="0" borderId="75" xfId="6" applyNumberFormat="1" applyFont="1" applyBorder="1"/>
    <xf numFmtId="49" fontId="14" fillId="0" borderId="23" xfId="6" applyNumberFormat="1" applyFont="1" applyBorder="1"/>
    <xf numFmtId="49" fontId="14" fillId="0" borderId="24" xfId="6" applyNumberFormat="1" applyFont="1" applyBorder="1"/>
    <xf numFmtId="49" fontId="14" fillId="0" borderId="63" xfId="6" applyNumberFormat="1" applyFont="1" applyBorder="1"/>
    <xf numFmtId="49" fontId="14" fillId="0" borderId="30" xfId="6" applyNumberFormat="1" applyFont="1" applyBorder="1"/>
    <xf numFmtId="49" fontId="14" fillId="0" borderId="31" xfId="6" applyNumberFormat="1" applyFont="1" applyBorder="1"/>
    <xf numFmtId="49" fontId="14" fillId="0" borderId="34" xfId="6" applyNumberFormat="1" applyFont="1" applyBorder="1"/>
    <xf numFmtId="49" fontId="14" fillId="0" borderId="35" xfId="6" applyNumberFormat="1" applyFont="1" applyBorder="1"/>
    <xf numFmtId="49" fontId="14" fillId="0" borderId="105" xfId="6" applyNumberFormat="1" applyFont="1" applyBorder="1"/>
    <xf numFmtId="49" fontId="14" fillId="0" borderId="67" xfId="6" applyNumberFormat="1" applyFont="1" applyBorder="1"/>
    <xf numFmtId="49" fontId="14" fillId="0" borderId="40" xfId="6" applyNumberFormat="1" applyFont="1" applyBorder="1"/>
    <xf numFmtId="49" fontId="14" fillId="0" borderId="41" xfId="6" applyNumberFormat="1" applyFont="1" applyBorder="1"/>
    <xf numFmtId="0" fontId="14" fillId="0" borderId="22" xfId="6" applyFont="1" applyBorder="1"/>
    <xf numFmtId="0" fontId="14" fillId="0" borderId="23" xfId="6" applyFont="1" applyBorder="1"/>
    <xf numFmtId="0" fontId="14" fillId="0" borderId="24" xfId="6" applyFont="1" applyBorder="1"/>
    <xf numFmtId="0" fontId="14" fillId="0" borderId="27" xfId="6" applyFont="1" applyBorder="1"/>
    <xf numFmtId="0" fontId="14" fillId="0" borderId="30" xfId="6" applyFont="1" applyBorder="1"/>
    <xf numFmtId="0" fontId="14" fillId="0" borderId="31" xfId="6" applyFont="1" applyBorder="1"/>
    <xf numFmtId="0" fontId="14" fillId="0" borderId="39" xfId="6" applyFont="1" applyBorder="1"/>
    <xf numFmtId="0" fontId="14" fillId="0" borderId="40" xfId="6" applyFont="1" applyBorder="1"/>
    <xf numFmtId="0" fontId="14" fillId="0" borderId="41" xfId="6" applyFont="1" applyBorder="1"/>
    <xf numFmtId="49" fontId="14" fillId="0" borderId="22" xfId="6" applyNumberFormat="1" applyFont="1" applyBorder="1"/>
    <xf numFmtId="49" fontId="14" fillId="0" borderId="27" xfId="6" applyNumberFormat="1" applyFont="1" applyBorder="1"/>
    <xf numFmtId="49" fontId="14" fillId="0" borderId="39" xfId="6" applyNumberFormat="1" applyFont="1" applyBorder="1"/>
    <xf numFmtId="49" fontId="14" fillId="0" borderId="74" xfId="6" applyNumberFormat="1" applyFont="1" applyBorder="1"/>
    <xf numFmtId="49" fontId="14" fillId="0" borderId="64" xfId="6" applyNumberFormat="1" applyFont="1" applyBorder="1"/>
    <xf numFmtId="49" fontId="14" fillId="0" borderId="68" xfId="6" applyNumberFormat="1" applyFont="1" applyBorder="1"/>
    <xf numFmtId="0" fontId="14" fillId="5" borderId="28" xfId="4" applyFill="1" applyBorder="1"/>
    <xf numFmtId="0" fontId="14" fillId="0" borderId="109" xfId="4" applyBorder="1"/>
    <xf numFmtId="0" fontId="14" fillId="0" borderId="110" xfId="4" applyBorder="1"/>
    <xf numFmtId="0" fontId="14" fillId="0" borderId="111" xfId="4" applyBorder="1"/>
    <xf numFmtId="0" fontId="14" fillId="0" borderId="112" xfId="4" applyBorder="1"/>
    <xf numFmtId="0" fontId="14" fillId="0" borderId="73" xfId="4" applyBorder="1"/>
    <xf numFmtId="49" fontId="14" fillId="0" borderId="75" xfId="4" applyNumberFormat="1" applyBorder="1"/>
    <xf numFmtId="49" fontId="14" fillId="0" borderId="63" xfId="4" applyNumberFormat="1" applyBorder="1"/>
    <xf numFmtId="49" fontId="14" fillId="0" borderId="67" xfId="4" applyNumberFormat="1" applyBorder="1"/>
    <xf numFmtId="0" fontId="14" fillId="7" borderId="0" xfId="4" applyFill="1" applyAlignment="1">
      <alignment shrinkToFit="1"/>
    </xf>
    <xf numFmtId="0" fontId="14" fillId="7" borderId="0" xfId="2" applyFont="1" applyFill="1" applyAlignment="1">
      <alignment shrinkToFit="1"/>
    </xf>
    <xf numFmtId="0" fontId="14" fillId="0" borderId="7" xfId="4" applyBorder="1"/>
    <xf numFmtId="0" fontId="14" fillId="0" borderId="70" xfId="4" applyBorder="1"/>
    <xf numFmtId="49" fontId="14" fillId="0" borderId="6" xfId="4" applyNumberFormat="1" applyBorder="1" applyAlignment="1">
      <alignment horizontal="center" vertical="center"/>
    </xf>
    <xf numFmtId="49" fontId="14" fillId="0" borderId="6" xfId="4" applyNumberFormat="1" applyBorder="1"/>
    <xf numFmtId="0" fontId="14" fillId="0" borderId="6" xfId="4" applyBorder="1" applyAlignment="1">
      <alignment horizontal="center" vertical="center"/>
    </xf>
    <xf numFmtId="0" fontId="14" fillId="0" borderId="72" xfId="4" applyBorder="1" applyAlignment="1">
      <alignment horizontal="center" vertical="center"/>
    </xf>
    <xf numFmtId="0" fontId="14" fillId="6" borderId="6" xfId="4" applyFill="1" applyBorder="1" applyAlignment="1">
      <alignment horizontal="center" vertical="center" textRotation="180" shrinkToFit="1"/>
    </xf>
    <xf numFmtId="0" fontId="14" fillId="6" borderId="6" xfId="4" applyFill="1" applyBorder="1" applyAlignment="1">
      <alignment horizontal="center" vertical="center" wrapText="1"/>
    </xf>
    <xf numFmtId="0" fontId="14" fillId="6" borderId="5" xfId="4" applyFill="1" applyBorder="1" applyAlignment="1">
      <alignment horizontal="left" vertical="center"/>
    </xf>
    <xf numFmtId="49" fontId="14" fillId="0" borderId="27" xfId="4" quotePrefix="1" applyNumberFormat="1" applyBorder="1"/>
    <xf numFmtId="0" fontId="14" fillId="5" borderId="38" xfId="4" applyFill="1" applyBorder="1" applyAlignment="1">
      <alignment vertical="center" shrinkToFit="1"/>
    </xf>
    <xf numFmtId="0" fontId="14" fillId="5" borderId="69" xfId="4" applyFill="1" applyBorder="1" applyAlignment="1">
      <alignment vertical="center"/>
    </xf>
    <xf numFmtId="0" fontId="14" fillId="5" borderId="116" xfId="4" applyFill="1" applyBorder="1" applyAlignment="1">
      <alignment vertical="center"/>
    </xf>
    <xf numFmtId="0" fontId="14" fillId="0" borderId="21" xfId="4" applyBorder="1" applyAlignment="1">
      <alignment horizontal="center" vertical="center"/>
    </xf>
    <xf numFmtId="0" fontId="14" fillId="0" borderId="115" xfId="4" applyBorder="1" applyAlignment="1">
      <alignment horizontal="center" vertical="center"/>
    </xf>
    <xf numFmtId="0" fontId="14" fillId="0" borderId="26" xfId="4" applyBorder="1" applyAlignment="1">
      <alignment horizontal="center" vertical="center"/>
    </xf>
    <xf numFmtId="0" fontId="14" fillId="0" borderId="66" xfId="4" applyBorder="1" applyAlignment="1">
      <alignment horizontal="center" vertical="center"/>
    </xf>
    <xf numFmtId="178" fontId="14" fillId="0" borderId="0" xfId="4" applyNumberFormat="1"/>
    <xf numFmtId="0" fontId="14" fillId="0" borderId="11" xfId="4" applyBorder="1" applyAlignment="1">
      <alignment vertical="center"/>
    </xf>
    <xf numFmtId="0" fontId="14" fillId="0" borderId="15" xfId="4" applyBorder="1"/>
    <xf numFmtId="0" fontId="14" fillId="0" borderId="37" xfId="4" applyBorder="1"/>
    <xf numFmtId="0" fontId="14" fillId="0" borderId="67" xfId="4" applyBorder="1"/>
    <xf numFmtId="0" fontId="14" fillId="7" borderId="0" xfId="4" applyFill="1"/>
    <xf numFmtId="0" fontId="14" fillId="0" borderId="117" xfId="4" applyBorder="1"/>
    <xf numFmtId="0" fontId="14" fillId="0" borderId="118" xfId="4" applyBorder="1"/>
    <xf numFmtId="0" fontId="14" fillId="0" borderId="2" xfId="4" applyBorder="1"/>
    <xf numFmtId="0" fontId="14" fillId="0" borderId="24" xfId="4" applyBorder="1"/>
    <xf numFmtId="0" fontId="14" fillId="0" borderId="41" xfId="4" applyBorder="1"/>
    <xf numFmtId="0" fontId="14" fillId="0" borderId="63" xfId="6" applyFont="1" applyBorder="1"/>
    <xf numFmtId="0" fontId="14" fillId="0" borderId="64" xfId="6" applyFont="1" applyBorder="1"/>
    <xf numFmtId="49" fontId="14" fillId="0" borderId="63" xfId="2" applyNumberFormat="1" applyFont="1" applyBorder="1" applyAlignment="1">
      <alignment vertical="center"/>
    </xf>
    <xf numFmtId="49" fontId="14" fillId="0" borderId="30" xfId="2" applyNumberFormat="1" applyFont="1" applyBorder="1" applyAlignment="1">
      <alignment vertical="center"/>
    </xf>
    <xf numFmtId="49" fontId="14" fillId="0" borderId="77" xfId="2" applyNumberFormat="1" applyFont="1" applyBorder="1" applyAlignment="1">
      <alignment vertical="top"/>
    </xf>
    <xf numFmtId="49" fontId="14" fillId="0" borderId="77" xfId="2" applyNumberFormat="1" applyFont="1" applyBorder="1" applyAlignment="1">
      <alignment vertical="center"/>
    </xf>
    <xf numFmtId="49" fontId="14" fillId="0" borderId="61" xfId="6" applyNumberFormat="1" applyFont="1" applyBorder="1"/>
    <xf numFmtId="49" fontId="14" fillId="0" borderId="93" xfId="6" applyNumberFormat="1" applyFont="1" applyBorder="1"/>
    <xf numFmtId="49" fontId="14" fillId="0" borderId="28" xfId="6" applyNumberFormat="1" applyFont="1" applyBorder="1"/>
    <xf numFmtId="49" fontId="14" fillId="0" borderId="29" xfId="6" applyNumberFormat="1" applyFont="1" applyBorder="1"/>
    <xf numFmtId="49" fontId="14" fillId="0" borderId="70" xfId="6" applyNumberFormat="1" applyFont="1" applyBorder="1"/>
    <xf numFmtId="49" fontId="14" fillId="0" borderId="23" xfId="4" applyNumberFormat="1" applyBorder="1" applyAlignment="1">
      <alignment horizontal="center" vertical="center"/>
    </xf>
    <xf numFmtId="49" fontId="14" fillId="0" borderId="23" xfId="4" applyNumberFormat="1" applyBorder="1"/>
    <xf numFmtId="0" fontId="14" fillId="0" borderId="23" xfId="4" applyBorder="1" applyAlignment="1">
      <alignment horizontal="center" vertical="center"/>
    </xf>
    <xf numFmtId="0" fontId="14" fillId="0" borderId="24" xfId="4" applyBorder="1" applyAlignment="1">
      <alignment horizontal="center" vertical="center"/>
    </xf>
    <xf numFmtId="49" fontId="14" fillId="0" borderId="35" xfId="4" applyNumberFormat="1" applyBorder="1" applyAlignment="1">
      <alignment horizontal="center" vertical="center"/>
    </xf>
    <xf numFmtId="49" fontId="14" fillId="0" borderId="35" xfId="4" applyNumberFormat="1" applyBorder="1"/>
    <xf numFmtId="0" fontId="14" fillId="0" borderId="35" xfId="4" applyBorder="1" applyAlignment="1">
      <alignment horizontal="center" vertical="center"/>
    </xf>
    <xf numFmtId="0" fontId="14" fillId="0" borderId="105" xfId="4" applyBorder="1" applyAlignment="1">
      <alignment horizontal="center" vertical="center"/>
    </xf>
    <xf numFmtId="0" fontId="14" fillId="0" borderId="72" xfId="4" applyBorder="1"/>
    <xf numFmtId="0" fontId="14" fillId="0" borderId="0" xfId="4" applyAlignment="1">
      <alignment horizontal="right" indent="1"/>
    </xf>
    <xf numFmtId="178" fontId="14" fillId="0" borderId="0" xfId="4" applyNumberFormat="1" applyFont="1"/>
    <xf numFmtId="0" fontId="14" fillId="0" borderId="0" xfId="4" applyFont="1"/>
    <xf numFmtId="49" fontId="14" fillId="0" borderId="0" xfId="4" applyNumberFormat="1" applyFont="1"/>
    <xf numFmtId="0" fontId="14" fillId="0" borderId="0" xfId="4" applyFont="1" applyAlignment="1">
      <alignment vertical="center"/>
    </xf>
    <xf numFmtId="0" fontId="14" fillId="0" borderId="11" xfId="4" applyFont="1" applyBorder="1" applyAlignment="1">
      <alignment vertical="center"/>
    </xf>
    <xf numFmtId="0" fontId="14" fillId="0" borderId="0" xfId="4" applyFont="1" applyAlignment="1">
      <alignment shrinkToFit="1"/>
    </xf>
    <xf numFmtId="0" fontId="14" fillId="7" borderId="0" xfId="4" applyFont="1" applyFill="1" applyAlignment="1">
      <alignment shrinkToFit="1"/>
    </xf>
    <xf numFmtId="0" fontId="14" fillId="0" borderId="4" xfId="4" applyFont="1" applyBorder="1"/>
    <xf numFmtId="0" fontId="14" fillId="0" borderId="11" xfId="4" applyFont="1" applyBorder="1"/>
    <xf numFmtId="0" fontId="14" fillId="7" borderId="0" xfId="4" applyFont="1" applyFill="1"/>
    <xf numFmtId="0" fontId="14" fillId="0" borderId="23" xfId="4" applyFont="1" applyBorder="1"/>
    <xf numFmtId="0" fontId="14" fillId="0" borderId="74" xfId="4" applyFont="1" applyBorder="1"/>
    <xf numFmtId="0" fontId="14" fillId="0" borderId="35" xfId="4" applyFont="1" applyBorder="1"/>
    <xf numFmtId="0" fontId="14" fillId="0" borderId="37" xfId="4" applyFont="1" applyBorder="1"/>
    <xf numFmtId="0" fontId="14" fillId="5" borderId="28" xfId="4" applyFont="1" applyFill="1" applyBorder="1"/>
    <xf numFmtId="0" fontId="14" fillId="0" borderId="29" xfId="4" applyFont="1" applyBorder="1"/>
    <xf numFmtId="0" fontId="14" fillId="0" borderId="33" xfId="4" applyFont="1" applyBorder="1"/>
    <xf numFmtId="0" fontId="14" fillId="0" borderId="40" xfId="4" applyFont="1" applyBorder="1"/>
    <xf numFmtId="0" fontId="14" fillId="0" borderId="68" xfId="4" applyFont="1" applyBorder="1"/>
    <xf numFmtId="49" fontId="14" fillId="0" borderId="75" xfId="4" applyNumberFormat="1" applyFont="1" applyBorder="1"/>
    <xf numFmtId="49" fontId="14" fillId="0" borderId="63" xfId="4" applyNumberFormat="1" applyFont="1" applyBorder="1"/>
    <xf numFmtId="0" fontId="14" fillId="0" borderId="64" xfId="4" applyFont="1" applyBorder="1"/>
    <xf numFmtId="0" fontId="14" fillId="0" borderId="67" xfId="4" applyFont="1" applyBorder="1"/>
    <xf numFmtId="0" fontId="14" fillId="0" borderId="28" xfId="4" applyFont="1" applyBorder="1"/>
    <xf numFmtId="0" fontId="14" fillId="0" borderId="0" xfId="4" applyFill="1"/>
    <xf numFmtId="0" fontId="14" fillId="0" borderId="60" xfId="4" applyBorder="1"/>
    <xf numFmtId="0" fontId="14" fillId="0" borderId="18" xfId="4" applyBorder="1"/>
    <xf numFmtId="0" fontId="14" fillId="0" borderId="19" xfId="4" applyBorder="1"/>
    <xf numFmtId="49" fontId="14" fillId="0" borderId="39" xfId="4" applyNumberFormat="1" applyBorder="1"/>
    <xf numFmtId="0" fontId="14" fillId="0" borderId="23" xfId="4" applyBorder="1" applyAlignment="1">
      <alignment vertical="center"/>
    </xf>
    <xf numFmtId="0" fontId="14" fillId="0" borderId="74" xfId="4" applyBorder="1" applyAlignment="1">
      <alignment vertical="center"/>
    </xf>
    <xf numFmtId="0" fontId="14" fillId="0" borderId="4" xfId="4" applyBorder="1"/>
    <xf numFmtId="0" fontId="14" fillId="0" borderId="0" xfId="4" applyBorder="1"/>
    <xf numFmtId="0" fontId="14" fillId="0" borderId="113" xfId="4" applyBorder="1"/>
    <xf numFmtId="0" fontId="14" fillId="0" borderId="16" xfId="4" applyBorder="1"/>
    <xf numFmtId="49" fontId="14" fillId="0" borderId="0" xfId="4" applyNumberFormat="1" applyBorder="1"/>
    <xf numFmtId="0" fontId="14" fillId="0" borderId="11" xfId="4" applyFill="1" applyBorder="1"/>
    <xf numFmtId="0" fontId="14" fillId="0" borderId="0" xfId="4" applyFill="1" applyAlignment="1">
      <alignment shrinkToFit="1"/>
    </xf>
    <xf numFmtId="0" fontId="14" fillId="0" borderId="0" xfId="4" applyFill="1" applyBorder="1"/>
    <xf numFmtId="0" fontId="14" fillId="0" borderId="0" xfId="4"/>
    <xf numFmtId="0" fontId="14" fillId="0" borderId="27" xfId="4" applyFont="1" applyBorder="1"/>
    <xf numFmtId="0" fontId="14" fillId="0" borderId="23" xfId="4" applyBorder="1" applyAlignment="1">
      <alignment shrinkToFit="1"/>
    </xf>
    <xf numFmtId="0" fontId="14" fillId="0" borderId="30" xfId="4" applyBorder="1" applyAlignment="1">
      <alignment shrinkToFit="1"/>
    </xf>
    <xf numFmtId="0" fontId="14" fillId="0" borderId="40" xfId="4" applyBorder="1" applyAlignment="1">
      <alignment shrinkToFit="1"/>
    </xf>
    <xf numFmtId="0" fontId="14" fillId="5" borderId="17" xfId="4" applyFill="1" applyBorder="1"/>
    <xf numFmtId="0" fontId="22" fillId="0" borderId="0" xfId="4" applyFont="1"/>
    <xf numFmtId="0" fontId="14" fillId="0" borderId="0" xfId="0" applyFont="1">
      <alignment vertical="center"/>
    </xf>
    <xf numFmtId="0" fontId="14" fillId="0" borderId="0" xfId="4" applyNumberFormat="1" applyFont="1"/>
    <xf numFmtId="0" fontId="24" fillId="0" borderId="0" xfId="0" applyFont="1">
      <alignment vertical="center"/>
    </xf>
    <xf numFmtId="0" fontId="14" fillId="0" borderId="0" xfId="4" applyFont="1" applyBorder="1"/>
    <xf numFmtId="0" fontId="14" fillId="0" borderId="15" xfId="4" applyFont="1" applyBorder="1"/>
    <xf numFmtId="0" fontId="14" fillId="0" borderId="17" xfId="4" applyFont="1" applyBorder="1"/>
    <xf numFmtId="0" fontId="14" fillId="0" borderId="31" xfId="4" applyBorder="1"/>
    <xf numFmtId="0" fontId="14" fillId="0" borderId="31" xfId="4" applyBorder="1" applyAlignment="1"/>
    <xf numFmtId="0" fontId="14" fillId="0" borderId="75" xfId="4" applyFont="1" applyBorder="1"/>
    <xf numFmtId="0" fontId="14" fillId="0" borderId="24" xfId="4" applyFont="1" applyBorder="1"/>
    <xf numFmtId="0" fontId="14" fillId="0" borderId="41" xfId="4" applyFont="1" applyBorder="1"/>
    <xf numFmtId="0" fontId="14" fillId="0" borderId="0" xfId="4" applyFont="1" applyFill="1" applyAlignment="1">
      <alignment vertical="center"/>
    </xf>
    <xf numFmtId="0" fontId="14" fillId="0" borderId="60" xfId="4" applyFont="1" applyBorder="1"/>
    <xf numFmtId="0" fontId="14" fillId="0" borderId="70" xfId="4" applyFont="1" applyBorder="1"/>
    <xf numFmtId="0" fontId="14" fillId="0" borderId="32" xfId="4" applyFont="1" applyBorder="1"/>
    <xf numFmtId="0" fontId="14" fillId="0" borderId="39" xfId="4" applyFont="1" applyBorder="1"/>
    <xf numFmtId="0" fontId="14" fillId="0" borderId="18" xfId="4" applyFont="1" applyBorder="1"/>
    <xf numFmtId="0" fontId="14" fillId="0" borderId="6" xfId="4" applyFont="1" applyBorder="1"/>
    <xf numFmtId="0" fontId="14" fillId="0" borderId="19" xfId="4" applyFont="1" applyBorder="1"/>
    <xf numFmtId="0" fontId="14" fillId="0" borderId="23" xfId="4" applyFont="1" applyBorder="1" applyAlignment="1">
      <alignment vertical="center"/>
    </xf>
    <xf numFmtId="0" fontId="14" fillId="0" borderId="30" xfId="4" applyFont="1" applyBorder="1" applyAlignment="1">
      <alignment vertical="center"/>
    </xf>
    <xf numFmtId="0" fontId="14" fillId="0" borderId="40" xfId="4" applyFont="1" applyBorder="1" applyAlignment="1">
      <alignment vertical="center"/>
    </xf>
    <xf numFmtId="49" fontId="14" fillId="0" borderId="27" xfId="4" applyNumberFormat="1" applyFont="1" applyBorder="1"/>
    <xf numFmtId="0" fontId="14" fillId="0" borderId="36" xfId="4" applyFont="1" applyBorder="1"/>
    <xf numFmtId="0" fontId="14" fillId="0" borderId="35" xfId="4" applyFont="1" applyFill="1" applyBorder="1"/>
    <xf numFmtId="0" fontId="14" fillId="0" borderId="37" xfId="4" applyFont="1" applyFill="1" applyBorder="1"/>
    <xf numFmtId="0" fontId="14" fillId="0" borderId="22" xfId="4" applyFont="1" applyBorder="1" applyAlignment="1">
      <alignment vertical="center"/>
    </xf>
    <xf numFmtId="0" fontId="14" fillId="0" borderId="27" xfId="4" applyFont="1" applyBorder="1" applyAlignment="1">
      <alignment vertical="center"/>
    </xf>
    <xf numFmtId="0" fontId="14" fillId="0" borderId="67" xfId="4" applyFont="1" applyFill="1" applyBorder="1"/>
    <xf numFmtId="0" fontId="14" fillId="0" borderId="41" xfId="4" applyFont="1" applyFill="1" applyBorder="1"/>
    <xf numFmtId="0" fontId="14" fillId="0" borderId="0" xfId="4" applyNumberFormat="1" applyFont="1" applyFill="1" applyBorder="1" applyAlignment="1">
      <alignment vertical="center"/>
    </xf>
    <xf numFmtId="0" fontId="14" fillId="0" borderId="0" xfId="4" applyFont="1" applyBorder="1" applyAlignment="1">
      <alignment vertical="center"/>
    </xf>
    <xf numFmtId="0" fontId="14" fillId="0" borderId="75" xfId="4" applyFont="1" applyFill="1" applyBorder="1"/>
    <xf numFmtId="0" fontId="14" fillId="0" borderId="23" xfId="4" applyFont="1" applyFill="1" applyBorder="1"/>
    <xf numFmtId="0" fontId="14" fillId="0" borderId="74" xfId="4" applyFont="1" applyFill="1" applyBorder="1"/>
    <xf numFmtId="0" fontId="14" fillId="0" borderId="63" xfId="4" applyFont="1" applyFill="1" applyBorder="1"/>
    <xf numFmtId="0" fontId="14" fillId="0" borderId="30" xfId="4" applyFont="1" applyFill="1" applyBorder="1"/>
    <xf numFmtId="0" fontId="14" fillId="0" borderId="64" xfId="4" applyFont="1" applyFill="1" applyBorder="1"/>
    <xf numFmtId="0" fontId="14" fillId="0" borderId="40" xfId="4" applyFont="1" applyFill="1" applyBorder="1"/>
    <xf numFmtId="0" fontId="14" fillId="0" borderId="68" xfId="4" applyFont="1" applyFill="1" applyBorder="1"/>
    <xf numFmtId="0" fontId="14" fillId="0" borderId="5" xfId="4" applyFont="1" applyBorder="1"/>
    <xf numFmtId="0" fontId="14" fillId="0" borderId="0" xfId="4" applyFont="1" applyFill="1" applyBorder="1" applyAlignment="1">
      <alignment horizontal="center"/>
    </xf>
    <xf numFmtId="0" fontId="14" fillId="0" borderId="0" xfId="4" applyFont="1" applyFill="1" applyBorder="1"/>
    <xf numFmtId="0" fontId="14" fillId="0" borderId="11" xfId="4" applyFont="1" applyFill="1" applyBorder="1"/>
    <xf numFmtId="0" fontId="14" fillId="0" borderId="75" xfId="4" applyNumberFormat="1" applyFont="1" applyBorder="1"/>
    <xf numFmtId="0" fontId="14" fillId="0" borderId="0" xfId="4" applyFont="1" applyFill="1" applyBorder="1" applyAlignment="1"/>
    <xf numFmtId="178" fontId="14" fillId="0" borderId="75" xfId="4" applyNumberFormat="1" applyFont="1" applyBorder="1"/>
    <xf numFmtId="49" fontId="14" fillId="0" borderId="23" xfId="4" applyNumberFormat="1" applyFont="1" applyBorder="1"/>
    <xf numFmtId="0" fontId="14" fillId="0" borderId="23" xfId="4" applyNumberFormat="1" applyFont="1" applyBorder="1"/>
    <xf numFmtId="178" fontId="14" fillId="0" borderId="63" xfId="4" applyNumberFormat="1" applyFont="1" applyBorder="1"/>
    <xf numFmtId="49" fontId="14" fillId="0" borderId="30" xfId="4" applyNumberFormat="1" applyFont="1" applyBorder="1"/>
    <xf numFmtId="0" fontId="14" fillId="0" borderId="30" xfId="4" applyNumberFormat="1" applyFont="1" applyBorder="1"/>
    <xf numFmtId="178" fontId="14" fillId="0" borderId="67" xfId="4" applyNumberFormat="1" applyFont="1" applyBorder="1"/>
    <xf numFmtId="49" fontId="14" fillId="0" borderId="40" xfId="4" applyNumberFormat="1" applyFont="1" applyBorder="1"/>
    <xf numFmtId="0" fontId="14" fillId="0" borderId="40" xfId="4" applyNumberFormat="1" applyFont="1" applyBorder="1"/>
    <xf numFmtId="0" fontId="14" fillId="0" borderId="39" xfId="4" applyFont="1" applyBorder="1" applyAlignment="1">
      <alignment vertical="center"/>
    </xf>
    <xf numFmtId="49" fontId="14" fillId="0" borderId="65" xfId="4" applyNumberFormat="1" applyFont="1" applyBorder="1" applyAlignment="1">
      <alignment horizontal="center" vertical="center"/>
    </xf>
    <xf numFmtId="0" fontId="14" fillId="0" borderId="65" xfId="4" applyFont="1" applyBorder="1" applyAlignment="1">
      <alignment horizontal="center" vertical="center"/>
    </xf>
    <xf numFmtId="0" fontId="14" fillId="0" borderId="26" xfId="4" applyFont="1" applyBorder="1" applyAlignment="1">
      <alignment horizontal="center" vertical="center"/>
    </xf>
    <xf numFmtId="0" fontId="14" fillId="0" borderId="66" xfId="4" applyFont="1" applyBorder="1" applyAlignment="1">
      <alignment horizontal="center" vertical="center"/>
    </xf>
    <xf numFmtId="0" fontId="14" fillId="0" borderId="27" xfId="4" quotePrefix="1" applyFont="1" applyBorder="1"/>
    <xf numFmtId="0" fontId="14" fillId="0" borderId="65" xfId="4" applyFont="1" applyFill="1" applyBorder="1" applyAlignment="1">
      <alignment horizontal="center" vertical="center"/>
    </xf>
    <xf numFmtId="0" fontId="14" fillId="0" borderId="27" xfId="4" applyFont="1" applyFill="1" applyBorder="1"/>
    <xf numFmtId="0" fontId="14" fillId="0" borderId="31" xfId="4" applyFont="1" applyFill="1" applyBorder="1"/>
    <xf numFmtId="49" fontId="14" fillId="0" borderId="65" xfId="4" applyNumberFormat="1" applyFont="1" applyFill="1" applyBorder="1" applyAlignment="1">
      <alignment horizontal="center" vertical="center"/>
    </xf>
    <xf numFmtId="49" fontId="14" fillId="0" borderId="27" xfId="4" applyNumberFormat="1" applyFont="1" applyFill="1" applyBorder="1"/>
    <xf numFmtId="0" fontId="14" fillId="0" borderId="66" xfId="4" applyFont="1" applyFill="1" applyBorder="1" applyAlignment="1">
      <alignment horizontal="center" vertical="center"/>
    </xf>
    <xf numFmtId="49" fontId="14" fillId="0" borderId="0" xfId="4" applyNumberFormat="1" applyFont="1" applyBorder="1"/>
    <xf numFmtId="0" fontId="14" fillId="0" borderId="15" xfId="4" applyFont="1" applyFill="1" applyBorder="1"/>
    <xf numFmtId="0" fontId="14" fillId="0" borderId="28" xfId="4" applyFont="1" applyFill="1" applyBorder="1"/>
    <xf numFmtId="0" fontId="14" fillId="0" borderId="17" xfId="4" applyFont="1" applyFill="1" applyBorder="1"/>
    <xf numFmtId="0" fontId="14" fillId="0" borderId="0" xfId="0" applyFont="1" applyFill="1">
      <alignment vertical="center"/>
    </xf>
    <xf numFmtId="0" fontId="14" fillId="0" borderId="117" xfId="4" applyFont="1" applyBorder="1"/>
    <xf numFmtId="0" fontId="14" fillId="0" borderId="118" xfId="4" applyFont="1" applyBorder="1"/>
    <xf numFmtId="0" fontId="14" fillId="0" borderId="101" xfId="4" applyFont="1" applyBorder="1"/>
    <xf numFmtId="0" fontId="14" fillId="0" borderId="0" xfId="4" applyAlignment="1"/>
    <xf numFmtId="0" fontId="14" fillId="0" borderId="58" xfId="4" applyBorder="1"/>
    <xf numFmtId="0" fontId="14" fillId="5" borderId="9" xfId="4" applyFill="1" applyBorder="1" applyAlignment="1">
      <alignment vertical="center" shrinkToFit="1"/>
    </xf>
    <xf numFmtId="0" fontId="14" fillId="5" borderId="9" xfId="4" applyFill="1" applyBorder="1" applyAlignment="1">
      <alignment vertical="center"/>
    </xf>
    <xf numFmtId="0" fontId="14" fillId="0" borderId="91" xfId="4" applyBorder="1"/>
    <xf numFmtId="49" fontId="14" fillId="0" borderId="91" xfId="4" applyNumberFormat="1" applyBorder="1"/>
    <xf numFmtId="49" fontId="14" fillId="0" borderId="65" xfId="4" applyNumberFormat="1" applyBorder="1"/>
    <xf numFmtId="49" fontId="14" fillId="0" borderId="69" xfId="4" applyNumberFormat="1" applyBorder="1"/>
    <xf numFmtId="49" fontId="14" fillId="0" borderId="25" xfId="4" applyNumberFormat="1" applyBorder="1"/>
    <xf numFmtId="49" fontId="14" fillId="0" borderId="32" xfId="4" applyNumberFormat="1" applyBorder="1"/>
    <xf numFmtId="178" fontId="14" fillId="0" borderId="0" xfId="4" applyNumberFormat="1" applyFont="1" applyBorder="1"/>
    <xf numFmtId="178" fontId="14" fillId="0" borderId="0" xfId="4" applyNumberFormat="1" applyFont="1" applyFill="1" applyBorder="1"/>
    <xf numFmtId="0" fontId="14" fillId="0" borderId="4" xfId="4" applyFont="1" applyFill="1" applyBorder="1"/>
    <xf numFmtId="0" fontId="14" fillId="5" borderId="29" xfId="4" applyFont="1" applyFill="1" applyBorder="1"/>
    <xf numFmtId="0" fontId="14" fillId="5" borderId="29" xfId="4" applyFill="1" applyBorder="1"/>
    <xf numFmtId="0" fontId="14" fillId="5" borderId="61" xfId="4" applyFill="1" applyBorder="1" applyAlignment="1">
      <alignment horizontal="center"/>
    </xf>
    <xf numFmtId="0" fontId="14" fillId="5" borderId="60" xfId="4" applyFill="1" applyBorder="1" applyAlignment="1">
      <alignment horizontal="center"/>
    </xf>
    <xf numFmtId="0" fontId="14" fillId="5" borderId="17" xfId="4" applyFill="1" applyBorder="1" applyAlignment="1">
      <alignment horizontal="center"/>
    </xf>
    <xf numFmtId="0" fontId="14" fillId="5" borderId="18" xfId="4" applyFill="1" applyBorder="1" applyAlignment="1">
      <alignment horizontal="center"/>
    </xf>
    <xf numFmtId="0" fontId="14" fillId="5" borderId="19" xfId="4" applyFill="1" applyBorder="1" applyAlignment="1">
      <alignment horizontal="center"/>
    </xf>
    <xf numFmtId="0" fontId="14" fillId="5" borderId="18" xfId="4" applyFill="1" applyBorder="1"/>
    <xf numFmtId="0" fontId="14" fillId="0" borderId="34" xfId="4" applyBorder="1"/>
    <xf numFmtId="0" fontId="14" fillId="0" borderId="27" xfId="4" applyBorder="1"/>
    <xf numFmtId="0" fontId="14" fillId="0" borderId="39" xfId="4" applyBorder="1"/>
    <xf numFmtId="0" fontId="14" fillId="0" borderId="22" xfId="4" applyBorder="1"/>
    <xf numFmtId="0" fontId="14" fillId="0" borderId="63" xfId="4" applyBorder="1"/>
    <xf numFmtId="0" fontId="14" fillId="0" borderId="30" xfId="4" applyBorder="1"/>
    <xf numFmtId="0" fontId="14" fillId="0" borderId="5" xfId="4" applyBorder="1"/>
    <xf numFmtId="0" fontId="14" fillId="0" borderId="6" xfId="4" applyBorder="1"/>
    <xf numFmtId="0" fontId="14" fillId="0" borderId="28" xfId="4" applyBorder="1"/>
    <xf numFmtId="0" fontId="14" fillId="0" borderId="29" xfId="4" applyBorder="1"/>
    <xf numFmtId="0" fontId="14" fillId="0" borderId="35" xfId="4" applyBorder="1"/>
    <xf numFmtId="0" fontId="14" fillId="0" borderId="75" xfId="4" applyBorder="1"/>
    <xf numFmtId="0" fontId="14" fillId="0" borderId="23" xfId="4" applyBorder="1"/>
    <xf numFmtId="0" fontId="14" fillId="5" borderId="0" xfId="4" applyFill="1" applyBorder="1" applyAlignment="1">
      <alignment horizontal="center"/>
    </xf>
    <xf numFmtId="0" fontId="14" fillId="0" borderId="34" xfId="4" applyFont="1" applyBorder="1"/>
    <xf numFmtId="0" fontId="14" fillId="0" borderId="30" xfId="4" applyFont="1" applyBorder="1"/>
    <xf numFmtId="0" fontId="14" fillId="0" borderId="0" xfId="4" applyBorder="1" applyAlignment="1">
      <alignment vertical="center"/>
    </xf>
    <xf numFmtId="0" fontId="16" fillId="0" borderId="0" xfId="2" applyFont="1" applyBorder="1"/>
    <xf numFmtId="0" fontId="14" fillId="0" borderId="0" xfId="4" applyBorder="1" applyAlignment="1">
      <alignment shrinkToFit="1"/>
    </xf>
    <xf numFmtId="178" fontId="14" fillId="0" borderId="0" xfId="4" applyNumberFormat="1" applyBorder="1"/>
    <xf numFmtId="0" fontId="14" fillId="0" borderId="0" xfId="4" applyFill="1" applyBorder="1" applyAlignment="1">
      <alignment vertical="center"/>
    </xf>
    <xf numFmtId="0" fontId="11" fillId="0" borderId="0" xfId="6" applyBorder="1"/>
    <xf numFmtId="49" fontId="14" fillId="0" borderId="0" xfId="6" applyNumberFormat="1" applyFont="1" applyBorder="1"/>
    <xf numFmtId="0" fontId="14" fillId="0" borderId="0" xfId="6" applyFont="1" applyBorder="1"/>
    <xf numFmtId="0" fontId="17" fillId="0" borderId="0" xfId="6" applyFont="1" applyBorder="1"/>
    <xf numFmtId="0" fontId="14" fillId="0" borderId="0" xfId="6" applyFont="1" applyBorder="1" applyAlignment="1">
      <alignment vertical="center"/>
    </xf>
    <xf numFmtId="0" fontId="14" fillId="0" borderId="0" xfId="2" applyFont="1" applyBorder="1" applyAlignment="1">
      <alignment vertical="center"/>
    </xf>
    <xf numFmtId="0" fontId="14" fillId="0" borderId="0" xfId="6" quotePrefix="1" applyFont="1" applyBorder="1" applyAlignment="1">
      <alignment vertical="center"/>
    </xf>
    <xf numFmtId="49" fontId="17" fillId="0" borderId="0" xfId="6" applyNumberFormat="1" applyFont="1" applyBorder="1"/>
    <xf numFmtId="0" fontId="14" fillId="0" borderId="36" xfId="4" applyFont="1" applyFill="1" applyBorder="1"/>
    <xf numFmtId="0" fontId="14" fillId="0" borderId="0" xfId="4" applyFont="1" applyAlignment="1"/>
    <xf numFmtId="49" fontId="14" fillId="8" borderId="63" xfId="6" applyNumberFormat="1" applyFont="1" applyFill="1" applyBorder="1"/>
    <xf numFmtId="49" fontId="14" fillId="8" borderId="30" xfId="6" applyNumberFormat="1" applyFont="1" applyFill="1" applyBorder="1"/>
    <xf numFmtId="49" fontId="14" fillId="8" borderId="31" xfId="6" applyNumberFormat="1" applyFont="1" applyFill="1" applyBorder="1"/>
    <xf numFmtId="0" fontId="14" fillId="8" borderId="27" xfId="6" applyFont="1" applyFill="1" applyBorder="1"/>
    <xf numFmtId="0" fontId="14" fillId="8" borderId="30" xfId="6" applyFont="1" applyFill="1" applyBorder="1"/>
    <xf numFmtId="0" fontId="14" fillId="8" borderId="31" xfId="6" applyFont="1" applyFill="1" applyBorder="1"/>
    <xf numFmtId="49" fontId="14" fillId="8" borderId="27" xfId="6" applyNumberFormat="1" applyFont="1" applyFill="1" applyBorder="1"/>
    <xf numFmtId="49" fontId="14" fillId="8" borderId="64" xfId="6" applyNumberFormat="1" applyFont="1" applyFill="1" applyBorder="1"/>
    <xf numFmtId="49" fontId="14" fillId="0" borderId="27" xfId="0" applyNumberFormat="1" applyFont="1" applyBorder="1">
      <alignment vertical="center"/>
    </xf>
    <xf numFmtId="0" fontId="14" fillId="0" borderId="30" xfId="4" applyBorder="1" applyAlignment="1"/>
    <xf numFmtId="0" fontId="14" fillId="6" borderId="9" xfId="4" applyFont="1" applyFill="1" applyBorder="1" applyAlignment="1">
      <alignment horizontal="center" vertical="center"/>
    </xf>
    <xf numFmtId="0" fontId="14" fillId="6" borderId="8" xfId="4" applyFont="1" applyFill="1" applyBorder="1" applyAlignment="1">
      <alignment horizontal="center" vertical="center"/>
    </xf>
    <xf numFmtId="0" fontId="14" fillId="6" borderId="10" xfId="4" applyFont="1" applyFill="1" applyBorder="1" applyAlignment="1">
      <alignment horizontal="center" vertical="center"/>
    </xf>
    <xf numFmtId="0" fontId="14" fillId="6" borderId="8" xfId="4" applyFill="1" applyBorder="1" applyAlignment="1">
      <alignment horizontal="center" vertical="center"/>
    </xf>
    <xf numFmtId="0" fontId="14" fillId="6" borderId="9" xfId="4" applyFill="1" applyBorder="1" applyAlignment="1">
      <alignment horizontal="center" vertical="center"/>
    </xf>
    <xf numFmtId="0" fontId="14" fillId="6" borderId="10" xfId="4" applyFill="1" applyBorder="1" applyAlignment="1">
      <alignment horizontal="center" vertical="center"/>
    </xf>
    <xf numFmtId="0" fontId="14" fillId="0" borderId="61" xfId="4" applyNumberFormat="1" applyFill="1" applyBorder="1" applyAlignment="1">
      <alignment vertical="center"/>
    </xf>
    <xf numFmtId="0" fontId="14" fillId="0" borderId="0" xfId="4" applyNumberFormat="1" applyFill="1" applyBorder="1" applyAlignment="1">
      <alignment vertical="center"/>
    </xf>
    <xf numFmtId="0" fontId="0" fillId="0" borderId="0" xfId="0" applyNumberFormat="1" applyFill="1" applyBorder="1" applyAlignment="1">
      <alignment vertical="center"/>
    </xf>
    <xf numFmtId="0" fontId="14" fillId="0" borderId="0" xfId="4" applyFont="1" applyBorder="1" applyAlignment="1"/>
    <xf numFmtId="0" fontId="14" fillId="0" borderId="0" xfId="4" applyBorder="1" applyAlignment="1"/>
    <xf numFmtId="0" fontId="14" fillId="5" borderId="73" xfId="4" applyFont="1" applyFill="1" applyBorder="1" applyAlignment="1">
      <alignment horizontal="centerContinuous"/>
    </xf>
    <xf numFmtId="0" fontId="14" fillId="5" borderId="7" xfId="4" applyFont="1" applyFill="1" applyBorder="1" applyAlignment="1">
      <alignment horizontal="centerContinuous" vertical="center"/>
    </xf>
    <xf numFmtId="0" fontId="14" fillId="5" borderId="73" xfId="4" applyFill="1" applyBorder="1" applyAlignment="1">
      <alignment horizontal="centerContinuous" vertical="center"/>
    </xf>
    <xf numFmtId="0" fontId="14" fillId="5" borderId="6" xfId="4" applyFill="1" applyBorder="1" applyAlignment="1">
      <alignment horizontal="centerContinuous" vertical="center"/>
    </xf>
    <xf numFmtId="0" fontId="14" fillId="5" borderId="73" xfId="4" applyFont="1" applyFill="1" applyBorder="1" applyAlignment="1">
      <alignment horizontal="centerContinuous" vertical="center"/>
    </xf>
    <xf numFmtId="0" fontId="14" fillId="0" borderId="22" xfId="4" applyBorder="1"/>
    <xf numFmtId="0" fontId="14" fillId="0" borderId="65" xfId="4" applyBorder="1"/>
    <xf numFmtId="0" fontId="14" fillId="0" borderId="27" xfId="4" applyBorder="1"/>
    <xf numFmtId="0" fontId="14" fillId="0" borderId="69" xfId="4" applyBorder="1"/>
    <xf numFmtId="0" fontId="14" fillId="0" borderId="39" xfId="4" applyBorder="1"/>
    <xf numFmtId="0" fontId="14" fillId="6" borderId="6" xfId="4" applyFill="1" applyBorder="1" applyAlignment="1">
      <alignment horizontal="center" vertical="center"/>
    </xf>
    <xf numFmtId="0" fontId="14" fillId="6" borderId="7" xfId="4" applyFill="1" applyBorder="1" applyAlignment="1">
      <alignment horizontal="center" vertical="center"/>
    </xf>
    <xf numFmtId="0" fontId="14" fillId="0" borderId="36" xfId="4" applyBorder="1"/>
    <xf numFmtId="0" fontId="14" fillId="0" borderId="30" xfId="4" applyBorder="1"/>
    <xf numFmtId="0" fontId="14" fillId="0" borderId="5" xfId="4" applyBorder="1"/>
    <xf numFmtId="0" fontId="14" fillId="0" borderId="6" xfId="4" applyBorder="1"/>
    <xf numFmtId="0" fontId="14" fillId="0" borderId="28" xfId="4" applyBorder="1"/>
    <xf numFmtId="0" fontId="14" fillId="0" borderId="29" xfId="4" applyBorder="1"/>
    <xf numFmtId="0" fontId="14" fillId="0" borderId="23" xfId="4" applyBorder="1"/>
    <xf numFmtId="0" fontId="14" fillId="0" borderId="35" xfId="4" applyBorder="1"/>
    <xf numFmtId="0" fontId="14" fillId="0" borderId="63" xfId="4" applyFont="1" applyBorder="1"/>
    <xf numFmtId="0" fontId="14" fillId="0" borderId="30" xfId="4" applyFont="1" applyBorder="1"/>
    <xf numFmtId="0" fontId="14" fillId="0" borderId="31" xfId="4" applyFont="1" applyBorder="1"/>
    <xf numFmtId="0" fontId="14" fillId="0" borderId="61" xfId="4" applyFill="1" applyBorder="1"/>
    <xf numFmtId="0" fontId="14" fillId="0" borderId="0" xfId="4" applyFill="1" applyBorder="1" applyAlignment="1">
      <alignment shrinkToFit="1"/>
    </xf>
    <xf numFmtId="0" fontId="14" fillId="0" borderId="30" xfId="4" applyFont="1" applyBorder="1" applyAlignment="1"/>
    <xf numFmtId="0" fontId="14" fillId="0" borderId="4" xfId="4" applyBorder="1" applyAlignment="1"/>
    <xf numFmtId="0" fontId="3" fillId="0" borderId="12" xfId="1" applyFont="1" applyBorder="1" applyAlignment="1" applyProtection="1">
      <alignment vertical="center"/>
      <protection locked="0"/>
    </xf>
    <xf numFmtId="0" fontId="3" fillId="0" borderId="55" xfId="1" applyFont="1" applyBorder="1" applyAlignment="1" applyProtection="1">
      <alignment vertical="center"/>
      <protection locked="0"/>
    </xf>
    <xf numFmtId="0" fontId="14" fillId="5" borderId="8" xfId="4" applyFill="1" applyBorder="1" applyAlignment="1">
      <alignment horizontal="centerContinuous" vertical="center"/>
    </xf>
    <xf numFmtId="0" fontId="14" fillId="5" borderId="9" xfId="4" applyFill="1" applyBorder="1" applyAlignment="1">
      <alignment horizontal="centerContinuous" vertical="center"/>
    </xf>
    <xf numFmtId="0" fontId="14" fillId="6" borderId="5" xfId="4" applyFill="1" applyBorder="1" applyAlignment="1">
      <alignment horizontal="centerContinuous" vertical="center"/>
    </xf>
    <xf numFmtId="0" fontId="0" fillId="6" borderId="6" xfId="0" applyFill="1" applyBorder="1" applyAlignment="1">
      <alignment horizontal="centerContinuous" vertical="center"/>
    </xf>
    <xf numFmtId="0" fontId="0" fillId="6" borderId="7" xfId="0" applyFill="1" applyBorder="1" applyAlignment="1">
      <alignment horizontal="centerContinuous" vertical="center"/>
    </xf>
    <xf numFmtId="0" fontId="0" fillId="5" borderId="6" xfId="0" applyFill="1" applyBorder="1" applyAlignment="1">
      <alignment horizontal="centerContinuous" vertical="center"/>
    </xf>
    <xf numFmtId="0" fontId="0" fillId="5" borderId="7" xfId="0" applyFill="1" applyBorder="1" applyAlignment="1">
      <alignment horizontal="centerContinuous" vertical="center"/>
    </xf>
    <xf numFmtId="49" fontId="14" fillId="0" borderId="34" xfId="6" applyNumberFormat="1" applyFont="1" applyBorder="1" applyAlignment="1">
      <alignment vertical="top"/>
    </xf>
    <xf numFmtId="49" fontId="14" fillId="0" borderId="35" xfId="6" applyNumberFormat="1" applyFont="1" applyBorder="1" applyAlignment="1">
      <alignment vertical="top"/>
    </xf>
    <xf numFmtId="49" fontId="14" fillId="0" borderId="105" xfId="6" applyNumberFormat="1" applyFont="1" applyBorder="1" applyAlignment="1">
      <alignment vertical="top"/>
    </xf>
    <xf numFmtId="49" fontId="14" fillId="0" borderId="61" xfId="6" applyNumberFormat="1" applyFont="1" applyBorder="1" applyAlignment="1">
      <alignment vertical="top"/>
    </xf>
    <xf numFmtId="49" fontId="14" fillId="0" borderId="0" xfId="6" applyNumberFormat="1" applyFont="1" applyBorder="1" applyAlignment="1">
      <alignment vertical="top"/>
    </xf>
    <xf numFmtId="49" fontId="14" fillId="0" borderId="93" xfId="6" applyNumberFormat="1" applyFont="1" applyBorder="1" applyAlignment="1">
      <alignment vertical="top"/>
    </xf>
    <xf numFmtId="49" fontId="14" fillId="0" borderId="28" xfId="6" applyNumberFormat="1" applyFont="1" applyBorder="1" applyAlignment="1">
      <alignment vertical="top"/>
    </xf>
    <xf numFmtId="49" fontId="14" fillId="0" borderId="29" xfId="6" applyNumberFormat="1" applyFont="1" applyBorder="1" applyAlignment="1">
      <alignment vertical="top"/>
    </xf>
    <xf numFmtId="49" fontId="14" fillId="0" borderId="70" xfId="6" applyNumberFormat="1" applyFont="1" applyBorder="1" applyAlignment="1">
      <alignment vertical="top"/>
    </xf>
    <xf numFmtId="0" fontId="14" fillId="5" borderId="23" xfId="4" applyFont="1" applyFill="1" applyBorder="1" applyAlignment="1">
      <alignment horizontal="centerContinuous" vertical="center"/>
    </xf>
    <xf numFmtId="0" fontId="14" fillId="5" borderId="74" xfId="4" applyFont="1" applyFill="1" applyBorder="1" applyAlignment="1">
      <alignment horizontal="centerContinuous" vertical="center"/>
    </xf>
    <xf numFmtId="0" fontId="14" fillId="5" borderId="15" xfId="4" applyFont="1" applyFill="1" applyBorder="1" applyAlignment="1">
      <alignment horizontal="centerContinuous" vertical="center"/>
    </xf>
    <xf numFmtId="0" fontId="14" fillId="5" borderId="14" xfId="4" applyFont="1" applyFill="1" applyBorder="1" applyAlignment="1">
      <alignment horizontal="centerContinuous"/>
    </xf>
    <xf numFmtId="0" fontId="14" fillId="5" borderId="15" xfId="4" applyFont="1" applyFill="1" applyBorder="1" applyAlignment="1">
      <alignment horizontal="centerContinuous"/>
    </xf>
    <xf numFmtId="0" fontId="14" fillId="5" borderId="40" xfId="4" applyFont="1" applyFill="1" applyBorder="1" applyAlignment="1">
      <alignment horizontal="centerContinuous" vertical="center"/>
    </xf>
    <xf numFmtId="0" fontId="14" fillId="5" borderId="68" xfId="4" applyFont="1" applyFill="1" applyBorder="1" applyAlignment="1">
      <alignment horizontal="centerContinuous" vertical="center"/>
    </xf>
    <xf numFmtId="0" fontId="14" fillId="5" borderId="29" xfId="4" applyFill="1" applyBorder="1"/>
    <xf numFmtId="0" fontId="14" fillId="0" borderId="34" xfId="4" applyBorder="1"/>
    <xf numFmtId="0" fontId="14" fillId="5" borderId="28" xfId="4" applyFill="1" applyBorder="1" applyAlignment="1">
      <alignment horizontal="center"/>
    </xf>
    <xf numFmtId="0" fontId="14" fillId="5" borderId="29" xfId="4" applyFill="1" applyBorder="1" applyAlignment="1">
      <alignment horizontal="center"/>
    </xf>
    <xf numFmtId="0" fontId="14" fillId="5" borderId="33" xfId="4" applyFill="1" applyBorder="1" applyAlignment="1">
      <alignment horizontal="center"/>
    </xf>
    <xf numFmtId="0" fontId="14" fillId="0" borderId="35" xfId="4" applyBorder="1"/>
    <xf numFmtId="0" fontId="14" fillId="0" borderId="23" xfId="4" applyBorder="1"/>
    <xf numFmtId="0" fontId="14" fillId="0" borderId="63" xfId="4" applyBorder="1"/>
    <xf numFmtId="0" fontId="14" fillId="0" borderId="30" xfId="4" applyBorder="1"/>
    <xf numFmtId="0" fontId="14" fillId="0" borderId="28" xfId="4" applyBorder="1"/>
    <xf numFmtId="0" fontId="14" fillId="0" borderId="29" xfId="4" applyBorder="1"/>
    <xf numFmtId="0" fontId="14" fillId="0" borderId="34" xfId="4" applyFont="1" applyBorder="1"/>
    <xf numFmtId="0" fontId="14" fillId="5" borderId="75" xfId="4" applyFont="1" applyFill="1" applyBorder="1" applyAlignment="1">
      <alignment horizontal="centerContinuous"/>
    </xf>
    <xf numFmtId="0" fontId="14" fillId="5" borderId="23" xfId="4" applyFont="1" applyFill="1" applyBorder="1" applyAlignment="1">
      <alignment horizontal="centerContinuous"/>
    </xf>
    <xf numFmtId="0" fontId="14" fillId="5" borderId="74" xfId="4" applyFont="1" applyFill="1" applyBorder="1" applyAlignment="1">
      <alignment horizontal="centerContinuous"/>
    </xf>
    <xf numFmtId="0" fontId="14" fillId="5" borderId="34" xfId="4" applyFont="1" applyFill="1" applyBorder="1" applyAlignment="1">
      <alignment horizontal="centerContinuous"/>
    </xf>
    <xf numFmtId="0" fontId="14" fillId="5" borderId="35" xfId="4" applyFont="1" applyFill="1" applyBorder="1" applyAlignment="1">
      <alignment horizontal="centerContinuous"/>
    </xf>
    <xf numFmtId="0" fontId="14" fillId="5" borderId="37" xfId="4" applyFont="1" applyFill="1" applyBorder="1" applyAlignment="1">
      <alignment horizontal="centerContinuous"/>
    </xf>
    <xf numFmtId="0" fontId="14" fillId="5" borderId="28" xfId="4" applyFont="1" applyFill="1" applyBorder="1" applyAlignment="1">
      <alignment horizontal="centerContinuous"/>
    </xf>
    <xf numFmtId="0" fontId="14" fillId="5" borderId="29" xfId="4" applyFont="1" applyFill="1" applyBorder="1" applyAlignment="1">
      <alignment horizontal="centerContinuous"/>
    </xf>
    <xf numFmtId="0" fontId="14" fillId="5" borderId="33" xfId="4" applyFont="1" applyFill="1" applyBorder="1" applyAlignment="1">
      <alignment horizontal="centerContinuous"/>
    </xf>
    <xf numFmtId="0" fontId="14" fillId="5" borderId="61" xfId="4" applyFont="1" applyFill="1" applyBorder="1" applyAlignment="1">
      <alignment horizontal="centerContinuous"/>
    </xf>
    <xf numFmtId="0" fontId="14" fillId="5" borderId="0" xfId="4" applyFont="1" applyFill="1" applyBorder="1" applyAlignment="1">
      <alignment horizontal="centerContinuous"/>
    </xf>
    <xf numFmtId="0" fontId="14" fillId="5" borderId="60" xfId="4" applyFont="1" applyFill="1" applyBorder="1" applyAlignment="1">
      <alignment horizontal="centerContinuous"/>
    </xf>
    <xf numFmtId="0" fontId="14" fillId="5" borderId="17" xfId="4" applyFont="1" applyFill="1" applyBorder="1" applyAlignment="1">
      <alignment horizontal="centerContinuous"/>
    </xf>
    <xf numFmtId="0" fontId="14" fillId="5" borderId="18" xfId="4" applyFont="1" applyFill="1" applyBorder="1" applyAlignment="1">
      <alignment horizontal="centerContinuous"/>
    </xf>
    <xf numFmtId="0" fontId="14" fillId="5" borderId="19" xfId="4" applyFont="1" applyFill="1" applyBorder="1" applyAlignment="1">
      <alignment horizontal="centerContinuous"/>
    </xf>
    <xf numFmtId="0" fontId="14" fillId="5" borderId="67" xfId="4" applyFont="1" applyFill="1" applyBorder="1" applyAlignment="1">
      <alignment horizontal="centerContinuous"/>
    </xf>
    <xf numFmtId="0" fontId="14" fillId="5" borderId="40" xfId="4" applyFont="1" applyFill="1" applyBorder="1" applyAlignment="1">
      <alignment horizontal="centerContinuous"/>
    </xf>
    <xf numFmtId="0" fontId="14" fillId="5" borderId="68" xfId="4" applyFont="1" applyFill="1" applyBorder="1" applyAlignment="1">
      <alignment horizontal="centerContinuous"/>
    </xf>
    <xf numFmtId="0" fontId="14" fillId="0" borderId="0" xfId="4" applyNumberFormat="1" applyFont="1" applyBorder="1"/>
    <xf numFmtId="0" fontId="14" fillId="0" borderId="6" xfId="4" applyFont="1" applyFill="1" applyBorder="1"/>
    <xf numFmtId="0" fontId="14" fillId="0" borderId="0" xfId="4" applyFont="1"/>
    <xf numFmtId="0" fontId="14" fillId="0" borderId="11" xfId="4" applyFont="1" applyBorder="1" applyAlignment="1">
      <alignment vertical="center"/>
    </xf>
    <xf numFmtId="0" fontId="14" fillId="0" borderId="35" xfId="4" applyFont="1" applyBorder="1"/>
    <xf numFmtId="0" fontId="14" fillId="0" borderId="37" xfId="4" applyFont="1" applyBorder="1"/>
    <xf numFmtId="0" fontId="14" fillId="0" borderId="0" xfId="4" applyFont="1" applyFill="1"/>
    <xf numFmtId="0" fontId="14" fillId="0" borderId="4" xfId="4" applyFont="1" applyBorder="1" applyAlignment="1">
      <alignment vertical="center"/>
    </xf>
    <xf numFmtId="0" fontId="14" fillId="0" borderId="11" xfId="4" applyFont="1" applyFill="1" applyBorder="1" applyAlignment="1">
      <alignment vertical="center"/>
    </xf>
    <xf numFmtId="0" fontId="14" fillId="0" borderId="4" xfId="4" applyFont="1" applyFill="1" applyBorder="1" applyAlignment="1">
      <alignment vertical="center"/>
    </xf>
    <xf numFmtId="0" fontId="14" fillId="0" borderId="0" xfId="4" applyFont="1" applyBorder="1" applyAlignment="1">
      <alignment vertical="center"/>
    </xf>
    <xf numFmtId="0" fontId="14" fillId="0" borderId="27" xfId="4" applyFont="1" applyFill="1" applyBorder="1"/>
    <xf numFmtId="0" fontId="14" fillId="0" borderId="0" xfId="4" applyFont="1" applyFill="1" applyBorder="1" applyAlignment="1">
      <alignment vertical="center"/>
    </xf>
    <xf numFmtId="0" fontId="14" fillId="6" borderId="5" xfId="4" applyFont="1" applyFill="1" applyBorder="1" applyAlignment="1">
      <alignment horizontal="centerContinuous" vertical="center"/>
    </xf>
    <xf numFmtId="0" fontId="14" fillId="0" borderId="31" xfId="4" applyFont="1" applyBorder="1" applyAlignment="1"/>
    <xf numFmtId="49" fontId="14" fillId="0" borderId="31" xfId="2" applyNumberFormat="1" applyFont="1" applyBorder="1" applyAlignment="1">
      <alignment vertical="center"/>
    </xf>
    <xf numFmtId="49" fontId="14" fillId="0" borderId="0" xfId="4" applyNumberFormat="1" applyFont="1" applyFill="1" applyBorder="1"/>
    <xf numFmtId="49" fontId="14" fillId="0" borderId="75" xfId="4" applyNumberFormat="1" applyFont="1" applyFill="1" applyBorder="1"/>
    <xf numFmtId="49" fontId="14" fillId="0" borderId="67" xfId="4" applyNumberFormat="1" applyFont="1" applyFill="1" applyBorder="1"/>
    <xf numFmtId="0" fontId="14" fillId="0" borderId="23" xfId="4" applyBorder="1"/>
    <xf numFmtId="0" fontId="14" fillId="0" borderId="63" xfId="4" applyBorder="1"/>
    <xf numFmtId="0" fontId="14" fillId="0" borderId="30" xfId="4" applyBorder="1"/>
    <xf numFmtId="0" fontId="14" fillId="0" borderId="34" xfId="4" applyFont="1" applyBorder="1"/>
    <xf numFmtId="0" fontId="14" fillId="0" borderId="28" xfId="4" applyFont="1" applyBorder="1"/>
    <xf numFmtId="0" fontId="14" fillId="5" borderId="75" xfId="4" applyFill="1" applyBorder="1" applyAlignment="1">
      <alignment horizontal="centerContinuous"/>
    </xf>
    <xf numFmtId="0" fontId="14" fillId="5" borderId="23" xfId="4" applyFill="1" applyBorder="1" applyAlignment="1">
      <alignment horizontal="centerContinuous"/>
    </xf>
    <xf numFmtId="0" fontId="14" fillId="5" borderId="74" xfId="4" applyFill="1" applyBorder="1" applyAlignment="1">
      <alignment horizontal="centerContinuous"/>
    </xf>
    <xf numFmtId="0" fontId="14" fillId="5" borderId="63" xfId="4" applyFill="1" applyBorder="1" applyAlignment="1">
      <alignment horizontal="centerContinuous"/>
    </xf>
    <xf numFmtId="0" fontId="14" fillId="5" borderId="30" xfId="4" applyFill="1" applyBorder="1" applyAlignment="1">
      <alignment horizontal="centerContinuous"/>
    </xf>
    <xf numFmtId="0" fontId="14" fillId="5" borderId="64" xfId="4" applyFill="1" applyBorder="1" applyAlignment="1">
      <alignment horizontal="centerContinuous"/>
    </xf>
    <xf numFmtId="0" fontId="14" fillId="5" borderId="67" xfId="4" applyFill="1" applyBorder="1" applyAlignment="1">
      <alignment horizontal="centerContinuous"/>
    </xf>
    <xf numFmtId="0" fontId="14" fillId="5" borderId="40" xfId="4" applyFill="1" applyBorder="1" applyAlignment="1">
      <alignment horizontal="centerContinuous"/>
    </xf>
    <xf numFmtId="0" fontId="14" fillId="5" borderId="68" xfId="4" applyFill="1" applyBorder="1" applyAlignment="1">
      <alignment horizontal="centerContinuous"/>
    </xf>
    <xf numFmtId="49" fontId="14" fillId="0" borderId="63" xfId="2" applyNumberFormat="1" applyFont="1" applyFill="1" applyBorder="1" applyAlignment="1">
      <alignment vertical="center"/>
    </xf>
    <xf numFmtId="49" fontId="14" fillId="0" borderId="31" xfId="2" applyNumberFormat="1" applyFont="1" applyFill="1" applyBorder="1" applyAlignment="1">
      <alignment vertical="center"/>
    </xf>
    <xf numFmtId="0" fontId="14" fillId="5" borderId="75" xfId="4" applyFont="1" applyFill="1" applyBorder="1" applyAlignment="1">
      <alignment horizontal="centerContinuous" vertical="center"/>
    </xf>
    <xf numFmtId="0" fontId="14" fillId="5" borderId="34" xfId="4" applyFont="1" applyFill="1" applyBorder="1" applyAlignment="1">
      <alignment horizontal="centerContinuous" vertical="center"/>
    </xf>
    <xf numFmtId="0" fontId="14" fillId="5" borderId="35" xfId="4" applyFont="1" applyFill="1" applyBorder="1" applyAlignment="1">
      <alignment horizontal="centerContinuous" vertical="center"/>
    </xf>
    <xf numFmtId="0" fontId="14" fillId="5" borderId="37" xfId="4" applyFont="1" applyFill="1" applyBorder="1" applyAlignment="1">
      <alignment horizontal="centerContinuous" vertical="center"/>
    </xf>
    <xf numFmtId="0" fontId="14" fillId="5" borderId="67" xfId="4" applyFont="1" applyFill="1" applyBorder="1" applyAlignment="1">
      <alignment horizontal="centerContinuous" vertical="center"/>
    </xf>
    <xf numFmtId="0" fontId="14" fillId="5" borderId="63" xfId="4" applyFont="1" applyFill="1" applyBorder="1" applyAlignment="1">
      <alignment horizontal="centerContinuous" vertical="center"/>
    </xf>
    <xf numFmtId="0" fontId="14" fillId="5" borderId="30" xfId="4" applyFont="1" applyFill="1" applyBorder="1" applyAlignment="1">
      <alignment horizontal="centerContinuous" vertical="center"/>
    </xf>
    <xf numFmtId="0" fontId="14" fillId="5" borderId="64" xfId="4" applyFont="1" applyFill="1" applyBorder="1" applyAlignment="1">
      <alignment horizontal="centerContinuous" vertical="center"/>
    </xf>
    <xf numFmtId="49" fontId="14" fillId="2" borderId="8" xfId="6" applyNumberFormat="1" applyFont="1" applyFill="1" applyBorder="1" applyAlignment="1">
      <alignment horizontal="centerContinuous"/>
    </xf>
    <xf numFmtId="49" fontId="14" fillId="2" borderId="9" xfId="6" applyNumberFormat="1" applyFont="1" applyFill="1" applyBorder="1" applyAlignment="1">
      <alignment horizontal="centerContinuous"/>
    </xf>
    <xf numFmtId="49" fontId="14" fillId="2" borderId="10" xfId="6" applyNumberFormat="1" applyFont="1" applyFill="1" applyBorder="1" applyAlignment="1">
      <alignment horizontal="centerContinuous"/>
    </xf>
    <xf numFmtId="49" fontId="14" fillId="0" borderId="40" xfId="4" applyNumberFormat="1" applyBorder="1"/>
    <xf numFmtId="49" fontId="14" fillId="0" borderId="29" xfId="4" applyNumberFormat="1" applyFont="1" applyBorder="1"/>
    <xf numFmtId="0" fontId="14" fillId="5" borderId="5" xfId="4" applyFill="1" applyBorder="1" applyAlignment="1">
      <alignment horizontal="centerContinuous" vertical="center"/>
    </xf>
    <xf numFmtId="0" fontId="14" fillId="5" borderId="16" xfId="4" applyFont="1" applyFill="1" applyBorder="1" applyAlignment="1">
      <alignment horizontal="centerContinuous"/>
    </xf>
    <xf numFmtId="0" fontId="14" fillId="0" borderId="60" xfId="4" applyFont="1" applyFill="1" applyBorder="1" applyAlignment="1"/>
    <xf numFmtId="0" fontId="14" fillId="0" borderId="0" xfId="4" applyFont="1" applyFill="1" applyBorder="1" applyAlignment="1">
      <alignment horizontal="centerContinuous"/>
    </xf>
    <xf numFmtId="0" fontId="14" fillId="0" borderId="36" xfId="4" applyBorder="1"/>
    <xf numFmtId="0" fontId="14" fillId="0" borderId="1" xfId="4" applyFont="1" applyFill="1" applyBorder="1" applyAlignment="1">
      <alignment vertical="center"/>
    </xf>
    <xf numFmtId="0" fontId="14" fillId="0" borderId="2" xfId="4" applyFont="1" applyFill="1" applyBorder="1" applyAlignment="1">
      <alignment vertical="center"/>
    </xf>
    <xf numFmtId="49" fontId="14" fillId="0" borderId="2" xfId="2" applyNumberFormat="1" applyFont="1" applyFill="1" applyBorder="1" applyAlignment="1">
      <alignment vertical="center"/>
    </xf>
    <xf numFmtId="0" fontId="14" fillId="0" borderId="2" xfId="2" applyFont="1" applyFill="1" applyBorder="1" applyAlignment="1">
      <alignment vertical="center"/>
    </xf>
    <xf numFmtId="176" fontId="14" fillId="0" borderId="2" xfId="2" applyNumberFormat="1" applyFont="1" applyFill="1" applyBorder="1" applyAlignment="1">
      <alignment vertical="center"/>
    </xf>
    <xf numFmtId="0" fontId="14" fillId="0" borderId="0" xfId="2" applyFont="1" applyFill="1" applyBorder="1" applyAlignment="1">
      <alignment vertical="center"/>
    </xf>
    <xf numFmtId="0" fontId="14" fillId="0" borderId="43" xfId="4" applyFont="1" applyFill="1" applyBorder="1" applyAlignment="1">
      <alignment vertical="center"/>
    </xf>
    <xf numFmtId="0" fontId="14" fillId="0" borderId="20" xfId="4" applyFont="1" applyFill="1" applyBorder="1" applyAlignment="1">
      <alignment vertical="center"/>
    </xf>
    <xf numFmtId="0" fontId="14" fillId="0" borderId="27" xfId="2" applyFont="1" applyFill="1" applyBorder="1" applyAlignment="1">
      <alignment vertical="center"/>
    </xf>
    <xf numFmtId="0" fontId="14" fillId="0" borderId="30" xfId="2" applyFont="1" applyFill="1" applyBorder="1" applyAlignment="1">
      <alignment vertical="center"/>
    </xf>
    <xf numFmtId="0" fontId="14" fillId="0" borderId="31" xfId="2" applyFont="1" applyFill="1" applyBorder="1" applyAlignment="1">
      <alignment vertical="center"/>
    </xf>
    <xf numFmtId="0" fontId="14" fillId="0" borderId="22" xfId="2" applyFont="1" applyFill="1" applyBorder="1" applyAlignment="1">
      <alignment vertical="center"/>
    </xf>
    <xf numFmtId="0" fontId="14" fillId="0" borderId="23" xfId="2" applyFont="1" applyFill="1" applyBorder="1" applyAlignment="1">
      <alignment vertical="center"/>
    </xf>
    <xf numFmtId="0" fontId="14" fillId="0" borderId="24" xfId="2" applyFont="1" applyFill="1" applyBorder="1" applyAlignment="1">
      <alignment vertical="center"/>
    </xf>
    <xf numFmtId="0" fontId="14" fillId="0" borderId="74" xfId="2" applyFont="1" applyFill="1" applyBorder="1" applyAlignment="1">
      <alignment vertical="center"/>
    </xf>
    <xf numFmtId="0" fontId="14" fillId="0" borderId="64" xfId="2" applyFont="1" applyFill="1" applyBorder="1" applyAlignment="1">
      <alignment vertical="center"/>
    </xf>
    <xf numFmtId="0" fontId="14" fillId="0" borderId="39" xfId="2" applyFont="1" applyFill="1" applyBorder="1" applyAlignment="1">
      <alignment vertical="center"/>
    </xf>
    <xf numFmtId="0" fontId="14" fillId="0" borderId="40" xfId="2" applyFont="1" applyFill="1" applyBorder="1" applyAlignment="1">
      <alignment vertical="center"/>
    </xf>
    <xf numFmtId="0" fontId="14" fillId="0" borderId="41" xfId="2" applyFont="1" applyFill="1" applyBorder="1" applyAlignment="1">
      <alignment vertical="center"/>
    </xf>
    <xf numFmtId="0" fontId="14" fillId="0" borderId="68" xfId="2" applyFont="1" applyFill="1" applyBorder="1" applyAlignment="1">
      <alignment vertical="center"/>
    </xf>
    <xf numFmtId="49" fontId="14" fillId="0" borderId="0" xfId="2" applyNumberFormat="1" applyFont="1" applyFill="1" applyBorder="1" applyAlignment="1">
      <alignment vertical="center"/>
    </xf>
    <xf numFmtId="176" fontId="14" fillId="0" borderId="0" xfId="2" applyNumberFormat="1" applyFont="1" applyFill="1" applyBorder="1" applyAlignment="1">
      <alignment vertical="center"/>
    </xf>
    <xf numFmtId="0" fontId="14" fillId="0" borderId="18" xfId="4" applyFont="1" applyFill="1" applyBorder="1"/>
    <xf numFmtId="0" fontId="14" fillId="0" borderId="77" xfId="6" applyFont="1" applyBorder="1"/>
    <xf numFmtId="49" fontId="14" fillId="0" borderId="31" xfId="0" applyNumberFormat="1" applyFont="1" applyBorder="1">
      <alignment vertical="center"/>
    </xf>
    <xf numFmtId="49" fontId="14" fillId="0" borderId="64" xfId="0" applyNumberFormat="1" applyFont="1" applyBorder="1">
      <alignment vertical="center"/>
    </xf>
    <xf numFmtId="49" fontId="14" fillId="0" borderId="77" xfId="0" applyNumberFormat="1" applyFont="1" applyBorder="1">
      <alignment vertical="center"/>
    </xf>
    <xf numFmtId="49" fontId="14" fillId="0" borderId="64" xfId="0" applyNumberFormat="1" applyFont="1" applyBorder="1" applyAlignment="1">
      <alignment vertical="center"/>
    </xf>
    <xf numFmtId="49" fontId="14" fillId="0" borderId="27" xfId="4" quotePrefix="1" applyNumberFormat="1" applyFont="1" applyBorder="1"/>
    <xf numFmtId="0" fontId="14" fillId="5" borderId="29" xfId="4" applyFont="1" applyFill="1" applyBorder="1"/>
    <xf numFmtId="0" fontId="14" fillId="0" borderId="0" xfId="4" quotePrefix="1" applyFont="1" applyAlignment="1">
      <alignment horizontal="right"/>
    </xf>
    <xf numFmtId="0" fontId="14" fillId="0" borderId="30" xfId="4" applyFont="1" applyBorder="1"/>
    <xf numFmtId="0" fontId="14" fillId="0" borderId="34" xfId="4" applyFont="1" applyBorder="1"/>
    <xf numFmtId="0" fontId="14" fillId="0" borderId="31" xfId="4" applyFont="1" applyBorder="1"/>
    <xf numFmtId="0" fontId="14" fillId="0" borderId="35" xfId="4" applyFont="1" applyBorder="1"/>
    <xf numFmtId="0" fontId="14" fillId="0" borderId="28" xfId="4" applyFont="1" applyBorder="1"/>
    <xf numFmtId="0" fontId="14" fillId="0" borderId="29" xfId="4" applyFont="1" applyBorder="1"/>
    <xf numFmtId="0" fontId="14" fillId="0" borderId="33" xfId="4" applyFont="1" applyFill="1" applyBorder="1"/>
    <xf numFmtId="0" fontId="14" fillId="5" borderId="17" xfId="4" applyFont="1" applyFill="1" applyBorder="1"/>
    <xf numFmtId="0" fontId="14" fillId="5" borderId="18" xfId="4" applyFont="1" applyFill="1" applyBorder="1"/>
    <xf numFmtId="0" fontId="14" fillId="5" borderId="19" xfId="4" applyFont="1" applyFill="1" applyBorder="1"/>
    <xf numFmtId="0" fontId="14" fillId="5" borderId="29" xfId="4" applyFont="1" applyFill="1" applyBorder="1" applyAlignment="1">
      <alignment horizontal="centerContinuous" vertical="center"/>
    </xf>
    <xf numFmtId="0" fontId="14" fillId="5" borderId="33" xfId="4" applyFont="1" applyFill="1" applyBorder="1" applyAlignment="1">
      <alignment horizontal="centerContinuous" vertical="center"/>
    </xf>
    <xf numFmtId="0" fontId="14" fillId="0" borderId="26" xfId="0" applyFont="1" applyBorder="1">
      <alignment vertical="center"/>
    </xf>
    <xf numFmtId="0" fontId="14" fillId="0" borderId="65" xfId="0" applyFont="1" applyBorder="1">
      <alignment vertical="center"/>
    </xf>
    <xf numFmtId="0" fontId="14" fillId="0" borderId="66" xfId="0" applyFont="1" applyBorder="1">
      <alignment vertical="center"/>
    </xf>
    <xf numFmtId="0" fontId="27" fillId="0" borderId="0" xfId="8" applyFont="1" applyAlignment="1"/>
    <xf numFmtId="0" fontId="24" fillId="0" borderId="26" xfId="0" applyFont="1" applyBorder="1">
      <alignment vertical="center"/>
    </xf>
    <xf numFmtId="0" fontId="24" fillId="0" borderId="65" xfId="0" applyFont="1" applyBorder="1">
      <alignment vertical="center"/>
    </xf>
    <xf numFmtId="0" fontId="24" fillId="0" borderId="66" xfId="0" applyFont="1" applyBorder="1">
      <alignment vertical="center"/>
    </xf>
    <xf numFmtId="0" fontId="24" fillId="0" borderId="0" xfId="0" applyFont="1" applyFill="1">
      <alignment vertical="center"/>
    </xf>
    <xf numFmtId="49" fontId="14" fillId="0" borderId="18" xfId="4" applyNumberFormat="1" applyFont="1" applyBorder="1"/>
    <xf numFmtId="0" fontId="14" fillId="0" borderId="6" xfId="4" applyFont="1" applyFill="1" applyBorder="1" applyAlignment="1">
      <alignment horizontal="centerContinuous" vertical="center"/>
    </xf>
    <xf numFmtId="0" fontId="14" fillId="0" borderId="73" xfId="4" applyFont="1" applyFill="1" applyBorder="1" applyAlignment="1">
      <alignment horizontal="centerContinuous" vertical="center"/>
    </xf>
    <xf numFmtId="0" fontId="14" fillId="0" borderId="6" xfId="0" applyFont="1" applyFill="1" applyBorder="1" applyAlignment="1">
      <alignment horizontal="centerContinuous" vertical="center"/>
    </xf>
    <xf numFmtId="0" fontId="14" fillId="0" borderId="7" xfId="0" applyFont="1" applyFill="1" applyBorder="1" applyAlignment="1">
      <alignment horizontal="centerContinuous" vertical="center"/>
    </xf>
    <xf numFmtId="0" fontId="14" fillId="0" borderId="24" xfId="4" applyFont="1" applyFill="1" applyBorder="1"/>
    <xf numFmtId="0" fontId="14" fillId="0" borderId="61" xfId="4" applyNumberFormat="1" applyFont="1" applyFill="1" applyBorder="1" applyAlignment="1">
      <alignment vertical="center"/>
    </xf>
    <xf numFmtId="0" fontId="14" fillId="0" borderId="29" xfId="4" applyFont="1" applyFill="1" applyBorder="1"/>
    <xf numFmtId="0" fontId="14" fillId="0" borderId="0" xfId="4" quotePrefix="1" applyFont="1" applyFill="1" applyBorder="1" applyAlignment="1"/>
    <xf numFmtId="0" fontId="14" fillId="0" borderId="70" xfId="4" applyFont="1" applyBorder="1"/>
    <xf numFmtId="0" fontId="14" fillId="0" borderId="40" xfId="4" applyFont="1" applyFill="1" applyBorder="1" applyAlignment="1">
      <alignment horizontal="centerContinuous"/>
    </xf>
    <xf numFmtId="0" fontId="14" fillId="6" borderId="6" xfId="4" applyFill="1" applyBorder="1" applyAlignment="1">
      <alignment horizontal="center" vertical="center"/>
    </xf>
    <xf numFmtId="0" fontId="14" fillId="6" borderId="7" xfId="4" applyFill="1" applyBorder="1" applyAlignment="1">
      <alignment horizontal="center" vertical="center"/>
    </xf>
    <xf numFmtId="0" fontId="14" fillId="0" borderId="0" xfId="3" applyFont="1" applyBorder="1" applyAlignment="1" applyProtection="1">
      <alignment vertical="center"/>
      <protection locked="0"/>
    </xf>
    <xf numFmtId="49" fontId="14" fillId="0" borderId="63" xfId="4" applyNumberFormat="1" applyFont="1" applyFill="1" applyBorder="1"/>
    <xf numFmtId="0" fontId="14" fillId="6" borderId="6" xfId="4" applyFill="1" applyBorder="1" applyAlignment="1">
      <alignment horizontal="centerContinuous" vertical="center"/>
    </xf>
    <xf numFmtId="0" fontId="14" fillId="6" borderId="7" xfId="4" applyFill="1" applyBorder="1" applyAlignment="1">
      <alignment horizontal="centerContinuous" vertical="center"/>
    </xf>
    <xf numFmtId="0" fontId="14" fillId="0" borderId="60" xfId="4" applyFont="1" applyFill="1" applyBorder="1"/>
    <xf numFmtId="0" fontId="14" fillId="0" borderId="22" xfId="4" applyFont="1" applyFill="1" applyBorder="1"/>
    <xf numFmtId="0" fontId="14" fillId="0" borderId="63" xfId="4" applyNumberFormat="1" applyFont="1" applyFill="1" applyBorder="1"/>
    <xf numFmtId="49" fontId="14" fillId="0" borderId="34" xfId="4" applyNumberFormat="1" applyFont="1" applyFill="1" applyBorder="1"/>
    <xf numFmtId="0" fontId="14" fillId="0" borderId="39" xfId="4" applyFont="1" applyFill="1" applyBorder="1"/>
    <xf numFmtId="0" fontId="14" fillId="0" borderId="61" xfId="4" applyFont="1" applyFill="1" applyBorder="1"/>
    <xf numFmtId="0" fontId="14" fillId="6" borderId="6" xfId="4" applyFont="1" applyFill="1" applyBorder="1" applyAlignment="1">
      <alignment horizontal="centerContinuous" vertical="center"/>
    </xf>
    <xf numFmtId="0" fontId="14" fillId="0" borderId="75" xfId="4" applyFont="1" applyFill="1" applyBorder="1" applyAlignment="1">
      <alignment horizontal="centerContinuous"/>
    </xf>
    <xf numFmtId="0" fontId="14" fillId="0" borderId="23" xfId="4" applyFont="1" applyFill="1" applyBorder="1" applyAlignment="1">
      <alignment horizontal="centerContinuous"/>
    </xf>
    <xf numFmtId="0" fontId="14" fillId="0" borderId="74" xfId="4" applyFont="1" applyFill="1" applyBorder="1" applyAlignment="1">
      <alignment horizontal="centerContinuous"/>
    </xf>
    <xf numFmtId="0" fontId="14" fillId="0" borderId="34" xfId="4" applyFont="1" applyFill="1" applyBorder="1" applyAlignment="1">
      <alignment horizontal="centerContinuous"/>
    </xf>
    <xf numFmtId="0" fontId="14" fillId="0" borderId="35" xfId="4" applyFont="1" applyFill="1" applyBorder="1" applyAlignment="1">
      <alignment horizontal="centerContinuous"/>
    </xf>
    <xf numFmtId="0" fontId="14" fillId="0" borderId="37" xfId="4" applyFont="1" applyFill="1" applyBorder="1" applyAlignment="1">
      <alignment horizontal="centerContinuous"/>
    </xf>
    <xf numFmtId="0" fontId="14" fillId="0" borderId="61" xfId="4" applyFont="1" applyFill="1" applyBorder="1" applyAlignment="1">
      <alignment horizontal="centerContinuous"/>
    </xf>
    <xf numFmtId="0" fontId="14" fillId="0" borderId="60" xfId="4" applyFont="1" applyFill="1" applyBorder="1" applyAlignment="1">
      <alignment horizontal="centerContinuous"/>
    </xf>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5" borderId="17" xfId="4" applyFont="1" applyFill="1" applyBorder="1" applyAlignment="1">
      <alignment horizontal="center"/>
    </xf>
    <xf numFmtId="0" fontId="14" fillId="5" borderId="18" xfId="4" applyFont="1" applyFill="1" applyBorder="1" applyAlignment="1">
      <alignment horizontal="center"/>
    </xf>
    <xf numFmtId="0" fontId="14" fillId="5" borderId="19" xfId="4" applyFont="1" applyFill="1" applyBorder="1" applyAlignment="1">
      <alignment horizontal="center"/>
    </xf>
    <xf numFmtId="0" fontId="14" fillId="0" borderId="63" xfId="4" applyFont="1" applyBorder="1"/>
    <xf numFmtId="0" fontId="14" fillId="0" borderId="30" xfId="4" applyFont="1" applyBorder="1"/>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5" borderId="61" xfId="4" applyFont="1" applyFill="1" applyBorder="1" applyAlignment="1">
      <alignment horizontal="center"/>
    </xf>
    <xf numFmtId="0" fontId="14" fillId="5" borderId="0" xfId="4" applyFont="1" applyFill="1" applyBorder="1" applyAlignment="1">
      <alignment horizontal="center"/>
    </xf>
    <xf numFmtId="0" fontId="14" fillId="5" borderId="60" xfId="4" applyFont="1" applyFill="1" applyBorder="1" applyAlignment="1">
      <alignment horizontal="center"/>
    </xf>
    <xf numFmtId="0" fontId="14" fillId="0" borderId="22" xfId="4" applyFont="1" applyBorder="1"/>
    <xf numFmtId="0" fontId="14" fillId="0" borderId="34" xfId="4" applyFont="1" applyBorder="1"/>
    <xf numFmtId="0" fontId="14" fillId="0" borderId="63" xfId="4" applyFont="1" applyBorder="1"/>
    <xf numFmtId="0" fontId="14" fillId="0" borderId="30" xfId="4" applyFont="1" applyBorder="1"/>
    <xf numFmtId="0" fontId="14" fillId="0" borderId="35" xfId="4" applyFont="1" applyBorder="1"/>
    <xf numFmtId="0" fontId="14" fillId="5" borderId="61" xfId="4" applyFont="1" applyFill="1" applyBorder="1" applyAlignment="1">
      <alignment horizontal="center"/>
    </xf>
    <xf numFmtId="0" fontId="14" fillId="5" borderId="0" xfId="4" applyFont="1" applyFill="1" applyBorder="1" applyAlignment="1">
      <alignment horizontal="center"/>
    </xf>
    <xf numFmtId="0" fontId="14" fillId="5" borderId="60" xfId="4" applyFont="1" applyFill="1" applyBorder="1" applyAlignment="1">
      <alignment horizontal="center"/>
    </xf>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34" xfId="4" applyFont="1" applyBorder="1"/>
    <xf numFmtId="0" fontId="14" fillId="0" borderId="63" xfId="4" applyFont="1" applyBorder="1"/>
    <xf numFmtId="0" fontId="14" fillId="0" borderId="30" xfId="4" applyFont="1" applyBorder="1"/>
    <xf numFmtId="0" fontId="14" fillId="0" borderId="35" xfId="4" applyFont="1" applyBorder="1"/>
    <xf numFmtId="0" fontId="14" fillId="0" borderId="61" xfId="4" applyFont="1" applyBorder="1"/>
    <xf numFmtId="0" fontId="23" fillId="0" borderId="0" xfId="0" applyFont="1">
      <alignment vertical="center"/>
    </xf>
    <xf numFmtId="0" fontId="28" fillId="0" borderId="0" xfId="0" applyFont="1">
      <alignment vertical="center"/>
    </xf>
    <xf numFmtId="0" fontId="14" fillId="5" borderId="22" xfId="4" applyFont="1" applyFill="1" applyBorder="1" applyAlignment="1">
      <alignment horizontal="centerContinuous"/>
    </xf>
    <xf numFmtId="0" fontId="14" fillId="0" borderId="35" xfId="4" applyFont="1" applyFill="1" applyBorder="1" applyAlignment="1"/>
    <xf numFmtId="0" fontId="14" fillId="0" borderId="36" xfId="4" applyFont="1" applyFill="1" applyBorder="1" applyAlignment="1"/>
    <xf numFmtId="0" fontId="14" fillId="0" borderId="37" xfId="4" applyFont="1" applyFill="1" applyBorder="1" applyAlignment="1"/>
    <xf numFmtId="0" fontId="14" fillId="0" borderId="119" xfId="4" applyFont="1" applyFill="1" applyBorder="1" applyAlignment="1"/>
    <xf numFmtId="0" fontId="14" fillId="0" borderId="18" xfId="4" applyFont="1" applyFill="1" applyBorder="1" applyAlignment="1"/>
    <xf numFmtId="0" fontId="14" fillId="0" borderId="42" xfId="4" applyFont="1" applyFill="1" applyBorder="1" applyAlignment="1"/>
    <xf numFmtId="0" fontId="14" fillId="0" borderId="19" xfId="4" applyFont="1" applyFill="1" applyBorder="1" applyAlignment="1"/>
    <xf numFmtId="49" fontId="14" fillId="0" borderId="34" xfId="4" applyNumberFormat="1" applyFont="1" applyFill="1" applyBorder="1" applyAlignment="1"/>
    <xf numFmtId="49" fontId="14" fillId="0" borderId="61" xfId="4" applyNumberFormat="1" applyFont="1" applyFill="1" applyBorder="1" applyAlignment="1"/>
    <xf numFmtId="49" fontId="14" fillId="0" borderId="17" xfId="4" applyNumberFormat="1" applyFont="1" applyFill="1" applyBorder="1" applyAlignment="1"/>
    <xf numFmtId="0" fontId="29" fillId="0" borderId="0" xfId="0" applyFont="1">
      <alignment vertical="center"/>
    </xf>
    <xf numFmtId="0" fontId="24" fillId="0" borderId="0" xfId="6" applyFont="1"/>
    <xf numFmtId="0" fontId="24" fillId="0" borderId="0" xfId="8" applyFont="1" applyAlignment="1"/>
    <xf numFmtId="0" fontId="14" fillId="0" borderId="30" xfId="6" applyFont="1" applyFill="1" applyBorder="1" applyAlignment="1"/>
    <xf numFmtId="0" fontId="14" fillId="0" borderId="61" xfId="3" applyFont="1" applyBorder="1" applyAlignment="1" applyProtection="1">
      <alignment vertical="center"/>
      <protection locked="0"/>
    </xf>
    <xf numFmtId="0" fontId="14" fillId="0" borderId="14" xfId="3" applyFont="1" applyBorder="1" applyAlignment="1" applyProtection="1">
      <alignment vertical="center"/>
      <protection locked="0"/>
    </xf>
    <xf numFmtId="0" fontId="14" fillId="0" borderId="47" xfId="3" applyFont="1" applyBorder="1" applyAlignment="1" applyProtection="1">
      <alignment vertical="center"/>
      <protection locked="0"/>
    </xf>
    <xf numFmtId="177" fontId="14" fillId="0" borderId="63" xfId="2" applyNumberFormat="1" applyFont="1" applyBorder="1" applyAlignment="1">
      <alignment vertical="top"/>
    </xf>
    <xf numFmtId="177" fontId="3" fillId="0" borderId="64" xfId="1" applyNumberFormat="1" applyFont="1" applyBorder="1" applyAlignment="1">
      <alignment vertical="top"/>
    </xf>
    <xf numFmtId="0" fontId="14" fillId="0" borderId="27" xfId="4" applyFont="1" applyBorder="1"/>
    <xf numFmtId="0" fontId="14" fillId="0" borderId="0" xfId="4" applyFont="1" applyAlignment="1">
      <alignment horizontal="right"/>
    </xf>
    <xf numFmtId="0" fontId="14" fillId="0" borderId="27" xfId="4" applyBorder="1"/>
    <xf numFmtId="0" fontId="14" fillId="0" borderId="39" xfId="4" applyBorder="1"/>
    <xf numFmtId="0" fontId="14" fillId="0" borderId="22" xfId="4" applyBorder="1"/>
    <xf numFmtId="0" fontId="14" fillId="0" borderId="30" xfId="4" applyBorder="1"/>
    <xf numFmtId="0" fontId="14" fillId="0" borderId="6" xfId="4" applyBorder="1"/>
    <xf numFmtId="0" fontId="14" fillId="0" borderId="23" xfId="4" applyBorder="1"/>
    <xf numFmtId="0" fontId="14" fillId="0" borderId="34" xfId="4" applyFont="1" applyBorder="1"/>
    <xf numFmtId="0" fontId="14" fillId="0" borderId="63" xfId="4" applyFont="1" applyBorder="1"/>
    <xf numFmtId="0" fontId="14" fillId="0" borderId="30" xfId="4" applyFont="1" applyBorder="1"/>
    <xf numFmtId="0" fontId="14" fillId="0" borderId="35" xfId="4" applyFont="1" applyBorder="1"/>
    <xf numFmtId="0" fontId="14" fillId="0" borderId="31" xfId="4" applyBorder="1"/>
    <xf numFmtId="0" fontId="24" fillId="0" borderId="0" xfId="0" applyFont="1">
      <alignment vertical="center"/>
    </xf>
    <xf numFmtId="0" fontId="14" fillId="0" borderId="40" xfId="4" applyBorder="1"/>
    <xf numFmtId="0" fontId="14" fillId="0" borderId="34" xfId="4" applyFont="1" applyBorder="1"/>
    <xf numFmtId="0" fontId="14" fillId="0" borderId="63" xfId="4" applyFont="1" applyBorder="1"/>
    <xf numFmtId="0" fontId="14" fillId="0" borderId="30" xfId="4" applyFont="1" applyBorder="1"/>
    <xf numFmtId="0" fontId="14" fillId="0" borderId="35" xfId="4" applyFont="1" applyBorder="1"/>
    <xf numFmtId="0" fontId="24" fillId="0" borderId="0" xfId="0" applyFont="1">
      <alignment vertical="center"/>
    </xf>
    <xf numFmtId="0" fontId="3" fillId="9" borderId="8" xfId="2" applyFont="1" applyFill="1" applyBorder="1" applyAlignment="1" applyProtection="1">
      <alignment horizontal="center" vertical="center"/>
      <protection locked="0"/>
    </xf>
    <xf numFmtId="0" fontId="3" fillId="9" borderId="9" xfId="2" applyFont="1" applyFill="1" applyBorder="1" applyAlignment="1" applyProtection="1">
      <alignment horizontal="center" vertical="center"/>
      <protection locked="0"/>
    </xf>
    <xf numFmtId="0" fontId="3" fillId="0" borderId="9" xfId="2" applyFont="1" applyBorder="1" applyAlignment="1">
      <alignment horizontal="center" vertical="center"/>
    </xf>
    <xf numFmtId="0" fontId="3" fillId="9" borderId="10" xfId="2" applyFont="1" applyFill="1" applyBorder="1" applyAlignment="1" applyProtection="1">
      <alignment horizontal="center" vertical="center"/>
      <protection locked="0"/>
    </xf>
    <xf numFmtId="0" fontId="3" fillId="0" borderId="0" xfId="1" applyFont="1" applyBorder="1" applyProtection="1">
      <alignment vertical="center"/>
      <protection locked="0"/>
    </xf>
    <xf numFmtId="0" fontId="14" fillId="0" borderId="1" xfId="6" applyFont="1" applyFill="1" applyBorder="1" applyAlignment="1">
      <alignment vertical="center"/>
    </xf>
    <xf numFmtId="0" fontId="14" fillId="0" borderId="2" xfId="6" applyFont="1" applyFill="1" applyBorder="1" applyAlignment="1">
      <alignment vertical="center"/>
    </xf>
    <xf numFmtId="0" fontId="14" fillId="0" borderId="0" xfId="6" applyFont="1" applyBorder="1" applyAlignment="1">
      <alignment horizontal="right"/>
    </xf>
    <xf numFmtId="0" fontId="14" fillId="0" borderId="0" xfId="6" applyFont="1" applyFill="1" applyBorder="1" applyAlignment="1">
      <alignment vertical="center"/>
    </xf>
    <xf numFmtId="0" fontId="13" fillId="0" borderId="0" xfId="6" applyFont="1" applyFill="1" applyBorder="1" applyAlignment="1">
      <alignment vertical="center"/>
    </xf>
    <xf numFmtId="0" fontId="14" fillId="7" borderId="0" xfId="6" applyFont="1" applyFill="1" applyAlignment="1">
      <alignment shrinkToFit="1"/>
    </xf>
    <xf numFmtId="0" fontId="3" fillId="0" borderId="26" xfId="7" applyBorder="1">
      <alignment vertical="center"/>
    </xf>
    <xf numFmtId="0" fontId="3" fillId="0" borderId="65" xfId="7" applyBorder="1">
      <alignment vertical="center"/>
    </xf>
    <xf numFmtId="0" fontId="3" fillId="0" borderId="66" xfId="7" applyBorder="1">
      <alignment vertical="center"/>
    </xf>
    <xf numFmtId="0" fontId="14" fillId="0" borderId="4" xfId="6" applyFont="1" applyFill="1" applyBorder="1" applyAlignment="1">
      <alignment vertical="center"/>
    </xf>
    <xf numFmtId="0" fontId="14" fillId="0" borderId="0" xfId="6" applyFont="1" applyAlignment="1">
      <alignment shrinkToFit="1"/>
    </xf>
    <xf numFmtId="0" fontId="14" fillId="0" borderId="0" xfId="6" quotePrefix="1" applyFont="1" applyBorder="1" applyAlignment="1">
      <alignment horizontal="right"/>
    </xf>
    <xf numFmtId="49" fontId="14" fillId="0" borderId="0" xfId="6" applyNumberFormat="1" applyFont="1" applyFill="1" applyBorder="1" applyAlignment="1">
      <alignment vertical="center"/>
    </xf>
    <xf numFmtId="0" fontId="14" fillId="0" borderId="4" xfId="6" applyFont="1" applyBorder="1" applyAlignment="1">
      <alignment horizontal="right"/>
    </xf>
    <xf numFmtId="0" fontId="14" fillId="7" borderId="0" xfId="6" applyFont="1" applyFill="1"/>
    <xf numFmtId="0" fontId="14" fillId="0" borderId="43" xfId="6" applyFont="1" applyBorder="1"/>
    <xf numFmtId="49" fontId="14" fillId="0" borderId="20" xfId="6" applyNumberFormat="1" applyFont="1" applyBorder="1"/>
    <xf numFmtId="49" fontId="17" fillId="0" borderId="20" xfId="6" applyNumberFormat="1" applyFont="1" applyBorder="1"/>
    <xf numFmtId="49" fontId="17" fillId="0" borderId="44" xfId="6" applyNumberFormat="1" applyFont="1" applyBorder="1"/>
    <xf numFmtId="0" fontId="14" fillId="0" borderId="63" xfId="6" applyFont="1" applyBorder="1" applyAlignment="1"/>
    <xf numFmtId="0" fontId="14" fillId="0" borderId="30" xfId="6" applyFont="1" applyBorder="1" applyAlignment="1"/>
    <xf numFmtId="0" fontId="14" fillId="0" borderId="64" xfId="6" applyFont="1" applyBorder="1" applyAlignment="1"/>
    <xf numFmtId="49" fontId="14" fillId="0" borderId="30" xfId="2" applyNumberFormat="1" applyFont="1" applyFill="1" applyBorder="1" applyAlignment="1">
      <alignment vertical="center"/>
    </xf>
    <xf numFmtId="49" fontId="14" fillId="0" borderId="75" xfId="2" applyNumberFormat="1" applyFont="1" applyFill="1" applyBorder="1" applyAlignment="1">
      <alignment vertical="center"/>
    </xf>
    <xf numFmtId="49" fontId="14" fillId="0" borderId="24" xfId="2" applyNumberFormat="1" applyFont="1" applyFill="1" applyBorder="1" applyAlignment="1">
      <alignment vertical="center"/>
    </xf>
    <xf numFmtId="49" fontId="0" fillId="0" borderId="22" xfId="0" applyNumberFormat="1" applyFont="1" applyBorder="1" applyAlignment="1">
      <alignment vertical="center"/>
    </xf>
    <xf numFmtId="49" fontId="3" fillId="0" borderId="24" xfId="0" applyNumberFormat="1" applyFont="1" applyBorder="1" applyAlignment="1">
      <alignment vertical="center"/>
    </xf>
    <xf numFmtId="49" fontId="0" fillId="0" borderId="27" xfId="0" applyNumberFormat="1" applyFont="1" applyBorder="1" applyAlignment="1">
      <alignment vertical="center"/>
    </xf>
    <xf numFmtId="49" fontId="3" fillId="0" borderId="64" xfId="0" applyNumberFormat="1" applyFont="1" applyBorder="1" applyAlignment="1">
      <alignment vertical="center"/>
    </xf>
    <xf numFmtId="49" fontId="3" fillId="0" borderId="31" xfId="0" applyNumberFormat="1" applyFont="1" applyBorder="1" applyAlignment="1">
      <alignment vertical="center"/>
    </xf>
    <xf numFmtId="49" fontId="14" fillId="0" borderId="30" xfId="2" applyNumberFormat="1" applyFont="1" applyFill="1" applyBorder="1" applyAlignment="1">
      <alignment vertical="center" wrapText="1"/>
    </xf>
    <xf numFmtId="49" fontId="14" fillId="0" borderId="64" xfId="2" applyNumberFormat="1" applyFont="1" applyFill="1" applyBorder="1" applyAlignment="1">
      <alignment vertical="center" wrapText="1"/>
    </xf>
    <xf numFmtId="0" fontId="14" fillId="5" borderId="5" xfId="1" applyFont="1" applyFill="1" applyBorder="1" applyAlignment="1">
      <alignment horizontal="centerContinuous" vertical="center"/>
    </xf>
    <xf numFmtId="0" fontId="14" fillId="5" borderId="6" xfId="1" applyFont="1" applyFill="1" applyBorder="1" applyAlignment="1">
      <alignment horizontal="centerContinuous" vertical="center"/>
    </xf>
    <xf numFmtId="0" fontId="14" fillId="5" borderId="7" xfId="1" applyFont="1" applyFill="1" applyBorder="1" applyAlignment="1">
      <alignment horizontal="centerContinuous" vertical="center"/>
    </xf>
    <xf numFmtId="49" fontId="14" fillId="0" borderId="23" xfId="2" applyNumberFormat="1" applyFont="1" applyFill="1" applyBorder="1" applyAlignment="1">
      <alignment vertical="center"/>
    </xf>
    <xf numFmtId="49" fontId="14" fillId="0" borderId="74" xfId="2" applyNumberFormat="1" applyFont="1" applyFill="1" applyBorder="1" applyAlignment="1">
      <alignment vertical="center"/>
    </xf>
    <xf numFmtId="49" fontId="14" fillId="0" borderId="64" xfId="2" applyNumberFormat="1" applyFont="1" applyFill="1" applyBorder="1" applyAlignment="1">
      <alignment vertical="center"/>
    </xf>
    <xf numFmtId="49" fontId="14" fillId="0" borderId="30" xfId="0" applyNumberFormat="1" applyFont="1" applyFill="1" applyBorder="1" applyAlignment="1">
      <alignment vertical="center"/>
    </xf>
    <xf numFmtId="49" fontId="14" fillId="0" borderId="64" xfId="0" applyNumberFormat="1" applyFont="1" applyFill="1" applyBorder="1" applyAlignment="1">
      <alignment vertical="center"/>
    </xf>
    <xf numFmtId="49" fontId="14" fillId="0" borderId="30" xfId="0" applyNumberFormat="1" applyFont="1" applyBorder="1" applyAlignment="1">
      <alignment vertical="center"/>
    </xf>
    <xf numFmtId="49" fontId="14" fillId="0" borderId="65" xfId="4" quotePrefix="1" applyNumberFormat="1" applyFont="1" applyBorder="1" applyAlignment="1">
      <alignment horizontal="center" vertical="center"/>
    </xf>
    <xf numFmtId="0" fontId="14" fillId="0" borderId="27" xfId="4" applyFont="1" applyFill="1" applyBorder="1" applyAlignment="1">
      <alignment horizontal="center" vertical="center"/>
    </xf>
    <xf numFmtId="0" fontId="14" fillId="0" borderId="27" xfId="4" applyBorder="1" applyAlignment="1">
      <alignment horizontal="center" vertical="center"/>
    </xf>
    <xf numFmtId="0" fontId="14" fillId="0" borderId="27" xfId="4" applyFont="1" applyBorder="1" applyAlignment="1">
      <alignment horizontal="center" vertical="center"/>
    </xf>
    <xf numFmtId="0" fontId="14" fillId="0" borderId="22" xfId="4" applyBorder="1" applyAlignment="1">
      <alignment horizontal="center" vertical="center"/>
    </xf>
    <xf numFmtId="0" fontId="14" fillId="0" borderId="14" xfId="4" applyBorder="1" applyAlignment="1">
      <alignment shrinkToFit="1"/>
    </xf>
    <xf numFmtId="0" fontId="14" fillId="0" borderId="15" xfId="4" applyBorder="1" applyAlignment="1">
      <alignment shrinkToFit="1"/>
    </xf>
    <xf numFmtId="0" fontId="14" fillId="0" borderId="16" xfId="4" applyBorder="1" applyAlignment="1">
      <alignment shrinkToFit="1"/>
    </xf>
    <xf numFmtId="0" fontId="14" fillId="0" borderId="17" xfId="4" applyBorder="1" applyAlignment="1">
      <alignment shrinkToFit="1"/>
    </xf>
    <xf numFmtId="0" fontId="14" fillId="0" borderId="18" xfId="4" applyBorder="1" applyAlignment="1">
      <alignment shrinkToFit="1"/>
    </xf>
    <xf numFmtId="0" fontId="14" fillId="0" borderId="19" xfId="4" applyBorder="1" applyAlignment="1">
      <alignment shrinkToFit="1"/>
    </xf>
    <xf numFmtId="0" fontId="14" fillId="0" borderId="11" xfId="6" applyFont="1" applyBorder="1"/>
    <xf numFmtId="0" fontId="14" fillId="0" borderId="20" xfId="6" applyFont="1" applyBorder="1"/>
    <xf numFmtId="0" fontId="14" fillId="0" borderId="44" xfId="6" applyFont="1" applyBorder="1"/>
    <xf numFmtId="49" fontId="11" fillId="0" borderId="4" xfId="6" applyNumberFormat="1" applyBorder="1"/>
    <xf numFmtId="0" fontId="14" fillId="0" borderId="4" xfId="4" applyFont="1" applyBorder="1" applyAlignment="1">
      <alignment horizontal="right"/>
    </xf>
    <xf numFmtId="0" fontId="14" fillId="0" borderId="0" xfId="4" applyFont="1" applyBorder="1" applyAlignment="1">
      <alignment horizontal="right"/>
    </xf>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34" xfId="4" applyFont="1" applyBorder="1"/>
    <xf numFmtId="49" fontId="14" fillId="0" borderId="0" xfId="4" quotePrefix="1" applyNumberFormat="1" applyAlignment="1">
      <alignment horizontal="right"/>
    </xf>
    <xf numFmtId="0" fontId="14" fillId="0" borderId="63" xfId="4" applyFont="1" applyBorder="1"/>
    <xf numFmtId="0" fontId="14" fillId="0" borderId="30" xfId="4" applyFont="1" applyBorder="1"/>
    <xf numFmtId="0" fontId="14" fillId="0" borderId="35" xfId="4" applyFont="1" applyBorder="1"/>
    <xf numFmtId="0" fontId="24" fillId="0" borderId="0" xfId="0" applyFont="1">
      <alignment vertical="center"/>
    </xf>
    <xf numFmtId="49" fontId="24" fillId="0" borderId="0" xfId="0" applyNumberFormat="1" applyFont="1" applyFill="1">
      <alignment vertical="center"/>
    </xf>
    <xf numFmtId="49" fontId="14" fillId="0" borderId="0" xfId="4" applyNumberFormat="1" applyFill="1" applyBorder="1" applyAlignment="1">
      <alignment vertical="center"/>
    </xf>
    <xf numFmtId="49" fontId="14" fillId="0" borderId="26" xfId="4" applyNumberFormat="1" applyBorder="1" applyAlignment="1">
      <alignment horizontal="center" vertical="center"/>
    </xf>
    <xf numFmtId="0" fontId="14" fillId="0" borderId="4" xfId="6" applyFont="1" applyBorder="1" applyAlignment="1">
      <alignment horizontal="right"/>
    </xf>
    <xf numFmtId="0" fontId="14" fillId="0" borderId="0" xfId="6" applyFont="1" applyBorder="1" applyAlignment="1">
      <alignment horizontal="right"/>
    </xf>
    <xf numFmtId="0" fontId="14" fillId="0" borderId="4" xfId="4" applyFont="1" applyBorder="1" applyAlignment="1">
      <alignment horizontal="right"/>
    </xf>
    <xf numFmtId="0" fontId="14" fillId="0" borderId="0" xfId="4" applyFont="1" applyBorder="1" applyAlignment="1">
      <alignment horizontal="right"/>
    </xf>
    <xf numFmtId="0" fontId="14" fillId="5" borderId="29" xfId="4" applyFont="1" applyFill="1" applyBorder="1"/>
    <xf numFmtId="0" fontId="14" fillId="0" borderId="34" xfId="4" applyFont="1" applyFill="1" applyBorder="1"/>
    <xf numFmtId="0" fontId="14" fillId="0" borderId="105" xfId="4" applyFont="1" applyFill="1" applyBorder="1"/>
    <xf numFmtId="0" fontId="14" fillId="0" borderId="34" xfId="4" applyFont="1" applyBorder="1"/>
    <xf numFmtId="0" fontId="14" fillId="0" borderId="30" xfId="4" applyBorder="1"/>
    <xf numFmtId="0" fontId="14" fillId="0" borderId="63" xfId="4" applyFont="1" applyBorder="1"/>
    <xf numFmtId="0" fontId="14" fillId="0" borderId="31" xfId="4" applyFont="1" applyBorder="1"/>
    <xf numFmtId="0" fontId="14" fillId="0" borderId="69" xfId="4" applyBorder="1"/>
    <xf numFmtId="0" fontId="14" fillId="0" borderId="65" xfId="4" applyBorder="1"/>
    <xf numFmtId="0" fontId="14" fillId="0" borderId="15" xfId="4" applyBorder="1"/>
    <xf numFmtId="0" fontId="14" fillId="0" borderId="31" xfId="4" applyBorder="1"/>
    <xf numFmtId="0" fontId="14" fillId="0" borderId="41" xfId="4" applyBorder="1"/>
    <xf numFmtId="0" fontId="14" fillId="0" borderId="0" xfId="4" quotePrefix="1" applyFont="1" applyAlignment="1">
      <alignment horizontal="right"/>
    </xf>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0" xfId="4" applyFont="1" applyAlignment="1">
      <alignment horizontal="right"/>
    </xf>
    <xf numFmtId="0" fontId="14" fillId="0" borderId="4" xfId="4" applyFont="1" applyFill="1" applyBorder="1" applyAlignment="1">
      <alignment horizontal="right"/>
    </xf>
    <xf numFmtId="0" fontId="14" fillId="0" borderId="0" xfId="4" applyFont="1" applyFill="1" applyAlignment="1">
      <alignment horizontal="right"/>
    </xf>
    <xf numFmtId="0" fontId="14" fillId="0" borderId="0" xfId="4" applyFont="1" applyFill="1" applyBorder="1" applyAlignment="1">
      <alignment horizontal="right"/>
    </xf>
    <xf numFmtId="49" fontId="14" fillId="0" borderId="0" xfId="4" quotePrefix="1" applyNumberFormat="1" applyAlignment="1">
      <alignment horizontal="right"/>
    </xf>
    <xf numFmtId="0" fontId="14" fillId="0" borderId="18" xfId="4" applyBorder="1"/>
    <xf numFmtId="0" fontId="14" fillId="0" borderId="28" xfId="4" applyBorder="1"/>
    <xf numFmtId="0" fontId="14" fillId="0" borderId="29" xfId="4" applyBorder="1"/>
    <xf numFmtId="0" fontId="14" fillId="0" borderId="35" xfId="4" applyBorder="1"/>
    <xf numFmtId="0" fontId="14" fillId="0" borderId="5" xfId="4" applyBorder="1"/>
    <xf numFmtId="0" fontId="14" fillId="0" borderId="6" xfId="4" applyBorder="1"/>
    <xf numFmtId="0" fontId="14" fillId="0" borderId="27" xfId="4" applyBorder="1"/>
    <xf numFmtId="0" fontId="14" fillId="0" borderId="22" xfId="4" applyBorder="1"/>
    <xf numFmtId="0" fontId="14" fillId="0" borderId="39" xfId="4" applyBorder="1"/>
    <xf numFmtId="0" fontId="14" fillId="0" borderId="23" xfId="4" applyBorder="1"/>
    <xf numFmtId="0" fontId="14" fillId="0" borderId="27" xfId="4" applyFont="1" applyBorder="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0" xfId="4" applyFont="1" applyBorder="1"/>
    <xf numFmtId="0" fontId="14" fillId="0" borderId="28" xfId="4" applyFont="1" applyBorder="1"/>
    <xf numFmtId="0" fontId="14" fillId="0" borderId="29" xfId="4" applyFont="1" applyBorder="1"/>
    <xf numFmtId="0" fontId="14" fillId="0" borderId="35" xfId="4" applyFont="1" applyBorder="1"/>
    <xf numFmtId="0" fontId="14" fillId="0" borderId="5" xfId="4" applyFont="1" applyBorder="1"/>
    <xf numFmtId="0" fontId="14" fillId="0" borderId="6" xfId="4" applyFont="1" applyBorder="1"/>
    <xf numFmtId="0" fontId="14" fillId="0" borderId="0" xfId="0" applyFont="1" applyFill="1" applyAlignment="1">
      <alignment horizontal="right" vertical="center"/>
    </xf>
    <xf numFmtId="0" fontId="24" fillId="0" borderId="0" xfId="0" applyFont="1">
      <alignment vertical="center"/>
    </xf>
    <xf numFmtId="0" fontId="14" fillId="0" borderId="67" xfId="4" applyBorder="1"/>
    <xf numFmtId="0" fontId="14" fillId="0" borderId="40" xfId="4" applyBorder="1"/>
    <xf numFmtId="0" fontId="14" fillId="0" borderId="91" xfId="4" applyBorder="1"/>
    <xf numFmtId="49" fontId="14" fillId="0" borderId="0" xfId="0" applyNumberFormat="1" applyFont="1">
      <alignment vertical="center"/>
    </xf>
    <xf numFmtId="20" fontId="14" fillId="5" borderId="91" xfId="4" applyNumberFormat="1" applyFont="1" applyFill="1" applyBorder="1" applyAlignment="1">
      <alignment horizontal="centerContinuous" vertical="center"/>
    </xf>
    <xf numFmtId="20" fontId="14" fillId="5" borderId="92" xfId="4" applyNumberFormat="1" applyFont="1" applyFill="1" applyBorder="1" applyAlignment="1">
      <alignment horizontal="centerContinuous" vertical="center"/>
    </xf>
    <xf numFmtId="20" fontId="14" fillId="5" borderId="90" xfId="4" applyNumberFormat="1" applyFont="1" applyFill="1" applyBorder="1" applyAlignment="1">
      <alignment horizontal="centerContinuous" vertical="center"/>
    </xf>
    <xf numFmtId="0" fontId="14" fillId="0" borderId="4" xfId="6" applyFont="1" applyBorder="1" applyAlignment="1">
      <alignment horizontal="right"/>
    </xf>
    <xf numFmtId="0" fontId="14" fillId="0" borderId="0" xfId="6" applyFont="1" applyBorder="1" applyAlignment="1">
      <alignment horizontal="right"/>
    </xf>
    <xf numFmtId="0" fontId="14" fillId="5" borderId="29" xfId="4" applyFont="1" applyFill="1" applyBorder="1"/>
    <xf numFmtId="0" fontId="14" fillId="0" borderId="4" xfId="4" applyFont="1" applyBorder="1" applyAlignment="1">
      <alignment horizontal="right"/>
    </xf>
    <xf numFmtId="0" fontId="14" fillId="0" borderId="0" xfId="4" applyFont="1" applyBorder="1" applyAlignment="1">
      <alignment horizontal="right"/>
    </xf>
    <xf numFmtId="0" fontId="14" fillId="0" borderId="18" xfId="4" applyBorder="1"/>
    <xf numFmtId="0" fontId="14" fillId="0" borderId="63" xfId="4" applyBorder="1"/>
    <xf numFmtId="0" fontId="14" fillId="0" borderId="30" xfId="4" applyBorder="1"/>
    <xf numFmtId="0" fontId="14" fillId="0" borderId="28" xfId="4" applyBorder="1"/>
    <xf numFmtId="0" fontId="14" fillId="0" borderId="29" xfId="4" applyBorder="1"/>
    <xf numFmtId="0" fontId="14" fillId="0" borderId="35" xfId="4" applyBorder="1"/>
    <xf numFmtId="0" fontId="14" fillId="0" borderId="5" xfId="4" applyBorder="1"/>
    <xf numFmtId="0" fontId="14" fillId="0" borderId="6" xfId="4" applyBorder="1"/>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34" xfId="4" applyFont="1" applyBorder="1"/>
    <xf numFmtId="0" fontId="14" fillId="0" borderId="4" xfId="4" applyFont="1" applyFill="1" applyBorder="1" applyAlignment="1">
      <alignment horizontal="right"/>
    </xf>
    <xf numFmtId="0" fontId="14" fillId="0" borderId="0" xfId="4" applyFont="1" applyFill="1" applyBorder="1" applyAlignment="1">
      <alignment horizontal="right"/>
    </xf>
    <xf numFmtId="0" fontId="14" fillId="0" borderId="0" xfId="4" quotePrefix="1" applyFont="1" applyAlignment="1">
      <alignment horizontal="right"/>
    </xf>
    <xf numFmtId="0" fontId="14" fillId="0" borderId="0" xfId="4" applyFont="1" applyFill="1" applyAlignment="1">
      <alignment horizontal="right"/>
    </xf>
    <xf numFmtId="0" fontId="14" fillId="0" borderId="63" xfId="4" applyFont="1" applyBorder="1"/>
    <xf numFmtId="0" fontId="14" fillId="0" borderId="31" xfId="4" applyFont="1" applyBorder="1"/>
    <xf numFmtId="0" fontId="14" fillId="0" borderId="69" xfId="4" applyBorder="1"/>
    <xf numFmtId="0" fontId="14" fillId="0" borderId="65" xfId="4" applyBorder="1"/>
    <xf numFmtId="0" fontId="14" fillId="0" borderId="15" xfId="4" applyBorder="1"/>
    <xf numFmtId="0" fontId="14" fillId="0" borderId="31" xfId="4" applyBorder="1"/>
    <xf numFmtId="0" fontId="14" fillId="0" borderId="41" xfId="4" applyBorder="1"/>
    <xf numFmtId="0" fontId="14" fillId="0" borderId="34" xfId="4" applyFont="1" applyFill="1" applyBorder="1"/>
    <xf numFmtId="0" fontId="14" fillId="0" borderId="105" xfId="4" applyFont="1" applyFill="1" applyBorder="1"/>
    <xf numFmtId="0" fontId="14" fillId="0" borderId="27" xfId="4" applyFont="1" applyBorder="1"/>
    <xf numFmtId="0" fontId="14" fillId="0" borderId="27" xfId="4" applyBorder="1"/>
    <xf numFmtId="0" fontId="14" fillId="0" borderId="39" xfId="4" applyBorder="1"/>
    <xf numFmtId="0" fontId="14" fillId="0" borderId="22" xfId="4" applyBorder="1"/>
    <xf numFmtId="0" fontId="14" fillId="0" borderId="23" xfId="4" applyBorder="1"/>
    <xf numFmtId="0" fontId="14" fillId="0" borderId="30" xfId="4" applyFont="1" applyBorder="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5" xfId="4" applyFont="1" applyBorder="1"/>
    <xf numFmtId="0" fontId="14" fillId="0" borderId="6" xfId="4" applyFont="1" applyBorder="1"/>
    <xf numFmtId="0" fontId="14" fillId="0" borderId="28" xfId="4" applyFont="1" applyBorder="1"/>
    <xf numFmtId="0" fontId="14" fillId="0" borderId="29" xfId="4" applyFont="1" applyBorder="1"/>
    <xf numFmtId="0" fontId="14" fillId="0" borderId="35" xfId="4" applyFont="1" applyBorder="1"/>
    <xf numFmtId="0" fontId="14" fillId="0" borderId="0" xfId="0" applyFont="1" applyFill="1" applyAlignment="1">
      <alignment horizontal="right" vertical="center"/>
    </xf>
    <xf numFmtId="0" fontId="24" fillId="0" borderId="0" xfId="0" applyFont="1">
      <alignment vertical="center"/>
    </xf>
    <xf numFmtId="0" fontId="14" fillId="0" borderId="67" xfId="4" applyBorder="1"/>
    <xf numFmtId="0" fontId="14" fillId="0" borderId="40" xfId="4" applyBorder="1"/>
    <xf numFmtId="0" fontId="14" fillId="0" borderId="91" xfId="4" applyBorder="1"/>
    <xf numFmtId="49" fontId="14" fillId="0" borderId="0" xfId="4" applyNumberFormat="1" applyFont="1" applyBorder="1" applyAlignment="1">
      <alignment vertical="center"/>
    </xf>
    <xf numFmtId="0" fontId="24" fillId="0" borderId="0" xfId="0" applyNumberFormat="1" applyFont="1" applyFill="1">
      <alignment vertical="center"/>
    </xf>
    <xf numFmtId="0" fontId="14" fillId="0" borderId="4" xfId="6" quotePrefix="1" applyFont="1" applyFill="1" applyBorder="1" applyAlignment="1">
      <alignment horizontal="right"/>
    </xf>
    <xf numFmtId="0" fontId="14" fillId="0" borderId="0" xfId="4" applyNumberFormat="1" applyFont="1" applyFill="1" applyBorder="1"/>
    <xf numFmtId="0" fontId="14" fillId="0" borderId="75" xfId="4" applyFont="1" applyFill="1" applyBorder="1" applyAlignment="1">
      <alignment horizontal="centerContinuous" vertical="center"/>
    </xf>
    <xf numFmtId="0" fontId="14" fillId="0" borderId="23" xfId="4" applyFont="1" applyFill="1" applyBorder="1" applyAlignment="1">
      <alignment horizontal="centerContinuous" vertical="center"/>
    </xf>
    <xf numFmtId="0" fontId="14" fillId="0" borderId="74" xfId="4" applyFont="1" applyFill="1" applyBorder="1" applyAlignment="1">
      <alignment horizontal="centerContinuous" vertical="center"/>
    </xf>
    <xf numFmtId="0" fontId="14" fillId="0" borderId="34" xfId="4" applyFont="1" applyFill="1" applyBorder="1" applyAlignment="1">
      <alignment horizontal="centerContinuous" vertical="center"/>
    </xf>
    <xf numFmtId="0" fontId="14" fillId="0" borderId="35" xfId="4" applyFont="1" applyFill="1" applyBorder="1" applyAlignment="1">
      <alignment horizontal="centerContinuous" vertical="center"/>
    </xf>
    <xf numFmtId="0" fontId="14" fillId="0" borderId="37" xfId="4" applyFont="1" applyFill="1" applyBorder="1" applyAlignment="1">
      <alignment horizontal="centerContinuous" vertical="center"/>
    </xf>
    <xf numFmtId="0" fontId="14" fillId="0" borderId="67" xfId="4" applyFont="1" applyFill="1" applyBorder="1" applyAlignment="1">
      <alignment horizontal="centerContinuous" vertical="center"/>
    </xf>
    <xf numFmtId="0" fontId="14" fillId="0" borderId="40" xfId="4" applyFont="1" applyFill="1" applyBorder="1" applyAlignment="1">
      <alignment horizontal="centerContinuous" vertical="center"/>
    </xf>
    <xf numFmtId="0" fontId="14" fillId="0" borderId="68" xfId="4" applyFont="1" applyFill="1" applyBorder="1" applyAlignment="1">
      <alignment horizontal="centerContinuous" vertical="center"/>
    </xf>
    <xf numFmtId="49" fontId="17" fillId="0" borderId="11" xfId="6" applyNumberFormat="1" applyFont="1" applyFill="1" applyBorder="1"/>
    <xf numFmtId="0" fontId="14" fillId="0" borderId="63" xfId="4" applyFont="1" applyFill="1" applyBorder="1" applyAlignment="1">
      <alignment horizontal="centerContinuous" vertical="center"/>
    </xf>
    <xf numFmtId="0" fontId="14" fillId="0" borderId="30" xfId="4" applyFont="1" applyFill="1" applyBorder="1" applyAlignment="1">
      <alignment horizontal="centerContinuous" vertical="center"/>
    </xf>
    <xf numFmtId="0" fontId="14" fillId="0" borderId="64" xfId="4" applyFont="1" applyFill="1" applyBorder="1" applyAlignment="1">
      <alignment horizontal="centerContinuous" vertical="center"/>
    </xf>
    <xf numFmtId="0" fontId="14" fillId="0" borderId="0" xfId="0" applyFont="1" applyFill="1" applyBorder="1">
      <alignment vertical="center"/>
    </xf>
    <xf numFmtId="0" fontId="14" fillId="0" borderId="29" xfId="4" applyFont="1" applyFill="1" applyBorder="1"/>
    <xf numFmtId="0" fontId="14" fillId="0" borderId="33" xfId="4" applyFont="1" applyFill="1" applyBorder="1"/>
    <xf numFmtId="0" fontId="14" fillId="0" borderId="0" xfId="6" applyFont="1" applyFill="1" applyBorder="1" applyAlignment="1">
      <alignment horizontal="right"/>
    </xf>
    <xf numFmtId="0" fontId="14" fillId="0" borderId="0" xfId="6" quotePrefix="1" applyFont="1" applyFill="1" applyBorder="1" applyAlignment="1">
      <alignment horizontal="right"/>
    </xf>
    <xf numFmtId="0" fontId="14" fillId="0" borderId="5" xfId="0" applyFont="1" applyFill="1" applyBorder="1" applyAlignment="1">
      <alignment horizontal="centerContinuous" vertical="center"/>
    </xf>
    <xf numFmtId="0" fontId="14" fillId="0" borderId="8" xfId="0" applyFont="1" applyFill="1" applyBorder="1" applyAlignment="1">
      <alignment horizontal="centerContinuous" vertical="center"/>
    </xf>
    <xf numFmtId="0" fontId="14" fillId="0" borderId="72" xfId="0" applyFont="1" applyFill="1" applyBorder="1" applyAlignment="1">
      <alignment horizontal="centerContinuous" vertical="center"/>
    </xf>
    <xf numFmtId="0" fontId="14" fillId="0" borderId="73" xfId="0" applyFont="1" applyFill="1" applyBorder="1" applyAlignment="1">
      <alignment horizontal="centerContinuous" vertical="center"/>
    </xf>
    <xf numFmtId="0" fontId="14" fillId="0" borderId="5" xfId="4" applyFont="1" applyFill="1" applyBorder="1" applyAlignment="1">
      <alignment horizontal="left" vertical="center"/>
    </xf>
    <xf numFmtId="0" fontId="14" fillId="0" borderId="6" xfId="4" applyFont="1" applyFill="1" applyBorder="1" applyAlignment="1">
      <alignment horizontal="left" vertical="center"/>
    </xf>
    <xf numFmtId="0" fontId="14" fillId="0" borderId="7" xfId="4" applyFont="1" applyFill="1" applyBorder="1" applyAlignment="1">
      <alignment horizontal="left" vertical="center"/>
    </xf>
    <xf numFmtId="0" fontId="14" fillId="0" borderId="75" xfId="0" applyNumberFormat="1" applyFont="1" applyFill="1" applyBorder="1">
      <alignment vertical="center"/>
    </xf>
    <xf numFmtId="0" fontId="14" fillId="0" borderId="24" xfId="0" applyFont="1" applyFill="1" applyBorder="1">
      <alignment vertical="center"/>
    </xf>
    <xf numFmtId="0" fontId="14" fillId="0" borderId="22" xfId="0" applyFont="1" applyFill="1" applyBorder="1">
      <alignment vertical="center"/>
    </xf>
    <xf numFmtId="0" fontId="14" fillId="0" borderId="23" xfId="0" applyFont="1" applyFill="1" applyBorder="1">
      <alignment vertical="center"/>
    </xf>
    <xf numFmtId="0" fontId="14" fillId="0" borderId="74" xfId="0" applyFont="1" applyFill="1" applyBorder="1">
      <alignment vertical="center"/>
    </xf>
    <xf numFmtId="0" fontId="14" fillId="0" borderId="63" xfId="0" applyNumberFormat="1" applyFont="1" applyFill="1" applyBorder="1">
      <alignment vertical="center"/>
    </xf>
    <xf numFmtId="0" fontId="14" fillId="0" borderId="31" xfId="0" applyFont="1" applyFill="1" applyBorder="1">
      <alignment vertical="center"/>
    </xf>
    <xf numFmtId="0" fontId="14" fillId="0" borderId="27" xfId="0" applyFont="1" applyFill="1" applyBorder="1">
      <alignment vertical="center"/>
    </xf>
    <xf numFmtId="0" fontId="14" fillId="0" borderId="30" xfId="0" applyFont="1" applyFill="1" applyBorder="1">
      <alignment vertical="center"/>
    </xf>
    <xf numFmtId="49" fontId="14" fillId="0" borderId="27" xfId="0" applyNumberFormat="1" applyFont="1" applyFill="1" applyBorder="1">
      <alignment vertical="center"/>
    </xf>
    <xf numFmtId="0" fontId="14" fillId="0" borderId="64" xfId="0" applyFont="1" applyFill="1" applyBorder="1">
      <alignment vertical="center"/>
    </xf>
    <xf numFmtId="0" fontId="14" fillId="0" borderId="67" xfId="0" applyNumberFormat="1" applyFont="1" applyFill="1" applyBorder="1">
      <alignment vertical="center"/>
    </xf>
    <xf numFmtId="0" fontId="14" fillId="0" borderId="41" xfId="0" applyFont="1" applyFill="1" applyBorder="1">
      <alignment vertical="center"/>
    </xf>
    <xf numFmtId="0" fontId="14" fillId="0" borderId="39" xfId="0" applyFont="1" applyFill="1" applyBorder="1">
      <alignment vertical="center"/>
    </xf>
    <xf numFmtId="0" fontId="14" fillId="0" borderId="40" xfId="0" applyFont="1" applyFill="1" applyBorder="1">
      <alignment vertical="center"/>
    </xf>
    <xf numFmtId="49" fontId="14" fillId="0" borderId="39" xfId="0" applyNumberFormat="1" applyFont="1" applyFill="1" applyBorder="1">
      <alignment vertical="center"/>
    </xf>
    <xf numFmtId="0" fontId="14" fillId="0" borderId="68" xfId="0" applyFont="1" applyFill="1" applyBorder="1">
      <alignment vertical="center"/>
    </xf>
    <xf numFmtId="0" fontId="14" fillId="0" borderId="0" xfId="4" applyFont="1" applyFill="1" applyAlignment="1">
      <alignment horizontal="left"/>
    </xf>
    <xf numFmtId="0" fontId="14" fillId="0" borderId="61" xfId="4" applyFont="1" applyFill="1" applyBorder="1" applyAlignment="1">
      <alignment horizontal="center"/>
    </xf>
    <xf numFmtId="0" fontId="14" fillId="0" borderId="60" xfId="4" applyFont="1" applyFill="1" applyBorder="1" applyAlignment="1">
      <alignment horizontal="center"/>
    </xf>
    <xf numFmtId="49" fontId="14" fillId="0" borderId="0" xfId="4" applyNumberFormat="1" applyFont="1" applyFill="1" applyBorder="1" applyAlignment="1">
      <alignment vertical="center"/>
    </xf>
    <xf numFmtId="0" fontId="14" fillId="0" borderId="4" xfId="6" applyFont="1" applyFill="1" applyBorder="1" applyAlignment="1">
      <alignment horizontal="right"/>
    </xf>
    <xf numFmtId="0" fontId="14" fillId="0" borderId="67" xfId="4" applyNumberFormat="1" applyFont="1" applyFill="1" applyBorder="1"/>
    <xf numFmtId="0" fontId="14" fillId="0" borderId="75" xfId="4" applyNumberFormat="1" applyFont="1" applyFill="1" applyBorder="1"/>
    <xf numFmtId="49" fontId="14" fillId="0" borderId="30" xfId="4" applyNumberFormat="1" applyFont="1" applyFill="1" applyBorder="1"/>
    <xf numFmtId="0" fontId="14" fillId="0" borderId="11" xfId="4" applyFill="1" applyBorder="1" applyAlignment="1">
      <alignment vertical="center"/>
    </xf>
    <xf numFmtId="0" fontId="14" fillId="0" borderId="4" xfId="4" quotePrefix="1" applyFont="1" applyFill="1" applyBorder="1" applyAlignment="1"/>
    <xf numFmtId="0" fontId="14" fillId="0" borderId="17" xfId="4" applyFont="1" applyFill="1" applyBorder="1" applyAlignment="1">
      <alignment horizontal="center"/>
    </xf>
    <xf numFmtId="0" fontId="14" fillId="0" borderId="18" xfId="4" applyFont="1" applyFill="1" applyBorder="1" applyAlignment="1">
      <alignment horizontal="center"/>
    </xf>
    <xf numFmtId="0" fontId="14" fillId="0" borderId="19" xfId="4" applyFont="1" applyFill="1" applyBorder="1" applyAlignment="1">
      <alignment horizontal="center"/>
    </xf>
    <xf numFmtId="0" fontId="14" fillId="0" borderId="8" xfId="4" applyFont="1" applyFill="1" applyBorder="1" applyAlignment="1">
      <alignment horizontal="centerContinuous" vertical="center"/>
    </xf>
    <xf numFmtId="0" fontId="14" fillId="0" borderId="9" xfId="4" applyFont="1" applyFill="1" applyBorder="1" applyAlignment="1">
      <alignment horizontal="centerContinuous" vertical="center"/>
    </xf>
    <xf numFmtId="0" fontId="14" fillId="0" borderId="7" xfId="4" applyFont="1" applyFill="1" applyBorder="1" applyAlignment="1">
      <alignment horizontal="centerContinuous" vertical="center"/>
    </xf>
    <xf numFmtId="0" fontId="14" fillId="0" borderId="14" xfId="4" applyNumberFormat="1" applyFont="1" applyFill="1" applyBorder="1"/>
    <xf numFmtId="0" fontId="14" fillId="0" borderId="113" xfId="4" applyFont="1" applyFill="1" applyBorder="1"/>
    <xf numFmtId="0" fontId="14" fillId="0" borderId="25" xfId="4" applyFont="1" applyFill="1" applyBorder="1"/>
    <xf numFmtId="0" fontId="14" fillId="0" borderId="16" xfId="4" applyFont="1" applyFill="1" applyBorder="1"/>
    <xf numFmtId="49" fontId="14" fillId="0" borderId="4" xfId="4" applyNumberFormat="1" applyFont="1" applyFill="1" applyBorder="1"/>
    <xf numFmtId="0" fontId="14" fillId="0" borderId="4" xfId="6" applyFont="1" applyBorder="1" applyAlignment="1">
      <alignment horizontal="right"/>
    </xf>
    <xf numFmtId="0" fontId="14" fillId="0" borderId="0" xfId="6" applyFont="1" applyBorder="1" applyAlignment="1">
      <alignment horizontal="right"/>
    </xf>
    <xf numFmtId="0" fontId="14" fillId="0" borderId="0" xfId="4" quotePrefix="1" applyFont="1" applyAlignment="1">
      <alignment horizontal="right"/>
    </xf>
    <xf numFmtId="0" fontId="14" fillId="0" borderId="4" xfId="4" applyFont="1" applyBorder="1" applyAlignment="1">
      <alignment horizontal="right"/>
    </xf>
    <xf numFmtId="0" fontId="14" fillId="0" borderId="0" xfId="4" applyFont="1" applyBorder="1" applyAlignment="1">
      <alignment horizontal="right"/>
    </xf>
    <xf numFmtId="0" fontId="14" fillId="5" borderId="29" xfId="4" applyFont="1" applyFill="1" applyBorder="1"/>
    <xf numFmtId="0" fontId="14" fillId="0" borderId="4" xfId="6" applyFont="1" applyFill="1" applyBorder="1" applyAlignment="1">
      <alignment horizontal="right"/>
    </xf>
    <xf numFmtId="0" fontId="14" fillId="0" borderId="0" xfId="6" applyFont="1" applyFill="1" applyBorder="1" applyAlignment="1">
      <alignment horizontal="right"/>
    </xf>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4" xfId="6" quotePrefix="1" applyFont="1" applyFill="1" applyBorder="1" applyAlignment="1">
      <alignment horizontal="right"/>
    </xf>
    <xf numFmtId="0" fontId="14" fillId="0" borderId="0" xfId="6" quotePrefix="1" applyFont="1" applyFill="1" applyBorder="1" applyAlignment="1">
      <alignment horizontal="right"/>
    </xf>
    <xf numFmtId="0" fontId="14" fillId="0" borderId="4" xfId="4" applyFont="1" applyFill="1" applyBorder="1" applyAlignment="1">
      <alignment horizontal="right"/>
    </xf>
    <xf numFmtId="0" fontId="14" fillId="0" borderId="0" xfId="4" applyFont="1" applyFill="1" applyBorder="1" applyAlignment="1">
      <alignment horizontal="right"/>
    </xf>
    <xf numFmtId="0" fontId="14" fillId="0" borderId="29" xfId="4" applyFont="1" applyFill="1" applyBorder="1"/>
    <xf numFmtId="0" fontId="14" fillId="0" borderId="33" xfId="4" applyFont="1" applyFill="1" applyBorder="1"/>
    <xf numFmtId="0" fontId="14" fillId="0" borderId="34" xfId="4" applyFont="1" applyBorder="1"/>
    <xf numFmtId="0" fontId="14" fillId="0" borderId="63" xfId="4" applyBorder="1"/>
    <xf numFmtId="0" fontId="14" fillId="0" borderId="30" xfId="4" applyBorder="1"/>
    <xf numFmtId="0" fontId="14" fillId="0" borderId="34" xfId="4" applyFont="1" applyFill="1" applyBorder="1"/>
    <xf numFmtId="0" fontId="14" fillId="0" borderId="105" xfId="4" applyFont="1" applyFill="1" applyBorder="1"/>
    <xf numFmtId="0" fontId="14" fillId="0" borderId="69" xfId="4" applyBorder="1"/>
    <xf numFmtId="0" fontId="14" fillId="0" borderId="65" xfId="4" applyBorder="1"/>
    <xf numFmtId="0" fontId="14" fillId="0" borderId="15" xfId="4" applyBorder="1"/>
    <xf numFmtId="0" fontId="14" fillId="0" borderId="31" xfId="4" applyBorder="1"/>
    <xf numFmtId="0" fontId="14" fillId="0" borderId="41" xfId="4" applyBorder="1"/>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0" xfId="4" applyFont="1" applyFill="1" applyAlignment="1">
      <alignment horizontal="right"/>
    </xf>
    <xf numFmtId="0" fontId="14" fillId="0" borderId="18" xfId="4" applyBorder="1"/>
    <xf numFmtId="0" fontId="14" fillId="0" borderId="28" xfId="4" applyBorder="1"/>
    <xf numFmtId="0" fontId="14" fillId="0" borderId="29" xfId="4" applyBorder="1"/>
    <xf numFmtId="0" fontId="14" fillId="0" borderId="35" xfId="4" applyBorder="1"/>
    <xf numFmtId="0" fontId="14" fillId="0" borderId="5" xfId="4" applyBorder="1"/>
    <xf numFmtId="0" fontId="14" fillId="0" borderId="6" xfId="4" applyBorder="1"/>
    <xf numFmtId="0" fontId="14" fillId="0" borderId="63" xfId="4" applyFont="1" applyBorder="1"/>
    <xf numFmtId="0" fontId="14" fillId="0" borderId="31" xfId="4" applyFont="1" applyBorder="1"/>
    <xf numFmtId="0" fontId="14" fillId="0" borderId="67" xfId="4" applyBorder="1"/>
    <xf numFmtId="0" fontId="14" fillId="0" borderId="40" xfId="4" applyBorder="1"/>
    <xf numFmtId="0" fontId="14" fillId="0" borderId="30" xfId="4" applyFont="1" applyBorder="1"/>
    <xf numFmtId="0" fontId="14" fillId="0" borderId="28" xfId="4" applyFont="1" applyBorder="1"/>
    <xf numFmtId="0" fontId="14" fillId="0" borderId="29" xfId="4" applyFont="1" applyBorder="1"/>
    <xf numFmtId="0" fontId="14" fillId="0" borderId="35" xfId="4" applyFont="1" applyBorder="1"/>
    <xf numFmtId="0" fontId="14" fillId="0" borderId="5" xfId="4" applyFont="1" applyBorder="1"/>
    <xf numFmtId="0" fontId="14" fillId="0" borderId="6" xfId="4" applyFont="1" applyBorder="1"/>
    <xf numFmtId="0" fontId="24" fillId="0" borderId="0" xfId="0" applyFont="1">
      <alignment vertical="center"/>
    </xf>
    <xf numFmtId="0" fontId="14" fillId="0" borderId="91" xfId="4" applyBorder="1"/>
    <xf numFmtId="0" fontId="14" fillId="5" borderId="75" xfId="4" applyFill="1" applyBorder="1" applyAlignment="1">
      <alignment horizontal="centerContinuous" vertical="center"/>
    </xf>
    <xf numFmtId="0" fontId="14" fillId="5" borderId="23" xfId="4" applyFill="1" applyBorder="1" applyAlignment="1">
      <alignment horizontal="centerContinuous" vertical="center"/>
    </xf>
    <xf numFmtId="0" fontId="14" fillId="5" borderId="74" xfId="4" applyFill="1" applyBorder="1" applyAlignment="1">
      <alignment horizontal="centerContinuous" vertical="center"/>
    </xf>
    <xf numFmtId="0" fontId="14" fillId="5" borderId="63" xfId="4" applyFill="1" applyBorder="1" applyAlignment="1">
      <alignment horizontal="centerContinuous" vertical="center"/>
    </xf>
    <xf numFmtId="0" fontId="14" fillId="5" borderId="30" xfId="4" applyFill="1" applyBorder="1" applyAlignment="1">
      <alignment horizontal="centerContinuous" vertical="center"/>
    </xf>
    <xf numFmtId="0" fontId="14" fillId="5" borderId="64" xfId="4" applyFill="1" applyBorder="1" applyAlignment="1">
      <alignment horizontal="centerContinuous" vertical="center"/>
    </xf>
    <xf numFmtId="0" fontId="14" fillId="5" borderId="67" xfId="4" applyFill="1" applyBorder="1" applyAlignment="1">
      <alignment horizontal="centerContinuous" vertical="center"/>
    </xf>
    <xf numFmtId="0" fontId="14" fillId="5" borderId="40" xfId="4" applyFill="1" applyBorder="1" applyAlignment="1">
      <alignment horizontal="centerContinuous" vertical="center"/>
    </xf>
    <xf numFmtId="0" fontId="14" fillId="5" borderId="68" xfId="4" applyFill="1" applyBorder="1" applyAlignment="1">
      <alignment horizontal="centerContinuous" vertical="center"/>
    </xf>
    <xf numFmtId="49" fontId="14" fillId="0" borderId="4" xfId="6" applyNumberFormat="1" applyFont="1" applyBorder="1"/>
    <xf numFmtId="0" fontId="14" fillId="0" borderId="0" xfId="4" applyFont="1" applyFill="1" applyBorder="1" applyAlignment="1">
      <alignment horizontal="centerContinuous" vertical="center"/>
    </xf>
    <xf numFmtId="49" fontId="14" fillId="0" borderId="0" xfId="4" applyNumberFormat="1" applyFont="1" applyAlignment="1">
      <alignment shrinkToFit="1"/>
    </xf>
    <xf numFmtId="0" fontId="14" fillId="0" borderId="5" xfId="0" applyNumberFormat="1" applyFont="1" applyFill="1" applyBorder="1">
      <alignment vertical="center"/>
    </xf>
    <xf numFmtId="0" fontId="14" fillId="0" borderId="6" xfId="0" applyFont="1" applyFill="1" applyBorder="1">
      <alignment vertical="center"/>
    </xf>
    <xf numFmtId="0" fontId="14" fillId="0" borderId="7" xfId="0" applyFont="1" applyFill="1" applyBorder="1">
      <alignment vertical="center"/>
    </xf>
    <xf numFmtId="0" fontId="14" fillId="0" borderId="61" xfId="4" applyFont="1" applyFill="1" applyBorder="1" applyAlignment="1">
      <alignment horizontal="centerContinuous" vertical="center"/>
    </xf>
    <xf numFmtId="0" fontId="14" fillId="0" borderId="60" xfId="4" applyFont="1" applyFill="1" applyBorder="1" applyAlignment="1">
      <alignment horizontal="centerContinuous" vertical="center"/>
    </xf>
    <xf numFmtId="0" fontId="14" fillId="0" borderId="30" xfId="4" applyBorder="1"/>
    <xf numFmtId="0" fontId="14" fillId="0" borderId="31" xfId="4" applyFont="1" applyBorder="1"/>
    <xf numFmtId="0" fontId="14" fillId="0" borderId="31" xfId="4" applyBorder="1"/>
    <xf numFmtId="0" fontId="14" fillId="0" borderId="30" xfId="4" applyFont="1" applyBorder="1"/>
    <xf numFmtId="0" fontId="14" fillId="0" borderId="0" xfId="4" applyFont="1" applyFill="1" applyBorder="1" applyAlignment="1">
      <alignment horizontal="left"/>
    </xf>
    <xf numFmtId="49" fontId="14" fillId="0" borderId="40" xfId="4" applyNumberFormat="1" applyFont="1" applyFill="1" applyBorder="1"/>
    <xf numFmtId="0" fontId="14" fillId="0" borderId="75" xfId="4" applyFill="1" applyBorder="1" applyAlignment="1">
      <alignment horizontal="centerContinuous" vertical="center"/>
    </xf>
    <xf numFmtId="0" fontId="14" fillId="0" borderId="23" xfId="4" applyFill="1" applyBorder="1" applyAlignment="1">
      <alignment horizontal="centerContinuous" vertical="center"/>
    </xf>
    <xf numFmtId="0" fontId="14" fillId="0" borderId="74" xfId="4" applyFill="1" applyBorder="1" applyAlignment="1">
      <alignment horizontal="centerContinuous" vertical="center"/>
    </xf>
    <xf numFmtId="0" fontId="14" fillId="0" borderId="63" xfId="4" applyFill="1" applyBorder="1" applyAlignment="1">
      <alignment horizontal="centerContinuous" vertical="center"/>
    </xf>
    <xf numFmtId="0" fontId="14" fillId="0" borderId="30" xfId="4" applyFill="1" applyBorder="1" applyAlignment="1">
      <alignment horizontal="centerContinuous" vertical="center"/>
    </xf>
    <xf numFmtId="0" fontId="14" fillId="0" borderId="64" xfId="4" applyFill="1" applyBorder="1" applyAlignment="1">
      <alignment horizontal="centerContinuous" vertical="center"/>
    </xf>
    <xf numFmtId="0" fontId="14" fillId="0" borderId="67" xfId="4" applyFill="1" applyBorder="1" applyAlignment="1">
      <alignment horizontal="centerContinuous" vertical="center"/>
    </xf>
    <xf numFmtId="0" fontId="14" fillId="0" borderId="40" xfId="4" applyFill="1" applyBorder="1" applyAlignment="1">
      <alignment horizontal="centerContinuous" vertical="center"/>
    </xf>
    <xf numFmtId="0" fontId="14" fillId="0" borderId="68" xfId="4" applyFill="1" applyBorder="1" applyAlignment="1">
      <alignment horizontal="centerContinuous" vertical="center"/>
    </xf>
    <xf numFmtId="11" fontId="14" fillId="0" borderId="0" xfId="4" applyNumberFormat="1" applyFont="1" applyFill="1" applyBorder="1"/>
    <xf numFmtId="49" fontId="14" fillId="0" borderId="0" xfId="6" applyNumberFormat="1" applyFont="1" applyFill="1" applyBorder="1" applyAlignment="1">
      <alignment horizontal="right"/>
    </xf>
    <xf numFmtId="0" fontId="14" fillId="0" borderId="0" xfId="0" applyNumberFormat="1" applyFont="1" applyFill="1" applyBorder="1">
      <alignment vertical="center"/>
    </xf>
    <xf numFmtId="49" fontId="14" fillId="0" borderId="0" xfId="0" applyNumberFormat="1" applyFont="1" applyFill="1" applyBorder="1">
      <alignment vertical="center"/>
    </xf>
    <xf numFmtId="0" fontId="14" fillId="0" borderId="61" xfId="0" applyNumberFormat="1" applyFont="1" applyFill="1" applyBorder="1">
      <alignment vertical="center"/>
    </xf>
    <xf numFmtId="0" fontId="14" fillId="0" borderId="60" xfId="0" applyFont="1" applyFill="1" applyBorder="1">
      <alignment vertical="center"/>
    </xf>
    <xf numFmtId="0" fontId="14" fillId="0" borderId="17" xfId="0" applyNumberFormat="1" applyFont="1" applyFill="1" applyBorder="1">
      <alignment vertical="center"/>
    </xf>
    <xf numFmtId="0" fontId="14" fillId="0" borderId="18" xfId="0" applyFont="1" applyFill="1" applyBorder="1">
      <alignment vertical="center"/>
    </xf>
    <xf numFmtId="49" fontId="14" fillId="0" borderId="18" xfId="0" applyNumberFormat="1" applyFont="1" applyFill="1" applyBorder="1">
      <alignment vertical="center"/>
    </xf>
    <xf numFmtId="0" fontId="14" fillId="0" borderId="19" xfId="0" applyFont="1" applyFill="1" applyBorder="1">
      <alignment vertical="center"/>
    </xf>
    <xf numFmtId="0" fontId="14" fillId="0" borderId="72" xfId="0" applyFont="1" applyFill="1" applyBorder="1">
      <alignment vertical="center"/>
    </xf>
    <xf numFmtId="0" fontId="14" fillId="0" borderId="73" xfId="0" applyFont="1" applyFill="1" applyBorder="1">
      <alignment vertical="center"/>
    </xf>
    <xf numFmtId="0" fontId="22" fillId="0" borderId="0" xfId="6" applyFont="1" applyFill="1" applyBorder="1" applyAlignment="1">
      <alignment vertical="center"/>
    </xf>
    <xf numFmtId="0" fontId="14" fillId="0" borderId="0" xfId="4" applyBorder="1" applyAlignment="1">
      <alignment horizontal="right"/>
    </xf>
    <xf numFmtId="0" fontId="14" fillId="0" borderId="4" xfId="4" applyFont="1" applyBorder="1" applyAlignment="1">
      <alignment horizontal="right"/>
    </xf>
    <xf numFmtId="0" fontId="14" fillId="0" borderId="0" xfId="4" applyFont="1" applyBorder="1" applyAlignment="1">
      <alignment horizontal="right"/>
    </xf>
    <xf numFmtId="0" fontId="14" fillId="5" borderId="6" xfId="4" applyFill="1" applyBorder="1" applyAlignment="1">
      <alignment horizontal="center" vertical="center"/>
    </xf>
    <xf numFmtId="0" fontId="14" fillId="5" borderId="7" xfId="4" applyFill="1" applyBorder="1" applyAlignment="1">
      <alignment horizontal="center" vertical="center"/>
    </xf>
    <xf numFmtId="0" fontId="14" fillId="0" borderId="14" xfId="4" applyBorder="1"/>
    <xf numFmtId="0" fontId="14" fillId="0" borderId="15" xfId="4" applyBorder="1"/>
    <xf numFmtId="0" fontId="14" fillId="0" borderId="18" xfId="4" applyBorder="1" applyAlignment="1">
      <alignment horizontal="right"/>
    </xf>
    <xf numFmtId="0" fontId="14" fillId="0" borderId="15" xfId="4" applyBorder="1" applyAlignment="1">
      <alignment horizontal="right"/>
    </xf>
    <xf numFmtId="0" fontId="14" fillId="0" borderId="17" xfId="4" applyBorder="1"/>
    <xf numFmtId="0" fontId="14" fillId="0" borderId="18" xfId="4" applyBorder="1"/>
    <xf numFmtId="0" fontId="14" fillId="0" borderId="30" xfId="4" applyFont="1" applyBorder="1"/>
    <xf numFmtId="0" fontId="14" fillId="0" borderId="61" xfId="4" applyBorder="1"/>
    <xf numFmtId="49" fontId="14" fillId="6" borderId="6" xfId="4" applyNumberFormat="1" applyFill="1" applyBorder="1" applyAlignment="1">
      <alignment horizontal="center" vertical="center" wrapText="1"/>
    </xf>
    <xf numFmtId="0" fontId="14" fillId="0" borderId="4" xfId="4" applyFont="1" applyBorder="1" applyAlignment="1">
      <alignment horizontal="right"/>
    </xf>
    <xf numFmtId="0" fontId="14" fillId="0" borderId="0" xfId="4" applyFont="1" applyBorder="1" applyAlignment="1">
      <alignment horizontal="right"/>
    </xf>
    <xf numFmtId="0" fontId="14" fillId="0" borderId="30" xfId="4" applyFont="1" applyBorder="1"/>
    <xf numFmtId="0" fontId="24" fillId="0" borderId="0" xfId="0" applyFont="1">
      <alignment vertical="center"/>
    </xf>
    <xf numFmtId="0" fontId="14" fillId="0" borderId="60" xfId="4" applyBorder="1" applyAlignment="1">
      <alignment shrinkToFit="1"/>
    </xf>
    <xf numFmtId="0" fontId="14" fillId="0" borderId="22" xfId="4" applyBorder="1" applyAlignment="1">
      <alignment vertical="center"/>
    </xf>
    <xf numFmtId="0" fontId="14" fillId="0" borderId="27" xfId="4" applyBorder="1" applyAlignment="1">
      <alignment vertical="center"/>
    </xf>
    <xf numFmtId="0" fontId="14" fillId="0" borderId="30" xfId="4" applyBorder="1" applyAlignment="1">
      <alignment vertical="center"/>
    </xf>
    <xf numFmtId="0" fontId="14" fillId="0" borderId="30" xfId="4" applyBorder="1" applyAlignment="1">
      <alignment vertical="center" shrinkToFit="1"/>
    </xf>
    <xf numFmtId="0" fontId="14" fillId="0" borderId="64" xfId="4" applyBorder="1" applyAlignment="1">
      <alignment vertical="center" shrinkToFit="1"/>
    </xf>
    <xf numFmtId="0" fontId="14" fillId="0" borderId="40" xfId="4" applyBorder="1" applyAlignment="1">
      <alignment vertical="center"/>
    </xf>
    <xf numFmtId="0" fontId="14" fillId="0" borderId="40" xfId="4" applyBorder="1" applyAlignment="1">
      <alignment vertical="center" shrinkToFit="1"/>
    </xf>
    <xf numFmtId="0" fontId="14" fillId="0" borderId="68" xfId="4" applyBorder="1" applyAlignment="1">
      <alignment vertical="center" shrinkToFit="1"/>
    </xf>
    <xf numFmtId="0" fontId="14" fillId="0" borderId="39" xfId="4" applyBorder="1" applyAlignment="1">
      <alignment vertical="center"/>
    </xf>
    <xf numFmtId="0" fontId="14" fillId="5" borderId="72" xfId="4" applyFill="1" applyBorder="1" applyAlignment="1">
      <alignment horizontal="centerContinuous" vertical="center"/>
    </xf>
    <xf numFmtId="0" fontId="14" fillId="0" borderId="0" xfId="4" applyFont="1" applyBorder="1" applyAlignment="1">
      <alignment horizontal="left"/>
    </xf>
    <xf numFmtId="0" fontId="14" fillId="0" borderId="4" xfId="4" applyFont="1" applyBorder="1" applyAlignment="1">
      <alignment horizontal="right"/>
    </xf>
    <xf numFmtId="0" fontId="14" fillId="0" borderId="0" xfId="4" applyFont="1" applyBorder="1" applyAlignment="1">
      <alignment horizontal="right"/>
    </xf>
    <xf numFmtId="0" fontId="14" fillId="5" borderId="29" xfId="4" applyFont="1" applyFill="1" applyBorder="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4" xfId="4" applyFont="1" applyBorder="1"/>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63" xfId="4" applyFont="1" applyBorder="1"/>
    <xf numFmtId="0" fontId="14" fillId="0" borderId="31" xfId="4" applyFont="1" applyBorder="1"/>
    <xf numFmtId="49" fontId="14" fillId="5" borderId="29" xfId="4" applyNumberFormat="1" applyFont="1" applyFill="1" applyBorder="1"/>
    <xf numFmtId="49" fontId="14" fillId="5" borderId="33" xfId="4" applyNumberFormat="1" applyFont="1" applyFill="1" applyBorder="1"/>
    <xf numFmtId="0" fontId="24" fillId="0" borderId="0" xfId="0" applyFont="1">
      <alignment vertical="center"/>
    </xf>
    <xf numFmtId="0" fontId="14" fillId="0" borderId="30" xfId="4" applyFont="1" applyBorder="1"/>
    <xf numFmtId="0" fontId="14" fillId="0" borderId="28" xfId="4" applyFont="1" applyBorder="1"/>
    <xf numFmtId="0" fontId="14" fillId="0" borderId="29" xfId="4" applyFont="1" applyBorder="1"/>
    <xf numFmtId="0" fontId="14" fillId="0" borderId="35" xfId="4" applyFont="1" applyBorder="1"/>
    <xf numFmtId="49" fontId="14" fillId="0" borderId="0" xfId="4" quotePrefix="1" applyNumberFormat="1" applyFont="1" applyFill="1" applyBorder="1" applyAlignment="1">
      <alignment horizontal="right"/>
    </xf>
    <xf numFmtId="0" fontId="14" fillId="0" borderId="4" xfId="4" applyFont="1" applyBorder="1" applyAlignment="1">
      <alignment horizontal="right"/>
    </xf>
    <xf numFmtId="0" fontId="14" fillId="0" borderId="0" xfId="4" applyFont="1" applyBorder="1" applyAlignment="1">
      <alignment horizontal="right"/>
    </xf>
    <xf numFmtId="0" fontId="14" fillId="0" borderId="63" xfId="4" applyFont="1" applyBorder="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4" xfId="4" applyFont="1" applyBorder="1"/>
    <xf numFmtId="0" fontId="14" fillId="0" borderId="0" xfId="4" quotePrefix="1" applyFont="1" applyAlignment="1">
      <alignment horizontal="right"/>
    </xf>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34" xfId="4" applyFont="1" applyFill="1" applyBorder="1"/>
    <xf numFmtId="0" fontId="14" fillId="0" borderId="29" xfId="4" applyFont="1" applyFill="1" applyBorder="1"/>
    <xf numFmtId="0" fontId="14" fillId="0" borderId="30" xfId="4" applyFont="1" applyBorder="1"/>
    <xf numFmtId="0" fontId="14" fillId="0" borderId="61" xfId="4" applyFont="1" applyBorder="1"/>
    <xf numFmtId="0" fontId="14" fillId="0" borderId="35" xfId="4" applyFont="1" applyBorder="1"/>
    <xf numFmtId="0" fontId="24" fillId="0" borderId="0" xfId="0" applyFont="1">
      <alignment vertical="center"/>
    </xf>
    <xf numFmtId="0" fontId="14" fillId="5" borderId="14" xfId="4" applyFont="1" applyFill="1" applyBorder="1" applyAlignment="1">
      <alignment horizontal="centerContinuous" vertical="center"/>
    </xf>
    <xf numFmtId="0" fontId="14" fillId="0" borderId="0" xfId="4" applyFont="1" applyAlignment="1">
      <alignment horizontal="left"/>
    </xf>
    <xf numFmtId="0" fontId="14" fillId="0" borderId="4" xfId="4" applyFont="1" applyBorder="1" applyAlignment="1">
      <alignment horizontal="left"/>
    </xf>
    <xf numFmtId="0" fontId="14" fillId="0" borderId="11" xfId="4" applyFont="1" applyBorder="1" applyAlignment="1">
      <alignment horizontal="left"/>
    </xf>
    <xf numFmtId="0" fontId="14" fillId="0" borderId="17" xfId="4" applyFont="1" applyFill="1" applyBorder="1" applyAlignment="1">
      <alignment horizontal="centerContinuous" vertical="center"/>
    </xf>
    <xf numFmtId="0" fontId="14" fillId="0" borderId="18" xfId="4" applyFont="1" applyFill="1" applyBorder="1" applyAlignment="1">
      <alignment horizontal="centerContinuous" vertical="center"/>
    </xf>
    <xf numFmtId="0" fontId="14" fillId="0" borderId="19" xfId="4" applyFont="1" applyFill="1" applyBorder="1" applyAlignment="1">
      <alignment horizontal="centerContinuous" vertical="center"/>
    </xf>
    <xf numFmtId="0" fontId="14" fillId="0" borderId="4" xfId="6" quotePrefix="1" applyFont="1" applyFill="1" applyBorder="1" applyAlignment="1">
      <alignment horizontal="right"/>
    </xf>
    <xf numFmtId="0" fontId="14" fillId="0" borderId="0" xfId="6" quotePrefix="1" applyFont="1" applyFill="1" applyBorder="1" applyAlignment="1">
      <alignment horizontal="right"/>
    </xf>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4" xfId="4" applyFont="1" applyBorder="1"/>
    <xf numFmtId="0" fontId="14" fillId="0" borderId="63" xfId="4" applyBorder="1"/>
    <xf numFmtId="0" fontId="14" fillId="0" borderId="30" xfId="4" applyBorder="1"/>
    <xf numFmtId="0" fontId="14" fillId="0" borderId="67" xfId="4" applyBorder="1"/>
    <xf numFmtId="0" fontId="14" fillId="0" borderId="40" xfId="4" applyBorder="1"/>
    <xf numFmtId="0" fontId="14" fillId="0" borderId="35" xfId="4" applyFont="1" applyBorder="1"/>
    <xf numFmtId="0" fontId="14" fillId="0" borderId="61" xfId="4" applyFont="1" applyFill="1" applyBorder="1" applyAlignment="1">
      <alignment horizontal="center" vertical="center"/>
    </xf>
    <xf numFmtId="0" fontId="14" fillId="0" borderId="0" xfId="4" applyFont="1" applyFill="1" applyBorder="1" applyAlignment="1">
      <alignment horizontal="center" vertical="center"/>
    </xf>
    <xf numFmtId="0" fontId="14" fillId="0" borderId="60" xfId="4" applyFont="1" applyFill="1" applyBorder="1" applyAlignment="1">
      <alignment horizontal="center" vertical="center"/>
    </xf>
    <xf numFmtId="0" fontId="14" fillId="0" borderId="0" xfId="4" applyFont="1" applyFill="1" applyBorder="1" applyAlignment="1">
      <alignment horizontal="left" vertical="center"/>
    </xf>
    <xf numFmtId="0" fontId="14" fillId="0" borderId="17" xfId="4" applyFont="1" applyFill="1" applyBorder="1" applyAlignment="1">
      <alignment horizontal="center" vertical="center"/>
    </xf>
    <xf numFmtId="0" fontId="14" fillId="0" borderId="18" xfId="4" applyFont="1" applyFill="1" applyBorder="1" applyAlignment="1">
      <alignment horizontal="center" vertical="center"/>
    </xf>
    <xf numFmtId="0" fontId="14" fillId="0" borderId="19" xfId="4" applyFont="1" applyFill="1" applyBorder="1" applyAlignment="1">
      <alignment horizontal="center" vertical="center"/>
    </xf>
    <xf numFmtId="0" fontId="14" fillId="0" borderId="67" xfId="4" applyFont="1" applyFill="1" applyBorder="1" applyAlignment="1">
      <alignment horizontal="centerContinuous"/>
    </xf>
    <xf numFmtId="0" fontId="14" fillId="0" borderId="68" xfId="4" applyFont="1" applyFill="1" applyBorder="1" applyAlignment="1">
      <alignment horizontal="centerContinuous"/>
    </xf>
    <xf numFmtId="0" fontId="14" fillId="0" borderId="0" xfId="6" applyFont="1" applyFill="1"/>
    <xf numFmtId="0" fontId="14" fillId="0" borderId="4" xfId="6" applyFont="1" applyFill="1" applyBorder="1"/>
    <xf numFmtId="0" fontId="14" fillId="0" borderId="0" xfId="6" applyFont="1" applyFill="1" applyBorder="1"/>
    <xf numFmtId="49" fontId="14" fillId="0" borderId="29" xfId="4" applyNumberFormat="1" applyFont="1" applyFill="1" applyBorder="1"/>
    <xf numFmtId="49" fontId="14" fillId="0" borderId="33" xfId="4" applyNumberFormat="1" applyFont="1" applyFill="1" applyBorder="1"/>
    <xf numFmtId="49" fontId="14" fillId="0" borderId="60" xfId="4" applyNumberFormat="1" applyFont="1" applyFill="1" applyBorder="1"/>
    <xf numFmtId="49" fontId="14" fillId="0" borderId="18" xfId="4" applyNumberFormat="1" applyFont="1" applyFill="1" applyBorder="1"/>
    <xf numFmtId="49" fontId="14" fillId="0" borderId="19" xfId="4" applyNumberFormat="1" applyFont="1" applyFill="1" applyBorder="1"/>
    <xf numFmtId="0" fontId="16" fillId="0" borderId="0" xfId="2" applyFont="1" applyAlignment="1">
      <alignment shrinkToFit="1"/>
    </xf>
    <xf numFmtId="0" fontId="14" fillId="0" borderId="0" xfId="4" applyFont="1" applyBorder="1" applyAlignment="1">
      <alignment shrinkToFit="1"/>
    </xf>
    <xf numFmtId="0" fontId="11" fillId="0" borderId="0" xfId="6" applyAlignment="1">
      <alignment shrinkToFit="1"/>
    </xf>
    <xf numFmtId="49" fontId="17" fillId="0" borderId="0" xfId="6" applyNumberFormat="1" applyFont="1" applyAlignment="1">
      <alignment shrinkToFit="1"/>
    </xf>
    <xf numFmtId="0" fontId="24" fillId="0" borderId="0" xfId="0" applyFont="1" applyAlignment="1">
      <alignment vertical="center" shrinkToFit="1"/>
    </xf>
    <xf numFmtId="0" fontId="14" fillId="0" borderId="0" xfId="0" applyFont="1" applyAlignment="1">
      <alignment vertical="center" shrinkToFit="1"/>
    </xf>
    <xf numFmtId="0" fontId="24" fillId="0" borderId="0" xfId="0" applyFont="1" applyFill="1" applyAlignment="1">
      <alignment vertical="center" shrinkToFit="1"/>
    </xf>
    <xf numFmtId="0" fontId="14" fillId="0" borderId="19" xfId="4" applyFont="1" applyFill="1" applyBorder="1"/>
    <xf numFmtId="0" fontId="14" fillId="0" borderId="4" xfId="6" quotePrefix="1" applyFont="1" applyFill="1" applyBorder="1" applyAlignment="1">
      <alignment horizontal="right"/>
    </xf>
    <xf numFmtId="0" fontId="14" fillId="0" borderId="0" xfId="6" quotePrefix="1" applyFont="1" applyFill="1" applyBorder="1" applyAlignment="1">
      <alignment horizontal="right"/>
    </xf>
    <xf numFmtId="0" fontId="14" fillId="0" borderId="63" xfId="4" applyBorder="1"/>
    <xf numFmtId="0" fontId="14" fillId="0" borderId="30" xfId="4" applyBorder="1"/>
    <xf numFmtId="0" fontId="14" fillId="0" borderId="63" xfId="4" applyFont="1" applyBorder="1"/>
    <xf numFmtId="0" fontId="14" fillId="0" borderId="31" xfId="4" applyFont="1" applyBorder="1"/>
    <xf numFmtId="0" fontId="14" fillId="0" borderId="65" xfId="4" applyBorder="1"/>
    <xf numFmtId="0" fontId="14" fillId="0" borderId="31" xfId="4" applyBorder="1"/>
    <xf numFmtId="0" fontId="14" fillId="0" borderId="41" xfId="4" applyBorder="1"/>
    <xf numFmtId="0" fontId="14" fillId="0" borderId="71" xfId="4" applyFont="1" applyFill="1" applyBorder="1" applyAlignment="1">
      <alignment horizontal="center" vertical="center"/>
    </xf>
    <xf numFmtId="0" fontId="14" fillId="0" borderId="22" xfId="4" applyFont="1" applyFill="1" applyBorder="1" applyAlignment="1">
      <alignment horizontal="center" vertical="center"/>
    </xf>
    <xf numFmtId="0" fontId="14" fillId="0" borderId="39" xfId="4" applyFont="1" applyFill="1" applyBorder="1" applyAlignment="1">
      <alignment horizontal="center" vertical="center"/>
    </xf>
    <xf numFmtId="0" fontId="14" fillId="0" borderId="67" xfId="4" applyBorder="1"/>
    <xf numFmtId="0" fontId="14" fillId="0" borderId="40" xfId="4" applyBorder="1"/>
    <xf numFmtId="0" fontId="14" fillId="0" borderId="39" xfId="4" applyFont="1" applyFill="1" applyBorder="1" applyAlignment="1">
      <alignment vertical="center"/>
    </xf>
    <xf numFmtId="0" fontId="14" fillId="0" borderId="27" xfId="4" applyFont="1" applyFill="1" applyBorder="1" applyAlignment="1">
      <alignment vertical="center"/>
    </xf>
    <xf numFmtId="0" fontId="14" fillId="0" borderId="22" xfId="4" applyFont="1" applyFill="1" applyBorder="1" applyAlignment="1">
      <alignment vertical="center"/>
    </xf>
    <xf numFmtId="0" fontId="14" fillId="0" borderId="30" xfId="4" applyFont="1" applyBorder="1"/>
    <xf numFmtId="0" fontId="24" fillId="0" borderId="0" xfId="0" applyFont="1">
      <alignment vertical="center"/>
    </xf>
    <xf numFmtId="0" fontId="14" fillId="0" borderId="61" xfId="4" applyFill="1" applyBorder="1" applyAlignment="1">
      <alignment horizontal="center"/>
    </xf>
    <xf numFmtId="0" fontId="14" fillId="0" borderId="0" xfId="4" applyFill="1" applyBorder="1" applyAlignment="1">
      <alignment horizontal="center"/>
    </xf>
    <xf numFmtId="0" fontId="14" fillId="0" borderId="60" xfId="4" applyFill="1" applyBorder="1" applyAlignment="1">
      <alignment horizontal="center"/>
    </xf>
    <xf numFmtId="0" fontId="14" fillId="0" borderId="34" xfId="4" applyFill="1" applyBorder="1" applyAlignment="1">
      <alignment horizontal="centerContinuous" vertical="center"/>
    </xf>
    <xf numFmtId="0" fontId="14" fillId="0" borderId="35" xfId="4" applyFill="1" applyBorder="1" applyAlignment="1">
      <alignment horizontal="centerContinuous" vertical="center"/>
    </xf>
    <xf numFmtId="0" fontId="14" fillId="0" borderId="37" xfId="4" applyFill="1" applyBorder="1" applyAlignment="1">
      <alignment horizontal="centerContinuous" vertical="center"/>
    </xf>
    <xf numFmtId="0" fontId="14" fillId="0" borderId="11" xfId="4" applyNumberFormat="1" applyFont="1" applyFill="1" applyBorder="1" applyAlignment="1">
      <alignment vertical="center"/>
    </xf>
    <xf numFmtId="0" fontId="14" fillId="0" borderId="27" xfId="4" applyNumberFormat="1" applyFont="1" applyFill="1" applyBorder="1" applyAlignment="1">
      <alignment vertical="center"/>
    </xf>
    <xf numFmtId="0" fontId="14" fillId="0" borderId="30" xfId="4" applyNumberFormat="1" applyFont="1" applyFill="1" applyBorder="1" applyAlignment="1">
      <alignment vertical="center"/>
    </xf>
    <xf numFmtId="0" fontId="14" fillId="0" borderId="31" xfId="4" applyNumberFormat="1" applyFont="1" applyFill="1" applyBorder="1" applyAlignment="1">
      <alignment vertical="center"/>
    </xf>
    <xf numFmtId="0" fontId="14" fillId="0" borderId="63" xfId="4" applyNumberFormat="1" applyFont="1" applyFill="1" applyBorder="1" applyAlignment="1">
      <alignment vertical="center"/>
    </xf>
    <xf numFmtId="0" fontId="14" fillId="0" borderId="64" xfId="4" applyNumberFormat="1" applyFont="1" applyFill="1" applyBorder="1" applyAlignment="1">
      <alignment vertical="center"/>
    </xf>
    <xf numFmtId="0" fontId="14" fillId="0" borderId="67" xfId="4" applyNumberFormat="1" applyFont="1" applyFill="1" applyBorder="1" applyAlignment="1">
      <alignment vertical="center"/>
    </xf>
    <xf numFmtId="0" fontId="14" fillId="0" borderId="40" xfId="4" applyNumberFormat="1" applyFont="1" applyFill="1" applyBorder="1" applyAlignment="1">
      <alignment vertical="center"/>
    </xf>
    <xf numFmtId="0" fontId="14" fillId="0" borderId="41" xfId="4" applyNumberFormat="1" applyFont="1" applyFill="1" applyBorder="1" applyAlignment="1">
      <alignment vertical="center"/>
    </xf>
    <xf numFmtId="0" fontId="14" fillId="0" borderId="39" xfId="4" quotePrefix="1" applyNumberFormat="1" applyFont="1" applyFill="1" applyBorder="1" applyAlignment="1">
      <alignment vertical="center"/>
    </xf>
    <xf numFmtId="0" fontId="14" fillId="0" borderId="39" xfId="4" applyNumberFormat="1" applyFont="1" applyFill="1" applyBorder="1" applyAlignment="1">
      <alignment vertical="center"/>
    </xf>
    <xf numFmtId="0" fontId="14" fillId="0" borderId="68" xfId="4" applyNumberFormat="1" applyFont="1" applyFill="1" applyBorder="1" applyAlignment="1">
      <alignment vertical="center"/>
    </xf>
    <xf numFmtId="0" fontId="14" fillId="0" borderId="28" xfId="4" applyNumberFormat="1" applyFont="1" applyFill="1" applyBorder="1" applyAlignment="1">
      <alignment vertical="center"/>
    </xf>
    <xf numFmtId="0" fontId="14" fillId="0" borderId="29" xfId="4" applyNumberFormat="1" applyFont="1" applyFill="1" applyBorder="1" applyAlignment="1">
      <alignment vertical="center"/>
    </xf>
    <xf numFmtId="0" fontId="14" fillId="0" borderId="70" xfId="4" applyNumberFormat="1" applyFont="1" applyFill="1" applyBorder="1" applyAlignment="1">
      <alignment vertical="center"/>
    </xf>
    <xf numFmtId="0" fontId="14" fillId="0" borderId="32" xfId="4" applyNumberFormat="1" applyFont="1" applyFill="1" applyBorder="1" applyAlignment="1">
      <alignment vertical="center"/>
    </xf>
    <xf numFmtId="0" fontId="14" fillId="0" borderId="33" xfId="4" applyNumberFormat="1" applyFont="1" applyFill="1" applyBorder="1" applyAlignment="1">
      <alignment vertical="center"/>
    </xf>
    <xf numFmtId="0" fontId="14" fillId="0" borderId="5" xfId="4" applyFont="1" applyBorder="1" applyAlignment="1">
      <alignment horizontal="centerContinuous" vertical="center"/>
    </xf>
    <xf numFmtId="0" fontId="14" fillId="0" borderId="6" xfId="4" applyFont="1" applyBorder="1" applyAlignment="1">
      <alignment horizontal="centerContinuous" vertical="center"/>
    </xf>
    <xf numFmtId="0" fontId="14" fillId="0" borderId="72" xfId="4" applyFont="1" applyBorder="1" applyAlignment="1">
      <alignment horizontal="centerContinuous" vertical="center"/>
    </xf>
    <xf numFmtId="0" fontId="14" fillId="0" borderId="73" xfId="4" applyFont="1" applyBorder="1" applyAlignment="1">
      <alignment horizontal="centerContinuous" vertical="center"/>
    </xf>
    <xf numFmtId="0" fontId="14" fillId="0" borderId="6" xfId="4" applyNumberFormat="1" applyFont="1" applyFill="1" applyBorder="1" applyAlignment="1">
      <alignment horizontal="centerContinuous" vertical="center"/>
    </xf>
    <xf numFmtId="0" fontId="14" fillId="0" borderId="7" xfId="4" applyNumberFormat="1" applyFont="1" applyFill="1" applyBorder="1" applyAlignment="1">
      <alignment horizontal="centerContinuous" vertical="center"/>
    </xf>
    <xf numFmtId="0" fontId="14" fillId="0" borderId="17" xfId="6" applyFont="1" applyBorder="1"/>
    <xf numFmtId="0" fontId="14" fillId="0" borderId="18" xfId="6" applyFont="1" applyBorder="1"/>
    <xf numFmtId="0" fontId="14" fillId="0" borderId="19" xfId="6" applyFont="1" applyBorder="1"/>
    <xf numFmtId="0" fontId="14" fillId="0" borderId="67" xfId="6" applyFont="1" applyBorder="1"/>
    <xf numFmtId="0" fontId="14" fillId="0" borderId="68" xfId="6" applyFont="1" applyBorder="1"/>
    <xf numFmtId="0" fontId="14" fillId="0" borderId="71" xfId="2" applyFont="1" applyFill="1" applyBorder="1" applyAlignment="1">
      <alignment vertical="center"/>
    </xf>
    <xf numFmtId="0" fontId="14" fillId="0" borderId="65" xfId="2" applyFont="1" applyFill="1" applyBorder="1" applyAlignment="1">
      <alignment vertical="center"/>
    </xf>
    <xf numFmtId="0" fontId="14" fillId="0" borderId="69" xfId="2" applyFont="1" applyFill="1" applyBorder="1" applyAlignment="1">
      <alignment vertical="center"/>
    </xf>
    <xf numFmtId="49" fontId="14" fillId="0" borderId="22" xfId="2" applyNumberFormat="1" applyFont="1" applyFill="1" applyBorder="1" applyAlignment="1">
      <alignment vertical="center"/>
    </xf>
    <xf numFmtId="49" fontId="14" fillId="0" borderId="27" xfId="2" applyNumberFormat="1" applyFont="1" applyFill="1" applyBorder="1" applyAlignment="1">
      <alignment vertical="center"/>
    </xf>
    <xf numFmtId="49" fontId="14" fillId="0" borderId="40" xfId="2" applyNumberFormat="1" applyFont="1" applyFill="1" applyBorder="1" applyAlignment="1">
      <alignment vertical="center"/>
    </xf>
    <xf numFmtId="49" fontId="14" fillId="0" borderId="39" xfId="2" applyNumberFormat="1" applyFont="1" applyFill="1" applyBorder="1" applyAlignment="1">
      <alignment vertical="center"/>
    </xf>
    <xf numFmtId="49" fontId="14" fillId="0" borderId="41" xfId="2" applyNumberFormat="1" applyFont="1" applyFill="1" applyBorder="1" applyAlignment="1">
      <alignment vertical="center"/>
    </xf>
    <xf numFmtId="0" fontId="3" fillId="0" borderId="31" xfId="0" applyFont="1" applyBorder="1" applyAlignment="1">
      <alignment vertical="center"/>
    </xf>
    <xf numFmtId="0" fontId="16" fillId="0" borderId="2" xfId="2" applyFont="1" applyBorder="1"/>
    <xf numFmtId="0" fontId="16" fillId="0" borderId="3" xfId="2" applyFont="1" applyBorder="1"/>
    <xf numFmtId="0" fontId="16" fillId="0" borderId="11" xfId="2" applyFont="1" applyBorder="1"/>
    <xf numFmtId="0" fontId="14" fillId="0" borderId="27" xfId="2" quotePrefix="1" applyFont="1" applyFill="1" applyBorder="1" applyAlignment="1">
      <alignment vertical="center"/>
    </xf>
    <xf numFmtId="49" fontId="14" fillId="0" borderId="65" xfId="2" applyNumberFormat="1" applyFont="1" applyFill="1" applyBorder="1" applyAlignment="1">
      <alignment vertical="center"/>
    </xf>
    <xf numFmtId="49" fontId="14" fillId="0" borderId="69" xfId="2" applyNumberFormat="1" applyFont="1" applyFill="1" applyBorder="1" applyAlignment="1">
      <alignment vertical="center"/>
    </xf>
    <xf numFmtId="49" fontId="14" fillId="0" borderId="30" xfId="4" applyNumberFormat="1" applyBorder="1"/>
    <xf numFmtId="49" fontId="14" fillId="0" borderId="31" xfId="4" applyNumberFormat="1" applyBorder="1"/>
    <xf numFmtId="49" fontId="14" fillId="0" borderId="41" xfId="4" applyNumberFormat="1" applyBorder="1"/>
    <xf numFmtId="0" fontId="14" fillId="0" borderId="0" xfId="2" applyFont="1" applyFill="1" applyBorder="1"/>
    <xf numFmtId="0" fontId="16" fillId="0" borderId="0" xfId="2" applyFont="1" applyFill="1" applyBorder="1"/>
    <xf numFmtId="49" fontId="14" fillId="0" borderId="27" xfId="2" quotePrefix="1" applyNumberFormat="1" applyFont="1" applyFill="1" applyBorder="1" applyAlignment="1">
      <alignment vertical="center"/>
    </xf>
    <xf numFmtId="49" fontId="14" fillId="0" borderId="71" xfId="2" applyNumberFormat="1" applyFont="1" applyFill="1" applyBorder="1" applyAlignment="1">
      <alignment vertical="center"/>
    </xf>
    <xf numFmtId="0" fontId="14" fillId="5" borderId="15" xfId="2" applyFont="1" applyFill="1" applyBorder="1" applyAlignment="1">
      <alignment vertical="center"/>
    </xf>
    <xf numFmtId="0" fontId="14" fillId="5" borderId="25" xfId="2" applyFont="1" applyFill="1" applyBorder="1" applyAlignment="1">
      <alignment vertical="center"/>
    </xf>
    <xf numFmtId="0" fontId="14" fillId="5" borderId="18" xfId="2" applyFont="1" applyFill="1" applyBorder="1" applyAlignment="1">
      <alignment vertical="center"/>
    </xf>
    <xf numFmtId="0" fontId="14" fillId="5" borderId="126" xfId="2" applyFont="1" applyFill="1" applyBorder="1" applyAlignment="1">
      <alignment vertical="center"/>
    </xf>
    <xf numFmtId="49" fontId="14" fillId="5" borderId="15" xfId="2" applyNumberFormat="1" applyFont="1" applyFill="1" applyBorder="1" applyAlignment="1">
      <alignment horizontal="centerContinuous" vertical="center"/>
    </xf>
    <xf numFmtId="49" fontId="14" fillId="5" borderId="113" xfId="2" applyNumberFormat="1" applyFont="1" applyFill="1" applyBorder="1" applyAlignment="1">
      <alignment horizontal="centerContinuous" vertical="center"/>
    </xf>
    <xf numFmtId="49" fontId="14" fillId="5" borderId="15" xfId="2" applyNumberFormat="1" applyFont="1" applyFill="1" applyBorder="1" applyAlignment="1">
      <alignment vertical="center"/>
    </xf>
    <xf numFmtId="49" fontId="14" fillId="5" borderId="16" xfId="2" applyNumberFormat="1" applyFont="1" applyFill="1" applyBorder="1" applyAlignment="1">
      <alignment vertical="center"/>
    </xf>
    <xf numFmtId="0" fontId="3" fillId="0" borderId="30" xfId="0" applyFont="1" applyBorder="1" applyAlignment="1">
      <alignment vertical="center"/>
    </xf>
    <xf numFmtId="0" fontId="14" fillId="0" borderId="30" xfId="4" applyFont="1" applyFill="1" applyBorder="1" applyAlignment="1">
      <alignment vertical="center"/>
    </xf>
    <xf numFmtId="0" fontId="3" fillId="0" borderId="41" xfId="0" applyFont="1" applyBorder="1" applyAlignment="1">
      <alignment vertical="center"/>
    </xf>
    <xf numFmtId="0" fontId="3" fillId="0" borderId="40" xfId="0" applyFont="1" applyBorder="1" applyAlignment="1">
      <alignment vertical="center"/>
    </xf>
    <xf numFmtId="0" fontId="14" fillId="0" borderId="40" xfId="4" applyFont="1" applyFill="1" applyBorder="1" applyAlignment="1">
      <alignment vertical="center"/>
    </xf>
    <xf numFmtId="0" fontId="3" fillId="0" borderId="24" xfId="0" applyFont="1" applyBorder="1" applyAlignment="1">
      <alignment vertical="center"/>
    </xf>
    <xf numFmtId="0" fontId="3" fillId="0" borderId="23" xfId="0" applyFont="1" applyBorder="1" applyAlignment="1">
      <alignment vertical="center"/>
    </xf>
    <xf numFmtId="0" fontId="14" fillId="0" borderId="23" xfId="4" applyFont="1" applyFill="1" applyBorder="1" applyAlignment="1">
      <alignment vertical="center"/>
    </xf>
    <xf numFmtId="49" fontId="14" fillId="4" borderId="23" xfId="4" applyNumberFormat="1" applyFill="1" applyBorder="1"/>
    <xf numFmtId="0" fontId="14" fillId="4" borderId="23" xfId="4" applyFont="1" applyFill="1" applyBorder="1" applyAlignment="1">
      <alignment vertical="center"/>
    </xf>
    <xf numFmtId="0" fontId="14" fillId="4" borderId="75" xfId="4" applyFont="1" applyFill="1" applyBorder="1" applyAlignment="1">
      <alignment vertical="center"/>
    </xf>
    <xf numFmtId="0" fontId="14" fillId="4" borderId="74" xfId="4" applyFont="1" applyFill="1" applyBorder="1" applyAlignment="1">
      <alignment vertical="center"/>
    </xf>
    <xf numFmtId="49" fontId="14" fillId="0" borderId="24" xfId="4" applyNumberFormat="1" applyBorder="1"/>
    <xf numFmtId="49" fontId="14" fillId="0" borderId="70" xfId="4" applyNumberFormat="1" applyBorder="1"/>
    <xf numFmtId="49" fontId="14" fillId="0" borderId="35" xfId="2" applyNumberFormat="1" applyFont="1" applyFill="1" applyBorder="1" applyAlignment="1">
      <alignment vertical="center"/>
    </xf>
    <xf numFmtId="49" fontId="14" fillId="0" borderId="36" xfId="4" applyNumberFormat="1" applyBorder="1"/>
    <xf numFmtId="49" fontId="14" fillId="0" borderId="105" xfId="4" applyNumberFormat="1" applyBorder="1"/>
    <xf numFmtId="0" fontId="16" fillId="4" borderId="23" xfId="2" applyFont="1" applyFill="1" applyBorder="1"/>
    <xf numFmtId="0" fontId="14" fillId="4" borderId="128" xfId="2" applyFont="1" applyFill="1" applyBorder="1" applyAlignment="1">
      <alignment vertical="center"/>
    </xf>
    <xf numFmtId="0" fontId="14" fillId="4" borderId="129" xfId="2" applyFont="1" applyFill="1" applyBorder="1" applyAlignment="1">
      <alignment vertical="center"/>
    </xf>
    <xf numFmtId="0" fontId="14" fillId="4" borderId="130" xfId="2" applyFont="1" applyFill="1" applyBorder="1" applyAlignment="1">
      <alignment vertical="center"/>
    </xf>
    <xf numFmtId="0" fontId="14" fillId="4" borderId="103" xfId="2" applyFont="1" applyFill="1" applyBorder="1" applyAlignment="1">
      <alignment vertical="center"/>
    </xf>
    <xf numFmtId="0" fontId="14" fillId="4" borderId="102" xfId="2" applyFont="1" applyFill="1" applyBorder="1" applyAlignment="1">
      <alignment vertical="center"/>
    </xf>
    <xf numFmtId="0" fontId="14" fillId="4" borderId="112" xfId="2" applyFont="1" applyFill="1" applyBorder="1" applyAlignment="1">
      <alignment vertical="center"/>
    </xf>
    <xf numFmtId="0" fontId="14" fillId="0" borderId="0" xfId="6" applyFont="1" applyFill="1" applyBorder="1" applyAlignment="1">
      <alignment horizontal="left"/>
    </xf>
    <xf numFmtId="49" fontId="14" fillId="0" borderId="22" xfId="0" applyNumberFormat="1" applyFont="1" applyFill="1" applyBorder="1">
      <alignment vertical="center"/>
    </xf>
    <xf numFmtId="0" fontId="30" fillId="0" borderId="0" xfId="4" applyFont="1"/>
    <xf numFmtId="0" fontId="30" fillId="0" borderId="0" xfId="4" applyFont="1" applyAlignment="1">
      <alignment shrinkToFit="1"/>
    </xf>
    <xf numFmtId="0" fontId="30" fillId="0" borderId="0" xfId="6" applyFont="1"/>
    <xf numFmtId="0" fontId="14" fillId="0" borderId="0" xfId="0" applyFont="1" applyFill="1" applyAlignment="1">
      <alignment vertical="center"/>
    </xf>
    <xf numFmtId="0" fontId="14" fillId="0" borderId="0" xfId="2" applyFont="1" applyFill="1" applyAlignment="1">
      <alignment vertical="center"/>
    </xf>
    <xf numFmtId="0" fontId="14" fillId="0" borderId="0" xfId="8" applyFont="1" applyFill="1" applyAlignment="1">
      <alignment vertical="center"/>
    </xf>
    <xf numFmtId="0" fontId="14" fillId="0" borderId="0" xfId="4" applyFont="1" applyFill="1" applyAlignment="1">
      <alignment shrinkToFit="1"/>
    </xf>
    <xf numFmtId="0" fontId="14" fillId="0" borderId="26" xfId="0" applyFont="1" applyFill="1" applyBorder="1">
      <alignment vertical="center"/>
    </xf>
    <xf numFmtId="0" fontId="14" fillId="0" borderId="65" xfId="0" applyFont="1" applyFill="1" applyBorder="1">
      <alignment vertical="center"/>
    </xf>
    <xf numFmtId="0" fontId="14" fillId="0" borderId="66" xfId="0" applyFont="1" applyFill="1" applyBorder="1">
      <alignment vertical="center"/>
    </xf>
    <xf numFmtId="49" fontId="14" fillId="0" borderId="22" xfId="4" applyNumberFormat="1" applyBorder="1"/>
    <xf numFmtId="49" fontId="14" fillId="0" borderId="71" xfId="4" applyNumberFormat="1" applyBorder="1" applyAlignment="1">
      <alignment horizontal="center" vertical="center"/>
    </xf>
    <xf numFmtId="49" fontId="14" fillId="0" borderId="22" xfId="4" quotePrefix="1" applyNumberFormat="1" applyBorder="1"/>
    <xf numFmtId="0" fontId="14" fillId="0" borderId="115" xfId="4" applyFont="1" applyFill="1" applyBorder="1" applyAlignment="1">
      <alignment horizontal="center" vertical="center"/>
    </xf>
    <xf numFmtId="49" fontId="14" fillId="0" borderId="69" xfId="4" applyNumberFormat="1" applyBorder="1" applyAlignment="1">
      <alignment horizontal="center" vertical="center"/>
    </xf>
    <xf numFmtId="0" fontId="14" fillId="0" borderId="69" xfId="4" applyFont="1" applyBorder="1" applyAlignment="1">
      <alignment horizontal="center" vertical="center"/>
    </xf>
    <xf numFmtId="0" fontId="14" fillId="0" borderId="38" xfId="4" applyFont="1" applyBorder="1" applyAlignment="1">
      <alignment horizontal="center" vertical="center"/>
    </xf>
    <xf numFmtId="0" fontId="14" fillId="0" borderId="116" xfId="4" applyFont="1" applyBorder="1" applyAlignment="1">
      <alignment horizontal="center" vertical="center"/>
    </xf>
    <xf numFmtId="0" fontId="14" fillId="0" borderId="4" xfId="6" quotePrefix="1" applyFont="1" applyFill="1" applyBorder="1" applyAlignment="1">
      <alignment horizontal="right"/>
    </xf>
    <xf numFmtId="0" fontId="14" fillId="0" borderId="0" xfId="6" quotePrefix="1" applyFont="1" applyFill="1" applyBorder="1" applyAlignment="1">
      <alignment horizontal="right"/>
    </xf>
    <xf numFmtId="0" fontId="14" fillId="0" borderId="4" xfId="6" applyFont="1" applyFill="1" applyBorder="1" applyAlignment="1">
      <alignment horizontal="right"/>
    </xf>
    <xf numFmtId="0" fontId="14" fillId="0" borderId="0" xfId="6" applyFont="1" applyFill="1" applyBorder="1" applyAlignment="1">
      <alignment horizontal="right"/>
    </xf>
    <xf numFmtId="0" fontId="14" fillId="0" borderId="30" xfId="4" applyBorder="1"/>
    <xf numFmtId="0" fontId="14" fillId="0" borderId="28" xfId="4" applyBorder="1"/>
    <xf numFmtId="0" fontId="14" fillId="0" borderId="29" xfId="4" applyBorder="1"/>
    <xf numFmtId="0" fontId="14" fillId="0" borderId="5" xfId="4" applyBorder="1"/>
    <xf numFmtId="0" fontId="14" fillId="0" borderId="6" xfId="4" applyBorder="1"/>
    <xf numFmtId="0" fontId="14" fillId="0" borderId="63" xfId="4" applyFont="1" applyBorder="1"/>
    <xf numFmtId="0" fontId="14" fillId="0" borderId="31" xfId="4" applyFont="1" applyBorder="1"/>
    <xf numFmtId="0" fontId="14" fillId="0" borderId="69" xfId="4" applyBorder="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4" xfId="4" applyFont="1" applyFill="1" applyBorder="1" applyAlignment="1">
      <alignment horizontal="right"/>
    </xf>
    <xf numFmtId="0" fontId="14" fillId="0" borderId="65" xfId="4" applyBorder="1"/>
    <xf numFmtId="0" fontId="14" fillId="0" borderId="15" xfId="4" applyBorder="1"/>
    <xf numFmtId="0" fontId="14" fillId="0" borderId="31" xfId="4" applyBorder="1"/>
    <xf numFmtId="0" fontId="14" fillId="0" borderId="41" xfId="4" applyBorder="1"/>
    <xf numFmtId="0" fontId="14" fillId="0" borderId="34" xfId="4" applyFont="1" applyFill="1" applyBorder="1"/>
    <xf numFmtId="0" fontId="14" fillId="0" borderId="105" xfId="4" applyFont="1" applyFill="1" applyBorder="1"/>
    <xf numFmtId="0" fontId="14" fillId="0" borderId="0" xfId="4" applyFont="1" applyFill="1" applyBorder="1" applyAlignment="1">
      <alignment horizontal="right"/>
    </xf>
    <xf numFmtId="0" fontId="14" fillId="0" borderId="29" xfId="4" applyFont="1" applyFill="1" applyBorder="1"/>
    <xf numFmtId="0" fontId="14" fillId="0" borderId="40" xfId="4" applyBorder="1"/>
    <xf numFmtId="0" fontId="14" fillId="0" borderId="75" xfId="4" applyFont="1" applyFill="1" applyBorder="1"/>
    <xf numFmtId="0" fontId="14" fillId="0" borderId="24" xfId="4" applyFont="1" applyFill="1" applyBorder="1"/>
    <xf numFmtId="0" fontId="14" fillId="0" borderId="63" xfId="4" applyFont="1" applyFill="1" applyBorder="1" applyAlignment="1">
      <alignment vertical="center"/>
    </xf>
    <xf numFmtId="0" fontId="14" fillId="0" borderId="27" xfId="4" applyFont="1" applyFill="1" applyBorder="1" applyAlignment="1">
      <alignment vertical="center"/>
    </xf>
    <xf numFmtId="0" fontId="14" fillId="0" borderId="67" xfId="4" applyFont="1" applyFill="1" applyBorder="1" applyAlignment="1">
      <alignment vertical="center"/>
    </xf>
    <xf numFmtId="0" fontId="14" fillId="0" borderId="39" xfId="4" applyFont="1" applyFill="1" applyBorder="1" applyAlignment="1">
      <alignment vertical="center"/>
    </xf>
    <xf numFmtId="0" fontId="14" fillId="0" borderId="75" xfId="4" applyFont="1" applyFill="1" applyBorder="1" applyAlignment="1">
      <alignment vertical="center"/>
    </xf>
    <xf numFmtId="0" fontId="14" fillId="0" borderId="22" xfId="4" applyFont="1" applyFill="1" applyBorder="1" applyAlignment="1">
      <alignment vertical="center"/>
    </xf>
    <xf numFmtId="0" fontId="14" fillId="0" borderId="30" xfId="4" applyFont="1" applyBorder="1"/>
    <xf numFmtId="0" fontId="14" fillId="0" borderId="28" xfId="4" applyFont="1" applyBorder="1"/>
    <xf numFmtId="0" fontId="14" fillId="0" borderId="29" xfId="4" applyFont="1" applyBorder="1"/>
    <xf numFmtId="0" fontId="14" fillId="0" borderId="5" xfId="4" applyFont="1" applyBorder="1"/>
    <xf numFmtId="0" fontId="14" fillId="0" borderId="6" xfId="4" applyFont="1" applyBorder="1"/>
    <xf numFmtId="0" fontId="14" fillId="0" borderId="63" xfId="4" applyFill="1" applyBorder="1"/>
    <xf numFmtId="0" fontId="14" fillId="0" borderId="30" xfId="4" applyFill="1" applyBorder="1"/>
    <xf numFmtId="0" fontId="14" fillId="0" borderId="91" xfId="4" applyBorder="1"/>
    <xf numFmtId="0" fontId="14" fillId="0" borderId="5" xfId="4" applyFont="1" applyFill="1" applyBorder="1" applyAlignment="1">
      <alignment horizontal="centerContinuous" vertical="center"/>
    </xf>
    <xf numFmtId="0" fontId="14" fillId="0" borderId="74" xfId="4" applyFont="1" applyFill="1" applyBorder="1" applyAlignment="1">
      <alignment vertical="center"/>
    </xf>
    <xf numFmtId="0" fontId="14" fillId="0" borderId="64" xfId="4" applyFont="1" applyFill="1" applyBorder="1" applyAlignment="1">
      <alignment vertical="center"/>
    </xf>
    <xf numFmtId="0" fontId="14" fillId="0" borderId="68" xfId="4" applyFont="1" applyFill="1" applyBorder="1" applyAlignment="1">
      <alignment vertical="center"/>
    </xf>
    <xf numFmtId="0" fontId="14" fillId="0" borderId="72" xfId="4" applyFont="1" applyFill="1" applyBorder="1" applyAlignment="1">
      <alignment horizontal="centerContinuous" vertical="center"/>
    </xf>
    <xf numFmtId="0" fontId="14" fillId="0" borderId="24" xfId="4" applyFont="1" applyFill="1" applyBorder="1" applyAlignment="1">
      <alignment vertical="center"/>
    </xf>
    <xf numFmtId="0" fontId="14" fillId="0" borderId="31" xfId="4" applyFont="1" applyFill="1" applyBorder="1" applyAlignment="1">
      <alignment vertical="center"/>
    </xf>
    <xf numFmtId="0" fontId="14" fillId="0" borderId="41" xfId="4" applyFont="1" applyFill="1" applyBorder="1" applyAlignment="1">
      <alignment vertical="center"/>
    </xf>
    <xf numFmtId="0" fontId="14" fillId="0" borderId="11" xfId="4" applyFont="1" applyFill="1" applyBorder="1" applyAlignment="1">
      <alignment horizontal="left" vertical="center"/>
    </xf>
    <xf numFmtId="0" fontId="14" fillId="0" borderId="4" xfId="4" applyFont="1" applyFill="1" applyBorder="1" applyAlignment="1">
      <alignment horizontal="left" vertical="center"/>
    </xf>
    <xf numFmtId="0" fontId="14" fillId="0" borderId="0" xfId="4" applyFont="1" applyFill="1" applyAlignment="1">
      <alignment horizontal="left" vertical="center"/>
    </xf>
    <xf numFmtId="0" fontId="14" fillId="0" borderId="17" xfId="4" applyFont="1" applyFill="1" applyBorder="1" applyAlignment="1">
      <alignment horizontal="left" vertical="center"/>
    </xf>
    <xf numFmtId="0" fontId="14" fillId="0" borderId="18" xfId="4" applyFont="1" applyFill="1" applyBorder="1" applyAlignment="1">
      <alignment horizontal="left" vertical="center"/>
    </xf>
    <xf numFmtId="0" fontId="14" fillId="0" borderId="19" xfId="4" applyFont="1" applyFill="1" applyBorder="1" applyAlignment="1">
      <alignment horizontal="left" vertical="center"/>
    </xf>
    <xf numFmtId="0" fontId="14" fillId="0" borderId="14" xfId="4" applyFont="1" applyFill="1" applyBorder="1" applyAlignment="1">
      <alignment horizontal="centerContinuous"/>
    </xf>
    <xf numFmtId="0" fontId="14" fillId="0" borderId="15" xfId="4" applyFont="1" applyFill="1" applyBorder="1" applyAlignment="1">
      <alignment horizontal="centerContinuous"/>
    </xf>
    <xf numFmtId="0" fontId="14" fillId="0" borderId="73" xfId="4" applyFont="1" applyFill="1" applyBorder="1" applyAlignment="1">
      <alignment horizontal="centerContinuous"/>
    </xf>
    <xf numFmtId="0" fontId="14" fillId="0" borderId="16" xfId="4" applyFont="1" applyFill="1" applyBorder="1" applyAlignment="1">
      <alignment horizontal="centerContinuous"/>
    </xf>
    <xf numFmtId="49" fontId="14" fillId="0" borderId="75" xfId="4" applyNumberFormat="1" applyFill="1" applyBorder="1"/>
    <xf numFmtId="0" fontId="14" fillId="0" borderId="23" xfId="4" applyFill="1" applyBorder="1"/>
    <xf numFmtId="0" fontId="14" fillId="0" borderId="74" xfId="4" applyFill="1" applyBorder="1"/>
    <xf numFmtId="0" fontId="14" fillId="0" borderId="11" xfId="6" applyFont="1" applyFill="1" applyBorder="1"/>
    <xf numFmtId="0" fontId="14" fillId="0" borderId="67" xfId="4" applyFill="1" applyBorder="1"/>
    <xf numFmtId="0" fontId="14" fillId="0" borderId="40" xfId="4" applyFill="1" applyBorder="1"/>
    <xf numFmtId="0" fontId="14" fillId="0" borderId="68" xfId="4" applyFill="1" applyBorder="1"/>
    <xf numFmtId="0" fontId="14" fillId="0" borderId="4" xfId="4" applyFill="1" applyBorder="1"/>
    <xf numFmtId="0" fontId="14" fillId="0" borderId="60" xfId="4" applyFill="1" applyBorder="1"/>
    <xf numFmtId="0" fontId="14" fillId="0" borderId="64" xfId="4" applyFill="1" applyBorder="1"/>
    <xf numFmtId="0" fontId="14" fillId="0" borderId="17" xfId="4" applyFill="1" applyBorder="1"/>
    <xf numFmtId="0" fontId="14" fillId="0" borderId="18" xfId="4" applyFill="1" applyBorder="1"/>
    <xf numFmtId="0" fontId="14" fillId="0" borderId="19" xfId="4" applyFill="1" applyBorder="1"/>
    <xf numFmtId="0" fontId="14" fillId="0" borderId="34" xfId="4" applyFill="1" applyBorder="1"/>
    <xf numFmtId="0" fontId="14" fillId="0" borderId="35" xfId="4" applyFill="1" applyBorder="1"/>
    <xf numFmtId="0" fontId="14" fillId="0" borderId="37" xfId="4" applyFill="1" applyBorder="1"/>
    <xf numFmtId="0" fontId="14" fillId="0" borderId="24" xfId="4" applyFill="1" applyBorder="1" applyAlignment="1">
      <alignment horizontal="centerContinuous" vertical="center"/>
    </xf>
    <xf numFmtId="0" fontId="14" fillId="0" borderId="22" xfId="4" applyFill="1" applyBorder="1"/>
    <xf numFmtId="0" fontId="14" fillId="0" borderId="31" xfId="4" applyFill="1" applyBorder="1" applyAlignment="1">
      <alignment horizontal="centerContinuous" vertical="center"/>
    </xf>
    <xf numFmtId="0" fontId="14" fillId="0" borderId="27" xfId="4" applyFill="1" applyBorder="1"/>
    <xf numFmtId="0" fontId="14" fillId="0" borderId="41" xfId="4" applyFill="1" applyBorder="1" applyAlignment="1">
      <alignment horizontal="centerContinuous" vertical="center"/>
    </xf>
    <xf numFmtId="0" fontId="14" fillId="0" borderId="39" xfId="4" applyFill="1" applyBorder="1"/>
    <xf numFmtId="0" fontId="14" fillId="0" borderId="0" xfId="4" quotePrefix="1" applyNumberFormat="1" applyFont="1" applyFill="1" applyBorder="1" applyAlignment="1">
      <alignment vertical="center"/>
    </xf>
    <xf numFmtId="0" fontId="14" fillId="0" borderId="4" xfId="6" quotePrefix="1" applyFont="1" applyFill="1" applyBorder="1" applyAlignment="1">
      <alignment horizontal="right"/>
    </xf>
    <xf numFmtId="0" fontId="14" fillId="0" borderId="0" xfId="6" quotePrefix="1" applyFont="1" applyFill="1" applyBorder="1" applyAlignment="1">
      <alignment horizontal="right"/>
    </xf>
    <xf numFmtId="0" fontId="14" fillId="0" borderId="4" xfId="4" quotePrefix="1" applyFill="1" applyBorder="1" applyAlignment="1">
      <alignment horizontal="right"/>
    </xf>
    <xf numFmtId="0" fontId="14" fillId="0" borderId="0" xfId="4" quotePrefix="1" applyFill="1" applyBorder="1" applyAlignment="1">
      <alignment horizontal="right"/>
    </xf>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4" xfId="4" applyFont="1" applyFill="1" applyBorder="1"/>
    <xf numFmtId="0" fontId="14" fillId="0" borderId="33" xfId="4" applyFont="1" applyFill="1" applyBorder="1"/>
    <xf numFmtId="0" fontId="14" fillId="0" borderId="75" xfId="4" applyFont="1" applyFill="1" applyBorder="1"/>
    <xf numFmtId="0" fontId="14" fillId="0" borderId="63" xfId="4" applyFill="1" applyBorder="1"/>
    <xf numFmtId="0" fontId="14" fillId="0" borderId="30" xfId="4" applyFill="1" applyBorder="1"/>
    <xf numFmtId="0" fontId="14" fillId="0" borderId="14" xfId="4" applyFont="1" applyFill="1" applyBorder="1" applyAlignment="1">
      <alignment horizontal="centerContinuous" vertical="center"/>
    </xf>
    <xf numFmtId="0" fontId="14" fillId="0" borderId="15" xfId="4" applyFont="1" applyFill="1" applyBorder="1" applyAlignment="1">
      <alignment horizontal="centerContinuous" vertical="center"/>
    </xf>
    <xf numFmtId="0" fontId="14" fillId="0" borderId="16" xfId="4" applyFont="1" applyFill="1" applyBorder="1" applyAlignment="1">
      <alignment horizontal="centerContinuous" vertical="center"/>
    </xf>
    <xf numFmtId="0" fontId="14" fillId="0" borderId="21" xfId="4" applyFont="1" applyFill="1" applyBorder="1" applyAlignment="1">
      <alignment horizontal="centerContinuous" vertical="center"/>
    </xf>
    <xf numFmtId="0" fontId="14" fillId="0" borderId="71" xfId="4" applyFont="1" applyFill="1" applyBorder="1" applyAlignment="1">
      <alignment horizontal="centerContinuous" vertical="center"/>
    </xf>
    <xf numFmtId="0" fontId="14" fillId="0" borderId="22" xfId="4" applyFont="1" applyFill="1" applyBorder="1" applyAlignment="1">
      <alignment horizontal="centerContinuous" vertical="center"/>
    </xf>
    <xf numFmtId="0" fontId="14" fillId="0" borderId="115" xfId="4" applyFont="1" applyFill="1" applyBorder="1" applyAlignment="1">
      <alignment horizontal="centerContinuous" vertical="center"/>
    </xf>
    <xf numFmtId="49" fontId="14" fillId="0" borderId="63" xfId="4" quotePrefix="1" applyNumberFormat="1" applyFont="1" applyFill="1" applyBorder="1"/>
    <xf numFmtId="0" fontId="14" fillId="0" borderId="28" xfId="4" applyFont="1" applyFill="1" applyBorder="1" applyAlignment="1">
      <alignment horizontal="centerContinuous" vertical="center"/>
    </xf>
    <xf numFmtId="0" fontId="14" fillId="0" borderId="29" xfId="4" applyFont="1" applyFill="1" applyBorder="1" applyAlignment="1">
      <alignment horizontal="centerContinuous" vertical="center"/>
    </xf>
    <xf numFmtId="0" fontId="14" fillId="0" borderId="33" xfId="4" applyFont="1" applyFill="1" applyBorder="1" applyAlignment="1">
      <alignment horizontal="centerContinuous" vertical="center"/>
    </xf>
    <xf numFmtId="0" fontId="14" fillId="0" borderId="0" xfId="6" applyNumberFormat="1" applyFont="1" applyFill="1" applyBorder="1" applyAlignment="1">
      <alignment vertical="center"/>
    </xf>
    <xf numFmtId="49" fontId="14" fillId="0" borderId="0" xfId="4" quotePrefix="1" applyNumberFormat="1" applyFont="1" applyFill="1" applyBorder="1"/>
    <xf numFmtId="0" fontId="14" fillId="0" borderId="23" xfId="4" applyNumberFormat="1" applyFont="1" applyFill="1" applyBorder="1"/>
    <xf numFmtId="0" fontId="14" fillId="0" borderId="30" xfId="4" applyNumberFormat="1" applyFont="1" applyFill="1" applyBorder="1"/>
    <xf numFmtId="0" fontId="14" fillId="0" borderId="40" xfId="4" applyNumberFormat="1" applyFont="1" applyFill="1" applyBorder="1"/>
    <xf numFmtId="0" fontId="14" fillId="0" borderId="15" xfId="4" applyFill="1" applyBorder="1" applyAlignment="1">
      <alignment horizontal="centerContinuous" vertical="center"/>
    </xf>
    <xf numFmtId="0" fontId="14" fillId="0" borderId="4" xfId="4" applyNumberFormat="1" applyFill="1" applyBorder="1" applyAlignment="1">
      <alignment vertical="center"/>
    </xf>
    <xf numFmtId="0" fontId="14" fillId="0" borderId="11" xfId="4" applyNumberFormat="1" applyFill="1" applyBorder="1" applyAlignment="1">
      <alignment vertical="center"/>
    </xf>
    <xf numFmtId="0" fontId="24" fillId="0" borderId="26" xfId="0" applyFont="1" applyFill="1" applyBorder="1">
      <alignment vertical="center"/>
    </xf>
    <xf numFmtId="0" fontId="24" fillId="0" borderId="65" xfId="0" applyFont="1" applyFill="1" applyBorder="1">
      <alignment vertical="center"/>
    </xf>
    <xf numFmtId="0" fontId="24" fillId="0" borderId="66" xfId="0" applyFont="1" applyFill="1" applyBorder="1">
      <alignment vertical="center"/>
    </xf>
    <xf numFmtId="0" fontId="11" fillId="0" borderId="0" xfId="6" applyFill="1"/>
    <xf numFmtId="0" fontId="14" fillId="0" borderId="0" xfId="6" applyFont="1" applyFill="1" applyAlignment="1">
      <alignment shrinkToFit="1"/>
    </xf>
    <xf numFmtId="0" fontId="14" fillId="0" borderId="60" xfId="4" applyFont="1" applyFill="1" applyBorder="1" applyAlignment="1">
      <alignment horizontal="left" vertical="center"/>
    </xf>
    <xf numFmtId="0" fontId="14" fillId="0" borderId="2" xfId="4" applyFill="1" applyBorder="1"/>
    <xf numFmtId="0" fontId="14" fillId="0" borderId="3" xfId="4" applyFill="1" applyBorder="1"/>
    <xf numFmtId="0" fontId="14" fillId="0" borderId="75" xfId="4" applyFill="1" applyBorder="1"/>
    <xf numFmtId="0" fontId="14" fillId="0" borderId="24" xfId="4" applyFill="1" applyBorder="1"/>
    <xf numFmtId="0" fontId="14" fillId="0" borderId="41" xfId="4" applyFill="1" applyBorder="1"/>
    <xf numFmtId="0" fontId="14" fillId="0" borderId="5" xfId="4" applyNumberFormat="1" applyFont="1" applyFill="1" applyBorder="1" applyAlignment="1">
      <alignment horizontal="centerContinuous" vertical="center"/>
    </xf>
    <xf numFmtId="0" fontId="14" fillId="0" borderId="72" xfId="4" applyNumberFormat="1" applyFont="1" applyFill="1" applyBorder="1" applyAlignment="1">
      <alignment horizontal="centerContinuous" vertical="center"/>
    </xf>
    <xf numFmtId="0" fontId="14" fillId="0" borderId="73" xfId="4" applyNumberFormat="1" applyFont="1" applyFill="1" applyBorder="1" applyAlignment="1">
      <alignment vertical="center"/>
    </xf>
    <xf numFmtId="0" fontId="14" fillId="0" borderId="6" xfId="4" applyNumberFormat="1" applyFont="1" applyFill="1" applyBorder="1" applyAlignment="1">
      <alignment vertical="center"/>
    </xf>
    <xf numFmtId="0" fontId="14" fillId="0" borderId="6" xfId="4" applyNumberFormat="1" applyFill="1" applyBorder="1" applyAlignment="1">
      <alignment vertical="center"/>
    </xf>
    <xf numFmtId="0" fontId="14" fillId="0" borderId="7" xfId="4" applyNumberFormat="1" applyFont="1" applyFill="1" applyBorder="1" applyAlignment="1">
      <alignment vertical="center"/>
    </xf>
    <xf numFmtId="0" fontId="14" fillId="0" borderId="4" xfId="4" quotePrefix="1" applyNumberFormat="1" applyFont="1" applyFill="1" applyBorder="1" applyAlignment="1">
      <alignment vertical="center"/>
    </xf>
    <xf numFmtId="0" fontId="14" fillId="0" borderId="5" xfId="4" applyFill="1" applyBorder="1" applyAlignment="1">
      <alignment horizontal="centerContinuous" vertical="center"/>
    </xf>
    <xf numFmtId="0" fontId="14" fillId="0" borderId="6" xfId="4" applyFill="1" applyBorder="1" applyAlignment="1">
      <alignment horizontal="centerContinuous" vertical="center"/>
    </xf>
    <xf numFmtId="0" fontId="14" fillId="0" borderId="7" xfId="4" applyFill="1" applyBorder="1" applyAlignment="1">
      <alignment horizontal="centerContinuous" vertical="center"/>
    </xf>
    <xf numFmtId="0" fontId="14" fillId="0" borderId="5" xfId="4" applyFill="1" applyBorder="1"/>
    <xf numFmtId="0" fontId="14" fillId="0" borderId="6" xfId="4" applyFill="1" applyBorder="1"/>
    <xf numFmtId="0" fontId="14" fillId="0" borderId="7" xfId="4" applyFill="1" applyBorder="1"/>
    <xf numFmtId="49" fontId="14" fillId="0" borderId="5" xfId="4" applyNumberFormat="1" applyFill="1" applyBorder="1"/>
    <xf numFmtId="0" fontId="14" fillId="0" borderId="0" xfId="4" applyNumberFormat="1" applyFont="1" applyFill="1" applyAlignment="1">
      <alignment vertical="center"/>
    </xf>
    <xf numFmtId="0" fontId="14" fillId="0" borderId="75" xfId="4" applyNumberFormat="1" applyFill="1" applyBorder="1" applyAlignment="1">
      <alignment horizontal="centerContinuous" vertical="center"/>
    </xf>
    <xf numFmtId="0" fontId="14" fillId="0" borderId="23" xfId="4" applyNumberFormat="1" applyFill="1" applyBorder="1" applyAlignment="1">
      <alignment horizontal="centerContinuous" vertical="center"/>
    </xf>
    <xf numFmtId="0" fontId="14" fillId="0" borderId="24" xfId="4" applyNumberFormat="1" applyFill="1" applyBorder="1" applyAlignment="1">
      <alignment horizontal="centerContinuous" vertical="center"/>
    </xf>
    <xf numFmtId="0" fontId="14" fillId="0" borderId="22" xfId="4" applyNumberFormat="1" applyFill="1" applyBorder="1" applyAlignment="1">
      <alignment horizontal="centerContinuous" vertical="center"/>
    </xf>
    <xf numFmtId="0" fontId="14" fillId="0" borderId="23" xfId="4" applyNumberFormat="1" applyFont="1" applyFill="1" applyBorder="1" applyAlignment="1">
      <alignment horizontal="centerContinuous" vertical="center"/>
    </xf>
    <xf numFmtId="0" fontId="14" fillId="0" borderId="74" xfId="4" applyNumberFormat="1" applyFill="1" applyBorder="1" applyAlignment="1">
      <alignment horizontal="centerContinuous" vertical="center"/>
    </xf>
    <xf numFmtId="0" fontId="14" fillId="0" borderId="30" xfId="4" applyFill="1" applyBorder="1" applyAlignment="1">
      <alignment shrinkToFit="1"/>
    </xf>
    <xf numFmtId="0" fontId="14" fillId="0" borderId="30" xfId="4" applyNumberFormat="1" applyFill="1" applyBorder="1" applyAlignment="1">
      <alignment vertical="center"/>
    </xf>
    <xf numFmtId="0" fontId="14" fillId="0" borderId="64" xfId="4" applyNumberFormat="1" applyFill="1" applyBorder="1" applyAlignment="1">
      <alignment vertical="center"/>
    </xf>
    <xf numFmtId="0" fontId="14" fillId="0" borderId="63" xfId="4" applyNumberFormat="1" applyFill="1" applyBorder="1" applyAlignment="1">
      <alignment vertical="center"/>
    </xf>
    <xf numFmtId="0" fontId="14" fillId="0" borderId="31" xfId="4" applyNumberFormat="1" applyFill="1" applyBorder="1" applyAlignment="1">
      <alignment vertical="center"/>
    </xf>
    <xf numFmtId="0" fontId="14" fillId="0" borderId="27" xfId="4" applyNumberFormat="1" applyFill="1" applyBorder="1" applyAlignment="1">
      <alignment vertical="center"/>
    </xf>
    <xf numFmtId="0" fontId="14" fillId="0" borderId="40" xfId="4" applyFill="1" applyBorder="1" applyAlignment="1">
      <alignment shrinkToFit="1"/>
    </xf>
    <xf numFmtId="0" fontId="14" fillId="0" borderId="72" xfId="4" applyFill="1" applyBorder="1" applyAlignment="1">
      <alignment horizontal="centerContinuous" vertical="center"/>
    </xf>
    <xf numFmtId="0" fontId="14" fillId="0" borderId="73" xfId="4" applyFill="1" applyBorder="1" applyAlignment="1">
      <alignment horizontal="centerContinuous" vertical="center"/>
    </xf>
    <xf numFmtId="0" fontId="14" fillId="0" borderId="23" xfId="4" applyNumberFormat="1" applyFill="1" applyBorder="1" applyAlignment="1">
      <alignment vertical="center"/>
    </xf>
    <xf numFmtId="0" fontId="14" fillId="0" borderId="23" xfId="4" applyNumberFormat="1" applyFont="1" applyFill="1" applyBorder="1" applyAlignment="1">
      <alignment vertical="center"/>
    </xf>
    <xf numFmtId="0" fontId="14" fillId="0" borderId="74" xfId="4" applyNumberFormat="1" applyFont="1" applyFill="1" applyBorder="1" applyAlignment="1">
      <alignment vertical="center"/>
    </xf>
    <xf numFmtId="0" fontId="14" fillId="0" borderId="34" xfId="4" applyNumberFormat="1" applyFill="1" applyBorder="1" applyAlignment="1">
      <alignment horizontal="centerContinuous" vertical="center"/>
    </xf>
    <xf numFmtId="0" fontId="14" fillId="0" borderId="35" xfId="4" applyNumberFormat="1" applyFill="1" applyBorder="1" applyAlignment="1">
      <alignment horizontal="centerContinuous" vertical="center"/>
    </xf>
    <xf numFmtId="0" fontId="14" fillId="0" borderId="37" xfId="4" applyNumberFormat="1" applyFill="1" applyBorder="1" applyAlignment="1">
      <alignment horizontal="centerContinuous" vertical="center"/>
    </xf>
    <xf numFmtId="0" fontId="14" fillId="0" borderId="35" xfId="4" applyNumberFormat="1" applyFill="1" applyBorder="1" applyAlignment="1">
      <alignment vertical="center"/>
    </xf>
    <xf numFmtId="0" fontId="14" fillId="0" borderId="35" xfId="4" applyNumberFormat="1" applyFont="1" applyFill="1" applyBorder="1" applyAlignment="1">
      <alignment vertical="center"/>
    </xf>
    <xf numFmtId="0" fontId="14" fillId="0" borderId="37" xfId="4" applyNumberFormat="1" applyFont="1" applyFill="1" applyBorder="1" applyAlignment="1">
      <alignment vertical="center"/>
    </xf>
    <xf numFmtId="0" fontId="14" fillId="0" borderId="60" xfId="4" applyNumberFormat="1" applyFill="1" applyBorder="1" applyAlignment="1">
      <alignment vertical="center"/>
    </xf>
    <xf numFmtId="0" fontId="14" fillId="0" borderId="60" xfId="4" applyNumberFormat="1" applyFont="1" applyFill="1" applyBorder="1" applyAlignment="1">
      <alignment vertical="center"/>
    </xf>
    <xf numFmtId="0" fontId="14" fillId="0" borderId="17" xfId="4" applyNumberFormat="1" applyFont="1" applyFill="1" applyBorder="1" applyAlignment="1">
      <alignment vertical="center"/>
    </xf>
    <xf numFmtId="0" fontId="14" fillId="0" borderId="18" xfId="4" applyNumberFormat="1" applyFont="1" applyFill="1" applyBorder="1" applyAlignment="1">
      <alignment vertical="center"/>
    </xf>
    <xf numFmtId="0" fontId="14" fillId="0" borderId="19" xfId="4" applyNumberFormat="1" applyFont="1" applyFill="1" applyBorder="1" applyAlignment="1">
      <alignment vertical="center"/>
    </xf>
    <xf numFmtId="0" fontId="14" fillId="0" borderId="18" xfId="4" applyNumberFormat="1" applyFill="1" applyBorder="1" applyAlignment="1">
      <alignment vertical="center"/>
    </xf>
    <xf numFmtId="0" fontId="14" fillId="0" borderId="5" xfId="4" applyNumberFormat="1" applyFill="1" applyBorder="1" applyAlignment="1">
      <alignment horizontal="centerContinuous" vertical="center"/>
    </xf>
    <xf numFmtId="0" fontId="14" fillId="0" borderId="6" xfId="4" applyNumberFormat="1" applyFill="1" applyBorder="1" applyAlignment="1">
      <alignment horizontal="centerContinuous" vertical="center"/>
    </xf>
    <xf numFmtId="0" fontId="14" fillId="0" borderId="73" xfId="4" applyNumberFormat="1" applyFill="1" applyBorder="1" applyAlignment="1">
      <alignment horizontal="centerContinuous" vertical="center"/>
    </xf>
    <xf numFmtId="0" fontId="14" fillId="0" borderId="28" xfId="4" applyNumberFormat="1" applyFill="1" applyBorder="1" applyAlignment="1">
      <alignment vertical="center"/>
    </xf>
    <xf numFmtId="0" fontId="14" fillId="0" borderId="29" xfId="4" applyNumberFormat="1" applyFill="1" applyBorder="1" applyAlignment="1">
      <alignment vertical="center"/>
    </xf>
    <xf numFmtId="0" fontId="14" fillId="0" borderId="70" xfId="4" applyNumberFormat="1" applyFill="1" applyBorder="1" applyAlignment="1">
      <alignment vertical="center"/>
    </xf>
    <xf numFmtId="0" fontId="14" fillId="0" borderId="32" xfId="4" applyFill="1" applyBorder="1" applyAlignment="1">
      <alignment vertical="center"/>
    </xf>
    <xf numFmtId="0" fontId="14" fillId="0" borderId="29" xfId="4" applyFill="1" applyBorder="1" applyAlignment="1">
      <alignment vertical="center"/>
    </xf>
    <xf numFmtId="0" fontId="14" fillId="0" borderId="32" xfId="4" applyNumberFormat="1" applyFill="1" applyBorder="1" applyAlignment="1">
      <alignment vertical="center"/>
    </xf>
    <xf numFmtId="0" fontId="14" fillId="0" borderId="27" xfId="4" applyFill="1" applyBorder="1" applyAlignment="1">
      <alignment vertical="center"/>
    </xf>
    <xf numFmtId="0" fontId="14" fillId="0" borderId="67" xfId="4" applyNumberFormat="1" applyFill="1" applyBorder="1" applyAlignment="1">
      <alignment vertical="center"/>
    </xf>
    <xf numFmtId="0" fontId="14" fillId="0" borderId="40" xfId="4" applyNumberFormat="1" applyFill="1" applyBorder="1" applyAlignment="1">
      <alignment vertical="center"/>
    </xf>
    <xf numFmtId="0" fontId="14" fillId="0" borderId="39" xfId="4" applyNumberFormat="1" applyFill="1" applyBorder="1" applyAlignment="1">
      <alignment vertical="center"/>
    </xf>
    <xf numFmtId="0" fontId="14" fillId="0" borderId="41" xfId="4" applyNumberFormat="1" applyFill="1" applyBorder="1" applyAlignment="1">
      <alignment vertical="center"/>
    </xf>
    <xf numFmtId="0" fontId="14" fillId="0" borderId="0" xfId="4" applyNumberFormat="1" applyFill="1" applyBorder="1" applyAlignment="1">
      <alignment vertical="center" textRotation="180"/>
    </xf>
    <xf numFmtId="0" fontId="14" fillId="0" borderId="22" xfId="4" applyFill="1" applyBorder="1" applyAlignment="1">
      <alignment horizontal="centerContinuous" vertical="center"/>
    </xf>
    <xf numFmtId="0" fontId="14" fillId="0" borderId="27" xfId="4" applyFill="1" applyBorder="1" applyAlignment="1">
      <alignment horizontal="centerContinuous" vertical="center"/>
    </xf>
    <xf numFmtId="0" fontId="14" fillId="0" borderId="39" xfId="4" applyFill="1" applyBorder="1" applyAlignment="1">
      <alignment horizontal="centerContinuous" vertical="center"/>
    </xf>
    <xf numFmtId="0" fontId="0" fillId="0" borderId="63" xfId="6" applyFont="1" applyFill="1" applyBorder="1" applyAlignment="1">
      <alignment vertical="top"/>
    </xf>
    <xf numFmtId="0" fontId="14" fillId="0" borderId="63" xfId="4" quotePrefix="1" applyNumberFormat="1" applyFont="1" applyFill="1" applyBorder="1"/>
    <xf numFmtId="0" fontId="14" fillId="0" borderId="61" xfId="4" applyFont="1" applyFill="1" applyBorder="1" applyAlignment="1">
      <alignment horizontal="left" vertical="center"/>
    </xf>
    <xf numFmtId="0" fontId="0" fillId="0" borderId="67" xfId="6" applyFont="1" applyFill="1" applyBorder="1" applyAlignment="1">
      <alignment vertical="top"/>
    </xf>
    <xf numFmtId="0" fontId="14" fillId="0" borderId="14" xfId="4" applyFill="1" applyBorder="1" applyAlignment="1">
      <alignment horizontal="centerContinuous" vertical="center"/>
    </xf>
    <xf numFmtId="0" fontId="14" fillId="0" borderId="16" xfId="4" applyFill="1" applyBorder="1" applyAlignment="1">
      <alignment horizontal="centerContinuous" vertical="center"/>
    </xf>
    <xf numFmtId="0" fontId="14" fillId="0" borderId="17" xfId="4" applyFill="1" applyBorder="1" applyAlignment="1">
      <alignment horizontal="centerContinuous" vertical="center"/>
    </xf>
    <xf numFmtId="0" fontId="14" fillId="0" borderId="18" xfId="4" applyFill="1" applyBorder="1" applyAlignment="1">
      <alignment horizontal="centerContinuous" vertical="center"/>
    </xf>
    <xf numFmtId="0" fontId="14" fillId="0" borderId="19" xfId="4" applyFill="1" applyBorder="1" applyAlignment="1">
      <alignment horizontal="centerContinuous" vertical="center"/>
    </xf>
    <xf numFmtId="0" fontId="14" fillId="0" borderId="6" xfId="4" applyBorder="1"/>
    <xf numFmtId="0" fontId="14" fillId="0" borderId="40" xfId="4" applyBorder="1"/>
    <xf numFmtId="0" fontId="14" fillId="0" borderId="4" xfId="4" applyFont="1" applyBorder="1" applyAlignment="1">
      <alignment horizontal="right"/>
    </xf>
    <xf numFmtId="0" fontId="14" fillId="0" borderId="0" xfId="4" applyFont="1" applyBorder="1" applyAlignment="1">
      <alignment horizontal="right"/>
    </xf>
    <xf numFmtId="0" fontId="16" fillId="0" borderId="0" xfId="2" applyFont="1" applyAlignment="1"/>
    <xf numFmtId="0" fontId="17" fillId="0" borderId="0" xfId="6" applyFont="1" applyAlignment="1"/>
    <xf numFmtId="0" fontId="14" fillId="0" borderId="0" xfId="4" applyFont="1" applyFill="1" applyAlignment="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4" xfId="4" applyFont="1" applyFill="1" applyBorder="1"/>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14" xfId="0" applyNumberFormat="1" applyFont="1" applyFill="1" applyBorder="1">
      <alignment vertical="center"/>
    </xf>
    <xf numFmtId="0" fontId="14" fillId="0" borderId="113" xfId="0" applyFont="1" applyFill="1" applyBorder="1">
      <alignment vertical="center"/>
    </xf>
    <xf numFmtId="0" fontId="14" fillId="0" borderId="25" xfId="0" applyFont="1" applyFill="1" applyBorder="1">
      <alignment vertical="center"/>
    </xf>
    <xf numFmtId="0" fontId="14" fillId="0" borderId="15" xfId="0" applyFont="1" applyFill="1" applyBorder="1">
      <alignment vertical="center"/>
    </xf>
    <xf numFmtId="0" fontId="14" fillId="0" borderId="16" xfId="0" applyFont="1" applyFill="1" applyBorder="1">
      <alignment vertical="center"/>
    </xf>
    <xf numFmtId="49" fontId="14" fillId="0" borderId="15" xfId="0" applyNumberFormat="1" applyFont="1" applyFill="1" applyBorder="1">
      <alignment vertical="center"/>
    </xf>
    <xf numFmtId="0" fontId="14" fillId="0" borderId="27" xfId="4" applyFill="1" applyBorder="1"/>
    <xf numFmtId="0" fontId="14" fillId="0" borderId="30" xfId="4" applyFill="1" applyBorder="1"/>
    <xf numFmtId="0" fontId="14" fillId="0" borderId="40" xfId="4" applyFill="1" applyBorder="1"/>
    <xf numFmtId="0" fontId="14" fillId="0" borderId="39" xfId="4" applyFill="1" applyBorder="1"/>
    <xf numFmtId="0" fontId="14" fillId="0" borderId="22" xfId="4" applyFill="1" applyBorder="1"/>
    <xf numFmtId="0" fontId="14" fillId="0" borderId="23" xfId="4" applyFill="1" applyBorder="1"/>
    <xf numFmtId="0" fontId="14" fillId="0" borderId="0" xfId="6" quotePrefix="1" applyFont="1" applyFill="1" applyBorder="1" applyAlignment="1">
      <alignment horizontal="right"/>
    </xf>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34" xfId="4" applyFont="1" applyFill="1" applyBorder="1"/>
    <xf numFmtId="0" fontId="14" fillId="0" borderId="75" xfId="4" applyFont="1" applyFill="1" applyBorder="1"/>
    <xf numFmtId="0" fontId="14" fillId="0" borderId="23" xfId="4" applyFill="1" applyBorder="1"/>
    <xf numFmtId="0" fontId="14" fillId="0" borderId="30" xfId="4" applyFill="1" applyBorder="1"/>
    <xf numFmtId="0" fontId="14" fillId="0" borderId="27" xfId="4" applyFill="1" applyBorder="1"/>
    <xf numFmtId="0" fontId="14" fillId="0" borderId="67" xfId="4" applyFill="1" applyBorder="1"/>
    <xf numFmtId="0" fontId="14" fillId="0" borderId="40" xfId="4" applyFill="1" applyBorder="1"/>
    <xf numFmtId="0" fontId="14" fillId="0" borderId="39" xfId="4" applyFill="1" applyBorder="1"/>
    <xf numFmtId="0" fontId="14" fillId="0" borderId="22" xfId="4" applyFill="1" applyBorder="1"/>
    <xf numFmtId="0" fontId="14" fillId="0" borderId="4" xfId="6" applyFont="1" applyFill="1" applyBorder="1" applyAlignment="1">
      <alignment horizontal="right"/>
    </xf>
    <xf numFmtId="0" fontId="14" fillId="0" borderId="0" xfId="6" applyFont="1" applyFill="1" applyBorder="1" applyAlignment="1">
      <alignment horizontal="right"/>
    </xf>
    <xf numFmtId="0" fontId="14" fillId="0" borderId="34" xfId="4" applyFont="1" applyFill="1" applyBorder="1"/>
    <xf numFmtId="0" fontId="14" fillId="0" borderId="29" xfId="4" applyFont="1" applyFill="1" applyBorder="1"/>
    <xf numFmtId="0" fontId="14" fillId="0" borderId="0" xfId="0" applyFont="1" applyFill="1" applyBorder="1" applyAlignment="1">
      <alignment vertical="center"/>
    </xf>
    <xf numFmtId="0" fontId="14" fillId="0" borderId="34" xfId="0" applyNumberFormat="1" applyFont="1" applyFill="1" applyBorder="1">
      <alignment vertical="center"/>
    </xf>
    <xf numFmtId="0" fontId="14" fillId="0" borderId="105" xfId="0" applyFont="1" applyFill="1" applyBorder="1">
      <alignment vertical="center"/>
    </xf>
    <xf numFmtId="0" fontId="14" fillId="0" borderId="36" xfId="0" applyFont="1" applyFill="1" applyBorder="1">
      <alignment vertical="center"/>
    </xf>
    <xf numFmtId="0" fontId="14" fillId="0" borderId="35" xfId="0" applyFont="1" applyFill="1" applyBorder="1">
      <alignment vertical="center"/>
    </xf>
    <xf numFmtId="0" fontId="14" fillId="0" borderId="37" xfId="0" applyFont="1" applyFill="1" applyBorder="1">
      <alignment vertical="center"/>
    </xf>
    <xf numFmtId="49" fontId="14" fillId="0" borderId="0" xfId="0" applyNumberFormat="1" applyFont="1" applyFill="1" applyBorder="1" applyAlignment="1">
      <alignment vertical="center"/>
    </xf>
    <xf numFmtId="0" fontId="14" fillId="0" borderId="6" xfId="0" applyNumberFormat="1" applyFont="1" applyFill="1" applyBorder="1">
      <alignment vertical="center"/>
    </xf>
    <xf numFmtId="0" fontId="14" fillId="0" borderId="34" xfId="4" applyFont="1" applyFill="1" applyBorder="1"/>
    <xf numFmtId="0" fontId="14" fillId="0" borderId="75" xfId="0" applyFont="1" applyFill="1" applyBorder="1">
      <alignment vertical="center"/>
    </xf>
    <xf numFmtId="0" fontId="14" fillId="0" borderId="63" xfId="0" applyFont="1" applyFill="1" applyBorder="1">
      <alignment vertical="center"/>
    </xf>
    <xf numFmtId="0" fontId="14" fillId="0" borderId="67" xfId="0" applyFont="1" applyFill="1" applyBorder="1">
      <alignment vertical="center"/>
    </xf>
    <xf numFmtId="0" fontId="14" fillId="0" borderId="131" xfId="2" applyFont="1" applyBorder="1" applyAlignment="1"/>
    <xf numFmtId="0" fontId="14" fillId="0" borderId="0" xfId="2" applyFont="1" applyAlignment="1"/>
    <xf numFmtId="0" fontId="14" fillId="0" borderId="131" xfId="4" applyFont="1" applyBorder="1" applyAlignment="1"/>
    <xf numFmtId="0" fontId="14" fillId="0" borderId="30" xfId="4" applyBorder="1"/>
    <xf numFmtId="0" fontId="14" fillId="0" borderId="30" xfId="4" applyFill="1" applyBorder="1"/>
    <xf numFmtId="0" fontId="14" fillId="0" borderId="8" xfId="4" applyFont="1" applyBorder="1" applyAlignment="1">
      <alignment horizontal="centerContinuous"/>
    </xf>
    <xf numFmtId="0" fontId="14" fillId="0" borderId="9" xfId="4" applyFont="1" applyBorder="1" applyAlignment="1">
      <alignment horizontal="centerContinuous"/>
    </xf>
    <xf numFmtId="0" fontId="14" fillId="0" borderId="9" xfId="2" applyFont="1" applyBorder="1" applyAlignment="1">
      <alignment horizontal="centerContinuous"/>
    </xf>
    <xf numFmtId="0" fontId="16" fillId="0" borderId="9" xfId="2" applyFont="1" applyBorder="1" applyAlignment="1">
      <alignment horizontal="centerContinuous"/>
    </xf>
    <xf numFmtId="0" fontId="16" fillId="0" borderId="10" xfId="2" applyFont="1" applyBorder="1" applyAlignment="1">
      <alignment horizontal="centerContinuous"/>
    </xf>
    <xf numFmtId="0" fontId="14" fillId="10" borderId="131" xfId="4" applyFont="1" applyFill="1" applyBorder="1" applyAlignment="1"/>
    <xf numFmtId="0" fontId="14" fillId="10" borderId="0" xfId="4" applyFont="1" applyFill="1" applyAlignment="1"/>
    <xf numFmtId="0" fontId="14" fillId="0" borderId="30" xfId="4" applyBorder="1"/>
    <xf numFmtId="0" fontId="14" fillId="0" borderId="35" xfId="4" applyBorder="1"/>
    <xf numFmtId="0" fontId="14" fillId="0" borderId="30" xfId="4" applyFill="1" applyBorder="1"/>
    <xf numFmtId="0" fontId="14" fillId="0" borderId="132" xfId="4" applyFont="1" applyBorder="1" applyAlignment="1">
      <alignment horizontal="centerContinuous"/>
    </xf>
    <xf numFmtId="0" fontId="14" fillId="0" borderId="131" xfId="4" applyFont="1" applyBorder="1"/>
    <xf numFmtId="0" fontId="14" fillId="0" borderId="131" xfId="4" applyBorder="1"/>
    <xf numFmtId="0" fontId="14" fillId="0" borderId="131" xfId="4" applyFont="1" applyBorder="1" applyAlignment="1">
      <alignment shrinkToFit="1"/>
    </xf>
    <xf numFmtId="0" fontId="14" fillId="10" borderId="131" xfId="4" applyFont="1" applyFill="1" applyBorder="1"/>
    <xf numFmtId="0" fontId="14" fillId="10" borderId="0" xfId="4" applyFont="1" applyFill="1"/>
    <xf numFmtId="0" fontId="14" fillId="10" borderId="0" xfId="4" applyFill="1"/>
    <xf numFmtId="0" fontId="14" fillId="10" borderId="131" xfId="4" applyFont="1" applyFill="1" applyBorder="1" applyAlignment="1">
      <alignment shrinkToFit="1"/>
    </xf>
    <xf numFmtId="0" fontId="14" fillId="10" borderId="0" xfId="4" applyFont="1" applyFill="1" applyAlignment="1">
      <alignment shrinkToFit="1"/>
    </xf>
    <xf numFmtId="0" fontId="14" fillId="10" borderId="0" xfId="4" applyFill="1" applyAlignment="1">
      <alignment shrinkToFit="1"/>
    </xf>
    <xf numFmtId="0" fontId="14" fillId="0" borderId="133" xfId="4" applyFont="1" applyBorder="1"/>
    <xf numFmtId="0" fontId="14" fillId="0" borderId="134" xfId="2" applyFont="1" applyBorder="1" applyAlignment="1"/>
    <xf numFmtId="0" fontId="14" fillId="0" borderId="129" xfId="2" applyFont="1" applyBorder="1" applyAlignment="1"/>
    <xf numFmtId="0" fontId="16" fillId="0" borderId="129" xfId="2" applyFont="1" applyBorder="1"/>
    <xf numFmtId="0" fontId="16" fillId="0" borderId="135" xfId="2" applyFont="1" applyBorder="1"/>
    <xf numFmtId="0" fontId="14" fillId="0" borderId="136" xfId="4" applyFont="1" applyBorder="1" applyAlignment="1">
      <alignment horizontal="centerContinuous"/>
    </xf>
    <xf numFmtId="0" fontId="14" fillId="0" borderId="65" xfId="4" applyFont="1" applyBorder="1" applyAlignment="1">
      <alignment horizontal="centerContinuous"/>
    </xf>
    <xf numFmtId="0" fontId="14" fillId="0" borderId="65" xfId="2" applyFont="1" applyBorder="1" applyAlignment="1">
      <alignment horizontal="centerContinuous"/>
    </xf>
    <xf numFmtId="0" fontId="16" fillId="0" borderId="65" xfId="2" applyFont="1" applyBorder="1" applyAlignment="1">
      <alignment horizontal="centerContinuous"/>
    </xf>
    <xf numFmtId="0" fontId="16" fillId="0" borderId="137" xfId="2" applyFont="1" applyBorder="1" applyAlignment="1">
      <alignment horizontal="centerContinuous"/>
    </xf>
    <xf numFmtId="0" fontId="14" fillId="0" borderId="138" xfId="4" applyFont="1" applyBorder="1"/>
    <xf numFmtId="0" fontId="16" fillId="0" borderId="30" xfId="2" applyFont="1" applyBorder="1"/>
    <xf numFmtId="0" fontId="16" fillId="0" borderId="101" xfId="2" applyFont="1" applyBorder="1"/>
    <xf numFmtId="0" fontId="14" fillId="0" borderId="101" xfId="4" applyBorder="1"/>
    <xf numFmtId="0" fontId="14" fillId="0" borderId="138" xfId="4" applyBorder="1"/>
    <xf numFmtId="0" fontId="14" fillId="0" borderId="138" xfId="4" applyFont="1" applyBorder="1" applyAlignment="1">
      <alignment shrinkToFit="1"/>
    </xf>
    <xf numFmtId="0" fontId="14" fillId="0" borderId="30" xfId="4" applyFont="1" applyBorder="1" applyAlignment="1">
      <alignment shrinkToFit="1"/>
    </xf>
    <xf numFmtId="0" fontId="14" fillId="0" borderId="101" xfId="4" applyBorder="1" applyAlignment="1">
      <alignment shrinkToFit="1"/>
    </xf>
    <xf numFmtId="0" fontId="14" fillId="0" borderId="101" xfId="4" applyFont="1" applyBorder="1" applyAlignment="1">
      <alignment shrinkToFit="1"/>
    </xf>
    <xf numFmtId="0" fontId="17" fillId="0" borderId="30" xfId="6" applyFont="1" applyBorder="1"/>
    <xf numFmtId="0" fontId="17" fillId="0" borderId="101" xfId="6" applyFont="1" applyBorder="1"/>
    <xf numFmtId="0" fontId="14" fillId="0" borderId="101" xfId="4" applyFill="1" applyBorder="1"/>
    <xf numFmtId="0" fontId="14" fillId="0" borderId="101" xfId="4" applyFont="1" applyFill="1" applyBorder="1"/>
    <xf numFmtId="0" fontId="14" fillId="0" borderId="139" xfId="4" applyBorder="1"/>
    <xf numFmtId="0" fontId="14" fillId="0" borderId="140" xfId="4" applyBorder="1"/>
    <xf numFmtId="0" fontId="14" fillId="10" borderId="138" xfId="4" applyFont="1" applyFill="1" applyBorder="1"/>
    <xf numFmtId="0" fontId="14" fillId="10" borderId="30" xfId="4" applyFont="1" applyFill="1" applyBorder="1"/>
    <xf numFmtId="0" fontId="14" fillId="10" borderId="30" xfId="4" applyFill="1" applyBorder="1"/>
    <xf numFmtId="0" fontId="14" fillId="10" borderId="138" xfId="4" applyFont="1" applyFill="1" applyBorder="1" applyAlignment="1">
      <alignment shrinkToFit="1"/>
    </xf>
    <xf numFmtId="0" fontId="14" fillId="10" borderId="30" xfId="4" applyFont="1" applyFill="1" applyBorder="1" applyAlignment="1">
      <alignment shrinkToFit="1"/>
    </xf>
    <xf numFmtId="0" fontId="14" fillId="10" borderId="30" xfId="4" applyFill="1" applyBorder="1" applyAlignment="1">
      <alignment shrinkToFit="1"/>
    </xf>
    <xf numFmtId="0" fontId="17" fillId="10" borderId="138" xfId="6" applyFont="1" applyFill="1" applyBorder="1"/>
    <xf numFmtId="0" fontId="17" fillId="10" borderId="30" xfId="6" applyFont="1" applyFill="1" applyBorder="1"/>
    <xf numFmtId="0" fontId="14" fillId="0" borderId="141" xfId="4" applyBorder="1"/>
    <xf numFmtId="0" fontId="14" fillId="0" borderId="142" xfId="4" applyBorder="1"/>
    <xf numFmtId="0" fontId="14" fillId="0" borderId="138" xfId="4" applyFont="1" applyFill="1" applyBorder="1" applyAlignment="1">
      <alignment vertical="center"/>
    </xf>
    <xf numFmtId="0" fontId="30" fillId="0" borderId="30" xfId="2" applyFont="1" applyBorder="1"/>
    <xf numFmtId="0" fontId="30" fillId="0" borderId="30" xfId="4" applyFont="1" applyBorder="1"/>
    <xf numFmtId="0" fontId="30" fillId="0" borderId="30" xfId="4" applyFont="1" applyBorder="1" applyAlignment="1">
      <alignment shrinkToFit="1"/>
    </xf>
    <xf numFmtId="0" fontId="30" fillId="0" borderId="138" xfId="4" applyFont="1" applyBorder="1" applyAlignment="1">
      <alignment shrinkToFit="1"/>
    </xf>
    <xf numFmtId="0" fontId="11" fillId="0" borderId="30" xfId="6" applyBorder="1"/>
    <xf numFmtId="0" fontId="11" fillId="0" borderId="101" xfId="6" applyBorder="1"/>
    <xf numFmtId="0" fontId="14" fillId="10" borderId="138" xfId="4" applyFill="1" applyBorder="1"/>
    <xf numFmtId="0" fontId="14" fillId="10" borderId="138" xfId="4" applyFill="1" applyBorder="1" applyAlignment="1">
      <alignment shrinkToFit="1"/>
    </xf>
    <xf numFmtId="0" fontId="11" fillId="10" borderId="138" xfId="6" applyFill="1" applyBorder="1"/>
    <xf numFmtId="0" fontId="11" fillId="10" borderId="30" xfId="6" applyFill="1" applyBorder="1"/>
    <xf numFmtId="0" fontId="14" fillId="0" borderId="30" xfId="4" applyFill="1" applyBorder="1"/>
    <xf numFmtId="0" fontId="14" fillId="0" borderId="63" xfId="4" applyFill="1" applyBorder="1"/>
    <xf numFmtId="0" fontId="14" fillId="0" borderId="67" xfId="4" applyFill="1" applyBorder="1"/>
    <xf numFmtId="0" fontId="14" fillId="0" borderId="40" xfId="4" applyFill="1" applyBorder="1"/>
    <xf numFmtId="0" fontId="14" fillId="0" borderId="23" xfId="4" applyFill="1" applyBorder="1"/>
    <xf numFmtId="0" fontId="14" fillId="0" borderId="143" xfId="4" applyFont="1" applyBorder="1"/>
    <xf numFmtId="0" fontId="16" fillId="0" borderId="29" xfId="2" applyFont="1" applyBorder="1"/>
    <xf numFmtId="0" fontId="14" fillId="0" borderId="144" xfId="4" applyFont="1" applyBorder="1" applyAlignment="1">
      <alignment horizontal="centerContinuous"/>
    </xf>
    <xf numFmtId="0" fontId="14" fillId="0" borderId="145" xfId="4" applyFont="1" applyBorder="1" applyAlignment="1">
      <alignment horizontal="centerContinuous"/>
    </xf>
    <xf numFmtId="0" fontId="14" fillId="0" borderId="145" xfId="2" applyFont="1" applyBorder="1" applyAlignment="1">
      <alignment horizontal="centerContinuous"/>
    </xf>
    <xf numFmtId="0" fontId="16" fillId="0" borderId="145" xfId="2" applyFont="1" applyBorder="1" applyAlignment="1">
      <alignment horizontal="centerContinuous"/>
    </xf>
    <xf numFmtId="0" fontId="16" fillId="10" borderId="30" xfId="2" applyFont="1" applyFill="1" applyBorder="1"/>
    <xf numFmtId="0" fontId="14" fillId="0" borderId="0" xfId="4" applyFill="1" applyBorder="1" applyAlignment="1">
      <alignment horizontal="centerContinuous" vertical="center"/>
    </xf>
    <xf numFmtId="0" fontId="14" fillId="0" borderId="61" xfId="4" applyFill="1" applyBorder="1" applyAlignment="1">
      <alignment horizontal="centerContinuous" vertical="center"/>
    </xf>
    <xf numFmtId="0" fontId="14" fillId="0" borderId="60" xfId="4" applyFill="1" applyBorder="1" applyAlignment="1">
      <alignment horizontal="centerContinuous" vertical="center"/>
    </xf>
    <xf numFmtId="0" fontId="14" fillId="0" borderId="30" xfId="2" applyFont="1" applyBorder="1"/>
    <xf numFmtId="0" fontId="14" fillId="0" borderId="30" xfId="4" applyBorder="1"/>
    <xf numFmtId="0" fontId="14" fillId="0" borderId="31" xfId="4" applyBorder="1"/>
    <xf numFmtId="0" fontId="14" fillId="0" borderId="41" xfId="4" applyBorder="1"/>
    <xf numFmtId="0" fontId="14" fillId="0" borderId="40" xfId="4" applyBorder="1"/>
    <xf numFmtId="0" fontId="14" fillId="0" borderId="22" xfId="4" applyFill="1" applyBorder="1"/>
    <xf numFmtId="0" fontId="14" fillId="0" borderId="23" xfId="4" applyFill="1" applyBorder="1"/>
    <xf numFmtId="0" fontId="14" fillId="0" borderId="30" xfId="4" applyFill="1" applyBorder="1"/>
    <xf numFmtId="0" fontId="14" fillId="0" borderId="27" xfId="4" applyFill="1" applyBorder="1"/>
    <xf numFmtId="0" fontId="14" fillId="0" borderId="40" xfId="4" applyFill="1" applyBorder="1"/>
    <xf numFmtId="0" fontId="14" fillId="0" borderId="39" xfId="4" applyFill="1" applyBorder="1"/>
    <xf numFmtId="0" fontId="14" fillId="0" borderId="22" xfId="4" applyFill="1" applyBorder="1" applyAlignment="1">
      <alignment horizontal="centerContinuous"/>
    </xf>
    <xf numFmtId="0" fontId="14" fillId="0" borderId="23" xfId="4" applyFill="1" applyBorder="1" applyAlignment="1">
      <alignment horizontal="centerContinuous"/>
    </xf>
    <xf numFmtId="0" fontId="14" fillId="0" borderId="74" xfId="4" applyFill="1" applyBorder="1" applyAlignment="1">
      <alignment horizontal="centerContinuous"/>
    </xf>
    <xf numFmtId="0" fontId="14" fillId="0" borderId="73" xfId="4" applyBorder="1" applyAlignment="1">
      <alignment horizontal="centerContinuous"/>
    </xf>
    <xf numFmtId="0" fontId="14" fillId="0" borderId="6" xfId="4" applyBorder="1" applyAlignment="1">
      <alignment horizontal="centerContinuous"/>
    </xf>
    <xf numFmtId="0" fontId="14" fillId="0" borderId="72" xfId="4" applyBorder="1" applyAlignment="1">
      <alignment horizontal="centerContinuous"/>
    </xf>
    <xf numFmtId="0" fontId="14" fillId="0" borderId="146" xfId="2" applyFont="1" applyBorder="1" applyAlignment="1">
      <alignment horizontal="centerContinuous"/>
    </xf>
    <xf numFmtId="0" fontId="14" fillId="0" borderId="29" xfId="2" applyFont="1" applyBorder="1"/>
    <xf numFmtId="0" fontId="14" fillId="0" borderId="117" xfId="2" applyFont="1" applyBorder="1"/>
    <xf numFmtId="0" fontId="14" fillId="0" borderId="101" xfId="2" applyFont="1" applyBorder="1"/>
    <xf numFmtId="0" fontId="14" fillId="0" borderId="67" xfId="4" applyFill="1" applyBorder="1"/>
    <xf numFmtId="0" fontId="8" fillId="5" borderId="0" xfId="1" applyFont="1" applyFill="1" applyAlignment="1">
      <alignment horizontal="center" vertical="center"/>
    </xf>
    <xf numFmtId="0" fontId="8" fillId="5" borderId="20" xfId="1" applyFont="1" applyFill="1" applyBorder="1" applyAlignment="1">
      <alignment horizontal="center" vertical="center"/>
    </xf>
    <xf numFmtId="0" fontId="8" fillId="0" borderId="0" xfId="1" applyFont="1" applyAlignment="1">
      <alignment horizontal="left" vertical="center"/>
    </xf>
    <xf numFmtId="0" fontId="8" fillId="0" borderId="20" xfId="1" applyFont="1" applyBorder="1" applyAlignment="1">
      <alignment horizontal="left" vertical="center"/>
    </xf>
    <xf numFmtId="0" fontId="3" fillId="5" borderId="5" xfId="1" applyFont="1" applyFill="1" applyBorder="1" applyAlignment="1">
      <alignment horizontal="right" vertical="center"/>
    </xf>
    <xf numFmtId="0" fontId="3" fillId="5" borderId="6" xfId="1" applyFont="1" applyFill="1" applyBorder="1" applyAlignment="1">
      <alignment horizontal="right" vertical="center"/>
    </xf>
    <xf numFmtId="0" fontId="3" fillId="5" borderId="7" xfId="1" applyFont="1" applyFill="1" applyBorder="1" applyAlignment="1">
      <alignment horizontal="right" vertical="center"/>
    </xf>
    <xf numFmtId="0" fontId="5" fillId="5" borderId="12" xfId="1" applyFont="1" applyFill="1" applyBorder="1" applyAlignment="1">
      <alignment horizontal="center" vertical="center"/>
    </xf>
    <xf numFmtId="0" fontId="5" fillId="5" borderId="0" xfId="1" applyFont="1" applyFill="1" applyAlignment="1">
      <alignment horizontal="center" vertical="center"/>
    </xf>
    <xf numFmtId="0" fontId="5" fillId="5" borderId="13" xfId="1" applyFont="1" applyFill="1" applyBorder="1" applyAlignment="1">
      <alignment horizontal="center" vertical="center"/>
    </xf>
    <xf numFmtId="49" fontId="7" fillId="5" borderId="14" xfId="1" applyNumberFormat="1" applyFont="1" applyFill="1" applyBorder="1" applyAlignment="1">
      <alignment horizontal="center" vertical="center"/>
    </xf>
    <xf numFmtId="49" fontId="7" fillId="5" borderId="15" xfId="1" applyNumberFormat="1" applyFont="1" applyFill="1" applyBorder="1" applyAlignment="1">
      <alignment horizontal="center" vertical="center"/>
    </xf>
    <xf numFmtId="49" fontId="7" fillId="5" borderId="16" xfId="1" applyNumberFormat="1" applyFont="1" applyFill="1" applyBorder="1" applyAlignment="1">
      <alignment horizontal="center" vertical="center"/>
    </xf>
    <xf numFmtId="49" fontId="7" fillId="5" borderId="17" xfId="1" applyNumberFormat="1" applyFont="1" applyFill="1" applyBorder="1" applyAlignment="1">
      <alignment horizontal="center" vertical="center"/>
    </xf>
    <xf numFmtId="49" fontId="7" fillId="5" borderId="18" xfId="1" applyNumberFormat="1" applyFont="1" applyFill="1" applyBorder="1" applyAlignment="1">
      <alignment horizontal="center" vertical="center"/>
    </xf>
    <xf numFmtId="49" fontId="7" fillId="5" borderId="19" xfId="1" applyNumberFormat="1" applyFont="1" applyFill="1" applyBorder="1" applyAlignment="1">
      <alignment horizontal="center" vertical="center"/>
    </xf>
    <xf numFmtId="0" fontId="8" fillId="9" borderId="0" xfId="2" applyFont="1" applyFill="1" applyBorder="1" applyAlignment="1" applyProtection="1">
      <alignment horizontal="left" vertical="center"/>
      <protection locked="0"/>
    </xf>
    <xf numFmtId="0" fontId="8" fillId="9" borderId="20" xfId="2" applyFont="1" applyFill="1" applyBorder="1" applyAlignment="1" applyProtection="1">
      <alignment horizontal="left" vertical="center"/>
      <protection locked="0"/>
    </xf>
    <xf numFmtId="0" fontId="3" fillId="5" borderId="20" xfId="1" applyFont="1" applyFill="1" applyBorder="1" applyAlignment="1">
      <alignment horizontal="center" vertical="center"/>
    </xf>
    <xf numFmtId="0" fontId="3" fillId="6" borderId="20" xfId="1" applyFont="1" applyFill="1" applyBorder="1" applyProtection="1">
      <alignment vertical="center"/>
      <protection locked="0"/>
    </xf>
    <xf numFmtId="0" fontId="3" fillId="5" borderId="21" xfId="1" applyFont="1" applyFill="1" applyBorder="1" applyAlignment="1">
      <alignment horizontal="center" vertical="center"/>
    </xf>
    <xf numFmtId="0" fontId="3" fillId="5" borderId="22" xfId="1" applyFont="1" applyFill="1" applyBorder="1" applyAlignment="1">
      <alignment horizontal="center" vertical="center"/>
    </xf>
    <xf numFmtId="0" fontId="3" fillId="5" borderId="26" xfId="1" applyFont="1" applyFill="1" applyBorder="1" applyAlignment="1">
      <alignment horizontal="center" vertical="center"/>
    </xf>
    <xf numFmtId="0" fontId="3" fillId="5" borderId="27" xfId="1" applyFont="1" applyFill="1" applyBorder="1" applyAlignment="1">
      <alignment horizontal="center" vertical="center"/>
    </xf>
    <xf numFmtId="0" fontId="9" fillId="6" borderId="23" xfId="1" applyFont="1" applyFill="1" applyBorder="1" applyAlignment="1" applyProtection="1">
      <alignment horizontal="left" vertical="center"/>
      <protection locked="0"/>
    </xf>
    <xf numFmtId="0" fontId="9" fillId="6" borderId="24" xfId="1" applyFont="1" applyFill="1" applyBorder="1" applyAlignment="1" applyProtection="1">
      <alignment horizontal="left" vertical="center"/>
      <protection locked="0"/>
    </xf>
    <xf numFmtId="0" fontId="9" fillId="6" borderId="30" xfId="1" applyFont="1" applyFill="1" applyBorder="1" applyAlignment="1" applyProtection="1">
      <alignment horizontal="left" vertical="center"/>
      <protection locked="0"/>
    </xf>
    <xf numFmtId="0" fontId="9" fillId="6" borderId="31" xfId="1" applyFont="1" applyFill="1" applyBorder="1" applyAlignment="1" applyProtection="1">
      <alignment horizontal="left" vertical="center"/>
      <protection locked="0"/>
    </xf>
    <xf numFmtId="0" fontId="10" fillId="6" borderId="23" xfId="1" applyFont="1" applyFill="1" applyBorder="1" applyProtection="1">
      <alignment vertical="center"/>
      <protection locked="0"/>
    </xf>
    <xf numFmtId="0" fontId="10" fillId="6" borderId="30" xfId="1" applyFont="1" applyFill="1" applyBorder="1" applyProtection="1">
      <alignment vertical="center"/>
      <protection locked="0"/>
    </xf>
    <xf numFmtId="0" fontId="3" fillId="5" borderId="15" xfId="1" applyFont="1" applyFill="1" applyBorder="1" applyAlignment="1">
      <alignment horizontal="center" vertical="center"/>
    </xf>
    <xf numFmtId="0" fontId="3" fillId="5" borderId="29" xfId="1" applyFont="1" applyFill="1" applyBorder="1" applyAlignment="1">
      <alignment horizontal="center" vertical="center"/>
    </xf>
    <xf numFmtId="0" fontId="3" fillId="5" borderId="28" xfId="1" applyFont="1" applyFill="1" applyBorder="1" applyAlignment="1">
      <alignment horizontal="center" vertical="center"/>
    </xf>
    <xf numFmtId="0" fontId="3" fillId="5" borderId="32" xfId="1" applyFont="1" applyFill="1" applyBorder="1" applyAlignment="1">
      <alignment horizontal="center" vertical="center"/>
    </xf>
    <xf numFmtId="0" fontId="3" fillId="5" borderId="35" xfId="1" applyFont="1" applyFill="1" applyBorder="1" applyAlignment="1">
      <alignment horizontal="center" vertical="center"/>
    </xf>
    <xf numFmtId="0" fontId="3" fillId="5" borderId="38" xfId="1" applyFont="1" applyFill="1" applyBorder="1" applyAlignment="1">
      <alignment horizontal="center" vertical="center"/>
    </xf>
    <xf numFmtId="0" fontId="3" fillId="5" borderId="39" xfId="1" applyFont="1" applyFill="1" applyBorder="1" applyAlignment="1">
      <alignment horizontal="center" vertical="center"/>
    </xf>
    <xf numFmtId="0" fontId="9" fillId="9" borderId="30" xfId="2" applyFont="1" applyFill="1" applyBorder="1" applyAlignment="1" applyProtection="1">
      <alignment horizontal="left" vertical="center"/>
      <protection locked="0"/>
    </xf>
    <xf numFmtId="0" fontId="9" fillId="9" borderId="31" xfId="2" applyFont="1" applyFill="1" applyBorder="1" applyAlignment="1" applyProtection="1">
      <alignment horizontal="left" vertical="center"/>
      <protection locked="0"/>
    </xf>
    <xf numFmtId="0" fontId="9" fillId="9" borderId="40" xfId="2" applyFont="1" applyFill="1" applyBorder="1" applyAlignment="1" applyProtection="1">
      <alignment horizontal="left" vertical="center"/>
      <protection locked="0"/>
    </xf>
    <xf numFmtId="0" fontId="9" fillId="9" borderId="41" xfId="2" applyFont="1" applyFill="1" applyBorder="1" applyAlignment="1" applyProtection="1">
      <alignment horizontal="left" vertical="center"/>
      <protection locked="0"/>
    </xf>
    <xf numFmtId="0" fontId="9" fillId="6" borderId="40" xfId="1" applyFont="1" applyFill="1" applyBorder="1" applyAlignment="1" applyProtection="1">
      <alignment horizontal="left" vertical="center"/>
      <protection locked="0"/>
    </xf>
    <xf numFmtId="0" fontId="10" fillId="6" borderId="40" xfId="1" applyFont="1" applyFill="1" applyBorder="1" applyProtection="1">
      <alignment vertical="center"/>
      <protection locked="0"/>
    </xf>
    <xf numFmtId="0" fontId="3" fillId="5" borderId="18" xfId="1" applyFont="1" applyFill="1" applyBorder="1" applyAlignment="1">
      <alignment horizontal="center" vertical="center"/>
    </xf>
    <xf numFmtId="0" fontId="3" fillId="5" borderId="17" xfId="1" applyFont="1" applyFill="1" applyBorder="1" applyAlignment="1">
      <alignment horizontal="center" vertical="center"/>
    </xf>
    <xf numFmtId="0" fontId="3" fillId="5" borderId="42" xfId="1" applyFont="1" applyFill="1" applyBorder="1" applyAlignment="1">
      <alignment horizontal="center" vertical="center"/>
    </xf>
    <xf numFmtId="49" fontId="13" fillId="5" borderId="80" xfId="5" applyNumberFormat="1" applyFont="1" applyFill="1" applyBorder="1" applyAlignment="1">
      <alignment horizontal="center"/>
    </xf>
    <xf numFmtId="49" fontId="13" fillId="5" borderId="81" xfId="5" applyNumberFormat="1" applyFont="1" applyFill="1" applyBorder="1" applyAlignment="1">
      <alignment horizontal="center"/>
    </xf>
    <xf numFmtId="176" fontId="14" fillId="4" borderId="80" xfId="2" applyNumberFormat="1" applyFont="1" applyFill="1" applyBorder="1" applyAlignment="1"/>
    <xf numFmtId="176" fontId="14" fillId="4" borderId="88" xfId="2" applyNumberFormat="1" applyFont="1" applyFill="1" applyBorder="1" applyAlignment="1"/>
    <xf numFmtId="49" fontId="13" fillId="5" borderId="20" xfId="5" applyNumberFormat="1" applyFont="1" applyFill="1" applyBorder="1" applyAlignment="1">
      <alignment horizontal="center"/>
    </xf>
    <xf numFmtId="49" fontId="13" fillId="5" borderId="87" xfId="5" applyNumberFormat="1" applyFont="1" applyFill="1" applyBorder="1" applyAlignment="1">
      <alignment horizontal="center"/>
    </xf>
    <xf numFmtId="176" fontId="14" fillId="4" borderId="20" xfId="2" applyNumberFormat="1" applyFont="1" applyFill="1" applyBorder="1" applyAlignment="1"/>
    <xf numFmtId="176" fontId="14" fillId="4" borderId="44" xfId="2" applyNumberFormat="1" applyFont="1" applyFill="1" applyBorder="1" applyAlignment="1"/>
    <xf numFmtId="176" fontId="14" fillId="0" borderId="4" xfId="3" quotePrefix="1" applyNumberFormat="1" applyFont="1" applyBorder="1" applyAlignment="1" applyProtection="1">
      <alignment vertical="center"/>
      <protection locked="0"/>
    </xf>
    <xf numFmtId="176" fontId="3" fillId="0" borderId="0" xfId="1" applyNumberFormat="1" applyFont="1" applyBorder="1" applyProtection="1">
      <alignment vertical="center"/>
      <protection locked="0"/>
    </xf>
    <xf numFmtId="176" fontId="3" fillId="0" borderId="60" xfId="1" applyNumberFormat="1" applyFont="1" applyBorder="1" applyProtection="1">
      <alignment vertical="center"/>
      <protection locked="0"/>
    </xf>
    <xf numFmtId="0" fontId="14" fillId="5" borderId="49" xfId="3" applyFont="1" applyFill="1" applyBorder="1" applyAlignment="1">
      <alignment horizontal="center" vertical="center"/>
    </xf>
    <xf numFmtId="0" fontId="14" fillId="5" borderId="50" xfId="3" applyFont="1" applyFill="1" applyBorder="1" applyAlignment="1">
      <alignment horizontal="center" vertical="center"/>
    </xf>
    <xf numFmtId="0" fontId="14" fillId="5" borderId="51" xfId="3" applyFont="1" applyFill="1" applyBorder="1" applyAlignment="1">
      <alignment horizontal="center" vertical="center"/>
    </xf>
    <xf numFmtId="0" fontId="14" fillId="5" borderId="52" xfId="3" applyFont="1" applyFill="1" applyBorder="1" applyAlignment="1">
      <alignment horizontal="center" vertical="center"/>
    </xf>
    <xf numFmtId="0" fontId="14" fillId="5" borderId="53" xfId="3" applyFont="1" applyFill="1" applyBorder="1" applyAlignment="1">
      <alignment horizontal="center" vertical="center"/>
    </xf>
    <xf numFmtId="176" fontId="14" fillId="0" borderId="54" xfId="3" applyNumberFormat="1" applyFont="1" applyBorder="1" applyAlignment="1" applyProtection="1">
      <alignment vertical="center"/>
      <protection locked="0"/>
    </xf>
    <xf numFmtId="176" fontId="3" fillId="0" borderId="12" xfId="1" applyNumberFormat="1" applyFont="1" applyBorder="1" applyProtection="1">
      <alignment vertical="center"/>
      <protection locked="0"/>
    </xf>
    <xf numFmtId="176" fontId="3" fillId="0" borderId="55" xfId="1" applyNumberFormat="1" applyFont="1" applyBorder="1" applyProtection="1">
      <alignment vertical="center"/>
      <protection locked="0"/>
    </xf>
    <xf numFmtId="176" fontId="14" fillId="0" borderId="58" xfId="3" quotePrefix="1" applyNumberFormat="1" applyFont="1" applyBorder="1" applyAlignment="1" applyProtection="1">
      <alignment vertical="center"/>
      <protection locked="0"/>
    </xf>
    <xf numFmtId="176" fontId="3" fillId="0" borderId="15" xfId="1" applyNumberFormat="1" applyFont="1" applyBorder="1" applyProtection="1">
      <alignment vertical="center"/>
      <protection locked="0"/>
    </xf>
    <xf numFmtId="176" fontId="3" fillId="0" borderId="16" xfId="1" applyNumberFormat="1" applyFont="1" applyBorder="1" applyProtection="1">
      <alignment vertical="center"/>
      <protection locked="0"/>
    </xf>
    <xf numFmtId="0" fontId="14" fillId="5" borderId="52" xfId="2" applyFont="1" applyFill="1" applyBorder="1" applyAlignment="1">
      <alignment horizontal="center" vertical="center"/>
    </xf>
    <xf numFmtId="0" fontId="14" fillId="5" borderId="50" xfId="2" applyFont="1" applyFill="1" applyBorder="1" applyAlignment="1">
      <alignment horizontal="center" vertical="center"/>
    </xf>
    <xf numFmtId="0" fontId="14" fillId="5" borderId="51" xfId="2" applyFont="1" applyFill="1" applyBorder="1" applyAlignment="1">
      <alignment horizontal="center" vertical="center"/>
    </xf>
    <xf numFmtId="0" fontId="14" fillId="0" borderId="14" xfId="3" applyFont="1" applyBorder="1" applyAlignment="1" applyProtection="1">
      <alignment vertical="center"/>
      <protection locked="0"/>
    </xf>
    <xf numFmtId="0" fontId="14" fillId="0" borderId="16" xfId="3" applyFont="1" applyBorder="1" applyAlignment="1" applyProtection="1">
      <alignment vertical="center"/>
      <protection locked="0"/>
    </xf>
    <xf numFmtId="0" fontId="14" fillId="0" borderId="61" xfId="3" applyFont="1" applyBorder="1" applyAlignment="1" applyProtection="1">
      <alignment vertical="center"/>
      <protection locked="0"/>
    </xf>
    <xf numFmtId="0" fontId="14" fillId="0" borderId="60" xfId="3" applyFont="1" applyBorder="1" applyAlignment="1" applyProtection="1">
      <alignment vertical="center"/>
      <protection locked="0"/>
    </xf>
    <xf numFmtId="0" fontId="14" fillId="0" borderId="14" xfId="3" applyFont="1" applyBorder="1" applyAlignment="1" applyProtection="1">
      <alignment vertical="center" shrinkToFit="1"/>
      <protection locked="0"/>
    </xf>
    <xf numFmtId="0" fontId="14" fillId="0" borderId="15" xfId="3" applyFont="1" applyBorder="1" applyAlignment="1" applyProtection="1">
      <alignment vertical="center" shrinkToFit="1"/>
      <protection locked="0"/>
    </xf>
    <xf numFmtId="0" fontId="14" fillId="0" borderId="16" xfId="3" applyFont="1" applyBorder="1" applyAlignment="1" applyProtection="1">
      <alignment vertical="center" shrinkToFit="1"/>
      <protection locked="0"/>
    </xf>
    <xf numFmtId="176" fontId="14" fillId="0" borderId="43" xfId="3" quotePrefix="1" applyNumberFormat="1" applyFont="1" applyBorder="1" applyAlignment="1" applyProtection="1">
      <alignment vertical="center"/>
      <protection locked="0"/>
    </xf>
    <xf numFmtId="176" fontId="3" fillId="0" borderId="20" xfId="1" applyNumberFormat="1" applyFont="1" applyBorder="1" applyProtection="1">
      <alignment vertical="center"/>
      <protection locked="0"/>
    </xf>
    <xf numFmtId="176" fontId="3" fillId="0" borderId="48" xfId="1" applyNumberFormat="1" applyFont="1" applyBorder="1" applyProtection="1">
      <alignment vertical="center"/>
      <protection locked="0"/>
    </xf>
    <xf numFmtId="0" fontId="14" fillId="0" borderId="61" xfId="3" applyFont="1" applyBorder="1" applyAlignment="1" applyProtection="1">
      <alignment vertical="center" shrinkToFit="1"/>
      <protection locked="0"/>
    </xf>
    <xf numFmtId="0" fontId="14" fillId="0" borderId="0" xfId="3" applyFont="1" applyBorder="1" applyAlignment="1" applyProtection="1">
      <alignment vertical="center" shrinkToFit="1"/>
      <protection locked="0"/>
    </xf>
    <xf numFmtId="0" fontId="14" fillId="0" borderId="60" xfId="3" applyFont="1" applyBorder="1" applyAlignment="1" applyProtection="1">
      <alignment vertical="center" shrinkToFit="1"/>
      <protection locked="0"/>
    </xf>
    <xf numFmtId="0" fontId="14" fillId="0" borderId="47" xfId="3" applyFont="1" applyBorder="1" applyAlignment="1" applyProtection="1">
      <alignment vertical="center"/>
      <protection locked="0"/>
    </xf>
    <xf numFmtId="0" fontId="14" fillId="0" borderId="48" xfId="3" applyFont="1" applyBorder="1" applyAlignment="1" applyProtection="1">
      <alignment vertical="center"/>
      <protection locked="0"/>
    </xf>
    <xf numFmtId="0" fontId="14" fillId="0" borderId="47" xfId="3" applyFont="1" applyBorder="1" applyAlignment="1" applyProtection="1">
      <alignment vertical="center" shrinkToFit="1"/>
      <protection locked="0"/>
    </xf>
    <xf numFmtId="0" fontId="14" fillId="0" borderId="20" xfId="3" applyFont="1" applyBorder="1" applyAlignment="1" applyProtection="1">
      <alignment vertical="center" shrinkToFit="1"/>
      <protection locked="0"/>
    </xf>
    <xf numFmtId="0" fontId="14" fillId="0" borderId="48" xfId="3" applyFont="1" applyBorder="1" applyAlignment="1" applyProtection="1">
      <alignment vertical="center" shrinkToFit="1"/>
      <protection locked="0"/>
    </xf>
    <xf numFmtId="0" fontId="19" fillId="4" borderId="45" xfId="2" applyFont="1" applyFill="1" applyBorder="1" applyAlignment="1">
      <alignment vertical="center" shrinkToFit="1"/>
    </xf>
    <xf numFmtId="0" fontId="19" fillId="4" borderId="2" xfId="2" applyFont="1" applyFill="1" applyBorder="1" applyAlignment="1">
      <alignment vertical="center" shrinkToFit="1"/>
    </xf>
    <xf numFmtId="0" fontId="19" fillId="4" borderId="47" xfId="2" applyFont="1" applyFill="1" applyBorder="1" applyAlignment="1">
      <alignment vertical="center" shrinkToFit="1"/>
    </xf>
    <xf numFmtId="0" fontId="19" fillId="4" borderId="20" xfId="2" applyFont="1" applyFill="1" applyBorder="1" applyAlignment="1">
      <alignment vertical="center" shrinkToFit="1"/>
    </xf>
    <xf numFmtId="49" fontId="13" fillId="5" borderId="45" xfId="2" applyNumberFormat="1" applyFont="1" applyFill="1" applyBorder="1" applyAlignment="1">
      <alignment horizontal="center" vertical="center" shrinkToFit="1"/>
    </xf>
    <xf numFmtId="49" fontId="13" fillId="5" borderId="2" xfId="2" applyNumberFormat="1" applyFont="1" applyFill="1" applyBorder="1" applyAlignment="1">
      <alignment horizontal="center" vertical="center" shrinkToFit="1"/>
    </xf>
    <xf numFmtId="49" fontId="13" fillId="5" borderId="127" xfId="2" applyNumberFormat="1" applyFont="1" applyFill="1" applyBorder="1" applyAlignment="1">
      <alignment horizontal="center" vertical="center" shrinkToFit="1"/>
    </xf>
    <xf numFmtId="49" fontId="13" fillId="5" borderId="47" xfId="2" applyNumberFormat="1" applyFont="1" applyFill="1" applyBorder="1" applyAlignment="1">
      <alignment horizontal="center" vertical="center" shrinkToFit="1"/>
    </xf>
    <xf numFmtId="49" fontId="13" fillId="5" borderId="20" xfId="2" applyNumberFormat="1" applyFont="1" applyFill="1" applyBorder="1" applyAlignment="1">
      <alignment horizontal="center" vertical="center" shrinkToFit="1"/>
    </xf>
    <xf numFmtId="49" fontId="13" fillId="5" borderId="87" xfId="2" applyNumberFormat="1" applyFont="1" applyFill="1" applyBorder="1" applyAlignment="1">
      <alignment horizontal="center" vertical="center" shrinkToFit="1"/>
    </xf>
    <xf numFmtId="49" fontId="13" fillId="5" borderId="79" xfId="5" applyNumberFormat="1" applyFont="1" applyFill="1" applyBorder="1" applyAlignment="1">
      <alignment horizontal="center" vertical="center" wrapText="1" shrinkToFit="1"/>
    </xf>
    <xf numFmtId="49" fontId="13" fillId="5" borderId="81" xfId="5" applyNumberFormat="1" applyFont="1" applyFill="1" applyBorder="1" applyAlignment="1">
      <alignment horizontal="center" vertical="center" wrapText="1" shrinkToFit="1"/>
    </xf>
    <xf numFmtId="0" fontId="14" fillId="0" borderId="82" xfId="5" applyFont="1" applyFill="1" applyBorder="1" applyAlignment="1">
      <alignment vertical="center"/>
    </xf>
    <xf numFmtId="0" fontId="14" fillId="0" borderId="80" xfId="5" applyFont="1" applyFill="1" applyBorder="1" applyAlignment="1">
      <alignment vertical="center"/>
    </xf>
    <xf numFmtId="0" fontId="14" fillId="0" borderId="83" xfId="5" applyFont="1" applyFill="1" applyBorder="1" applyAlignment="1">
      <alignment vertical="center"/>
    </xf>
    <xf numFmtId="49" fontId="13" fillId="5" borderId="47" xfId="5" applyNumberFormat="1" applyFont="1" applyFill="1" applyBorder="1" applyAlignment="1">
      <alignment horizontal="center" vertical="center" wrapText="1" shrinkToFit="1"/>
    </xf>
    <xf numFmtId="49" fontId="13" fillId="5" borderId="87" xfId="5" applyNumberFormat="1" applyFont="1" applyFill="1" applyBorder="1" applyAlignment="1">
      <alignment horizontal="center" vertical="center" wrapText="1" shrinkToFit="1"/>
    </xf>
    <xf numFmtId="0" fontId="14" fillId="0" borderId="98" xfId="5" applyFont="1" applyFill="1" applyBorder="1" applyAlignment="1">
      <alignment vertical="center"/>
    </xf>
    <xf numFmtId="0" fontId="14" fillId="0" borderId="20" xfId="5" applyFont="1" applyFill="1" applyBorder="1" applyAlignment="1">
      <alignment vertical="center"/>
    </xf>
    <xf numFmtId="0" fontId="14" fillId="0" borderId="48" xfId="5" applyFont="1" applyFill="1" applyBorder="1" applyAlignment="1">
      <alignment vertical="center"/>
    </xf>
    <xf numFmtId="49" fontId="13" fillId="3" borderId="1" xfId="2" applyNumberFormat="1" applyFont="1" applyFill="1" applyBorder="1" applyAlignment="1">
      <alignment horizontal="center" vertical="center" shrinkToFit="1"/>
    </xf>
    <xf numFmtId="49" fontId="13" fillId="3" borderId="2" xfId="2" applyNumberFormat="1" applyFont="1" applyFill="1" applyBorder="1" applyAlignment="1">
      <alignment horizontal="center" vertical="center" shrinkToFit="1"/>
    </xf>
    <xf numFmtId="49" fontId="13" fillId="3" borderId="46" xfId="2" applyNumberFormat="1" applyFont="1" applyFill="1" applyBorder="1" applyAlignment="1">
      <alignment horizontal="center" vertical="center" shrinkToFit="1"/>
    </xf>
    <xf numFmtId="49" fontId="13" fillId="3" borderId="43" xfId="2" applyNumberFormat="1" applyFont="1" applyFill="1" applyBorder="1" applyAlignment="1">
      <alignment horizontal="center" vertical="center" shrinkToFit="1"/>
    </xf>
    <xf numFmtId="49" fontId="13" fillId="3" borderId="20" xfId="2" applyNumberFormat="1" applyFont="1" applyFill="1" applyBorder="1" applyAlignment="1">
      <alignment horizontal="center" vertical="center" shrinkToFit="1"/>
    </xf>
    <xf numFmtId="49" fontId="13" fillId="3" borderId="48" xfId="2" applyNumberFormat="1" applyFont="1" applyFill="1" applyBorder="1" applyAlignment="1">
      <alignment horizontal="center" vertical="center" shrinkToFit="1"/>
    </xf>
    <xf numFmtId="176" fontId="14" fillId="0" borderId="80" xfId="5" applyNumberFormat="1" applyFont="1" applyFill="1" applyBorder="1" applyAlignment="1">
      <alignment vertical="center"/>
    </xf>
    <xf numFmtId="176" fontId="14" fillId="0" borderId="88" xfId="5" applyNumberFormat="1" applyFont="1" applyFill="1" applyBorder="1" applyAlignment="1">
      <alignment vertical="center"/>
    </xf>
    <xf numFmtId="176" fontId="14" fillId="0" borderId="20" xfId="5" applyNumberFormat="1" applyFont="1" applyFill="1" applyBorder="1" applyAlignment="1">
      <alignment vertical="center"/>
    </xf>
    <xf numFmtId="176" fontId="14" fillId="0" borderId="44" xfId="5" applyNumberFormat="1" applyFont="1" applyFill="1" applyBorder="1" applyAlignment="1">
      <alignment vertical="center"/>
    </xf>
    <xf numFmtId="0" fontId="14" fillId="4" borderId="82" xfId="5" applyFont="1" applyFill="1" applyBorder="1" applyAlignment="1"/>
    <xf numFmtId="0" fontId="14" fillId="4" borderId="80" xfId="5" applyFont="1" applyFill="1" applyBorder="1" applyAlignment="1"/>
    <xf numFmtId="0" fontId="0" fillId="0" borderId="80" xfId="0" applyBorder="1" applyAlignment="1">
      <alignment vertical="center"/>
    </xf>
    <xf numFmtId="0" fontId="0" fillId="0" borderId="83" xfId="0" applyBorder="1" applyAlignment="1">
      <alignment vertical="center"/>
    </xf>
    <xf numFmtId="49" fontId="13" fillId="3" borderId="89" xfId="5" applyNumberFormat="1" applyFont="1" applyFill="1" applyBorder="1" applyAlignment="1">
      <alignment horizontal="center" vertical="center" shrinkToFit="1"/>
    </xf>
    <xf numFmtId="49" fontId="13" fillId="3" borderId="77" xfId="5" applyNumberFormat="1" applyFont="1" applyFill="1" applyBorder="1" applyAlignment="1">
      <alignment horizontal="center" vertical="center" shrinkToFit="1"/>
    </xf>
    <xf numFmtId="49" fontId="13" fillId="3" borderId="84" xfId="5" applyNumberFormat="1" applyFont="1" applyFill="1" applyBorder="1" applyAlignment="1">
      <alignment horizontal="center" vertical="center" shrinkToFit="1"/>
    </xf>
    <xf numFmtId="0" fontId="14" fillId="4" borderId="76" xfId="5" applyFont="1" applyFill="1" applyBorder="1" applyAlignment="1">
      <alignment vertical="center" shrinkToFit="1"/>
    </xf>
    <xf numFmtId="0" fontId="14" fillId="4" borderId="77" xfId="5" applyFont="1" applyFill="1" applyBorder="1" applyAlignment="1">
      <alignment vertical="center" shrinkToFit="1"/>
    </xf>
    <xf numFmtId="0" fontId="14" fillId="4" borderId="84" xfId="5" applyFont="1" applyFill="1" applyBorder="1" applyAlignment="1">
      <alignment vertical="center" shrinkToFit="1"/>
    </xf>
    <xf numFmtId="0" fontId="13" fillId="5" borderId="76" xfId="6" applyFont="1" applyFill="1" applyBorder="1" applyAlignment="1">
      <alignment horizontal="center"/>
    </xf>
    <xf numFmtId="0" fontId="13" fillId="5" borderId="77" xfId="6" applyFont="1" applyFill="1" applyBorder="1" applyAlignment="1">
      <alignment horizontal="center"/>
    </xf>
    <xf numFmtId="0" fontId="14" fillId="0" borderId="78" xfId="6" applyFont="1" applyBorder="1"/>
    <xf numFmtId="0" fontId="14" fillId="0" borderId="77" xfId="6" applyFont="1" applyBorder="1"/>
    <xf numFmtId="49" fontId="13" fillId="5" borderId="121" xfId="5" applyNumberFormat="1" applyFont="1" applyFill="1" applyBorder="1" applyAlignment="1">
      <alignment horizontal="center" shrinkToFit="1"/>
    </xf>
    <xf numFmtId="49" fontId="13" fillId="5" borderId="122" xfId="5" applyNumberFormat="1" applyFont="1" applyFill="1" applyBorder="1" applyAlignment="1">
      <alignment horizontal="center" shrinkToFit="1"/>
    </xf>
    <xf numFmtId="0" fontId="14" fillId="4" borderId="122" xfId="6" applyFont="1" applyFill="1" applyBorder="1"/>
    <xf numFmtId="0" fontId="14" fillId="4" borderId="123" xfId="6" applyFont="1" applyFill="1" applyBorder="1"/>
    <xf numFmtId="0" fontId="14" fillId="4" borderId="78" xfId="6" applyFont="1" applyFill="1" applyBorder="1" applyAlignment="1">
      <alignment vertical="center" shrinkToFit="1"/>
    </xf>
    <xf numFmtId="0" fontId="0" fillId="0" borderId="77" xfId="0" applyBorder="1" applyAlignment="1">
      <alignment vertical="center" shrinkToFit="1"/>
    </xf>
    <xf numFmtId="0" fontId="0" fillId="0" borderId="84" xfId="0" applyBorder="1" applyAlignment="1">
      <alignment vertical="center" shrinkToFit="1"/>
    </xf>
    <xf numFmtId="0" fontId="14" fillId="0" borderId="4" xfId="6" applyFont="1" applyBorder="1" applyAlignment="1">
      <alignment horizontal="right"/>
    </xf>
    <xf numFmtId="0" fontId="14" fillId="0" borderId="0" xfId="6" applyFont="1" applyBorder="1" applyAlignment="1">
      <alignment horizontal="right"/>
    </xf>
    <xf numFmtId="49" fontId="13" fillId="3" borderId="1" xfId="5" applyNumberFormat="1" applyFont="1" applyFill="1" applyBorder="1" applyAlignment="1">
      <alignment horizontal="center" vertical="center" shrinkToFit="1"/>
    </xf>
    <xf numFmtId="49" fontId="13" fillId="3" borderId="2" xfId="5" applyNumberFormat="1" applyFont="1" applyFill="1" applyBorder="1" applyAlignment="1">
      <alignment horizontal="center" vertical="center" shrinkToFit="1"/>
    </xf>
    <xf numFmtId="49" fontId="13" fillId="3" borderId="46" xfId="5" applyNumberFormat="1" applyFont="1" applyFill="1" applyBorder="1" applyAlignment="1">
      <alignment horizontal="center" vertical="center" shrinkToFit="1"/>
    </xf>
    <xf numFmtId="0" fontId="19" fillId="4" borderId="45" xfId="5" applyFont="1" applyFill="1" applyBorder="1" applyAlignment="1">
      <alignment vertical="center" shrinkToFit="1"/>
    </xf>
    <xf numFmtId="0" fontId="19" fillId="4" borderId="2" xfId="5" applyFont="1" applyFill="1" applyBorder="1" applyAlignment="1">
      <alignment vertical="center" shrinkToFit="1"/>
    </xf>
    <xf numFmtId="0" fontId="19" fillId="4" borderId="46" xfId="5" applyFont="1" applyFill="1" applyBorder="1" applyAlignment="1">
      <alignment vertical="center" shrinkToFit="1"/>
    </xf>
    <xf numFmtId="49" fontId="13" fillId="5" borderId="79" xfId="5" applyNumberFormat="1" applyFont="1" applyFill="1" applyBorder="1" applyAlignment="1">
      <alignment horizontal="center" shrinkToFit="1"/>
    </xf>
    <xf numFmtId="49" fontId="13" fillId="5" borderId="80" xfId="5" applyNumberFormat="1" applyFont="1" applyFill="1" applyBorder="1" applyAlignment="1">
      <alignment horizontal="center" shrinkToFit="1"/>
    </xf>
    <xf numFmtId="49" fontId="13" fillId="5" borderId="81" xfId="5" applyNumberFormat="1" applyFont="1" applyFill="1" applyBorder="1" applyAlignment="1">
      <alignment horizontal="center" shrinkToFit="1"/>
    </xf>
    <xf numFmtId="0" fontId="14" fillId="0" borderId="4" xfId="6" quotePrefix="1" applyFont="1" applyBorder="1" applyAlignment="1">
      <alignment horizontal="right"/>
    </xf>
    <xf numFmtId="0" fontId="14" fillId="0" borderId="0" xfId="6" quotePrefix="1" applyFont="1" applyBorder="1" applyAlignment="1">
      <alignment horizontal="right"/>
    </xf>
    <xf numFmtId="0" fontId="19" fillId="4" borderId="47" xfId="5" applyFont="1" applyFill="1" applyBorder="1" applyAlignment="1">
      <alignment vertical="center" shrinkToFit="1"/>
    </xf>
    <xf numFmtId="0" fontId="19" fillId="4" borderId="20" xfId="5" applyFont="1" applyFill="1" applyBorder="1" applyAlignment="1">
      <alignment vertical="center" shrinkToFit="1"/>
    </xf>
    <xf numFmtId="0" fontId="19" fillId="4" borderId="48" xfId="5" applyFont="1" applyFill="1" applyBorder="1" applyAlignment="1">
      <alignment vertical="center" shrinkToFit="1"/>
    </xf>
    <xf numFmtId="49" fontId="13" fillId="5" borderId="94" xfId="5" applyNumberFormat="1" applyFont="1" applyFill="1" applyBorder="1" applyAlignment="1">
      <alignment horizontal="center" vertical="center" shrinkToFit="1"/>
    </xf>
    <xf numFmtId="49" fontId="13" fillId="5" borderId="95" xfId="5" applyNumberFormat="1" applyFont="1" applyFill="1" applyBorder="1" applyAlignment="1">
      <alignment horizontal="center" vertical="center" shrinkToFit="1"/>
    </xf>
    <xf numFmtId="49" fontId="13" fillId="5" borderId="96" xfId="5" applyNumberFormat="1" applyFont="1" applyFill="1" applyBorder="1" applyAlignment="1">
      <alignment horizontal="center" vertical="center" shrinkToFit="1"/>
    </xf>
    <xf numFmtId="49" fontId="13" fillId="5" borderId="97" xfId="5" applyNumberFormat="1" applyFont="1" applyFill="1" applyBorder="1" applyAlignment="1">
      <alignment horizontal="center" vertical="center" shrinkToFit="1"/>
    </xf>
    <xf numFmtId="0" fontId="14" fillId="4" borderId="99" xfId="5" applyFont="1" applyFill="1" applyBorder="1" applyAlignment="1">
      <alignment vertical="center"/>
    </xf>
    <xf numFmtId="0" fontId="14" fillId="4" borderId="2" xfId="5" applyFont="1" applyFill="1" applyBorder="1" applyAlignment="1">
      <alignment vertical="center"/>
    </xf>
    <xf numFmtId="0" fontId="14" fillId="4" borderId="46" xfId="5" applyFont="1" applyFill="1" applyBorder="1" applyAlignment="1">
      <alignment vertical="center"/>
    </xf>
    <xf numFmtId="0" fontId="14" fillId="4" borderId="98" xfId="5" applyFont="1" applyFill="1" applyBorder="1" applyAlignment="1">
      <alignment vertical="center"/>
    </xf>
    <xf numFmtId="0" fontId="14" fillId="4" borderId="20" xfId="5" applyFont="1" applyFill="1" applyBorder="1" applyAlignment="1">
      <alignment vertical="center"/>
    </xf>
    <xf numFmtId="0" fontId="14" fillId="4" borderId="48" xfId="5" applyFont="1" applyFill="1" applyBorder="1" applyAlignment="1">
      <alignment vertical="center"/>
    </xf>
    <xf numFmtId="0" fontId="14" fillId="5" borderId="62" xfId="1" applyFont="1" applyFill="1" applyBorder="1" applyAlignment="1">
      <alignment horizontal="center" vertical="center"/>
    </xf>
    <xf numFmtId="177" fontId="14" fillId="0" borderId="63" xfId="2" applyNumberFormat="1" applyFont="1" applyBorder="1" applyAlignment="1">
      <alignment vertical="top"/>
    </xf>
    <xf numFmtId="177" fontId="3" fillId="0" borderId="64" xfId="1" applyNumberFormat="1" applyFont="1" applyBorder="1" applyAlignment="1">
      <alignment vertical="top"/>
    </xf>
    <xf numFmtId="49" fontId="13" fillId="3" borderId="43" xfId="5" applyNumberFormat="1" applyFont="1" applyFill="1" applyBorder="1" applyAlignment="1">
      <alignment horizontal="center" vertical="center" shrinkToFit="1"/>
    </xf>
    <xf numFmtId="49" fontId="13" fillId="3" borderId="20" xfId="5" applyNumberFormat="1" applyFont="1" applyFill="1" applyBorder="1" applyAlignment="1">
      <alignment horizontal="center" vertical="center" shrinkToFit="1"/>
    </xf>
    <xf numFmtId="49" fontId="13" fillId="3" borderId="48" xfId="5" applyNumberFormat="1" applyFont="1" applyFill="1" applyBorder="1" applyAlignment="1">
      <alignment horizontal="center" vertical="center" shrinkToFit="1"/>
    </xf>
    <xf numFmtId="0" fontId="14" fillId="0" borderId="4" xfId="6" applyFont="1" applyFill="1" applyBorder="1" applyAlignment="1">
      <alignment horizontal="right"/>
    </xf>
    <xf numFmtId="0" fontId="14" fillId="0" borderId="0" xfId="6" applyFont="1" applyFill="1" applyBorder="1" applyAlignment="1">
      <alignment horizontal="right"/>
    </xf>
    <xf numFmtId="0" fontId="14" fillId="0" borderId="4" xfId="6" quotePrefix="1" applyFont="1" applyFill="1" applyBorder="1" applyAlignment="1">
      <alignment horizontal="right"/>
    </xf>
    <xf numFmtId="0" fontId="14" fillId="0" borderId="0" xfId="6" quotePrefix="1" applyFont="1" applyFill="1" applyBorder="1" applyAlignment="1">
      <alignment horizontal="right"/>
    </xf>
    <xf numFmtId="0" fontId="14" fillId="0" borderId="4" xfId="4" quotePrefix="1" applyFill="1" applyBorder="1" applyAlignment="1">
      <alignment horizontal="right"/>
    </xf>
    <xf numFmtId="0" fontId="14" fillId="0" borderId="0" xfId="4" quotePrefix="1" applyFill="1" applyBorder="1" applyAlignment="1">
      <alignment horizontal="right"/>
    </xf>
    <xf numFmtId="0" fontId="14" fillId="0" borderId="4" xfId="4" quotePrefix="1" applyBorder="1" applyAlignment="1">
      <alignment horizontal="right"/>
    </xf>
    <xf numFmtId="0" fontId="14" fillId="0" borderId="0" xfId="4" quotePrefix="1" applyBorder="1" applyAlignment="1">
      <alignment horizontal="right"/>
    </xf>
    <xf numFmtId="49" fontId="14" fillId="0" borderId="4" xfId="4" applyNumberFormat="1" applyBorder="1" applyAlignment="1">
      <alignment horizontal="right"/>
    </xf>
    <xf numFmtId="49" fontId="14" fillId="0" borderId="0" xfId="4" applyNumberFormat="1" applyBorder="1" applyAlignment="1">
      <alignment horizontal="right"/>
    </xf>
    <xf numFmtId="0" fontId="14" fillId="0" borderId="4" xfId="4" applyBorder="1" applyAlignment="1">
      <alignment horizontal="right"/>
    </xf>
    <xf numFmtId="0" fontId="14" fillId="0" borderId="0" xfId="4" applyBorder="1" applyAlignment="1">
      <alignment horizontal="right"/>
    </xf>
    <xf numFmtId="0" fontId="14" fillId="0" borderId="4" xfId="4" applyFill="1" applyBorder="1" applyAlignment="1">
      <alignment horizontal="right"/>
    </xf>
    <xf numFmtId="0" fontId="14" fillId="0" borderId="0" xfId="4" applyFill="1" applyBorder="1" applyAlignment="1">
      <alignment horizontal="right"/>
    </xf>
    <xf numFmtId="0" fontId="14" fillId="0" borderId="4" xfId="4" applyFont="1" applyBorder="1" applyAlignment="1">
      <alignment horizontal="right"/>
    </xf>
    <xf numFmtId="0" fontId="14" fillId="0" borderId="0" xfId="4" applyFont="1" applyBorder="1" applyAlignment="1">
      <alignment horizontal="right"/>
    </xf>
    <xf numFmtId="0" fontId="14" fillId="0" borderId="0" xfId="4" applyFont="1" applyAlignment="1">
      <alignment horizontal="right"/>
    </xf>
    <xf numFmtId="0" fontId="14" fillId="5" borderId="67" xfId="4" applyFont="1" applyFill="1" applyBorder="1" applyAlignment="1">
      <alignment horizontal="center"/>
    </xf>
    <xf numFmtId="0" fontId="14" fillId="5" borderId="40" xfId="4" applyFont="1" applyFill="1" applyBorder="1" applyAlignment="1">
      <alignment horizontal="center"/>
    </xf>
    <xf numFmtId="0" fontId="14" fillId="5" borderId="68" xfId="4" applyFont="1" applyFill="1" applyBorder="1" applyAlignment="1">
      <alignment horizontal="center"/>
    </xf>
    <xf numFmtId="0" fontId="14" fillId="5" borderId="67" xfId="4" applyFill="1" applyBorder="1" applyAlignment="1">
      <alignment horizontal="center"/>
    </xf>
    <xf numFmtId="0" fontId="14" fillId="5" borderId="40" xfId="4" applyFill="1" applyBorder="1" applyAlignment="1">
      <alignment horizontal="center"/>
    </xf>
    <xf numFmtId="0" fontId="14" fillId="5" borderId="68" xfId="4" applyFill="1" applyBorder="1" applyAlignment="1">
      <alignment horizontal="center"/>
    </xf>
    <xf numFmtId="0" fontId="14" fillId="5" borderId="75" xfId="4" applyFill="1" applyBorder="1" applyAlignment="1">
      <alignment horizontal="center"/>
    </xf>
    <xf numFmtId="0" fontId="14" fillId="5" borderId="23" xfId="4" applyFill="1" applyBorder="1" applyAlignment="1">
      <alignment horizontal="center"/>
    </xf>
    <xf numFmtId="0" fontId="14" fillId="5" borderId="74" xfId="4" applyFill="1" applyBorder="1" applyAlignment="1">
      <alignment horizontal="center"/>
    </xf>
    <xf numFmtId="0" fontId="14" fillId="5" borderId="34" xfId="4" applyFill="1" applyBorder="1" applyAlignment="1">
      <alignment horizontal="center"/>
    </xf>
    <xf numFmtId="0" fontId="14" fillId="5" borderId="35" xfId="4" applyFill="1" applyBorder="1" applyAlignment="1">
      <alignment horizontal="center"/>
    </xf>
    <xf numFmtId="0" fontId="14" fillId="5" borderId="37" xfId="4" applyFill="1" applyBorder="1" applyAlignment="1">
      <alignment horizontal="center"/>
    </xf>
    <xf numFmtId="0" fontId="14" fillId="5" borderId="29" xfId="4" applyFill="1" applyBorder="1"/>
    <xf numFmtId="0" fontId="14" fillId="5" borderId="33" xfId="4" applyFill="1" applyBorder="1"/>
    <xf numFmtId="0" fontId="14" fillId="5" borderId="63" xfId="4" applyFill="1" applyBorder="1" applyAlignment="1">
      <alignment horizontal="center"/>
    </xf>
    <xf numFmtId="0" fontId="14" fillId="5" borderId="30" xfId="4" applyFill="1" applyBorder="1" applyAlignment="1">
      <alignment horizontal="center"/>
    </xf>
    <xf numFmtId="0" fontId="14" fillId="5" borderId="64" xfId="4" applyFill="1" applyBorder="1" applyAlignment="1">
      <alignment horizontal="center"/>
    </xf>
    <xf numFmtId="0" fontId="14" fillId="5" borderId="61" xfId="4" applyFill="1" applyBorder="1" applyAlignment="1">
      <alignment horizontal="center"/>
    </xf>
    <xf numFmtId="0" fontId="14" fillId="5" borderId="0" xfId="4" applyFill="1" applyBorder="1" applyAlignment="1">
      <alignment horizontal="center"/>
    </xf>
    <xf numFmtId="0" fontId="14" fillId="5" borderId="60" xfId="4" applyFill="1" applyBorder="1" applyAlignment="1">
      <alignment horizontal="center"/>
    </xf>
    <xf numFmtId="0" fontId="14" fillId="5" borderId="17" xfId="4" applyFill="1" applyBorder="1" applyAlignment="1">
      <alignment horizontal="center"/>
    </xf>
    <xf numFmtId="0" fontId="14" fillId="5" borderId="18" xfId="4" applyFill="1" applyBorder="1" applyAlignment="1">
      <alignment horizontal="center"/>
    </xf>
    <xf numFmtId="0" fontId="14" fillId="5" borderId="19" xfId="4" applyFill="1" applyBorder="1" applyAlignment="1">
      <alignment horizontal="center"/>
    </xf>
    <xf numFmtId="0" fontId="0" fillId="0" borderId="4" xfId="0" applyBorder="1" applyAlignment="1">
      <alignment horizontal="right" vertical="center"/>
    </xf>
    <xf numFmtId="0" fontId="0" fillId="0" borderId="0" xfId="0" applyBorder="1" applyAlignment="1">
      <alignment horizontal="right" vertical="center"/>
    </xf>
    <xf numFmtId="0" fontId="14" fillId="2" borderId="5" xfId="6" applyFont="1" applyFill="1" applyBorder="1" applyAlignment="1">
      <alignment horizontal="center" vertical="center" shrinkToFit="1"/>
    </xf>
    <xf numFmtId="0" fontId="14" fillId="2" borderId="6" xfId="6" applyFont="1" applyFill="1" applyBorder="1" applyAlignment="1">
      <alignment horizontal="center" vertical="center" shrinkToFit="1"/>
    </xf>
    <xf numFmtId="0" fontId="14" fillId="2" borderId="7" xfId="6" applyFont="1" applyFill="1" applyBorder="1" applyAlignment="1">
      <alignment horizontal="center" vertical="center" shrinkToFit="1"/>
    </xf>
    <xf numFmtId="0" fontId="20" fillId="0" borderId="5" xfId="6" applyFont="1" applyBorder="1" applyAlignment="1">
      <alignment vertical="center"/>
    </xf>
    <xf numFmtId="0" fontId="14" fillId="0" borderId="6" xfId="6" applyFont="1" applyBorder="1" applyAlignment="1">
      <alignment vertical="center"/>
    </xf>
    <xf numFmtId="0" fontId="14" fillId="0" borderId="7" xfId="6" applyFont="1" applyBorder="1" applyAlignment="1">
      <alignment vertical="center"/>
    </xf>
    <xf numFmtId="0" fontId="14" fillId="5" borderId="9" xfId="4" applyFill="1" applyBorder="1" applyAlignment="1">
      <alignment horizontal="center"/>
    </xf>
    <xf numFmtId="0" fontId="14" fillId="5" borderId="10" xfId="4" applyFill="1" applyBorder="1" applyAlignment="1">
      <alignment horizontal="center"/>
    </xf>
    <xf numFmtId="0" fontId="14" fillId="5" borderId="90" xfId="4" applyFill="1" applyBorder="1" applyAlignment="1">
      <alignment horizontal="center"/>
    </xf>
    <xf numFmtId="0" fontId="14" fillId="5" borderId="91" xfId="4" applyFill="1" applyBorder="1" applyAlignment="1">
      <alignment horizontal="center"/>
    </xf>
    <xf numFmtId="0" fontId="14" fillId="5" borderId="92" xfId="4" applyFill="1" applyBorder="1" applyAlignment="1">
      <alignment horizontal="center"/>
    </xf>
    <xf numFmtId="0" fontId="14" fillId="5" borderId="90" xfId="4" applyFill="1" applyBorder="1" applyAlignment="1">
      <alignment horizontal="center" vertical="center"/>
    </xf>
    <xf numFmtId="0" fontId="14" fillId="5" borderId="91" xfId="4" applyFill="1" applyBorder="1" applyAlignment="1">
      <alignment horizontal="center" vertical="center"/>
    </xf>
    <xf numFmtId="0" fontId="14" fillId="5" borderId="25" xfId="4" applyFill="1" applyBorder="1" applyAlignment="1">
      <alignment horizontal="center" vertical="center"/>
    </xf>
    <xf numFmtId="0" fontId="14" fillId="5" borderId="8" xfId="4" applyFill="1" applyBorder="1" applyAlignment="1">
      <alignment horizontal="center"/>
    </xf>
    <xf numFmtId="49" fontId="13" fillId="5" borderId="79" xfId="5" applyNumberFormat="1" applyFont="1" applyFill="1" applyBorder="1" applyAlignment="1">
      <alignment horizontal="center"/>
    </xf>
    <xf numFmtId="176" fontId="14" fillId="4" borderId="80" xfId="5" applyNumberFormat="1" applyFont="1" applyFill="1" applyBorder="1" applyAlignment="1"/>
    <xf numFmtId="176" fontId="14" fillId="4" borderId="88" xfId="5" applyNumberFormat="1" applyFont="1" applyFill="1" applyBorder="1" applyAlignment="1"/>
    <xf numFmtId="49" fontId="13" fillId="5" borderId="47" xfId="5" applyNumberFormat="1" applyFont="1" applyFill="1" applyBorder="1" applyAlignment="1">
      <alignment horizontal="center"/>
    </xf>
    <xf numFmtId="176" fontId="14" fillId="0" borderId="20" xfId="5" applyNumberFormat="1" applyFont="1" applyFill="1" applyBorder="1" applyAlignment="1"/>
    <xf numFmtId="176" fontId="14" fillId="0" borderId="44" xfId="5" applyNumberFormat="1" applyFont="1" applyFill="1" applyBorder="1" applyAlignment="1"/>
    <xf numFmtId="0" fontId="19" fillId="4" borderId="46" xfId="2" applyFont="1" applyFill="1" applyBorder="1" applyAlignment="1">
      <alignment vertical="center" shrinkToFit="1"/>
    </xf>
    <xf numFmtId="0" fontId="19" fillId="4" borderId="48" xfId="2" applyFont="1" applyFill="1" applyBorder="1" applyAlignment="1">
      <alignment vertical="center" shrinkToFit="1"/>
    </xf>
    <xf numFmtId="49" fontId="13" fillId="5" borderId="94" xfId="2" applyNumberFormat="1" applyFont="1" applyFill="1" applyBorder="1" applyAlignment="1">
      <alignment horizontal="center" vertical="center" shrinkToFit="1"/>
    </xf>
    <xf numFmtId="49" fontId="13" fillId="5" borderId="95" xfId="2" applyNumberFormat="1" applyFont="1" applyFill="1" applyBorder="1" applyAlignment="1">
      <alignment horizontal="center" vertical="center" shrinkToFit="1"/>
    </xf>
    <xf numFmtId="49" fontId="13" fillId="5" borderId="96" xfId="2" applyNumberFormat="1" applyFont="1" applyFill="1" applyBorder="1" applyAlignment="1">
      <alignment horizontal="center" vertical="center" shrinkToFit="1"/>
    </xf>
    <xf numFmtId="49" fontId="13" fillId="5" borderId="97" xfId="2" applyNumberFormat="1" applyFont="1" applyFill="1" applyBorder="1" applyAlignment="1">
      <alignment horizontal="center" vertical="center" shrinkToFit="1"/>
    </xf>
    <xf numFmtId="0" fontId="14" fillId="4" borderId="99" xfId="2" applyFont="1" applyFill="1" applyBorder="1" applyAlignment="1">
      <alignment horizontal="left" vertical="center"/>
    </xf>
    <xf numFmtId="0" fontId="14" fillId="4" borderId="2" xfId="2" applyFont="1" applyFill="1" applyBorder="1" applyAlignment="1">
      <alignment horizontal="left" vertical="center"/>
    </xf>
    <xf numFmtId="0" fontId="14" fillId="4" borderId="98" xfId="2" applyFont="1" applyFill="1" applyBorder="1" applyAlignment="1">
      <alignment horizontal="left" vertical="center"/>
    </xf>
    <xf numFmtId="0" fontId="14" fillId="4" borderId="20" xfId="2" applyFont="1" applyFill="1" applyBorder="1" applyAlignment="1">
      <alignment horizontal="left" vertical="center"/>
    </xf>
    <xf numFmtId="49" fontId="13" fillId="5" borderId="79" xfId="5" applyNumberFormat="1" applyFont="1" applyFill="1" applyBorder="1" applyAlignment="1">
      <alignment horizontal="center" vertical="center"/>
    </xf>
    <xf numFmtId="0" fontId="0" fillId="5" borderId="81" xfId="0" applyFill="1" applyBorder="1" applyAlignment="1">
      <alignment horizontal="center" vertical="center"/>
    </xf>
    <xf numFmtId="0" fontId="14" fillId="4" borderId="85" xfId="5" applyFont="1" applyFill="1" applyBorder="1"/>
    <xf numFmtId="0" fontId="14" fillId="4" borderId="86" xfId="5" applyFont="1" applyFill="1" applyBorder="1"/>
    <xf numFmtId="0" fontId="14" fillId="5" borderId="76" xfId="6" applyFont="1" applyFill="1" applyBorder="1" applyAlignment="1">
      <alignment horizontal="center" vertical="center"/>
    </xf>
    <xf numFmtId="0" fontId="0" fillId="5" borderId="124" xfId="0" applyFill="1" applyBorder="1" applyAlignment="1">
      <alignment horizontal="center" vertical="center"/>
    </xf>
    <xf numFmtId="0" fontId="14" fillId="0" borderId="78" xfId="6" applyFont="1" applyFill="1" applyBorder="1" applyAlignment="1"/>
    <xf numFmtId="0" fontId="0" fillId="0" borderId="77" xfId="0" applyFill="1" applyBorder="1" applyAlignment="1"/>
    <xf numFmtId="0" fontId="0" fillId="0" borderId="84" xfId="0" applyFill="1" applyBorder="1" applyAlignment="1"/>
    <xf numFmtId="0" fontId="14" fillId="0" borderId="5" xfId="6" applyFont="1" applyBorder="1" applyAlignment="1">
      <alignment vertical="center"/>
    </xf>
    <xf numFmtId="0" fontId="14" fillId="5" borderId="18" xfId="4" applyFill="1" applyBorder="1"/>
    <xf numFmtId="0" fontId="14" fillId="5" borderId="19" xfId="4" applyFill="1" applyBorder="1"/>
    <xf numFmtId="0" fontId="14" fillId="5" borderId="73" xfId="4" applyFill="1" applyBorder="1" applyAlignment="1">
      <alignment horizontal="center"/>
    </xf>
    <xf numFmtId="0" fontId="14" fillId="5" borderId="6" xfId="4" applyFill="1" applyBorder="1" applyAlignment="1">
      <alignment horizontal="center"/>
    </xf>
    <xf numFmtId="0" fontId="14" fillId="5" borderId="7" xfId="4" applyFill="1" applyBorder="1" applyAlignment="1">
      <alignment horizontal="center"/>
    </xf>
    <xf numFmtId="0" fontId="14" fillId="5" borderId="5" xfId="4" applyFill="1" applyBorder="1" applyAlignment="1">
      <alignment horizontal="center"/>
    </xf>
    <xf numFmtId="0" fontId="14" fillId="5" borderId="72" xfId="4" applyFill="1" applyBorder="1" applyAlignment="1">
      <alignment horizontal="center"/>
    </xf>
    <xf numFmtId="0" fontId="14" fillId="5" borderId="29" xfId="4" applyFont="1" applyFill="1" applyBorder="1"/>
    <xf numFmtId="0" fontId="14" fillId="5" borderId="33" xfId="4" applyFont="1" applyFill="1" applyBorder="1"/>
    <xf numFmtId="0" fontId="14" fillId="5" borderId="75" xfId="4" applyFont="1" applyFill="1" applyBorder="1" applyAlignment="1">
      <alignment horizontal="center"/>
    </xf>
    <xf numFmtId="0" fontId="14" fillId="5" borderId="23" xfId="4" applyFont="1" applyFill="1" applyBorder="1" applyAlignment="1">
      <alignment horizontal="center"/>
    </xf>
    <xf numFmtId="0" fontId="14" fillId="5" borderId="74" xfId="4" applyFont="1" applyFill="1" applyBorder="1" applyAlignment="1">
      <alignment horizontal="center"/>
    </xf>
    <xf numFmtId="0" fontId="14" fillId="5" borderId="63" xfId="4" applyFont="1" applyFill="1" applyBorder="1" applyAlignment="1">
      <alignment horizontal="center"/>
    </xf>
    <xf numFmtId="0" fontId="14" fillId="5" borderId="30" xfId="4" applyFont="1" applyFill="1" applyBorder="1" applyAlignment="1">
      <alignment horizontal="center"/>
    </xf>
    <xf numFmtId="0" fontId="14" fillId="5" borderId="64" xfId="4" applyFont="1" applyFill="1" applyBorder="1" applyAlignment="1">
      <alignment horizontal="center"/>
    </xf>
    <xf numFmtId="0" fontId="14" fillId="5" borderId="34" xfId="4" applyFont="1" applyFill="1" applyBorder="1" applyAlignment="1">
      <alignment horizontal="center"/>
    </xf>
    <xf numFmtId="0" fontId="14" fillId="5" borderId="35" xfId="4" applyFont="1" applyFill="1" applyBorder="1" applyAlignment="1">
      <alignment horizontal="center"/>
    </xf>
    <xf numFmtId="0" fontId="14" fillId="5" borderId="37" xfId="4" applyFont="1" applyFill="1" applyBorder="1" applyAlignment="1">
      <alignment horizontal="center"/>
    </xf>
    <xf numFmtId="179" fontId="14" fillId="0" borderId="119" xfId="4" applyNumberFormat="1" applyFont="1" applyBorder="1" applyAlignment="1"/>
    <xf numFmtId="179" fontId="14" fillId="0" borderId="0" xfId="4" applyNumberFormat="1" applyFont="1" applyBorder="1" applyAlignment="1"/>
    <xf numFmtId="179" fontId="14" fillId="0" borderId="93" xfId="4" applyNumberFormat="1" applyFont="1" applyBorder="1" applyAlignment="1"/>
    <xf numFmtId="0" fontId="14" fillId="0" borderId="0" xfId="4" quotePrefix="1" applyFont="1" applyFill="1" applyAlignment="1">
      <alignment horizontal="right"/>
    </xf>
    <xf numFmtId="0" fontId="14" fillId="0" borderId="4" xfId="4" quotePrefix="1" applyFont="1" applyFill="1" applyBorder="1" applyAlignment="1">
      <alignment horizontal="right"/>
    </xf>
    <xf numFmtId="0" fontId="14" fillId="0" borderId="0" xfId="4" quotePrefix="1" applyFont="1" applyFill="1" applyBorder="1" applyAlignment="1">
      <alignment horizontal="right"/>
    </xf>
    <xf numFmtId="0" fontId="14" fillId="0" borderId="67" xfId="4" applyFont="1" applyFill="1" applyBorder="1" applyAlignment="1">
      <alignment horizontal="center"/>
    </xf>
    <xf numFmtId="0" fontId="14" fillId="0" borderId="40" xfId="4" applyFont="1" applyFill="1" applyBorder="1" applyAlignment="1">
      <alignment horizontal="center"/>
    </xf>
    <xf numFmtId="0" fontId="14" fillId="0" borderId="68" xfId="4" applyFont="1" applyFill="1" applyBorder="1" applyAlignment="1">
      <alignment horizontal="center"/>
    </xf>
    <xf numFmtId="0" fontId="14" fillId="0" borderId="4" xfId="4" applyFont="1" applyFill="1" applyBorder="1" applyAlignment="1">
      <alignment horizontal="right"/>
    </xf>
    <xf numFmtId="0" fontId="14" fillId="0" borderId="0" xfId="4" applyFont="1" applyFill="1" applyBorder="1" applyAlignment="1">
      <alignment horizontal="right"/>
    </xf>
    <xf numFmtId="0" fontId="14" fillId="0" borderId="75" xfId="4" applyFont="1" applyFill="1" applyBorder="1" applyAlignment="1">
      <alignment horizontal="center"/>
    </xf>
    <xf numFmtId="0" fontId="14" fillId="0" borderId="23" xfId="4" applyFont="1" applyFill="1" applyBorder="1" applyAlignment="1">
      <alignment horizontal="center"/>
    </xf>
    <xf numFmtId="0" fontId="14" fillId="0" borderId="74" xfId="4" applyFont="1" applyFill="1" applyBorder="1" applyAlignment="1">
      <alignment horizontal="center"/>
    </xf>
    <xf numFmtId="0" fontId="14" fillId="0" borderId="34" xfId="4" applyFont="1" applyFill="1" applyBorder="1" applyAlignment="1">
      <alignment horizontal="center"/>
    </xf>
    <xf numFmtId="0" fontId="14" fillId="0" borderId="35" xfId="4" applyFont="1" applyFill="1" applyBorder="1" applyAlignment="1">
      <alignment horizontal="center"/>
    </xf>
    <xf numFmtId="0" fontId="14" fillId="0" borderId="37" xfId="4" applyFont="1" applyFill="1" applyBorder="1" applyAlignment="1">
      <alignment horizontal="center"/>
    </xf>
    <xf numFmtId="0" fontId="14" fillId="0" borderId="21" xfId="4" applyFont="1" applyFill="1" applyBorder="1" applyAlignment="1">
      <alignment horizontal="center" vertical="center"/>
    </xf>
    <xf numFmtId="0" fontId="14" fillId="0" borderId="71" xfId="4" applyFont="1" applyFill="1" applyBorder="1" applyAlignment="1">
      <alignment horizontal="center" vertical="center"/>
    </xf>
    <xf numFmtId="0" fontId="14" fillId="0" borderId="22" xfId="4" applyFont="1" applyFill="1" applyBorder="1" applyAlignment="1">
      <alignment horizontal="center" vertical="center"/>
    </xf>
    <xf numFmtId="0" fontId="14" fillId="0" borderId="38" xfId="4" applyFont="1" applyFill="1" applyBorder="1" applyAlignment="1">
      <alignment horizontal="center" vertical="center"/>
    </xf>
    <xf numFmtId="0" fontId="14" fillId="0" borderId="69" xfId="4" applyFont="1" applyFill="1" applyBorder="1" applyAlignment="1">
      <alignment horizontal="center" vertical="center"/>
    </xf>
    <xf numFmtId="0" fontId="14" fillId="0" borderId="39" xfId="4" applyFont="1" applyFill="1" applyBorder="1" applyAlignment="1">
      <alignment horizontal="center" vertical="center"/>
    </xf>
    <xf numFmtId="0" fontId="14" fillId="0" borderId="0" xfId="4" applyNumberFormat="1" applyFont="1" applyFill="1" applyBorder="1" applyAlignment="1">
      <alignment horizontal="left"/>
    </xf>
    <xf numFmtId="0" fontId="14" fillId="0" borderId="29" xfId="4" applyFont="1" applyFill="1" applyBorder="1"/>
    <xf numFmtId="0" fontId="14" fillId="0" borderId="33" xfId="4" applyFont="1" applyFill="1" applyBorder="1"/>
    <xf numFmtId="0" fontId="14" fillId="0" borderId="34" xfId="4" applyFont="1" applyBorder="1"/>
    <xf numFmtId="0" fontId="14" fillId="0" borderId="105" xfId="4" applyFont="1" applyBorder="1"/>
    <xf numFmtId="0" fontId="14" fillId="0" borderId="4" xfId="4" quotePrefix="1" applyFont="1" applyBorder="1" applyAlignment="1">
      <alignment horizontal="right"/>
    </xf>
    <xf numFmtId="0" fontId="14" fillId="0" borderId="0" xfId="4" quotePrefix="1" applyFont="1" applyBorder="1" applyAlignment="1">
      <alignment horizontal="right"/>
    </xf>
    <xf numFmtId="0" fontId="14" fillId="0" borderId="0" xfId="4" quotePrefix="1" applyFont="1" applyAlignment="1">
      <alignment horizontal="right"/>
    </xf>
    <xf numFmtId="0" fontId="14" fillId="0" borderId="0" xfId="4" applyAlignment="1">
      <alignment horizontal="right"/>
    </xf>
    <xf numFmtId="0" fontId="14" fillId="0" borderId="63" xfId="4" applyBorder="1"/>
    <xf numFmtId="0" fontId="14" fillId="0" borderId="30" xfId="4" applyBorder="1"/>
    <xf numFmtId="0" fontId="14" fillId="5" borderId="73" xfId="4" applyFill="1" applyBorder="1" applyAlignment="1">
      <alignment horizontal="center" vertical="center" textRotation="180" shrinkToFit="1"/>
    </xf>
    <xf numFmtId="0" fontId="14" fillId="5" borderId="21" xfId="4" applyFill="1" applyBorder="1" applyAlignment="1">
      <alignment horizontal="center" vertical="center" shrinkToFit="1"/>
    </xf>
    <xf numFmtId="0" fontId="14" fillId="5" borderId="71" xfId="4" applyFill="1" applyBorder="1" applyAlignment="1">
      <alignment horizontal="center" vertical="center" shrinkToFit="1"/>
    </xf>
    <xf numFmtId="0" fontId="14" fillId="5" borderId="115" xfId="4" applyFill="1" applyBorder="1" applyAlignment="1">
      <alignment horizontal="center" vertical="center" shrinkToFit="1"/>
    </xf>
    <xf numFmtId="0" fontId="14" fillId="0" borderId="34" xfId="4" applyFont="1" applyFill="1" applyBorder="1"/>
    <xf numFmtId="0" fontId="14" fillId="0" borderId="105" xfId="4" applyFont="1" applyFill="1" applyBorder="1"/>
    <xf numFmtId="0" fontId="14" fillId="5" borderId="8" xfId="4" applyFill="1" applyBorder="1" applyAlignment="1">
      <alignment horizontal="center" vertical="center"/>
    </xf>
    <xf numFmtId="0" fontId="14" fillId="5" borderId="9" xfId="4" applyFill="1" applyBorder="1" applyAlignment="1">
      <alignment horizontal="center" vertical="center"/>
    </xf>
    <xf numFmtId="0" fontId="14" fillId="5" borderId="73" xfId="4" applyFill="1" applyBorder="1" applyAlignment="1">
      <alignment horizontal="center" vertical="center"/>
    </xf>
    <xf numFmtId="0" fontId="14" fillId="5" borderId="72" xfId="4" applyFill="1" applyBorder="1" applyAlignment="1">
      <alignment horizontal="center" vertical="center"/>
    </xf>
    <xf numFmtId="0" fontId="14" fillId="5" borderId="100" xfId="4" applyFill="1" applyBorder="1" applyAlignment="1">
      <alignment horizontal="center" vertical="center"/>
    </xf>
    <xf numFmtId="0" fontId="14" fillId="5" borderId="114" xfId="4" applyFill="1" applyBorder="1" applyAlignment="1">
      <alignment horizontal="center" vertical="center"/>
    </xf>
    <xf numFmtId="0" fontId="14" fillId="5" borderId="6" xfId="4" applyFill="1" applyBorder="1" applyAlignment="1">
      <alignment horizontal="center" vertical="center"/>
    </xf>
    <xf numFmtId="0" fontId="14" fillId="5" borderId="7" xfId="4" applyFill="1" applyBorder="1" applyAlignment="1">
      <alignment horizontal="center" vertical="center"/>
    </xf>
    <xf numFmtId="0" fontId="14" fillId="0" borderId="61" xfId="2" applyFont="1" applyBorder="1" applyAlignment="1">
      <alignment horizontal="left" vertical="top" wrapText="1"/>
    </xf>
    <xf numFmtId="0" fontId="14" fillId="0" borderId="0" xfId="2" applyFont="1" applyBorder="1" applyAlignment="1">
      <alignment horizontal="left" vertical="top" wrapText="1"/>
    </xf>
    <xf numFmtId="0" fontId="14" fillId="0" borderId="11" xfId="2" applyFont="1" applyBorder="1" applyAlignment="1">
      <alignment horizontal="left" vertical="top" wrapText="1"/>
    </xf>
    <xf numFmtId="0" fontId="14" fillId="0" borderId="17" xfId="2" applyFont="1" applyBorder="1" applyAlignment="1">
      <alignment horizontal="left" vertical="top" wrapText="1"/>
    </xf>
    <xf numFmtId="0" fontId="14" fillId="0" borderId="18" xfId="2" applyFont="1" applyBorder="1" applyAlignment="1">
      <alignment horizontal="left" vertical="top" wrapText="1"/>
    </xf>
    <xf numFmtId="0" fontId="14" fillId="0" borderId="120" xfId="2" applyFont="1" applyBorder="1" applyAlignment="1">
      <alignment horizontal="left" vertical="top" wrapText="1"/>
    </xf>
    <xf numFmtId="0" fontId="14" fillId="5" borderId="79" xfId="2" applyFont="1" applyFill="1" applyBorder="1" applyAlignment="1">
      <alignment horizontal="center"/>
    </xf>
    <xf numFmtId="0" fontId="14" fillId="5" borderId="80" xfId="2" applyFont="1" applyFill="1" applyBorder="1" applyAlignment="1">
      <alignment horizontal="center"/>
    </xf>
    <xf numFmtId="0" fontId="14" fillId="5" borderId="83" xfId="2" applyFont="1" applyFill="1" applyBorder="1" applyAlignment="1">
      <alignment horizontal="center"/>
    </xf>
    <xf numFmtId="0" fontId="14" fillId="5" borderId="14" xfId="4" applyFill="1" applyBorder="1" applyAlignment="1">
      <alignment horizontal="center" vertical="center"/>
    </xf>
    <xf numFmtId="0" fontId="14" fillId="5" borderId="15" xfId="4" applyFill="1" applyBorder="1" applyAlignment="1">
      <alignment horizontal="center" vertical="center"/>
    </xf>
    <xf numFmtId="0" fontId="14" fillId="5" borderId="16" xfId="4" applyFill="1" applyBorder="1" applyAlignment="1">
      <alignment horizontal="center" vertical="center"/>
    </xf>
    <xf numFmtId="0" fontId="14" fillId="5" borderId="17" xfId="4" applyFill="1" applyBorder="1" applyAlignment="1">
      <alignment horizontal="center" vertical="center"/>
    </xf>
    <xf numFmtId="0" fontId="14" fillId="5" borderId="18" xfId="4" applyFill="1" applyBorder="1" applyAlignment="1">
      <alignment horizontal="center" vertical="center"/>
    </xf>
    <xf numFmtId="0" fontId="14" fillId="5" borderId="19" xfId="4" applyFill="1" applyBorder="1" applyAlignment="1">
      <alignment horizontal="center" vertical="center"/>
    </xf>
    <xf numFmtId="0" fontId="14" fillId="5" borderId="107" xfId="4" applyFill="1" applyBorder="1" applyAlignment="1">
      <alignment horizontal="center"/>
    </xf>
    <xf numFmtId="0" fontId="14" fillId="5" borderId="108" xfId="4" applyFill="1" applyBorder="1" applyAlignment="1">
      <alignment horizontal="center"/>
    </xf>
    <xf numFmtId="0" fontId="14" fillId="5" borderId="62" xfId="4" applyFill="1" applyBorder="1" applyAlignment="1">
      <alignment horizontal="center"/>
    </xf>
    <xf numFmtId="0" fontId="14" fillId="5" borderId="108" xfId="4" applyFill="1" applyBorder="1" applyAlignment="1">
      <alignment horizontal="center" vertical="center"/>
    </xf>
    <xf numFmtId="0" fontId="14" fillId="5" borderId="62" xfId="4" applyFill="1" applyBorder="1" applyAlignment="1">
      <alignment horizontal="center" vertical="center"/>
    </xf>
    <xf numFmtId="0" fontId="14" fillId="5" borderId="5" xfId="4" applyFill="1" applyBorder="1" applyAlignment="1">
      <alignment horizontal="center" vertical="center"/>
    </xf>
    <xf numFmtId="0" fontId="14" fillId="5" borderId="113" xfId="4" applyFill="1" applyBorder="1" applyAlignment="1">
      <alignment horizontal="center" vertical="center"/>
    </xf>
    <xf numFmtId="0" fontId="14" fillId="5" borderId="42" xfId="4" applyFill="1" applyBorder="1" applyAlignment="1">
      <alignment horizontal="center" vertical="center"/>
    </xf>
    <xf numFmtId="0" fontId="14" fillId="5" borderId="106" xfId="4" applyFill="1" applyBorder="1" applyAlignment="1">
      <alignment horizontal="center" vertical="center"/>
    </xf>
    <xf numFmtId="0" fontId="14" fillId="5" borderId="10" xfId="4" applyFill="1" applyBorder="1" applyAlignment="1">
      <alignment horizontal="center" vertical="center"/>
    </xf>
    <xf numFmtId="0" fontId="14" fillId="5" borderId="9" xfId="4" applyFill="1" applyBorder="1" applyAlignment="1">
      <alignment horizontal="center" vertical="center" textRotation="180" shrinkToFit="1"/>
    </xf>
    <xf numFmtId="0" fontId="14" fillId="5" borderId="25" xfId="4" applyFill="1" applyBorder="1" applyAlignment="1">
      <alignment horizontal="center" vertical="center" wrapText="1"/>
    </xf>
    <xf numFmtId="0" fontId="14" fillId="5" borderId="113" xfId="4" applyFill="1" applyBorder="1" applyAlignment="1">
      <alignment horizontal="center" vertical="center" wrapText="1"/>
    </xf>
    <xf numFmtId="0" fontId="14" fillId="5" borderId="42" xfId="4" applyFill="1" applyBorder="1" applyAlignment="1">
      <alignment horizontal="center" vertical="center" wrapText="1"/>
    </xf>
    <xf numFmtId="0" fontId="14" fillId="5" borderId="106" xfId="4" applyFill="1" applyBorder="1" applyAlignment="1">
      <alignment horizontal="center" vertical="center" wrapText="1"/>
    </xf>
    <xf numFmtId="0" fontId="14" fillId="0" borderId="39" xfId="4" applyBorder="1" applyAlignment="1">
      <alignment horizontal="right"/>
    </xf>
    <xf numFmtId="0" fontId="14" fillId="0" borderId="41" xfId="4" applyBorder="1" applyAlignment="1">
      <alignment horizontal="right"/>
    </xf>
    <xf numFmtId="0" fontId="14" fillId="0" borderId="22" xfId="4" applyBorder="1" applyAlignment="1">
      <alignment horizontal="right"/>
    </xf>
    <xf numFmtId="0" fontId="14" fillId="0" borderId="24" xfId="4" applyBorder="1" applyAlignment="1">
      <alignment horizontal="right"/>
    </xf>
    <xf numFmtId="0" fontId="14" fillId="0" borderId="8" xfId="4" applyBorder="1"/>
    <xf numFmtId="0" fontId="14" fillId="0" borderId="9" xfId="4" applyBorder="1"/>
    <xf numFmtId="0" fontId="14" fillId="0" borderId="21" xfId="4" applyBorder="1"/>
    <xf numFmtId="0" fontId="14" fillId="0" borderId="71" xfId="4" applyBorder="1"/>
    <xf numFmtId="0" fontId="14" fillId="0" borderId="27" xfId="4" applyBorder="1" applyAlignment="1">
      <alignment horizontal="right"/>
    </xf>
    <xf numFmtId="0" fontId="14" fillId="0" borderId="31" xfId="4" applyBorder="1" applyAlignment="1">
      <alignment horizontal="right"/>
    </xf>
    <xf numFmtId="0" fontId="14" fillId="0" borderId="38" xfId="4" applyBorder="1"/>
    <xf numFmtId="0" fontId="14" fillId="0" borderId="69" xfId="4" applyBorder="1"/>
    <xf numFmtId="0" fontId="14" fillId="0" borderId="14" xfId="4" applyBorder="1"/>
    <xf numFmtId="0" fontId="14" fillId="0" borderId="15" xfId="4" applyBorder="1"/>
    <xf numFmtId="0" fontId="14" fillId="0" borderId="31" xfId="4" applyBorder="1"/>
    <xf numFmtId="0" fontId="14" fillId="0" borderId="65" xfId="4" applyBorder="1"/>
    <xf numFmtId="0" fontId="14" fillId="0" borderId="41" xfId="4" applyBorder="1"/>
    <xf numFmtId="0" fontId="14" fillId="0" borderId="0" xfId="4" applyFont="1" applyFill="1" applyAlignment="1">
      <alignment horizontal="right"/>
    </xf>
    <xf numFmtId="0" fontId="14" fillId="0" borderId="0" xfId="4" applyNumberFormat="1" applyFont="1" applyBorder="1" applyAlignment="1">
      <alignment horizontal="left"/>
    </xf>
    <xf numFmtId="0" fontId="14" fillId="0" borderId="21" xfId="4" applyFont="1" applyFill="1" applyBorder="1" applyAlignment="1">
      <alignment horizontal="center"/>
    </xf>
    <xf numFmtId="0" fontId="14" fillId="0" borderId="71" xfId="4" applyFont="1" applyFill="1" applyBorder="1" applyAlignment="1">
      <alignment horizontal="center"/>
    </xf>
    <xf numFmtId="0" fontId="14" fillId="0" borderId="115" xfId="4" applyFont="1" applyFill="1" applyBorder="1" applyAlignment="1">
      <alignment horizontal="center"/>
    </xf>
    <xf numFmtId="0" fontId="14" fillId="0" borderId="38" xfId="4" applyFont="1" applyFill="1" applyBorder="1" applyAlignment="1">
      <alignment horizontal="center"/>
    </xf>
    <xf numFmtId="0" fontId="14" fillId="0" borderId="69" xfId="4" applyFont="1" applyFill="1" applyBorder="1" applyAlignment="1">
      <alignment horizontal="center"/>
    </xf>
    <xf numFmtId="0" fontId="14" fillId="0" borderId="116" xfId="4" applyFont="1" applyFill="1" applyBorder="1" applyAlignment="1">
      <alignment horizontal="center"/>
    </xf>
    <xf numFmtId="0" fontId="14" fillId="0" borderId="18" xfId="4" applyBorder="1" applyAlignment="1">
      <alignment horizontal="right"/>
    </xf>
    <xf numFmtId="0" fontId="14" fillId="0" borderId="15" xfId="4" applyBorder="1" applyAlignment="1">
      <alignment horizontal="right"/>
    </xf>
    <xf numFmtId="0" fontId="14" fillId="0" borderId="73" xfId="4" applyBorder="1" applyAlignment="1">
      <alignment horizontal="right"/>
    </xf>
    <xf numFmtId="0" fontId="14" fillId="0" borderId="72" xfId="4" applyBorder="1" applyAlignment="1">
      <alignment horizontal="right"/>
    </xf>
    <xf numFmtId="0" fontId="14" fillId="0" borderId="6" xfId="4" applyBorder="1" applyAlignment="1">
      <alignment horizontal="right"/>
    </xf>
    <xf numFmtId="0" fontId="14" fillId="0" borderId="0" xfId="4" quotePrefix="1" applyAlignment="1">
      <alignment horizontal="right"/>
    </xf>
    <xf numFmtId="0" fontId="14" fillId="0" borderId="17" xfId="4" applyBorder="1"/>
    <xf numFmtId="0" fontId="14" fillId="0" borderId="18" xfId="4" applyBorder="1"/>
    <xf numFmtId="0" fontId="14" fillId="0" borderId="34" xfId="4" applyBorder="1"/>
    <xf numFmtId="0" fontId="14" fillId="0" borderId="105" xfId="4" applyBorder="1"/>
    <xf numFmtId="0" fontId="14" fillId="5" borderId="5" xfId="4" applyFill="1" applyBorder="1"/>
    <xf numFmtId="0" fontId="14" fillId="5" borderId="6" xfId="4" applyFill="1" applyBorder="1"/>
    <xf numFmtId="0" fontId="14" fillId="5" borderId="7" xfId="4" applyFill="1" applyBorder="1"/>
    <xf numFmtId="0" fontId="14" fillId="0" borderId="28" xfId="4" applyBorder="1"/>
    <xf numFmtId="0" fontId="14" fillId="0" borderId="29" xfId="4" applyBorder="1"/>
    <xf numFmtId="0" fontId="14" fillId="0" borderId="35" xfId="4" applyBorder="1"/>
    <xf numFmtId="0" fontId="14" fillId="0" borderId="5" xfId="4" applyBorder="1"/>
    <xf numFmtId="0" fontId="14" fillId="0" borderId="6" xfId="4" applyBorder="1"/>
    <xf numFmtId="0" fontId="14" fillId="0" borderId="63" xfId="4" applyFont="1" applyBorder="1"/>
    <xf numFmtId="0" fontId="14" fillId="0" borderId="31" xfId="4" applyFont="1" applyBorder="1"/>
    <xf numFmtId="0" fontId="14" fillId="0" borderId="67" xfId="4" applyBorder="1"/>
    <xf numFmtId="0" fontId="14" fillId="0" borderId="40" xfId="4" applyBorder="1"/>
    <xf numFmtId="0" fontId="14" fillId="0" borderId="40" xfId="4" applyBorder="1" applyAlignment="1">
      <alignment horizontal="right"/>
    </xf>
    <xf numFmtId="0" fontId="14" fillId="0" borderId="26" xfId="4" applyBorder="1"/>
    <xf numFmtId="49" fontId="14" fillId="5" borderId="29" xfId="4" applyNumberFormat="1" applyFont="1" applyFill="1" applyBorder="1"/>
    <xf numFmtId="49" fontId="14" fillId="5" borderId="33" xfId="4" applyNumberFormat="1" applyFont="1" applyFill="1" applyBorder="1"/>
    <xf numFmtId="179" fontId="14" fillId="0" borderId="98" xfId="4" applyNumberFormat="1" applyFont="1" applyBorder="1" applyAlignment="1"/>
    <xf numFmtId="179" fontId="14" fillId="0" borderId="20" xfId="4" applyNumberFormat="1" applyFont="1" applyBorder="1" applyAlignment="1"/>
    <xf numFmtId="179" fontId="14" fillId="0" borderId="87" xfId="4" applyNumberFormat="1" applyFont="1" applyBorder="1" applyAlignment="1"/>
    <xf numFmtId="179" fontId="14" fillId="0" borderId="27" xfId="4" applyNumberFormat="1" applyFont="1" applyBorder="1" applyAlignment="1"/>
    <xf numFmtId="179" fontId="14" fillId="0" borderId="30" xfId="4" applyNumberFormat="1" applyFont="1" applyBorder="1" applyAlignment="1"/>
    <xf numFmtId="179" fontId="14" fillId="0" borderId="31" xfId="4" applyNumberFormat="1" applyFont="1" applyBorder="1" applyAlignment="1"/>
    <xf numFmtId="179" fontId="14" fillId="0" borderId="103" xfId="4" applyNumberFormat="1" applyFont="1" applyBorder="1" applyAlignment="1"/>
    <xf numFmtId="179" fontId="14" fillId="0" borderId="102" xfId="4" applyNumberFormat="1" applyFont="1" applyBorder="1" applyAlignment="1"/>
    <xf numFmtId="179" fontId="14" fillId="0" borderId="104" xfId="4" applyNumberFormat="1" applyFont="1" applyBorder="1" applyAlignment="1"/>
    <xf numFmtId="0" fontId="14" fillId="0" borderId="26" xfId="4" applyBorder="1" applyAlignment="1">
      <alignment vertical="center"/>
    </xf>
    <xf numFmtId="0" fontId="14" fillId="0" borderId="65" xfId="4" applyBorder="1" applyAlignment="1">
      <alignment vertical="center"/>
    </xf>
    <xf numFmtId="0" fontId="14" fillId="0" borderId="63" xfId="4" applyBorder="1" applyAlignment="1">
      <alignment vertical="center"/>
    </xf>
    <xf numFmtId="0" fontId="14" fillId="0" borderId="31" xfId="4" applyBorder="1" applyAlignment="1">
      <alignment vertical="center"/>
    </xf>
    <xf numFmtId="0" fontId="14" fillId="0" borderId="27" xfId="4" applyBorder="1" applyAlignment="1">
      <alignment horizontal="right" vertical="center"/>
    </xf>
    <xf numFmtId="0" fontId="14" fillId="0" borderId="31" xfId="4" applyBorder="1" applyAlignment="1">
      <alignment horizontal="right" vertical="center"/>
    </xf>
    <xf numFmtId="0" fontId="14" fillId="0" borderId="38" xfId="4" applyBorder="1" applyAlignment="1">
      <alignment vertical="center"/>
    </xf>
    <xf numFmtId="0" fontId="14" fillId="0" borderId="69" xfId="4" applyBorder="1" applyAlignment="1">
      <alignment vertical="center"/>
    </xf>
    <xf numFmtId="0" fontId="14" fillId="0" borderId="39" xfId="4" applyBorder="1" applyAlignment="1">
      <alignment horizontal="right" vertical="center"/>
    </xf>
    <xf numFmtId="0" fontId="14" fillId="0" borderId="41" xfId="4" applyBorder="1" applyAlignment="1">
      <alignment horizontal="right" vertical="center"/>
    </xf>
    <xf numFmtId="0" fontId="14" fillId="0" borderId="21" xfId="4" applyBorder="1" applyAlignment="1">
      <alignment vertical="center"/>
    </xf>
    <xf numFmtId="0" fontId="14" fillId="0" borderId="71" xfId="4" applyBorder="1" applyAlignment="1">
      <alignment vertical="center"/>
    </xf>
    <xf numFmtId="0" fontId="14" fillId="0" borderId="22" xfId="4" applyBorder="1" applyAlignment="1">
      <alignment horizontal="right" vertical="center"/>
    </xf>
    <xf numFmtId="0" fontId="14" fillId="0" borderId="24" xfId="4" applyBorder="1" applyAlignment="1">
      <alignment horizontal="right" vertical="center"/>
    </xf>
    <xf numFmtId="0" fontId="14" fillId="0" borderId="75" xfId="4" applyBorder="1" applyAlignment="1">
      <alignment vertical="center"/>
    </xf>
    <xf numFmtId="0" fontId="14" fillId="0" borderId="24" xfId="4" applyBorder="1" applyAlignment="1">
      <alignment vertical="center"/>
    </xf>
    <xf numFmtId="0" fontId="14" fillId="0" borderId="67" xfId="4" applyBorder="1" applyAlignment="1">
      <alignment vertical="center"/>
    </xf>
    <xf numFmtId="0" fontId="14" fillId="0" borderId="41" xfId="4" applyBorder="1" applyAlignment="1">
      <alignment vertical="center"/>
    </xf>
    <xf numFmtId="0" fontId="14" fillId="0" borderId="75" xfId="4" applyFont="1" applyFill="1" applyBorder="1"/>
    <xf numFmtId="0" fontId="14" fillId="0" borderId="24" xfId="4" applyFont="1" applyFill="1" applyBorder="1"/>
    <xf numFmtId="0" fontId="14" fillId="0" borderId="67" xfId="4" applyFont="1" applyBorder="1"/>
    <xf numFmtId="0" fontId="14" fillId="0" borderId="41" xfId="4" applyFont="1" applyBorder="1"/>
    <xf numFmtId="0" fontId="14" fillId="0" borderId="63" xfId="4" applyFont="1" applyFill="1" applyBorder="1" applyAlignment="1">
      <alignment vertical="center"/>
    </xf>
    <xf numFmtId="0" fontId="3" fillId="0" borderId="31" xfId="0" applyFont="1" applyBorder="1" applyAlignment="1">
      <alignment vertical="center"/>
    </xf>
    <xf numFmtId="0" fontId="14" fillId="0" borderId="27" xfId="4" applyFont="1" applyFill="1" applyBorder="1" applyAlignment="1">
      <alignment vertical="center"/>
    </xf>
    <xf numFmtId="0" fontId="14" fillId="5" borderId="25" xfId="4" applyFont="1" applyFill="1" applyBorder="1" applyAlignment="1">
      <alignment horizontal="center" vertical="center"/>
    </xf>
    <xf numFmtId="0" fontId="14" fillId="5" borderId="15" xfId="4" applyFont="1" applyFill="1" applyBorder="1" applyAlignment="1">
      <alignment horizontal="center" vertical="center"/>
    </xf>
    <xf numFmtId="0" fontId="14" fillId="5" borderId="113" xfId="4" applyFont="1" applyFill="1" applyBorder="1" applyAlignment="1">
      <alignment horizontal="center" vertical="center"/>
    </xf>
    <xf numFmtId="0" fontId="14" fillId="5" borderId="42" xfId="4" applyFont="1" applyFill="1" applyBorder="1" applyAlignment="1">
      <alignment horizontal="center" vertical="center"/>
    </xf>
    <xf numFmtId="0" fontId="14" fillId="5" borderId="18" xfId="4" applyFont="1" applyFill="1" applyBorder="1" applyAlignment="1">
      <alignment horizontal="center" vertical="center"/>
    </xf>
    <xf numFmtId="0" fontId="14" fillId="5" borderId="106" xfId="4" applyFont="1" applyFill="1" applyBorder="1" applyAlignment="1">
      <alignment horizontal="center" vertical="center"/>
    </xf>
    <xf numFmtId="0" fontId="14" fillId="5" borderId="14" xfId="4" applyFont="1" applyFill="1" applyBorder="1" applyAlignment="1">
      <alignment horizontal="center" vertical="center"/>
    </xf>
    <xf numFmtId="0" fontId="14" fillId="5" borderId="17" xfId="4" applyFont="1" applyFill="1" applyBorder="1" applyAlignment="1">
      <alignment horizontal="center" vertical="center"/>
    </xf>
    <xf numFmtId="0" fontId="14" fillId="5" borderId="25" xfId="2" applyFont="1" applyFill="1" applyBorder="1" applyAlignment="1">
      <alignment horizontal="center" vertical="center"/>
    </xf>
    <xf numFmtId="0" fontId="14" fillId="5" borderId="15" xfId="2" applyFont="1" applyFill="1" applyBorder="1" applyAlignment="1">
      <alignment horizontal="center" vertical="center"/>
    </xf>
    <xf numFmtId="0" fontId="14" fillId="5" borderId="113" xfId="2" applyFont="1" applyFill="1" applyBorder="1" applyAlignment="1">
      <alignment horizontal="center" vertical="center"/>
    </xf>
    <xf numFmtId="0" fontId="14" fillId="5" borderId="42" xfId="2" applyFont="1" applyFill="1" applyBorder="1" applyAlignment="1">
      <alignment horizontal="center" vertical="center"/>
    </xf>
    <xf numFmtId="0" fontId="14" fillId="5" borderId="18" xfId="2" applyFont="1" applyFill="1" applyBorder="1" applyAlignment="1">
      <alignment horizontal="center" vertical="center"/>
    </xf>
    <xf numFmtId="0" fontId="14" fillId="5" borderId="93" xfId="2" applyFont="1" applyFill="1" applyBorder="1" applyAlignment="1">
      <alignment horizontal="center" vertical="center"/>
    </xf>
    <xf numFmtId="0" fontId="14" fillId="5" borderId="39" xfId="2" applyFont="1" applyFill="1" applyBorder="1" applyAlignment="1">
      <alignment horizontal="center" vertical="center"/>
    </xf>
    <xf numFmtId="0" fontId="14" fillId="5" borderId="41" xfId="2" applyFont="1" applyFill="1" applyBorder="1" applyAlignment="1">
      <alignment horizontal="center" vertical="center"/>
    </xf>
    <xf numFmtId="0" fontId="14" fillId="5" borderId="22" xfId="2" applyFont="1" applyFill="1" applyBorder="1" applyAlignment="1">
      <alignment horizontal="center" vertical="center"/>
    </xf>
    <xf numFmtId="0" fontId="14" fillId="5" borderId="23" xfId="2" applyFont="1" applyFill="1" applyBorder="1" applyAlignment="1">
      <alignment horizontal="center" vertical="center"/>
    </xf>
    <xf numFmtId="0" fontId="14" fillId="5" borderId="24" xfId="2" applyFont="1" applyFill="1" applyBorder="1" applyAlignment="1">
      <alignment horizontal="center" vertical="center"/>
    </xf>
    <xf numFmtId="0" fontId="14" fillId="5" borderId="40" xfId="2" applyFont="1" applyFill="1" applyBorder="1" applyAlignment="1">
      <alignment horizontal="center" vertical="center"/>
    </xf>
    <xf numFmtId="0" fontId="14" fillId="5" borderId="106" xfId="2" applyFont="1" applyFill="1" applyBorder="1" applyAlignment="1">
      <alignment horizontal="center" vertical="center"/>
    </xf>
    <xf numFmtId="0" fontId="14" fillId="0" borderId="67" xfId="4" applyFont="1" applyFill="1" applyBorder="1" applyAlignment="1">
      <alignment vertical="center"/>
    </xf>
    <xf numFmtId="0" fontId="3" fillId="0" borderId="41" xfId="0" applyFont="1" applyBorder="1" applyAlignment="1">
      <alignment vertical="center"/>
    </xf>
    <xf numFmtId="0" fontId="14" fillId="0" borderId="39" xfId="4" applyFont="1" applyFill="1" applyBorder="1" applyAlignment="1">
      <alignment vertical="center"/>
    </xf>
    <xf numFmtId="0" fontId="14" fillId="0" borderId="75" xfId="4" applyFont="1" applyFill="1" applyBorder="1" applyAlignment="1">
      <alignment vertical="center"/>
    </xf>
    <xf numFmtId="0" fontId="3" fillId="0" borderId="24" xfId="0" applyFont="1" applyBorder="1" applyAlignment="1">
      <alignment vertical="center"/>
    </xf>
    <xf numFmtId="0" fontId="14" fillId="0" borderId="22" xfId="4" applyFont="1" applyFill="1" applyBorder="1" applyAlignment="1">
      <alignment vertical="center"/>
    </xf>
    <xf numFmtId="0" fontId="14" fillId="5" borderId="91" xfId="2" applyFont="1" applyFill="1" applyBorder="1" applyAlignment="1">
      <alignment horizontal="center" vertical="center"/>
    </xf>
    <xf numFmtId="0" fontId="14" fillId="5" borderId="125" xfId="2" applyFont="1" applyFill="1" applyBorder="1" applyAlignment="1">
      <alignment horizontal="center" vertical="center"/>
    </xf>
    <xf numFmtId="0" fontId="14" fillId="5" borderId="126" xfId="2" applyFont="1" applyFill="1" applyBorder="1" applyAlignment="1">
      <alignment horizontal="center" vertical="center"/>
    </xf>
    <xf numFmtId="0" fontId="14" fillId="5" borderId="16" xfId="2" applyFont="1" applyFill="1" applyBorder="1" applyAlignment="1">
      <alignment horizontal="center" vertical="center"/>
    </xf>
    <xf numFmtId="0" fontId="14" fillId="5" borderId="19" xfId="2" applyFont="1" applyFill="1" applyBorder="1" applyAlignment="1">
      <alignment horizontal="center" vertical="center"/>
    </xf>
    <xf numFmtId="179" fontId="14" fillId="0" borderId="27" xfId="4" applyNumberFormat="1" applyFont="1" applyFill="1" applyBorder="1" applyAlignment="1"/>
    <xf numFmtId="179" fontId="14" fillId="0" borderId="30" xfId="4" applyNumberFormat="1" applyFont="1" applyFill="1" applyBorder="1" applyAlignment="1"/>
    <xf numFmtId="179" fontId="14" fillId="0" borderId="31" xfId="4" applyNumberFormat="1" applyFont="1" applyFill="1" applyBorder="1" applyAlignment="1"/>
    <xf numFmtId="179" fontId="14" fillId="0" borderId="32" xfId="4" applyNumberFormat="1" applyFont="1" applyBorder="1" applyAlignment="1"/>
    <xf numFmtId="179" fontId="14" fillId="0" borderId="29" xfId="4" applyNumberFormat="1" applyFont="1" applyBorder="1" applyAlignment="1"/>
    <xf numFmtId="179" fontId="14" fillId="0" borderId="70" xfId="4" applyNumberFormat="1" applyFont="1" applyBorder="1" applyAlignment="1"/>
    <xf numFmtId="0" fontId="14" fillId="0" borderId="75" xfId="4" applyFill="1" applyBorder="1"/>
    <xf numFmtId="0" fontId="14" fillId="0" borderId="23" xfId="4" applyFill="1" applyBorder="1"/>
    <xf numFmtId="0" fontId="14" fillId="0" borderId="24" xfId="4" applyFill="1" applyBorder="1"/>
    <xf numFmtId="0" fontId="14" fillId="0" borderId="63" xfId="4" applyFill="1" applyBorder="1"/>
    <xf numFmtId="0" fontId="14" fillId="0" borderId="30" xfId="4" applyFill="1" applyBorder="1"/>
    <xf numFmtId="0" fontId="14" fillId="0" borderId="31" xfId="4" applyFill="1" applyBorder="1"/>
    <xf numFmtId="0" fontId="14" fillId="0" borderId="38" xfId="4" applyFill="1" applyBorder="1"/>
    <xf numFmtId="0" fontId="14" fillId="0" borderId="69" xfId="4" applyFill="1" applyBorder="1"/>
    <xf numFmtId="0" fontId="14" fillId="0" borderId="27" xfId="4" applyFill="1" applyBorder="1"/>
    <xf numFmtId="0" fontId="14" fillId="0" borderId="26" xfId="4" applyFill="1" applyBorder="1"/>
    <xf numFmtId="0" fontId="14" fillId="0" borderId="65" xfId="4" applyFill="1" applyBorder="1"/>
    <xf numFmtId="0" fontId="14" fillId="0" borderId="67" xfId="4" applyFill="1" applyBorder="1"/>
    <xf numFmtId="0" fontId="14" fillId="0" borderId="40" xfId="4" applyFill="1" applyBorder="1"/>
    <xf numFmtId="0" fontId="14" fillId="0" borderId="41" xfId="4" applyFill="1" applyBorder="1"/>
    <xf numFmtId="0" fontId="14" fillId="0" borderId="39" xfId="4" applyFill="1" applyBorder="1"/>
    <xf numFmtId="0" fontId="14" fillId="0" borderId="21" xfId="4" applyFill="1" applyBorder="1"/>
    <xf numFmtId="0" fontId="14" fillId="0" borderId="71" xfId="4" applyFill="1" applyBorder="1"/>
    <xf numFmtId="0" fontId="14" fillId="0" borderId="71" xfId="4" applyFill="1" applyBorder="1" applyAlignment="1">
      <alignment horizontal="center"/>
    </xf>
    <xf numFmtId="0" fontId="14" fillId="0" borderId="22" xfId="4" applyFill="1" applyBorder="1"/>
    <xf numFmtId="0" fontId="14" fillId="0" borderId="9" xfId="4" applyFill="1" applyBorder="1" applyAlignment="1">
      <alignment horizontal="center"/>
    </xf>
    <xf numFmtId="0" fontId="14" fillId="0" borderId="10" xfId="4" applyFill="1" applyBorder="1" applyAlignment="1">
      <alignment horizontal="center"/>
    </xf>
    <xf numFmtId="0" fontId="14" fillId="0" borderId="0" xfId="4" applyFill="1" applyAlignment="1">
      <alignment horizontal="right"/>
    </xf>
    <xf numFmtId="0" fontId="14" fillId="0" borderId="8" xfId="4" applyFill="1" applyBorder="1" applyAlignment="1">
      <alignment horizontal="center"/>
    </xf>
  </cellXfs>
  <cellStyles count="11">
    <cellStyle name="ハイパーリンク" xfId="8" builtinId="8"/>
    <cellStyle name="標準" xfId="0" builtinId="0"/>
    <cellStyle name="標準 2" xfId="1"/>
    <cellStyle name="標準 2 2" xfId="2"/>
    <cellStyle name="標準 2 2 2" xfId="5"/>
    <cellStyle name="標準 3" xfId="7"/>
    <cellStyle name="標準 4" xfId="9"/>
    <cellStyle name="標準 8" xfId="10"/>
    <cellStyle name="標準_システム確認書書式_サンプル" xfId="4"/>
    <cellStyle name="標準_システム確認書書式_サンプル 2" xfId="6"/>
    <cellStyle name="標準_請求書店課発行禁止対応確認書" xfId="3"/>
  </cellStyles>
  <dxfs count="50">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s>
  <tableStyles count="0" defaultTableStyle="TableStyleMedium2" defaultPivotStyle="PivotStyleLight16"/>
  <colors>
    <mruColors>
      <color rgb="FF41719C"/>
      <color rgb="FFA7E8FF"/>
      <color rgb="FF848484"/>
      <color rgb="FFADAD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jpeg"/><Relationship Id="rId1" Type="http://schemas.openxmlformats.org/officeDocument/2006/relationships/image" Target="../media/image5.jpe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142875</xdr:colOff>
      <xdr:row>3</xdr:row>
      <xdr:rowOff>219075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85725"/>
          <a:ext cx="1590675"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7</xdr:row>
      <xdr:rowOff>38100</xdr:rowOff>
    </xdr:from>
    <xdr:to>
      <xdr:col>18</xdr:col>
      <xdr:colOff>1681</xdr:colOff>
      <xdr:row>17</xdr:row>
      <xdr:rowOff>45427</xdr:rowOff>
    </xdr:to>
    <xdr:grpSp>
      <xdr:nvGrpSpPr>
        <xdr:cNvPr id="2" name="グループ化 1">
          <a:extLst>
            <a:ext uri="{FF2B5EF4-FFF2-40B4-BE49-F238E27FC236}">
              <a16:creationId xmlns:a16="http://schemas.microsoft.com/office/drawing/2014/main" id="{00000000-0008-0000-0300-000002000000}"/>
            </a:ext>
          </a:extLst>
        </xdr:cNvPr>
        <xdr:cNvGrpSpPr/>
      </xdr:nvGrpSpPr>
      <xdr:grpSpPr>
        <a:xfrm>
          <a:off x="1266825" y="1447800"/>
          <a:ext cx="1992406" cy="1912327"/>
          <a:chOff x="5010150" y="5600699"/>
          <a:chExt cx="2192431" cy="1912327"/>
        </a:xfrm>
      </xdr:grpSpPr>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5010150" y="5600699"/>
            <a:ext cx="2190750" cy="1905001"/>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lIns="72000" tIns="72000" rIns="0" bIns="0" rtlCol="0" anchor="t" anchorCtr="0"/>
          <a:lstStyle/>
          <a:p>
            <a:pPr algn="l">
              <a:lnSpc>
                <a:spcPts val="1300"/>
              </a:lnSpc>
            </a:pPr>
            <a:r>
              <a:rPr lang="en-US" altLang="ja-JP" sz="1100" b="0" i="0" u="none" strike="noStrike">
                <a:solidFill>
                  <a:sysClr val="windowText" lastClr="000000"/>
                </a:solidFill>
                <a:effectLst/>
                <a:latin typeface="+mn-lt"/>
                <a:ea typeface="+mn-ea"/>
                <a:cs typeface="+mn-cs"/>
              </a:rPr>
              <a:t>BR</a:t>
            </a:r>
            <a:r>
              <a:rPr lang="ja-JP" altLang="en-US" sz="1100" b="0" i="0" u="none" strike="noStrike">
                <a:solidFill>
                  <a:sysClr val="windowText" lastClr="000000"/>
                </a:solidFill>
                <a:effectLst/>
                <a:latin typeface="+mn-lt"/>
                <a:ea typeface="+mn-ea"/>
                <a:cs typeface="+mn-cs"/>
              </a:rPr>
              <a:t>カス混入</a:t>
            </a:r>
          </a:p>
          <a:p>
            <a:pPr algn="l">
              <a:lnSpc>
                <a:spcPts val="1300"/>
              </a:lnSpc>
            </a:pPr>
            <a:r>
              <a:rPr lang="en-US" altLang="ja-JP" sz="1100" b="0" i="0" u="none" strike="noStrike">
                <a:solidFill>
                  <a:sysClr val="windowText" lastClr="000000"/>
                </a:solidFill>
                <a:effectLst/>
                <a:latin typeface="+mn-lt"/>
                <a:ea typeface="+mn-ea"/>
                <a:cs typeface="+mn-cs"/>
              </a:rPr>
              <a:t>BR</a:t>
            </a:r>
            <a:r>
              <a:rPr lang="ja-JP" altLang="en-US" sz="1100" b="0" i="0" u="none" strike="noStrike">
                <a:solidFill>
                  <a:sysClr val="windowText" lastClr="000000"/>
                </a:solidFill>
                <a:effectLst/>
                <a:latin typeface="+mn-lt"/>
                <a:ea typeface="+mn-ea"/>
                <a:cs typeface="+mn-cs"/>
              </a:rPr>
              <a:t>ワレ</a:t>
            </a:r>
          </a:p>
          <a:p>
            <a:pPr algn="l">
              <a:lnSpc>
                <a:spcPts val="1300"/>
              </a:lnSpc>
            </a:pPr>
            <a:r>
              <a:rPr lang="en-US" altLang="ja-JP" sz="1100" b="0" i="0" u="none" strike="noStrike">
                <a:solidFill>
                  <a:sysClr val="windowText" lastClr="000000"/>
                </a:solidFill>
                <a:effectLst/>
                <a:latin typeface="+mn-lt"/>
                <a:ea typeface="+mn-ea"/>
                <a:cs typeface="+mn-cs"/>
              </a:rPr>
              <a:t>ENB</a:t>
            </a:r>
            <a:r>
              <a:rPr lang="ja-JP" altLang="en-US" sz="1100" b="0" i="0" u="none" strike="noStrike">
                <a:solidFill>
                  <a:sysClr val="windowText" lastClr="000000"/>
                </a:solidFill>
                <a:effectLst/>
                <a:latin typeface="+mn-lt"/>
                <a:ea typeface="+mn-ea"/>
                <a:cs typeface="+mn-cs"/>
              </a:rPr>
              <a:t>薄い</a:t>
            </a:r>
          </a:p>
          <a:p>
            <a:pPr algn="l">
              <a:lnSpc>
                <a:spcPts val="1300"/>
              </a:lnSpc>
            </a:pPr>
            <a:r>
              <a:rPr lang="en-US" altLang="ja-JP" sz="1100" b="0" i="0" u="none" strike="noStrike">
                <a:solidFill>
                  <a:sysClr val="windowText" lastClr="000000"/>
                </a:solidFill>
                <a:effectLst/>
                <a:latin typeface="+mn-lt"/>
                <a:ea typeface="+mn-ea"/>
                <a:cs typeface="+mn-cs"/>
              </a:rPr>
              <a:t>ID</a:t>
            </a:r>
            <a:r>
              <a:rPr lang="ja-JP" altLang="en-US" sz="1100" b="0" i="0" u="none" strike="noStrike">
                <a:solidFill>
                  <a:sysClr val="windowText" lastClr="000000"/>
                </a:solidFill>
                <a:effectLst/>
                <a:latin typeface="+mn-lt"/>
                <a:ea typeface="+mn-ea"/>
                <a:cs typeface="+mn-cs"/>
              </a:rPr>
              <a:t>変形</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浮き上がり</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カス浮き上がり</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刃こぼれ</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　</a:t>
            </a: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カス浮き上がり</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　ラインバリ</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メクレ</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メクレ　</a:t>
            </a: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a:t>
            </a:r>
          </a:p>
        </xdr:txBody>
      </xdr:sp>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7000875" y="5610225"/>
            <a:ext cx="200025" cy="189547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eaVert" lIns="0" tIns="0" rIns="0" bIns="0" rtlCol="0" anchor="t" anchorCtr="0"/>
          <a:lstStyle/>
          <a:p>
            <a:pPr algn="l">
              <a:lnSpc>
                <a:spcPts val="1300"/>
              </a:lnSpc>
            </a:pPr>
            <a:endParaRPr kumimoji="1" lang="ja-JP" altLang="en-US" sz="900" b="0" cap="none" spc="0">
              <a:ln w="0"/>
              <a:solidFill>
                <a:schemeClr val="tx1"/>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pic>
        <xdr:nvPicPr>
          <xdr:cNvPr id="5" name="図 4">
            <a:extLst>
              <a:ext uri="{FF2B5EF4-FFF2-40B4-BE49-F238E27FC236}">
                <a16:creationId xmlns:a16="http://schemas.microsoft.com/office/drawing/2014/main" id="{00000000-0008-0000-0300-000005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93" t="-18691" r="-18693" b="-18691"/>
          <a:stretch/>
        </xdr:blipFill>
        <xdr:spPr bwMode="auto">
          <a:xfrm rot="5400000">
            <a:off x="7001133" y="5598760"/>
            <a:ext cx="197826" cy="20170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図 5">
            <a:extLst>
              <a:ext uri="{FF2B5EF4-FFF2-40B4-BE49-F238E27FC236}">
                <a16:creationId xmlns:a16="http://schemas.microsoft.com/office/drawing/2014/main" id="{00000000-0008-0000-0300-000006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93" t="-18691" r="-18693" b="-18691"/>
          <a:stretch/>
        </xdr:blipFill>
        <xdr:spPr bwMode="auto">
          <a:xfrm rot="16200000">
            <a:off x="7002815" y="7313260"/>
            <a:ext cx="197826" cy="201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0</xdr:colOff>
      <xdr:row>21</xdr:row>
      <xdr:rowOff>38100</xdr:rowOff>
    </xdr:from>
    <xdr:to>
      <xdr:col>18</xdr:col>
      <xdr:colOff>1681</xdr:colOff>
      <xdr:row>31</xdr:row>
      <xdr:rowOff>45427</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1266825" y="4114800"/>
          <a:ext cx="1992406" cy="1912327"/>
          <a:chOff x="5010150" y="5600699"/>
          <a:chExt cx="2192431" cy="1912327"/>
        </a:xfrm>
      </xdr:grpSpPr>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5010150" y="5600699"/>
            <a:ext cx="2190750" cy="1905001"/>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lIns="72000" tIns="72000" rIns="0" bIns="0" rtlCol="0" anchor="t" anchorCtr="0"/>
          <a:lstStyle/>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メクレ</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カス浮き上がり</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浮き上がり</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刃こぼれ</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　ラインバリ</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　</a:t>
            </a: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カス浮き上がり</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メクレ　</a:t>
            </a: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a:t>
            </a:r>
          </a:p>
          <a:p>
            <a:pPr algn="l">
              <a:lnSpc>
                <a:spcPts val="1300"/>
              </a:lnSpc>
            </a:pPr>
            <a:endParaRPr lang="ja-JP" altLang="en-US" sz="1100" b="0" i="0" u="none" strike="noStrike">
              <a:solidFill>
                <a:sysClr val="windowText" lastClr="000000"/>
              </a:solidFill>
              <a:effectLst/>
              <a:latin typeface="+mn-lt"/>
              <a:ea typeface="+mn-ea"/>
              <a:cs typeface="+mn-cs"/>
            </a:endParaRPr>
          </a:p>
        </xdr:txBody>
      </xdr:sp>
      <xdr:sp macro="" textlink="">
        <xdr:nvSpPr>
          <xdr:cNvPr id="9" name="正方形/長方形 8">
            <a:extLst>
              <a:ext uri="{FF2B5EF4-FFF2-40B4-BE49-F238E27FC236}">
                <a16:creationId xmlns:a16="http://schemas.microsoft.com/office/drawing/2014/main" id="{00000000-0008-0000-0300-000009000000}"/>
              </a:ext>
            </a:extLst>
          </xdr:cNvPr>
          <xdr:cNvSpPr/>
        </xdr:nvSpPr>
        <xdr:spPr>
          <a:xfrm>
            <a:off x="7000875" y="5610225"/>
            <a:ext cx="200025" cy="189547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eaVert" lIns="0" tIns="0" rIns="0" bIns="0" rtlCol="0" anchor="t" anchorCtr="0"/>
          <a:lstStyle/>
          <a:p>
            <a:pPr algn="l">
              <a:lnSpc>
                <a:spcPts val="1300"/>
              </a:lnSpc>
            </a:pPr>
            <a:endParaRPr kumimoji="1" lang="ja-JP" altLang="en-US" sz="900" b="0" cap="none" spc="0">
              <a:ln w="0"/>
              <a:solidFill>
                <a:schemeClr val="tx1"/>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pic>
        <xdr:nvPicPr>
          <xdr:cNvPr id="10" name="図 9">
            <a:extLst>
              <a:ext uri="{FF2B5EF4-FFF2-40B4-BE49-F238E27FC236}">
                <a16:creationId xmlns:a16="http://schemas.microsoft.com/office/drawing/2014/main" id="{00000000-0008-0000-0300-00000A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93" t="-18691" r="-18693" b="-18691"/>
          <a:stretch/>
        </xdr:blipFill>
        <xdr:spPr bwMode="auto">
          <a:xfrm rot="5400000">
            <a:off x="7001133" y="5598760"/>
            <a:ext cx="197826" cy="20170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 name="図 10">
            <a:extLst>
              <a:ext uri="{FF2B5EF4-FFF2-40B4-BE49-F238E27FC236}">
                <a16:creationId xmlns:a16="http://schemas.microsoft.com/office/drawing/2014/main" id="{00000000-0008-0000-0300-00000B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93" t="-18691" r="-18693" b="-18691"/>
          <a:stretch/>
        </xdr:blipFill>
        <xdr:spPr bwMode="auto">
          <a:xfrm rot="16200000">
            <a:off x="7002815" y="7313260"/>
            <a:ext cx="197826" cy="201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0</xdr:colOff>
      <xdr:row>34</xdr:row>
      <xdr:rowOff>38100</xdr:rowOff>
    </xdr:from>
    <xdr:to>
      <xdr:col>18</xdr:col>
      <xdr:colOff>1681</xdr:colOff>
      <xdr:row>44</xdr:row>
      <xdr:rowOff>45427</xdr:rowOff>
    </xdr:to>
    <xdr:grpSp>
      <xdr:nvGrpSpPr>
        <xdr:cNvPr id="12" name="グループ化 11">
          <a:extLst>
            <a:ext uri="{FF2B5EF4-FFF2-40B4-BE49-F238E27FC236}">
              <a16:creationId xmlns:a16="http://schemas.microsoft.com/office/drawing/2014/main" id="{00000000-0008-0000-0300-00000C000000}"/>
            </a:ext>
          </a:extLst>
        </xdr:cNvPr>
        <xdr:cNvGrpSpPr/>
      </xdr:nvGrpSpPr>
      <xdr:grpSpPr>
        <a:xfrm>
          <a:off x="1266825" y="6591300"/>
          <a:ext cx="1992406" cy="1912327"/>
          <a:chOff x="5010150" y="5600699"/>
          <a:chExt cx="2192431" cy="1912327"/>
        </a:xfrm>
      </xdr:grpSpPr>
      <xdr:sp macro="" textlink="">
        <xdr:nvSpPr>
          <xdr:cNvPr id="13" name="正方形/長方形 12">
            <a:extLst>
              <a:ext uri="{FF2B5EF4-FFF2-40B4-BE49-F238E27FC236}">
                <a16:creationId xmlns:a16="http://schemas.microsoft.com/office/drawing/2014/main" id="{00000000-0008-0000-0300-00000D000000}"/>
              </a:ext>
            </a:extLst>
          </xdr:cNvPr>
          <xdr:cNvSpPr/>
        </xdr:nvSpPr>
        <xdr:spPr>
          <a:xfrm>
            <a:off x="5010150" y="5600699"/>
            <a:ext cx="2190750" cy="1905001"/>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lIns="72000" tIns="72000" rIns="0" bIns="0" rtlCol="0" anchor="t" anchorCtr="0"/>
          <a:lstStyle/>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　ラインバリ</a:t>
            </a:r>
          </a:p>
          <a:p>
            <a:pPr algn="l">
              <a:lnSpc>
                <a:spcPts val="1300"/>
              </a:lnSpc>
            </a:pP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バリ　</a:t>
            </a:r>
            <a:r>
              <a:rPr lang="en-US" altLang="ja-JP" sz="1100" b="0" i="0" u="none" strike="noStrike">
                <a:solidFill>
                  <a:sysClr val="windowText" lastClr="000000"/>
                </a:solidFill>
                <a:effectLst/>
                <a:latin typeface="+mn-lt"/>
                <a:ea typeface="+mn-ea"/>
                <a:cs typeface="+mn-cs"/>
              </a:rPr>
              <a:t>PI</a:t>
            </a:r>
            <a:r>
              <a:rPr lang="ja-JP" altLang="en-US" sz="1100" b="0" i="0" u="none" strike="noStrike">
                <a:solidFill>
                  <a:sysClr val="windowText" lastClr="000000"/>
                </a:solidFill>
                <a:effectLst/>
                <a:latin typeface="+mn-lt"/>
                <a:ea typeface="+mn-ea"/>
                <a:cs typeface="+mn-cs"/>
              </a:rPr>
              <a:t>カス浮き上がり</a:t>
            </a:r>
          </a:p>
        </xdr:txBody>
      </xdr:sp>
      <xdr:sp macro="" textlink="">
        <xdr:nvSpPr>
          <xdr:cNvPr id="14" name="正方形/長方形 13">
            <a:extLst>
              <a:ext uri="{FF2B5EF4-FFF2-40B4-BE49-F238E27FC236}">
                <a16:creationId xmlns:a16="http://schemas.microsoft.com/office/drawing/2014/main" id="{00000000-0008-0000-0300-00000E000000}"/>
              </a:ext>
            </a:extLst>
          </xdr:cNvPr>
          <xdr:cNvSpPr/>
        </xdr:nvSpPr>
        <xdr:spPr>
          <a:xfrm>
            <a:off x="7000875" y="5610225"/>
            <a:ext cx="200025" cy="189547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eaVert" lIns="0" tIns="0" rIns="0" bIns="0" rtlCol="0" anchor="t" anchorCtr="0"/>
          <a:lstStyle/>
          <a:p>
            <a:pPr algn="l">
              <a:lnSpc>
                <a:spcPts val="1300"/>
              </a:lnSpc>
            </a:pPr>
            <a:endParaRPr kumimoji="1" lang="ja-JP" altLang="en-US" sz="900" b="0" cap="none" spc="0">
              <a:ln w="0"/>
              <a:solidFill>
                <a:schemeClr val="tx1"/>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pic>
        <xdr:nvPicPr>
          <xdr:cNvPr id="15" name="図 14">
            <a:extLst>
              <a:ext uri="{FF2B5EF4-FFF2-40B4-BE49-F238E27FC236}">
                <a16:creationId xmlns:a16="http://schemas.microsoft.com/office/drawing/2014/main" id="{00000000-0008-0000-0300-00000F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93" t="-18691" r="-18693" b="-18691"/>
          <a:stretch/>
        </xdr:blipFill>
        <xdr:spPr bwMode="auto">
          <a:xfrm rot="5400000">
            <a:off x="7001133" y="5598760"/>
            <a:ext cx="197826" cy="20170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図 15">
            <a:extLst>
              <a:ext uri="{FF2B5EF4-FFF2-40B4-BE49-F238E27FC236}">
                <a16:creationId xmlns:a16="http://schemas.microsoft.com/office/drawing/2014/main" id="{00000000-0008-0000-0300-000010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93" t="-18691" r="-18693" b="-18691"/>
          <a:stretch/>
        </xdr:blipFill>
        <xdr:spPr bwMode="auto">
          <a:xfrm rot="16200000">
            <a:off x="7002815" y="7313260"/>
            <a:ext cx="197826" cy="201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0</xdr:colOff>
      <xdr:row>192</xdr:row>
      <xdr:rowOff>0</xdr:rowOff>
    </xdr:from>
    <xdr:to>
      <xdr:col>51</xdr:col>
      <xdr:colOff>0</xdr:colOff>
      <xdr:row>197</xdr:row>
      <xdr:rowOff>0</xdr:rowOff>
    </xdr:to>
    <xdr:sp macro="" textlink="">
      <xdr:nvSpPr>
        <xdr:cNvPr id="17" name="正方形/長方形 16"/>
        <xdr:cNvSpPr/>
      </xdr:nvSpPr>
      <xdr:spPr>
        <a:xfrm>
          <a:off x="0" y="36271200"/>
          <a:ext cx="9229725" cy="952500"/>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rgbClr val="FF0000"/>
              </a:solidFill>
              <a:latin typeface="メイリオ" panose="020B0604030504040204" pitchFamily="50" charset="-128"/>
              <a:ea typeface="メイリオ" panose="020B0604030504040204" pitchFamily="50" charset="-128"/>
            </a:rPr>
            <a:t>不要？要検討</a:t>
          </a:r>
        </a:p>
      </xdr:txBody>
    </xdr:sp>
    <xdr:clientData/>
  </xdr:twoCellAnchor>
  <xdr:twoCellAnchor>
    <xdr:from>
      <xdr:col>0</xdr:col>
      <xdr:colOff>0</xdr:colOff>
      <xdr:row>99</xdr:row>
      <xdr:rowOff>0</xdr:rowOff>
    </xdr:from>
    <xdr:to>
      <xdr:col>51</xdr:col>
      <xdr:colOff>0</xdr:colOff>
      <xdr:row>104</xdr:row>
      <xdr:rowOff>0</xdr:rowOff>
    </xdr:to>
    <xdr:sp macro="" textlink="">
      <xdr:nvSpPr>
        <xdr:cNvPr id="18" name="正方形/長方形 17"/>
        <xdr:cNvSpPr/>
      </xdr:nvSpPr>
      <xdr:spPr>
        <a:xfrm>
          <a:off x="0" y="18554700"/>
          <a:ext cx="9229725" cy="952500"/>
        </a:xfrm>
        <a:prstGeom prst="rect">
          <a:avLst/>
        </a:prstGeom>
        <a:solidFill>
          <a:schemeClr val="accent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rgbClr val="FF0000"/>
              </a:solidFill>
              <a:latin typeface="メイリオ" panose="020B0604030504040204" pitchFamily="50" charset="-128"/>
              <a:ea typeface="メイリオ" panose="020B0604030504040204" pitchFamily="50" charset="-128"/>
            </a:rPr>
            <a:t>不要？要検討</a:t>
          </a:r>
        </a:p>
      </xdr:txBody>
    </xdr:sp>
    <xdr:clientData/>
  </xdr:twoCellAnchor>
  <xdr:twoCellAnchor>
    <xdr:from>
      <xdr:col>11</xdr:col>
      <xdr:colOff>34239</xdr:colOff>
      <xdr:row>1115</xdr:row>
      <xdr:rowOff>116417</xdr:rowOff>
    </xdr:from>
    <xdr:to>
      <xdr:col>32</xdr:col>
      <xdr:colOff>0</xdr:colOff>
      <xdr:row>1117</xdr:row>
      <xdr:rowOff>116417</xdr:rowOff>
    </xdr:to>
    <xdr:sp macro="" textlink="">
      <xdr:nvSpPr>
        <xdr:cNvPr id="19" name="三方向矢印 18"/>
        <xdr:cNvSpPr/>
      </xdr:nvSpPr>
      <xdr:spPr>
        <a:xfrm>
          <a:off x="2013322" y="212608584"/>
          <a:ext cx="3744011" cy="381000"/>
        </a:xfrm>
        <a:prstGeom prst="leftRightUpArrow">
          <a:avLst/>
        </a:prstGeom>
        <a:solidFill>
          <a:srgbClr val="FF0000">
            <a:alpha val="3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vert="horz" lIns="0" tIns="0" rIns="0" bIns="0" rtlCol="0" anchor="t" anchorCtr="0"/>
        <a:lstStyle/>
        <a:p>
          <a:pPr algn="l">
            <a:lnSpc>
              <a:spcPts val="1300"/>
            </a:lnSpc>
          </a:pPr>
          <a:endParaRPr kumimoji="1" lang="ja-JP" altLang="en-US" sz="900" b="0" cap="none" spc="0">
            <a:ln w="0"/>
            <a:solidFill>
              <a:srgbClr val="FF0000"/>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21</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4085167"/>
          <a:ext cx="6117167"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70</xdr:row>
      <xdr:rowOff>0</xdr:rowOff>
    </xdr:from>
    <xdr:to>
      <xdr:col>50</xdr:col>
      <xdr:colOff>0</xdr:colOff>
      <xdr:row>71</xdr:row>
      <xdr:rowOff>0</xdr:rowOff>
    </xdr:to>
    <xdr:cxnSp macro="">
      <xdr:nvCxnSpPr>
        <xdr:cNvPr id="4" name="直線コネクタ 3">
          <a:extLst>
            <a:ext uri="{FF2B5EF4-FFF2-40B4-BE49-F238E27FC236}">
              <a16:creationId xmlns:a16="http://schemas.microsoft.com/office/drawing/2014/main" id="{00000000-0008-0000-0500-00000E000000}"/>
            </a:ext>
          </a:extLst>
        </xdr:cNvPr>
        <xdr:cNvCxnSpPr/>
      </xdr:nvCxnSpPr>
      <xdr:spPr>
        <a:xfrm>
          <a:off x="180975" y="14554200"/>
          <a:ext cx="8867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18</xdr:row>
      <xdr:rowOff>0</xdr:rowOff>
    </xdr:from>
    <xdr:to>
      <xdr:col>51</xdr:col>
      <xdr:colOff>0</xdr:colOff>
      <xdr:row>33</xdr:row>
      <xdr:rowOff>0</xdr:rowOff>
    </xdr:to>
    <xdr:cxnSp macro="">
      <xdr:nvCxnSpPr>
        <xdr:cNvPr id="23" name="直線コネクタ 22">
          <a:extLst>
            <a:ext uri="{FF2B5EF4-FFF2-40B4-BE49-F238E27FC236}">
              <a16:creationId xmlns:a16="http://schemas.microsoft.com/office/drawing/2014/main" id="{00000000-0008-0000-0500-00000D000000}"/>
            </a:ext>
          </a:extLst>
        </xdr:cNvPr>
        <xdr:cNvCxnSpPr/>
      </xdr:nvCxnSpPr>
      <xdr:spPr>
        <a:xfrm>
          <a:off x="6153150" y="3505200"/>
          <a:ext cx="3076575" cy="2857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21166</xdr:colOff>
      <xdr:row>4</xdr:row>
      <xdr:rowOff>0</xdr:rowOff>
    </xdr:from>
    <xdr:to>
      <xdr:col>19</xdr:col>
      <xdr:colOff>13686</xdr:colOff>
      <xdr:row>8</xdr:row>
      <xdr:rowOff>140870</xdr:rowOff>
    </xdr:to>
    <xdr:grpSp>
      <xdr:nvGrpSpPr>
        <xdr:cNvPr id="6" name="グループ化 5">
          <a:extLst>
            <a:ext uri="{FF2B5EF4-FFF2-40B4-BE49-F238E27FC236}">
              <a16:creationId xmlns:a16="http://schemas.microsoft.com/office/drawing/2014/main" id="{00000000-0008-0000-0500-000002000000}"/>
            </a:ext>
          </a:extLst>
        </xdr:cNvPr>
        <xdr:cNvGrpSpPr/>
      </xdr:nvGrpSpPr>
      <xdr:grpSpPr>
        <a:xfrm>
          <a:off x="2554816" y="838200"/>
          <a:ext cx="897395" cy="902870"/>
          <a:chOff x="141852" y="2457450"/>
          <a:chExt cx="897396" cy="902870"/>
        </a:xfrm>
      </xdr:grpSpPr>
      <xdr:sp macro="" textlink="">
        <xdr:nvSpPr>
          <xdr:cNvPr id="21" name="フローチャート: 処理 20">
            <a:extLst>
              <a:ext uri="{FF2B5EF4-FFF2-40B4-BE49-F238E27FC236}">
                <a16:creationId xmlns:a16="http://schemas.microsoft.com/office/drawing/2014/main" id="{00000000-0008-0000-0500-000003000000}"/>
              </a:ext>
            </a:extLst>
          </xdr:cNvPr>
          <xdr:cNvSpPr/>
        </xdr:nvSpPr>
        <xdr:spPr>
          <a:xfrm>
            <a:off x="141852" y="2979320"/>
            <a:ext cx="897396" cy="38100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en-US" altLang="ja-JP" sz="900">
                <a:solidFill>
                  <a:sysClr val="windowText" lastClr="000000"/>
                </a:solidFill>
                <a:latin typeface="メイリオ" panose="020B0604030504040204" pitchFamily="50" charset="-128"/>
                <a:ea typeface="メイリオ" panose="020B0604030504040204" pitchFamily="50" charset="-128"/>
              </a:rPr>
              <a:t>upk00002</a:t>
            </a: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メインメニュー</a:t>
            </a:r>
          </a:p>
        </xdr:txBody>
      </xdr:sp>
      <xdr:pic>
        <xdr:nvPicPr>
          <xdr:cNvPr id="22" name="図 21">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2457450"/>
            <a:ext cx="504825" cy="531395"/>
          </a:xfrm>
          <a:prstGeom prst="rect">
            <a:avLst/>
          </a:prstGeom>
        </xdr:spPr>
      </xdr:pic>
    </xdr:grpSp>
    <xdr:clientData/>
  </xdr:twoCellAnchor>
  <xdr:twoCellAnchor>
    <xdr:from>
      <xdr:col>14</xdr:col>
      <xdr:colOff>82110</xdr:colOff>
      <xdr:row>10</xdr:row>
      <xdr:rowOff>152400</xdr:rowOff>
    </xdr:from>
    <xdr:to>
      <xdr:col>18</xdr:col>
      <xdr:colOff>5909</xdr:colOff>
      <xdr:row>13</xdr:row>
      <xdr:rowOff>152400</xdr:rowOff>
    </xdr:to>
    <xdr:pic>
      <xdr:nvPicPr>
        <xdr:cNvPr id="7" name="図 6">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15760" y="2133600"/>
          <a:ext cx="647699" cy="571500"/>
        </a:xfrm>
        <a:prstGeom prst="rect">
          <a:avLst/>
        </a:prstGeom>
      </xdr:spPr>
    </xdr:pic>
    <xdr:clientData/>
  </xdr:twoCellAnchor>
  <xdr:twoCellAnchor>
    <xdr:from>
      <xdr:col>1</xdr:col>
      <xdr:colOff>95232</xdr:colOff>
      <xdr:row>7</xdr:row>
      <xdr:rowOff>76200</xdr:rowOff>
    </xdr:from>
    <xdr:to>
      <xdr:col>10</xdr:col>
      <xdr:colOff>171432</xdr:colOff>
      <xdr:row>15</xdr:row>
      <xdr:rowOff>38100</xdr:rowOff>
    </xdr:to>
    <xdr:grpSp>
      <xdr:nvGrpSpPr>
        <xdr:cNvPr id="9" name="グループ化 8">
          <a:extLst>
            <a:ext uri="{FF2B5EF4-FFF2-40B4-BE49-F238E27FC236}">
              <a16:creationId xmlns:a16="http://schemas.microsoft.com/office/drawing/2014/main" id="{00000000-0008-0000-0500-000007000000}"/>
            </a:ext>
          </a:extLst>
        </xdr:cNvPr>
        <xdr:cNvGrpSpPr/>
      </xdr:nvGrpSpPr>
      <xdr:grpSpPr>
        <a:xfrm>
          <a:off x="276207" y="1485900"/>
          <a:ext cx="1704975" cy="1485900"/>
          <a:chOff x="3500925" y="1647825"/>
          <a:chExt cx="1946672" cy="1485900"/>
        </a:xfrm>
      </xdr:grpSpPr>
      <xdr:sp macro="" textlink="">
        <xdr:nvSpPr>
          <xdr:cNvPr id="18" name="円柱 17">
            <a:extLst>
              <a:ext uri="{FF2B5EF4-FFF2-40B4-BE49-F238E27FC236}">
                <a16:creationId xmlns:a16="http://schemas.microsoft.com/office/drawing/2014/main" id="{00000000-0008-0000-0500-000008000000}"/>
              </a:ext>
            </a:extLst>
          </xdr:cNvPr>
          <xdr:cNvSpPr/>
        </xdr:nvSpPr>
        <xdr:spPr bwMode="auto">
          <a:xfrm>
            <a:off x="3500925" y="2381250"/>
            <a:ext cx="1943056" cy="752475"/>
          </a:xfrm>
          <a:prstGeom prst="can">
            <a:avLst>
              <a:gd name="adj" fmla="val 21242"/>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ja-JP" sz="900" b="0">
                <a:effectLst/>
                <a:latin typeface="メイリオ" panose="020B0604030504040204" pitchFamily="50" charset="-128"/>
                <a:ea typeface="メイリオ" panose="020B0604030504040204" pitchFamily="50" charset="-128"/>
                <a:cs typeface="+mn-cs"/>
              </a:rPr>
              <a:t>部品番号マスタ</a:t>
            </a:r>
            <a:endParaRPr lang="ja-JP" altLang="ja-JP" sz="900">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処理ログ</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9" name="円柱 18">
            <a:extLst>
              <a:ext uri="{FF2B5EF4-FFF2-40B4-BE49-F238E27FC236}">
                <a16:creationId xmlns:a16="http://schemas.microsoft.com/office/drawing/2014/main" id="{00000000-0008-0000-0500-000009000000}"/>
              </a:ext>
            </a:extLst>
          </xdr:cNvPr>
          <xdr:cNvSpPr/>
        </xdr:nvSpPr>
        <xdr:spPr bwMode="auto">
          <a:xfrm>
            <a:off x="3500926" y="1885028"/>
            <a:ext cx="1943055" cy="610522"/>
          </a:xfrm>
          <a:prstGeom prst="can">
            <a:avLst>
              <a:gd name="adj" fmla="val 22819"/>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部品番号マスタ情報取得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0" name="フローチャート: 処理 19">
            <a:extLst>
              <a:ext uri="{FF2B5EF4-FFF2-40B4-BE49-F238E27FC236}">
                <a16:creationId xmlns:a16="http://schemas.microsoft.com/office/drawing/2014/main" id="{00000000-0008-0000-0500-00000A000000}"/>
              </a:ext>
            </a:extLst>
          </xdr:cNvPr>
          <xdr:cNvSpPr/>
        </xdr:nvSpPr>
        <xdr:spPr>
          <a:xfrm>
            <a:off x="3500926" y="1647825"/>
            <a:ext cx="194667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main_masters</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44010</xdr:colOff>
      <xdr:row>8</xdr:row>
      <xdr:rowOff>152400</xdr:rowOff>
    </xdr:from>
    <xdr:to>
      <xdr:col>16</xdr:col>
      <xdr:colOff>44010</xdr:colOff>
      <xdr:row>10</xdr:row>
      <xdr:rowOff>152400</xdr:rowOff>
    </xdr:to>
    <xdr:cxnSp macro="">
      <xdr:nvCxnSpPr>
        <xdr:cNvPr id="10" name="直線矢印コネクタ 9">
          <a:extLst>
            <a:ext uri="{FF2B5EF4-FFF2-40B4-BE49-F238E27FC236}">
              <a16:creationId xmlns:a16="http://schemas.microsoft.com/office/drawing/2014/main" id="{00000000-0008-0000-0500-00000F000000}"/>
            </a:ext>
          </a:extLst>
        </xdr:cNvPr>
        <xdr:cNvCxnSpPr>
          <a:stCxn id="7" idx="0"/>
        </xdr:cNvCxnSpPr>
      </xdr:nvCxnSpPr>
      <xdr:spPr>
        <a:xfrm flipV="1">
          <a:off x="2939610" y="1752600"/>
          <a:ext cx="0" cy="3810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11</xdr:row>
      <xdr:rowOff>57150</xdr:rowOff>
    </xdr:from>
    <xdr:to>
      <xdr:col>14</xdr:col>
      <xdr:colOff>1</xdr:colOff>
      <xdr:row>11</xdr:row>
      <xdr:rowOff>133350</xdr:rowOff>
    </xdr:to>
    <xdr:cxnSp macro="">
      <xdr:nvCxnSpPr>
        <xdr:cNvPr id="12" name="直線矢印コネクタ 11">
          <a:extLst>
            <a:ext uri="{FF2B5EF4-FFF2-40B4-BE49-F238E27FC236}">
              <a16:creationId xmlns:a16="http://schemas.microsoft.com/office/drawing/2014/main" id="{00000000-0008-0000-0500-000014000000}"/>
            </a:ext>
          </a:extLst>
        </xdr:cNvPr>
        <xdr:cNvCxnSpPr/>
      </xdr:nvCxnSpPr>
      <xdr:spPr>
        <a:xfrm flipH="1" flipV="1">
          <a:off x="1809750" y="2228850"/>
          <a:ext cx="723901" cy="762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13</xdr:row>
      <xdr:rowOff>28577</xdr:rowOff>
    </xdr:from>
    <xdr:to>
      <xdr:col>13</xdr:col>
      <xdr:colOff>152400</xdr:colOff>
      <xdr:row>13</xdr:row>
      <xdr:rowOff>76200</xdr:rowOff>
    </xdr:to>
    <xdr:cxnSp macro="">
      <xdr:nvCxnSpPr>
        <xdr:cNvPr id="13" name="直線矢印コネクタ 12">
          <a:extLst>
            <a:ext uri="{FF2B5EF4-FFF2-40B4-BE49-F238E27FC236}">
              <a16:creationId xmlns:a16="http://schemas.microsoft.com/office/drawing/2014/main" id="{00000000-0008-0000-0500-000015000000}"/>
            </a:ext>
          </a:extLst>
        </xdr:cNvPr>
        <xdr:cNvCxnSpPr/>
      </xdr:nvCxnSpPr>
      <xdr:spPr>
        <a:xfrm flipV="1">
          <a:off x="1743075" y="2581277"/>
          <a:ext cx="762000" cy="47623"/>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13</xdr:row>
      <xdr:rowOff>152400</xdr:rowOff>
    </xdr:from>
    <xdr:to>
      <xdr:col>18</xdr:col>
      <xdr:colOff>168169</xdr:colOff>
      <xdr:row>15</xdr:row>
      <xdr:rowOff>67732</xdr:rowOff>
    </xdr:to>
    <xdr:sp macro="" textlink="$Z$2">
      <xdr:nvSpPr>
        <xdr:cNvPr id="25" name="フローチャート: 処理 24">
          <a:extLst>
            <a:ext uri="{FF2B5EF4-FFF2-40B4-BE49-F238E27FC236}">
              <a16:creationId xmlns:a16="http://schemas.microsoft.com/office/drawing/2014/main" id="{00000000-0008-0000-0500-000003000000}"/>
            </a:ext>
          </a:extLst>
        </xdr:cNvPr>
        <xdr:cNvSpPr/>
      </xdr:nvSpPr>
      <xdr:spPr>
        <a:xfrm>
          <a:off x="2533650" y="2705100"/>
          <a:ext cx="892069"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661436DF-5364-4C91-AD5E-8180D88A6BE1}" type="TxLink">
            <a:rPr kumimoji="1" lang="en-US" altLang="en-US" sz="900" b="0" i="0" u="none" strike="noStrike">
              <a:solidFill>
                <a:srgbClr val="000000"/>
              </a:solidFill>
              <a:latin typeface="メイリオ"/>
              <a:ea typeface="メイリオ"/>
            </a:rPr>
            <a:pPr algn="ctr">
              <a:lnSpc>
                <a:spcPts val="1080"/>
              </a:lnSpc>
            </a:pPr>
            <a:t>upk01020</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89084</xdr:colOff>
      <xdr:row>14</xdr:row>
      <xdr:rowOff>162986</xdr:rowOff>
    </xdr:from>
    <xdr:to>
      <xdr:col>20</xdr:col>
      <xdr:colOff>78026</xdr:colOff>
      <xdr:row>16</xdr:row>
      <xdr:rowOff>78318</xdr:rowOff>
    </xdr:to>
    <xdr:sp macro="" textlink="$AG$2">
      <xdr:nvSpPr>
        <xdr:cNvPr id="26" name="フローチャート: 処理 25">
          <a:extLst>
            <a:ext uri="{FF2B5EF4-FFF2-40B4-BE49-F238E27FC236}">
              <a16:creationId xmlns:a16="http://schemas.microsoft.com/office/drawing/2014/main" id="{00000000-0008-0000-0500-000003000000}"/>
            </a:ext>
          </a:extLst>
        </xdr:cNvPr>
        <xdr:cNvSpPr/>
      </xdr:nvSpPr>
      <xdr:spPr>
        <a:xfrm>
          <a:off x="2260784" y="2906186"/>
          <a:ext cx="1436742"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EC39BD1F-7013-4CF0-AF51-3CD1AC0D3D76}" type="TxLink">
            <a:rPr kumimoji="1" lang="ja-JP" altLang="en-US" sz="900" b="0" i="0" u="none" strike="noStrike">
              <a:solidFill>
                <a:srgbClr val="000000"/>
              </a:solidFill>
              <a:latin typeface="メイリオ"/>
              <a:ea typeface="メイリオ"/>
            </a:rPr>
            <a:pPr algn="ctr">
              <a:lnSpc>
                <a:spcPts val="1080"/>
              </a:lnSpc>
            </a:pPr>
            <a:t>部品番号マスタ</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0</xdr:colOff>
      <xdr:row>13</xdr:row>
      <xdr:rowOff>0</xdr:rowOff>
    </xdr:from>
    <xdr:to>
      <xdr:col>51</xdr:col>
      <xdr:colOff>0</xdr:colOff>
      <xdr:row>15</xdr:row>
      <xdr:rowOff>0</xdr:rowOff>
    </xdr:to>
    <xdr:cxnSp macro="">
      <xdr:nvCxnSpPr>
        <xdr:cNvPr id="30" name="直線コネクタ 29">
          <a:extLst>
            <a:ext uri="{FF2B5EF4-FFF2-40B4-BE49-F238E27FC236}">
              <a16:creationId xmlns:a16="http://schemas.microsoft.com/office/drawing/2014/main" id="{00000000-0008-0000-0500-00000D000000}"/>
            </a:ext>
          </a:extLst>
        </xdr:cNvPr>
        <xdr:cNvCxnSpPr/>
      </xdr:nvCxnSpPr>
      <xdr:spPr>
        <a:xfrm>
          <a:off x="6153150" y="2552700"/>
          <a:ext cx="30765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77</xdr:row>
      <xdr:rowOff>0</xdr:rowOff>
    </xdr:from>
    <xdr:to>
      <xdr:col>22</xdr:col>
      <xdr:colOff>0</xdr:colOff>
      <xdr:row>79</xdr:row>
      <xdr:rowOff>0</xdr:rowOff>
    </xdr:to>
    <xdr:cxnSp macro="">
      <xdr:nvCxnSpPr>
        <xdr:cNvPr id="32" name="直線コネクタ 31">
          <a:extLst>
            <a:ext uri="{FF2B5EF4-FFF2-40B4-BE49-F238E27FC236}">
              <a16:creationId xmlns:a16="http://schemas.microsoft.com/office/drawing/2014/main" id="{00000000-0008-0000-0500-00000E000000}"/>
            </a:ext>
          </a:extLst>
        </xdr:cNvPr>
        <xdr:cNvCxnSpPr/>
      </xdr:nvCxnSpPr>
      <xdr:spPr>
        <a:xfrm>
          <a:off x="2352675" y="14744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77</xdr:row>
      <xdr:rowOff>0</xdr:rowOff>
    </xdr:from>
    <xdr:to>
      <xdr:col>40</xdr:col>
      <xdr:colOff>0</xdr:colOff>
      <xdr:row>79</xdr:row>
      <xdr:rowOff>0</xdr:rowOff>
    </xdr:to>
    <xdr:cxnSp macro="">
      <xdr:nvCxnSpPr>
        <xdr:cNvPr id="35" name="直線コネクタ 34">
          <a:extLst>
            <a:ext uri="{FF2B5EF4-FFF2-40B4-BE49-F238E27FC236}">
              <a16:creationId xmlns:a16="http://schemas.microsoft.com/office/drawing/2014/main" id="{00000000-0008-0000-0500-00000E000000}"/>
            </a:ext>
          </a:extLst>
        </xdr:cNvPr>
        <xdr:cNvCxnSpPr/>
      </xdr:nvCxnSpPr>
      <xdr:spPr>
        <a:xfrm>
          <a:off x="5610225" y="14744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0</xdr:colOff>
      <xdr:row>78</xdr:row>
      <xdr:rowOff>0</xdr:rowOff>
    </xdr:from>
    <xdr:to>
      <xdr:col>13</xdr:col>
      <xdr:colOff>0</xdr:colOff>
      <xdr:row>79</xdr:row>
      <xdr:rowOff>0</xdr:rowOff>
    </xdr:to>
    <xdr:cxnSp macro="">
      <xdr:nvCxnSpPr>
        <xdr:cNvPr id="24" name="直線コネクタ 23">
          <a:extLst>
            <a:ext uri="{FF2B5EF4-FFF2-40B4-BE49-F238E27FC236}">
              <a16:creationId xmlns:a16="http://schemas.microsoft.com/office/drawing/2014/main" id="{00000000-0008-0000-0500-00000E000000}"/>
            </a:ext>
          </a:extLst>
        </xdr:cNvPr>
        <xdr:cNvCxnSpPr/>
      </xdr:nvCxnSpPr>
      <xdr:spPr>
        <a:xfrm>
          <a:off x="723900" y="14935200"/>
          <a:ext cx="1628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21</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40767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66</xdr:row>
      <xdr:rowOff>0</xdr:rowOff>
    </xdr:from>
    <xdr:to>
      <xdr:col>50</xdr:col>
      <xdr:colOff>0</xdr:colOff>
      <xdr:row>67</xdr:row>
      <xdr:rowOff>0</xdr:rowOff>
    </xdr:to>
    <xdr:cxnSp macro="">
      <xdr:nvCxnSpPr>
        <xdr:cNvPr id="4" name="直線コネクタ 3">
          <a:extLst>
            <a:ext uri="{FF2B5EF4-FFF2-40B4-BE49-F238E27FC236}">
              <a16:creationId xmlns:a16="http://schemas.microsoft.com/office/drawing/2014/main" id="{00000000-0008-0000-0500-00000E000000}"/>
            </a:ext>
          </a:extLst>
        </xdr:cNvPr>
        <xdr:cNvCxnSpPr/>
      </xdr:nvCxnSpPr>
      <xdr:spPr>
        <a:xfrm>
          <a:off x="180975" y="13411200"/>
          <a:ext cx="8867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18</xdr:row>
      <xdr:rowOff>0</xdr:rowOff>
    </xdr:from>
    <xdr:to>
      <xdr:col>51</xdr:col>
      <xdr:colOff>0</xdr:colOff>
      <xdr:row>33</xdr:row>
      <xdr:rowOff>0</xdr:rowOff>
    </xdr:to>
    <xdr:cxnSp macro="">
      <xdr:nvCxnSpPr>
        <xdr:cNvPr id="5" name="直線コネクタ 4">
          <a:extLst>
            <a:ext uri="{FF2B5EF4-FFF2-40B4-BE49-F238E27FC236}">
              <a16:creationId xmlns:a16="http://schemas.microsoft.com/office/drawing/2014/main" id="{00000000-0008-0000-0500-00000D000000}"/>
            </a:ext>
          </a:extLst>
        </xdr:cNvPr>
        <xdr:cNvCxnSpPr/>
      </xdr:nvCxnSpPr>
      <xdr:spPr>
        <a:xfrm>
          <a:off x="6153150" y="3505200"/>
          <a:ext cx="3076575" cy="2857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124115</xdr:colOff>
      <xdr:row>4</xdr:row>
      <xdr:rowOff>0</xdr:rowOff>
    </xdr:from>
    <xdr:to>
      <xdr:col>23</xdr:col>
      <xdr:colOff>116635</xdr:colOff>
      <xdr:row>8</xdr:row>
      <xdr:rowOff>140870</xdr:rowOff>
    </xdr:to>
    <xdr:grpSp>
      <xdr:nvGrpSpPr>
        <xdr:cNvPr id="6" name="グループ化 5">
          <a:extLst>
            <a:ext uri="{FF2B5EF4-FFF2-40B4-BE49-F238E27FC236}">
              <a16:creationId xmlns:a16="http://schemas.microsoft.com/office/drawing/2014/main" id="{00000000-0008-0000-0500-000002000000}"/>
            </a:ext>
          </a:extLst>
        </xdr:cNvPr>
        <xdr:cNvGrpSpPr/>
      </xdr:nvGrpSpPr>
      <xdr:grpSpPr>
        <a:xfrm>
          <a:off x="3381665" y="838200"/>
          <a:ext cx="897395" cy="902870"/>
          <a:chOff x="141852" y="2457450"/>
          <a:chExt cx="897396" cy="902870"/>
        </a:xfrm>
      </xdr:grpSpPr>
      <xdr:sp macro="" textlink="">
        <xdr:nvSpPr>
          <xdr:cNvPr id="7" name="フローチャート: 処理 6">
            <a:extLst>
              <a:ext uri="{FF2B5EF4-FFF2-40B4-BE49-F238E27FC236}">
                <a16:creationId xmlns:a16="http://schemas.microsoft.com/office/drawing/2014/main" id="{00000000-0008-0000-0500-000003000000}"/>
              </a:ext>
            </a:extLst>
          </xdr:cNvPr>
          <xdr:cNvSpPr/>
        </xdr:nvSpPr>
        <xdr:spPr>
          <a:xfrm>
            <a:off x="141852" y="2979320"/>
            <a:ext cx="897396" cy="38100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en-US" altLang="ja-JP" sz="900">
                <a:solidFill>
                  <a:sysClr val="windowText" lastClr="000000"/>
                </a:solidFill>
                <a:latin typeface="メイリオ" panose="020B0604030504040204" pitchFamily="50" charset="-128"/>
                <a:ea typeface="メイリオ" panose="020B0604030504040204" pitchFamily="50" charset="-128"/>
              </a:rPr>
              <a:t>upk00002</a:t>
            </a: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メインメニュー</a:t>
            </a:r>
          </a:p>
        </xdr:txBody>
      </xdr:sp>
      <xdr:pic>
        <xdr:nvPicPr>
          <xdr:cNvPr id="8" name="図 7">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2457450"/>
            <a:ext cx="504825" cy="531395"/>
          </a:xfrm>
          <a:prstGeom prst="rect">
            <a:avLst/>
          </a:prstGeom>
        </xdr:spPr>
      </xdr:pic>
    </xdr:grpSp>
    <xdr:clientData/>
  </xdr:twoCellAnchor>
  <xdr:twoCellAnchor>
    <xdr:from>
      <xdr:col>5</xdr:col>
      <xdr:colOff>0</xdr:colOff>
      <xdr:row>7</xdr:row>
      <xdr:rowOff>76200</xdr:rowOff>
    </xdr:from>
    <xdr:to>
      <xdr:col>16</xdr:col>
      <xdr:colOff>1</xdr:colOff>
      <xdr:row>15</xdr:row>
      <xdr:rowOff>38100</xdr:rowOff>
    </xdr:to>
    <xdr:grpSp>
      <xdr:nvGrpSpPr>
        <xdr:cNvPr id="10" name="グループ化 9">
          <a:extLst>
            <a:ext uri="{FF2B5EF4-FFF2-40B4-BE49-F238E27FC236}">
              <a16:creationId xmlns:a16="http://schemas.microsoft.com/office/drawing/2014/main" id="{00000000-0008-0000-0500-000007000000}"/>
            </a:ext>
          </a:extLst>
        </xdr:cNvPr>
        <xdr:cNvGrpSpPr/>
      </xdr:nvGrpSpPr>
      <xdr:grpSpPr>
        <a:xfrm>
          <a:off x="904875" y="1485900"/>
          <a:ext cx="1990726" cy="1485900"/>
          <a:chOff x="3500923" y="1647825"/>
          <a:chExt cx="2273062" cy="1485900"/>
        </a:xfrm>
      </xdr:grpSpPr>
      <xdr:sp macro="" textlink="">
        <xdr:nvSpPr>
          <xdr:cNvPr id="11" name="円柱 10">
            <a:extLst>
              <a:ext uri="{FF2B5EF4-FFF2-40B4-BE49-F238E27FC236}">
                <a16:creationId xmlns:a16="http://schemas.microsoft.com/office/drawing/2014/main" id="{00000000-0008-0000-0500-000008000000}"/>
              </a:ext>
            </a:extLst>
          </xdr:cNvPr>
          <xdr:cNvSpPr/>
        </xdr:nvSpPr>
        <xdr:spPr bwMode="auto">
          <a:xfrm>
            <a:off x="3500923" y="2381250"/>
            <a:ext cx="2273060" cy="752475"/>
          </a:xfrm>
          <a:prstGeom prst="can">
            <a:avLst>
              <a:gd name="adj" fmla="val 21860"/>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圧造課用部品番号マスタ</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処理ログ</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2" name="円柱 11">
            <a:extLst>
              <a:ext uri="{FF2B5EF4-FFF2-40B4-BE49-F238E27FC236}">
                <a16:creationId xmlns:a16="http://schemas.microsoft.com/office/drawing/2014/main" id="{00000000-0008-0000-0500-000009000000}"/>
              </a:ext>
            </a:extLst>
          </xdr:cNvPr>
          <xdr:cNvSpPr/>
        </xdr:nvSpPr>
        <xdr:spPr bwMode="auto">
          <a:xfrm>
            <a:off x="3500923" y="1885028"/>
            <a:ext cx="2273062" cy="610522"/>
          </a:xfrm>
          <a:prstGeom prst="can">
            <a:avLst>
              <a:gd name="adj" fmla="val 28146"/>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圧造課用部品番号マスタ情報取得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 name="フローチャート: 処理 12">
            <a:extLst>
              <a:ext uri="{FF2B5EF4-FFF2-40B4-BE49-F238E27FC236}">
                <a16:creationId xmlns:a16="http://schemas.microsoft.com/office/drawing/2014/main" id="{00000000-0008-0000-0500-00000A000000}"/>
              </a:ext>
            </a:extLst>
          </xdr:cNvPr>
          <xdr:cNvSpPr/>
        </xdr:nvSpPr>
        <xdr:spPr>
          <a:xfrm>
            <a:off x="3500923" y="1647825"/>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upk_k60</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20</xdr:col>
      <xdr:colOff>146959</xdr:colOff>
      <xdr:row>8</xdr:row>
      <xdr:rowOff>152400</xdr:rowOff>
    </xdr:from>
    <xdr:to>
      <xdr:col>20</xdr:col>
      <xdr:colOff>146959</xdr:colOff>
      <xdr:row>10</xdr:row>
      <xdr:rowOff>152400</xdr:rowOff>
    </xdr:to>
    <xdr:cxnSp macro="">
      <xdr:nvCxnSpPr>
        <xdr:cNvPr id="14" name="直線矢印コネクタ 13">
          <a:extLst>
            <a:ext uri="{FF2B5EF4-FFF2-40B4-BE49-F238E27FC236}">
              <a16:creationId xmlns:a16="http://schemas.microsoft.com/office/drawing/2014/main" id="{00000000-0008-0000-0500-00000F000000}"/>
            </a:ext>
          </a:extLst>
        </xdr:cNvPr>
        <xdr:cNvCxnSpPr>
          <a:stCxn id="9" idx="0"/>
        </xdr:cNvCxnSpPr>
      </xdr:nvCxnSpPr>
      <xdr:spPr>
        <a:xfrm flipV="1">
          <a:off x="3766459" y="1752600"/>
          <a:ext cx="0" cy="3810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102949</xdr:colOff>
      <xdr:row>11</xdr:row>
      <xdr:rowOff>57150</xdr:rowOff>
    </xdr:from>
    <xdr:to>
      <xdr:col>18</xdr:col>
      <xdr:colOff>102950</xdr:colOff>
      <xdr:row>11</xdr:row>
      <xdr:rowOff>133350</xdr:rowOff>
    </xdr:to>
    <xdr:cxnSp macro="">
      <xdr:nvCxnSpPr>
        <xdr:cNvPr id="15" name="直線矢印コネクタ 14">
          <a:extLst>
            <a:ext uri="{FF2B5EF4-FFF2-40B4-BE49-F238E27FC236}">
              <a16:creationId xmlns:a16="http://schemas.microsoft.com/office/drawing/2014/main" id="{00000000-0008-0000-0500-000014000000}"/>
            </a:ext>
          </a:extLst>
        </xdr:cNvPr>
        <xdr:cNvCxnSpPr/>
      </xdr:nvCxnSpPr>
      <xdr:spPr>
        <a:xfrm flipH="1" flipV="1">
          <a:off x="2636599" y="2228850"/>
          <a:ext cx="723901" cy="762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36274</xdr:colOff>
      <xdr:row>13</xdr:row>
      <xdr:rowOff>28577</xdr:rowOff>
    </xdr:from>
    <xdr:to>
      <xdr:col>18</xdr:col>
      <xdr:colOff>74374</xdr:colOff>
      <xdr:row>13</xdr:row>
      <xdr:rowOff>76200</xdr:rowOff>
    </xdr:to>
    <xdr:cxnSp macro="">
      <xdr:nvCxnSpPr>
        <xdr:cNvPr id="16" name="直線矢印コネクタ 15">
          <a:extLst>
            <a:ext uri="{FF2B5EF4-FFF2-40B4-BE49-F238E27FC236}">
              <a16:creationId xmlns:a16="http://schemas.microsoft.com/office/drawing/2014/main" id="{00000000-0008-0000-0500-000015000000}"/>
            </a:ext>
          </a:extLst>
        </xdr:cNvPr>
        <xdr:cNvCxnSpPr/>
      </xdr:nvCxnSpPr>
      <xdr:spPr>
        <a:xfrm flipV="1">
          <a:off x="2569924" y="2581277"/>
          <a:ext cx="762000" cy="47623"/>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11058</xdr:colOff>
      <xdr:row>10</xdr:row>
      <xdr:rowOff>152400</xdr:rowOff>
    </xdr:from>
    <xdr:to>
      <xdr:col>25</xdr:col>
      <xdr:colOff>0</xdr:colOff>
      <xdr:row>15</xdr:row>
      <xdr:rowOff>177888</xdr:rowOff>
    </xdr:to>
    <xdr:grpSp>
      <xdr:nvGrpSpPr>
        <xdr:cNvPr id="23" name="グループ化 22"/>
        <xdr:cNvGrpSpPr/>
      </xdr:nvGrpSpPr>
      <xdr:grpSpPr>
        <a:xfrm>
          <a:off x="3087633" y="2133600"/>
          <a:ext cx="1436742" cy="977988"/>
          <a:chOff x="2271175" y="2135332"/>
          <a:chExt cx="1443669" cy="977988"/>
        </a:xfrm>
      </xdr:grpSpPr>
      <xdr:pic>
        <xdr:nvPicPr>
          <xdr:cNvPr id="9" name="図 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7883" y="2135332"/>
            <a:ext cx="651162" cy="571500"/>
          </a:xfrm>
          <a:prstGeom prst="rect">
            <a:avLst/>
          </a:prstGeom>
        </xdr:spPr>
      </xdr:pic>
      <xdr:sp macro="" textlink="$Z$2">
        <xdr:nvSpPr>
          <xdr:cNvPr id="17" name="フローチャート: 処理 16">
            <a:extLst>
              <a:ext uri="{FF2B5EF4-FFF2-40B4-BE49-F238E27FC236}">
                <a16:creationId xmlns:a16="http://schemas.microsoft.com/office/drawing/2014/main" id="{00000000-0008-0000-0500-000003000000}"/>
              </a:ext>
            </a:extLst>
          </xdr:cNvPr>
          <xdr:cNvSpPr/>
        </xdr:nvSpPr>
        <xdr:spPr>
          <a:xfrm>
            <a:off x="2507971" y="2657570"/>
            <a:ext cx="894987"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661436DF-5364-4C91-AD5E-8180D88A6BE1}" type="TxLink">
              <a:rPr kumimoji="1" lang="en-US" altLang="en-US" sz="900" b="0" i="0" u="none" strike="noStrike">
                <a:solidFill>
                  <a:srgbClr val="000000"/>
                </a:solidFill>
                <a:latin typeface="メイリオ"/>
                <a:ea typeface="メイリオ"/>
              </a:rPr>
              <a:pPr algn="ctr">
                <a:lnSpc>
                  <a:spcPts val="1080"/>
                </a:lnSpc>
              </a:pPr>
              <a:t>k4001001</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sp macro="" textlink="$AG$2">
        <xdr:nvSpPr>
          <xdr:cNvPr id="18" name="フローチャート: 処理 17">
            <a:extLst>
              <a:ext uri="{FF2B5EF4-FFF2-40B4-BE49-F238E27FC236}">
                <a16:creationId xmlns:a16="http://schemas.microsoft.com/office/drawing/2014/main" id="{00000000-0008-0000-0500-000003000000}"/>
              </a:ext>
            </a:extLst>
          </xdr:cNvPr>
          <xdr:cNvSpPr/>
        </xdr:nvSpPr>
        <xdr:spPr>
          <a:xfrm>
            <a:off x="2271175" y="2816988"/>
            <a:ext cx="1443669"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EC39BD1F-7013-4CF0-AF51-3CD1AC0D3D76}" type="TxLink">
              <a:rPr kumimoji="1" lang="ja-JP" altLang="en-US" sz="900" b="0" i="0" u="none" strike="noStrike">
                <a:solidFill>
                  <a:srgbClr val="000000"/>
                </a:solidFill>
                <a:latin typeface="メイリオ"/>
                <a:ea typeface="メイリオ"/>
              </a:rPr>
              <a:pPr algn="ctr">
                <a:lnSpc>
                  <a:spcPts val="1080"/>
                </a:lnSpc>
              </a:pPr>
              <a:t>圧造課用部品番号マスタ</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34</xdr:col>
      <xdr:colOff>0</xdr:colOff>
      <xdr:row>12</xdr:row>
      <xdr:rowOff>0</xdr:rowOff>
    </xdr:from>
    <xdr:to>
      <xdr:col>51</xdr:col>
      <xdr:colOff>0</xdr:colOff>
      <xdr:row>15</xdr:row>
      <xdr:rowOff>0</xdr:rowOff>
    </xdr:to>
    <xdr:cxnSp macro="">
      <xdr:nvCxnSpPr>
        <xdr:cNvPr id="19" name="直線コネクタ 18">
          <a:extLst>
            <a:ext uri="{FF2B5EF4-FFF2-40B4-BE49-F238E27FC236}">
              <a16:creationId xmlns:a16="http://schemas.microsoft.com/office/drawing/2014/main" id="{00000000-0008-0000-0500-00000D000000}"/>
            </a:ext>
          </a:extLst>
        </xdr:cNvPr>
        <xdr:cNvCxnSpPr/>
      </xdr:nvCxnSpPr>
      <xdr:spPr>
        <a:xfrm>
          <a:off x="6153150" y="2362200"/>
          <a:ext cx="3076575" cy="571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73</xdr:row>
      <xdr:rowOff>0</xdr:rowOff>
    </xdr:from>
    <xdr:to>
      <xdr:col>22</xdr:col>
      <xdr:colOff>0</xdr:colOff>
      <xdr:row>75</xdr:row>
      <xdr:rowOff>0</xdr:rowOff>
    </xdr:to>
    <xdr:cxnSp macro="">
      <xdr:nvCxnSpPr>
        <xdr:cNvPr id="20" name="直線コネクタ 19">
          <a:extLst>
            <a:ext uri="{FF2B5EF4-FFF2-40B4-BE49-F238E27FC236}">
              <a16:creationId xmlns:a16="http://schemas.microsoft.com/office/drawing/2014/main" id="{00000000-0008-0000-0500-00000E000000}"/>
            </a:ext>
          </a:extLst>
        </xdr:cNvPr>
        <xdr:cNvCxnSpPr/>
      </xdr:nvCxnSpPr>
      <xdr:spPr>
        <a:xfrm>
          <a:off x="2352675" y="14744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73</xdr:row>
      <xdr:rowOff>0</xdr:rowOff>
    </xdr:from>
    <xdr:to>
      <xdr:col>40</xdr:col>
      <xdr:colOff>0</xdr:colOff>
      <xdr:row>75</xdr:row>
      <xdr:rowOff>0</xdr:rowOff>
    </xdr:to>
    <xdr:cxnSp macro="">
      <xdr:nvCxnSpPr>
        <xdr:cNvPr id="21" name="直線コネクタ 20">
          <a:extLst>
            <a:ext uri="{FF2B5EF4-FFF2-40B4-BE49-F238E27FC236}">
              <a16:creationId xmlns:a16="http://schemas.microsoft.com/office/drawing/2014/main" id="{00000000-0008-0000-0500-00000E000000}"/>
            </a:ext>
          </a:extLst>
        </xdr:cNvPr>
        <xdr:cNvCxnSpPr/>
      </xdr:nvCxnSpPr>
      <xdr:spPr>
        <a:xfrm>
          <a:off x="5610225" y="14744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63501</xdr:colOff>
      <xdr:row>308</xdr:row>
      <xdr:rowOff>10583</xdr:rowOff>
    </xdr:from>
    <xdr:to>
      <xdr:col>29</xdr:col>
      <xdr:colOff>63501</xdr:colOff>
      <xdr:row>310</xdr:row>
      <xdr:rowOff>10583</xdr:rowOff>
    </xdr:to>
    <xdr:sp macro="" textlink="">
      <xdr:nvSpPr>
        <xdr:cNvPr id="22" name="三方向矢印 21"/>
        <xdr:cNvSpPr/>
      </xdr:nvSpPr>
      <xdr:spPr>
        <a:xfrm>
          <a:off x="1502834" y="60483750"/>
          <a:ext cx="3778250" cy="381000"/>
        </a:xfrm>
        <a:prstGeom prst="leftRightUpArrow">
          <a:avLst/>
        </a:prstGeom>
        <a:solidFill>
          <a:srgbClr val="FF0000">
            <a:alpha val="3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vert="horz" lIns="0" tIns="0" rIns="0" bIns="0" rtlCol="0" anchor="t" anchorCtr="0"/>
        <a:lstStyle/>
        <a:p>
          <a:pPr algn="l">
            <a:lnSpc>
              <a:spcPts val="1300"/>
            </a:lnSpc>
          </a:pPr>
          <a:endParaRPr kumimoji="1" lang="ja-JP" altLang="en-US" sz="900" b="0" cap="none" spc="0">
            <a:ln w="0"/>
            <a:solidFill>
              <a:srgbClr val="FF0000"/>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clientData/>
  </xdr:twoCellAnchor>
  <xdr:twoCellAnchor>
    <xdr:from>
      <xdr:col>4</xdr:col>
      <xdr:colOff>0</xdr:colOff>
      <xdr:row>74</xdr:row>
      <xdr:rowOff>0</xdr:rowOff>
    </xdr:from>
    <xdr:to>
      <xdr:col>13</xdr:col>
      <xdr:colOff>0</xdr:colOff>
      <xdr:row>75</xdr:row>
      <xdr:rowOff>0</xdr:rowOff>
    </xdr:to>
    <xdr:cxnSp macro="">
      <xdr:nvCxnSpPr>
        <xdr:cNvPr id="25" name="直線コネクタ 24">
          <a:extLst>
            <a:ext uri="{FF2B5EF4-FFF2-40B4-BE49-F238E27FC236}">
              <a16:creationId xmlns:a16="http://schemas.microsoft.com/office/drawing/2014/main" id="{00000000-0008-0000-0500-00000E000000}"/>
            </a:ext>
          </a:extLst>
        </xdr:cNvPr>
        <xdr:cNvCxnSpPr/>
      </xdr:nvCxnSpPr>
      <xdr:spPr>
        <a:xfrm>
          <a:off x="723900" y="14173200"/>
          <a:ext cx="1628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21</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40767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76</xdr:row>
      <xdr:rowOff>0</xdr:rowOff>
    </xdr:from>
    <xdr:to>
      <xdr:col>50</xdr:col>
      <xdr:colOff>0</xdr:colOff>
      <xdr:row>77</xdr:row>
      <xdr:rowOff>0</xdr:rowOff>
    </xdr:to>
    <xdr:cxnSp macro="">
      <xdr:nvCxnSpPr>
        <xdr:cNvPr id="4" name="直線コネクタ 3">
          <a:extLst>
            <a:ext uri="{FF2B5EF4-FFF2-40B4-BE49-F238E27FC236}">
              <a16:creationId xmlns:a16="http://schemas.microsoft.com/office/drawing/2014/main" id="{00000000-0008-0000-0500-00000E000000}"/>
            </a:ext>
          </a:extLst>
        </xdr:cNvPr>
        <xdr:cNvCxnSpPr/>
      </xdr:nvCxnSpPr>
      <xdr:spPr>
        <a:xfrm>
          <a:off x="180975" y="12649200"/>
          <a:ext cx="8867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18</xdr:row>
      <xdr:rowOff>0</xdr:rowOff>
    </xdr:from>
    <xdr:to>
      <xdr:col>51</xdr:col>
      <xdr:colOff>0</xdr:colOff>
      <xdr:row>33</xdr:row>
      <xdr:rowOff>0</xdr:rowOff>
    </xdr:to>
    <xdr:cxnSp macro="">
      <xdr:nvCxnSpPr>
        <xdr:cNvPr id="5" name="直線コネクタ 4">
          <a:extLst>
            <a:ext uri="{FF2B5EF4-FFF2-40B4-BE49-F238E27FC236}">
              <a16:creationId xmlns:a16="http://schemas.microsoft.com/office/drawing/2014/main" id="{00000000-0008-0000-0500-00000D000000}"/>
            </a:ext>
          </a:extLst>
        </xdr:cNvPr>
        <xdr:cNvCxnSpPr/>
      </xdr:nvCxnSpPr>
      <xdr:spPr>
        <a:xfrm>
          <a:off x="6153150" y="3505200"/>
          <a:ext cx="3076575" cy="2857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124116</xdr:colOff>
      <xdr:row>4</xdr:row>
      <xdr:rowOff>0</xdr:rowOff>
    </xdr:from>
    <xdr:to>
      <xdr:col>19</xdr:col>
      <xdr:colOff>116635</xdr:colOff>
      <xdr:row>8</xdr:row>
      <xdr:rowOff>140870</xdr:rowOff>
    </xdr:to>
    <xdr:grpSp>
      <xdr:nvGrpSpPr>
        <xdr:cNvPr id="6" name="グループ化 5">
          <a:extLst>
            <a:ext uri="{FF2B5EF4-FFF2-40B4-BE49-F238E27FC236}">
              <a16:creationId xmlns:a16="http://schemas.microsoft.com/office/drawing/2014/main" id="{00000000-0008-0000-0500-000002000000}"/>
            </a:ext>
          </a:extLst>
        </xdr:cNvPr>
        <xdr:cNvGrpSpPr/>
      </xdr:nvGrpSpPr>
      <xdr:grpSpPr>
        <a:xfrm>
          <a:off x="2657766" y="838200"/>
          <a:ext cx="897394" cy="902870"/>
          <a:chOff x="141852" y="2457450"/>
          <a:chExt cx="897396" cy="902870"/>
        </a:xfrm>
      </xdr:grpSpPr>
      <xdr:sp macro="" textlink="">
        <xdr:nvSpPr>
          <xdr:cNvPr id="7" name="フローチャート: 処理 6">
            <a:extLst>
              <a:ext uri="{FF2B5EF4-FFF2-40B4-BE49-F238E27FC236}">
                <a16:creationId xmlns:a16="http://schemas.microsoft.com/office/drawing/2014/main" id="{00000000-0008-0000-0500-000003000000}"/>
              </a:ext>
            </a:extLst>
          </xdr:cNvPr>
          <xdr:cNvSpPr/>
        </xdr:nvSpPr>
        <xdr:spPr>
          <a:xfrm>
            <a:off x="141852" y="2979320"/>
            <a:ext cx="897396" cy="38100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en-US" altLang="ja-JP" sz="900">
                <a:solidFill>
                  <a:sysClr val="windowText" lastClr="000000"/>
                </a:solidFill>
                <a:latin typeface="メイリオ" panose="020B0604030504040204" pitchFamily="50" charset="-128"/>
                <a:ea typeface="メイリオ" panose="020B0604030504040204" pitchFamily="50" charset="-128"/>
              </a:rPr>
              <a:t>upk00002</a:t>
            </a: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メインメニュー</a:t>
            </a:r>
          </a:p>
        </xdr:txBody>
      </xdr:sp>
      <xdr:pic>
        <xdr:nvPicPr>
          <xdr:cNvPr id="8" name="図 7">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2457450"/>
            <a:ext cx="504825" cy="531395"/>
          </a:xfrm>
          <a:prstGeom prst="rect">
            <a:avLst/>
          </a:prstGeom>
        </xdr:spPr>
      </xdr:pic>
    </xdr:grpSp>
    <xdr:clientData/>
  </xdr:twoCellAnchor>
  <xdr:twoCellAnchor>
    <xdr:from>
      <xdr:col>1</xdr:col>
      <xdr:colOff>0</xdr:colOff>
      <xdr:row>7</xdr:row>
      <xdr:rowOff>76200</xdr:rowOff>
    </xdr:from>
    <xdr:to>
      <xdr:col>12</xdr:col>
      <xdr:colOff>2</xdr:colOff>
      <xdr:row>16</xdr:row>
      <xdr:rowOff>6569</xdr:rowOff>
    </xdr:to>
    <xdr:grpSp>
      <xdr:nvGrpSpPr>
        <xdr:cNvPr id="9" name="グループ化 8">
          <a:extLst>
            <a:ext uri="{FF2B5EF4-FFF2-40B4-BE49-F238E27FC236}">
              <a16:creationId xmlns:a16="http://schemas.microsoft.com/office/drawing/2014/main" id="{00000000-0008-0000-0500-000007000000}"/>
            </a:ext>
          </a:extLst>
        </xdr:cNvPr>
        <xdr:cNvGrpSpPr/>
      </xdr:nvGrpSpPr>
      <xdr:grpSpPr>
        <a:xfrm>
          <a:off x="180975" y="1485900"/>
          <a:ext cx="1990727" cy="1644869"/>
          <a:chOff x="3500923" y="1647825"/>
          <a:chExt cx="2273062" cy="1644869"/>
        </a:xfrm>
      </xdr:grpSpPr>
      <xdr:sp macro="" textlink="">
        <xdr:nvSpPr>
          <xdr:cNvPr id="10" name="円柱 9">
            <a:extLst>
              <a:ext uri="{FF2B5EF4-FFF2-40B4-BE49-F238E27FC236}">
                <a16:creationId xmlns:a16="http://schemas.microsoft.com/office/drawing/2014/main" id="{00000000-0008-0000-0500-000008000000}"/>
              </a:ext>
            </a:extLst>
          </xdr:cNvPr>
          <xdr:cNvSpPr/>
        </xdr:nvSpPr>
        <xdr:spPr bwMode="auto">
          <a:xfrm>
            <a:off x="3500923" y="2727349"/>
            <a:ext cx="2273060" cy="565345"/>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部品番号リンク情報</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1" name="円柱 10">
            <a:extLst>
              <a:ext uri="{FF2B5EF4-FFF2-40B4-BE49-F238E27FC236}">
                <a16:creationId xmlns:a16="http://schemas.microsoft.com/office/drawing/2014/main" id="{00000000-0008-0000-0500-000009000000}"/>
              </a:ext>
            </a:extLst>
          </xdr:cNvPr>
          <xdr:cNvSpPr/>
        </xdr:nvSpPr>
        <xdr:spPr bwMode="auto">
          <a:xfrm>
            <a:off x="3500923" y="1870197"/>
            <a:ext cx="2273062" cy="986048"/>
          </a:xfrm>
          <a:prstGeom prst="can">
            <a:avLst>
              <a:gd name="adj" fmla="val 18886"/>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部品番号リンク情報取得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圧造課用部品番号マスタ情報取得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 name="フローチャート: 処理 11">
            <a:extLst>
              <a:ext uri="{FF2B5EF4-FFF2-40B4-BE49-F238E27FC236}">
                <a16:creationId xmlns:a16="http://schemas.microsoft.com/office/drawing/2014/main" id="{00000000-0008-0000-0500-00000A000000}"/>
              </a:ext>
            </a:extLst>
          </xdr:cNvPr>
          <xdr:cNvSpPr/>
        </xdr:nvSpPr>
        <xdr:spPr>
          <a:xfrm>
            <a:off x="3500923" y="1647825"/>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upk_k60</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146959</xdr:colOff>
      <xdr:row>8</xdr:row>
      <xdr:rowOff>152400</xdr:rowOff>
    </xdr:from>
    <xdr:to>
      <xdr:col>16</xdr:col>
      <xdr:colOff>146959</xdr:colOff>
      <xdr:row>10</xdr:row>
      <xdr:rowOff>152400</xdr:rowOff>
    </xdr:to>
    <xdr:cxnSp macro="">
      <xdr:nvCxnSpPr>
        <xdr:cNvPr id="13" name="直線矢印コネクタ 12">
          <a:extLst>
            <a:ext uri="{FF2B5EF4-FFF2-40B4-BE49-F238E27FC236}">
              <a16:creationId xmlns:a16="http://schemas.microsoft.com/office/drawing/2014/main" id="{00000000-0008-0000-0500-00000F000000}"/>
            </a:ext>
          </a:extLst>
        </xdr:cNvPr>
        <xdr:cNvCxnSpPr>
          <a:stCxn id="17" idx="0"/>
        </xdr:cNvCxnSpPr>
      </xdr:nvCxnSpPr>
      <xdr:spPr>
        <a:xfrm flipV="1">
          <a:off x="3025626" y="1761067"/>
          <a:ext cx="0" cy="3810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39414</xdr:colOff>
      <xdr:row>11</xdr:row>
      <xdr:rowOff>105103</xdr:rowOff>
    </xdr:from>
    <xdr:to>
      <xdr:col>14</xdr:col>
      <xdr:colOff>102951</xdr:colOff>
      <xdr:row>11</xdr:row>
      <xdr:rowOff>133350</xdr:rowOff>
    </xdr:to>
    <xdr:cxnSp macro="">
      <xdr:nvCxnSpPr>
        <xdr:cNvPr id="14" name="直線矢印コネクタ 13">
          <a:extLst>
            <a:ext uri="{FF2B5EF4-FFF2-40B4-BE49-F238E27FC236}">
              <a16:creationId xmlns:a16="http://schemas.microsoft.com/office/drawing/2014/main" id="{00000000-0008-0000-0500-000014000000}"/>
            </a:ext>
          </a:extLst>
        </xdr:cNvPr>
        <xdr:cNvCxnSpPr/>
      </xdr:nvCxnSpPr>
      <xdr:spPr>
        <a:xfrm flipH="1" flipV="1">
          <a:off x="2062655" y="2279431"/>
          <a:ext cx="615330" cy="28247"/>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183931</xdr:colOff>
      <xdr:row>13</xdr:row>
      <xdr:rowOff>28578</xdr:rowOff>
    </xdr:from>
    <xdr:to>
      <xdr:col>14</xdr:col>
      <xdr:colOff>74375</xdr:colOff>
      <xdr:row>15</xdr:row>
      <xdr:rowOff>0</xdr:rowOff>
    </xdr:to>
    <xdr:cxnSp macro="">
      <xdr:nvCxnSpPr>
        <xdr:cNvPr id="15" name="直線矢印コネクタ 14">
          <a:extLst>
            <a:ext uri="{FF2B5EF4-FFF2-40B4-BE49-F238E27FC236}">
              <a16:creationId xmlns:a16="http://schemas.microsoft.com/office/drawing/2014/main" id="{00000000-0008-0000-0500-000015000000}"/>
            </a:ext>
          </a:extLst>
        </xdr:cNvPr>
        <xdr:cNvCxnSpPr/>
      </xdr:nvCxnSpPr>
      <xdr:spPr>
        <a:xfrm flipV="1">
          <a:off x="2023241" y="2583906"/>
          <a:ext cx="626168" cy="352422"/>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11058</xdr:colOff>
      <xdr:row>10</xdr:row>
      <xdr:rowOff>152400</xdr:rowOff>
    </xdr:from>
    <xdr:to>
      <xdr:col>21</xdr:col>
      <xdr:colOff>1</xdr:colOff>
      <xdr:row>15</xdr:row>
      <xdr:rowOff>177888</xdr:rowOff>
    </xdr:to>
    <xdr:grpSp>
      <xdr:nvGrpSpPr>
        <xdr:cNvPr id="16" name="グループ化 15"/>
        <xdr:cNvGrpSpPr/>
      </xdr:nvGrpSpPr>
      <xdr:grpSpPr>
        <a:xfrm>
          <a:off x="2363733" y="2133600"/>
          <a:ext cx="1436743" cy="977988"/>
          <a:chOff x="2271175" y="2135332"/>
          <a:chExt cx="1443669" cy="977988"/>
        </a:xfrm>
      </xdr:grpSpPr>
      <xdr:pic>
        <xdr:nvPicPr>
          <xdr:cNvPr id="17" name="図 16">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7883" y="2135332"/>
            <a:ext cx="651162" cy="571500"/>
          </a:xfrm>
          <a:prstGeom prst="rect">
            <a:avLst/>
          </a:prstGeom>
        </xdr:spPr>
      </xdr:pic>
      <xdr:sp macro="" textlink="$Z$2">
        <xdr:nvSpPr>
          <xdr:cNvPr id="18" name="フローチャート: 処理 17">
            <a:extLst>
              <a:ext uri="{FF2B5EF4-FFF2-40B4-BE49-F238E27FC236}">
                <a16:creationId xmlns:a16="http://schemas.microsoft.com/office/drawing/2014/main" id="{00000000-0008-0000-0500-000003000000}"/>
              </a:ext>
            </a:extLst>
          </xdr:cNvPr>
          <xdr:cNvSpPr/>
        </xdr:nvSpPr>
        <xdr:spPr>
          <a:xfrm>
            <a:off x="2507971" y="2657570"/>
            <a:ext cx="894987"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4AF6C99C-96D7-483E-9C57-4FB5EE996BFE}" type="TxLink">
              <a:rPr kumimoji="1" lang="en-US" altLang="en-US" sz="900" b="0" i="0" u="none" strike="noStrike">
                <a:solidFill>
                  <a:srgbClr val="000000"/>
                </a:solidFill>
                <a:latin typeface="メイリオ"/>
                <a:ea typeface="メイリオ"/>
              </a:rPr>
              <a:pPr algn="ctr">
                <a:lnSpc>
                  <a:spcPts val="1080"/>
                </a:lnSpc>
              </a:pPr>
              <a:t>k4001002</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sp macro="" textlink="$AG$2">
        <xdr:nvSpPr>
          <xdr:cNvPr id="19" name="フローチャート: 処理 18">
            <a:extLst>
              <a:ext uri="{FF2B5EF4-FFF2-40B4-BE49-F238E27FC236}">
                <a16:creationId xmlns:a16="http://schemas.microsoft.com/office/drawing/2014/main" id="{00000000-0008-0000-0500-000003000000}"/>
              </a:ext>
            </a:extLst>
          </xdr:cNvPr>
          <xdr:cNvSpPr/>
        </xdr:nvSpPr>
        <xdr:spPr>
          <a:xfrm>
            <a:off x="2271175" y="2816988"/>
            <a:ext cx="1443669"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A020B0A1-AAEB-4B2B-B3B1-83DBAA8AE185}" type="TxLink">
              <a:rPr kumimoji="1" lang="ja-JP" altLang="en-US" sz="900" b="0" i="0" u="none" strike="noStrike">
                <a:solidFill>
                  <a:srgbClr val="000000"/>
                </a:solidFill>
                <a:latin typeface="メイリオ"/>
                <a:ea typeface="メイリオ"/>
              </a:rPr>
              <a:pPr algn="ctr">
                <a:lnSpc>
                  <a:spcPts val="1080"/>
                </a:lnSpc>
              </a:pPr>
              <a:t>部品番号リンク情報</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34</xdr:col>
      <xdr:colOff>0</xdr:colOff>
      <xdr:row>14</xdr:row>
      <xdr:rowOff>0</xdr:rowOff>
    </xdr:from>
    <xdr:to>
      <xdr:col>51</xdr:col>
      <xdr:colOff>0</xdr:colOff>
      <xdr:row>15</xdr:row>
      <xdr:rowOff>0</xdr:rowOff>
    </xdr:to>
    <xdr:cxnSp macro="">
      <xdr:nvCxnSpPr>
        <xdr:cNvPr id="20" name="直線コネクタ 19">
          <a:extLst>
            <a:ext uri="{FF2B5EF4-FFF2-40B4-BE49-F238E27FC236}">
              <a16:creationId xmlns:a16="http://schemas.microsoft.com/office/drawing/2014/main" id="{00000000-0008-0000-0500-00000D000000}"/>
            </a:ext>
          </a:extLst>
        </xdr:cNvPr>
        <xdr:cNvCxnSpPr/>
      </xdr:nvCxnSpPr>
      <xdr:spPr>
        <a:xfrm>
          <a:off x="6117167" y="2751667"/>
          <a:ext cx="3058583"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83</xdr:row>
      <xdr:rowOff>0</xdr:rowOff>
    </xdr:from>
    <xdr:to>
      <xdr:col>22</xdr:col>
      <xdr:colOff>0</xdr:colOff>
      <xdr:row>85</xdr:row>
      <xdr:rowOff>0</xdr:rowOff>
    </xdr:to>
    <xdr:cxnSp macro="">
      <xdr:nvCxnSpPr>
        <xdr:cNvPr id="21" name="直線コネクタ 20">
          <a:extLst>
            <a:ext uri="{FF2B5EF4-FFF2-40B4-BE49-F238E27FC236}">
              <a16:creationId xmlns:a16="http://schemas.microsoft.com/office/drawing/2014/main" id="{00000000-0008-0000-0500-00000E000000}"/>
            </a:ext>
          </a:extLst>
        </xdr:cNvPr>
        <xdr:cNvCxnSpPr/>
      </xdr:nvCxnSpPr>
      <xdr:spPr>
        <a:xfrm>
          <a:off x="2352675" y="13982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83</xdr:row>
      <xdr:rowOff>0</xdr:rowOff>
    </xdr:from>
    <xdr:to>
      <xdr:col>40</xdr:col>
      <xdr:colOff>0</xdr:colOff>
      <xdr:row>85</xdr:row>
      <xdr:rowOff>0</xdr:rowOff>
    </xdr:to>
    <xdr:cxnSp macro="">
      <xdr:nvCxnSpPr>
        <xdr:cNvPr id="22" name="直線コネクタ 21">
          <a:extLst>
            <a:ext uri="{FF2B5EF4-FFF2-40B4-BE49-F238E27FC236}">
              <a16:creationId xmlns:a16="http://schemas.microsoft.com/office/drawing/2014/main" id="{00000000-0008-0000-0500-00000E000000}"/>
            </a:ext>
          </a:extLst>
        </xdr:cNvPr>
        <xdr:cNvCxnSpPr/>
      </xdr:nvCxnSpPr>
      <xdr:spPr>
        <a:xfrm>
          <a:off x="5610225" y="13982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0</xdr:colOff>
      <xdr:row>251</xdr:row>
      <xdr:rowOff>0</xdr:rowOff>
    </xdr:from>
    <xdr:to>
      <xdr:col>46</xdr:col>
      <xdr:colOff>0</xdr:colOff>
      <xdr:row>253</xdr:row>
      <xdr:rowOff>0</xdr:rowOff>
    </xdr:to>
    <xdr:cxnSp macro="">
      <xdr:nvCxnSpPr>
        <xdr:cNvPr id="26" name="直線コネクタ 25">
          <a:extLst>
            <a:ext uri="{FF2B5EF4-FFF2-40B4-BE49-F238E27FC236}">
              <a16:creationId xmlns:a16="http://schemas.microsoft.com/office/drawing/2014/main" id="{00000000-0008-0000-0500-00000D000000}"/>
            </a:ext>
          </a:extLst>
        </xdr:cNvPr>
        <xdr:cNvCxnSpPr/>
      </xdr:nvCxnSpPr>
      <xdr:spPr>
        <a:xfrm>
          <a:off x="5791200" y="47891700"/>
          <a:ext cx="2533650"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179915</xdr:colOff>
      <xdr:row>9</xdr:row>
      <xdr:rowOff>0</xdr:rowOff>
    </xdr:from>
    <xdr:to>
      <xdr:col>32</xdr:col>
      <xdr:colOff>0</xdr:colOff>
      <xdr:row>15</xdr:row>
      <xdr:rowOff>65038</xdr:rowOff>
    </xdr:to>
    <xdr:grpSp>
      <xdr:nvGrpSpPr>
        <xdr:cNvPr id="37" name="グループ化 36"/>
        <xdr:cNvGrpSpPr/>
      </xdr:nvGrpSpPr>
      <xdr:grpSpPr>
        <a:xfrm>
          <a:off x="3799415" y="1790700"/>
          <a:ext cx="1991785" cy="1208038"/>
          <a:chOff x="3858536" y="1793328"/>
          <a:chExt cx="2027257" cy="1208038"/>
        </a:xfrm>
      </xdr:grpSpPr>
      <xdr:sp macro="" textlink="">
        <xdr:nvSpPr>
          <xdr:cNvPr id="36" name="円柱 35">
            <a:extLst>
              <a:ext uri="{FF2B5EF4-FFF2-40B4-BE49-F238E27FC236}">
                <a16:creationId xmlns:a16="http://schemas.microsoft.com/office/drawing/2014/main" id="{00000000-0008-0000-0500-000008000000}"/>
              </a:ext>
            </a:extLst>
          </xdr:cNvPr>
          <xdr:cNvSpPr/>
        </xdr:nvSpPr>
        <xdr:spPr bwMode="auto">
          <a:xfrm>
            <a:off x="3858536" y="2529052"/>
            <a:ext cx="2023241" cy="472314"/>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処理ログ</a:t>
            </a:r>
            <a:endParaRPr kumimoji="1" lang="en-US" altLang="ja-JP" sz="900" b="0">
              <a:effectLst/>
              <a:latin typeface="メイリオ" panose="020B0604030504040204" pitchFamily="50" charset="-128"/>
              <a:ea typeface="メイリオ" panose="020B0604030504040204" pitchFamily="50" charset="-128"/>
              <a:cs typeface="+mn-cs"/>
            </a:endParaRPr>
          </a:p>
        </xdr:txBody>
      </xdr:sp>
      <xdr:grpSp>
        <xdr:nvGrpSpPr>
          <xdr:cNvPr id="30" name="グループ化 29">
            <a:extLst>
              <a:ext uri="{FF2B5EF4-FFF2-40B4-BE49-F238E27FC236}">
                <a16:creationId xmlns:a16="http://schemas.microsoft.com/office/drawing/2014/main" id="{00000000-0008-0000-0500-000007000000}"/>
              </a:ext>
            </a:extLst>
          </xdr:cNvPr>
          <xdr:cNvGrpSpPr/>
        </xdr:nvGrpSpPr>
        <xdr:grpSpPr>
          <a:xfrm>
            <a:off x="3858536" y="1793328"/>
            <a:ext cx="2027257" cy="847725"/>
            <a:chOff x="3500923" y="1647825"/>
            <a:chExt cx="2273062" cy="847725"/>
          </a:xfrm>
        </xdr:grpSpPr>
        <xdr:sp macro="" textlink="">
          <xdr:nvSpPr>
            <xdr:cNvPr id="32" name="円柱 31">
              <a:extLst>
                <a:ext uri="{FF2B5EF4-FFF2-40B4-BE49-F238E27FC236}">
                  <a16:creationId xmlns:a16="http://schemas.microsoft.com/office/drawing/2014/main" id="{00000000-0008-0000-0500-000009000000}"/>
                </a:ext>
              </a:extLst>
            </xdr:cNvPr>
            <xdr:cNvSpPr/>
          </xdr:nvSpPr>
          <xdr:spPr bwMode="auto">
            <a:xfrm>
              <a:off x="3500923" y="1885028"/>
              <a:ext cx="2273062" cy="610522"/>
            </a:xfrm>
            <a:prstGeom prst="can">
              <a:avLst>
                <a:gd name="adj" fmla="val 28146"/>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部品番号マスタ情報取得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フローチャート: 処理 32">
              <a:extLst>
                <a:ext uri="{FF2B5EF4-FFF2-40B4-BE49-F238E27FC236}">
                  <a16:creationId xmlns:a16="http://schemas.microsoft.com/office/drawing/2014/main" id="{00000000-0008-0000-0500-00000A000000}"/>
                </a:ext>
              </a:extLst>
            </xdr:cNvPr>
            <xdr:cNvSpPr/>
          </xdr:nvSpPr>
          <xdr:spPr>
            <a:xfrm>
              <a:off x="3500923" y="1647825"/>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main_masters</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grpSp>
    <xdr:clientData/>
  </xdr:twoCellAnchor>
  <xdr:twoCellAnchor>
    <xdr:from>
      <xdr:col>18</xdr:col>
      <xdr:colOff>6569</xdr:colOff>
      <xdr:row>12</xdr:row>
      <xdr:rowOff>124810</xdr:rowOff>
    </xdr:from>
    <xdr:to>
      <xdr:col>20</xdr:col>
      <xdr:colOff>179915</xdr:colOff>
      <xdr:row>14</xdr:row>
      <xdr:rowOff>19381</xdr:rowOff>
    </xdr:to>
    <xdr:cxnSp macro="">
      <xdr:nvCxnSpPr>
        <xdr:cNvPr id="39" name="直線矢印コネクタ 38">
          <a:extLst>
            <a:ext uri="{FF2B5EF4-FFF2-40B4-BE49-F238E27FC236}">
              <a16:creationId xmlns:a16="http://schemas.microsoft.com/office/drawing/2014/main" id="{00000000-0008-0000-0500-000015000000}"/>
            </a:ext>
          </a:extLst>
        </xdr:cNvPr>
        <xdr:cNvCxnSpPr>
          <a:stCxn id="36" idx="2"/>
        </xdr:cNvCxnSpPr>
      </xdr:nvCxnSpPr>
      <xdr:spPr>
        <a:xfrm flipH="1" flipV="1">
          <a:off x="3317328" y="2489638"/>
          <a:ext cx="541208" cy="275571"/>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99484</xdr:colOff>
      <xdr:row>11</xdr:row>
      <xdr:rowOff>161464</xdr:rowOff>
    </xdr:from>
    <xdr:to>
      <xdr:col>20</xdr:col>
      <xdr:colOff>179915</xdr:colOff>
      <xdr:row>12</xdr:row>
      <xdr:rowOff>1</xdr:rowOff>
    </xdr:to>
    <xdr:cxnSp macro="">
      <xdr:nvCxnSpPr>
        <xdr:cNvPr id="35" name="直線矢印コネクタ 34">
          <a:extLst>
            <a:ext uri="{FF2B5EF4-FFF2-40B4-BE49-F238E27FC236}">
              <a16:creationId xmlns:a16="http://schemas.microsoft.com/office/drawing/2014/main" id="{00000000-0008-0000-0500-000015000000}"/>
            </a:ext>
          </a:extLst>
        </xdr:cNvPr>
        <xdr:cNvCxnSpPr>
          <a:endCxn id="32" idx="2"/>
        </xdr:cNvCxnSpPr>
      </xdr:nvCxnSpPr>
      <xdr:spPr>
        <a:xfrm flipV="1">
          <a:off x="3226312" y="2335792"/>
          <a:ext cx="632224" cy="29037"/>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21</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40767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74</xdr:row>
      <xdr:rowOff>0</xdr:rowOff>
    </xdr:from>
    <xdr:to>
      <xdr:col>50</xdr:col>
      <xdr:colOff>0</xdr:colOff>
      <xdr:row>75</xdr:row>
      <xdr:rowOff>0</xdr:rowOff>
    </xdr:to>
    <xdr:cxnSp macro="">
      <xdr:nvCxnSpPr>
        <xdr:cNvPr id="4" name="直線コネクタ 3">
          <a:extLst>
            <a:ext uri="{FF2B5EF4-FFF2-40B4-BE49-F238E27FC236}">
              <a16:creationId xmlns:a16="http://schemas.microsoft.com/office/drawing/2014/main" id="{00000000-0008-0000-0500-00000E000000}"/>
            </a:ext>
          </a:extLst>
        </xdr:cNvPr>
        <xdr:cNvCxnSpPr/>
      </xdr:nvCxnSpPr>
      <xdr:spPr>
        <a:xfrm>
          <a:off x="180975" y="15316200"/>
          <a:ext cx="8867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18</xdr:row>
      <xdr:rowOff>0</xdr:rowOff>
    </xdr:from>
    <xdr:to>
      <xdr:col>51</xdr:col>
      <xdr:colOff>0</xdr:colOff>
      <xdr:row>33</xdr:row>
      <xdr:rowOff>0</xdr:rowOff>
    </xdr:to>
    <xdr:cxnSp macro="">
      <xdr:nvCxnSpPr>
        <xdr:cNvPr id="5" name="直線コネクタ 4">
          <a:extLst>
            <a:ext uri="{FF2B5EF4-FFF2-40B4-BE49-F238E27FC236}">
              <a16:creationId xmlns:a16="http://schemas.microsoft.com/office/drawing/2014/main" id="{00000000-0008-0000-0500-00000D000000}"/>
            </a:ext>
          </a:extLst>
        </xdr:cNvPr>
        <xdr:cNvCxnSpPr/>
      </xdr:nvCxnSpPr>
      <xdr:spPr>
        <a:xfrm>
          <a:off x="6153150" y="3505200"/>
          <a:ext cx="3076575" cy="2857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124116</xdr:colOff>
      <xdr:row>4</xdr:row>
      <xdr:rowOff>0</xdr:rowOff>
    </xdr:from>
    <xdr:to>
      <xdr:col>19</xdr:col>
      <xdr:colOff>116635</xdr:colOff>
      <xdr:row>8</xdr:row>
      <xdr:rowOff>140870</xdr:rowOff>
    </xdr:to>
    <xdr:grpSp>
      <xdr:nvGrpSpPr>
        <xdr:cNvPr id="6" name="グループ化 5">
          <a:extLst>
            <a:ext uri="{FF2B5EF4-FFF2-40B4-BE49-F238E27FC236}">
              <a16:creationId xmlns:a16="http://schemas.microsoft.com/office/drawing/2014/main" id="{00000000-0008-0000-0500-000002000000}"/>
            </a:ext>
          </a:extLst>
        </xdr:cNvPr>
        <xdr:cNvGrpSpPr/>
      </xdr:nvGrpSpPr>
      <xdr:grpSpPr>
        <a:xfrm>
          <a:off x="2657766" y="838200"/>
          <a:ext cx="897394" cy="902870"/>
          <a:chOff x="141852" y="2457450"/>
          <a:chExt cx="897396" cy="902870"/>
        </a:xfrm>
      </xdr:grpSpPr>
      <xdr:sp macro="" textlink="">
        <xdr:nvSpPr>
          <xdr:cNvPr id="7" name="フローチャート: 処理 6">
            <a:extLst>
              <a:ext uri="{FF2B5EF4-FFF2-40B4-BE49-F238E27FC236}">
                <a16:creationId xmlns:a16="http://schemas.microsoft.com/office/drawing/2014/main" id="{00000000-0008-0000-0500-000003000000}"/>
              </a:ext>
            </a:extLst>
          </xdr:cNvPr>
          <xdr:cNvSpPr/>
        </xdr:nvSpPr>
        <xdr:spPr>
          <a:xfrm>
            <a:off x="141852" y="2979320"/>
            <a:ext cx="897396" cy="38100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en-US" altLang="ja-JP" sz="900">
                <a:solidFill>
                  <a:sysClr val="windowText" lastClr="000000"/>
                </a:solidFill>
                <a:latin typeface="メイリオ" panose="020B0604030504040204" pitchFamily="50" charset="-128"/>
                <a:ea typeface="メイリオ" panose="020B0604030504040204" pitchFamily="50" charset="-128"/>
              </a:rPr>
              <a:t>upk00002</a:t>
            </a: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メインメニュー</a:t>
            </a:r>
          </a:p>
        </xdr:txBody>
      </xdr:sp>
      <xdr:pic>
        <xdr:nvPicPr>
          <xdr:cNvPr id="8" name="図 7">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2457450"/>
            <a:ext cx="504825" cy="531395"/>
          </a:xfrm>
          <a:prstGeom prst="rect">
            <a:avLst/>
          </a:prstGeom>
        </xdr:spPr>
      </xdr:pic>
    </xdr:grpSp>
    <xdr:clientData/>
  </xdr:twoCellAnchor>
  <xdr:twoCellAnchor>
    <xdr:from>
      <xdr:col>1</xdr:col>
      <xdr:colOff>0</xdr:colOff>
      <xdr:row>7</xdr:row>
      <xdr:rowOff>76200</xdr:rowOff>
    </xdr:from>
    <xdr:to>
      <xdr:col>12</xdr:col>
      <xdr:colOff>2</xdr:colOff>
      <xdr:row>16</xdr:row>
      <xdr:rowOff>6569</xdr:rowOff>
    </xdr:to>
    <xdr:grpSp>
      <xdr:nvGrpSpPr>
        <xdr:cNvPr id="9" name="グループ化 8">
          <a:extLst>
            <a:ext uri="{FF2B5EF4-FFF2-40B4-BE49-F238E27FC236}">
              <a16:creationId xmlns:a16="http://schemas.microsoft.com/office/drawing/2014/main" id="{00000000-0008-0000-0500-000007000000}"/>
            </a:ext>
          </a:extLst>
        </xdr:cNvPr>
        <xdr:cNvGrpSpPr/>
      </xdr:nvGrpSpPr>
      <xdr:grpSpPr>
        <a:xfrm>
          <a:off x="180975" y="1485900"/>
          <a:ext cx="1990727" cy="1644869"/>
          <a:chOff x="3500923" y="1647825"/>
          <a:chExt cx="2273062" cy="1644869"/>
        </a:xfrm>
      </xdr:grpSpPr>
      <xdr:sp macro="" textlink="">
        <xdr:nvSpPr>
          <xdr:cNvPr id="10" name="円柱 9">
            <a:extLst>
              <a:ext uri="{FF2B5EF4-FFF2-40B4-BE49-F238E27FC236}">
                <a16:creationId xmlns:a16="http://schemas.microsoft.com/office/drawing/2014/main" id="{00000000-0008-0000-0500-000008000000}"/>
              </a:ext>
            </a:extLst>
          </xdr:cNvPr>
          <xdr:cNvSpPr/>
        </xdr:nvSpPr>
        <xdr:spPr bwMode="auto">
          <a:xfrm>
            <a:off x="3500923" y="2727349"/>
            <a:ext cx="2273060" cy="565345"/>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大日程部品番号リンク</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1" name="円柱 10">
            <a:extLst>
              <a:ext uri="{FF2B5EF4-FFF2-40B4-BE49-F238E27FC236}">
                <a16:creationId xmlns:a16="http://schemas.microsoft.com/office/drawing/2014/main" id="{00000000-0008-0000-0500-000009000000}"/>
              </a:ext>
            </a:extLst>
          </xdr:cNvPr>
          <xdr:cNvSpPr/>
        </xdr:nvSpPr>
        <xdr:spPr bwMode="auto">
          <a:xfrm>
            <a:off x="3500923" y="1870197"/>
            <a:ext cx="2273062" cy="986048"/>
          </a:xfrm>
          <a:prstGeom prst="can">
            <a:avLst>
              <a:gd name="adj" fmla="val 18886"/>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大日程部品番号リンク情報取得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圧造課用部品番号マスタ情報取得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 name="フローチャート: 処理 11">
            <a:extLst>
              <a:ext uri="{FF2B5EF4-FFF2-40B4-BE49-F238E27FC236}">
                <a16:creationId xmlns:a16="http://schemas.microsoft.com/office/drawing/2014/main" id="{00000000-0008-0000-0500-00000A000000}"/>
              </a:ext>
            </a:extLst>
          </xdr:cNvPr>
          <xdr:cNvSpPr/>
        </xdr:nvSpPr>
        <xdr:spPr>
          <a:xfrm>
            <a:off x="3500923" y="1647825"/>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upk_k60</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146959</xdr:colOff>
      <xdr:row>8</xdr:row>
      <xdr:rowOff>152400</xdr:rowOff>
    </xdr:from>
    <xdr:to>
      <xdr:col>16</xdr:col>
      <xdr:colOff>146959</xdr:colOff>
      <xdr:row>10</xdr:row>
      <xdr:rowOff>152400</xdr:rowOff>
    </xdr:to>
    <xdr:cxnSp macro="">
      <xdr:nvCxnSpPr>
        <xdr:cNvPr id="13" name="直線矢印コネクタ 12">
          <a:extLst>
            <a:ext uri="{FF2B5EF4-FFF2-40B4-BE49-F238E27FC236}">
              <a16:creationId xmlns:a16="http://schemas.microsoft.com/office/drawing/2014/main" id="{00000000-0008-0000-0500-00000F000000}"/>
            </a:ext>
          </a:extLst>
        </xdr:cNvPr>
        <xdr:cNvCxnSpPr>
          <a:stCxn id="17" idx="0"/>
        </xdr:cNvCxnSpPr>
      </xdr:nvCxnSpPr>
      <xdr:spPr>
        <a:xfrm flipV="1">
          <a:off x="3042559" y="1752600"/>
          <a:ext cx="0" cy="3810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39414</xdr:colOff>
      <xdr:row>11</xdr:row>
      <xdr:rowOff>105103</xdr:rowOff>
    </xdr:from>
    <xdr:to>
      <xdr:col>14</xdr:col>
      <xdr:colOff>102951</xdr:colOff>
      <xdr:row>11</xdr:row>
      <xdr:rowOff>133350</xdr:rowOff>
    </xdr:to>
    <xdr:cxnSp macro="">
      <xdr:nvCxnSpPr>
        <xdr:cNvPr id="14" name="直線矢印コネクタ 13">
          <a:extLst>
            <a:ext uri="{FF2B5EF4-FFF2-40B4-BE49-F238E27FC236}">
              <a16:creationId xmlns:a16="http://schemas.microsoft.com/office/drawing/2014/main" id="{00000000-0008-0000-0500-000014000000}"/>
            </a:ext>
          </a:extLst>
        </xdr:cNvPr>
        <xdr:cNvCxnSpPr/>
      </xdr:nvCxnSpPr>
      <xdr:spPr>
        <a:xfrm flipH="1" flipV="1">
          <a:off x="2030139" y="2276803"/>
          <a:ext cx="606462" cy="28247"/>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183931</xdr:colOff>
      <xdr:row>13</xdr:row>
      <xdr:rowOff>28578</xdr:rowOff>
    </xdr:from>
    <xdr:to>
      <xdr:col>14</xdr:col>
      <xdr:colOff>74375</xdr:colOff>
      <xdr:row>15</xdr:row>
      <xdr:rowOff>0</xdr:rowOff>
    </xdr:to>
    <xdr:cxnSp macro="">
      <xdr:nvCxnSpPr>
        <xdr:cNvPr id="15" name="直線矢印コネクタ 14">
          <a:extLst>
            <a:ext uri="{FF2B5EF4-FFF2-40B4-BE49-F238E27FC236}">
              <a16:creationId xmlns:a16="http://schemas.microsoft.com/office/drawing/2014/main" id="{00000000-0008-0000-0500-000015000000}"/>
            </a:ext>
          </a:extLst>
        </xdr:cNvPr>
        <xdr:cNvCxnSpPr/>
      </xdr:nvCxnSpPr>
      <xdr:spPr>
        <a:xfrm flipV="1">
          <a:off x="1993681" y="2581278"/>
          <a:ext cx="614344" cy="352422"/>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11058</xdr:colOff>
      <xdr:row>10</xdr:row>
      <xdr:rowOff>152400</xdr:rowOff>
    </xdr:from>
    <xdr:to>
      <xdr:col>21</xdr:col>
      <xdr:colOff>1</xdr:colOff>
      <xdr:row>15</xdr:row>
      <xdr:rowOff>177888</xdr:rowOff>
    </xdr:to>
    <xdr:grpSp>
      <xdr:nvGrpSpPr>
        <xdr:cNvPr id="16" name="グループ化 15"/>
        <xdr:cNvGrpSpPr/>
      </xdr:nvGrpSpPr>
      <xdr:grpSpPr>
        <a:xfrm>
          <a:off x="2363733" y="2133600"/>
          <a:ext cx="1436743" cy="977988"/>
          <a:chOff x="2271175" y="2135332"/>
          <a:chExt cx="1443669" cy="977988"/>
        </a:xfrm>
      </xdr:grpSpPr>
      <xdr:pic>
        <xdr:nvPicPr>
          <xdr:cNvPr id="17" name="図 16">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7883" y="2135332"/>
            <a:ext cx="651162" cy="571500"/>
          </a:xfrm>
          <a:prstGeom prst="rect">
            <a:avLst/>
          </a:prstGeom>
        </xdr:spPr>
      </xdr:pic>
      <xdr:sp macro="" textlink="$Z$2">
        <xdr:nvSpPr>
          <xdr:cNvPr id="18" name="フローチャート: 処理 17">
            <a:extLst>
              <a:ext uri="{FF2B5EF4-FFF2-40B4-BE49-F238E27FC236}">
                <a16:creationId xmlns:a16="http://schemas.microsoft.com/office/drawing/2014/main" id="{00000000-0008-0000-0500-000003000000}"/>
              </a:ext>
            </a:extLst>
          </xdr:cNvPr>
          <xdr:cNvSpPr/>
        </xdr:nvSpPr>
        <xdr:spPr>
          <a:xfrm>
            <a:off x="2507971" y="2657570"/>
            <a:ext cx="894987"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DCBE5B5D-FCBC-41FD-B21C-AAE090AA7FBA}" type="TxLink">
              <a:rPr kumimoji="1" lang="en-US" altLang="en-US" sz="900" b="0" i="0" u="none" strike="noStrike">
                <a:solidFill>
                  <a:srgbClr val="000000"/>
                </a:solidFill>
                <a:latin typeface="メイリオ"/>
                <a:ea typeface="メイリオ"/>
              </a:rPr>
              <a:pPr algn="ctr">
                <a:lnSpc>
                  <a:spcPts val="1080"/>
                </a:lnSpc>
              </a:pPr>
              <a:t>k4001003</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sp macro="" textlink="$AG$2">
        <xdr:nvSpPr>
          <xdr:cNvPr id="19" name="フローチャート: 処理 18">
            <a:extLst>
              <a:ext uri="{FF2B5EF4-FFF2-40B4-BE49-F238E27FC236}">
                <a16:creationId xmlns:a16="http://schemas.microsoft.com/office/drawing/2014/main" id="{00000000-0008-0000-0500-000003000000}"/>
              </a:ext>
            </a:extLst>
          </xdr:cNvPr>
          <xdr:cNvSpPr/>
        </xdr:nvSpPr>
        <xdr:spPr>
          <a:xfrm>
            <a:off x="2271175" y="2816988"/>
            <a:ext cx="1443669"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AC952E33-488A-4247-BF38-323F2B3357BB}" type="TxLink">
              <a:rPr kumimoji="1" lang="ja-JP" altLang="en-US" sz="900" b="0" i="0" u="none" strike="noStrike">
                <a:solidFill>
                  <a:srgbClr val="000000"/>
                </a:solidFill>
                <a:latin typeface="メイリオ"/>
                <a:ea typeface="メイリオ"/>
              </a:rPr>
              <a:pPr algn="ctr">
                <a:lnSpc>
                  <a:spcPts val="1080"/>
                </a:lnSpc>
              </a:pPr>
              <a:t>大日程部品番号リンク情報</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34</xdr:col>
      <xdr:colOff>0</xdr:colOff>
      <xdr:row>13</xdr:row>
      <xdr:rowOff>0</xdr:rowOff>
    </xdr:from>
    <xdr:to>
      <xdr:col>51</xdr:col>
      <xdr:colOff>0</xdr:colOff>
      <xdr:row>15</xdr:row>
      <xdr:rowOff>0</xdr:rowOff>
    </xdr:to>
    <xdr:cxnSp macro="">
      <xdr:nvCxnSpPr>
        <xdr:cNvPr id="20" name="直線コネクタ 19">
          <a:extLst>
            <a:ext uri="{FF2B5EF4-FFF2-40B4-BE49-F238E27FC236}">
              <a16:creationId xmlns:a16="http://schemas.microsoft.com/office/drawing/2014/main" id="{00000000-0008-0000-0500-00000D000000}"/>
            </a:ext>
          </a:extLst>
        </xdr:cNvPr>
        <xdr:cNvCxnSpPr/>
      </xdr:nvCxnSpPr>
      <xdr:spPr>
        <a:xfrm>
          <a:off x="6117167" y="2561167"/>
          <a:ext cx="3058583"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81</xdr:row>
      <xdr:rowOff>0</xdr:rowOff>
    </xdr:from>
    <xdr:to>
      <xdr:col>22</xdr:col>
      <xdr:colOff>0</xdr:colOff>
      <xdr:row>83</xdr:row>
      <xdr:rowOff>0</xdr:rowOff>
    </xdr:to>
    <xdr:cxnSp macro="">
      <xdr:nvCxnSpPr>
        <xdr:cNvPr id="21" name="直線コネクタ 20">
          <a:extLst>
            <a:ext uri="{FF2B5EF4-FFF2-40B4-BE49-F238E27FC236}">
              <a16:creationId xmlns:a16="http://schemas.microsoft.com/office/drawing/2014/main" id="{00000000-0008-0000-0500-00000E000000}"/>
            </a:ext>
          </a:extLst>
        </xdr:cNvPr>
        <xdr:cNvCxnSpPr/>
      </xdr:nvCxnSpPr>
      <xdr:spPr>
        <a:xfrm>
          <a:off x="2352675" y="16649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81</xdr:row>
      <xdr:rowOff>0</xdr:rowOff>
    </xdr:from>
    <xdr:to>
      <xdr:col>40</xdr:col>
      <xdr:colOff>0</xdr:colOff>
      <xdr:row>83</xdr:row>
      <xdr:rowOff>0</xdr:rowOff>
    </xdr:to>
    <xdr:cxnSp macro="">
      <xdr:nvCxnSpPr>
        <xdr:cNvPr id="22" name="直線コネクタ 21">
          <a:extLst>
            <a:ext uri="{FF2B5EF4-FFF2-40B4-BE49-F238E27FC236}">
              <a16:creationId xmlns:a16="http://schemas.microsoft.com/office/drawing/2014/main" id="{00000000-0008-0000-0500-00000E000000}"/>
            </a:ext>
          </a:extLst>
        </xdr:cNvPr>
        <xdr:cNvCxnSpPr/>
      </xdr:nvCxnSpPr>
      <xdr:spPr>
        <a:xfrm>
          <a:off x="5610225" y="16649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127000</xdr:colOff>
      <xdr:row>297</xdr:row>
      <xdr:rowOff>27518</xdr:rowOff>
    </xdr:from>
    <xdr:to>
      <xdr:col>31</xdr:col>
      <xdr:colOff>127000</xdr:colOff>
      <xdr:row>298</xdr:row>
      <xdr:rowOff>169334</xdr:rowOff>
    </xdr:to>
    <xdr:sp macro="" textlink="">
      <xdr:nvSpPr>
        <xdr:cNvPr id="23" name="三方向矢印 22"/>
        <xdr:cNvSpPr/>
      </xdr:nvSpPr>
      <xdr:spPr>
        <a:xfrm>
          <a:off x="1926167" y="56690685"/>
          <a:ext cx="3778250" cy="332316"/>
        </a:xfrm>
        <a:prstGeom prst="leftRightUpArrow">
          <a:avLst/>
        </a:prstGeom>
        <a:solidFill>
          <a:srgbClr val="FF0000">
            <a:alpha val="3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vert="horz" lIns="0" tIns="0" rIns="0" bIns="0" rtlCol="0" anchor="t" anchorCtr="0"/>
        <a:lstStyle/>
        <a:p>
          <a:pPr algn="l">
            <a:lnSpc>
              <a:spcPts val="1300"/>
            </a:lnSpc>
          </a:pPr>
          <a:endParaRPr kumimoji="1" lang="ja-JP" altLang="en-US" sz="900" b="0" cap="none" spc="0">
            <a:ln w="0"/>
            <a:solidFill>
              <a:srgbClr val="FF0000"/>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clientData/>
  </xdr:twoCellAnchor>
  <xdr:twoCellAnchor>
    <xdr:from>
      <xdr:col>17</xdr:col>
      <xdr:colOff>169332</xdr:colOff>
      <xdr:row>220</xdr:row>
      <xdr:rowOff>0</xdr:rowOff>
    </xdr:from>
    <xdr:to>
      <xdr:col>32</xdr:col>
      <xdr:colOff>0</xdr:colOff>
      <xdr:row>223</xdr:row>
      <xdr:rowOff>0</xdr:rowOff>
    </xdr:to>
    <xdr:cxnSp macro="">
      <xdr:nvCxnSpPr>
        <xdr:cNvPr id="24" name="直線コネクタ 23">
          <a:extLst>
            <a:ext uri="{FF2B5EF4-FFF2-40B4-BE49-F238E27FC236}">
              <a16:creationId xmlns:a16="http://schemas.microsoft.com/office/drawing/2014/main" id="{00000000-0008-0000-0500-00000D000000}"/>
            </a:ext>
          </a:extLst>
        </xdr:cNvPr>
        <xdr:cNvCxnSpPr/>
      </xdr:nvCxnSpPr>
      <xdr:spPr>
        <a:xfrm>
          <a:off x="3227915" y="41994667"/>
          <a:ext cx="2529418" cy="571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179915</xdr:colOff>
      <xdr:row>9</xdr:row>
      <xdr:rowOff>116413</xdr:rowOff>
    </xdr:from>
    <xdr:to>
      <xdr:col>31</xdr:col>
      <xdr:colOff>179915</xdr:colOff>
      <xdr:row>13</xdr:row>
      <xdr:rowOff>33291</xdr:rowOff>
    </xdr:to>
    <xdr:grpSp>
      <xdr:nvGrpSpPr>
        <xdr:cNvPr id="25" name="グループ化 24"/>
        <xdr:cNvGrpSpPr/>
      </xdr:nvGrpSpPr>
      <xdr:grpSpPr>
        <a:xfrm>
          <a:off x="3799415" y="1907113"/>
          <a:ext cx="1990725" cy="678878"/>
          <a:chOff x="3858536" y="1793328"/>
          <a:chExt cx="2027256" cy="678878"/>
        </a:xfrm>
      </xdr:grpSpPr>
      <xdr:sp macro="" textlink="">
        <xdr:nvSpPr>
          <xdr:cNvPr id="26" name="円柱 25">
            <a:extLst>
              <a:ext uri="{FF2B5EF4-FFF2-40B4-BE49-F238E27FC236}">
                <a16:creationId xmlns:a16="http://schemas.microsoft.com/office/drawing/2014/main" id="{00000000-0008-0000-0500-000008000000}"/>
              </a:ext>
            </a:extLst>
          </xdr:cNvPr>
          <xdr:cNvSpPr/>
        </xdr:nvSpPr>
        <xdr:spPr bwMode="auto">
          <a:xfrm>
            <a:off x="3858536" y="1999892"/>
            <a:ext cx="2023241" cy="472314"/>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処理ログ</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29" name="フローチャート: 処理 28">
            <a:extLst>
              <a:ext uri="{FF2B5EF4-FFF2-40B4-BE49-F238E27FC236}">
                <a16:creationId xmlns:a16="http://schemas.microsoft.com/office/drawing/2014/main" id="{00000000-0008-0000-0500-00000A000000}"/>
              </a:ext>
            </a:extLst>
          </xdr:cNvPr>
          <xdr:cNvSpPr/>
        </xdr:nvSpPr>
        <xdr:spPr>
          <a:xfrm>
            <a:off x="3858536" y="1793328"/>
            <a:ext cx="2027256"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main_masters</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18</xdr:col>
      <xdr:colOff>0</xdr:colOff>
      <xdr:row>12</xdr:row>
      <xdr:rowOff>0</xdr:rowOff>
    </xdr:from>
    <xdr:to>
      <xdr:col>20</xdr:col>
      <xdr:colOff>179916</xdr:colOff>
      <xdr:row>12</xdr:row>
      <xdr:rowOff>40550</xdr:rowOff>
    </xdr:to>
    <xdr:cxnSp macro="">
      <xdr:nvCxnSpPr>
        <xdr:cNvPr id="30" name="直線矢印コネクタ 29">
          <a:extLst>
            <a:ext uri="{FF2B5EF4-FFF2-40B4-BE49-F238E27FC236}">
              <a16:creationId xmlns:a16="http://schemas.microsoft.com/office/drawing/2014/main" id="{00000000-0008-0000-0500-000015000000}"/>
            </a:ext>
          </a:extLst>
        </xdr:cNvPr>
        <xdr:cNvCxnSpPr/>
      </xdr:nvCxnSpPr>
      <xdr:spPr>
        <a:xfrm flipH="1" flipV="1">
          <a:off x="3238500" y="2370667"/>
          <a:ext cx="539749" cy="4055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82</xdr:row>
      <xdr:rowOff>0</xdr:rowOff>
    </xdr:from>
    <xdr:to>
      <xdr:col>13</xdr:col>
      <xdr:colOff>0</xdr:colOff>
      <xdr:row>83</xdr:row>
      <xdr:rowOff>0</xdr:rowOff>
    </xdr:to>
    <xdr:cxnSp macro="">
      <xdr:nvCxnSpPr>
        <xdr:cNvPr id="32" name="直線コネクタ 31">
          <a:extLst>
            <a:ext uri="{FF2B5EF4-FFF2-40B4-BE49-F238E27FC236}">
              <a16:creationId xmlns:a16="http://schemas.microsoft.com/office/drawing/2014/main" id="{00000000-0008-0000-0500-00000E000000}"/>
            </a:ext>
          </a:extLst>
        </xdr:cNvPr>
        <xdr:cNvCxnSpPr/>
      </xdr:nvCxnSpPr>
      <xdr:spPr>
        <a:xfrm>
          <a:off x="723900" y="15316200"/>
          <a:ext cx="1628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21</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40767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74</xdr:row>
      <xdr:rowOff>0</xdr:rowOff>
    </xdr:from>
    <xdr:to>
      <xdr:col>50</xdr:col>
      <xdr:colOff>0</xdr:colOff>
      <xdr:row>75</xdr:row>
      <xdr:rowOff>0</xdr:rowOff>
    </xdr:to>
    <xdr:cxnSp macro="">
      <xdr:nvCxnSpPr>
        <xdr:cNvPr id="4" name="直線コネクタ 3">
          <a:extLst>
            <a:ext uri="{FF2B5EF4-FFF2-40B4-BE49-F238E27FC236}">
              <a16:creationId xmlns:a16="http://schemas.microsoft.com/office/drawing/2014/main" id="{00000000-0008-0000-0500-00000E000000}"/>
            </a:ext>
          </a:extLst>
        </xdr:cNvPr>
        <xdr:cNvCxnSpPr/>
      </xdr:nvCxnSpPr>
      <xdr:spPr>
        <a:xfrm>
          <a:off x="180975" y="14173200"/>
          <a:ext cx="8867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18</xdr:row>
      <xdr:rowOff>0</xdr:rowOff>
    </xdr:from>
    <xdr:to>
      <xdr:col>51</xdr:col>
      <xdr:colOff>0</xdr:colOff>
      <xdr:row>33</xdr:row>
      <xdr:rowOff>0</xdr:rowOff>
    </xdr:to>
    <xdr:cxnSp macro="">
      <xdr:nvCxnSpPr>
        <xdr:cNvPr id="5" name="直線コネクタ 4">
          <a:extLst>
            <a:ext uri="{FF2B5EF4-FFF2-40B4-BE49-F238E27FC236}">
              <a16:creationId xmlns:a16="http://schemas.microsoft.com/office/drawing/2014/main" id="{00000000-0008-0000-0500-00000D000000}"/>
            </a:ext>
          </a:extLst>
        </xdr:cNvPr>
        <xdr:cNvCxnSpPr/>
      </xdr:nvCxnSpPr>
      <xdr:spPr>
        <a:xfrm>
          <a:off x="6153150" y="3505200"/>
          <a:ext cx="3076575" cy="2857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124116</xdr:colOff>
      <xdr:row>4</xdr:row>
      <xdr:rowOff>0</xdr:rowOff>
    </xdr:from>
    <xdr:to>
      <xdr:col>19</xdr:col>
      <xdr:colOff>116635</xdr:colOff>
      <xdr:row>8</xdr:row>
      <xdr:rowOff>140870</xdr:rowOff>
    </xdr:to>
    <xdr:grpSp>
      <xdr:nvGrpSpPr>
        <xdr:cNvPr id="6" name="グループ化 5">
          <a:extLst>
            <a:ext uri="{FF2B5EF4-FFF2-40B4-BE49-F238E27FC236}">
              <a16:creationId xmlns:a16="http://schemas.microsoft.com/office/drawing/2014/main" id="{00000000-0008-0000-0500-000002000000}"/>
            </a:ext>
          </a:extLst>
        </xdr:cNvPr>
        <xdr:cNvGrpSpPr/>
      </xdr:nvGrpSpPr>
      <xdr:grpSpPr>
        <a:xfrm>
          <a:off x="2657766" y="838200"/>
          <a:ext cx="897394" cy="902870"/>
          <a:chOff x="141852" y="2457450"/>
          <a:chExt cx="897396" cy="902870"/>
        </a:xfrm>
      </xdr:grpSpPr>
      <xdr:sp macro="" textlink="">
        <xdr:nvSpPr>
          <xdr:cNvPr id="7" name="フローチャート: 処理 6">
            <a:extLst>
              <a:ext uri="{FF2B5EF4-FFF2-40B4-BE49-F238E27FC236}">
                <a16:creationId xmlns:a16="http://schemas.microsoft.com/office/drawing/2014/main" id="{00000000-0008-0000-0500-000003000000}"/>
              </a:ext>
            </a:extLst>
          </xdr:cNvPr>
          <xdr:cNvSpPr/>
        </xdr:nvSpPr>
        <xdr:spPr>
          <a:xfrm>
            <a:off x="141852" y="2979320"/>
            <a:ext cx="897396" cy="38100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en-US" altLang="ja-JP" sz="900">
                <a:solidFill>
                  <a:sysClr val="windowText" lastClr="000000"/>
                </a:solidFill>
                <a:latin typeface="メイリオ" panose="020B0604030504040204" pitchFamily="50" charset="-128"/>
                <a:ea typeface="メイリオ" panose="020B0604030504040204" pitchFamily="50" charset="-128"/>
              </a:rPr>
              <a:t>upk00002</a:t>
            </a: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メインメニュー</a:t>
            </a:r>
          </a:p>
        </xdr:txBody>
      </xdr:sp>
      <xdr:pic>
        <xdr:nvPicPr>
          <xdr:cNvPr id="8" name="図 7">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2457450"/>
            <a:ext cx="504825" cy="531395"/>
          </a:xfrm>
          <a:prstGeom prst="rect">
            <a:avLst/>
          </a:prstGeom>
        </xdr:spPr>
      </xdr:pic>
    </xdr:grpSp>
    <xdr:clientData/>
  </xdr:twoCellAnchor>
  <xdr:twoCellAnchor>
    <xdr:from>
      <xdr:col>1</xdr:col>
      <xdr:colOff>0</xdr:colOff>
      <xdr:row>7</xdr:row>
      <xdr:rowOff>76200</xdr:rowOff>
    </xdr:from>
    <xdr:to>
      <xdr:col>12</xdr:col>
      <xdr:colOff>2</xdr:colOff>
      <xdr:row>14</xdr:row>
      <xdr:rowOff>37991</xdr:rowOff>
    </xdr:to>
    <xdr:grpSp>
      <xdr:nvGrpSpPr>
        <xdr:cNvPr id="9" name="グループ化 8">
          <a:extLst>
            <a:ext uri="{FF2B5EF4-FFF2-40B4-BE49-F238E27FC236}">
              <a16:creationId xmlns:a16="http://schemas.microsoft.com/office/drawing/2014/main" id="{00000000-0008-0000-0500-000007000000}"/>
            </a:ext>
          </a:extLst>
        </xdr:cNvPr>
        <xdr:cNvGrpSpPr/>
      </xdr:nvGrpSpPr>
      <xdr:grpSpPr>
        <a:xfrm>
          <a:off x="180975" y="1485900"/>
          <a:ext cx="1990727" cy="1295291"/>
          <a:chOff x="3500923" y="1647825"/>
          <a:chExt cx="2273062" cy="1295291"/>
        </a:xfrm>
      </xdr:grpSpPr>
      <xdr:sp macro="" textlink="">
        <xdr:nvSpPr>
          <xdr:cNvPr id="10" name="円柱 9">
            <a:extLst>
              <a:ext uri="{FF2B5EF4-FFF2-40B4-BE49-F238E27FC236}">
                <a16:creationId xmlns:a16="http://schemas.microsoft.com/office/drawing/2014/main" id="{00000000-0008-0000-0500-000008000000}"/>
              </a:ext>
            </a:extLst>
          </xdr:cNvPr>
          <xdr:cNvSpPr/>
        </xdr:nvSpPr>
        <xdr:spPr bwMode="auto">
          <a:xfrm>
            <a:off x="3500923" y="2466578"/>
            <a:ext cx="2273060" cy="476538"/>
          </a:xfrm>
          <a:prstGeom prst="can">
            <a:avLst>
              <a:gd name="adj" fmla="val 3834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車種記号対照表</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1" name="円柱 10">
            <a:extLst>
              <a:ext uri="{FF2B5EF4-FFF2-40B4-BE49-F238E27FC236}">
                <a16:creationId xmlns:a16="http://schemas.microsoft.com/office/drawing/2014/main" id="{00000000-0008-0000-0500-000009000000}"/>
              </a:ext>
            </a:extLst>
          </xdr:cNvPr>
          <xdr:cNvSpPr/>
        </xdr:nvSpPr>
        <xdr:spPr bwMode="auto">
          <a:xfrm>
            <a:off x="3500923" y="2110222"/>
            <a:ext cx="2273062" cy="505998"/>
          </a:xfrm>
          <a:prstGeom prst="can">
            <a:avLst>
              <a:gd name="adj" fmla="val 39593"/>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車種記号対照表取得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 name="フローチャート: 処理 11">
            <a:extLst>
              <a:ext uri="{FF2B5EF4-FFF2-40B4-BE49-F238E27FC236}">
                <a16:creationId xmlns:a16="http://schemas.microsoft.com/office/drawing/2014/main" id="{00000000-0008-0000-0500-00000A000000}"/>
              </a:ext>
            </a:extLst>
          </xdr:cNvPr>
          <xdr:cNvSpPr/>
        </xdr:nvSpPr>
        <xdr:spPr>
          <a:xfrm>
            <a:off x="3500923" y="1647825"/>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upk_k60</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146959</xdr:colOff>
      <xdr:row>8</xdr:row>
      <xdr:rowOff>152400</xdr:rowOff>
    </xdr:from>
    <xdr:to>
      <xdr:col>16</xdr:col>
      <xdr:colOff>146959</xdr:colOff>
      <xdr:row>10</xdr:row>
      <xdr:rowOff>152400</xdr:rowOff>
    </xdr:to>
    <xdr:cxnSp macro="">
      <xdr:nvCxnSpPr>
        <xdr:cNvPr id="13" name="直線矢印コネクタ 12">
          <a:extLst>
            <a:ext uri="{FF2B5EF4-FFF2-40B4-BE49-F238E27FC236}">
              <a16:creationId xmlns:a16="http://schemas.microsoft.com/office/drawing/2014/main" id="{00000000-0008-0000-0500-00000F000000}"/>
            </a:ext>
          </a:extLst>
        </xdr:cNvPr>
        <xdr:cNvCxnSpPr>
          <a:stCxn id="17" idx="0"/>
        </xdr:cNvCxnSpPr>
      </xdr:nvCxnSpPr>
      <xdr:spPr>
        <a:xfrm flipV="1">
          <a:off x="3042559" y="1752600"/>
          <a:ext cx="0" cy="3810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39414</xdr:colOff>
      <xdr:row>11</xdr:row>
      <xdr:rowOff>105103</xdr:rowOff>
    </xdr:from>
    <xdr:to>
      <xdr:col>14</xdr:col>
      <xdr:colOff>102951</xdr:colOff>
      <xdr:row>11</xdr:row>
      <xdr:rowOff>133350</xdr:rowOff>
    </xdr:to>
    <xdr:cxnSp macro="">
      <xdr:nvCxnSpPr>
        <xdr:cNvPr id="14" name="直線矢印コネクタ 13">
          <a:extLst>
            <a:ext uri="{FF2B5EF4-FFF2-40B4-BE49-F238E27FC236}">
              <a16:creationId xmlns:a16="http://schemas.microsoft.com/office/drawing/2014/main" id="{00000000-0008-0000-0500-000014000000}"/>
            </a:ext>
          </a:extLst>
        </xdr:cNvPr>
        <xdr:cNvCxnSpPr/>
      </xdr:nvCxnSpPr>
      <xdr:spPr>
        <a:xfrm flipH="1" flipV="1">
          <a:off x="2030139" y="2276803"/>
          <a:ext cx="606462" cy="28247"/>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13</xdr:row>
      <xdr:rowOff>0</xdr:rowOff>
    </xdr:from>
    <xdr:to>
      <xdr:col>14</xdr:col>
      <xdr:colOff>74375</xdr:colOff>
      <xdr:row>13</xdr:row>
      <xdr:rowOff>28578</xdr:rowOff>
    </xdr:to>
    <xdr:cxnSp macro="">
      <xdr:nvCxnSpPr>
        <xdr:cNvPr id="15" name="直線矢印コネクタ 14">
          <a:extLst>
            <a:ext uri="{FF2B5EF4-FFF2-40B4-BE49-F238E27FC236}">
              <a16:creationId xmlns:a16="http://schemas.microsoft.com/office/drawing/2014/main" id="{00000000-0008-0000-0500-000015000000}"/>
            </a:ext>
          </a:extLst>
        </xdr:cNvPr>
        <xdr:cNvCxnSpPr/>
      </xdr:nvCxnSpPr>
      <xdr:spPr>
        <a:xfrm>
          <a:off x="1975757" y="2552700"/>
          <a:ext cx="613218" cy="28578"/>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11058</xdr:colOff>
      <xdr:row>10</xdr:row>
      <xdr:rowOff>152400</xdr:rowOff>
    </xdr:from>
    <xdr:to>
      <xdr:col>21</xdr:col>
      <xdr:colOff>1</xdr:colOff>
      <xdr:row>15</xdr:row>
      <xdr:rowOff>177888</xdr:rowOff>
    </xdr:to>
    <xdr:grpSp>
      <xdr:nvGrpSpPr>
        <xdr:cNvPr id="16" name="グループ化 15"/>
        <xdr:cNvGrpSpPr/>
      </xdr:nvGrpSpPr>
      <xdr:grpSpPr>
        <a:xfrm>
          <a:off x="2363733" y="2133600"/>
          <a:ext cx="1436743" cy="977988"/>
          <a:chOff x="2271175" y="2135332"/>
          <a:chExt cx="1443669" cy="977988"/>
        </a:xfrm>
      </xdr:grpSpPr>
      <xdr:pic>
        <xdr:nvPicPr>
          <xdr:cNvPr id="17" name="図 16">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7883" y="2135332"/>
            <a:ext cx="651162" cy="571500"/>
          </a:xfrm>
          <a:prstGeom prst="rect">
            <a:avLst/>
          </a:prstGeom>
        </xdr:spPr>
      </xdr:pic>
      <xdr:sp macro="" textlink="$Z$2">
        <xdr:nvSpPr>
          <xdr:cNvPr id="18" name="フローチャート: 処理 17">
            <a:extLst>
              <a:ext uri="{FF2B5EF4-FFF2-40B4-BE49-F238E27FC236}">
                <a16:creationId xmlns:a16="http://schemas.microsoft.com/office/drawing/2014/main" id="{00000000-0008-0000-0500-000003000000}"/>
              </a:ext>
            </a:extLst>
          </xdr:cNvPr>
          <xdr:cNvSpPr/>
        </xdr:nvSpPr>
        <xdr:spPr>
          <a:xfrm>
            <a:off x="2507971" y="2657570"/>
            <a:ext cx="894987"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B4F2B550-AE6B-4DCD-841F-54BCE94A21FE}" type="TxLink">
              <a:rPr kumimoji="1" lang="en-US" altLang="en-US" sz="900" b="0" i="0" u="none" strike="noStrike">
                <a:solidFill>
                  <a:srgbClr val="000000"/>
                </a:solidFill>
                <a:latin typeface="メイリオ"/>
                <a:ea typeface="メイリオ"/>
              </a:rPr>
              <a:pPr algn="ctr">
                <a:lnSpc>
                  <a:spcPts val="1080"/>
                </a:lnSpc>
              </a:pPr>
              <a:t>k4001004</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sp macro="" textlink="$AG$2">
        <xdr:nvSpPr>
          <xdr:cNvPr id="19" name="フローチャート: 処理 18">
            <a:extLst>
              <a:ext uri="{FF2B5EF4-FFF2-40B4-BE49-F238E27FC236}">
                <a16:creationId xmlns:a16="http://schemas.microsoft.com/office/drawing/2014/main" id="{00000000-0008-0000-0500-000003000000}"/>
              </a:ext>
            </a:extLst>
          </xdr:cNvPr>
          <xdr:cNvSpPr/>
        </xdr:nvSpPr>
        <xdr:spPr>
          <a:xfrm>
            <a:off x="2271175" y="2816988"/>
            <a:ext cx="1443669"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EA571406-49EB-42AD-80F5-067116983E01}" type="TxLink">
              <a:rPr kumimoji="1" lang="ja-JP" altLang="en-US" sz="900" b="0" i="0" u="none" strike="noStrike">
                <a:solidFill>
                  <a:srgbClr val="000000"/>
                </a:solidFill>
                <a:latin typeface="メイリオ"/>
                <a:ea typeface="メイリオ"/>
              </a:rPr>
              <a:pPr algn="ctr">
                <a:lnSpc>
                  <a:spcPts val="1080"/>
                </a:lnSpc>
              </a:pPr>
              <a:t>車種記号対照情報</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34</xdr:col>
      <xdr:colOff>0</xdr:colOff>
      <xdr:row>12</xdr:row>
      <xdr:rowOff>0</xdr:rowOff>
    </xdr:from>
    <xdr:to>
      <xdr:col>51</xdr:col>
      <xdr:colOff>0</xdr:colOff>
      <xdr:row>15</xdr:row>
      <xdr:rowOff>0</xdr:rowOff>
    </xdr:to>
    <xdr:cxnSp macro="">
      <xdr:nvCxnSpPr>
        <xdr:cNvPr id="20" name="直線コネクタ 19">
          <a:extLst>
            <a:ext uri="{FF2B5EF4-FFF2-40B4-BE49-F238E27FC236}">
              <a16:creationId xmlns:a16="http://schemas.microsoft.com/office/drawing/2014/main" id="{00000000-0008-0000-0500-00000D000000}"/>
            </a:ext>
          </a:extLst>
        </xdr:cNvPr>
        <xdr:cNvCxnSpPr/>
      </xdr:nvCxnSpPr>
      <xdr:spPr>
        <a:xfrm>
          <a:off x="6153150" y="2362200"/>
          <a:ext cx="3076575" cy="571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81</xdr:row>
      <xdr:rowOff>0</xdr:rowOff>
    </xdr:from>
    <xdr:to>
      <xdr:col>22</xdr:col>
      <xdr:colOff>0</xdr:colOff>
      <xdr:row>83</xdr:row>
      <xdr:rowOff>0</xdr:rowOff>
    </xdr:to>
    <xdr:cxnSp macro="">
      <xdr:nvCxnSpPr>
        <xdr:cNvPr id="21" name="直線コネクタ 20">
          <a:extLst>
            <a:ext uri="{FF2B5EF4-FFF2-40B4-BE49-F238E27FC236}">
              <a16:creationId xmlns:a16="http://schemas.microsoft.com/office/drawing/2014/main" id="{00000000-0008-0000-0500-00000E000000}"/>
            </a:ext>
          </a:extLst>
        </xdr:cNvPr>
        <xdr:cNvCxnSpPr/>
      </xdr:nvCxnSpPr>
      <xdr:spPr>
        <a:xfrm>
          <a:off x="2352675" y="15506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0</xdr:colOff>
      <xdr:row>81</xdr:row>
      <xdr:rowOff>0</xdr:rowOff>
    </xdr:from>
    <xdr:to>
      <xdr:col>40</xdr:col>
      <xdr:colOff>0</xdr:colOff>
      <xdr:row>83</xdr:row>
      <xdr:rowOff>0</xdr:rowOff>
    </xdr:to>
    <xdr:cxnSp macro="">
      <xdr:nvCxnSpPr>
        <xdr:cNvPr id="22" name="直線コネクタ 21">
          <a:extLst>
            <a:ext uri="{FF2B5EF4-FFF2-40B4-BE49-F238E27FC236}">
              <a16:creationId xmlns:a16="http://schemas.microsoft.com/office/drawing/2014/main" id="{00000000-0008-0000-0500-00000E000000}"/>
            </a:ext>
          </a:extLst>
        </xdr:cNvPr>
        <xdr:cNvCxnSpPr/>
      </xdr:nvCxnSpPr>
      <xdr:spPr>
        <a:xfrm>
          <a:off x="5610225" y="15506700"/>
          <a:ext cx="1628775"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169332</xdr:colOff>
      <xdr:row>215</xdr:row>
      <xdr:rowOff>0</xdr:rowOff>
    </xdr:from>
    <xdr:to>
      <xdr:col>32</xdr:col>
      <xdr:colOff>0</xdr:colOff>
      <xdr:row>218</xdr:row>
      <xdr:rowOff>0</xdr:rowOff>
    </xdr:to>
    <xdr:cxnSp macro="">
      <xdr:nvCxnSpPr>
        <xdr:cNvPr id="24" name="直線コネクタ 23">
          <a:extLst>
            <a:ext uri="{FF2B5EF4-FFF2-40B4-BE49-F238E27FC236}">
              <a16:creationId xmlns:a16="http://schemas.microsoft.com/office/drawing/2014/main" id="{00000000-0008-0000-0500-00000D000000}"/>
            </a:ext>
          </a:extLst>
        </xdr:cNvPr>
        <xdr:cNvCxnSpPr/>
      </xdr:nvCxnSpPr>
      <xdr:spPr>
        <a:xfrm>
          <a:off x="3245907" y="41986200"/>
          <a:ext cx="2545293" cy="571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301</xdr:colOff>
      <xdr:row>9</xdr:row>
      <xdr:rowOff>0</xdr:rowOff>
    </xdr:from>
    <xdr:to>
      <xdr:col>31</xdr:col>
      <xdr:colOff>179613</xdr:colOff>
      <xdr:row>12</xdr:row>
      <xdr:rowOff>118529</xdr:rowOff>
    </xdr:to>
    <xdr:grpSp>
      <xdr:nvGrpSpPr>
        <xdr:cNvPr id="25" name="グループ化 24"/>
        <xdr:cNvGrpSpPr/>
      </xdr:nvGrpSpPr>
      <xdr:grpSpPr>
        <a:xfrm>
          <a:off x="3800776" y="1790700"/>
          <a:ext cx="1989062" cy="690029"/>
          <a:chOff x="3858536" y="1793328"/>
          <a:chExt cx="2027256" cy="690029"/>
        </a:xfrm>
      </xdr:grpSpPr>
      <xdr:sp macro="" textlink="">
        <xdr:nvSpPr>
          <xdr:cNvPr id="26" name="円柱 25">
            <a:extLst>
              <a:ext uri="{FF2B5EF4-FFF2-40B4-BE49-F238E27FC236}">
                <a16:creationId xmlns:a16="http://schemas.microsoft.com/office/drawing/2014/main" id="{00000000-0008-0000-0500-000008000000}"/>
              </a:ext>
            </a:extLst>
          </xdr:cNvPr>
          <xdr:cNvSpPr/>
        </xdr:nvSpPr>
        <xdr:spPr bwMode="auto">
          <a:xfrm>
            <a:off x="3858536" y="2011043"/>
            <a:ext cx="2023241" cy="472314"/>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処理ログ</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29" name="フローチャート: 処理 28">
            <a:extLst>
              <a:ext uri="{FF2B5EF4-FFF2-40B4-BE49-F238E27FC236}">
                <a16:creationId xmlns:a16="http://schemas.microsoft.com/office/drawing/2014/main" id="{00000000-0008-0000-0500-00000A000000}"/>
              </a:ext>
            </a:extLst>
          </xdr:cNvPr>
          <xdr:cNvSpPr/>
        </xdr:nvSpPr>
        <xdr:spPr>
          <a:xfrm>
            <a:off x="3858536" y="1793328"/>
            <a:ext cx="2027256"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main_masters</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17</xdr:col>
      <xdr:colOff>99484</xdr:colOff>
      <xdr:row>11</xdr:row>
      <xdr:rowOff>161464</xdr:rowOff>
    </xdr:from>
    <xdr:to>
      <xdr:col>20</xdr:col>
      <xdr:colOff>179915</xdr:colOff>
      <xdr:row>12</xdr:row>
      <xdr:rowOff>1</xdr:rowOff>
    </xdr:to>
    <xdr:cxnSp macro="">
      <xdr:nvCxnSpPr>
        <xdr:cNvPr id="31" name="直線矢印コネクタ 30">
          <a:extLst>
            <a:ext uri="{FF2B5EF4-FFF2-40B4-BE49-F238E27FC236}">
              <a16:creationId xmlns:a16="http://schemas.microsoft.com/office/drawing/2014/main" id="{00000000-0008-0000-0500-000015000000}"/>
            </a:ext>
          </a:extLst>
        </xdr:cNvPr>
        <xdr:cNvCxnSpPr/>
      </xdr:nvCxnSpPr>
      <xdr:spPr>
        <a:xfrm flipV="1">
          <a:off x="3176059" y="2333164"/>
          <a:ext cx="623356" cy="29037"/>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21</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40767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130</xdr:row>
      <xdr:rowOff>0</xdr:rowOff>
    </xdr:from>
    <xdr:to>
      <xdr:col>50</xdr:col>
      <xdr:colOff>0</xdr:colOff>
      <xdr:row>131</xdr:row>
      <xdr:rowOff>0</xdr:rowOff>
    </xdr:to>
    <xdr:cxnSp macro="">
      <xdr:nvCxnSpPr>
        <xdr:cNvPr id="4" name="直線コネクタ 3">
          <a:extLst>
            <a:ext uri="{FF2B5EF4-FFF2-40B4-BE49-F238E27FC236}">
              <a16:creationId xmlns:a16="http://schemas.microsoft.com/office/drawing/2014/main" id="{00000000-0008-0000-0500-00000E000000}"/>
            </a:ext>
          </a:extLst>
        </xdr:cNvPr>
        <xdr:cNvCxnSpPr/>
      </xdr:nvCxnSpPr>
      <xdr:spPr>
        <a:xfrm>
          <a:off x="180975" y="14173200"/>
          <a:ext cx="8867775"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31750</xdr:colOff>
      <xdr:row>22</xdr:row>
      <xdr:rowOff>116416</xdr:rowOff>
    </xdr:from>
    <xdr:to>
      <xdr:col>51</xdr:col>
      <xdr:colOff>0</xdr:colOff>
      <xdr:row>33</xdr:row>
      <xdr:rowOff>0</xdr:rowOff>
    </xdr:to>
    <xdr:cxnSp macro="">
      <xdr:nvCxnSpPr>
        <xdr:cNvPr id="5" name="直線コネクタ 4">
          <a:extLst>
            <a:ext uri="{FF2B5EF4-FFF2-40B4-BE49-F238E27FC236}">
              <a16:creationId xmlns:a16="http://schemas.microsoft.com/office/drawing/2014/main" id="{00000000-0008-0000-0500-00000D000000}"/>
            </a:ext>
          </a:extLst>
        </xdr:cNvPr>
        <xdr:cNvCxnSpPr/>
      </xdr:nvCxnSpPr>
      <xdr:spPr>
        <a:xfrm>
          <a:off x="6148917" y="4392083"/>
          <a:ext cx="3026833" cy="197908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63498</xdr:colOff>
      <xdr:row>2</xdr:row>
      <xdr:rowOff>158757</xdr:rowOff>
    </xdr:from>
    <xdr:to>
      <xdr:col>19</xdr:col>
      <xdr:colOff>56017</xdr:colOff>
      <xdr:row>7</xdr:row>
      <xdr:rowOff>109127</xdr:rowOff>
    </xdr:to>
    <xdr:grpSp>
      <xdr:nvGrpSpPr>
        <xdr:cNvPr id="6" name="グループ化 5">
          <a:extLst>
            <a:ext uri="{FF2B5EF4-FFF2-40B4-BE49-F238E27FC236}">
              <a16:creationId xmlns:a16="http://schemas.microsoft.com/office/drawing/2014/main" id="{00000000-0008-0000-0500-000002000000}"/>
            </a:ext>
          </a:extLst>
        </xdr:cNvPr>
        <xdr:cNvGrpSpPr/>
      </xdr:nvGrpSpPr>
      <xdr:grpSpPr>
        <a:xfrm>
          <a:off x="2582331" y="624424"/>
          <a:ext cx="892103" cy="902870"/>
          <a:chOff x="141852" y="2457450"/>
          <a:chExt cx="897396" cy="902870"/>
        </a:xfrm>
      </xdr:grpSpPr>
      <xdr:sp macro="" textlink="">
        <xdr:nvSpPr>
          <xdr:cNvPr id="7" name="フローチャート: 処理 6">
            <a:extLst>
              <a:ext uri="{FF2B5EF4-FFF2-40B4-BE49-F238E27FC236}">
                <a16:creationId xmlns:a16="http://schemas.microsoft.com/office/drawing/2014/main" id="{00000000-0008-0000-0500-000003000000}"/>
              </a:ext>
            </a:extLst>
          </xdr:cNvPr>
          <xdr:cNvSpPr/>
        </xdr:nvSpPr>
        <xdr:spPr>
          <a:xfrm>
            <a:off x="141852" y="2979320"/>
            <a:ext cx="897396" cy="38100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en-US" altLang="ja-JP" sz="900">
                <a:solidFill>
                  <a:sysClr val="windowText" lastClr="000000"/>
                </a:solidFill>
                <a:latin typeface="メイリオ" panose="020B0604030504040204" pitchFamily="50" charset="-128"/>
                <a:ea typeface="メイリオ" panose="020B0604030504040204" pitchFamily="50" charset="-128"/>
              </a:rPr>
              <a:t>upk00002</a:t>
            </a: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メインメニュー</a:t>
            </a:r>
          </a:p>
        </xdr:txBody>
      </xdr:sp>
      <xdr:pic>
        <xdr:nvPicPr>
          <xdr:cNvPr id="8" name="図 7">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2457450"/>
            <a:ext cx="504825" cy="531395"/>
          </a:xfrm>
          <a:prstGeom prst="rect">
            <a:avLst/>
          </a:prstGeom>
        </xdr:spPr>
      </xdr:pic>
    </xdr:grpSp>
    <xdr:clientData/>
  </xdr:twoCellAnchor>
  <xdr:twoCellAnchor>
    <xdr:from>
      <xdr:col>1</xdr:col>
      <xdr:colOff>0</xdr:colOff>
      <xdr:row>6</xdr:row>
      <xdr:rowOff>64997</xdr:rowOff>
    </xdr:from>
    <xdr:to>
      <xdr:col>12</xdr:col>
      <xdr:colOff>2</xdr:colOff>
      <xdr:row>11</xdr:row>
      <xdr:rowOff>186171</xdr:rowOff>
    </xdr:to>
    <xdr:grpSp>
      <xdr:nvGrpSpPr>
        <xdr:cNvPr id="9" name="グループ化 8">
          <a:extLst>
            <a:ext uri="{FF2B5EF4-FFF2-40B4-BE49-F238E27FC236}">
              <a16:creationId xmlns:a16="http://schemas.microsoft.com/office/drawing/2014/main" id="{00000000-0008-0000-0500-000007000000}"/>
            </a:ext>
          </a:extLst>
        </xdr:cNvPr>
        <xdr:cNvGrpSpPr/>
      </xdr:nvGrpSpPr>
      <xdr:grpSpPr>
        <a:xfrm>
          <a:off x="179917" y="1292664"/>
          <a:ext cx="1979085" cy="1073674"/>
          <a:chOff x="3500923" y="1869442"/>
          <a:chExt cx="2273062" cy="1073674"/>
        </a:xfrm>
      </xdr:grpSpPr>
      <xdr:sp macro="" textlink="">
        <xdr:nvSpPr>
          <xdr:cNvPr id="10" name="円柱 9">
            <a:extLst>
              <a:ext uri="{FF2B5EF4-FFF2-40B4-BE49-F238E27FC236}">
                <a16:creationId xmlns:a16="http://schemas.microsoft.com/office/drawing/2014/main" id="{00000000-0008-0000-0500-000008000000}"/>
              </a:ext>
            </a:extLst>
          </xdr:cNvPr>
          <xdr:cNvSpPr/>
        </xdr:nvSpPr>
        <xdr:spPr bwMode="auto">
          <a:xfrm>
            <a:off x="3500923" y="2466578"/>
            <a:ext cx="2273060" cy="476538"/>
          </a:xfrm>
          <a:prstGeom prst="can">
            <a:avLst>
              <a:gd name="adj" fmla="val 3834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ja-JP" sz="900" b="0">
                <a:effectLst/>
                <a:latin typeface="メイリオ" panose="020B0604030504040204" pitchFamily="50" charset="-128"/>
                <a:ea typeface="メイリオ" panose="020B0604030504040204" pitchFamily="50" charset="-128"/>
                <a:cs typeface="+mn-cs"/>
              </a:rPr>
              <a:t>金型保守情報</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1" name="円柱 10">
            <a:extLst>
              <a:ext uri="{FF2B5EF4-FFF2-40B4-BE49-F238E27FC236}">
                <a16:creationId xmlns:a16="http://schemas.microsoft.com/office/drawing/2014/main" id="{00000000-0008-0000-0500-000009000000}"/>
              </a:ext>
            </a:extLst>
          </xdr:cNvPr>
          <xdr:cNvSpPr/>
        </xdr:nvSpPr>
        <xdr:spPr bwMode="auto">
          <a:xfrm>
            <a:off x="3500923" y="2110222"/>
            <a:ext cx="2273062" cy="505998"/>
          </a:xfrm>
          <a:prstGeom prst="can">
            <a:avLst>
              <a:gd name="adj" fmla="val 39593"/>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algn="l">
              <a:lnSpc>
                <a:spcPts val="1400"/>
              </a:lnSpc>
            </a:pPr>
            <a:r>
              <a:rPr kumimoji="1" lang="ja-JP" altLang="en-US" sz="900" b="0">
                <a:solidFill>
                  <a:sysClr val="windowText" lastClr="000000"/>
                </a:solidFill>
                <a:latin typeface="メイリオ" panose="020B0604030504040204" pitchFamily="50" charset="-128"/>
                <a:ea typeface="メイリオ" panose="020B0604030504040204" pitchFamily="50" charset="-128"/>
              </a:rPr>
              <a:t>金型保守情報取得</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 name="フローチャート: 処理 11">
            <a:extLst>
              <a:ext uri="{FF2B5EF4-FFF2-40B4-BE49-F238E27FC236}">
                <a16:creationId xmlns:a16="http://schemas.microsoft.com/office/drawing/2014/main" id="{00000000-0008-0000-0500-00000A000000}"/>
              </a:ext>
            </a:extLst>
          </xdr:cNvPr>
          <xdr:cNvSpPr/>
        </xdr:nvSpPr>
        <xdr:spPr>
          <a:xfrm>
            <a:off x="3500923" y="1869442"/>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upk_k60</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146323</xdr:colOff>
      <xdr:row>7</xdr:row>
      <xdr:rowOff>26551</xdr:rowOff>
    </xdr:from>
    <xdr:to>
      <xdr:col>16</xdr:col>
      <xdr:colOff>149716</xdr:colOff>
      <xdr:row>8</xdr:row>
      <xdr:rowOff>110080</xdr:rowOff>
    </xdr:to>
    <xdr:cxnSp macro="">
      <xdr:nvCxnSpPr>
        <xdr:cNvPr id="13" name="直線矢印コネクタ 12">
          <a:extLst>
            <a:ext uri="{FF2B5EF4-FFF2-40B4-BE49-F238E27FC236}">
              <a16:creationId xmlns:a16="http://schemas.microsoft.com/office/drawing/2014/main" id="{00000000-0008-0000-0500-00000F000000}"/>
            </a:ext>
          </a:extLst>
        </xdr:cNvPr>
        <xdr:cNvCxnSpPr>
          <a:stCxn id="17" idx="0"/>
        </xdr:cNvCxnSpPr>
      </xdr:nvCxnSpPr>
      <xdr:spPr>
        <a:xfrm flipV="1">
          <a:off x="3024990" y="1444718"/>
          <a:ext cx="3393" cy="274029"/>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39414</xdr:colOff>
      <xdr:row>9</xdr:row>
      <xdr:rowOff>62783</xdr:rowOff>
    </xdr:from>
    <xdr:to>
      <xdr:col>14</xdr:col>
      <xdr:colOff>102951</xdr:colOff>
      <xdr:row>9</xdr:row>
      <xdr:rowOff>91030</xdr:rowOff>
    </xdr:to>
    <xdr:cxnSp macro="">
      <xdr:nvCxnSpPr>
        <xdr:cNvPr id="14" name="直線矢印コネクタ 13">
          <a:extLst>
            <a:ext uri="{FF2B5EF4-FFF2-40B4-BE49-F238E27FC236}">
              <a16:creationId xmlns:a16="http://schemas.microsoft.com/office/drawing/2014/main" id="{00000000-0008-0000-0500-000014000000}"/>
            </a:ext>
          </a:extLst>
        </xdr:cNvPr>
        <xdr:cNvCxnSpPr/>
      </xdr:nvCxnSpPr>
      <xdr:spPr>
        <a:xfrm flipH="1" flipV="1">
          <a:off x="2018497" y="1861950"/>
          <a:ext cx="603287" cy="28247"/>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148180</xdr:rowOff>
    </xdr:from>
    <xdr:to>
      <xdr:col>14</xdr:col>
      <xdr:colOff>74375</xdr:colOff>
      <xdr:row>10</xdr:row>
      <xdr:rowOff>176758</xdr:rowOff>
    </xdr:to>
    <xdr:cxnSp macro="">
      <xdr:nvCxnSpPr>
        <xdr:cNvPr id="15" name="直線矢印コネクタ 14">
          <a:extLst>
            <a:ext uri="{FF2B5EF4-FFF2-40B4-BE49-F238E27FC236}">
              <a16:creationId xmlns:a16="http://schemas.microsoft.com/office/drawing/2014/main" id="{00000000-0008-0000-0500-000015000000}"/>
            </a:ext>
          </a:extLst>
        </xdr:cNvPr>
        <xdr:cNvCxnSpPr/>
      </xdr:nvCxnSpPr>
      <xdr:spPr>
        <a:xfrm>
          <a:off x="1979083" y="2137847"/>
          <a:ext cx="614125" cy="28578"/>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11058</xdr:colOff>
      <xdr:row>8</xdr:row>
      <xdr:rowOff>110080</xdr:rowOff>
    </xdr:from>
    <xdr:to>
      <xdr:col>21</xdr:col>
      <xdr:colOff>1</xdr:colOff>
      <xdr:row>13</xdr:row>
      <xdr:rowOff>135568</xdr:rowOff>
    </xdr:to>
    <xdr:grpSp>
      <xdr:nvGrpSpPr>
        <xdr:cNvPr id="16" name="グループ化 15"/>
        <xdr:cNvGrpSpPr/>
      </xdr:nvGrpSpPr>
      <xdr:grpSpPr>
        <a:xfrm>
          <a:off x="2349975" y="1718747"/>
          <a:ext cx="1428276" cy="977988"/>
          <a:chOff x="2271175" y="2135332"/>
          <a:chExt cx="1443669" cy="977988"/>
        </a:xfrm>
      </xdr:grpSpPr>
      <xdr:pic>
        <xdr:nvPicPr>
          <xdr:cNvPr id="17" name="図 16">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7883" y="2135332"/>
            <a:ext cx="651162" cy="571500"/>
          </a:xfrm>
          <a:prstGeom prst="rect">
            <a:avLst/>
          </a:prstGeom>
        </xdr:spPr>
      </xdr:pic>
      <xdr:sp macro="" textlink="$Z$2">
        <xdr:nvSpPr>
          <xdr:cNvPr id="18" name="フローチャート: 処理 17">
            <a:extLst>
              <a:ext uri="{FF2B5EF4-FFF2-40B4-BE49-F238E27FC236}">
                <a16:creationId xmlns:a16="http://schemas.microsoft.com/office/drawing/2014/main" id="{00000000-0008-0000-0500-000003000000}"/>
              </a:ext>
            </a:extLst>
          </xdr:cNvPr>
          <xdr:cNvSpPr/>
        </xdr:nvSpPr>
        <xdr:spPr>
          <a:xfrm>
            <a:off x="2507971" y="2657570"/>
            <a:ext cx="894987"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B4F2B550-AE6B-4DCD-841F-54BCE94A21FE}" type="TxLink">
              <a:rPr kumimoji="1" lang="en-US" altLang="en-US" sz="900" b="0" i="0" u="none" strike="noStrike">
                <a:solidFill>
                  <a:srgbClr val="000000"/>
                </a:solidFill>
                <a:latin typeface="メイリオ"/>
                <a:ea typeface="メイリオ"/>
              </a:rPr>
              <a:pPr algn="ctr">
                <a:lnSpc>
                  <a:spcPts val="1080"/>
                </a:lnSpc>
              </a:pPr>
              <a:t>k4002001</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sp macro="" textlink="$AG$2">
        <xdr:nvSpPr>
          <xdr:cNvPr id="19" name="フローチャート: 処理 18">
            <a:extLst>
              <a:ext uri="{FF2B5EF4-FFF2-40B4-BE49-F238E27FC236}">
                <a16:creationId xmlns:a16="http://schemas.microsoft.com/office/drawing/2014/main" id="{00000000-0008-0000-0500-000003000000}"/>
              </a:ext>
            </a:extLst>
          </xdr:cNvPr>
          <xdr:cNvSpPr/>
        </xdr:nvSpPr>
        <xdr:spPr>
          <a:xfrm>
            <a:off x="2271175" y="2816988"/>
            <a:ext cx="1443669" cy="296332"/>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EA571406-49EB-42AD-80F5-067116983E01}" type="TxLink">
              <a:rPr kumimoji="1" lang="ja-JP" altLang="en-US" sz="900" b="0" i="0" u="none" strike="noStrike">
                <a:solidFill>
                  <a:srgbClr val="000000"/>
                </a:solidFill>
                <a:latin typeface="メイリオ"/>
                <a:ea typeface="メイリオ"/>
              </a:rPr>
              <a:pPr algn="ctr">
                <a:lnSpc>
                  <a:spcPts val="1080"/>
                </a:lnSpc>
              </a:pPr>
              <a:t>金型保守計画管理</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34</xdr:col>
      <xdr:colOff>0</xdr:colOff>
      <xdr:row>14</xdr:row>
      <xdr:rowOff>0</xdr:rowOff>
    </xdr:from>
    <xdr:to>
      <xdr:col>51</xdr:col>
      <xdr:colOff>0</xdr:colOff>
      <xdr:row>15</xdr:row>
      <xdr:rowOff>0</xdr:rowOff>
    </xdr:to>
    <xdr:cxnSp macro="">
      <xdr:nvCxnSpPr>
        <xdr:cNvPr id="20" name="直線コネクタ 19">
          <a:extLst>
            <a:ext uri="{FF2B5EF4-FFF2-40B4-BE49-F238E27FC236}">
              <a16:creationId xmlns:a16="http://schemas.microsoft.com/office/drawing/2014/main" id="{00000000-0008-0000-0500-00000D000000}"/>
            </a:ext>
          </a:extLst>
        </xdr:cNvPr>
        <xdr:cNvCxnSpPr/>
      </xdr:nvCxnSpPr>
      <xdr:spPr>
        <a:xfrm>
          <a:off x="6117167" y="2751667"/>
          <a:ext cx="3058583"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0</xdr:colOff>
      <xdr:row>144</xdr:row>
      <xdr:rowOff>0</xdr:rowOff>
    </xdr:from>
    <xdr:to>
      <xdr:col>34</xdr:col>
      <xdr:colOff>0</xdr:colOff>
      <xdr:row>146</xdr:row>
      <xdr:rowOff>0</xdr:rowOff>
    </xdr:to>
    <xdr:cxnSp macro="">
      <xdr:nvCxnSpPr>
        <xdr:cNvPr id="21" name="直線コネクタ 20">
          <a:extLst>
            <a:ext uri="{FF2B5EF4-FFF2-40B4-BE49-F238E27FC236}">
              <a16:creationId xmlns:a16="http://schemas.microsoft.com/office/drawing/2014/main" id="{00000000-0008-0000-0500-00000E000000}"/>
            </a:ext>
          </a:extLst>
        </xdr:cNvPr>
        <xdr:cNvCxnSpPr/>
      </xdr:nvCxnSpPr>
      <xdr:spPr>
        <a:xfrm>
          <a:off x="3418417" y="27516667"/>
          <a:ext cx="2698750"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143</xdr:row>
      <xdr:rowOff>0</xdr:rowOff>
    </xdr:from>
    <xdr:to>
      <xdr:col>49</xdr:col>
      <xdr:colOff>0</xdr:colOff>
      <xdr:row>145</xdr:row>
      <xdr:rowOff>0</xdr:rowOff>
    </xdr:to>
    <xdr:cxnSp macro="">
      <xdr:nvCxnSpPr>
        <xdr:cNvPr id="22" name="直線コネクタ 21">
          <a:extLst>
            <a:ext uri="{FF2B5EF4-FFF2-40B4-BE49-F238E27FC236}">
              <a16:creationId xmlns:a16="http://schemas.microsoft.com/office/drawing/2014/main" id="{00000000-0008-0000-0500-00000E000000}"/>
            </a:ext>
          </a:extLst>
        </xdr:cNvPr>
        <xdr:cNvCxnSpPr/>
      </xdr:nvCxnSpPr>
      <xdr:spPr>
        <a:xfrm>
          <a:off x="6117167" y="27326167"/>
          <a:ext cx="2698750"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604</xdr:colOff>
      <xdr:row>2</xdr:row>
      <xdr:rowOff>167226</xdr:rowOff>
    </xdr:from>
    <xdr:to>
      <xdr:col>32</xdr:col>
      <xdr:colOff>0</xdr:colOff>
      <xdr:row>6</xdr:row>
      <xdr:rowOff>127004</xdr:rowOff>
    </xdr:to>
    <xdr:grpSp>
      <xdr:nvGrpSpPr>
        <xdr:cNvPr id="24" name="グループ化 23"/>
        <xdr:cNvGrpSpPr/>
      </xdr:nvGrpSpPr>
      <xdr:grpSpPr>
        <a:xfrm>
          <a:off x="3778854" y="632893"/>
          <a:ext cx="1978479" cy="721778"/>
          <a:chOff x="3858536" y="1761579"/>
          <a:chExt cx="2027256" cy="721778"/>
        </a:xfrm>
      </xdr:grpSpPr>
      <xdr:sp macro="" textlink="">
        <xdr:nvSpPr>
          <xdr:cNvPr id="25" name="円柱 24">
            <a:extLst>
              <a:ext uri="{FF2B5EF4-FFF2-40B4-BE49-F238E27FC236}">
                <a16:creationId xmlns:a16="http://schemas.microsoft.com/office/drawing/2014/main" id="{00000000-0008-0000-0500-000008000000}"/>
              </a:ext>
            </a:extLst>
          </xdr:cNvPr>
          <xdr:cNvSpPr/>
        </xdr:nvSpPr>
        <xdr:spPr bwMode="auto">
          <a:xfrm>
            <a:off x="3858536" y="2011043"/>
            <a:ext cx="2023241" cy="472314"/>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処理ログ</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26" name="フローチャート: 処理 25">
            <a:extLst>
              <a:ext uri="{FF2B5EF4-FFF2-40B4-BE49-F238E27FC236}">
                <a16:creationId xmlns:a16="http://schemas.microsoft.com/office/drawing/2014/main" id="{00000000-0008-0000-0500-00000A000000}"/>
              </a:ext>
            </a:extLst>
          </xdr:cNvPr>
          <xdr:cNvSpPr/>
        </xdr:nvSpPr>
        <xdr:spPr>
          <a:xfrm>
            <a:off x="3858536" y="1761579"/>
            <a:ext cx="2027256"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main_masters</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18</xdr:col>
      <xdr:colOff>0</xdr:colOff>
      <xdr:row>5</xdr:row>
      <xdr:rowOff>116430</xdr:rowOff>
    </xdr:from>
    <xdr:to>
      <xdr:col>20</xdr:col>
      <xdr:colOff>105834</xdr:colOff>
      <xdr:row>9</xdr:row>
      <xdr:rowOff>52930</xdr:rowOff>
    </xdr:to>
    <xdr:cxnSp macro="">
      <xdr:nvCxnSpPr>
        <xdr:cNvPr id="27" name="直線矢印コネクタ 26">
          <a:extLst>
            <a:ext uri="{FF2B5EF4-FFF2-40B4-BE49-F238E27FC236}">
              <a16:creationId xmlns:a16="http://schemas.microsoft.com/office/drawing/2014/main" id="{00000000-0008-0000-0500-000015000000}"/>
            </a:ext>
          </a:extLst>
        </xdr:cNvPr>
        <xdr:cNvCxnSpPr/>
      </xdr:nvCxnSpPr>
      <xdr:spPr>
        <a:xfrm flipH="1">
          <a:off x="3238500" y="1153597"/>
          <a:ext cx="465667" cy="69850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169332</xdr:colOff>
      <xdr:row>496</xdr:row>
      <xdr:rowOff>0</xdr:rowOff>
    </xdr:from>
    <xdr:to>
      <xdr:col>46</xdr:col>
      <xdr:colOff>0</xdr:colOff>
      <xdr:row>498</xdr:row>
      <xdr:rowOff>0</xdr:rowOff>
    </xdr:to>
    <xdr:cxnSp macro="">
      <xdr:nvCxnSpPr>
        <xdr:cNvPr id="31" name="直線コネクタ 30">
          <a:extLst>
            <a:ext uri="{FF2B5EF4-FFF2-40B4-BE49-F238E27FC236}">
              <a16:creationId xmlns:a16="http://schemas.microsoft.com/office/drawing/2014/main" id="{00000000-0008-0000-0500-00000D000000}"/>
            </a:ext>
          </a:extLst>
        </xdr:cNvPr>
        <xdr:cNvCxnSpPr/>
      </xdr:nvCxnSpPr>
      <xdr:spPr>
        <a:xfrm>
          <a:off x="5746749" y="87905167"/>
          <a:ext cx="2529418"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579</xdr:row>
      <xdr:rowOff>0</xdr:rowOff>
    </xdr:from>
    <xdr:to>
      <xdr:col>33</xdr:col>
      <xdr:colOff>0</xdr:colOff>
      <xdr:row>580</xdr:row>
      <xdr:rowOff>0</xdr:rowOff>
    </xdr:to>
    <xdr:cxnSp macro="">
      <xdr:nvCxnSpPr>
        <xdr:cNvPr id="29" name="直線コネクタ 28">
          <a:extLst>
            <a:ext uri="{FF2B5EF4-FFF2-40B4-BE49-F238E27FC236}">
              <a16:creationId xmlns:a16="http://schemas.microsoft.com/office/drawing/2014/main" id="{00000000-0008-0000-0500-00000E000000}"/>
            </a:ext>
          </a:extLst>
        </xdr:cNvPr>
        <xdr:cNvCxnSpPr/>
      </xdr:nvCxnSpPr>
      <xdr:spPr>
        <a:xfrm>
          <a:off x="3238500" y="99906667"/>
          <a:ext cx="2698750"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0</xdr:colOff>
      <xdr:row>551</xdr:row>
      <xdr:rowOff>0</xdr:rowOff>
    </xdr:from>
    <xdr:to>
      <xdr:col>22</xdr:col>
      <xdr:colOff>0</xdr:colOff>
      <xdr:row>552</xdr:row>
      <xdr:rowOff>0</xdr:rowOff>
    </xdr:to>
    <xdr:cxnSp macro="">
      <xdr:nvCxnSpPr>
        <xdr:cNvPr id="33" name="直線コネクタ 32">
          <a:extLst>
            <a:ext uri="{FF2B5EF4-FFF2-40B4-BE49-F238E27FC236}">
              <a16:creationId xmlns:a16="http://schemas.microsoft.com/office/drawing/2014/main" id="{00000000-0008-0000-0500-00000D000000}"/>
            </a:ext>
          </a:extLst>
        </xdr:cNvPr>
        <xdr:cNvCxnSpPr/>
      </xdr:nvCxnSpPr>
      <xdr:spPr>
        <a:xfrm>
          <a:off x="3958167" y="97811167"/>
          <a:ext cx="3238500" cy="19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604</xdr:colOff>
      <xdr:row>6</xdr:row>
      <xdr:rowOff>167230</xdr:rowOff>
    </xdr:from>
    <xdr:to>
      <xdr:col>32</xdr:col>
      <xdr:colOff>0</xdr:colOff>
      <xdr:row>13</xdr:row>
      <xdr:rowOff>165743</xdr:rowOff>
    </xdr:to>
    <xdr:grpSp>
      <xdr:nvGrpSpPr>
        <xdr:cNvPr id="48" name="グループ化 47"/>
        <xdr:cNvGrpSpPr/>
      </xdr:nvGrpSpPr>
      <xdr:grpSpPr>
        <a:xfrm>
          <a:off x="3778854" y="1394897"/>
          <a:ext cx="1978479" cy="1332013"/>
          <a:chOff x="3778854" y="2051056"/>
          <a:chExt cx="1978479" cy="1332013"/>
        </a:xfrm>
      </xdr:grpSpPr>
      <xdr:sp macro="" textlink="">
        <xdr:nvSpPr>
          <xdr:cNvPr id="42" name="円柱 41">
            <a:extLst>
              <a:ext uri="{FF2B5EF4-FFF2-40B4-BE49-F238E27FC236}">
                <a16:creationId xmlns:a16="http://schemas.microsoft.com/office/drawing/2014/main" id="{00000000-0008-0000-0500-000008000000}"/>
              </a:ext>
            </a:extLst>
          </xdr:cNvPr>
          <xdr:cNvSpPr/>
        </xdr:nvSpPr>
        <xdr:spPr bwMode="auto">
          <a:xfrm>
            <a:off x="3778854" y="2863524"/>
            <a:ext cx="1974561" cy="519545"/>
          </a:xfrm>
          <a:prstGeom prst="can">
            <a:avLst>
              <a:gd name="adj" fmla="val 319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金型稼働情報取得</a:t>
            </a:r>
            <a:endParaRPr kumimoji="1" lang="en-US" altLang="ja-JP" sz="900" b="0">
              <a:effectLst/>
              <a:latin typeface="メイリオ" panose="020B0604030504040204" pitchFamily="50" charset="-128"/>
              <a:ea typeface="メイリオ" panose="020B0604030504040204" pitchFamily="50" charset="-128"/>
              <a:cs typeface="+mn-cs"/>
            </a:endParaRPr>
          </a:p>
        </xdr:txBody>
      </xdr:sp>
      <xdr:grpSp>
        <xdr:nvGrpSpPr>
          <xdr:cNvPr id="37" name="グループ化 36"/>
          <xdr:cNvGrpSpPr/>
        </xdr:nvGrpSpPr>
        <xdr:grpSpPr>
          <a:xfrm>
            <a:off x="3778854" y="2051056"/>
            <a:ext cx="1978479" cy="944026"/>
            <a:chOff x="3858536" y="1761579"/>
            <a:chExt cx="2027256" cy="944026"/>
          </a:xfrm>
        </xdr:grpSpPr>
        <xdr:sp macro="" textlink="">
          <xdr:nvSpPr>
            <xdr:cNvPr id="38" name="円柱 37">
              <a:extLst>
                <a:ext uri="{FF2B5EF4-FFF2-40B4-BE49-F238E27FC236}">
                  <a16:creationId xmlns:a16="http://schemas.microsoft.com/office/drawing/2014/main" id="{00000000-0008-0000-0500-000008000000}"/>
                </a:ext>
              </a:extLst>
            </xdr:cNvPr>
            <xdr:cNvSpPr/>
          </xdr:nvSpPr>
          <xdr:spPr bwMode="auto">
            <a:xfrm>
              <a:off x="3858536" y="2008751"/>
              <a:ext cx="2023241" cy="696854"/>
            </a:xfrm>
            <a:prstGeom prst="can">
              <a:avLst>
                <a:gd name="adj" fmla="val 20603"/>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実績データ集計処理履歴</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工具番号情報</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39" name="フローチャート: 処理 38">
              <a:extLst>
                <a:ext uri="{FF2B5EF4-FFF2-40B4-BE49-F238E27FC236}">
                  <a16:creationId xmlns:a16="http://schemas.microsoft.com/office/drawing/2014/main" id="{00000000-0008-0000-0500-00000A000000}"/>
                </a:ext>
              </a:extLst>
            </xdr:cNvPr>
            <xdr:cNvSpPr/>
          </xdr:nvSpPr>
          <xdr:spPr>
            <a:xfrm>
              <a:off x="3858536" y="1761579"/>
              <a:ext cx="2027256"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upk_k42</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grpSp>
    <xdr:clientData/>
  </xdr:twoCellAnchor>
  <xdr:twoCellAnchor>
    <xdr:from>
      <xdr:col>18</xdr:col>
      <xdr:colOff>10583</xdr:colOff>
      <xdr:row>9</xdr:row>
      <xdr:rowOff>137596</xdr:rowOff>
    </xdr:from>
    <xdr:to>
      <xdr:col>20</xdr:col>
      <xdr:colOff>105834</xdr:colOff>
      <xdr:row>9</xdr:row>
      <xdr:rowOff>169347</xdr:rowOff>
    </xdr:to>
    <xdr:cxnSp macro="">
      <xdr:nvCxnSpPr>
        <xdr:cNvPr id="40" name="直線矢印コネクタ 39">
          <a:extLst>
            <a:ext uri="{FF2B5EF4-FFF2-40B4-BE49-F238E27FC236}">
              <a16:creationId xmlns:a16="http://schemas.microsoft.com/office/drawing/2014/main" id="{00000000-0008-0000-0500-000015000000}"/>
            </a:ext>
          </a:extLst>
        </xdr:cNvPr>
        <xdr:cNvCxnSpPr/>
      </xdr:nvCxnSpPr>
      <xdr:spPr>
        <a:xfrm flipH="1">
          <a:off x="3249083" y="1936763"/>
          <a:ext cx="455084" cy="31751"/>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148167</xdr:colOff>
      <xdr:row>10</xdr:row>
      <xdr:rowOff>158763</xdr:rowOff>
    </xdr:from>
    <xdr:to>
      <xdr:col>20</xdr:col>
      <xdr:colOff>105834</xdr:colOff>
      <xdr:row>12</xdr:row>
      <xdr:rowOff>13</xdr:rowOff>
    </xdr:to>
    <xdr:cxnSp macro="">
      <xdr:nvCxnSpPr>
        <xdr:cNvPr id="43" name="直線矢印コネクタ 42">
          <a:extLst>
            <a:ext uri="{FF2B5EF4-FFF2-40B4-BE49-F238E27FC236}">
              <a16:creationId xmlns:a16="http://schemas.microsoft.com/office/drawing/2014/main" id="{00000000-0008-0000-0500-000015000000}"/>
            </a:ext>
          </a:extLst>
        </xdr:cNvPr>
        <xdr:cNvCxnSpPr/>
      </xdr:nvCxnSpPr>
      <xdr:spPr>
        <a:xfrm>
          <a:off x="3386667" y="2148430"/>
          <a:ext cx="317500" cy="222250"/>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42333</xdr:colOff>
      <xdr:row>12</xdr:row>
      <xdr:rowOff>169333</xdr:rowOff>
    </xdr:from>
    <xdr:to>
      <xdr:col>9</xdr:col>
      <xdr:colOff>129351</xdr:colOff>
      <xdr:row>17</xdr:row>
      <xdr:rowOff>80041</xdr:rowOff>
    </xdr:to>
    <xdr:grpSp>
      <xdr:nvGrpSpPr>
        <xdr:cNvPr id="61" name="グループ化 60"/>
        <xdr:cNvGrpSpPr/>
      </xdr:nvGrpSpPr>
      <xdr:grpSpPr>
        <a:xfrm>
          <a:off x="762000" y="2540000"/>
          <a:ext cx="986601" cy="863208"/>
          <a:chOff x="2449474" y="2771775"/>
          <a:chExt cx="986601" cy="863208"/>
        </a:xfrm>
      </xdr:grpSpPr>
      <xdr:sp macro="" textlink="">
        <xdr:nvSpPr>
          <xdr:cNvPr id="62" name="フローチャート: 処理 61">
            <a:extLst>
              <a:ext uri="{FF2B5EF4-FFF2-40B4-BE49-F238E27FC236}">
                <a16:creationId xmlns:a16="http://schemas.microsoft.com/office/drawing/2014/main" id="{00000000-0008-0000-0500-000003000000}"/>
              </a:ext>
            </a:extLst>
          </xdr:cNvPr>
          <xdr:cNvSpPr/>
        </xdr:nvSpPr>
        <xdr:spPr>
          <a:xfrm>
            <a:off x="2449474" y="3288619"/>
            <a:ext cx="986601" cy="34636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金型保守計画表</a:t>
            </a:r>
            <a:r>
              <a:rPr kumimoji="1" lang="en-US" altLang="ja-JP" sz="900">
                <a:solidFill>
                  <a:sysClr val="windowText" lastClr="000000"/>
                </a:solidFill>
                <a:latin typeface="メイリオ" panose="020B0604030504040204" pitchFamily="50" charset="-128"/>
                <a:ea typeface="メイリオ" panose="020B0604030504040204" pitchFamily="50" charset="-128"/>
              </a:rPr>
              <a:t>base.xlsx</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pic>
        <xdr:nvPicPr>
          <xdr:cNvPr id="63" name="図 6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86050" y="2771775"/>
            <a:ext cx="495300" cy="495300"/>
          </a:xfrm>
          <a:prstGeom prst="rect">
            <a:avLst/>
          </a:prstGeom>
        </xdr:spPr>
      </xdr:pic>
    </xdr:grpSp>
    <xdr:clientData/>
  </xdr:twoCellAnchor>
  <xdr:twoCellAnchor>
    <xdr:from>
      <xdr:col>8</xdr:col>
      <xdr:colOff>137584</xdr:colOff>
      <xdr:row>11</xdr:row>
      <xdr:rowOff>158750</xdr:rowOff>
    </xdr:from>
    <xdr:to>
      <xdr:col>14</xdr:col>
      <xdr:colOff>10585</xdr:colOff>
      <xdr:row>13</xdr:row>
      <xdr:rowOff>42333</xdr:rowOff>
    </xdr:to>
    <xdr:cxnSp macro="">
      <xdr:nvCxnSpPr>
        <xdr:cNvPr id="64" name="直線矢印コネクタ 63">
          <a:extLst>
            <a:ext uri="{FF2B5EF4-FFF2-40B4-BE49-F238E27FC236}">
              <a16:creationId xmlns:a16="http://schemas.microsoft.com/office/drawing/2014/main" id="{00000000-0008-0000-0500-000014000000}"/>
            </a:ext>
          </a:extLst>
        </xdr:cNvPr>
        <xdr:cNvCxnSpPr/>
      </xdr:nvCxnSpPr>
      <xdr:spPr>
        <a:xfrm flipH="1">
          <a:off x="1576917" y="2338917"/>
          <a:ext cx="952501" cy="264583"/>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37801</xdr:colOff>
      <xdr:row>14</xdr:row>
      <xdr:rowOff>21166</xdr:rowOff>
    </xdr:from>
    <xdr:to>
      <xdr:col>15</xdr:col>
      <xdr:colOff>91550</xdr:colOff>
      <xdr:row>18</xdr:row>
      <xdr:rowOff>122374</xdr:rowOff>
    </xdr:to>
    <xdr:grpSp>
      <xdr:nvGrpSpPr>
        <xdr:cNvPr id="66" name="グループ化 65"/>
        <xdr:cNvGrpSpPr/>
      </xdr:nvGrpSpPr>
      <xdr:grpSpPr>
        <a:xfrm>
          <a:off x="1477134" y="2772833"/>
          <a:ext cx="1313166" cy="863208"/>
          <a:chOff x="2286191" y="2771775"/>
          <a:chExt cx="1313166" cy="863208"/>
        </a:xfrm>
      </xdr:grpSpPr>
      <xdr:sp macro="" textlink="">
        <xdr:nvSpPr>
          <xdr:cNvPr id="67" name="フローチャート: 処理 66">
            <a:extLst>
              <a:ext uri="{FF2B5EF4-FFF2-40B4-BE49-F238E27FC236}">
                <a16:creationId xmlns:a16="http://schemas.microsoft.com/office/drawing/2014/main" id="{00000000-0008-0000-0500-000003000000}"/>
              </a:ext>
            </a:extLst>
          </xdr:cNvPr>
          <xdr:cNvSpPr/>
        </xdr:nvSpPr>
        <xdr:spPr>
          <a:xfrm>
            <a:off x="2286191" y="3288619"/>
            <a:ext cx="1313166" cy="346364"/>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金型保守計画表</a:t>
            </a:r>
            <a:r>
              <a:rPr kumimoji="1" lang="en-US" altLang="ja-JP" sz="900">
                <a:solidFill>
                  <a:sysClr val="windowText" lastClr="000000"/>
                </a:solidFill>
                <a:latin typeface="メイリオ" panose="020B0604030504040204" pitchFamily="50" charset="-128"/>
                <a:ea typeface="メイリオ" panose="020B0604030504040204" pitchFamily="50" charset="-128"/>
              </a:rPr>
              <a:t>&lt;yyyymmdd&gt;.xlsx</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pic>
        <xdr:nvPicPr>
          <xdr:cNvPr id="68" name="図 6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86050" y="2771775"/>
            <a:ext cx="495300" cy="495300"/>
          </a:xfrm>
          <a:prstGeom prst="rect">
            <a:avLst/>
          </a:prstGeom>
        </xdr:spPr>
      </xdr:pic>
    </xdr:grpSp>
    <xdr:clientData/>
  </xdr:twoCellAnchor>
  <xdr:twoCellAnchor>
    <xdr:from>
      <xdr:col>11</xdr:col>
      <xdr:colOff>137584</xdr:colOff>
      <xdr:row>12</xdr:row>
      <xdr:rowOff>95250</xdr:rowOff>
    </xdr:from>
    <xdr:to>
      <xdr:col>14</xdr:col>
      <xdr:colOff>21167</xdr:colOff>
      <xdr:row>13</xdr:row>
      <xdr:rowOff>169331</xdr:rowOff>
    </xdr:to>
    <xdr:cxnSp macro="">
      <xdr:nvCxnSpPr>
        <xdr:cNvPr id="69" name="直線矢印コネクタ 68">
          <a:extLst>
            <a:ext uri="{FF2B5EF4-FFF2-40B4-BE49-F238E27FC236}">
              <a16:creationId xmlns:a16="http://schemas.microsoft.com/office/drawing/2014/main" id="{00000000-0008-0000-0500-000015000000}"/>
            </a:ext>
          </a:extLst>
        </xdr:cNvPr>
        <xdr:cNvCxnSpPr/>
      </xdr:nvCxnSpPr>
      <xdr:spPr>
        <a:xfrm flipV="1">
          <a:off x="2116667" y="2465917"/>
          <a:ext cx="423333" cy="264581"/>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75080</xdr:colOff>
      <xdr:row>487</xdr:row>
      <xdr:rowOff>48684</xdr:rowOff>
    </xdr:from>
    <xdr:to>
      <xdr:col>33</xdr:col>
      <xdr:colOff>132603</xdr:colOff>
      <xdr:row>489</xdr:row>
      <xdr:rowOff>0</xdr:rowOff>
    </xdr:to>
    <xdr:sp macro="" textlink="">
      <xdr:nvSpPr>
        <xdr:cNvPr id="45" name="三方向矢印 44"/>
        <xdr:cNvSpPr/>
      </xdr:nvSpPr>
      <xdr:spPr>
        <a:xfrm>
          <a:off x="2226609" y="92889419"/>
          <a:ext cx="3822700" cy="332316"/>
        </a:xfrm>
        <a:prstGeom prst="leftRightUpArrow">
          <a:avLst/>
        </a:prstGeom>
        <a:solidFill>
          <a:srgbClr val="FF0000">
            <a:alpha val="3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vert="horz" lIns="0" tIns="0" rIns="0" bIns="0" rtlCol="0" anchor="t" anchorCtr="0"/>
        <a:lstStyle/>
        <a:p>
          <a:pPr algn="l">
            <a:lnSpc>
              <a:spcPts val="1300"/>
            </a:lnSpc>
          </a:pPr>
          <a:endParaRPr kumimoji="1" lang="ja-JP" altLang="en-US" sz="900" b="0" cap="none" spc="0">
            <a:ln w="0"/>
            <a:solidFill>
              <a:srgbClr val="FF0000"/>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20</xdr:row>
      <xdr:rowOff>0</xdr:rowOff>
    </xdr:from>
    <xdr:to>
      <xdr:col>34</xdr:col>
      <xdr:colOff>0</xdr:colOff>
      <xdr:row>26</xdr:row>
      <xdr:rowOff>0</xdr:rowOff>
    </xdr:to>
    <xdr:cxnSp macro="">
      <xdr:nvCxnSpPr>
        <xdr:cNvPr id="2" name="直線コネクタ 1">
          <a:extLst>
            <a:ext uri="{FF2B5EF4-FFF2-40B4-BE49-F238E27FC236}">
              <a16:creationId xmlns:a16="http://schemas.microsoft.com/office/drawing/2014/main" id="{00000000-0008-0000-0500-00000C000000}"/>
            </a:ext>
          </a:extLst>
        </xdr:cNvPr>
        <xdr:cNvCxnSpPr/>
      </xdr:nvCxnSpPr>
      <xdr:spPr>
        <a:xfrm>
          <a:off x="0" y="3894667"/>
          <a:ext cx="6117167" cy="1143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28</xdr:row>
      <xdr:rowOff>0</xdr:rowOff>
    </xdr:from>
    <xdr:to>
      <xdr:col>34</xdr:col>
      <xdr:colOff>0</xdr:colOff>
      <xdr:row>33</xdr:row>
      <xdr:rowOff>0</xdr:rowOff>
    </xdr:to>
    <xdr:cxnSp macro="">
      <xdr:nvCxnSpPr>
        <xdr:cNvPr id="3" name="直線コネクタ 2">
          <a:extLst>
            <a:ext uri="{FF2B5EF4-FFF2-40B4-BE49-F238E27FC236}">
              <a16:creationId xmlns:a16="http://schemas.microsoft.com/office/drawing/2014/main" id="{00000000-0008-0000-0500-00000D000000}"/>
            </a:ext>
          </a:extLst>
        </xdr:cNvPr>
        <xdr:cNvCxnSpPr/>
      </xdr:nvCxnSpPr>
      <xdr:spPr>
        <a:xfrm>
          <a:off x="0" y="5410200"/>
          <a:ext cx="6153150" cy="952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20</xdr:row>
      <xdr:rowOff>0</xdr:rowOff>
    </xdr:from>
    <xdr:to>
      <xdr:col>51</xdr:col>
      <xdr:colOff>0</xdr:colOff>
      <xdr:row>33</xdr:row>
      <xdr:rowOff>0</xdr:rowOff>
    </xdr:to>
    <xdr:cxnSp macro="">
      <xdr:nvCxnSpPr>
        <xdr:cNvPr id="5" name="直線コネクタ 4">
          <a:extLst>
            <a:ext uri="{FF2B5EF4-FFF2-40B4-BE49-F238E27FC236}">
              <a16:creationId xmlns:a16="http://schemas.microsoft.com/office/drawing/2014/main" id="{00000000-0008-0000-0500-00000D000000}"/>
            </a:ext>
          </a:extLst>
        </xdr:cNvPr>
        <xdr:cNvCxnSpPr/>
      </xdr:nvCxnSpPr>
      <xdr:spPr>
        <a:xfrm>
          <a:off x="6117167" y="3894667"/>
          <a:ext cx="3058583" cy="2476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105829</xdr:colOff>
      <xdr:row>5</xdr:row>
      <xdr:rowOff>42332</xdr:rowOff>
    </xdr:from>
    <xdr:to>
      <xdr:col>33</xdr:col>
      <xdr:colOff>105830</xdr:colOff>
      <xdr:row>17</xdr:row>
      <xdr:rowOff>84670</xdr:rowOff>
    </xdr:to>
    <xdr:grpSp>
      <xdr:nvGrpSpPr>
        <xdr:cNvPr id="9" name="グループ化 8">
          <a:extLst>
            <a:ext uri="{FF2B5EF4-FFF2-40B4-BE49-F238E27FC236}">
              <a16:creationId xmlns:a16="http://schemas.microsoft.com/office/drawing/2014/main" id="{00000000-0008-0000-0500-000007000000}"/>
            </a:ext>
          </a:extLst>
        </xdr:cNvPr>
        <xdr:cNvGrpSpPr/>
      </xdr:nvGrpSpPr>
      <xdr:grpSpPr>
        <a:xfrm>
          <a:off x="4063996" y="1079499"/>
          <a:ext cx="1979084" cy="2328338"/>
          <a:chOff x="3500923" y="2265780"/>
          <a:chExt cx="2273061" cy="2328338"/>
        </a:xfrm>
      </xdr:grpSpPr>
      <xdr:sp macro="" textlink="">
        <xdr:nvSpPr>
          <xdr:cNvPr id="56" name="円柱 55">
            <a:extLst>
              <a:ext uri="{FF2B5EF4-FFF2-40B4-BE49-F238E27FC236}">
                <a16:creationId xmlns:a16="http://schemas.microsoft.com/office/drawing/2014/main" id="{00000000-0008-0000-0500-000008000000}"/>
              </a:ext>
            </a:extLst>
          </xdr:cNvPr>
          <xdr:cNvSpPr/>
        </xdr:nvSpPr>
        <xdr:spPr bwMode="auto">
          <a:xfrm>
            <a:off x="3500923" y="3235645"/>
            <a:ext cx="2273060" cy="1358473"/>
          </a:xfrm>
          <a:prstGeom prst="can">
            <a:avLst>
              <a:gd name="adj" fmla="val 11812"/>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部品番号マスタ情報取得</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圧造課用部品番号マスタ情報取得</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部品番号リンク情報取得</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大日程部品番号リンク情報取得</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車種記号対照表取得</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金型車種記号データ取得</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0" name="円柱 9">
            <a:extLst>
              <a:ext uri="{FF2B5EF4-FFF2-40B4-BE49-F238E27FC236}">
                <a16:creationId xmlns:a16="http://schemas.microsoft.com/office/drawing/2014/main" id="{00000000-0008-0000-0500-000008000000}"/>
              </a:ext>
            </a:extLst>
          </xdr:cNvPr>
          <xdr:cNvSpPr/>
        </xdr:nvSpPr>
        <xdr:spPr bwMode="auto">
          <a:xfrm>
            <a:off x="3500923" y="2524863"/>
            <a:ext cx="2273060" cy="831002"/>
          </a:xfrm>
          <a:prstGeom prst="can">
            <a:avLst>
              <a:gd name="adj" fmla="val 20287"/>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ja-JP" sz="900" b="0">
                <a:effectLst/>
                <a:latin typeface="メイリオ" panose="020B0604030504040204" pitchFamily="50" charset="-128"/>
                <a:ea typeface="メイリオ" panose="020B0604030504040204" pitchFamily="50" charset="-128"/>
                <a:cs typeface="+mn-cs"/>
              </a:rPr>
              <a:t>金型保守情報</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生産台数推移データ</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大日程データ</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12" name="フローチャート: 処理 11">
            <a:extLst>
              <a:ext uri="{FF2B5EF4-FFF2-40B4-BE49-F238E27FC236}">
                <a16:creationId xmlns:a16="http://schemas.microsoft.com/office/drawing/2014/main" id="{00000000-0008-0000-0500-00000A000000}"/>
              </a:ext>
            </a:extLst>
          </xdr:cNvPr>
          <xdr:cNvSpPr/>
        </xdr:nvSpPr>
        <xdr:spPr>
          <a:xfrm>
            <a:off x="3500923" y="2265780"/>
            <a:ext cx="2273061"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upk_k60</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12</xdr:col>
      <xdr:colOff>31750</xdr:colOff>
      <xdr:row>6</xdr:row>
      <xdr:rowOff>179916</xdr:rowOff>
    </xdr:from>
    <xdr:to>
      <xdr:col>14</xdr:col>
      <xdr:colOff>127001</xdr:colOff>
      <xdr:row>9</xdr:row>
      <xdr:rowOff>0</xdr:rowOff>
    </xdr:to>
    <xdr:cxnSp macro="">
      <xdr:nvCxnSpPr>
        <xdr:cNvPr id="14" name="直線矢印コネクタ 13">
          <a:extLst>
            <a:ext uri="{FF2B5EF4-FFF2-40B4-BE49-F238E27FC236}">
              <a16:creationId xmlns:a16="http://schemas.microsoft.com/office/drawing/2014/main" id="{00000000-0008-0000-0500-000014000000}"/>
            </a:ext>
          </a:extLst>
        </xdr:cNvPr>
        <xdr:cNvCxnSpPr/>
      </xdr:nvCxnSpPr>
      <xdr:spPr>
        <a:xfrm flipH="1" flipV="1">
          <a:off x="2190750" y="1407583"/>
          <a:ext cx="455084" cy="391584"/>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13</xdr:row>
      <xdr:rowOff>0</xdr:rowOff>
    </xdr:from>
    <xdr:to>
      <xdr:col>51</xdr:col>
      <xdr:colOff>0</xdr:colOff>
      <xdr:row>15</xdr:row>
      <xdr:rowOff>0</xdr:rowOff>
    </xdr:to>
    <xdr:cxnSp macro="">
      <xdr:nvCxnSpPr>
        <xdr:cNvPr id="20" name="直線コネクタ 19">
          <a:extLst>
            <a:ext uri="{FF2B5EF4-FFF2-40B4-BE49-F238E27FC236}">
              <a16:creationId xmlns:a16="http://schemas.microsoft.com/office/drawing/2014/main" id="{00000000-0008-0000-0500-00000D000000}"/>
            </a:ext>
          </a:extLst>
        </xdr:cNvPr>
        <xdr:cNvCxnSpPr/>
      </xdr:nvCxnSpPr>
      <xdr:spPr>
        <a:xfrm>
          <a:off x="6117167" y="2561167"/>
          <a:ext cx="3058583" cy="381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105833</xdr:colOff>
      <xdr:row>6</xdr:row>
      <xdr:rowOff>158742</xdr:rowOff>
    </xdr:from>
    <xdr:to>
      <xdr:col>11</xdr:col>
      <xdr:colOff>73857</xdr:colOff>
      <xdr:row>12</xdr:row>
      <xdr:rowOff>182034</xdr:rowOff>
    </xdr:to>
    <xdr:grpSp>
      <xdr:nvGrpSpPr>
        <xdr:cNvPr id="31" name="グループ化 30"/>
        <xdr:cNvGrpSpPr/>
      </xdr:nvGrpSpPr>
      <xdr:grpSpPr>
        <a:xfrm>
          <a:off x="285750" y="1386409"/>
          <a:ext cx="1767190" cy="1166292"/>
          <a:chOff x="4052054" y="2408762"/>
          <a:chExt cx="1388407" cy="1166292"/>
        </a:xfrm>
      </xdr:grpSpPr>
      <xdr:sp macro="" textlink="">
        <xdr:nvSpPr>
          <xdr:cNvPr id="32" name="円柱 31">
            <a:extLst>
              <a:ext uri="{FF2B5EF4-FFF2-40B4-BE49-F238E27FC236}">
                <a16:creationId xmlns:a16="http://schemas.microsoft.com/office/drawing/2014/main" id="{00000000-0008-0000-0500-000008000000}"/>
              </a:ext>
            </a:extLst>
          </xdr:cNvPr>
          <xdr:cNvSpPr/>
        </xdr:nvSpPr>
        <xdr:spPr bwMode="auto">
          <a:xfrm>
            <a:off x="4091809" y="2661698"/>
            <a:ext cx="1348652" cy="913356"/>
          </a:xfrm>
          <a:prstGeom prst="can">
            <a:avLst>
              <a:gd name="adj" fmla="val 12981"/>
            </a:avLst>
          </a:prstGeom>
          <a:solidFill>
            <a:srgbClr xmlns:mc="http://schemas.openxmlformats.org/markup-compatibility/2006" xmlns:a14="http://schemas.microsoft.com/office/drawing/2010/main" val="FFFFFF" mc:Ignorable="a14" a14:legacySpreadsheetColorIndex="9"/>
          </a:solidFill>
          <a:ln w="19050"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72000" tIns="72000" rIns="0" bIns="0" rtlCol="0" anchor="t" upright="1"/>
          <a:lstStyle/>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システム設定情報取得</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工具番号リンク情報</a:t>
            </a:r>
            <a:endParaRPr kumimoji="1" lang="en-US" altLang="ja-JP" sz="900" b="0">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ts val="1300"/>
              </a:lnSpc>
              <a:spcBef>
                <a:spcPts val="0"/>
              </a:spcBef>
              <a:spcAft>
                <a:spcPts val="0"/>
              </a:spcAft>
              <a:buClrTx/>
              <a:buSzTx/>
              <a:buFontTx/>
              <a:buNone/>
              <a:tabLst/>
              <a:defRPr/>
            </a:pPr>
            <a:r>
              <a:rPr kumimoji="1" lang="ja-JP" altLang="en-US" sz="900" b="0">
                <a:effectLst/>
                <a:latin typeface="メイリオ" panose="020B0604030504040204" pitchFamily="50" charset="-128"/>
                <a:ea typeface="メイリオ" panose="020B0604030504040204" pitchFamily="50" charset="-128"/>
                <a:cs typeface="+mn-cs"/>
              </a:rPr>
              <a:t>工具番号情報</a:t>
            </a:r>
            <a:endParaRPr kumimoji="1" lang="en-US" altLang="ja-JP" sz="900" b="0">
              <a:effectLst/>
              <a:latin typeface="メイリオ" panose="020B0604030504040204" pitchFamily="50" charset="-128"/>
              <a:ea typeface="メイリオ" panose="020B0604030504040204" pitchFamily="50" charset="-128"/>
              <a:cs typeface="+mn-cs"/>
            </a:endParaRPr>
          </a:p>
        </xdr:txBody>
      </xdr:sp>
      <xdr:sp macro="" textlink="">
        <xdr:nvSpPr>
          <xdr:cNvPr id="35" name="フローチャート: 処理 34">
            <a:extLst>
              <a:ext uri="{FF2B5EF4-FFF2-40B4-BE49-F238E27FC236}">
                <a16:creationId xmlns:a16="http://schemas.microsoft.com/office/drawing/2014/main" id="{00000000-0008-0000-0500-00000A000000}"/>
              </a:ext>
            </a:extLst>
          </xdr:cNvPr>
          <xdr:cNvSpPr/>
        </xdr:nvSpPr>
        <xdr:spPr>
          <a:xfrm>
            <a:off x="4052054" y="2408762"/>
            <a:ext cx="1343458" cy="210185"/>
          </a:xfrm>
          <a:prstGeom prst="flowChartProcess">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メイリオ" panose="020B0604030504040204" pitchFamily="50" charset="-128"/>
                <a:ea typeface="メイリオ" panose="020B0604030504040204" pitchFamily="50" charset="-128"/>
              </a:rPr>
              <a:t>upk_k42</a:t>
            </a:r>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6</xdr:col>
      <xdr:colOff>105833</xdr:colOff>
      <xdr:row>3</xdr:row>
      <xdr:rowOff>74084</xdr:rowOff>
    </xdr:from>
    <xdr:to>
      <xdr:col>14</xdr:col>
      <xdr:colOff>77036</xdr:colOff>
      <xdr:row>7</xdr:row>
      <xdr:rowOff>74084</xdr:rowOff>
    </xdr:to>
    <xdr:grpSp>
      <xdr:nvGrpSpPr>
        <xdr:cNvPr id="59" name="グループ化 58"/>
        <xdr:cNvGrpSpPr/>
      </xdr:nvGrpSpPr>
      <xdr:grpSpPr>
        <a:xfrm>
          <a:off x="1185333" y="730251"/>
          <a:ext cx="1410536" cy="762000"/>
          <a:chOff x="3267297" y="4275667"/>
          <a:chExt cx="1410536" cy="762000"/>
        </a:xfrm>
      </xdr:grpSpPr>
      <xdr:pic>
        <xdr:nvPicPr>
          <xdr:cNvPr id="40" name="図 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46" y="4275667"/>
            <a:ext cx="532026" cy="495300"/>
          </a:xfrm>
          <a:prstGeom prst="rect">
            <a:avLst/>
          </a:prstGeom>
        </xdr:spPr>
      </xdr:pic>
      <xdr:sp macro="" textlink="">
        <xdr:nvSpPr>
          <xdr:cNvPr id="66" name="フローチャート: 処理 65">
            <a:extLst>
              <a:ext uri="{FF2B5EF4-FFF2-40B4-BE49-F238E27FC236}">
                <a16:creationId xmlns:a16="http://schemas.microsoft.com/office/drawing/2014/main" id="{00000000-0008-0000-0500-000003000000}"/>
              </a:ext>
            </a:extLst>
          </xdr:cNvPr>
          <xdr:cNvSpPr/>
        </xdr:nvSpPr>
        <xdr:spPr>
          <a:xfrm>
            <a:off x="3267297" y="4722791"/>
            <a:ext cx="1410536" cy="314876"/>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ln w="34925">
                  <a:solidFill>
                    <a:schemeClr val="bg1"/>
                  </a:solidFill>
                </a:ln>
                <a:solidFill>
                  <a:schemeClr val="bg1"/>
                </a:solidFill>
                <a:latin typeface="メイリオ" panose="020B0604030504040204" pitchFamily="50" charset="-128"/>
                <a:ea typeface="メイリオ" panose="020B0604030504040204" pitchFamily="50" charset="-128"/>
              </a:rPr>
              <a:t>生産台数推移</a:t>
            </a:r>
            <a:endParaRPr kumimoji="1" lang="en-US" altLang="ja-JP" sz="900">
              <a:ln w="34925">
                <a:solidFill>
                  <a:schemeClr val="bg1"/>
                </a:solidFill>
              </a:ln>
              <a:solidFill>
                <a:schemeClr val="bg1"/>
              </a:solidFill>
              <a:latin typeface="メイリオ" panose="020B0604030504040204" pitchFamily="50" charset="-128"/>
              <a:ea typeface="メイリオ" panose="020B0604030504040204" pitchFamily="50" charset="-128"/>
            </a:endParaRPr>
          </a:p>
          <a:p>
            <a:pPr algn="ctr">
              <a:lnSpc>
                <a:spcPts val="1080"/>
              </a:lnSpc>
            </a:pPr>
            <a:r>
              <a:rPr kumimoji="1" lang="ja-JP" altLang="en-US" sz="900">
                <a:ln w="34925">
                  <a:solidFill>
                    <a:schemeClr val="bg1"/>
                  </a:solidFill>
                </a:ln>
                <a:solidFill>
                  <a:schemeClr val="bg1"/>
                </a:solidFill>
                <a:latin typeface="メイリオ" panose="020B0604030504040204" pitchFamily="50" charset="-128"/>
                <a:ea typeface="メイリオ" panose="020B0604030504040204" pitchFamily="50" charset="-128"/>
              </a:rPr>
              <a:t>データ</a:t>
            </a:r>
          </a:p>
        </xdr:txBody>
      </xdr:sp>
      <xdr:sp macro="" textlink="">
        <xdr:nvSpPr>
          <xdr:cNvPr id="39" name="フローチャート: 処理 38">
            <a:extLst>
              <a:ext uri="{FF2B5EF4-FFF2-40B4-BE49-F238E27FC236}">
                <a16:creationId xmlns:a16="http://schemas.microsoft.com/office/drawing/2014/main" id="{00000000-0008-0000-0500-000003000000}"/>
              </a:ext>
            </a:extLst>
          </xdr:cNvPr>
          <xdr:cNvSpPr/>
        </xdr:nvSpPr>
        <xdr:spPr>
          <a:xfrm>
            <a:off x="3267297" y="4722791"/>
            <a:ext cx="1410536" cy="314876"/>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生産台数推移</a:t>
            </a:r>
            <a:endParaRPr kumimoji="1" lang="en-US" altLang="ja-JP" sz="900">
              <a:solidFill>
                <a:sysClr val="windowText" lastClr="000000"/>
              </a:solidFill>
              <a:latin typeface="メイリオ" panose="020B0604030504040204" pitchFamily="50" charset="-128"/>
              <a:ea typeface="メイリオ" panose="020B0604030504040204" pitchFamily="50" charset="-128"/>
            </a:endParaRPr>
          </a:p>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データ</a:t>
            </a:r>
          </a:p>
        </xdr:txBody>
      </xdr:sp>
    </xdr:grpSp>
    <xdr:clientData/>
  </xdr:twoCellAnchor>
  <xdr:twoCellAnchor>
    <xdr:from>
      <xdr:col>10</xdr:col>
      <xdr:colOff>28650</xdr:colOff>
      <xdr:row>10</xdr:row>
      <xdr:rowOff>52916</xdr:rowOff>
    </xdr:from>
    <xdr:to>
      <xdr:col>13</xdr:col>
      <xdr:colOff>137583</xdr:colOff>
      <xdr:row>10</xdr:row>
      <xdr:rowOff>86785</xdr:rowOff>
    </xdr:to>
    <xdr:cxnSp macro="">
      <xdr:nvCxnSpPr>
        <xdr:cNvPr id="41" name="直線矢印コネクタ 40">
          <a:extLst>
            <a:ext uri="{FF2B5EF4-FFF2-40B4-BE49-F238E27FC236}">
              <a16:creationId xmlns:a16="http://schemas.microsoft.com/office/drawing/2014/main" id="{00000000-0008-0000-0500-000014000000}"/>
            </a:ext>
          </a:extLst>
        </xdr:cNvPr>
        <xdr:cNvCxnSpPr/>
      </xdr:nvCxnSpPr>
      <xdr:spPr>
        <a:xfrm flipH="1">
          <a:off x="1827817" y="2042583"/>
          <a:ext cx="648683" cy="33869"/>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xdr:colOff>
      <xdr:row>14</xdr:row>
      <xdr:rowOff>100607</xdr:rowOff>
    </xdr:from>
    <xdr:to>
      <xdr:col>13</xdr:col>
      <xdr:colOff>179757</xdr:colOff>
      <xdr:row>18</xdr:row>
      <xdr:rowOff>63500</xdr:rowOff>
    </xdr:to>
    <xdr:grpSp>
      <xdr:nvGrpSpPr>
        <xdr:cNvPr id="42" name="グループ化 41"/>
        <xdr:cNvGrpSpPr/>
      </xdr:nvGrpSpPr>
      <xdr:grpSpPr>
        <a:xfrm>
          <a:off x="1621764" y="2852274"/>
          <a:ext cx="896910" cy="724893"/>
          <a:chOff x="2494319" y="2771775"/>
          <a:chExt cx="896910" cy="724893"/>
        </a:xfrm>
      </xdr:grpSpPr>
      <xdr:sp macro="" textlink="">
        <xdr:nvSpPr>
          <xdr:cNvPr id="43" name="フローチャート: 処理 42">
            <a:extLst>
              <a:ext uri="{FF2B5EF4-FFF2-40B4-BE49-F238E27FC236}">
                <a16:creationId xmlns:a16="http://schemas.microsoft.com/office/drawing/2014/main" id="{00000000-0008-0000-0500-000003000000}"/>
              </a:ext>
            </a:extLst>
          </xdr:cNvPr>
          <xdr:cNvSpPr/>
        </xdr:nvSpPr>
        <xdr:spPr>
          <a:xfrm>
            <a:off x="2494319" y="3236440"/>
            <a:ext cx="896910" cy="26022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大日程データ</a:t>
            </a:r>
          </a:p>
        </xdr:txBody>
      </xdr:sp>
      <xdr:pic>
        <xdr:nvPicPr>
          <xdr:cNvPr id="44" name="図 4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6050" y="2771775"/>
            <a:ext cx="495300" cy="495300"/>
          </a:xfrm>
          <a:prstGeom prst="rect">
            <a:avLst/>
          </a:prstGeom>
        </xdr:spPr>
      </xdr:pic>
    </xdr:grpSp>
    <xdr:clientData/>
  </xdr:twoCellAnchor>
  <xdr:twoCellAnchor>
    <xdr:from>
      <xdr:col>13</xdr:col>
      <xdr:colOff>40279</xdr:colOff>
      <xdr:row>8</xdr:row>
      <xdr:rowOff>108459</xdr:rowOff>
    </xdr:from>
    <xdr:to>
      <xdr:col>19</xdr:col>
      <xdr:colOff>148167</xdr:colOff>
      <xdr:row>13</xdr:row>
      <xdr:rowOff>84665</xdr:rowOff>
    </xdr:to>
    <xdr:grpSp>
      <xdr:nvGrpSpPr>
        <xdr:cNvPr id="47" name="グループ化 46"/>
        <xdr:cNvGrpSpPr/>
      </xdr:nvGrpSpPr>
      <xdr:grpSpPr>
        <a:xfrm>
          <a:off x="2379196" y="1717126"/>
          <a:ext cx="1187388" cy="928706"/>
          <a:chOff x="2230504" y="1418167"/>
          <a:chExt cx="1187388" cy="928706"/>
        </a:xfrm>
      </xdr:grpSpPr>
      <xdr:sp macro="" textlink="$Z$2">
        <xdr:nvSpPr>
          <xdr:cNvPr id="7" name="フローチャート: 処理 6">
            <a:extLst>
              <a:ext uri="{FF2B5EF4-FFF2-40B4-BE49-F238E27FC236}">
                <a16:creationId xmlns:a16="http://schemas.microsoft.com/office/drawing/2014/main" id="{00000000-0008-0000-0500-000003000000}"/>
              </a:ext>
            </a:extLst>
          </xdr:cNvPr>
          <xdr:cNvSpPr/>
        </xdr:nvSpPr>
        <xdr:spPr>
          <a:xfrm>
            <a:off x="2378147" y="1989667"/>
            <a:ext cx="892103" cy="19845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46540E3B-5C6D-487A-BF05-696572C3D71E}" type="TxLink">
              <a:rPr kumimoji="1" lang="en-US" altLang="en-US" sz="900" b="0" i="0" u="none" strike="noStrike">
                <a:solidFill>
                  <a:srgbClr val="000000"/>
                </a:solidFill>
                <a:latin typeface="メイリオ"/>
                <a:ea typeface="メイリオ"/>
              </a:rPr>
              <a:pPr algn="ctr">
                <a:lnSpc>
                  <a:spcPts val="1080"/>
                </a:lnSpc>
              </a:pPr>
              <a:t>k4003001</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pic>
        <xdr:nvPicPr>
          <xdr:cNvPr id="8" name="図 7">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8540" y="1418167"/>
            <a:ext cx="501847" cy="531395"/>
          </a:xfrm>
          <a:prstGeom prst="rect">
            <a:avLst/>
          </a:prstGeom>
        </xdr:spPr>
      </xdr:pic>
      <xdr:sp macro="" textlink="$AG$2">
        <xdr:nvSpPr>
          <xdr:cNvPr id="46" name="フローチャート: 処理 45">
            <a:extLst>
              <a:ext uri="{FF2B5EF4-FFF2-40B4-BE49-F238E27FC236}">
                <a16:creationId xmlns:a16="http://schemas.microsoft.com/office/drawing/2014/main" id="{00000000-0008-0000-0500-000003000000}"/>
              </a:ext>
            </a:extLst>
          </xdr:cNvPr>
          <xdr:cNvSpPr/>
        </xdr:nvSpPr>
        <xdr:spPr>
          <a:xfrm>
            <a:off x="2230504" y="2148418"/>
            <a:ext cx="1187388" cy="19845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fld id="{629E0A5F-CBF2-44CE-BC40-A678800468D0}" type="TxLink">
              <a:rPr kumimoji="1" lang="ja-JP" altLang="en-US" sz="900" b="0" i="0" u="none" strike="noStrike">
                <a:solidFill>
                  <a:srgbClr val="000000"/>
                </a:solidFill>
                <a:latin typeface="メイリオ"/>
                <a:ea typeface="メイリオ"/>
              </a:rPr>
              <a:pPr algn="ctr">
                <a:lnSpc>
                  <a:spcPts val="1080"/>
                </a:lnSpc>
              </a:pPr>
              <a:t>保守計画バッチ処理</a:t>
            </a:fld>
            <a:endParaRPr kumimoji="1" lang="ja-JP" altLang="en-US" sz="900">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13</xdr:col>
      <xdr:colOff>0</xdr:colOff>
      <xdr:row>2</xdr:row>
      <xdr:rowOff>71727</xdr:rowOff>
    </xdr:from>
    <xdr:to>
      <xdr:col>20</xdr:col>
      <xdr:colOff>54463</xdr:colOff>
      <xdr:row>5</xdr:row>
      <xdr:rowOff>106780</xdr:rowOff>
    </xdr:to>
    <xdr:grpSp>
      <xdr:nvGrpSpPr>
        <xdr:cNvPr id="48" name="グループ化 47"/>
        <xdr:cNvGrpSpPr/>
      </xdr:nvGrpSpPr>
      <xdr:grpSpPr>
        <a:xfrm>
          <a:off x="2338917" y="537394"/>
          <a:ext cx="1313879" cy="606553"/>
          <a:chOff x="2315884" y="612647"/>
          <a:chExt cx="1313879" cy="606553"/>
        </a:xfrm>
      </xdr:grpSpPr>
      <xdr:pic>
        <xdr:nvPicPr>
          <xdr:cNvPr id="50" name="図 4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44875" y="612647"/>
            <a:ext cx="993650" cy="606553"/>
          </a:xfrm>
          <a:prstGeom prst="rect">
            <a:avLst/>
          </a:prstGeom>
        </xdr:spPr>
      </xdr:pic>
      <xdr:sp macro="" textlink="">
        <xdr:nvSpPr>
          <xdr:cNvPr id="49" name="フローチャート: 処理 48">
            <a:extLst>
              <a:ext uri="{FF2B5EF4-FFF2-40B4-BE49-F238E27FC236}">
                <a16:creationId xmlns:a16="http://schemas.microsoft.com/office/drawing/2014/main" id="{00000000-0008-0000-0500-000003000000}"/>
              </a:ext>
            </a:extLst>
          </xdr:cNvPr>
          <xdr:cNvSpPr/>
        </xdr:nvSpPr>
        <xdr:spPr>
          <a:xfrm>
            <a:off x="2315884" y="921920"/>
            <a:ext cx="1313879" cy="25517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ln w="38100">
                  <a:solidFill>
                    <a:schemeClr val="bg1"/>
                  </a:solidFill>
                </a:ln>
                <a:solidFill>
                  <a:schemeClr val="bg1"/>
                </a:solidFill>
                <a:latin typeface="メイリオ" panose="020B0604030504040204" pitchFamily="50" charset="-128"/>
                <a:ea typeface="メイリオ" panose="020B0604030504040204" pitchFamily="50" charset="-128"/>
              </a:rPr>
              <a:t>タスクスケジューラ</a:t>
            </a:r>
          </a:p>
        </xdr:txBody>
      </xdr:sp>
      <xdr:sp macro="" textlink="">
        <xdr:nvSpPr>
          <xdr:cNvPr id="65" name="フローチャート: 処理 64">
            <a:extLst>
              <a:ext uri="{FF2B5EF4-FFF2-40B4-BE49-F238E27FC236}">
                <a16:creationId xmlns:a16="http://schemas.microsoft.com/office/drawing/2014/main" id="{00000000-0008-0000-0500-000003000000}"/>
              </a:ext>
            </a:extLst>
          </xdr:cNvPr>
          <xdr:cNvSpPr/>
        </xdr:nvSpPr>
        <xdr:spPr>
          <a:xfrm>
            <a:off x="2315884" y="932504"/>
            <a:ext cx="1313879" cy="255170"/>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タスクスケジューラ</a:t>
            </a:r>
          </a:p>
        </xdr:txBody>
      </xdr:sp>
    </xdr:grpSp>
    <xdr:clientData/>
  </xdr:twoCellAnchor>
  <xdr:twoCellAnchor editAs="oneCell">
    <xdr:from>
      <xdr:col>13</xdr:col>
      <xdr:colOff>86888</xdr:colOff>
      <xdr:row>14</xdr:row>
      <xdr:rowOff>52916</xdr:rowOff>
    </xdr:from>
    <xdr:to>
      <xdr:col>18</xdr:col>
      <xdr:colOff>100612</xdr:colOff>
      <xdr:row>17</xdr:row>
      <xdr:rowOff>149425</xdr:rowOff>
    </xdr:to>
    <xdr:pic>
      <xdr:nvPicPr>
        <xdr:cNvPr id="51" name="図 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25805" y="2804583"/>
          <a:ext cx="913307" cy="668009"/>
        </a:xfrm>
        <a:prstGeom prst="rect">
          <a:avLst/>
        </a:prstGeom>
      </xdr:spPr>
    </xdr:pic>
    <xdr:clientData/>
  </xdr:twoCellAnchor>
  <xdr:twoCellAnchor>
    <xdr:from>
      <xdr:col>17</xdr:col>
      <xdr:colOff>169335</xdr:colOff>
      <xdr:row>14</xdr:row>
      <xdr:rowOff>148167</xdr:rowOff>
    </xdr:from>
    <xdr:to>
      <xdr:col>22</xdr:col>
      <xdr:colOff>169334</xdr:colOff>
      <xdr:row>19</xdr:row>
      <xdr:rowOff>27395</xdr:rowOff>
    </xdr:to>
    <xdr:grpSp>
      <xdr:nvGrpSpPr>
        <xdr:cNvPr id="55" name="グループ化 54"/>
        <xdr:cNvGrpSpPr/>
      </xdr:nvGrpSpPr>
      <xdr:grpSpPr>
        <a:xfrm>
          <a:off x="3227918" y="2899834"/>
          <a:ext cx="899583" cy="831728"/>
          <a:chOff x="2698750" y="2751667"/>
          <a:chExt cx="899583" cy="831728"/>
        </a:xfrm>
      </xdr:grpSpPr>
      <xdr:pic>
        <xdr:nvPicPr>
          <xdr:cNvPr id="53" name="図 5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68897" y="2751667"/>
            <a:ext cx="549520" cy="571500"/>
          </a:xfrm>
          <a:prstGeom prst="rect">
            <a:avLst/>
          </a:prstGeom>
        </xdr:spPr>
      </xdr:pic>
      <xdr:sp macro="" textlink="">
        <xdr:nvSpPr>
          <xdr:cNvPr id="54" name="フローチャート: 処理 53">
            <a:extLst>
              <a:ext uri="{FF2B5EF4-FFF2-40B4-BE49-F238E27FC236}">
                <a16:creationId xmlns:a16="http://schemas.microsoft.com/office/drawing/2014/main" id="{00000000-0008-0000-0500-000003000000}"/>
              </a:ext>
            </a:extLst>
          </xdr:cNvPr>
          <xdr:cNvSpPr/>
        </xdr:nvSpPr>
        <xdr:spPr>
          <a:xfrm>
            <a:off x="2698750" y="3323167"/>
            <a:ext cx="899583" cy="260228"/>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lnSpc>
                <a:spcPts val="1080"/>
              </a:lnSpc>
            </a:pPr>
            <a:r>
              <a:rPr kumimoji="1" lang="ja-JP" altLang="en-US" sz="900">
                <a:solidFill>
                  <a:sysClr val="windowText" lastClr="000000"/>
                </a:solidFill>
                <a:latin typeface="メイリオ" panose="020B0604030504040204" pitchFamily="50" charset="-128"/>
                <a:ea typeface="メイリオ" panose="020B0604030504040204" pitchFamily="50" charset="-128"/>
              </a:rPr>
              <a:t>バッチ処理ログ</a:t>
            </a:r>
          </a:p>
        </xdr:txBody>
      </xdr:sp>
    </xdr:grpSp>
    <xdr:clientData/>
  </xdr:twoCellAnchor>
  <xdr:twoCellAnchor>
    <xdr:from>
      <xdr:col>12</xdr:col>
      <xdr:colOff>63500</xdr:colOff>
      <xdr:row>10</xdr:row>
      <xdr:rowOff>95250</xdr:rowOff>
    </xdr:from>
    <xdr:to>
      <xdr:col>14</xdr:col>
      <xdr:colOff>74085</xdr:colOff>
      <xdr:row>14</xdr:row>
      <xdr:rowOff>10583</xdr:rowOff>
    </xdr:to>
    <xdr:cxnSp macro="">
      <xdr:nvCxnSpPr>
        <xdr:cNvPr id="61" name="直線矢印コネクタ 60">
          <a:extLst>
            <a:ext uri="{FF2B5EF4-FFF2-40B4-BE49-F238E27FC236}">
              <a16:creationId xmlns:a16="http://schemas.microsoft.com/office/drawing/2014/main" id="{00000000-0008-0000-0500-000014000000}"/>
            </a:ext>
          </a:extLst>
        </xdr:cNvPr>
        <xdr:cNvCxnSpPr/>
      </xdr:nvCxnSpPr>
      <xdr:spPr>
        <a:xfrm flipH="1">
          <a:off x="2222500" y="2084917"/>
          <a:ext cx="370418" cy="677333"/>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3792</xdr:colOff>
      <xdr:row>13</xdr:row>
      <xdr:rowOff>88171</xdr:rowOff>
    </xdr:from>
    <xdr:to>
      <xdr:col>16</xdr:col>
      <xdr:colOff>42337</xdr:colOff>
      <xdr:row>14</xdr:row>
      <xdr:rowOff>52916</xdr:rowOff>
    </xdr:to>
    <xdr:cxnSp macro="">
      <xdr:nvCxnSpPr>
        <xdr:cNvPr id="63" name="直線矢印コネクタ 62">
          <a:extLst>
            <a:ext uri="{FF2B5EF4-FFF2-40B4-BE49-F238E27FC236}">
              <a16:creationId xmlns:a16="http://schemas.microsoft.com/office/drawing/2014/main" id="{00000000-0008-0000-0500-000014000000}"/>
            </a:ext>
          </a:extLst>
        </xdr:cNvPr>
        <xdr:cNvCxnSpPr>
          <a:stCxn id="51" idx="0"/>
        </xdr:cNvCxnSpPr>
      </xdr:nvCxnSpPr>
      <xdr:spPr>
        <a:xfrm flipV="1">
          <a:off x="2882459" y="2649338"/>
          <a:ext cx="38545" cy="155245"/>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42067</xdr:colOff>
      <xdr:row>13</xdr:row>
      <xdr:rowOff>55045</xdr:rowOff>
    </xdr:from>
    <xdr:to>
      <xdr:col>20</xdr:col>
      <xdr:colOff>74492</xdr:colOff>
      <xdr:row>14</xdr:row>
      <xdr:rowOff>148167</xdr:rowOff>
    </xdr:to>
    <xdr:cxnSp macro="">
      <xdr:nvCxnSpPr>
        <xdr:cNvPr id="69" name="直線矢印コネクタ 68">
          <a:extLst>
            <a:ext uri="{FF2B5EF4-FFF2-40B4-BE49-F238E27FC236}">
              <a16:creationId xmlns:a16="http://schemas.microsoft.com/office/drawing/2014/main" id="{00000000-0008-0000-0500-000014000000}"/>
            </a:ext>
          </a:extLst>
        </xdr:cNvPr>
        <xdr:cNvCxnSpPr>
          <a:stCxn id="53" idx="0"/>
        </xdr:cNvCxnSpPr>
      </xdr:nvCxnSpPr>
      <xdr:spPr>
        <a:xfrm flipH="1" flipV="1">
          <a:off x="3460484" y="2616212"/>
          <a:ext cx="212341" cy="283622"/>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52920</xdr:colOff>
      <xdr:row>8</xdr:row>
      <xdr:rowOff>158750</xdr:rowOff>
    </xdr:from>
    <xdr:to>
      <xdr:col>22</xdr:col>
      <xdr:colOff>105834</xdr:colOff>
      <xdr:row>9</xdr:row>
      <xdr:rowOff>14088</xdr:rowOff>
    </xdr:to>
    <xdr:cxnSp macro="">
      <xdr:nvCxnSpPr>
        <xdr:cNvPr id="71" name="直線矢印コネクタ 70">
          <a:extLst>
            <a:ext uri="{FF2B5EF4-FFF2-40B4-BE49-F238E27FC236}">
              <a16:creationId xmlns:a16="http://schemas.microsoft.com/office/drawing/2014/main" id="{00000000-0008-0000-0500-000014000000}"/>
            </a:ext>
          </a:extLst>
        </xdr:cNvPr>
        <xdr:cNvCxnSpPr/>
      </xdr:nvCxnSpPr>
      <xdr:spPr>
        <a:xfrm flipH="1">
          <a:off x="3291420" y="1767417"/>
          <a:ext cx="772581" cy="45838"/>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52920</xdr:colOff>
      <xdr:row>10</xdr:row>
      <xdr:rowOff>98755</xdr:rowOff>
    </xdr:from>
    <xdr:to>
      <xdr:col>22</xdr:col>
      <xdr:colOff>127001</xdr:colOff>
      <xdr:row>12</xdr:row>
      <xdr:rowOff>95250</xdr:rowOff>
    </xdr:to>
    <xdr:cxnSp macro="">
      <xdr:nvCxnSpPr>
        <xdr:cNvPr id="73" name="直線矢印コネクタ 72">
          <a:extLst>
            <a:ext uri="{FF2B5EF4-FFF2-40B4-BE49-F238E27FC236}">
              <a16:creationId xmlns:a16="http://schemas.microsoft.com/office/drawing/2014/main" id="{00000000-0008-0000-0500-000014000000}"/>
            </a:ext>
          </a:extLst>
        </xdr:cNvPr>
        <xdr:cNvCxnSpPr/>
      </xdr:nvCxnSpPr>
      <xdr:spPr>
        <a:xfrm flipH="1" flipV="1">
          <a:off x="3291420" y="2088422"/>
          <a:ext cx="793748" cy="377495"/>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63500</xdr:colOff>
      <xdr:row>6</xdr:row>
      <xdr:rowOff>138897</xdr:rowOff>
    </xdr:from>
    <xdr:to>
      <xdr:col>16</xdr:col>
      <xdr:colOff>63500</xdr:colOff>
      <xdr:row>8</xdr:row>
      <xdr:rowOff>72772</xdr:rowOff>
    </xdr:to>
    <xdr:cxnSp macro="">
      <xdr:nvCxnSpPr>
        <xdr:cNvPr id="77" name="直線矢印コネクタ 76">
          <a:extLst>
            <a:ext uri="{FF2B5EF4-FFF2-40B4-BE49-F238E27FC236}">
              <a16:creationId xmlns:a16="http://schemas.microsoft.com/office/drawing/2014/main" id="{00000000-0008-0000-0500-000014000000}"/>
            </a:ext>
          </a:extLst>
        </xdr:cNvPr>
        <xdr:cNvCxnSpPr/>
      </xdr:nvCxnSpPr>
      <xdr:spPr>
        <a:xfrm flipV="1">
          <a:off x="2942167" y="1366564"/>
          <a:ext cx="0" cy="314875"/>
        </a:xfrm>
        <a:prstGeom prst="straightConnector1">
          <a:avLst/>
        </a:prstGeom>
        <a:ln>
          <a:solidFill>
            <a:schemeClr val="tx1"/>
          </a:solidFill>
          <a:headEnd type="stealth" w="lg" len="lg"/>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177800</xdr:colOff>
      <xdr:row>899</xdr:row>
      <xdr:rowOff>80434</xdr:rowOff>
    </xdr:from>
    <xdr:to>
      <xdr:col>34</xdr:col>
      <xdr:colOff>42333</xdr:colOff>
      <xdr:row>901</xdr:row>
      <xdr:rowOff>31750</xdr:rowOff>
    </xdr:to>
    <xdr:sp macro="" textlink="">
      <xdr:nvSpPr>
        <xdr:cNvPr id="58" name="三方向矢印 57"/>
        <xdr:cNvSpPr/>
      </xdr:nvSpPr>
      <xdr:spPr>
        <a:xfrm>
          <a:off x="2336800" y="158280101"/>
          <a:ext cx="3822700" cy="332316"/>
        </a:xfrm>
        <a:prstGeom prst="leftRightUpArrow">
          <a:avLst/>
        </a:prstGeom>
        <a:solidFill>
          <a:srgbClr val="FF0000">
            <a:alpha val="30000"/>
          </a:srgbClr>
        </a:solidFill>
        <a:ln>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vert="horz" lIns="0" tIns="0" rIns="0" bIns="0" rtlCol="0" anchor="t" anchorCtr="0"/>
        <a:lstStyle/>
        <a:p>
          <a:pPr algn="l">
            <a:lnSpc>
              <a:spcPts val="1300"/>
            </a:lnSpc>
          </a:pPr>
          <a:endParaRPr kumimoji="1" lang="ja-JP" altLang="en-US" sz="900" b="0" cap="none" spc="0">
            <a:ln w="0"/>
            <a:solidFill>
              <a:srgbClr val="FF0000"/>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IFS_&#38651;&#31639;&#23460;\&#37096;&#32626;&#26360;&#36796;\00%20&#38283;&#30330;&#26696;&#20214;&#65288;&#37319;&#37326;&#31649;&#29702;&#65289;\01%20&#12503;&#12525;&#12472;&#12455;&#12463;&#12488;&#21029;%20&#35373;&#35336;&#26360;\18K10-01-001%20&#20849;&#36890;\18K10_01_001%20&#12471;&#12473;&#12486;&#12512;&#35373;&#35336;&#26360;%20&#12487;&#12540;&#12479;&#12505;&#12540;&#12473;&#35373;&#35336;&#26360;&#65288;UPK&#20849;&#36890;&#6528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更新履歴"/>
      <sheetName val="テーブル一覧"/>
      <sheetName val="ビュー一覧"/>
      <sheetName val="ビュー定義"/>
      <sheetName val="ER図"/>
      <sheetName val="カラム定義一覧"/>
      <sheetName val="mm_authority"/>
      <sheetName val="mm_staff"/>
      <sheetName val="mm_syozoku"/>
      <sheetName val="mm_kinmu_group"/>
      <sheetName val="mm_status"/>
      <sheetName val="mm_kankyu"/>
      <sheetName val="mm_gamen"/>
      <sheetName val="system_information"/>
      <sheetName val="processing_log"/>
      <sheetName val="mm_authority_group"/>
      <sheetName val="mm_line"/>
      <sheetName val="mm_operation_authority"/>
      <sheetName val="mm_gamen_operation"/>
      <sheetName val="mm_system"/>
      <sheetName val="mm_buhin_nisugata"/>
      <sheetName val="mm_nisugata"/>
      <sheetName val="mm_team"/>
      <sheetName val="mm_operation_calendar"/>
      <sheetName val="mm_base"/>
      <sheetName val="mm_buhin_no_hot"/>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7">
          <cell r="B37" t="str">
            <v>0</v>
          </cell>
          <cell r="C37"/>
          <cell r="D37"/>
          <cell r="E37" t="str">
            <v>プログラム起動</v>
          </cell>
          <cell r="F37"/>
          <cell r="G37"/>
          <cell r="H37"/>
          <cell r="I37"/>
          <cell r="J37"/>
          <cell r="K37"/>
          <cell r="L37"/>
          <cell r="M37"/>
          <cell r="N37"/>
          <cell r="O37"/>
          <cell r="P37"/>
          <cell r="Q37"/>
          <cell r="R37"/>
          <cell r="S37"/>
          <cell r="T37"/>
          <cell r="U37"/>
          <cell r="V37" t="str">
            <v>正常</v>
          </cell>
          <cell r="W37"/>
          <cell r="X37"/>
          <cell r="Y37" t="str">
            <v>開始</v>
          </cell>
        </row>
        <row r="38">
          <cell r="B38" t="str">
            <v>1</v>
          </cell>
          <cell r="C38"/>
          <cell r="D38"/>
          <cell r="E38" t="str">
            <v>プログラム起動</v>
          </cell>
          <cell r="F38"/>
          <cell r="G38"/>
          <cell r="H38"/>
          <cell r="I38"/>
          <cell r="J38"/>
          <cell r="K38"/>
          <cell r="L38"/>
          <cell r="M38"/>
          <cell r="N38"/>
          <cell r="O38"/>
          <cell r="P38"/>
          <cell r="Q38"/>
          <cell r="R38"/>
          <cell r="S38"/>
          <cell r="T38"/>
          <cell r="U38"/>
          <cell r="V38" t="str">
            <v>異常</v>
          </cell>
          <cell r="W38"/>
          <cell r="X38"/>
          <cell r="Y38" t="str">
            <v>終了</v>
          </cell>
        </row>
        <row r="39">
          <cell r="B39" t="str">
            <v>2</v>
          </cell>
          <cell r="C39"/>
          <cell r="D39"/>
          <cell r="E39" t="str">
            <v>main_masterの接続情報取得</v>
          </cell>
          <cell r="F39"/>
          <cell r="G39"/>
          <cell r="H39"/>
          <cell r="I39"/>
          <cell r="J39"/>
          <cell r="K39"/>
          <cell r="L39"/>
          <cell r="M39"/>
          <cell r="N39"/>
          <cell r="O39"/>
          <cell r="P39"/>
          <cell r="Q39"/>
          <cell r="R39"/>
          <cell r="S39"/>
          <cell r="T39"/>
          <cell r="U39"/>
          <cell r="V39" t="str">
            <v>異常</v>
          </cell>
          <cell r="W39"/>
          <cell r="X39"/>
          <cell r="Y39" t="str">
            <v>終了</v>
          </cell>
        </row>
        <row r="40">
          <cell r="B40" t="str">
            <v>3</v>
          </cell>
          <cell r="C40"/>
          <cell r="D40"/>
          <cell r="E40" t="str">
            <v>システム設定取得</v>
          </cell>
          <cell r="F40"/>
          <cell r="G40"/>
          <cell r="H40"/>
          <cell r="I40"/>
          <cell r="J40"/>
          <cell r="K40"/>
          <cell r="L40"/>
          <cell r="M40"/>
          <cell r="N40"/>
          <cell r="O40"/>
          <cell r="P40"/>
          <cell r="Q40"/>
          <cell r="R40"/>
          <cell r="S40"/>
          <cell r="T40"/>
          <cell r="U40"/>
          <cell r="V40" t="str">
            <v>異常</v>
          </cell>
          <cell r="W40"/>
          <cell r="X40"/>
          <cell r="Y40" t="str">
            <v>終了</v>
          </cell>
        </row>
        <row r="41">
          <cell r="B41" t="str">
            <v>4</v>
          </cell>
          <cell r="C41"/>
          <cell r="D41"/>
          <cell r="E41" t="str">
            <v>登録・更新処理</v>
          </cell>
          <cell r="F41"/>
          <cell r="G41"/>
          <cell r="H41"/>
          <cell r="I41"/>
          <cell r="J41"/>
          <cell r="K41"/>
          <cell r="L41"/>
          <cell r="M41"/>
          <cell r="N41"/>
          <cell r="O41"/>
          <cell r="P41"/>
          <cell r="Q41"/>
          <cell r="R41"/>
          <cell r="S41"/>
          <cell r="T41"/>
          <cell r="U41"/>
          <cell r="V41"/>
          <cell r="W41"/>
          <cell r="X41"/>
          <cell r="Y41" t="str">
            <v>開始</v>
          </cell>
        </row>
        <row r="42">
          <cell r="B42" t="str">
            <v>5</v>
          </cell>
          <cell r="C42"/>
          <cell r="D42"/>
          <cell r="E42" t="str">
            <v>登録・更新処理</v>
          </cell>
          <cell r="F42"/>
          <cell r="G42"/>
          <cell r="H42"/>
          <cell r="I42"/>
          <cell r="J42"/>
          <cell r="K42"/>
          <cell r="L42"/>
          <cell r="M42"/>
          <cell r="N42"/>
          <cell r="O42"/>
          <cell r="P42"/>
          <cell r="Q42"/>
          <cell r="R42"/>
          <cell r="S42"/>
          <cell r="T42"/>
          <cell r="U42"/>
          <cell r="V42" t="str">
            <v>正常</v>
          </cell>
          <cell r="W42"/>
          <cell r="X42"/>
          <cell r="Y42" t="str">
            <v>終了</v>
          </cell>
        </row>
        <row r="43">
          <cell r="B43" t="str">
            <v>6</v>
          </cell>
          <cell r="C43"/>
          <cell r="D43"/>
          <cell r="E43" t="str">
            <v>登録・更新処理</v>
          </cell>
          <cell r="F43"/>
          <cell r="G43"/>
          <cell r="H43"/>
          <cell r="I43"/>
          <cell r="J43"/>
          <cell r="K43"/>
          <cell r="L43"/>
          <cell r="M43"/>
          <cell r="N43"/>
          <cell r="O43"/>
          <cell r="P43"/>
          <cell r="Q43"/>
          <cell r="R43"/>
          <cell r="S43"/>
          <cell r="T43"/>
          <cell r="U43"/>
          <cell r="V43" t="str">
            <v>異常</v>
          </cell>
          <cell r="W43"/>
          <cell r="X43"/>
          <cell r="Y43" t="str">
            <v>終了</v>
          </cell>
        </row>
        <row r="44">
          <cell r="B44" t="str">
            <v>7</v>
          </cell>
          <cell r="C44"/>
          <cell r="D44"/>
          <cell r="E44" t="str">
            <v>検索処理</v>
          </cell>
          <cell r="F44"/>
          <cell r="G44"/>
          <cell r="H44"/>
          <cell r="I44"/>
          <cell r="J44"/>
          <cell r="K44"/>
          <cell r="L44"/>
          <cell r="M44"/>
          <cell r="N44"/>
          <cell r="O44"/>
          <cell r="P44"/>
          <cell r="Q44"/>
          <cell r="R44"/>
          <cell r="S44"/>
          <cell r="T44"/>
          <cell r="U44"/>
          <cell r="V44"/>
          <cell r="W44"/>
          <cell r="X44"/>
          <cell r="Y44" t="str">
            <v>開始</v>
          </cell>
        </row>
        <row r="45">
          <cell r="B45" t="str">
            <v>8</v>
          </cell>
          <cell r="C45"/>
          <cell r="D45"/>
          <cell r="E45" t="str">
            <v>検索処理</v>
          </cell>
          <cell r="F45"/>
          <cell r="G45"/>
          <cell r="H45"/>
          <cell r="I45"/>
          <cell r="J45"/>
          <cell r="K45"/>
          <cell r="L45"/>
          <cell r="M45"/>
          <cell r="N45"/>
          <cell r="O45"/>
          <cell r="P45"/>
          <cell r="Q45"/>
          <cell r="R45"/>
          <cell r="S45"/>
          <cell r="T45"/>
          <cell r="U45"/>
          <cell r="V45" t="str">
            <v>正常</v>
          </cell>
          <cell r="W45"/>
          <cell r="X45"/>
          <cell r="Y45" t="str">
            <v>終了</v>
          </cell>
        </row>
        <row r="46">
          <cell r="B46" t="str">
            <v>9</v>
          </cell>
          <cell r="C46"/>
          <cell r="D46"/>
          <cell r="E46" t="str">
            <v>検索処理</v>
          </cell>
          <cell r="F46"/>
          <cell r="G46"/>
          <cell r="H46"/>
          <cell r="I46"/>
          <cell r="J46"/>
          <cell r="K46"/>
          <cell r="L46"/>
          <cell r="M46"/>
          <cell r="N46"/>
          <cell r="O46"/>
          <cell r="P46"/>
          <cell r="Q46"/>
          <cell r="R46"/>
          <cell r="S46"/>
          <cell r="T46"/>
          <cell r="U46"/>
          <cell r="V46" t="str">
            <v>異常</v>
          </cell>
          <cell r="W46"/>
          <cell r="X46"/>
          <cell r="Y46" t="str">
            <v>終了</v>
          </cell>
        </row>
        <row r="47">
          <cell r="B47" t="str">
            <v>10</v>
          </cell>
          <cell r="C47"/>
          <cell r="D47"/>
          <cell r="E47" t="str">
            <v>削除処理</v>
          </cell>
          <cell r="F47"/>
          <cell r="G47"/>
          <cell r="H47"/>
          <cell r="I47"/>
          <cell r="J47"/>
          <cell r="K47"/>
          <cell r="L47"/>
          <cell r="M47"/>
          <cell r="N47"/>
          <cell r="O47"/>
          <cell r="P47"/>
          <cell r="Q47"/>
          <cell r="R47"/>
          <cell r="S47"/>
          <cell r="T47"/>
          <cell r="U47"/>
          <cell r="V47"/>
          <cell r="W47"/>
          <cell r="X47"/>
          <cell r="Y47" t="str">
            <v>開始</v>
          </cell>
        </row>
        <row r="48">
          <cell r="B48" t="str">
            <v>11</v>
          </cell>
          <cell r="C48"/>
          <cell r="D48"/>
          <cell r="E48" t="str">
            <v>削除処理</v>
          </cell>
          <cell r="F48"/>
          <cell r="G48"/>
          <cell r="H48"/>
          <cell r="I48"/>
          <cell r="J48"/>
          <cell r="K48"/>
          <cell r="L48"/>
          <cell r="M48"/>
          <cell r="N48"/>
          <cell r="O48"/>
          <cell r="P48"/>
          <cell r="Q48"/>
          <cell r="R48"/>
          <cell r="S48"/>
          <cell r="T48"/>
          <cell r="U48"/>
          <cell r="V48" t="str">
            <v>正常</v>
          </cell>
          <cell r="W48"/>
          <cell r="X48"/>
          <cell r="Y48" t="str">
            <v>終了</v>
          </cell>
        </row>
        <row r="49">
          <cell r="B49" t="str">
            <v>12</v>
          </cell>
          <cell r="C49"/>
          <cell r="D49"/>
          <cell r="E49" t="str">
            <v>削除処理</v>
          </cell>
          <cell r="F49"/>
          <cell r="G49"/>
          <cell r="H49"/>
          <cell r="I49"/>
          <cell r="J49"/>
          <cell r="K49"/>
          <cell r="L49"/>
          <cell r="M49"/>
          <cell r="N49"/>
          <cell r="O49"/>
          <cell r="P49"/>
          <cell r="Q49"/>
          <cell r="R49"/>
          <cell r="S49"/>
          <cell r="T49"/>
          <cell r="U49"/>
          <cell r="V49" t="str">
            <v>異常</v>
          </cell>
          <cell r="W49"/>
          <cell r="X49"/>
          <cell r="Y49" t="str">
            <v>終了</v>
          </cell>
        </row>
        <row r="50">
          <cell r="B50" t="str">
            <v>13</v>
          </cell>
          <cell r="C50"/>
          <cell r="D50"/>
          <cell r="E50" t="str">
            <v>データベース接続</v>
          </cell>
          <cell r="F50"/>
          <cell r="G50"/>
          <cell r="H50"/>
          <cell r="I50"/>
          <cell r="J50"/>
          <cell r="K50"/>
          <cell r="L50"/>
          <cell r="M50"/>
          <cell r="N50"/>
          <cell r="O50"/>
          <cell r="P50"/>
          <cell r="Q50"/>
          <cell r="R50"/>
          <cell r="S50"/>
          <cell r="T50"/>
          <cell r="U50"/>
          <cell r="V50"/>
          <cell r="W50"/>
          <cell r="X50"/>
          <cell r="Y50" t="str">
            <v>開始</v>
          </cell>
        </row>
        <row r="51">
          <cell r="B51" t="str">
            <v>14</v>
          </cell>
          <cell r="C51"/>
          <cell r="D51"/>
          <cell r="E51" t="str">
            <v>データベース接続</v>
          </cell>
          <cell r="F51"/>
          <cell r="G51"/>
          <cell r="H51"/>
          <cell r="I51"/>
          <cell r="J51"/>
          <cell r="K51"/>
          <cell r="L51"/>
          <cell r="M51"/>
          <cell r="N51"/>
          <cell r="O51"/>
          <cell r="P51"/>
          <cell r="Q51"/>
          <cell r="R51"/>
          <cell r="S51"/>
          <cell r="T51"/>
          <cell r="U51"/>
          <cell r="V51" t="str">
            <v>正常</v>
          </cell>
          <cell r="W51"/>
          <cell r="X51"/>
          <cell r="Y51" t="str">
            <v>終了</v>
          </cell>
        </row>
        <row r="52">
          <cell r="B52" t="str">
            <v>15</v>
          </cell>
          <cell r="C52"/>
          <cell r="D52"/>
          <cell r="E52" t="str">
            <v>データベース接続</v>
          </cell>
          <cell r="F52"/>
          <cell r="G52"/>
          <cell r="H52"/>
          <cell r="I52"/>
          <cell r="J52"/>
          <cell r="K52"/>
          <cell r="L52"/>
          <cell r="M52"/>
          <cell r="N52"/>
          <cell r="O52"/>
          <cell r="P52"/>
          <cell r="Q52"/>
          <cell r="R52"/>
          <cell r="S52"/>
          <cell r="T52"/>
          <cell r="U52"/>
          <cell r="V52" t="str">
            <v>異常</v>
          </cell>
          <cell r="W52"/>
          <cell r="X52"/>
          <cell r="Y52" t="str">
            <v>終了</v>
          </cell>
        </row>
        <row r="53">
          <cell r="B53" t="str">
            <v>16</v>
          </cell>
          <cell r="C53"/>
          <cell r="D53"/>
          <cell r="E53" t="str">
            <v>データベース切断</v>
          </cell>
          <cell r="F53"/>
          <cell r="G53"/>
          <cell r="H53"/>
          <cell r="I53"/>
          <cell r="J53"/>
          <cell r="K53"/>
          <cell r="L53"/>
          <cell r="M53"/>
          <cell r="N53"/>
          <cell r="O53"/>
          <cell r="P53"/>
          <cell r="Q53"/>
          <cell r="R53"/>
          <cell r="S53"/>
          <cell r="T53"/>
          <cell r="U53"/>
          <cell r="V53"/>
          <cell r="W53"/>
          <cell r="X53"/>
          <cell r="Y53" t="str">
            <v>開始</v>
          </cell>
        </row>
        <row r="54">
          <cell r="B54" t="str">
            <v>17</v>
          </cell>
          <cell r="C54"/>
          <cell r="D54"/>
          <cell r="E54" t="str">
            <v>データベース切断</v>
          </cell>
          <cell r="F54"/>
          <cell r="G54"/>
          <cell r="H54"/>
          <cell r="I54"/>
          <cell r="J54"/>
          <cell r="K54"/>
          <cell r="L54"/>
          <cell r="M54"/>
          <cell r="N54"/>
          <cell r="O54"/>
          <cell r="P54"/>
          <cell r="Q54"/>
          <cell r="R54"/>
          <cell r="S54"/>
          <cell r="T54"/>
          <cell r="U54"/>
          <cell r="V54" t="str">
            <v>正常</v>
          </cell>
          <cell r="W54"/>
          <cell r="X54"/>
          <cell r="Y54" t="str">
            <v>終了</v>
          </cell>
        </row>
        <row r="55">
          <cell r="B55" t="str">
            <v>18</v>
          </cell>
          <cell r="C55"/>
          <cell r="D55"/>
          <cell r="E55" t="str">
            <v>データベース切断</v>
          </cell>
          <cell r="F55"/>
          <cell r="G55"/>
          <cell r="H55"/>
          <cell r="I55"/>
          <cell r="J55"/>
          <cell r="K55"/>
          <cell r="L55"/>
          <cell r="M55"/>
          <cell r="N55"/>
          <cell r="O55"/>
          <cell r="P55"/>
          <cell r="Q55"/>
          <cell r="R55"/>
          <cell r="S55"/>
          <cell r="T55"/>
          <cell r="U55"/>
          <cell r="V55" t="str">
            <v>異常</v>
          </cell>
          <cell r="W55"/>
          <cell r="X55"/>
          <cell r="Y55" t="str">
            <v>終了</v>
          </cell>
        </row>
        <row r="56">
          <cell r="B56" t="str">
            <v>19</v>
          </cell>
          <cell r="C56"/>
          <cell r="D56"/>
          <cell r="E56" t="str">
            <v>アプリDBの接続情報取得</v>
          </cell>
          <cell r="F56"/>
          <cell r="G56"/>
          <cell r="H56"/>
          <cell r="I56"/>
          <cell r="J56"/>
          <cell r="K56"/>
          <cell r="L56"/>
          <cell r="M56"/>
          <cell r="N56"/>
          <cell r="O56"/>
          <cell r="P56"/>
          <cell r="Q56"/>
          <cell r="R56"/>
          <cell r="S56"/>
          <cell r="T56"/>
          <cell r="U56"/>
          <cell r="V56" t="str">
            <v>正常</v>
          </cell>
          <cell r="W56"/>
          <cell r="X56"/>
          <cell r="Y56" t="str">
            <v>終了</v>
          </cell>
        </row>
        <row r="57">
          <cell r="B57" t="str">
            <v>20</v>
          </cell>
          <cell r="C57"/>
          <cell r="D57"/>
          <cell r="E57" t="str">
            <v>アプリDBの接続情報取得</v>
          </cell>
          <cell r="F57"/>
          <cell r="G57"/>
          <cell r="H57"/>
          <cell r="I57"/>
          <cell r="J57"/>
          <cell r="K57"/>
          <cell r="L57"/>
          <cell r="M57"/>
          <cell r="N57"/>
          <cell r="O57"/>
          <cell r="P57"/>
          <cell r="Q57"/>
          <cell r="R57"/>
          <cell r="S57"/>
          <cell r="T57"/>
          <cell r="U57"/>
          <cell r="V57" t="str">
            <v>異常</v>
          </cell>
          <cell r="W57"/>
          <cell r="X57"/>
          <cell r="Y57" t="str">
            <v>終了</v>
          </cell>
        </row>
        <row r="58">
          <cell r="B58" t="str">
            <v>21</v>
          </cell>
          <cell r="C58"/>
          <cell r="D58"/>
          <cell r="E58" t="str">
            <v>他処理</v>
          </cell>
          <cell r="F58"/>
          <cell r="G58"/>
          <cell r="H58"/>
          <cell r="I58"/>
          <cell r="J58"/>
          <cell r="K58"/>
          <cell r="L58"/>
          <cell r="M58"/>
          <cell r="N58"/>
          <cell r="O58"/>
          <cell r="P58"/>
          <cell r="Q58"/>
          <cell r="R58"/>
          <cell r="S58"/>
          <cell r="T58"/>
          <cell r="U58"/>
          <cell r="V58"/>
          <cell r="W58"/>
          <cell r="X58"/>
          <cell r="Y58" t="str">
            <v>開始</v>
          </cell>
        </row>
        <row r="59">
          <cell r="B59" t="str">
            <v>22</v>
          </cell>
          <cell r="C59"/>
          <cell r="D59"/>
          <cell r="E59" t="str">
            <v>他処理</v>
          </cell>
          <cell r="F59"/>
          <cell r="G59"/>
          <cell r="H59"/>
          <cell r="I59"/>
          <cell r="J59"/>
          <cell r="K59"/>
          <cell r="L59"/>
          <cell r="M59"/>
          <cell r="N59"/>
          <cell r="O59"/>
          <cell r="P59"/>
          <cell r="Q59"/>
          <cell r="R59"/>
          <cell r="S59"/>
          <cell r="T59"/>
          <cell r="U59"/>
          <cell r="V59" t="str">
            <v>正常</v>
          </cell>
          <cell r="W59"/>
          <cell r="X59"/>
          <cell r="Y59" t="str">
            <v>終了</v>
          </cell>
        </row>
        <row r="60">
          <cell r="B60" t="str">
            <v>23</v>
          </cell>
          <cell r="C60"/>
          <cell r="D60"/>
          <cell r="E60" t="str">
            <v>他処理</v>
          </cell>
          <cell r="F60"/>
          <cell r="G60"/>
          <cell r="H60"/>
          <cell r="I60"/>
          <cell r="J60"/>
          <cell r="K60"/>
          <cell r="L60"/>
          <cell r="M60"/>
          <cell r="N60"/>
          <cell r="O60"/>
          <cell r="P60"/>
          <cell r="Q60"/>
          <cell r="R60"/>
          <cell r="S60"/>
          <cell r="T60"/>
          <cell r="U60"/>
          <cell r="V60" t="str">
            <v>異常</v>
          </cell>
          <cell r="W60"/>
          <cell r="X60"/>
          <cell r="Y60" t="str">
            <v>終了</v>
          </cell>
        </row>
        <row r="61">
          <cell r="B61" t="str">
            <v>24</v>
          </cell>
          <cell r="C61"/>
          <cell r="D61"/>
          <cell r="E61" t="str">
            <v>バックアップ処理</v>
          </cell>
          <cell r="F61"/>
          <cell r="G61"/>
          <cell r="H61"/>
          <cell r="I61"/>
          <cell r="J61"/>
          <cell r="K61"/>
          <cell r="L61"/>
          <cell r="M61"/>
          <cell r="N61"/>
          <cell r="O61"/>
          <cell r="P61"/>
          <cell r="Q61"/>
          <cell r="R61"/>
          <cell r="S61"/>
          <cell r="T61"/>
          <cell r="U61"/>
          <cell r="V61"/>
          <cell r="W61"/>
          <cell r="X61"/>
          <cell r="Y61" t="str">
            <v>開始</v>
          </cell>
        </row>
        <row r="62">
          <cell r="B62" t="str">
            <v>25</v>
          </cell>
          <cell r="C62"/>
          <cell r="D62"/>
          <cell r="E62" t="str">
            <v>バックアップ処理</v>
          </cell>
          <cell r="F62"/>
          <cell r="G62"/>
          <cell r="H62"/>
          <cell r="I62"/>
          <cell r="J62"/>
          <cell r="K62"/>
          <cell r="L62"/>
          <cell r="M62"/>
          <cell r="N62"/>
          <cell r="O62"/>
          <cell r="P62"/>
          <cell r="Q62"/>
          <cell r="R62"/>
          <cell r="S62"/>
          <cell r="T62"/>
          <cell r="U62"/>
          <cell r="V62" t="str">
            <v>処理</v>
          </cell>
          <cell r="W62"/>
          <cell r="X62"/>
          <cell r="Y62" t="str">
            <v>開始</v>
          </cell>
        </row>
        <row r="63">
          <cell r="B63" t="str">
            <v>27</v>
          </cell>
          <cell r="C63"/>
          <cell r="D63"/>
          <cell r="E63" t="str">
            <v>バックアップ処理</v>
          </cell>
          <cell r="F63"/>
          <cell r="G63"/>
          <cell r="H63"/>
          <cell r="I63"/>
          <cell r="J63"/>
          <cell r="K63"/>
          <cell r="L63"/>
          <cell r="M63"/>
          <cell r="N63"/>
          <cell r="O63"/>
          <cell r="P63"/>
          <cell r="Q63"/>
          <cell r="R63"/>
          <cell r="S63"/>
          <cell r="T63"/>
          <cell r="U63"/>
          <cell r="V63" t="str">
            <v>正常</v>
          </cell>
          <cell r="W63"/>
          <cell r="X63"/>
          <cell r="Y63" t="str">
            <v>終了</v>
          </cell>
        </row>
        <row r="64">
          <cell r="B64" t="str">
            <v>28</v>
          </cell>
          <cell r="C64"/>
          <cell r="D64"/>
          <cell r="E64" t="str">
            <v>バックアップ処理</v>
          </cell>
          <cell r="F64"/>
          <cell r="G64"/>
          <cell r="H64"/>
          <cell r="I64"/>
          <cell r="J64"/>
          <cell r="K64"/>
          <cell r="L64"/>
          <cell r="M64"/>
          <cell r="N64"/>
          <cell r="O64"/>
          <cell r="P64"/>
          <cell r="Q64"/>
          <cell r="R64"/>
          <cell r="S64"/>
          <cell r="T64"/>
          <cell r="U64"/>
          <cell r="V64" t="str">
            <v>異常</v>
          </cell>
          <cell r="W64"/>
          <cell r="X64"/>
          <cell r="Y64" t="str">
            <v>終了</v>
          </cell>
        </row>
        <row r="65">
          <cell r="B65" t="str">
            <v>29</v>
          </cell>
          <cell r="C65"/>
          <cell r="D65"/>
          <cell r="E65" t="str">
            <v>データ取得</v>
          </cell>
          <cell r="F65"/>
          <cell r="G65"/>
          <cell r="H65"/>
          <cell r="I65"/>
          <cell r="J65"/>
          <cell r="K65"/>
          <cell r="L65"/>
          <cell r="M65"/>
          <cell r="N65"/>
          <cell r="O65"/>
          <cell r="P65"/>
          <cell r="Q65"/>
          <cell r="R65"/>
          <cell r="S65"/>
          <cell r="T65"/>
          <cell r="U65"/>
          <cell r="V65"/>
          <cell r="W65"/>
          <cell r="X65"/>
          <cell r="Y65" t="str">
            <v>開始</v>
          </cell>
        </row>
        <row r="66">
          <cell r="B66" t="str">
            <v>30</v>
          </cell>
          <cell r="C66"/>
          <cell r="D66"/>
          <cell r="E66" t="str">
            <v>データ取得</v>
          </cell>
          <cell r="F66"/>
          <cell r="G66"/>
          <cell r="H66"/>
          <cell r="I66"/>
          <cell r="J66"/>
          <cell r="K66"/>
          <cell r="L66"/>
          <cell r="M66"/>
          <cell r="N66"/>
          <cell r="O66"/>
          <cell r="P66"/>
          <cell r="Q66"/>
          <cell r="R66"/>
          <cell r="S66"/>
          <cell r="T66"/>
          <cell r="U66"/>
          <cell r="V66" t="str">
            <v>正常</v>
          </cell>
          <cell r="W66"/>
          <cell r="X66"/>
          <cell r="Y66" t="str">
            <v>終了</v>
          </cell>
        </row>
        <row r="67">
          <cell r="B67" t="str">
            <v>31</v>
          </cell>
          <cell r="C67"/>
          <cell r="D67"/>
          <cell r="E67" t="str">
            <v>データ取得</v>
          </cell>
          <cell r="F67"/>
          <cell r="G67"/>
          <cell r="H67"/>
          <cell r="I67"/>
          <cell r="J67"/>
          <cell r="K67"/>
          <cell r="L67"/>
          <cell r="M67"/>
          <cell r="N67"/>
          <cell r="O67"/>
          <cell r="P67"/>
          <cell r="Q67"/>
          <cell r="R67"/>
          <cell r="S67"/>
          <cell r="T67"/>
          <cell r="U67"/>
          <cell r="V67" t="str">
            <v>異常</v>
          </cell>
          <cell r="W67"/>
          <cell r="X67"/>
          <cell r="Y67" t="str">
            <v>終了</v>
          </cell>
        </row>
        <row r="68">
          <cell r="B68" t="str">
            <v>32</v>
          </cell>
          <cell r="C68"/>
          <cell r="D68"/>
          <cell r="E68" t="str">
            <v>Excel出力処理</v>
          </cell>
          <cell r="F68"/>
          <cell r="G68"/>
          <cell r="H68"/>
          <cell r="I68"/>
          <cell r="J68"/>
          <cell r="K68"/>
          <cell r="L68"/>
          <cell r="M68"/>
          <cell r="N68"/>
          <cell r="O68"/>
          <cell r="P68"/>
          <cell r="Q68"/>
          <cell r="R68"/>
          <cell r="S68"/>
          <cell r="T68"/>
          <cell r="U68"/>
          <cell r="V68"/>
          <cell r="W68"/>
          <cell r="X68"/>
          <cell r="Y68" t="str">
            <v>開始</v>
          </cell>
        </row>
        <row r="69">
          <cell r="B69" t="str">
            <v>33</v>
          </cell>
          <cell r="C69"/>
          <cell r="D69"/>
          <cell r="E69" t="str">
            <v>Excel出力処理</v>
          </cell>
          <cell r="F69"/>
          <cell r="G69"/>
          <cell r="H69"/>
          <cell r="I69"/>
          <cell r="J69"/>
          <cell r="K69"/>
          <cell r="L69"/>
          <cell r="M69"/>
          <cell r="N69"/>
          <cell r="O69"/>
          <cell r="P69"/>
          <cell r="Q69"/>
          <cell r="R69"/>
          <cell r="S69"/>
          <cell r="T69"/>
          <cell r="U69"/>
          <cell r="V69" t="str">
            <v>正常</v>
          </cell>
          <cell r="W69"/>
          <cell r="X69"/>
          <cell r="Y69" t="str">
            <v>終了</v>
          </cell>
        </row>
        <row r="70">
          <cell r="B70" t="str">
            <v>34</v>
          </cell>
          <cell r="C70"/>
          <cell r="D70"/>
          <cell r="E70" t="str">
            <v>Excel出力処理</v>
          </cell>
          <cell r="F70"/>
          <cell r="G70"/>
          <cell r="H70"/>
          <cell r="I70"/>
          <cell r="J70"/>
          <cell r="K70"/>
          <cell r="L70"/>
          <cell r="M70"/>
          <cell r="N70"/>
          <cell r="O70"/>
          <cell r="P70"/>
          <cell r="Q70"/>
          <cell r="R70"/>
          <cell r="S70"/>
          <cell r="T70"/>
          <cell r="U70"/>
          <cell r="V70" t="str">
            <v>異常</v>
          </cell>
          <cell r="W70"/>
          <cell r="X70"/>
          <cell r="Y70" t="str">
            <v>終了</v>
          </cell>
        </row>
        <row r="71">
          <cell r="B71" t="str">
            <v>95</v>
          </cell>
          <cell r="C71"/>
          <cell r="D71"/>
          <cell r="E71" t="str">
            <v>処理</v>
          </cell>
          <cell r="F71"/>
          <cell r="G71"/>
          <cell r="H71"/>
          <cell r="I71"/>
          <cell r="J71"/>
          <cell r="K71"/>
          <cell r="L71"/>
          <cell r="M71"/>
          <cell r="N71"/>
          <cell r="O71"/>
          <cell r="P71"/>
          <cell r="Q71"/>
          <cell r="R71"/>
          <cell r="S71"/>
          <cell r="T71"/>
          <cell r="U71"/>
          <cell r="V71"/>
          <cell r="W71"/>
          <cell r="X71"/>
          <cell r="Y71" t="str">
            <v>開始</v>
          </cell>
        </row>
        <row r="72">
          <cell r="B72" t="str">
            <v>96</v>
          </cell>
          <cell r="C72"/>
          <cell r="D72"/>
          <cell r="E72" t="str">
            <v>処理</v>
          </cell>
          <cell r="F72"/>
          <cell r="G72"/>
          <cell r="H72"/>
          <cell r="I72"/>
          <cell r="J72"/>
          <cell r="K72"/>
          <cell r="L72"/>
          <cell r="M72"/>
          <cell r="N72"/>
          <cell r="O72"/>
          <cell r="P72"/>
          <cell r="Q72"/>
          <cell r="R72"/>
          <cell r="S72"/>
          <cell r="T72"/>
          <cell r="U72"/>
          <cell r="V72"/>
          <cell r="W72"/>
          <cell r="X72"/>
          <cell r="Y72" t="str">
            <v>途中</v>
          </cell>
        </row>
        <row r="73">
          <cell r="B73" t="str">
            <v>97</v>
          </cell>
          <cell r="C73"/>
          <cell r="D73"/>
          <cell r="E73" t="str">
            <v>処理</v>
          </cell>
          <cell r="F73"/>
          <cell r="G73"/>
          <cell r="H73"/>
          <cell r="I73"/>
          <cell r="J73"/>
          <cell r="K73"/>
          <cell r="L73"/>
          <cell r="M73"/>
          <cell r="N73"/>
          <cell r="O73"/>
          <cell r="P73"/>
          <cell r="Q73"/>
          <cell r="R73"/>
          <cell r="S73"/>
          <cell r="T73"/>
          <cell r="U73"/>
          <cell r="V73"/>
          <cell r="W73"/>
          <cell r="X73"/>
          <cell r="Y73" t="str">
            <v>終了</v>
          </cell>
        </row>
        <row r="74">
          <cell r="B74" t="str">
            <v>98</v>
          </cell>
          <cell r="C74"/>
          <cell r="D74"/>
          <cell r="E74" t="str">
            <v>プログラム終了</v>
          </cell>
          <cell r="F74"/>
          <cell r="G74"/>
          <cell r="H74"/>
          <cell r="I74"/>
          <cell r="J74"/>
          <cell r="K74"/>
          <cell r="L74"/>
          <cell r="M74"/>
          <cell r="N74"/>
          <cell r="O74"/>
          <cell r="P74"/>
          <cell r="Q74"/>
          <cell r="R74"/>
          <cell r="S74"/>
          <cell r="T74"/>
          <cell r="U74"/>
          <cell r="V74" t="str">
            <v>正常</v>
          </cell>
          <cell r="W74"/>
          <cell r="X74"/>
          <cell r="Y74" t="str">
            <v>終了</v>
          </cell>
        </row>
        <row r="75">
          <cell r="B75" t="str">
            <v>99</v>
          </cell>
          <cell r="C75"/>
          <cell r="D75"/>
          <cell r="E75" t="str">
            <v>他システムエラー</v>
          </cell>
          <cell r="F75"/>
          <cell r="G75"/>
          <cell r="H75"/>
          <cell r="I75"/>
          <cell r="J75"/>
          <cell r="K75"/>
          <cell r="L75"/>
          <cell r="M75"/>
          <cell r="N75"/>
          <cell r="O75"/>
          <cell r="P75"/>
          <cell r="Q75"/>
          <cell r="R75"/>
          <cell r="S75"/>
          <cell r="T75"/>
          <cell r="U75"/>
          <cell r="V75" t="str">
            <v>異常</v>
          </cell>
          <cell r="W75"/>
          <cell r="X75"/>
          <cell r="Y75" t="str">
            <v>終了</v>
          </cell>
        </row>
        <row r="76">
          <cell r="B76"/>
          <cell r="C76"/>
          <cell r="D76"/>
          <cell r="E76"/>
          <cell r="F76"/>
          <cell r="G76"/>
          <cell r="H76"/>
          <cell r="I76"/>
          <cell r="J76"/>
          <cell r="K76"/>
          <cell r="L76"/>
          <cell r="M76"/>
          <cell r="N76"/>
          <cell r="O76"/>
          <cell r="P76"/>
          <cell r="Q76"/>
          <cell r="R76"/>
          <cell r="S76"/>
          <cell r="T76"/>
          <cell r="U76"/>
          <cell r="V76"/>
          <cell r="W76"/>
          <cell r="X76"/>
          <cell r="Y76"/>
        </row>
        <row r="77">
          <cell r="B77"/>
          <cell r="C77"/>
          <cell r="D77"/>
          <cell r="E77"/>
          <cell r="F77"/>
          <cell r="G77"/>
          <cell r="H77"/>
          <cell r="I77"/>
          <cell r="J77"/>
          <cell r="K77"/>
          <cell r="L77"/>
          <cell r="M77"/>
          <cell r="N77"/>
          <cell r="O77"/>
          <cell r="P77"/>
          <cell r="Q77"/>
          <cell r="R77"/>
          <cell r="S77"/>
          <cell r="T77"/>
          <cell r="U77"/>
          <cell r="V77"/>
          <cell r="W77"/>
          <cell r="X77"/>
          <cell r="Y77"/>
        </row>
        <row r="78">
          <cell r="B78"/>
          <cell r="C78"/>
          <cell r="D78"/>
          <cell r="E78"/>
          <cell r="F78"/>
          <cell r="G78"/>
          <cell r="H78"/>
          <cell r="I78"/>
          <cell r="J78"/>
          <cell r="K78"/>
          <cell r="L78"/>
          <cell r="M78"/>
          <cell r="N78"/>
          <cell r="O78"/>
          <cell r="P78"/>
          <cell r="Q78"/>
          <cell r="R78"/>
          <cell r="S78"/>
          <cell r="T78"/>
          <cell r="U78"/>
          <cell r="V78"/>
          <cell r="W78"/>
          <cell r="X78"/>
          <cell r="Y78"/>
        </row>
      </sheetData>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alpha val="50000"/>
          </a:schemeClr>
        </a:solidFill>
        <a:ln/>
      </a:spPr>
      <a:bodyPr vertOverflow="clip" horzOverflow="clip" vert="horz" lIns="0" tIns="0" rIns="0" bIns="0" rtlCol="0" anchor="ctr" anchorCtr="0"/>
      <a:lstStyle>
        <a:defPPr algn="ctr">
          <a:lnSpc>
            <a:spcPts val="1300"/>
          </a:lnSpc>
          <a:defRPr kumimoji="1" sz="900" b="0" cap="none" spc="0">
            <a:ln w="0"/>
            <a:solidFill>
              <a:srgbClr val="FF0000"/>
            </a:solidFill>
            <a:effectLst>
              <a:outerShdw blurRad="38100" dist="19050" dir="2700000" algn="tl" rotWithShape="0">
                <a:schemeClr val="dk1">
                  <a:alpha val="40000"/>
                </a:schemeClr>
              </a:outerShdw>
            </a:effectLst>
            <a:latin typeface="メイリオ" panose="020B0604030504040204" pitchFamily="50" charset="-128"/>
            <a:ea typeface="メイリオ" panose="020B0604030504040204" pitchFamily="50" charset="-128"/>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29"/>
  <sheetViews>
    <sheetView tabSelected="1" workbookViewId="0">
      <selection sqref="A1:AY29"/>
    </sheetView>
  </sheetViews>
  <sheetFormatPr defaultColWidth="2.7109375" defaultRowHeight="18" customHeight="1"/>
  <cols>
    <col min="1" max="16384" width="2.7109375" style="4"/>
  </cols>
  <sheetData>
    <row r="1" spans="1:53" ht="6.95"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3"/>
    </row>
    <row r="2" spans="1:53" ht="6.95" customHeight="1">
      <c r="A2" s="5"/>
      <c r="AY2" s="6"/>
    </row>
    <row r="3" spans="1:53" ht="18" customHeight="1">
      <c r="A3" s="5"/>
      <c r="AG3" s="1590" t="s">
        <v>0</v>
      </c>
      <c r="AH3" s="1591"/>
      <c r="AI3" s="1591"/>
      <c r="AJ3" s="1591"/>
      <c r="AK3" s="1591"/>
      <c r="AL3" s="1592"/>
      <c r="AM3" s="668">
        <v>2</v>
      </c>
      <c r="AN3" s="669">
        <v>1</v>
      </c>
      <c r="AO3" s="669" t="s">
        <v>732</v>
      </c>
      <c r="AP3" s="669">
        <v>4</v>
      </c>
      <c r="AQ3" s="669">
        <v>0</v>
      </c>
      <c r="AR3" s="670" t="s">
        <v>1</v>
      </c>
      <c r="AS3" s="669">
        <v>0</v>
      </c>
      <c r="AT3" s="669">
        <v>2</v>
      </c>
      <c r="AU3" s="670" t="s">
        <v>1</v>
      </c>
      <c r="AV3" s="669">
        <v>0</v>
      </c>
      <c r="AW3" s="669">
        <v>0</v>
      </c>
      <c r="AX3" s="671">
        <v>1</v>
      </c>
      <c r="AY3" s="6"/>
      <c r="BA3" s="4" t="str">
        <f>$AM$3&amp;$AN$3&amp;$AO$3&amp;$AP$3&amp;$AQ$3&amp;$AS$3&amp;$AT$3&amp;$AV$3&amp;$AW$3&amp;$AX$3</f>
        <v>21K4002001</v>
      </c>
    </row>
    <row r="4" spans="1:53" ht="18" customHeight="1" thickBot="1">
      <c r="A4" s="5"/>
      <c r="AY4" s="6"/>
    </row>
    <row r="5" spans="1:53" ht="18" customHeight="1" thickTop="1">
      <c r="A5" s="5"/>
      <c r="L5" s="1593" t="s">
        <v>2</v>
      </c>
      <c r="M5" s="1593"/>
      <c r="N5" s="1593"/>
      <c r="O5" s="1593"/>
      <c r="P5" s="1593"/>
      <c r="Q5" s="1593"/>
      <c r="R5" s="1593"/>
      <c r="S5" s="1593"/>
      <c r="T5" s="1593"/>
      <c r="U5" s="1593"/>
      <c r="V5" s="1593"/>
      <c r="W5" s="1593"/>
      <c r="X5" s="1593"/>
      <c r="Y5" s="1593"/>
      <c r="Z5" s="1593"/>
      <c r="AA5" s="1593"/>
      <c r="AB5" s="1593"/>
      <c r="AC5" s="1593"/>
      <c r="AD5" s="1593"/>
      <c r="AE5" s="1593"/>
      <c r="AF5" s="1593"/>
      <c r="AG5" s="1593"/>
      <c r="AH5" s="1593"/>
      <c r="AI5" s="1593"/>
      <c r="AJ5" s="1593"/>
      <c r="AK5" s="1593"/>
      <c r="AL5" s="1593"/>
      <c r="AM5" s="1593"/>
      <c r="AN5" s="1593"/>
      <c r="AO5" s="1593"/>
      <c r="AY5" s="6"/>
    </row>
    <row r="6" spans="1:53" ht="18" customHeight="1">
      <c r="A6" s="5"/>
      <c r="L6" s="1594"/>
      <c r="M6" s="1594"/>
      <c r="N6" s="1594"/>
      <c r="O6" s="1594"/>
      <c r="P6" s="1594"/>
      <c r="Q6" s="1594"/>
      <c r="R6" s="1594"/>
      <c r="S6" s="1594"/>
      <c r="T6" s="1594"/>
      <c r="U6" s="1594"/>
      <c r="V6" s="1594"/>
      <c r="W6" s="1594"/>
      <c r="X6" s="1594"/>
      <c r="Y6" s="1594"/>
      <c r="Z6" s="1594"/>
      <c r="AA6" s="1594"/>
      <c r="AB6" s="1594"/>
      <c r="AC6" s="1594"/>
      <c r="AD6" s="1594"/>
      <c r="AE6" s="1594"/>
      <c r="AF6" s="1594"/>
      <c r="AG6" s="1594"/>
      <c r="AH6" s="1594"/>
      <c r="AI6" s="1594"/>
      <c r="AJ6" s="1594"/>
      <c r="AK6" s="1594"/>
      <c r="AL6" s="1594"/>
      <c r="AM6" s="1594"/>
      <c r="AN6" s="1594"/>
      <c r="AO6" s="1594"/>
      <c r="AY6" s="6"/>
    </row>
    <row r="7" spans="1:53" ht="18" customHeight="1" thickBot="1">
      <c r="A7" s="5"/>
      <c r="L7" s="1595"/>
      <c r="M7" s="1595"/>
      <c r="N7" s="1595"/>
      <c r="O7" s="1595"/>
      <c r="P7" s="1595"/>
      <c r="Q7" s="1595"/>
      <c r="R7" s="1595"/>
      <c r="S7" s="1595"/>
      <c r="T7" s="1595"/>
      <c r="U7" s="1595"/>
      <c r="V7" s="1595"/>
      <c r="W7" s="1595"/>
      <c r="X7" s="1595"/>
      <c r="Y7" s="1595"/>
      <c r="Z7" s="1595"/>
      <c r="AA7" s="1595"/>
      <c r="AB7" s="1595"/>
      <c r="AC7" s="1595"/>
      <c r="AD7" s="1595"/>
      <c r="AE7" s="1595"/>
      <c r="AF7" s="1595"/>
      <c r="AG7" s="1595"/>
      <c r="AH7" s="1595"/>
      <c r="AI7" s="1595"/>
      <c r="AJ7" s="1595"/>
      <c r="AK7" s="1595"/>
      <c r="AL7" s="1595"/>
      <c r="AM7" s="1595"/>
      <c r="AN7" s="1595"/>
      <c r="AO7" s="1595"/>
      <c r="AP7" s="7"/>
      <c r="AQ7" s="7"/>
      <c r="AR7" s="7"/>
      <c r="AS7" s="7"/>
      <c r="AT7" s="7"/>
      <c r="AU7" s="7"/>
      <c r="AV7" s="7"/>
      <c r="AW7" s="7"/>
      <c r="AX7" s="7"/>
      <c r="AY7" s="8"/>
    </row>
    <row r="8" spans="1:53" ht="18" customHeight="1" thickTop="1">
      <c r="A8" s="5"/>
      <c r="AP8" s="7"/>
      <c r="AQ8" s="7"/>
      <c r="AR8" s="7"/>
      <c r="AS8" s="7"/>
      <c r="AT8" s="7"/>
      <c r="AU8" s="7"/>
      <c r="AV8" s="7"/>
      <c r="AW8" s="7"/>
      <c r="AX8" s="7"/>
      <c r="AY8" s="8"/>
    </row>
    <row r="9" spans="1:53" ht="18" customHeight="1">
      <c r="A9" s="5"/>
      <c r="L9" s="1596" t="s">
        <v>37</v>
      </c>
      <c r="M9" s="1597"/>
      <c r="N9" s="1597"/>
      <c r="O9" s="1597"/>
      <c r="P9" s="1597"/>
      <c r="Q9" s="1597"/>
      <c r="R9" s="1597"/>
      <c r="S9" s="1597"/>
      <c r="T9" s="1597"/>
      <c r="U9" s="1597"/>
      <c r="V9" s="1597"/>
      <c r="W9" s="1597"/>
      <c r="X9" s="1597"/>
      <c r="Y9" s="1597"/>
      <c r="Z9" s="1597"/>
      <c r="AA9" s="1597"/>
      <c r="AB9" s="1597"/>
      <c r="AC9" s="1597"/>
      <c r="AD9" s="1597"/>
      <c r="AE9" s="1597"/>
      <c r="AF9" s="1597"/>
      <c r="AG9" s="1597"/>
      <c r="AH9" s="1597"/>
      <c r="AI9" s="1597"/>
      <c r="AJ9" s="1597"/>
      <c r="AK9" s="1597"/>
      <c r="AL9" s="1597"/>
      <c r="AM9" s="1597"/>
      <c r="AN9" s="1597"/>
      <c r="AO9" s="1598"/>
      <c r="AP9" s="7"/>
      <c r="AQ9" s="7"/>
      <c r="AR9" s="7"/>
      <c r="AS9" s="7"/>
      <c r="AT9" s="7"/>
      <c r="AU9" s="7"/>
      <c r="AV9" s="7"/>
      <c r="AW9" s="7"/>
      <c r="AX9" s="7"/>
      <c r="AY9" s="8"/>
    </row>
    <row r="10" spans="1:53" ht="18" customHeight="1">
      <c r="A10" s="5"/>
      <c r="L10" s="1599"/>
      <c r="M10" s="1600"/>
      <c r="N10" s="1600"/>
      <c r="O10" s="1600"/>
      <c r="P10" s="1600"/>
      <c r="Q10" s="1600"/>
      <c r="R10" s="1600"/>
      <c r="S10" s="1600"/>
      <c r="T10" s="1600"/>
      <c r="U10" s="1600"/>
      <c r="V10" s="1600"/>
      <c r="W10" s="1600"/>
      <c r="X10" s="1600"/>
      <c r="Y10" s="1600"/>
      <c r="Z10" s="1600"/>
      <c r="AA10" s="1600"/>
      <c r="AB10" s="1600"/>
      <c r="AC10" s="1600"/>
      <c r="AD10" s="1600"/>
      <c r="AE10" s="1600"/>
      <c r="AF10" s="1600"/>
      <c r="AG10" s="1600"/>
      <c r="AH10" s="1600"/>
      <c r="AI10" s="1600"/>
      <c r="AJ10" s="1600"/>
      <c r="AK10" s="1600"/>
      <c r="AL10" s="1600"/>
      <c r="AM10" s="1600"/>
      <c r="AN10" s="1600"/>
      <c r="AO10" s="1601"/>
      <c r="AY10" s="6"/>
    </row>
    <row r="11" spans="1:53" ht="18" customHeight="1">
      <c r="A11" s="5"/>
      <c r="AY11" s="6"/>
    </row>
    <row r="12" spans="1:53" ht="18" customHeight="1">
      <c r="A12" s="5"/>
      <c r="AY12" s="6"/>
    </row>
    <row r="13" spans="1:53" ht="18" customHeight="1">
      <c r="A13" s="5"/>
      <c r="E13" s="1586" t="s">
        <v>3</v>
      </c>
      <c r="F13" s="1586"/>
      <c r="G13" s="1586"/>
      <c r="H13" s="1586"/>
      <c r="I13" s="1586"/>
      <c r="J13" s="1586"/>
      <c r="K13" s="1586"/>
      <c r="L13" s="1586"/>
      <c r="M13" s="9"/>
      <c r="N13" s="1602" t="s">
        <v>733</v>
      </c>
      <c r="O13" s="1602"/>
      <c r="P13" s="1602"/>
      <c r="Q13" s="1602"/>
      <c r="R13" s="1602"/>
      <c r="S13" s="1602"/>
      <c r="T13" s="1602"/>
      <c r="U13" s="1602"/>
      <c r="V13" s="1602"/>
      <c r="W13" s="1602"/>
      <c r="X13" s="1602"/>
      <c r="Y13" s="1602"/>
      <c r="Z13" s="1602"/>
      <c r="AA13" s="1602"/>
      <c r="AB13" s="1602"/>
      <c r="AC13" s="1602"/>
      <c r="AD13" s="1602"/>
      <c r="AE13" s="1602"/>
      <c r="AF13" s="1602"/>
      <c r="AG13" s="1602"/>
      <c r="AH13" s="1602"/>
      <c r="AI13" s="1602"/>
      <c r="AJ13" s="1602"/>
      <c r="AK13" s="1602"/>
      <c r="AL13" s="1602"/>
      <c r="AM13" s="1602"/>
      <c r="AN13" s="1602"/>
      <c r="AO13" s="1602"/>
      <c r="AP13" s="1602"/>
      <c r="AQ13" s="1602"/>
      <c r="AR13" s="1602"/>
      <c r="AS13" s="1602"/>
      <c r="AT13" s="1602"/>
      <c r="AU13" s="1602"/>
      <c r="AY13" s="6"/>
    </row>
    <row r="14" spans="1:53" ht="18" customHeight="1" thickBot="1">
      <c r="A14" s="5"/>
      <c r="E14" s="1587"/>
      <c r="F14" s="1587"/>
      <c r="G14" s="1587"/>
      <c r="H14" s="1587"/>
      <c r="I14" s="1587"/>
      <c r="J14" s="1587"/>
      <c r="K14" s="1587"/>
      <c r="L14" s="1587"/>
      <c r="M14" s="10"/>
      <c r="N14" s="1603"/>
      <c r="O14" s="1603"/>
      <c r="P14" s="1603"/>
      <c r="Q14" s="1603"/>
      <c r="R14" s="1603"/>
      <c r="S14" s="1603"/>
      <c r="T14" s="1603"/>
      <c r="U14" s="1603"/>
      <c r="V14" s="1603"/>
      <c r="W14" s="1603"/>
      <c r="X14" s="1603"/>
      <c r="Y14" s="1603"/>
      <c r="Z14" s="1603"/>
      <c r="AA14" s="1603"/>
      <c r="AB14" s="1603"/>
      <c r="AC14" s="1603"/>
      <c r="AD14" s="1603"/>
      <c r="AE14" s="1603"/>
      <c r="AF14" s="1603"/>
      <c r="AG14" s="1603"/>
      <c r="AH14" s="1603"/>
      <c r="AI14" s="1603"/>
      <c r="AJ14" s="1603"/>
      <c r="AK14" s="1603"/>
      <c r="AL14" s="1603"/>
      <c r="AM14" s="1603"/>
      <c r="AN14" s="1603"/>
      <c r="AO14" s="1603"/>
      <c r="AP14" s="1603"/>
      <c r="AQ14" s="1603"/>
      <c r="AR14" s="1603"/>
      <c r="AS14" s="1603"/>
      <c r="AT14" s="1603"/>
      <c r="AU14" s="1603"/>
      <c r="AY14" s="6"/>
    </row>
    <row r="15" spans="1:53" ht="18" customHeight="1">
      <c r="A15" s="5"/>
      <c r="AY15" s="6"/>
    </row>
    <row r="16" spans="1:53" ht="18" customHeight="1">
      <c r="A16" s="5"/>
      <c r="E16" s="1586" t="s">
        <v>4</v>
      </c>
      <c r="F16" s="1586"/>
      <c r="G16" s="1586"/>
      <c r="H16" s="1586"/>
      <c r="I16" s="1586"/>
      <c r="J16" s="1586"/>
      <c r="K16" s="1586"/>
      <c r="L16" s="1586"/>
      <c r="M16" s="9"/>
      <c r="N16" s="1588" t="s">
        <v>2322</v>
      </c>
      <c r="O16" s="1588"/>
      <c r="P16" s="1588"/>
      <c r="Q16" s="1588"/>
      <c r="R16" s="1588"/>
      <c r="S16" s="1588"/>
      <c r="T16" s="1588"/>
      <c r="U16" s="1588"/>
      <c r="V16" s="1588"/>
      <c r="W16" s="1588"/>
      <c r="X16" s="1588"/>
      <c r="Y16" s="1588"/>
      <c r="Z16" s="1588"/>
      <c r="AA16" s="1588"/>
      <c r="AB16" s="1588"/>
      <c r="AC16" s="1588"/>
      <c r="AD16" s="1588"/>
      <c r="AE16" s="1588"/>
      <c r="AF16" s="1588"/>
      <c r="AG16" s="1588"/>
      <c r="AH16" s="1588"/>
      <c r="AI16" s="1588"/>
      <c r="AJ16" s="1588"/>
      <c r="AK16" s="1588"/>
      <c r="AL16" s="1588"/>
      <c r="AM16" s="1588"/>
      <c r="AN16" s="1588"/>
      <c r="AO16" s="1588"/>
      <c r="AP16" s="1588"/>
      <c r="AQ16" s="1588"/>
      <c r="AR16" s="1588"/>
      <c r="AS16" s="1588"/>
      <c r="AT16" s="1588"/>
      <c r="AU16" s="1588"/>
      <c r="AY16" s="6"/>
    </row>
    <row r="17" spans="1:54" ht="18" customHeight="1" thickBot="1">
      <c r="A17" s="5"/>
      <c r="E17" s="1587"/>
      <c r="F17" s="1587"/>
      <c r="G17" s="1587"/>
      <c r="H17" s="1587"/>
      <c r="I17" s="1587"/>
      <c r="J17" s="1587"/>
      <c r="K17" s="1587"/>
      <c r="L17" s="1587"/>
      <c r="M17" s="10"/>
      <c r="N17" s="1589"/>
      <c r="O17" s="1589"/>
      <c r="P17" s="1589"/>
      <c r="Q17" s="1589"/>
      <c r="R17" s="1589"/>
      <c r="S17" s="1589"/>
      <c r="T17" s="1589"/>
      <c r="U17" s="1589"/>
      <c r="V17" s="1589"/>
      <c r="W17" s="1589"/>
      <c r="X17" s="1589"/>
      <c r="Y17" s="1589"/>
      <c r="Z17" s="1589"/>
      <c r="AA17" s="1589"/>
      <c r="AB17" s="1589"/>
      <c r="AC17" s="1589"/>
      <c r="AD17" s="1589"/>
      <c r="AE17" s="1589"/>
      <c r="AF17" s="1589"/>
      <c r="AG17" s="1589"/>
      <c r="AH17" s="1589"/>
      <c r="AI17" s="1589"/>
      <c r="AJ17" s="1589"/>
      <c r="AK17" s="1589"/>
      <c r="AL17" s="1589"/>
      <c r="AM17" s="1589"/>
      <c r="AN17" s="1589"/>
      <c r="AO17" s="1589"/>
      <c r="AP17" s="1589"/>
      <c r="AQ17" s="1589"/>
      <c r="AR17" s="1589"/>
      <c r="AS17" s="1589"/>
      <c r="AT17" s="1589"/>
      <c r="AU17" s="1589"/>
      <c r="AY17" s="6"/>
      <c r="BB17" s="4" t="str">
        <f>CA4&amp;CB4&amp;CC4&amp;CD4&amp;CE4&amp;CG4&amp;CH4&amp;CJ4&amp;CK4&amp;CL4</f>
        <v/>
      </c>
    </row>
    <row r="18" spans="1:54" ht="18" customHeight="1">
      <c r="A18" s="5"/>
      <c r="AY18" s="6"/>
    </row>
    <row r="19" spans="1:54" ht="18" customHeight="1" thickBot="1">
      <c r="A19" s="5"/>
      <c r="E19" s="1604" t="s">
        <v>5</v>
      </c>
      <c r="F19" s="1604"/>
      <c r="G19" s="1604"/>
      <c r="H19" s="1604"/>
      <c r="I19" s="1604"/>
      <c r="J19" s="1604"/>
      <c r="K19" s="1604"/>
      <c r="L19" s="1604"/>
      <c r="M19" s="27"/>
      <c r="N19" s="1605"/>
      <c r="O19" s="1605"/>
      <c r="P19" s="1605"/>
      <c r="Q19" s="1605"/>
      <c r="R19" s="1605"/>
      <c r="S19" s="1605"/>
      <c r="T19" s="1605"/>
      <c r="U19" s="1605"/>
      <c r="V19" s="1605"/>
      <c r="W19" s="1605"/>
      <c r="X19" s="1605"/>
      <c r="Y19" s="1605"/>
      <c r="Z19" s="1605"/>
      <c r="AA19" s="1605"/>
      <c r="AB19" s="1605"/>
      <c r="AC19" s="1605"/>
      <c r="AD19" s="1605"/>
      <c r="AE19" s="1605"/>
      <c r="AF19" s="1605"/>
      <c r="AG19" s="1605"/>
      <c r="AH19" s="1605"/>
      <c r="AI19" s="1605"/>
      <c r="AJ19" s="1605"/>
      <c r="AK19" s="1605"/>
      <c r="AL19" s="1605"/>
      <c r="AM19" s="1605"/>
      <c r="AN19" s="1605"/>
      <c r="AO19" s="1605"/>
      <c r="AP19" s="1605"/>
      <c r="AQ19" s="1605"/>
      <c r="AR19" s="1605"/>
      <c r="AS19" s="1605"/>
      <c r="AT19" s="1605"/>
      <c r="AU19" s="1605"/>
      <c r="AY19" s="6"/>
    </row>
    <row r="20" spans="1:54" ht="18" customHeight="1">
      <c r="A20" s="5"/>
      <c r="AY20" s="6"/>
    </row>
    <row r="21" spans="1:54" ht="18" customHeight="1">
      <c r="A21" s="5"/>
      <c r="H21" s="1606" t="s">
        <v>6</v>
      </c>
      <c r="I21" s="1607"/>
      <c r="J21" s="11"/>
      <c r="K21" s="12"/>
      <c r="L21" s="1610"/>
      <c r="M21" s="1610"/>
      <c r="N21" s="1610"/>
      <c r="O21" s="1610"/>
      <c r="P21" s="1610"/>
      <c r="Q21" s="1610"/>
      <c r="R21" s="1610"/>
      <c r="S21" s="1610"/>
      <c r="T21" s="1610"/>
      <c r="U21" s="1610"/>
      <c r="V21" s="1610"/>
      <c r="W21" s="1610"/>
      <c r="X21" s="1610"/>
      <c r="Y21" s="1610"/>
      <c r="Z21" s="1611"/>
      <c r="AA21" s="13"/>
      <c r="AB21" s="12"/>
      <c r="AC21" s="1610"/>
      <c r="AD21" s="1610"/>
      <c r="AE21" s="1610"/>
      <c r="AF21" s="1610"/>
      <c r="AG21" s="1610"/>
      <c r="AH21" s="1610"/>
      <c r="AI21" s="1610"/>
      <c r="AJ21" s="1610"/>
      <c r="AK21" s="1610"/>
      <c r="AL21" s="1610"/>
      <c r="AM21" s="1610"/>
      <c r="AN21" s="1610"/>
      <c r="AO21" s="1610"/>
      <c r="AP21" s="1614"/>
      <c r="AQ21" s="1616" t="s">
        <v>7</v>
      </c>
      <c r="AR21" s="1616"/>
      <c r="AS21" s="14"/>
      <c r="AY21" s="6"/>
    </row>
    <row r="22" spans="1:54" ht="18" customHeight="1">
      <c r="A22" s="5"/>
      <c r="H22" s="1608"/>
      <c r="I22" s="1609"/>
      <c r="J22" s="1618" t="s">
        <v>8</v>
      </c>
      <c r="K22" s="1617"/>
      <c r="L22" s="1612"/>
      <c r="M22" s="1612"/>
      <c r="N22" s="1612"/>
      <c r="O22" s="1612"/>
      <c r="P22" s="1612"/>
      <c r="Q22" s="1612"/>
      <c r="R22" s="1612"/>
      <c r="S22" s="1612"/>
      <c r="T22" s="1612"/>
      <c r="U22" s="1612"/>
      <c r="V22" s="1612"/>
      <c r="W22" s="1612"/>
      <c r="X22" s="1612"/>
      <c r="Y22" s="1612"/>
      <c r="Z22" s="1613"/>
      <c r="AA22" s="1619" t="s">
        <v>9</v>
      </c>
      <c r="AB22" s="1617"/>
      <c r="AC22" s="1612"/>
      <c r="AD22" s="1612"/>
      <c r="AE22" s="1612"/>
      <c r="AF22" s="1612"/>
      <c r="AG22" s="1612"/>
      <c r="AH22" s="1612"/>
      <c r="AI22" s="1612"/>
      <c r="AJ22" s="1612"/>
      <c r="AK22" s="1612"/>
      <c r="AL22" s="1612"/>
      <c r="AM22" s="1612"/>
      <c r="AN22" s="1612"/>
      <c r="AO22" s="1612"/>
      <c r="AP22" s="1615"/>
      <c r="AQ22" s="1617"/>
      <c r="AR22" s="1617"/>
      <c r="AS22" s="15"/>
      <c r="AY22" s="6"/>
    </row>
    <row r="23" spans="1:54" ht="18" customHeight="1">
      <c r="A23" s="5"/>
      <c r="H23" s="1608" t="s">
        <v>10</v>
      </c>
      <c r="I23" s="1609"/>
      <c r="J23" s="16"/>
      <c r="K23" s="17"/>
      <c r="L23" s="1612"/>
      <c r="M23" s="1612"/>
      <c r="N23" s="1612"/>
      <c r="O23" s="1612"/>
      <c r="P23" s="1612"/>
      <c r="Q23" s="1612"/>
      <c r="R23" s="1612"/>
      <c r="S23" s="1612"/>
      <c r="T23" s="1612"/>
      <c r="U23" s="1612"/>
      <c r="V23" s="1612"/>
      <c r="W23" s="1612"/>
      <c r="X23" s="1612"/>
      <c r="Y23" s="1612"/>
      <c r="Z23" s="1613"/>
      <c r="AA23" s="18"/>
      <c r="AB23" s="17"/>
      <c r="AC23" s="1612"/>
      <c r="AD23" s="1612"/>
      <c r="AE23" s="1612"/>
      <c r="AF23" s="1612"/>
      <c r="AG23" s="1612"/>
      <c r="AH23" s="1612"/>
      <c r="AI23" s="1612"/>
      <c r="AJ23" s="1612"/>
      <c r="AK23" s="1612"/>
      <c r="AL23" s="1612"/>
      <c r="AM23" s="1612"/>
      <c r="AN23" s="1612"/>
      <c r="AO23" s="1612"/>
      <c r="AP23" s="1615"/>
      <c r="AQ23" s="1620" t="s">
        <v>7</v>
      </c>
      <c r="AR23" s="1620"/>
      <c r="AS23" s="19"/>
      <c r="AY23" s="6"/>
    </row>
    <row r="24" spans="1:54" ht="18" customHeight="1">
      <c r="A24" s="5"/>
      <c r="H24" s="1608"/>
      <c r="I24" s="1609"/>
      <c r="J24" s="1618" t="s">
        <v>8</v>
      </c>
      <c r="K24" s="1617"/>
      <c r="L24" s="1612"/>
      <c r="M24" s="1612"/>
      <c r="N24" s="1612"/>
      <c r="O24" s="1612"/>
      <c r="P24" s="1612"/>
      <c r="Q24" s="1612"/>
      <c r="R24" s="1612"/>
      <c r="S24" s="1612"/>
      <c r="T24" s="1612"/>
      <c r="U24" s="1612"/>
      <c r="V24" s="1612"/>
      <c r="W24" s="1612"/>
      <c r="X24" s="1612"/>
      <c r="Y24" s="1612"/>
      <c r="Z24" s="1613"/>
      <c r="AA24" s="1619" t="s">
        <v>9</v>
      </c>
      <c r="AB24" s="1617"/>
      <c r="AC24" s="1612"/>
      <c r="AD24" s="1612"/>
      <c r="AE24" s="1612"/>
      <c r="AF24" s="1612"/>
      <c r="AG24" s="1612"/>
      <c r="AH24" s="1612"/>
      <c r="AI24" s="1612"/>
      <c r="AJ24" s="1612"/>
      <c r="AK24" s="1612"/>
      <c r="AL24" s="1612"/>
      <c r="AM24" s="1612"/>
      <c r="AN24" s="1612"/>
      <c r="AO24" s="1612"/>
      <c r="AP24" s="1615"/>
      <c r="AQ24" s="1617"/>
      <c r="AR24" s="1617"/>
      <c r="AS24" s="15"/>
      <c r="AY24" s="6"/>
    </row>
    <row r="25" spans="1:54" ht="18" customHeight="1">
      <c r="A25" s="5"/>
      <c r="H25" s="1608" t="s">
        <v>11</v>
      </c>
      <c r="I25" s="1609"/>
      <c r="J25" s="16"/>
      <c r="K25" s="17"/>
      <c r="L25" s="1623" t="s">
        <v>734</v>
      </c>
      <c r="M25" s="1623"/>
      <c r="N25" s="1623"/>
      <c r="O25" s="1623"/>
      <c r="P25" s="1623"/>
      <c r="Q25" s="1623"/>
      <c r="R25" s="1623"/>
      <c r="S25" s="1623"/>
      <c r="T25" s="1623"/>
      <c r="U25" s="1623"/>
      <c r="V25" s="1623"/>
      <c r="W25" s="1623"/>
      <c r="X25" s="1623"/>
      <c r="Y25" s="1623"/>
      <c r="Z25" s="1624"/>
      <c r="AA25" s="18"/>
      <c r="AB25" s="17"/>
      <c r="AC25" s="1612" t="s">
        <v>12</v>
      </c>
      <c r="AD25" s="1612"/>
      <c r="AE25" s="1612"/>
      <c r="AF25" s="1612"/>
      <c r="AG25" s="1612"/>
      <c r="AH25" s="1612"/>
      <c r="AI25" s="1612"/>
      <c r="AJ25" s="1612"/>
      <c r="AK25" s="1612"/>
      <c r="AL25" s="1612"/>
      <c r="AM25" s="1612"/>
      <c r="AN25" s="1612"/>
      <c r="AO25" s="1612"/>
      <c r="AP25" s="1615"/>
      <c r="AQ25" s="1620" t="s">
        <v>7</v>
      </c>
      <c r="AR25" s="1620"/>
      <c r="AS25" s="19"/>
      <c r="AY25" s="6"/>
    </row>
    <row r="26" spans="1:54" ht="18" customHeight="1">
      <c r="A26" s="5"/>
      <c r="H26" s="1621"/>
      <c r="I26" s="1622"/>
      <c r="J26" s="1630" t="s">
        <v>8</v>
      </c>
      <c r="K26" s="1629"/>
      <c r="L26" s="1625"/>
      <c r="M26" s="1625"/>
      <c r="N26" s="1625"/>
      <c r="O26" s="1625"/>
      <c r="P26" s="1625"/>
      <c r="Q26" s="1625"/>
      <c r="R26" s="1625"/>
      <c r="S26" s="1625"/>
      <c r="T26" s="1625"/>
      <c r="U26" s="1625"/>
      <c r="V26" s="1625"/>
      <c r="W26" s="1625"/>
      <c r="X26" s="1625"/>
      <c r="Y26" s="1625"/>
      <c r="Z26" s="1626"/>
      <c r="AA26" s="1631" t="s">
        <v>9</v>
      </c>
      <c r="AB26" s="1629"/>
      <c r="AC26" s="1627"/>
      <c r="AD26" s="1627"/>
      <c r="AE26" s="1627"/>
      <c r="AF26" s="1627"/>
      <c r="AG26" s="1627"/>
      <c r="AH26" s="1627"/>
      <c r="AI26" s="1627"/>
      <c r="AJ26" s="1627"/>
      <c r="AK26" s="1627"/>
      <c r="AL26" s="1627"/>
      <c r="AM26" s="1627"/>
      <c r="AN26" s="1627"/>
      <c r="AO26" s="1627"/>
      <c r="AP26" s="1628"/>
      <c r="AQ26" s="1629"/>
      <c r="AR26" s="1629"/>
      <c r="AS26" s="20"/>
      <c r="AY26" s="6"/>
    </row>
    <row r="27" spans="1:54" ht="18" customHeight="1">
      <c r="A27" s="5"/>
      <c r="AY27" s="6"/>
    </row>
    <row r="28" spans="1:54" ht="18" customHeight="1">
      <c r="A28" s="5"/>
      <c r="AY28" s="6"/>
    </row>
    <row r="29" spans="1:54" ht="18" customHeight="1" thickBot="1">
      <c r="A29" s="21"/>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2"/>
    </row>
  </sheetData>
  <sheetProtection selectLockedCells="1" selectUnlockedCells="1"/>
  <mergeCells count="27">
    <mergeCell ref="H25:I26"/>
    <mergeCell ref="L25:Z26"/>
    <mergeCell ref="AC25:AP26"/>
    <mergeCell ref="AQ25:AR26"/>
    <mergeCell ref="J26:K26"/>
    <mergeCell ref="AA26:AB26"/>
    <mergeCell ref="H23:I24"/>
    <mergeCell ref="L23:Z24"/>
    <mergeCell ref="AC23:AP24"/>
    <mergeCell ref="AQ23:AR24"/>
    <mergeCell ref="J24:K24"/>
    <mergeCell ref="AA24:AB24"/>
    <mergeCell ref="E19:L19"/>
    <mergeCell ref="N19:AU19"/>
    <mergeCell ref="H21:I22"/>
    <mergeCell ref="L21:Z22"/>
    <mergeCell ref="AC21:AP22"/>
    <mergeCell ref="AQ21:AR22"/>
    <mergeCell ref="J22:K22"/>
    <mergeCell ref="AA22:AB22"/>
    <mergeCell ref="E16:L17"/>
    <mergeCell ref="N16:AU17"/>
    <mergeCell ref="AG3:AL3"/>
    <mergeCell ref="L5:AO7"/>
    <mergeCell ref="L9:AO10"/>
    <mergeCell ref="E13:L14"/>
    <mergeCell ref="N13:AU14"/>
  </mergeCells>
  <phoneticPr fontId="1"/>
  <dataValidations count="1">
    <dataValidation imeMode="off" allowBlank="1" showInputMessage="1" showErrorMessage="1" sqref="AM3:AQ3 AS3:AT3 AV3:AX3"/>
  </dataValidations>
  <pageMargins left="0.39370078740157483" right="0.39370078740157483" top="0.78740157480314965" bottom="0.39370078740157483" header="0.59055118110236227" footer="0.31496062992125984"/>
  <pageSetup paperSize="9" orientation="landscape" r:id="rId1"/>
  <headerFooter scaleWithDoc="0">
    <oddHeader>&amp;L&amp;"メイリオ,ボールド"&amp;8&amp;K00-032&amp;F&amp;R&amp;"メイリオ,ボールド"&amp;9&amp;K00-048&amp;A</oddHeader>
    <oddFooter>&amp;R&amp;"メイリオ,レギュラー"&amp;9出力日：&amp;D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Y32"/>
  <sheetViews>
    <sheetView workbookViewId="0">
      <selection sqref="A1:E2"/>
    </sheetView>
  </sheetViews>
  <sheetFormatPr defaultColWidth="2.7109375" defaultRowHeight="15"/>
  <cols>
    <col min="1" max="4" width="2.7109375" style="24"/>
    <col min="5" max="38" width="2.7109375" style="23"/>
    <col min="39" max="51" width="2.7109375" style="25"/>
    <col min="52" max="16384" width="2.7109375" style="23"/>
  </cols>
  <sheetData>
    <row r="1" spans="1:51" s="26" customFormat="1" ht="18" customHeight="1">
      <c r="A1" s="1695" t="s">
        <v>13</v>
      </c>
      <c r="B1" s="1696"/>
      <c r="C1" s="1696"/>
      <c r="D1" s="1696"/>
      <c r="E1" s="1697"/>
      <c r="F1" s="1675" t="str">
        <f>IF(NOT(ISBLANK(表紙!N16)),表紙!N16,"")</f>
        <v>金型保守計画（改業務情報管理システム）</v>
      </c>
      <c r="G1" s="1676"/>
      <c r="H1" s="1676"/>
      <c r="I1" s="1676"/>
      <c r="J1" s="1676"/>
      <c r="K1" s="1676"/>
      <c r="L1" s="1676"/>
      <c r="M1" s="1676"/>
      <c r="N1" s="1676"/>
      <c r="O1" s="1676"/>
      <c r="P1" s="1676"/>
      <c r="Q1" s="1676"/>
      <c r="R1" s="1676"/>
      <c r="S1" s="1676"/>
      <c r="T1" s="1676"/>
      <c r="U1" s="1676"/>
      <c r="V1" s="1676"/>
      <c r="W1" s="1679" t="s">
        <v>29</v>
      </c>
      <c r="X1" s="1680"/>
      <c r="Y1" s="1680"/>
      <c r="Z1" s="1681"/>
      <c r="AA1" s="1206" t="str">
        <f>IF(NOT(ISBLANK(表紙!$L$9)),表紙!$L$9,"")</f>
        <v>詳細設計書</v>
      </c>
      <c r="AB1" s="1207"/>
      <c r="AC1" s="1207"/>
      <c r="AD1" s="1207"/>
      <c r="AE1" s="1207"/>
      <c r="AF1" s="1207"/>
      <c r="AG1" s="1207"/>
      <c r="AH1" s="1207"/>
      <c r="AI1" s="1207"/>
      <c r="AJ1" s="1207"/>
      <c r="AK1" s="1207"/>
      <c r="AL1" s="1207"/>
      <c r="AM1" s="1207"/>
      <c r="AN1" s="1208"/>
      <c r="AO1" s="1685" t="s">
        <v>30</v>
      </c>
      <c r="AP1" s="1686"/>
      <c r="AQ1" s="1687" t="s">
        <v>22</v>
      </c>
      <c r="AR1" s="1688"/>
      <c r="AS1" s="1689"/>
      <c r="AT1" s="1632" t="s">
        <v>30</v>
      </c>
      <c r="AU1" s="1633"/>
      <c r="AV1" s="1634">
        <f>IF(NOT(ISBLANK(A4)),A4,"")</f>
        <v>44580</v>
      </c>
      <c r="AW1" s="1634"/>
      <c r="AX1" s="1634"/>
      <c r="AY1" s="1635"/>
    </row>
    <row r="2" spans="1:51" s="26" customFormat="1" ht="18" customHeight="1" thickBot="1">
      <c r="A2" s="1698"/>
      <c r="B2" s="1699"/>
      <c r="C2" s="1699"/>
      <c r="D2" s="1699"/>
      <c r="E2" s="1700"/>
      <c r="F2" s="1677"/>
      <c r="G2" s="1678"/>
      <c r="H2" s="1678"/>
      <c r="I2" s="1678"/>
      <c r="J2" s="1678"/>
      <c r="K2" s="1678"/>
      <c r="L2" s="1678"/>
      <c r="M2" s="1678"/>
      <c r="N2" s="1678"/>
      <c r="O2" s="1678"/>
      <c r="P2" s="1678"/>
      <c r="Q2" s="1678"/>
      <c r="R2" s="1678"/>
      <c r="S2" s="1678"/>
      <c r="T2" s="1678"/>
      <c r="U2" s="1678"/>
      <c r="V2" s="1678"/>
      <c r="W2" s="1682"/>
      <c r="X2" s="1683"/>
      <c r="Y2" s="1683"/>
      <c r="Z2" s="1684"/>
      <c r="AA2" s="1209" t="s">
        <v>35</v>
      </c>
      <c r="AB2" s="1210"/>
      <c r="AC2" s="1210"/>
      <c r="AD2" s="1210"/>
      <c r="AE2" s="1210"/>
      <c r="AF2" s="1210"/>
      <c r="AG2" s="1210"/>
      <c r="AH2" s="1210"/>
      <c r="AI2" s="1210"/>
      <c r="AJ2" s="1210"/>
      <c r="AK2" s="1210"/>
      <c r="AL2" s="1210"/>
      <c r="AM2" s="1210"/>
      <c r="AN2" s="1211"/>
      <c r="AO2" s="1690" t="s">
        <v>735</v>
      </c>
      <c r="AP2" s="1691"/>
      <c r="AQ2" s="1692" t="str">
        <f>IF($AV2&lt;&gt;"",VLOOKUP($AV2,$A$5:$AG$32,33,FALSE),"")</f>
        <v/>
      </c>
      <c r="AR2" s="1693"/>
      <c r="AS2" s="1694"/>
      <c r="AT2" s="1636" t="s">
        <v>31</v>
      </c>
      <c r="AU2" s="1637"/>
      <c r="AV2" s="1638" t="str">
        <f>IF(AND(AV1&lt;&gt;"",MAX($A$5:$A$32)&gt;0),MAX($A$5:$A$32),"")</f>
        <v/>
      </c>
      <c r="AW2" s="1638"/>
      <c r="AX2" s="1638"/>
      <c r="AY2" s="1639"/>
    </row>
    <row r="3" spans="1:51" ht="19.5" customHeight="1" thickBot="1">
      <c r="A3" s="1643" t="s">
        <v>14</v>
      </c>
      <c r="B3" s="1644"/>
      <c r="C3" s="1644"/>
      <c r="D3" s="1645"/>
      <c r="E3" s="1646" t="s">
        <v>15</v>
      </c>
      <c r="F3" s="1645"/>
      <c r="G3" s="1646" t="s">
        <v>16</v>
      </c>
      <c r="H3" s="1644"/>
      <c r="I3" s="1644"/>
      <c r="J3" s="1644"/>
      <c r="K3" s="1644"/>
      <c r="L3" s="1644"/>
      <c r="M3" s="1644"/>
      <c r="N3" s="1644"/>
      <c r="O3" s="1644"/>
      <c r="P3" s="1644"/>
      <c r="Q3" s="1644"/>
      <c r="R3" s="1644"/>
      <c r="S3" s="1644"/>
      <c r="T3" s="1644"/>
      <c r="U3" s="1644"/>
      <c r="V3" s="1644"/>
      <c r="W3" s="1644"/>
      <c r="X3" s="1645"/>
      <c r="Y3" s="1646" t="s">
        <v>17</v>
      </c>
      <c r="Z3" s="1644"/>
      <c r="AA3" s="1644"/>
      <c r="AB3" s="1644"/>
      <c r="AC3" s="1644"/>
      <c r="AD3" s="1644"/>
      <c r="AE3" s="1644"/>
      <c r="AF3" s="1645"/>
      <c r="AG3" s="1646" t="s">
        <v>18</v>
      </c>
      <c r="AH3" s="1644"/>
      <c r="AI3" s="1645"/>
      <c r="AJ3" s="1654" t="s">
        <v>10</v>
      </c>
      <c r="AK3" s="1655"/>
      <c r="AL3" s="1656"/>
      <c r="AM3" s="1646" t="s">
        <v>19</v>
      </c>
      <c r="AN3" s="1644"/>
      <c r="AO3" s="1644"/>
      <c r="AP3" s="1644"/>
      <c r="AQ3" s="1644"/>
      <c r="AR3" s="1644"/>
      <c r="AS3" s="1644"/>
      <c r="AT3" s="1644"/>
      <c r="AU3" s="1644"/>
      <c r="AV3" s="1644"/>
      <c r="AW3" s="1644"/>
      <c r="AX3" s="1644"/>
      <c r="AY3" s="1647"/>
    </row>
    <row r="4" spans="1:51" ht="15.75" thickTop="1">
      <c r="A4" s="1648">
        <v>44580</v>
      </c>
      <c r="B4" s="1649"/>
      <c r="C4" s="1649"/>
      <c r="D4" s="1650"/>
      <c r="E4" s="49" t="s">
        <v>20</v>
      </c>
      <c r="F4" s="50"/>
      <c r="G4" s="49" t="s">
        <v>21</v>
      </c>
      <c r="H4" s="51"/>
      <c r="I4" s="51"/>
      <c r="J4" s="51"/>
      <c r="K4" s="51"/>
      <c r="L4" s="51"/>
      <c r="M4" s="51"/>
      <c r="N4" s="51"/>
      <c r="O4" s="51"/>
      <c r="P4" s="51"/>
      <c r="Q4" s="51"/>
      <c r="R4" s="51"/>
      <c r="S4" s="51"/>
      <c r="T4" s="51"/>
      <c r="U4" s="51"/>
      <c r="V4" s="51"/>
      <c r="W4" s="51"/>
      <c r="X4" s="52"/>
      <c r="Y4" s="49"/>
      <c r="Z4" s="408"/>
      <c r="AA4" s="408"/>
      <c r="AB4" s="408"/>
      <c r="AC4" s="408"/>
      <c r="AD4" s="408"/>
      <c r="AE4" s="408"/>
      <c r="AF4" s="409"/>
      <c r="AG4" s="49" t="s">
        <v>22</v>
      </c>
      <c r="AH4" s="51"/>
      <c r="AI4" s="52"/>
      <c r="AJ4" s="49"/>
      <c r="AK4" s="51"/>
      <c r="AL4" s="52"/>
      <c r="AM4" s="49"/>
      <c r="AN4" s="53"/>
      <c r="AO4" s="53"/>
      <c r="AP4" s="51"/>
      <c r="AQ4" s="51"/>
      <c r="AR4" s="51"/>
      <c r="AS4" s="51"/>
      <c r="AT4" s="51"/>
      <c r="AU4" s="51"/>
      <c r="AV4" s="51"/>
      <c r="AW4" s="51"/>
      <c r="AX4" s="51"/>
      <c r="AY4" s="54"/>
    </row>
    <row r="5" spans="1:51">
      <c r="A5" s="1651"/>
      <c r="B5" s="1652"/>
      <c r="C5" s="1652"/>
      <c r="D5" s="1653"/>
      <c r="E5" s="1657"/>
      <c r="F5" s="1658"/>
      <c r="G5" s="644"/>
      <c r="H5" s="56"/>
      <c r="I5" s="56"/>
      <c r="J5" s="56"/>
      <c r="K5" s="56"/>
      <c r="L5" s="56"/>
      <c r="M5" s="56"/>
      <c r="N5" s="56"/>
      <c r="O5" s="56"/>
      <c r="P5" s="56"/>
      <c r="Q5" s="56"/>
      <c r="R5" s="56"/>
      <c r="S5" s="56"/>
      <c r="T5" s="56"/>
      <c r="U5" s="56"/>
      <c r="V5" s="56"/>
      <c r="W5" s="56"/>
      <c r="X5" s="55"/>
      <c r="Y5" s="1661"/>
      <c r="Z5" s="1662"/>
      <c r="AA5" s="1662"/>
      <c r="AB5" s="1662"/>
      <c r="AC5" s="1662"/>
      <c r="AD5" s="1662"/>
      <c r="AE5" s="1662"/>
      <c r="AF5" s="1663"/>
      <c r="AG5" s="644"/>
      <c r="AH5" s="56"/>
      <c r="AI5" s="55"/>
      <c r="AJ5" s="644"/>
      <c r="AK5" s="56"/>
      <c r="AL5" s="55"/>
      <c r="AM5" s="644"/>
      <c r="AN5" s="57"/>
      <c r="AO5" s="57"/>
      <c r="AP5" s="56"/>
      <c r="AQ5" s="56"/>
      <c r="AR5" s="56"/>
      <c r="AS5" s="56"/>
      <c r="AT5" s="56"/>
      <c r="AU5" s="56"/>
      <c r="AV5" s="56"/>
      <c r="AW5" s="56"/>
      <c r="AX5" s="56"/>
      <c r="AY5" s="58"/>
    </row>
    <row r="6" spans="1:51">
      <c r="A6" s="1640"/>
      <c r="B6" s="1641"/>
      <c r="C6" s="1641"/>
      <c r="D6" s="1642"/>
      <c r="E6" s="1659"/>
      <c r="F6" s="1660"/>
      <c r="G6" s="643"/>
      <c r="H6" s="672"/>
      <c r="I6" s="672"/>
      <c r="J6" s="672"/>
      <c r="K6" s="672"/>
      <c r="L6" s="672"/>
      <c r="M6" s="672"/>
      <c r="N6" s="672"/>
      <c r="O6" s="672"/>
      <c r="P6" s="672"/>
      <c r="Q6" s="672"/>
      <c r="R6" s="672"/>
      <c r="S6" s="672"/>
      <c r="T6" s="672"/>
      <c r="U6" s="672"/>
      <c r="V6" s="672"/>
      <c r="W6" s="672"/>
      <c r="X6" s="59"/>
      <c r="Y6" s="1667"/>
      <c r="Z6" s="1668"/>
      <c r="AA6" s="1668"/>
      <c r="AB6" s="1668"/>
      <c r="AC6" s="1668"/>
      <c r="AD6" s="1668"/>
      <c r="AE6" s="1668"/>
      <c r="AF6" s="1669"/>
      <c r="AG6" s="643"/>
      <c r="AH6" s="672"/>
      <c r="AI6" s="59"/>
      <c r="AJ6" s="643"/>
      <c r="AK6" s="672"/>
      <c r="AL6" s="59"/>
      <c r="AM6" s="643"/>
      <c r="AN6" s="580"/>
      <c r="AO6" s="580"/>
      <c r="AP6" s="672"/>
      <c r="AQ6" s="672"/>
      <c r="AR6" s="672"/>
      <c r="AS6" s="672"/>
      <c r="AT6" s="672"/>
      <c r="AU6" s="672"/>
      <c r="AV6" s="672"/>
      <c r="AW6" s="672"/>
      <c r="AX6" s="672"/>
      <c r="AY6" s="60"/>
    </row>
    <row r="7" spans="1:51">
      <c r="A7" s="1640"/>
      <c r="B7" s="1641"/>
      <c r="C7" s="1641"/>
      <c r="D7" s="1642"/>
      <c r="E7" s="1659"/>
      <c r="F7" s="1660"/>
      <c r="G7" s="643"/>
      <c r="H7" s="672"/>
      <c r="I7" s="672"/>
      <c r="J7" s="672"/>
      <c r="K7" s="672"/>
      <c r="L7" s="672"/>
      <c r="M7" s="672"/>
      <c r="N7" s="672"/>
      <c r="O7" s="672"/>
      <c r="P7" s="672"/>
      <c r="Q7" s="672"/>
      <c r="R7" s="672"/>
      <c r="S7" s="672"/>
      <c r="T7" s="672"/>
      <c r="U7" s="672"/>
      <c r="V7" s="672"/>
      <c r="W7" s="672"/>
      <c r="X7" s="59"/>
      <c r="Y7" s="1667"/>
      <c r="Z7" s="1668"/>
      <c r="AA7" s="1668"/>
      <c r="AB7" s="1668"/>
      <c r="AC7" s="1668"/>
      <c r="AD7" s="1668"/>
      <c r="AE7" s="1668"/>
      <c r="AF7" s="1669"/>
      <c r="AG7" s="643"/>
      <c r="AH7" s="672"/>
      <c r="AI7" s="59"/>
      <c r="AJ7" s="643"/>
      <c r="AK7" s="672"/>
      <c r="AL7" s="59"/>
      <c r="AM7" s="643"/>
      <c r="AN7" s="580"/>
      <c r="AO7" s="580"/>
      <c r="AP7" s="672"/>
      <c r="AQ7" s="672"/>
      <c r="AR7" s="672"/>
      <c r="AS7" s="672"/>
      <c r="AT7" s="672"/>
      <c r="AU7" s="672"/>
      <c r="AV7" s="672"/>
      <c r="AW7" s="672"/>
      <c r="AX7" s="672"/>
      <c r="AY7" s="60"/>
    </row>
    <row r="8" spans="1:51">
      <c r="A8" s="1640"/>
      <c r="B8" s="1641"/>
      <c r="C8" s="1641"/>
      <c r="D8" s="1642"/>
      <c r="E8" s="1659"/>
      <c r="F8" s="1660"/>
      <c r="G8" s="643"/>
      <c r="H8" s="672"/>
      <c r="I8" s="672"/>
      <c r="J8" s="672"/>
      <c r="K8" s="672"/>
      <c r="L8" s="672"/>
      <c r="M8" s="672"/>
      <c r="N8" s="672"/>
      <c r="O8" s="672"/>
      <c r="P8" s="672"/>
      <c r="Q8" s="672"/>
      <c r="R8" s="672"/>
      <c r="S8" s="672"/>
      <c r="T8" s="672"/>
      <c r="U8" s="672"/>
      <c r="V8" s="672"/>
      <c r="W8" s="672"/>
      <c r="X8" s="59"/>
      <c r="Y8" s="1667"/>
      <c r="Z8" s="1668"/>
      <c r="AA8" s="1668"/>
      <c r="AB8" s="1668"/>
      <c r="AC8" s="1668"/>
      <c r="AD8" s="1668"/>
      <c r="AE8" s="1668"/>
      <c r="AF8" s="1669"/>
      <c r="AG8" s="643"/>
      <c r="AH8" s="672"/>
      <c r="AI8" s="59"/>
      <c r="AJ8" s="643"/>
      <c r="AK8" s="672"/>
      <c r="AL8" s="59"/>
      <c r="AM8" s="643"/>
      <c r="AN8" s="580"/>
      <c r="AO8" s="580"/>
      <c r="AP8" s="672"/>
      <c r="AQ8" s="672"/>
      <c r="AR8" s="672"/>
      <c r="AS8" s="672"/>
      <c r="AT8" s="672"/>
      <c r="AU8" s="672"/>
      <c r="AV8" s="672"/>
      <c r="AW8" s="672"/>
      <c r="AX8" s="672"/>
      <c r="AY8" s="60"/>
    </row>
    <row r="9" spans="1:51">
      <c r="A9" s="1640"/>
      <c r="B9" s="1641"/>
      <c r="C9" s="1641"/>
      <c r="D9" s="1642"/>
      <c r="E9" s="1659"/>
      <c r="F9" s="1660"/>
      <c r="G9" s="643"/>
      <c r="H9" s="672"/>
      <c r="I9" s="672"/>
      <c r="J9" s="672"/>
      <c r="K9" s="672"/>
      <c r="L9" s="672"/>
      <c r="M9" s="672"/>
      <c r="N9" s="672"/>
      <c r="O9" s="672"/>
      <c r="P9" s="672"/>
      <c r="Q9" s="672"/>
      <c r="R9" s="672"/>
      <c r="S9" s="672"/>
      <c r="T9" s="672"/>
      <c r="U9" s="672"/>
      <c r="V9" s="672"/>
      <c r="W9" s="672"/>
      <c r="X9" s="59"/>
      <c r="Y9" s="1667"/>
      <c r="Z9" s="1668"/>
      <c r="AA9" s="1668"/>
      <c r="AB9" s="1668"/>
      <c r="AC9" s="1668"/>
      <c r="AD9" s="1668"/>
      <c r="AE9" s="1668"/>
      <c r="AF9" s="1669"/>
      <c r="AG9" s="643"/>
      <c r="AH9" s="672"/>
      <c r="AI9" s="59"/>
      <c r="AJ9" s="643"/>
      <c r="AK9" s="672"/>
      <c r="AL9" s="59"/>
      <c r="AM9" s="643"/>
      <c r="AN9" s="580"/>
      <c r="AO9" s="580"/>
      <c r="AP9" s="672"/>
      <c r="AQ9" s="672"/>
      <c r="AR9" s="672"/>
      <c r="AS9" s="672"/>
      <c r="AT9" s="672"/>
      <c r="AU9" s="672"/>
      <c r="AV9" s="672"/>
      <c r="AW9" s="672"/>
      <c r="AX9" s="672"/>
      <c r="AY9" s="60"/>
    </row>
    <row r="10" spans="1:51">
      <c r="A10" s="1640"/>
      <c r="B10" s="1641"/>
      <c r="C10" s="1641"/>
      <c r="D10" s="1642"/>
      <c r="E10" s="1659"/>
      <c r="F10" s="1660"/>
      <c r="G10" s="643"/>
      <c r="H10" s="672"/>
      <c r="I10" s="672"/>
      <c r="J10" s="672"/>
      <c r="K10" s="672"/>
      <c r="L10" s="672"/>
      <c r="M10" s="672"/>
      <c r="N10" s="672"/>
      <c r="O10" s="672"/>
      <c r="P10" s="672"/>
      <c r="Q10" s="672"/>
      <c r="R10" s="672"/>
      <c r="S10" s="672"/>
      <c r="T10" s="672"/>
      <c r="U10" s="672"/>
      <c r="V10" s="672"/>
      <c r="W10" s="672"/>
      <c r="X10" s="59"/>
      <c r="Y10" s="1667"/>
      <c r="Z10" s="1668"/>
      <c r="AA10" s="1668"/>
      <c r="AB10" s="1668"/>
      <c r="AC10" s="1668"/>
      <c r="AD10" s="1668"/>
      <c r="AE10" s="1668"/>
      <c r="AF10" s="1669"/>
      <c r="AG10" s="643"/>
      <c r="AH10" s="672"/>
      <c r="AI10" s="59"/>
      <c r="AJ10" s="643"/>
      <c r="AK10" s="672"/>
      <c r="AL10" s="59"/>
      <c r="AM10" s="643"/>
      <c r="AN10" s="580"/>
      <c r="AO10" s="580"/>
      <c r="AP10" s="672"/>
      <c r="AQ10" s="672"/>
      <c r="AR10" s="672"/>
      <c r="AS10" s="672"/>
      <c r="AT10" s="672"/>
      <c r="AU10" s="672"/>
      <c r="AV10" s="672"/>
      <c r="AW10" s="672"/>
      <c r="AX10" s="672"/>
      <c r="AY10" s="60"/>
    </row>
    <row r="11" spans="1:51">
      <c r="A11" s="1640"/>
      <c r="B11" s="1641"/>
      <c r="C11" s="1641"/>
      <c r="D11" s="1642"/>
      <c r="E11" s="1659"/>
      <c r="F11" s="1660"/>
      <c r="G11" s="643"/>
      <c r="H11" s="672"/>
      <c r="I11" s="672"/>
      <c r="J11" s="672"/>
      <c r="K11" s="672"/>
      <c r="L11" s="672"/>
      <c r="M11" s="672"/>
      <c r="N11" s="672"/>
      <c r="O11" s="672"/>
      <c r="P11" s="672"/>
      <c r="Q11" s="672"/>
      <c r="R11" s="672"/>
      <c r="S11" s="672"/>
      <c r="T11" s="672"/>
      <c r="U11" s="672"/>
      <c r="V11" s="672"/>
      <c r="W11" s="672"/>
      <c r="X11" s="59"/>
      <c r="Y11" s="1667"/>
      <c r="Z11" s="1668"/>
      <c r="AA11" s="1668"/>
      <c r="AB11" s="1668"/>
      <c r="AC11" s="1668"/>
      <c r="AD11" s="1668"/>
      <c r="AE11" s="1668"/>
      <c r="AF11" s="1669"/>
      <c r="AG11" s="643"/>
      <c r="AH11" s="672"/>
      <c r="AI11" s="59"/>
      <c r="AJ11" s="643"/>
      <c r="AK11" s="672"/>
      <c r="AL11" s="59"/>
      <c r="AM11" s="643"/>
      <c r="AN11" s="580"/>
      <c r="AO11" s="580"/>
      <c r="AP11" s="672"/>
      <c r="AQ11" s="672"/>
      <c r="AR11" s="672"/>
      <c r="AS11" s="672"/>
      <c r="AT11" s="672"/>
      <c r="AU11" s="672"/>
      <c r="AV11" s="672"/>
      <c r="AW11" s="672"/>
      <c r="AX11" s="672"/>
      <c r="AY11" s="60"/>
    </row>
    <row r="12" spans="1:51">
      <c r="A12" s="1640"/>
      <c r="B12" s="1641"/>
      <c r="C12" s="1641"/>
      <c r="D12" s="1642"/>
      <c r="E12" s="1659"/>
      <c r="F12" s="1660"/>
      <c r="G12" s="643"/>
      <c r="H12" s="672"/>
      <c r="I12" s="672"/>
      <c r="J12" s="672"/>
      <c r="K12" s="672"/>
      <c r="L12" s="672"/>
      <c r="M12" s="672"/>
      <c r="N12" s="672"/>
      <c r="O12" s="672"/>
      <c r="P12" s="672"/>
      <c r="Q12" s="672"/>
      <c r="R12" s="672"/>
      <c r="S12" s="672"/>
      <c r="T12" s="672"/>
      <c r="U12" s="672"/>
      <c r="V12" s="672"/>
      <c r="W12" s="672"/>
      <c r="X12" s="59"/>
      <c r="Y12" s="1667"/>
      <c r="Z12" s="1668"/>
      <c r="AA12" s="1668"/>
      <c r="AB12" s="1668"/>
      <c r="AC12" s="1668"/>
      <c r="AD12" s="1668"/>
      <c r="AE12" s="1668"/>
      <c r="AF12" s="1669"/>
      <c r="AG12" s="643"/>
      <c r="AH12" s="672"/>
      <c r="AI12" s="59"/>
      <c r="AJ12" s="643"/>
      <c r="AK12" s="672"/>
      <c r="AL12" s="59"/>
      <c r="AM12" s="643"/>
      <c r="AN12" s="580"/>
      <c r="AO12" s="580"/>
      <c r="AP12" s="672"/>
      <c r="AQ12" s="672"/>
      <c r="AR12" s="672"/>
      <c r="AS12" s="672"/>
      <c r="AT12" s="672"/>
      <c r="AU12" s="672"/>
      <c r="AV12" s="672"/>
      <c r="AW12" s="672"/>
      <c r="AX12" s="672"/>
      <c r="AY12" s="60"/>
    </row>
    <row r="13" spans="1:51">
      <c r="A13" s="1640"/>
      <c r="B13" s="1641"/>
      <c r="C13" s="1641"/>
      <c r="D13" s="1642"/>
      <c r="E13" s="1659"/>
      <c r="F13" s="1660"/>
      <c r="G13" s="643"/>
      <c r="H13" s="672"/>
      <c r="I13" s="672"/>
      <c r="J13" s="672"/>
      <c r="K13" s="672"/>
      <c r="L13" s="672"/>
      <c r="M13" s="672"/>
      <c r="N13" s="672"/>
      <c r="O13" s="672"/>
      <c r="P13" s="672"/>
      <c r="Q13" s="672"/>
      <c r="R13" s="672"/>
      <c r="S13" s="672"/>
      <c r="T13" s="672"/>
      <c r="U13" s="672"/>
      <c r="V13" s="672"/>
      <c r="W13" s="672"/>
      <c r="X13" s="59"/>
      <c r="Y13" s="1667"/>
      <c r="Z13" s="1668"/>
      <c r="AA13" s="1668"/>
      <c r="AB13" s="1668"/>
      <c r="AC13" s="1668"/>
      <c r="AD13" s="1668"/>
      <c r="AE13" s="1668"/>
      <c r="AF13" s="1669"/>
      <c r="AG13" s="643"/>
      <c r="AH13" s="672"/>
      <c r="AI13" s="59"/>
      <c r="AJ13" s="643"/>
      <c r="AK13" s="672"/>
      <c r="AL13" s="59"/>
      <c r="AM13" s="643"/>
      <c r="AN13" s="580"/>
      <c r="AO13" s="580"/>
      <c r="AP13" s="672"/>
      <c r="AQ13" s="672"/>
      <c r="AR13" s="672"/>
      <c r="AS13" s="672"/>
      <c r="AT13" s="672"/>
      <c r="AU13" s="672"/>
      <c r="AV13" s="672"/>
      <c r="AW13" s="672"/>
      <c r="AX13" s="672"/>
      <c r="AY13" s="60"/>
    </row>
    <row r="14" spans="1:51">
      <c r="A14" s="1640"/>
      <c r="B14" s="1641"/>
      <c r="C14" s="1641"/>
      <c r="D14" s="1642"/>
      <c r="E14" s="1659"/>
      <c r="F14" s="1660"/>
      <c r="G14" s="643"/>
      <c r="H14" s="672"/>
      <c r="I14" s="672"/>
      <c r="J14" s="672"/>
      <c r="K14" s="672"/>
      <c r="L14" s="672"/>
      <c r="M14" s="672"/>
      <c r="N14" s="672"/>
      <c r="O14" s="672"/>
      <c r="P14" s="672"/>
      <c r="Q14" s="672"/>
      <c r="R14" s="672"/>
      <c r="S14" s="672"/>
      <c r="T14" s="672"/>
      <c r="U14" s="672"/>
      <c r="V14" s="672"/>
      <c r="W14" s="672"/>
      <c r="X14" s="59"/>
      <c r="Y14" s="1667"/>
      <c r="Z14" s="1668"/>
      <c r="AA14" s="1668"/>
      <c r="AB14" s="1668"/>
      <c r="AC14" s="1668"/>
      <c r="AD14" s="1668"/>
      <c r="AE14" s="1668"/>
      <c r="AF14" s="1669"/>
      <c r="AG14" s="643"/>
      <c r="AH14" s="672"/>
      <c r="AI14" s="59"/>
      <c r="AJ14" s="643"/>
      <c r="AK14" s="672"/>
      <c r="AL14" s="59"/>
      <c r="AM14" s="643"/>
      <c r="AN14" s="580"/>
      <c r="AO14" s="580"/>
      <c r="AP14" s="672"/>
      <c r="AQ14" s="672"/>
      <c r="AR14" s="672"/>
      <c r="AS14" s="672"/>
      <c r="AT14" s="672"/>
      <c r="AU14" s="672"/>
      <c r="AV14" s="672"/>
      <c r="AW14" s="672"/>
      <c r="AX14" s="672"/>
      <c r="AY14" s="60"/>
    </row>
    <row r="15" spans="1:51">
      <c r="A15" s="1640"/>
      <c r="B15" s="1641"/>
      <c r="C15" s="1641"/>
      <c r="D15" s="1642"/>
      <c r="E15" s="1659"/>
      <c r="F15" s="1660"/>
      <c r="G15" s="643"/>
      <c r="H15" s="672"/>
      <c r="I15" s="672"/>
      <c r="J15" s="672"/>
      <c r="K15" s="672"/>
      <c r="L15" s="672"/>
      <c r="M15" s="672"/>
      <c r="N15" s="672"/>
      <c r="O15" s="672"/>
      <c r="P15" s="672"/>
      <c r="Q15" s="672"/>
      <c r="R15" s="672"/>
      <c r="S15" s="672"/>
      <c r="T15" s="672"/>
      <c r="U15" s="672"/>
      <c r="V15" s="672"/>
      <c r="W15" s="672"/>
      <c r="X15" s="59"/>
      <c r="Y15" s="1667"/>
      <c r="Z15" s="1668"/>
      <c r="AA15" s="1668"/>
      <c r="AB15" s="1668"/>
      <c r="AC15" s="1668"/>
      <c r="AD15" s="1668"/>
      <c r="AE15" s="1668"/>
      <c r="AF15" s="1669"/>
      <c r="AG15" s="643"/>
      <c r="AH15" s="672"/>
      <c r="AI15" s="59"/>
      <c r="AJ15" s="643"/>
      <c r="AK15" s="672"/>
      <c r="AL15" s="59"/>
      <c r="AM15" s="643"/>
      <c r="AN15" s="580"/>
      <c r="AO15" s="580"/>
      <c r="AP15" s="672"/>
      <c r="AQ15" s="672"/>
      <c r="AR15" s="672"/>
      <c r="AS15" s="672"/>
      <c r="AT15" s="672"/>
      <c r="AU15" s="672"/>
      <c r="AV15" s="672"/>
      <c r="AW15" s="672"/>
      <c r="AX15" s="672"/>
      <c r="AY15" s="60"/>
    </row>
    <row r="16" spans="1:51">
      <c r="A16" s="1640"/>
      <c r="B16" s="1641"/>
      <c r="C16" s="1641"/>
      <c r="D16" s="1642"/>
      <c r="E16" s="1659"/>
      <c r="F16" s="1660"/>
      <c r="G16" s="643"/>
      <c r="H16" s="672"/>
      <c r="I16" s="672"/>
      <c r="J16" s="672"/>
      <c r="K16" s="672"/>
      <c r="L16" s="672"/>
      <c r="M16" s="672"/>
      <c r="N16" s="672"/>
      <c r="O16" s="672"/>
      <c r="P16" s="672"/>
      <c r="Q16" s="672"/>
      <c r="R16" s="672"/>
      <c r="S16" s="672"/>
      <c r="T16" s="672"/>
      <c r="U16" s="672"/>
      <c r="V16" s="672"/>
      <c r="W16" s="672"/>
      <c r="X16" s="59"/>
      <c r="Y16" s="1667"/>
      <c r="Z16" s="1668"/>
      <c r="AA16" s="1668"/>
      <c r="AB16" s="1668"/>
      <c r="AC16" s="1668"/>
      <c r="AD16" s="1668"/>
      <c r="AE16" s="1668"/>
      <c r="AF16" s="1669"/>
      <c r="AG16" s="643"/>
      <c r="AH16" s="672"/>
      <c r="AI16" s="59"/>
      <c r="AJ16" s="643"/>
      <c r="AK16" s="672"/>
      <c r="AL16" s="59"/>
      <c r="AM16" s="643"/>
      <c r="AN16" s="580"/>
      <c r="AO16" s="580"/>
      <c r="AP16" s="672"/>
      <c r="AQ16" s="672"/>
      <c r="AR16" s="672"/>
      <c r="AS16" s="672"/>
      <c r="AT16" s="672"/>
      <c r="AU16" s="672"/>
      <c r="AV16" s="672"/>
      <c r="AW16" s="672"/>
      <c r="AX16" s="672"/>
      <c r="AY16" s="60"/>
    </row>
    <row r="17" spans="1:51">
      <c r="A17" s="1640"/>
      <c r="B17" s="1641"/>
      <c r="C17" s="1641"/>
      <c r="D17" s="1642"/>
      <c r="E17" s="1659"/>
      <c r="F17" s="1660"/>
      <c r="G17" s="643"/>
      <c r="H17" s="672"/>
      <c r="I17" s="672"/>
      <c r="J17" s="672"/>
      <c r="K17" s="672"/>
      <c r="L17" s="672"/>
      <c r="M17" s="672"/>
      <c r="N17" s="672"/>
      <c r="O17" s="672"/>
      <c r="P17" s="672"/>
      <c r="Q17" s="672"/>
      <c r="R17" s="672"/>
      <c r="S17" s="672"/>
      <c r="T17" s="672"/>
      <c r="U17" s="672"/>
      <c r="V17" s="672"/>
      <c r="W17" s="672"/>
      <c r="X17" s="59"/>
      <c r="Y17" s="1667"/>
      <c r="Z17" s="1668"/>
      <c r="AA17" s="1668"/>
      <c r="AB17" s="1668"/>
      <c r="AC17" s="1668"/>
      <c r="AD17" s="1668"/>
      <c r="AE17" s="1668"/>
      <c r="AF17" s="1669"/>
      <c r="AG17" s="643"/>
      <c r="AH17" s="672"/>
      <c r="AI17" s="59"/>
      <c r="AJ17" s="643"/>
      <c r="AK17" s="672"/>
      <c r="AL17" s="59"/>
      <c r="AM17" s="643"/>
      <c r="AN17" s="580"/>
      <c r="AO17" s="580"/>
      <c r="AP17" s="672"/>
      <c r="AQ17" s="672"/>
      <c r="AR17" s="672"/>
      <c r="AS17" s="672"/>
      <c r="AT17" s="672"/>
      <c r="AU17" s="672"/>
      <c r="AV17" s="672"/>
      <c r="AW17" s="672"/>
      <c r="AX17" s="672"/>
      <c r="AY17" s="60"/>
    </row>
    <row r="18" spans="1:51">
      <c r="A18" s="1640"/>
      <c r="B18" s="1641"/>
      <c r="C18" s="1641"/>
      <c r="D18" s="1642"/>
      <c r="E18" s="1659"/>
      <c r="F18" s="1660"/>
      <c r="G18" s="643"/>
      <c r="H18" s="672"/>
      <c r="I18" s="672"/>
      <c r="J18" s="672"/>
      <c r="K18" s="672"/>
      <c r="L18" s="672"/>
      <c r="M18" s="672"/>
      <c r="N18" s="672"/>
      <c r="O18" s="672"/>
      <c r="P18" s="672"/>
      <c r="Q18" s="672"/>
      <c r="R18" s="672"/>
      <c r="S18" s="672"/>
      <c r="T18" s="672"/>
      <c r="U18" s="672"/>
      <c r="V18" s="672"/>
      <c r="W18" s="672"/>
      <c r="X18" s="59"/>
      <c r="Y18" s="1667"/>
      <c r="Z18" s="1668"/>
      <c r="AA18" s="1668"/>
      <c r="AB18" s="1668"/>
      <c r="AC18" s="1668"/>
      <c r="AD18" s="1668"/>
      <c r="AE18" s="1668"/>
      <c r="AF18" s="1669"/>
      <c r="AG18" s="643"/>
      <c r="AH18" s="672"/>
      <c r="AI18" s="59"/>
      <c r="AJ18" s="643"/>
      <c r="AK18" s="672"/>
      <c r="AL18" s="59"/>
      <c r="AM18" s="643"/>
      <c r="AN18" s="580"/>
      <c r="AO18" s="580"/>
      <c r="AP18" s="672"/>
      <c r="AQ18" s="672"/>
      <c r="AR18" s="672"/>
      <c r="AS18" s="672"/>
      <c r="AT18" s="672"/>
      <c r="AU18" s="672"/>
      <c r="AV18" s="672"/>
      <c r="AW18" s="672"/>
      <c r="AX18" s="672"/>
      <c r="AY18" s="60"/>
    </row>
    <row r="19" spans="1:51">
      <c r="A19" s="1640"/>
      <c r="B19" s="1641"/>
      <c r="C19" s="1641"/>
      <c r="D19" s="1642"/>
      <c r="E19" s="1659"/>
      <c r="F19" s="1660"/>
      <c r="G19" s="643"/>
      <c r="H19" s="672"/>
      <c r="I19" s="672"/>
      <c r="J19" s="672"/>
      <c r="K19" s="672"/>
      <c r="L19" s="672"/>
      <c r="M19" s="672"/>
      <c r="N19" s="672"/>
      <c r="O19" s="672"/>
      <c r="P19" s="672"/>
      <c r="Q19" s="672"/>
      <c r="R19" s="672"/>
      <c r="S19" s="672"/>
      <c r="T19" s="672"/>
      <c r="U19" s="672"/>
      <c r="V19" s="672"/>
      <c r="W19" s="672"/>
      <c r="X19" s="59"/>
      <c r="Y19" s="1667"/>
      <c r="Z19" s="1668"/>
      <c r="AA19" s="1668"/>
      <c r="AB19" s="1668"/>
      <c r="AC19" s="1668"/>
      <c r="AD19" s="1668"/>
      <c r="AE19" s="1668"/>
      <c r="AF19" s="1669"/>
      <c r="AG19" s="643"/>
      <c r="AH19" s="672"/>
      <c r="AI19" s="59"/>
      <c r="AJ19" s="643"/>
      <c r="AK19" s="672"/>
      <c r="AL19" s="59"/>
      <c r="AM19" s="643"/>
      <c r="AN19" s="580"/>
      <c r="AO19" s="580"/>
      <c r="AP19" s="672"/>
      <c r="AQ19" s="672"/>
      <c r="AR19" s="672"/>
      <c r="AS19" s="672"/>
      <c r="AT19" s="672"/>
      <c r="AU19" s="672"/>
      <c r="AV19" s="672"/>
      <c r="AW19" s="672"/>
      <c r="AX19" s="672"/>
      <c r="AY19" s="60"/>
    </row>
    <row r="20" spans="1:51">
      <c r="A20" s="1640"/>
      <c r="B20" s="1641"/>
      <c r="C20" s="1641"/>
      <c r="D20" s="1642"/>
      <c r="E20" s="1659"/>
      <c r="F20" s="1660"/>
      <c r="G20" s="643"/>
      <c r="H20" s="672"/>
      <c r="I20" s="672"/>
      <c r="J20" s="672"/>
      <c r="K20" s="672"/>
      <c r="L20" s="672"/>
      <c r="M20" s="672"/>
      <c r="N20" s="672"/>
      <c r="O20" s="672"/>
      <c r="P20" s="672"/>
      <c r="Q20" s="672"/>
      <c r="R20" s="672"/>
      <c r="S20" s="672"/>
      <c r="T20" s="672"/>
      <c r="U20" s="672"/>
      <c r="V20" s="672"/>
      <c r="W20" s="672"/>
      <c r="X20" s="59"/>
      <c r="Y20" s="1667"/>
      <c r="Z20" s="1668"/>
      <c r="AA20" s="1668"/>
      <c r="AB20" s="1668"/>
      <c r="AC20" s="1668"/>
      <c r="AD20" s="1668"/>
      <c r="AE20" s="1668"/>
      <c r="AF20" s="1669"/>
      <c r="AG20" s="643"/>
      <c r="AH20" s="672"/>
      <c r="AI20" s="59"/>
      <c r="AJ20" s="643"/>
      <c r="AK20" s="672"/>
      <c r="AL20" s="59"/>
      <c r="AM20" s="643"/>
      <c r="AN20" s="580"/>
      <c r="AO20" s="580"/>
      <c r="AP20" s="672"/>
      <c r="AQ20" s="672"/>
      <c r="AR20" s="672"/>
      <c r="AS20" s="672"/>
      <c r="AT20" s="672"/>
      <c r="AU20" s="672"/>
      <c r="AV20" s="672"/>
      <c r="AW20" s="672"/>
      <c r="AX20" s="672"/>
      <c r="AY20" s="60"/>
    </row>
    <row r="21" spans="1:51">
      <c r="A21" s="1640"/>
      <c r="B21" s="1641"/>
      <c r="C21" s="1641"/>
      <c r="D21" s="1642"/>
      <c r="E21" s="1659"/>
      <c r="F21" s="1660"/>
      <c r="G21" s="643"/>
      <c r="H21" s="672"/>
      <c r="I21" s="672"/>
      <c r="J21" s="672"/>
      <c r="K21" s="672"/>
      <c r="L21" s="672"/>
      <c r="M21" s="672"/>
      <c r="N21" s="672"/>
      <c r="O21" s="672"/>
      <c r="P21" s="672"/>
      <c r="Q21" s="672"/>
      <c r="R21" s="672"/>
      <c r="S21" s="672"/>
      <c r="T21" s="672"/>
      <c r="U21" s="672"/>
      <c r="V21" s="672"/>
      <c r="W21" s="672"/>
      <c r="X21" s="59"/>
      <c r="Y21" s="1667"/>
      <c r="Z21" s="1668"/>
      <c r="AA21" s="1668"/>
      <c r="AB21" s="1668"/>
      <c r="AC21" s="1668"/>
      <c r="AD21" s="1668"/>
      <c r="AE21" s="1668"/>
      <c r="AF21" s="1669"/>
      <c r="AG21" s="643"/>
      <c r="AH21" s="672"/>
      <c r="AI21" s="59"/>
      <c r="AJ21" s="643"/>
      <c r="AK21" s="672"/>
      <c r="AL21" s="59"/>
      <c r="AM21" s="643"/>
      <c r="AN21" s="580"/>
      <c r="AO21" s="580"/>
      <c r="AP21" s="672"/>
      <c r="AQ21" s="672"/>
      <c r="AR21" s="672"/>
      <c r="AS21" s="672"/>
      <c r="AT21" s="672"/>
      <c r="AU21" s="672"/>
      <c r="AV21" s="672"/>
      <c r="AW21" s="672"/>
      <c r="AX21" s="672"/>
      <c r="AY21" s="60"/>
    </row>
    <row r="22" spans="1:51">
      <c r="A22" s="1640"/>
      <c r="B22" s="1641"/>
      <c r="C22" s="1641"/>
      <c r="D22" s="1642"/>
      <c r="E22" s="1659"/>
      <c r="F22" s="1660"/>
      <c r="G22" s="643"/>
      <c r="H22" s="672"/>
      <c r="I22" s="672"/>
      <c r="J22" s="672"/>
      <c r="K22" s="672"/>
      <c r="L22" s="672"/>
      <c r="M22" s="672"/>
      <c r="N22" s="672"/>
      <c r="O22" s="672"/>
      <c r="P22" s="672"/>
      <c r="Q22" s="672"/>
      <c r="R22" s="672"/>
      <c r="S22" s="672"/>
      <c r="T22" s="672"/>
      <c r="U22" s="672"/>
      <c r="V22" s="672"/>
      <c r="W22" s="672"/>
      <c r="X22" s="59"/>
      <c r="Y22" s="1667"/>
      <c r="Z22" s="1668"/>
      <c r="AA22" s="1668"/>
      <c r="AB22" s="1668"/>
      <c r="AC22" s="1668"/>
      <c r="AD22" s="1668"/>
      <c r="AE22" s="1668"/>
      <c r="AF22" s="1669"/>
      <c r="AG22" s="643"/>
      <c r="AH22" s="672"/>
      <c r="AI22" s="59"/>
      <c r="AJ22" s="643"/>
      <c r="AK22" s="672"/>
      <c r="AL22" s="59"/>
      <c r="AM22" s="643"/>
      <c r="AN22" s="580"/>
      <c r="AO22" s="580"/>
      <c r="AP22" s="672"/>
      <c r="AQ22" s="672"/>
      <c r="AR22" s="672"/>
      <c r="AS22" s="672"/>
      <c r="AT22" s="672"/>
      <c r="AU22" s="672"/>
      <c r="AV22" s="672"/>
      <c r="AW22" s="672"/>
      <c r="AX22" s="672"/>
      <c r="AY22" s="60"/>
    </row>
    <row r="23" spans="1:51">
      <c r="A23" s="1640"/>
      <c r="B23" s="1641"/>
      <c r="C23" s="1641"/>
      <c r="D23" s="1642"/>
      <c r="E23" s="1659"/>
      <c r="F23" s="1660"/>
      <c r="G23" s="643"/>
      <c r="H23" s="672"/>
      <c r="I23" s="672"/>
      <c r="J23" s="672"/>
      <c r="K23" s="672"/>
      <c r="L23" s="672"/>
      <c r="M23" s="672"/>
      <c r="N23" s="672"/>
      <c r="O23" s="672"/>
      <c r="P23" s="672"/>
      <c r="Q23" s="672"/>
      <c r="R23" s="672"/>
      <c r="S23" s="672"/>
      <c r="T23" s="672"/>
      <c r="U23" s="672"/>
      <c r="V23" s="672"/>
      <c r="W23" s="672"/>
      <c r="X23" s="59"/>
      <c r="Y23" s="1667"/>
      <c r="Z23" s="1668"/>
      <c r="AA23" s="1668"/>
      <c r="AB23" s="1668"/>
      <c r="AC23" s="1668"/>
      <c r="AD23" s="1668"/>
      <c r="AE23" s="1668"/>
      <c r="AF23" s="1669"/>
      <c r="AG23" s="643"/>
      <c r="AH23" s="672"/>
      <c r="AI23" s="59"/>
      <c r="AJ23" s="643"/>
      <c r="AK23" s="672"/>
      <c r="AL23" s="59"/>
      <c r="AM23" s="643"/>
      <c r="AN23" s="580"/>
      <c r="AO23" s="580"/>
      <c r="AP23" s="672"/>
      <c r="AQ23" s="672"/>
      <c r="AR23" s="672"/>
      <c r="AS23" s="672"/>
      <c r="AT23" s="672"/>
      <c r="AU23" s="672"/>
      <c r="AV23" s="672"/>
      <c r="AW23" s="672"/>
      <c r="AX23" s="672"/>
      <c r="AY23" s="60"/>
    </row>
    <row r="24" spans="1:51">
      <c r="A24" s="1640"/>
      <c r="B24" s="1641"/>
      <c r="C24" s="1641"/>
      <c r="D24" s="1642"/>
      <c r="E24" s="1659"/>
      <c r="F24" s="1660"/>
      <c r="G24" s="643"/>
      <c r="H24" s="672"/>
      <c r="I24" s="672"/>
      <c r="J24" s="672"/>
      <c r="K24" s="672"/>
      <c r="L24" s="672"/>
      <c r="M24" s="672"/>
      <c r="N24" s="672"/>
      <c r="O24" s="672"/>
      <c r="P24" s="672"/>
      <c r="Q24" s="672"/>
      <c r="R24" s="672"/>
      <c r="S24" s="672"/>
      <c r="T24" s="672"/>
      <c r="U24" s="672"/>
      <c r="V24" s="672"/>
      <c r="W24" s="672"/>
      <c r="X24" s="59"/>
      <c r="Y24" s="1667"/>
      <c r="Z24" s="1668"/>
      <c r="AA24" s="1668"/>
      <c r="AB24" s="1668"/>
      <c r="AC24" s="1668"/>
      <c r="AD24" s="1668"/>
      <c r="AE24" s="1668"/>
      <c r="AF24" s="1669"/>
      <c r="AG24" s="643"/>
      <c r="AH24" s="672"/>
      <c r="AI24" s="59"/>
      <c r="AJ24" s="643"/>
      <c r="AK24" s="672"/>
      <c r="AL24" s="59"/>
      <c r="AM24" s="643"/>
      <c r="AN24" s="580"/>
      <c r="AO24" s="580"/>
      <c r="AP24" s="672"/>
      <c r="AQ24" s="672"/>
      <c r="AR24" s="672"/>
      <c r="AS24" s="672"/>
      <c r="AT24" s="672"/>
      <c r="AU24" s="672"/>
      <c r="AV24" s="672"/>
      <c r="AW24" s="672"/>
      <c r="AX24" s="672"/>
      <c r="AY24" s="60"/>
    </row>
    <row r="25" spans="1:51">
      <c r="A25" s="1640"/>
      <c r="B25" s="1641"/>
      <c r="C25" s="1641"/>
      <c r="D25" s="1642"/>
      <c r="E25" s="1659"/>
      <c r="F25" s="1660"/>
      <c r="G25" s="643"/>
      <c r="H25" s="672"/>
      <c r="I25" s="672"/>
      <c r="J25" s="672"/>
      <c r="K25" s="672"/>
      <c r="L25" s="672"/>
      <c r="M25" s="672"/>
      <c r="N25" s="672"/>
      <c r="O25" s="672"/>
      <c r="P25" s="672"/>
      <c r="Q25" s="672"/>
      <c r="R25" s="672"/>
      <c r="S25" s="672"/>
      <c r="T25" s="672"/>
      <c r="U25" s="672"/>
      <c r="V25" s="672"/>
      <c r="W25" s="672"/>
      <c r="X25" s="59"/>
      <c r="Y25" s="1667"/>
      <c r="Z25" s="1668"/>
      <c r="AA25" s="1668"/>
      <c r="AB25" s="1668"/>
      <c r="AC25" s="1668"/>
      <c r="AD25" s="1668"/>
      <c r="AE25" s="1668"/>
      <c r="AF25" s="1669"/>
      <c r="AG25" s="643"/>
      <c r="AH25" s="672"/>
      <c r="AI25" s="59"/>
      <c r="AJ25" s="643"/>
      <c r="AK25" s="672"/>
      <c r="AL25" s="59"/>
      <c r="AM25" s="643"/>
      <c r="AN25" s="580"/>
      <c r="AO25" s="580"/>
      <c r="AP25" s="672"/>
      <c r="AQ25" s="672"/>
      <c r="AR25" s="672"/>
      <c r="AS25" s="672"/>
      <c r="AT25" s="672"/>
      <c r="AU25" s="672"/>
      <c r="AV25" s="672"/>
      <c r="AW25" s="672"/>
      <c r="AX25" s="672"/>
      <c r="AY25" s="60"/>
    </row>
    <row r="26" spans="1:51">
      <c r="A26" s="1640"/>
      <c r="B26" s="1641"/>
      <c r="C26" s="1641"/>
      <c r="D26" s="1642"/>
      <c r="E26" s="1659"/>
      <c r="F26" s="1660"/>
      <c r="G26" s="643"/>
      <c r="H26" s="672"/>
      <c r="I26" s="672"/>
      <c r="J26" s="672"/>
      <c r="K26" s="672"/>
      <c r="L26" s="672"/>
      <c r="M26" s="672"/>
      <c r="N26" s="672"/>
      <c r="O26" s="672"/>
      <c r="P26" s="672"/>
      <c r="Q26" s="672"/>
      <c r="R26" s="672"/>
      <c r="S26" s="672"/>
      <c r="T26" s="672"/>
      <c r="U26" s="672"/>
      <c r="V26" s="672"/>
      <c r="W26" s="672"/>
      <c r="X26" s="59"/>
      <c r="Y26" s="1667"/>
      <c r="Z26" s="1668"/>
      <c r="AA26" s="1668"/>
      <c r="AB26" s="1668"/>
      <c r="AC26" s="1668"/>
      <c r="AD26" s="1668"/>
      <c r="AE26" s="1668"/>
      <c r="AF26" s="1669"/>
      <c r="AG26" s="643"/>
      <c r="AH26" s="672"/>
      <c r="AI26" s="59"/>
      <c r="AJ26" s="643"/>
      <c r="AK26" s="672"/>
      <c r="AL26" s="59"/>
      <c r="AM26" s="643"/>
      <c r="AN26" s="580"/>
      <c r="AO26" s="580"/>
      <c r="AP26" s="672"/>
      <c r="AQ26" s="672"/>
      <c r="AR26" s="672"/>
      <c r="AS26" s="672"/>
      <c r="AT26" s="672"/>
      <c r="AU26" s="672"/>
      <c r="AV26" s="672"/>
      <c r="AW26" s="672"/>
      <c r="AX26" s="672"/>
      <c r="AY26" s="60"/>
    </row>
    <row r="27" spans="1:51">
      <c r="A27" s="1640"/>
      <c r="B27" s="1641"/>
      <c r="C27" s="1641"/>
      <c r="D27" s="1642"/>
      <c r="E27" s="1659"/>
      <c r="F27" s="1660"/>
      <c r="G27" s="643"/>
      <c r="H27" s="672"/>
      <c r="I27" s="672"/>
      <c r="J27" s="672"/>
      <c r="K27" s="672"/>
      <c r="L27" s="672"/>
      <c r="M27" s="672"/>
      <c r="N27" s="672"/>
      <c r="O27" s="672"/>
      <c r="P27" s="672"/>
      <c r="Q27" s="672"/>
      <c r="R27" s="672"/>
      <c r="S27" s="672"/>
      <c r="T27" s="672"/>
      <c r="U27" s="672"/>
      <c r="V27" s="672"/>
      <c r="W27" s="672"/>
      <c r="X27" s="59"/>
      <c r="Y27" s="1667"/>
      <c r="Z27" s="1668"/>
      <c r="AA27" s="1668"/>
      <c r="AB27" s="1668"/>
      <c r="AC27" s="1668"/>
      <c r="AD27" s="1668"/>
      <c r="AE27" s="1668"/>
      <c r="AF27" s="1669"/>
      <c r="AG27" s="643"/>
      <c r="AH27" s="672"/>
      <c r="AI27" s="59"/>
      <c r="AJ27" s="643"/>
      <c r="AK27" s="672"/>
      <c r="AL27" s="59"/>
      <c r="AM27" s="643"/>
      <c r="AN27" s="580"/>
      <c r="AO27" s="580"/>
      <c r="AP27" s="672"/>
      <c r="AQ27" s="672"/>
      <c r="AR27" s="672"/>
      <c r="AS27" s="672"/>
      <c r="AT27" s="672"/>
      <c r="AU27" s="672"/>
      <c r="AV27" s="672"/>
      <c r="AW27" s="672"/>
      <c r="AX27" s="672"/>
      <c r="AY27" s="60"/>
    </row>
    <row r="28" spans="1:51">
      <c r="A28" s="1640"/>
      <c r="B28" s="1641"/>
      <c r="C28" s="1641"/>
      <c r="D28" s="1642"/>
      <c r="E28" s="1659"/>
      <c r="F28" s="1660"/>
      <c r="G28" s="643"/>
      <c r="H28" s="672"/>
      <c r="I28" s="672"/>
      <c r="J28" s="672"/>
      <c r="K28" s="672"/>
      <c r="L28" s="672"/>
      <c r="M28" s="672"/>
      <c r="N28" s="672"/>
      <c r="O28" s="672"/>
      <c r="P28" s="672"/>
      <c r="Q28" s="672"/>
      <c r="R28" s="672"/>
      <c r="S28" s="672"/>
      <c r="T28" s="672"/>
      <c r="U28" s="672"/>
      <c r="V28" s="672"/>
      <c r="W28" s="672"/>
      <c r="X28" s="59"/>
      <c r="Y28" s="1667"/>
      <c r="Z28" s="1668"/>
      <c r="AA28" s="1668"/>
      <c r="AB28" s="1668"/>
      <c r="AC28" s="1668"/>
      <c r="AD28" s="1668"/>
      <c r="AE28" s="1668"/>
      <c r="AF28" s="1669"/>
      <c r="AG28" s="643"/>
      <c r="AH28" s="672"/>
      <c r="AI28" s="59"/>
      <c r="AJ28" s="643"/>
      <c r="AK28" s="672"/>
      <c r="AL28" s="59"/>
      <c r="AM28" s="643"/>
      <c r="AN28" s="580"/>
      <c r="AO28" s="580"/>
      <c r="AP28" s="672"/>
      <c r="AQ28" s="672"/>
      <c r="AR28" s="672"/>
      <c r="AS28" s="672"/>
      <c r="AT28" s="672"/>
      <c r="AU28" s="672"/>
      <c r="AV28" s="672"/>
      <c r="AW28" s="672"/>
      <c r="AX28" s="672"/>
      <c r="AY28" s="60"/>
    </row>
    <row r="29" spans="1:51">
      <c r="A29" s="1640"/>
      <c r="B29" s="1641"/>
      <c r="C29" s="1641"/>
      <c r="D29" s="1642"/>
      <c r="E29" s="1659"/>
      <c r="F29" s="1660"/>
      <c r="G29" s="643"/>
      <c r="H29" s="672"/>
      <c r="I29" s="672"/>
      <c r="J29" s="672"/>
      <c r="K29" s="672"/>
      <c r="L29" s="672"/>
      <c r="M29" s="672"/>
      <c r="N29" s="672"/>
      <c r="O29" s="672"/>
      <c r="P29" s="672"/>
      <c r="Q29" s="672"/>
      <c r="R29" s="672"/>
      <c r="S29" s="672"/>
      <c r="T29" s="672"/>
      <c r="U29" s="672"/>
      <c r="V29" s="672"/>
      <c r="W29" s="672"/>
      <c r="X29" s="59"/>
      <c r="Y29" s="1667"/>
      <c r="Z29" s="1668"/>
      <c r="AA29" s="1668"/>
      <c r="AB29" s="1668"/>
      <c r="AC29" s="1668"/>
      <c r="AD29" s="1668"/>
      <c r="AE29" s="1668"/>
      <c r="AF29" s="1669"/>
      <c r="AG29" s="643"/>
      <c r="AH29" s="672"/>
      <c r="AI29" s="59"/>
      <c r="AJ29" s="643"/>
      <c r="AK29" s="672"/>
      <c r="AL29" s="59"/>
      <c r="AM29" s="643"/>
      <c r="AN29" s="580"/>
      <c r="AO29" s="580"/>
      <c r="AP29" s="672"/>
      <c r="AQ29" s="672"/>
      <c r="AR29" s="672"/>
      <c r="AS29" s="672"/>
      <c r="AT29" s="672"/>
      <c r="AU29" s="672"/>
      <c r="AV29" s="672"/>
      <c r="AW29" s="672"/>
      <c r="AX29" s="672"/>
      <c r="AY29" s="60"/>
    </row>
    <row r="30" spans="1:51">
      <c r="A30" s="1640"/>
      <c r="B30" s="1641"/>
      <c r="C30" s="1641"/>
      <c r="D30" s="1642"/>
      <c r="E30" s="1659"/>
      <c r="F30" s="1660"/>
      <c r="G30" s="643"/>
      <c r="H30" s="672"/>
      <c r="I30" s="672"/>
      <c r="J30" s="672"/>
      <c r="K30" s="672"/>
      <c r="L30" s="672"/>
      <c r="M30" s="672"/>
      <c r="N30" s="672"/>
      <c r="O30" s="672"/>
      <c r="P30" s="672"/>
      <c r="Q30" s="672"/>
      <c r="R30" s="672"/>
      <c r="S30" s="672"/>
      <c r="T30" s="672"/>
      <c r="U30" s="672"/>
      <c r="V30" s="672"/>
      <c r="W30" s="672"/>
      <c r="X30" s="59"/>
      <c r="Y30" s="1667"/>
      <c r="Z30" s="1668"/>
      <c r="AA30" s="1668"/>
      <c r="AB30" s="1668"/>
      <c r="AC30" s="1668"/>
      <c r="AD30" s="1668"/>
      <c r="AE30" s="1668"/>
      <c r="AF30" s="1669"/>
      <c r="AG30" s="643"/>
      <c r="AH30" s="672"/>
      <c r="AI30" s="59"/>
      <c r="AJ30" s="643"/>
      <c r="AK30" s="672"/>
      <c r="AL30" s="59"/>
      <c r="AM30" s="643"/>
      <c r="AN30" s="580"/>
      <c r="AO30" s="580"/>
      <c r="AP30" s="672"/>
      <c r="AQ30" s="672"/>
      <c r="AR30" s="672"/>
      <c r="AS30" s="672"/>
      <c r="AT30" s="672"/>
      <c r="AU30" s="672"/>
      <c r="AV30" s="672"/>
      <c r="AW30" s="672"/>
      <c r="AX30" s="672"/>
      <c r="AY30" s="60"/>
    </row>
    <row r="31" spans="1:51">
      <c r="A31" s="1640"/>
      <c r="B31" s="1641"/>
      <c r="C31" s="1641"/>
      <c r="D31" s="1642"/>
      <c r="E31" s="1659"/>
      <c r="F31" s="1660"/>
      <c r="G31" s="643"/>
      <c r="H31" s="672"/>
      <c r="I31" s="672"/>
      <c r="J31" s="672"/>
      <c r="K31" s="672"/>
      <c r="L31" s="672"/>
      <c r="M31" s="672"/>
      <c r="N31" s="672"/>
      <c r="O31" s="672"/>
      <c r="P31" s="672"/>
      <c r="Q31" s="672"/>
      <c r="R31" s="672"/>
      <c r="S31" s="672"/>
      <c r="T31" s="672"/>
      <c r="U31" s="672"/>
      <c r="V31" s="672"/>
      <c r="W31" s="672"/>
      <c r="X31" s="59"/>
      <c r="Y31" s="1667"/>
      <c r="Z31" s="1668"/>
      <c r="AA31" s="1668"/>
      <c r="AB31" s="1668"/>
      <c r="AC31" s="1668"/>
      <c r="AD31" s="1668"/>
      <c r="AE31" s="1668"/>
      <c r="AF31" s="1669"/>
      <c r="AG31" s="643"/>
      <c r="AH31" s="672"/>
      <c r="AI31" s="59"/>
      <c r="AJ31" s="643"/>
      <c r="AK31" s="672"/>
      <c r="AL31" s="59"/>
      <c r="AM31" s="643"/>
      <c r="AN31" s="580"/>
      <c r="AO31" s="580"/>
      <c r="AP31" s="672"/>
      <c r="AQ31" s="672"/>
      <c r="AR31" s="672"/>
      <c r="AS31" s="672"/>
      <c r="AT31" s="672"/>
      <c r="AU31" s="672"/>
      <c r="AV31" s="672"/>
      <c r="AW31" s="672"/>
      <c r="AX31" s="672"/>
      <c r="AY31" s="60"/>
    </row>
    <row r="32" spans="1:51" ht="15.75" thickBot="1">
      <c r="A32" s="1664"/>
      <c r="B32" s="1665"/>
      <c r="C32" s="1665"/>
      <c r="D32" s="1666"/>
      <c r="E32" s="1670"/>
      <c r="F32" s="1671"/>
      <c r="G32" s="645"/>
      <c r="H32" s="62"/>
      <c r="I32" s="62"/>
      <c r="J32" s="62"/>
      <c r="K32" s="62"/>
      <c r="L32" s="62"/>
      <c r="M32" s="62"/>
      <c r="N32" s="62"/>
      <c r="O32" s="62"/>
      <c r="P32" s="62"/>
      <c r="Q32" s="62"/>
      <c r="R32" s="62"/>
      <c r="S32" s="62"/>
      <c r="T32" s="62"/>
      <c r="U32" s="62"/>
      <c r="V32" s="62"/>
      <c r="W32" s="62"/>
      <c r="X32" s="61"/>
      <c r="Y32" s="1672"/>
      <c r="Z32" s="1673"/>
      <c r="AA32" s="1673"/>
      <c r="AB32" s="1673"/>
      <c r="AC32" s="1673"/>
      <c r="AD32" s="1673"/>
      <c r="AE32" s="1673"/>
      <c r="AF32" s="1674"/>
      <c r="AG32" s="645"/>
      <c r="AH32" s="62"/>
      <c r="AI32" s="61"/>
      <c r="AJ32" s="645"/>
      <c r="AK32" s="62"/>
      <c r="AL32" s="61"/>
      <c r="AM32" s="645"/>
      <c r="AN32" s="63"/>
      <c r="AO32" s="63"/>
      <c r="AP32" s="62"/>
      <c r="AQ32" s="62"/>
      <c r="AR32" s="62"/>
      <c r="AS32" s="62"/>
      <c r="AT32" s="62"/>
      <c r="AU32" s="62"/>
      <c r="AV32" s="62"/>
      <c r="AW32" s="62"/>
      <c r="AX32" s="62"/>
      <c r="AY32" s="64"/>
    </row>
  </sheetData>
  <sheetProtection selectLockedCells="1" selectUnlockedCells="1"/>
  <mergeCells count="103">
    <mergeCell ref="F1:V2"/>
    <mergeCell ref="W1:Z2"/>
    <mergeCell ref="AO1:AP1"/>
    <mergeCell ref="AQ1:AS1"/>
    <mergeCell ref="AO2:AP2"/>
    <mergeCell ref="AQ2:AS2"/>
    <mergeCell ref="E6:F6"/>
    <mergeCell ref="Y29:AF29"/>
    <mergeCell ref="Y7:AF7"/>
    <mergeCell ref="Y6:AF6"/>
    <mergeCell ref="Y12:AF12"/>
    <mergeCell ref="Y13:AF13"/>
    <mergeCell ref="E12:F12"/>
    <mergeCell ref="E13:F13"/>
    <mergeCell ref="E14:F14"/>
    <mergeCell ref="E15:F15"/>
    <mergeCell ref="E16:F16"/>
    <mergeCell ref="E17:F17"/>
    <mergeCell ref="E18:F18"/>
    <mergeCell ref="E19:F19"/>
    <mergeCell ref="E20:F20"/>
    <mergeCell ref="E7:F7"/>
    <mergeCell ref="A1:E2"/>
    <mergeCell ref="E26:F26"/>
    <mergeCell ref="E28:F28"/>
    <mergeCell ref="E29:F29"/>
    <mergeCell ref="Y32:AF32"/>
    <mergeCell ref="Y11:AF11"/>
    <mergeCell ref="Y10:AF10"/>
    <mergeCell ref="Y9:AF9"/>
    <mergeCell ref="Y8:AF8"/>
    <mergeCell ref="Y14:AF14"/>
    <mergeCell ref="Y15:AF15"/>
    <mergeCell ref="Y16:AF16"/>
    <mergeCell ref="Y17:AF17"/>
    <mergeCell ref="Y18:AF18"/>
    <mergeCell ref="Y19:AF19"/>
    <mergeCell ref="Y20:AF20"/>
    <mergeCell ref="Y21:AF21"/>
    <mergeCell ref="Y22:AF22"/>
    <mergeCell ref="Y23:AF23"/>
    <mergeCell ref="Y24:AF24"/>
    <mergeCell ref="Y30:AF30"/>
    <mergeCell ref="Y25:AF25"/>
    <mergeCell ref="Y31:AF31"/>
    <mergeCell ref="E25:F25"/>
    <mergeCell ref="A19:D19"/>
    <mergeCell ref="A20:D20"/>
    <mergeCell ref="A21:D21"/>
    <mergeCell ref="A12:D12"/>
    <mergeCell ref="A13:D13"/>
    <mergeCell ref="A14:D14"/>
    <mergeCell ref="A15:D15"/>
    <mergeCell ref="A16:D16"/>
    <mergeCell ref="E27:F27"/>
    <mergeCell ref="Y5:AF5"/>
    <mergeCell ref="A32:D32"/>
    <mergeCell ref="A27:D27"/>
    <mergeCell ref="A28:D28"/>
    <mergeCell ref="A29:D29"/>
    <mergeCell ref="A30:D30"/>
    <mergeCell ref="A22:D22"/>
    <mergeCell ref="A23:D23"/>
    <mergeCell ref="A24:D24"/>
    <mergeCell ref="A25:D25"/>
    <mergeCell ref="A26:D26"/>
    <mergeCell ref="A31:D31"/>
    <mergeCell ref="Y26:AF26"/>
    <mergeCell ref="Y27:AF27"/>
    <mergeCell ref="Y28:AF28"/>
    <mergeCell ref="E30:F30"/>
    <mergeCell ref="E32:F32"/>
    <mergeCell ref="E21:F21"/>
    <mergeCell ref="E22:F22"/>
    <mergeCell ref="E23:F23"/>
    <mergeCell ref="E24:F24"/>
    <mergeCell ref="E31:F31"/>
    <mergeCell ref="A17:D17"/>
    <mergeCell ref="A18:D18"/>
    <mergeCell ref="AT1:AU1"/>
    <mergeCell ref="AV1:AY1"/>
    <mergeCell ref="AT2:AU2"/>
    <mergeCell ref="AV2:AY2"/>
    <mergeCell ref="A9:D9"/>
    <mergeCell ref="A10:D10"/>
    <mergeCell ref="A11:D11"/>
    <mergeCell ref="A6:D6"/>
    <mergeCell ref="A3:D3"/>
    <mergeCell ref="E3:F3"/>
    <mergeCell ref="G3:X3"/>
    <mergeCell ref="AM3:AY3"/>
    <mergeCell ref="A4:D4"/>
    <mergeCell ref="A5:D5"/>
    <mergeCell ref="Y3:AF3"/>
    <mergeCell ref="AG3:AI3"/>
    <mergeCell ref="AJ3:AL3"/>
    <mergeCell ref="E5:F5"/>
    <mergeCell ref="E8:F8"/>
    <mergeCell ref="E9:F9"/>
    <mergeCell ref="E10:F10"/>
    <mergeCell ref="E11:F11"/>
    <mergeCell ref="A7:D7"/>
    <mergeCell ref="A8:D8"/>
  </mergeCells>
  <phoneticPr fontId="1"/>
  <pageMargins left="0.39370078740157483" right="0.39370078740157483" top="0.78740157480314965" bottom="0.39370078740157483" header="0.59055118110236227" footer="0.19685039370078741"/>
  <pageSetup paperSize="9" fitToHeight="0" orientation="landscape" verticalDpi="400" r:id="rId1"/>
  <headerFooter scaleWithDoc="0">
    <oddHeader>&amp;L&amp;"メイリオ,ボールド"&amp;9&amp;K00-049&amp;F&amp;R&amp;"メイリオ,ボールド"&amp;9&amp;K00-049&amp;A</oddHeader>
    <oddFooter>&amp;C&amp;"メイリオ,レギュラー"&amp;8&amp;P/&amp;N&amp;R&amp;"メイリオ,レギュラー"&amp;9出力日：&amp;D &amp;T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T33"/>
  <sheetViews>
    <sheetView workbookViewId="0">
      <selection activeCell="X16" sqref="X16"/>
    </sheetView>
  </sheetViews>
  <sheetFormatPr defaultColWidth="2.7109375" defaultRowHeight="15" customHeight="1"/>
  <cols>
    <col min="1" max="1" width="2.7109375" style="350"/>
    <col min="2" max="48" width="2.7109375" style="87"/>
    <col min="49" max="49" width="2.7109375" style="350"/>
    <col min="50" max="16384" width="2.7109375" style="87"/>
  </cols>
  <sheetData>
    <row r="1" spans="1:72" s="84"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c r="AR1" s="1688"/>
      <c r="AS1" s="1689"/>
      <c r="AT1" s="1632" t="s">
        <v>30</v>
      </c>
      <c r="AU1" s="1633"/>
      <c r="AV1" s="1701"/>
      <c r="AW1" s="1701"/>
      <c r="AX1" s="1701"/>
      <c r="AY1" s="1702"/>
    </row>
    <row r="2" spans="1:72" s="84" customFormat="1" ht="18" customHeight="1" thickBot="1">
      <c r="A2" s="1709" t="s">
        <v>28</v>
      </c>
      <c r="B2" s="1710"/>
      <c r="C2" s="1710"/>
      <c r="D2" s="1710"/>
      <c r="E2" s="1711"/>
      <c r="F2" s="1712" t="str">
        <f>IF($Z2&lt;&gt;"",VLOOKUP(U2,機能一覧!$B$5:$I$33,3,FALSE),"")</f>
        <v/>
      </c>
      <c r="G2" s="1713"/>
      <c r="H2" s="1713"/>
      <c r="I2" s="1713"/>
      <c r="J2" s="1713"/>
      <c r="K2" s="1713"/>
      <c r="L2" s="1713"/>
      <c r="M2" s="1713"/>
      <c r="N2" s="1713"/>
      <c r="O2" s="1713"/>
      <c r="P2" s="1713"/>
      <c r="Q2" s="1713"/>
      <c r="R2" s="1714"/>
      <c r="S2" s="1715" t="s">
        <v>34</v>
      </c>
      <c r="T2" s="1716"/>
      <c r="U2" s="1717"/>
      <c r="V2" s="1718"/>
      <c r="W2" s="1719" t="s">
        <v>32</v>
      </c>
      <c r="X2" s="1720"/>
      <c r="Y2" s="1720"/>
      <c r="Z2" s="1721" t="str">
        <f>IF($U2="","",VLOOKUP($U2,機能一覧!$B$5:$BB$32,53,FALSE))</f>
        <v/>
      </c>
      <c r="AA2" s="1721"/>
      <c r="AB2" s="1721"/>
      <c r="AC2" s="1722"/>
      <c r="AD2" s="1719" t="s">
        <v>33</v>
      </c>
      <c r="AE2" s="1720"/>
      <c r="AF2" s="1720"/>
      <c r="AG2" s="1723" t="str">
        <f>IF($U2="","",VLOOKUP($U2,機能一覧!$B$5:$BB$32,9,FALSE))</f>
        <v/>
      </c>
      <c r="AH2" s="1724"/>
      <c r="AI2" s="1724"/>
      <c r="AJ2" s="1724"/>
      <c r="AK2" s="1724"/>
      <c r="AL2" s="1724"/>
      <c r="AM2" s="1724"/>
      <c r="AN2" s="1725"/>
      <c r="AO2" s="1690" t="s">
        <v>735</v>
      </c>
      <c r="AP2" s="1691"/>
      <c r="AQ2" s="1692"/>
      <c r="AR2" s="1693"/>
      <c r="AS2" s="1694"/>
      <c r="AT2" s="1636" t="s">
        <v>31</v>
      </c>
      <c r="AU2" s="1637"/>
      <c r="AV2" s="1703"/>
      <c r="AW2" s="1703"/>
      <c r="AX2" s="1703"/>
      <c r="AY2" s="1704"/>
    </row>
    <row r="3" spans="1:72" ht="15" customHeight="1">
      <c r="A3" s="673"/>
      <c r="B3" s="674"/>
      <c r="C3" s="674"/>
      <c r="D3" s="674"/>
      <c r="E3" s="674"/>
      <c r="F3" s="674"/>
      <c r="G3" s="674"/>
      <c r="H3" s="674"/>
      <c r="I3" s="674"/>
      <c r="J3" s="674"/>
      <c r="K3" s="674"/>
      <c r="L3" s="674"/>
      <c r="M3" s="674"/>
      <c r="N3" s="674"/>
      <c r="O3" s="674"/>
      <c r="P3" s="674"/>
      <c r="Q3" s="674"/>
      <c r="R3" s="674"/>
      <c r="S3" s="674"/>
      <c r="T3" s="674"/>
      <c r="U3" s="674"/>
      <c r="V3" s="674"/>
      <c r="W3" s="674"/>
      <c r="X3" s="674"/>
      <c r="Y3" s="674"/>
      <c r="Z3" s="674"/>
      <c r="AA3" s="674"/>
      <c r="AB3" s="674"/>
      <c r="AC3" s="674"/>
      <c r="AD3" s="674"/>
      <c r="AE3" s="518"/>
      <c r="AF3" s="518"/>
      <c r="AG3" s="518"/>
      <c r="AH3" s="518"/>
      <c r="AI3" s="518"/>
      <c r="AJ3" s="518"/>
      <c r="AK3" s="518"/>
      <c r="AL3" s="518"/>
      <c r="AM3" s="519"/>
      <c r="AN3" s="519"/>
      <c r="AO3" s="518"/>
      <c r="AP3" s="518"/>
      <c r="AQ3" s="518"/>
      <c r="AR3" s="518"/>
      <c r="AS3" s="518"/>
      <c r="AT3" s="518"/>
      <c r="AU3" s="518"/>
      <c r="AV3" s="518"/>
      <c r="AW3" s="85"/>
      <c r="AX3" s="85"/>
      <c r="AY3" s="86"/>
      <c r="AZ3" s="350"/>
      <c r="BG3" s="84"/>
      <c r="BH3" s="84"/>
      <c r="BI3" s="84"/>
      <c r="BJ3" s="84"/>
      <c r="BK3" s="84"/>
      <c r="BL3" s="84"/>
      <c r="BM3" s="350"/>
      <c r="BN3" s="350"/>
      <c r="BO3" s="350"/>
      <c r="BP3" s="350"/>
      <c r="BQ3" s="350"/>
      <c r="BR3" s="350"/>
      <c r="BS3" s="350"/>
      <c r="BT3" s="350"/>
    </row>
    <row r="4" spans="1:72" ht="15" customHeight="1">
      <c r="A4" s="1727" t="str">
        <f>$BA4&amp;"."</f>
        <v>1.</v>
      </c>
      <c r="B4" s="1727"/>
      <c r="C4" s="676"/>
      <c r="D4" s="676"/>
      <c r="E4" s="676"/>
      <c r="F4" s="676"/>
      <c r="G4" s="676"/>
      <c r="H4" s="676"/>
      <c r="I4" s="676"/>
      <c r="J4" s="676"/>
      <c r="K4" s="676"/>
      <c r="L4" s="676"/>
      <c r="M4" s="676"/>
      <c r="N4" s="676"/>
      <c r="O4" s="676"/>
      <c r="P4" s="676"/>
      <c r="Q4" s="676"/>
      <c r="R4" s="676"/>
      <c r="S4" s="676"/>
      <c r="T4" s="676"/>
      <c r="U4" s="676"/>
      <c r="V4" s="676"/>
      <c r="W4" s="676"/>
      <c r="X4" s="676"/>
      <c r="Y4" s="676"/>
      <c r="Z4" s="676"/>
      <c r="AA4" s="676"/>
      <c r="AB4" s="676"/>
      <c r="AC4" s="676"/>
      <c r="AD4" s="676"/>
      <c r="AE4" s="521"/>
      <c r="AF4" s="521"/>
      <c r="AG4" s="521"/>
      <c r="AH4" s="521"/>
      <c r="AI4" s="521"/>
      <c r="AJ4" s="521"/>
      <c r="AK4" s="521"/>
      <c r="AL4" s="521"/>
      <c r="AM4" s="521"/>
      <c r="AN4" s="521"/>
      <c r="AO4" s="521"/>
      <c r="AP4" s="521"/>
      <c r="AQ4" s="521"/>
      <c r="AR4" s="521"/>
      <c r="AS4" s="521"/>
      <c r="AT4" s="521"/>
      <c r="AU4" s="521"/>
      <c r="AV4" s="521"/>
      <c r="AW4" s="677"/>
      <c r="AX4" s="677"/>
      <c r="AY4" s="89"/>
      <c r="AZ4" s="350"/>
      <c r="BA4" s="678">
        <f>BA3+1</f>
        <v>1</v>
      </c>
      <c r="BB4" s="95"/>
      <c r="BC4" s="95"/>
      <c r="BD4" s="95"/>
      <c r="BG4" s="679" t="str">
        <f ca="1">IF($BA4&lt;&gt;"",IF(MID(_xlfn.FORMULATEXT($BA4),SEARCH("[",_xlfn.FORMULATEXT($BA4))+1,SEARCH("]",_xlfn.FORMULATEXT($BA4))-(SEARCH("[",_xlfn.FORMULATEXT($BA4))+1))="-1","",1),"")</f>
        <v/>
      </c>
      <c r="BH4" s="680" t="str">
        <f ca="1">IF($BB4&lt;&gt;"",IF(MID(_xlfn.FORMULATEXT($BB4),SEARCH("[",_xlfn.FORMULATEXT($BB4))+1,SEARCH("]",_xlfn.FORMULATEXT($BB4))-(SEARCH("[",_xlfn.FORMULATEXT($BB4))+1))="-1","",1),"")</f>
        <v/>
      </c>
      <c r="BI4" s="680" t="str">
        <f ca="1">IF($BC4&lt;&gt;"",IF(MID(_xlfn.FORMULATEXT($BC4),SEARCH("[",_xlfn.FORMULATEXT($BC4))+1,SEARCH("]",_xlfn.FORMULATEXT($BC4))-(SEARCH("[",_xlfn.FORMULATEXT($BC4))+1))="-1","",1),"")</f>
        <v/>
      </c>
      <c r="BJ4" s="680" t="str">
        <f ca="1">IF($BD4&lt;&gt;"",IF(MID(_xlfn.FORMULATEXT($BD4),SEARCH("[",_xlfn.FORMULATEXT($BD4))+1,SEARCH("]",_xlfn.FORMULATEXT($BD4))-(SEARCH("[",_xlfn.FORMULATEXT($BD4))+1))="-1","",1),"")</f>
        <v/>
      </c>
      <c r="BK4" s="680" t="str">
        <f ca="1">IF($BE4&lt;&gt;"",IF(MID(_xlfn.FORMULATEXT($BE4),SEARCH("[",_xlfn.FORMULATEXT($BE4))+1,SEARCH("]",_xlfn.FORMULATEXT($BE4))-(SEARCH("[",_xlfn.FORMULATEXT($BE4))+1))="-1","",1),"")</f>
        <v/>
      </c>
      <c r="BL4" s="681" t="str">
        <f ca="1">IF($BF4&lt;&gt;"",IF(MID(_xlfn.FORMULATEXT($BF4),SEARCH("[",_xlfn.FORMULATEXT($BF4))+1,SEARCH("]",_xlfn.FORMULATEXT($BF4))-(SEARCH("[",_xlfn.FORMULATEXT($BF4))+1))="-1","",1),"")</f>
        <v/>
      </c>
      <c r="BM4" s="350"/>
      <c r="BN4" s="350"/>
      <c r="BO4" s="350"/>
      <c r="BP4" s="350"/>
      <c r="BQ4" s="350"/>
      <c r="BR4" s="350"/>
      <c r="BS4" s="350"/>
      <c r="BT4" s="350"/>
    </row>
    <row r="5" spans="1:72" ht="15" customHeight="1">
      <c r="A5" s="682"/>
      <c r="B5" s="676"/>
      <c r="C5" s="676"/>
      <c r="D5" s="676"/>
      <c r="E5" s="676"/>
      <c r="F5" s="676"/>
      <c r="G5" s="676"/>
      <c r="H5" s="676"/>
      <c r="I5" s="676"/>
      <c r="J5" s="676"/>
      <c r="K5" s="676"/>
      <c r="L5" s="676"/>
      <c r="M5" s="676"/>
      <c r="N5" s="676"/>
      <c r="O5" s="676"/>
      <c r="P5" s="676"/>
      <c r="Q5" s="676"/>
      <c r="R5" s="676"/>
      <c r="S5" s="676"/>
      <c r="T5" s="676"/>
      <c r="U5" s="676"/>
      <c r="V5" s="676"/>
      <c r="W5" s="676"/>
      <c r="X5" s="676"/>
      <c r="Y5" s="676"/>
      <c r="Z5" s="676"/>
      <c r="AA5" s="676"/>
      <c r="AB5" s="676"/>
      <c r="AC5" s="676"/>
      <c r="AD5" s="676"/>
      <c r="AE5" s="521"/>
      <c r="AF5" s="521"/>
      <c r="AG5" s="521"/>
      <c r="AH5" s="521"/>
      <c r="AI5" s="521"/>
      <c r="AJ5" s="521"/>
      <c r="AK5" s="521"/>
      <c r="AL5" s="521"/>
      <c r="AM5" s="521"/>
      <c r="AN5" s="521"/>
      <c r="AO5" s="521"/>
      <c r="AP5" s="521"/>
      <c r="AQ5" s="521"/>
      <c r="AR5" s="521"/>
      <c r="AS5" s="521"/>
      <c r="AT5" s="521"/>
      <c r="AU5" s="521"/>
      <c r="AV5" s="521"/>
      <c r="AW5" s="677"/>
      <c r="AX5" s="677"/>
      <c r="AY5" s="89"/>
      <c r="AZ5" s="350"/>
      <c r="BA5" s="683">
        <f>BA4</f>
        <v>1</v>
      </c>
      <c r="BB5" s="95"/>
      <c r="BC5" s="95"/>
      <c r="BD5" s="95"/>
      <c r="BG5" s="679" t="str">
        <f t="shared" ref="BG5:BG19" ca="1" si="0">IF($BA5&lt;&gt;"",IF(MID(_xlfn.FORMULATEXT($BA5),SEARCH("[",_xlfn.FORMULATEXT($BA5))+1,SEARCH("]",_xlfn.FORMULATEXT($BA5))-(SEARCH("[",_xlfn.FORMULATEXT($BA5))+1))="-1","",1),"")</f>
        <v/>
      </c>
      <c r="BH5" s="680" t="str">
        <f t="shared" ref="BH5:BH19" ca="1" si="1">IF($BB5&lt;&gt;"",IF(MID(_xlfn.FORMULATEXT($BB5),SEARCH("[",_xlfn.FORMULATEXT($BB5))+1,SEARCH("]",_xlfn.FORMULATEXT($BB5))-(SEARCH("[",_xlfn.FORMULATEXT($BB5))+1))="-1","",1),"")</f>
        <v/>
      </c>
      <c r="BI5" s="680" t="str">
        <f t="shared" ref="BI5:BI19" ca="1" si="2">IF($BC5&lt;&gt;"",IF(MID(_xlfn.FORMULATEXT($BC5),SEARCH("[",_xlfn.FORMULATEXT($BC5))+1,SEARCH("]",_xlfn.FORMULATEXT($BC5))-(SEARCH("[",_xlfn.FORMULATEXT($BC5))+1))="-1","",1),"")</f>
        <v/>
      </c>
      <c r="BJ5" s="680" t="str">
        <f t="shared" ref="BJ5:BJ19" ca="1" si="3">IF($BD5&lt;&gt;"",IF(MID(_xlfn.FORMULATEXT($BD5),SEARCH("[",_xlfn.FORMULATEXT($BD5))+1,SEARCH("]",_xlfn.FORMULATEXT($BD5))-(SEARCH("[",_xlfn.FORMULATEXT($BD5))+1))="-1","",1),"")</f>
        <v/>
      </c>
      <c r="BK5" s="680" t="str">
        <f t="shared" ref="BK5:BK19" ca="1" si="4">IF($BE5&lt;&gt;"",IF(MID(_xlfn.FORMULATEXT($BE5),SEARCH("[",_xlfn.FORMULATEXT($BE5))+1,SEARCH("]",_xlfn.FORMULATEXT($BE5))-(SEARCH("[",_xlfn.FORMULATEXT($BE5))+1))="-1","",1),"")</f>
        <v/>
      </c>
      <c r="BL5" s="681" t="str">
        <f t="shared" ref="BL5:BL19" ca="1" si="5">IF($BF5&lt;&gt;"",IF(MID(_xlfn.FORMULATEXT($BF5),SEARCH("[",_xlfn.FORMULATEXT($BF5))+1,SEARCH("]",_xlfn.FORMULATEXT($BF5))-(SEARCH("[",_xlfn.FORMULATEXT($BF5))+1))="-1","",1),"")</f>
        <v/>
      </c>
      <c r="BM5" s="350"/>
      <c r="BN5" s="350"/>
      <c r="BO5" s="350"/>
      <c r="BP5" s="350"/>
      <c r="BQ5" s="350"/>
      <c r="BR5" s="350"/>
      <c r="BS5" s="350"/>
      <c r="BT5" s="350"/>
    </row>
    <row r="6" spans="1:72" ht="15" customHeight="1">
      <c r="A6" s="1737" t="str">
        <f>$BA6&amp;"."</f>
        <v>2.</v>
      </c>
      <c r="B6" s="1738"/>
      <c r="C6" s="684"/>
      <c r="D6" s="676"/>
      <c r="E6" s="676"/>
      <c r="F6" s="676"/>
      <c r="G6" s="676"/>
      <c r="H6" s="676"/>
      <c r="I6" s="676"/>
      <c r="J6" s="676"/>
      <c r="K6" s="676"/>
      <c r="L6" s="676"/>
      <c r="M6" s="676"/>
      <c r="N6" s="676"/>
      <c r="O6" s="676"/>
      <c r="P6" s="676"/>
      <c r="Q6" s="676"/>
      <c r="R6" s="676"/>
      <c r="S6" s="676"/>
      <c r="T6" s="676"/>
      <c r="U6" s="676"/>
      <c r="V6" s="676"/>
      <c r="W6" s="676"/>
      <c r="X6" s="676"/>
      <c r="Y6" s="676"/>
      <c r="Z6" s="676"/>
      <c r="AA6" s="676"/>
      <c r="AB6" s="676"/>
      <c r="AC6" s="676"/>
      <c r="AD6" s="676"/>
      <c r="AE6" s="521"/>
      <c r="AF6" s="521"/>
      <c r="AG6" s="521"/>
      <c r="AH6" s="521"/>
      <c r="AI6" s="521"/>
      <c r="AJ6" s="521"/>
      <c r="AK6" s="521"/>
      <c r="AL6" s="521"/>
      <c r="AM6" s="536"/>
      <c r="AN6" s="521"/>
      <c r="AO6" s="521"/>
      <c r="AP6" s="521"/>
      <c r="AQ6" s="521"/>
      <c r="AR6" s="521"/>
      <c r="AS6" s="521"/>
      <c r="AT6" s="521"/>
      <c r="AU6" s="521"/>
      <c r="AV6" s="521"/>
      <c r="AW6" s="677"/>
      <c r="AX6" s="677"/>
      <c r="AY6" s="89"/>
      <c r="AZ6" s="350"/>
      <c r="BA6" s="678">
        <f>BA5+1</f>
        <v>2</v>
      </c>
      <c r="BB6" s="95"/>
      <c r="BC6" s="95"/>
      <c r="BD6" s="95"/>
      <c r="BG6" s="679" t="str">
        <f t="shared" ca="1" si="0"/>
        <v/>
      </c>
      <c r="BH6" s="680" t="str">
        <f t="shared" ca="1" si="1"/>
        <v/>
      </c>
      <c r="BI6" s="680" t="str">
        <f t="shared" ca="1" si="2"/>
        <v/>
      </c>
      <c r="BJ6" s="680" t="str">
        <f t="shared" ca="1" si="3"/>
        <v/>
      </c>
      <c r="BK6" s="680" t="str">
        <f t="shared" ca="1" si="4"/>
        <v/>
      </c>
      <c r="BL6" s="681" t="str">
        <f t="shared" ca="1" si="5"/>
        <v/>
      </c>
      <c r="BM6" s="350"/>
      <c r="BN6" s="350"/>
      <c r="BO6" s="350"/>
      <c r="BP6" s="350"/>
      <c r="BQ6" s="350"/>
      <c r="BR6" s="350"/>
      <c r="BS6" s="350"/>
      <c r="BT6" s="350"/>
    </row>
    <row r="7" spans="1:72" s="94" customFormat="1" ht="15" customHeight="1">
      <c r="A7" s="682"/>
      <c r="B7" s="676"/>
      <c r="C7" s="676"/>
      <c r="D7" s="685"/>
      <c r="E7" s="685"/>
      <c r="F7" s="685"/>
      <c r="G7" s="685"/>
      <c r="H7" s="685"/>
      <c r="I7" s="685"/>
      <c r="J7" s="685"/>
      <c r="K7" s="685"/>
      <c r="L7" s="685"/>
      <c r="M7" s="685"/>
      <c r="N7" s="685"/>
      <c r="O7" s="685"/>
      <c r="P7" s="685"/>
      <c r="Q7" s="685"/>
      <c r="R7" s="685"/>
      <c r="S7" s="685"/>
      <c r="T7" s="685"/>
      <c r="U7" s="685"/>
      <c r="V7" s="685"/>
      <c r="W7" s="685"/>
      <c r="X7" s="685"/>
      <c r="Y7" s="685"/>
      <c r="Z7" s="685"/>
      <c r="AA7" s="685"/>
      <c r="AB7" s="685"/>
      <c r="AC7" s="685"/>
      <c r="AD7" s="685"/>
      <c r="AE7" s="685"/>
      <c r="AF7" s="685"/>
      <c r="AG7" s="685"/>
      <c r="AH7" s="685"/>
      <c r="AI7" s="685"/>
      <c r="AJ7" s="685"/>
      <c r="AK7" s="685"/>
      <c r="AL7" s="685"/>
      <c r="AM7" s="685"/>
      <c r="AN7" s="685"/>
      <c r="AO7" s="685"/>
      <c r="AP7" s="685"/>
      <c r="AQ7" s="685"/>
      <c r="AR7" s="685"/>
      <c r="AS7" s="685"/>
      <c r="AT7" s="685"/>
      <c r="AU7" s="685"/>
      <c r="AV7" s="685"/>
      <c r="AW7" s="685"/>
      <c r="AX7" s="685"/>
      <c r="AY7" s="93"/>
      <c r="AZ7" s="92"/>
      <c r="BA7" s="683">
        <f t="shared" ref="BA7:BC19" si="6">BA6</f>
        <v>2</v>
      </c>
      <c r="BB7" s="95"/>
      <c r="BC7" s="95"/>
      <c r="BD7" s="95"/>
      <c r="BE7" s="87"/>
      <c r="BF7" s="87"/>
      <c r="BG7" s="679" t="str">
        <f t="shared" ca="1" si="0"/>
        <v/>
      </c>
      <c r="BH7" s="680" t="str">
        <f t="shared" ca="1" si="1"/>
        <v/>
      </c>
      <c r="BI7" s="680" t="str">
        <f t="shared" ca="1" si="2"/>
        <v/>
      </c>
      <c r="BJ7" s="680" t="str">
        <f t="shared" ca="1" si="3"/>
        <v/>
      </c>
      <c r="BK7" s="680" t="str">
        <f t="shared" ca="1" si="4"/>
        <v/>
      </c>
      <c r="BL7" s="681" t="str">
        <f t="shared" ca="1" si="5"/>
        <v/>
      </c>
    </row>
    <row r="8" spans="1:72" s="94" customFormat="1" ht="15" customHeight="1">
      <c r="A8" s="1737" t="str">
        <f>$BA8&amp;"."&amp;$BB8&amp;"."</f>
        <v>2.1.</v>
      </c>
      <c r="B8" s="1738"/>
      <c r="C8" s="1738"/>
      <c r="D8" s="685"/>
      <c r="E8" s="685"/>
      <c r="F8" s="685"/>
      <c r="G8" s="676"/>
      <c r="H8" s="676"/>
      <c r="I8" s="676"/>
      <c r="J8" s="676"/>
      <c r="K8" s="676"/>
      <c r="L8" s="676"/>
      <c r="M8" s="685"/>
      <c r="N8" s="685"/>
      <c r="O8" s="685"/>
      <c r="P8" s="685"/>
      <c r="Q8" s="685"/>
      <c r="R8" s="685"/>
      <c r="S8" s="685"/>
      <c r="T8" s="685"/>
      <c r="U8" s="685"/>
      <c r="V8" s="685"/>
      <c r="W8" s="685"/>
      <c r="X8" s="685"/>
      <c r="Y8" s="685"/>
      <c r="Z8" s="685"/>
      <c r="AA8" s="685"/>
      <c r="AB8" s="685"/>
      <c r="AC8" s="685"/>
      <c r="AD8" s="685"/>
      <c r="AE8" s="685"/>
      <c r="AF8" s="685"/>
      <c r="AG8" s="685"/>
      <c r="AH8" s="685"/>
      <c r="AI8" s="685"/>
      <c r="AJ8" s="685"/>
      <c r="AK8" s="685"/>
      <c r="AL8" s="685"/>
      <c r="AM8" s="685"/>
      <c r="AN8" s="685"/>
      <c r="AO8" s="685"/>
      <c r="AP8" s="685"/>
      <c r="AQ8" s="685"/>
      <c r="AR8" s="685"/>
      <c r="AS8" s="685"/>
      <c r="AT8" s="685"/>
      <c r="AU8" s="685"/>
      <c r="AV8" s="685"/>
      <c r="AW8" s="685"/>
      <c r="AX8" s="685"/>
      <c r="AY8" s="93"/>
      <c r="AZ8" s="92"/>
      <c r="BA8" s="683">
        <f t="shared" si="6"/>
        <v>2</v>
      </c>
      <c r="BB8" s="678">
        <f>BB7+1</f>
        <v>1</v>
      </c>
      <c r="BC8" s="95"/>
      <c r="BD8" s="95"/>
      <c r="BE8" s="87"/>
      <c r="BF8" s="87"/>
      <c r="BG8" s="679" t="str">
        <f t="shared" ca="1" si="0"/>
        <v/>
      </c>
      <c r="BH8" s="680" t="str">
        <f t="shared" ca="1" si="1"/>
        <v/>
      </c>
      <c r="BI8" s="680" t="str">
        <f t="shared" ca="1" si="2"/>
        <v/>
      </c>
      <c r="BJ8" s="680" t="str">
        <f t="shared" ca="1" si="3"/>
        <v/>
      </c>
      <c r="BK8" s="680" t="str">
        <f t="shared" ca="1" si="4"/>
        <v/>
      </c>
      <c r="BL8" s="681" t="str">
        <f t="shared" ca="1" si="5"/>
        <v/>
      </c>
    </row>
    <row r="9" spans="1:72" s="94" customFormat="1" ht="15" customHeight="1">
      <c r="A9" s="90"/>
      <c r="B9" s="685"/>
      <c r="C9" s="685"/>
      <c r="D9" s="685"/>
      <c r="E9" s="685"/>
      <c r="F9" s="685"/>
      <c r="G9" s="676"/>
      <c r="H9" s="676"/>
      <c r="I9" s="676"/>
      <c r="J9" s="676"/>
      <c r="K9" s="676"/>
      <c r="L9" s="676"/>
      <c r="M9" s="685"/>
      <c r="N9" s="685"/>
      <c r="O9" s="685"/>
      <c r="P9" s="685"/>
      <c r="Q9" s="685"/>
      <c r="R9" s="685"/>
      <c r="S9" s="685"/>
      <c r="T9" s="685"/>
      <c r="U9" s="685"/>
      <c r="V9" s="685"/>
      <c r="W9" s="685"/>
      <c r="X9" s="685"/>
      <c r="Y9" s="685"/>
      <c r="Z9" s="685"/>
      <c r="AA9" s="685"/>
      <c r="AB9" s="685"/>
      <c r="AC9" s="685"/>
      <c r="AD9" s="685"/>
      <c r="AE9" s="685"/>
      <c r="AF9" s="685"/>
      <c r="AG9" s="685"/>
      <c r="AH9" s="685"/>
      <c r="AI9" s="685"/>
      <c r="AJ9" s="685"/>
      <c r="AK9" s="685"/>
      <c r="AL9" s="685"/>
      <c r="AM9" s="685"/>
      <c r="AN9" s="685"/>
      <c r="AO9" s="685"/>
      <c r="AP9" s="685"/>
      <c r="AQ9" s="685"/>
      <c r="AR9" s="685"/>
      <c r="AS9" s="685"/>
      <c r="AT9" s="685"/>
      <c r="AU9" s="685"/>
      <c r="AV9" s="685"/>
      <c r="AW9" s="685"/>
      <c r="AX9" s="685"/>
      <c r="AY9" s="93"/>
      <c r="AZ9" s="92"/>
      <c r="BA9" s="683">
        <f t="shared" si="6"/>
        <v>2</v>
      </c>
      <c r="BB9" s="683">
        <f t="shared" si="6"/>
        <v>1</v>
      </c>
      <c r="BD9" s="95"/>
      <c r="BE9" s="87"/>
      <c r="BF9" s="87"/>
      <c r="BG9" s="679" t="str">
        <f t="shared" ca="1" si="0"/>
        <v/>
      </c>
      <c r="BH9" s="680" t="str">
        <f t="shared" ca="1" si="1"/>
        <v/>
      </c>
      <c r="BI9" s="680" t="str">
        <f t="shared" ca="1" si="2"/>
        <v/>
      </c>
      <c r="BJ9" s="680" t="str">
        <f t="shared" ca="1" si="3"/>
        <v/>
      </c>
      <c r="BK9" s="680" t="str">
        <f t="shared" ca="1" si="4"/>
        <v/>
      </c>
      <c r="BL9" s="681" t="str">
        <f t="shared" ca="1" si="5"/>
        <v/>
      </c>
    </row>
    <row r="10" spans="1:72" s="94" customFormat="1" ht="15" customHeight="1">
      <c r="A10" s="1737" t="str">
        <f>$BA10&amp;"."&amp;$BB10&amp;"."&amp;$BC10&amp;"."</f>
        <v>2.1.1.</v>
      </c>
      <c r="B10" s="1738"/>
      <c r="C10" s="1738"/>
      <c r="D10" s="1738"/>
      <c r="E10" s="685"/>
      <c r="F10" s="685"/>
      <c r="G10" s="676"/>
      <c r="H10" s="676"/>
      <c r="I10" s="676"/>
      <c r="J10" s="676"/>
      <c r="K10" s="676"/>
      <c r="L10" s="676"/>
      <c r="M10" s="685"/>
      <c r="N10" s="685"/>
      <c r="O10" s="685"/>
      <c r="P10" s="685"/>
      <c r="Q10" s="685"/>
      <c r="R10" s="685"/>
      <c r="S10" s="685"/>
      <c r="T10" s="685"/>
      <c r="U10" s="685"/>
      <c r="V10" s="685"/>
      <c r="W10" s="685"/>
      <c r="X10" s="685"/>
      <c r="Y10" s="685"/>
      <c r="Z10" s="685"/>
      <c r="AA10" s="685"/>
      <c r="AB10" s="685"/>
      <c r="AC10" s="685"/>
      <c r="AD10" s="685"/>
      <c r="AE10" s="685"/>
      <c r="AF10" s="685"/>
      <c r="AG10" s="685"/>
      <c r="AH10" s="685"/>
      <c r="AI10" s="685"/>
      <c r="AJ10" s="685"/>
      <c r="AK10" s="685"/>
      <c r="AL10" s="685"/>
      <c r="AM10" s="685"/>
      <c r="AN10" s="685"/>
      <c r="AO10" s="685"/>
      <c r="AP10" s="685"/>
      <c r="AQ10" s="685"/>
      <c r="AR10" s="685"/>
      <c r="AS10" s="685"/>
      <c r="AT10" s="685"/>
      <c r="AU10" s="685"/>
      <c r="AV10" s="685"/>
      <c r="AW10" s="685"/>
      <c r="AX10" s="685"/>
      <c r="AY10" s="93"/>
      <c r="AZ10" s="92"/>
      <c r="BA10" s="683">
        <f t="shared" si="6"/>
        <v>2</v>
      </c>
      <c r="BB10" s="683">
        <f t="shared" si="6"/>
        <v>1</v>
      </c>
      <c r="BC10" s="678">
        <f>BC9+1</f>
        <v>1</v>
      </c>
      <c r="BD10" s="95"/>
      <c r="BE10" s="87"/>
      <c r="BF10" s="87"/>
      <c r="BG10" s="679" t="str">
        <f t="shared" ca="1" si="0"/>
        <v/>
      </c>
      <c r="BH10" s="680" t="str">
        <f t="shared" ca="1" si="1"/>
        <v/>
      </c>
      <c r="BI10" s="680" t="str">
        <f t="shared" ca="1" si="2"/>
        <v/>
      </c>
      <c r="BJ10" s="680" t="str">
        <f t="shared" ca="1" si="3"/>
        <v/>
      </c>
      <c r="BK10" s="680" t="str">
        <f t="shared" ca="1" si="4"/>
        <v/>
      </c>
      <c r="BL10" s="681" t="str">
        <f t="shared" ca="1" si="5"/>
        <v/>
      </c>
    </row>
    <row r="11" spans="1:72" s="94" customFormat="1" ht="15" customHeight="1">
      <c r="A11" s="90"/>
      <c r="B11" s="685"/>
      <c r="C11" s="685"/>
      <c r="D11" s="685"/>
      <c r="E11" s="685"/>
      <c r="F11" s="685"/>
      <c r="G11" s="676"/>
      <c r="H11" s="676"/>
      <c r="I11" s="676"/>
      <c r="J11" s="676"/>
      <c r="K11" s="676"/>
      <c r="L11" s="676"/>
      <c r="M11" s="685"/>
      <c r="N11" s="685"/>
      <c r="O11" s="685"/>
      <c r="P11" s="685"/>
      <c r="Q11" s="685"/>
      <c r="R11" s="685"/>
      <c r="S11" s="685"/>
      <c r="T11" s="685"/>
      <c r="U11" s="685"/>
      <c r="V11" s="685"/>
      <c r="W11" s="685"/>
      <c r="X11" s="685"/>
      <c r="Y11" s="685"/>
      <c r="Z11" s="685"/>
      <c r="AA11" s="685"/>
      <c r="AB11" s="685"/>
      <c r="AC11" s="685"/>
      <c r="AD11" s="685"/>
      <c r="AE11" s="685"/>
      <c r="AF11" s="685"/>
      <c r="AG11" s="685"/>
      <c r="AH11" s="685"/>
      <c r="AI11" s="685"/>
      <c r="AJ11" s="685"/>
      <c r="AK11" s="685"/>
      <c r="AL11" s="685"/>
      <c r="AM11" s="685"/>
      <c r="AN11" s="685"/>
      <c r="AO11" s="685"/>
      <c r="AP11" s="685"/>
      <c r="AQ11" s="685"/>
      <c r="AR11" s="685"/>
      <c r="AS11" s="685"/>
      <c r="AT11" s="685"/>
      <c r="AU11" s="685"/>
      <c r="AV11" s="685"/>
      <c r="AW11" s="685"/>
      <c r="AX11" s="685"/>
      <c r="AY11" s="93"/>
      <c r="AZ11" s="92"/>
      <c r="BA11" s="683">
        <f t="shared" si="6"/>
        <v>2</v>
      </c>
      <c r="BB11" s="683">
        <f t="shared" si="6"/>
        <v>1</v>
      </c>
      <c r="BC11" s="683">
        <f t="shared" si="6"/>
        <v>1</v>
      </c>
      <c r="BD11" s="95"/>
      <c r="BE11" s="87"/>
      <c r="BF11" s="87"/>
      <c r="BG11" s="679" t="str">
        <f t="shared" ca="1" si="0"/>
        <v/>
      </c>
      <c r="BH11" s="680" t="str">
        <f t="shared" ca="1" si="1"/>
        <v/>
      </c>
      <c r="BI11" s="680" t="str">
        <f t="shared" ca="1" si="2"/>
        <v/>
      </c>
      <c r="BJ11" s="680" t="str">
        <f t="shared" ca="1" si="3"/>
        <v/>
      </c>
      <c r="BK11" s="680" t="str">
        <f t="shared" ca="1" si="4"/>
        <v/>
      </c>
      <c r="BL11" s="681" t="str">
        <f t="shared" ca="1" si="5"/>
        <v/>
      </c>
    </row>
    <row r="12" spans="1:72" s="94" customFormat="1" ht="15" customHeight="1">
      <c r="A12" s="1726" t="str">
        <f>$BD12&amp;"."</f>
        <v>①.</v>
      </c>
      <c r="B12" s="1727"/>
      <c r="C12" s="1727"/>
      <c r="D12" s="1727"/>
      <c r="E12" s="1727"/>
      <c r="F12" s="685"/>
      <c r="G12" s="676"/>
      <c r="H12" s="676"/>
      <c r="I12" s="676"/>
      <c r="J12" s="676"/>
      <c r="K12" s="676"/>
      <c r="L12" s="676"/>
      <c r="M12" s="685"/>
      <c r="N12" s="685"/>
      <c r="O12" s="685"/>
      <c r="P12" s="685"/>
      <c r="Q12" s="685"/>
      <c r="R12" s="685"/>
      <c r="S12" s="685"/>
      <c r="T12" s="685"/>
      <c r="U12" s="685"/>
      <c r="V12" s="685"/>
      <c r="W12" s="685"/>
      <c r="X12" s="685"/>
      <c r="Y12" s="685"/>
      <c r="Z12" s="685"/>
      <c r="AA12" s="685"/>
      <c r="AB12" s="685"/>
      <c r="AC12" s="685"/>
      <c r="AD12" s="685"/>
      <c r="AE12" s="685"/>
      <c r="AF12" s="685"/>
      <c r="AG12" s="685"/>
      <c r="AH12" s="685"/>
      <c r="AI12" s="685"/>
      <c r="AJ12" s="685"/>
      <c r="AK12" s="685"/>
      <c r="AL12" s="685"/>
      <c r="AM12" s="685"/>
      <c r="AN12" s="685"/>
      <c r="AO12" s="685"/>
      <c r="AP12" s="685"/>
      <c r="AQ12" s="685"/>
      <c r="AR12" s="685"/>
      <c r="AS12" s="685"/>
      <c r="AT12" s="685"/>
      <c r="AU12" s="685"/>
      <c r="AV12" s="685"/>
      <c r="AW12" s="685"/>
      <c r="AX12" s="685"/>
      <c r="AY12" s="93"/>
      <c r="AZ12" s="92"/>
      <c r="BA12" s="683">
        <f t="shared" si="6"/>
        <v>2</v>
      </c>
      <c r="BB12" s="683">
        <f t="shared" si="6"/>
        <v>1</v>
      </c>
      <c r="BC12" s="683">
        <f t="shared" si="6"/>
        <v>1</v>
      </c>
      <c r="BD12" s="687" t="str">
        <f>IF(ISBLANK(BD11),"①",CHAR(CODE(BD11)+1))</f>
        <v>①</v>
      </c>
      <c r="BE12" s="87"/>
      <c r="BF12" s="92"/>
      <c r="BG12" s="679" t="str">
        <f t="shared" ca="1" si="0"/>
        <v/>
      </c>
      <c r="BH12" s="680" t="str">
        <f t="shared" ca="1" si="1"/>
        <v/>
      </c>
      <c r="BI12" s="680" t="str">
        <f t="shared" ca="1" si="2"/>
        <v/>
      </c>
      <c r="BJ12" s="680" t="str">
        <f t="shared" ca="1" si="3"/>
        <v/>
      </c>
      <c r="BK12" s="680" t="str">
        <f t="shared" ca="1" si="4"/>
        <v/>
      </c>
      <c r="BL12" s="681" t="str">
        <f t="shared" ca="1" si="5"/>
        <v/>
      </c>
    </row>
    <row r="13" spans="1:72" s="94" customFormat="1" ht="15" customHeight="1">
      <c r="A13" s="90"/>
      <c r="B13" s="685"/>
      <c r="C13" s="685"/>
      <c r="D13" s="685"/>
      <c r="E13" s="685"/>
      <c r="F13" s="685"/>
      <c r="G13" s="676"/>
      <c r="H13" s="676"/>
      <c r="I13" s="676"/>
      <c r="J13" s="676"/>
      <c r="K13" s="676"/>
      <c r="L13" s="676"/>
      <c r="M13" s="685"/>
      <c r="N13" s="685"/>
      <c r="O13" s="685"/>
      <c r="P13" s="685"/>
      <c r="Q13" s="685"/>
      <c r="R13" s="685"/>
      <c r="S13" s="685"/>
      <c r="T13" s="685"/>
      <c r="U13" s="685"/>
      <c r="V13" s="685"/>
      <c r="W13" s="685"/>
      <c r="X13" s="685"/>
      <c r="Y13" s="685"/>
      <c r="Z13" s="685"/>
      <c r="AA13" s="685"/>
      <c r="AB13" s="685"/>
      <c r="AC13" s="685"/>
      <c r="AD13" s="685"/>
      <c r="AE13" s="685"/>
      <c r="AF13" s="685"/>
      <c r="AG13" s="685"/>
      <c r="AH13" s="685"/>
      <c r="AI13" s="685"/>
      <c r="AJ13" s="685"/>
      <c r="AK13" s="685"/>
      <c r="AL13" s="685"/>
      <c r="AM13" s="685"/>
      <c r="AN13" s="685"/>
      <c r="AO13" s="685"/>
      <c r="AP13" s="685"/>
      <c r="AQ13" s="685"/>
      <c r="AR13" s="685"/>
      <c r="AS13" s="685"/>
      <c r="AT13" s="685"/>
      <c r="AU13" s="685"/>
      <c r="AV13" s="685"/>
      <c r="AW13" s="685"/>
      <c r="AX13" s="685"/>
      <c r="AY13" s="93"/>
      <c r="AZ13" s="92"/>
      <c r="BA13" s="683">
        <f t="shared" si="6"/>
        <v>2</v>
      </c>
      <c r="BB13" s="95">
        <f t="shared" si="6"/>
        <v>1</v>
      </c>
      <c r="BC13" s="95">
        <f t="shared" si="6"/>
        <v>1</v>
      </c>
      <c r="BD13" s="683" t="str">
        <f>BD12</f>
        <v>①</v>
      </c>
      <c r="BE13" s="92"/>
      <c r="BF13" s="92"/>
      <c r="BG13" s="679" t="str">
        <f t="shared" ca="1" si="0"/>
        <v/>
      </c>
      <c r="BH13" s="680" t="str">
        <f t="shared" ca="1" si="1"/>
        <v/>
      </c>
      <c r="BI13" s="680" t="str">
        <f t="shared" ca="1" si="2"/>
        <v/>
      </c>
      <c r="BJ13" s="680" t="str">
        <f t="shared" ca="1" si="3"/>
        <v/>
      </c>
      <c r="BK13" s="680" t="str">
        <f t="shared" ca="1" si="4"/>
        <v/>
      </c>
      <c r="BL13" s="681" t="str">
        <f t="shared" ca="1" si="5"/>
        <v/>
      </c>
    </row>
    <row r="14" spans="1:72" s="94" customFormat="1" ht="15" customHeight="1">
      <c r="A14" s="1726" t="str">
        <f>$BD14&amp;"."</f>
        <v>②.</v>
      </c>
      <c r="B14" s="1727"/>
      <c r="C14" s="1727"/>
      <c r="D14" s="1727"/>
      <c r="E14" s="1727"/>
      <c r="F14" s="685"/>
      <c r="G14" s="676"/>
      <c r="H14" s="676"/>
      <c r="I14" s="676"/>
      <c r="J14" s="676"/>
      <c r="K14" s="676"/>
      <c r="L14" s="676"/>
      <c r="M14" s="685"/>
      <c r="N14" s="685"/>
      <c r="O14" s="685"/>
      <c r="P14" s="685"/>
      <c r="Q14" s="685"/>
      <c r="R14" s="685"/>
      <c r="S14" s="685"/>
      <c r="T14" s="685"/>
      <c r="U14" s="685"/>
      <c r="V14" s="685"/>
      <c r="W14" s="685"/>
      <c r="X14" s="685"/>
      <c r="Y14" s="685"/>
      <c r="Z14" s="685"/>
      <c r="AA14" s="685"/>
      <c r="AB14" s="685"/>
      <c r="AC14" s="685"/>
      <c r="AD14" s="685"/>
      <c r="AE14" s="685"/>
      <c r="AF14" s="685"/>
      <c r="AG14" s="685"/>
      <c r="AH14" s="685"/>
      <c r="AI14" s="685"/>
      <c r="AJ14" s="685"/>
      <c r="AK14" s="685"/>
      <c r="AL14" s="685"/>
      <c r="AM14" s="685"/>
      <c r="AN14" s="685"/>
      <c r="AO14" s="685"/>
      <c r="AP14" s="685"/>
      <c r="AQ14" s="685"/>
      <c r="AR14" s="685"/>
      <c r="AS14" s="685"/>
      <c r="AT14" s="685"/>
      <c r="AU14" s="685"/>
      <c r="AV14" s="685"/>
      <c r="AW14" s="685"/>
      <c r="AX14" s="685"/>
      <c r="AY14" s="93"/>
      <c r="AZ14" s="92"/>
      <c r="BA14" s="683">
        <f t="shared" si="6"/>
        <v>2</v>
      </c>
      <c r="BB14" s="95">
        <f t="shared" si="6"/>
        <v>1</v>
      </c>
      <c r="BC14" s="95">
        <f t="shared" si="6"/>
        <v>1</v>
      </c>
      <c r="BD14" s="687" t="str">
        <f>IF(ISBLANK(BD13),"①",CHAR(CODE(BD13)+1))</f>
        <v>②</v>
      </c>
      <c r="BE14" s="92"/>
      <c r="BF14" s="92"/>
      <c r="BG14" s="679" t="str">
        <f t="shared" ca="1" si="0"/>
        <v/>
      </c>
      <c r="BH14" s="680" t="str">
        <f t="shared" ca="1" si="1"/>
        <v/>
      </c>
      <c r="BI14" s="680" t="str">
        <f t="shared" ca="1" si="2"/>
        <v/>
      </c>
      <c r="BJ14" s="680" t="str">
        <f t="shared" ca="1" si="3"/>
        <v/>
      </c>
      <c r="BK14" s="680" t="str">
        <f t="shared" ca="1" si="4"/>
        <v/>
      </c>
      <c r="BL14" s="681" t="str">
        <f t="shared" ca="1" si="5"/>
        <v/>
      </c>
    </row>
    <row r="15" spans="1:72" s="94" customFormat="1" ht="15" customHeight="1">
      <c r="A15" s="90"/>
      <c r="B15" s="685"/>
      <c r="C15" s="685"/>
      <c r="D15" s="685"/>
      <c r="E15" s="685"/>
      <c r="F15" s="685"/>
      <c r="G15" s="676"/>
      <c r="H15" s="676"/>
      <c r="I15" s="676"/>
      <c r="J15" s="676"/>
      <c r="K15" s="676"/>
      <c r="L15" s="676"/>
      <c r="M15" s="685"/>
      <c r="N15" s="685"/>
      <c r="O15" s="685"/>
      <c r="P15" s="685"/>
      <c r="Q15" s="685"/>
      <c r="R15" s="685"/>
      <c r="S15" s="685"/>
      <c r="T15" s="685"/>
      <c r="U15" s="685"/>
      <c r="V15" s="685"/>
      <c r="W15" s="685"/>
      <c r="X15" s="685"/>
      <c r="Y15" s="685"/>
      <c r="Z15" s="685"/>
      <c r="AA15" s="685"/>
      <c r="AB15" s="685"/>
      <c r="AC15" s="685"/>
      <c r="AD15" s="685"/>
      <c r="AE15" s="685"/>
      <c r="AF15" s="685"/>
      <c r="AG15" s="685"/>
      <c r="AH15" s="685"/>
      <c r="AI15" s="685"/>
      <c r="AJ15" s="685"/>
      <c r="AK15" s="685"/>
      <c r="AL15" s="685"/>
      <c r="AM15" s="685"/>
      <c r="AN15" s="685"/>
      <c r="AO15" s="685"/>
      <c r="AP15" s="685"/>
      <c r="AQ15" s="685"/>
      <c r="AR15" s="685"/>
      <c r="AS15" s="685"/>
      <c r="AT15" s="685"/>
      <c r="AU15" s="685"/>
      <c r="AV15" s="685"/>
      <c r="AW15" s="685"/>
      <c r="AX15" s="685"/>
      <c r="AY15" s="93"/>
      <c r="AZ15" s="92"/>
      <c r="BA15" s="683">
        <f t="shared" si="6"/>
        <v>2</v>
      </c>
      <c r="BB15" s="95">
        <f t="shared" si="6"/>
        <v>1</v>
      </c>
      <c r="BC15" s="95">
        <f t="shared" si="6"/>
        <v>1</v>
      </c>
      <c r="BD15" s="683" t="str">
        <f>BD14</f>
        <v>②</v>
      </c>
      <c r="BE15" s="92"/>
      <c r="BF15" s="92"/>
      <c r="BG15" s="679" t="str">
        <f t="shared" ca="1" si="0"/>
        <v/>
      </c>
      <c r="BH15" s="680" t="str">
        <f t="shared" ca="1" si="1"/>
        <v/>
      </c>
      <c r="BI15" s="680" t="str">
        <f t="shared" ca="1" si="2"/>
        <v/>
      </c>
      <c r="BJ15" s="680" t="str">
        <f t="shared" ca="1" si="3"/>
        <v/>
      </c>
      <c r="BK15" s="680" t="str">
        <f t="shared" ca="1" si="4"/>
        <v/>
      </c>
      <c r="BL15" s="681" t="str">
        <f t="shared" ca="1" si="5"/>
        <v/>
      </c>
    </row>
    <row r="16" spans="1:72" s="94" customFormat="1" ht="15" customHeight="1">
      <c r="A16" s="1726" t="str">
        <f>$BD16&amp;"."&amp;$BE16&amp;"."</f>
        <v>②.1.</v>
      </c>
      <c r="B16" s="1727"/>
      <c r="C16" s="1727"/>
      <c r="D16" s="1727"/>
      <c r="E16" s="1727"/>
      <c r="F16" s="1727"/>
      <c r="G16" s="676"/>
      <c r="H16" s="676"/>
      <c r="I16" s="676"/>
      <c r="J16" s="676"/>
      <c r="K16" s="676"/>
      <c r="L16" s="676"/>
      <c r="M16" s="685"/>
      <c r="N16" s="685"/>
      <c r="O16" s="685"/>
      <c r="P16" s="685"/>
      <c r="Q16" s="685"/>
      <c r="R16" s="685"/>
      <c r="S16" s="685"/>
      <c r="T16" s="685"/>
      <c r="U16" s="685"/>
      <c r="V16" s="685"/>
      <c r="W16" s="685"/>
      <c r="X16" s="685"/>
      <c r="Y16" s="685"/>
      <c r="Z16" s="685"/>
      <c r="AA16" s="685"/>
      <c r="AB16" s="685"/>
      <c r="AC16" s="685"/>
      <c r="AD16" s="685"/>
      <c r="AE16" s="685"/>
      <c r="AF16" s="685"/>
      <c r="AG16" s="685"/>
      <c r="AH16" s="685"/>
      <c r="AI16" s="685"/>
      <c r="AJ16" s="685"/>
      <c r="AK16" s="685"/>
      <c r="AL16" s="685"/>
      <c r="AM16" s="685"/>
      <c r="AN16" s="685"/>
      <c r="AO16" s="685"/>
      <c r="AP16" s="685"/>
      <c r="AQ16" s="685"/>
      <c r="AR16" s="685"/>
      <c r="AS16" s="685"/>
      <c r="AT16" s="685"/>
      <c r="AU16" s="685"/>
      <c r="AV16" s="685"/>
      <c r="AW16" s="685"/>
      <c r="AX16" s="685"/>
      <c r="AY16" s="93"/>
      <c r="AZ16" s="92"/>
      <c r="BA16" s="683">
        <f t="shared" si="6"/>
        <v>2</v>
      </c>
      <c r="BB16" s="95">
        <f t="shared" si="6"/>
        <v>1</v>
      </c>
      <c r="BC16" s="95">
        <f t="shared" si="6"/>
        <v>1</v>
      </c>
      <c r="BD16" s="683" t="str">
        <f>BD15</f>
        <v>②</v>
      </c>
      <c r="BE16" s="678">
        <f>BE15+1</f>
        <v>1</v>
      </c>
      <c r="BF16" s="92"/>
      <c r="BG16" s="679" t="str">
        <f t="shared" ca="1" si="0"/>
        <v/>
      </c>
      <c r="BH16" s="680" t="str">
        <f t="shared" ca="1" si="1"/>
        <v/>
      </c>
      <c r="BI16" s="680" t="str">
        <f t="shared" ca="1" si="2"/>
        <v/>
      </c>
      <c r="BJ16" s="680" t="str">
        <f t="shared" ca="1" si="3"/>
        <v/>
      </c>
      <c r="BK16" s="680" t="str">
        <f t="shared" ca="1" si="4"/>
        <v/>
      </c>
      <c r="BL16" s="681" t="str">
        <f t="shared" ca="1" si="5"/>
        <v/>
      </c>
    </row>
    <row r="17" spans="1:64" s="94" customFormat="1" ht="15" customHeight="1">
      <c r="A17" s="90"/>
      <c r="B17" s="685"/>
      <c r="C17" s="685"/>
      <c r="D17" s="685"/>
      <c r="E17" s="685"/>
      <c r="F17" s="685"/>
      <c r="G17" s="676"/>
      <c r="H17" s="676"/>
      <c r="I17" s="676"/>
      <c r="J17" s="676"/>
      <c r="K17" s="676"/>
      <c r="L17" s="676"/>
      <c r="M17" s="685"/>
      <c r="N17" s="685"/>
      <c r="O17" s="685"/>
      <c r="P17" s="685"/>
      <c r="Q17" s="685"/>
      <c r="R17" s="685"/>
      <c r="S17" s="685"/>
      <c r="T17" s="685"/>
      <c r="U17" s="685"/>
      <c r="V17" s="685"/>
      <c r="W17" s="685"/>
      <c r="X17" s="685"/>
      <c r="Y17" s="685"/>
      <c r="Z17" s="685"/>
      <c r="AA17" s="685"/>
      <c r="AB17" s="685"/>
      <c r="AC17" s="685"/>
      <c r="AD17" s="685"/>
      <c r="AE17" s="685"/>
      <c r="AF17" s="685"/>
      <c r="AG17" s="685"/>
      <c r="AH17" s="685"/>
      <c r="AI17" s="685"/>
      <c r="AJ17" s="685"/>
      <c r="AK17" s="685"/>
      <c r="AL17" s="685"/>
      <c r="AM17" s="685"/>
      <c r="AN17" s="685"/>
      <c r="AO17" s="685"/>
      <c r="AP17" s="685"/>
      <c r="AQ17" s="685"/>
      <c r="AR17" s="685"/>
      <c r="AS17" s="685"/>
      <c r="AT17" s="685"/>
      <c r="AU17" s="685"/>
      <c r="AV17" s="685"/>
      <c r="AW17" s="685"/>
      <c r="AX17" s="685"/>
      <c r="AY17" s="93"/>
      <c r="AZ17" s="92"/>
      <c r="BA17" s="683">
        <f t="shared" si="6"/>
        <v>2</v>
      </c>
      <c r="BB17" s="683">
        <f t="shared" si="6"/>
        <v>1</v>
      </c>
      <c r="BC17" s="683">
        <f t="shared" si="6"/>
        <v>1</v>
      </c>
      <c r="BD17" s="683" t="str">
        <f>BD16</f>
        <v>②</v>
      </c>
      <c r="BE17" s="683">
        <f>BE16</f>
        <v>1</v>
      </c>
      <c r="BF17" s="92"/>
      <c r="BG17" s="679" t="str">
        <f t="shared" ca="1" si="0"/>
        <v/>
      </c>
      <c r="BH17" s="680" t="str">
        <f t="shared" ca="1" si="1"/>
        <v/>
      </c>
      <c r="BI17" s="680" t="str">
        <f t="shared" ca="1" si="2"/>
        <v/>
      </c>
      <c r="BJ17" s="680" t="str">
        <f t="shared" ca="1" si="3"/>
        <v/>
      </c>
      <c r="BK17" s="680" t="str">
        <f t="shared" ca="1" si="4"/>
        <v/>
      </c>
      <c r="BL17" s="681" t="str">
        <f t="shared" ca="1" si="5"/>
        <v/>
      </c>
    </row>
    <row r="18" spans="1:64" s="94" customFormat="1" ht="15" customHeight="1">
      <c r="A18" s="1726" t="str">
        <f>$BD18&amp;"."&amp;$BE18&amp;"."&amp;$BF18&amp;"."</f>
        <v>②.1.1.</v>
      </c>
      <c r="B18" s="1727"/>
      <c r="C18" s="1727"/>
      <c r="D18" s="1727"/>
      <c r="E18" s="1727"/>
      <c r="F18" s="1727"/>
      <c r="G18" s="1727"/>
      <c r="H18" s="676"/>
      <c r="I18" s="676"/>
      <c r="J18" s="676"/>
      <c r="K18" s="676"/>
      <c r="L18" s="676"/>
      <c r="M18" s="685"/>
      <c r="N18" s="685"/>
      <c r="O18" s="685"/>
      <c r="P18" s="685"/>
      <c r="Q18" s="685"/>
      <c r="R18" s="685"/>
      <c r="S18" s="685"/>
      <c r="T18" s="685"/>
      <c r="U18" s="685"/>
      <c r="V18" s="685"/>
      <c r="W18" s="685"/>
      <c r="X18" s="685"/>
      <c r="Y18" s="685"/>
      <c r="Z18" s="685"/>
      <c r="AA18" s="685"/>
      <c r="AB18" s="685"/>
      <c r="AC18" s="685"/>
      <c r="AD18" s="685"/>
      <c r="AE18" s="685"/>
      <c r="AF18" s="685"/>
      <c r="AG18" s="685"/>
      <c r="AH18" s="685"/>
      <c r="AI18" s="685"/>
      <c r="AJ18" s="685"/>
      <c r="AK18" s="685"/>
      <c r="AL18" s="685"/>
      <c r="AM18" s="685"/>
      <c r="AN18" s="685"/>
      <c r="AO18" s="685"/>
      <c r="AP18" s="685"/>
      <c r="AQ18" s="685"/>
      <c r="AR18" s="685"/>
      <c r="AS18" s="685"/>
      <c r="AT18" s="685"/>
      <c r="AU18" s="685"/>
      <c r="AV18" s="685"/>
      <c r="AW18" s="685"/>
      <c r="AX18" s="685"/>
      <c r="AY18" s="93"/>
      <c r="AZ18" s="92"/>
      <c r="BA18" s="683">
        <f t="shared" si="6"/>
        <v>2</v>
      </c>
      <c r="BB18" s="683">
        <f t="shared" si="6"/>
        <v>1</v>
      </c>
      <c r="BC18" s="683">
        <f t="shared" si="6"/>
        <v>1</v>
      </c>
      <c r="BD18" s="683" t="str">
        <f>BD17</f>
        <v>②</v>
      </c>
      <c r="BE18" s="683">
        <f>BE17</f>
        <v>1</v>
      </c>
      <c r="BF18" s="678">
        <f>BF17+1</f>
        <v>1</v>
      </c>
      <c r="BG18" s="679" t="str">
        <f t="shared" ca="1" si="0"/>
        <v/>
      </c>
      <c r="BH18" s="680" t="str">
        <f t="shared" ca="1" si="1"/>
        <v/>
      </c>
      <c r="BI18" s="680" t="str">
        <f t="shared" ca="1" si="2"/>
        <v/>
      </c>
      <c r="BJ18" s="680" t="str">
        <f t="shared" ca="1" si="3"/>
        <v/>
      </c>
      <c r="BK18" s="680" t="str">
        <f t="shared" ca="1" si="4"/>
        <v/>
      </c>
      <c r="BL18" s="681" t="str">
        <f t="shared" ca="1" si="5"/>
        <v/>
      </c>
    </row>
    <row r="19" spans="1:64" s="94" customFormat="1" ht="15" customHeight="1">
      <c r="A19" s="90"/>
      <c r="B19" s="685"/>
      <c r="C19" s="685"/>
      <c r="D19" s="685"/>
      <c r="E19" s="685"/>
      <c r="F19" s="685"/>
      <c r="G19" s="676"/>
      <c r="H19" s="676"/>
      <c r="I19" s="676"/>
      <c r="J19" s="676"/>
      <c r="K19" s="676"/>
      <c r="L19" s="676"/>
      <c r="M19" s="685"/>
      <c r="N19" s="685"/>
      <c r="O19" s="685"/>
      <c r="P19" s="685"/>
      <c r="Q19" s="685"/>
      <c r="R19" s="685"/>
      <c r="S19" s="685"/>
      <c r="T19" s="685"/>
      <c r="U19" s="685"/>
      <c r="V19" s="685"/>
      <c r="W19" s="685"/>
      <c r="X19" s="685"/>
      <c r="Y19" s="685"/>
      <c r="Z19" s="685"/>
      <c r="AA19" s="685"/>
      <c r="AB19" s="685"/>
      <c r="AC19" s="685"/>
      <c r="AD19" s="685"/>
      <c r="AE19" s="685"/>
      <c r="AF19" s="685"/>
      <c r="AG19" s="685"/>
      <c r="AH19" s="685"/>
      <c r="AI19" s="685"/>
      <c r="AJ19" s="685"/>
      <c r="AK19" s="685"/>
      <c r="AL19" s="685"/>
      <c r="AM19" s="685"/>
      <c r="AN19" s="685"/>
      <c r="AO19" s="685"/>
      <c r="AP19" s="685"/>
      <c r="AQ19" s="685"/>
      <c r="AR19" s="685"/>
      <c r="AS19" s="685"/>
      <c r="AT19" s="685"/>
      <c r="AU19" s="685"/>
      <c r="AV19" s="685"/>
      <c r="AW19" s="685"/>
      <c r="AX19" s="685"/>
      <c r="AY19" s="93"/>
      <c r="AZ19" s="92"/>
      <c r="BA19" s="683">
        <f t="shared" si="6"/>
        <v>2</v>
      </c>
      <c r="BB19" s="683">
        <f t="shared" si="6"/>
        <v>1</v>
      </c>
      <c r="BC19" s="683">
        <f t="shared" si="6"/>
        <v>1</v>
      </c>
      <c r="BD19" s="683" t="str">
        <f>BD18</f>
        <v>②</v>
      </c>
      <c r="BE19" s="683">
        <f>BE18</f>
        <v>1</v>
      </c>
      <c r="BF19" s="683">
        <f>BF18</f>
        <v>1</v>
      </c>
      <c r="BG19" s="679" t="str">
        <f t="shared" ca="1" si="0"/>
        <v/>
      </c>
      <c r="BH19" s="680" t="str">
        <f t="shared" ca="1" si="1"/>
        <v/>
      </c>
      <c r="BI19" s="680" t="str">
        <f t="shared" ca="1" si="2"/>
        <v/>
      </c>
      <c r="BJ19" s="680" t="str">
        <f t="shared" ca="1" si="3"/>
        <v/>
      </c>
      <c r="BK19" s="680" t="str">
        <f t="shared" ca="1" si="4"/>
        <v/>
      </c>
      <c r="BL19" s="681" t="str">
        <f t="shared" ca="1" si="5"/>
        <v/>
      </c>
    </row>
    <row r="20" spans="1:64" s="94" customFormat="1" ht="15" customHeight="1">
      <c r="A20" s="90"/>
      <c r="B20" s="685"/>
      <c r="C20" s="685"/>
      <c r="D20" s="676"/>
      <c r="E20" s="676"/>
      <c r="F20" s="676"/>
      <c r="G20" s="676"/>
      <c r="H20" s="676"/>
      <c r="I20" s="676"/>
      <c r="J20" s="676"/>
      <c r="K20" s="676"/>
      <c r="L20" s="676"/>
      <c r="M20" s="676"/>
      <c r="N20" s="676"/>
      <c r="O20" s="676"/>
      <c r="P20" s="676"/>
      <c r="Q20" s="676"/>
      <c r="R20" s="676"/>
      <c r="S20" s="676"/>
      <c r="T20" s="676"/>
      <c r="U20" s="676"/>
      <c r="V20" s="676"/>
      <c r="W20" s="676"/>
      <c r="X20" s="676"/>
      <c r="Y20" s="676"/>
      <c r="Z20" s="676"/>
      <c r="AA20" s="676"/>
      <c r="AB20" s="676"/>
      <c r="AC20" s="676"/>
      <c r="AD20" s="676"/>
      <c r="AE20" s="676"/>
      <c r="AF20" s="676"/>
      <c r="AG20" s="676"/>
      <c r="AH20" s="676"/>
      <c r="AI20" s="676"/>
      <c r="AJ20" s="676"/>
      <c r="AK20" s="676"/>
      <c r="AL20" s="676"/>
      <c r="AM20" s="676"/>
      <c r="AN20" s="676"/>
      <c r="AO20" s="676"/>
      <c r="AP20" s="676"/>
      <c r="AQ20" s="676"/>
      <c r="AR20" s="676"/>
      <c r="AS20" s="676"/>
      <c r="AT20" s="676"/>
      <c r="AU20" s="676"/>
      <c r="AV20" s="685"/>
      <c r="AW20" s="685"/>
      <c r="AX20" s="685"/>
      <c r="AY20" s="93"/>
      <c r="AZ20" s="92"/>
      <c r="BA20" s="92"/>
      <c r="BB20" s="92"/>
      <c r="BC20" s="92"/>
      <c r="BD20" s="92"/>
      <c r="BE20" s="92"/>
      <c r="BF20" s="92"/>
      <c r="BG20" s="92"/>
    </row>
    <row r="21" spans="1:64" s="94" customFormat="1" ht="15" customHeight="1">
      <c r="A21" s="90"/>
      <c r="B21" s="685"/>
      <c r="C21" s="685"/>
      <c r="D21" s="676"/>
      <c r="E21" s="676"/>
      <c r="F21" s="676"/>
      <c r="G21" s="676"/>
      <c r="H21" s="676"/>
      <c r="I21" s="676"/>
      <c r="J21" s="676"/>
      <c r="K21" s="676"/>
      <c r="L21" s="676"/>
      <c r="M21" s="676"/>
      <c r="N21" s="676"/>
      <c r="O21" s="676"/>
      <c r="P21" s="676"/>
      <c r="Q21" s="676"/>
      <c r="R21" s="676"/>
      <c r="S21" s="676"/>
      <c r="T21" s="676"/>
      <c r="U21" s="676"/>
      <c r="V21" s="676"/>
      <c r="W21" s="676"/>
      <c r="X21" s="676"/>
      <c r="Y21" s="676"/>
      <c r="Z21" s="676"/>
      <c r="AA21" s="676"/>
      <c r="AB21" s="676"/>
      <c r="AC21" s="676"/>
      <c r="AD21" s="676"/>
      <c r="AE21" s="676"/>
      <c r="AF21" s="676"/>
      <c r="AG21" s="676"/>
      <c r="AH21" s="676"/>
      <c r="AI21" s="676"/>
      <c r="AJ21" s="676"/>
      <c r="AK21" s="676"/>
      <c r="AL21" s="676"/>
      <c r="AM21" s="676"/>
      <c r="AN21" s="676"/>
      <c r="AO21" s="676"/>
      <c r="AP21" s="676"/>
      <c r="AQ21" s="676"/>
      <c r="AR21" s="676"/>
      <c r="AS21" s="676"/>
      <c r="AT21" s="676"/>
      <c r="AU21" s="676"/>
      <c r="AV21" s="685"/>
      <c r="AW21" s="685"/>
      <c r="AX21" s="685"/>
      <c r="AY21" s="93"/>
      <c r="AZ21" s="92"/>
      <c r="BA21" s="92"/>
      <c r="BB21" s="92"/>
      <c r="BC21" s="92"/>
      <c r="BD21" s="92"/>
      <c r="BE21" s="92"/>
      <c r="BF21" s="92"/>
      <c r="BG21" s="92"/>
    </row>
    <row r="22" spans="1:64" s="94" customFormat="1" ht="15" customHeight="1">
      <c r="A22" s="90"/>
      <c r="B22" s="685"/>
      <c r="C22" s="685"/>
      <c r="D22" s="676"/>
      <c r="E22" s="676"/>
      <c r="F22" s="676"/>
      <c r="G22" s="676"/>
      <c r="H22" s="676"/>
      <c r="I22" s="676"/>
      <c r="J22" s="676"/>
      <c r="K22" s="676"/>
      <c r="L22" s="676"/>
      <c r="M22" s="676"/>
      <c r="N22" s="676"/>
      <c r="O22" s="676"/>
      <c r="P22" s="676"/>
      <c r="Q22" s="676"/>
      <c r="R22" s="676"/>
      <c r="S22" s="676"/>
      <c r="T22" s="676"/>
      <c r="U22" s="676"/>
      <c r="V22" s="676"/>
      <c r="W22" s="676"/>
      <c r="X22" s="676"/>
      <c r="Y22" s="676"/>
      <c r="Z22" s="676"/>
      <c r="AA22" s="676"/>
      <c r="AB22" s="676"/>
      <c r="AC22" s="676"/>
      <c r="AD22" s="676"/>
      <c r="AE22" s="676"/>
      <c r="AF22" s="676"/>
      <c r="AG22" s="676"/>
      <c r="AH22" s="676"/>
      <c r="AI22" s="676"/>
      <c r="AJ22" s="676"/>
      <c r="AK22" s="676"/>
      <c r="AL22" s="676"/>
      <c r="AM22" s="676"/>
      <c r="AN22" s="676"/>
      <c r="AO22" s="676"/>
      <c r="AP22" s="676"/>
      <c r="AQ22" s="676"/>
      <c r="AR22" s="676"/>
      <c r="AS22" s="676"/>
      <c r="AT22" s="676"/>
      <c r="AU22" s="676"/>
      <c r="AV22" s="685"/>
      <c r="AW22" s="685"/>
      <c r="AX22" s="685"/>
      <c r="AY22" s="93"/>
      <c r="AZ22" s="92"/>
      <c r="BA22" s="92"/>
      <c r="BB22" s="92"/>
      <c r="BC22" s="92"/>
      <c r="BD22" s="92"/>
      <c r="BE22" s="92"/>
      <c r="BF22" s="92"/>
      <c r="BG22" s="92"/>
    </row>
    <row r="23" spans="1:64" s="94" customFormat="1" ht="15" customHeight="1">
      <c r="A23" s="90"/>
      <c r="B23" s="685"/>
      <c r="C23" s="685"/>
      <c r="D23" s="676"/>
      <c r="E23" s="676"/>
      <c r="F23" s="676"/>
      <c r="G23" s="676"/>
      <c r="H23" s="676"/>
      <c r="I23" s="676"/>
      <c r="J23" s="676"/>
      <c r="K23" s="676"/>
      <c r="L23" s="676"/>
      <c r="M23" s="676"/>
      <c r="N23" s="676"/>
      <c r="O23" s="676"/>
      <c r="P23" s="676"/>
      <c r="Q23" s="676"/>
      <c r="R23" s="676"/>
      <c r="S23" s="676"/>
      <c r="T23" s="676"/>
      <c r="U23" s="676"/>
      <c r="V23" s="676"/>
      <c r="W23" s="676"/>
      <c r="X23" s="676"/>
      <c r="Y23" s="676"/>
      <c r="Z23" s="676"/>
      <c r="AA23" s="676"/>
      <c r="AB23" s="676"/>
      <c r="AC23" s="676"/>
      <c r="AD23" s="676"/>
      <c r="AE23" s="676"/>
      <c r="AF23" s="676"/>
      <c r="AG23" s="676"/>
      <c r="AH23" s="676"/>
      <c r="AI23" s="676"/>
      <c r="AJ23" s="676"/>
      <c r="AK23" s="676"/>
      <c r="AL23" s="676"/>
      <c r="AM23" s="676"/>
      <c r="AN23" s="676"/>
      <c r="AO23" s="676"/>
      <c r="AP23" s="676"/>
      <c r="AQ23" s="676"/>
      <c r="AR23" s="676"/>
      <c r="AS23" s="676"/>
      <c r="AT23" s="676"/>
      <c r="AU23" s="676"/>
      <c r="AV23" s="685"/>
      <c r="AW23" s="685"/>
      <c r="AX23" s="685"/>
      <c r="AY23" s="93"/>
      <c r="AZ23" s="92"/>
      <c r="BA23" s="92"/>
      <c r="BB23" s="92"/>
      <c r="BC23" s="92"/>
      <c r="BD23" s="92"/>
      <c r="BE23" s="92"/>
      <c r="BF23" s="92"/>
      <c r="BG23" s="92"/>
    </row>
    <row r="24" spans="1:64" s="94" customFormat="1" ht="15" customHeight="1">
      <c r="A24" s="90"/>
      <c r="B24" s="685"/>
      <c r="C24" s="685"/>
      <c r="D24" s="685"/>
      <c r="E24" s="685"/>
      <c r="F24" s="685"/>
      <c r="G24" s="685"/>
      <c r="H24" s="685"/>
      <c r="I24" s="685"/>
      <c r="J24" s="685"/>
      <c r="K24" s="685"/>
      <c r="L24" s="685"/>
      <c r="M24" s="685"/>
      <c r="N24" s="685"/>
      <c r="O24" s="685"/>
      <c r="P24" s="685"/>
      <c r="Q24" s="685"/>
      <c r="R24" s="685"/>
      <c r="S24" s="685"/>
      <c r="T24" s="685"/>
      <c r="U24" s="685"/>
      <c r="V24" s="685"/>
      <c r="W24" s="685"/>
      <c r="X24" s="685"/>
      <c r="Y24" s="685"/>
      <c r="Z24" s="685"/>
      <c r="AA24" s="685"/>
      <c r="AB24" s="685"/>
      <c r="AC24" s="685"/>
      <c r="AD24" s="685"/>
      <c r="AE24" s="685"/>
      <c r="AF24" s="685"/>
      <c r="AG24" s="685"/>
      <c r="AH24" s="685"/>
      <c r="AI24" s="685"/>
      <c r="AJ24" s="685"/>
      <c r="AK24" s="685"/>
      <c r="AL24" s="685"/>
      <c r="AM24" s="685"/>
      <c r="AN24" s="685"/>
      <c r="AO24" s="685"/>
      <c r="AP24" s="685"/>
      <c r="AQ24" s="685"/>
      <c r="AR24" s="685"/>
      <c r="AS24" s="685"/>
      <c r="AT24" s="685"/>
      <c r="AU24" s="685"/>
      <c r="AV24" s="685"/>
      <c r="AW24" s="685"/>
      <c r="AX24" s="685"/>
      <c r="AY24" s="93"/>
      <c r="AZ24" s="92"/>
      <c r="BA24" s="92"/>
      <c r="BB24" s="92"/>
      <c r="BC24" s="92"/>
      <c r="BD24" s="92"/>
      <c r="BE24" s="92"/>
      <c r="BF24" s="92"/>
      <c r="BG24" s="92"/>
    </row>
    <row r="25" spans="1:64" s="94" customFormat="1" ht="15" customHeight="1">
      <c r="A25" s="90"/>
      <c r="B25" s="685"/>
      <c r="C25" s="685"/>
      <c r="D25" s="685"/>
      <c r="E25" s="685"/>
      <c r="F25" s="685"/>
      <c r="G25" s="685"/>
      <c r="H25" s="685"/>
      <c r="I25" s="685"/>
      <c r="J25" s="685"/>
      <c r="K25" s="685"/>
      <c r="L25" s="685"/>
      <c r="M25" s="685"/>
      <c r="N25" s="685"/>
      <c r="O25" s="685"/>
      <c r="P25" s="685"/>
      <c r="Q25" s="685"/>
      <c r="R25" s="685"/>
      <c r="S25" s="685"/>
      <c r="T25" s="685"/>
      <c r="U25" s="685"/>
      <c r="V25" s="685"/>
      <c r="W25" s="685"/>
      <c r="X25" s="685"/>
      <c r="Y25" s="685"/>
      <c r="Z25" s="685"/>
      <c r="AA25" s="685"/>
      <c r="AB25" s="685"/>
      <c r="AC25" s="685"/>
      <c r="AD25" s="685"/>
      <c r="AE25" s="685"/>
      <c r="AF25" s="685"/>
      <c r="AG25" s="685"/>
      <c r="AH25" s="685"/>
      <c r="AI25" s="685"/>
      <c r="AJ25" s="685"/>
      <c r="AK25" s="685"/>
      <c r="AL25" s="685"/>
      <c r="AM25" s="685"/>
      <c r="AN25" s="685"/>
      <c r="AO25" s="685"/>
      <c r="AP25" s="685"/>
      <c r="AQ25" s="685"/>
      <c r="AR25" s="685"/>
      <c r="AS25" s="685"/>
      <c r="AT25" s="685"/>
      <c r="AU25" s="685"/>
      <c r="AV25" s="685"/>
      <c r="AW25" s="685"/>
      <c r="AX25" s="685"/>
      <c r="AY25" s="93"/>
      <c r="AZ25" s="92"/>
      <c r="BA25" s="92"/>
      <c r="BB25" s="92"/>
      <c r="BC25" s="92"/>
      <c r="BD25" s="92"/>
      <c r="BE25" s="92"/>
      <c r="BF25" s="92"/>
      <c r="BG25" s="92"/>
    </row>
    <row r="26" spans="1:64" s="94" customFormat="1" ht="15" customHeight="1">
      <c r="A26" s="90"/>
      <c r="B26" s="351"/>
      <c r="C26" s="351"/>
      <c r="D26" s="351"/>
      <c r="E26" s="351"/>
      <c r="F26" s="351"/>
      <c r="G26" s="351"/>
      <c r="H26" s="351"/>
      <c r="I26" s="351"/>
      <c r="J26" s="351"/>
      <c r="K26" s="351"/>
      <c r="L26" s="351"/>
      <c r="M26" s="351"/>
      <c r="N26" s="351"/>
      <c r="O26" s="351"/>
      <c r="P26" s="351"/>
      <c r="Q26" s="351"/>
      <c r="R26" s="351"/>
      <c r="S26" s="351"/>
      <c r="T26" s="351"/>
      <c r="U26" s="351"/>
      <c r="V26" s="351"/>
      <c r="W26" s="351"/>
      <c r="X26" s="351"/>
      <c r="Y26" s="351"/>
      <c r="Z26" s="351"/>
      <c r="AA26" s="351"/>
      <c r="AB26" s="351"/>
      <c r="AC26" s="351"/>
      <c r="AD26" s="351"/>
      <c r="AE26" s="351"/>
      <c r="AF26" s="351"/>
      <c r="AG26" s="351"/>
      <c r="AH26" s="351"/>
      <c r="AI26" s="351"/>
      <c r="AJ26" s="351"/>
      <c r="AK26" s="351"/>
      <c r="AL26" s="351"/>
      <c r="AM26" s="351"/>
      <c r="AN26" s="351"/>
      <c r="AO26" s="351"/>
      <c r="AP26" s="351"/>
      <c r="AQ26" s="351"/>
      <c r="AR26" s="351"/>
      <c r="AS26" s="351"/>
      <c r="AT26" s="351"/>
      <c r="AU26" s="351"/>
      <c r="AV26" s="351"/>
      <c r="AW26" s="357"/>
      <c r="AX26" s="357"/>
      <c r="AY26" s="93"/>
      <c r="AZ26" s="92"/>
      <c r="BA26" s="92"/>
      <c r="BB26" s="92"/>
      <c r="BC26" s="92"/>
      <c r="BD26" s="92"/>
      <c r="BE26" s="92"/>
      <c r="BF26" s="92"/>
      <c r="BG26" s="92"/>
    </row>
    <row r="27" spans="1:64" s="94" customFormat="1" ht="15" customHeight="1">
      <c r="A27" s="90"/>
      <c r="B27" s="351"/>
      <c r="C27" s="351"/>
      <c r="D27" s="351"/>
      <c r="E27" s="351"/>
      <c r="F27" s="351"/>
      <c r="G27" s="351"/>
      <c r="H27" s="351"/>
      <c r="I27" s="351"/>
      <c r="J27" s="351"/>
      <c r="K27" s="351"/>
      <c r="L27" s="351"/>
      <c r="M27" s="351"/>
      <c r="N27" s="351"/>
      <c r="O27" s="351"/>
      <c r="P27" s="351"/>
      <c r="Q27" s="351"/>
      <c r="R27" s="351"/>
      <c r="S27" s="351"/>
      <c r="T27" s="351"/>
      <c r="U27" s="351"/>
      <c r="V27" s="351"/>
      <c r="W27" s="351"/>
      <c r="X27" s="351"/>
      <c r="Y27" s="351"/>
      <c r="Z27" s="351"/>
      <c r="AA27" s="351"/>
      <c r="AB27" s="351"/>
      <c r="AC27" s="351"/>
      <c r="AD27" s="351"/>
      <c r="AE27" s="351"/>
      <c r="AF27" s="351"/>
      <c r="AG27" s="351"/>
      <c r="AH27" s="351"/>
      <c r="AI27" s="351"/>
      <c r="AJ27" s="351"/>
      <c r="AK27" s="351"/>
      <c r="AL27" s="351"/>
      <c r="AM27" s="351"/>
      <c r="AN27" s="351"/>
      <c r="AO27" s="351"/>
      <c r="AP27" s="351"/>
      <c r="AQ27" s="351"/>
      <c r="AR27" s="351"/>
      <c r="AS27" s="351"/>
      <c r="AT27" s="351"/>
      <c r="AU27" s="351"/>
      <c r="AV27" s="351"/>
      <c r="AW27" s="357"/>
      <c r="AX27" s="357"/>
      <c r="AY27" s="93"/>
      <c r="AZ27" s="92"/>
      <c r="BA27" s="92"/>
      <c r="BB27" s="92"/>
      <c r="BC27" s="92"/>
      <c r="BD27" s="92"/>
      <c r="BE27" s="92"/>
      <c r="BF27" s="92"/>
      <c r="BG27" s="92"/>
    </row>
    <row r="28" spans="1:64" s="94" customFormat="1" ht="15" customHeight="1">
      <c r="A28" s="90"/>
      <c r="B28" s="351"/>
      <c r="C28" s="351"/>
      <c r="D28" s="351"/>
      <c r="E28" s="351"/>
      <c r="F28" s="351"/>
      <c r="G28" s="351"/>
      <c r="H28" s="351"/>
      <c r="I28" s="351"/>
      <c r="J28" s="351"/>
      <c r="K28" s="351"/>
      <c r="L28" s="351"/>
      <c r="M28" s="351"/>
      <c r="N28" s="351"/>
      <c r="O28" s="351"/>
      <c r="P28" s="351"/>
      <c r="Q28" s="351"/>
      <c r="R28" s="351"/>
      <c r="S28" s="351"/>
      <c r="T28" s="351"/>
      <c r="U28" s="351"/>
      <c r="V28" s="351"/>
      <c r="W28" s="351"/>
      <c r="X28" s="351"/>
      <c r="Y28" s="351"/>
      <c r="Z28" s="351"/>
      <c r="AA28" s="351"/>
      <c r="AB28" s="351"/>
      <c r="AC28" s="351"/>
      <c r="AD28" s="351"/>
      <c r="AE28" s="351"/>
      <c r="AF28" s="351"/>
      <c r="AG28" s="351"/>
      <c r="AH28" s="351"/>
      <c r="AI28" s="351"/>
      <c r="AJ28" s="351"/>
      <c r="AK28" s="351"/>
      <c r="AL28" s="351"/>
      <c r="AM28" s="351"/>
      <c r="AN28" s="351"/>
      <c r="AO28" s="351"/>
      <c r="AP28" s="351"/>
      <c r="AQ28" s="351"/>
      <c r="AR28" s="351"/>
      <c r="AS28" s="351"/>
      <c r="AT28" s="351"/>
      <c r="AU28" s="351"/>
      <c r="AV28" s="351"/>
      <c r="AW28" s="357"/>
      <c r="AX28" s="357"/>
      <c r="AY28" s="93"/>
      <c r="AZ28" s="92"/>
      <c r="BA28" s="92"/>
      <c r="BB28" s="92"/>
      <c r="BC28" s="92"/>
      <c r="BD28" s="92"/>
      <c r="BE28" s="92"/>
      <c r="BF28" s="92"/>
      <c r="BG28" s="92"/>
    </row>
    <row r="29" spans="1:64" s="94" customFormat="1" ht="15" customHeight="1">
      <c r="A29" s="90"/>
      <c r="B29" s="351"/>
      <c r="C29" s="351"/>
      <c r="D29" s="351"/>
      <c r="E29" s="351"/>
      <c r="F29" s="351"/>
      <c r="G29" s="351"/>
      <c r="H29" s="351"/>
      <c r="I29" s="351"/>
      <c r="J29" s="351"/>
      <c r="K29" s="351"/>
      <c r="L29" s="351"/>
      <c r="M29" s="351"/>
      <c r="N29" s="351"/>
      <c r="O29" s="351"/>
      <c r="P29" s="351"/>
      <c r="Q29" s="351"/>
      <c r="R29" s="351"/>
      <c r="S29" s="351"/>
      <c r="T29" s="351"/>
      <c r="U29" s="351"/>
      <c r="V29" s="351"/>
      <c r="W29" s="351"/>
      <c r="X29" s="351"/>
      <c r="Y29" s="351"/>
      <c r="Z29" s="351"/>
      <c r="AA29" s="351"/>
      <c r="AB29" s="351"/>
      <c r="AC29" s="351"/>
      <c r="AD29" s="351"/>
      <c r="AE29" s="351"/>
      <c r="AF29" s="351"/>
      <c r="AG29" s="351"/>
      <c r="AH29" s="351"/>
      <c r="AI29" s="351"/>
      <c r="AJ29" s="351"/>
      <c r="AK29" s="351"/>
      <c r="AL29" s="351"/>
      <c r="AM29" s="351"/>
      <c r="AN29" s="351"/>
      <c r="AO29" s="351"/>
      <c r="AP29" s="351"/>
      <c r="AQ29" s="351"/>
      <c r="AR29" s="351"/>
      <c r="AS29" s="351"/>
      <c r="AT29" s="351"/>
      <c r="AU29" s="351"/>
      <c r="AV29" s="351"/>
      <c r="AW29" s="357"/>
      <c r="AX29" s="357"/>
      <c r="AY29" s="93"/>
      <c r="AZ29" s="92"/>
      <c r="BA29" s="92"/>
      <c r="BB29" s="92"/>
      <c r="BC29" s="92"/>
      <c r="BD29" s="92"/>
      <c r="BE29" s="92"/>
      <c r="BF29" s="92"/>
      <c r="BG29" s="92"/>
    </row>
    <row r="30" spans="1:64" s="94" customFormat="1" ht="15" customHeight="1">
      <c r="A30" s="90"/>
      <c r="B30" s="351"/>
      <c r="C30" s="351"/>
      <c r="D30" s="351"/>
      <c r="E30" s="351"/>
      <c r="F30" s="351"/>
      <c r="G30" s="351"/>
      <c r="H30" s="351"/>
      <c r="I30" s="351"/>
      <c r="J30" s="351"/>
      <c r="K30" s="351"/>
      <c r="L30" s="351"/>
      <c r="M30" s="351"/>
      <c r="N30" s="351"/>
      <c r="O30" s="351"/>
      <c r="P30" s="351"/>
      <c r="Q30" s="351"/>
      <c r="R30" s="351"/>
      <c r="S30" s="351"/>
      <c r="T30" s="351"/>
      <c r="U30" s="351"/>
      <c r="V30" s="351"/>
      <c r="W30" s="351"/>
      <c r="X30" s="351"/>
      <c r="Y30" s="351"/>
      <c r="Z30" s="351"/>
      <c r="AA30" s="351"/>
      <c r="AB30" s="351"/>
      <c r="AC30" s="351"/>
      <c r="AD30" s="351"/>
      <c r="AE30" s="351"/>
      <c r="AF30" s="351"/>
      <c r="AG30" s="351"/>
      <c r="AH30" s="351"/>
      <c r="AI30" s="351"/>
      <c r="AJ30" s="351"/>
      <c r="AK30" s="351"/>
      <c r="AL30" s="351"/>
      <c r="AM30" s="351"/>
      <c r="AN30" s="351"/>
      <c r="AO30" s="351"/>
      <c r="AP30" s="351"/>
      <c r="AQ30" s="351"/>
      <c r="AR30" s="351"/>
      <c r="AS30" s="351"/>
      <c r="AT30" s="351"/>
      <c r="AU30" s="351"/>
      <c r="AV30" s="351"/>
      <c r="AW30" s="357"/>
      <c r="AX30" s="357"/>
      <c r="AY30" s="93"/>
      <c r="AZ30" s="92"/>
      <c r="BA30" s="92"/>
      <c r="BB30" s="92"/>
      <c r="BC30" s="92"/>
      <c r="BD30" s="92"/>
      <c r="BE30" s="92"/>
      <c r="BF30" s="92"/>
      <c r="BG30" s="92"/>
    </row>
    <row r="31" spans="1:64" s="94" customFormat="1" ht="15" customHeight="1">
      <c r="A31" s="90"/>
      <c r="B31" s="351"/>
      <c r="C31" s="351"/>
      <c r="D31" s="351"/>
      <c r="E31" s="351"/>
      <c r="F31" s="351"/>
      <c r="G31" s="351"/>
      <c r="H31" s="351"/>
      <c r="I31" s="351"/>
      <c r="J31" s="351"/>
      <c r="K31" s="351"/>
      <c r="L31" s="351"/>
      <c r="M31" s="351"/>
      <c r="N31" s="351"/>
      <c r="O31" s="351"/>
      <c r="P31" s="351"/>
      <c r="Q31" s="351"/>
      <c r="R31" s="351"/>
      <c r="S31" s="351"/>
      <c r="T31" s="351"/>
      <c r="U31" s="351"/>
      <c r="V31" s="351"/>
      <c r="W31" s="351"/>
      <c r="X31" s="351"/>
      <c r="Y31" s="351"/>
      <c r="Z31" s="351"/>
      <c r="AA31" s="351"/>
      <c r="AB31" s="351"/>
      <c r="AC31" s="351"/>
      <c r="AD31" s="351"/>
      <c r="AE31" s="351"/>
      <c r="AF31" s="351"/>
      <c r="AG31" s="351"/>
      <c r="AH31" s="351"/>
      <c r="AI31" s="351"/>
      <c r="AJ31" s="351"/>
      <c r="AK31" s="351"/>
      <c r="AL31" s="351"/>
      <c r="AM31" s="351"/>
      <c r="AN31" s="351"/>
      <c r="AO31" s="351"/>
      <c r="AP31" s="351"/>
      <c r="AQ31" s="351"/>
      <c r="AR31" s="351"/>
      <c r="AS31" s="351"/>
      <c r="AT31" s="351"/>
      <c r="AU31" s="351"/>
      <c r="AV31" s="351"/>
      <c r="AW31" s="357"/>
      <c r="AX31" s="357"/>
      <c r="AY31" s="93"/>
      <c r="AZ31" s="92"/>
      <c r="BA31" s="92"/>
      <c r="BB31" s="92"/>
      <c r="BC31" s="92"/>
      <c r="BD31" s="92"/>
      <c r="BE31" s="92"/>
      <c r="BF31" s="92"/>
      <c r="BG31" s="92"/>
    </row>
    <row r="32" spans="1:64" s="94" customFormat="1" ht="15" customHeight="1">
      <c r="A32" s="90"/>
      <c r="B32" s="351"/>
      <c r="C32" s="351"/>
      <c r="D32" s="351"/>
      <c r="E32" s="351"/>
      <c r="F32" s="351"/>
      <c r="G32" s="351"/>
      <c r="H32" s="351"/>
      <c r="I32" s="351"/>
      <c r="J32" s="351"/>
      <c r="K32" s="351"/>
      <c r="L32" s="351"/>
      <c r="M32" s="351"/>
      <c r="N32" s="351"/>
      <c r="O32" s="351"/>
      <c r="P32" s="351"/>
      <c r="Q32" s="351"/>
      <c r="R32" s="351"/>
      <c r="S32" s="351"/>
      <c r="T32" s="351"/>
      <c r="U32" s="351"/>
      <c r="V32" s="351"/>
      <c r="W32" s="351"/>
      <c r="X32" s="351"/>
      <c r="Y32" s="351"/>
      <c r="Z32" s="351"/>
      <c r="AA32" s="351"/>
      <c r="AB32" s="351"/>
      <c r="AC32" s="351"/>
      <c r="AD32" s="351"/>
      <c r="AE32" s="351"/>
      <c r="AF32" s="351"/>
      <c r="AG32" s="351"/>
      <c r="AH32" s="351"/>
      <c r="AI32" s="351"/>
      <c r="AJ32" s="351"/>
      <c r="AK32" s="351"/>
      <c r="AL32" s="351"/>
      <c r="AM32" s="351"/>
      <c r="AN32" s="351"/>
      <c r="AO32" s="351"/>
      <c r="AP32" s="351"/>
      <c r="AQ32" s="351"/>
      <c r="AR32" s="351"/>
      <c r="AS32" s="351"/>
      <c r="AT32" s="351"/>
      <c r="AU32" s="351"/>
      <c r="AV32" s="351"/>
      <c r="AW32" s="357"/>
      <c r="AX32" s="357"/>
      <c r="AY32" s="93"/>
      <c r="AZ32" s="92"/>
      <c r="BA32" s="92"/>
      <c r="BB32" s="92"/>
      <c r="BC32" s="92"/>
      <c r="BD32" s="92"/>
      <c r="BE32" s="92"/>
      <c r="BF32" s="92"/>
      <c r="BG32" s="92"/>
    </row>
    <row r="33" spans="1:59" s="94" customFormat="1" ht="15" customHeight="1" thickBot="1">
      <c r="A33" s="688"/>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90"/>
      <c r="AX33" s="690"/>
      <c r="AY33" s="691"/>
      <c r="AZ33" s="92"/>
      <c r="BA33" s="92"/>
      <c r="BB33" s="92"/>
      <c r="BC33" s="92"/>
      <c r="BD33" s="92"/>
      <c r="BE33" s="92"/>
      <c r="BF33" s="92"/>
      <c r="BG33" s="92"/>
    </row>
  </sheetData>
  <mergeCells count="28">
    <mergeCell ref="A18:G18"/>
    <mergeCell ref="A16:F16"/>
    <mergeCell ref="A1:E1"/>
    <mergeCell ref="F1:V1"/>
    <mergeCell ref="W1:Y1"/>
    <mergeCell ref="A4:B4"/>
    <mergeCell ref="A6:B6"/>
    <mergeCell ref="A8:C8"/>
    <mergeCell ref="A10:D10"/>
    <mergeCell ref="A12:E12"/>
    <mergeCell ref="A14:E14"/>
    <mergeCell ref="Z1:AN1"/>
    <mergeCell ref="A2:E2"/>
    <mergeCell ref="F2:R2"/>
    <mergeCell ref="S2:T2"/>
    <mergeCell ref="U2:V2"/>
    <mergeCell ref="W2:Y2"/>
    <mergeCell ref="Z2:AC2"/>
    <mergeCell ref="AD2:AF2"/>
    <mergeCell ref="AG2:AN2"/>
    <mergeCell ref="AT1:AU1"/>
    <mergeCell ref="AV1:AY1"/>
    <mergeCell ref="AO2:AP2"/>
    <mergeCell ref="AQ2:AS2"/>
    <mergeCell ref="AT2:AU2"/>
    <mergeCell ref="AV2:AY2"/>
    <mergeCell ref="AO1:AP1"/>
    <mergeCell ref="AQ1:AS1"/>
  </mergeCells>
  <phoneticPr fontId="1"/>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F33"/>
  <sheetViews>
    <sheetView workbookViewId="0">
      <selection sqref="A1:E2"/>
    </sheetView>
  </sheetViews>
  <sheetFormatPr defaultColWidth="2.7109375" defaultRowHeight="15"/>
  <cols>
    <col min="1" max="16384" width="2.7109375" style="31"/>
  </cols>
  <sheetData>
    <row r="1" spans="1:58"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2"/>
      <c r="W1" s="1733"/>
      <c r="X1" s="1742" t="s">
        <v>29</v>
      </c>
      <c r="Y1" s="1743"/>
      <c r="Z1" s="1743"/>
      <c r="AA1" s="1746" t="s">
        <v>756</v>
      </c>
      <c r="AB1" s="1747"/>
      <c r="AC1" s="1747"/>
      <c r="AD1" s="1747"/>
      <c r="AE1" s="1747"/>
      <c r="AF1" s="1747"/>
      <c r="AG1" s="1747"/>
      <c r="AH1" s="1747"/>
      <c r="AI1" s="1747"/>
      <c r="AJ1" s="1747"/>
      <c r="AK1" s="1747"/>
      <c r="AL1" s="1747"/>
      <c r="AM1" s="1747"/>
      <c r="AN1" s="1748"/>
      <c r="AO1" s="1685" t="s">
        <v>30</v>
      </c>
      <c r="AP1" s="1686"/>
      <c r="AQ1" s="1687" t="s">
        <v>22</v>
      </c>
      <c r="AR1" s="1688"/>
      <c r="AS1" s="1689"/>
      <c r="AT1" s="1632" t="s">
        <v>30</v>
      </c>
      <c r="AU1" s="1633"/>
      <c r="AV1" s="1701">
        <v>44580</v>
      </c>
      <c r="AW1" s="1701"/>
      <c r="AX1" s="1701"/>
      <c r="AY1" s="1702"/>
    </row>
    <row r="2" spans="1:58" s="26" customFormat="1" ht="18" customHeight="1" thickBot="1">
      <c r="A2" s="1755"/>
      <c r="B2" s="1756"/>
      <c r="C2" s="1756"/>
      <c r="D2" s="1756"/>
      <c r="E2" s="1757"/>
      <c r="F2" s="1739"/>
      <c r="G2" s="1740"/>
      <c r="H2" s="1740"/>
      <c r="I2" s="1740"/>
      <c r="J2" s="1740"/>
      <c r="K2" s="1740"/>
      <c r="L2" s="1740"/>
      <c r="M2" s="1740"/>
      <c r="N2" s="1740"/>
      <c r="O2" s="1740"/>
      <c r="P2" s="1740"/>
      <c r="Q2" s="1740"/>
      <c r="R2" s="1740"/>
      <c r="S2" s="1740"/>
      <c r="T2" s="1740"/>
      <c r="U2" s="1740"/>
      <c r="V2" s="1740"/>
      <c r="W2" s="1741"/>
      <c r="X2" s="1744"/>
      <c r="Y2" s="1745"/>
      <c r="Z2" s="1745"/>
      <c r="AA2" s="1749"/>
      <c r="AB2" s="1750"/>
      <c r="AC2" s="1750"/>
      <c r="AD2" s="1750"/>
      <c r="AE2" s="1750"/>
      <c r="AF2" s="1750"/>
      <c r="AG2" s="1750"/>
      <c r="AH2" s="1750"/>
      <c r="AI2" s="1750"/>
      <c r="AJ2" s="1750"/>
      <c r="AK2" s="1750"/>
      <c r="AL2" s="1750"/>
      <c r="AM2" s="1750"/>
      <c r="AN2" s="1751"/>
      <c r="AO2" s="1690" t="s">
        <v>735</v>
      </c>
      <c r="AP2" s="1691"/>
      <c r="AQ2" s="1692"/>
      <c r="AR2" s="1693"/>
      <c r="AS2" s="1694"/>
      <c r="AT2" s="1636" t="s">
        <v>31</v>
      </c>
      <c r="AU2" s="1637"/>
      <c r="AV2" s="1703"/>
      <c r="AW2" s="1703"/>
      <c r="AX2" s="1703"/>
      <c r="AY2" s="1704"/>
    </row>
    <row r="3" spans="1:58" ht="15" customHeight="1">
      <c r="A3" s="28"/>
      <c r="B3" s="29"/>
      <c r="C3" s="29"/>
      <c r="D3" s="29"/>
      <c r="E3" s="29"/>
      <c r="F3" s="29"/>
      <c r="G3" s="29"/>
      <c r="H3" s="29"/>
      <c r="I3" s="29"/>
      <c r="J3" s="29"/>
      <c r="K3" s="29"/>
      <c r="L3" s="29"/>
      <c r="M3" s="29"/>
      <c r="N3" s="29"/>
      <c r="O3" s="29"/>
      <c r="P3" s="29"/>
      <c r="Q3" s="29"/>
      <c r="R3" s="29"/>
      <c r="S3" s="29"/>
      <c r="T3" s="29"/>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65"/>
    </row>
    <row r="4" spans="1:58" s="33" customFormat="1" ht="15" customHeight="1">
      <c r="A4" s="28"/>
      <c r="B4" s="1752" t="s">
        <v>23</v>
      </c>
      <c r="C4" s="1752"/>
      <c r="D4" s="705" t="s">
        <v>24</v>
      </c>
      <c r="E4" s="706"/>
      <c r="F4" s="706"/>
      <c r="G4" s="706"/>
      <c r="H4" s="706"/>
      <c r="I4" s="707"/>
      <c r="J4" s="705" t="s">
        <v>25</v>
      </c>
      <c r="K4" s="706"/>
      <c r="L4" s="706"/>
      <c r="M4" s="706"/>
      <c r="N4" s="706"/>
      <c r="O4" s="706"/>
      <c r="P4" s="706"/>
      <c r="Q4" s="706"/>
      <c r="R4" s="707"/>
      <c r="S4" s="705" t="s">
        <v>26</v>
      </c>
      <c r="T4" s="706"/>
      <c r="U4" s="706"/>
      <c r="V4" s="706"/>
      <c r="W4" s="706"/>
      <c r="X4" s="706"/>
      <c r="Y4" s="706"/>
      <c r="Z4" s="706"/>
      <c r="AA4" s="706"/>
      <c r="AB4" s="706"/>
      <c r="AC4" s="706"/>
      <c r="AD4" s="706"/>
      <c r="AE4" s="706"/>
      <c r="AF4" s="706"/>
      <c r="AG4" s="706"/>
      <c r="AH4" s="706"/>
      <c r="AI4" s="706"/>
      <c r="AJ4" s="706"/>
      <c r="AK4" s="706"/>
      <c r="AL4" s="706"/>
      <c r="AM4" s="706"/>
      <c r="AN4" s="706"/>
      <c r="AO4" s="706"/>
      <c r="AP4" s="706"/>
      <c r="AQ4" s="706"/>
      <c r="AR4" s="707"/>
      <c r="AS4" s="705" t="s">
        <v>27</v>
      </c>
      <c r="AT4" s="706"/>
      <c r="AU4" s="706"/>
      <c r="AV4" s="706"/>
      <c r="AW4" s="706"/>
      <c r="AX4" s="707"/>
      <c r="AY4" s="32"/>
      <c r="BA4" s="31"/>
    </row>
    <row r="5" spans="1:58" ht="15" customHeight="1">
      <c r="A5" s="28"/>
      <c r="B5" s="1753">
        <f>IF(NOT(ISBLANK(J5)),1,"")</f>
        <v>1</v>
      </c>
      <c r="C5" s="1754"/>
      <c r="D5" s="692" t="s">
        <v>182</v>
      </c>
      <c r="E5" s="693"/>
      <c r="F5" s="693"/>
      <c r="G5" s="693"/>
      <c r="H5" s="693"/>
      <c r="I5" s="694"/>
      <c r="J5" s="696" t="s">
        <v>736</v>
      </c>
      <c r="K5" s="708"/>
      <c r="L5" s="708"/>
      <c r="M5" s="708"/>
      <c r="N5" s="708"/>
      <c r="O5" s="708"/>
      <c r="P5" s="708"/>
      <c r="Q5" s="708"/>
      <c r="R5" s="709"/>
      <c r="S5" s="496" t="s">
        <v>737</v>
      </c>
      <c r="T5" s="695"/>
      <c r="U5" s="695"/>
      <c r="V5" s="695"/>
      <c r="W5" s="695"/>
      <c r="X5" s="695"/>
      <c r="Y5" s="695"/>
      <c r="Z5" s="695"/>
      <c r="AA5" s="695"/>
      <c r="AB5" s="695"/>
      <c r="AC5" s="695"/>
      <c r="AD5" s="695"/>
      <c r="AE5" s="695"/>
      <c r="AF5" s="695"/>
      <c r="AG5" s="695"/>
      <c r="AH5" s="695"/>
      <c r="AI5" s="695"/>
      <c r="AJ5" s="695"/>
      <c r="AK5" s="695"/>
      <c r="AL5" s="695"/>
      <c r="AM5" s="695"/>
      <c r="AN5" s="695"/>
      <c r="AO5" s="695"/>
      <c r="AP5" s="695"/>
      <c r="AQ5" s="695"/>
      <c r="AR5" s="695"/>
      <c r="AS5" s="696" t="s">
        <v>183</v>
      </c>
      <c r="AT5" s="697"/>
      <c r="AU5" s="698" t="s">
        <v>738</v>
      </c>
      <c r="AV5" s="699"/>
      <c r="AW5" s="700" t="s">
        <v>739</v>
      </c>
      <c r="AX5" s="701"/>
      <c r="AY5" s="34"/>
      <c r="BB5" s="4" t="str">
        <f t="shared" ref="BA5:BB32" si="0">IF($B5&lt;&gt;"",$AS5&amp;$AU5&amp;$AW5,"")</f>
        <v>upk01020</v>
      </c>
      <c r="BC5" s="465"/>
      <c r="BD5" s="465"/>
      <c r="BE5" s="465"/>
      <c r="BF5" s="4" t="str">
        <f t="shared" ref="BE5:BF32" si="1">IF($B5&lt;&gt;"",$J5,"")</f>
        <v>部品番号マスタ</v>
      </c>
    </row>
    <row r="6" spans="1:58" ht="15" customHeight="1">
      <c r="A6" s="28"/>
      <c r="B6" s="1753">
        <f>IF(NOT(ISBLANK(J6)),B5+1,"")</f>
        <v>2</v>
      </c>
      <c r="C6" s="1754"/>
      <c r="D6" s="692" t="s">
        <v>182</v>
      </c>
      <c r="E6" s="693"/>
      <c r="F6" s="693"/>
      <c r="G6" s="693"/>
      <c r="H6" s="693"/>
      <c r="I6" s="694"/>
      <c r="J6" s="496" t="s">
        <v>740</v>
      </c>
      <c r="K6" s="695"/>
      <c r="L6" s="695"/>
      <c r="M6" s="695"/>
      <c r="N6" s="695"/>
      <c r="O6" s="695"/>
      <c r="P6" s="695"/>
      <c r="Q6" s="695"/>
      <c r="R6" s="710"/>
      <c r="S6" s="496" t="s">
        <v>741</v>
      </c>
      <c r="T6" s="695"/>
      <c r="U6" s="695"/>
      <c r="V6" s="695"/>
      <c r="W6" s="695"/>
      <c r="X6" s="695"/>
      <c r="Y6" s="695"/>
      <c r="Z6" s="695"/>
      <c r="AA6" s="695"/>
      <c r="AB6" s="695"/>
      <c r="AC6" s="695"/>
      <c r="AD6" s="695"/>
      <c r="AE6" s="695"/>
      <c r="AF6" s="695"/>
      <c r="AG6" s="695"/>
      <c r="AH6" s="695"/>
      <c r="AI6" s="695"/>
      <c r="AJ6" s="695"/>
      <c r="AK6" s="695"/>
      <c r="AL6" s="695"/>
      <c r="AM6" s="695"/>
      <c r="AN6" s="695"/>
      <c r="AO6" s="695"/>
      <c r="AP6" s="695"/>
      <c r="AQ6" s="695"/>
      <c r="AR6" s="695"/>
      <c r="AS6" s="496" t="s">
        <v>742</v>
      </c>
      <c r="AT6" s="497"/>
      <c r="AU6" s="700" t="s">
        <v>738</v>
      </c>
      <c r="AV6" s="702"/>
      <c r="AW6" s="700" t="s">
        <v>743</v>
      </c>
      <c r="AX6" s="701"/>
      <c r="AY6" s="34"/>
      <c r="BB6" s="4" t="str">
        <f t="shared" si="0"/>
        <v>k4001001</v>
      </c>
      <c r="BC6" s="465"/>
      <c r="BD6" s="465"/>
      <c r="BE6" s="465"/>
      <c r="BF6" s="465" t="str">
        <f t="shared" si="1"/>
        <v>圧造課用部品番号マスタ</v>
      </c>
    </row>
    <row r="7" spans="1:58" ht="15" customHeight="1">
      <c r="A7" s="28"/>
      <c r="B7" s="1753">
        <f>IF(NOT(ISBLANK(J7)),MAX(B$5:B6)+1,"")</f>
        <v>3</v>
      </c>
      <c r="C7" s="1754"/>
      <c r="D7" s="692" t="s">
        <v>744</v>
      </c>
      <c r="E7" s="693"/>
      <c r="F7" s="693"/>
      <c r="G7" s="693"/>
      <c r="H7" s="693"/>
      <c r="I7" s="694"/>
      <c r="J7" s="496" t="s">
        <v>745</v>
      </c>
      <c r="K7" s="695"/>
      <c r="L7" s="695"/>
      <c r="M7" s="695"/>
      <c r="N7" s="695"/>
      <c r="O7" s="695"/>
      <c r="P7" s="695"/>
      <c r="Q7" s="695"/>
      <c r="R7" s="710"/>
      <c r="S7" s="496" t="s">
        <v>746</v>
      </c>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496" t="s">
        <v>742</v>
      </c>
      <c r="AT7" s="497"/>
      <c r="AU7" s="700" t="s">
        <v>738</v>
      </c>
      <c r="AV7" s="702"/>
      <c r="AW7" s="700" t="s">
        <v>747</v>
      </c>
      <c r="AX7" s="701"/>
      <c r="AY7" s="34"/>
      <c r="BB7" s="4" t="str">
        <f t="shared" si="0"/>
        <v>k4001002</v>
      </c>
      <c r="BC7" s="465"/>
      <c r="BD7" s="465"/>
      <c r="BE7" s="465"/>
      <c r="BF7" s="465" t="str">
        <f t="shared" si="1"/>
        <v>部品番号リンク情報</v>
      </c>
    </row>
    <row r="8" spans="1:58" s="33" customFormat="1" ht="15" customHeight="1">
      <c r="A8" s="28"/>
      <c r="B8" s="1753">
        <f>IF(NOT(ISBLANK(J8)),MAX(B$5:B7)+1,"")</f>
        <v>4</v>
      </c>
      <c r="C8" s="1754"/>
      <c r="D8" s="692" t="s">
        <v>744</v>
      </c>
      <c r="E8" s="693"/>
      <c r="F8" s="693"/>
      <c r="G8" s="693"/>
      <c r="H8" s="693"/>
      <c r="I8" s="694"/>
      <c r="J8" s="496" t="s">
        <v>748</v>
      </c>
      <c r="K8" s="695"/>
      <c r="L8" s="695"/>
      <c r="M8" s="695"/>
      <c r="N8" s="695"/>
      <c r="O8" s="695"/>
      <c r="P8" s="695"/>
      <c r="Q8" s="695"/>
      <c r="R8" s="710"/>
      <c r="S8" s="496" t="s">
        <v>749</v>
      </c>
      <c r="T8" s="695"/>
      <c r="U8" s="695"/>
      <c r="V8" s="695"/>
      <c r="W8" s="695"/>
      <c r="X8" s="703"/>
      <c r="Y8" s="703"/>
      <c r="Z8" s="703"/>
      <c r="AA8" s="703"/>
      <c r="AB8" s="703"/>
      <c r="AC8" s="703"/>
      <c r="AD8" s="703"/>
      <c r="AE8" s="703"/>
      <c r="AF8" s="703"/>
      <c r="AG8" s="703"/>
      <c r="AH8" s="703"/>
      <c r="AI8" s="703"/>
      <c r="AJ8" s="703"/>
      <c r="AK8" s="703"/>
      <c r="AL8" s="703"/>
      <c r="AM8" s="703"/>
      <c r="AN8" s="703"/>
      <c r="AO8" s="703"/>
      <c r="AP8" s="703"/>
      <c r="AQ8" s="703"/>
      <c r="AR8" s="704"/>
      <c r="AS8" s="496" t="s">
        <v>742</v>
      </c>
      <c r="AT8" s="497"/>
      <c r="AU8" s="700" t="s">
        <v>738</v>
      </c>
      <c r="AV8" s="702"/>
      <c r="AW8" s="700" t="s">
        <v>750</v>
      </c>
      <c r="AX8" s="701"/>
      <c r="AY8" s="34"/>
      <c r="BB8" s="465" t="str">
        <f t="shared" si="0"/>
        <v>k4001003</v>
      </c>
      <c r="BC8" s="465"/>
      <c r="BD8" s="465"/>
      <c r="BE8" s="465"/>
      <c r="BF8" s="465" t="str">
        <f t="shared" si="1"/>
        <v>大日程部品番号リンク情報</v>
      </c>
    </row>
    <row r="9" spans="1:58" ht="15" customHeight="1">
      <c r="A9" s="28"/>
      <c r="B9" s="1753">
        <f>IF(NOT(ISBLANK(J9)),MAX(B$5:B8)+1,"")</f>
        <v>5</v>
      </c>
      <c r="C9" s="1754"/>
      <c r="D9" s="692" t="s">
        <v>744</v>
      </c>
      <c r="E9" s="693"/>
      <c r="F9" s="693"/>
      <c r="G9" s="693"/>
      <c r="H9" s="693"/>
      <c r="I9" s="694"/>
      <c r="J9" s="496" t="s">
        <v>1093</v>
      </c>
      <c r="K9" s="711"/>
      <c r="L9" s="711"/>
      <c r="M9" s="711"/>
      <c r="N9" s="711"/>
      <c r="O9" s="711"/>
      <c r="P9" s="711"/>
      <c r="Q9" s="711"/>
      <c r="R9" s="712"/>
      <c r="S9" s="496" t="s">
        <v>1094</v>
      </c>
      <c r="T9" s="695"/>
      <c r="U9" s="695"/>
      <c r="V9" s="695"/>
      <c r="W9" s="695"/>
      <c r="X9" s="695"/>
      <c r="Y9" s="695"/>
      <c r="Z9" s="695"/>
      <c r="AA9" s="695"/>
      <c r="AB9" s="695"/>
      <c r="AC9" s="695"/>
      <c r="AD9" s="695"/>
      <c r="AE9" s="695"/>
      <c r="AF9" s="695"/>
      <c r="AG9" s="695"/>
      <c r="AH9" s="695"/>
      <c r="AI9" s="695"/>
      <c r="AJ9" s="695"/>
      <c r="AK9" s="695"/>
      <c r="AL9" s="695"/>
      <c r="AM9" s="695"/>
      <c r="AN9" s="695"/>
      <c r="AO9" s="695"/>
      <c r="AP9" s="695"/>
      <c r="AQ9" s="695"/>
      <c r="AR9" s="695"/>
      <c r="AS9" s="496" t="s">
        <v>742</v>
      </c>
      <c r="AT9" s="497"/>
      <c r="AU9" s="700" t="s">
        <v>1095</v>
      </c>
      <c r="AV9" s="702"/>
      <c r="AW9" s="700" t="s">
        <v>1096</v>
      </c>
      <c r="AX9" s="701"/>
      <c r="AY9" s="34"/>
      <c r="BB9" s="465" t="str">
        <f t="shared" si="0"/>
        <v>k4001004</v>
      </c>
      <c r="BC9" s="465"/>
      <c r="BD9" s="465"/>
      <c r="BE9" s="465"/>
      <c r="BF9" s="465" t="str">
        <f t="shared" si="1"/>
        <v>車種記号対照情報</v>
      </c>
    </row>
    <row r="10" spans="1:58" ht="15" customHeight="1">
      <c r="A10" s="28"/>
      <c r="B10" s="1753">
        <f>IF(NOT(ISBLANK(J10)),MAX(B$5:B9)+1,"")</f>
        <v>6</v>
      </c>
      <c r="C10" s="1754"/>
      <c r="D10" s="692" t="s">
        <v>744</v>
      </c>
      <c r="E10" s="693"/>
      <c r="F10" s="693"/>
      <c r="G10" s="693"/>
      <c r="H10" s="693"/>
      <c r="I10" s="694"/>
      <c r="J10" s="496" t="s">
        <v>751</v>
      </c>
      <c r="K10" s="711"/>
      <c r="L10" s="711"/>
      <c r="M10" s="711"/>
      <c r="N10" s="711"/>
      <c r="O10" s="711"/>
      <c r="P10" s="711"/>
      <c r="Q10" s="711"/>
      <c r="R10" s="712"/>
      <c r="S10" s="496" t="s">
        <v>752</v>
      </c>
      <c r="T10" s="695"/>
      <c r="U10" s="695"/>
      <c r="V10" s="695"/>
      <c r="W10" s="695"/>
      <c r="X10" s="695"/>
      <c r="Y10" s="695"/>
      <c r="Z10" s="695"/>
      <c r="AA10" s="695"/>
      <c r="AB10" s="695"/>
      <c r="AC10" s="695"/>
      <c r="AD10" s="695"/>
      <c r="AE10" s="695"/>
      <c r="AF10" s="695"/>
      <c r="AG10" s="695"/>
      <c r="AH10" s="695"/>
      <c r="AI10" s="695"/>
      <c r="AJ10" s="695"/>
      <c r="AK10" s="695"/>
      <c r="AL10" s="695"/>
      <c r="AM10" s="695"/>
      <c r="AN10" s="695"/>
      <c r="AO10" s="695"/>
      <c r="AP10" s="695"/>
      <c r="AQ10" s="695"/>
      <c r="AR10" s="695"/>
      <c r="AS10" s="496" t="s">
        <v>1097</v>
      </c>
      <c r="AT10" s="497"/>
      <c r="AU10" s="700" t="s">
        <v>1098</v>
      </c>
      <c r="AV10" s="702"/>
      <c r="AW10" s="700" t="s">
        <v>1099</v>
      </c>
      <c r="AX10" s="701"/>
      <c r="AY10" s="34"/>
      <c r="BB10" s="465" t="str">
        <f t="shared" si="0"/>
        <v>k4002001</v>
      </c>
      <c r="BC10" s="465"/>
      <c r="BD10" s="465"/>
      <c r="BE10" s="465"/>
      <c r="BF10" s="465" t="str">
        <f t="shared" si="1"/>
        <v>金型保守計画管理</v>
      </c>
    </row>
    <row r="11" spans="1:58" ht="15" customHeight="1">
      <c r="A11" s="28"/>
      <c r="B11" s="1753">
        <f>IF(NOT(ISBLANK(J11)),MAX(B$5:B10)+1,"")</f>
        <v>7</v>
      </c>
      <c r="C11" s="1754"/>
      <c r="D11" s="692" t="s">
        <v>744</v>
      </c>
      <c r="E11" s="693"/>
      <c r="F11" s="693"/>
      <c r="G11" s="693"/>
      <c r="H11" s="693"/>
      <c r="I11" s="694"/>
      <c r="J11" s="496" t="s">
        <v>753</v>
      </c>
      <c r="K11" s="711"/>
      <c r="L11" s="711"/>
      <c r="M11" s="711"/>
      <c r="N11" s="711"/>
      <c r="O11" s="711"/>
      <c r="P11" s="711"/>
      <c r="Q11" s="711"/>
      <c r="R11" s="712"/>
      <c r="S11" s="496" t="s">
        <v>754</v>
      </c>
      <c r="T11" s="695"/>
      <c r="U11" s="695"/>
      <c r="V11" s="695"/>
      <c r="W11" s="695"/>
      <c r="X11" s="695"/>
      <c r="Y11" s="695"/>
      <c r="Z11" s="695"/>
      <c r="AA11" s="695"/>
      <c r="AB11" s="695"/>
      <c r="AC11" s="695"/>
      <c r="AD11" s="695"/>
      <c r="AE11" s="695"/>
      <c r="AF11" s="695"/>
      <c r="AG11" s="695"/>
      <c r="AH11" s="695"/>
      <c r="AI11" s="695"/>
      <c r="AJ11" s="695"/>
      <c r="AK11" s="695"/>
      <c r="AL11" s="695"/>
      <c r="AM11" s="695"/>
      <c r="AN11" s="695"/>
      <c r="AO11" s="695"/>
      <c r="AP11" s="695"/>
      <c r="AQ11" s="695"/>
      <c r="AR11" s="695"/>
      <c r="AS11" s="496" t="s">
        <v>742</v>
      </c>
      <c r="AT11" s="497"/>
      <c r="AU11" s="700" t="s">
        <v>755</v>
      </c>
      <c r="AV11" s="702"/>
      <c r="AW11" s="700" t="s">
        <v>743</v>
      </c>
      <c r="AX11" s="701"/>
      <c r="AY11" s="34"/>
      <c r="BB11" s="465" t="str">
        <f t="shared" si="0"/>
        <v>k4003001</v>
      </c>
      <c r="BC11" s="465"/>
      <c r="BD11" s="465"/>
      <c r="BE11" s="465"/>
      <c r="BF11" s="465" t="str">
        <f t="shared" si="1"/>
        <v>保守計画バッチ処理</v>
      </c>
    </row>
    <row r="12" spans="1:58" ht="15" customHeight="1">
      <c r="A12" s="28"/>
      <c r="B12" s="646" t="str">
        <f>IF(NOT(ISBLANK(J12)),MAX(B$5:B11)+1,"")</f>
        <v/>
      </c>
      <c r="C12" s="647"/>
      <c r="D12" s="166"/>
      <c r="E12" s="116"/>
      <c r="F12" s="116"/>
      <c r="G12" s="116"/>
      <c r="H12" s="116"/>
      <c r="I12" s="167"/>
      <c r="J12" s="168"/>
      <c r="K12" s="713"/>
      <c r="L12" s="713"/>
      <c r="M12" s="713"/>
      <c r="N12" s="713"/>
      <c r="O12" s="713"/>
      <c r="P12" s="713"/>
      <c r="Q12" s="713"/>
      <c r="R12" s="543"/>
      <c r="S12" s="168"/>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69"/>
      <c r="AQ12" s="169"/>
      <c r="AR12" s="169"/>
      <c r="AS12" s="168"/>
      <c r="AT12" s="478"/>
      <c r="AU12" s="368"/>
      <c r="AV12" s="540"/>
      <c r="AW12" s="368"/>
      <c r="AX12" s="541"/>
      <c r="AY12" s="34"/>
      <c r="BA12" s="465" t="str">
        <f t="shared" si="0"/>
        <v/>
      </c>
      <c r="BB12" s="465"/>
      <c r="BC12" s="465"/>
      <c r="BD12" s="465"/>
      <c r="BE12" s="649" t="str">
        <f t="shared" si="1"/>
        <v/>
      </c>
      <c r="BF12" s="35"/>
    </row>
    <row r="13" spans="1:58" ht="15" customHeight="1">
      <c r="A13" s="28"/>
      <c r="B13" s="646" t="str">
        <f>IF(NOT(ISBLANK(J13)),MAX(B$5:B12)+1,"")</f>
        <v/>
      </c>
      <c r="C13" s="647"/>
      <c r="D13" s="166"/>
      <c r="E13" s="116"/>
      <c r="F13" s="116"/>
      <c r="G13" s="116"/>
      <c r="H13" s="116"/>
      <c r="I13" s="167"/>
      <c r="J13" s="168"/>
      <c r="K13" s="713"/>
      <c r="L13" s="713"/>
      <c r="M13" s="713"/>
      <c r="N13" s="713"/>
      <c r="O13" s="713"/>
      <c r="P13" s="713"/>
      <c r="Q13" s="713"/>
      <c r="R13" s="543"/>
      <c r="S13" s="168"/>
      <c r="T13" s="169"/>
      <c r="U13" s="169"/>
      <c r="V13" s="169"/>
      <c r="W13" s="169"/>
      <c r="X13" s="169"/>
      <c r="Y13" s="169"/>
      <c r="Z13" s="169"/>
      <c r="AA13" s="169"/>
      <c r="AB13" s="169"/>
      <c r="AC13" s="169"/>
      <c r="AD13" s="169"/>
      <c r="AE13" s="169"/>
      <c r="AF13" s="169"/>
      <c r="AG13" s="169"/>
      <c r="AH13" s="169"/>
      <c r="AI13" s="169"/>
      <c r="AJ13" s="169"/>
      <c r="AK13" s="169"/>
      <c r="AL13" s="169"/>
      <c r="AM13" s="169"/>
      <c r="AN13" s="169"/>
      <c r="AO13" s="169"/>
      <c r="AP13" s="169"/>
      <c r="AQ13" s="169"/>
      <c r="AR13" s="169"/>
      <c r="AS13" s="168"/>
      <c r="AT13" s="478"/>
      <c r="AU13" s="368"/>
      <c r="AV13" s="540"/>
      <c r="AW13" s="368"/>
      <c r="AX13" s="541"/>
      <c r="AY13" s="34"/>
      <c r="BA13" s="465" t="str">
        <f t="shared" si="0"/>
        <v/>
      </c>
      <c r="BB13" s="465"/>
      <c r="BC13" s="465"/>
      <c r="BD13" s="465"/>
      <c r="BE13" s="465" t="str">
        <f t="shared" si="1"/>
        <v/>
      </c>
    </row>
    <row r="14" spans="1:58" ht="15" customHeight="1">
      <c r="A14" s="28"/>
      <c r="B14" s="646" t="str">
        <f>IF(NOT(ISBLANK(J14)),MAX(B$5:B13)+1,"")</f>
        <v/>
      </c>
      <c r="C14" s="647"/>
      <c r="D14" s="166"/>
      <c r="E14" s="116"/>
      <c r="F14" s="116"/>
      <c r="G14" s="116"/>
      <c r="H14" s="116"/>
      <c r="I14" s="167"/>
      <c r="J14" s="168"/>
      <c r="K14" s="713"/>
      <c r="L14" s="713"/>
      <c r="M14" s="713"/>
      <c r="N14" s="713"/>
      <c r="O14" s="713"/>
      <c r="P14" s="713"/>
      <c r="Q14" s="713"/>
      <c r="R14" s="543"/>
      <c r="S14" s="168"/>
      <c r="T14" s="169"/>
      <c r="U14" s="169"/>
      <c r="V14" s="169"/>
      <c r="W14" s="169"/>
      <c r="X14" s="169"/>
      <c r="Y14" s="169"/>
      <c r="Z14" s="169"/>
      <c r="AA14" s="169"/>
      <c r="AB14" s="169"/>
      <c r="AC14" s="169"/>
      <c r="AD14" s="169"/>
      <c r="AE14" s="169"/>
      <c r="AF14" s="169"/>
      <c r="AG14" s="169"/>
      <c r="AH14" s="169"/>
      <c r="AI14" s="169"/>
      <c r="AJ14" s="169"/>
      <c r="AK14" s="169"/>
      <c r="AL14" s="169"/>
      <c r="AM14" s="169"/>
      <c r="AN14" s="169"/>
      <c r="AO14" s="169"/>
      <c r="AP14" s="169"/>
      <c r="AQ14" s="169"/>
      <c r="AR14" s="169"/>
      <c r="AS14" s="168"/>
      <c r="AT14" s="478"/>
      <c r="AU14" s="368"/>
      <c r="AV14" s="540"/>
      <c r="AW14" s="368"/>
      <c r="AX14" s="541"/>
      <c r="AY14" s="34"/>
      <c r="BA14" s="189" t="str">
        <f t="shared" si="0"/>
        <v/>
      </c>
      <c r="BB14" s="465"/>
      <c r="BC14" s="465"/>
      <c r="BD14" s="465"/>
      <c r="BE14" s="465" t="str">
        <f t="shared" si="1"/>
        <v/>
      </c>
    </row>
    <row r="15" spans="1:58" ht="15" customHeight="1">
      <c r="A15" s="28"/>
      <c r="B15" s="646" t="str">
        <f>IF(NOT(ISBLANK(J15)),MAX(B$5:B14)+1,"")</f>
        <v/>
      </c>
      <c r="C15" s="647"/>
      <c r="D15" s="166"/>
      <c r="E15" s="116"/>
      <c r="F15" s="116"/>
      <c r="G15" s="116"/>
      <c r="H15" s="116"/>
      <c r="I15" s="167"/>
      <c r="J15" s="168"/>
      <c r="K15" s="713"/>
      <c r="L15" s="713"/>
      <c r="M15" s="713"/>
      <c r="N15" s="713"/>
      <c r="O15" s="713"/>
      <c r="P15" s="713"/>
      <c r="Q15" s="713"/>
      <c r="R15" s="543"/>
      <c r="S15" s="168"/>
      <c r="T15" s="169"/>
      <c r="U15" s="169"/>
      <c r="V15" s="169"/>
      <c r="W15" s="169"/>
      <c r="X15" s="169"/>
      <c r="Y15" s="169"/>
      <c r="Z15" s="169"/>
      <c r="AA15" s="169"/>
      <c r="AB15" s="169"/>
      <c r="AC15" s="169"/>
      <c r="AD15" s="169"/>
      <c r="AE15" s="169"/>
      <c r="AF15" s="169"/>
      <c r="AG15" s="169"/>
      <c r="AH15" s="169"/>
      <c r="AI15" s="169"/>
      <c r="AJ15" s="169"/>
      <c r="AK15" s="169"/>
      <c r="AL15" s="169"/>
      <c r="AM15" s="169"/>
      <c r="AN15" s="169"/>
      <c r="AO15" s="169"/>
      <c r="AP15" s="169"/>
      <c r="AQ15" s="169"/>
      <c r="AR15" s="169"/>
      <c r="AS15" s="168"/>
      <c r="AT15" s="478"/>
      <c r="AU15" s="368"/>
      <c r="AV15" s="540"/>
      <c r="AW15" s="368"/>
      <c r="AX15" s="541"/>
      <c r="AY15" s="34"/>
      <c r="BA15" s="465" t="str">
        <f t="shared" si="0"/>
        <v/>
      </c>
      <c r="BB15" s="465"/>
      <c r="BC15" s="465"/>
      <c r="BD15" s="465"/>
      <c r="BE15" s="465" t="str">
        <f t="shared" si="1"/>
        <v/>
      </c>
    </row>
    <row r="16" spans="1:58" ht="15" customHeight="1">
      <c r="A16" s="28"/>
      <c r="B16" s="646" t="str">
        <f>IF(NOT(ISBLANK(J16)),MAX(B$5:B15)+1,"")</f>
        <v/>
      </c>
      <c r="C16" s="647"/>
      <c r="D16" s="166"/>
      <c r="E16" s="116"/>
      <c r="F16" s="116"/>
      <c r="G16" s="116"/>
      <c r="H16" s="116"/>
      <c r="I16" s="167"/>
      <c r="J16" s="168"/>
      <c r="K16" s="713"/>
      <c r="L16" s="713"/>
      <c r="M16" s="713"/>
      <c r="N16" s="713"/>
      <c r="O16" s="713"/>
      <c r="P16" s="713"/>
      <c r="Q16" s="713"/>
      <c r="R16" s="543"/>
      <c r="S16" s="168"/>
      <c r="T16" s="169"/>
      <c r="U16" s="169"/>
      <c r="V16" s="169"/>
      <c r="W16" s="169"/>
      <c r="X16" s="169"/>
      <c r="Y16" s="169"/>
      <c r="Z16" s="169"/>
      <c r="AA16" s="169"/>
      <c r="AB16" s="169"/>
      <c r="AC16" s="169"/>
      <c r="AD16" s="169"/>
      <c r="AE16" s="169"/>
      <c r="AF16" s="169"/>
      <c r="AG16" s="169"/>
      <c r="AH16" s="169"/>
      <c r="AI16" s="169"/>
      <c r="AJ16" s="169"/>
      <c r="AK16" s="169"/>
      <c r="AL16" s="169"/>
      <c r="AM16" s="169"/>
      <c r="AN16" s="169"/>
      <c r="AO16" s="169"/>
      <c r="AP16" s="169"/>
      <c r="AQ16" s="169"/>
      <c r="AR16" s="169"/>
      <c r="AS16" s="168"/>
      <c r="AT16" s="478"/>
      <c r="AU16" s="368"/>
      <c r="AV16" s="540"/>
      <c r="AW16" s="368"/>
      <c r="AX16" s="541"/>
      <c r="AY16" s="34"/>
      <c r="BA16" s="189" t="str">
        <f t="shared" si="0"/>
        <v/>
      </c>
      <c r="BB16" s="465"/>
      <c r="BC16" s="465"/>
      <c r="BD16" s="465"/>
      <c r="BE16" s="465" t="str">
        <f t="shared" si="1"/>
        <v/>
      </c>
    </row>
    <row r="17" spans="1:57" ht="15" customHeight="1">
      <c r="A17" s="28"/>
      <c r="B17" s="646" t="str">
        <f>IF(NOT(ISBLANK(J17)),MAX(B$5:B16)+1,"")</f>
        <v/>
      </c>
      <c r="C17" s="647"/>
      <c r="D17" s="166"/>
      <c r="E17" s="116"/>
      <c r="F17" s="116"/>
      <c r="G17" s="116"/>
      <c r="H17" s="116"/>
      <c r="I17" s="167"/>
      <c r="J17" s="168"/>
      <c r="K17" s="713"/>
      <c r="L17" s="713"/>
      <c r="M17" s="713"/>
      <c r="N17" s="713"/>
      <c r="O17" s="713"/>
      <c r="P17" s="713"/>
      <c r="Q17" s="713"/>
      <c r="R17" s="543"/>
      <c r="S17" s="168"/>
      <c r="T17" s="169"/>
      <c r="U17" s="169"/>
      <c r="V17" s="169"/>
      <c r="W17" s="169"/>
      <c r="X17" s="169"/>
      <c r="Y17" s="169"/>
      <c r="Z17" s="169"/>
      <c r="AA17" s="169"/>
      <c r="AB17" s="169"/>
      <c r="AC17" s="169"/>
      <c r="AD17" s="169"/>
      <c r="AE17" s="169"/>
      <c r="AF17" s="169"/>
      <c r="AG17" s="169"/>
      <c r="AH17" s="169"/>
      <c r="AI17" s="169"/>
      <c r="AJ17" s="169"/>
      <c r="AK17" s="169"/>
      <c r="AL17" s="169"/>
      <c r="AM17" s="169"/>
      <c r="AN17" s="169"/>
      <c r="AO17" s="169"/>
      <c r="AP17" s="169"/>
      <c r="AQ17" s="169"/>
      <c r="AR17" s="169"/>
      <c r="AS17" s="168"/>
      <c r="AT17" s="478"/>
      <c r="AU17" s="368"/>
      <c r="AV17" s="540"/>
      <c r="AW17" s="368"/>
      <c r="AX17" s="541"/>
      <c r="AY17" s="34"/>
      <c r="BA17" s="189" t="str">
        <f t="shared" si="0"/>
        <v/>
      </c>
      <c r="BB17" s="465"/>
      <c r="BC17" s="465"/>
      <c r="BD17" s="465"/>
      <c r="BE17" s="465" t="str">
        <f t="shared" si="1"/>
        <v/>
      </c>
    </row>
    <row r="18" spans="1:57" ht="15" customHeight="1">
      <c r="A18" s="28"/>
      <c r="B18" s="646" t="str">
        <f>IF(NOT(ISBLANK(J18)),MAX(B$5:B17)+1,"")</f>
        <v/>
      </c>
      <c r="C18" s="647"/>
      <c r="D18" s="166"/>
      <c r="E18" s="116"/>
      <c r="F18" s="116"/>
      <c r="G18" s="116"/>
      <c r="H18" s="116"/>
      <c r="I18" s="167"/>
      <c r="J18" s="168"/>
      <c r="K18" s="713"/>
      <c r="L18" s="713"/>
      <c r="M18" s="713"/>
      <c r="N18" s="713"/>
      <c r="O18" s="713"/>
      <c r="P18" s="713"/>
      <c r="Q18" s="713"/>
      <c r="R18" s="543"/>
      <c r="S18" s="168"/>
      <c r="T18" s="169"/>
      <c r="U18" s="169"/>
      <c r="V18" s="169"/>
      <c r="W18" s="169"/>
      <c r="X18" s="169"/>
      <c r="Y18" s="169"/>
      <c r="Z18" s="169"/>
      <c r="AA18" s="169"/>
      <c r="AB18" s="169"/>
      <c r="AC18" s="169"/>
      <c r="AD18" s="169"/>
      <c r="AE18" s="169"/>
      <c r="AF18" s="169"/>
      <c r="AG18" s="169"/>
      <c r="AH18" s="169"/>
      <c r="AI18" s="169"/>
      <c r="AJ18" s="169"/>
      <c r="AK18" s="169"/>
      <c r="AL18" s="169"/>
      <c r="AM18" s="169"/>
      <c r="AN18" s="169"/>
      <c r="AO18" s="169"/>
      <c r="AP18" s="169"/>
      <c r="AQ18" s="169"/>
      <c r="AR18" s="169"/>
      <c r="AS18" s="168"/>
      <c r="AT18" s="478"/>
      <c r="AU18" s="368"/>
      <c r="AV18" s="540"/>
      <c r="AW18" s="368"/>
      <c r="AX18" s="541"/>
      <c r="AY18" s="34"/>
      <c r="BA18" s="189" t="str">
        <f t="shared" si="0"/>
        <v/>
      </c>
      <c r="BB18" s="465"/>
      <c r="BC18" s="465"/>
      <c r="BD18" s="465"/>
      <c r="BE18" s="465" t="str">
        <f t="shared" si="1"/>
        <v/>
      </c>
    </row>
    <row r="19" spans="1:57" ht="15" customHeight="1">
      <c r="A19" s="28"/>
      <c r="B19" s="646" t="str">
        <f>IF(NOT(ISBLANK(J19)),MAX(B$5:B18)+1,"")</f>
        <v/>
      </c>
      <c r="C19" s="647"/>
      <c r="D19" s="166"/>
      <c r="E19" s="116"/>
      <c r="F19" s="116"/>
      <c r="G19" s="116"/>
      <c r="H19" s="116"/>
      <c r="I19" s="167"/>
      <c r="J19" s="168"/>
      <c r="K19" s="713"/>
      <c r="L19" s="713"/>
      <c r="M19" s="713"/>
      <c r="N19" s="713"/>
      <c r="O19" s="713"/>
      <c r="P19" s="713"/>
      <c r="Q19" s="713"/>
      <c r="R19" s="543"/>
      <c r="S19" s="168"/>
      <c r="T19" s="169"/>
      <c r="U19" s="169"/>
      <c r="V19" s="169"/>
      <c r="W19" s="169"/>
      <c r="X19" s="169"/>
      <c r="Y19" s="169"/>
      <c r="Z19" s="169"/>
      <c r="AA19" s="169"/>
      <c r="AB19" s="169"/>
      <c r="AC19" s="169"/>
      <c r="AD19" s="169"/>
      <c r="AE19" s="169"/>
      <c r="AF19" s="169"/>
      <c r="AG19" s="169"/>
      <c r="AH19" s="169"/>
      <c r="AI19" s="169"/>
      <c r="AJ19" s="169"/>
      <c r="AK19" s="169"/>
      <c r="AL19" s="169"/>
      <c r="AM19" s="169"/>
      <c r="AN19" s="169"/>
      <c r="AO19" s="169"/>
      <c r="AP19" s="169"/>
      <c r="AQ19" s="169"/>
      <c r="AR19" s="169"/>
      <c r="AS19" s="168"/>
      <c r="AT19" s="478"/>
      <c r="AU19" s="368"/>
      <c r="AV19" s="540"/>
      <c r="AW19" s="368"/>
      <c r="AX19" s="541"/>
      <c r="AY19" s="34"/>
      <c r="BA19" s="189" t="str">
        <f t="shared" si="0"/>
        <v/>
      </c>
      <c r="BB19" s="465"/>
      <c r="BC19" s="465"/>
      <c r="BD19" s="465"/>
      <c r="BE19" s="465" t="str">
        <f t="shared" si="1"/>
        <v/>
      </c>
    </row>
    <row r="20" spans="1:57" ht="15" customHeight="1">
      <c r="A20" s="28"/>
      <c r="B20" s="646" t="str">
        <f>IF(NOT(ISBLANK(J20)),MAX(B$5:B19)+1,"")</f>
        <v/>
      </c>
      <c r="C20" s="647"/>
      <c r="D20" s="166"/>
      <c r="E20" s="116"/>
      <c r="F20" s="116"/>
      <c r="G20" s="116"/>
      <c r="H20" s="116"/>
      <c r="I20" s="167"/>
      <c r="J20" s="168"/>
      <c r="K20" s="713"/>
      <c r="L20" s="713"/>
      <c r="M20" s="713"/>
      <c r="N20" s="713"/>
      <c r="O20" s="713"/>
      <c r="P20" s="713"/>
      <c r="Q20" s="713"/>
      <c r="R20" s="543"/>
      <c r="S20" s="168"/>
      <c r="T20" s="169"/>
      <c r="U20" s="169"/>
      <c r="V20" s="169"/>
      <c r="W20" s="169"/>
      <c r="X20" s="169"/>
      <c r="Y20" s="169"/>
      <c r="Z20" s="169"/>
      <c r="AA20" s="169"/>
      <c r="AB20" s="169"/>
      <c r="AC20" s="169"/>
      <c r="AD20" s="169"/>
      <c r="AE20" s="169"/>
      <c r="AF20" s="169"/>
      <c r="AG20" s="169"/>
      <c r="AH20" s="169"/>
      <c r="AI20" s="169"/>
      <c r="AJ20" s="169"/>
      <c r="AK20" s="169"/>
      <c r="AL20" s="169"/>
      <c r="AM20" s="169"/>
      <c r="AN20" s="169"/>
      <c r="AO20" s="169"/>
      <c r="AP20" s="169"/>
      <c r="AQ20" s="169"/>
      <c r="AR20" s="169"/>
      <c r="AS20" s="168"/>
      <c r="AT20" s="478"/>
      <c r="AU20" s="368"/>
      <c r="AV20" s="540"/>
      <c r="AW20" s="368"/>
      <c r="AX20" s="541"/>
      <c r="AY20" s="34"/>
      <c r="BA20" s="189" t="str">
        <f t="shared" si="0"/>
        <v/>
      </c>
      <c r="BB20" s="465"/>
      <c r="BC20" s="465"/>
      <c r="BD20" s="465"/>
      <c r="BE20" s="465" t="str">
        <f t="shared" si="1"/>
        <v/>
      </c>
    </row>
    <row r="21" spans="1:57" ht="15" customHeight="1">
      <c r="A21" s="28"/>
      <c r="B21" s="646" t="str">
        <f>IF(NOT(ISBLANK(J21)),MAX(B$5:B20)+1,"")</f>
        <v/>
      </c>
      <c r="C21" s="647"/>
      <c r="D21" s="166"/>
      <c r="E21" s="116"/>
      <c r="F21" s="116"/>
      <c r="G21" s="116"/>
      <c r="H21" s="116"/>
      <c r="I21" s="167"/>
      <c r="J21" s="168"/>
      <c r="K21" s="713"/>
      <c r="L21" s="713"/>
      <c r="M21" s="713"/>
      <c r="N21" s="713"/>
      <c r="O21" s="713"/>
      <c r="P21" s="713"/>
      <c r="Q21" s="713"/>
      <c r="R21" s="543"/>
      <c r="S21" s="168"/>
      <c r="T21" s="169"/>
      <c r="U21" s="169"/>
      <c r="V21" s="169"/>
      <c r="W21" s="169"/>
      <c r="X21" s="169"/>
      <c r="Y21" s="169"/>
      <c r="Z21" s="169"/>
      <c r="AA21" s="169"/>
      <c r="AB21" s="169"/>
      <c r="AC21" s="169"/>
      <c r="AD21" s="169"/>
      <c r="AE21" s="169"/>
      <c r="AF21" s="169"/>
      <c r="AG21" s="169"/>
      <c r="AH21" s="169"/>
      <c r="AI21" s="169"/>
      <c r="AJ21" s="169"/>
      <c r="AK21" s="169"/>
      <c r="AL21" s="169"/>
      <c r="AM21" s="169"/>
      <c r="AN21" s="169"/>
      <c r="AO21" s="169"/>
      <c r="AP21" s="169"/>
      <c r="AQ21" s="169"/>
      <c r="AR21" s="169"/>
      <c r="AS21" s="168"/>
      <c r="AT21" s="478"/>
      <c r="AU21" s="368"/>
      <c r="AV21" s="540"/>
      <c r="AW21" s="368"/>
      <c r="AX21" s="541"/>
      <c r="AY21" s="34"/>
      <c r="BA21" s="189" t="str">
        <f t="shared" si="0"/>
        <v/>
      </c>
      <c r="BB21" s="465"/>
      <c r="BC21" s="465"/>
      <c r="BD21" s="465"/>
      <c r="BE21" s="465" t="str">
        <f t="shared" si="1"/>
        <v/>
      </c>
    </row>
    <row r="22" spans="1:57" ht="15" customHeight="1">
      <c r="A22" s="28"/>
      <c r="B22" s="646" t="str">
        <f>IF(NOT(ISBLANK(J22)),MAX(B$5:B21)+1,"")</f>
        <v/>
      </c>
      <c r="C22" s="647"/>
      <c r="D22" s="166"/>
      <c r="E22" s="116"/>
      <c r="F22" s="116"/>
      <c r="G22" s="116"/>
      <c r="H22" s="116"/>
      <c r="I22" s="167"/>
      <c r="J22" s="168"/>
      <c r="K22" s="713"/>
      <c r="L22" s="713"/>
      <c r="M22" s="713"/>
      <c r="N22" s="713"/>
      <c r="O22" s="713"/>
      <c r="P22" s="713"/>
      <c r="Q22" s="713"/>
      <c r="R22" s="543"/>
      <c r="S22" s="168"/>
      <c r="T22" s="169"/>
      <c r="U22" s="169"/>
      <c r="V22" s="169"/>
      <c r="W22" s="169"/>
      <c r="X22" s="169"/>
      <c r="Y22" s="169"/>
      <c r="Z22" s="169"/>
      <c r="AA22" s="169"/>
      <c r="AB22" s="169"/>
      <c r="AC22" s="169"/>
      <c r="AD22" s="169"/>
      <c r="AE22" s="169"/>
      <c r="AF22" s="169"/>
      <c r="AG22" s="169"/>
      <c r="AH22" s="169"/>
      <c r="AI22" s="169"/>
      <c r="AJ22" s="169"/>
      <c r="AK22" s="169"/>
      <c r="AL22" s="169"/>
      <c r="AM22" s="169"/>
      <c r="AN22" s="169"/>
      <c r="AO22" s="169"/>
      <c r="AP22" s="169"/>
      <c r="AQ22" s="169"/>
      <c r="AR22" s="169"/>
      <c r="AS22" s="168"/>
      <c r="AT22" s="478"/>
      <c r="AU22" s="368"/>
      <c r="AV22" s="540"/>
      <c r="AW22" s="368"/>
      <c r="AX22" s="541"/>
      <c r="AY22" s="34"/>
      <c r="BA22" s="189" t="str">
        <f t="shared" si="0"/>
        <v/>
      </c>
      <c r="BB22" s="465"/>
      <c r="BC22" s="465"/>
      <c r="BD22" s="465"/>
      <c r="BE22" s="465" t="str">
        <f t="shared" si="1"/>
        <v/>
      </c>
    </row>
    <row r="23" spans="1:57" ht="15" customHeight="1">
      <c r="A23" s="28"/>
      <c r="B23" s="646" t="str">
        <f>IF(NOT(ISBLANK(J23)),MAX(B$5:B22)+1,"")</f>
        <v/>
      </c>
      <c r="C23" s="647"/>
      <c r="D23" s="166"/>
      <c r="E23" s="116"/>
      <c r="F23" s="116"/>
      <c r="G23" s="116"/>
      <c r="H23" s="116"/>
      <c r="I23" s="167"/>
      <c r="J23" s="168"/>
      <c r="K23" s="713"/>
      <c r="L23" s="713"/>
      <c r="M23" s="713"/>
      <c r="N23" s="713"/>
      <c r="O23" s="713"/>
      <c r="P23" s="713"/>
      <c r="Q23" s="713"/>
      <c r="R23" s="543"/>
      <c r="S23" s="168"/>
      <c r="T23" s="169"/>
      <c r="U23" s="169"/>
      <c r="V23" s="169"/>
      <c r="W23" s="169"/>
      <c r="X23" s="169"/>
      <c r="Y23" s="169"/>
      <c r="Z23" s="169"/>
      <c r="AA23" s="169"/>
      <c r="AB23" s="169"/>
      <c r="AC23" s="169"/>
      <c r="AD23" s="169"/>
      <c r="AE23" s="169"/>
      <c r="AF23" s="169"/>
      <c r="AG23" s="169"/>
      <c r="AH23" s="169"/>
      <c r="AI23" s="169"/>
      <c r="AJ23" s="169"/>
      <c r="AK23" s="169"/>
      <c r="AL23" s="169"/>
      <c r="AM23" s="169"/>
      <c r="AN23" s="169"/>
      <c r="AO23" s="169"/>
      <c r="AP23" s="169"/>
      <c r="AQ23" s="169"/>
      <c r="AR23" s="169"/>
      <c r="AS23" s="168"/>
      <c r="AT23" s="478"/>
      <c r="AU23" s="368"/>
      <c r="AV23" s="540"/>
      <c r="AW23" s="368"/>
      <c r="AX23" s="541"/>
      <c r="AY23" s="34"/>
      <c r="BA23" s="189" t="str">
        <f t="shared" si="0"/>
        <v/>
      </c>
      <c r="BB23" s="465"/>
      <c r="BC23" s="465"/>
      <c r="BD23" s="465"/>
      <c r="BE23" s="465" t="str">
        <f t="shared" si="1"/>
        <v/>
      </c>
    </row>
    <row r="24" spans="1:57" ht="15" customHeight="1">
      <c r="A24" s="28"/>
      <c r="B24" s="646" t="str">
        <f>IF(NOT(ISBLANK(J24)),MAX(B$5:B23)+1,"")</f>
        <v/>
      </c>
      <c r="C24" s="647"/>
      <c r="D24" s="166"/>
      <c r="E24" s="116"/>
      <c r="F24" s="116"/>
      <c r="G24" s="116"/>
      <c r="H24" s="116"/>
      <c r="I24" s="167"/>
      <c r="J24" s="168"/>
      <c r="K24" s="713"/>
      <c r="L24" s="713"/>
      <c r="M24" s="713"/>
      <c r="N24" s="713"/>
      <c r="O24" s="713"/>
      <c r="P24" s="713"/>
      <c r="Q24" s="713"/>
      <c r="R24" s="543"/>
      <c r="S24" s="168"/>
      <c r="T24" s="169"/>
      <c r="U24" s="169"/>
      <c r="V24" s="169"/>
      <c r="W24" s="169"/>
      <c r="X24" s="169"/>
      <c r="Y24" s="169"/>
      <c r="Z24" s="169"/>
      <c r="AA24" s="169"/>
      <c r="AB24" s="169"/>
      <c r="AC24" s="169"/>
      <c r="AD24" s="169"/>
      <c r="AE24" s="169"/>
      <c r="AF24" s="169"/>
      <c r="AG24" s="169"/>
      <c r="AH24" s="169"/>
      <c r="AI24" s="169"/>
      <c r="AJ24" s="169"/>
      <c r="AK24" s="169"/>
      <c r="AL24" s="169"/>
      <c r="AM24" s="169"/>
      <c r="AN24" s="169"/>
      <c r="AO24" s="169"/>
      <c r="AP24" s="169"/>
      <c r="AQ24" s="169"/>
      <c r="AR24" s="169"/>
      <c r="AS24" s="168"/>
      <c r="AT24" s="478"/>
      <c r="AU24" s="368"/>
      <c r="AV24" s="540"/>
      <c r="AW24" s="368"/>
      <c r="AX24" s="541"/>
      <c r="AY24" s="34"/>
      <c r="BA24" s="189" t="str">
        <f t="shared" si="0"/>
        <v/>
      </c>
      <c r="BB24" s="465"/>
      <c r="BC24" s="465"/>
      <c r="BD24" s="465"/>
      <c r="BE24" s="465" t="str">
        <f t="shared" si="1"/>
        <v/>
      </c>
    </row>
    <row r="25" spans="1:57" ht="15" customHeight="1">
      <c r="A25" s="28"/>
      <c r="B25" s="646" t="str">
        <f>IF(NOT(ISBLANK(J25)),MAX(B$5:B24)+1,"")</f>
        <v/>
      </c>
      <c r="C25" s="647"/>
      <c r="D25" s="166"/>
      <c r="E25" s="116"/>
      <c r="F25" s="116"/>
      <c r="G25" s="116"/>
      <c r="H25" s="116"/>
      <c r="I25" s="167"/>
      <c r="J25" s="168"/>
      <c r="K25" s="713"/>
      <c r="L25" s="713"/>
      <c r="M25" s="713"/>
      <c r="N25" s="713"/>
      <c r="O25" s="713"/>
      <c r="P25" s="713"/>
      <c r="Q25" s="713"/>
      <c r="R25" s="543"/>
      <c r="S25" s="168"/>
      <c r="T25" s="169"/>
      <c r="U25" s="169"/>
      <c r="V25" s="169"/>
      <c r="W25" s="169"/>
      <c r="X25" s="169"/>
      <c r="Y25" s="169"/>
      <c r="Z25" s="169"/>
      <c r="AA25" s="169"/>
      <c r="AB25" s="169"/>
      <c r="AC25" s="169"/>
      <c r="AD25" s="169"/>
      <c r="AE25" s="169"/>
      <c r="AF25" s="169"/>
      <c r="AG25" s="169"/>
      <c r="AH25" s="169"/>
      <c r="AI25" s="169"/>
      <c r="AJ25" s="169"/>
      <c r="AK25" s="169"/>
      <c r="AL25" s="169"/>
      <c r="AM25" s="169"/>
      <c r="AN25" s="169"/>
      <c r="AO25" s="169"/>
      <c r="AP25" s="169"/>
      <c r="AQ25" s="169"/>
      <c r="AR25" s="169"/>
      <c r="AS25" s="168"/>
      <c r="AT25" s="478"/>
      <c r="AU25" s="368"/>
      <c r="AV25" s="540"/>
      <c r="AW25" s="368"/>
      <c r="AX25" s="541"/>
      <c r="AY25" s="34"/>
      <c r="BA25" s="189" t="str">
        <f t="shared" si="0"/>
        <v/>
      </c>
      <c r="BB25" s="465"/>
      <c r="BC25" s="465"/>
      <c r="BD25" s="465"/>
      <c r="BE25" s="465" t="str">
        <f t="shared" si="1"/>
        <v/>
      </c>
    </row>
    <row r="26" spans="1:57" ht="15" customHeight="1">
      <c r="A26" s="28"/>
      <c r="B26" s="646" t="str">
        <f>IF(NOT(ISBLANK(J26)),MAX(B$5:B25)+1,"")</f>
        <v/>
      </c>
      <c r="C26" s="647"/>
      <c r="D26" s="166"/>
      <c r="E26" s="116"/>
      <c r="F26" s="116"/>
      <c r="G26" s="116"/>
      <c r="H26" s="116"/>
      <c r="I26" s="167"/>
      <c r="J26" s="168"/>
      <c r="K26" s="713"/>
      <c r="L26" s="713"/>
      <c r="M26" s="713"/>
      <c r="N26" s="713"/>
      <c r="O26" s="713"/>
      <c r="P26" s="713"/>
      <c r="Q26" s="713"/>
      <c r="R26" s="543"/>
      <c r="S26" s="168"/>
      <c r="T26" s="169"/>
      <c r="U26" s="169"/>
      <c r="V26" s="169"/>
      <c r="W26" s="169"/>
      <c r="X26" s="169"/>
      <c r="Y26" s="169"/>
      <c r="Z26" s="169"/>
      <c r="AA26" s="169"/>
      <c r="AB26" s="169"/>
      <c r="AC26" s="169"/>
      <c r="AD26" s="169"/>
      <c r="AE26" s="169"/>
      <c r="AF26" s="169"/>
      <c r="AG26" s="169"/>
      <c r="AH26" s="169"/>
      <c r="AI26" s="169"/>
      <c r="AJ26" s="169"/>
      <c r="AK26" s="169"/>
      <c r="AL26" s="169"/>
      <c r="AM26" s="169"/>
      <c r="AN26" s="169"/>
      <c r="AO26" s="169"/>
      <c r="AP26" s="169"/>
      <c r="AQ26" s="169"/>
      <c r="AR26" s="169"/>
      <c r="AS26" s="168"/>
      <c r="AT26" s="478"/>
      <c r="AU26" s="368"/>
      <c r="AV26" s="540"/>
      <c r="AW26" s="368"/>
      <c r="AX26" s="541"/>
      <c r="AY26" s="34"/>
      <c r="BA26" s="189" t="str">
        <f t="shared" si="0"/>
        <v/>
      </c>
      <c r="BB26" s="465"/>
      <c r="BC26" s="465"/>
      <c r="BD26" s="465"/>
      <c r="BE26" s="465" t="str">
        <f t="shared" si="1"/>
        <v/>
      </c>
    </row>
    <row r="27" spans="1:57" ht="15" customHeight="1">
      <c r="A27" s="28"/>
      <c r="B27" s="646" t="str">
        <f>IF(NOT(ISBLANK(J27)),MAX(B$5:B26)+1,"")</f>
        <v/>
      </c>
      <c r="C27" s="647"/>
      <c r="D27" s="166"/>
      <c r="E27" s="116"/>
      <c r="F27" s="116"/>
      <c r="G27" s="116"/>
      <c r="H27" s="116"/>
      <c r="I27" s="167"/>
      <c r="J27" s="168"/>
      <c r="K27" s="713"/>
      <c r="L27" s="713"/>
      <c r="M27" s="713"/>
      <c r="N27" s="713"/>
      <c r="O27" s="713"/>
      <c r="P27" s="713"/>
      <c r="Q27" s="713"/>
      <c r="R27" s="543"/>
      <c r="S27" s="168"/>
      <c r="T27" s="169"/>
      <c r="U27" s="169"/>
      <c r="V27" s="169"/>
      <c r="W27" s="169"/>
      <c r="X27" s="169"/>
      <c r="Y27" s="169"/>
      <c r="Z27" s="169"/>
      <c r="AA27" s="169"/>
      <c r="AB27" s="169"/>
      <c r="AC27" s="169"/>
      <c r="AD27" s="169"/>
      <c r="AE27" s="169"/>
      <c r="AF27" s="169"/>
      <c r="AG27" s="169"/>
      <c r="AH27" s="169"/>
      <c r="AI27" s="169"/>
      <c r="AJ27" s="169"/>
      <c r="AK27" s="169"/>
      <c r="AL27" s="169"/>
      <c r="AM27" s="169"/>
      <c r="AN27" s="169"/>
      <c r="AO27" s="169"/>
      <c r="AP27" s="169"/>
      <c r="AQ27" s="169"/>
      <c r="AR27" s="169"/>
      <c r="AS27" s="168"/>
      <c r="AT27" s="478"/>
      <c r="AU27" s="368"/>
      <c r="AV27" s="540"/>
      <c r="AW27" s="368"/>
      <c r="AX27" s="541"/>
      <c r="AY27" s="34"/>
      <c r="BA27" s="189" t="str">
        <f t="shared" si="0"/>
        <v/>
      </c>
      <c r="BB27" s="465"/>
      <c r="BC27" s="465"/>
      <c r="BD27" s="465"/>
      <c r="BE27" s="465" t="str">
        <f t="shared" si="1"/>
        <v/>
      </c>
    </row>
    <row r="28" spans="1:57" ht="15" customHeight="1">
      <c r="A28" s="28"/>
      <c r="B28" s="646" t="str">
        <f>IF(NOT(ISBLANK(J28)),MAX(B$5:B27)+1,"")</f>
        <v/>
      </c>
      <c r="C28" s="647"/>
      <c r="D28" s="166"/>
      <c r="E28" s="116"/>
      <c r="F28" s="116"/>
      <c r="G28" s="116"/>
      <c r="H28" s="116"/>
      <c r="I28" s="167"/>
      <c r="J28" s="168"/>
      <c r="K28" s="713"/>
      <c r="L28" s="713"/>
      <c r="M28" s="713"/>
      <c r="N28" s="713"/>
      <c r="O28" s="713"/>
      <c r="P28" s="713"/>
      <c r="Q28" s="713"/>
      <c r="R28" s="543"/>
      <c r="S28" s="168"/>
      <c r="T28" s="169"/>
      <c r="U28" s="169"/>
      <c r="V28" s="169"/>
      <c r="W28" s="169"/>
      <c r="X28" s="169"/>
      <c r="Y28" s="169"/>
      <c r="Z28" s="169"/>
      <c r="AA28" s="169"/>
      <c r="AB28" s="169"/>
      <c r="AC28" s="169"/>
      <c r="AD28" s="169"/>
      <c r="AE28" s="169"/>
      <c r="AF28" s="169"/>
      <c r="AG28" s="169"/>
      <c r="AH28" s="169"/>
      <c r="AI28" s="169"/>
      <c r="AJ28" s="169"/>
      <c r="AK28" s="169"/>
      <c r="AL28" s="169"/>
      <c r="AM28" s="169"/>
      <c r="AN28" s="169"/>
      <c r="AO28" s="169"/>
      <c r="AP28" s="169"/>
      <c r="AQ28" s="169"/>
      <c r="AR28" s="169"/>
      <c r="AS28" s="168"/>
      <c r="AT28" s="478"/>
      <c r="AU28" s="368"/>
      <c r="AV28" s="540"/>
      <c r="AW28" s="368"/>
      <c r="AX28" s="541"/>
      <c r="AY28" s="34"/>
      <c r="BA28" s="4" t="str">
        <f t="shared" si="0"/>
        <v/>
      </c>
      <c r="BB28" s="465"/>
      <c r="BC28" s="465"/>
      <c r="BD28" s="465"/>
      <c r="BE28" s="465" t="str">
        <f t="shared" si="1"/>
        <v/>
      </c>
    </row>
    <row r="29" spans="1:57" ht="15" customHeight="1">
      <c r="A29" s="28"/>
      <c r="B29" s="646" t="str">
        <f>IF(NOT(ISBLANK(J29)),MAX(B$5:B28)+1,"")</f>
        <v/>
      </c>
      <c r="C29" s="647"/>
      <c r="D29" s="166"/>
      <c r="E29" s="116"/>
      <c r="F29" s="116"/>
      <c r="G29" s="116"/>
      <c r="H29" s="116"/>
      <c r="I29" s="167"/>
      <c r="J29" s="168"/>
      <c r="K29" s="713"/>
      <c r="L29" s="713"/>
      <c r="M29" s="713"/>
      <c r="N29" s="713"/>
      <c r="O29" s="713"/>
      <c r="P29" s="713"/>
      <c r="Q29" s="713"/>
      <c r="R29" s="543"/>
      <c r="S29" s="168"/>
      <c r="T29" s="169"/>
      <c r="U29" s="169"/>
      <c r="V29" s="169"/>
      <c r="W29" s="169"/>
      <c r="X29" s="169"/>
      <c r="Y29" s="169"/>
      <c r="Z29" s="169"/>
      <c r="AA29" s="169"/>
      <c r="AB29" s="169"/>
      <c r="AC29" s="169"/>
      <c r="AD29" s="169"/>
      <c r="AE29" s="169"/>
      <c r="AF29" s="169"/>
      <c r="AG29" s="169"/>
      <c r="AH29" s="169"/>
      <c r="AI29" s="169"/>
      <c r="AJ29" s="169"/>
      <c r="AK29" s="169"/>
      <c r="AL29" s="169"/>
      <c r="AM29" s="169"/>
      <c r="AN29" s="169"/>
      <c r="AO29" s="169"/>
      <c r="AP29" s="169"/>
      <c r="AQ29" s="169"/>
      <c r="AR29" s="169"/>
      <c r="AS29" s="168"/>
      <c r="AT29" s="478"/>
      <c r="AU29" s="368"/>
      <c r="AV29" s="540"/>
      <c r="AW29" s="368"/>
      <c r="AX29" s="541"/>
      <c r="AY29" s="34"/>
      <c r="BA29" s="465" t="str">
        <f t="shared" si="0"/>
        <v/>
      </c>
      <c r="BB29" s="465"/>
      <c r="BC29" s="465"/>
      <c r="BD29" s="465"/>
      <c r="BE29" s="465" t="str">
        <f t="shared" si="1"/>
        <v/>
      </c>
    </row>
    <row r="30" spans="1:57" ht="15" customHeight="1">
      <c r="A30" s="28"/>
      <c r="B30" s="646" t="str">
        <f>IF(NOT(ISBLANK(J30)),MAX(B$5:B29)+1,"")</f>
        <v/>
      </c>
      <c r="C30" s="647"/>
      <c r="D30" s="166"/>
      <c r="E30" s="116"/>
      <c r="F30" s="116"/>
      <c r="G30" s="116"/>
      <c r="H30" s="116"/>
      <c r="I30" s="167"/>
      <c r="J30" s="168"/>
      <c r="K30" s="713"/>
      <c r="L30" s="713"/>
      <c r="M30" s="713"/>
      <c r="N30" s="713"/>
      <c r="O30" s="713"/>
      <c r="P30" s="713"/>
      <c r="Q30" s="713"/>
      <c r="R30" s="543"/>
      <c r="S30" s="168"/>
      <c r="T30" s="169"/>
      <c r="U30" s="169"/>
      <c r="V30" s="169"/>
      <c r="W30" s="169"/>
      <c r="X30" s="169"/>
      <c r="Y30" s="169"/>
      <c r="Z30" s="169"/>
      <c r="AA30" s="169"/>
      <c r="AB30" s="169"/>
      <c r="AC30" s="169"/>
      <c r="AD30" s="169"/>
      <c r="AE30" s="169"/>
      <c r="AF30" s="169"/>
      <c r="AG30" s="169"/>
      <c r="AH30" s="169"/>
      <c r="AI30" s="169"/>
      <c r="AJ30" s="169"/>
      <c r="AK30" s="169"/>
      <c r="AL30" s="169"/>
      <c r="AM30" s="169"/>
      <c r="AN30" s="169"/>
      <c r="AO30" s="169"/>
      <c r="AP30" s="169"/>
      <c r="AQ30" s="169"/>
      <c r="AR30" s="169"/>
      <c r="AS30" s="168"/>
      <c r="AT30" s="478"/>
      <c r="AU30" s="368"/>
      <c r="AV30" s="540"/>
      <c r="AW30" s="368"/>
      <c r="AX30" s="541"/>
      <c r="AY30" s="34"/>
      <c r="BA30" s="465" t="str">
        <f t="shared" si="0"/>
        <v/>
      </c>
      <c r="BB30" s="465"/>
      <c r="BC30" s="465"/>
      <c r="BD30" s="465"/>
      <c r="BE30" s="465" t="str">
        <f t="shared" si="1"/>
        <v/>
      </c>
    </row>
    <row r="31" spans="1:57" ht="15" customHeight="1">
      <c r="A31" s="28"/>
      <c r="B31" s="646" t="str">
        <f>IF(NOT(ISBLANK(J31)),MAX(B$5:B30)+1,"")</f>
        <v/>
      </c>
      <c r="C31" s="647"/>
      <c r="D31" s="166"/>
      <c r="E31" s="116"/>
      <c r="F31" s="116"/>
      <c r="G31" s="116"/>
      <c r="H31" s="116"/>
      <c r="I31" s="167"/>
      <c r="J31" s="168"/>
      <c r="K31" s="713"/>
      <c r="L31" s="713"/>
      <c r="M31" s="713"/>
      <c r="N31" s="713"/>
      <c r="O31" s="713"/>
      <c r="P31" s="713"/>
      <c r="Q31" s="713"/>
      <c r="R31" s="543"/>
      <c r="S31" s="168"/>
      <c r="T31" s="169"/>
      <c r="U31" s="169"/>
      <c r="V31" s="169"/>
      <c r="W31" s="169"/>
      <c r="X31" s="169"/>
      <c r="Y31" s="169"/>
      <c r="Z31" s="169"/>
      <c r="AA31" s="169"/>
      <c r="AB31" s="169"/>
      <c r="AC31" s="169"/>
      <c r="AD31" s="169"/>
      <c r="AE31" s="169"/>
      <c r="AF31" s="169"/>
      <c r="AG31" s="169"/>
      <c r="AH31" s="169"/>
      <c r="AI31" s="169"/>
      <c r="AJ31" s="169"/>
      <c r="AK31" s="169"/>
      <c r="AL31" s="169"/>
      <c r="AM31" s="169"/>
      <c r="AN31" s="169"/>
      <c r="AO31" s="169"/>
      <c r="AP31" s="169"/>
      <c r="AQ31" s="169"/>
      <c r="AR31" s="169"/>
      <c r="AS31" s="168"/>
      <c r="AT31" s="478"/>
      <c r="AU31" s="368"/>
      <c r="AV31" s="540"/>
      <c r="AW31" s="368"/>
      <c r="AX31" s="541"/>
      <c r="AY31" s="34"/>
      <c r="BA31" s="465" t="str">
        <f t="shared" si="0"/>
        <v/>
      </c>
      <c r="BB31" s="465"/>
      <c r="BC31" s="465"/>
      <c r="BD31" s="465"/>
      <c r="BE31" s="465" t="str">
        <f t="shared" si="1"/>
        <v/>
      </c>
    </row>
    <row r="32" spans="1:57" ht="15" customHeight="1">
      <c r="A32" s="28"/>
      <c r="B32" s="646" t="str">
        <f>IF(NOT(ISBLANK(J32)),MAX(B$5:B31)+1,"")</f>
        <v/>
      </c>
      <c r="C32" s="647"/>
      <c r="D32" s="166"/>
      <c r="E32" s="116"/>
      <c r="F32" s="116"/>
      <c r="G32" s="116"/>
      <c r="H32" s="116"/>
      <c r="I32" s="167"/>
      <c r="J32" s="168"/>
      <c r="K32" s="713"/>
      <c r="L32" s="713"/>
      <c r="M32" s="713"/>
      <c r="N32" s="713"/>
      <c r="O32" s="713"/>
      <c r="P32" s="713"/>
      <c r="Q32" s="713"/>
      <c r="R32" s="543"/>
      <c r="S32" s="168"/>
      <c r="T32" s="169"/>
      <c r="U32" s="169"/>
      <c r="V32" s="169"/>
      <c r="W32" s="169"/>
      <c r="X32" s="169"/>
      <c r="Y32" s="169"/>
      <c r="Z32" s="169"/>
      <c r="AA32" s="169"/>
      <c r="AB32" s="169"/>
      <c r="AC32" s="169"/>
      <c r="AD32" s="169"/>
      <c r="AE32" s="169"/>
      <c r="AF32" s="169"/>
      <c r="AG32" s="169"/>
      <c r="AH32" s="169"/>
      <c r="AI32" s="169"/>
      <c r="AJ32" s="169"/>
      <c r="AK32" s="169"/>
      <c r="AL32" s="169"/>
      <c r="AM32" s="169"/>
      <c r="AN32" s="169"/>
      <c r="AO32" s="169"/>
      <c r="AP32" s="169"/>
      <c r="AQ32" s="169"/>
      <c r="AR32" s="169"/>
      <c r="AS32" s="168"/>
      <c r="AT32" s="478"/>
      <c r="AU32" s="368"/>
      <c r="AV32" s="540"/>
      <c r="AW32" s="368"/>
      <c r="AX32" s="541"/>
      <c r="AY32" s="34"/>
      <c r="BA32" s="465" t="str">
        <f t="shared" si="0"/>
        <v/>
      </c>
      <c r="BB32" s="465"/>
      <c r="BC32" s="465"/>
      <c r="BD32" s="465"/>
      <c r="BE32" s="465" t="str">
        <f t="shared" si="1"/>
        <v/>
      </c>
    </row>
    <row r="33" spans="1:53" ht="15" customHeight="1" thickBot="1">
      <c r="A33" s="37"/>
      <c r="B33" s="38"/>
      <c r="C33" s="38"/>
      <c r="D33" s="539"/>
      <c r="E33" s="539"/>
      <c r="F33" s="539"/>
      <c r="G33" s="539"/>
      <c r="H33" s="539"/>
      <c r="I33" s="539"/>
      <c r="J33" s="170"/>
      <c r="K33" s="170"/>
      <c r="L33" s="170"/>
      <c r="M33" s="170"/>
      <c r="N33" s="170"/>
      <c r="O33" s="170"/>
      <c r="P33" s="170"/>
      <c r="Q33" s="171"/>
      <c r="R33" s="171"/>
      <c r="S33" s="171"/>
      <c r="T33" s="171"/>
      <c r="U33" s="171"/>
      <c r="V33" s="171"/>
      <c r="W33" s="171"/>
      <c r="X33" s="171"/>
      <c r="Y33" s="171"/>
      <c r="Z33" s="171"/>
      <c r="AA33" s="171"/>
      <c r="AB33" s="171"/>
      <c r="AC33" s="171"/>
      <c r="AD33" s="171"/>
      <c r="AE33" s="171"/>
      <c r="AF33" s="171"/>
      <c r="AG33" s="171"/>
      <c r="AH33" s="171"/>
      <c r="AI33" s="171"/>
      <c r="AJ33" s="171"/>
      <c r="AK33" s="542"/>
      <c r="AL33" s="542"/>
      <c r="AM33" s="542"/>
      <c r="AN33" s="542"/>
      <c r="AO33" s="171"/>
      <c r="AP33" s="171"/>
      <c r="AQ33" s="171"/>
      <c r="AR33" s="171"/>
      <c r="AS33" s="171"/>
      <c r="AT33" s="171"/>
      <c r="AU33" s="171"/>
      <c r="AV33" s="171"/>
      <c r="AW33" s="171"/>
      <c r="AX33" s="171"/>
      <c r="AY33" s="39"/>
      <c r="BA33" s="31" t="str">
        <f>IF(B33&lt;&gt;"",AI33&amp;AK33&amp;AM33,"")</f>
        <v/>
      </c>
    </row>
  </sheetData>
  <mergeCells count="20">
    <mergeCell ref="F1:W2"/>
    <mergeCell ref="X1:Z2"/>
    <mergeCell ref="AA1:AN2"/>
    <mergeCell ref="B4:C4"/>
    <mergeCell ref="B11:C11"/>
    <mergeCell ref="B9:C9"/>
    <mergeCell ref="B10:C10"/>
    <mergeCell ref="B7:C7"/>
    <mergeCell ref="B8:C8"/>
    <mergeCell ref="B5:C5"/>
    <mergeCell ref="B6:C6"/>
    <mergeCell ref="A1:E2"/>
    <mergeCell ref="AT1:AU1"/>
    <mergeCell ref="AV1:AY1"/>
    <mergeCell ref="AT2:AU2"/>
    <mergeCell ref="AV2:AY2"/>
    <mergeCell ref="AO1:AP1"/>
    <mergeCell ref="AQ1:AS1"/>
    <mergeCell ref="AO2:AP2"/>
    <mergeCell ref="AQ2:AS2"/>
  </mergeCells>
  <phoneticPr fontId="1"/>
  <dataValidations count="2">
    <dataValidation imeMode="hiragana" allowBlank="1" showInputMessage="1" showErrorMessage="1" sqref="T9:T11 U8:W8 S5:AF6 J5:J7 J12:T33 AO33 S7:T7 U9:AF33 J8:S11"/>
    <dataValidation imeMode="disabled" allowBlank="1" showInputMessage="1" showErrorMessage="1" sqref="AI33 B5:C32 AK33:AM33 AX5:AX7 AS5:AU32 AV6:AV32 AW5:AW32"/>
  </dataValidation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G1232"/>
  <sheetViews>
    <sheetView topLeftCell="A781" workbookViewId="0">
      <selection activeCell="X814" sqref="X814"/>
    </sheetView>
  </sheetViews>
  <sheetFormatPr defaultColWidth="2.7109375" defaultRowHeight="15" customHeight="1"/>
  <cols>
    <col min="1" max="1" width="2.7109375" style="87"/>
    <col min="2" max="2" width="2.7109375" style="87" customWidth="1"/>
    <col min="3" max="13" width="2.7109375" style="87"/>
    <col min="14" max="14" width="2.7109375" style="87" customWidth="1"/>
    <col min="15" max="53" width="2.7109375" style="87"/>
    <col min="54" max="54" width="3" style="95" bestFit="1" customWidth="1"/>
    <col min="55" max="57" width="2.7109375" style="87"/>
    <col min="58" max="58" width="2.7109375" style="95"/>
    <col min="59" max="60" width="2.7109375" style="95" customWidth="1"/>
    <col min="61" max="96" width="2.7109375" style="95"/>
    <col min="97" max="16384" width="2.7109375" style="87"/>
  </cols>
  <sheetData>
    <row r="1" spans="1:111" s="84" customFormat="1" ht="18" customHeight="1">
      <c r="A1" s="1695" t="s">
        <v>13</v>
      </c>
      <c r="B1" s="1696"/>
      <c r="C1" s="1696"/>
      <c r="D1" s="1696"/>
      <c r="E1" s="1697"/>
      <c r="F1" s="1675" t="str">
        <f>IF(NOT(ISBLANK(表紙!N16)),表紙!N16,"")</f>
        <v>金型保守計画（改業務情報管理システム）</v>
      </c>
      <c r="G1" s="1676"/>
      <c r="H1" s="1676"/>
      <c r="I1" s="1676"/>
      <c r="J1" s="1676"/>
      <c r="K1" s="1676"/>
      <c r="L1" s="1676"/>
      <c r="M1" s="1676"/>
      <c r="N1" s="1676"/>
      <c r="O1" s="1676"/>
      <c r="P1" s="1676"/>
      <c r="Q1" s="1676"/>
      <c r="R1" s="1676"/>
      <c r="S1" s="1676"/>
      <c r="T1" s="1676"/>
      <c r="U1" s="1676"/>
      <c r="V1" s="1676"/>
      <c r="W1" s="1676"/>
      <c r="X1" s="1821"/>
      <c r="Y1" s="1823" t="s">
        <v>29</v>
      </c>
      <c r="Z1" s="1824"/>
      <c r="AA1" s="1824"/>
      <c r="AB1" s="1827" t="s">
        <v>58</v>
      </c>
      <c r="AC1" s="1828"/>
      <c r="AD1" s="1828"/>
      <c r="AE1" s="1828"/>
      <c r="AF1" s="1828"/>
      <c r="AG1" s="1828"/>
      <c r="AH1" s="1828"/>
      <c r="AI1" s="1828"/>
      <c r="AJ1" s="1828"/>
      <c r="AK1" s="1828"/>
      <c r="AL1" s="1828"/>
      <c r="AM1" s="1828"/>
      <c r="AN1" s="1828"/>
      <c r="AO1" s="1831" t="s">
        <v>11</v>
      </c>
      <c r="AP1" s="1832"/>
      <c r="AQ1" s="1833" t="str">
        <f>IF(更新履歴!AQ1&lt;&gt;"",更新履歴!AQ1,"")</f>
        <v>采野</v>
      </c>
      <c r="AR1" s="1833"/>
      <c r="AS1" s="1834"/>
      <c r="AT1" s="1815" t="s">
        <v>30</v>
      </c>
      <c r="AU1" s="1633"/>
      <c r="AV1" s="1816">
        <f>IF(更新履歴!AV1&lt;&gt;"",更新履歴!AV1,"")</f>
        <v>44580</v>
      </c>
      <c r="AW1" s="1816"/>
      <c r="AX1" s="1816"/>
      <c r="AY1" s="1817"/>
      <c r="BB1" s="98"/>
      <c r="BF1" s="98"/>
      <c r="BG1" s="98"/>
      <c r="BH1" s="235" t="str">
        <f>"「"&amp;A72&amp;" "&amp;C72&amp;"」"</f>
        <v>「4. ログ出力処理」</v>
      </c>
      <c r="BI1" s="98"/>
      <c r="BJ1" s="98"/>
      <c r="BK1" s="98"/>
      <c r="BL1" s="98"/>
      <c r="BM1" s="98"/>
      <c r="BN1" s="98"/>
      <c r="BO1" s="98"/>
      <c r="BP1" s="98"/>
      <c r="BQ1" s="98"/>
      <c r="BR1" s="235" t="str">
        <f>"「"&amp;$A$359&amp;" "&amp;$C$359&amp;"」"</f>
        <v>「21. 部品番号マスタ表示処理(upk-common BuhinNoCombobox)」</v>
      </c>
      <c r="BS1" s="640"/>
      <c r="BT1" s="640"/>
      <c r="BU1" s="640"/>
      <c r="BV1" s="640"/>
      <c r="BW1" s="640"/>
      <c r="BX1" s="640"/>
      <c r="BY1" s="640"/>
      <c r="BZ1" s="640"/>
      <c r="CA1" s="640"/>
      <c r="CB1" s="235" t="str">
        <f>"「"&amp;$A$586&amp;" "&amp;$C$586&amp;"」"</f>
        <v>「31. 間休コードマスタ表示処理」</v>
      </c>
      <c r="CC1" s="640"/>
      <c r="CD1" s="640"/>
      <c r="CE1" s="640"/>
      <c r="CF1" s="640"/>
      <c r="CG1" s="640"/>
      <c r="CH1" s="95"/>
      <c r="CI1" s="640"/>
      <c r="CJ1" s="640"/>
      <c r="CK1" s="640"/>
      <c r="CL1" s="661" t="str">
        <f>"「"&amp;$A$661&amp;" "&amp;$C$661&amp;"」"</f>
        <v>「40. ファンクションキー設定処理」</v>
      </c>
      <c r="CM1" s="640"/>
      <c r="CN1" s="640"/>
      <c r="CO1" s="95"/>
      <c r="CP1" s="95"/>
      <c r="CQ1" s="95"/>
      <c r="CR1" s="94"/>
      <c r="CS1" s="626"/>
      <c r="CT1" s="94"/>
      <c r="CU1" s="94"/>
      <c r="CV1" s="837" t="str">
        <f>"「"&amp;$A$887&amp;" "&amp;$C$887&amp;"」"</f>
        <v>「51. 大日程部品番号マスタ」</v>
      </c>
      <c r="CW1" s="94"/>
      <c r="CX1" s="94"/>
      <c r="CY1" s="94"/>
      <c r="CZ1" s="94"/>
      <c r="DA1" s="94"/>
      <c r="DB1" s="94"/>
      <c r="DC1" s="94"/>
      <c r="DD1" s="94"/>
      <c r="DE1" s="94"/>
    </row>
    <row r="2" spans="1:111" s="84" customFormat="1" ht="18" customHeight="1" thickBot="1">
      <c r="A2" s="1698"/>
      <c r="B2" s="1699"/>
      <c r="C2" s="1699"/>
      <c r="D2" s="1699"/>
      <c r="E2" s="1700"/>
      <c r="F2" s="1677"/>
      <c r="G2" s="1678"/>
      <c r="H2" s="1678"/>
      <c r="I2" s="1678"/>
      <c r="J2" s="1678"/>
      <c r="K2" s="1678"/>
      <c r="L2" s="1678"/>
      <c r="M2" s="1678"/>
      <c r="N2" s="1678"/>
      <c r="O2" s="1678"/>
      <c r="P2" s="1678"/>
      <c r="Q2" s="1678"/>
      <c r="R2" s="1678"/>
      <c r="S2" s="1678"/>
      <c r="T2" s="1678"/>
      <c r="U2" s="1678"/>
      <c r="V2" s="1678"/>
      <c r="W2" s="1678"/>
      <c r="X2" s="1822"/>
      <c r="Y2" s="1825"/>
      <c r="Z2" s="1826"/>
      <c r="AA2" s="1826"/>
      <c r="AB2" s="1829"/>
      <c r="AC2" s="1830"/>
      <c r="AD2" s="1830"/>
      <c r="AE2" s="1830"/>
      <c r="AF2" s="1830"/>
      <c r="AG2" s="1830"/>
      <c r="AH2" s="1830"/>
      <c r="AI2" s="1830"/>
      <c r="AJ2" s="1830"/>
      <c r="AK2" s="1830"/>
      <c r="AL2" s="1830"/>
      <c r="AM2" s="1830"/>
      <c r="AN2" s="1830"/>
      <c r="AO2" s="1835" t="s">
        <v>539</v>
      </c>
      <c r="AP2" s="1836"/>
      <c r="AQ2" s="1837" t="s">
        <v>554</v>
      </c>
      <c r="AR2" s="1838"/>
      <c r="AS2" s="1839"/>
      <c r="AT2" s="1818" t="s">
        <v>31</v>
      </c>
      <c r="AU2" s="1637"/>
      <c r="AV2" s="1819">
        <v>44068</v>
      </c>
      <c r="AW2" s="1819"/>
      <c r="AX2" s="1819"/>
      <c r="AY2" s="1820"/>
      <c r="BB2" s="98"/>
      <c r="BH2" s="235" t="str">
        <f>"「"&amp;A97&amp;" "&amp;C97&amp;"」"</f>
        <v>「5. メインマスタDB接続処理」</v>
      </c>
      <c r="BR2" s="640"/>
      <c r="BT2" s="1042" t="str">
        <f>"「"&amp;$A$365&amp;" "&amp;$E$365&amp;"」"</f>
        <v>「21.3.1. 部品番号マスタデータ取得・設定」</v>
      </c>
      <c r="BU2" s="640"/>
      <c r="BV2" s="640"/>
      <c r="BW2" s="640"/>
      <c r="BX2" s="640"/>
      <c r="BY2" s="640"/>
      <c r="BZ2" s="640"/>
      <c r="CA2" s="640"/>
      <c r="CB2" s="640"/>
      <c r="CC2" s="235" t="str">
        <f>"「"&amp;$A$587&amp;" "&amp;$D$587&amp;"」"</f>
        <v>「31.1 間休コードマスタデータ取得・設定」</v>
      </c>
      <c r="CD2" s="640"/>
      <c r="CE2" s="640"/>
      <c r="CF2" s="640"/>
      <c r="CG2" s="640"/>
      <c r="CH2" s="95"/>
      <c r="CI2" s="640"/>
      <c r="CJ2" s="640"/>
      <c r="CK2" s="640"/>
      <c r="CL2" s="640"/>
      <c r="CM2" s="661" t="str">
        <f>"「"&amp;$A$662&amp;" "&amp;$D$662&amp;"」"</f>
        <v>「40.1. ファンクションキー有効化」</v>
      </c>
      <c r="CN2" s="640"/>
      <c r="CO2" s="95"/>
      <c r="CP2" s="95"/>
      <c r="CQ2" s="95"/>
      <c r="CR2" s="94"/>
      <c r="CS2" s="626"/>
      <c r="CT2" s="94"/>
      <c r="CU2" s="94"/>
      <c r="CV2" s="94"/>
      <c r="CW2" s="94"/>
      <c r="CX2" s="842" t="str">
        <f>"「"&amp;$A$893&amp;$A$894&amp;" "&amp;$E$893&amp;" "&amp;$F$894&amp;"」"</f>
        <v>「51.3.1.①. 大日程部品番号データセット 条件無し」</v>
      </c>
      <c r="CY2" s="94"/>
      <c r="CZ2" s="94"/>
      <c r="DA2" s="94"/>
      <c r="DB2" s="94"/>
      <c r="DC2" s="94"/>
      <c r="DD2" s="94"/>
      <c r="DE2" s="94"/>
    </row>
    <row r="3" spans="1:111" s="94" customFormat="1" ht="15" customHeight="1">
      <c r="A3" s="97"/>
      <c r="B3" s="85"/>
      <c r="C3" s="85"/>
      <c r="D3" s="85"/>
      <c r="E3" s="85"/>
      <c r="F3" s="85"/>
      <c r="G3" s="85"/>
      <c r="H3" s="85"/>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6"/>
      <c r="AZ3" s="92"/>
      <c r="BA3" s="79">
        <v>1</v>
      </c>
      <c r="BB3" s="91"/>
      <c r="BC3" s="92"/>
      <c r="BD3" s="92"/>
      <c r="BE3" s="92"/>
      <c r="BH3" s="235" t="str">
        <f>"「"&amp;A118&amp;" "&amp;C118&amp;"」"</f>
        <v>「6. メインマスタDB切断処理」</v>
      </c>
      <c r="BR3" s="640"/>
      <c r="BS3" s="235"/>
      <c r="BT3" s="640"/>
      <c r="BU3" s="842" t="str">
        <f>"「"&amp;$A$365&amp;$A$366&amp;" "&amp;$E$365&amp;" "&amp;$F$366&amp;"」"</f>
        <v>「21.3.1.①. 部品番号マスタデータ取得・設定 抽出条件が指定されていない場合」</v>
      </c>
      <c r="BV3" s="640"/>
      <c r="BW3" s="640"/>
      <c r="BX3" s="640"/>
      <c r="BY3" s="640"/>
      <c r="BZ3" s="640"/>
      <c r="CA3" s="640"/>
      <c r="CB3" s="640"/>
      <c r="CC3" s="235" t="str">
        <f>"「"&amp;$A$591&amp;" "&amp;$D$591&amp;"」"</f>
        <v>「31.2 間休コードマスタデータフィルタ処理」</v>
      </c>
      <c r="CD3" s="640"/>
      <c r="CE3" s="640"/>
      <c r="CF3" s="640"/>
      <c r="CG3" s="640"/>
      <c r="CH3" s="95"/>
      <c r="CI3" s="640"/>
      <c r="CJ3" s="640"/>
      <c r="CK3" s="640"/>
      <c r="CL3" s="640"/>
      <c r="CM3" s="661" t="str">
        <f>"「"&amp;$A$664&amp;" "&amp;$D$664&amp;"」"</f>
        <v>「40.2. ファンクション表示文字設定」</v>
      </c>
      <c r="CN3" s="640"/>
      <c r="CO3" s="95"/>
      <c r="CP3" s="95"/>
      <c r="CQ3" s="95"/>
      <c r="CS3" s="626"/>
      <c r="CX3" s="842" t="str">
        <f>"「"&amp;$A$893&amp;$A$899&amp;" "&amp;$E$893&amp;" "&amp;$F$899&amp;"」"</f>
        <v>「51.3.1.②. 大日程部品番号データセット 部品番号の入力」</v>
      </c>
    </row>
    <row r="4" spans="1:111" s="94" customFormat="1" ht="15" customHeight="1">
      <c r="A4" s="1768" t="str">
        <f>BA3&amp;"."</f>
        <v>1.</v>
      </c>
      <c r="B4" s="1769"/>
      <c r="C4" s="351" t="s">
        <v>76</v>
      </c>
      <c r="D4" s="351"/>
      <c r="E4" s="351"/>
      <c r="F4" s="351"/>
      <c r="G4" s="351"/>
      <c r="H4" s="351"/>
      <c r="I4" s="351"/>
      <c r="J4" s="351"/>
      <c r="K4" s="351"/>
      <c r="L4" s="351"/>
      <c r="M4" s="351"/>
      <c r="N4" s="351"/>
      <c r="O4" s="351"/>
      <c r="P4" s="351"/>
      <c r="Q4" s="351"/>
      <c r="R4" s="351"/>
      <c r="S4" s="351"/>
      <c r="T4" s="351"/>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7"/>
      <c r="AX4" s="357"/>
      <c r="AY4" s="93"/>
      <c r="BA4" s="79">
        <v>1</v>
      </c>
      <c r="BB4" s="79">
        <v>1</v>
      </c>
      <c r="BH4" s="235" t="str">
        <f>"「"&amp;A139&amp;" "&amp;C139&amp;"」"</f>
        <v>「7. アプリケーションデータベース情報取得処理」</v>
      </c>
      <c r="BR4" s="640"/>
      <c r="BS4" s="738"/>
      <c r="BT4" s="640"/>
      <c r="BU4" s="842" t="str">
        <f>"「"&amp;$A$365&amp;$A$372&amp;" "&amp;$E$365&amp;" "&amp;$F$372&amp;"」"</f>
        <v>「21.3.1.②. 部品番号マスタデータ取得・設定 抽出条件に稼働日が指定されていない場合」</v>
      </c>
      <c r="BV4" s="640"/>
      <c r="BW4" s="640"/>
      <c r="BX4" s="640"/>
      <c r="BY4" s="640"/>
      <c r="BZ4" s="640"/>
      <c r="CA4" s="640"/>
      <c r="CB4" s="235" t="str">
        <f>"「"&amp;$A$593&amp;" "&amp;$C$593&amp;"」"</f>
        <v>「32. 勤務区分マスタ表示処理」</v>
      </c>
      <c r="CC4" s="640"/>
      <c r="CD4" s="640"/>
      <c r="CE4" s="640"/>
      <c r="CF4" s="640"/>
      <c r="CG4" s="640"/>
      <c r="CH4" s="95"/>
      <c r="CI4" s="640"/>
      <c r="CJ4" s="640"/>
      <c r="CK4" s="640"/>
      <c r="CL4" s="661" t="str">
        <f>"「"&amp;$A$666&amp;" "&amp;$C$666&amp;"」"</f>
        <v>「41. 画面情報取得処理」</v>
      </c>
      <c r="CM4" s="640"/>
      <c r="CN4" s="95"/>
      <c r="CO4" s="95"/>
      <c r="CP4" s="95"/>
      <c r="CQ4" s="95"/>
      <c r="CS4" s="626"/>
      <c r="CW4" s="842" t="str">
        <f>"「"&amp;$A$905&amp;" "&amp;$D$905&amp;"」"</f>
        <v>「51.4 大日程部品番号データ入力チェック処理」</v>
      </c>
    </row>
    <row r="5" spans="1:111" s="94" customFormat="1" ht="15" customHeight="1">
      <c r="A5" s="1764" t="str">
        <f>BA4&amp;"."&amp;BB4</f>
        <v>1.1</v>
      </c>
      <c r="B5" s="1765"/>
      <c r="C5" s="1765"/>
      <c r="D5" s="352" t="s">
        <v>75</v>
      </c>
      <c r="E5" s="352"/>
      <c r="F5" s="352"/>
      <c r="G5" s="352"/>
      <c r="H5" s="352"/>
      <c r="I5" s="352"/>
      <c r="J5" s="352"/>
      <c r="K5" s="352"/>
      <c r="L5" s="352"/>
      <c r="M5" s="352"/>
      <c r="N5" s="352"/>
      <c r="O5" s="352"/>
      <c r="P5" s="352"/>
      <c r="Q5" s="352"/>
      <c r="R5" s="352"/>
      <c r="S5" s="352"/>
      <c r="T5" s="352"/>
      <c r="U5" s="352"/>
      <c r="V5" s="352"/>
      <c r="W5" s="352"/>
      <c r="X5" s="352"/>
      <c r="Y5" s="352"/>
      <c r="Z5" s="352"/>
      <c r="AA5" s="352"/>
      <c r="AB5" s="352"/>
      <c r="AC5" s="352"/>
      <c r="AD5" s="352"/>
      <c r="AE5" s="352"/>
      <c r="AF5" s="352"/>
      <c r="AG5" s="352"/>
      <c r="AH5" s="352"/>
      <c r="AI5" s="352"/>
      <c r="AJ5" s="352"/>
      <c r="AK5" s="352"/>
      <c r="AL5" s="352"/>
      <c r="AM5" s="352"/>
      <c r="AN5" s="352"/>
      <c r="AO5" s="352"/>
      <c r="AP5" s="352"/>
      <c r="AQ5" s="352"/>
      <c r="AR5" s="352"/>
      <c r="AS5" s="352"/>
      <c r="AT5" s="352"/>
      <c r="AU5" s="352"/>
      <c r="AV5" s="352"/>
      <c r="AW5" s="353"/>
      <c r="AX5" s="353"/>
      <c r="AY5" s="96"/>
      <c r="BA5" s="79">
        <v>1</v>
      </c>
      <c r="BB5" s="79">
        <v>1</v>
      </c>
      <c r="BH5" s="235" t="str">
        <f>"「"&amp;A185&amp;" "&amp;C185&amp;"」"</f>
        <v>「8. アプリケーションDB接続処理」</v>
      </c>
      <c r="BR5" s="640"/>
      <c r="BS5" s="1042"/>
      <c r="BT5" s="640"/>
      <c r="BU5" s="842" t="str">
        <f>"「"&amp;$A$365&amp;$A$385&amp;" "&amp;$E$365&amp;" "&amp;$F$385&amp;"」"</f>
        <v>「21.3.1.③. 部品番号マスタデータ取得・設定 抽出条件に稼働日が指定されている場合」</v>
      </c>
      <c r="BV5" s="640"/>
      <c r="BW5" s="640"/>
      <c r="BX5" s="640"/>
      <c r="BY5" s="640"/>
      <c r="BZ5" s="640"/>
      <c r="CA5" s="640"/>
      <c r="CB5" s="640"/>
      <c r="CC5" s="235" t="str">
        <f>"「"&amp;$A$594&amp;" "&amp;$D$594&amp;"」"</f>
        <v>「32.1 勤務区分マスタデータ取得・設定」</v>
      </c>
      <c r="CD5" s="640"/>
      <c r="CE5" s="640"/>
      <c r="CF5" s="640"/>
      <c r="CG5" s="640"/>
      <c r="CH5" s="95"/>
      <c r="CI5" s="640"/>
      <c r="CJ5" s="640"/>
      <c r="CK5" s="640"/>
      <c r="CL5" s="640"/>
      <c r="CM5" s="661" t="str">
        <f>"「"&amp;$A$668&amp;" "&amp;$D$668&amp;"」"</f>
        <v>「41.1. 画面名の登録がない場合」</v>
      </c>
      <c r="CN5" s="95"/>
      <c r="CO5" s="95"/>
      <c r="CP5" s="95"/>
      <c r="CQ5" s="95"/>
      <c r="CS5" s="626"/>
      <c r="CV5" s="953" t="str">
        <f>"「"&amp;$A$907&amp;" "&amp;$C$907&amp;"」"</f>
        <v>「52. データ登録共通処理」</v>
      </c>
    </row>
    <row r="6" spans="1:111" s="94" customFormat="1" ht="15" customHeight="1">
      <c r="A6" s="90"/>
      <c r="B6" s="352"/>
      <c r="C6" s="352"/>
      <c r="D6" s="352"/>
      <c r="E6" s="352" t="s">
        <v>65</v>
      </c>
      <c r="F6" s="352"/>
      <c r="G6" s="352"/>
      <c r="H6" s="352"/>
      <c r="I6" s="352"/>
      <c r="J6" s="352"/>
      <c r="K6" s="352"/>
      <c r="L6" s="352"/>
      <c r="M6" s="352"/>
      <c r="N6" s="352"/>
      <c r="O6" s="352"/>
      <c r="P6" s="352"/>
      <c r="Q6" s="352"/>
      <c r="R6" s="352"/>
      <c r="S6" s="352"/>
      <c r="T6" s="353"/>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3"/>
      <c r="AX6" s="353"/>
      <c r="AY6" s="96"/>
      <c r="BA6" s="79">
        <v>1</v>
      </c>
      <c r="BB6" s="79">
        <v>1</v>
      </c>
      <c r="BH6" s="235" t="str">
        <f>"「"&amp;A210&amp;" "&amp;C210&amp;"」"</f>
        <v>「9. アプリケーションDB切断処理」</v>
      </c>
      <c r="BR6" s="640"/>
      <c r="BS6" s="1042" t="str">
        <f>"「"&amp;$A$402&amp;" "&amp;$D$402&amp;"」"</f>
        <v>「21.4 部品番号データ入力チェック処理」</v>
      </c>
      <c r="BT6" s="640"/>
      <c r="BU6" s="842"/>
      <c r="BV6" s="640"/>
      <c r="BW6" s="640"/>
      <c r="BX6" s="640"/>
      <c r="BY6" s="640"/>
      <c r="BZ6" s="640"/>
      <c r="CA6" s="640"/>
      <c r="CB6" s="640"/>
      <c r="CC6" s="235" t="str">
        <f>"「"&amp;$A$599&amp;" "&amp;$D$599&amp;"」"</f>
        <v>「32.2 勤務区分マスタデータフィルタ処理」</v>
      </c>
      <c r="CD6" s="640"/>
      <c r="CE6" s="640"/>
      <c r="CF6" s="640"/>
      <c r="CG6" s="640"/>
      <c r="CH6" s="95"/>
      <c r="CI6" s="640"/>
      <c r="CJ6" s="640"/>
      <c r="CK6" s="640"/>
      <c r="CL6" s="640"/>
      <c r="CM6" s="661" t="str">
        <f>"「"&amp;$A$674&amp;" "&amp;$D$674&amp;"」"</f>
        <v>「41.2. その他のエラー」</v>
      </c>
      <c r="CN6" s="95"/>
      <c r="CO6" s="95"/>
      <c r="CP6" s="95"/>
      <c r="CQ6" s="95"/>
      <c r="CR6" s="95"/>
      <c r="CS6" s="626"/>
      <c r="CT6" s="87"/>
      <c r="CU6" s="87"/>
      <c r="CV6" s="953" t="str">
        <f>"「"&amp;$A$977&amp;" "&amp;$C$977&amp;"」"</f>
        <v>「53. データ検索共通処理」</v>
      </c>
      <c r="CW6" s="87"/>
      <c r="CX6" s="87"/>
      <c r="CY6" s="87"/>
      <c r="CZ6" s="87"/>
      <c r="DA6" s="87"/>
      <c r="DB6" s="87"/>
      <c r="DC6" s="87"/>
      <c r="DD6" s="87"/>
      <c r="DE6" s="87"/>
    </row>
    <row r="7" spans="1:111" s="94" customFormat="1" ht="15" customHeight="1">
      <c r="A7" s="90"/>
      <c r="B7" s="352"/>
      <c r="C7" s="352"/>
      <c r="D7" s="352"/>
      <c r="E7" s="1800" t="s">
        <v>66</v>
      </c>
      <c r="F7" s="1801"/>
      <c r="G7" s="1802"/>
      <c r="H7" s="1803" t="s">
        <v>67</v>
      </c>
      <c r="I7" s="1804"/>
      <c r="J7" s="1804"/>
      <c r="K7" s="1804"/>
      <c r="L7" s="1804"/>
      <c r="M7" s="1804"/>
      <c r="N7" s="1804"/>
      <c r="O7" s="1805"/>
      <c r="P7" s="352"/>
      <c r="Q7" s="352"/>
      <c r="R7" s="352"/>
      <c r="S7" s="352"/>
      <c r="T7" s="353"/>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2"/>
      <c r="AS7" s="352"/>
      <c r="AT7" s="352"/>
      <c r="AU7" s="352"/>
      <c r="AV7" s="352"/>
      <c r="AW7" s="353"/>
      <c r="AX7" s="353"/>
      <c r="AY7" s="96"/>
      <c r="BA7" s="79">
        <v>1</v>
      </c>
      <c r="BB7" s="79">
        <v>1</v>
      </c>
      <c r="BH7" s="235" t="str">
        <f>"「"&amp;A236&amp;" "&amp;C236&amp;"」"</f>
        <v>「10. ダイヤジクスDB接続処理」</v>
      </c>
      <c r="BR7" s="235" t="str">
        <f>"「"&amp;$A$404&amp;" "&amp;$C$404&amp;"」"</f>
        <v>「22. 工具番号マスタ表示処理」</v>
      </c>
      <c r="BS7" s="640"/>
      <c r="BT7" s="640"/>
      <c r="BU7" s="640"/>
      <c r="BV7" s="640"/>
      <c r="BW7" s="640"/>
      <c r="BX7" s="640"/>
      <c r="BY7" s="640"/>
      <c r="BZ7" s="640"/>
      <c r="CA7" s="640"/>
      <c r="CB7" s="640"/>
      <c r="CC7" s="640"/>
      <c r="CD7" s="640"/>
      <c r="CE7" s="640"/>
      <c r="CF7" s="640"/>
      <c r="CG7" s="640"/>
      <c r="CH7" s="95"/>
      <c r="CI7" s="640"/>
      <c r="CJ7" s="640"/>
      <c r="CK7" s="640"/>
      <c r="CL7" s="661" t="str">
        <f>"「"&amp;$A$679&amp;" "&amp;$C$679&amp;"」"</f>
        <v>「42. 担当者情報取得処理」</v>
      </c>
      <c r="CM7" s="640"/>
      <c r="CN7" s="95"/>
      <c r="CO7" s="95"/>
      <c r="CP7" s="95"/>
      <c r="CQ7" s="95"/>
      <c r="CR7" s="95"/>
      <c r="CS7" s="626"/>
      <c r="CT7" s="87"/>
      <c r="CU7" s="87"/>
      <c r="CV7" s="953" t="str">
        <f>"「"&amp;$A$1002&amp;" "&amp;$C$1002&amp;"」"</f>
        <v>「54. 量産車種記号データ」</v>
      </c>
      <c r="CW7" s="87"/>
      <c r="CX7" s="87"/>
      <c r="CY7" s="87"/>
      <c r="CZ7" s="87"/>
      <c r="DA7" s="87"/>
      <c r="DB7" s="87"/>
      <c r="DC7" s="87"/>
      <c r="DD7" s="87"/>
      <c r="DE7" s="87"/>
    </row>
    <row r="8" spans="1:111" s="94" customFormat="1" ht="15" customHeight="1">
      <c r="A8" s="90"/>
      <c r="B8" s="352"/>
      <c r="C8" s="352"/>
      <c r="D8" s="352"/>
      <c r="E8" s="352"/>
      <c r="F8" s="352"/>
      <c r="G8" s="352"/>
      <c r="H8" s="352"/>
      <c r="I8" s="352"/>
      <c r="J8" s="352"/>
      <c r="K8" s="352"/>
      <c r="L8" s="352"/>
      <c r="M8" s="352"/>
      <c r="N8" s="352"/>
      <c r="O8" s="352"/>
      <c r="P8" s="352"/>
      <c r="Q8" s="352"/>
      <c r="R8" s="352"/>
      <c r="S8" s="352"/>
      <c r="T8" s="353"/>
      <c r="U8" s="352"/>
      <c r="V8" s="352"/>
      <c r="W8" s="352"/>
      <c r="X8" s="352"/>
      <c r="Y8" s="352"/>
      <c r="Z8" s="352"/>
      <c r="AA8" s="352"/>
      <c r="AB8" s="352"/>
      <c r="AC8" s="352"/>
      <c r="AD8" s="352"/>
      <c r="AE8" s="352"/>
      <c r="AF8" s="352"/>
      <c r="AG8" s="352"/>
      <c r="AH8" s="352"/>
      <c r="AI8" s="352"/>
      <c r="AJ8" s="352"/>
      <c r="AK8" s="352"/>
      <c r="AL8" s="352"/>
      <c r="AM8" s="352"/>
      <c r="AN8" s="352"/>
      <c r="AO8" s="352"/>
      <c r="AP8" s="352"/>
      <c r="AQ8" s="352"/>
      <c r="AR8" s="352"/>
      <c r="AS8" s="352"/>
      <c r="AT8" s="352"/>
      <c r="AU8" s="352"/>
      <c r="AV8" s="352"/>
      <c r="AW8" s="353"/>
      <c r="AX8" s="353"/>
      <c r="AY8" s="96"/>
      <c r="BA8" s="79">
        <v>1</v>
      </c>
      <c r="BB8" s="79">
        <v>1</v>
      </c>
      <c r="BF8" s="95"/>
      <c r="BG8" s="95"/>
      <c r="BH8" s="235" t="str">
        <f>"「"&amp;A261&amp;" "&amp;C261&amp;"」"</f>
        <v>「11. ダイヤジクスDB切断処理」</v>
      </c>
      <c r="BI8" s="95"/>
      <c r="BJ8" s="95"/>
      <c r="BK8" s="95"/>
      <c r="BL8" s="95"/>
      <c r="BM8" s="95"/>
      <c r="BN8" s="95"/>
      <c r="BO8" s="95"/>
      <c r="BP8" s="95"/>
      <c r="BQ8" s="95"/>
      <c r="BR8" s="640"/>
      <c r="BT8" s="235" t="str">
        <f>"「"&amp;$A$410&amp;" "&amp;$E$410&amp;"」"</f>
        <v>「22.3.1. 工具番号マスタデータ取得・設定」</v>
      </c>
      <c r="BU8" s="640"/>
      <c r="BV8" s="640"/>
      <c r="BW8" s="640"/>
      <c r="BX8" s="640"/>
      <c r="BY8" s="640"/>
      <c r="BZ8" s="640"/>
      <c r="CA8" s="640"/>
      <c r="CB8" s="235" t="str">
        <f>"「"&amp;$A$601&amp;" "&amp;$C$601&amp;"」"</f>
        <v>「33. 作業ラインマスタ表示処理」</v>
      </c>
      <c r="CD8" s="640"/>
      <c r="CE8" s="640"/>
      <c r="CF8" s="640"/>
      <c r="CG8" s="640"/>
      <c r="CH8" s="95"/>
      <c r="CI8" s="640"/>
      <c r="CJ8" s="640"/>
      <c r="CK8" s="640"/>
      <c r="CL8" s="640"/>
      <c r="CM8" s="566" t="str">
        <f>"「"&amp;$A$681&amp;" "&amp;$D$681&amp;"」"</f>
        <v>「42.1. 情報登録がない場合」</v>
      </c>
      <c r="CN8" s="95"/>
      <c r="CO8" s="95"/>
      <c r="CP8" s="95"/>
      <c r="CQ8" s="95"/>
      <c r="CR8" s="95"/>
      <c r="CS8" s="627"/>
      <c r="CT8" s="87"/>
      <c r="CU8" s="87"/>
      <c r="CW8" s="87"/>
      <c r="CX8" s="842" t="str">
        <f>"「"&amp;$A$1008&amp;$A$1009&amp;" "&amp;$E$1008&amp;" "&amp;$F$1009&amp;"」"</f>
        <v>「54.3.1.①. 量産車種記号データセット 条件無し」</v>
      </c>
      <c r="CY8" s="87"/>
      <c r="CZ8" s="87"/>
      <c r="DA8" s="87"/>
      <c r="DB8" s="87"/>
      <c r="DC8" s="87"/>
      <c r="DD8" s="87"/>
      <c r="DE8" s="87"/>
    </row>
    <row r="9" spans="1:111" s="94" customFormat="1" ht="15" customHeight="1">
      <c r="A9" s="90"/>
      <c r="B9" s="352"/>
      <c r="C9" s="352"/>
      <c r="D9" s="352"/>
      <c r="E9" s="352"/>
      <c r="F9" s="352"/>
      <c r="G9" s="352"/>
      <c r="H9" s="352"/>
      <c r="I9" s="352"/>
      <c r="J9" s="352"/>
      <c r="K9" s="352"/>
      <c r="L9" s="352"/>
      <c r="M9" s="352"/>
      <c r="N9" s="352"/>
      <c r="O9" s="352"/>
      <c r="P9" s="352"/>
      <c r="Q9" s="352"/>
      <c r="R9" s="352"/>
      <c r="S9" s="352"/>
      <c r="T9" s="353"/>
      <c r="U9" s="352"/>
      <c r="V9" s="352"/>
      <c r="W9" s="352"/>
      <c r="X9" s="352"/>
      <c r="Y9" s="352"/>
      <c r="Z9" s="352"/>
      <c r="AA9" s="352"/>
      <c r="AB9" s="352"/>
      <c r="AC9" s="352"/>
      <c r="AD9" s="352"/>
      <c r="AE9" s="352"/>
      <c r="AF9" s="352"/>
      <c r="AG9" s="352"/>
      <c r="AH9" s="352"/>
      <c r="AI9" s="352"/>
      <c r="AJ9" s="352"/>
      <c r="AK9" s="352"/>
      <c r="AL9" s="352"/>
      <c r="AM9" s="352"/>
      <c r="AN9" s="352"/>
      <c r="AO9" s="352"/>
      <c r="AP9" s="352"/>
      <c r="AQ9" s="352"/>
      <c r="AR9" s="352"/>
      <c r="AS9" s="352"/>
      <c r="AT9" s="352"/>
      <c r="AU9" s="352"/>
      <c r="AV9" s="352"/>
      <c r="AW9" s="353"/>
      <c r="AX9" s="353"/>
      <c r="AY9" s="96"/>
      <c r="BA9" s="79">
        <v>1</v>
      </c>
      <c r="BB9" s="79">
        <v>1</v>
      </c>
      <c r="BG9" s="640"/>
      <c r="BH9" s="235" t="str">
        <f>"「"&amp;A287&amp;" "&amp;C287&amp;"」"</f>
        <v>「12. マスタ表示リストコントロールの表示設定」</v>
      </c>
      <c r="BI9" s="640"/>
      <c r="BJ9" s="640"/>
      <c r="BK9" s="640"/>
      <c r="BL9" s="640"/>
      <c r="BM9" s="640"/>
      <c r="BN9" s="640"/>
      <c r="BO9" s="640"/>
      <c r="BP9" s="640"/>
      <c r="BQ9" s="640"/>
      <c r="BR9" s="640"/>
      <c r="BT9" s="640"/>
      <c r="BU9" s="842" t="str">
        <f>"「"&amp;$A$410&amp;$A$411&amp;" "&amp;$E$410&amp;" "&amp;$F$411&amp;"」"</f>
        <v>「22.3.1.①. 工具番号マスタデータ取得・設定 抽出条件が指定されていない場合」</v>
      </c>
      <c r="BV9" s="640"/>
      <c r="BW9" s="640"/>
      <c r="BX9" s="640"/>
      <c r="BY9" s="640"/>
      <c r="BZ9" s="640"/>
      <c r="CA9" s="640"/>
      <c r="CB9" s="640"/>
      <c r="CC9" s="235" t="str">
        <f>"「"&amp;$A$602&amp;" "&amp;$D$602&amp;"」"</f>
        <v>「33.1 作業ラインマスタデータ取得・設定」</v>
      </c>
      <c r="CD9" s="640"/>
      <c r="CE9" s="640"/>
      <c r="CF9" s="640"/>
      <c r="CG9" s="640"/>
      <c r="CH9" s="95"/>
      <c r="CI9" s="640"/>
      <c r="CJ9" s="640"/>
      <c r="CK9" s="640"/>
      <c r="CL9" s="640"/>
      <c r="CM9" s="566" t="str">
        <f>"「"&amp;$A$686&amp;" "&amp;$D$686&amp;"」"</f>
        <v>「42.2. その他のエラー」</v>
      </c>
      <c r="CN9" s="95"/>
      <c r="CO9" s="95"/>
      <c r="CP9" s="95"/>
      <c r="CQ9" s="95"/>
      <c r="CR9" s="95"/>
      <c r="CS9" s="639"/>
      <c r="CT9" s="87"/>
      <c r="CU9" s="87"/>
      <c r="CV9" s="87"/>
      <c r="CW9" s="87"/>
      <c r="CX9" s="842" t="str">
        <f>"「"&amp;$A$1008&amp;$A$1013&amp;" "&amp;$E$1008&amp;" "&amp;$F$1013&amp;"」"</f>
        <v>「54.3.1.②. 量産車種記号データセット 部品番号の入力」</v>
      </c>
      <c r="CY9" s="87"/>
      <c r="CZ9" s="87"/>
      <c r="DA9" s="87"/>
      <c r="DB9" s="87"/>
      <c r="DC9" s="87"/>
      <c r="DD9" s="87"/>
      <c r="DE9" s="87"/>
    </row>
    <row r="10" spans="1:111" s="94" customFormat="1" ht="15" customHeight="1">
      <c r="A10" s="90"/>
      <c r="B10" s="352"/>
      <c r="C10" s="352"/>
      <c r="D10" s="352"/>
      <c r="E10" s="352"/>
      <c r="F10" s="352"/>
      <c r="G10" s="352"/>
      <c r="H10" s="352"/>
      <c r="I10" s="352"/>
      <c r="J10" s="352"/>
      <c r="K10" s="352"/>
      <c r="L10" s="352"/>
      <c r="M10" s="352"/>
      <c r="N10" s="352"/>
      <c r="O10" s="352"/>
      <c r="P10" s="352"/>
      <c r="Q10" s="352"/>
      <c r="R10" s="352"/>
      <c r="S10" s="352"/>
      <c r="T10" s="353"/>
      <c r="U10" s="352"/>
      <c r="V10" s="352"/>
      <c r="W10" s="352"/>
      <c r="X10" s="352"/>
      <c r="Y10" s="352"/>
      <c r="Z10" s="352"/>
      <c r="AA10" s="352"/>
      <c r="AB10" s="352"/>
      <c r="AC10" s="352"/>
      <c r="AD10" s="352"/>
      <c r="AE10" s="352"/>
      <c r="AF10" s="352"/>
      <c r="AG10" s="352"/>
      <c r="AH10" s="352"/>
      <c r="AI10" s="352"/>
      <c r="AJ10" s="352"/>
      <c r="AK10" s="352"/>
      <c r="AL10" s="352"/>
      <c r="AM10" s="352"/>
      <c r="AN10" s="352"/>
      <c r="AO10" s="352"/>
      <c r="AP10" s="352"/>
      <c r="AQ10" s="352"/>
      <c r="AR10" s="352"/>
      <c r="AS10" s="352"/>
      <c r="AT10" s="352"/>
      <c r="AU10" s="352"/>
      <c r="AV10" s="352"/>
      <c r="AW10" s="353"/>
      <c r="AX10" s="353"/>
      <c r="AY10" s="96"/>
      <c r="BA10" s="79">
        <v>1</v>
      </c>
      <c r="BB10" s="79">
        <v>1</v>
      </c>
      <c r="BG10" s="640"/>
      <c r="BH10" s="235" t="str">
        <f>"「"&amp;A291&amp;" "&amp;C291&amp;"」"</f>
        <v>「13. コントロール背景色変更処理」</v>
      </c>
      <c r="BI10" s="640"/>
      <c r="BJ10" s="640"/>
      <c r="BK10" s="640"/>
      <c r="BL10" s="640"/>
      <c r="BM10" s="640"/>
      <c r="BN10" s="640"/>
      <c r="BO10" s="640"/>
      <c r="BP10" s="640"/>
      <c r="BQ10" s="640"/>
      <c r="BR10" s="640"/>
      <c r="BT10" s="640"/>
      <c r="BU10" s="235" t="str">
        <f>"「"&amp;$A$410&amp;$A$417&amp;" "&amp;$E$410&amp;" "&amp;$F$417&amp;"」"</f>
        <v>「22.3.1.②. 工具番号マスタデータ取得・設定 抽出条件に稼働日が指定されていない場合」</v>
      </c>
      <c r="BV10" s="640"/>
      <c r="BW10" s="640"/>
      <c r="BX10" s="640"/>
      <c r="BY10" s="640"/>
      <c r="BZ10" s="640"/>
      <c r="CA10" s="640"/>
      <c r="CB10" s="640"/>
      <c r="CC10" s="235" t="str">
        <f>"「"&amp;$A$609&amp;" "&amp;$D$609&amp;"」"</f>
        <v>「33.2 作業ラインマスタデータフィルタ処理」</v>
      </c>
      <c r="CD10" s="640"/>
      <c r="CE10" s="640"/>
      <c r="CF10" s="640"/>
      <c r="CG10" s="640"/>
      <c r="CH10" s="95"/>
      <c r="CI10" s="640"/>
      <c r="CJ10" s="640"/>
      <c r="CK10" s="640"/>
      <c r="CL10" s="667" t="str">
        <f>"「"&amp;$A$695&amp;" "&amp;$C$695&amp;"」"</f>
        <v>「43. 担当者権限情報取得処理」</v>
      </c>
      <c r="CM10" s="640"/>
      <c r="CN10" s="95"/>
      <c r="CO10" s="95"/>
      <c r="CP10" s="95"/>
      <c r="CQ10" s="95"/>
      <c r="CR10" s="95"/>
      <c r="CS10" s="627"/>
      <c r="CT10" s="87"/>
      <c r="CU10" s="87"/>
      <c r="CW10" s="842" t="str">
        <f>"「"&amp;$A$1018&amp;" "&amp;$D$1018&amp;"」"</f>
        <v>「54.4 量産車種記号データ入力チェック処理」</v>
      </c>
      <c r="CX10" s="842"/>
      <c r="CY10" s="87"/>
      <c r="CZ10" s="87"/>
      <c r="DA10" s="87"/>
      <c r="DB10" s="87"/>
      <c r="DC10" s="87"/>
      <c r="DD10" s="87"/>
      <c r="DE10" s="87"/>
    </row>
    <row r="11" spans="1:111" s="94" customFormat="1" ht="15" customHeight="1">
      <c r="A11" s="90"/>
      <c r="B11" s="352"/>
      <c r="C11" s="352"/>
      <c r="D11" s="352"/>
      <c r="E11" s="352"/>
      <c r="F11" s="352"/>
      <c r="G11" s="352"/>
      <c r="H11" s="352"/>
      <c r="I11" s="352"/>
      <c r="J11" s="352"/>
      <c r="K11" s="352"/>
      <c r="L11" s="352"/>
      <c r="M11" s="352"/>
      <c r="N11" s="352"/>
      <c r="O11" s="352"/>
      <c r="P11" s="352"/>
      <c r="Q11" s="352"/>
      <c r="R11" s="352"/>
      <c r="S11" s="352"/>
      <c r="T11" s="353"/>
      <c r="U11" s="352"/>
      <c r="V11" s="352"/>
      <c r="W11" s="352"/>
      <c r="X11" s="352"/>
      <c r="Y11" s="352"/>
      <c r="Z11" s="352"/>
      <c r="AA11" s="352"/>
      <c r="AB11" s="352"/>
      <c r="AC11" s="352"/>
      <c r="AD11" s="352"/>
      <c r="AE11" s="352"/>
      <c r="AF11" s="352"/>
      <c r="AG11" s="352"/>
      <c r="AH11" s="352"/>
      <c r="AI11" s="352"/>
      <c r="AJ11" s="352"/>
      <c r="AK11" s="352"/>
      <c r="AL11" s="352"/>
      <c r="AM11" s="352"/>
      <c r="AN11" s="352"/>
      <c r="AO11" s="352"/>
      <c r="AP11" s="352"/>
      <c r="AQ11" s="352"/>
      <c r="AR11" s="352"/>
      <c r="AS11" s="352"/>
      <c r="AT11" s="352"/>
      <c r="AU11" s="352"/>
      <c r="AV11" s="352"/>
      <c r="AW11" s="353"/>
      <c r="AX11" s="353"/>
      <c r="AY11" s="96"/>
      <c r="BA11" s="79">
        <v>1</v>
      </c>
      <c r="BB11" s="79">
        <v>1</v>
      </c>
      <c r="BG11" s="640"/>
      <c r="BH11" s="235" t="str">
        <f>"「"&amp;A294&amp;" "&amp;C294&amp;"」"</f>
        <v>「14. 日付データチェック処理」</v>
      </c>
      <c r="BI11" s="640"/>
      <c r="BJ11" s="640"/>
      <c r="BK11" s="640"/>
      <c r="BL11" s="640"/>
      <c r="BM11" s="640"/>
      <c r="BN11" s="640"/>
      <c r="BO11" s="640"/>
      <c r="BP11" s="640"/>
      <c r="BQ11" s="640"/>
      <c r="BR11" s="640"/>
      <c r="BT11" s="640"/>
      <c r="BU11" s="641" t="str">
        <f>"「"&amp;$A$410&amp;$A$430&amp;" "&amp;$E$410&amp;" "&amp;$F$430&amp;"」"</f>
        <v>「22.3.1.③. 工具番号マスタデータ取得・設定 抽出条件に稼働日が指定されている場合」</v>
      </c>
      <c r="BV11" s="640"/>
      <c r="BW11" s="640"/>
      <c r="BX11" s="640"/>
      <c r="BY11" s="640"/>
      <c r="BZ11" s="640"/>
      <c r="CA11" s="640"/>
      <c r="CB11" s="235" t="str">
        <f>"「"&amp;$A$611&amp;" "&amp;$C$611&amp;"」"</f>
        <v>「34. 使用設備マスタ表示処理」</v>
      </c>
      <c r="CD11" s="640"/>
      <c r="CE11" s="640"/>
      <c r="CF11" s="640"/>
      <c r="CG11" s="640"/>
      <c r="CH11" s="95"/>
      <c r="CI11" s="640"/>
      <c r="CJ11" s="640"/>
      <c r="CK11" s="640"/>
      <c r="CL11" s="640"/>
      <c r="CM11" s="566" t="str">
        <f>"「"&amp;$A$697&amp;" "&amp;$D$697&amp;"」"</f>
        <v>「43.1. 情報登録がない場合」</v>
      </c>
      <c r="CN11" s="95"/>
      <c r="CO11" s="95"/>
      <c r="CP11" s="95"/>
      <c r="CQ11" s="95"/>
      <c r="CR11" s="95"/>
      <c r="CS11" s="626"/>
      <c r="CT11" s="87"/>
      <c r="CU11" s="87"/>
      <c r="CV11" s="953" t="str">
        <f>"「"&amp;$A$1020&amp;" "&amp;$C$1020&amp;"」"</f>
        <v>「55. 金型G車種記号データ」</v>
      </c>
      <c r="CW11" s="87"/>
      <c r="CX11" s="87"/>
      <c r="CY11" s="87"/>
      <c r="CZ11" s="87"/>
      <c r="DA11" s="87"/>
      <c r="DB11" s="87"/>
      <c r="DC11" s="87"/>
      <c r="DD11" s="87"/>
      <c r="DE11" s="87"/>
    </row>
    <row r="12" spans="1:111" s="94" customFormat="1" ht="15" customHeight="1">
      <c r="A12" s="90"/>
      <c r="B12" s="352"/>
      <c r="C12" s="352"/>
      <c r="D12" s="352"/>
      <c r="E12" s="352"/>
      <c r="F12" s="352"/>
      <c r="G12" s="352"/>
      <c r="H12" s="352"/>
      <c r="I12" s="352"/>
      <c r="J12" s="352"/>
      <c r="K12" s="352"/>
      <c r="L12" s="352"/>
      <c r="M12" s="352"/>
      <c r="N12" s="352"/>
      <c r="O12" s="352"/>
      <c r="P12" s="352"/>
      <c r="Q12" s="352"/>
      <c r="R12" s="352"/>
      <c r="S12" s="352"/>
      <c r="T12" s="353"/>
      <c r="U12" s="352"/>
      <c r="V12" s="352"/>
      <c r="W12" s="352"/>
      <c r="X12" s="352"/>
      <c r="Y12" s="352"/>
      <c r="Z12" s="352"/>
      <c r="AA12" s="352"/>
      <c r="AB12" s="352"/>
      <c r="AC12" s="352"/>
      <c r="AD12" s="352"/>
      <c r="AE12" s="352"/>
      <c r="AF12" s="352"/>
      <c r="AG12" s="352"/>
      <c r="AH12" s="352"/>
      <c r="AI12" s="352"/>
      <c r="AJ12" s="352"/>
      <c r="AK12" s="352"/>
      <c r="AL12" s="352"/>
      <c r="AM12" s="352"/>
      <c r="AN12" s="352"/>
      <c r="AO12" s="352"/>
      <c r="AP12" s="352"/>
      <c r="AQ12" s="352"/>
      <c r="AR12" s="352"/>
      <c r="AS12" s="352"/>
      <c r="AT12" s="352"/>
      <c r="AU12" s="352"/>
      <c r="AV12" s="352"/>
      <c r="AW12" s="353"/>
      <c r="AX12" s="353"/>
      <c r="AY12" s="96"/>
      <c r="BA12" s="79">
        <v>1</v>
      </c>
      <c r="BB12" s="79">
        <v>1</v>
      </c>
      <c r="BG12" s="640"/>
      <c r="BH12" s="235" t="str">
        <f>"「"&amp;A300&amp;" "&amp;C300&amp;"」"</f>
        <v>「15. 画面起動ログ出力処理」</v>
      </c>
      <c r="BI12" s="640"/>
      <c r="BJ12" s="640"/>
      <c r="BK12" s="640"/>
      <c r="BL12" s="640"/>
      <c r="BM12" s="640"/>
      <c r="BN12" s="640"/>
      <c r="BO12" s="640"/>
      <c r="BP12" s="640"/>
      <c r="BQ12" s="640"/>
      <c r="BR12" s="640"/>
      <c r="BS12" s="1042" t="str">
        <f>"「"&amp;$A$447&amp;" "&amp;$D$447&amp;"」"</f>
        <v>「22.4 工具番号データ入力チェック処理」</v>
      </c>
      <c r="BT12" s="640"/>
      <c r="BU12" s="640"/>
      <c r="BV12" s="640"/>
      <c r="BW12" s="640"/>
      <c r="BX12" s="640"/>
      <c r="BY12" s="640"/>
      <c r="BZ12" s="640"/>
      <c r="CA12" s="640"/>
      <c r="CB12" s="640"/>
      <c r="CC12" s="235" t="str">
        <f>"「"&amp;$A$612&amp;" "&amp;$D$612&amp;"」"</f>
        <v>「34.1 使用設備マスタデータ取得・設定」</v>
      </c>
      <c r="CD12" s="640"/>
      <c r="CE12" s="640"/>
      <c r="CF12" s="640"/>
      <c r="CG12" s="640"/>
      <c r="CH12" s="95"/>
      <c r="CI12" s="640"/>
      <c r="CJ12" s="640"/>
      <c r="CK12" s="640"/>
      <c r="CL12" s="640"/>
      <c r="CM12" s="566" t="str">
        <f>"「"&amp;$A$706&amp;" "&amp;$D$706&amp;"」"</f>
        <v>「43.2. その他のエラー」</v>
      </c>
      <c r="CN12" s="95"/>
      <c r="CO12" s="95"/>
      <c r="CP12" s="95"/>
      <c r="CQ12" s="95"/>
      <c r="CR12" s="95"/>
      <c r="CS12" s="626"/>
      <c r="CT12" s="87"/>
      <c r="CU12" s="87"/>
      <c r="CV12" s="87"/>
      <c r="CW12" s="87"/>
      <c r="CX12" s="842" t="str">
        <f>"「"&amp;$A$1026&amp;$A$1027&amp;" "&amp;$E$1026&amp;" "&amp;$F$1027&amp;"」"</f>
        <v>「55.3.1.①. 金型G車種記号データセット 条件無し」</v>
      </c>
      <c r="CY12" s="87"/>
      <c r="CZ12" s="87"/>
      <c r="DA12" s="87"/>
      <c r="DB12" s="87"/>
      <c r="DC12" s="87"/>
      <c r="DD12" s="87"/>
      <c r="DE12" s="87"/>
    </row>
    <row r="13" spans="1:111" s="94" customFormat="1" ht="15" customHeight="1">
      <c r="A13" s="90"/>
      <c r="B13" s="352"/>
      <c r="C13" s="352"/>
      <c r="D13" s="352"/>
      <c r="E13" s="352"/>
      <c r="F13" s="352"/>
      <c r="G13" s="352"/>
      <c r="H13" s="352"/>
      <c r="I13" s="352"/>
      <c r="J13" s="352"/>
      <c r="K13" s="352"/>
      <c r="L13" s="352"/>
      <c r="M13" s="352"/>
      <c r="N13" s="352"/>
      <c r="O13" s="352"/>
      <c r="P13" s="352"/>
      <c r="Q13" s="352"/>
      <c r="R13" s="352"/>
      <c r="S13" s="352"/>
      <c r="T13" s="353"/>
      <c r="U13" s="352"/>
      <c r="V13" s="352"/>
      <c r="W13" s="352"/>
      <c r="X13" s="352"/>
      <c r="Y13" s="352"/>
      <c r="Z13" s="352"/>
      <c r="AA13" s="352"/>
      <c r="AB13" s="352"/>
      <c r="AC13" s="352"/>
      <c r="AD13" s="352"/>
      <c r="AE13" s="352"/>
      <c r="AF13" s="352"/>
      <c r="AG13" s="352"/>
      <c r="AH13" s="352"/>
      <c r="AI13" s="352"/>
      <c r="AJ13" s="352"/>
      <c r="AK13" s="352"/>
      <c r="AL13" s="352"/>
      <c r="AM13" s="352"/>
      <c r="AN13" s="352"/>
      <c r="AO13" s="352"/>
      <c r="AP13" s="352"/>
      <c r="AQ13" s="352"/>
      <c r="AR13" s="352"/>
      <c r="AS13" s="352"/>
      <c r="AT13" s="352"/>
      <c r="AU13" s="352"/>
      <c r="AV13" s="352"/>
      <c r="AW13" s="353"/>
      <c r="AX13" s="353"/>
      <c r="AY13" s="96"/>
      <c r="BA13" s="79">
        <v>1</v>
      </c>
      <c r="BB13" s="79">
        <v>1</v>
      </c>
      <c r="BG13" s="640"/>
      <c r="BH13" s="235" t="str">
        <f>"「"&amp;A306&amp;" "&amp;C306&amp;"」"</f>
        <v>「16. 画面終了ログ出力処理」</v>
      </c>
      <c r="BI13" s="640"/>
      <c r="BJ13" s="640"/>
      <c r="BK13" s="640"/>
      <c r="BL13" s="640"/>
      <c r="BM13" s="640"/>
      <c r="BN13" s="640"/>
      <c r="BO13" s="640"/>
      <c r="BP13" s="640"/>
      <c r="BQ13" s="640"/>
      <c r="BR13" s="235" t="str">
        <f>"「"&amp;$A$449&amp;" "&amp;$C$449&amp;"」"</f>
        <v>「23. 費用発生マスタ表示処理」</v>
      </c>
      <c r="BS13" s="640"/>
      <c r="BT13" s="640"/>
      <c r="BU13" s="640"/>
      <c r="BV13" s="640"/>
      <c r="BW13" s="640"/>
      <c r="BX13" s="640"/>
      <c r="BY13" s="640"/>
      <c r="BZ13" s="640"/>
      <c r="CA13" s="640"/>
      <c r="CB13" s="640"/>
      <c r="CC13" s="235" t="str">
        <f>"「"&amp;$A$617&amp;" "&amp;$D$617&amp;"」"</f>
        <v>「34.2 使用設備マスタデータフィルタ処理」</v>
      </c>
      <c r="CD13" s="640"/>
      <c r="CE13" s="640"/>
      <c r="CF13" s="640"/>
      <c r="CG13" s="640"/>
      <c r="CH13" s="95"/>
      <c r="CI13" s="640"/>
      <c r="CJ13" s="640"/>
      <c r="CK13" s="640"/>
      <c r="CL13" s="667" t="str">
        <f>"「"&amp;$A$715&amp;" "&amp;$C$715&amp;"」"</f>
        <v>「44. 画面操作区分情報取得処理」</v>
      </c>
      <c r="CM13" s="640"/>
      <c r="CN13" s="95"/>
      <c r="CO13" s="95"/>
      <c r="CP13" s="95"/>
      <c r="CQ13" s="95"/>
      <c r="CR13" s="95"/>
      <c r="CS13" s="626"/>
      <c r="CT13" s="87"/>
      <c r="CU13" s="87"/>
      <c r="CV13" s="87"/>
      <c r="CW13" s="87"/>
      <c r="CX13" s="842" t="str">
        <f>"「"&amp;$A$1026&amp;$A$1031&amp;" "&amp;$E$1026&amp;" "&amp;$F$1031&amp;"」"</f>
        <v>「55.3.1.②. 金型G車種記号データセット 部品番号の入力」</v>
      </c>
      <c r="CY13" s="87"/>
      <c r="CZ13" s="87"/>
      <c r="DA13" s="87"/>
      <c r="DB13" s="87"/>
      <c r="DC13" s="87"/>
      <c r="DD13" s="87"/>
      <c r="DE13" s="87"/>
    </row>
    <row r="14" spans="1:111" ht="15" customHeight="1">
      <c r="A14" s="90"/>
      <c r="B14" s="352"/>
      <c r="C14" s="352"/>
      <c r="D14" s="352"/>
      <c r="E14" s="352"/>
      <c r="F14" s="352"/>
      <c r="G14" s="352"/>
      <c r="H14" s="352"/>
      <c r="I14" s="352"/>
      <c r="J14" s="352"/>
      <c r="K14" s="352"/>
      <c r="L14" s="352"/>
      <c r="M14" s="352"/>
      <c r="N14" s="352"/>
      <c r="O14" s="352"/>
      <c r="P14" s="352"/>
      <c r="Q14" s="352"/>
      <c r="R14" s="352"/>
      <c r="S14" s="352"/>
      <c r="T14" s="353"/>
      <c r="U14" s="352"/>
      <c r="V14" s="352"/>
      <c r="W14" s="352"/>
      <c r="X14" s="352"/>
      <c r="Y14" s="352"/>
      <c r="Z14" s="352"/>
      <c r="AA14" s="352"/>
      <c r="AB14" s="352"/>
      <c r="AC14" s="352"/>
      <c r="AD14" s="352"/>
      <c r="AE14" s="352"/>
      <c r="AF14" s="352"/>
      <c r="AG14" s="352"/>
      <c r="AH14" s="352"/>
      <c r="AI14" s="352"/>
      <c r="AJ14" s="352"/>
      <c r="AK14" s="352"/>
      <c r="AL14" s="352"/>
      <c r="AM14" s="352"/>
      <c r="AN14" s="352"/>
      <c r="AO14" s="352"/>
      <c r="AP14" s="352"/>
      <c r="AQ14" s="352"/>
      <c r="AR14" s="352"/>
      <c r="AS14" s="352"/>
      <c r="AT14" s="352"/>
      <c r="AU14" s="352"/>
      <c r="AV14" s="352"/>
      <c r="AW14" s="353"/>
      <c r="AX14" s="353"/>
      <c r="AY14" s="96"/>
      <c r="BA14" s="79">
        <v>1</v>
      </c>
      <c r="BB14" s="79">
        <v>1</v>
      </c>
      <c r="BG14" s="640"/>
      <c r="BH14" s="235" t="str">
        <f>"「"&amp;A312&amp;" "&amp;C312&amp;"」"</f>
        <v>「17. 画面起動異常ログ出力処理」</v>
      </c>
      <c r="BI14" s="640"/>
      <c r="BJ14" s="640"/>
      <c r="BK14" s="640"/>
      <c r="BL14" s="640"/>
      <c r="BM14" s="640"/>
      <c r="BN14" s="640"/>
      <c r="BO14" s="640"/>
      <c r="BP14" s="640"/>
      <c r="BQ14" s="640"/>
      <c r="BR14" s="640"/>
      <c r="BS14" s="235" t="str">
        <f>"「"&amp;$A$450&amp;" "&amp;$D$450&amp;"」"</f>
        <v>「23.1 費用発生マスタデータ取得・設定」</v>
      </c>
      <c r="BT14" s="640"/>
      <c r="BU14" s="640"/>
      <c r="BV14" s="640"/>
      <c r="BW14" s="640"/>
      <c r="BX14" s="640"/>
      <c r="BY14" s="640"/>
      <c r="BZ14" s="640"/>
      <c r="CA14" s="640"/>
      <c r="CB14" s="235" t="str">
        <f>"「"&amp;$A$619&amp;" "&amp;$C$619&amp;"」"</f>
        <v>「35. ステータスマスタ表示処理」</v>
      </c>
      <c r="CD14" s="640"/>
      <c r="CE14" s="640"/>
      <c r="CF14" s="640"/>
      <c r="CG14" s="640"/>
      <c r="CI14" s="640"/>
      <c r="CJ14" s="640"/>
      <c r="CK14" s="640"/>
      <c r="CL14" s="640"/>
      <c r="CM14" s="566" t="str">
        <f>"「"&amp;$A$718&amp;" "&amp;$D$718&amp;"」"</f>
        <v>「44.1. 情報登録がない場合」</v>
      </c>
      <c r="CS14" s="626"/>
      <c r="CV14" s="94"/>
      <c r="CW14" s="842" t="str">
        <f>"「"&amp;$A$1036&amp;" "&amp;$D$1036&amp;"」"</f>
        <v>「55.4 金型G車種記号データ入力チェック処理」</v>
      </c>
      <c r="CX14" s="842"/>
      <c r="DF14" s="94"/>
      <c r="DG14" s="94"/>
    </row>
    <row r="15" spans="1:111" ht="15" customHeight="1">
      <c r="A15" s="97"/>
      <c r="B15" s="350"/>
      <c r="C15" s="350"/>
      <c r="D15" s="350"/>
      <c r="E15" s="350"/>
      <c r="F15" s="350"/>
      <c r="G15" s="350"/>
      <c r="H15" s="350"/>
      <c r="I15" s="350"/>
      <c r="J15" s="350"/>
      <c r="K15" s="350"/>
      <c r="L15" s="350"/>
      <c r="M15" s="350"/>
      <c r="N15" s="350"/>
      <c r="O15" s="350"/>
      <c r="P15" s="350"/>
      <c r="Q15" s="350"/>
      <c r="R15" s="350"/>
      <c r="S15" s="350"/>
      <c r="T15" s="350"/>
      <c r="U15" s="350"/>
      <c r="V15" s="350"/>
      <c r="W15" s="350"/>
      <c r="X15" s="350"/>
      <c r="Y15" s="350"/>
      <c r="Z15" s="350"/>
      <c r="AA15" s="350"/>
      <c r="AB15" s="350"/>
      <c r="AC15" s="350"/>
      <c r="AD15" s="350"/>
      <c r="AE15" s="350"/>
      <c r="AF15" s="350"/>
      <c r="AG15" s="350"/>
      <c r="AH15" s="350"/>
      <c r="AI15" s="350"/>
      <c r="AJ15" s="350"/>
      <c r="AK15" s="350"/>
      <c r="AL15" s="350"/>
      <c r="AM15" s="350"/>
      <c r="AN15" s="350"/>
      <c r="AO15" s="350"/>
      <c r="AP15" s="350"/>
      <c r="AQ15" s="350"/>
      <c r="AR15" s="350"/>
      <c r="AS15" s="350"/>
      <c r="AT15" s="350"/>
      <c r="AU15" s="350"/>
      <c r="AV15" s="350"/>
      <c r="AW15" s="350"/>
      <c r="AX15" s="350"/>
      <c r="AY15" s="89"/>
      <c r="BA15" s="79">
        <v>1</v>
      </c>
      <c r="BB15" s="79">
        <v>1</v>
      </c>
      <c r="BG15" s="640"/>
      <c r="BH15" s="235" t="str">
        <f>"「"&amp;$A$322&amp;" "&amp;$C$322&amp;"」"</f>
        <v>「18. 画面機能制限処理」</v>
      </c>
      <c r="BI15" s="640"/>
      <c r="BJ15" s="640"/>
      <c r="BK15" s="640"/>
      <c r="BL15" s="640"/>
      <c r="BM15" s="640"/>
      <c r="BN15" s="640"/>
      <c r="BO15" s="640"/>
      <c r="BP15" s="640"/>
      <c r="BQ15" s="640"/>
      <c r="BR15" s="640"/>
      <c r="BS15" s="235" t="str">
        <f>"「"&amp;$A$456&amp;" "&amp;$D$456&amp;"」"</f>
        <v>「23.2 費用発生マスタデータフィルタ処理」</v>
      </c>
      <c r="BT15" s="640"/>
      <c r="BU15" s="640"/>
      <c r="BV15" s="640"/>
      <c r="BW15" s="640"/>
      <c r="BX15" s="640"/>
      <c r="BY15" s="640"/>
      <c r="BZ15" s="640"/>
      <c r="CA15" s="640"/>
      <c r="CB15" s="640"/>
      <c r="CC15" s="235" t="str">
        <f>"「"&amp;$A$620&amp;" "&amp;$D$620&amp;"」"</f>
        <v>「35.1 ステータスマスタデータ取得・設定」</v>
      </c>
      <c r="CD15" s="640"/>
      <c r="CE15" s="640"/>
      <c r="CF15" s="640"/>
      <c r="CG15" s="640"/>
      <c r="CI15" s="640"/>
      <c r="CJ15" s="640"/>
      <c r="CK15" s="640"/>
      <c r="CL15" s="640"/>
      <c r="CM15" s="566" t="str">
        <f>"「"&amp;$A$727&amp;" "&amp;$D$727&amp;"」"</f>
        <v>「44.2. その他のエラー」</v>
      </c>
      <c r="CS15" s="626"/>
      <c r="CV15" s="1017" t="str">
        <f>"「"&amp;$A$1038&amp;" "&amp;$C$1038&amp;"」"</f>
        <v>「56. 金型保守計画作成日」</v>
      </c>
    </row>
    <row r="16" spans="1:111" ht="15" customHeight="1">
      <c r="A16" s="97"/>
      <c r="B16" s="350"/>
      <c r="C16" s="350"/>
      <c r="D16" s="350"/>
      <c r="E16" s="350"/>
      <c r="F16" s="350"/>
      <c r="G16" s="350"/>
      <c r="H16" s="350"/>
      <c r="I16" s="350"/>
      <c r="J16" s="350"/>
      <c r="K16" s="350"/>
      <c r="L16" s="350"/>
      <c r="M16" s="350"/>
      <c r="N16" s="350"/>
      <c r="O16" s="350"/>
      <c r="P16" s="350"/>
      <c r="Q16" s="350"/>
      <c r="R16" s="350"/>
      <c r="S16" s="350"/>
      <c r="T16" s="350"/>
      <c r="U16" s="350"/>
      <c r="V16" s="350"/>
      <c r="W16" s="350"/>
      <c r="X16" s="350"/>
      <c r="Y16" s="350"/>
      <c r="Z16" s="350"/>
      <c r="AA16" s="350"/>
      <c r="AB16" s="350"/>
      <c r="AC16" s="350"/>
      <c r="AD16" s="350"/>
      <c r="AE16" s="350"/>
      <c r="AF16" s="350"/>
      <c r="AG16" s="350"/>
      <c r="AH16" s="350"/>
      <c r="AI16" s="350"/>
      <c r="AJ16" s="350"/>
      <c r="AK16" s="350"/>
      <c r="AL16" s="350"/>
      <c r="AM16" s="350"/>
      <c r="AN16" s="350"/>
      <c r="AO16" s="350"/>
      <c r="AP16" s="350"/>
      <c r="AQ16" s="350"/>
      <c r="AR16" s="350"/>
      <c r="AS16" s="350"/>
      <c r="AT16" s="350"/>
      <c r="AU16" s="350"/>
      <c r="AV16" s="350"/>
      <c r="AW16" s="350"/>
      <c r="AX16" s="350"/>
      <c r="AY16" s="89"/>
      <c r="BA16" s="79">
        <v>1</v>
      </c>
      <c r="BB16" s="79">
        <v>1</v>
      </c>
      <c r="BG16" s="640"/>
      <c r="BH16" s="235" t="str">
        <f>"「"&amp;$A$343&amp;" "&amp;$C$343&amp;"」"</f>
        <v>「19. 画面起動異常時処理」</v>
      </c>
      <c r="BI16" s="640"/>
      <c r="BJ16" s="640"/>
      <c r="BK16" s="640"/>
      <c r="BL16" s="640"/>
      <c r="BM16" s="640"/>
      <c r="BN16" s="640"/>
      <c r="BO16" s="640"/>
      <c r="BP16" s="640"/>
      <c r="BQ16" s="640"/>
      <c r="BR16" s="235" t="str">
        <f>"「"&amp;$A$458&amp;" "&amp;$C$458&amp;"」"</f>
        <v>「24. 現象マスタ表示処理」</v>
      </c>
      <c r="BS16" s="640"/>
      <c r="BT16" s="640"/>
      <c r="BU16" s="640"/>
      <c r="BV16" s="640"/>
      <c r="BW16" s="640"/>
      <c r="BX16" s="640"/>
      <c r="BY16" s="640"/>
      <c r="BZ16" s="640"/>
      <c r="CA16" s="640"/>
      <c r="CB16" s="640"/>
      <c r="CC16" s="235" t="str">
        <f>"「"&amp;$A$625&amp;" "&amp;$D$625&amp;"」"</f>
        <v>「35.2 ステータスマスタデータフィルタ処理」</v>
      </c>
      <c r="CD16" s="640"/>
      <c r="CE16" s="640"/>
      <c r="CF16" s="640"/>
      <c r="CG16" s="640"/>
      <c r="CI16" s="640"/>
      <c r="CJ16" s="640"/>
      <c r="CK16" s="640"/>
      <c r="CL16" s="667" t="str">
        <f>"「"&amp;$A$736&amp;" "&amp;$C$736&amp;"」"</f>
        <v>「45. フォームロード共通処理」</v>
      </c>
      <c r="CM16" s="640"/>
      <c r="CS16" s="626"/>
      <c r="CX16" s="842" t="str">
        <f>"「"&amp;$A$1044&amp;$A$1045&amp;" "&amp;$E$1044&amp;" "&amp;$F$1045&amp;"」"</f>
        <v>「56.3.1.①. 金型保守計画作成日データセット 条件無し」</v>
      </c>
    </row>
    <row r="17" spans="1:102" ht="15" customHeight="1">
      <c r="A17" s="97"/>
      <c r="B17" s="350"/>
      <c r="C17" s="350"/>
      <c r="D17" s="350"/>
      <c r="E17" s="350"/>
      <c r="F17" s="350"/>
      <c r="G17" s="350"/>
      <c r="H17" s="350"/>
      <c r="I17" s="350"/>
      <c r="J17" s="350"/>
      <c r="K17" s="350"/>
      <c r="L17" s="350"/>
      <c r="M17" s="350"/>
      <c r="N17" s="350"/>
      <c r="O17" s="350"/>
      <c r="P17" s="350"/>
      <c r="Q17" s="350"/>
      <c r="R17" s="350"/>
      <c r="S17" s="350"/>
      <c r="T17" s="350"/>
      <c r="U17" s="350"/>
      <c r="V17" s="350"/>
      <c r="W17" s="350"/>
      <c r="X17" s="350"/>
      <c r="Y17" s="350"/>
      <c r="Z17" s="350"/>
      <c r="AA17" s="350"/>
      <c r="AB17" s="350"/>
      <c r="AC17" s="350"/>
      <c r="AD17" s="350"/>
      <c r="AE17" s="350"/>
      <c r="AF17" s="350"/>
      <c r="AG17" s="350"/>
      <c r="AH17" s="350"/>
      <c r="AI17" s="350"/>
      <c r="AJ17" s="350"/>
      <c r="AK17" s="350"/>
      <c r="AL17" s="350"/>
      <c r="AM17" s="350"/>
      <c r="AN17" s="350"/>
      <c r="AO17" s="350"/>
      <c r="AP17" s="350"/>
      <c r="AQ17" s="350"/>
      <c r="AR17" s="350"/>
      <c r="AS17" s="350"/>
      <c r="AT17" s="350"/>
      <c r="AU17" s="350"/>
      <c r="AV17" s="350"/>
      <c r="AW17" s="350"/>
      <c r="AX17" s="350"/>
      <c r="AY17" s="89"/>
      <c r="BA17" s="79">
        <v>1</v>
      </c>
      <c r="BB17" s="79">
        <v>1</v>
      </c>
      <c r="BG17" s="640"/>
      <c r="BH17" s="235" t="str">
        <f>"「"&amp;$A$348&amp;" "&amp;$C$348&amp;"」"</f>
        <v>「20. 起動処理時の担当者情報取得異常時処理」</v>
      </c>
      <c r="BI17" s="640"/>
      <c r="BJ17" s="640"/>
      <c r="BK17" s="640"/>
      <c r="BL17" s="640"/>
      <c r="BM17" s="640"/>
      <c r="BN17" s="640"/>
      <c r="BO17" s="640"/>
      <c r="BP17" s="640"/>
      <c r="BQ17" s="640"/>
      <c r="BR17" s="640"/>
      <c r="BS17" s="235" t="str">
        <f>"「"&amp;$A$459&amp;" "&amp;$D$459&amp;"」"</f>
        <v>「24.1 現象マスタデータ取得・設定」</v>
      </c>
      <c r="BT17" s="640"/>
      <c r="BU17" s="640"/>
      <c r="BV17" s="640"/>
      <c r="BW17" s="640"/>
      <c r="BX17" s="640"/>
      <c r="BY17" s="640"/>
      <c r="BZ17" s="640"/>
      <c r="CA17" s="640"/>
      <c r="CB17" s="235" t="str">
        <f>"「"&amp;$A$627&amp;" "&amp;$C$627&amp;"」"</f>
        <v>「36. 所属マスタ表示処理」</v>
      </c>
      <c r="CD17" s="640"/>
      <c r="CE17" s="640"/>
      <c r="CF17" s="640"/>
      <c r="CG17" s="640"/>
      <c r="CI17" s="640"/>
      <c r="CJ17" s="640"/>
      <c r="CK17" s="640"/>
      <c r="CL17" s="640"/>
      <c r="CM17" s="566" t="str">
        <f>"「"&amp;$A$738&amp;" "&amp;$D$738&amp;"」"</f>
        <v>「45.1. 画面起動処理ログ出力」</v>
      </c>
      <c r="CS17" s="626"/>
      <c r="CX17" s="842" t="str">
        <f>"「"&amp;$A$1044&amp;$A$1047&amp;" "&amp;$E$1044&amp;" "&amp;$F$1047&amp;"」"</f>
        <v>「56.3.1.②. 金型保守計画作成日データセット 年度指定条件有り」</v>
      </c>
    </row>
    <row r="18" spans="1:102" ht="15" customHeight="1">
      <c r="A18" s="97"/>
      <c r="B18" s="350"/>
      <c r="C18" s="350"/>
      <c r="D18" s="350"/>
      <c r="E18" s="350"/>
      <c r="F18" s="350"/>
      <c r="G18" s="350"/>
      <c r="H18" s="350"/>
      <c r="I18" s="350"/>
      <c r="J18" s="350"/>
      <c r="K18" s="350"/>
      <c r="L18" s="350"/>
      <c r="M18" s="350"/>
      <c r="N18" s="350"/>
      <c r="O18" s="350"/>
      <c r="P18" s="350"/>
      <c r="Q18" s="350"/>
      <c r="R18" s="350"/>
      <c r="S18" s="350"/>
      <c r="T18" s="350"/>
      <c r="U18" s="350"/>
      <c r="V18" s="350"/>
      <c r="W18" s="350"/>
      <c r="X18" s="350"/>
      <c r="Y18" s="350"/>
      <c r="Z18" s="350"/>
      <c r="AA18" s="350"/>
      <c r="AB18" s="350"/>
      <c r="AC18" s="350"/>
      <c r="AD18" s="350"/>
      <c r="AE18" s="350"/>
      <c r="AF18" s="350"/>
      <c r="AG18" s="350"/>
      <c r="AH18" s="350"/>
      <c r="AI18" s="350"/>
      <c r="AJ18" s="350"/>
      <c r="AK18" s="350"/>
      <c r="AL18" s="350"/>
      <c r="AM18" s="350"/>
      <c r="AN18" s="350"/>
      <c r="AO18" s="350"/>
      <c r="AP18" s="350"/>
      <c r="AQ18" s="350"/>
      <c r="AR18" s="350"/>
      <c r="AS18" s="350"/>
      <c r="AT18" s="350"/>
      <c r="AU18" s="350"/>
      <c r="AV18" s="350"/>
      <c r="AW18" s="350"/>
      <c r="AX18" s="350"/>
      <c r="AY18" s="89"/>
      <c r="BA18" s="79">
        <v>1</v>
      </c>
      <c r="BB18" s="95">
        <v>2</v>
      </c>
      <c r="BG18" s="640"/>
      <c r="BH18" s="640"/>
      <c r="BI18" s="640"/>
      <c r="BJ18" s="640"/>
      <c r="BK18" s="640"/>
      <c r="BL18" s="640"/>
      <c r="BM18" s="640"/>
      <c r="BN18" s="640"/>
      <c r="BO18" s="640"/>
      <c r="BP18" s="640"/>
      <c r="BQ18" s="640"/>
      <c r="BR18" s="640"/>
      <c r="BS18" s="235" t="str">
        <f>"「"&amp;$A$465&amp;" "&amp;$D$465&amp;"」"</f>
        <v>「24.2 現象マスタデータフィルタ処理」</v>
      </c>
      <c r="BT18" s="640"/>
      <c r="BU18" s="640"/>
      <c r="BV18" s="640"/>
      <c r="BW18" s="640"/>
      <c r="BX18" s="640"/>
      <c r="BY18" s="640"/>
      <c r="BZ18" s="640"/>
      <c r="CA18" s="640"/>
      <c r="CB18" s="640"/>
      <c r="CC18" s="235" t="str">
        <f>"「"&amp;$A$628&amp;" "&amp;$D$628&amp;"」"</f>
        <v>「36.1 所属マスタデータ取得・設定」</v>
      </c>
      <c r="CD18" s="640"/>
      <c r="CE18" s="640"/>
      <c r="CF18" s="640"/>
      <c r="CG18" s="640"/>
      <c r="CI18" s="640"/>
      <c r="CJ18" s="640"/>
      <c r="CK18" s="640"/>
      <c r="CL18" s="640"/>
      <c r="CM18" s="566" t="str">
        <f>"「"&amp;$A$749&amp;" "&amp;$D$749&amp;"」"</f>
        <v>「45.2. 画面情報取得」</v>
      </c>
      <c r="CV18" s="94"/>
      <c r="CW18" s="842" t="str">
        <f>"「"&amp;$A$1054&amp;" "&amp;$D$1054&amp;"」"</f>
        <v>「56.4 金型保守計画作成日データ入力チェック処理」</v>
      </c>
      <c r="CX18" s="842"/>
    </row>
    <row r="19" spans="1:102" ht="15" customHeight="1">
      <c r="A19" s="1764" t="str">
        <f>BA18&amp;"."&amp;BB18</f>
        <v>1.2</v>
      </c>
      <c r="B19" s="1765"/>
      <c r="C19" s="1765"/>
      <c r="D19" s="352" t="s">
        <v>68</v>
      </c>
      <c r="E19" s="350"/>
      <c r="F19" s="352"/>
      <c r="G19" s="352"/>
      <c r="H19" s="352"/>
      <c r="I19" s="352"/>
      <c r="J19" s="352"/>
      <c r="K19" s="352"/>
      <c r="L19" s="352"/>
      <c r="M19" s="352"/>
      <c r="N19" s="352"/>
      <c r="O19" s="352"/>
      <c r="P19" s="352"/>
      <c r="Q19" s="352"/>
      <c r="R19" s="352"/>
      <c r="S19" s="352"/>
      <c r="T19" s="352"/>
      <c r="U19" s="352"/>
      <c r="V19" s="352"/>
      <c r="W19" s="352"/>
      <c r="X19" s="350"/>
      <c r="Y19" s="350"/>
      <c r="Z19" s="350"/>
      <c r="AA19" s="350"/>
      <c r="AB19" s="350"/>
      <c r="AC19" s="350"/>
      <c r="AD19" s="350"/>
      <c r="AE19" s="350"/>
      <c r="AF19" s="350"/>
      <c r="AG19" s="350"/>
      <c r="AH19" s="350"/>
      <c r="AI19" s="350"/>
      <c r="AJ19" s="350"/>
      <c r="AK19" s="350"/>
      <c r="AL19" s="350"/>
      <c r="AM19" s="350"/>
      <c r="AN19" s="350"/>
      <c r="AO19" s="350"/>
      <c r="AP19" s="350"/>
      <c r="AQ19" s="350"/>
      <c r="AR19" s="350"/>
      <c r="AS19" s="350"/>
      <c r="AT19" s="350"/>
      <c r="AU19" s="350"/>
      <c r="AV19" s="350"/>
      <c r="AW19" s="350"/>
      <c r="AX19" s="350"/>
      <c r="AY19" s="89"/>
      <c r="BA19" s="79">
        <v>1</v>
      </c>
      <c r="BB19" s="95">
        <v>2</v>
      </c>
      <c r="BG19" s="640"/>
      <c r="BH19" s="640"/>
      <c r="BI19" s="640"/>
      <c r="BJ19" s="640"/>
      <c r="BK19" s="640"/>
      <c r="BL19" s="640"/>
      <c r="BM19" s="640"/>
      <c r="BN19" s="640"/>
      <c r="BO19" s="640"/>
      <c r="BP19" s="640"/>
      <c r="BQ19" s="640"/>
      <c r="BR19" s="235" t="str">
        <f>"「"&amp;$A$467&amp;" "&amp;$C$467&amp;"」"</f>
        <v>「25. 原因マスタ表示処理」</v>
      </c>
      <c r="BS19" s="640"/>
      <c r="BT19" s="640"/>
      <c r="BU19" s="640"/>
      <c r="BV19" s="640"/>
      <c r="BW19" s="640"/>
      <c r="BX19" s="640"/>
      <c r="BY19" s="640"/>
      <c r="BZ19" s="640"/>
      <c r="CA19" s="640"/>
      <c r="CB19" s="640"/>
      <c r="CC19" s="235" t="str">
        <f>"「"&amp;$A$633&amp;" "&amp;$D$633&amp;"」"</f>
        <v>「36.2 所属マスタデータフィルタ処理」</v>
      </c>
      <c r="CD19" s="640"/>
      <c r="CE19" s="640"/>
      <c r="CF19" s="640"/>
      <c r="CG19" s="640"/>
      <c r="CI19" s="640"/>
      <c r="CJ19" s="640"/>
      <c r="CK19" s="640"/>
      <c r="CM19" s="566" t="str">
        <f>"「"&amp;$A$751&amp;" "&amp;$D$751&amp;"」"</f>
        <v>「45.3. 担当者情報取得」</v>
      </c>
      <c r="CV19" s="1042" t="str">
        <f>"「"&amp;$A$1056&amp;" "&amp;$C$1056&amp;"」"</f>
        <v>「57. マスタ操作用Combobox」</v>
      </c>
    </row>
    <row r="20" spans="1:102" ht="15" customHeight="1">
      <c r="A20" s="97"/>
      <c r="B20" s="350"/>
      <c r="C20" s="352"/>
      <c r="D20" s="352" t="s">
        <v>69</v>
      </c>
      <c r="E20" s="352" t="s">
        <v>70</v>
      </c>
      <c r="F20" s="352"/>
      <c r="G20" s="352"/>
      <c r="H20" s="352"/>
      <c r="I20" s="352"/>
      <c r="J20" s="352"/>
      <c r="K20" s="352"/>
      <c r="L20" s="352"/>
      <c r="M20" s="352"/>
      <c r="N20" s="352"/>
      <c r="O20" s="352"/>
      <c r="P20" s="352"/>
      <c r="Q20" s="352"/>
      <c r="R20" s="352"/>
      <c r="S20" s="352"/>
      <c r="T20" s="352"/>
      <c r="U20" s="352"/>
      <c r="V20" s="352"/>
      <c r="W20" s="350"/>
      <c r="X20" s="350"/>
      <c r="Y20" s="350"/>
      <c r="Z20" s="350"/>
      <c r="AA20" s="350"/>
      <c r="AB20" s="350"/>
      <c r="AC20" s="350"/>
      <c r="AD20" s="350"/>
      <c r="AE20" s="350"/>
      <c r="AF20" s="350"/>
      <c r="AG20" s="350"/>
      <c r="AH20" s="350"/>
      <c r="AI20" s="350"/>
      <c r="AJ20" s="350"/>
      <c r="AK20" s="350"/>
      <c r="AL20" s="350"/>
      <c r="AM20" s="350"/>
      <c r="AN20" s="350"/>
      <c r="AO20" s="350"/>
      <c r="AP20" s="350"/>
      <c r="AQ20" s="350"/>
      <c r="AR20" s="350"/>
      <c r="AS20" s="350"/>
      <c r="AT20" s="350"/>
      <c r="AU20" s="350"/>
      <c r="AV20" s="350"/>
      <c r="AW20" s="350"/>
      <c r="AX20" s="350"/>
      <c r="AY20" s="89"/>
      <c r="BA20" s="79">
        <v>1</v>
      </c>
      <c r="BB20" s="95">
        <v>2</v>
      </c>
      <c r="BG20" s="640"/>
      <c r="BH20" s="640"/>
      <c r="BI20" s="640"/>
      <c r="BJ20" s="640"/>
      <c r="BK20" s="640"/>
      <c r="BL20" s="640"/>
      <c r="BM20" s="640"/>
      <c r="BN20" s="640"/>
      <c r="BO20" s="640"/>
      <c r="BP20" s="640"/>
      <c r="BQ20" s="640"/>
      <c r="BR20" s="640"/>
      <c r="BS20" s="235" t="str">
        <f>"「"&amp;$A$468&amp;" "&amp;$D$468&amp;"」"</f>
        <v>「25.1 原因マスタデータ取得・設定」</v>
      </c>
      <c r="BT20" s="640"/>
      <c r="BU20" s="640"/>
      <c r="BV20" s="640"/>
      <c r="BW20" s="640"/>
      <c r="BX20" s="640"/>
      <c r="BY20" s="640"/>
      <c r="BZ20" s="640"/>
      <c r="CA20" s="640"/>
      <c r="CB20" s="235" t="str">
        <f>"「"&amp;$A$635&amp;" "&amp;$C$635&amp;"」"</f>
        <v>「37. 対策内容マスタ表示処理」</v>
      </c>
      <c r="CD20" s="640"/>
      <c r="CE20" s="640"/>
      <c r="CF20" s="640"/>
      <c r="CG20" s="640"/>
      <c r="CI20" s="640"/>
      <c r="CJ20" s="640"/>
      <c r="CK20" s="640"/>
      <c r="CM20" s="566" t="str">
        <f>"「"&amp;$A$754&amp;" "&amp;$D$754&amp;"」"</f>
        <v>「45.4. 担当者権限情報取得」</v>
      </c>
      <c r="CW20" s="842" t="str">
        <f>"「"&amp;$A$1057&amp;$D$1057&amp;"」"</f>
        <v>「57.1.コントロール構成」</v>
      </c>
    </row>
    <row r="21" spans="1:102" ht="15" customHeight="1">
      <c r="A21" s="97"/>
      <c r="B21" s="350"/>
      <c r="C21" s="352"/>
      <c r="D21" s="352"/>
      <c r="E21" s="1800" t="s">
        <v>66</v>
      </c>
      <c r="F21" s="1801"/>
      <c r="G21" s="1802"/>
      <c r="H21" s="1840" t="s">
        <v>71</v>
      </c>
      <c r="I21" s="1804"/>
      <c r="J21" s="1804"/>
      <c r="K21" s="1804"/>
      <c r="L21" s="1804"/>
      <c r="M21" s="1804"/>
      <c r="N21" s="1804"/>
      <c r="O21" s="1805"/>
      <c r="P21" s="352"/>
      <c r="Q21" s="352"/>
      <c r="R21" s="352"/>
      <c r="S21" s="352"/>
      <c r="T21" s="352"/>
      <c r="U21" s="352"/>
      <c r="V21" s="352"/>
      <c r="W21" s="350"/>
      <c r="X21" s="350"/>
      <c r="Y21" s="350"/>
      <c r="Z21" s="350"/>
      <c r="AA21" s="350"/>
      <c r="AB21" s="350"/>
      <c r="AC21" s="350"/>
      <c r="AD21" s="350"/>
      <c r="AE21" s="350"/>
      <c r="AF21" s="350"/>
      <c r="AG21" s="350"/>
      <c r="AH21" s="350"/>
      <c r="AI21" s="350"/>
      <c r="AJ21" s="350"/>
      <c r="AK21" s="350"/>
      <c r="AL21" s="350"/>
      <c r="AM21" s="350"/>
      <c r="AN21" s="350"/>
      <c r="AO21" s="350"/>
      <c r="AP21" s="350"/>
      <c r="AQ21" s="350"/>
      <c r="AR21" s="350"/>
      <c r="AS21" s="350"/>
      <c r="AT21" s="350"/>
      <c r="AU21" s="350"/>
      <c r="AV21" s="350"/>
      <c r="AW21" s="350"/>
      <c r="AX21" s="350"/>
      <c r="AY21" s="89"/>
      <c r="BA21" s="79">
        <v>1</v>
      </c>
      <c r="BB21" s="95">
        <v>2</v>
      </c>
      <c r="BG21" s="640"/>
      <c r="BH21" s="640"/>
      <c r="BI21" s="640"/>
      <c r="BJ21" s="640"/>
      <c r="BK21" s="640"/>
      <c r="BL21" s="640"/>
      <c r="BM21" s="640"/>
      <c r="BN21" s="640"/>
      <c r="BO21" s="640"/>
      <c r="BP21" s="640"/>
      <c r="BQ21" s="640"/>
      <c r="BR21" s="640"/>
      <c r="BS21" s="235" t="str">
        <f>"「"&amp;$A$474&amp;" "&amp;$D$474&amp;"」"</f>
        <v>「25.2 原因マスタデータフィルタ処理」</v>
      </c>
      <c r="BT21" s="640"/>
      <c r="BU21" s="640"/>
      <c r="BV21" s="640"/>
      <c r="BW21" s="640"/>
      <c r="BX21" s="640"/>
      <c r="BY21" s="640"/>
      <c r="BZ21" s="640"/>
      <c r="CA21" s="640"/>
      <c r="CB21" s="640"/>
      <c r="CC21" s="235" t="str">
        <f>"「"&amp;$A$636&amp;" "&amp;$D$636&amp;"」"</f>
        <v>「37.1 対策内容マスタデータ取得・設定」</v>
      </c>
      <c r="CD21" s="640"/>
      <c r="CE21" s="640"/>
      <c r="CF21" s="640"/>
      <c r="CG21" s="640"/>
      <c r="CI21" s="640"/>
      <c r="CJ21" s="640"/>
      <c r="CK21" s="640"/>
      <c r="CM21" s="566" t="str">
        <f>"「"&amp;$A$756&amp;" "&amp;$D$756&amp;"」"</f>
        <v>「45.5. 画面操作区分情報取得」</v>
      </c>
      <c r="CW21" s="842" t="str">
        <f>"「"&amp;$A$1059&amp;$D$1059&amp;"」"</f>
        <v>「57.2.プロパティ仕様」</v>
      </c>
    </row>
    <row r="22" spans="1:102" ht="15" customHeight="1">
      <c r="A22" s="97"/>
      <c r="B22" s="350"/>
      <c r="C22" s="352"/>
      <c r="D22" s="352"/>
      <c r="E22" s="352"/>
      <c r="F22" s="352"/>
      <c r="G22" s="352"/>
      <c r="H22" s="352"/>
      <c r="I22" s="352"/>
      <c r="J22" s="352"/>
      <c r="K22" s="352"/>
      <c r="L22" s="352"/>
      <c r="M22" s="352"/>
      <c r="N22" s="352"/>
      <c r="O22" s="352"/>
      <c r="P22" s="352"/>
      <c r="Q22" s="352"/>
      <c r="R22" s="352"/>
      <c r="S22" s="352"/>
      <c r="T22" s="352"/>
      <c r="U22" s="352"/>
      <c r="V22" s="352"/>
      <c r="W22" s="350"/>
      <c r="X22" s="350"/>
      <c r="Y22" s="350"/>
      <c r="Z22" s="350"/>
      <c r="AA22" s="350"/>
      <c r="AB22" s="350"/>
      <c r="AC22" s="350"/>
      <c r="AD22" s="350"/>
      <c r="AE22" s="350"/>
      <c r="AF22" s="350"/>
      <c r="AG22" s="350"/>
      <c r="AH22" s="350"/>
      <c r="AI22" s="350"/>
      <c r="AJ22" s="350"/>
      <c r="AK22" s="350"/>
      <c r="AL22" s="350"/>
      <c r="AM22" s="350"/>
      <c r="AN22" s="350"/>
      <c r="AO22" s="350"/>
      <c r="AP22" s="350"/>
      <c r="AQ22" s="350"/>
      <c r="AR22" s="350"/>
      <c r="AS22" s="350"/>
      <c r="AT22" s="350"/>
      <c r="AU22" s="350"/>
      <c r="AV22" s="350"/>
      <c r="AW22" s="350"/>
      <c r="AX22" s="350"/>
      <c r="AY22" s="89"/>
      <c r="BA22" s="79">
        <v>1</v>
      </c>
      <c r="BB22" s="95">
        <v>2</v>
      </c>
      <c r="BG22" s="640"/>
      <c r="BH22" s="640"/>
      <c r="BI22" s="640"/>
      <c r="BJ22" s="640"/>
      <c r="BK22" s="640"/>
      <c r="BL22" s="640"/>
      <c r="BM22" s="640"/>
      <c r="BN22" s="640"/>
      <c r="BO22" s="640"/>
      <c r="BP22" s="640"/>
      <c r="BQ22" s="640"/>
      <c r="BR22" s="235" t="str">
        <f>"「"&amp;$A$476&amp;" "&amp;$C$476&amp;"」"</f>
        <v>「26. 工程名称マスタ表示処理」</v>
      </c>
      <c r="BS22" s="640"/>
      <c r="BT22" s="640"/>
      <c r="BU22" s="640"/>
      <c r="BV22" s="640"/>
      <c r="BW22" s="640"/>
      <c r="BX22" s="640"/>
      <c r="BY22" s="640"/>
      <c r="BZ22" s="640"/>
      <c r="CA22" s="640"/>
      <c r="CB22" s="640"/>
      <c r="CC22" s="235" t="str">
        <f>"「"&amp;$A$640&amp;" "&amp;$D$640&amp;"」"</f>
        <v>「37.2 対策内容マスタデータフィルタ処理」</v>
      </c>
      <c r="CD22" s="640"/>
      <c r="CE22" s="640"/>
      <c r="CF22" s="640"/>
      <c r="CG22" s="640"/>
      <c r="CI22" s="640"/>
      <c r="CJ22" s="640"/>
      <c r="CK22" s="640"/>
      <c r="CM22" s="739" t="str">
        <f>"「"&amp;$A$759&amp;" "&amp;$D$759&amp;"」"</f>
        <v>「45.6 各フォームの起動時処理実行」</v>
      </c>
      <c r="CW22" s="842" t="str">
        <f>"「"&amp;$A$1088&amp;$D$1088&amp;"」"</f>
        <v>「57.3.各マスタデータ入力チェック処理」</v>
      </c>
    </row>
    <row r="23" spans="1:102" ht="15" customHeight="1">
      <c r="A23" s="97"/>
      <c r="B23" s="350"/>
      <c r="C23" s="352"/>
      <c r="D23" s="352"/>
      <c r="E23" s="352"/>
      <c r="F23" s="352"/>
      <c r="G23" s="352"/>
      <c r="H23" s="352"/>
      <c r="I23" s="352"/>
      <c r="J23" s="352"/>
      <c r="K23" s="352"/>
      <c r="L23" s="352"/>
      <c r="M23" s="352"/>
      <c r="N23" s="352"/>
      <c r="O23" s="352"/>
      <c r="P23" s="352"/>
      <c r="Q23" s="352"/>
      <c r="R23" s="352"/>
      <c r="S23" s="352"/>
      <c r="T23" s="352"/>
      <c r="U23" s="352"/>
      <c r="V23" s="352"/>
      <c r="W23" s="350"/>
      <c r="X23" s="350"/>
      <c r="Y23" s="350"/>
      <c r="Z23" s="350"/>
      <c r="AA23" s="350"/>
      <c r="AB23" s="350"/>
      <c r="AC23" s="350"/>
      <c r="AD23" s="350"/>
      <c r="AE23" s="350"/>
      <c r="AF23" s="350"/>
      <c r="AG23" s="350"/>
      <c r="AH23" s="350"/>
      <c r="AI23" s="350"/>
      <c r="AJ23" s="350"/>
      <c r="AK23" s="350"/>
      <c r="AL23" s="350"/>
      <c r="AM23" s="350"/>
      <c r="AN23" s="350"/>
      <c r="AO23" s="350"/>
      <c r="AP23" s="350"/>
      <c r="AQ23" s="350"/>
      <c r="AR23" s="350"/>
      <c r="AS23" s="350"/>
      <c r="AT23" s="350"/>
      <c r="AU23" s="350"/>
      <c r="AV23" s="350"/>
      <c r="AW23" s="350"/>
      <c r="AX23" s="350"/>
      <c r="AY23" s="89"/>
      <c r="BA23" s="79">
        <v>1</v>
      </c>
      <c r="BB23" s="95">
        <v>2</v>
      </c>
      <c r="BG23" s="640"/>
      <c r="BI23" s="640"/>
      <c r="BJ23" s="640"/>
      <c r="BK23" s="640"/>
      <c r="BL23" s="640"/>
      <c r="BM23" s="640"/>
      <c r="BN23" s="640"/>
      <c r="BO23" s="640"/>
      <c r="BP23" s="640"/>
      <c r="BQ23" s="640"/>
      <c r="BR23" s="640"/>
      <c r="BT23" s="235" t="str">
        <f>"「"&amp;$A$482&amp;" "&amp;$E$482&amp;"」"</f>
        <v>「26.3.1. 工程名称マスタデータ取得・設定」</v>
      </c>
      <c r="BU23" s="640"/>
      <c r="BV23" s="640"/>
      <c r="BW23" s="640"/>
      <c r="BX23" s="640"/>
      <c r="BY23" s="640"/>
      <c r="BZ23" s="640"/>
      <c r="CA23" s="640"/>
      <c r="CB23" s="235" t="str">
        <f>"「"&amp;$A$642&amp;" "&amp;$C$642&amp;"」"</f>
        <v>「38. 担当者マスタ表示処理」</v>
      </c>
      <c r="CD23" s="640"/>
      <c r="CE23" s="640"/>
      <c r="CF23" s="640"/>
      <c r="CG23" s="640"/>
      <c r="CI23" s="640"/>
      <c r="CJ23" s="640"/>
      <c r="CK23" s="640"/>
      <c r="CL23" s="786" t="str">
        <f>"「"&amp;$A$761&amp;" "&amp;$C$761&amp;"」"</f>
        <v>「46. 正式部品番号マスタ」</v>
      </c>
      <c r="CV23" s="1062" t="str">
        <f>"「"&amp;$A$1093&amp;" "&amp;$C$1093&amp;"」"</f>
        <v>「58. 金型稼働年月マスタ」</v>
      </c>
    </row>
    <row r="24" spans="1:102" ht="15" customHeight="1">
      <c r="A24" s="97"/>
      <c r="B24" s="350"/>
      <c r="C24" s="352"/>
      <c r="D24" s="352"/>
      <c r="E24" s="352"/>
      <c r="F24" s="352"/>
      <c r="G24" s="352"/>
      <c r="H24" s="352"/>
      <c r="I24" s="352"/>
      <c r="J24" s="352"/>
      <c r="K24" s="352"/>
      <c r="L24" s="352"/>
      <c r="M24" s="352"/>
      <c r="N24" s="352"/>
      <c r="O24" s="352"/>
      <c r="P24" s="352"/>
      <c r="Q24" s="352"/>
      <c r="R24" s="352"/>
      <c r="S24" s="352"/>
      <c r="T24" s="352"/>
      <c r="U24" s="352"/>
      <c r="V24" s="352"/>
      <c r="W24" s="350"/>
      <c r="X24" s="350"/>
      <c r="Y24" s="350"/>
      <c r="Z24" s="350"/>
      <c r="AA24" s="350"/>
      <c r="AB24" s="350"/>
      <c r="AC24" s="350"/>
      <c r="AD24" s="350"/>
      <c r="AE24" s="350"/>
      <c r="AF24" s="350"/>
      <c r="AG24" s="350"/>
      <c r="AH24" s="350"/>
      <c r="AI24" s="350"/>
      <c r="AJ24" s="350"/>
      <c r="AK24" s="350"/>
      <c r="AL24" s="350"/>
      <c r="AM24" s="350"/>
      <c r="AN24" s="350"/>
      <c r="AO24" s="350"/>
      <c r="AP24" s="350"/>
      <c r="AQ24" s="350"/>
      <c r="AR24" s="350"/>
      <c r="AS24" s="350"/>
      <c r="AT24" s="350"/>
      <c r="AU24" s="350"/>
      <c r="AV24" s="350"/>
      <c r="AW24" s="350"/>
      <c r="AX24" s="350"/>
      <c r="AY24" s="89"/>
      <c r="BA24" s="79">
        <v>1</v>
      </c>
      <c r="BB24" s="95">
        <v>2</v>
      </c>
      <c r="BG24" s="640"/>
      <c r="BI24" s="640"/>
      <c r="BJ24" s="640"/>
      <c r="BK24" s="640"/>
      <c r="BL24" s="640"/>
      <c r="BM24" s="640"/>
      <c r="BN24" s="640"/>
      <c r="BO24" s="640"/>
      <c r="BP24" s="640"/>
      <c r="BQ24" s="640"/>
      <c r="BR24" s="640"/>
      <c r="BT24" s="640"/>
      <c r="BU24" s="842" t="str">
        <f>"「"&amp;$A$482&amp;$A$483&amp;" "&amp;$E$482&amp;" "&amp;$F$483&amp;"」"</f>
        <v>「26.3.1.①. 工程名称マスタデータ取得・設定 抽出条件に稼働日が指定されている場合」</v>
      </c>
      <c r="BV24" s="640"/>
      <c r="BW24" s="640"/>
      <c r="BX24" s="640"/>
      <c r="BY24" s="640"/>
      <c r="BZ24" s="640"/>
      <c r="CA24" s="640"/>
      <c r="CB24" s="640"/>
      <c r="CC24" s="235" t="str">
        <f>"「"&amp;$A$643&amp;" "&amp;$D$643&amp;"」"</f>
        <v>「38.1 担当者マスタデータ取得・設定」</v>
      </c>
      <c r="CD24" s="640"/>
      <c r="CE24" s="640"/>
      <c r="CF24" s="640"/>
      <c r="CG24" s="640"/>
      <c r="CI24" s="640"/>
      <c r="CJ24" s="640"/>
      <c r="CK24" s="640"/>
      <c r="CN24" s="842" t="str">
        <f>"「"&amp;$A$767&amp;" "&amp;$E$767&amp;"」"</f>
        <v>「46.3.1. 正式部品番号データセット」</v>
      </c>
      <c r="CX24" s="842" t="str">
        <f>"「"&amp;$A$1099&amp;$A$1100&amp;" "&amp;$E$1099&amp;" "&amp;$F$1100&amp;"」"</f>
        <v>「58.3.1.①. 金型稼働年月データセット 年度及び工具番号条件有り」</v>
      </c>
    </row>
    <row r="25" spans="1:102" ht="15" customHeight="1">
      <c r="A25" s="97"/>
      <c r="B25" s="350"/>
      <c r="C25" s="352"/>
      <c r="D25" s="352"/>
      <c r="E25" s="352"/>
      <c r="F25" s="352"/>
      <c r="G25" s="352"/>
      <c r="H25" s="352"/>
      <c r="I25" s="352"/>
      <c r="J25" s="352"/>
      <c r="K25" s="352"/>
      <c r="L25" s="352"/>
      <c r="M25" s="352"/>
      <c r="N25" s="352"/>
      <c r="O25" s="352"/>
      <c r="P25" s="352"/>
      <c r="Q25" s="352"/>
      <c r="R25" s="352"/>
      <c r="S25" s="352"/>
      <c r="T25" s="352"/>
      <c r="U25" s="352"/>
      <c r="V25" s="352"/>
      <c r="W25" s="350"/>
      <c r="X25" s="350"/>
      <c r="Y25" s="350"/>
      <c r="Z25" s="350"/>
      <c r="AA25" s="350"/>
      <c r="AB25" s="350"/>
      <c r="AC25" s="350"/>
      <c r="AD25" s="350"/>
      <c r="AE25" s="350"/>
      <c r="AF25" s="350"/>
      <c r="AG25" s="350"/>
      <c r="AH25" s="350"/>
      <c r="AI25" s="350"/>
      <c r="AJ25" s="350"/>
      <c r="AK25" s="350"/>
      <c r="AL25" s="350"/>
      <c r="AM25" s="350"/>
      <c r="AN25" s="350"/>
      <c r="AO25" s="350"/>
      <c r="AP25" s="350"/>
      <c r="AQ25" s="350"/>
      <c r="AR25" s="350"/>
      <c r="AS25" s="350"/>
      <c r="AT25" s="350"/>
      <c r="AU25" s="350"/>
      <c r="AV25" s="350"/>
      <c r="AW25" s="350"/>
      <c r="AX25" s="350"/>
      <c r="AY25" s="89"/>
      <c r="BA25" s="79">
        <v>1</v>
      </c>
      <c r="BB25" s="95">
        <v>2</v>
      </c>
      <c r="BG25" s="640"/>
      <c r="BI25" s="640"/>
      <c r="BJ25" s="640"/>
      <c r="BK25" s="640"/>
      <c r="BL25" s="640"/>
      <c r="BM25" s="640"/>
      <c r="BN25" s="640"/>
      <c r="BO25" s="640"/>
      <c r="BP25" s="640"/>
      <c r="BQ25" s="640"/>
      <c r="BR25" s="640"/>
      <c r="BT25" s="640"/>
      <c r="BU25" s="842" t="str">
        <f>"「"&amp;$A$482&amp;$A$499&amp;" "&amp;$E$482&amp;" "&amp;$F$499&amp;"」"</f>
        <v>「26.3.1.②. 工程名称マスタデータ取得・設定 抽出条件に稼働日が指定されていない場合」</v>
      </c>
      <c r="BV25" s="640"/>
      <c r="BW25" s="640"/>
      <c r="BX25" s="640"/>
      <c r="BY25" s="640"/>
      <c r="BZ25" s="640"/>
      <c r="CA25" s="640"/>
      <c r="CB25" s="640"/>
      <c r="CC25" s="235" t="str">
        <f>"「"&amp;$A$651&amp;" "&amp;$D$651&amp;"」"</f>
        <v>「38.2 担当者マスタデータフィルタ処理」</v>
      </c>
      <c r="CD25" s="640"/>
      <c r="CE25" s="640"/>
      <c r="CF25" s="640"/>
      <c r="CG25" s="640"/>
      <c r="CI25" s="640"/>
      <c r="CJ25" s="640"/>
      <c r="CK25" s="640"/>
      <c r="CO25" s="842" t="str">
        <f>"「"&amp;$A$767&amp;$A$768&amp;" "&amp;$E$767&amp;" "&amp;$F$768&amp;"」"</f>
        <v>「46.3.1.①. 正式部品番号データセット 条件無し」</v>
      </c>
      <c r="CX25" s="842" t="str">
        <f>"「"&amp;$A$1099&amp;$A$1115&amp;" "&amp;$E$1099&amp;" "&amp;$F$1115&amp;"」"</f>
        <v>「58.3.1.②. 金型稼働年月データセット 指定条件が上記依頼」</v>
      </c>
    </row>
    <row r="26" spans="1:102" ht="15" customHeight="1">
      <c r="A26" s="97"/>
      <c r="B26" s="350"/>
      <c r="C26" s="352"/>
      <c r="D26" s="352"/>
      <c r="E26" s="352"/>
      <c r="F26" s="352"/>
      <c r="G26" s="352"/>
      <c r="H26" s="352"/>
      <c r="I26" s="352"/>
      <c r="J26" s="352"/>
      <c r="K26" s="352"/>
      <c r="L26" s="352"/>
      <c r="M26" s="352"/>
      <c r="N26" s="352"/>
      <c r="O26" s="352"/>
      <c r="P26" s="352"/>
      <c r="Q26" s="352"/>
      <c r="R26" s="352"/>
      <c r="S26" s="352"/>
      <c r="T26" s="352"/>
      <c r="U26" s="352"/>
      <c r="V26" s="352"/>
      <c r="W26" s="350"/>
      <c r="X26" s="350"/>
      <c r="Y26" s="350"/>
      <c r="Z26" s="350"/>
      <c r="AA26" s="350"/>
      <c r="AB26" s="350"/>
      <c r="AC26" s="350"/>
      <c r="AD26" s="350"/>
      <c r="AE26" s="350"/>
      <c r="AF26" s="350"/>
      <c r="AG26" s="350"/>
      <c r="AH26" s="350"/>
      <c r="AI26" s="350"/>
      <c r="AJ26" s="350"/>
      <c r="AK26" s="350"/>
      <c r="AL26" s="350"/>
      <c r="AM26" s="350"/>
      <c r="AN26" s="350"/>
      <c r="AO26" s="350"/>
      <c r="AP26" s="350"/>
      <c r="AQ26" s="350"/>
      <c r="AR26" s="350"/>
      <c r="AS26" s="350"/>
      <c r="AT26" s="350"/>
      <c r="AU26" s="350"/>
      <c r="AV26" s="350"/>
      <c r="AW26" s="350"/>
      <c r="AX26" s="350"/>
      <c r="AY26" s="89"/>
      <c r="BA26" s="79">
        <v>1</v>
      </c>
      <c r="BB26" s="95">
        <v>2</v>
      </c>
      <c r="BF26" s="640"/>
      <c r="BG26" s="640"/>
      <c r="BI26" s="640"/>
      <c r="BJ26" s="640"/>
      <c r="BK26" s="640"/>
      <c r="BL26" s="640"/>
      <c r="BM26" s="640"/>
      <c r="BN26" s="640"/>
      <c r="BO26" s="640"/>
      <c r="BP26" s="640"/>
      <c r="BQ26" s="640"/>
      <c r="BR26" s="640"/>
      <c r="BT26" s="640"/>
      <c r="BU26" s="842" t="str">
        <f>"「"&amp;$A$482&amp;$A$510&amp;" "&amp;$E$482&amp;" "&amp;$F$510&amp;"」"</f>
        <v>「26.3.1.③. 工程名称マスタデータ取得・設定 抽出条件の指定がない場合」</v>
      </c>
      <c r="BV26" s="640"/>
      <c r="BW26" s="640"/>
      <c r="BX26" s="640"/>
      <c r="BY26" s="640"/>
      <c r="BZ26" s="640"/>
      <c r="CA26" s="640"/>
      <c r="CB26" s="235" t="str">
        <f>"「"&amp;$A$653&amp;" "&amp;$C$653&amp;"」"</f>
        <v>「39. Ｗ／Ｃマスタ表示処理」</v>
      </c>
      <c r="CD26" s="640"/>
      <c r="CE26" s="640"/>
      <c r="CF26" s="640"/>
      <c r="CG26" s="640"/>
      <c r="CI26" s="640"/>
      <c r="CJ26" s="640"/>
      <c r="CK26" s="640"/>
      <c r="CL26" s="640"/>
      <c r="CM26" s="640"/>
      <c r="CN26" s="640"/>
      <c r="CO26" s="842" t="str">
        <f>"「"&amp;$A$767&amp;$A$773&amp;" "&amp;$E$767&amp;" "&amp;$F$773&amp;"」"</f>
        <v>「46.3.1.②. 正式部品番号データセット 部品番号の入力」</v>
      </c>
      <c r="CP26" s="640"/>
      <c r="CQ26" s="640"/>
      <c r="CV26" s="94"/>
      <c r="CW26" s="842" t="str">
        <f>"「"&amp;$A$1117&amp;" "&amp;$D$1117&amp;"」"</f>
        <v>「58.4 金型稼働年月データ入力チェック処理」</v>
      </c>
      <c r="CX26" s="842"/>
    </row>
    <row r="27" spans="1:102" ht="15" customHeight="1">
      <c r="A27" s="97"/>
      <c r="B27" s="350"/>
      <c r="C27" s="352"/>
      <c r="D27" s="352"/>
      <c r="E27" s="352"/>
      <c r="F27" s="352"/>
      <c r="G27" s="352"/>
      <c r="H27" s="352"/>
      <c r="I27" s="352"/>
      <c r="J27" s="352"/>
      <c r="K27" s="352"/>
      <c r="L27" s="352"/>
      <c r="M27" s="352"/>
      <c r="N27" s="352"/>
      <c r="O27" s="352"/>
      <c r="P27" s="352"/>
      <c r="Q27" s="352"/>
      <c r="R27" s="352"/>
      <c r="S27" s="352"/>
      <c r="T27" s="352"/>
      <c r="U27" s="352"/>
      <c r="V27" s="352"/>
      <c r="W27" s="350"/>
      <c r="X27" s="350"/>
      <c r="Y27" s="350"/>
      <c r="Z27" s="350"/>
      <c r="AA27" s="350"/>
      <c r="AB27" s="350"/>
      <c r="AC27" s="350"/>
      <c r="AD27" s="350"/>
      <c r="AE27" s="350"/>
      <c r="AF27" s="350"/>
      <c r="AG27" s="350"/>
      <c r="AH27" s="350"/>
      <c r="AI27" s="350"/>
      <c r="AJ27" s="350"/>
      <c r="AK27" s="350"/>
      <c r="AL27" s="350"/>
      <c r="AM27" s="350"/>
      <c r="AN27" s="350"/>
      <c r="AO27" s="350"/>
      <c r="AP27" s="350"/>
      <c r="AQ27" s="350"/>
      <c r="AR27" s="350"/>
      <c r="AS27" s="350"/>
      <c r="AT27" s="350"/>
      <c r="AU27" s="350"/>
      <c r="AV27" s="350"/>
      <c r="AW27" s="350"/>
      <c r="AX27" s="350"/>
      <c r="AY27" s="89"/>
      <c r="BA27" s="79">
        <v>1</v>
      </c>
      <c r="BB27" s="95">
        <v>2</v>
      </c>
      <c r="BF27" s="640"/>
      <c r="BG27" s="640"/>
      <c r="BI27" s="640"/>
      <c r="BJ27" s="640"/>
      <c r="BK27" s="640"/>
      <c r="BL27" s="640"/>
      <c r="BM27" s="640"/>
      <c r="BN27" s="640"/>
      <c r="BO27" s="640"/>
      <c r="BP27" s="640"/>
      <c r="BQ27" s="640"/>
      <c r="BR27" s="640"/>
      <c r="BS27" s="1042" t="str">
        <f>"「"&amp;$A$516&amp;" "&amp;$D$516&amp;"」"</f>
        <v>「26.4 工程名称データ入力チェック処理」</v>
      </c>
      <c r="BT27" s="640"/>
      <c r="BU27" s="640"/>
      <c r="BV27" s="640"/>
      <c r="BW27" s="640"/>
      <c r="BX27" s="640"/>
      <c r="BY27" s="640"/>
      <c r="BZ27" s="640"/>
      <c r="CA27" s="640"/>
      <c r="CB27" s="640"/>
      <c r="CC27" s="235" t="str">
        <f>"「"&amp;$A$654&amp;" "&amp;$D$654&amp;"」"</f>
        <v>「39.1. Ｗ／Ｃマスタデータ取得・設定」</v>
      </c>
      <c r="CD27" s="640"/>
      <c r="CE27" s="640"/>
      <c r="CF27" s="640"/>
      <c r="CG27" s="640"/>
      <c r="CI27" s="640"/>
      <c r="CJ27" s="640"/>
      <c r="CK27" s="640"/>
      <c r="CL27" s="640"/>
      <c r="CM27" s="842" t="str">
        <f>"「"&amp;$A$779&amp;" "&amp;$D$779&amp;"」"</f>
        <v>「46.4 正式部品番号データ入力チェック処理」</v>
      </c>
      <c r="CN27" s="842"/>
      <c r="CO27" s="640"/>
      <c r="CP27" s="640"/>
      <c r="CQ27" s="640"/>
      <c r="CV27" s="1123" t="str">
        <f>"「"&amp;$A$1119&amp;" "&amp;$C$1119&amp;"」"</f>
        <v>「59. Excel出力共通処理(ExcelOutput_Common)」</v>
      </c>
    </row>
    <row r="28" spans="1:102" ht="15" customHeight="1">
      <c r="A28" s="97"/>
      <c r="B28" s="350"/>
      <c r="C28" s="352"/>
      <c r="D28" s="352"/>
      <c r="E28" s="352"/>
      <c r="F28" s="352"/>
      <c r="G28" s="352"/>
      <c r="H28" s="352"/>
      <c r="I28" s="352"/>
      <c r="J28" s="352"/>
      <c r="K28" s="352"/>
      <c r="L28" s="352"/>
      <c r="M28" s="352"/>
      <c r="N28" s="352"/>
      <c r="O28" s="352"/>
      <c r="P28" s="352"/>
      <c r="Q28" s="352"/>
      <c r="R28" s="352"/>
      <c r="S28" s="352"/>
      <c r="T28" s="352"/>
      <c r="U28" s="352"/>
      <c r="V28" s="352"/>
      <c r="W28" s="350"/>
      <c r="X28" s="350"/>
      <c r="Y28" s="350"/>
      <c r="Z28" s="350"/>
      <c r="AA28" s="350"/>
      <c r="AB28" s="350"/>
      <c r="AC28" s="350"/>
      <c r="AD28" s="350"/>
      <c r="AE28" s="350"/>
      <c r="AF28" s="350"/>
      <c r="AG28" s="350"/>
      <c r="AH28" s="350"/>
      <c r="AI28" s="350"/>
      <c r="AJ28" s="350"/>
      <c r="AK28" s="350"/>
      <c r="AL28" s="350"/>
      <c r="AM28" s="350"/>
      <c r="AN28" s="350"/>
      <c r="AO28" s="350"/>
      <c r="AP28" s="350"/>
      <c r="AQ28" s="350"/>
      <c r="AR28" s="350"/>
      <c r="AS28" s="350"/>
      <c r="AT28" s="350"/>
      <c r="AU28" s="350"/>
      <c r="AV28" s="350"/>
      <c r="AW28" s="350"/>
      <c r="AX28" s="350"/>
      <c r="AY28" s="89"/>
      <c r="BA28" s="79">
        <v>1</v>
      </c>
      <c r="BB28" s="95">
        <v>2</v>
      </c>
      <c r="BF28" s="640"/>
      <c r="BG28" s="640"/>
      <c r="BI28" s="640"/>
      <c r="BJ28" s="640"/>
      <c r="BK28" s="640"/>
      <c r="BL28" s="640"/>
      <c r="BM28" s="640"/>
      <c r="BN28" s="640"/>
      <c r="BO28" s="640"/>
      <c r="BP28" s="640"/>
      <c r="BQ28" s="640"/>
      <c r="BR28" s="235" t="str">
        <f>"「"&amp;$A$518&amp;" "&amp;$C$518&amp;"」"</f>
        <v>「27. 車種マスタ表示処理」</v>
      </c>
      <c r="BS28" s="640"/>
      <c r="BT28" s="640"/>
      <c r="BU28" s="640"/>
      <c r="BV28" s="640"/>
      <c r="BW28" s="640"/>
      <c r="BX28" s="640"/>
      <c r="BY28" s="640"/>
      <c r="BZ28" s="640"/>
      <c r="CA28" s="640"/>
      <c r="CB28" s="640"/>
      <c r="CC28" s="235" t="str">
        <f>"「"&amp;$A$658&amp;" "&amp;$D$658&amp;"」"</f>
        <v>「39.2. Ｗ／Ｃマスタデータフィルタ処理」</v>
      </c>
      <c r="CD28" s="640"/>
      <c r="CE28" s="640"/>
      <c r="CF28" s="640"/>
      <c r="CG28" s="640"/>
      <c r="CI28" s="640"/>
      <c r="CJ28" s="640"/>
      <c r="CK28" s="640"/>
      <c r="CL28" s="786" t="str">
        <f>"「"&amp;$A$781&amp;" "&amp;$C$781&amp;"」"</f>
        <v>「47. 画面クリア共通処理」</v>
      </c>
      <c r="CM28" s="640"/>
      <c r="CN28" s="640"/>
      <c r="CO28" s="640"/>
      <c r="CP28" s="640"/>
      <c r="CQ28" s="640"/>
    </row>
    <row r="29" spans="1:102" ht="15" customHeight="1">
      <c r="A29" s="97"/>
      <c r="B29" s="350"/>
      <c r="C29" s="350"/>
      <c r="D29" s="350"/>
      <c r="E29" s="350"/>
      <c r="F29" s="350"/>
      <c r="G29" s="350"/>
      <c r="H29" s="350"/>
      <c r="I29" s="350"/>
      <c r="J29" s="350"/>
      <c r="K29" s="350"/>
      <c r="L29" s="350"/>
      <c r="M29" s="350"/>
      <c r="N29" s="350"/>
      <c r="O29" s="350"/>
      <c r="P29" s="350"/>
      <c r="Q29" s="350"/>
      <c r="R29" s="350"/>
      <c r="S29" s="350"/>
      <c r="T29" s="350"/>
      <c r="U29" s="350"/>
      <c r="V29" s="350"/>
      <c r="W29" s="350"/>
      <c r="X29" s="350"/>
      <c r="Y29" s="350"/>
      <c r="Z29" s="350"/>
      <c r="AA29" s="350"/>
      <c r="AB29" s="350"/>
      <c r="AC29" s="350"/>
      <c r="AD29" s="350"/>
      <c r="AE29" s="350"/>
      <c r="AF29" s="350"/>
      <c r="AG29" s="350"/>
      <c r="AH29" s="350"/>
      <c r="AI29" s="350"/>
      <c r="AJ29" s="350"/>
      <c r="AK29" s="350"/>
      <c r="AL29" s="350"/>
      <c r="AM29" s="350"/>
      <c r="AN29" s="350"/>
      <c r="AO29" s="350"/>
      <c r="AP29" s="350"/>
      <c r="AQ29" s="350"/>
      <c r="AR29" s="350"/>
      <c r="AS29" s="350"/>
      <c r="AT29" s="350"/>
      <c r="AU29" s="350"/>
      <c r="AV29" s="350"/>
      <c r="AW29" s="350"/>
      <c r="AX29" s="350"/>
      <c r="AY29" s="89"/>
      <c r="BA29" s="79">
        <v>1</v>
      </c>
      <c r="BB29" s="95">
        <v>2</v>
      </c>
      <c r="BF29" s="640"/>
      <c r="BG29" s="640"/>
      <c r="BI29" s="640"/>
      <c r="BJ29" s="640"/>
      <c r="BK29" s="640"/>
      <c r="BL29" s="640"/>
      <c r="BM29" s="640"/>
      <c r="BN29" s="640"/>
      <c r="BO29" s="640"/>
      <c r="BP29" s="640"/>
      <c r="BQ29" s="640"/>
      <c r="BR29" s="640"/>
      <c r="BS29" s="235"/>
      <c r="BT29" s="842" t="str">
        <f>"「"&amp;$A$524&amp;" "&amp;$E$524&amp;"」"</f>
        <v>「27.3.1. 車種マスタデータ取得・設定」</v>
      </c>
      <c r="BU29" s="640"/>
      <c r="BV29" s="640"/>
      <c r="BW29" s="640"/>
      <c r="BX29" s="640"/>
      <c r="BY29" s="640"/>
      <c r="BZ29" s="640"/>
      <c r="CA29" s="640"/>
      <c r="CB29" s="640"/>
      <c r="CH29" s="640"/>
      <c r="CI29" s="640"/>
      <c r="CJ29" s="640"/>
      <c r="CK29" s="640"/>
      <c r="CL29" s="786" t="str">
        <f>"「"&amp;$A$790&amp;" "&amp;$C$790&amp;"」"</f>
        <v>「48. データ削除共通処理」</v>
      </c>
      <c r="CM29" s="640"/>
      <c r="CN29" s="640"/>
      <c r="CO29" s="640"/>
      <c r="CP29" s="640"/>
      <c r="CQ29" s="640"/>
    </row>
    <row r="30" spans="1:102" ht="15" customHeight="1">
      <c r="A30" s="97"/>
      <c r="B30" s="350"/>
      <c r="C30" s="350"/>
      <c r="D30" s="350"/>
      <c r="E30" s="350"/>
      <c r="F30" s="350"/>
      <c r="G30" s="350"/>
      <c r="H30" s="350"/>
      <c r="I30" s="350"/>
      <c r="J30" s="350"/>
      <c r="K30" s="350"/>
      <c r="L30" s="350"/>
      <c r="M30" s="350"/>
      <c r="N30" s="350"/>
      <c r="O30" s="350"/>
      <c r="P30" s="350"/>
      <c r="Q30" s="350"/>
      <c r="R30" s="350"/>
      <c r="S30" s="350"/>
      <c r="T30" s="350"/>
      <c r="U30" s="350"/>
      <c r="V30" s="350"/>
      <c r="W30" s="350"/>
      <c r="X30" s="350"/>
      <c r="Y30" s="350"/>
      <c r="Z30" s="350"/>
      <c r="AA30" s="350"/>
      <c r="AB30" s="350"/>
      <c r="AC30" s="350"/>
      <c r="AD30" s="350"/>
      <c r="AE30" s="350"/>
      <c r="AF30" s="350"/>
      <c r="AG30" s="350"/>
      <c r="AH30" s="350"/>
      <c r="AI30" s="350"/>
      <c r="AJ30" s="350"/>
      <c r="AK30" s="350"/>
      <c r="AL30" s="350"/>
      <c r="AM30" s="350"/>
      <c r="AN30" s="350"/>
      <c r="AO30" s="350"/>
      <c r="AP30" s="350"/>
      <c r="AQ30" s="350"/>
      <c r="AR30" s="350"/>
      <c r="AS30" s="350"/>
      <c r="AT30" s="350"/>
      <c r="AU30" s="350"/>
      <c r="AV30" s="350"/>
      <c r="AW30" s="350"/>
      <c r="AX30" s="350"/>
      <c r="AY30" s="89"/>
      <c r="BA30" s="79">
        <v>1</v>
      </c>
      <c r="BB30" s="95">
        <v>2</v>
      </c>
      <c r="BF30" s="640"/>
      <c r="BG30" s="640"/>
      <c r="BI30" s="640"/>
      <c r="BJ30" s="640"/>
      <c r="BK30" s="640"/>
      <c r="BL30" s="640"/>
      <c r="BM30" s="640"/>
      <c r="BN30" s="640"/>
      <c r="BO30" s="640"/>
      <c r="BP30" s="640"/>
      <c r="BQ30" s="640"/>
      <c r="BR30" s="640"/>
      <c r="BS30" s="640"/>
      <c r="BT30" s="235"/>
      <c r="BU30" s="842" t="str">
        <f>"「"&amp;$A$524&amp;$A$525&amp;" "&amp;$E$524&amp;" "&amp;$F$525&amp;"」"</f>
        <v>「27.3.1.①. 車種マスタデータ取得・設定 条件無し」</v>
      </c>
      <c r="BV30" s="640"/>
      <c r="BW30" s="640"/>
      <c r="BX30" s="640"/>
      <c r="BY30" s="640"/>
      <c r="BZ30" s="640"/>
      <c r="CA30" s="640"/>
      <c r="CH30" s="640"/>
      <c r="CI30" s="640"/>
      <c r="CJ30" s="640"/>
      <c r="CK30" s="640"/>
      <c r="CL30" s="786" t="str">
        <f>"「"&amp;$A$852&amp;" "&amp;$C$852&amp;"」"</f>
        <v>「49. 画面終了共通処理」</v>
      </c>
      <c r="CM30" s="640"/>
      <c r="CN30" s="640"/>
      <c r="CO30" s="640"/>
      <c r="CP30" s="640"/>
      <c r="CQ30" s="640"/>
    </row>
    <row r="31" spans="1:102" ht="15" customHeight="1">
      <c r="A31" s="97"/>
      <c r="B31" s="350"/>
      <c r="C31" s="350"/>
      <c r="D31" s="350"/>
      <c r="E31" s="350"/>
      <c r="F31" s="350"/>
      <c r="G31" s="350"/>
      <c r="H31" s="350"/>
      <c r="I31" s="350"/>
      <c r="J31" s="350"/>
      <c r="K31" s="350"/>
      <c r="L31" s="350"/>
      <c r="M31" s="350"/>
      <c r="N31" s="350"/>
      <c r="O31" s="350"/>
      <c r="P31" s="350"/>
      <c r="Q31" s="350"/>
      <c r="R31" s="350"/>
      <c r="S31" s="350"/>
      <c r="T31" s="350"/>
      <c r="U31" s="350"/>
      <c r="V31" s="350"/>
      <c r="W31" s="350"/>
      <c r="X31" s="350"/>
      <c r="Y31" s="350"/>
      <c r="Z31" s="350"/>
      <c r="AA31" s="350"/>
      <c r="AB31" s="350"/>
      <c r="AC31" s="350"/>
      <c r="AD31" s="350"/>
      <c r="AE31" s="350"/>
      <c r="AF31" s="350"/>
      <c r="AG31" s="350"/>
      <c r="AH31" s="350"/>
      <c r="AI31" s="350"/>
      <c r="AJ31" s="350"/>
      <c r="AK31" s="350"/>
      <c r="AL31" s="350"/>
      <c r="AM31" s="350"/>
      <c r="AN31" s="350"/>
      <c r="AO31" s="350"/>
      <c r="AP31" s="350"/>
      <c r="AQ31" s="350"/>
      <c r="AR31" s="350"/>
      <c r="AS31" s="350"/>
      <c r="AT31" s="350"/>
      <c r="AU31" s="350"/>
      <c r="AV31" s="350"/>
      <c r="AW31" s="350"/>
      <c r="AX31" s="350"/>
      <c r="AY31" s="89"/>
      <c r="BA31" s="79">
        <v>1</v>
      </c>
      <c r="BB31" s="95">
        <v>2</v>
      </c>
      <c r="BF31" s="640"/>
      <c r="BG31" s="640"/>
      <c r="BH31" s="640"/>
      <c r="BI31" s="640"/>
      <c r="BJ31" s="640"/>
      <c r="BK31" s="640"/>
      <c r="BL31" s="640"/>
      <c r="BM31" s="640"/>
      <c r="BN31" s="640"/>
      <c r="BO31" s="640"/>
      <c r="BP31" s="640"/>
      <c r="BQ31" s="640"/>
      <c r="BR31" s="640"/>
      <c r="BS31" s="640"/>
      <c r="BT31" s="235"/>
      <c r="BU31" s="842" t="str">
        <f>"「"&amp;$A$524&amp;$A$531&amp;" "&amp;$E$524&amp;" "&amp;$F$531&amp;"」"</f>
        <v>「27.3.1.②. 車種マスタデータ取得・設定 抽出条件に稼働日が指定されている場合」</v>
      </c>
      <c r="BV31" s="640"/>
      <c r="BW31" s="640"/>
      <c r="BX31" s="640"/>
      <c r="BY31" s="640"/>
      <c r="BZ31" s="640"/>
      <c r="CA31" s="640"/>
      <c r="CH31" s="640"/>
      <c r="CI31" s="640"/>
      <c r="CJ31" s="640"/>
      <c r="CK31" s="640"/>
      <c r="CL31" s="837" t="str">
        <f>"「"&amp;$A$867&amp;" "&amp;$C$867&amp;"」"</f>
        <v>「50. 圧造課部品番号マスタ」</v>
      </c>
      <c r="CQ31" s="640"/>
    </row>
    <row r="32" spans="1:102" ht="15" customHeight="1">
      <c r="A32" s="728"/>
      <c r="B32" s="350"/>
      <c r="C32" s="350"/>
      <c r="D32" s="350"/>
      <c r="E32" s="350"/>
      <c r="F32" s="350"/>
      <c r="G32" s="350"/>
      <c r="H32" s="350"/>
      <c r="I32" s="350"/>
      <c r="J32" s="350"/>
      <c r="K32" s="350"/>
      <c r="L32" s="350"/>
      <c r="M32" s="350"/>
      <c r="N32" s="350"/>
      <c r="O32" s="350"/>
      <c r="P32" s="350"/>
      <c r="Q32" s="350"/>
      <c r="R32" s="350"/>
      <c r="S32" s="350"/>
      <c r="T32" s="350"/>
      <c r="U32" s="350"/>
      <c r="V32" s="350"/>
      <c r="W32" s="350"/>
      <c r="X32" s="350"/>
      <c r="Y32" s="350"/>
      <c r="Z32" s="350"/>
      <c r="AA32" s="350"/>
      <c r="AB32" s="350"/>
      <c r="AC32" s="350"/>
      <c r="AD32" s="350"/>
      <c r="AE32" s="350"/>
      <c r="AF32" s="350"/>
      <c r="AG32" s="350"/>
      <c r="AH32" s="350"/>
      <c r="AI32" s="350"/>
      <c r="AJ32" s="350"/>
      <c r="AK32" s="350"/>
      <c r="AL32" s="350"/>
      <c r="AM32" s="350"/>
      <c r="AN32" s="350"/>
      <c r="AO32" s="350"/>
      <c r="AP32" s="350"/>
      <c r="AQ32" s="350"/>
      <c r="AR32" s="350"/>
      <c r="AS32" s="350"/>
      <c r="AT32" s="350"/>
      <c r="AU32" s="350"/>
      <c r="AV32" s="350"/>
      <c r="AW32" s="350"/>
      <c r="AX32" s="350"/>
      <c r="AY32" s="89"/>
      <c r="BA32" s="79">
        <v>1</v>
      </c>
      <c r="BF32" s="640"/>
      <c r="BG32" s="640"/>
      <c r="BH32" s="640"/>
      <c r="BI32" s="640"/>
      <c r="BJ32" s="640"/>
      <c r="BK32" s="640"/>
      <c r="BL32" s="640"/>
      <c r="BM32" s="640"/>
      <c r="BN32" s="640"/>
      <c r="BO32" s="640"/>
      <c r="BP32" s="640"/>
      <c r="BQ32" s="640"/>
      <c r="BR32" s="640"/>
      <c r="BS32" s="640"/>
      <c r="BT32" s="235"/>
      <c r="BU32" s="842" t="str">
        <f>"「"&amp;$A$524&amp;$A$548&amp;" "&amp;$E$524&amp;" "&amp;$F$548&amp;"」"</f>
        <v>「27.3.1.③. 車種マスタデータ取得・設定 抽出条件に稼働日が指定されていない場合」</v>
      </c>
      <c r="BV32" s="640"/>
      <c r="BW32" s="640"/>
      <c r="BX32" s="640"/>
      <c r="BY32" s="640"/>
      <c r="BZ32" s="640"/>
      <c r="CA32" s="640"/>
      <c r="CH32" s="640"/>
      <c r="CI32" s="640"/>
      <c r="CJ32" s="640"/>
      <c r="CK32" s="640"/>
      <c r="CM32" s="842"/>
      <c r="CO32" s="842" t="str">
        <f>"「"&amp;$A$873&amp;$A$874&amp;" "&amp;$E$873&amp;" "&amp;$F$874&amp;"」"</f>
        <v>「50.3.1.①. 圧造課部品番号データセット 条件無し」</v>
      </c>
      <c r="CQ32" s="640"/>
    </row>
    <row r="33" spans="1:111" ht="15" customHeight="1">
      <c r="A33" s="97"/>
      <c r="B33" s="350"/>
      <c r="C33" s="352"/>
      <c r="D33" s="352" t="s">
        <v>72</v>
      </c>
      <c r="E33" s="352" t="s">
        <v>73</v>
      </c>
      <c r="F33" s="352"/>
      <c r="G33" s="352"/>
      <c r="H33" s="352"/>
      <c r="I33" s="352"/>
      <c r="J33" s="352"/>
      <c r="K33" s="352"/>
      <c r="L33" s="352"/>
      <c r="M33" s="352"/>
      <c r="N33" s="352"/>
      <c r="O33" s="352"/>
      <c r="P33" s="352"/>
      <c r="Q33" s="352"/>
      <c r="R33" s="352"/>
      <c r="S33" s="352"/>
      <c r="T33" s="352"/>
      <c r="U33" s="352"/>
      <c r="V33" s="352"/>
      <c r="W33" s="350"/>
      <c r="X33" s="350"/>
      <c r="Y33" s="350"/>
      <c r="Z33" s="350"/>
      <c r="AA33" s="350"/>
      <c r="AB33" s="350"/>
      <c r="AC33" s="350"/>
      <c r="AD33" s="350"/>
      <c r="AE33" s="350"/>
      <c r="AF33" s="350"/>
      <c r="AG33" s="350"/>
      <c r="AH33" s="350"/>
      <c r="AI33" s="350"/>
      <c r="AJ33" s="350"/>
      <c r="AK33" s="350"/>
      <c r="AL33" s="350"/>
      <c r="AM33" s="350"/>
      <c r="AN33" s="350"/>
      <c r="AO33" s="350"/>
      <c r="AP33" s="350"/>
      <c r="AQ33" s="350"/>
      <c r="AR33" s="350"/>
      <c r="AS33" s="350"/>
      <c r="AT33" s="350"/>
      <c r="AU33" s="350"/>
      <c r="AV33" s="350"/>
      <c r="AW33" s="350"/>
      <c r="AX33" s="350"/>
      <c r="AY33" s="89"/>
      <c r="BA33" s="79">
        <v>1</v>
      </c>
      <c r="BF33" s="640"/>
      <c r="BG33" s="640"/>
      <c r="BH33" s="640"/>
      <c r="BI33" s="640"/>
      <c r="BJ33" s="640"/>
      <c r="BK33" s="640"/>
      <c r="BL33" s="640"/>
      <c r="BM33" s="640"/>
      <c r="BN33" s="640"/>
      <c r="BO33" s="640"/>
      <c r="BP33" s="640"/>
      <c r="BQ33" s="640"/>
      <c r="BR33" s="640"/>
      <c r="BS33" s="1042" t="str">
        <f>"「"&amp;$A$561&amp;" "&amp;$D$561&amp;"」"</f>
        <v>「27.4 車種データ入力チェック処理」</v>
      </c>
      <c r="BT33" s="640"/>
      <c r="BU33" s="640"/>
      <c r="BV33" s="640"/>
      <c r="BW33" s="640"/>
      <c r="BX33" s="640"/>
      <c r="BY33" s="640"/>
      <c r="BZ33" s="640"/>
      <c r="CA33" s="640"/>
      <c r="CH33" s="640"/>
      <c r="CI33" s="640"/>
      <c r="CJ33" s="640"/>
      <c r="CK33" s="640"/>
      <c r="CM33" s="842"/>
      <c r="CO33" s="842" t="str">
        <f>"「"&amp;$A$873&amp;$A$879&amp;" "&amp;$E$873&amp;" "&amp;$F$773&amp;"」"</f>
        <v>「50.3.1.②. 圧造課部品番号データセット 部品番号の入力」</v>
      </c>
      <c r="CQ33" s="640"/>
    </row>
    <row r="34" spans="1:111" ht="15" customHeight="1">
      <c r="A34" s="97"/>
      <c r="B34" s="350"/>
      <c r="C34" s="352"/>
      <c r="D34" s="352"/>
      <c r="E34" s="1800" t="s">
        <v>66</v>
      </c>
      <c r="F34" s="1801"/>
      <c r="G34" s="1802"/>
      <c r="H34" s="1840" t="s">
        <v>74</v>
      </c>
      <c r="I34" s="1804"/>
      <c r="J34" s="1804"/>
      <c r="K34" s="1804"/>
      <c r="L34" s="1804"/>
      <c r="M34" s="1804"/>
      <c r="N34" s="1804"/>
      <c r="O34" s="1805"/>
      <c r="P34" s="352"/>
      <c r="Q34" s="352"/>
      <c r="R34" s="352"/>
      <c r="S34" s="352"/>
      <c r="T34" s="352"/>
      <c r="U34" s="352"/>
      <c r="V34" s="352"/>
      <c r="W34" s="350"/>
      <c r="X34" s="350"/>
      <c r="Y34" s="350"/>
      <c r="Z34" s="350"/>
      <c r="AA34" s="350"/>
      <c r="AB34" s="350"/>
      <c r="AC34" s="350"/>
      <c r="AD34" s="350"/>
      <c r="AE34" s="350"/>
      <c r="AF34" s="350"/>
      <c r="AG34" s="350"/>
      <c r="AH34" s="350"/>
      <c r="AI34" s="350"/>
      <c r="AJ34" s="350"/>
      <c r="AK34" s="350"/>
      <c r="AL34" s="350"/>
      <c r="AM34" s="350"/>
      <c r="AN34" s="350"/>
      <c r="AO34" s="350"/>
      <c r="AP34" s="350"/>
      <c r="AQ34" s="350"/>
      <c r="AR34" s="350"/>
      <c r="AS34" s="350"/>
      <c r="AT34" s="350"/>
      <c r="AU34" s="350"/>
      <c r="AV34" s="350"/>
      <c r="AW34" s="350"/>
      <c r="AX34" s="350"/>
      <c r="AY34" s="89"/>
      <c r="BA34" s="79">
        <v>1</v>
      </c>
      <c r="BF34" s="640"/>
      <c r="BG34" s="640"/>
      <c r="BH34" s="640"/>
      <c r="BI34" s="640"/>
      <c r="BJ34" s="640"/>
      <c r="BK34" s="640"/>
      <c r="BL34" s="640"/>
      <c r="BM34" s="640"/>
      <c r="BN34" s="640"/>
      <c r="BO34" s="640"/>
      <c r="BP34" s="640"/>
      <c r="BQ34" s="640"/>
      <c r="BR34" s="235" t="str">
        <f>"「"&amp;$A$563&amp;" "&amp;$C$563&amp;"」"</f>
        <v>「28. 権限区分マスタ表示処理(upk-common AuthorityCombobox.cs)」</v>
      </c>
      <c r="BS34" s="640"/>
      <c r="BT34" s="640"/>
      <c r="BU34" s="640"/>
      <c r="BV34" s="640"/>
      <c r="BW34" s="640"/>
      <c r="BX34" s="640"/>
      <c r="BY34" s="640"/>
      <c r="BZ34" s="640"/>
      <c r="CA34" s="640"/>
      <c r="CH34" s="640"/>
      <c r="CI34" s="640"/>
      <c r="CJ34" s="640"/>
      <c r="CK34" s="640"/>
      <c r="CL34" s="91"/>
      <c r="CM34" s="842"/>
      <c r="CN34" s="842" t="str">
        <f>"「"&amp;$A$885&amp;" "&amp;$D$885&amp;"」"</f>
        <v>「50.4 圧造課用部品番号データ入力チェック処理」</v>
      </c>
      <c r="CQ34" s="640"/>
    </row>
    <row r="35" spans="1:111" ht="15" customHeight="1">
      <c r="A35" s="97"/>
      <c r="B35" s="350"/>
      <c r="C35" s="352"/>
      <c r="D35" s="352"/>
      <c r="E35" s="352"/>
      <c r="F35" s="352"/>
      <c r="G35" s="352"/>
      <c r="H35" s="352"/>
      <c r="I35" s="352"/>
      <c r="J35" s="352"/>
      <c r="K35" s="352"/>
      <c r="L35" s="352"/>
      <c r="M35" s="352"/>
      <c r="N35" s="352"/>
      <c r="O35" s="352"/>
      <c r="P35" s="352"/>
      <c r="Q35" s="352"/>
      <c r="R35" s="352"/>
      <c r="S35" s="352"/>
      <c r="T35" s="352"/>
      <c r="U35" s="352"/>
      <c r="V35" s="352"/>
      <c r="W35" s="350"/>
      <c r="X35" s="350"/>
      <c r="Y35" s="350"/>
      <c r="Z35" s="350"/>
      <c r="AA35" s="350"/>
      <c r="AB35" s="350"/>
      <c r="AC35" s="350"/>
      <c r="AD35" s="350"/>
      <c r="AE35" s="350"/>
      <c r="AF35" s="350"/>
      <c r="AG35" s="350"/>
      <c r="AH35" s="350"/>
      <c r="AI35" s="350"/>
      <c r="AJ35" s="350"/>
      <c r="AK35" s="350"/>
      <c r="AL35" s="350"/>
      <c r="AM35" s="350"/>
      <c r="AN35" s="350"/>
      <c r="AO35" s="350"/>
      <c r="AP35" s="350"/>
      <c r="AQ35" s="350"/>
      <c r="AR35" s="350"/>
      <c r="AS35" s="350"/>
      <c r="AT35" s="350"/>
      <c r="AU35" s="350"/>
      <c r="AV35" s="350"/>
      <c r="AW35" s="350"/>
      <c r="AX35" s="350"/>
      <c r="AY35" s="89"/>
      <c r="BA35" s="79">
        <v>1</v>
      </c>
      <c r="BF35" s="640"/>
      <c r="BG35" s="640"/>
      <c r="BH35" s="640"/>
      <c r="BI35" s="640"/>
      <c r="BJ35" s="640"/>
      <c r="BK35" s="640"/>
      <c r="BL35" s="640"/>
      <c r="BM35" s="640"/>
      <c r="BN35" s="640"/>
      <c r="BO35" s="640"/>
      <c r="BP35" s="640"/>
      <c r="BQ35" s="640"/>
      <c r="BR35" s="640"/>
      <c r="BS35" s="235" t="str">
        <f>"「"&amp;$A$564&amp;" "&amp;$D$564&amp;"」"</f>
        <v>「28.1 権限区分マスタデータ取得・設定」</v>
      </c>
      <c r="BT35" s="640"/>
      <c r="BU35" s="640"/>
      <c r="BV35" s="640"/>
      <c r="BW35" s="640"/>
      <c r="BX35" s="640"/>
      <c r="BY35" s="640"/>
      <c r="BZ35" s="640"/>
      <c r="CA35" s="640"/>
      <c r="CH35" s="640"/>
      <c r="CI35" s="640"/>
      <c r="CJ35" s="640"/>
      <c r="CK35" s="640"/>
      <c r="CN35" s="842"/>
      <c r="CQ35" s="640"/>
    </row>
    <row r="36" spans="1:111" ht="15" customHeight="1">
      <c r="A36" s="97"/>
      <c r="B36" s="350"/>
      <c r="C36" s="352"/>
      <c r="D36" s="352"/>
      <c r="E36" s="352"/>
      <c r="F36" s="352"/>
      <c r="G36" s="352"/>
      <c r="H36" s="352"/>
      <c r="I36" s="352"/>
      <c r="J36" s="352"/>
      <c r="K36" s="352"/>
      <c r="L36" s="352"/>
      <c r="M36" s="352"/>
      <c r="N36" s="352"/>
      <c r="O36" s="352"/>
      <c r="P36" s="352"/>
      <c r="Q36" s="352"/>
      <c r="R36" s="352"/>
      <c r="S36" s="352"/>
      <c r="T36" s="352"/>
      <c r="U36" s="352"/>
      <c r="V36" s="352"/>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89"/>
      <c r="BA36" s="79">
        <v>1</v>
      </c>
      <c r="BF36" s="640"/>
      <c r="BG36" s="640"/>
      <c r="BH36" s="640"/>
      <c r="BI36" s="640"/>
      <c r="BJ36" s="640"/>
      <c r="BK36" s="640"/>
      <c r="BL36" s="640"/>
      <c r="BM36" s="640"/>
      <c r="BN36" s="640"/>
      <c r="BO36" s="640"/>
      <c r="BP36" s="640"/>
      <c r="BQ36" s="640"/>
      <c r="BR36" s="640"/>
      <c r="BS36" s="235" t="str">
        <f>"「"&amp;$A$569&amp;" "&amp;$D$569&amp;"」"</f>
        <v>「28.2 権限区分マスタデータフィルタ処理」</v>
      </c>
      <c r="BT36" s="640"/>
      <c r="BU36" s="640"/>
      <c r="BV36" s="640"/>
      <c r="BW36" s="640"/>
      <c r="BX36" s="640"/>
      <c r="BY36" s="640"/>
      <c r="BZ36" s="640"/>
      <c r="CA36" s="640"/>
      <c r="CH36" s="640"/>
      <c r="CI36" s="640"/>
      <c r="CJ36" s="640"/>
      <c r="CK36" s="640"/>
    </row>
    <row r="37" spans="1:111" ht="15" customHeight="1">
      <c r="A37" s="97"/>
      <c r="B37" s="350"/>
      <c r="C37" s="352"/>
      <c r="D37" s="352"/>
      <c r="E37" s="352"/>
      <c r="F37" s="352"/>
      <c r="G37" s="352"/>
      <c r="H37" s="352"/>
      <c r="I37" s="352"/>
      <c r="J37" s="352"/>
      <c r="K37" s="352"/>
      <c r="L37" s="352"/>
      <c r="M37" s="352"/>
      <c r="N37" s="352"/>
      <c r="O37" s="352"/>
      <c r="P37" s="352"/>
      <c r="Q37" s="352"/>
      <c r="R37" s="352"/>
      <c r="S37" s="352"/>
      <c r="T37" s="352"/>
      <c r="U37" s="352"/>
      <c r="V37" s="352"/>
      <c r="W37" s="350"/>
      <c r="X37" s="350"/>
      <c r="Y37" s="350"/>
      <c r="Z37" s="350"/>
      <c r="AA37" s="350"/>
      <c r="AB37" s="350"/>
      <c r="AC37" s="350"/>
      <c r="AD37" s="350"/>
      <c r="AE37" s="350"/>
      <c r="AF37" s="350"/>
      <c r="AG37" s="350"/>
      <c r="AH37" s="350"/>
      <c r="AI37" s="350"/>
      <c r="AJ37" s="350"/>
      <c r="AK37" s="350"/>
      <c r="AL37" s="350"/>
      <c r="AM37" s="350"/>
      <c r="AN37" s="350"/>
      <c r="AO37" s="350"/>
      <c r="AP37" s="350"/>
      <c r="AQ37" s="350"/>
      <c r="AR37" s="350"/>
      <c r="AS37" s="350"/>
      <c r="AT37" s="350"/>
      <c r="AU37" s="350"/>
      <c r="AV37" s="350"/>
      <c r="AW37" s="350"/>
      <c r="AX37" s="350"/>
      <c r="AY37" s="89"/>
      <c r="BA37" s="79">
        <v>1</v>
      </c>
      <c r="BF37" s="640"/>
      <c r="BG37" s="640"/>
      <c r="BH37" s="640"/>
      <c r="BI37" s="640"/>
      <c r="BJ37" s="640"/>
      <c r="BK37" s="640"/>
      <c r="BL37" s="640"/>
      <c r="BM37" s="640"/>
      <c r="BN37" s="640"/>
      <c r="BO37" s="640"/>
      <c r="BP37" s="640"/>
      <c r="BQ37" s="640"/>
      <c r="BR37" s="235" t="str">
        <f>"「"&amp;$A$571&amp;" "&amp;$C$571&amp;"」"</f>
        <v>「29. 汎用金型分類マスタ表示処理(upk-common BunruiCombobox.cs)」</v>
      </c>
      <c r="BS37" s="640"/>
      <c r="BT37" s="640"/>
      <c r="BU37" s="640"/>
      <c r="BV37" s="640"/>
      <c r="BW37" s="640"/>
      <c r="BX37" s="640"/>
      <c r="BY37" s="640"/>
      <c r="BZ37" s="640"/>
      <c r="CA37" s="640"/>
      <c r="CH37" s="640"/>
      <c r="CI37" s="640"/>
      <c r="CJ37" s="640"/>
      <c r="CK37" s="640"/>
      <c r="CL37" s="640"/>
      <c r="CM37" s="640"/>
      <c r="CN37" s="640"/>
      <c r="CO37" s="94"/>
      <c r="CP37" s="640"/>
    </row>
    <row r="38" spans="1:111" ht="15" customHeight="1">
      <c r="A38" s="97"/>
      <c r="B38" s="350"/>
      <c r="C38" s="352"/>
      <c r="D38" s="352"/>
      <c r="E38" s="352"/>
      <c r="F38" s="352"/>
      <c r="G38" s="352"/>
      <c r="H38" s="352"/>
      <c r="I38" s="352"/>
      <c r="J38" s="352"/>
      <c r="K38" s="352"/>
      <c r="L38" s="352"/>
      <c r="M38" s="352"/>
      <c r="N38" s="352"/>
      <c r="O38" s="352"/>
      <c r="P38" s="352"/>
      <c r="Q38" s="352"/>
      <c r="R38" s="352"/>
      <c r="S38" s="352"/>
      <c r="T38" s="352"/>
      <c r="U38" s="352"/>
      <c r="V38" s="352"/>
      <c r="W38" s="350"/>
      <c r="X38" s="350"/>
      <c r="Y38" s="350"/>
      <c r="Z38" s="350"/>
      <c r="AA38" s="350"/>
      <c r="AB38" s="350"/>
      <c r="AC38" s="350"/>
      <c r="AD38" s="350"/>
      <c r="AE38" s="350"/>
      <c r="AF38" s="350"/>
      <c r="AG38" s="350"/>
      <c r="AH38" s="350"/>
      <c r="AI38" s="350"/>
      <c r="AJ38" s="350"/>
      <c r="AK38" s="350"/>
      <c r="AL38" s="350"/>
      <c r="AM38" s="350"/>
      <c r="AN38" s="350"/>
      <c r="AO38" s="350"/>
      <c r="AP38" s="350"/>
      <c r="AQ38" s="350"/>
      <c r="AR38" s="350"/>
      <c r="AS38" s="350"/>
      <c r="AT38" s="350"/>
      <c r="AU38" s="350"/>
      <c r="AV38" s="350"/>
      <c r="AW38" s="350"/>
      <c r="AX38" s="350"/>
      <c r="AY38" s="89"/>
      <c r="BA38" s="79">
        <v>1</v>
      </c>
      <c r="BF38" s="640"/>
      <c r="BG38" s="640"/>
      <c r="BH38" s="640"/>
      <c r="BI38" s="640"/>
      <c r="BJ38" s="640"/>
      <c r="BK38" s="640"/>
      <c r="BL38" s="640"/>
      <c r="BM38" s="640"/>
      <c r="BN38" s="640"/>
      <c r="BO38" s="640"/>
      <c r="BP38" s="640"/>
      <c r="BQ38" s="640"/>
      <c r="BR38" s="640"/>
      <c r="BS38" s="235" t="str">
        <f>"「"&amp;$A$572&amp;" "&amp;$D$572&amp;"」"</f>
        <v>「29.1 汎用金型分類マスタデータ設定」</v>
      </c>
      <c r="BT38" s="640"/>
      <c r="BU38" s="640"/>
      <c r="BV38" s="640"/>
      <c r="BW38" s="640"/>
      <c r="BX38" s="640"/>
      <c r="BY38" s="640"/>
      <c r="BZ38" s="640"/>
      <c r="CA38" s="640"/>
      <c r="CH38" s="640"/>
      <c r="CI38" s="640"/>
      <c r="CJ38" s="640"/>
      <c r="CK38" s="640"/>
      <c r="CL38" s="640"/>
      <c r="CM38" s="842"/>
      <c r="CN38" s="842"/>
      <c r="CO38" s="640"/>
      <c r="CP38" s="640"/>
    </row>
    <row r="39" spans="1:111" ht="15" customHeight="1">
      <c r="A39" s="97"/>
      <c r="B39" s="350"/>
      <c r="C39" s="352"/>
      <c r="D39" s="352"/>
      <c r="E39" s="352"/>
      <c r="F39" s="352"/>
      <c r="G39" s="352"/>
      <c r="H39" s="352"/>
      <c r="I39" s="352"/>
      <c r="J39" s="352"/>
      <c r="K39" s="352"/>
      <c r="L39" s="352"/>
      <c r="M39" s="352"/>
      <c r="N39" s="352"/>
      <c r="O39" s="352"/>
      <c r="P39" s="352"/>
      <c r="Q39" s="352"/>
      <c r="R39" s="352"/>
      <c r="S39" s="352"/>
      <c r="T39" s="352"/>
      <c r="U39" s="352"/>
      <c r="V39" s="352"/>
      <c r="W39" s="350"/>
      <c r="X39" s="350"/>
      <c r="Y39" s="350"/>
      <c r="Z39" s="350"/>
      <c r="AA39" s="350"/>
      <c r="AB39" s="350"/>
      <c r="AC39" s="350"/>
      <c r="AD39" s="350"/>
      <c r="AE39" s="350"/>
      <c r="AF39" s="350"/>
      <c r="AG39" s="350"/>
      <c r="AH39" s="350"/>
      <c r="AI39" s="350"/>
      <c r="AJ39" s="350"/>
      <c r="AK39" s="350"/>
      <c r="AL39" s="350"/>
      <c r="AM39" s="350"/>
      <c r="AN39" s="350"/>
      <c r="AO39" s="350"/>
      <c r="AP39" s="350"/>
      <c r="AQ39" s="350"/>
      <c r="AR39" s="350"/>
      <c r="AS39" s="350"/>
      <c r="AT39" s="350"/>
      <c r="AU39" s="350"/>
      <c r="AV39" s="350"/>
      <c r="AW39" s="350"/>
      <c r="AX39" s="350"/>
      <c r="AY39" s="89"/>
      <c r="BA39" s="79">
        <v>1</v>
      </c>
      <c r="BF39" s="640"/>
      <c r="BG39" s="640"/>
      <c r="BH39" s="640"/>
      <c r="BI39" s="640"/>
      <c r="BJ39" s="640"/>
      <c r="BK39" s="640"/>
      <c r="BL39" s="640"/>
      <c r="BM39" s="640"/>
      <c r="BN39" s="640"/>
      <c r="BO39" s="640"/>
      <c r="BP39" s="640"/>
      <c r="BQ39" s="640"/>
      <c r="BR39" s="235" t="str">
        <f>"「"&amp;$A$579&amp;" "&amp;$C$579&amp;"」"</f>
        <v>「30. 不具合内容マスタ表示処理」</v>
      </c>
      <c r="BS39" s="640"/>
      <c r="BT39" s="640"/>
      <c r="BU39" s="640"/>
      <c r="BV39" s="640"/>
      <c r="BW39" s="640"/>
      <c r="BX39" s="640"/>
      <c r="BY39" s="640"/>
      <c r="BZ39" s="640"/>
      <c r="CA39" s="640"/>
      <c r="CL39" s="94"/>
    </row>
    <row r="40" spans="1:111" ht="15" customHeight="1">
      <c r="A40" s="97"/>
      <c r="B40" s="350"/>
      <c r="C40" s="352"/>
      <c r="D40" s="352"/>
      <c r="E40" s="352"/>
      <c r="F40" s="352"/>
      <c r="G40" s="352"/>
      <c r="H40" s="352"/>
      <c r="I40" s="352"/>
      <c r="J40" s="352"/>
      <c r="K40" s="352"/>
      <c r="L40" s="352"/>
      <c r="M40" s="352"/>
      <c r="N40" s="352"/>
      <c r="O40" s="352"/>
      <c r="P40" s="352"/>
      <c r="Q40" s="352"/>
      <c r="R40" s="352"/>
      <c r="S40" s="352"/>
      <c r="T40" s="352"/>
      <c r="U40" s="352"/>
      <c r="V40" s="352"/>
      <c r="W40" s="350"/>
      <c r="X40" s="350"/>
      <c r="Y40" s="350"/>
      <c r="Z40" s="350"/>
      <c r="AA40" s="350"/>
      <c r="AB40" s="350"/>
      <c r="AC40" s="350"/>
      <c r="AD40" s="350"/>
      <c r="AE40" s="350"/>
      <c r="AF40" s="350"/>
      <c r="AG40" s="350"/>
      <c r="AH40" s="350"/>
      <c r="AI40" s="350"/>
      <c r="AJ40" s="350"/>
      <c r="AK40" s="350"/>
      <c r="AL40" s="350"/>
      <c r="AM40" s="350"/>
      <c r="AN40" s="350"/>
      <c r="AO40" s="350"/>
      <c r="AP40" s="350"/>
      <c r="AQ40" s="350"/>
      <c r="AR40" s="350"/>
      <c r="AS40" s="350"/>
      <c r="AT40" s="350"/>
      <c r="AU40" s="350"/>
      <c r="AV40" s="350"/>
      <c r="AW40" s="350"/>
      <c r="AX40" s="350"/>
      <c r="AY40" s="89"/>
      <c r="BA40" s="79">
        <v>1</v>
      </c>
      <c r="BF40" s="640"/>
      <c r="BG40" s="640"/>
      <c r="BH40" s="640"/>
      <c r="BI40" s="640"/>
      <c r="BJ40" s="640"/>
      <c r="BK40" s="640"/>
      <c r="BL40" s="640"/>
      <c r="BM40" s="640"/>
      <c r="BN40" s="640"/>
      <c r="BO40" s="640"/>
      <c r="BP40" s="640"/>
      <c r="BQ40" s="640"/>
      <c r="BR40" s="640"/>
      <c r="BS40" s="235" t="str">
        <f>"「"&amp;$A$580&amp;" "&amp;$D$580&amp;"」"</f>
        <v>「30.1 不具合内容マスタデータ取得・設定」</v>
      </c>
      <c r="BT40" s="640"/>
      <c r="BU40" s="640"/>
      <c r="BV40" s="640"/>
      <c r="BW40" s="640"/>
      <c r="BX40" s="640"/>
      <c r="BY40" s="640"/>
      <c r="BZ40" s="640"/>
      <c r="CA40" s="640"/>
      <c r="CS40" s="94"/>
      <c r="CT40" s="94"/>
      <c r="CU40" s="94"/>
    </row>
    <row r="41" spans="1:111" ht="15" customHeight="1">
      <c r="A41" s="97"/>
      <c r="B41" s="350"/>
      <c r="C41" s="352"/>
      <c r="D41" s="352"/>
      <c r="E41" s="352"/>
      <c r="F41" s="352"/>
      <c r="G41" s="352"/>
      <c r="H41" s="352"/>
      <c r="I41" s="352"/>
      <c r="J41" s="352"/>
      <c r="K41" s="352"/>
      <c r="L41" s="352"/>
      <c r="M41" s="352"/>
      <c r="N41" s="352"/>
      <c r="O41" s="352"/>
      <c r="P41" s="352"/>
      <c r="Q41" s="352"/>
      <c r="R41" s="352"/>
      <c r="S41" s="352"/>
      <c r="T41" s="352"/>
      <c r="U41" s="352"/>
      <c r="V41" s="352"/>
      <c r="W41" s="350"/>
      <c r="X41" s="350"/>
      <c r="Y41" s="350"/>
      <c r="Z41" s="350"/>
      <c r="AA41" s="350"/>
      <c r="AB41" s="350"/>
      <c r="AC41" s="350"/>
      <c r="AD41" s="350"/>
      <c r="AE41" s="350"/>
      <c r="AF41" s="350"/>
      <c r="AG41" s="350"/>
      <c r="AH41" s="350"/>
      <c r="AI41" s="350"/>
      <c r="AJ41" s="350"/>
      <c r="AK41" s="350"/>
      <c r="AL41" s="350"/>
      <c r="AM41" s="350"/>
      <c r="AN41" s="350"/>
      <c r="AO41" s="350"/>
      <c r="AP41" s="350"/>
      <c r="AQ41" s="350"/>
      <c r="AR41" s="350"/>
      <c r="AS41" s="350"/>
      <c r="AT41" s="350"/>
      <c r="AU41" s="350"/>
      <c r="AV41" s="350"/>
      <c r="AW41" s="350"/>
      <c r="AX41" s="350"/>
      <c r="AY41" s="89"/>
      <c r="BA41" s="79">
        <v>1</v>
      </c>
      <c r="BF41" s="640"/>
      <c r="BG41" s="640"/>
      <c r="BH41" s="640"/>
      <c r="BI41" s="640"/>
      <c r="BJ41" s="640"/>
      <c r="BK41" s="640"/>
      <c r="BL41" s="640"/>
      <c r="BM41" s="640"/>
      <c r="BN41" s="640"/>
      <c r="BO41" s="640"/>
      <c r="BP41" s="640"/>
      <c r="BQ41" s="640"/>
      <c r="BR41" s="640"/>
      <c r="BS41" s="235" t="str">
        <f>"「"&amp;$A$584&amp;" "&amp;$D$584&amp;"」"</f>
        <v>「30.2 不具合内容マスタデータフィルタ処理」</v>
      </c>
      <c r="BT41" s="640"/>
      <c r="BU41" s="640"/>
      <c r="BV41" s="640"/>
      <c r="BW41" s="640"/>
      <c r="BX41" s="640"/>
      <c r="BY41" s="640"/>
      <c r="BZ41" s="640"/>
      <c r="CA41" s="640"/>
      <c r="CS41" s="94"/>
      <c r="CT41" s="94"/>
      <c r="CU41" s="94"/>
      <c r="DD41" s="94"/>
      <c r="DE41" s="94"/>
    </row>
    <row r="42" spans="1:111" ht="15" customHeight="1">
      <c r="A42" s="97"/>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350"/>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89"/>
      <c r="BA42" s="79">
        <v>1</v>
      </c>
      <c r="BF42" s="640"/>
      <c r="BG42" s="640"/>
      <c r="BH42" s="640"/>
      <c r="BI42" s="640"/>
      <c r="BJ42" s="640"/>
      <c r="BK42" s="640"/>
      <c r="BL42" s="640"/>
      <c r="BM42" s="640"/>
      <c r="BN42" s="640"/>
      <c r="BO42" s="640"/>
      <c r="BP42" s="640"/>
      <c r="BQ42" s="640"/>
      <c r="BZ42" s="640"/>
      <c r="CA42" s="640"/>
      <c r="CS42" s="94"/>
      <c r="CT42" s="94"/>
      <c r="CU42" s="94"/>
      <c r="DC42" s="94"/>
      <c r="DD42" s="94"/>
      <c r="DE42" s="94"/>
    </row>
    <row r="43" spans="1:111" ht="15" customHeight="1">
      <c r="A43" s="97"/>
      <c r="B43" s="350"/>
      <c r="C43" s="350"/>
      <c r="D43" s="350"/>
      <c r="E43" s="350"/>
      <c r="F43" s="350"/>
      <c r="G43" s="350"/>
      <c r="H43" s="350"/>
      <c r="I43" s="350"/>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0"/>
      <c r="AN43" s="350"/>
      <c r="AO43" s="350"/>
      <c r="AP43" s="350"/>
      <c r="AQ43" s="350"/>
      <c r="AR43" s="350"/>
      <c r="AS43" s="350"/>
      <c r="AT43" s="350"/>
      <c r="AU43" s="350"/>
      <c r="AV43" s="350"/>
      <c r="AW43" s="350"/>
      <c r="AX43" s="350"/>
      <c r="AY43" s="89"/>
      <c r="BA43" s="79">
        <v>1</v>
      </c>
      <c r="BF43" s="640"/>
      <c r="BG43" s="640"/>
      <c r="BH43" s="640"/>
      <c r="BI43" s="640"/>
      <c r="BJ43" s="640"/>
      <c r="BK43" s="640"/>
      <c r="BL43" s="640"/>
      <c r="BM43" s="640"/>
      <c r="BN43" s="640"/>
      <c r="BO43" s="640"/>
      <c r="BP43" s="640"/>
      <c r="BQ43" s="640"/>
      <c r="CS43" s="94"/>
      <c r="CT43" s="94"/>
      <c r="CU43" s="94"/>
      <c r="CV43" s="94"/>
      <c r="CW43" s="94"/>
      <c r="CX43" s="94"/>
      <c r="CY43" s="94"/>
      <c r="CZ43" s="94"/>
      <c r="DA43" s="94"/>
      <c r="DB43" s="94"/>
      <c r="DC43" s="94"/>
      <c r="DD43" s="94"/>
      <c r="DE43" s="94"/>
    </row>
    <row r="44" spans="1:111" ht="15" customHeight="1">
      <c r="A44" s="97"/>
      <c r="B44" s="350"/>
      <c r="C44" s="350"/>
      <c r="D44" s="350"/>
      <c r="E44" s="350"/>
      <c r="F44" s="350"/>
      <c r="G44" s="350"/>
      <c r="H44" s="350"/>
      <c r="I44" s="350"/>
      <c r="J44" s="350"/>
      <c r="K44" s="350"/>
      <c r="L44" s="350"/>
      <c r="M44" s="350"/>
      <c r="N44" s="350"/>
      <c r="O44" s="350"/>
      <c r="P44" s="350"/>
      <c r="Q44" s="350"/>
      <c r="R44" s="350"/>
      <c r="S44" s="350"/>
      <c r="T44" s="350"/>
      <c r="U44" s="350"/>
      <c r="V44" s="350"/>
      <c r="W44" s="350"/>
      <c r="X44" s="350"/>
      <c r="Y44" s="350"/>
      <c r="Z44" s="350"/>
      <c r="AA44" s="350"/>
      <c r="AB44" s="350"/>
      <c r="AC44" s="350"/>
      <c r="AD44" s="350"/>
      <c r="AE44" s="350"/>
      <c r="AF44" s="350"/>
      <c r="AG44" s="350"/>
      <c r="AH44" s="350"/>
      <c r="AI44" s="350"/>
      <c r="AJ44" s="350"/>
      <c r="AK44" s="350"/>
      <c r="AL44" s="350"/>
      <c r="AM44" s="350"/>
      <c r="AN44" s="350"/>
      <c r="AO44" s="350"/>
      <c r="AP44" s="350"/>
      <c r="AQ44" s="350"/>
      <c r="AR44" s="350"/>
      <c r="AS44" s="350"/>
      <c r="AT44" s="350"/>
      <c r="AU44" s="350"/>
      <c r="AV44" s="350"/>
      <c r="AW44" s="350"/>
      <c r="AX44" s="350"/>
      <c r="AY44" s="89"/>
      <c r="BA44" s="79">
        <v>1</v>
      </c>
      <c r="BF44" s="640"/>
      <c r="BG44" s="640"/>
      <c r="BH44" s="640"/>
      <c r="BI44" s="640"/>
      <c r="BJ44" s="640"/>
      <c r="BK44" s="640"/>
      <c r="BL44" s="640"/>
      <c r="BM44" s="640"/>
      <c r="BN44" s="640"/>
      <c r="BO44" s="640"/>
      <c r="BP44" s="640"/>
      <c r="BQ44" s="640"/>
      <c r="CS44" s="94"/>
      <c r="CT44" s="94"/>
      <c r="CU44" s="94"/>
      <c r="CV44" s="94"/>
      <c r="CW44" s="94"/>
      <c r="CX44" s="94"/>
      <c r="CY44" s="94"/>
      <c r="CZ44" s="94"/>
      <c r="DA44" s="94"/>
      <c r="DB44" s="94"/>
      <c r="DC44" s="94"/>
      <c r="DD44" s="94"/>
      <c r="DE44" s="94"/>
    </row>
    <row r="45" spans="1:111" ht="15" customHeight="1">
      <c r="A45" s="97"/>
      <c r="B45" s="350"/>
      <c r="C45" s="350"/>
      <c r="D45" s="350"/>
      <c r="E45" s="350"/>
      <c r="F45" s="350"/>
      <c r="G45" s="350"/>
      <c r="H45" s="350"/>
      <c r="I45" s="350"/>
      <c r="J45" s="350"/>
      <c r="K45" s="350"/>
      <c r="L45" s="350"/>
      <c r="M45" s="350"/>
      <c r="N45" s="350"/>
      <c r="O45" s="350"/>
      <c r="P45" s="350"/>
      <c r="Q45" s="350"/>
      <c r="R45" s="350"/>
      <c r="S45" s="350"/>
      <c r="T45" s="350"/>
      <c r="U45" s="350"/>
      <c r="V45" s="350"/>
      <c r="W45" s="350"/>
      <c r="X45" s="350"/>
      <c r="Y45" s="350"/>
      <c r="Z45" s="350"/>
      <c r="AA45" s="350"/>
      <c r="AB45" s="350"/>
      <c r="AC45" s="350"/>
      <c r="AD45" s="350"/>
      <c r="AE45" s="350"/>
      <c r="AF45" s="350"/>
      <c r="AG45" s="350"/>
      <c r="AH45" s="350"/>
      <c r="AI45" s="350"/>
      <c r="AJ45" s="350"/>
      <c r="AK45" s="350"/>
      <c r="AL45" s="350"/>
      <c r="AM45" s="350"/>
      <c r="AN45" s="350"/>
      <c r="AO45" s="350"/>
      <c r="AP45" s="350"/>
      <c r="AQ45" s="350"/>
      <c r="AR45" s="350"/>
      <c r="AS45" s="350"/>
      <c r="AT45" s="350"/>
      <c r="AU45" s="350"/>
      <c r="AV45" s="350"/>
      <c r="AW45" s="350"/>
      <c r="AX45" s="350"/>
      <c r="AY45" s="89"/>
      <c r="BA45" s="79">
        <v>1</v>
      </c>
      <c r="BB45" s="87"/>
      <c r="BF45" s="640"/>
      <c r="BG45" s="640"/>
      <c r="BH45" s="640"/>
      <c r="BI45" s="640"/>
      <c r="BJ45" s="640"/>
      <c r="BK45" s="640"/>
      <c r="BL45" s="640"/>
      <c r="BM45" s="640"/>
      <c r="BN45" s="640"/>
      <c r="BO45" s="640"/>
      <c r="BP45" s="640"/>
      <c r="BQ45" s="640"/>
      <c r="CS45" s="94"/>
      <c r="CT45" s="94"/>
      <c r="CU45" s="94"/>
      <c r="CV45" s="94"/>
      <c r="CW45" s="94"/>
      <c r="CX45" s="94"/>
      <c r="CY45" s="94"/>
      <c r="CZ45" s="94"/>
      <c r="DA45" s="94"/>
      <c r="DB45" s="94"/>
      <c r="DC45" s="94"/>
      <c r="DD45" s="94"/>
      <c r="DE45" s="94"/>
    </row>
    <row r="46" spans="1:111" ht="15" customHeight="1">
      <c r="A46" s="1768" t="str">
        <f>BA46&amp;"."</f>
        <v>2.</v>
      </c>
      <c r="B46" s="1769"/>
      <c r="C46" s="354" t="s">
        <v>82</v>
      </c>
      <c r="D46" s="354"/>
      <c r="E46" s="354"/>
      <c r="F46" s="354"/>
      <c r="G46" s="354"/>
      <c r="H46" s="354"/>
      <c r="I46" s="354"/>
      <c r="J46" s="354"/>
      <c r="K46" s="354"/>
      <c r="L46" s="354"/>
      <c r="M46" s="354"/>
      <c r="N46" s="354"/>
      <c r="O46" s="354"/>
      <c r="P46" s="354"/>
      <c r="Q46" s="354"/>
      <c r="R46" s="354"/>
      <c r="S46" s="354"/>
      <c r="T46" s="354"/>
      <c r="U46" s="354"/>
      <c r="V46" s="354"/>
      <c r="W46" s="354"/>
      <c r="X46" s="354"/>
      <c r="Y46" s="354"/>
      <c r="Z46" s="354"/>
      <c r="AA46" s="354"/>
      <c r="AB46" s="354"/>
      <c r="AC46" s="354"/>
      <c r="AD46" s="354"/>
      <c r="AE46" s="355"/>
      <c r="AF46" s="355"/>
      <c r="AG46" s="355"/>
      <c r="AH46" s="355"/>
      <c r="AI46" s="355"/>
      <c r="AJ46" s="355"/>
      <c r="AK46" s="355"/>
      <c r="AL46" s="355"/>
      <c r="AM46" s="355"/>
      <c r="AN46" s="355"/>
      <c r="AO46" s="355"/>
      <c r="AP46" s="355"/>
      <c r="AQ46" s="355"/>
      <c r="AR46" s="355"/>
      <c r="AS46" s="355"/>
      <c r="AT46" s="355"/>
      <c r="AU46" s="355"/>
      <c r="AV46" s="355"/>
      <c r="AW46" s="350"/>
      <c r="AX46" s="350"/>
      <c r="AY46" s="89"/>
      <c r="BA46" s="137">
        <f>MAX(BA$3:BA45)+1</f>
        <v>2</v>
      </c>
      <c r="BB46" s="87"/>
      <c r="BF46" s="640"/>
      <c r="BG46" s="563" t="str">
        <f t="shared" ref="BG46:BL46" ca="1" si="0">IF(BA46&lt;&gt;"",IF(MID(_xlfn.FORMULATEXT(BA46),SEARCH("[",_xlfn.FORMULATEXT(BA46))+1,SEARCH("]",_xlfn.FORMULATEXT(BA46))-(SEARCH("[",_xlfn.FORMULATEXT(BA46))+1))="-1","",1),"")</f>
        <v/>
      </c>
      <c r="BH46" s="564" t="str">
        <f t="shared" ca="1" si="0"/>
        <v/>
      </c>
      <c r="BI46" s="564" t="str">
        <f t="shared" ca="1" si="0"/>
        <v/>
      </c>
      <c r="BJ46" s="564" t="str">
        <f t="shared" ca="1" si="0"/>
        <v/>
      </c>
      <c r="BK46" s="564" t="str">
        <f t="shared" ca="1" si="0"/>
        <v/>
      </c>
      <c r="BL46" s="565" t="str">
        <f t="shared" ca="1" si="0"/>
        <v/>
      </c>
      <c r="BM46" s="640"/>
      <c r="BN46" s="640"/>
      <c r="BO46" s="640"/>
      <c r="BP46" s="640"/>
      <c r="BQ46" s="640"/>
      <c r="CS46" s="94"/>
      <c r="CT46" s="94"/>
      <c r="CU46" s="94"/>
      <c r="CV46" s="94"/>
      <c r="CW46" s="94"/>
      <c r="CX46" s="94"/>
      <c r="CY46" s="94"/>
      <c r="CZ46" s="94"/>
      <c r="DA46" s="94"/>
      <c r="DB46" s="94"/>
      <c r="DC46" s="94"/>
      <c r="DD46" s="94"/>
      <c r="DE46" s="94"/>
    </row>
    <row r="47" spans="1:111" ht="15" customHeight="1">
      <c r="A47" s="97"/>
      <c r="B47" s="350"/>
      <c r="C47" s="354" t="s">
        <v>59</v>
      </c>
      <c r="D47" s="354"/>
      <c r="E47" s="354"/>
      <c r="F47" s="354"/>
      <c r="G47" s="354"/>
      <c r="H47" s="354"/>
      <c r="I47" s="354"/>
      <c r="J47" s="354"/>
      <c r="K47" s="354"/>
      <c r="L47" s="354"/>
      <c r="M47" s="354"/>
      <c r="N47" s="354"/>
      <c r="O47" s="354"/>
      <c r="P47" s="354"/>
      <c r="Q47" s="354"/>
      <c r="R47" s="354"/>
      <c r="S47" s="354"/>
      <c r="T47" s="354"/>
      <c r="U47" s="354"/>
      <c r="V47" s="354"/>
      <c r="W47" s="354"/>
      <c r="X47" s="354"/>
      <c r="Y47" s="354"/>
      <c r="Z47" s="354"/>
      <c r="AA47" s="354"/>
      <c r="AB47" s="354"/>
      <c r="AC47" s="354"/>
      <c r="AD47" s="354"/>
      <c r="AE47" s="355"/>
      <c r="AF47" s="355"/>
      <c r="AG47" s="355"/>
      <c r="AH47" s="355"/>
      <c r="AI47" s="355"/>
      <c r="AJ47" s="355"/>
      <c r="AK47" s="355"/>
      <c r="AL47" s="355"/>
      <c r="AM47" s="355"/>
      <c r="AN47" s="355"/>
      <c r="AO47" s="355"/>
      <c r="AP47" s="355"/>
      <c r="AQ47" s="355"/>
      <c r="AR47" s="355"/>
      <c r="AS47" s="355"/>
      <c r="AT47" s="355"/>
      <c r="AU47" s="355"/>
      <c r="AV47" s="355"/>
      <c r="AW47" s="350"/>
      <c r="AX47" s="350"/>
      <c r="AY47" s="89"/>
      <c r="BA47" s="79">
        <f>BA46</f>
        <v>2</v>
      </c>
      <c r="BB47" s="87"/>
      <c r="BG47" s="563" t="str">
        <f t="shared" ref="BG47:BG110" ca="1" si="1">IF(BA47&lt;&gt;"",IF(MID(_xlfn.FORMULATEXT(BA47),SEARCH("[",_xlfn.FORMULATEXT(BA47))+1,SEARCH("]",_xlfn.FORMULATEXT(BA47))-(SEARCH("[",_xlfn.FORMULATEXT(BA47))+1))="-1","",1),"")</f>
        <v/>
      </c>
      <c r="BH47" s="564" t="str">
        <f t="shared" ref="BH47:BH110" ca="1" si="2">IF(BB47&lt;&gt;"",IF(MID(_xlfn.FORMULATEXT(BB47),SEARCH("[",_xlfn.FORMULATEXT(BB47))+1,SEARCH("]",_xlfn.FORMULATEXT(BB47))-(SEARCH("[",_xlfn.FORMULATEXT(BB47))+1))="-1","",1),"")</f>
        <v/>
      </c>
      <c r="BI47" s="564" t="str">
        <f t="shared" ref="BI47:BI110" ca="1" si="3">IF(BC47&lt;&gt;"",IF(MID(_xlfn.FORMULATEXT(BC47),SEARCH("[",_xlfn.FORMULATEXT(BC47))+1,SEARCH("]",_xlfn.FORMULATEXT(BC47))-(SEARCH("[",_xlfn.FORMULATEXT(BC47))+1))="-1","",1),"")</f>
        <v/>
      </c>
      <c r="BJ47" s="564" t="str">
        <f t="shared" ref="BJ47:BJ110" ca="1" si="4">IF(BD47&lt;&gt;"",IF(MID(_xlfn.FORMULATEXT(BD47),SEARCH("[",_xlfn.FORMULATEXT(BD47))+1,SEARCH("]",_xlfn.FORMULATEXT(BD47))-(SEARCH("[",_xlfn.FORMULATEXT(BD47))+1))="-1","",1),"")</f>
        <v/>
      </c>
      <c r="BK47" s="564" t="str">
        <f t="shared" ref="BK47:BK110" ca="1" si="5">IF(BE47&lt;&gt;"",IF(MID(_xlfn.FORMULATEXT(BE47),SEARCH("[",_xlfn.FORMULATEXT(BE47))+1,SEARCH("]",_xlfn.FORMULATEXT(BE47))-(SEARCH("[",_xlfn.FORMULATEXT(BE47))+1))="-1","",1),"")</f>
        <v/>
      </c>
      <c r="BL47" s="565" t="str">
        <f t="shared" ref="BL47:BL110" ca="1" si="6">IF(BF47&lt;&gt;"",IF(MID(_xlfn.FORMULATEXT(BF47),SEARCH("[",_xlfn.FORMULATEXT(BF47))+1,SEARCH("]",_xlfn.FORMULATEXT(BF47))-(SEARCH("[",_xlfn.FORMULATEXT(BF47))+1))="-1","",1),"")</f>
        <v/>
      </c>
      <c r="CS47" s="94"/>
      <c r="CT47" s="94"/>
      <c r="CU47" s="94"/>
      <c r="CV47" s="94"/>
      <c r="CW47" s="94"/>
      <c r="CX47" s="94"/>
      <c r="CY47" s="94"/>
      <c r="CZ47" s="94"/>
      <c r="DA47" s="94"/>
      <c r="DB47" s="94"/>
      <c r="DC47" s="94"/>
      <c r="DD47" s="94"/>
      <c r="DE47" s="94"/>
    </row>
    <row r="48" spans="1:111" s="94" customFormat="1" ht="15" customHeight="1">
      <c r="A48" s="88"/>
      <c r="B48" s="354"/>
      <c r="C48" s="356" t="s">
        <v>60</v>
      </c>
      <c r="D48" s="354"/>
      <c r="E48" s="354"/>
      <c r="F48" s="354"/>
      <c r="G48" s="354"/>
      <c r="H48" s="354"/>
      <c r="I48" s="354"/>
      <c r="J48" s="354"/>
      <c r="K48" s="354"/>
      <c r="L48" s="354"/>
      <c r="M48" s="354"/>
      <c r="N48" s="354"/>
      <c r="O48" s="354"/>
      <c r="P48" s="354"/>
      <c r="Q48" s="354"/>
      <c r="R48" s="354"/>
      <c r="S48" s="354"/>
      <c r="T48" s="354"/>
      <c r="U48" s="354"/>
      <c r="V48" s="354"/>
      <c r="W48" s="354"/>
      <c r="X48" s="354"/>
      <c r="Y48" s="354"/>
      <c r="Z48" s="354"/>
      <c r="AA48" s="354"/>
      <c r="AB48" s="354"/>
      <c r="AC48" s="354"/>
      <c r="AD48" s="354"/>
      <c r="AE48" s="355"/>
      <c r="AF48" s="355"/>
      <c r="AG48" s="355"/>
      <c r="AH48" s="355"/>
      <c r="AI48" s="355"/>
      <c r="AJ48" s="355"/>
      <c r="AK48" s="355"/>
      <c r="AL48" s="355"/>
      <c r="AM48" s="355"/>
      <c r="AN48" s="355"/>
      <c r="AO48" s="355"/>
      <c r="AP48" s="355"/>
      <c r="AQ48" s="355"/>
      <c r="AR48" s="355"/>
      <c r="AS48" s="355"/>
      <c r="AT48" s="355"/>
      <c r="AU48" s="355"/>
      <c r="AV48" s="355"/>
      <c r="AW48" s="350"/>
      <c r="AX48" s="350"/>
      <c r="AY48" s="89"/>
      <c r="AZ48" s="92"/>
      <c r="BA48" s="79">
        <f>BA47</f>
        <v>2</v>
      </c>
      <c r="BB48" s="92"/>
      <c r="BC48" s="92"/>
      <c r="BD48" s="92"/>
      <c r="BE48" s="92"/>
      <c r="BF48" s="91"/>
      <c r="BG48" s="563" t="str">
        <f t="shared" ca="1" si="1"/>
        <v/>
      </c>
      <c r="BH48" s="564" t="str">
        <f t="shared" ca="1" si="2"/>
        <v/>
      </c>
      <c r="BI48" s="564" t="str">
        <f t="shared" ca="1" si="3"/>
        <v/>
      </c>
      <c r="BJ48" s="564" t="str">
        <f t="shared" ca="1" si="4"/>
        <v/>
      </c>
      <c r="BK48" s="564" t="str">
        <f t="shared" ca="1" si="5"/>
        <v/>
      </c>
      <c r="BL48" s="565" t="str">
        <f t="shared" ca="1" si="6"/>
        <v/>
      </c>
      <c r="BM48" s="95"/>
      <c r="BN48" s="95"/>
      <c r="BO48" s="95"/>
      <c r="BP48" s="95"/>
      <c r="BQ48" s="95"/>
      <c r="BR48" s="95"/>
      <c r="BS48" s="95"/>
      <c r="BT48" s="95"/>
      <c r="BU48" s="95"/>
      <c r="BV48" s="95"/>
      <c r="BW48" s="95"/>
      <c r="BX48" s="95"/>
      <c r="BY48" s="95"/>
      <c r="BZ48" s="95"/>
      <c r="CA48" s="95"/>
      <c r="CB48" s="95"/>
      <c r="CC48" s="95"/>
      <c r="CD48" s="95"/>
      <c r="CE48" s="95"/>
      <c r="CF48" s="95"/>
      <c r="CG48" s="95"/>
      <c r="CH48" s="95"/>
      <c r="CI48" s="95"/>
      <c r="CJ48" s="95"/>
      <c r="CK48" s="95"/>
      <c r="CL48" s="95"/>
      <c r="CM48" s="95"/>
      <c r="CN48" s="95"/>
      <c r="CO48" s="95"/>
      <c r="CP48" s="95"/>
      <c r="CQ48" s="95"/>
      <c r="CR48" s="95"/>
      <c r="DF48" s="87"/>
      <c r="DG48" s="87"/>
    </row>
    <row r="49" spans="1:111" s="94" customFormat="1" ht="15" customHeight="1">
      <c r="A49" s="90"/>
      <c r="B49" s="351"/>
      <c r="C49" s="351"/>
      <c r="D49" s="506" t="s">
        <v>79</v>
      </c>
      <c r="E49" s="507"/>
      <c r="F49" s="507"/>
      <c r="G49" s="507" t="s">
        <v>61</v>
      </c>
      <c r="H49" s="507"/>
      <c r="I49" s="507"/>
      <c r="J49" s="507"/>
      <c r="K49" s="507"/>
      <c r="L49" s="507"/>
      <c r="M49" s="507"/>
      <c r="N49" s="507"/>
      <c r="O49" s="507"/>
      <c r="P49" s="507" t="s">
        <v>24</v>
      </c>
      <c r="Q49" s="507"/>
      <c r="R49" s="507"/>
      <c r="S49" s="507"/>
      <c r="T49" s="507"/>
      <c r="U49" s="507"/>
      <c r="V49" s="507"/>
      <c r="W49" s="507"/>
      <c r="X49" s="507"/>
      <c r="Y49" s="507"/>
      <c r="Z49" s="507"/>
      <c r="AA49" s="507"/>
      <c r="AB49" s="507" t="s">
        <v>62</v>
      </c>
      <c r="AC49" s="507"/>
      <c r="AD49" s="507"/>
      <c r="AE49" s="507"/>
      <c r="AF49" s="507"/>
      <c r="AG49" s="507"/>
      <c r="AH49" s="507"/>
      <c r="AI49" s="507"/>
      <c r="AJ49" s="507"/>
      <c r="AK49" s="507"/>
      <c r="AL49" s="507"/>
      <c r="AM49" s="507"/>
      <c r="AN49" s="507"/>
      <c r="AO49" s="507"/>
      <c r="AP49" s="507"/>
      <c r="AQ49" s="507"/>
      <c r="AR49" s="507"/>
      <c r="AS49" s="507"/>
      <c r="AT49" s="507"/>
      <c r="AU49" s="508"/>
      <c r="AV49" s="351"/>
      <c r="AW49" s="357"/>
      <c r="AX49" s="357"/>
      <c r="AY49" s="93"/>
      <c r="AZ49" s="92"/>
      <c r="BA49" s="79">
        <f>BA48</f>
        <v>2</v>
      </c>
      <c r="BB49" s="92"/>
      <c r="BC49" s="92"/>
      <c r="BD49" s="92"/>
      <c r="BE49" s="92"/>
      <c r="BF49" s="91"/>
      <c r="BG49" s="563" t="str">
        <f t="shared" ca="1" si="1"/>
        <v/>
      </c>
      <c r="BH49" s="564" t="str">
        <f t="shared" ca="1" si="2"/>
        <v/>
      </c>
      <c r="BI49" s="564" t="str">
        <f t="shared" ca="1" si="3"/>
        <v/>
      </c>
      <c r="BJ49" s="564" t="str">
        <f t="shared" ca="1" si="4"/>
        <v/>
      </c>
      <c r="BK49" s="564" t="str">
        <f t="shared" ca="1" si="5"/>
        <v/>
      </c>
      <c r="BL49" s="565" t="str">
        <f t="shared" ca="1" si="6"/>
        <v/>
      </c>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row>
    <row r="50" spans="1:111" s="94" customFormat="1" ht="15" customHeight="1">
      <c r="A50" s="90"/>
      <c r="B50" s="351"/>
      <c r="C50" s="351"/>
      <c r="D50" s="100" t="s">
        <v>80</v>
      </c>
      <c r="E50" s="101"/>
      <c r="F50" s="102"/>
      <c r="G50" s="112" t="s">
        <v>63</v>
      </c>
      <c r="H50" s="113"/>
      <c r="I50" s="113"/>
      <c r="J50" s="113"/>
      <c r="K50" s="113"/>
      <c r="L50" s="113"/>
      <c r="M50" s="114"/>
      <c r="N50" s="113"/>
      <c r="O50" s="114"/>
      <c r="P50" s="121" t="s">
        <v>1</v>
      </c>
      <c r="Q50" s="101"/>
      <c r="R50" s="101"/>
      <c r="S50" s="101"/>
      <c r="T50" s="101"/>
      <c r="U50" s="101"/>
      <c r="V50" s="101"/>
      <c r="W50" s="101"/>
      <c r="X50" s="101"/>
      <c r="Y50" s="101"/>
      <c r="Z50" s="101"/>
      <c r="AA50" s="102"/>
      <c r="AB50" s="121"/>
      <c r="AC50" s="101"/>
      <c r="AD50" s="101"/>
      <c r="AE50" s="101"/>
      <c r="AF50" s="101"/>
      <c r="AG50" s="101"/>
      <c r="AH50" s="101"/>
      <c r="AI50" s="101"/>
      <c r="AJ50" s="101"/>
      <c r="AK50" s="101"/>
      <c r="AL50" s="101"/>
      <c r="AM50" s="101"/>
      <c r="AN50" s="101"/>
      <c r="AO50" s="101"/>
      <c r="AP50" s="101"/>
      <c r="AQ50" s="101"/>
      <c r="AR50" s="101"/>
      <c r="AS50" s="101"/>
      <c r="AT50" s="101"/>
      <c r="AU50" s="124"/>
      <c r="AV50" s="351"/>
      <c r="AW50" s="357"/>
      <c r="AX50" s="357"/>
      <c r="AY50" s="93"/>
      <c r="AZ50" s="92"/>
      <c r="BA50" s="79">
        <f>BA49</f>
        <v>2</v>
      </c>
      <c r="BB50" s="92"/>
      <c r="BC50" s="92"/>
      <c r="BD50" s="92"/>
      <c r="BE50" s="92"/>
      <c r="BF50" s="91"/>
      <c r="BG50" s="563" t="str">
        <f t="shared" ca="1" si="1"/>
        <v/>
      </c>
      <c r="BH50" s="564" t="str">
        <f t="shared" ca="1" si="2"/>
        <v/>
      </c>
      <c r="BI50" s="564" t="str">
        <f t="shared" ca="1" si="3"/>
        <v/>
      </c>
      <c r="BJ50" s="564" t="str">
        <f t="shared" ca="1" si="4"/>
        <v/>
      </c>
      <c r="BK50" s="564" t="str">
        <f t="shared" ca="1" si="5"/>
        <v/>
      </c>
      <c r="BL50" s="565" t="str">
        <f t="shared" ca="1" si="6"/>
        <v/>
      </c>
      <c r="BM50" s="95"/>
      <c r="BN50" s="95"/>
      <c r="BO50" s="95"/>
      <c r="BP50" s="95"/>
      <c r="BQ50" s="95"/>
      <c r="BR50" s="95"/>
      <c r="BS50" s="95"/>
      <c r="BT50" s="95"/>
      <c r="BU50" s="95"/>
      <c r="BV50" s="95"/>
      <c r="BW50" s="95"/>
      <c r="BX50" s="95"/>
      <c r="BY50" s="95"/>
      <c r="BZ50" s="95"/>
      <c r="CA50" s="95"/>
      <c r="CB50" s="95"/>
      <c r="CC50" s="95"/>
      <c r="CD50" s="95"/>
      <c r="CE50" s="95"/>
      <c r="CF50" s="95"/>
      <c r="CG50" s="95"/>
      <c r="CH50" s="95"/>
      <c r="CI50" s="95"/>
      <c r="CJ50" s="95"/>
      <c r="CK50" s="95"/>
      <c r="CL50" s="95"/>
      <c r="CM50" s="95"/>
      <c r="CN50" s="95"/>
      <c r="CO50" s="95"/>
      <c r="CP50" s="95"/>
      <c r="CQ50" s="95"/>
      <c r="CR50" s="95"/>
    </row>
    <row r="51" spans="1:111" s="94" customFormat="1" ht="15" customHeight="1">
      <c r="A51" s="90"/>
      <c r="B51" s="351"/>
      <c r="C51" s="351"/>
      <c r="D51" s="103" t="s">
        <v>184</v>
      </c>
      <c r="E51" s="104"/>
      <c r="F51" s="105"/>
      <c r="G51" s="115" t="s">
        <v>185</v>
      </c>
      <c r="H51" s="116"/>
      <c r="I51" s="116"/>
      <c r="J51" s="116"/>
      <c r="K51" s="116"/>
      <c r="L51" s="116"/>
      <c r="M51" s="117"/>
      <c r="N51" s="116"/>
      <c r="O51" s="117"/>
      <c r="P51" s="122" t="s">
        <v>186</v>
      </c>
      <c r="Q51" s="104"/>
      <c r="R51" s="104"/>
      <c r="S51" s="104"/>
      <c r="T51" s="104"/>
      <c r="U51" s="104"/>
      <c r="V51" s="104"/>
      <c r="W51" s="104"/>
      <c r="X51" s="104"/>
      <c r="Y51" s="104"/>
      <c r="Z51" s="104"/>
      <c r="AA51" s="105"/>
      <c r="AB51" s="122"/>
      <c r="AC51" s="104"/>
      <c r="AD51" s="104"/>
      <c r="AE51" s="104"/>
      <c r="AF51" s="104"/>
      <c r="AG51" s="104"/>
      <c r="AH51" s="104"/>
      <c r="AI51" s="104"/>
      <c r="AJ51" s="104"/>
      <c r="AK51" s="104"/>
      <c r="AL51" s="104"/>
      <c r="AM51" s="104"/>
      <c r="AN51" s="104"/>
      <c r="AO51" s="104"/>
      <c r="AP51" s="104"/>
      <c r="AQ51" s="104"/>
      <c r="AR51" s="104"/>
      <c r="AS51" s="104"/>
      <c r="AT51" s="104"/>
      <c r="AU51" s="125"/>
      <c r="AV51" s="351"/>
      <c r="AW51" s="357"/>
      <c r="AX51" s="357"/>
      <c r="AY51" s="93"/>
      <c r="AZ51" s="92"/>
      <c r="BA51" s="79">
        <f>BA50</f>
        <v>2</v>
      </c>
      <c r="BB51" s="92"/>
      <c r="BC51" s="92"/>
      <c r="BD51" s="92"/>
      <c r="BE51" s="92"/>
      <c r="BF51" s="91"/>
      <c r="BG51" s="563" t="str">
        <f t="shared" ca="1" si="1"/>
        <v/>
      </c>
      <c r="BH51" s="564" t="str">
        <f t="shared" ca="1" si="2"/>
        <v/>
      </c>
      <c r="BI51" s="564" t="str">
        <f t="shared" ca="1" si="3"/>
        <v/>
      </c>
      <c r="BJ51" s="564" t="str">
        <f t="shared" ca="1" si="4"/>
        <v/>
      </c>
      <c r="BK51" s="564" t="str">
        <f t="shared" ca="1" si="5"/>
        <v/>
      </c>
      <c r="BL51" s="565" t="str">
        <f t="shared" ca="1" si="6"/>
        <v/>
      </c>
      <c r="BM51" s="95"/>
      <c r="BN51" s="95"/>
      <c r="BO51" s="95"/>
      <c r="BP51" s="95"/>
      <c r="BQ51" s="95"/>
      <c r="BR51" s="95"/>
      <c r="BS51" s="95"/>
      <c r="BT51" s="95"/>
      <c r="BU51" s="95"/>
      <c r="BV51" s="95"/>
      <c r="BW51" s="95"/>
      <c r="BX51" s="95"/>
      <c r="BY51" s="95"/>
      <c r="BZ51" s="95"/>
      <c r="CA51" s="95"/>
      <c r="CB51" s="95"/>
      <c r="CC51" s="95"/>
      <c r="CD51" s="95"/>
      <c r="CE51" s="95"/>
      <c r="CF51" s="95"/>
      <c r="CG51" s="95"/>
      <c r="CH51" s="95"/>
      <c r="CI51" s="95"/>
      <c r="CJ51" s="95"/>
      <c r="CK51" s="95"/>
      <c r="CL51" s="95"/>
      <c r="CM51" s="95"/>
      <c r="CN51" s="95"/>
      <c r="CO51" s="95"/>
      <c r="CP51" s="95"/>
      <c r="CQ51" s="95"/>
      <c r="CR51" s="95"/>
    </row>
    <row r="52" spans="1:111" s="94" customFormat="1" ht="15" customHeight="1">
      <c r="A52" s="90"/>
      <c r="B52" s="351"/>
      <c r="C52" s="351"/>
      <c r="D52" s="103" t="s">
        <v>187</v>
      </c>
      <c r="E52" s="104"/>
      <c r="F52" s="105"/>
      <c r="G52" s="115" t="s">
        <v>63</v>
      </c>
      <c r="H52" s="116"/>
      <c r="I52" s="116"/>
      <c r="J52" s="116"/>
      <c r="K52" s="116"/>
      <c r="L52" s="116"/>
      <c r="M52" s="117"/>
      <c r="N52" s="116"/>
      <c r="O52" s="117"/>
      <c r="P52" s="122" t="s">
        <v>1</v>
      </c>
      <c r="Q52" s="104"/>
      <c r="R52" s="104"/>
      <c r="S52" s="104"/>
      <c r="T52" s="104"/>
      <c r="U52" s="104"/>
      <c r="V52" s="104"/>
      <c r="W52" s="104"/>
      <c r="X52" s="104"/>
      <c r="Y52" s="104"/>
      <c r="Z52" s="104"/>
      <c r="AA52" s="105"/>
      <c r="AB52" s="122"/>
      <c r="AC52" s="104"/>
      <c r="AD52" s="104"/>
      <c r="AE52" s="104"/>
      <c r="AF52" s="104"/>
      <c r="AG52" s="104"/>
      <c r="AH52" s="104"/>
      <c r="AI52" s="104"/>
      <c r="AJ52" s="104"/>
      <c r="AK52" s="104"/>
      <c r="AL52" s="104"/>
      <c r="AM52" s="104"/>
      <c r="AN52" s="104"/>
      <c r="AO52" s="104"/>
      <c r="AP52" s="104"/>
      <c r="AQ52" s="104"/>
      <c r="AR52" s="104"/>
      <c r="AS52" s="104"/>
      <c r="AT52" s="104"/>
      <c r="AU52" s="125"/>
      <c r="AV52" s="351"/>
      <c r="AW52" s="357"/>
      <c r="AX52" s="357"/>
      <c r="AY52" s="93"/>
      <c r="AZ52" s="92"/>
      <c r="BA52" s="79">
        <f t="shared" ref="BA52:BA59" si="7">BA51</f>
        <v>2</v>
      </c>
      <c r="BB52" s="92"/>
      <c r="BC52" s="92"/>
      <c r="BD52" s="92"/>
      <c r="BE52" s="92"/>
      <c r="BF52" s="91"/>
      <c r="BG52" s="563" t="str">
        <f t="shared" ca="1" si="1"/>
        <v/>
      </c>
      <c r="BH52" s="564" t="str">
        <f t="shared" ca="1" si="2"/>
        <v/>
      </c>
      <c r="BI52" s="564" t="str">
        <f t="shared" ca="1" si="3"/>
        <v/>
      </c>
      <c r="BJ52" s="564" t="str">
        <f t="shared" ca="1" si="4"/>
        <v/>
      </c>
      <c r="BK52" s="564" t="str">
        <f t="shared" ca="1" si="5"/>
        <v/>
      </c>
      <c r="BL52" s="565" t="str">
        <f t="shared" ca="1" si="6"/>
        <v/>
      </c>
      <c r="BM52" s="95"/>
      <c r="BN52" s="95"/>
      <c r="BO52" s="95"/>
      <c r="BP52" s="95"/>
      <c r="BQ52" s="95"/>
      <c r="BR52" s="95"/>
      <c r="BS52" s="95"/>
      <c r="BT52" s="95"/>
      <c r="BU52" s="95"/>
      <c r="BV52" s="95"/>
      <c r="BW52" s="95"/>
      <c r="BX52" s="95"/>
      <c r="BY52" s="95"/>
      <c r="BZ52" s="95"/>
      <c r="CA52" s="95"/>
      <c r="CB52" s="95"/>
      <c r="CC52" s="95"/>
      <c r="CD52" s="95"/>
      <c r="CE52" s="95"/>
      <c r="CF52" s="95"/>
      <c r="CG52" s="95"/>
      <c r="CH52" s="95"/>
      <c r="CI52" s="95"/>
      <c r="CJ52" s="95"/>
      <c r="CK52" s="95"/>
      <c r="CL52" s="95"/>
      <c r="CM52" s="95"/>
      <c r="CN52" s="95"/>
      <c r="CO52" s="95"/>
      <c r="CP52" s="95"/>
      <c r="CQ52" s="95"/>
      <c r="CR52" s="95"/>
    </row>
    <row r="53" spans="1:111" s="94" customFormat="1" ht="15" customHeight="1">
      <c r="A53" s="90"/>
      <c r="B53" s="351"/>
      <c r="C53" s="351"/>
      <c r="D53" s="106" t="s">
        <v>188</v>
      </c>
      <c r="E53" s="107"/>
      <c r="F53" s="108"/>
      <c r="G53" s="115" t="s">
        <v>189</v>
      </c>
      <c r="H53" s="116"/>
      <c r="I53" s="116"/>
      <c r="J53" s="116"/>
      <c r="K53" s="116"/>
      <c r="L53" s="116"/>
      <c r="M53" s="117"/>
      <c r="N53" s="116"/>
      <c r="O53" s="117"/>
      <c r="P53" s="122" t="s">
        <v>190</v>
      </c>
      <c r="Q53" s="104"/>
      <c r="R53" s="104"/>
      <c r="S53" s="104"/>
      <c r="T53" s="104"/>
      <c r="U53" s="104"/>
      <c r="V53" s="104"/>
      <c r="W53" s="104"/>
      <c r="X53" s="104"/>
      <c r="Y53" s="104"/>
      <c r="Z53" s="104"/>
      <c r="AA53" s="105"/>
      <c r="AB53" s="122"/>
      <c r="AC53" s="104"/>
      <c r="AD53" s="104"/>
      <c r="AE53" s="104"/>
      <c r="AF53" s="104"/>
      <c r="AG53" s="104"/>
      <c r="AH53" s="104"/>
      <c r="AI53" s="104"/>
      <c r="AJ53" s="104"/>
      <c r="AK53" s="104"/>
      <c r="AL53" s="104"/>
      <c r="AM53" s="104"/>
      <c r="AN53" s="104"/>
      <c r="AO53" s="104"/>
      <c r="AP53" s="104"/>
      <c r="AQ53" s="104"/>
      <c r="AR53" s="104"/>
      <c r="AS53" s="104"/>
      <c r="AT53" s="104"/>
      <c r="AU53" s="125"/>
      <c r="AV53" s="351"/>
      <c r="AW53" s="357"/>
      <c r="AX53" s="357"/>
      <c r="AY53" s="93"/>
      <c r="AZ53" s="92"/>
      <c r="BA53" s="79">
        <f t="shared" si="7"/>
        <v>2</v>
      </c>
      <c r="BB53" s="92"/>
      <c r="BC53" s="92"/>
      <c r="BD53" s="92"/>
      <c r="BE53" s="92"/>
      <c r="BF53" s="91"/>
      <c r="BG53" s="563" t="str">
        <f t="shared" ca="1" si="1"/>
        <v/>
      </c>
      <c r="BH53" s="564" t="str">
        <f t="shared" ca="1" si="2"/>
        <v/>
      </c>
      <c r="BI53" s="564" t="str">
        <f t="shared" ca="1" si="3"/>
        <v/>
      </c>
      <c r="BJ53" s="564" t="str">
        <f t="shared" ca="1" si="4"/>
        <v/>
      </c>
      <c r="BK53" s="564" t="str">
        <f t="shared" ca="1" si="5"/>
        <v/>
      </c>
      <c r="BL53" s="565" t="str">
        <f t="shared" ca="1" si="6"/>
        <v/>
      </c>
      <c r="BM53" s="95"/>
      <c r="BN53" s="95"/>
      <c r="BO53" s="95"/>
      <c r="BP53" s="95"/>
      <c r="BQ53" s="95"/>
      <c r="BR53" s="95"/>
      <c r="BS53" s="95"/>
      <c r="BT53" s="95"/>
      <c r="BU53" s="95"/>
      <c r="BV53" s="95"/>
      <c r="BW53" s="95"/>
      <c r="BX53" s="95"/>
      <c r="BY53" s="95"/>
      <c r="BZ53" s="95"/>
      <c r="CA53" s="95"/>
      <c r="CB53" s="95"/>
      <c r="CC53" s="95"/>
      <c r="CD53" s="95"/>
      <c r="CE53" s="95"/>
      <c r="CF53" s="95"/>
      <c r="CG53" s="95"/>
      <c r="CH53" s="95"/>
      <c r="CI53" s="95"/>
      <c r="CJ53" s="95"/>
      <c r="CK53" s="95"/>
      <c r="CL53" s="95"/>
      <c r="CM53" s="95"/>
      <c r="CN53" s="95"/>
      <c r="CO53" s="95"/>
      <c r="CP53" s="95"/>
      <c r="CQ53" s="95"/>
      <c r="CR53" s="95"/>
    </row>
    <row r="54" spans="1:111" s="94" customFormat="1" ht="15" customHeight="1">
      <c r="A54" s="90"/>
      <c r="B54" s="351"/>
      <c r="C54" s="351"/>
      <c r="D54" s="172"/>
      <c r="E54" s="351"/>
      <c r="F54" s="173"/>
      <c r="G54" s="115" t="s">
        <v>191</v>
      </c>
      <c r="H54" s="116"/>
      <c r="I54" s="116"/>
      <c r="J54" s="116"/>
      <c r="K54" s="116"/>
      <c r="L54" s="116"/>
      <c r="M54" s="117"/>
      <c r="N54" s="116"/>
      <c r="O54" s="117"/>
      <c r="P54" s="122" t="s">
        <v>192</v>
      </c>
      <c r="Q54" s="104"/>
      <c r="R54" s="104"/>
      <c r="S54" s="104"/>
      <c r="T54" s="104"/>
      <c r="U54" s="104"/>
      <c r="V54" s="104"/>
      <c r="W54" s="104"/>
      <c r="X54" s="104"/>
      <c r="Y54" s="104"/>
      <c r="Z54" s="104"/>
      <c r="AA54" s="105"/>
      <c r="AB54" s="122"/>
      <c r="AC54" s="104"/>
      <c r="AD54" s="104"/>
      <c r="AE54" s="104"/>
      <c r="AF54" s="104"/>
      <c r="AG54" s="104"/>
      <c r="AH54" s="104"/>
      <c r="AI54" s="104"/>
      <c r="AJ54" s="104"/>
      <c r="AK54" s="104"/>
      <c r="AL54" s="104"/>
      <c r="AM54" s="104"/>
      <c r="AN54" s="104"/>
      <c r="AO54" s="104"/>
      <c r="AP54" s="104"/>
      <c r="AQ54" s="104"/>
      <c r="AR54" s="104"/>
      <c r="AS54" s="104"/>
      <c r="AT54" s="104"/>
      <c r="AU54" s="125"/>
      <c r="AV54" s="351"/>
      <c r="AW54" s="357"/>
      <c r="AX54" s="357"/>
      <c r="AY54" s="93"/>
      <c r="AZ54" s="92"/>
      <c r="BA54" s="79">
        <f t="shared" si="7"/>
        <v>2</v>
      </c>
      <c r="BB54" s="92"/>
      <c r="BC54" s="92"/>
      <c r="BD54" s="92"/>
      <c r="BE54" s="92"/>
      <c r="BF54" s="91"/>
      <c r="BG54" s="563" t="str">
        <f t="shared" ca="1" si="1"/>
        <v/>
      </c>
      <c r="BH54" s="564" t="str">
        <f t="shared" ca="1" si="2"/>
        <v/>
      </c>
      <c r="BI54" s="564" t="str">
        <f t="shared" ca="1" si="3"/>
        <v/>
      </c>
      <c r="BJ54" s="564" t="str">
        <f t="shared" ca="1" si="4"/>
        <v/>
      </c>
      <c r="BK54" s="564" t="str">
        <f t="shared" ca="1" si="5"/>
        <v/>
      </c>
      <c r="BL54" s="565" t="str">
        <f t="shared" ca="1" si="6"/>
        <v/>
      </c>
      <c r="BM54" s="95"/>
      <c r="BN54" s="95"/>
      <c r="BO54" s="95"/>
      <c r="BP54" s="95"/>
      <c r="BQ54" s="95"/>
      <c r="BR54" s="95"/>
      <c r="BS54" s="95"/>
      <c r="BT54" s="95"/>
      <c r="BU54" s="95"/>
      <c r="BV54" s="95"/>
      <c r="BW54" s="95"/>
      <c r="BX54" s="95"/>
      <c r="BY54" s="95"/>
      <c r="BZ54" s="95"/>
      <c r="CA54" s="95"/>
      <c r="CB54" s="95"/>
      <c r="CC54" s="95"/>
      <c r="CD54" s="95"/>
      <c r="CE54" s="95"/>
      <c r="CF54" s="95"/>
      <c r="CG54" s="95"/>
      <c r="CH54" s="95"/>
      <c r="CI54" s="95"/>
      <c r="CJ54" s="95"/>
      <c r="CK54" s="95"/>
      <c r="CL54" s="95"/>
      <c r="CM54" s="95"/>
      <c r="CN54" s="95"/>
      <c r="CO54" s="95"/>
      <c r="CP54" s="95"/>
      <c r="CQ54" s="95"/>
      <c r="CR54" s="95"/>
    </row>
    <row r="55" spans="1:111" s="94" customFormat="1" ht="15" customHeight="1">
      <c r="A55" s="90"/>
      <c r="B55" s="351"/>
      <c r="C55" s="351"/>
      <c r="D55" s="174"/>
      <c r="E55" s="175"/>
      <c r="F55" s="176"/>
      <c r="G55" s="115" t="s">
        <v>189</v>
      </c>
      <c r="H55" s="116"/>
      <c r="I55" s="116"/>
      <c r="J55" s="116"/>
      <c r="K55" s="116"/>
      <c r="L55" s="116"/>
      <c r="M55" s="117"/>
      <c r="N55" s="116"/>
      <c r="O55" s="117"/>
      <c r="P55" s="122" t="s">
        <v>192</v>
      </c>
      <c r="Q55" s="104"/>
      <c r="R55" s="104"/>
      <c r="S55" s="104"/>
      <c r="T55" s="104"/>
      <c r="U55" s="104"/>
      <c r="V55" s="104"/>
      <c r="W55" s="104"/>
      <c r="X55" s="104"/>
      <c r="Y55" s="104"/>
      <c r="Z55" s="104"/>
      <c r="AA55" s="105"/>
      <c r="AB55" s="122"/>
      <c r="AC55" s="104"/>
      <c r="AD55" s="104"/>
      <c r="AE55" s="104"/>
      <c r="AF55" s="104"/>
      <c r="AG55" s="104"/>
      <c r="AH55" s="104"/>
      <c r="AI55" s="104"/>
      <c r="AJ55" s="104"/>
      <c r="AK55" s="104"/>
      <c r="AL55" s="104"/>
      <c r="AM55" s="104"/>
      <c r="AN55" s="104"/>
      <c r="AO55" s="104"/>
      <c r="AP55" s="104"/>
      <c r="AQ55" s="104"/>
      <c r="AR55" s="104"/>
      <c r="AS55" s="104"/>
      <c r="AT55" s="104"/>
      <c r="AU55" s="125"/>
      <c r="AV55" s="351"/>
      <c r="AW55" s="357"/>
      <c r="AX55" s="357"/>
      <c r="AY55" s="93"/>
      <c r="AZ55" s="92"/>
      <c r="BA55" s="79">
        <f t="shared" si="7"/>
        <v>2</v>
      </c>
      <c r="BB55" s="92"/>
      <c r="BC55" s="92"/>
      <c r="BD55" s="92"/>
      <c r="BE55" s="92"/>
      <c r="BF55" s="91"/>
      <c r="BG55" s="563" t="str">
        <f t="shared" ca="1" si="1"/>
        <v/>
      </c>
      <c r="BH55" s="564" t="str">
        <f t="shared" ca="1" si="2"/>
        <v/>
      </c>
      <c r="BI55" s="564" t="str">
        <f t="shared" ca="1" si="3"/>
        <v/>
      </c>
      <c r="BJ55" s="564" t="str">
        <f t="shared" ca="1" si="4"/>
        <v/>
      </c>
      <c r="BK55" s="564" t="str">
        <f t="shared" ca="1" si="5"/>
        <v/>
      </c>
      <c r="BL55" s="565" t="str">
        <f t="shared" ca="1" si="6"/>
        <v/>
      </c>
      <c r="BM55" s="95"/>
      <c r="BN55" s="95"/>
      <c r="BO55" s="95"/>
      <c r="BP55" s="95"/>
      <c r="BQ55" s="95"/>
      <c r="BR55" s="95"/>
      <c r="BS55" s="95"/>
      <c r="BT55" s="95"/>
      <c r="BU55" s="95"/>
      <c r="BV55" s="95"/>
      <c r="BW55" s="95"/>
      <c r="BX55" s="95"/>
      <c r="BY55" s="95"/>
      <c r="BZ55" s="95"/>
      <c r="CA55" s="95"/>
      <c r="CB55" s="95"/>
      <c r="CC55" s="95"/>
      <c r="CD55" s="95"/>
      <c r="CE55" s="95"/>
      <c r="CF55" s="95"/>
      <c r="CG55" s="95"/>
      <c r="CH55" s="95"/>
      <c r="CI55" s="95"/>
      <c r="CJ55" s="95"/>
      <c r="CK55" s="95"/>
      <c r="CL55" s="95"/>
      <c r="CM55" s="95"/>
      <c r="CN55" s="95"/>
      <c r="CO55" s="95"/>
      <c r="CP55" s="95"/>
      <c r="CQ55" s="95"/>
      <c r="CR55" s="95"/>
      <c r="CS55" s="87"/>
      <c r="CT55" s="87"/>
      <c r="CU55" s="87"/>
    </row>
    <row r="56" spans="1:111" s="94" customFormat="1" ht="15" customHeight="1">
      <c r="A56" s="90"/>
      <c r="B56" s="351"/>
      <c r="C56" s="351"/>
      <c r="D56" s="103" t="s">
        <v>193</v>
      </c>
      <c r="E56" s="104"/>
      <c r="F56" s="105"/>
      <c r="G56" s="115" t="s">
        <v>64</v>
      </c>
      <c r="H56" s="116"/>
      <c r="I56" s="116"/>
      <c r="J56" s="116"/>
      <c r="K56" s="116"/>
      <c r="L56" s="116"/>
      <c r="M56" s="117"/>
      <c r="N56" s="116"/>
      <c r="O56" s="117"/>
      <c r="P56" s="122" t="s">
        <v>194</v>
      </c>
      <c r="Q56" s="104"/>
      <c r="R56" s="104"/>
      <c r="S56" s="104"/>
      <c r="T56" s="104"/>
      <c r="U56" s="104"/>
      <c r="V56" s="104"/>
      <c r="W56" s="104"/>
      <c r="X56" s="104"/>
      <c r="Y56" s="104"/>
      <c r="Z56" s="104"/>
      <c r="AA56" s="105"/>
      <c r="AB56" s="122"/>
      <c r="AC56" s="104"/>
      <c r="AD56" s="104"/>
      <c r="AE56" s="104"/>
      <c r="AF56" s="104"/>
      <c r="AG56" s="104"/>
      <c r="AH56" s="104"/>
      <c r="AI56" s="104"/>
      <c r="AJ56" s="104"/>
      <c r="AK56" s="104"/>
      <c r="AL56" s="104"/>
      <c r="AM56" s="104"/>
      <c r="AN56" s="104"/>
      <c r="AO56" s="104"/>
      <c r="AP56" s="104"/>
      <c r="AQ56" s="104"/>
      <c r="AR56" s="104"/>
      <c r="AS56" s="104"/>
      <c r="AT56" s="104"/>
      <c r="AU56" s="125"/>
      <c r="AV56" s="351"/>
      <c r="AW56" s="357"/>
      <c r="AX56" s="357"/>
      <c r="AY56" s="93"/>
      <c r="AZ56" s="92"/>
      <c r="BA56" s="79">
        <f t="shared" si="7"/>
        <v>2</v>
      </c>
      <c r="BB56" s="92"/>
      <c r="BC56" s="92"/>
      <c r="BD56" s="92"/>
      <c r="BE56" s="92"/>
      <c r="BF56" s="91"/>
      <c r="BG56" s="563" t="str">
        <f t="shared" ca="1" si="1"/>
        <v/>
      </c>
      <c r="BH56" s="564" t="str">
        <f t="shared" ca="1" si="2"/>
        <v/>
      </c>
      <c r="BI56" s="564" t="str">
        <f t="shared" ca="1" si="3"/>
        <v/>
      </c>
      <c r="BJ56" s="564" t="str">
        <f t="shared" ca="1" si="4"/>
        <v/>
      </c>
      <c r="BK56" s="564" t="str">
        <f t="shared" ca="1" si="5"/>
        <v/>
      </c>
      <c r="BL56" s="565" t="str">
        <f t="shared" ca="1" si="6"/>
        <v/>
      </c>
      <c r="BM56" s="95"/>
      <c r="BN56" s="95"/>
      <c r="BO56" s="95"/>
      <c r="BP56" s="95"/>
      <c r="BQ56" s="95"/>
      <c r="BR56" s="95"/>
      <c r="BS56" s="95"/>
      <c r="BT56" s="95"/>
      <c r="BU56" s="95"/>
      <c r="BV56" s="95"/>
      <c r="BW56" s="95"/>
      <c r="BX56" s="95"/>
      <c r="BY56" s="95"/>
      <c r="BZ56" s="95"/>
      <c r="CA56" s="95"/>
      <c r="CB56" s="95"/>
      <c r="CC56" s="95"/>
      <c r="CD56" s="95"/>
      <c r="CE56" s="95"/>
      <c r="CF56" s="95"/>
      <c r="CG56" s="95"/>
      <c r="CH56" s="95"/>
      <c r="CI56" s="95"/>
      <c r="CJ56" s="95"/>
      <c r="CK56" s="95"/>
      <c r="CL56" s="95"/>
      <c r="CM56" s="95"/>
      <c r="CN56" s="95"/>
      <c r="CO56" s="95"/>
      <c r="CP56" s="95"/>
      <c r="CQ56" s="95"/>
      <c r="CR56" s="95"/>
      <c r="CS56" s="87"/>
      <c r="CT56" s="87"/>
      <c r="CU56" s="87"/>
      <c r="DD56" s="87"/>
      <c r="DE56" s="87"/>
    </row>
    <row r="57" spans="1:111" s="94" customFormat="1" ht="15" customHeight="1">
      <c r="A57" s="90"/>
      <c r="B57" s="351"/>
      <c r="C57" s="351"/>
      <c r="D57" s="360" t="s">
        <v>195</v>
      </c>
      <c r="E57" s="361"/>
      <c r="F57" s="362"/>
      <c r="G57" s="363" t="s">
        <v>64</v>
      </c>
      <c r="H57" s="364"/>
      <c r="I57" s="364"/>
      <c r="J57" s="364"/>
      <c r="K57" s="364"/>
      <c r="L57" s="364"/>
      <c r="M57" s="365"/>
      <c r="N57" s="364"/>
      <c r="O57" s="365"/>
      <c r="P57" s="366" t="s">
        <v>491</v>
      </c>
      <c r="Q57" s="361"/>
      <c r="R57" s="361"/>
      <c r="S57" s="361"/>
      <c r="T57" s="361"/>
      <c r="U57" s="361"/>
      <c r="V57" s="361"/>
      <c r="W57" s="361"/>
      <c r="X57" s="361"/>
      <c r="Y57" s="361"/>
      <c r="Z57" s="361"/>
      <c r="AA57" s="362"/>
      <c r="AB57" s="366"/>
      <c r="AC57" s="361"/>
      <c r="AD57" s="361"/>
      <c r="AE57" s="361"/>
      <c r="AF57" s="361"/>
      <c r="AG57" s="361"/>
      <c r="AH57" s="361"/>
      <c r="AI57" s="361"/>
      <c r="AJ57" s="361"/>
      <c r="AK57" s="361"/>
      <c r="AL57" s="361"/>
      <c r="AM57" s="361"/>
      <c r="AN57" s="361"/>
      <c r="AO57" s="361"/>
      <c r="AP57" s="361"/>
      <c r="AQ57" s="361"/>
      <c r="AR57" s="361"/>
      <c r="AS57" s="361"/>
      <c r="AT57" s="361"/>
      <c r="AU57" s="367"/>
      <c r="AV57" s="351"/>
      <c r="AW57" s="357"/>
      <c r="AX57" s="357"/>
      <c r="AY57" s="93"/>
      <c r="AZ57" s="92"/>
      <c r="BA57" s="79">
        <f t="shared" si="7"/>
        <v>2</v>
      </c>
      <c r="BB57" s="92"/>
      <c r="BC57" s="92"/>
      <c r="BD57" s="92"/>
      <c r="BE57" s="92"/>
      <c r="BF57" s="91"/>
      <c r="BG57" s="563" t="str">
        <f t="shared" ca="1" si="1"/>
        <v/>
      </c>
      <c r="BH57" s="564" t="str">
        <f t="shared" ca="1" si="2"/>
        <v/>
      </c>
      <c r="BI57" s="564" t="str">
        <f t="shared" ca="1" si="3"/>
        <v/>
      </c>
      <c r="BJ57" s="564" t="str">
        <f t="shared" ca="1" si="4"/>
        <v/>
      </c>
      <c r="BK57" s="564" t="str">
        <f t="shared" ca="1" si="5"/>
        <v/>
      </c>
      <c r="BL57" s="565" t="str">
        <f t="shared" ca="1" si="6"/>
        <v/>
      </c>
      <c r="BM57" s="95"/>
      <c r="BN57" s="95"/>
      <c r="BO57" s="95"/>
      <c r="BP57" s="95"/>
      <c r="BQ57" s="95"/>
      <c r="BR57" s="95"/>
      <c r="BS57" s="95"/>
      <c r="BT57" s="95"/>
      <c r="BU57" s="95"/>
      <c r="BV57" s="95"/>
      <c r="BW57" s="95"/>
      <c r="BX57" s="95"/>
      <c r="BY57" s="95"/>
      <c r="BZ57" s="95"/>
      <c r="CA57" s="95"/>
      <c r="CB57" s="95"/>
      <c r="CC57" s="95"/>
      <c r="CD57" s="95"/>
      <c r="CE57" s="95"/>
      <c r="CF57" s="95"/>
      <c r="CG57" s="95"/>
      <c r="CH57" s="95"/>
      <c r="CI57" s="95"/>
      <c r="CJ57" s="95"/>
      <c r="CK57" s="95"/>
      <c r="CL57" s="95"/>
      <c r="CM57" s="95"/>
      <c r="CN57" s="95"/>
      <c r="CO57" s="95"/>
      <c r="CP57" s="95"/>
      <c r="CQ57" s="95"/>
      <c r="CR57" s="95"/>
      <c r="CS57" s="87"/>
      <c r="CT57" s="87"/>
      <c r="CU57" s="87"/>
      <c r="DC57" s="87"/>
      <c r="DD57" s="87"/>
      <c r="DE57" s="87"/>
    </row>
    <row r="58" spans="1:111" s="94" customFormat="1" ht="15" customHeight="1">
      <c r="A58" s="90"/>
      <c r="B58" s="351"/>
      <c r="C58" s="351"/>
      <c r="D58" s="103" t="s">
        <v>196</v>
      </c>
      <c r="E58" s="104"/>
      <c r="F58" s="105"/>
      <c r="G58" s="115" t="s">
        <v>63</v>
      </c>
      <c r="H58" s="116"/>
      <c r="I58" s="116"/>
      <c r="J58" s="116"/>
      <c r="K58" s="116"/>
      <c r="L58" s="116"/>
      <c r="M58" s="117"/>
      <c r="N58" s="116"/>
      <c r="O58" s="117"/>
      <c r="P58" s="122" t="s">
        <v>1</v>
      </c>
      <c r="Q58" s="104"/>
      <c r="R58" s="104"/>
      <c r="S58" s="104"/>
      <c r="T58" s="104"/>
      <c r="U58" s="104"/>
      <c r="V58" s="104"/>
      <c r="W58" s="104"/>
      <c r="X58" s="104"/>
      <c r="Y58" s="104"/>
      <c r="Z58" s="104"/>
      <c r="AA58" s="105"/>
      <c r="AB58" s="122"/>
      <c r="AC58" s="104"/>
      <c r="AD58" s="104"/>
      <c r="AE58" s="104"/>
      <c r="AF58" s="104"/>
      <c r="AG58" s="104"/>
      <c r="AH58" s="104"/>
      <c r="AI58" s="104"/>
      <c r="AJ58" s="104"/>
      <c r="AK58" s="104"/>
      <c r="AL58" s="104"/>
      <c r="AM58" s="104"/>
      <c r="AN58" s="104"/>
      <c r="AO58" s="104"/>
      <c r="AP58" s="104"/>
      <c r="AQ58" s="104"/>
      <c r="AR58" s="104"/>
      <c r="AS58" s="104"/>
      <c r="AT58" s="104"/>
      <c r="AU58" s="125"/>
      <c r="AV58" s="351"/>
      <c r="AW58" s="357"/>
      <c r="AX58" s="357"/>
      <c r="AY58" s="93"/>
      <c r="AZ58" s="92"/>
      <c r="BA58" s="79">
        <f t="shared" si="7"/>
        <v>2</v>
      </c>
      <c r="BB58" s="92"/>
      <c r="BC58" s="92"/>
      <c r="BD58" s="92"/>
      <c r="BE58" s="92"/>
      <c r="BF58" s="91"/>
      <c r="BG58" s="563" t="str">
        <f t="shared" ca="1" si="1"/>
        <v/>
      </c>
      <c r="BH58" s="564" t="str">
        <f t="shared" ca="1" si="2"/>
        <v/>
      </c>
      <c r="BI58" s="564" t="str">
        <f t="shared" ca="1" si="3"/>
        <v/>
      </c>
      <c r="BJ58" s="564" t="str">
        <f t="shared" ca="1" si="4"/>
        <v/>
      </c>
      <c r="BK58" s="564" t="str">
        <f t="shared" ca="1" si="5"/>
        <v/>
      </c>
      <c r="BL58" s="565" t="str">
        <f t="shared" ca="1" si="6"/>
        <v/>
      </c>
      <c r="BM58" s="95"/>
      <c r="BN58" s="95"/>
      <c r="BO58" s="95"/>
      <c r="BP58" s="95"/>
      <c r="BQ58" s="95"/>
      <c r="BR58" s="95"/>
      <c r="BS58" s="95"/>
      <c r="BT58" s="95"/>
      <c r="BU58" s="95"/>
      <c r="BV58" s="95"/>
      <c r="BW58" s="95"/>
      <c r="BX58" s="95"/>
      <c r="BY58" s="95"/>
      <c r="BZ58" s="95"/>
      <c r="CA58" s="95"/>
      <c r="CB58" s="95"/>
      <c r="CC58" s="95"/>
      <c r="CD58" s="95"/>
      <c r="CE58" s="95"/>
      <c r="CF58" s="95"/>
      <c r="CG58" s="95"/>
      <c r="CH58" s="95"/>
      <c r="CI58" s="95"/>
      <c r="CJ58" s="95"/>
      <c r="CK58" s="95"/>
      <c r="CL58" s="188"/>
      <c r="CM58" s="188"/>
      <c r="CN58" s="188"/>
      <c r="CO58" s="188"/>
      <c r="CP58" s="188"/>
      <c r="CQ58" s="188"/>
      <c r="CR58" s="188"/>
      <c r="CS58" s="87"/>
      <c r="CT58" s="87"/>
      <c r="CU58" s="87"/>
      <c r="CV58" s="87"/>
      <c r="CW58" s="87"/>
      <c r="CX58" s="87"/>
      <c r="CY58" s="87"/>
      <c r="CZ58" s="87"/>
      <c r="DA58" s="87"/>
      <c r="DB58" s="87"/>
      <c r="DC58" s="87"/>
      <c r="DD58" s="87"/>
      <c r="DE58" s="87"/>
    </row>
    <row r="59" spans="1:111" s="94" customFormat="1" ht="15" customHeight="1">
      <c r="A59" s="90"/>
      <c r="B59" s="351"/>
      <c r="C59" s="351"/>
      <c r="D59" s="417" t="s">
        <v>197</v>
      </c>
      <c r="E59" s="418"/>
      <c r="F59" s="419"/>
      <c r="G59" s="115" t="s">
        <v>189</v>
      </c>
      <c r="H59" s="116"/>
      <c r="I59" s="116"/>
      <c r="J59" s="116"/>
      <c r="K59" s="116"/>
      <c r="L59" s="116"/>
      <c r="M59" s="117"/>
      <c r="N59" s="116"/>
      <c r="O59" s="117"/>
      <c r="P59" s="122" t="s">
        <v>198</v>
      </c>
      <c r="Q59" s="104"/>
      <c r="R59" s="104"/>
      <c r="S59" s="104"/>
      <c r="T59" s="104"/>
      <c r="U59" s="104"/>
      <c r="V59" s="104"/>
      <c r="W59" s="104"/>
      <c r="X59" s="104"/>
      <c r="Y59" s="104"/>
      <c r="Z59" s="104"/>
      <c r="AA59" s="105"/>
      <c r="AB59" s="122"/>
      <c r="AC59" s="104"/>
      <c r="AD59" s="104"/>
      <c r="AE59" s="104"/>
      <c r="AF59" s="104"/>
      <c r="AG59" s="104"/>
      <c r="AH59" s="104"/>
      <c r="AI59" s="104"/>
      <c r="AJ59" s="104"/>
      <c r="AK59" s="104"/>
      <c r="AL59" s="104"/>
      <c r="AM59" s="104"/>
      <c r="AN59" s="104"/>
      <c r="AO59" s="104"/>
      <c r="AP59" s="104"/>
      <c r="AQ59" s="104"/>
      <c r="AR59" s="104"/>
      <c r="AS59" s="104"/>
      <c r="AT59" s="104"/>
      <c r="AU59" s="125"/>
      <c r="AV59" s="351"/>
      <c r="AW59" s="357"/>
      <c r="AX59" s="357"/>
      <c r="AY59" s="93"/>
      <c r="AZ59" s="92"/>
      <c r="BA59" s="79">
        <f t="shared" si="7"/>
        <v>2</v>
      </c>
      <c r="BB59" s="92"/>
      <c r="BC59" s="92"/>
      <c r="BD59" s="92"/>
      <c r="BE59" s="92"/>
      <c r="BF59" s="91"/>
      <c r="BG59" s="563" t="str">
        <f t="shared" ca="1" si="1"/>
        <v/>
      </c>
      <c r="BH59" s="564" t="str">
        <f t="shared" ca="1" si="2"/>
        <v/>
      </c>
      <c r="BI59" s="564" t="str">
        <f t="shared" ca="1" si="3"/>
        <v/>
      </c>
      <c r="BJ59" s="564" t="str">
        <f t="shared" ca="1" si="4"/>
        <v/>
      </c>
      <c r="BK59" s="564" t="str">
        <f t="shared" ca="1" si="5"/>
        <v/>
      </c>
      <c r="BL59" s="565" t="str">
        <f t="shared" ca="1" si="6"/>
        <v/>
      </c>
      <c r="BM59" s="95"/>
      <c r="BN59" s="95"/>
      <c r="BO59" s="95"/>
      <c r="BP59" s="95"/>
      <c r="BQ59" s="95"/>
      <c r="BR59" s="95"/>
      <c r="BS59" s="95"/>
      <c r="BT59" s="95"/>
      <c r="BU59" s="95"/>
      <c r="BV59" s="95"/>
      <c r="BW59" s="95"/>
      <c r="BX59" s="95"/>
      <c r="BY59" s="95"/>
      <c r="BZ59" s="95"/>
      <c r="CA59" s="95"/>
      <c r="CB59" s="95"/>
      <c r="CC59" s="95"/>
      <c r="CD59" s="95"/>
      <c r="CE59" s="95"/>
      <c r="CF59" s="95"/>
      <c r="CG59" s="95"/>
      <c r="CH59" s="95"/>
      <c r="CI59" s="95"/>
      <c r="CJ59" s="95"/>
      <c r="CK59" s="95"/>
      <c r="CL59" s="188"/>
      <c r="CM59" s="188"/>
      <c r="CN59" s="188"/>
      <c r="CO59" s="188"/>
      <c r="CP59" s="188"/>
      <c r="CQ59" s="188"/>
      <c r="CR59" s="188"/>
      <c r="CS59" s="87"/>
      <c r="CT59" s="87"/>
      <c r="CU59" s="87"/>
      <c r="CV59" s="87"/>
      <c r="CW59" s="87"/>
      <c r="CX59" s="87"/>
      <c r="CY59" s="87"/>
      <c r="CZ59" s="87"/>
      <c r="DA59" s="87"/>
      <c r="DB59" s="87"/>
      <c r="DC59" s="87"/>
      <c r="DD59" s="87"/>
      <c r="DE59" s="87"/>
    </row>
    <row r="60" spans="1:111" s="94" customFormat="1" ht="15" customHeight="1">
      <c r="A60" s="90"/>
      <c r="B60" s="351"/>
      <c r="C60" s="351"/>
      <c r="D60" s="420"/>
      <c r="E60" s="421"/>
      <c r="F60" s="422"/>
      <c r="G60" s="115" t="s">
        <v>181</v>
      </c>
      <c r="H60" s="116"/>
      <c r="I60" s="116"/>
      <c r="J60" s="116"/>
      <c r="K60" s="116"/>
      <c r="L60" s="116"/>
      <c r="M60" s="117"/>
      <c r="N60" s="116"/>
      <c r="O60" s="117"/>
      <c r="P60" s="122" t="s">
        <v>199</v>
      </c>
      <c r="Q60" s="104"/>
      <c r="R60" s="104"/>
      <c r="S60" s="104"/>
      <c r="T60" s="104"/>
      <c r="U60" s="104"/>
      <c r="V60" s="104"/>
      <c r="W60" s="104"/>
      <c r="X60" s="104"/>
      <c r="Y60" s="104"/>
      <c r="Z60" s="104"/>
      <c r="AA60" s="105"/>
      <c r="AB60" s="122"/>
      <c r="AC60" s="104"/>
      <c r="AD60" s="104"/>
      <c r="AE60" s="104"/>
      <c r="AF60" s="104"/>
      <c r="AG60" s="104"/>
      <c r="AH60" s="104"/>
      <c r="AI60" s="104"/>
      <c r="AJ60" s="104"/>
      <c r="AK60" s="104"/>
      <c r="AL60" s="104"/>
      <c r="AM60" s="104"/>
      <c r="AN60" s="104"/>
      <c r="AO60" s="104"/>
      <c r="AP60" s="104"/>
      <c r="AQ60" s="104"/>
      <c r="AR60" s="104"/>
      <c r="AS60" s="104"/>
      <c r="AT60" s="104"/>
      <c r="AU60" s="125"/>
      <c r="AV60" s="351"/>
      <c r="AW60" s="357"/>
      <c r="AX60" s="357"/>
      <c r="AY60" s="93"/>
      <c r="AZ60" s="92"/>
      <c r="BA60" s="79">
        <f t="shared" ref="BA60:BA67" si="8">BA59</f>
        <v>2</v>
      </c>
      <c r="BB60" s="92"/>
      <c r="BC60" s="92"/>
      <c r="BD60" s="92"/>
      <c r="BE60" s="92"/>
      <c r="BF60" s="91"/>
      <c r="BG60" s="563" t="str">
        <f t="shared" ca="1" si="1"/>
        <v/>
      </c>
      <c r="BH60" s="564" t="str">
        <f t="shared" ca="1" si="2"/>
        <v/>
      </c>
      <c r="BI60" s="564" t="str">
        <f t="shared" ca="1" si="3"/>
        <v/>
      </c>
      <c r="BJ60" s="564" t="str">
        <f t="shared" ca="1" si="4"/>
        <v/>
      </c>
      <c r="BK60" s="564" t="str">
        <f t="shared" ca="1" si="5"/>
        <v/>
      </c>
      <c r="BL60" s="565" t="str">
        <f t="shared" ca="1" si="6"/>
        <v/>
      </c>
      <c r="BM60" s="95"/>
      <c r="BN60" s="95"/>
      <c r="BO60" s="95"/>
      <c r="BP60" s="95"/>
      <c r="BQ60" s="95"/>
      <c r="BR60" s="95"/>
      <c r="BS60" s="95"/>
      <c r="BT60" s="95"/>
      <c r="BU60" s="95"/>
      <c r="BV60" s="95"/>
      <c r="BW60" s="95"/>
      <c r="BX60" s="95"/>
      <c r="BY60" s="95"/>
      <c r="BZ60" s="95"/>
      <c r="CA60" s="95"/>
      <c r="CB60" s="95"/>
      <c r="CC60" s="95"/>
      <c r="CD60" s="95"/>
      <c r="CE60" s="95"/>
      <c r="CF60" s="95"/>
      <c r="CG60" s="95"/>
      <c r="CH60" s="95"/>
      <c r="CI60" s="95"/>
      <c r="CJ60" s="95"/>
      <c r="CK60" s="95"/>
      <c r="CL60" s="95"/>
      <c r="CM60" s="95"/>
      <c r="CN60" s="95"/>
      <c r="CO60" s="95"/>
      <c r="CP60" s="95"/>
      <c r="CQ60" s="95"/>
      <c r="CR60" s="95"/>
      <c r="CS60" s="87"/>
      <c r="CT60" s="87"/>
      <c r="CU60" s="87"/>
      <c r="CV60" s="87"/>
      <c r="CW60" s="87"/>
      <c r="CX60" s="87"/>
      <c r="CY60" s="87"/>
      <c r="CZ60" s="87"/>
      <c r="DA60" s="87"/>
      <c r="DB60" s="87"/>
      <c r="DC60" s="87"/>
      <c r="DD60" s="87"/>
      <c r="DE60" s="87"/>
    </row>
    <row r="61" spans="1:111" s="94" customFormat="1" ht="15" customHeight="1">
      <c r="A61" s="90"/>
      <c r="B61" s="351"/>
      <c r="C61" s="351"/>
      <c r="D61" s="423"/>
      <c r="E61" s="424"/>
      <c r="F61" s="425"/>
      <c r="G61" s="115" t="s">
        <v>524</v>
      </c>
      <c r="H61" s="116"/>
      <c r="I61" s="116"/>
      <c r="J61" s="116"/>
      <c r="K61" s="116"/>
      <c r="L61" s="116"/>
      <c r="M61" s="117"/>
      <c r="N61" s="116"/>
      <c r="O61" s="117"/>
      <c r="P61" s="122" t="s">
        <v>525</v>
      </c>
      <c r="Q61" s="104"/>
      <c r="R61" s="104"/>
      <c r="S61" s="104"/>
      <c r="T61" s="104"/>
      <c r="U61" s="104"/>
      <c r="V61" s="104"/>
      <c r="W61" s="104"/>
      <c r="X61" s="104"/>
      <c r="Y61" s="104"/>
      <c r="Z61" s="104"/>
      <c r="AA61" s="105"/>
      <c r="AB61" s="122"/>
      <c r="AC61" s="104"/>
      <c r="AD61" s="104"/>
      <c r="AE61" s="104"/>
      <c r="AF61" s="104"/>
      <c r="AG61" s="104"/>
      <c r="AH61" s="104"/>
      <c r="AI61" s="104"/>
      <c r="AJ61" s="104"/>
      <c r="AK61" s="104"/>
      <c r="AL61" s="104"/>
      <c r="AM61" s="104"/>
      <c r="AN61" s="104"/>
      <c r="AO61" s="104"/>
      <c r="AP61" s="104"/>
      <c r="AQ61" s="104"/>
      <c r="AR61" s="104"/>
      <c r="AS61" s="104"/>
      <c r="AT61" s="104"/>
      <c r="AU61" s="125"/>
      <c r="AV61" s="351"/>
      <c r="AW61" s="357"/>
      <c r="AX61" s="357"/>
      <c r="AY61" s="93"/>
      <c r="AZ61" s="92"/>
      <c r="BA61" s="79">
        <f t="shared" si="8"/>
        <v>2</v>
      </c>
      <c r="BB61" s="92"/>
      <c r="BC61" s="92"/>
      <c r="BD61" s="92"/>
      <c r="BE61" s="92"/>
      <c r="BF61" s="91"/>
      <c r="BG61" s="563" t="str">
        <f t="shared" ca="1" si="1"/>
        <v/>
      </c>
      <c r="BH61" s="564" t="str">
        <f t="shared" ca="1" si="2"/>
        <v/>
      </c>
      <c r="BI61" s="564" t="str">
        <f t="shared" ca="1" si="3"/>
        <v/>
      </c>
      <c r="BJ61" s="564" t="str">
        <f t="shared" ca="1" si="4"/>
        <v/>
      </c>
      <c r="BK61" s="564" t="str">
        <f t="shared" ca="1" si="5"/>
        <v/>
      </c>
      <c r="BL61" s="565" t="str">
        <f t="shared" ca="1" si="6"/>
        <v/>
      </c>
      <c r="BM61" s="95"/>
      <c r="BN61" s="95"/>
      <c r="BO61" s="95"/>
      <c r="BP61" s="95"/>
      <c r="BQ61" s="95"/>
      <c r="BR61" s="95"/>
      <c r="BS61" s="95"/>
      <c r="BT61" s="95"/>
      <c r="BU61" s="95"/>
      <c r="BV61" s="95"/>
      <c r="BW61" s="95"/>
      <c r="BX61" s="95"/>
      <c r="BY61" s="95"/>
      <c r="BZ61" s="95"/>
      <c r="CA61" s="95"/>
      <c r="CB61" s="95"/>
      <c r="CC61" s="188"/>
      <c r="CD61" s="188"/>
      <c r="CE61" s="188"/>
      <c r="CF61" s="188"/>
      <c r="CG61" s="188"/>
      <c r="CH61" s="188"/>
      <c r="CI61" s="188"/>
      <c r="CJ61" s="188"/>
      <c r="CK61" s="188"/>
      <c r="CL61" s="188"/>
      <c r="CM61" s="188"/>
      <c r="CN61" s="188"/>
      <c r="CO61" s="188"/>
      <c r="CP61" s="188"/>
      <c r="CQ61" s="188"/>
      <c r="CR61" s="188"/>
      <c r="CS61" s="80"/>
      <c r="CT61" s="80"/>
      <c r="CU61" s="80"/>
      <c r="CV61" s="87"/>
      <c r="CW61" s="87"/>
      <c r="CX61" s="87"/>
      <c r="CY61" s="87"/>
      <c r="CZ61" s="87"/>
      <c r="DA61" s="87"/>
      <c r="DB61" s="87"/>
      <c r="DC61" s="87"/>
      <c r="DD61" s="87"/>
      <c r="DE61" s="87"/>
    </row>
    <row r="62" spans="1:111" s="94" customFormat="1" ht="15" customHeight="1">
      <c r="A62" s="90"/>
      <c r="B62" s="351"/>
      <c r="C62" s="351"/>
      <c r="D62" s="423"/>
      <c r="E62" s="424"/>
      <c r="F62" s="425"/>
      <c r="G62" s="115" t="s">
        <v>548</v>
      </c>
      <c r="H62" s="116"/>
      <c r="I62" s="116"/>
      <c r="J62" s="116"/>
      <c r="K62" s="116"/>
      <c r="L62" s="116"/>
      <c r="M62" s="117"/>
      <c r="N62" s="116"/>
      <c r="O62" s="117"/>
      <c r="P62" s="122" t="s">
        <v>549</v>
      </c>
      <c r="Q62" s="104"/>
      <c r="R62" s="104"/>
      <c r="S62" s="104"/>
      <c r="T62" s="104"/>
      <c r="U62" s="104"/>
      <c r="V62" s="104"/>
      <c r="W62" s="104"/>
      <c r="X62" s="104"/>
      <c r="Y62" s="104"/>
      <c r="Z62" s="104"/>
      <c r="AA62" s="105"/>
      <c r="AB62" s="122" t="s">
        <v>550</v>
      </c>
      <c r="AC62" s="104"/>
      <c r="AD62" s="104"/>
      <c r="AE62" s="104"/>
      <c r="AF62" s="104"/>
      <c r="AG62" s="104"/>
      <c r="AH62" s="104"/>
      <c r="AI62" s="104"/>
      <c r="AJ62" s="104"/>
      <c r="AK62" s="104"/>
      <c r="AL62" s="104"/>
      <c r="AM62" s="104"/>
      <c r="AN62" s="104"/>
      <c r="AO62" s="104"/>
      <c r="AP62" s="104"/>
      <c r="AQ62" s="104"/>
      <c r="AR62" s="104"/>
      <c r="AS62" s="104"/>
      <c r="AT62" s="104"/>
      <c r="AU62" s="125"/>
      <c r="AV62" s="351"/>
      <c r="AW62" s="357"/>
      <c r="AX62" s="357"/>
      <c r="AY62" s="93"/>
      <c r="AZ62" s="92"/>
      <c r="BA62" s="79">
        <f t="shared" si="8"/>
        <v>2</v>
      </c>
      <c r="BB62" s="92"/>
      <c r="BC62" s="92"/>
      <c r="BD62" s="92"/>
      <c r="BE62" s="92"/>
      <c r="BF62" s="91"/>
      <c r="BG62" s="563" t="str">
        <f t="shared" ca="1" si="1"/>
        <v/>
      </c>
      <c r="BH62" s="564" t="str">
        <f t="shared" ca="1" si="2"/>
        <v/>
      </c>
      <c r="BI62" s="564" t="str">
        <f t="shared" ca="1" si="3"/>
        <v/>
      </c>
      <c r="BJ62" s="564" t="str">
        <f t="shared" ca="1" si="4"/>
        <v/>
      </c>
      <c r="BK62" s="564" t="str">
        <f t="shared" ca="1" si="5"/>
        <v/>
      </c>
      <c r="BL62" s="565" t="str">
        <f t="shared" ca="1" si="6"/>
        <v/>
      </c>
      <c r="BM62" s="95"/>
      <c r="BN62" s="95"/>
      <c r="BO62" s="95"/>
      <c r="BP62" s="95"/>
      <c r="BQ62" s="95"/>
      <c r="BR62" s="95"/>
      <c r="BS62" s="95"/>
      <c r="BT62" s="95"/>
      <c r="BU62" s="95"/>
      <c r="BV62" s="95"/>
      <c r="BW62" s="95"/>
      <c r="BX62" s="95"/>
      <c r="BY62" s="95"/>
      <c r="BZ62" s="95"/>
      <c r="CA62" s="95"/>
      <c r="CB62" s="188"/>
      <c r="CC62" s="188"/>
      <c r="CD62" s="188"/>
      <c r="CE62" s="188"/>
      <c r="CF62" s="188"/>
      <c r="CG62" s="188"/>
      <c r="CH62" s="188"/>
      <c r="CI62" s="188"/>
      <c r="CJ62" s="188"/>
      <c r="CK62" s="188"/>
      <c r="CL62" s="188"/>
      <c r="CM62" s="188"/>
      <c r="CN62" s="188"/>
      <c r="CO62" s="188"/>
      <c r="CP62" s="188"/>
      <c r="CQ62" s="188"/>
      <c r="CR62" s="188"/>
      <c r="CS62" s="226"/>
      <c r="CT62" s="226"/>
      <c r="CU62" s="226"/>
      <c r="CV62" s="87"/>
      <c r="CW62" s="87"/>
      <c r="CX62" s="87"/>
      <c r="CY62" s="87"/>
      <c r="CZ62" s="87"/>
      <c r="DA62" s="87"/>
      <c r="DB62" s="87"/>
      <c r="DC62" s="87"/>
      <c r="DD62" s="80"/>
      <c r="DE62" s="80"/>
    </row>
    <row r="63" spans="1:111" ht="15" customHeight="1">
      <c r="A63" s="90"/>
      <c r="B63" s="351"/>
      <c r="C63" s="351"/>
      <c r="D63" s="103" t="s">
        <v>200</v>
      </c>
      <c r="E63" s="104"/>
      <c r="F63" s="105"/>
      <c r="G63" s="115" t="s">
        <v>64</v>
      </c>
      <c r="H63" s="116"/>
      <c r="I63" s="116"/>
      <c r="J63" s="116"/>
      <c r="K63" s="116"/>
      <c r="L63" s="116"/>
      <c r="M63" s="117"/>
      <c r="N63" s="116"/>
      <c r="O63" s="117"/>
      <c r="P63" s="122" t="s">
        <v>201</v>
      </c>
      <c r="Q63" s="104"/>
      <c r="R63" s="104"/>
      <c r="S63" s="104"/>
      <c r="T63" s="104"/>
      <c r="U63" s="104"/>
      <c r="V63" s="104"/>
      <c r="W63" s="104"/>
      <c r="X63" s="104"/>
      <c r="Y63" s="104"/>
      <c r="Z63" s="104"/>
      <c r="AA63" s="105"/>
      <c r="AB63" s="122"/>
      <c r="AC63" s="104"/>
      <c r="AD63" s="104"/>
      <c r="AE63" s="104"/>
      <c r="AF63" s="104"/>
      <c r="AG63" s="104"/>
      <c r="AH63" s="104"/>
      <c r="AI63" s="104"/>
      <c r="AJ63" s="104"/>
      <c r="AK63" s="104"/>
      <c r="AL63" s="104"/>
      <c r="AM63" s="104"/>
      <c r="AN63" s="104"/>
      <c r="AO63" s="104"/>
      <c r="AP63" s="104"/>
      <c r="AQ63" s="104"/>
      <c r="AR63" s="104"/>
      <c r="AS63" s="104"/>
      <c r="AT63" s="104"/>
      <c r="AU63" s="125"/>
      <c r="AV63" s="351"/>
      <c r="AW63" s="357"/>
      <c r="AX63" s="357"/>
      <c r="AY63" s="93"/>
      <c r="BA63" s="79">
        <f t="shared" si="8"/>
        <v>2</v>
      </c>
      <c r="BG63" s="563" t="str">
        <f t="shared" ca="1" si="1"/>
        <v/>
      </c>
      <c r="BH63" s="564" t="str">
        <f t="shared" ca="1" si="2"/>
        <v/>
      </c>
      <c r="BI63" s="564" t="str">
        <f t="shared" ca="1" si="3"/>
        <v/>
      </c>
      <c r="BJ63" s="564" t="str">
        <f t="shared" ca="1" si="4"/>
        <v/>
      </c>
      <c r="BK63" s="564" t="str">
        <f t="shared" ca="1" si="5"/>
        <v/>
      </c>
      <c r="BL63" s="565" t="str">
        <f t="shared" ca="1" si="6"/>
        <v/>
      </c>
      <c r="CB63" s="188"/>
      <c r="CL63" s="188"/>
      <c r="CM63" s="188"/>
      <c r="CN63" s="188"/>
      <c r="CO63" s="188"/>
      <c r="CP63" s="188"/>
      <c r="CQ63" s="188"/>
      <c r="CR63" s="188"/>
      <c r="DC63" s="80"/>
      <c r="DD63" s="226"/>
      <c r="DE63" s="226"/>
      <c r="DF63" s="94"/>
      <c r="DG63" s="94"/>
    </row>
    <row r="64" spans="1:111" ht="15" customHeight="1">
      <c r="A64" s="97"/>
      <c r="B64" s="350"/>
      <c r="C64" s="350"/>
      <c r="D64" s="103" t="s">
        <v>202</v>
      </c>
      <c r="E64" s="104"/>
      <c r="F64" s="105"/>
      <c r="G64" s="115" t="s">
        <v>203</v>
      </c>
      <c r="H64" s="116"/>
      <c r="I64" s="116"/>
      <c r="J64" s="116"/>
      <c r="K64" s="116"/>
      <c r="L64" s="116"/>
      <c r="M64" s="117"/>
      <c r="N64" s="116"/>
      <c r="O64" s="117"/>
      <c r="P64" s="122" t="s">
        <v>204</v>
      </c>
      <c r="Q64" s="104"/>
      <c r="R64" s="104"/>
      <c r="S64" s="104"/>
      <c r="T64" s="104"/>
      <c r="U64" s="104"/>
      <c r="V64" s="104"/>
      <c r="W64" s="104"/>
      <c r="X64" s="104"/>
      <c r="Y64" s="104"/>
      <c r="Z64" s="104"/>
      <c r="AA64" s="105"/>
      <c r="AB64" s="122"/>
      <c r="AC64" s="104"/>
      <c r="AD64" s="104"/>
      <c r="AE64" s="104"/>
      <c r="AF64" s="104"/>
      <c r="AG64" s="104"/>
      <c r="AH64" s="104"/>
      <c r="AI64" s="104"/>
      <c r="AJ64" s="104"/>
      <c r="AK64" s="104"/>
      <c r="AL64" s="104"/>
      <c r="AM64" s="104"/>
      <c r="AN64" s="104"/>
      <c r="AO64" s="104"/>
      <c r="AP64" s="104"/>
      <c r="AQ64" s="104"/>
      <c r="AR64" s="104"/>
      <c r="AS64" s="104"/>
      <c r="AT64" s="104"/>
      <c r="AU64" s="125"/>
      <c r="AV64" s="350"/>
      <c r="AW64" s="350"/>
      <c r="AX64" s="350"/>
      <c r="AY64" s="89"/>
      <c r="BA64" s="79">
        <f t="shared" si="8"/>
        <v>2</v>
      </c>
      <c r="BG64" s="563" t="str">
        <f t="shared" ca="1" si="1"/>
        <v/>
      </c>
      <c r="BH64" s="564" t="str">
        <f t="shared" ca="1" si="2"/>
        <v/>
      </c>
      <c r="BI64" s="564" t="str">
        <f t="shared" ca="1" si="3"/>
        <v/>
      </c>
      <c r="BJ64" s="564" t="str">
        <f t="shared" ca="1" si="4"/>
        <v/>
      </c>
      <c r="BK64" s="564" t="str">
        <f t="shared" ca="1" si="5"/>
        <v/>
      </c>
      <c r="BL64" s="565" t="str">
        <f t="shared" ca="1" si="6"/>
        <v/>
      </c>
      <c r="CC64" s="188"/>
      <c r="CD64" s="188"/>
      <c r="CE64" s="188"/>
      <c r="CF64" s="188"/>
      <c r="CG64" s="188"/>
      <c r="CH64" s="188"/>
      <c r="CI64" s="188"/>
      <c r="CJ64" s="188"/>
      <c r="CK64" s="188"/>
      <c r="CL64" s="188"/>
      <c r="CM64" s="188"/>
      <c r="CN64" s="188"/>
      <c r="CO64" s="188"/>
      <c r="CP64" s="188"/>
      <c r="CQ64" s="188"/>
      <c r="CR64" s="188"/>
      <c r="CS64" s="226"/>
      <c r="CT64" s="226"/>
      <c r="CU64" s="226"/>
      <c r="CV64" s="80"/>
      <c r="CW64" s="80"/>
      <c r="CX64" s="80"/>
      <c r="CY64" s="80"/>
      <c r="CZ64" s="80"/>
      <c r="DA64" s="80"/>
      <c r="DB64" s="80"/>
      <c r="DC64" s="226"/>
    </row>
    <row r="65" spans="1:111" ht="15" customHeight="1">
      <c r="A65" s="97"/>
      <c r="B65" s="350"/>
      <c r="C65" s="350"/>
      <c r="D65" s="106" t="s">
        <v>205</v>
      </c>
      <c r="E65" s="107"/>
      <c r="F65" s="108"/>
      <c r="G65" s="115" t="s">
        <v>189</v>
      </c>
      <c r="H65" s="116"/>
      <c r="I65" s="116"/>
      <c r="J65" s="116"/>
      <c r="K65" s="116"/>
      <c r="L65" s="116"/>
      <c r="M65" s="117"/>
      <c r="N65" s="116"/>
      <c r="O65" s="117"/>
      <c r="P65" s="122" t="s">
        <v>206</v>
      </c>
      <c r="Q65" s="104"/>
      <c r="R65" s="104"/>
      <c r="S65" s="104"/>
      <c r="T65" s="104"/>
      <c r="U65" s="104"/>
      <c r="V65" s="104"/>
      <c r="W65" s="104"/>
      <c r="X65" s="104"/>
      <c r="Y65" s="104"/>
      <c r="Z65" s="104"/>
      <c r="AA65" s="105"/>
      <c r="AB65" s="122"/>
      <c r="AC65" s="104"/>
      <c r="AD65" s="104"/>
      <c r="AE65" s="104"/>
      <c r="AF65" s="104"/>
      <c r="AG65" s="104"/>
      <c r="AH65" s="104"/>
      <c r="AI65" s="104"/>
      <c r="AJ65" s="104"/>
      <c r="AK65" s="104"/>
      <c r="AL65" s="104"/>
      <c r="AM65" s="104"/>
      <c r="AN65" s="104"/>
      <c r="AO65" s="104"/>
      <c r="AP65" s="104"/>
      <c r="AQ65" s="104"/>
      <c r="AR65" s="104"/>
      <c r="AS65" s="104"/>
      <c r="AT65" s="104"/>
      <c r="AU65" s="125"/>
      <c r="AV65" s="350"/>
      <c r="AW65" s="350"/>
      <c r="AX65" s="350"/>
      <c r="AY65" s="89"/>
      <c r="BA65" s="79">
        <f t="shared" si="8"/>
        <v>2</v>
      </c>
      <c r="BG65" s="563" t="str">
        <f t="shared" ca="1" si="1"/>
        <v/>
      </c>
      <c r="BH65" s="564" t="str">
        <f t="shared" ca="1" si="2"/>
        <v/>
      </c>
      <c r="BI65" s="564" t="str">
        <f t="shared" ca="1" si="3"/>
        <v/>
      </c>
      <c r="BJ65" s="564" t="str">
        <f t="shared" ca="1" si="4"/>
        <v/>
      </c>
      <c r="BK65" s="564" t="str">
        <f t="shared" ca="1" si="5"/>
        <v/>
      </c>
      <c r="BL65" s="565" t="str">
        <f t="shared" ca="1" si="6"/>
        <v/>
      </c>
      <c r="BR65" s="188"/>
      <c r="BS65" s="188"/>
      <c r="BT65" s="188"/>
      <c r="BU65" s="188"/>
      <c r="BV65" s="188"/>
      <c r="BW65" s="188"/>
      <c r="BX65" s="188"/>
      <c r="BY65" s="188"/>
      <c r="BZ65" s="188"/>
      <c r="CA65" s="188"/>
      <c r="CB65" s="188"/>
      <c r="CC65" s="188"/>
      <c r="CD65" s="188"/>
      <c r="CE65" s="188"/>
      <c r="CF65" s="188"/>
      <c r="CG65" s="188"/>
      <c r="CH65" s="188"/>
      <c r="CI65" s="188"/>
      <c r="CJ65" s="188"/>
      <c r="CK65" s="188"/>
      <c r="CL65" s="188"/>
      <c r="CM65" s="188"/>
      <c r="CN65" s="188"/>
      <c r="CO65" s="188"/>
      <c r="CP65" s="188"/>
      <c r="CQ65" s="188"/>
      <c r="CR65" s="188"/>
      <c r="CS65" s="226"/>
      <c r="CT65" s="226"/>
      <c r="CU65" s="226"/>
      <c r="CV65" s="226"/>
      <c r="CW65" s="226"/>
      <c r="CX65" s="226"/>
      <c r="CY65" s="226"/>
      <c r="CZ65" s="226"/>
      <c r="DA65" s="226"/>
      <c r="DB65" s="226"/>
      <c r="DD65" s="226"/>
      <c r="DE65" s="226"/>
    </row>
    <row r="66" spans="1:111" ht="15" customHeight="1">
      <c r="A66" s="97"/>
      <c r="B66" s="350"/>
      <c r="C66" s="350"/>
      <c r="D66" s="172"/>
      <c r="E66" s="351"/>
      <c r="F66" s="173"/>
      <c r="G66" s="115" t="s">
        <v>207</v>
      </c>
      <c r="H66" s="116"/>
      <c r="I66" s="116"/>
      <c r="J66" s="116"/>
      <c r="K66" s="116"/>
      <c r="L66" s="116"/>
      <c r="M66" s="117"/>
      <c r="N66" s="116"/>
      <c r="O66" s="117"/>
      <c r="P66" s="122" t="s">
        <v>206</v>
      </c>
      <c r="Q66" s="104"/>
      <c r="R66" s="104"/>
      <c r="S66" s="104"/>
      <c r="T66" s="104"/>
      <c r="U66" s="104"/>
      <c r="V66" s="104"/>
      <c r="W66" s="104"/>
      <c r="X66" s="104"/>
      <c r="Y66" s="104"/>
      <c r="Z66" s="104"/>
      <c r="AA66" s="105"/>
      <c r="AB66" s="122"/>
      <c r="AC66" s="104"/>
      <c r="AD66" s="104"/>
      <c r="AE66" s="104"/>
      <c r="AF66" s="104"/>
      <c r="AG66" s="104"/>
      <c r="AH66" s="104"/>
      <c r="AI66" s="104"/>
      <c r="AJ66" s="104"/>
      <c r="AK66" s="104"/>
      <c r="AL66" s="104"/>
      <c r="AM66" s="104"/>
      <c r="AN66" s="104"/>
      <c r="AO66" s="104"/>
      <c r="AP66" s="104"/>
      <c r="AQ66" s="104"/>
      <c r="AR66" s="104"/>
      <c r="AS66" s="104"/>
      <c r="AT66" s="104"/>
      <c r="AU66" s="125"/>
      <c r="AV66" s="350"/>
      <c r="AW66" s="350"/>
      <c r="AX66" s="350"/>
      <c r="AY66" s="89"/>
      <c r="BA66" s="79">
        <f t="shared" si="8"/>
        <v>2</v>
      </c>
      <c r="BG66" s="563" t="str">
        <f t="shared" ca="1" si="1"/>
        <v/>
      </c>
      <c r="BH66" s="564" t="str">
        <f t="shared" ca="1" si="2"/>
        <v/>
      </c>
      <c r="BI66" s="564" t="str">
        <f t="shared" ca="1" si="3"/>
        <v/>
      </c>
      <c r="BJ66" s="564" t="str">
        <f t="shared" ca="1" si="4"/>
        <v/>
      </c>
      <c r="BK66" s="564" t="str">
        <f t="shared" ca="1" si="5"/>
        <v/>
      </c>
      <c r="BL66" s="565" t="str">
        <f t="shared" ca="1" si="6"/>
        <v/>
      </c>
      <c r="BR66" s="188"/>
      <c r="BS66" s="188"/>
      <c r="BT66" s="188"/>
      <c r="BU66" s="188"/>
      <c r="BV66" s="188"/>
      <c r="BW66" s="188"/>
      <c r="BX66" s="188"/>
      <c r="BY66" s="188"/>
      <c r="BZ66" s="188"/>
      <c r="CA66" s="188"/>
      <c r="CB66" s="188"/>
      <c r="CC66" s="188"/>
      <c r="CD66" s="188"/>
      <c r="CE66" s="188"/>
      <c r="CF66" s="188"/>
      <c r="CG66" s="188"/>
      <c r="CH66" s="188"/>
      <c r="CI66" s="188"/>
      <c r="CJ66" s="188"/>
      <c r="CK66" s="188"/>
      <c r="CL66" s="188"/>
      <c r="CM66" s="188"/>
      <c r="CN66" s="188"/>
      <c r="CO66" s="188"/>
      <c r="CP66" s="188"/>
      <c r="CQ66" s="188"/>
      <c r="CR66" s="188"/>
      <c r="CS66" s="226"/>
      <c r="CT66" s="226"/>
      <c r="CU66" s="226"/>
      <c r="DC66" s="226"/>
      <c r="DD66" s="226"/>
      <c r="DE66" s="226"/>
    </row>
    <row r="67" spans="1:111" ht="15" customHeight="1">
      <c r="A67" s="97"/>
      <c r="B67" s="350"/>
      <c r="C67" s="350"/>
      <c r="D67" s="174"/>
      <c r="E67" s="175"/>
      <c r="F67" s="176"/>
      <c r="G67" s="115" t="s">
        <v>208</v>
      </c>
      <c r="H67" s="116"/>
      <c r="I67" s="116"/>
      <c r="J67" s="116"/>
      <c r="K67" s="116"/>
      <c r="L67" s="116"/>
      <c r="M67" s="117"/>
      <c r="N67" s="116"/>
      <c r="O67" s="117"/>
      <c r="P67" s="122" t="s">
        <v>206</v>
      </c>
      <c r="Q67" s="104"/>
      <c r="R67" s="104"/>
      <c r="S67" s="104"/>
      <c r="T67" s="104"/>
      <c r="U67" s="104"/>
      <c r="V67" s="104"/>
      <c r="W67" s="104"/>
      <c r="X67" s="104"/>
      <c r="Y67" s="104"/>
      <c r="Z67" s="104"/>
      <c r="AA67" s="105"/>
      <c r="AB67" s="122"/>
      <c r="AC67" s="104"/>
      <c r="AD67" s="104"/>
      <c r="AE67" s="104"/>
      <c r="AF67" s="104"/>
      <c r="AG67" s="104"/>
      <c r="AH67" s="104"/>
      <c r="AI67" s="104"/>
      <c r="AJ67" s="104"/>
      <c r="AK67" s="104"/>
      <c r="AL67" s="104"/>
      <c r="AM67" s="104"/>
      <c r="AN67" s="104"/>
      <c r="AO67" s="104"/>
      <c r="AP67" s="104"/>
      <c r="AQ67" s="104"/>
      <c r="AR67" s="104"/>
      <c r="AS67" s="104"/>
      <c r="AT67" s="104"/>
      <c r="AU67" s="125"/>
      <c r="AV67" s="350"/>
      <c r="AW67" s="350"/>
      <c r="AX67" s="350"/>
      <c r="AY67" s="89"/>
      <c r="BA67" s="79">
        <f t="shared" si="8"/>
        <v>2</v>
      </c>
      <c r="BG67" s="563" t="str">
        <f t="shared" ca="1" si="1"/>
        <v/>
      </c>
      <c r="BH67" s="564" t="str">
        <f t="shared" ca="1" si="2"/>
        <v/>
      </c>
      <c r="BI67" s="564" t="str">
        <f t="shared" ca="1" si="3"/>
        <v/>
      </c>
      <c r="BJ67" s="564" t="str">
        <f t="shared" ca="1" si="4"/>
        <v/>
      </c>
      <c r="BK67" s="564" t="str">
        <f t="shared" ca="1" si="5"/>
        <v/>
      </c>
      <c r="BL67" s="565" t="str">
        <f t="shared" ca="1" si="6"/>
        <v/>
      </c>
      <c r="CB67" s="188"/>
      <c r="CC67" s="188"/>
      <c r="CD67" s="188"/>
      <c r="CE67" s="188"/>
      <c r="CF67" s="188"/>
      <c r="CG67" s="188"/>
      <c r="CH67" s="188"/>
      <c r="CI67" s="188"/>
      <c r="CJ67" s="188"/>
      <c r="CK67" s="188"/>
      <c r="CL67" s="188"/>
      <c r="CM67" s="188"/>
      <c r="CN67" s="188"/>
      <c r="CO67" s="188"/>
      <c r="CP67" s="188"/>
      <c r="CQ67" s="188"/>
      <c r="CR67" s="188"/>
      <c r="CS67" s="226"/>
      <c r="CT67" s="226"/>
      <c r="CU67" s="226"/>
      <c r="CV67" s="226"/>
      <c r="CW67" s="226"/>
      <c r="CX67" s="226"/>
      <c r="CY67" s="226"/>
      <c r="CZ67" s="226"/>
      <c r="DA67" s="226"/>
      <c r="DB67" s="226"/>
      <c r="DC67" s="226"/>
      <c r="DD67" s="226"/>
      <c r="DE67" s="226"/>
    </row>
    <row r="68" spans="1:111" ht="15" customHeight="1">
      <c r="A68" s="97"/>
      <c r="B68" s="350"/>
      <c r="C68" s="350"/>
      <c r="D68" s="109" t="s">
        <v>209</v>
      </c>
      <c r="E68" s="110"/>
      <c r="F68" s="111"/>
      <c r="G68" s="118" t="s">
        <v>64</v>
      </c>
      <c r="H68" s="119"/>
      <c r="I68" s="119"/>
      <c r="J68" s="119"/>
      <c r="K68" s="119"/>
      <c r="L68" s="119"/>
      <c r="M68" s="120"/>
      <c r="N68" s="119"/>
      <c r="O68" s="120"/>
      <c r="P68" s="123" t="s">
        <v>81</v>
      </c>
      <c r="Q68" s="110"/>
      <c r="R68" s="110"/>
      <c r="S68" s="110"/>
      <c r="T68" s="110"/>
      <c r="U68" s="110"/>
      <c r="V68" s="110"/>
      <c r="W68" s="110"/>
      <c r="X68" s="110"/>
      <c r="Y68" s="110"/>
      <c r="Z68" s="110"/>
      <c r="AA68" s="111"/>
      <c r="AB68" s="123"/>
      <c r="AC68" s="110"/>
      <c r="AD68" s="110"/>
      <c r="AE68" s="110"/>
      <c r="AF68" s="110"/>
      <c r="AG68" s="110"/>
      <c r="AH68" s="110"/>
      <c r="AI68" s="110"/>
      <c r="AJ68" s="110"/>
      <c r="AK68" s="110"/>
      <c r="AL68" s="110"/>
      <c r="AM68" s="110"/>
      <c r="AN68" s="110"/>
      <c r="AO68" s="110"/>
      <c r="AP68" s="110"/>
      <c r="AQ68" s="110"/>
      <c r="AR68" s="110"/>
      <c r="AS68" s="110"/>
      <c r="AT68" s="110"/>
      <c r="AU68" s="126"/>
      <c r="AV68" s="350"/>
      <c r="AW68" s="350"/>
      <c r="AX68" s="350"/>
      <c r="AY68" s="89"/>
      <c r="BA68" s="136">
        <f>BA67+1</f>
        <v>3</v>
      </c>
      <c r="BG68" s="563" t="str">
        <f t="shared" ca="1" si="1"/>
        <v/>
      </c>
      <c r="BH68" s="564" t="str">
        <f t="shared" ca="1" si="2"/>
        <v/>
      </c>
      <c r="BI68" s="564" t="str">
        <f t="shared" ca="1" si="3"/>
        <v/>
      </c>
      <c r="BJ68" s="564" t="str">
        <f t="shared" ca="1" si="4"/>
        <v/>
      </c>
      <c r="BK68" s="564" t="str">
        <f t="shared" ca="1" si="5"/>
        <v/>
      </c>
      <c r="BL68" s="565" t="str">
        <f t="shared" ca="1" si="6"/>
        <v/>
      </c>
      <c r="BR68" s="188"/>
      <c r="BS68" s="188"/>
      <c r="BT68" s="188"/>
      <c r="BU68" s="188"/>
      <c r="BV68" s="188"/>
      <c r="BW68" s="188"/>
      <c r="BX68" s="188"/>
      <c r="BY68" s="188"/>
      <c r="BZ68" s="188"/>
      <c r="CA68" s="188"/>
      <c r="CB68" s="188"/>
      <c r="CC68" s="188"/>
      <c r="CD68" s="188"/>
      <c r="CE68" s="188"/>
      <c r="CF68" s="188"/>
      <c r="CG68" s="188"/>
      <c r="CH68" s="188"/>
      <c r="CI68" s="188"/>
      <c r="CJ68" s="188"/>
      <c r="CK68" s="188"/>
      <c r="CL68" s="188"/>
      <c r="CM68" s="188"/>
      <c r="CN68" s="188"/>
      <c r="CO68" s="188"/>
      <c r="CP68" s="188"/>
      <c r="CQ68" s="188"/>
      <c r="CR68" s="188"/>
      <c r="CS68" s="226"/>
      <c r="CT68" s="226"/>
      <c r="CU68" s="226"/>
      <c r="CV68" s="226"/>
      <c r="CW68" s="226"/>
      <c r="CX68" s="226"/>
      <c r="CY68" s="226"/>
      <c r="CZ68" s="226"/>
      <c r="DA68" s="226"/>
      <c r="DB68" s="226"/>
      <c r="DC68" s="226"/>
      <c r="DD68" s="226"/>
      <c r="DE68" s="226"/>
    </row>
    <row r="69" spans="1:111" s="80" customFormat="1" ht="15" customHeight="1">
      <c r="A69" s="1768" t="str">
        <f>BA68&amp;"."</f>
        <v>3.</v>
      </c>
      <c r="B69" s="1769"/>
      <c r="C69" s="354" t="s">
        <v>416</v>
      </c>
      <c r="D69" s="350"/>
      <c r="E69" s="350"/>
      <c r="F69" s="350"/>
      <c r="G69" s="350"/>
      <c r="H69" s="350"/>
      <c r="I69" s="350"/>
      <c r="J69" s="350"/>
      <c r="K69" s="350"/>
      <c r="L69" s="350"/>
      <c r="M69" s="350"/>
      <c r="N69" s="350"/>
      <c r="O69" s="350"/>
      <c r="P69" s="350"/>
      <c r="Q69" s="350"/>
      <c r="R69" s="350"/>
      <c r="S69" s="350"/>
      <c r="T69" s="350"/>
      <c r="U69" s="350"/>
      <c r="V69" s="350"/>
      <c r="W69" s="350"/>
      <c r="X69" s="350"/>
      <c r="Y69" s="350"/>
      <c r="Z69" s="350"/>
      <c r="AA69" s="350"/>
      <c r="AB69" s="350"/>
      <c r="AC69" s="350"/>
      <c r="AD69" s="350"/>
      <c r="AE69" s="350"/>
      <c r="AF69" s="350"/>
      <c r="AG69" s="350"/>
      <c r="AH69" s="350"/>
      <c r="AI69" s="350"/>
      <c r="AJ69" s="350"/>
      <c r="AK69" s="350"/>
      <c r="AL69" s="350"/>
      <c r="AM69" s="350"/>
      <c r="AN69" s="350"/>
      <c r="AO69" s="350"/>
      <c r="AP69" s="350"/>
      <c r="AQ69" s="350"/>
      <c r="AR69" s="350"/>
      <c r="AS69" s="350"/>
      <c r="AT69" s="350"/>
      <c r="AU69" s="350"/>
      <c r="AV69" s="350"/>
      <c r="AW69" s="350"/>
      <c r="AX69" s="350"/>
      <c r="AY69" s="89"/>
      <c r="AZ69" s="226"/>
      <c r="BA69" s="80">
        <f>BA68</f>
        <v>3</v>
      </c>
      <c r="BD69" s="226"/>
      <c r="BE69" s="226"/>
      <c r="BF69" s="188"/>
      <c r="BG69" s="563" t="str">
        <f t="shared" ca="1" si="1"/>
        <v/>
      </c>
      <c r="BH69" s="564" t="str">
        <f t="shared" ca="1" si="2"/>
        <v/>
      </c>
      <c r="BI69" s="564" t="str">
        <f t="shared" ca="1" si="3"/>
        <v/>
      </c>
      <c r="BJ69" s="564" t="str">
        <f t="shared" ca="1" si="4"/>
        <v/>
      </c>
      <c r="BK69" s="564" t="str">
        <f t="shared" ca="1" si="5"/>
        <v/>
      </c>
      <c r="BL69" s="565" t="str">
        <f t="shared" ca="1" si="6"/>
        <v/>
      </c>
      <c r="BM69" s="188"/>
      <c r="BN69" s="188"/>
      <c r="BO69" s="188"/>
      <c r="BP69" s="188"/>
      <c r="BQ69" s="188"/>
      <c r="BR69" s="188"/>
      <c r="BS69" s="188"/>
      <c r="BT69" s="188"/>
      <c r="BU69" s="188"/>
      <c r="BV69" s="188"/>
      <c r="BW69" s="188"/>
      <c r="BX69" s="188"/>
      <c r="BY69" s="188"/>
      <c r="BZ69" s="188"/>
      <c r="CA69" s="188"/>
      <c r="CB69" s="188"/>
      <c r="CC69" s="188"/>
      <c r="CD69" s="188"/>
      <c r="CE69" s="188"/>
      <c r="CF69" s="188"/>
      <c r="CG69" s="188"/>
      <c r="CH69" s="188"/>
      <c r="CI69" s="188"/>
      <c r="CJ69" s="188"/>
      <c r="CK69" s="188"/>
      <c r="CL69" s="188"/>
      <c r="CM69" s="188"/>
      <c r="CN69" s="188"/>
      <c r="CO69" s="188"/>
      <c r="CP69" s="188"/>
      <c r="CQ69" s="188"/>
      <c r="CR69" s="188"/>
      <c r="CS69" s="226"/>
      <c r="CT69" s="226"/>
      <c r="CU69" s="226"/>
      <c r="CV69" s="226"/>
      <c r="CW69" s="226"/>
      <c r="CX69" s="226"/>
      <c r="CY69" s="226"/>
      <c r="CZ69" s="226"/>
      <c r="DA69" s="226"/>
      <c r="DB69" s="226"/>
      <c r="DC69" s="226"/>
      <c r="DD69" s="226"/>
      <c r="DE69" s="226"/>
      <c r="DF69" s="87"/>
      <c r="DG69" s="87"/>
    </row>
    <row r="70" spans="1:111" s="226" customFormat="1" ht="15" customHeight="1">
      <c r="A70" s="218"/>
      <c r="B70" s="219"/>
      <c r="C70" s="1814" t="s">
        <v>221</v>
      </c>
      <c r="D70" s="1806"/>
      <c r="E70" s="1806"/>
      <c r="F70" s="1806"/>
      <c r="G70" s="1806"/>
      <c r="H70" s="1806"/>
      <c r="I70" s="1806"/>
      <c r="J70" s="1806"/>
      <c r="K70" s="1806"/>
      <c r="L70" s="1806" t="s">
        <v>222</v>
      </c>
      <c r="M70" s="1806"/>
      <c r="N70" s="1806"/>
      <c r="O70" s="1806"/>
      <c r="P70" s="1806"/>
      <c r="Q70" s="1806"/>
      <c r="R70" s="1806"/>
      <c r="S70" s="1806"/>
      <c r="T70" s="1806"/>
      <c r="U70" s="1806"/>
      <c r="V70" s="1806" t="s">
        <v>88</v>
      </c>
      <c r="W70" s="1806"/>
      <c r="X70" s="1806"/>
      <c r="Y70" s="1806"/>
      <c r="Z70" s="1806"/>
      <c r="AA70" s="1806"/>
      <c r="AB70" s="1806"/>
      <c r="AC70" s="1806"/>
      <c r="AD70" s="1806"/>
      <c r="AE70" s="1807"/>
      <c r="AF70" s="347"/>
      <c r="AG70" s="347"/>
      <c r="AH70" s="219"/>
      <c r="AI70" s="219"/>
      <c r="AJ70" s="219"/>
      <c r="AK70" s="219"/>
      <c r="AL70" s="219"/>
      <c r="AM70" s="219"/>
      <c r="AN70" s="219"/>
      <c r="AO70" s="219"/>
      <c r="AP70" s="219"/>
      <c r="AQ70" s="219"/>
      <c r="AR70" s="219"/>
      <c r="AS70" s="219"/>
      <c r="AT70" s="219"/>
      <c r="AU70" s="219"/>
      <c r="AV70" s="219"/>
      <c r="AW70" s="219"/>
      <c r="AX70" s="219"/>
      <c r="AY70" s="40"/>
      <c r="BA70" s="80">
        <f>BA69</f>
        <v>3</v>
      </c>
      <c r="BB70" s="80"/>
      <c r="BC70" s="80"/>
      <c r="BF70" s="188"/>
      <c r="BG70" s="563" t="str">
        <f t="shared" ca="1" si="1"/>
        <v/>
      </c>
      <c r="BH70" s="564" t="str">
        <f t="shared" ca="1" si="2"/>
        <v/>
      </c>
      <c r="BI70" s="564" t="str">
        <f t="shared" ca="1" si="3"/>
        <v/>
      </c>
      <c r="BJ70" s="564" t="str">
        <f t="shared" ca="1" si="4"/>
        <v/>
      </c>
      <c r="BK70" s="564" t="str">
        <f t="shared" ca="1" si="5"/>
        <v/>
      </c>
      <c r="BL70" s="565" t="str">
        <f t="shared" ca="1" si="6"/>
        <v/>
      </c>
      <c r="BM70" s="188"/>
      <c r="BN70" s="188"/>
      <c r="BO70" s="188"/>
      <c r="BP70" s="188"/>
      <c r="BQ70" s="188"/>
      <c r="BR70" s="188"/>
      <c r="BS70" s="188"/>
      <c r="BT70" s="188"/>
      <c r="BU70" s="188"/>
      <c r="BV70" s="188"/>
      <c r="BW70" s="188"/>
      <c r="BX70" s="188"/>
      <c r="BY70" s="188"/>
      <c r="BZ70" s="188"/>
      <c r="CA70" s="188"/>
      <c r="CB70" s="188"/>
      <c r="CC70" s="188"/>
      <c r="CD70" s="188"/>
      <c r="CE70" s="188"/>
      <c r="CF70" s="188"/>
      <c r="CG70" s="188"/>
      <c r="CH70" s="188"/>
      <c r="CI70" s="188"/>
      <c r="CJ70" s="188"/>
      <c r="CK70" s="188"/>
      <c r="CL70" s="188"/>
      <c r="CM70" s="188"/>
      <c r="CN70" s="188"/>
      <c r="CO70" s="188"/>
      <c r="CP70" s="188"/>
      <c r="CQ70" s="188"/>
      <c r="CR70" s="188"/>
      <c r="DF70" s="80"/>
      <c r="DG70" s="80"/>
    </row>
    <row r="71" spans="1:111" ht="15" customHeight="1">
      <c r="A71" s="218"/>
      <c r="B71" s="219"/>
      <c r="C71" s="335" t="s">
        <v>274</v>
      </c>
      <c r="D71" s="336"/>
      <c r="E71" s="336"/>
      <c r="F71" s="336"/>
      <c r="G71" s="336"/>
      <c r="H71" s="336"/>
      <c r="I71" s="336"/>
      <c r="J71" s="336"/>
      <c r="K71" s="185"/>
      <c r="L71" s="132" t="s">
        <v>225</v>
      </c>
      <c r="M71" s="336"/>
      <c r="N71" s="336"/>
      <c r="O71" s="336"/>
      <c r="P71" s="336"/>
      <c r="Q71" s="336"/>
      <c r="R71" s="336"/>
      <c r="S71" s="336"/>
      <c r="T71" s="336"/>
      <c r="U71" s="185"/>
      <c r="V71" s="132" t="s">
        <v>226</v>
      </c>
      <c r="W71" s="336"/>
      <c r="X71" s="336"/>
      <c r="Y71" s="336"/>
      <c r="Z71" s="336"/>
      <c r="AA71" s="336"/>
      <c r="AB71" s="336"/>
      <c r="AC71" s="336"/>
      <c r="AD71" s="336"/>
      <c r="AE71" s="138"/>
      <c r="AF71" s="219"/>
      <c r="AG71" s="219"/>
      <c r="AH71" s="219"/>
      <c r="AI71" s="219"/>
      <c r="AJ71" s="219"/>
      <c r="AK71" s="219"/>
      <c r="AL71" s="219"/>
      <c r="AM71" s="219"/>
      <c r="AN71" s="219"/>
      <c r="AO71" s="219"/>
      <c r="AP71" s="219"/>
      <c r="AQ71" s="219"/>
      <c r="AR71" s="219"/>
      <c r="AS71" s="219"/>
      <c r="AT71" s="219"/>
      <c r="AU71" s="219"/>
      <c r="AV71" s="219"/>
      <c r="AW71" s="219"/>
      <c r="AX71" s="219"/>
      <c r="AY71" s="40"/>
      <c r="BA71" s="136">
        <f>BA70+1</f>
        <v>4</v>
      </c>
      <c r="BG71" s="563" t="str">
        <f t="shared" ca="1" si="1"/>
        <v/>
      </c>
      <c r="BH71" s="564" t="str">
        <f t="shared" ca="1" si="2"/>
        <v/>
      </c>
      <c r="BI71" s="564" t="str">
        <f t="shared" ca="1" si="3"/>
        <v/>
      </c>
      <c r="BJ71" s="564" t="str">
        <f t="shared" ca="1" si="4"/>
        <v/>
      </c>
      <c r="BK71" s="564" t="str">
        <f t="shared" ca="1" si="5"/>
        <v/>
      </c>
      <c r="BL71" s="565" t="str">
        <f t="shared" ca="1" si="6"/>
        <v/>
      </c>
      <c r="BR71" s="188"/>
      <c r="BS71" s="188"/>
      <c r="BT71" s="188"/>
      <c r="BU71" s="188"/>
      <c r="BV71" s="188"/>
      <c r="BW71" s="188"/>
      <c r="BX71" s="188"/>
      <c r="BY71" s="188"/>
      <c r="BZ71" s="188"/>
      <c r="CA71" s="188"/>
      <c r="CB71" s="188"/>
      <c r="CC71" s="188"/>
      <c r="CD71" s="188"/>
      <c r="CE71" s="188"/>
      <c r="CF71" s="188"/>
      <c r="CG71" s="188"/>
      <c r="CH71" s="188"/>
      <c r="CI71" s="188"/>
      <c r="CJ71" s="188"/>
      <c r="CK71" s="188"/>
      <c r="CL71" s="188"/>
      <c r="CM71" s="188"/>
      <c r="CN71" s="188"/>
      <c r="CO71" s="188"/>
      <c r="CP71" s="188"/>
      <c r="CQ71" s="188"/>
      <c r="CR71" s="188"/>
      <c r="CS71" s="226"/>
      <c r="CT71" s="226"/>
      <c r="CU71" s="226"/>
      <c r="CV71" s="226"/>
      <c r="CW71" s="226"/>
      <c r="CX71" s="226"/>
      <c r="CY71" s="226"/>
      <c r="CZ71" s="226"/>
      <c r="DA71" s="226"/>
      <c r="DB71" s="226"/>
      <c r="DC71" s="226"/>
      <c r="DD71" s="226"/>
      <c r="DE71" s="226"/>
      <c r="DF71" s="226"/>
      <c r="DG71" s="226"/>
    </row>
    <row r="72" spans="1:111" s="226" customFormat="1" ht="15" customHeight="1">
      <c r="A72" s="1768" t="str">
        <f>BA72&amp;"."</f>
        <v>4.</v>
      </c>
      <c r="B72" s="1769"/>
      <c r="C72" s="354" t="s">
        <v>412</v>
      </c>
      <c r="D72" s="350"/>
      <c r="E72" s="350"/>
      <c r="F72" s="350"/>
      <c r="G72" s="350"/>
      <c r="H72" s="350"/>
      <c r="I72" s="350"/>
      <c r="J72" s="350"/>
      <c r="K72" s="350"/>
      <c r="L72" s="350"/>
      <c r="M72" s="350"/>
      <c r="N72" s="350"/>
      <c r="O72" s="350"/>
      <c r="P72" s="350"/>
      <c r="Q72" s="350"/>
      <c r="R72" s="350"/>
      <c r="S72" s="350"/>
      <c r="T72" s="350"/>
      <c r="U72" s="350"/>
      <c r="V72" s="350"/>
      <c r="W72" s="350"/>
      <c r="X72" s="350"/>
      <c r="Y72" s="350"/>
      <c r="Z72" s="350"/>
      <c r="AA72" s="350"/>
      <c r="AB72" s="350"/>
      <c r="AC72" s="350"/>
      <c r="AD72" s="350"/>
      <c r="AE72" s="350"/>
      <c r="AF72" s="350"/>
      <c r="AG72" s="350"/>
      <c r="AH72" s="350"/>
      <c r="AI72" s="350"/>
      <c r="AJ72" s="350"/>
      <c r="AK72" s="350"/>
      <c r="AL72" s="350"/>
      <c r="AM72" s="350"/>
      <c r="AN72" s="350"/>
      <c r="AO72" s="350"/>
      <c r="AP72" s="350"/>
      <c r="AQ72" s="350"/>
      <c r="AR72" s="350"/>
      <c r="AS72" s="350"/>
      <c r="AT72" s="350"/>
      <c r="AU72" s="350"/>
      <c r="AV72" s="350"/>
      <c r="AW72" s="350"/>
      <c r="AX72" s="350"/>
      <c r="AY72" s="89"/>
      <c r="BA72" s="80">
        <f t="shared" ref="BA72:BA91" si="9">BA71</f>
        <v>4</v>
      </c>
      <c r="BB72" s="136">
        <f t="shared" ref="BB72:BC74" si="10">BB71+1</f>
        <v>1</v>
      </c>
      <c r="BC72" s="80"/>
      <c r="BF72" s="188"/>
      <c r="BG72" s="563" t="str">
        <f t="shared" ca="1" si="1"/>
        <v/>
      </c>
      <c r="BH72" s="564" t="str">
        <f t="shared" ca="1" si="2"/>
        <v/>
      </c>
      <c r="BI72" s="564" t="str">
        <f t="shared" ca="1" si="3"/>
        <v/>
      </c>
      <c r="BJ72" s="564" t="str">
        <f t="shared" ca="1" si="4"/>
        <v/>
      </c>
      <c r="BK72" s="564" t="str">
        <f t="shared" ca="1" si="5"/>
        <v/>
      </c>
      <c r="BL72" s="565" t="str">
        <f t="shared" ca="1" si="6"/>
        <v/>
      </c>
      <c r="BM72" s="188"/>
      <c r="BN72" s="188"/>
      <c r="BO72" s="188"/>
      <c r="BP72" s="188"/>
      <c r="BQ72" s="188"/>
      <c r="BR72" s="188"/>
      <c r="BS72" s="188"/>
      <c r="BT72" s="188"/>
      <c r="BU72" s="188"/>
      <c r="BV72" s="188"/>
      <c r="BW72" s="188"/>
      <c r="BX72" s="188"/>
      <c r="BY72" s="188"/>
      <c r="BZ72" s="188"/>
      <c r="CA72" s="188"/>
      <c r="CB72" s="188"/>
      <c r="CC72" s="188"/>
      <c r="CD72" s="188"/>
      <c r="CE72" s="188"/>
      <c r="CF72" s="188"/>
      <c r="CG72" s="188"/>
      <c r="CH72" s="188"/>
      <c r="CI72" s="188"/>
      <c r="CJ72" s="188"/>
      <c r="CK72" s="188"/>
      <c r="CL72" s="188"/>
      <c r="CM72" s="188"/>
      <c r="CN72" s="188"/>
      <c r="CO72" s="188"/>
      <c r="CP72" s="188"/>
      <c r="CQ72" s="188"/>
      <c r="CR72" s="188"/>
      <c r="DF72" s="87"/>
      <c r="DG72" s="87"/>
    </row>
    <row r="73" spans="1:111" s="226" customFormat="1" ht="15" customHeight="1">
      <c r="A73" s="1764" t="str">
        <f>BA72&amp;"."&amp;BB72</f>
        <v>4.1</v>
      </c>
      <c r="B73" s="1765"/>
      <c r="C73" s="1765"/>
      <c r="D73" s="318" t="str">
        <f>$BH$2&amp;"を実施する。"</f>
        <v>「5. メインマスタDB接続処理」を実施する。</v>
      </c>
      <c r="E73" s="219"/>
      <c r="F73" s="219"/>
      <c r="G73" s="219"/>
      <c r="H73" s="222"/>
      <c r="I73" s="219"/>
      <c r="J73" s="345"/>
      <c r="K73" s="345"/>
      <c r="L73" s="345"/>
      <c r="M73" s="345"/>
      <c r="N73" s="345"/>
      <c r="O73" s="345"/>
      <c r="P73" s="345"/>
      <c r="Q73" s="345"/>
      <c r="R73" s="345"/>
      <c r="S73" s="345"/>
      <c r="T73" s="345"/>
      <c r="U73" s="345"/>
      <c r="V73" s="345"/>
      <c r="W73" s="345"/>
      <c r="X73" s="345"/>
      <c r="Y73" s="345"/>
      <c r="Z73" s="345"/>
      <c r="AA73" s="345"/>
      <c r="AB73" s="345"/>
      <c r="AC73" s="345"/>
      <c r="AD73" s="345"/>
      <c r="AE73" s="345"/>
      <c r="AF73" s="345"/>
      <c r="AG73" s="345"/>
      <c r="AH73" s="345"/>
      <c r="AI73" s="345"/>
      <c r="AJ73" s="345"/>
      <c r="AK73" s="345"/>
      <c r="AL73" s="345"/>
      <c r="AM73" s="345"/>
      <c r="AN73" s="345"/>
      <c r="AO73" s="345"/>
      <c r="AP73" s="345"/>
      <c r="AQ73" s="345"/>
      <c r="AR73" s="345"/>
      <c r="AS73" s="345"/>
      <c r="AT73" s="345"/>
      <c r="AU73" s="345"/>
      <c r="AV73" s="345"/>
      <c r="AW73" s="345"/>
      <c r="AX73" s="345"/>
      <c r="AY73" s="156"/>
      <c r="BA73" s="80">
        <f t="shared" si="9"/>
        <v>4</v>
      </c>
      <c r="BB73" s="136">
        <f t="shared" si="10"/>
        <v>2</v>
      </c>
      <c r="BC73" s="80"/>
      <c r="BF73" s="188"/>
      <c r="BG73" s="563" t="str">
        <f t="shared" ca="1" si="1"/>
        <v/>
      </c>
      <c r="BH73" s="564" t="str">
        <f t="shared" ca="1" si="2"/>
        <v/>
      </c>
      <c r="BI73" s="564" t="str">
        <f t="shared" ca="1" si="3"/>
        <v/>
      </c>
      <c r="BJ73" s="564" t="str">
        <f t="shared" ca="1" si="4"/>
        <v/>
      </c>
      <c r="BK73" s="564" t="str">
        <f t="shared" ca="1" si="5"/>
        <v/>
      </c>
      <c r="BL73" s="565" t="str">
        <f t="shared" ca="1" si="6"/>
        <v/>
      </c>
      <c r="BM73" s="188"/>
      <c r="BN73" s="188"/>
      <c r="BO73" s="188"/>
      <c r="BP73" s="188"/>
      <c r="BQ73" s="188"/>
      <c r="BR73" s="188"/>
      <c r="BS73" s="188"/>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row>
    <row r="74" spans="1:111" s="226" customFormat="1" ht="15" customHeight="1">
      <c r="A74" s="1764" t="str">
        <f>BA73&amp;"."&amp;BB73</f>
        <v>4.2</v>
      </c>
      <c r="B74" s="1765"/>
      <c r="C74" s="1765"/>
      <c r="D74" s="318" t="s">
        <v>413</v>
      </c>
      <c r="E74" s="219"/>
      <c r="F74" s="219"/>
      <c r="G74" s="219"/>
      <c r="H74" s="222"/>
      <c r="I74" s="219"/>
      <c r="J74" s="345"/>
      <c r="K74" s="345"/>
      <c r="L74" s="345"/>
      <c r="M74" s="345"/>
      <c r="N74" s="345"/>
      <c r="O74" s="345"/>
      <c r="P74" s="345"/>
      <c r="Q74" s="345"/>
      <c r="R74" s="345"/>
      <c r="S74" s="345"/>
      <c r="T74" s="345"/>
      <c r="U74" s="345"/>
      <c r="V74" s="345"/>
      <c r="W74" s="345"/>
      <c r="X74" s="345"/>
      <c r="Y74" s="345"/>
      <c r="Z74" s="345"/>
      <c r="AA74" s="345"/>
      <c r="AB74" s="345"/>
      <c r="AC74" s="345"/>
      <c r="AD74" s="345"/>
      <c r="AE74" s="345"/>
      <c r="AF74" s="345"/>
      <c r="AG74" s="345"/>
      <c r="AH74" s="345"/>
      <c r="AI74" s="345"/>
      <c r="AJ74" s="345"/>
      <c r="AK74" s="345"/>
      <c r="AL74" s="345"/>
      <c r="AM74" s="345"/>
      <c r="AN74" s="345"/>
      <c r="AO74" s="345"/>
      <c r="AP74" s="345"/>
      <c r="AQ74" s="345"/>
      <c r="AR74" s="345"/>
      <c r="AS74" s="345"/>
      <c r="AT74" s="345"/>
      <c r="AU74" s="345"/>
      <c r="AV74" s="345"/>
      <c r="AW74" s="345"/>
      <c r="AX74" s="345"/>
      <c r="AY74" s="156"/>
      <c r="BA74" s="80">
        <f t="shared" si="9"/>
        <v>4</v>
      </c>
      <c r="BB74" s="80">
        <f t="shared" ref="BB74:BC89" si="11">BB73</f>
        <v>2</v>
      </c>
      <c r="BC74" s="136">
        <f t="shared" si="10"/>
        <v>1</v>
      </c>
      <c r="BF74" s="188"/>
      <c r="BG74" s="563" t="str">
        <f t="shared" ca="1" si="1"/>
        <v/>
      </c>
      <c r="BH74" s="564" t="str">
        <f t="shared" ca="1" si="2"/>
        <v/>
      </c>
      <c r="BI74" s="564" t="str">
        <f t="shared" ca="1" si="3"/>
        <v/>
      </c>
      <c r="BJ74" s="564" t="str">
        <f t="shared" ca="1" si="4"/>
        <v/>
      </c>
      <c r="BK74" s="564" t="str">
        <f t="shared" ca="1" si="5"/>
        <v/>
      </c>
      <c r="BL74" s="565" t="str">
        <f t="shared" ca="1" si="6"/>
        <v/>
      </c>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row>
    <row r="75" spans="1:111" s="226" customFormat="1" ht="15" customHeight="1">
      <c r="A75" s="1764" t="str">
        <f>BA74&amp;"."&amp;BB74&amp;"."&amp;BC74</f>
        <v>4.2.1</v>
      </c>
      <c r="B75" s="1765"/>
      <c r="C75" s="1765"/>
      <c r="D75" s="1765"/>
      <c r="E75" s="219" t="s">
        <v>167</v>
      </c>
      <c r="F75" s="219"/>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40"/>
      <c r="BA75" s="80">
        <f t="shared" si="9"/>
        <v>4</v>
      </c>
      <c r="BB75" s="80">
        <f t="shared" si="11"/>
        <v>2</v>
      </c>
      <c r="BC75" s="80">
        <f t="shared" si="11"/>
        <v>1</v>
      </c>
      <c r="BD75" s="80"/>
      <c r="BE75" s="80"/>
      <c r="BF75" s="188"/>
      <c r="BG75" s="563" t="str">
        <f t="shared" ca="1" si="1"/>
        <v/>
      </c>
      <c r="BH75" s="564" t="str">
        <f t="shared" ca="1" si="2"/>
        <v/>
      </c>
      <c r="BI75" s="564" t="str">
        <f t="shared" ca="1" si="3"/>
        <v/>
      </c>
      <c r="BJ75" s="564" t="str">
        <f t="shared" ca="1" si="4"/>
        <v/>
      </c>
      <c r="BK75" s="564" t="str">
        <f t="shared" ca="1" si="5"/>
        <v/>
      </c>
      <c r="BL75" s="565" t="str">
        <f t="shared" ca="1" si="6"/>
        <v/>
      </c>
      <c r="BM75" s="188"/>
      <c r="BN75" s="188"/>
      <c r="BO75" s="188"/>
      <c r="BP75" s="188"/>
      <c r="BQ75" s="188"/>
      <c r="BR75" s="188"/>
      <c r="BS75" s="188"/>
      <c r="BT75" s="188"/>
      <c r="BU75" s="188"/>
      <c r="BV75" s="188"/>
      <c r="BW75" s="188"/>
      <c r="BX75" s="188"/>
      <c r="BY75" s="188"/>
      <c r="BZ75" s="188"/>
      <c r="CA75" s="188"/>
      <c r="CB75" s="188"/>
      <c r="CC75" s="188"/>
      <c r="CD75" s="188"/>
      <c r="CE75" s="188"/>
      <c r="CF75" s="188"/>
      <c r="CG75" s="188"/>
      <c r="CH75" s="188"/>
      <c r="CI75" s="188"/>
      <c r="CJ75" s="188"/>
      <c r="CK75" s="188"/>
      <c r="CL75" s="188"/>
      <c r="CM75" s="188"/>
      <c r="CN75" s="188"/>
      <c r="CO75" s="188"/>
      <c r="CP75" s="188"/>
      <c r="CQ75" s="188"/>
      <c r="CR75" s="188"/>
    </row>
    <row r="76" spans="1:111" s="226" customFormat="1" ht="15" customHeight="1">
      <c r="A76" s="218"/>
      <c r="B76" s="219"/>
      <c r="C76" s="219"/>
      <c r="D76" s="219"/>
      <c r="E76" s="1781" t="s">
        <v>265</v>
      </c>
      <c r="F76" s="1782"/>
      <c r="G76" s="1782"/>
      <c r="H76" s="1782"/>
      <c r="I76" s="1782"/>
      <c r="J76" s="1782"/>
      <c r="K76" s="1782"/>
      <c r="L76" s="1783"/>
      <c r="M76" s="340" t="s">
        <v>266</v>
      </c>
      <c r="N76" s="341"/>
      <c r="O76" s="341"/>
      <c r="P76" s="341"/>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c r="AU76" s="341"/>
      <c r="AV76" s="341"/>
      <c r="AW76" s="341"/>
      <c r="AX76" s="72"/>
      <c r="AY76" s="40"/>
      <c r="BA76" s="80">
        <f t="shared" si="9"/>
        <v>4</v>
      </c>
      <c r="BB76" s="80">
        <f t="shared" si="11"/>
        <v>2</v>
      </c>
      <c r="BC76" s="80">
        <f t="shared" si="11"/>
        <v>1</v>
      </c>
      <c r="BD76" s="80"/>
      <c r="BE76" s="80"/>
      <c r="BF76" s="188"/>
      <c r="BG76" s="563" t="str">
        <f t="shared" ca="1" si="1"/>
        <v/>
      </c>
      <c r="BH76" s="564" t="str">
        <f t="shared" ca="1" si="2"/>
        <v/>
      </c>
      <c r="BI76" s="564" t="str">
        <f t="shared" ca="1" si="3"/>
        <v/>
      </c>
      <c r="BJ76" s="564" t="str">
        <f t="shared" ca="1" si="4"/>
        <v/>
      </c>
      <c r="BK76" s="564" t="str">
        <f t="shared" ca="1" si="5"/>
        <v/>
      </c>
      <c r="BL76" s="565" t="str">
        <f t="shared" ca="1" si="6"/>
        <v/>
      </c>
      <c r="BM76" s="188"/>
      <c r="BN76" s="188"/>
      <c r="BO76" s="188"/>
      <c r="BP76" s="188"/>
      <c r="BQ76" s="188"/>
      <c r="BR76" s="188"/>
      <c r="BS76" s="188"/>
      <c r="BT76" s="188"/>
      <c r="BU76" s="188"/>
      <c r="BV76" s="188"/>
      <c r="BW76" s="188"/>
      <c r="BX76" s="188"/>
      <c r="BY76" s="188"/>
      <c r="BZ76" s="188"/>
      <c r="CA76" s="188"/>
      <c r="CB76" s="188"/>
      <c r="CC76" s="188"/>
      <c r="CD76" s="188"/>
      <c r="CE76" s="188"/>
      <c r="CF76" s="188"/>
      <c r="CG76" s="188"/>
      <c r="CH76" s="188"/>
      <c r="CI76" s="188"/>
      <c r="CJ76" s="188"/>
      <c r="CK76" s="188"/>
      <c r="CL76" s="188"/>
      <c r="CM76" s="188"/>
      <c r="CN76" s="188"/>
      <c r="CO76" s="188"/>
      <c r="CP76" s="188"/>
      <c r="CQ76" s="188"/>
      <c r="CR76" s="188"/>
    </row>
    <row r="77" spans="1:111" s="226" customFormat="1" ht="15" customHeight="1">
      <c r="A77" s="218"/>
      <c r="B77" s="219"/>
      <c r="C77" s="219"/>
      <c r="D77" s="219"/>
      <c r="E77" s="1784" t="s">
        <v>329</v>
      </c>
      <c r="F77" s="1785"/>
      <c r="G77" s="1785"/>
      <c r="H77" s="1785"/>
      <c r="I77" s="1785"/>
      <c r="J77" s="1785"/>
      <c r="K77" s="1785"/>
      <c r="L77" s="1786"/>
      <c r="M77" s="333" t="s">
        <v>98</v>
      </c>
      <c r="N77" s="334"/>
      <c r="O77" s="334"/>
      <c r="P77" s="334"/>
      <c r="Q77" s="334"/>
      <c r="R77" s="334"/>
      <c r="S77" s="334"/>
      <c r="T77" s="334"/>
      <c r="U77" s="334"/>
      <c r="V77" s="334"/>
      <c r="W77" s="334"/>
      <c r="X77" s="334"/>
      <c r="Y77" s="334"/>
      <c r="Z77" s="334"/>
      <c r="AA77" s="334"/>
      <c r="AB77" s="334"/>
      <c r="AC77" s="334"/>
      <c r="AD77" s="334"/>
      <c r="AE77" s="334"/>
      <c r="AF77" s="334"/>
      <c r="AG77" s="334"/>
      <c r="AH77" s="334"/>
      <c r="AI77" s="334"/>
      <c r="AJ77" s="334"/>
      <c r="AK77" s="334"/>
      <c r="AL77" s="334"/>
      <c r="AM77" s="334"/>
      <c r="AN77" s="334"/>
      <c r="AO77" s="334"/>
      <c r="AP77" s="334"/>
      <c r="AQ77" s="334"/>
      <c r="AR77" s="334"/>
      <c r="AS77" s="334"/>
      <c r="AT77" s="334"/>
      <c r="AU77" s="334"/>
      <c r="AV77" s="334"/>
      <c r="AW77" s="334"/>
      <c r="AX77" s="73"/>
      <c r="AY77" s="40"/>
      <c r="BA77" s="80">
        <f t="shared" si="9"/>
        <v>4</v>
      </c>
      <c r="BB77" s="80">
        <f t="shared" si="11"/>
        <v>2</v>
      </c>
      <c r="BC77" s="80">
        <f t="shared" si="11"/>
        <v>1</v>
      </c>
      <c r="BD77" s="80"/>
      <c r="BE77" s="80"/>
      <c r="BF77" s="188"/>
      <c r="BG77" s="563" t="str">
        <f t="shared" ca="1" si="1"/>
        <v/>
      </c>
      <c r="BH77" s="564" t="str">
        <f t="shared" ca="1" si="2"/>
        <v/>
      </c>
      <c r="BI77" s="564" t="str">
        <f t="shared" ca="1" si="3"/>
        <v/>
      </c>
      <c r="BJ77" s="564" t="str">
        <f t="shared" ca="1" si="4"/>
        <v/>
      </c>
      <c r="BK77" s="564" t="str">
        <f t="shared" ca="1" si="5"/>
        <v/>
      </c>
      <c r="BL77" s="565" t="str">
        <f t="shared" ca="1" si="6"/>
        <v/>
      </c>
      <c r="BM77" s="188"/>
      <c r="BN77" s="188"/>
      <c r="BO77" s="188"/>
      <c r="BP77" s="188"/>
      <c r="BQ77" s="188"/>
      <c r="BR77" s="188"/>
      <c r="BS77" s="188"/>
      <c r="BT77" s="188"/>
      <c r="BU77" s="188"/>
      <c r="BV77" s="188"/>
      <c r="BW77" s="188"/>
      <c r="BX77" s="188"/>
      <c r="BY77" s="188"/>
      <c r="BZ77" s="188"/>
      <c r="CA77" s="188"/>
      <c r="CB77" s="188"/>
      <c r="CC77" s="188"/>
      <c r="CD77" s="188"/>
      <c r="CE77" s="188"/>
      <c r="CF77" s="188"/>
      <c r="CG77" s="188"/>
      <c r="CH77" s="188"/>
      <c r="CI77" s="188"/>
      <c r="CJ77" s="188"/>
      <c r="CK77" s="188"/>
      <c r="CL77" s="188"/>
      <c r="CM77" s="188"/>
      <c r="CN77" s="188"/>
      <c r="CO77" s="188"/>
      <c r="CP77" s="188"/>
      <c r="CQ77" s="188"/>
      <c r="CR77" s="188"/>
    </row>
    <row r="78" spans="1:111" s="226" customFormat="1" ht="15" customHeight="1">
      <c r="A78" s="218"/>
      <c r="B78" s="219"/>
      <c r="C78" s="219"/>
      <c r="D78" s="219"/>
      <c r="E78" s="1784" t="s">
        <v>330</v>
      </c>
      <c r="F78" s="1785"/>
      <c r="G78" s="1785"/>
      <c r="H78" s="1785"/>
      <c r="I78" s="1785"/>
      <c r="J78" s="1785"/>
      <c r="K78" s="1785"/>
      <c r="L78" s="1786"/>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c r="AK78" s="219"/>
      <c r="AL78" s="219"/>
      <c r="AM78" s="219"/>
      <c r="AN78" s="219"/>
      <c r="AO78" s="219"/>
      <c r="AP78" s="219"/>
      <c r="AQ78" s="219"/>
      <c r="AR78" s="219"/>
      <c r="AS78" s="219"/>
      <c r="AT78" s="219"/>
      <c r="AU78" s="219"/>
      <c r="AV78" s="219"/>
      <c r="AW78" s="219"/>
      <c r="AX78" s="212"/>
      <c r="AY78" s="40"/>
      <c r="BA78" s="80">
        <f t="shared" si="9"/>
        <v>4</v>
      </c>
      <c r="BB78" s="80">
        <f t="shared" si="11"/>
        <v>2</v>
      </c>
      <c r="BC78" s="80">
        <f t="shared" si="11"/>
        <v>1</v>
      </c>
      <c r="BD78" s="80"/>
      <c r="BE78" s="80"/>
      <c r="BF78" s="188"/>
      <c r="BG78" s="563" t="str">
        <f t="shared" ca="1" si="1"/>
        <v/>
      </c>
      <c r="BH78" s="564" t="str">
        <f t="shared" ca="1" si="2"/>
        <v/>
      </c>
      <c r="BI78" s="564" t="str">
        <f t="shared" ca="1" si="3"/>
        <v/>
      </c>
      <c r="BJ78" s="564" t="str">
        <f t="shared" ca="1" si="4"/>
        <v/>
      </c>
      <c r="BK78" s="564" t="str">
        <f t="shared" ca="1" si="5"/>
        <v/>
      </c>
      <c r="BL78" s="565" t="str">
        <f t="shared" ca="1" si="6"/>
        <v/>
      </c>
      <c r="BM78" s="188"/>
      <c r="BN78" s="188"/>
      <c r="BO78" s="188"/>
      <c r="BP78" s="188"/>
      <c r="BQ78" s="188"/>
      <c r="BR78" s="188"/>
      <c r="BS78" s="188"/>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row>
    <row r="79" spans="1:111" s="226" customFormat="1" ht="15" customHeight="1">
      <c r="A79" s="218"/>
      <c r="B79" s="219"/>
      <c r="C79" s="219"/>
      <c r="D79" s="219"/>
      <c r="E79" s="323"/>
      <c r="F79" s="342"/>
      <c r="G79" s="342"/>
      <c r="H79" s="342"/>
      <c r="I79" s="342"/>
      <c r="J79" s="342"/>
      <c r="K79" s="342"/>
      <c r="L79" s="324"/>
      <c r="M79" s="219"/>
      <c r="N79" s="1811" t="s">
        <v>320</v>
      </c>
      <c r="O79" s="1812"/>
      <c r="P79" s="1812"/>
      <c r="Q79" s="1812"/>
      <c r="R79" s="1812"/>
      <c r="S79" s="1812"/>
      <c r="T79" s="1812"/>
      <c r="U79" s="1812"/>
      <c r="V79" s="1812"/>
      <c r="W79" s="1812"/>
      <c r="X79" s="1812"/>
      <c r="Y79" s="1812"/>
      <c r="Z79" s="1813"/>
      <c r="AA79" s="1808" t="s">
        <v>321</v>
      </c>
      <c r="AB79" s="1809"/>
      <c r="AC79" s="1809"/>
      <c r="AD79" s="1809"/>
      <c r="AE79" s="1809"/>
      <c r="AF79" s="1809"/>
      <c r="AG79" s="1809"/>
      <c r="AH79" s="1809"/>
      <c r="AI79" s="1809"/>
      <c r="AJ79" s="1809"/>
      <c r="AK79" s="1809"/>
      <c r="AL79" s="1809"/>
      <c r="AM79" s="1809"/>
      <c r="AN79" s="1809"/>
      <c r="AO79" s="1809"/>
      <c r="AP79" s="1809"/>
      <c r="AQ79" s="1810"/>
      <c r="AR79" s="219"/>
      <c r="AS79" s="219"/>
      <c r="AT79" s="219"/>
      <c r="AU79" s="219"/>
      <c r="AV79" s="219"/>
      <c r="AW79" s="219"/>
      <c r="AX79" s="212"/>
      <c r="AY79" s="40"/>
      <c r="BA79" s="80">
        <f t="shared" si="9"/>
        <v>4</v>
      </c>
      <c r="BB79" s="80">
        <f t="shared" si="11"/>
        <v>2</v>
      </c>
      <c r="BC79" s="80">
        <f t="shared" si="11"/>
        <v>1</v>
      </c>
      <c r="BD79" s="80"/>
      <c r="BE79" s="80"/>
      <c r="BF79" s="188"/>
      <c r="BG79" s="563" t="str">
        <f t="shared" ca="1" si="1"/>
        <v/>
      </c>
      <c r="BH79" s="564" t="str">
        <f t="shared" ca="1" si="2"/>
        <v/>
      </c>
      <c r="BI79" s="564" t="str">
        <f t="shared" ca="1" si="3"/>
        <v/>
      </c>
      <c r="BJ79" s="564" t="str">
        <f t="shared" ca="1" si="4"/>
        <v/>
      </c>
      <c r="BK79" s="564" t="str">
        <f t="shared" ca="1" si="5"/>
        <v/>
      </c>
      <c r="BL79" s="565" t="str">
        <f t="shared" ca="1" si="6"/>
        <v/>
      </c>
      <c r="BM79" s="188"/>
      <c r="BN79" s="188"/>
      <c r="BO79" s="188"/>
      <c r="BP79" s="188"/>
      <c r="BQ79" s="188"/>
      <c r="BR79" s="188"/>
      <c r="BS79" s="188"/>
      <c r="BT79" s="188"/>
      <c r="BU79" s="188"/>
      <c r="BV79" s="188"/>
      <c r="BW79" s="188"/>
      <c r="BX79" s="188"/>
      <c r="BY79" s="188"/>
      <c r="BZ79" s="188"/>
      <c r="CA79" s="188"/>
      <c r="CB79" s="188"/>
      <c r="CC79" s="188"/>
      <c r="CD79" s="188"/>
      <c r="CE79" s="188"/>
      <c r="CF79" s="188"/>
      <c r="CG79" s="188"/>
      <c r="CH79" s="188"/>
      <c r="CI79" s="188"/>
      <c r="CJ79" s="188"/>
      <c r="CK79" s="188"/>
      <c r="CL79" s="188"/>
      <c r="CM79" s="188"/>
      <c r="CN79" s="188"/>
      <c r="CO79" s="188"/>
      <c r="CP79" s="188"/>
      <c r="CQ79" s="188"/>
      <c r="CR79" s="188"/>
    </row>
    <row r="80" spans="1:111" s="226" customFormat="1" ht="15" customHeight="1">
      <c r="A80" s="218"/>
      <c r="B80" s="219"/>
      <c r="C80" s="219"/>
      <c r="D80" s="219"/>
      <c r="E80" s="323"/>
      <c r="F80" s="342"/>
      <c r="G80" s="342"/>
      <c r="H80" s="342"/>
      <c r="I80" s="342"/>
      <c r="J80" s="342"/>
      <c r="K80" s="342"/>
      <c r="L80" s="324"/>
      <c r="M80" s="219"/>
      <c r="N80" s="340" t="s">
        <v>444</v>
      </c>
      <c r="O80" s="341"/>
      <c r="P80" s="341"/>
      <c r="Q80" s="341"/>
      <c r="R80" s="341"/>
      <c r="S80" s="341"/>
      <c r="T80" s="341"/>
      <c r="U80" s="341"/>
      <c r="V80" s="341"/>
      <c r="W80" s="341"/>
      <c r="X80" s="341"/>
      <c r="Y80" s="341"/>
      <c r="Z80" s="341"/>
      <c r="AA80" s="133" t="s">
        <v>414</v>
      </c>
      <c r="AB80" s="341"/>
      <c r="AC80" s="164"/>
      <c r="AD80" s="332"/>
      <c r="AE80" s="341"/>
      <c r="AF80" s="341"/>
      <c r="AG80" s="341"/>
      <c r="AH80" s="341"/>
      <c r="AI80" s="341"/>
      <c r="AJ80" s="341"/>
      <c r="AK80" s="341"/>
      <c r="AL80" s="341"/>
      <c r="AM80" s="341"/>
      <c r="AN80" s="341"/>
      <c r="AO80" s="341"/>
      <c r="AP80" s="341"/>
      <c r="AQ80" s="72"/>
      <c r="AR80" s="219"/>
      <c r="AS80" s="219"/>
      <c r="AT80" s="219"/>
      <c r="AU80" s="219"/>
      <c r="AV80" s="219"/>
      <c r="AW80" s="219"/>
      <c r="AX80" s="212"/>
      <c r="AY80" s="40"/>
      <c r="BA80" s="80">
        <f t="shared" si="9"/>
        <v>4</v>
      </c>
      <c r="BB80" s="80">
        <f t="shared" si="11"/>
        <v>2</v>
      </c>
      <c r="BC80" s="80">
        <f t="shared" si="11"/>
        <v>1</v>
      </c>
      <c r="BD80" s="80"/>
      <c r="BE80" s="80"/>
      <c r="BF80" s="188"/>
      <c r="BG80" s="563" t="str">
        <f t="shared" ca="1" si="1"/>
        <v/>
      </c>
      <c r="BH80" s="564" t="str">
        <f t="shared" ca="1" si="2"/>
        <v/>
      </c>
      <c r="BI80" s="564" t="str">
        <f t="shared" ca="1" si="3"/>
        <v/>
      </c>
      <c r="BJ80" s="564" t="str">
        <f t="shared" ca="1" si="4"/>
        <v/>
      </c>
      <c r="BK80" s="564" t="str">
        <f t="shared" ca="1" si="5"/>
        <v/>
      </c>
      <c r="BL80" s="565" t="str">
        <f t="shared" ca="1" si="6"/>
        <v/>
      </c>
      <c r="BM80" s="188"/>
      <c r="BN80" s="188"/>
      <c r="BO80" s="188"/>
      <c r="BP80" s="188"/>
      <c r="BQ80" s="188"/>
      <c r="BR80" s="188"/>
      <c r="BS80" s="188"/>
      <c r="BT80" s="188"/>
      <c r="BU80" s="188"/>
      <c r="BV80" s="188"/>
      <c r="BW80" s="188"/>
      <c r="BX80" s="188"/>
      <c r="BY80" s="188"/>
      <c r="BZ80" s="188"/>
      <c r="CA80" s="188"/>
      <c r="CB80" s="188"/>
      <c r="CC80" s="188"/>
      <c r="CD80" s="188"/>
      <c r="CE80" s="188"/>
      <c r="CF80" s="188"/>
      <c r="CG80" s="188"/>
      <c r="CH80" s="188"/>
      <c r="CI80" s="188"/>
      <c r="CJ80" s="188"/>
      <c r="CK80" s="188"/>
      <c r="CL80" s="188"/>
      <c r="CM80" s="188"/>
      <c r="CN80" s="188"/>
      <c r="CO80" s="188"/>
      <c r="CP80" s="188"/>
      <c r="CQ80" s="188"/>
      <c r="CR80" s="188"/>
    </row>
    <row r="81" spans="1:111" s="226" customFormat="1" ht="15" customHeight="1">
      <c r="A81" s="218"/>
      <c r="B81" s="219"/>
      <c r="C81" s="219"/>
      <c r="D81" s="219"/>
      <c r="E81" s="323"/>
      <c r="F81" s="342"/>
      <c r="G81" s="342"/>
      <c r="H81" s="342"/>
      <c r="I81" s="342"/>
      <c r="J81" s="342"/>
      <c r="K81" s="342"/>
      <c r="L81" s="324"/>
      <c r="M81" s="219"/>
      <c r="N81" s="333" t="s">
        <v>111</v>
      </c>
      <c r="O81" s="334"/>
      <c r="P81" s="334"/>
      <c r="Q81" s="334"/>
      <c r="R81" s="334"/>
      <c r="S81" s="334"/>
      <c r="T81" s="334"/>
      <c r="U81" s="334"/>
      <c r="V81" s="334"/>
      <c r="W81" s="334"/>
      <c r="X81" s="334"/>
      <c r="Y81" s="334"/>
      <c r="Z81" s="334"/>
      <c r="AA81" s="134" t="s">
        <v>415</v>
      </c>
      <c r="AB81" s="334"/>
      <c r="AC81" s="239"/>
      <c r="AD81" s="330"/>
      <c r="AE81" s="334"/>
      <c r="AF81" s="334"/>
      <c r="AG81" s="334"/>
      <c r="AH81" s="334"/>
      <c r="AI81" s="334"/>
      <c r="AJ81" s="334"/>
      <c r="AK81" s="334"/>
      <c r="AL81" s="334"/>
      <c r="AM81" s="334"/>
      <c r="AN81" s="334"/>
      <c r="AO81" s="334"/>
      <c r="AP81" s="334"/>
      <c r="AQ81" s="73"/>
      <c r="AR81" s="219"/>
      <c r="AS81" s="219"/>
      <c r="AT81" s="219"/>
      <c r="AU81" s="219"/>
      <c r="AV81" s="219"/>
      <c r="AW81" s="219"/>
      <c r="AX81" s="212"/>
      <c r="AY81" s="40"/>
      <c r="BA81" s="80">
        <f t="shared" si="9"/>
        <v>4</v>
      </c>
      <c r="BB81" s="80">
        <f>BB80</f>
        <v>2</v>
      </c>
      <c r="BC81" s="80">
        <f>BC80</f>
        <v>1</v>
      </c>
      <c r="BD81" s="80"/>
      <c r="BE81" s="80"/>
      <c r="BF81" s="188"/>
      <c r="BG81" s="563" t="str">
        <f t="shared" ca="1" si="1"/>
        <v/>
      </c>
      <c r="BH81" s="564" t="str">
        <f t="shared" ca="1" si="2"/>
        <v/>
      </c>
      <c r="BI81" s="564" t="str">
        <f t="shared" ca="1" si="3"/>
        <v/>
      </c>
      <c r="BJ81" s="564" t="str">
        <f t="shared" ca="1" si="4"/>
        <v/>
      </c>
      <c r="BK81" s="564" t="str">
        <f t="shared" ca="1" si="5"/>
        <v/>
      </c>
      <c r="BL81" s="565" t="str">
        <f t="shared" ca="1" si="6"/>
        <v/>
      </c>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row>
    <row r="82" spans="1:111" s="226" customFormat="1" ht="15" customHeight="1">
      <c r="A82" s="218"/>
      <c r="B82" s="219"/>
      <c r="C82" s="219"/>
      <c r="D82" s="219"/>
      <c r="E82" s="323"/>
      <c r="F82" s="342"/>
      <c r="G82" s="342"/>
      <c r="H82" s="342"/>
      <c r="I82" s="342"/>
      <c r="J82" s="342"/>
      <c r="K82" s="342"/>
      <c r="L82" s="324"/>
      <c r="M82" s="219"/>
      <c r="N82" s="333" t="s">
        <v>445</v>
      </c>
      <c r="O82" s="334"/>
      <c r="P82" s="334"/>
      <c r="Q82" s="334"/>
      <c r="R82" s="334"/>
      <c r="S82" s="334"/>
      <c r="T82" s="334"/>
      <c r="U82" s="334"/>
      <c r="V82" s="334"/>
      <c r="W82" s="334"/>
      <c r="X82" s="334"/>
      <c r="Y82" s="334"/>
      <c r="Z82" s="334"/>
      <c r="AA82" s="333" t="s">
        <v>223</v>
      </c>
      <c r="AB82" s="334"/>
      <c r="AC82" s="239"/>
      <c r="AD82" s="330"/>
      <c r="AE82" s="334"/>
      <c r="AF82" s="334"/>
      <c r="AG82" s="334"/>
      <c r="AH82" s="334"/>
      <c r="AI82" s="334"/>
      <c r="AJ82" s="334"/>
      <c r="AK82" s="334"/>
      <c r="AL82" s="334"/>
      <c r="AM82" s="334"/>
      <c r="AN82" s="334"/>
      <c r="AO82" s="334"/>
      <c r="AP82" s="334"/>
      <c r="AQ82" s="73"/>
      <c r="AR82" s="219"/>
      <c r="AS82" s="219"/>
      <c r="AT82" s="219"/>
      <c r="AU82" s="219"/>
      <c r="AV82" s="219"/>
      <c r="AW82" s="219"/>
      <c r="AX82" s="212"/>
      <c r="AY82" s="40"/>
      <c r="BA82" s="80">
        <f t="shared" si="9"/>
        <v>4</v>
      </c>
      <c r="BB82" s="80">
        <f>BB81</f>
        <v>2</v>
      </c>
      <c r="BC82" s="80">
        <f>BC81</f>
        <v>1</v>
      </c>
      <c r="BD82" s="80"/>
      <c r="BE82" s="80"/>
      <c r="BF82" s="188"/>
      <c r="BG82" s="563" t="str">
        <f t="shared" ca="1" si="1"/>
        <v/>
      </c>
      <c r="BH82" s="564" t="str">
        <f t="shared" ca="1" si="2"/>
        <v/>
      </c>
      <c r="BI82" s="564" t="str">
        <f t="shared" ca="1" si="3"/>
        <v/>
      </c>
      <c r="BJ82" s="564" t="str">
        <f t="shared" ca="1" si="4"/>
        <v/>
      </c>
      <c r="BK82" s="564" t="str">
        <f t="shared" ca="1" si="5"/>
        <v/>
      </c>
      <c r="BL82" s="565" t="str">
        <f t="shared" ca="1" si="6"/>
        <v/>
      </c>
      <c r="BM82" s="188"/>
      <c r="BN82" s="188"/>
      <c r="BO82" s="188"/>
      <c r="BP82" s="188"/>
      <c r="BQ82" s="188"/>
      <c r="BR82" s="188"/>
      <c r="BS82" s="188"/>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row>
    <row r="83" spans="1:111" s="226" customFormat="1" ht="15" customHeight="1">
      <c r="A83" s="218"/>
      <c r="B83" s="219"/>
      <c r="C83" s="219"/>
      <c r="D83" s="219"/>
      <c r="E83" s="323"/>
      <c r="F83" s="342"/>
      <c r="G83" s="342"/>
      <c r="H83" s="342"/>
      <c r="I83" s="342"/>
      <c r="J83" s="342"/>
      <c r="K83" s="342"/>
      <c r="L83" s="324"/>
      <c r="M83" s="219"/>
      <c r="N83" s="333" t="s">
        <v>446</v>
      </c>
      <c r="O83" s="334"/>
      <c r="P83" s="334"/>
      <c r="Q83" s="334"/>
      <c r="R83" s="334"/>
      <c r="S83" s="334"/>
      <c r="T83" s="334"/>
      <c r="U83" s="334"/>
      <c r="V83" s="334"/>
      <c r="W83" s="334"/>
      <c r="X83" s="334"/>
      <c r="Y83" s="334"/>
      <c r="Z83" s="334"/>
      <c r="AA83" s="333" t="s">
        <v>476</v>
      </c>
      <c r="AB83" s="334"/>
      <c r="AC83" s="239"/>
      <c r="AD83" s="330"/>
      <c r="AE83" s="334"/>
      <c r="AF83" s="334"/>
      <c r="AG83" s="334"/>
      <c r="AH83" s="334"/>
      <c r="AI83" s="334"/>
      <c r="AJ83" s="334"/>
      <c r="AK83" s="334"/>
      <c r="AL83" s="334"/>
      <c r="AM83" s="334"/>
      <c r="AN83" s="334"/>
      <c r="AO83" s="334"/>
      <c r="AP83" s="334"/>
      <c r="AQ83" s="73"/>
      <c r="AR83" s="219"/>
      <c r="AS83" s="219"/>
      <c r="AT83" s="219"/>
      <c r="AU83" s="219"/>
      <c r="AV83" s="219"/>
      <c r="AW83" s="219"/>
      <c r="AX83" s="212"/>
      <c r="AY83" s="40"/>
      <c r="BA83" s="80">
        <f t="shared" si="9"/>
        <v>4</v>
      </c>
      <c r="BB83" s="80">
        <f t="shared" si="11"/>
        <v>2</v>
      </c>
      <c r="BC83" s="80">
        <f t="shared" si="11"/>
        <v>1</v>
      </c>
      <c r="BD83" s="80"/>
      <c r="BE83" s="80"/>
      <c r="BF83" s="188"/>
      <c r="BG83" s="563" t="str">
        <f t="shared" ca="1" si="1"/>
        <v/>
      </c>
      <c r="BH83" s="564" t="str">
        <f t="shared" ca="1" si="2"/>
        <v/>
      </c>
      <c r="BI83" s="564" t="str">
        <f t="shared" ca="1" si="3"/>
        <v/>
      </c>
      <c r="BJ83" s="564" t="str">
        <f t="shared" ca="1" si="4"/>
        <v/>
      </c>
      <c r="BK83" s="564" t="str">
        <f t="shared" ca="1" si="5"/>
        <v/>
      </c>
      <c r="BL83" s="565" t="str">
        <f t="shared" ca="1" si="6"/>
        <v/>
      </c>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row>
    <row r="84" spans="1:111" s="226" customFormat="1" ht="15" customHeight="1">
      <c r="A84" s="218"/>
      <c r="B84" s="219"/>
      <c r="C84" s="219"/>
      <c r="D84" s="219"/>
      <c r="E84" s="323"/>
      <c r="F84" s="342"/>
      <c r="G84" s="342"/>
      <c r="H84" s="342"/>
      <c r="I84" s="342"/>
      <c r="J84" s="342"/>
      <c r="K84" s="342"/>
      <c r="L84" s="324"/>
      <c r="M84" s="219"/>
      <c r="N84" s="333" t="s">
        <v>447</v>
      </c>
      <c r="O84" s="334"/>
      <c r="P84" s="334"/>
      <c r="Q84" s="334"/>
      <c r="R84" s="334"/>
      <c r="S84" s="334"/>
      <c r="T84" s="334"/>
      <c r="U84" s="334"/>
      <c r="V84" s="334"/>
      <c r="W84" s="334"/>
      <c r="X84" s="334"/>
      <c r="Y84" s="334"/>
      <c r="Z84" s="334"/>
      <c r="AA84" s="134" t="s">
        <v>168</v>
      </c>
      <c r="AB84" s="334"/>
      <c r="AC84" s="239"/>
      <c r="AD84" s="330"/>
      <c r="AE84" s="334"/>
      <c r="AF84" s="334"/>
      <c r="AG84" s="334"/>
      <c r="AH84" s="334"/>
      <c r="AI84" s="334"/>
      <c r="AJ84" s="334"/>
      <c r="AK84" s="334"/>
      <c r="AL84" s="334"/>
      <c r="AM84" s="334"/>
      <c r="AN84" s="334"/>
      <c r="AO84" s="334"/>
      <c r="AP84" s="334"/>
      <c r="AQ84" s="73"/>
      <c r="AR84" s="219"/>
      <c r="AS84" s="219"/>
      <c r="AT84" s="219"/>
      <c r="AU84" s="219"/>
      <c r="AV84" s="219"/>
      <c r="AW84" s="219"/>
      <c r="AX84" s="212"/>
      <c r="AY84" s="40"/>
      <c r="BA84" s="80">
        <f t="shared" si="9"/>
        <v>4</v>
      </c>
      <c r="BB84" s="80">
        <f t="shared" si="11"/>
        <v>2</v>
      </c>
      <c r="BC84" s="80">
        <f t="shared" si="11"/>
        <v>1</v>
      </c>
      <c r="BD84" s="80"/>
      <c r="BE84" s="80"/>
      <c r="BF84" s="188"/>
      <c r="BG84" s="563" t="str">
        <f t="shared" ca="1" si="1"/>
        <v/>
      </c>
      <c r="BH84" s="564" t="str">
        <f t="shared" ca="1" si="2"/>
        <v/>
      </c>
      <c r="BI84" s="564" t="str">
        <f t="shared" ca="1" si="3"/>
        <v/>
      </c>
      <c r="BJ84" s="564" t="str">
        <f t="shared" ca="1" si="4"/>
        <v/>
      </c>
      <c r="BK84" s="564" t="str">
        <f t="shared" ca="1" si="5"/>
        <v/>
      </c>
      <c r="BL84" s="565" t="str">
        <f t="shared" ca="1" si="6"/>
        <v/>
      </c>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row>
    <row r="85" spans="1:111" s="226" customFormat="1" ht="15" customHeight="1">
      <c r="A85" s="218"/>
      <c r="B85" s="219"/>
      <c r="C85" s="219"/>
      <c r="D85" s="219"/>
      <c r="E85" s="323"/>
      <c r="F85" s="342"/>
      <c r="G85" s="342"/>
      <c r="H85" s="342"/>
      <c r="I85" s="342"/>
      <c r="J85" s="342"/>
      <c r="K85" s="342"/>
      <c r="L85" s="324"/>
      <c r="M85" s="219"/>
      <c r="N85" s="333" t="s">
        <v>448</v>
      </c>
      <c r="O85" s="334"/>
      <c r="P85" s="334"/>
      <c r="Q85" s="334"/>
      <c r="R85" s="334"/>
      <c r="S85" s="334"/>
      <c r="T85" s="334"/>
      <c r="U85" s="334"/>
      <c r="V85" s="334"/>
      <c r="W85" s="334"/>
      <c r="X85" s="334"/>
      <c r="Y85" s="334"/>
      <c r="Z85" s="334"/>
      <c r="AA85" s="134" t="s">
        <v>169</v>
      </c>
      <c r="AB85" s="334"/>
      <c r="AC85" s="239"/>
      <c r="AD85" s="330"/>
      <c r="AE85" s="334"/>
      <c r="AF85" s="334"/>
      <c r="AG85" s="334"/>
      <c r="AH85" s="334"/>
      <c r="AI85" s="334"/>
      <c r="AJ85" s="334"/>
      <c r="AK85" s="334"/>
      <c r="AL85" s="334"/>
      <c r="AM85" s="334"/>
      <c r="AN85" s="334"/>
      <c r="AO85" s="334"/>
      <c r="AP85" s="334"/>
      <c r="AQ85" s="73"/>
      <c r="AR85" s="219"/>
      <c r="AS85" s="219"/>
      <c r="AT85" s="219"/>
      <c r="AU85" s="219"/>
      <c r="AV85" s="219"/>
      <c r="AW85" s="219"/>
      <c r="AX85" s="212"/>
      <c r="AY85" s="40"/>
      <c r="BA85" s="80">
        <f t="shared" si="9"/>
        <v>4</v>
      </c>
      <c r="BB85" s="80">
        <f t="shared" si="11"/>
        <v>2</v>
      </c>
      <c r="BC85" s="80">
        <f t="shared" si="11"/>
        <v>1</v>
      </c>
      <c r="BD85" s="80"/>
      <c r="BE85" s="80"/>
      <c r="BF85" s="188"/>
      <c r="BG85" s="563" t="str">
        <f t="shared" ca="1" si="1"/>
        <v/>
      </c>
      <c r="BH85" s="564" t="str">
        <f t="shared" ca="1" si="2"/>
        <v/>
      </c>
      <c r="BI85" s="564" t="str">
        <f t="shared" ca="1" si="3"/>
        <v/>
      </c>
      <c r="BJ85" s="564" t="str">
        <f t="shared" ca="1" si="4"/>
        <v/>
      </c>
      <c r="BK85" s="564" t="str">
        <f t="shared" ca="1" si="5"/>
        <v/>
      </c>
      <c r="BL85" s="565" t="str">
        <f t="shared" ca="1" si="6"/>
        <v/>
      </c>
      <c r="BM85" s="188"/>
      <c r="BN85" s="188"/>
      <c r="BO85" s="188"/>
      <c r="BP85" s="188"/>
      <c r="BQ85" s="188"/>
      <c r="BR85" s="188"/>
      <c r="BS85" s="188"/>
      <c r="BT85" s="188"/>
      <c r="BU85" s="188"/>
      <c r="BV85" s="188"/>
      <c r="BW85" s="188"/>
      <c r="BX85" s="188"/>
      <c r="BY85" s="188"/>
      <c r="BZ85" s="188"/>
      <c r="CA85" s="188"/>
      <c r="CB85" s="188"/>
      <c r="CC85" s="188"/>
      <c r="CD85" s="188"/>
      <c r="CE85" s="188"/>
      <c r="CF85" s="188"/>
      <c r="CG85" s="188"/>
      <c r="CH85" s="188"/>
      <c r="CI85" s="188"/>
      <c r="CJ85" s="188"/>
      <c r="CK85" s="188"/>
      <c r="CL85" s="95"/>
      <c r="CM85" s="95"/>
      <c r="CN85" s="95"/>
      <c r="CO85" s="95"/>
      <c r="CP85" s="95"/>
      <c r="CQ85" s="95"/>
      <c r="CR85" s="95"/>
    </row>
    <row r="86" spans="1:111" s="226" customFormat="1" ht="15" customHeight="1">
      <c r="A86" s="218"/>
      <c r="B86" s="219"/>
      <c r="C86" s="219"/>
      <c r="D86" s="219"/>
      <c r="E86" s="323"/>
      <c r="F86" s="342"/>
      <c r="G86" s="342"/>
      <c r="H86" s="342"/>
      <c r="I86" s="342"/>
      <c r="J86" s="342"/>
      <c r="K86" s="342"/>
      <c r="L86" s="324"/>
      <c r="M86" s="219"/>
      <c r="N86" s="333" t="s">
        <v>449</v>
      </c>
      <c r="O86" s="334"/>
      <c r="P86" s="334"/>
      <c r="Q86" s="334"/>
      <c r="R86" s="334"/>
      <c r="S86" s="334"/>
      <c r="T86" s="334"/>
      <c r="U86" s="334"/>
      <c r="V86" s="334"/>
      <c r="W86" s="334"/>
      <c r="X86" s="334"/>
      <c r="Y86" s="334"/>
      <c r="Z86" s="334"/>
      <c r="AA86" s="333" t="s">
        <v>417</v>
      </c>
      <c r="AB86" s="334"/>
      <c r="AC86" s="239"/>
      <c r="AD86" s="330"/>
      <c r="AE86" s="334"/>
      <c r="AF86" s="334"/>
      <c r="AG86" s="334"/>
      <c r="AH86" s="334"/>
      <c r="AI86" s="334"/>
      <c r="AJ86" s="334"/>
      <c r="AK86" s="334"/>
      <c r="AL86" s="334"/>
      <c r="AM86" s="334"/>
      <c r="AN86" s="334"/>
      <c r="AO86" s="334"/>
      <c r="AP86" s="334"/>
      <c r="AQ86" s="73"/>
      <c r="AR86" s="219"/>
      <c r="AS86" s="219"/>
      <c r="AT86" s="219"/>
      <c r="AU86" s="219"/>
      <c r="AV86" s="219"/>
      <c r="AW86" s="219"/>
      <c r="AX86" s="212"/>
      <c r="AY86" s="40"/>
      <c r="BA86" s="80">
        <f t="shared" si="9"/>
        <v>4</v>
      </c>
      <c r="BB86" s="80">
        <f t="shared" si="11"/>
        <v>2</v>
      </c>
      <c r="BC86" s="80">
        <f t="shared" si="11"/>
        <v>1</v>
      </c>
      <c r="BD86" s="80"/>
      <c r="BE86" s="80"/>
      <c r="BF86" s="188"/>
      <c r="BG86" s="563" t="str">
        <f t="shared" ca="1" si="1"/>
        <v/>
      </c>
      <c r="BH86" s="564" t="str">
        <f t="shared" ca="1" si="2"/>
        <v/>
      </c>
      <c r="BI86" s="564" t="str">
        <f t="shared" ca="1" si="3"/>
        <v/>
      </c>
      <c r="BJ86" s="564" t="str">
        <f t="shared" ca="1" si="4"/>
        <v/>
      </c>
      <c r="BK86" s="564" t="str">
        <f t="shared" ca="1" si="5"/>
        <v/>
      </c>
      <c r="BL86" s="565" t="str">
        <f t="shared" ca="1" si="6"/>
        <v/>
      </c>
      <c r="BM86" s="188"/>
      <c r="BN86" s="188"/>
      <c r="BO86" s="188"/>
      <c r="BP86" s="188"/>
      <c r="BQ86" s="188"/>
      <c r="BR86" s="188"/>
      <c r="BS86" s="188"/>
      <c r="BT86" s="188"/>
      <c r="BU86" s="188"/>
      <c r="BV86" s="188"/>
      <c r="BW86" s="188"/>
      <c r="BX86" s="188"/>
      <c r="BY86" s="188"/>
      <c r="BZ86" s="188"/>
      <c r="CA86" s="188"/>
      <c r="CB86" s="188"/>
      <c r="CC86" s="188"/>
      <c r="CD86" s="188"/>
      <c r="CE86" s="188"/>
      <c r="CF86" s="188"/>
      <c r="CG86" s="188"/>
      <c r="CH86" s="188"/>
      <c r="CI86" s="188"/>
      <c r="CJ86" s="188"/>
      <c r="CK86" s="188"/>
    </row>
    <row r="87" spans="1:111" s="226" customFormat="1" ht="15" customHeight="1">
      <c r="A87" s="218"/>
      <c r="B87" s="219"/>
      <c r="C87" s="219"/>
      <c r="D87" s="219"/>
      <c r="E87" s="323"/>
      <c r="F87" s="342"/>
      <c r="G87" s="342"/>
      <c r="H87" s="342"/>
      <c r="I87" s="342"/>
      <c r="J87" s="342"/>
      <c r="K87" s="342"/>
      <c r="L87" s="324"/>
      <c r="M87" s="219"/>
      <c r="N87" s="333" t="s">
        <v>450</v>
      </c>
      <c r="O87" s="334"/>
      <c r="P87" s="334"/>
      <c r="Q87" s="334"/>
      <c r="R87" s="334"/>
      <c r="S87" s="334"/>
      <c r="T87" s="334"/>
      <c r="U87" s="334"/>
      <c r="V87" s="334"/>
      <c r="W87" s="334"/>
      <c r="X87" s="334"/>
      <c r="Y87" s="334"/>
      <c r="Z87" s="334"/>
      <c r="AA87" s="333" t="s">
        <v>418</v>
      </c>
      <c r="AB87" s="334"/>
      <c r="AC87" s="239"/>
      <c r="AD87" s="330"/>
      <c r="AE87" s="334"/>
      <c r="AF87" s="334"/>
      <c r="AG87" s="334"/>
      <c r="AH87" s="334"/>
      <c r="AI87" s="334"/>
      <c r="AJ87" s="334"/>
      <c r="AK87" s="334"/>
      <c r="AL87" s="334"/>
      <c r="AM87" s="334"/>
      <c r="AN87" s="334"/>
      <c r="AO87" s="334"/>
      <c r="AP87" s="334"/>
      <c r="AQ87" s="73"/>
      <c r="AR87" s="219"/>
      <c r="AS87" s="219"/>
      <c r="AT87" s="219"/>
      <c r="AU87" s="219"/>
      <c r="AV87" s="219"/>
      <c r="AW87" s="219"/>
      <c r="AX87" s="212"/>
      <c r="AY87" s="40"/>
      <c r="BA87" s="80">
        <f t="shared" si="9"/>
        <v>4</v>
      </c>
      <c r="BB87" s="80">
        <f t="shared" si="11"/>
        <v>2</v>
      </c>
      <c r="BC87" s="80">
        <f t="shared" si="11"/>
        <v>1</v>
      </c>
      <c r="BD87" s="80"/>
      <c r="BE87" s="80"/>
      <c r="BF87" s="188"/>
      <c r="BG87" s="563" t="str">
        <f t="shared" ca="1" si="1"/>
        <v/>
      </c>
      <c r="BH87" s="564" t="str">
        <f t="shared" ca="1" si="2"/>
        <v/>
      </c>
      <c r="BI87" s="564" t="str">
        <f t="shared" ca="1" si="3"/>
        <v/>
      </c>
      <c r="BJ87" s="564" t="str">
        <f t="shared" ca="1" si="4"/>
        <v/>
      </c>
      <c r="BK87" s="564" t="str">
        <f t="shared" ca="1" si="5"/>
        <v/>
      </c>
      <c r="BL87" s="565" t="str">
        <f t="shared" ca="1" si="6"/>
        <v/>
      </c>
      <c r="BM87" s="188"/>
      <c r="BN87" s="188"/>
      <c r="BO87" s="188"/>
      <c r="BP87" s="188"/>
      <c r="BQ87" s="188"/>
      <c r="BR87" s="188"/>
      <c r="BS87" s="188"/>
      <c r="BT87" s="188"/>
      <c r="BU87" s="188"/>
      <c r="BV87" s="188"/>
      <c r="BW87" s="188"/>
      <c r="BX87" s="188"/>
      <c r="BY87" s="188"/>
      <c r="BZ87" s="188"/>
      <c r="CA87" s="188"/>
      <c r="CB87" s="188"/>
      <c r="CC87" s="188"/>
      <c r="CD87" s="188"/>
      <c r="CE87" s="188"/>
      <c r="CF87" s="188"/>
      <c r="CG87" s="188"/>
      <c r="CH87" s="188"/>
      <c r="CI87" s="188"/>
      <c r="CJ87" s="188"/>
      <c r="CK87" s="188"/>
    </row>
    <row r="88" spans="1:111" s="226" customFormat="1" ht="15" customHeight="1">
      <c r="A88" s="218"/>
      <c r="B88" s="219"/>
      <c r="C88" s="219"/>
      <c r="D88" s="219"/>
      <c r="E88" s="323"/>
      <c r="F88" s="342"/>
      <c r="G88" s="342"/>
      <c r="H88" s="342"/>
      <c r="I88" s="342"/>
      <c r="J88" s="342"/>
      <c r="K88" s="342"/>
      <c r="L88" s="324"/>
      <c r="M88" s="219"/>
      <c r="N88" s="333" t="s">
        <v>451</v>
      </c>
      <c r="O88" s="334"/>
      <c r="P88" s="334"/>
      <c r="Q88" s="334"/>
      <c r="R88" s="334"/>
      <c r="S88" s="334"/>
      <c r="T88" s="334"/>
      <c r="U88" s="334"/>
      <c r="V88" s="334"/>
      <c r="W88" s="334"/>
      <c r="X88" s="334"/>
      <c r="Y88" s="334"/>
      <c r="Z88" s="334"/>
      <c r="AA88" s="134" t="s">
        <v>414</v>
      </c>
      <c r="AB88" s="334"/>
      <c r="AC88" s="239"/>
      <c r="AD88" s="330"/>
      <c r="AE88" s="334"/>
      <c r="AF88" s="334"/>
      <c r="AG88" s="334"/>
      <c r="AH88" s="334"/>
      <c r="AI88" s="334"/>
      <c r="AJ88" s="334"/>
      <c r="AK88" s="334"/>
      <c r="AL88" s="334"/>
      <c r="AM88" s="334"/>
      <c r="AN88" s="334"/>
      <c r="AO88" s="334"/>
      <c r="AP88" s="334"/>
      <c r="AQ88" s="73"/>
      <c r="AR88" s="219"/>
      <c r="AS88" s="219"/>
      <c r="AT88" s="219"/>
      <c r="AU88" s="219"/>
      <c r="AV88" s="219"/>
      <c r="AW88" s="219"/>
      <c r="AX88" s="212"/>
      <c r="AY88" s="40"/>
      <c r="BA88" s="80">
        <f t="shared" si="9"/>
        <v>4</v>
      </c>
      <c r="BB88" s="80">
        <f t="shared" si="11"/>
        <v>2</v>
      </c>
      <c r="BC88" s="80">
        <f t="shared" si="11"/>
        <v>1</v>
      </c>
      <c r="BD88" s="80"/>
      <c r="BE88" s="80"/>
      <c r="BF88" s="188"/>
      <c r="BG88" s="563" t="str">
        <f t="shared" ca="1" si="1"/>
        <v/>
      </c>
      <c r="BH88" s="564" t="str">
        <f t="shared" ca="1" si="2"/>
        <v/>
      </c>
      <c r="BI88" s="564" t="str">
        <f t="shared" ca="1" si="3"/>
        <v/>
      </c>
      <c r="BJ88" s="564" t="str">
        <f t="shared" ca="1" si="4"/>
        <v/>
      </c>
      <c r="BK88" s="564" t="str">
        <f t="shared" ca="1" si="5"/>
        <v/>
      </c>
      <c r="BL88" s="565" t="str">
        <f t="shared" ca="1" si="6"/>
        <v/>
      </c>
      <c r="BM88" s="188"/>
      <c r="BN88" s="188"/>
      <c r="BO88" s="188"/>
      <c r="BP88" s="188"/>
      <c r="BQ88" s="188"/>
      <c r="BR88" s="188"/>
      <c r="BS88" s="188"/>
      <c r="BT88" s="188"/>
      <c r="BU88" s="188"/>
      <c r="BV88" s="188"/>
      <c r="BW88" s="188"/>
      <c r="BX88" s="188"/>
      <c r="BY88" s="188"/>
      <c r="BZ88" s="188"/>
      <c r="CA88" s="188"/>
      <c r="CB88" s="188"/>
      <c r="CC88" s="95"/>
      <c r="CD88" s="95"/>
      <c r="CE88" s="95"/>
      <c r="CF88" s="95"/>
      <c r="CG88" s="95"/>
      <c r="CH88" s="95"/>
      <c r="CI88" s="95"/>
      <c r="CJ88" s="95"/>
      <c r="CK88" s="95"/>
      <c r="CS88" s="87"/>
      <c r="CT88" s="87"/>
      <c r="CU88" s="87"/>
    </row>
    <row r="89" spans="1:111" s="226" customFormat="1" ht="15" customHeight="1">
      <c r="A89" s="218"/>
      <c r="B89" s="219"/>
      <c r="C89" s="219"/>
      <c r="D89" s="219"/>
      <c r="E89" s="323"/>
      <c r="F89" s="342"/>
      <c r="G89" s="342"/>
      <c r="H89" s="342"/>
      <c r="I89" s="342"/>
      <c r="J89" s="342"/>
      <c r="K89" s="342"/>
      <c r="L89" s="324"/>
      <c r="M89" s="219"/>
      <c r="N89" s="159" t="s">
        <v>452</v>
      </c>
      <c r="O89" s="66"/>
      <c r="P89" s="66"/>
      <c r="Q89" s="66"/>
      <c r="R89" s="66"/>
      <c r="S89" s="66"/>
      <c r="T89" s="66"/>
      <c r="U89" s="66"/>
      <c r="V89" s="66"/>
      <c r="W89" s="66"/>
      <c r="X89" s="66"/>
      <c r="Y89" s="66"/>
      <c r="Z89" s="66"/>
      <c r="AA89" s="135" t="s">
        <v>419</v>
      </c>
      <c r="AB89" s="66"/>
      <c r="AC89" s="165"/>
      <c r="AD89" s="331"/>
      <c r="AE89" s="66"/>
      <c r="AF89" s="66"/>
      <c r="AG89" s="66"/>
      <c r="AH89" s="66"/>
      <c r="AI89" s="66"/>
      <c r="AJ89" s="66"/>
      <c r="AK89" s="66"/>
      <c r="AL89" s="66"/>
      <c r="AM89" s="66"/>
      <c r="AN89" s="66"/>
      <c r="AO89" s="66"/>
      <c r="AP89" s="66"/>
      <c r="AQ89" s="74"/>
      <c r="AR89" s="219"/>
      <c r="AS89" s="219"/>
      <c r="AT89" s="219"/>
      <c r="AU89" s="219"/>
      <c r="AV89" s="219"/>
      <c r="AW89" s="219"/>
      <c r="AX89" s="212"/>
      <c r="AY89" s="40"/>
      <c r="BA89" s="80">
        <f t="shared" si="9"/>
        <v>4</v>
      </c>
      <c r="BB89" s="80">
        <f t="shared" si="11"/>
        <v>2</v>
      </c>
      <c r="BC89" s="80">
        <f t="shared" si="11"/>
        <v>1</v>
      </c>
      <c r="BD89" s="80"/>
      <c r="BE89" s="80"/>
      <c r="BF89" s="188"/>
      <c r="BG89" s="563" t="str">
        <f t="shared" ca="1" si="1"/>
        <v/>
      </c>
      <c r="BH89" s="564" t="str">
        <f t="shared" ca="1" si="2"/>
        <v/>
      </c>
      <c r="BI89" s="564" t="str">
        <f t="shared" ca="1" si="3"/>
        <v/>
      </c>
      <c r="BJ89" s="564" t="str">
        <f t="shared" ca="1" si="4"/>
        <v/>
      </c>
      <c r="BK89" s="564" t="str">
        <f t="shared" ca="1" si="5"/>
        <v/>
      </c>
      <c r="BL89" s="565" t="str">
        <f t="shared" ca="1" si="6"/>
        <v/>
      </c>
      <c r="BM89" s="188"/>
      <c r="BN89" s="188"/>
      <c r="BO89" s="188"/>
      <c r="BP89" s="188"/>
      <c r="BQ89" s="188"/>
      <c r="BR89" s="188"/>
      <c r="BS89" s="188"/>
      <c r="BT89" s="188"/>
      <c r="BU89" s="188"/>
      <c r="BV89" s="188"/>
      <c r="BW89" s="188"/>
      <c r="BX89" s="188"/>
      <c r="BY89" s="188"/>
      <c r="BZ89" s="188"/>
      <c r="CA89" s="188"/>
      <c r="CB89" s="95"/>
      <c r="DD89" s="87"/>
      <c r="DE89" s="87"/>
    </row>
    <row r="90" spans="1:111" s="226" customFormat="1" ht="15" customHeight="1">
      <c r="A90" s="218"/>
      <c r="B90" s="219"/>
      <c r="C90" s="219"/>
      <c r="D90" s="219"/>
      <c r="E90" s="325"/>
      <c r="F90" s="326"/>
      <c r="G90" s="326"/>
      <c r="H90" s="326"/>
      <c r="I90" s="326"/>
      <c r="J90" s="326"/>
      <c r="K90" s="326"/>
      <c r="L90" s="327"/>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13"/>
      <c r="AT90" s="213"/>
      <c r="AU90" s="213"/>
      <c r="AV90" s="213"/>
      <c r="AW90" s="213"/>
      <c r="AX90" s="214"/>
      <c r="AY90" s="40"/>
      <c r="BA90" s="80">
        <f t="shared" si="9"/>
        <v>4</v>
      </c>
      <c r="BB90" s="80">
        <f>BB89</f>
        <v>2</v>
      </c>
      <c r="BC90" s="136">
        <f>BC89+1</f>
        <v>2</v>
      </c>
      <c r="BF90" s="188"/>
      <c r="BG90" s="563" t="str">
        <f t="shared" ca="1" si="1"/>
        <v/>
      </c>
      <c r="BH90" s="564" t="str">
        <f t="shared" ca="1" si="2"/>
        <v/>
      </c>
      <c r="BI90" s="564" t="str">
        <f t="shared" ca="1" si="3"/>
        <v/>
      </c>
      <c r="BJ90" s="564" t="str">
        <f t="shared" ca="1" si="4"/>
        <v/>
      </c>
      <c r="BK90" s="564" t="str">
        <f t="shared" ca="1" si="5"/>
        <v/>
      </c>
      <c r="BL90" s="565" t="str">
        <f t="shared" ca="1" si="6"/>
        <v/>
      </c>
      <c r="BM90" s="188"/>
      <c r="BN90" s="188"/>
      <c r="BO90" s="188"/>
      <c r="BP90" s="188"/>
      <c r="BQ90" s="188"/>
      <c r="BR90" s="188"/>
      <c r="BS90" s="188"/>
      <c r="BT90" s="188"/>
      <c r="BU90" s="188"/>
      <c r="BV90" s="188"/>
      <c r="BW90" s="188"/>
      <c r="BX90" s="188"/>
      <c r="BY90" s="188"/>
      <c r="BZ90" s="188"/>
      <c r="CA90" s="188"/>
      <c r="DC90" s="87"/>
    </row>
    <row r="91" spans="1:111" s="226" customFormat="1" ht="15" customHeight="1">
      <c r="A91" s="1764" t="str">
        <f>BA90&amp;"."&amp;BB90&amp;"."&amp;BC90</f>
        <v>4.2.2</v>
      </c>
      <c r="B91" s="1765"/>
      <c r="C91" s="1765"/>
      <c r="D91" s="1765"/>
      <c r="E91" s="318" t="str">
        <f>$BH$3&amp;"を実施する。"</f>
        <v>「6. メインマスタDB切断処理」を実施する。</v>
      </c>
      <c r="F91" s="219"/>
      <c r="G91" s="219"/>
      <c r="H91" s="219"/>
      <c r="I91" s="219"/>
      <c r="J91" s="219"/>
      <c r="K91" s="219"/>
      <c r="L91" s="219"/>
      <c r="M91" s="219"/>
      <c r="N91" s="219"/>
      <c r="O91" s="219"/>
      <c r="P91" s="219"/>
      <c r="Q91" s="219"/>
      <c r="R91" s="219"/>
      <c r="S91" s="219"/>
      <c r="T91" s="219"/>
      <c r="U91" s="219"/>
      <c r="V91" s="219"/>
      <c r="W91" s="219"/>
      <c r="X91" s="219"/>
      <c r="Y91" s="219"/>
      <c r="Z91" s="219"/>
      <c r="AA91" s="219"/>
      <c r="AB91" s="219"/>
      <c r="AC91" s="219"/>
      <c r="AD91" s="219"/>
      <c r="AE91" s="219"/>
      <c r="AF91" s="219"/>
      <c r="AG91" s="219"/>
      <c r="AH91" s="219"/>
      <c r="AI91" s="219"/>
      <c r="AJ91" s="219"/>
      <c r="AK91" s="219"/>
      <c r="AL91" s="219"/>
      <c r="AM91" s="219"/>
      <c r="AN91" s="219"/>
      <c r="AO91" s="219"/>
      <c r="AP91" s="219"/>
      <c r="AQ91" s="219"/>
      <c r="AR91" s="219"/>
      <c r="AS91" s="219"/>
      <c r="AT91" s="219"/>
      <c r="AU91" s="219"/>
      <c r="AV91" s="219"/>
      <c r="AW91" s="219"/>
      <c r="AX91" s="219"/>
      <c r="AY91" s="40"/>
      <c r="BA91" s="80">
        <f t="shared" si="9"/>
        <v>4</v>
      </c>
      <c r="BB91" s="136">
        <f>BB90+1</f>
        <v>3</v>
      </c>
      <c r="BC91" s="80"/>
      <c r="BF91" s="188"/>
      <c r="BG91" s="563" t="str">
        <f t="shared" ca="1" si="1"/>
        <v/>
      </c>
      <c r="BH91" s="564" t="str">
        <f t="shared" ca="1" si="2"/>
        <v/>
      </c>
      <c r="BI91" s="564" t="str">
        <f t="shared" ca="1" si="3"/>
        <v/>
      </c>
      <c r="BJ91" s="564" t="str">
        <f t="shared" ca="1" si="4"/>
        <v/>
      </c>
      <c r="BK91" s="564" t="str">
        <f t="shared" ca="1" si="5"/>
        <v/>
      </c>
      <c r="BL91" s="565" t="str">
        <f t="shared" ca="1" si="6"/>
        <v/>
      </c>
      <c r="BM91" s="188"/>
      <c r="BN91" s="188"/>
      <c r="BO91" s="188"/>
      <c r="BP91" s="188"/>
      <c r="BQ91" s="188"/>
      <c r="BR91" s="188"/>
      <c r="BS91" s="188"/>
      <c r="BT91" s="188"/>
      <c r="BU91" s="188"/>
      <c r="BV91" s="188"/>
      <c r="BW91" s="188"/>
      <c r="BX91" s="188"/>
      <c r="BY91" s="188"/>
      <c r="BZ91" s="188"/>
      <c r="CA91" s="188"/>
      <c r="CV91" s="87"/>
      <c r="CW91" s="87"/>
      <c r="CX91" s="87"/>
      <c r="CY91" s="87"/>
      <c r="CZ91" s="87"/>
      <c r="DA91" s="87"/>
      <c r="DB91" s="87"/>
    </row>
    <row r="92" spans="1:111" s="226" customFormat="1" ht="15" customHeight="1">
      <c r="A92" s="1764" t="str">
        <f>BA91&amp;"."&amp;BB91</f>
        <v>4.3</v>
      </c>
      <c r="B92" s="1765"/>
      <c r="C92" s="1765"/>
      <c r="D92" s="318" t="s">
        <v>420</v>
      </c>
      <c r="E92" s="219"/>
      <c r="F92" s="219"/>
      <c r="G92" s="219"/>
      <c r="H92" s="222"/>
      <c r="I92" s="219"/>
      <c r="J92" s="345"/>
      <c r="K92" s="345"/>
      <c r="L92" s="345"/>
      <c r="M92" s="345"/>
      <c r="N92" s="345"/>
      <c r="O92" s="345"/>
      <c r="P92" s="345"/>
      <c r="Q92" s="345"/>
      <c r="R92" s="345"/>
      <c r="S92" s="345"/>
      <c r="T92" s="345"/>
      <c r="U92" s="345"/>
      <c r="V92" s="345"/>
      <c r="W92" s="345"/>
      <c r="X92" s="345"/>
      <c r="Y92" s="345"/>
      <c r="Z92" s="345"/>
      <c r="AA92" s="345"/>
      <c r="AB92" s="345"/>
      <c r="AC92" s="345"/>
      <c r="AD92" s="345"/>
      <c r="AE92" s="345"/>
      <c r="AF92" s="345"/>
      <c r="AG92" s="345"/>
      <c r="AH92" s="345"/>
      <c r="AI92" s="345"/>
      <c r="AJ92" s="345"/>
      <c r="AK92" s="345"/>
      <c r="AL92" s="345"/>
      <c r="AM92" s="345"/>
      <c r="AN92" s="345"/>
      <c r="AO92" s="345"/>
      <c r="AP92" s="345"/>
      <c r="AQ92" s="345"/>
      <c r="AR92" s="345"/>
      <c r="AS92" s="345"/>
      <c r="AT92" s="345"/>
      <c r="AU92" s="345"/>
      <c r="AV92" s="345"/>
      <c r="AW92" s="345"/>
      <c r="AX92" s="345"/>
      <c r="AY92" s="156"/>
      <c r="BA92" s="80">
        <f t="shared" ref="BA92:BC99" si="12">BA91</f>
        <v>4</v>
      </c>
      <c r="BB92" s="80">
        <f t="shared" si="12"/>
        <v>3</v>
      </c>
      <c r="BC92" s="136">
        <f>BC91+1</f>
        <v>1</v>
      </c>
      <c r="BF92" s="188"/>
      <c r="BG92" s="563" t="str">
        <f t="shared" ca="1" si="1"/>
        <v/>
      </c>
      <c r="BH92" s="564" t="str">
        <f t="shared" ca="1" si="2"/>
        <v/>
      </c>
      <c r="BI92" s="564" t="str">
        <f t="shared" ca="1" si="3"/>
        <v/>
      </c>
      <c r="BJ92" s="564" t="str">
        <f t="shared" ca="1" si="4"/>
        <v/>
      </c>
      <c r="BK92" s="564" t="str">
        <f t="shared" ca="1" si="5"/>
        <v/>
      </c>
      <c r="BL92" s="565" t="str">
        <f t="shared" ca="1" si="6"/>
        <v/>
      </c>
      <c r="BM92" s="188"/>
      <c r="BN92" s="188"/>
      <c r="BO92" s="188"/>
      <c r="BP92" s="188"/>
      <c r="BQ92" s="188"/>
      <c r="BR92" s="95"/>
      <c r="BS92" s="95"/>
      <c r="BT92" s="95"/>
      <c r="BU92" s="95"/>
      <c r="BV92" s="95"/>
      <c r="BW92" s="95"/>
      <c r="BX92" s="95"/>
      <c r="BY92" s="95"/>
      <c r="BZ92" s="95"/>
      <c r="CA92" s="95"/>
    </row>
    <row r="93" spans="1:111" s="226" customFormat="1" ht="15" customHeight="1">
      <c r="A93" s="1764" t="str">
        <f>BA92&amp;"."&amp;BB92&amp;"."&amp;BC92</f>
        <v>4.3.1</v>
      </c>
      <c r="B93" s="1765"/>
      <c r="C93" s="1765"/>
      <c r="D93" s="1765"/>
      <c r="E93" s="236" t="s">
        <v>421</v>
      </c>
      <c r="F93" s="219"/>
      <c r="G93" s="219"/>
      <c r="H93" s="222"/>
      <c r="I93" s="219"/>
      <c r="J93" s="345"/>
      <c r="K93" s="345"/>
      <c r="L93" s="345"/>
      <c r="M93" s="345"/>
      <c r="N93" s="345"/>
      <c r="O93" s="345"/>
      <c r="P93" s="345"/>
      <c r="Q93" s="345"/>
      <c r="R93" s="345"/>
      <c r="S93" s="345"/>
      <c r="T93" s="345"/>
      <c r="U93" s="345"/>
      <c r="V93" s="345"/>
      <c r="W93" s="345"/>
      <c r="X93" s="345"/>
      <c r="Y93" s="345"/>
      <c r="Z93" s="345"/>
      <c r="AA93" s="345"/>
      <c r="AB93" s="345"/>
      <c r="AC93" s="345"/>
      <c r="AD93" s="345"/>
      <c r="AE93" s="345"/>
      <c r="AF93" s="345"/>
      <c r="AG93" s="345"/>
      <c r="AH93" s="345"/>
      <c r="AI93" s="345"/>
      <c r="AJ93" s="345"/>
      <c r="AK93" s="345"/>
      <c r="AL93" s="345"/>
      <c r="AM93" s="345"/>
      <c r="AN93" s="345"/>
      <c r="AO93" s="345"/>
      <c r="AP93" s="345"/>
      <c r="AQ93" s="345"/>
      <c r="AR93" s="345"/>
      <c r="AS93" s="345"/>
      <c r="AT93" s="345"/>
      <c r="AU93" s="345"/>
      <c r="AV93" s="345"/>
      <c r="AW93" s="345"/>
      <c r="AX93" s="345"/>
      <c r="AY93" s="156"/>
      <c r="BA93" s="80">
        <f t="shared" si="12"/>
        <v>4</v>
      </c>
      <c r="BB93" s="80">
        <f t="shared" si="12"/>
        <v>3</v>
      </c>
      <c r="BC93" s="80">
        <f t="shared" si="12"/>
        <v>1</v>
      </c>
      <c r="BD93" s="80"/>
      <c r="BF93" s="188"/>
      <c r="BG93" s="563" t="str">
        <f t="shared" ca="1" si="1"/>
        <v/>
      </c>
      <c r="BH93" s="564" t="str">
        <f t="shared" ca="1" si="2"/>
        <v/>
      </c>
      <c r="BI93" s="564" t="str">
        <f t="shared" ca="1" si="3"/>
        <v/>
      </c>
      <c r="BJ93" s="564" t="str">
        <f t="shared" ca="1" si="4"/>
        <v/>
      </c>
      <c r="BK93" s="564" t="str">
        <f t="shared" ca="1" si="5"/>
        <v/>
      </c>
      <c r="BL93" s="565" t="str">
        <f t="shared" ca="1" si="6"/>
        <v/>
      </c>
      <c r="BM93" s="188"/>
      <c r="BN93" s="188"/>
      <c r="BO93" s="188"/>
      <c r="BP93" s="188"/>
      <c r="BQ93" s="188"/>
    </row>
    <row r="94" spans="1:111" s="226" customFormat="1" ht="15" customHeight="1">
      <c r="A94" s="218"/>
      <c r="B94" s="219"/>
      <c r="C94" s="219"/>
      <c r="D94" s="219"/>
      <c r="E94" s="1781" t="s">
        <v>150</v>
      </c>
      <c r="F94" s="1782"/>
      <c r="G94" s="1782"/>
      <c r="H94" s="1782"/>
      <c r="I94" s="1782"/>
      <c r="J94" s="1782"/>
      <c r="K94" s="1782"/>
      <c r="L94" s="1783"/>
      <c r="M94" s="341" t="s">
        <v>153</v>
      </c>
      <c r="N94" s="341"/>
      <c r="O94" s="341"/>
      <c r="P94" s="341"/>
      <c r="Q94" s="341"/>
      <c r="R94" s="341"/>
      <c r="S94" s="341"/>
      <c r="T94" s="341"/>
      <c r="U94" s="341"/>
      <c r="V94" s="341"/>
      <c r="W94" s="341"/>
      <c r="X94" s="341"/>
      <c r="Y94" s="341"/>
      <c r="Z94" s="341"/>
      <c r="AA94" s="341"/>
      <c r="AB94" s="341"/>
      <c r="AC94" s="341"/>
      <c r="AD94" s="341"/>
      <c r="AE94" s="341"/>
      <c r="AF94" s="341"/>
      <c r="AG94" s="341"/>
      <c r="AH94" s="341"/>
      <c r="AI94" s="341"/>
      <c r="AJ94" s="341"/>
      <c r="AK94" s="341"/>
      <c r="AL94" s="341"/>
      <c r="AM94" s="341"/>
      <c r="AN94" s="341"/>
      <c r="AO94" s="341"/>
      <c r="AP94" s="341"/>
      <c r="AQ94" s="341"/>
      <c r="AR94" s="341"/>
      <c r="AS94" s="341"/>
      <c r="AT94" s="341"/>
      <c r="AU94" s="341"/>
      <c r="AV94" s="341"/>
      <c r="AW94" s="341"/>
      <c r="AX94" s="72"/>
      <c r="AY94" s="40"/>
      <c r="BA94" s="80">
        <f t="shared" si="12"/>
        <v>4</v>
      </c>
      <c r="BB94" s="80">
        <f t="shared" si="12"/>
        <v>3</v>
      </c>
      <c r="BC94" s="80">
        <f t="shared" si="12"/>
        <v>1</v>
      </c>
      <c r="BD94" s="80"/>
      <c r="BF94" s="188"/>
      <c r="BG94" s="563" t="str">
        <f t="shared" ca="1" si="1"/>
        <v/>
      </c>
      <c r="BH94" s="564" t="str">
        <f t="shared" ca="1" si="2"/>
        <v/>
      </c>
      <c r="BI94" s="564" t="str">
        <f t="shared" ca="1" si="3"/>
        <v/>
      </c>
      <c r="BJ94" s="564" t="str">
        <f t="shared" ca="1" si="4"/>
        <v/>
      </c>
      <c r="BK94" s="564" t="str">
        <f t="shared" ca="1" si="5"/>
        <v/>
      </c>
      <c r="BL94" s="565" t="str">
        <f t="shared" ca="1" si="6"/>
        <v/>
      </c>
      <c r="BM94" s="188"/>
      <c r="BN94" s="188"/>
      <c r="BO94" s="188"/>
      <c r="BP94" s="188"/>
      <c r="BQ94" s="188"/>
    </row>
    <row r="95" spans="1:111" s="226" customFormat="1" ht="15" customHeight="1">
      <c r="A95" s="218"/>
      <c r="B95" s="219"/>
      <c r="C95" s="219"/>
      <c r="D95" s="219"/>
      <c r="E95" s="1784" t="s">
        <v>151</v>
      </c>
      <c r="F95" s="1785"/>
      <c r="G95" s="1785"/>
      <c r="H95" s="1785"/>
      <c r="I95" s="1785"/>
      <c r="J95" s="1785"/>
      <c r="K95" s="1785"/>
      <c r="L95" s="1786"/>
      <c r="M95" s="339" t="s">
        <v>422</v>
      </c>
      <c r="N95" s="339"/>
      <c r="O95" s="339"/>
      <c r="P95" s="339"/>
      <c r="Q95" s="339"/>
      <c r="R95" s="339"/>
      <c r="S95" s="339"/>
      <c r="T95" s="339"/>
      <c r="U95" s="339"/>
      <c r="V95" s="339"/>
      <c r="W95" s="339"/>
      <c r="X95" s="339"/>
      <c r="Y95" s="339"/>
      <c r="Z95" s="339"/>
      <c r="AA95" s="339"/>
      <c r="AB95" s="339"/>
      <c r="AC95" s="339"/>
      <c r="AD95" s="339"/>
      <c r="AE95" s="339"/>
      <c r="AF95" s="339"/>
      <c r="AG95" s="339"/>
      <c r="AH95" s="339"/>
      <c r="AI95" s="339"/>
      <c r="AJ95" s="339"/>
      <c r="AK95" s="339"/>
      <c r="AL95" s="339"/>
      <c r="AM95" s="339"/>
      <c r="AN95" s="339"/>
      <c r="AO95" s="339"/>
      <c r="AP95" s="339"/>
      <c r="AQ95" s="339"/>
      <c r="AR95" s="339"/>
      <c r="AS95" s="339"/>
      <c r="AT95" s="339"/>
      <c r="AU95" s="339"/>
      <c r="AV95" s="339"/>
      <c r="AW95" s="339"/>
      <c r="AX95" s="158"/>
      <c r="AY95" s="40"/>
      <c r="BA95" s="80">
        <f t="shared" si="12"/>
        <v>4</v>
      </c>
      <c r="BB95" s="80">
        <f t="shared" si="12"/>
        <v>3</v>
      </c>
      <c r="BC95" s="80">
        <f t="shared" si="12"/>
        <v>1</v>
      </c>
      <c r="BD95" s="80"/>
      <c r="BF95" s="188"/>
      <c r="BG95" s="563" t="str">
        <f t="shared" ca="1" si="1"/>
        <v/>
      </c>
      <c r="BH95" s="564" t="str">
        <f t="shared" ca="1" si="2"/>
        <v/>
      </c>
      <c r="BI95" s="564" t="str">
        <f t="shared" ca="1" si="3"/>
        <v/>
      </c>
      <c r="BJ95" s="564" t="str">
        <f t="shared" ca="1" si="4"/>
        <v/>
      </c>
      <c r="BK95" s="564" t="str">
        <f t="shared" ca="1" si="5"/>
        <v/>
      </c>
      <c r="BL95" s="565" t="str">
        <f t="shared" ca="1" si="6"/>
        <v/>
      </c>
      <c r="BM95" s="188"/>
      <c r="BN95" s="188"/>
      <c r="BO95" s="188"/>
      <c r="BP95" s="188"/>
      <c r="BQ95" s="188"/>
    </row>
    <row r="96" spans="1:111" ht="15" customHeight="1">
      <c r="A96" s="218"/>
      <c r="B96" s="219"/>
      <c r="C96" s="219"/>
      <c r="D96" s="219"/>
      <c r="E96" s="231"/>
      <c r="F96" s="328"/>
      <c r="G96" s="1841"/>
      <c r="H96" s="1841"/>
      <c r="I96" s="1841"/>
      <c r="J96" s="1841"/>
      <c r="K96" s="1841"/>
      <c r="L96" s="1842"/>
      <c r="M96" s="213" t="s">
        <v>155</v>
      </c>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13"/>
      <c r="AT96" s="213"/>
      <c r="AU96" s="213"/>
      <c r="AV96" s="213"/>
      <c r="AW96" s="213"/>
      <c r="AX96" s="214"/>
      <c r="AY96" s="40"/>
      <c r="BA96" s="136">
        <f>BA95+1</f>
        <v>5</v>
      </c>
      <c r="BG96" s="563" t="str">
        <f t="shared" ca="1" si="1"/>
        <v/>
      </c>
      <c r="BH96" s="564" t="str">
        <f t="shared" ca="1" si="2"/>
        <v/>
      </c>
      <c r="BI96" s="564" t="str">
        <f t="shared" ca="1" si="3"/>
        <v/>
      </c>
      <c r="BJ96" s="564" t="str">
        <f t="shared" ca="1" si="4"/>
        <v/>
      </c>
      <c r="BK96" s="564" t="str">
        <f t="shared" ca="1" si="5"/>
        <v/>
      </c>
      <c r="BL96" s="565" t="str">
        <f t="shared" ca="1" si="6"/>
        <v/>
      </c>
      <c r="BR96" s="226"/>
      <c r="BS96" s="226"/>
      <c r="BT96" s="226"/>
      <c r="BU96" s="226"/>
      <c r="BV96" s="226"/>
      <c r="BW96" s="226"/>
      <c r="BX96" s="226"/>
      <c r="BY96" s="226"/>
      <c r="BZ96" s="226"/>
      <c r="CA96" s="226"/>
      <c r="CB96" s="226"/>
      <c r="CC96" s="226"/>
      <c r="CD96" s="226"/>
      <c r="CE96" s="226"/>
      <c r="CF96" s="226"/>
      <c r="CG96" s="226"/>
      <c r="CH96" s="226"/>
      <c r="CI96" s="226"/>
      <c r="CJ96" s="226"/>
      <c r="CK96" s="226"/>
      <c r="CL96" s="226"/>
      <c r="CM96" s="226"/>
      <c r="CN96" s="226"/>
      <c r="CO96" s="226"/>
      <c r="CP96" s="226"/>
      <c r="CQ96" s="226"/>
      <c r="CR96" s="226"/>
      <c r="CS96" s="226"/>
      <c r="CT96" s="226"/>
      <c r="CU96" s="226"/>
      <c r="CV96" s="226"/>
      <c r="CW96" s="226"/>
      <c r="CX96" s="226"/>
      <c r="CY96" s="226"/>
      <c r="CZ96" s="226"/>
      <c r="DA96" s="226"/>
      <c r="DB96" s="226"/>
      <c r="DC96" s="226"/>
      <c r="DD96" s="226"/>
      <c r="DE96" s="226"/>
      <c r="DF96" s="226"/>
      <c r="DG96" s="226"/>
    </row>
    <row r="97" spans="1:111" s="226" customFormat="1" ht="15" customHeight="1">
      <c r="A97" s="1768" t="str">
        <f>BA96&amp;"."</f>
        <v>5.</v>
      </c>
      <c r="B97" s="1769"/>
      <c r="C97" s="354" t="s">
        <v>424</v>
      </c>
      <c r="D97" s="350"/>
      <c r="E97" s="350"/>
      <c r="F97" s="350"/>
      <c r="G97" s="350"/>
      <c r="H97" s="350"/>
      <c r="I97" s="350"/>
      <c r="J97" s="350"/>
      <c r="K97" s="350"/>
      <c r="L97" s="350"/>
      <c r="M97" s="350"/>
      <c r="N97" s="350"/>
      <c r="O97" s="350"/>
      <c r="P97" s="350"/>
      <c r="Q97" s="350"/>
      <c r="R97" s="350"/>
      <c r="S97" s="350"/>
      <c r="T97" s="350"/>
      <c r="U97" s="350"/>
      <c r="V97" s="350"/>
      <c r="W97" s="350"/>
      <c r="X97" s="350"/>
      <c r="Y97" s="350"/>
      <c r="Z97" s="350"/>
      <c r="AA97" s="350"/>
      <c r="AB97" s="350"/>
      <c r="AC97" s="350"/>
      <c r="AD97" s="350"/>
      <c r="AE97" s="350"/>
      <c r="AF97" s="350"/>
      <c r="AG97" s="350"/>
      <c r="AH97" s="350"/>
      <c r="AI97" s="350"/>
      <c r="AJ97" s="350"/>
      <c r="AK97" s="350"/>
      <c r="AL97" s="350"/>
      <c r="AM97" s="350"/>
      <c r="AN97" s="350"/>
      <c r="AO97" s="350"/>
      <c r="AP97" s="350"/>
      <c r="AQ97" s="350"/>
      <c r="AR97" s="350"/>
      <c r="AS97" s="350"/>
      <c r="AT97" s="350"/>
      <c r="AU97" s="350"/>
      <c r="AV97" s="350"/>
      <c r="AW97" s="350"/>
      <c r="AX97" s="350"/>
      <c r="AY97" s="89"/>
      <c r="BA97" s="80">
        <f t="shared" si="12"/>
        <v>5</v>
      </c>
      <c r="BB97" s="136">
        <f>BB96+1</f>
        <v>1</v>
      </c>
      <c r="BC97" s="80"/>
      <c r="BG97" s="563" t="str">
        <f t="shared" ca="1" si="1"/>
        <v/>
      </c>
      <c r="BH97" s="564" t="str">
        <f t="shared" ca="1" si="2"/>
        <v/>
      </c>
      <c r="BI97" s="564" t="str">
        <f t="shared" ca="1" si="3"/>
        <v/>
      </c>
      <c r="BJ97" s="564" t="str">
        <f t="shared" ca="1" si="4"/>
        <v/>
      </c>
      <c r="BK97" s="564" t="str">
        <f t="shared" ca="1" si="5"/>
        <v/>
      </c>
      <c r="BL97" s="565" t="str">
        <f t="shared" ca="1" si="6"/>
        <v/>
      </c>
      <c r="DF97" s="87"/>
      <c r="DG97" s="87"/>
    </row>
    <row r="98" spans="1:111" s="226" customFormat="1" ht="15" customHeight="1">
      <c r="A98" s="1764" t="str">
        <f>BA97&amp;"."&amp;BB97</f>
        <v>5.1</v>
      </c>
      <c r="B98" s="1765"/>
      <c r="C98" s="1765"/>
      <c r="D98" s="345" t="s">
        <v>425</v>
      </c>
      <c r="E98" s="219"/>
      <c r="F98" s="219"/>
      <c r="G98" s="219"/>
      <c r="H98" s="222"/>
      <c r="I98" s="219"/>
      <c r="J98" s="345"/>
      <c r="K98" s="345"/>
      <c r="L98" s="345"/>
      <c r="M98" s="345"/>
      <c r="N98" s="345"/>
      <c r="O98" s="345"/>
      <c r="P98" s="345"/>
      <c r="Q98" s="345"/>
      <c r="R98" s="345"/>
      <c r="S98" s="345"/>
      <c r="T98" s="345"/>
      <c r="U98" s="345"/>
      <c r="V98" s="345"/>
      <c r="W98" s="345"/>
      <c r="X98" s="345"/>
      <c r="Y98" s="345"/>
      <c r="Z98" s="345"/>
      <c r="AA98" s="345"/>
      <c r="AB98" s="345"/>
      <c r="AC98" s="345"/>
      <c r="AD98" s="345"/>
      <c r="AE98" s="345"/>
      <c r="AF98" s="345"/>
      <c r="AG98" s="345"/>
      <c r="AH98" s="345"/>
      <c r="AI98" s="345"/>
      <c r="AJ98" s="345"/>
      <c r="AK98" s="345"/>
      <c r="AL98" s="345"/>
      <c r="AM98" s="345"/>
      <c r="AN98" s="345"/>
      <c r="AO98" s="345"/>
      <c r="AP98" s="345"/>
      <c r="AQ98" s="345"/>
      <c r="AR98" s="345"/>
      <c r="AS98" s="345"/>
      <c r="AT98" s="345"/>
      <c r="AU98" s="345"/>
      <c r="AV98" s="345"/>
      <c r="AW98" s="345"/>
      <c r="AX98" s="345"/>
      <c r="AY98" s="156"/>
      <c r="BA98" s="80">
        <f t="shared" si="12"/>
        <v>5</v>
      </c>
      <c r="BB98" s="136">
        <f>BB97+1</f>
        <v>2</v>
      </c>
      <c r="BC98" s="80"/>
      <c r="BG98" s="563" t="str">
        <f t="shared" ca="1" si="1"/>
        <v/>
      </c>
      <c r="BH98" s="564" t="str">
        <f t="shared" ca="1" si="2"/>
        <v/>
      </c>
      <c r="BI98" s="564" t="str">
        <f t="shared" ca="1" si="3"/>
        <v/>
      </c>
      <c r="BJ98" s="564" t="str">
        <f t="shared" ca="1" si="4"/>
        <v/>
      </c>
      <c r="BK98" s="564" t="str">
        <f t="shared" ca="1" si="5"/>
        <v/>
      </c>
      <c r="BL98" s="565" t="str">
        <f t="shared" ca="1" si="6"/>
        <v/>
      </c>
    </row>
    <row r="99" spans="1:111" s="226" customFormat="1" ht="15" customHeight="1">
      <c r="A99" s="1764" t="str">
        <f>BA98&amp;"."&amp;BB98</f>
        <v>5.2</v>
      </c>
      <c r="B99" s="1765"/>
      <c r="C99" s="1765"/>
      <c r="D99" s="345" t="s">
        <v>157</v>
      </c>
      <c r="E99" s="219"/>
      <c r="F99" s="219"/>
      <c r="G99" s="219"/>
      <c r="H99" s="222"/>
      <c r="I99" s="219"/>
      <c r="J99" s="345"/>
      <c r="K99" s="345"/>
      <c r="L99" s="345"/>
      <c r="M99" s="345"/>
      <c r="N99" s="345"/>
      <c r="O99" s="345"/>
      <c r="P99" s="345"/>
      <c r="Q99" s="345"/>
      <c r="R99" s="345"/>
      <c r="S99" s="345"/>
      <c r="T99" s="345"/>
      <c r="U99" s="345"/>
      <c r="V99" s="345"/>
      <c r="W99" s="345"/>
      <c r="X99" s="345"/>
      <c r="Y99" s="345"/>
      <c r="Z99" s="345"/>
      <c r="AA99" s="345"/>
      <c r="AB99" s="345"/>
      <c r="AC99" s="345"/>
      <c r="AD99" s="345"/>
      <c r="AE99" s="345"/>
      <c r="AF99" s="345"/>
      <c r="AG99" s="345"/>
      <c r="AH99" s="345"/>
      <c r="AI99" s="345"/>
      <c r="AJ99" s="345"/>
      <c r="AK99" s="345"/>
      <c r="AL99" s="345"/>
      <c r="AM99" s="345"/>
      <c r="AN99" s="345"/>
      <c r="AO99" s="345"/>
      <c r="AP99" s="345"/>
      <c r="AQ99" s="345"/>
      <c r="AR99" s="345"/>
      <c r="AS99" s="345"/>
      <c r="AT99" s="345"/>
      <c r="AU99" s="345"/>
      <c r="AV99" s="345"/>
      <c r="AW99" s="345"/>
      <c r="AX99" s="345"/>
      <c r="AY99" s="156"/>
      <c r="BA99" s="80">
        <f t="shared" si="12"/>
        <v>5</v>
      </c>
      <c r="BB99" s="80">
        <f t="shared" si="12"/>
        <v>2</v>
      </c>
      <c r="BC99" s="136">
        <f>BC98+1</f>
        <v>1</v>
      </c>
      <c r="BD99" s="80"/>
      <c r="BG99" s="563" t="str">
        <f t="shared" ca="1" si="1"/>
        <v/>
      </c>
      <c r="BH99" s="564" t="str">
        <f t="shared" ca="1" si="2"/>
        <v/>
      </c>
      <c r="BI99" s="564" t="str">
        <f t="shared" ca="1" si="3"/>
        <v/>
      </c>
      <c r="BJ99" s="564" t="str">
        <f t="shared" ca="1" si="4"/>
        <v/>
      </c>
      <c r="BK99" s="564" t="str">
        <f t="shared" ca="1" si="5"/>
        <v/>
      </c>
      <c r="BL99" s="565" t="str">
        <f t="shared" ca="1" si="6"/>
        <v/>
      </c>
    </row>
    <row r="100" spans="1:111" s="226" customFormat="1" ht="15" customHeight="1">
      <c r="A100" s="1764" t="str">
        <f>BA99&amp;"."&amp;BB99&amp;"."&amp;BC99</f>
        <v>5.2.1</v>
      </c>
      <c r="B100" s="1765"/>
      <c r="C100" s="1765"/>
      <c r="D100" s="1765"/>
      <c r="E100" s="219" t="s">
        <v>180</v>
      </c>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c r="AC100" s="345"/>
      <c r="AD100" s="345"/>
      <c r="AE100" s="345"/>
      <c r="AF100" s="345"/>
      <c r="AG100" s="345"/>
      <c r="AH100" s="345"/>
      <c r="AI100" s="345"/>
      <c r="AJ100" s="345"/>
      <c r="AK100" s="345"/>
      <c r="AL100" s="345"/>
      <c r="AM100" s="345"/>
      <c r="AN100" s="345"/>
      <c r="AO100" s="345"/>
      <c r="AP100" s="345"/>
      <c r="AQ100" s="345"/>
      <c r="AR100" s="345"/>
      <c r="AS100" s="345"/>
      <c r="AT100" s="345"/>
      <c r="AU100" s="345"/>
      <c r="AV100" s="345"/>
      <c r="AW100" s="345"/>
      <c r="AX100" s="345"/>
      <c r="AY100" s="156"/>
      <c r="BA100" s="80">
        <f>BA99</f>
        <v>5</v>
      </c>
      <c r="BB100" s="80">
        <f>BB99</f>
        <v>2</v>
      </c>
      <c r="BC100" s="80">
        <f>BC99</f>
        <v>1</v>
      </c>
      <c r="BD100" s="80"/>
      <c r="BG100" s="563" t="str">
        <f t="shared" ca="1" si="1"/>
        <v/>
      </c>
      <c r="BH100" s="564" t="str">
        <f t="shared" ca="1" si="2"/>
        <v/>
      </c>
      <c r="BI100" s="564" t="str">
        <f t="shared" ca="1" si="3"/>
        <v/>
      </c>
      <c r="BJ100" s="564" t="str">
        <f t="shared" ca="1" si="4"/>
        <v/>
      </c>
      <c r="BK100" s="564" t="str">
        <f t="shared" ca="1" si="5"/>
        <v/>
      </c>
      <c r="BL100" s="565" t="str">
        <f t="shared" ca="1" si="6"/>
        <v/>
      </c>
    </row>
    <row r="101" spans="1:111" s="226" customFormat="1" ht="15" customHeight="1">
      <c r="A101" s="218"/>
      <c r="B101" s="219"/>
      <c r="C101" s="219"/>
      <c r="D101" s="219"/>
      <c r="E101" s="1781" t="s">
        <v>150</v>
      </c>
      <c r="F101" s="1782"/>
      <c r="G101" s="1782"/>
      <c r="H101" s="1782"/>
      <c r="I101" s="1782"/>
      <c r="J101" s="1782"/>
      <c r="K101" s="1782"/>
      <c r="L101" s="1783"/>
      <c r="M101" s="341" t="s">
        <v>153</v>
      </c>
      <c r="N101" s="341"/>
      <c r="O101" s="341"/>
      <c r="P101" s="341"/>
      <c r="Q101" s="341"/>
      <c r="R101" s="341"/>
      <c r="S101" s="341"/>
      <c r="T101" s="341"/>
      <c r="U101" s="341"/>
      <c r="V101" s="341"/>
      <c r="W101" s="341"/>
      <c r="X101" s="341"/>
      <c r="Y101" s="341"/>
      <c r="Z101" s="341"/>
      <c r="AA101" s="341"/>
      <c r="AB101" s="341"/>
      <c r="AC101" s="341"/>
      <c r="AD101" s="341"/>
      <c r="AE101" s="341"/>
      <c r="AF101" s="341"/>
      <c r="AG101" s="341"/>
      <c r="AH101" s="341"/>
      <c r="AI101" s="341"/>
      <c r="AJ101" s="341"/>
      <c r="AK101" s="341"/>
      <c r="AL101" s="341"/>
      <c r="AM101" s="341"/>
      <c r="AN101" s="341"/>
      <c r="AO101" s="341"/>
      <c r="AP101" s="341"/>
      <c r="AQ101" s="341"/>
      <c r="AR101" s="341"/>
      <c r="AS101" s="341"/>
      <c r="AT101" s="341"/>
      <c r="AU101" s="341"/>
      <c r="AV101" s="341"/>
      <c r="AW101" s="341"/>
      <c r="AX101" s="72"/>
      <c r="AY101" s="40"/>
      <c r="BA101" s="80">
        <f t="shared" ref="BA101:BC112" si="13">BA100</f>
        <v>5</v>
      </c>
      <c r="BB101" s="80">
        <f t="shared" si="13"/>
        <v>2</v>
      </c>
      <c r="BC101" s="80">
        <f t="shared" si="13"/>
        <v>1</v>
      </c>
      <c r="BD101" s="80"/>
      <c r="BG101" s="563" t="str">
        <f t="shared" ca="1" si="1"/>
        <v/>
      </c>
      <c r="BH101" s="564" t="str">
        <f t="shared" ca="1" si="2"/>
        <v/>
      </c>
      <c r="BI101" s="564" t="str">
        <f t="shared" ca="1" si="3"/>
        <v/>
      </c>
      <c r="BJ101" s="564" t="str">
        <f t="shared" ca="1" si="4"/>
        <v/>
      </c>
      <c r="BK101" s="564" t="str">
        <f t="shared" ca="1" si="5"/>
        <v/>
      </c>
      <c r="BL101" s="565" t="str">
        <f t="shared" ca="1" si="6"/>
        <v/>
      </c>
    </row>
    <row r="102" spans="1:111" s="226" customFormat="1" ht="15" customHeight="1">
      <c r="A102" s="218"/>
      <c r="B102" s="219"/>
      <c r="C102" s="219"/>
      <c r="D102" s="219"/>
      <c r="E102" s="1784" t="s">
        <v>151</v>
      </c>
      <c r="F102" s="1785"/>
      <c r="G102" s="1785"/>
      <c r="H102" s="1785"/>
      <c r="I102" s="1785"/>
      <c r="J102" s="1785"/>
      <c r="K102" s="1785"/>
      <c r="L102" s="1786"/>
      <c r="M102" s="339" t="s">
        <v>429</v>
      </c>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c r="AJ102" s="339"/>
      <c r="AK102" s="339"/>
      <c r="AL102" s="339"/>
      <c r="AM102" s="339"/>
      <c r="AN102" s="339"/>
      <c r="AO102" s="339"/>
      <c r="AP102" s="339"/>
      <c r="AQ102" s="339"/>
      <c r="AR102" s="339"/>
      <c r="AS102" s="339"/>
      <c r="AT102" s="339"/>
      <c r="AU102" s="339"/>
      <c r="AV102" s="339"/>
      <c r="AW102" s="339"/>
      <c r="AX102" s="158"/>
      <c r="AY102" s="40"/>
      <c r="BA102" s="80">
        <f t="shared" si="13"/>
        <v>5</v>
      </c>
      <c r="BB102" s="80">
        <f t="shared" si="13"/>
        <v>2</v>
      </c>
      <c r="BC102" s="80">
        <f t="shared" si="13"/>
        <v>1</v>
      </c>
      <c r="BD102" s="80"/>
      <c r="BG102" s="563" t="str">
        <f t="shared" ca="1" si="1"/>
        <v/>
      </c>
      <c r="BH102" s="564" t="str">
        <f t="shared" ca="1" si="2"/>
        <v/>
      </c>
      <c r="BI102" s="564" t="str">
        <f t="shared" ca="1" si="3"/>
        <v/>
      </c>
      <c r="BJ102" s="564" t="str">
        <f t="shared" ca="1" si="4"/>
        <v/>
      </c>
      <c r="BK102" s="564" t="str">
        <f t="shared" ca="1" si="5"/>
        <v/>
      </c>
      <c r="BL102" s="565" t="str">
        <f t="shared" ca="1" si="6"/>
        <v/>
      </c>
    </row>
    <row r="103" spans="1:111" s="226" customFormat="1" ht="15" customHeight="1">
      <c r="A103" s="218"/>
      <c r="B103" s="219"/>
      <c r="C103" s="219"/>
      <c r="D103" s="219"/>
      <c r="E103" s="127"/>
      <c r="F103" s="322"/>
      <c r="G103" s="1787"/>
      <c r="H103" s="1787"/>
      <c r="I103" s="1787"/>
      <c r="J103" s="1787"/>
      <c r="K103" s="1787"/>
      <c r="L103" s="1788"/>
      <c r="M103" s="338" t="s">
        <v>155</v>
      </c>
      <c r="N103" s="338"/>
      <c r="O103" s="338"/>
      <c r="P103" s="338"/>
      <c r="Q103" s="338"/>
      <c r="R103" s="338"/>
      <c r="S103" s="338"/>
      <c r="T103" s="338"/>
      <c r="U103" s="338"/>
      <c r="V103" s="338"/>
      <c r="W103" s="338"/>
      <c r="X103" s="338"/>
      <c r="Y103" s="338"/>
      <c r="Z103" s="338"/>
      <c r="AA103" s="338"/>
      <c r="AB103" s="338"/>
      <c r="AC103" s="338"/>
      <c r="AD103" s="338"/>
      <c r="AE103" s="338"/>
      <c r="AF103" s="338"/>
      <c r="AG103" s="338"/>
      <c r="AH103" s="338"/>
      <c r="AI103" s="338"/>
      <c r="AJ103" s="338"/>
      <c r="AK103" s="338"/>
      <c r="AL103" s="338"/>
      <c r="AM103" s="338"/>
      <c r="AN103" s="338"/>
      <c r="AO103" s="338"/>
      <c r="AP103" s="338"/>
      <c r="AQ103" s="338"/>
      <c r="AR103" s="338"/>
      <c r="AS103" s="338"/>
      <c r="AT103" s="338"/>
      <c r="AU103" s="338"/>
      <c r="AV103" s="338"/>
      <c r="AW103" s="338"/>
      <c r="AX103" s="83"/>
      <c r="AY103" s="40"/>
      <c r="BA103" s="80">
        <f t="shared" si="13"/>
        <v>5</v>
      </c>
      <c r="BB103" s="80">
        <f t="shared" si="13"/>
        <v>2</v>
      </c>
      <c r="BC103" s="80">
        <f t="shared" si="13"/>
        <v>1</v>
      </c>
      <c r="BD103" s="80"/>
      <c r="BG103" s="563" t="str">
        <f t="shared" ca="1" si="1"/>
        <v/>
      </c>
      <c r="BH103" s="564" t="str">
        <f t="shared" ca="1" si="2"/>
        <v/>
      </c>
      <c r="BI103" s="564" t="str">
        <f t="shared" ca="1" si="3"/>
        <v/>
      </c>
      <c r="BJ103" s="564" t="str">
        <f t="shared" ca="1" si="4"/>
        <v/>
      </c>
      <c r="BK103" s="564" t="str">
        <f t="shared" ca="1" si="5"/>
        <v/>
      </c>
      <c r="BL103" s="565" t="str">
        <f t="shared" ca="1" si="6"/>
        <v/>
      </c>
    </row>
    <row r="104" spans="1:111" s="226" customFormat="1" ht="15" customHeight="1">
      <c r="A104" s="218"/>
      <c r="B104" s="219"/>
      <c r="C104" s="219"/>
      <c r="D104" s="219"/>
      <c r="E104" s="1778" t="s">
        <v>152</v>
      </c>
      <c r="F104" s="1779"/>
      <c r="G104" s="1779"/>
      <c r="H104" s="1779"/>
      <c r="I104" s="1779"/>
      <c r="J104" s="1779"/>
      <c r="K104" s="1779"/>
      <c r="L104" s="1780"/>
      <c r="M104" s="66" t="s">
        <v>159</v>
      </c>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74"/>
      <c r="AY104" s="40"/>
      <c r="BA104" s="80">
        <f t="shared" si="13"/>
        <v>5</v>
      </c>
      <c r="BB104" s="80">
        <f t="shared" si="13"/>
        <v>2</v>
      </c>
      <c r="BC104" s="136">
        <f>BC103+1</f>
        <v>2</v>
      </c>
      <c r="BD104" s="80"/>
      <c r="BG104" s="563" t="str">
        <f t="shared" ca="1" si="1"/>
        <v/>
      </c>
      <c r="BH104" s="564" t="str">
        <f t="shared" ca="1" si="2"/>
        <v/>
      </c>
      <c r="BI104" s="564" t="str">
        <f t="shared" ca="1" si="3"/>
        <v/>
      </c>
      <c r="BJ104" s="564" t="str">
        <f t="shared" ca="1" si="4"/>
        <v/>
      </c>
      <c r="BK104" s="564" t="str">
        <f t="shared" ca="1" si="5"/>
        <v/>
      </c>
      <c r="BL104" s="565" t="str">
        <f t="shared" ca="1" si="6"/>
        <v/>
      </c>
    </row>
    <row r="105" spans="1:111" s="226" customFormat="1" ht="15" customHeight="1">
      <c r="A105" s="1764" t="str">
        <f>BA104&amp;"."&amp;BB104&amp;"."&amp;BC104</f>
        <v>5.2.2</v>
      </c>
      <c r="B105" s="1765"/>
      <c r="C105" s="1765"/>
      <c r="D105" s="1765"/>
      <c r="E105" s="219" t="str">
        <f>"以下条件にて"&amp;$BH$1&amp;"を実施する。"</f>
        <v>以下条件にて「4. ログ出力処理」を実施する。</v>
      </c>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c r="AC105" s="345"/>
      <c r="AD105" s="345"/>
      <c r="AE105" s="345"/>
      <c r="AF105" s="345"/>
      <c r="AG105" s="345"/>
      <c r="AH105" s="345"/>
      <c r="AI105" s="345"/>
      <c r="AJ105" s="345"/>
      <c r="AK105" s="345"/>
      <c r="AL105" s="345"/>
      <c r="AM105" s="345"/>
      <c r="AN105" s="345"/>
      <c r="AO105" s="345"/>
      <c r="AP105" s="345"/>
      <c r="AQ105" s="345"/>
      <c r="AR105" s="345"/>
      <c r="AS105" s="345"/>
      <c r="AT105" s="345"/>
      <c r="AU105" s="345"/>
      <c r="AV105" s="345"/>
      <c r="AW105" s="345"/>
      <c r="AX105" s="345"/>
      <c r="AY105" s="156"/>
      <c r="BA105" s="80">
        <f t="shared" si="13"/>
        <v>5</v>
      </c>
      <c r="BB105" s="80">
        <f t="shared" si="13"/>
        <v>2</v>
      </c>
      <c r="BC105" s="80">
        <f t="shared" si="13"/>
        <v>2</v>
      </c>
      <c r="BD105" s="80"/>
      <c r="BG105" s="563" t="str">
        <f t="shared" ca="1" si="1"/>
        <v/>
      </c>
      <c r="BH105" s="564" t="str">
        <f t="shared" ca="1" si="2"/>
        <v/>
      </c>
      <c r="BI105" s="564" t="str">
        <f t="shared" ca="1" si="3"/>
        <v/>
      </c>
      <c r="BJ105" s="564" t="str">
        <f t="shared" ca="1" si="4"/>
        <v/>
      </c>
      <c r="BK105" s="564" t="str">
        <f t="shared" ca="1" si="5"/>
        <v/>
      </c>
      <c r="BL105" s="565" t="str">
        <f t="shared" ca="1" si="6"/>
        <v/>
      </c>
    </row>
    <row r="106" spans="1:111" s="226" customFormat="1" ht="15" customHeight="1">
      <c r="A106" s="218"/>
      <c r="B106" s="219"/>
      <c r="C106" s="219"/>
      <c r="D106" s="219"/>
      <c r="E106" s="1781" t="s">
        <v>103</v>
      </c>
      <c r="F106" s="1782"/>
      <c r="G106" s="1782"/>
      <c r="H106" s="1782"/>
      <c r="I106" s="1782"/>
      <c r="J106" s="1782"/>
      <c r="K106" s="1782"/>
      <c r="L106" s="1783"/>
      <c r="M106" s="133" t="s">
        <v>165</v>
      </c>
      <c r="N106" s="341"/>
      <c r="O106" s="341"/>
      <c r="P106" s="341"/>
      <c r="Q106" s="341"/>
      <c r="R106" s="341"/>
      <c r="S106" s="341"/>
      <c r="T106" s="341"/>
      <c r="U106" s="341"/>
      <c r="V106" s="341"/>
      <c r="W106" s="341"/>
      <c r="X106" s="341"/>
      <c r="Y106" s="341"/>
      <c r="Z106" s="341"/>
      <c r="AA106" s="341"/>
      <c r="AB106" s="341"/>
      <c r="AC106" s="341"/>
      <c r="AD106" s="341"/>
      <c r="AE106" s="341"/>
      <c r="AF106" s="341"/>
      <c r="AG106" s="341"/>
      <c r="AH106" s="341"/>
      <c r="AI106" s="341"/>
      <c r="AJ106" s="341"/>
      <c r="AK106" s="341"/>
      <c r="AL106" s="341"/>
      <c r="AM106" s="341"/>
      <c r="AN106" s="341"/>
      <c r="AO106" s="341"/>
      <c r="AP106" s="341"/>
      <c r="AQ106" s="341"/>
      <c r="AR106" s="341"/>
      <c r="AS106" s="341"/>
      <c r="AT106" s="341"/>
      <c r="AU106" s="341"/>
      <c r="AV106" s="341"/>
      <c r="AW106" s="341"/>
      <c r="AX106" s="72"/>
      <c r="AY106" s="40"/>
      <c r="BA106" s="80">
        <f t="shared" si="13"/>
        <v>5</v>
      </c>
      <c r="BB106" s="80">
        <f t="shared" si="13"/>
        <v>2</v>
      </c>
      <c r="BC106" s="80">
        <f t="shared" si="13"/>
        <v>2</v>
      </c>
      <c r="BD106" s="80"/>
      <c r="BG106" s="563" t="str">
        <f t="shared" ca="1" si="1"/>
        <v/>
      </c>
      <c r="BH106" s="564" t="str">
        <f t="shared" ca="1" si="2"/>
        <v/>
      </c>
      <c r="BI106" s="564" t="str">
        <f t="shared" ca="1" si="3"/>
        <v/>
      </c>
      <c r="BJ106" s="564" t="str">
        <f t="shared" ca="1" si="4"/>
        <v/>
      </c>
      <c r="BK106" s="564" t="str">
        <f t="shared" ca="1" si="5"/>
        <v/>
      </c>
      <c r="BL106" s="565" t="str">
        <f t="shared" ca="1" si="6"/>
        <v/>
      </c>
      <c r="CL106" s="95"/>
      <c r="CM106" s="95"/>
      <c r="CN106" s="95"/>
      <c r="CO106" s="95"/>
      <c r="CP106" s="95"/>
      <c r="CQ106" s="95"/>
      <c r="CR106" s="95"/>
    </row>
    <row r="107" spans="1:111" s="226" customFormat="1" ht="15" customHeight="1">
      <c r="A107" s="218"/>
      <c r="B107" s="219"/>
      <c r="C107" s="219"/>
      <c r="D107" s="219"/>
      <c r="E107" s="1789" t="s">
        <v>104</v>
      </c>
      <c r="F107" s="1790"/>
      <c r="G107" s="1790"/>
      <c r="H107" s="1790"/>
      <c r="I107" s="1790"/>
      <c r="J107" s="1790"/>
      <c r="K107" s="1790"/>
      <c r="L107" s="1791"/>
      <c r="M107" s="134" t="s">
        <v>261</v>
      </c>
      <c r="N107" s="334"/>
      <c r="O107" s="334"/>
      <c r="P107" s="334"/>
      <c r="Q107" s="334"/>
      <c r="R107" s="334"/>
      <c r="S107" s="334"/>
      <c r="T107" s="334"/>
      <c r="U107" s="334"/>
      <c r="V107" s="334"/>
      <c r="W107" s="334"/>
      <c r="X107" s="334"/>
      <c r="Y107" s="334"/>
      <c r="Z107" s="334"/>
      <c r="AA107" s="334"/>
      <c r="AB107" s="334"/>
      <c r="AC107" s="334"/>
      <c r="AD107" s="334"/>
      <c r="AE107" s="334"/>
      <c r="AF107" s="334"/>
      <c r="AG107" s="334"/>
      <c r="AH107" s="334"/>
      <c r="AI107" s="334"/>
      <c r="AJ107" s="334"/>
      <c r="AK107" s="334"/>
      <c r="AL107" s="334"/>
      <c r="AM107" s="334"/>
      <c r="AN107" s="334"/>
      <c r="AO107" s="334"/>
      <c r="AP107" s="334"/>
      <c r="AQ107" s="334"/>
      <c r="AR107" s="334"/>
      <c r="AS107" s="334"/>
      <c r="AT107" s="334"/>
      <c r="AU107" s="334"/>
      <c r="AV107" s="334"/>
      <c r="AW107" s="334"/>
      <c r="AX107" s="73"/>
      <c r="AY107" s="40"/>
      <c r="BA107" s="80">
        <f t="shared" si="13"/>
        <v>5</v>
      </c>
      <c r="BB107" s="80">
        <f t="shared" si="13"/>
        <v>2</v>
      </c>
      <c r="BC107" s="80">
        <f t="shared" si="13"/>
        <v>2</v>
      </c>
      <c r="BD107" s="80"/>
      <c r="BG107" s="563" t="str">
        <f t="shared" ca="1" si="1"/>
        <v/>
      </c>
      <c r="BH107" s="564" t="str">
        <f t="shared" ca="1" si="2"/>
        <v/>
      </c>
      <c r="BI107" s="564" t="str">
        <f t="shared" ca="1" si="3"/>
        <v/>
      </c>
      <c r="BJ107" s="564" t="str">
        <f t="shared" ca="1" si="4"/>
        <v/>
      </c>
      <c r="BK107" s="564" t="str">
        <f t="shared" ca="1" si="5"/>
        <v/>
      </c>
      <c r="BL107" s="565" t="str">
        <f t="shared" ca="1" si="6"/>
        <v/>
      </c>
    </row>
    <row r="108" spans="1:111" s="226" customFormat="1" ht="15" customHeight="1">
      <c r="A108" s="218"/>
      <c r="B108" s="219"/>
      <c r="C108" s="219"/>
      <c r="D108" s="219"/>
      <c r="E108" s="1789" t="s">
        <v>105</v>
      </c>
      <c r="F108" s="1790"/>
      <c r="G108" s="1790"/>
      <c r="H108" s="1790"/>
      <c r="I108" s="1790"/>
      <c r="J108" s="1790"/>
      <c r="K108" s="1790"/>
      <c r="L108" s="1791"/>
      <c r="M108" s="333" t="s">
        <v>437</v>
      </c>
      <c r="N108" s="334"/>
      <c r="O108" s="334"/>
      <c r="P108" s="334"/>
      <c r="Q108" s="334"/>
      <c r="R108" s="334"/>
      <c r="S108" s="334"/>
      <c r="T108" s="334"/>
      <c r="U108" s="334"/>
      <c r="V108" s="334"/>
      <c r="W108" s="334"/>
      <c r="X108" s="334"/>
      <c r="Y108" s="334"/>
      <c r="Z108" s="334"/>
      <c r="AA108" s="334"/>
      <c r="AB108" s="334"/>
      <c r="AC108" s="334"/>
      <c r="AD108" s="334"/>
      <c r="AE108" s="334"/>
      <c r="AF108" s="334"/>
      <c r="AG108" s="334"/>
      <c r="AH108" s="334"/>
      <c r="AI108" s="334"/>
      <c r="AJ108" s="334"/>
      <c r="AK108" s="334"/>
      <c r="AL108" s="334"/>
      <c r="AM108" s="334"/>
      <c r="AN108" s="334"/>
      <c r="AO108" s="334"/>
      <c r="AP108" s="334"/>
      <c r="AQ108" s="334"/>
      <c r="AR108" s="334"/>
      <c r="AS108" s="334"/>
      <c r="AT108" s="334"/>
      <c r="AU108" s="334"/>
      <c r="AV108" s="334"/>
      <c r="AW108" s="334"/>
      <c r="AX108" s="73"/>
      <c r="AY108" s="40"/>
      <c r="BA108" s="80">
        <f t="shared" si="13"/>
        <v>5</v>
      </c>
      <c r="BB108" s="80">
        <f t="shared" si="13"/>
        <v>2</v>
      </c>
      <c r="BC108" s="80">
        <f t="shared" si="13"/>
        <v>2</v>
      </c>
      <c r="BD108" s="80"/>
      <c r="BG108" s="563" t="str">
        <f t="shared" ca="1" si="1"/>
        <v/>
      </c>
      <c r="BH108" s="564" t="str">
        <f t="shared" ca="1" si="2"/>
        <v/>
      </c>
      <c r="BI108" s="564" t="str">
        <f t="shared" ca="1" si="3"/>
        <v/>
      </c>
      <c r="BJ108" s="564" t="str">
        <f t="shared" ca="1" si="4"/>
        <v/>
      </c>
      <c r="BK108" s="564" t="str">
        <f t="shared" ca="1" si="5"/>
        <v/>
      </c>
      <c r="BL108" s="565" t="str">
        <f t="shared" ca="1" si="6"/>
        <v/>
      </c>
    </row>
    <row r="109" spans="1:111" s="226" customFormat="1" ht="15" customHeight="1">
      <c r="A109" s="218"/>
      <c r="B109" s="219"/>
      <c r="C109" s="219"/>
      <c r="D109" s="219"/>
      <c r="E109" s="1778" t="s">
        <v>106</v>
      </c>
      <c r="F109" s="1779"/>
      <c r="G109" s="1779"/>
      <c r="H109" s="1779"/>
      <c r="I109" s="1779"/>
      <c r="J109" s="1779"/>
      <c r="K109" s="1779"/>
      <c r="L109" s="1780"/>
      <c r="M109" s="159" t="s">
        <v>438</v>
      </c>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74"/>
      <c r="AY109" s="40"/>
      <c r="BA109" s="80">
        <f t="shared" si="13"/>
        <v>5</v>
      </c>
      <c r="BB109" s="80">
        <f t="shared" si="13"/>
        <v>2</v>
      </c>
      <c r="BC109" s="80">
        <f t="shared" si="13"/>
        <v>2</v>
      </c>
      <c r="BD109" s="80"/>
      <c r="BG109" s="563" t="str">
        <f t="shared" ca="1" si="1"/>
        <v/>
      </c>
      <c r="BH109" s="564" t="str">
        <f t="shared" ca="1" si="2"/>
        <v/>
      </c>
      <c r="BI109" s="564" t="str">
        <f t="shared" ca="1" si="3"/>
        <v/>
      </c>
      <c r="BJ109" s="564" t="str">
        <f t="shared" ca="1" si="4"/>
        <v/>
      </c>
      <c r="BK109" s="564" t="str">
        <f t="shared" ca="1" si="5"/>
        <v/>
      </c>
      <c r="BL109" s="565" t="str">
        <f t="shared" ca="1" si="6"/>
        <v/>
      </c>
      <c r="CC109" s="95"/>
      <c r="CD109" s="95"/>
      <c r="CE109" s="95"/>
      <c r="CF109" s="95"/>
      <c r="CG109" s="95"/>
      <c r="CH109" s="95"/>
      <c r="CI109" s="95"/>
      <c r="CJ109" s="95"/>
      <c r="CK109" s="95"/>
      <c r="CS109" s="87"/>
      <c r="CT109" s="87"/>
      <c r="CU109" s="87"/>
    </row>
    <row r="110" spans="1:111" s="226" customFormat="1" ht="15" customHeight="1">
      <c r="A110" s="1764" t="str">
        <f>BA109&amp;"."&amp;BB109&amp;"."&amp;BC109</f>
        <v>5.2.2</v>
      </c>
      <c r="B110" s="1765"/>
      <c r="C110" s="1765"/>
      <c r="D110" s="1765"/>
      <c r="E110" s="219" t="s">
        <v>436</v>
      </c>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c r="AC110" s="345"/>
      <c r="AD110" s="345"/>
      <c r="AE110" s="345"/>
      <c r="AF110" s="345"/>
      <c r="AG110" s="345"/>
      <c r="AH110" s="345"/>
      <c r="AI110" s="345"/>
      <c r="AJ110" s="345"/>
      <c r="AK110" s="345"/>
      <c r="AL110" s="345"/>
      <c r="AM110" s="345"/>
      <c r="AN110" s="345"/>
      <c r="AO110" s="345"/>
      <c r="AP110" s="345"/>
      <c r="AQ110" s="345"/>
      <c r="AR110" s="345"/>
      <c r="AS110" s="345"/>
      <c r="AT110" s="345"/>
      <c r="AU110" s="345"/>
      <c r="AV110" s="345"/>
      <c r="AW110" s="345"/>
      <c r="AX110" s="345"/>
      <c r="AY110" s="156"/>
      <c r="BA110" s="80">
        <f t="shared" si="13"/>
        <v>5</v>
      </c>
      <c r="BB110" s="136">
        <f>BB109+1</f>
        <v>3</v>
      </c>
      <c r="BC110" s="80"/>
      <c r="BG110" s="563" t="str">
        <f t="shared" ca="1" si="1"/>
        <v/>
      </c>
      <c r="BH110" s="564" t="str">
        <f t="shared" ca="1" si="2"/>
        <v/>
      </c>
      <c r="BI110" s="564" t="str">
        <f t="shared" ca="1" si="3"/>
        <v/>
      </c>
      <c r="BJ110" s="564" t="str">
        <f t="shared" ca="1" si="4"/>
        <v/>
      </c>
      <c r="BK110" s="564" t="str">
        <f t="shared" ca="1" si="5"/>
        <v/>
      </c>
      <c r="BL110" s="565" t="str">
        <f t="shared" ca="1" si="6"/>
        <v/>
      </c>
      <c r="CB110" s="95"/>
      <c r="DD110" s="87"/>
      <c r="DE110" s="87"/>
    </row>
    <row r="111" spans="1:111" s="226" customFormat="1" ht="15" customHeight="1">
      <c r="A111" s="1764" t="str">
        <f>BA110&amp;"."&amp;BB110</f>
        <v>5.3</v>
      </c>
      <c r="B111" s="1765"/>
      <c r="C111" s="1765"/>
      <c r="D111" s="345" t="s">
        <v>160</v>
      </c>
      <c r="E111" s="219"/>
      <c r="F111" s="219"/>
      <c r="G111" s="219"/>
      <c r="H111" s="222"/>
      <c r="I111" s="219"/>
      <c r="J111" s="345"/>
      <c r="K111" s="345"/>
      <c r="L111" s="345"/>
      <c r="M111" s="345"/>
      <c r="N111" s="345"/>
      <c r="O111" s="345"/>
      <c r="P111" s="345"/>
      <c r="Q111" s="345"/>
      <c r="R111" s="345"/>
      <c r="S111" s="345"/>
      <c r="T111" s="345"/>
      <c r="U111" s="345"/>
      <c r="V111" s="345"/>
      <c r="W111" s="345"/>
      <c r="X111" s="345"/>
      <c r="Y111" s="345"/>
      <c r="Z111" s="345"/>
      <c r="AA111" s="345"/>
      <c r="AB111" s="345"/>
      <c r="AC111" s="345"/>
      <c r="AD111" s="345"/>
      <c r="AE111" s="345"/>
      <c r="AF111" s="345"/>
      <c r="AG111" s="345"/>
      <c r="AH111" s="345"/>
      <c r="AI111" s="345"/>
      <c r="AJ111" s="345"/>
      <c r="AK111" s="345"/>
      <c r="AL111" s="345"/>
      <c r="AM111" s="345"/>
      <c r="AN111" s="345"/>
      <c r="AO111" s="345"/>
      <c r="AP111" s="345"/>
      <c r="AQ111" s="345"/>
      <c r="AR111" s="345"/>
      <c r="AS111" s="345"/>
      <c r="AT111" s="345"/>
      <c r="AU111" s="345"/>
      <c r="AV111" s="345"/>
      <c r="AW111" s="345"/>
      <c r="AX111" s="345"/>
      <c r="AY111" s="156"/>
      <c r="BA111" s="80">
        <f>BA110</f>
        <v>5</v>
      </c>
      <c r="BB111" s="80">
        <f>BB110</f>
        <v>3</v>
      </c>
      <c r="BC111" s="136">
        <f>BC110+1</f>
        <v>1</v>
      </c>
      <c r="BG111" s="563" t="str">
        <f t="shared" ref="BG111:BG174" ca="1" si="14">IF(BA111&lt;&gt;"",IF(MID(_xlfn.FORMULATEXT(BA111),SEARCH("[",_xlfn.FORMULATEXT(BA111))+1,SEARCH("]",_xlfn.FORMULATEXT(BA111))-(SEARCH("[",_xlfn.FORMULATEXT(BA111))+1))="-1","",1),"")</f>
        <v/>
      </c>
      <c r="BH111" s="564" t="str">
        <f t="shared" ref="BH111:BH174" ca="1" si="15">IF(BB111&lt;&gt;"",IF(MID(_xlfn.FORMULATEXT(BB111),SEARCH("[",_xlfn.FORMULATEXT(BB111))+1,SEARCH("]",_xlfn.FORMULATEXT(BB111))-(SEARCH("[",_xlfn.FORMULATEXT(BB111))+1))="-1","",1),"")</f>
        <v/>
      </c>
      <c r="BI111" s="564" t="str">
        <f t="shared" ref="BI111:BI174" ca="1" si="16">IF(BC111&lt;&gt;"",IF(MID(_xlfn.FORMULATEXT(BC111),SEARCH("[",_xlfn.FORMULATEXT(BC111))+1,SEARCH("]",_xlfn.FORMULATEXT(BC111))-(SEARCH("[",_xlfn.FORMULATEXT(BC111))+1))="-1","",1),"")</f>
        <v/>
      </c>
      <c r="BJ111" s="564" t="str">
        <f t="shared" ref="BJ111:BJ174" ca="1" si="17">IF(BD111&lt;&gt;"",IF(MID(_xlfn.FORMULATEXT(BD111),SEARCH("[",_xlfn.FORMULATEXT(BD111))+1,SEARCH("]",_xlfn.FORMULATEXT(BD111))-(SEARCH("[",_xlfn.FORMULATEXT(BD111))+1))="-1","",1),"")</f>
        <v/>
      </c>
      <c r="BK111" s="564" t="str">
        <f t="shared" ref="BK111:BK174" ca="1" si="18">IF(BE111&lt;&gt;"",IF(MID(_xlfn.FORMULATEXT(BE111),SEARCH("[",_xlfn.FORMULATEXT(BE111))+1,SEARCH("]",_xlfn.FORMULATEXT(BE111))-(SEARCH("[",_xlfn.FORMULATEXT(BE111))+1))="-1","",1),"")</f>
        <v/>
      </c>
      <c r="BL111" s="565" t="str">
        <f t="shared" ref="BL111:BL174" ca="1" si="19">IF(BF111&lt;&gt;"",IF(MID(_xlfn.FORMULATEXT(BF111),SEARCH("[",_xlfn.FORMULATEXT(BF111))+1,SEARCH("]",_xlfn.FORMULATEXT(BF111))-(SEARCH("[",_xlfn.FORMULATEXT(BF111))+1))="-1","",1),"")</f>
        <v/>
      </c>
      <c r="DC111" s="87"/>
    </row>
    <row r="112" spans="1:111" s="226" customFormat="1" ht="15" customHeight="1">
      <c r="A112" s="1764" t="str">
        <f>BA111&amp;"."&amp;BB111&amp;"."&amp;BC111</f>
        <v>5.3.1</v>
      </c>
      <c r="B112" s="1765"/>
      <c r="C112" s="1765"/>
      <c r="D112" s="1765"/>
      <c r="E112" s="219" t="s">
        <v>253</v>
      </c>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c r="AC112" s="345"/>
      <c r="AD112" s="345"/>
      <c r="AE112" s="345"/>
      <c r="AF112" s="345"/>
      <c r="AG112" s="345"/>
      <c r="AH112" s="345"/>
      <c r="AI112" s="345"/>
      <c r="AJ112" s="345"/>
      <c r="AK112" s="345"/>
      <c r="AL112" s="345"/>
      <c r="AM112" s="345"/>
      <c r="AN112" s="345"/>
      <c r="AO112" s="345"/>
      <c r="AP112" s="345"/>
      <c r="AQ112" s="345"/>
      <c r="AR112" s="345"/>
      <c r="AS112" s="345"/>
      <c r="AT112" s="345"/>
      <c r="AU112" s="345"/>
      <c r="AV112" s="345"/>
      <c r="AW112" s="345"/>
      <c r="AX112" s="345"/>
      <c r="AY112" s="156"/>
      <c r="BA112" s="80">
        <f t="shared" si="13"/>
        <v>5</v>
      </c>
      <c r="BB112" s="80">
        <f t="shared" si="13"/>
        <v>3</v>
      </c>
      <c r="BC112" s="80">
        <f t="shared" si="13"/>
        <v>1</v>
      </c>
      <c r="BG112" s="563" t="str">
        <f t="shared" ca="1" si="14"/>
        <v/>
      </c>
      <c r="BH112" s="564" t="str">
        <f t="shared" ca="1" si="15"/>
        <v/>
      </c>
      <c r="BI112" s="564" t="str">
        <f t="shared" ca="1" si="16"/>
        <v/>
      </c>
      <c r="BJ112" s="564" t="str">
        <f t="shared" ca="1" si="17"/>
        <v/>
      </c>
      <c r="BK112" s="564" t="str">
        <f t="shared" ca="1" si="18"/>
        <v/>
      </c>
      <c r="BL112" s="565" t="str">
        <f t="shared" ca="1" si="19"/>
        <v/>
      </c>
      <c r="CV112" s="87"/>
      <c r="CW112" s="87"/>
      <c r="CX112" s="87"/>
      <c r="CY112" s="87"/>
      <c r="CZ112" s="87"/>
      <c r="DA112" s="87"/>
      <c r="DB112" s="87"/>
    </row>
    <row r="113" spans="1:111" s="226" customFormat="1" ht="15" customHeight="1">
      <c r="A113" s="1764" t="str">
        <f>BA112&amp;"."&amp;BB112&amp;"."&amp;BC112</f>
        <v>5.3.1</v>
      </c>
      <c r="B113" s="1765"/>
      <c r="C113" s="1765"/>
      <c r="D113" s="1765"/>
      <c r="E113" s="219" t="str">
        <f>"以下条件にて"&amp;$BH$1&amp;"を実施する。"</f>
        <v>以下条件にて「4. ログ出力処理」を実施する。</v>
      </c>
      <c r="F113" s="345"/>
      <c r="G113" s="345"/>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40"/>
      <c r="BA113" s="80">
        <f t="shared" ref="BA113:BC116" si="20">BA112</f>
        <v>5</v>
      </c>
      <c r="BB113" s="80">
        <f t="shared" si="20"/>
        <v>3</v>
      </c>
      <c r="BC113" s="80">
        <f t="shared" si="20"/>
        <v>1</v>
      </c>
      <c r="BG113" s="563" t="str">
        <f t="shared" ca="1" si="14"/>
        <v/>
      </c>
      <c r="BH113" s="564" t="str">
        <f t="shared" ca="1" si="15"/>
        <v/>
      </c>
      <c r="BI113" s="564" t="str">
        <f t="shared" ca="1" si="16"/>
        <v/>
      </c>
      <c r="BJ113" s="564" t="str">
        <f t="shared" ca="1" si="17"/>
        <v/>
      </c>
      <c r="BK113" s="564" t="str">
        <f t="shared" ca="1" si="18"/>
        <v/>
      </c>
      <c r="BL113" s="565" t="str">
        <f t="shared" ca="1" si="19"/>
        <v/>
      </c>
      <c r="BR113" s="95"/>
      <c r="BS113" s="95"/>
      <c r="BT113" s="95"/>
      <c r="BU113" s="95"/>
      <c r="BV113" s="95"/>
      <c r="BW113" s="95"/>
      <c r="BX113" s="95"/>
      <c r="BY113" s="95"/>
      <c r="BZ113" s="95"/>
      <c r="CA113" s="95"/>
    </row>
    <row r="114" spans="1:111" s="226" customFormat="1" ht="15" customHeight="1">
      <c r="A114" s="218"/>
      <c r="B114" s="219"/>
      <c r="C114" s="219"/>
      <c r="D114" s="219"/>
      <c r="E114" s="1781" t="s">
        <v>103</v>
      </c>
      <c r="F114" s="1782"/>
      <c r="G114" s="1782"/>
      <c r="H114" s="1782"/>
      <c r="I114" s="1782"/>
      <c r="J114" s="1782"/>
      <c r="K114" s="1782"/>
      <c r="L114" s="1783"/>
      <c r="M114" s="133" t="s">
        <v>147</v>
      </c>
      <c r="N114" s="341"/>
      <c r="O114" s="341"/>
      <c r="P114" s="341"/>
      <c r="Q114" s="341"/>
      <c r="R114" s="341"/>
      <c r="S114" s="341"/>
      <c r="T114" s="341"/>
      <c r="U114" s="341"/>
      <c r="V114" s="341"/>
      <c r="W114" s="341"/>
      <c r="X114" s="341"/>
      <c r="Y114" s="341"/>
      <c r="Z114" s="341"/>
      <c r="AA114" s="341"/>
      <c r="AB114" s="341"/>
      <c r="AC114" s="341"/>
      <c r="AD114" s="341"/>
      <c r="AE114" s="341"/>
      <c r="AF114" s="341"/>
      <c r="AG114" s="341"/>
      <c r="AH114" s="341"/>
      <c r="AI114" s="341"/>
      <c r="AJ114" s="341"/>
      <c r="AK114" s="341"/>
      <c r="AL114" s="341"/>
      <c r="AM114" s="341"/>
      <c r="AN114" s="341"/>
      <c r="AO114" s="341"/>
      <c r="AP114" s="341"/>
      <c r="AQ114" s="341"/>
      <c r="AR114" s="341"/>
      <c r="AS114" s="341"/>
      <c r="AT114" s="341"/>
      <c r="AU114" s="341"/>
      <c r="AV114" s="341"/>
      <c r="AW114" s="341"/>
      <c r="AX114" s="72"/>
      <c r="AY114" s="40"/>
      <c r="BA114" s="80">
        <f t="shared" si="20"/>
        <v>5</v>
      </c>
      <c r="BB114" s="80">
        <f t="shared" si="20"/>
        <v>3</v>
      </c>
      <c r="BC114" s="80">
        <f t="shared" si="20"/>
        <v>1</v>
      </c>
      <c r="BG114" s="563" t="str">
        <f t="shared" ca="1" si="14"/>
        <v/>
      </c>
      <c r="BH114" s="564" t="str">
        <f t="shared" ca="1" si="15"/>
        <v/>
      </c>
      <c r="BI114" s="564" t="str">
        <f t="shared" ca="1" si="16"/>
        <v/>
      </c>
      <c r="BJ114" s="564" t="str">
        <f t="shared" ca="1" si="17"/>
        <v/>
      </c>
      <c r="BK114" s="564" t="str">
        <f t="shared" ca="1" si="18"/>
        <v/>
      </c>
      <c r="BL114" s="565" t="str">
        <f t="shared" ca="1" si="19"/>
        <v/>
      </c>
    </row>
    <row r="115" spans="1:111" s="226" customFormat="1" ht="15" customHeight="1">
      <c r="A115" s="218"/>
      <c r="B115" s="219"/>
      <c r="C115" s="219"/>
      <c r="D115" s="219"/>
      <c r="E115" s="1789" t="s">
        <v>104</v>
      </c>
      <c r="F115" s="1790"/>
      <c r="G115" s="1790"/>
      <c r="H115" s="1790"/>
      <c r="I115" s="1790"/>
      <c r="J115" s="1790"/>
      <c r="K115" s="1790"/>
      <c r="L115" s="1791"/>
      <c r="M115" s="134" t="s">
        <v>262</v>
      </c>
      <c r="N115" s="334"/>
      <c r="O115" s="334"/>
      <c r="P115" s="334"/>
      <c r="Q115" s="334"/>
      <c r="R115" s="334"/>
      <c r="S115" s="334"/>
      <c r="T115" s="334"/>
      <c r="U115" s="334"/>
      <c r="V115" s="334"/>
      <c r="W115" s="334"/>
      <c r="X115" s="334"/>
      <c r="Y115" s="334"/>
      <c r="Z115" s="334"/>
      <c r="AA115" s="334"/>
      <c r="AB115" s="334"/>
      <c r="AC115" s="334"/>
      <c r="AD115" s="334"/>
      <c r="AE115" s="334"/>
      <c r="AF115" s="334"/>
      <c r="AG115" s="334"/>
      <c r="AH115" s="334"/>
      <c r="AI115" s="334"/>
      <c r="AJ115" s="334"/>
      <c r="AK115" s="334"/>
      <c r="AL115" s="334"/>
      <c r="AM115" s="334"/>
      <c r="AN115" s="334"/>
      <c r="AO115" s="334"/>
      <c r="AP115" s="334"/>
      <c r="AQ115" s="334"/>
      <c r="AR115" s="334"/>
      <c r="AS115" s="334"/>
      <c r="AT115" s="334"/>
      <c r="AU115" s="334"/>
      <c r="AV115" s="334"/>
      <c r="AW115" s="334"/>
      <c r="AX115" s="73"/>
      <c r="AY115" s="40"/>
      <c r="BA115" s="80">
        <f t="shared" si="20"/>
        <v>5</v>
      </c>
      <c r="BB115" s="80">
        <f t="shared" si="20"/>
        <v>3</v>
      </c>
      <c r="BC115" s="80">
        <f t="shared" si="20"/>
        <v>1</v>
      </c>
      <c r="BG115" s="563" t="str">
        <f t="shared" ca="1" si="14"/>
        <v/>
      </c>
      <c r="BH115" s="564" t="str">
        <f t="shared" ca="1" si="15"/>
        <v/>
      </c>
      <c r="BI115" s="564" t="str">
        <f t="shared" ca="1" si="16"/>
        <v/>
      </c>
      <c r="BJ115" s="564" t="str">
        <f t="shared" ca="1" si="17"/>
        <v/>
      </c>
      <c r="BK115" s="564" t="str">
        <f t="shared" ca="1" si="18"/>
        <v/>
      </c>
      <c r="BL115" s="565" t="str">
        <f t="shared" ca="1" si="19"/>
        <v/>
      </c>
    </row>
    <row r="116" spans="1:111" s="226" customFormat="1" ht="15" customHeight="1">
      <c r="A116" s="218"/>
      <c r="B116" s="219"/>
      <c r="C116" s="219"/>
      <c r="D116" s="219"/>
      <c r="E116" s="1789" t="s">
        <v>105</v>
      </c>
      <c r="F116" s="1790"/>
      <c r="G116" s="1790"/>
      <c r="H116" s="1790"/>
      <c r="I116" s="1790"/>
      <c r="J116" s="1790"/>
      <c r="K116" s="1790"/>
      <c r="L116" s="1791"/>
      <c r="M116" s="333" t="s">
        <v>437</v>
      </c>
      <c r="N116" s="334"/>
      <c r="O116" s="334"/>
      <c r="P116" s="334"/>
      <c r="Q116" s="334"/>
      <c r="R116" s="334"/>
      <c r="S116" s="334"/>
      <c r="T116" s="334"/>
      <c r="U116" s="334"/>
      <c r="V116" s="334"/>
      <c r="W116" s="334"/>
      <c r="X116" s="334"/>
      <c r="Y116" s="334"/>
      <c r="Z116" s="334"/>
      <c r="AA116" s="334"/>
      <c r="AB116" s="334"/>
      <c r="AC116" s="334"/>
      <c r="AD116" s="334"/>
      <c r="AE116" s="334"/>
      <c r="AF116" s="334"/>
      <c r="AG116" s="334"/>
      <c r="AH116" s="334"/>
      <c r="AI116" s="334"/>
      <c r="AJ116" s="334"/>
      <c r="AK116" s="334"/>
      <c r="AL116" s="334"/>
      <c r="AM116" s="334"/>
      <c r="AN116" s="334"/>
      <c r="AO116" s="334"/>
      <c r="AP116" s="334"/>
      <c r="AQ116" s="334"/>
      <c r="AR116" s="334"/>
      <c r="AS116" s="334"/>
      <c r="AT116" s="334"/>
      <c r="AU116" s="334"/>
      <c r="AV116" s="334"/>
      <c r="AW116" s="334"/>
      <c r="AX116" s="73"/>
      <c r="AY116" s="40"/>
      <c r="BA116" s="80">
        <f t="shared" si="20"/>
        <v>5</v>
      </c>
      <c r="BB116" s="80">
        <f t="shared" si="20"/>
        <v>3</v>
      </c>
      <c r="BC116" s="80">
        <f t="shared" si="20"/>
        <v>1</v>
      </c>
      <c r="BG116" s="563" t="str">
        <f t="shared" ca="1" si="14"/>
        <v/>
      </c>
      <c r="BH116" s="564" t="str">
        <f t="shared" ca="1" si="15"/>
        <v/>
      </c>
      <c r="BI116" s="564" t="str">
        <f t="shared" ca="1" si="16"/>
        <v/>
      </c>
      <c r="BJ116" s="564" t="str">
        <f t="shared" ca="1" si="17"/>
        <v/>
      </c>
      <c r="BK116" s="564" t="str">
        <f t="shared" ca="1" si="18"/>
        <v/>
      </c>
      <c r="BL116" s="565" t="str">
        <f t="shared" ca="1" si="19"/>
        <v/>
      </c>
    </row>
    <row r="117" spans="1:111" ht="15" customHeight="1">
      <c r="A117" s="218"/>
      <c r="B117" s="219"/>
      <c r="C117" s="219"/>
      <c r="D117" s="219"/>
      <c r="E117" s="1778" t="s">
        <v>106</v>
      </c>
      <c r="F117" s="1779"/>
      <c r="G117" s="1779"/>
      <c r="H117" s="1779"/>
      <c r="I117" s="1779"/>
      <c r="J117" s="1779"/>
      <c r="K117" s="1779"/>
      <c r="L117" s="1780"/>
      <c r="M117" s="159" t="s">
        <v>438</v>
      </c>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74"/>
      <c r="AY117" s="40"/>
      <c r="BA117" s="136">
        <f>BA116+1</f>
        <v>6</v>
      </c>
      <c r="BG117" s="563" t="str">
        <f t="shared" ca="1" si="14"/>
        <v/>
      </c>
      <c r="BH117" s="564" t="str">
        <f t="shared" ca="1" si="15"/>
        <v/>
      </c>
      <c r="BI117" s="564" t="str">
        <f t="shared" ca="1" si="16"/>
        <v/>
      </c>
      <c r="BJ117" s="564" t="str">
        <f t="shared" ca="1" si="17"/>
        <v/>
      </c>
      <c r="BK117" s="564" t="str">
        <f t="shared" ca="1" si="18"/>
        <v/>
      </c>
      <c r="BL117" s="565" t="str">
        <f t="shared" ca="1" si="19"/>
        <v/>
      </c>
      <c r="BR117" s="226"/>
      <c r="BS117" s="226"/>
      <c r="BT117" s="226"/>
      <c r="BU117" s="226"/>
      <c r="BV117" s="226"/>
      <c r="BW117" s="226"/>
      <c r="BX117" s="226"/>
      <c r="BY117" s="226"/>
      <c r="BZ117" s="226"/>
      <c r="CA117" s="226"/>
      <c r="CB117" s="226"/>
      <c r="CC117" s="226"/>
      <c r="CD117" s="226"/>
      <c r="CE117" s="226"/>
      <c r="CF117" s="226"/>
      <c r="CG117" s="226"/>
      <c r="CH117" s="226"/>
      <c r="CI117" s="226"/>
      <c r="CJ117" s="226"/>
      <c r="CK117" s="226"/>
      <c r="CL117" s="226"/>
      <c r="CM117" s="226"/>
      <c r="CN117" s="226"/>
      <c r="CO117" s="226"/>
      <c r="CP117" s="226"/>
      <c r="CQ117" s="226"/>
      <c r="CR117" s="226"/>
      <c r="CS117" s="226"/>
      <c r="CT117" s="226"/>
      <c r="CU117" s="226"/>
      <c r="CV117" s="226"/>
      <c r="CW117" s="226"/>
      <c r="CX117" s="226"/>
      <c r="CY117" s="226"/>
      <c r="CZ117" s="226"/>
      <c r="DA117" s="226"/>
      <c r="DB117" s="226"/>
      <c r="DC117" s="226"/>
      <c r="DD117" s="226"/>
      <c r="DE117" s="226"/>
      <c r="DF117" s="226"/>
      <c r="DG117" s="226"/>
    </row>
    <row r="118" spans="1:111" s="226" customFormat="1" ht="15" customHeight="1">
      <c r="A118" s="1768" t="str">
        <f>BA117&amp;"."</f>
        <v>6.</v>
      </c>
      <c r="B118" s="1769"/>
      <c r="C118" s="354" t="s">
        <v>423</v>
      </c>
      <c r="D118" s="350"/>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c r="AA118" s="350"/>
      <c r="AB118" s="350"/>
      <c r="AC118" s="350"/>
      <c r="AD118" s="350"/>
      <c r="AE118" s="350"/>
      <c r="AF118" s="350"/>
      <c r="AG118" s="350"/>
      <c r="AH118" s="350"/>
      <c r="AI118" s="350"/>
      <c r="AJ118" s="350"/>
      <c r="AK118" s="350"/>
      <c r="AL118" s="350"/>
      <c r="AM118" s="350"/>
      <c r="AN118" s="350"/>
      <c r="AO118" s="350"/>
      <c r="AP118" s="350"/>
      <c r="AQ118" s="350"/>
      <c r="AR118" s="350"/>
      <c r="AS118" s="350"/>
      <c r="AT118" s="350"/>
      <c r="AU118" s="350"/>
      <c r="AV118" s="350"/>
      <c r="AW118" s="350"/>
      <c r="AX118" s="350"/>
      <c r="AY118" s="89"/>
      <c r="BA118" s="80">
        <f>BA117</f>
        <v>6</v>
      </c>
      <c r="BB118" s="136">
        <f>BB117+1</f>
        <v>1</v>
      </c>
      <c r="BC118" s="80"/>
      <c r="BG118" s="563" t="str">
        <f t="shared" ca="1" si="14"/>
        <v/>
      </c>
      <c r="BH118" s="564" t="str">
        <f t="shared" ca="1" si="15"/>
        <v/>
      </c>
      <c r="BI118" s="564" t="str">
        <f t="shared" ca="1" si="16"/>
        <v/>
      </c>
      <c r="BJ118" s="564" t="str">
        <f t="shared" ca="1" si="17"/>
        <v/>
      </c>
      <c r="BK118" s="564" t="str">
        <f t="shared" ca="1" si="18"/>
        <v/>
      </c>
      <c r="BL118" s="565" t="str">
        <f t="shared" ca="1" si="19"/>
        <v/>
      </c>
      <c r="DF118" s="87"/>
      <c r="DG118" s="87"/>
    </row>
    <row r="119" spans="1:111" s="226" customFormat="1" ht="15" customHeight="1">
      <c r="A119" s="1764" t="str">
        <f>BA118&amp;"."&amp;BB118</f>
        <v>6.1</v>
      </c>
      <c r="B119" s="1765"/>
      <c r="C119" s="1765"/>
      <c r="D119" s="345" t="s">
        <v>426</v>
      </c>
      <c r="E119" s="219"/>
      <c r="F119" s="219"/>
      <c r="G119" s="219"/>
      <c r="H119" s="222"/>
      <c r="I119" s="219"/>
      <c r="J119" s="345"/>
      <c r="K119" s="345"/>
      <c r="L119" s="345"/>
      <c r="M119" s="345"/>
      <c r="N119" s="345"/>
      <c r="O119" s="345"/>
      <c r="P119" s="345"/>
      <c r="Q119" s="345"/>
      <c r="R119" s="345"/>
      <c r="S119" s="345"/>
      <c r="T119" s="345"/>
      <c r="U119" s="345"/>
      <c r="V119" s="345"/>
      <c r="W119" s="345"/>
      <c r="X119" s="345"/>
      <c r="Y119" s="345"/>
      <c r="Z119" s="345"/>
      <c r="AA119" s="345"/>
      <c r="AB119" s="345"/>
      <c r="AC119" s="345"/>
      <c r="AD119" s="345"/>
      <c r="AE119" s="345"/>
      <c r="AF119" s="345"/>
      <c r="AG119" s="345"/>
      <c r="AH119" s="345"/>
      <c r="AI119" s="345"/>
      <c r="AJ119" s="345"/>
      <c r="AK119" s="345"/>
      <c r="AL119" s="345"/>
      <c r="AM119" s="345"/>
      <c r="AN119" s="345"/>
      <c r="AO119" s="345"/>
      <c r="AP119" s="345"/>
      <c r="AQ119" s="345"/>
      <c r="AR119" s="345"/>
      <c r="AS119" s="345"/>
      <c r="AT119" s="345"/>
      <c r="AU119" s="345"/>
      <c r="AV119" s="345"/>
      <c r="AW119" s="345"/>
      <c r="AX119" s="345"/>
      <c r="AY119" s="156"/>
      <c r="BA119" s="80">
        <f>BA118</f>
        <v>6</v>
      </c>
      <c r="BB119" s="136">
        <f>BB118+1</f>
        <v>2</v>
      </c>
      <c r="BC119" s="136">
        <f>BC118+1</f>
        <v>1</v>
      </c>
      <c r="BG119" s="563" t="str">
        <f t="shared" ca="1" si="14"/>
        <v/>
      </c>
      <c r="BH119" s="564" t="str">
        <f t="shared" ca="1" si="15"/>
        <v/>
      </c>
      <c r="BI119" s="564" t="str">
        <f t="shared" ca="1" si="16"/>
        <v/>
      </c>
      <c r="BJ119" s="564" t="str">
        <f t="shared" ca="1" si="17"/>
        <v/>
      </c>
      <c r="BK119" s="564" t="str">
        <f t="shared" ca="1" si="18"/>
        <v/>
      </c>
      <c r="BL119" s="565" t="str">
        <f t="shared" ca="1" si="19"/>
        <v/>
      </c>
    </row>
    <row r="120" spans="1:111" s="226" customFormat="1" ht="15" customHeight="1">
      <c r="A120" s="1764" t="str">
        <f>BA119&amp;"."&amp;BB119</f>
        <v>6.2</v>
      </c>
      <c r="B120" s="1765"/>
      <c r="C120" s="1765"/>
      <c r="D120" s="345" t="s">
        <v>162</v>
      </c>
      <c r="E120" s="219"/>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c r="AC120" s="345"/>
      <c r="AD120" s="345"/>
      <c r="AE120" s="345"/>
      <c r="AF120" s="345"/>
      <c r="AG120" s="345"/>
      <c r="AH120" s="345"/>
      <c r="AI120" s="345"/>
      <c r="AJ120" s="345"/>
      <c r="AK120" s="345"/>
      <c r="AL120" s="345"/>
      <c r="AM120" s="345"/>
      <c r="AN120" s="345"/>
      <c r="AO120" s="345"/>
      <c r="AP120" s="345"/>
      <c r="AQ120" s="345"/>
      <c r="AR120" s="345"/>
      <c r="AS120" s="345"/>
      <c r="AT120" s="345"/>
      <c r="AU120" s="345"/>
      <c r="AV120" s="345"/>
      <c r="AW120" s="345"/>
      <c r="AX120" s="345"/>
      <c r="AY120" s="156"/>
      <c r="BA120" s="80">
        <f>BA119</f>
        <v>6</v>
      </c>
      <c r="BB120" s="80">
        <f t="shared" ref="BB120:BB127" si="21">BB119</f>
        <v>2</v>
      </c>
      <c r="BC120" s="136">
        <f>BC119+1</f>
        <v>2</v>
      </c>
      <c r="BG120" s="563" t="str">
        <f t="shared" ca="1" si="14"/>
        <v/>
      </c>
      <c r="BH120" s="564" t="str">
        <f t="shared" ca="1" si="15"/>
        <v/>
      </c>
      <c r="BI120" s="564" t="str">
        <f t="shared" ca="1" si="16"/>
        <v/>
      </c>
      <c r="BJ120" s="564" t="str">
        <f t="shared" ca="1" si="17"/>
        <v/>
      </c>
      <c r="BK120" s="564" t="str">
        <f t="shared" ca="1" si="18"/>
        <v/>
      </c>
      <c r="BL120" s="565" t="str">
        <f t="shared" ca="1" si="19"/>
        <v/>
      </c>
    </row>
    <row r="121" spans="1:111" s="226" customFormat="1" ht="15" customHeight="1">
      <c r="A121" s="1764" t="str">
        <f>BA120&amp;"."&amp;BB120&amp;"."&amp;BC120</f>
        <v>6.2.2</v>
      </c>
      <c r="B121" s="1765"/>
      <c r="C121" s="1765"/>
      <c r="D121" s="1765"/>
      <c r="E121" s="219" t="s">
        <v>427</v>
      </c>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c r="AC121" s="345"/>
      <c r="AD121" s="345"/>
      <c r="AE121" s="345"/>
      <c r="AF121" s="345"/>
      <c r="AG121" s="345"/>
      <c r="AH121" s="345"/>
      <c r="AI121" s="345"/>
      <c r="AJ121" s="345"/>
      <c r="AK121" s="345"/>
      <c r="AL121" s="345"/>
      <c r="AM121" s="345"/>
      <c r="AN121" s="345"/>
      <c r="AO121" s="345"/>
      <c r="AP121" s="345"/>
      <c r="AQ121" s="345"/>
      <c r="AR121" s="345"/>
      <c r="AS121" s="345"/>
      <c r="AT121" s="345"/>
      <c r="AU121" s="345"/>
      <c r="AV121" s="345"/>
      <c r="AW121" s="345"/>
      <c r="AX121" s="345"/>
      <c r="AY121" s="156"/>
      <c r="BA121" s="80">
        <f t="shared" ref="BA121:BA136" si="22">BA120</f>
        <v>6</v>
      </c>
      <c r="BB121" s="80">
        <f t="shared" si="21"/>
        <v>2</v>
      </c>
      <c r="BC121" s="80">
        <f t="shared" ref="BC121:BC130" si="23">BC120</f>
        <v>2</v>
      </c>
      <c r="BG121" s="563" t="str">
        <f t="shared" ca="1" si="14"/>
        <v/>
      </c>
      <c r="BH121" s="564" t="str">
        <f t="shared" ca="1" si="15"/>
        <v/>
      </c>
      <c r="BI121" s="564" t="str">
        <f t="shared" ca="1" si="16"/>
        <v/>
      </c>
      <c r="BJ121" s="564" t="str">
        <f t="shared" ca="1" si="17"/>
        <v/>
      </c>
      <c r="BK121" s="564" t="str">
        <f t="shared" ca="1" si="18"/>
        <v/>
      </c>
      <c r="BL121" s="565" t="str">
        <f t="shared" ca="1" si="19"/>
        <v/>
      </c>
    </row>
    <row r="122" spans="1:111" s="226" customFormat="1" ht="15" customHeight="1">
      <c r="A122" s="218"/>
      <c r="B122" s="219"/>
      <c r="C122" s="219"/>
      <c r="D122" s="219"/>
      <c r="E122" s="1781" t="s">
        <v>150</v>
      </c>
      <c r="F122" s="1782"/>
      <c r="G122" s="1782"/>
      <c r="H122" s="1782"/>
      <c r="I122" s="1782"/>
      <c r="J122" s="1782"/>
      <c r="K122" s="1782"/>
      <c r="L122" s="1783"/>
      <c r="M122" s="341" t="s">
        <v>153</v>
      </c>
      <c r="N122" s="341"/>
      <c r="O122" s="341"/>
      <c r="P122" s="341"/>
      <c r="Q122" s="341"/>
      <c r="R122" s="341"/>
      <c r="S122" s="341"/>
      <c r="T122" s="341"/>
      <c r="U122" s="341"/>
      <c r="V122" s="341"/>
      <c r="W122" s="341"/>
      <c r="X122" s="341"/>
      <c r="Y122" s="341"/>
      <c r="Z122" s="341"/>
      <c r="AA122" s="341"/>
      <c r="AB122" s="341"/>
      <c r="AC122" s="341"/>
      <c r="AD122" s="341"/>
      <c r="AE122" s="341"/>
      <c r="AF122" s="341"/>
      <c r="AG122" s="341"/>
      <c r="AH122" s="341"/>
      <c r="AI122" s="341"/>
      <c r="AJ122" s="341"/>
      <c r="AK122" s="341"/>
      <c r="AL122" s="341"/>
      <c r="AM122" s="341"/>
      <c r="AN122" s="341"/>
      <c r="AO122" s="341"/>
      <c r="AP122" s="341"/>
      <c r="AQ122" s="341"/>
      <c r="AR122" s="341"/>
      <c r="AS122" s="341"/>
      <c r="AT122" s="341"/>
      <c r="AU122" s="341"/>
      <c r="AV122" s="341"/>
      <c r="AW122" s="341"/>
      <c r="AX122" s="72"/>
      <c r="AY122" s="40"/>
      <c r="BA122" s="80">
        <f t="shared" si="22"/>
        <v>6</v>
      </c>
      <c r="BB122" s="80">
        <f t="shared" si="21"/>
        <v>2</v>
      </c>
      <c r="BC122" s="80">
        <f t="shared" si="23"/>
        <v>2</v>
      </c>
      <c r="BG122" s="563" t="str">
        <f t="shared" ca="1" si="14"/>
        <v/>
      </c>
      <c r="BH122" s="564" t="str">
        <f t="shared" ca="1" si="15"/>
        <v/>
      </c>
      <c r="BI122" s="564" t="str">
        <f t="shared" ca="1" si="16"/>
        <v/>
      </c>
      <c r="BJ122" s="564" t="str">
        <f t="shared" ca="1" si="17"/>
        <v/>
      </c>
      <c r="BK122" s="564" t="str">
        <f t="shared" ca="1" si="18"/>
        <v/>
      </c>
      <c r="BL122" s="565" t="str">
        <f t="shared" ca="1" si="19"/>
        <v/>
      </c>
    </row>
    <row r="123" spans="1:111" s="226" customFormat="1" ht="15" customHeight="1">
      <c r="A123" s="218"/>
      <c r="B123" s="219"/>
      <c r="C123" s="219"/>
      <c r="D123" s="219"/>
      <c r="E123" s="1784" t="s">
        <v>151</v>
      </c>
      <c r="F123" s="1785"/>
      <c r="G123" s="1785"/>
      <c r="H123" s="1785"/>
      <c r="I123" s="1785"/>
      <c r="J123" s="1785"/>
      <c r="K123" s="1785"/>
      <c r="L123" s="1786"/>
      <c r="M123" s="329" t="s">
        <v>428</v>
      </c>
      <c r="N123" s="339"/>
      <c r="O123" s="339"/>
      <c r="P123" s="339"/>
      <c r="Q123" s="339"/>
      <c r="R123" s="339"/>
      <c r="S123" s="339"/>
      <c r="T123" s="339"/>
      <c r="U123" s="339"/>
      <c r="V123" s="339"/>
      <c r="W123" s="339"/>
      <c r="X123" s="339"/>
      <c r="Y123" s="339"/>
      <c r="Z123" s="339"/>
      <c r="AA123" s="339"/>
      <c r="AB123" s="339"/>
      <c r="AC123" s="339"/>
      <c r="AD123" s="339"/>
      <c r="AE123" s="339"/>
      <c r="AF123" s="339"/>
      <c r="AG123" s="339"/>
      <c r="AH123" s="339"/>
      <c r="AI123" s="339"/>
      <c r="AJ123" s="339"/>
      <c r="AK123" s="339"/>
      <c r="AL123" s="339"/>
      <c r="AM123" s="339"/>
      <c r="AN123" s="339"/>
      <c r="AO123" s="339"/>
      <c r="AP123" s="339"/>
      <c r="AQ123" s="339"/>
      <c r="AR123" s="339"/>
      <c r="AS123" s="339"/>
      <c r="AT123" s="339"/>
      <c r="AU123" s="339"/>
      <c r="AV123" s="339"/>
      <c r="AW123" s="339"/>
      <c r="AX123" s="158"/>
      <c r="AY123" s="40"/>
      <c r="BA123" s="80">
        <f t="shared" si="22"/>
        <v>6</v>
      </c>
      <c r="BB123" s="80">
        <f t="shared" si="21"/>
        <v>2</v>
      </c>
      <c r="BC123" s="80">
        <f t="shared" si="23"/>
        <v>2</v>
      </c>
      <c r="BG123" s="563" t="str">
        <f t="shared" ca="1" si="14"/>
        <v/>
      </c>
      <c r="BH123" s="564" t="str">
        <f t="shared" ca="1" si="15"/>
        <v/>
      </c>
      <c r="BI123" s="564" t="str">
        <f t="shared" ca="1" si="16"/>
        <v/>
      </c>
      <c r="BJ123" s="564" t="str">
        <f t="shared" ca="1" si="17"/>
        <v/>
      </c>
      <c r="BK123" s="564" t="str">
        <f t="shared" ca="1" si="18"/>
        <v/>
      </c>
      <c r="BL123" s="565" t="str">
        <f t="shared" ca="1" si="19"/>
        <v/>
      </c>
    </row>
    <row r="124" spans="1:111" s="226" customFormat="1" ht="15" customHeight="1">
      <c r="A124" s="218"/>
      <c r="B124" s="219"/>
      <c r="C124" s="219"/>
      <c r="D124" s="219"/>
      <c r="E124" s="127"/>
      <c r="F124" s="322"/>
      <c r="G124" s="1787"/>
      <c r="H124" s="1787"/>
      <c r="I124" s="1787"/>
      <c r="J124" s="1787"/>
      <c r="K124" s="1787"/>
      <c r="L124" s="1788"/>
      <c r="M124" s="337" t="s">
        <v>155</v>
      </c>
      <c r="N124" s="338"/>
      <c r="O124" s="338"/>
      <c r="P124" s="338"/>
      <c r="Q124" s="338"/>
      <c r="R124" s="338"/>
      <c r="S124" s="338"/>
      <c r="T124" s="338"/>
      <c r="U124" s="338"/>
      <c r="V124" s="338"/>
      <c r="W124" s="338"/>
      <c r="X124" s="338"/>
      <c r="Y124" s="338"/>
      <c r="Z124" s="338"/>
      <c r="AA124" s="338"/>
      <c r="AB124" s="338"/>
      <c r="AC124" s="338"/>
      <c r="AD124" s="338"/>
      <c r="AE124" s="338"/>
      <c r="AF124" s="338"/>
      <c r="AG124" s="338"/>
      <c r="AH124" s="338"/>
      <c r="AI124" s="338"/>
      <c r="AJ124" s="338"/>
      <c r="AK124" s="338"/>
      <c r="AL124" s="338"/>
      <c r="AM124" s="338"/>
      <c r="AN124" s="338"/>
      <c r="AO124" s="338"/>
      <c r="AP124" s="338"/>
      <c r="AQ124" s="338"/>
      <c r="AR124" s="338"/>
      <c r="AS124" s="338"/>
      <c r="AT124" s="338"/>
      <c r="AU124" s="338"/>
      <c r="AV124" s="338"/>
      <c r="AW124" s="338"/>
      <c r="AX124" s="83"/>
      <c r="AY124" s="40"/>
      <c r="BA124" s="80">
        <f t="shared" si="22"/>
        <v>6</v>
      </c>
      <c r="BB124" s="80">
        <f t="shared" si="21"/>
        <v>2</v>
      </c>
      <c r="BC124" s="80">
        <f t="shared" si="23"/>
        <v>2</v>
      </c>
      <c r="BG124" s="563" t="str">
        <f t="shared" ca="1" si="14"/>
        <v/>
      </c>
      <c r="BH124" s="564" t="str">
        <f t="shared" ca="1" si="15"/>
        <v/>
      </c>
      <c r="BI124" s="564" t="str">
        <f t="shared" ca="1" si="16"/>
        <v/>
      </c>
      <c r="BJ124" s="564" t="str">
        <f t="shared" ca="1" si="17"/>
        <v/>
      </c>
      <c r="BK124" s="564" t="str">
        <f t="shared" ca="1" si="18"/>
        <v/>
      </c>
      <c r="BL124" s="565" t="str">
        <f t="shared" ca="1" si="19"/>
        <v/>
      </c>
    </row>
    <row r="125" spans="1:111" s="226" customFormat="1" ht="15" customHeight="1">
      <c r="A125" s="218"/>
      <c r="B125" s="219"/>
      <c r="C125" s="219"/>
      <c r="D125" s="219"/>
      <c r="E125" s="1778" t="s">
        <v>152</v>
      </c>
      <c r="F125" s="1779"/>
      <c r="G125" s="1779"/>
      <c r="H125" s="1779"/>
      <c r="I125" s="1779"/>
      <c r="J125" s="1779"/>
      <c r="K125" s="1779"/>
      <c r="L125" s="1780"/>
      <c r="M125" s="159" t="s">
        <v>159</v>
      </c>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74"/>
      <c r="AY125" s="40"/>
      <c r="BA125" s="80">
        <f t="shared" si="22"/>
        <v>6</v>
      </c>
      <c r="BB125" s="80">
        <f t="shared" si="21"/>
        <v>2</v>
      </c>
      <c r="BC125" s="80">
        <f t="shared" si="23"/>
        <v>2</v>
      </c>
      <c r="BG125" s="563" t="str">
        <f t="shared" ca="1" si="14"/>
        <v/>
      </c>
      <c r="BH125" s="564" t="str">
        <f t="shared" ca="1" si="15"/>
        <v/>
      </c>
      <c r="BI125" s="564" t="str">
        <f t="shared" ca="1" si="16"/>
        <v/>
      </c>
      <c r="BJ125" s="564" t="str">
        <f t="shared" ca="1" si="17"/>
        <v/>
      </c>
      <c r="BK125" s="564" t="str">
        <f t="shared" ca="1" si="18"/>
        <v/>
      </c>
      <c r="BL125" s="565" t="str">
        <f t="shared" ca="1" si="19"/>
        <v/>
      </c>
    </row>
    <row r="126" spans="1:111" s="226" customFormat="1" ht="15" customHeight="1">
      <c r="A126" s="1764" t="str">
        <f>BA125&amp;"."&amp;BB125&amp;"."&amp;BC125</f>
        <v>6.2.2</v>
      </c>
      <c r="B126" s="1765"/>
      <c r="C126" s="1765"/>
      <c r="D126" s="1765"/>
      <c r="E126" s="219" t="str">
        <f>"以下条件にて"&amp;$BH$1&amp;"を実施する。"</f>
        <v>以下条件にて「4. ログ出力処理」を実施する。</v>
      </c>
      <c r="F126" s="345"/>
      <c r="G126" s="345"/>
      <c r="H126" s="219"/>
      <c r="I126" s="219"/>
      <c r="J126" s="219"/>
      <c r="K126" s="219"/>
      <c r="L126" s="219"/>
      <c r="M126" s="219"/>
      <c r="N126" s="219"/>
      <c r="O126" s="219"/>
      <c r="P126" s="219"/>
      <c r="Q126" s="219"/>
      <c r="R126" s="219"/>
      <c r="S126" s="219"/>
      <c r="T126" s="219"/>
      <c r="U126" s="219"/>
      <c r="V126" s="219"/>
      <c r="W126" s="219"/>
      <c r="X126" s="219"/>
      <c r="Y126" s="219"/>
      <c r="Z126" s="219"/>
      <c r="AA126" s="219"/>
      <c r="AB126" s="219"/>
      <c r="AC126" s="219"/>
      <c r="AD126" s="219"/>
      <c r="AE126" s="219"/>
      <c r="AF126" s="219"/>
      <c r="AG126" s="219"/>
      <c r="AH126" s="219"/>
      <c r="AI126" s="219"/>
      <c r="AJ126" s="219"/>
      <c r="AK126" s="219"/>
      <c r="AL126" s="219"/>
      <c r="AM126" s="219"/>
      <c r="AN126" s="219"/>
      <c r="AO126" s="219"/>
      <c r="AP126" s="219"/>
      <c r="AQ126" s="219"/>
      <c r="AR126" s="219"/>
      <c r="AS126" s="219"/>
      <c r="AT126" s="219"/>
      <c r="AU126" s="219"/>
      <c r="AV126" s="219"/>
      <c r="AW126" s="219"/>
      <c r="AX126" s="219"/>
      <c r="AY126" s="40"/>
      <c r="BA126" s="80">
        <f t="shared" si="22"/>
        <v>6</v>
      </c>
      <c r="BB126" s="80">
        <f t="shared" si="21"/>
        <v>2</v>
      </c>
      <c r="BC126" s="80">
        <f t="shared" si="23"/>
        <v>2</v>
      </c>
      <c r="BG126" s="563" t="str">
        <f t="shared" ca="1" si="14"/>
        <v/>
      </c>
      <c r="BH126" s="564" t="str">
        <f t="shared" ca="1" si="15"/>
        <v/>
      </c>
      <c r="BI126" s="564" t="str">
        <f t="shared" ca="1" si="16"/>
        <v/>
      </c>
      <c r="BJ126" s="564" t="str">
        <f t="shared" ca="1" si="17"/>
        <v/>
      </c>
      <c r="BK126" s="564" t="str">
        <f t="shared" ca="1" si="18"/>
        <v/>
      </c>
      <c r="BL126" s="565" t="str">
        <f t="shared" ca="1" si="19"/>
        <v/>
      </c>
    </row>
    <row r="127" spans="1:111" s="226" customFormat="1" ht="15" customHeight="1">
      <c r="A127" s="218"/>
      <c r="B127" s="219"/>
      <c r="C127" s="219"/>
      <c r="D127" s="219"/>
      <c r="E127" s="1781" t="s">
        <v>103</v>
      </c>
      <c r="F127" s="1782"/>
      <c r="G127" s="1782"/>
      <c r="H127" s="1782"/>
      <c r="I127" s="1782"/>
      <c r="J127" s="1782"/>
      <c r="K127" s="1782"/>
      <c r="L127" s="1783"/>
      <c r="M127" s="133" t="s">
        <v>240</v>
      </c>
      <c r="N127" s="341"/>
      <c r="O127" s="341"/>
      <c r="P127" s="341"/>
      <c r="Q127" s="341"/>
      <c r="R127" s="341"/>
      <c r="S127" s="341"/>
      <c r="T127" s="341"/>
      <c r="U127" s="341"/>
      <c r="V127" s="341"/>
      <c r="W127" s="341"/>
      <c r="X127" s="341"/>
      <c r="Y127" s="341"/>
      <c r="Z127" s="341"/>
      <c r="AA127" s="341"/>
      <c r="AB127" s="341"/>
      <c r="AC127" s="341"/>
      <c r="AD127" s="341"/>
      <c r="AE127" s="341"/>
      <c r="AF127" s="341"/>
      <c r="AG127" s="341"/>
      <c r="AH127" s="341"/>
      <c r="AI127" s="341"/>
      <c r="AJ127" s="341"/>
      <c r="AK127" s="341"/>
      <c r="AL127" s="341"/>
      <c r="AM127" s="341"/>
      <c r="AN127" s="341"/>
      <c r="AO127" s="341"/>
      <c r="AP127" s="341"/>
      <c r="AQ127" s="341"/>
      <c r="AR127" s="341"/>
      <c r="AS127" s="341"/>
      <c r="AT127" s="341"/>
      <c r="AU127" s="341"/>
      <c r="AV127" s="341"/>
      <c r="AW127" s="341"/>
      <c r="AX127" s="72"/>
      <c r="AY127" s="40"/>
      <c r="BA127" s="80">
        <f t="shared" si="22"/>
        <v>6</v>
      </c>
      <c r="BB127" s="80">
        <f t="shared" si="21"/>
        <v>2</v>
      </c>
      <c r="BC127" s="80">
        <f t="shared" si="23"/>
        <v>2</v>
      </c>
      <c r="BG127" s="563" t="str">
        <f t="shared" ca="1" si="14"/>
        <v/>
      </c>
      <c r="BH127" s="564" t="str">
        <f t="shared" ca="1" si="15"/>
        <v/>
      </c>
      <c r="BI127" s="564" t="str">
        <f t="shared" ca="1" si="16"/>
        <v/>
      </c>
      <c r="BJ127" s="564" t="str">
        <f t="shared" ca="1" si="17"/>
        <v/>
      </c>
      <c r="BK127" s="564" t="str">
        <f t="shared" ca="1" si="18"/>
        <v/>
      </c>
      <c r="BL127" s="565" t="str">
        <f t="shared" ca="1" si="19"/>
        <v/>
      </c>
    </row>
    <row r="128" spans="1:111" s="226" customFormat="1" ht="15" customHeight="1">
      <c r="A128" s="218"/>
      <c r="B128" s="219"/>
      <c r="C128" s="219"/>
      <c r="D128" s="219"/>
      <c r="E128" s="1789" t="s">
        <v>104</v>
      </c>
      <c r="F128" s="1790"/>
      <c r="G128" s="1790"/>
      <c r="H128" s="1790"/>
      <c r="I128" s="1790"/>
      <c r="J128" s="1790"/>
      <c r="K128" s="1790"/>
      <c r="L128" s="1791"/>
      <c r="M128" s="134" t="s">
        <v>263</v>
      </c>
      <c r="N128" s="334"/>
      <c r="O128" s="334"/>
      <c r="P128" s="334"/>
      <c r="Q128" s="334"/>
      <c r="R128" s="334"/>
      <c r="S128" s="334"/>
      <c r="T128" s="334"/>
      <c r="U128" s="334"/>
      <c r="V128" s="334"/>
      <c r="W128" s="334"/>
      <c r="X128" s="334"/>
      <c r="Y128" s="334"/>
      <c r="Z128" s="334"/>
      <c r="AA128" s="334"/>
      <c r="AB128" s="334"/>
      <c r="AC128" s="334"/>
      <c r="AD128" s="334"/>
      <c r="AE128" s="334"/>
      <c r="AF128" s="334"/>
      <c r="AG128" s="334"/>
      <c r="AH128" s="334"/>
      <c r="AI128" s="334"/>
      <c r="AJ128" s="334"/>
      <c r="AK128" s="334"/>
      <c r="AL128" s="334"/>
      <c r="AM128" s="334"/>
      <c r="AN128" s="334"/>
      <c r="AO128" s="334"/>
      <c r="AP128" s="334"/>
      <c r="AQ128" s="334"/>
      <c r="AR128" s="334"/>
      <c r="AS128" s="334"/>
      <c r="AT128" s="334"/>
      <c r="AU128" s="334"/>
      <c r="AV128" s="334"/>
      <c r="AW128" s="334"/>
      <c r="AX128" s="73"/>
      <c r="AY128" s="40"/>
      <c r="BA128" s="80">
        <f t="shared" si="22"/>
        <v>6</v>
      </c>
      <c r="BB128" s="80">
        <f t="shared" ref="BB128:BC137" si="24">BB127</f>
        <v>2</v>
      </c>
      <c r="BC128" s="80">
        <f t="shared" si="23"/>
        <v>2</v>
      </c>
      <c r="BG128" s="563" t="str">
        <f t="shared" ca="1" si="14"/>
        <v/>
      </c>
      <c r="BH128" s="564" t="str">
        <f t="shared" ca="1" si="15"/>
        <v/>
      </c>
      <c r="BI128" s="564" t="str">
        <f t="shared" ca="1" si="16"/>
        <v/>
      </c>
      <c r="BJ128" s="564" t="str">
        <f t="shared" ca="1" si="17"/>
        <v/>
      </c>
      <c r="BK128" s="564" t="str">
        <f t="shared" ca="1" si="18"/>
        <v/>
      </c>
      <c r="BL128" s="565" t="str">
        <f t="shared" ca="1" si="19"/>
        <v/>
      </c>
    </row>
    <row r="129" spans="1:64" s="226" customFormat="1" ht="15" customHeight="1">
      <c r="A129" s="218"/>
      <c r="B129" s="219"/>
      <c r="C129" s="219"/>
      <c r="D129" s="219"/>
      <c r="E129" s="1789" t="s">
        <v>105</v>
      </c>
      <c r="F129" s="1790"/>
      <c r="G129" s="1790"/>
      <c r="H129" s="1790"/>
      <c r="I129" s="1790"/>
      <c r="J129" s="1790"/>
      <c r="K129" s="1790"/>
      <c r="L129" s="1791"/>
      <c r="M129" s="333" t="s">
        <v>437</v>
      </c>
      <c r="N129" s="334"/>
      <c r="O129" s="334"/>
      <c r="P129" s="334"/>
      <c r="Q129" s="334"/>
      <c r="R129" s="334"/>
      <c r="S129" s="334"/>
      <c r="T129" s="334"/>
      <c r="U129" s="334"/>
      <c r="V129" s="334"/>
      <c r="W129" s="334"/>
      <c r="X129" s="334"/>
      <c r="Y129" s="334"/>
      <c r="Z129" s="334"/>
      <c r="AA129" s="334"/>
      <c r="AB129" s="334"/>
      <c r="AC129" s="334"/>
      <c r="AD129" s="334"/>
      <c r="AE129" s="334"/>
      <c r="AF129" s="334"/>
      <c r="AG129" s="334"/>
      <c r="AH129" s="334"/>
      <c r="AI129" s="334"/>
      <c r="AJ129" s="334"/>
      <c r="AK129" s="334"/>
      <c r="AL129" s="334"/>
      <c r="AM129" s="334"/>
      <c r="AN129" s="334"/>
      <c r="AO129" s="334"/>
      <c r="AP129" s="334"/>
      <c r="AQ129" s="334"/>
      <c r="AR129" s="334"/>
      <c r="AS129" s="334"/>
      <c r="AT129" s="334"/>
      <c r="AU129" s="334"/>
      <c r="AV129" s="334"/>
      <c r="AW129" s="334"/>
      <c r="AX129" s="73"/>
      <c r="AY129" s="40"/>
      <c r="BA129" s="80">
        <f t="shared" si="22"/>
        <v>6</v>
      </c>
      <c r="BB129" s="80">
        <f t="shared" si="24"/>
        <v>2</v>
      </c>
      <c r="BC129" s="80">
        <f t="shared" si="23"/>
        <v>2</v>
      </c>
      <c r="BG129" s="563" t="str">
        <f t="shared" ca="1" si="14"/>
        <v/>
      </c>
      <c r="BH129" s="564" t="str">
        <f t="shared" ca="1" si="15"/>
        <v/>
      </c>
      <c r="BI129" s="564" t="str">
        <f t="shared" ca="1" si="16"/>
        <v/>
      </c>
      <c r="BJ129" s="564" t="str">
        <f t="shared" ca="1" si="17"/>
        <v/>
      </c>
      <c r="BK129" s="564" t="str">
        <f t="shared" ca="1" si="18"/>
        <v/>
      </c>
      <c r="BL129" s="565" t="str">
        <f t="shared" ca="1" si="19"/>
        <v/>
      </c>
    </row>
    <row r="130" spans="1:64" s="226" customFormat="1" ht="15" customHeight="1">
      <c r="A130" s="218"/>
      <c r="B130" s="219"/>
      <c r="C130" s="219"/>
      <c r="D130" s="219"/>
      <c r="E130" s="1778" t="s">
        <v>106</v>
      </c>
      <c r="F130" s="1779"/>
      <c r="G130" s="1779"/>
      <c r="H130" s="1779"/>
      <c r="I130" s="1779"/>
      <c r="J130" s="1779"/>
      <c r="K130" s="1779"/>
      <c r="L130" s="1780"/>
      <c r="M130" s="159" t="s">
        <v>438</v>
      </c>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74"/>
      <c r="AY130" s="40"/>
      <c r="BA130" s="80">
        <f t="shared" si="22"/>
        <v>6</v>
      </c>
      <c r="BB130" s="80">
        <f t="shared" si="24"/>
        <v>2</v>
      </c>
      <c r="BC130" s="80">
        <f t="shared" si="23"/>
        <v>2</v>
      </c>
      <c r="BG130" s="563" t="str">
        <f t="shared" ca="1" si="14"/>
        <v/>
      </c>
      <c r="BH130" s="564" t="str">
        <f t="shared" ca="1" si="15"/>
        <v/>
      </c>
      <c r="BI130" s="564" t="str">
        <f t="shared" ca="1" si="16"/>
        <v/>
      </c>
      <c r="BJ130" s="564" t="str">
        <f t="shared" ca="1" si="17"/>
        <v/>
      </c>
      <c r="BK130" s="564" t="str">
        <f t="shared" ca="1" si="18"/>
        <v/>
      </c>
      <c r="BL130" s="565" t="str">
        <f t="shared" ca="1" si="19"/>
        <v/>
      </c>
    </row>
    <row r="131" spans="1:64" s="226" customFormat="1" ht="15" customHeight="1">
      <c r="A131" s="1764" t="str">
        <f>BA130&amp;"."&amp;BB130&amp;"."&amp;BC130</f>
        <v>6.2.2</v>
      </c>
      <c r="B131" s="1765"/>
      <c r="C131" s="1765"/>
      <c r="D131" s="1765"/>
      <c r="E131" s="219" t="s">
        <v>254</v>
      </c>
      <c r="F131" s="219"/>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c r="AH131" s="219"/>
      <c r="AI131" s="219"/>
      <c r="AJ131" s="219"/>
      <c r="AK131" s="219"/>
      <c r="AL131" s="219"/>
      <c r="AM131" s="219"/>
      <c r="AN131" s="219"/>
      <c r="AO131" s="219"/>
      <c r="AP131" s="219"/>
      <c r="AQ131" s="219"/>
      <c r="AR131" s="219"/>
      <c r="AS131" s="219"/>
      <c r="AT131" s="219"/>
      <c r="AU131" s="219"/>
      <c r="AV131" s="219"/>
      <c r="AW131" s="219"/>
      <c r="AX131" s="219"/>
      <c r="AY131" s="40"/>
      <c r="BA131" s="80">
        <f t="shared" si="22"/>
        <v>6</v>
      </c>
      <c r="BB131" s="80">
        <f t="shared" si="24"/>
        <v>2</v>
      </c>
      <c r="BC131" s="136">
        <f>BC130+1</f>
        <v>3</v>
      </c>
      <c r="BG131" s="563" t="str">
        <f t="shared" ca="1" si="14"/>
        <v/>
      </c>
      <c r="BH131" s="564" t="str">
        <f t="shared" ca="1" si="15"/>
        <v/>
      </c>
      <c r="BI131" s="564" t="str">
        <f t="shared" ca="1" si="16"/>
        <v/>
      </c>
      <c r="BJ131" s="564" t="str">
        <f t="shared" ca="1" si="17"/>
        <v/>
      </c>
      <c r="BK131" s="564" t="str">
        <f t="shared" ca="1" si="18"/>
        <v/>
      </c>
      <c r="BL131" s="565" t="str">
        <f t="shared" ca="1" si="19"/>
        <v/>
      </c>
    </row>
    <row r="132" spans="1:64" s="226" customFormat="1" ht="15" customHeight="1">
      <c r="A132" s="1764" t="str">
        <f>BA131&amp;"."&amp;BB131</f>
        <v>6.2</v>
      </c>
      <c r="B132" s="1765"/>
      <c r="C132" s="1765"/>
      <c r="D132" s="345" t="s">
        <v>163</v>
      </c>
      <c r="E132" s="219"/>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c r="AC132" s="345"/>
      <c r="AD132" s="345"/>
      <c r="AE132" s="345"/>
      <c r="AF132" s="345"/>
      <c r="AG132" s="345"/>
      <c r="AH132" s="345"/>
      <c r="AI132" s="345"/>
      <c r="AJ132" s="345"/>
      <c r="AK132" s="345"/>
      <c r="AL132" s="345"/>
      <c r="AM132" s="345"/>
      <c r="AN132" s="345"/>
      <c r="AO132" s="345"/>
      <c r="AP132" s="345"/>
      <c r="AQ132" s="345"/>
      <c r="AR132" s="345"/>
      <c r="AS132" s="345"/>
      <c r="AT132" s="345"/>
      <c r="AU132" s="345"/>
      <c r="AV132" s="345"/>
      <c r="AW132" s="345"/>
      <c r="AX132" s="345"/>
      <c r="AY132" s="156"/>
      <c r="BA132" s="80">
        <f t="shared" si="22"/>
        <v>6</v>
      </c>
      <c r="BB132" s="80">
        <f t="shared" si="24"/>
        <v>2</v>
      </c>
      <c r="BC132" s="80">
        <f>BC131</f>
        <v>3</v>
      </c>
      <c r="BG132" s="563" t="str">
        <f t="shared" ca="1" si="14"/>
        <v/>
      </c>
      <c r="BH132" s="564" t="str">
        <f t="shared" ca="1" si="15"/>
        <v/>
      </c>
      <c r="BI132" s="564" t="str">
        <f t="shared" ca="1" si="16"/>
        <v/>
      </c>
      <c r="BJ132" s="564" t="str">
        <f t="shared" ca="1" si="17"/>
        <v/>
      </c>
      <c r="BK132" s="564" t="str">
        <f t="shared" ca="1" si="18"/>
        <v/>
      </c>
      <c r="BL132" s="565" t="str">
        <f t="shared" ca="1" si="19"/>
        <v/>
      </c>
    </row>
    <row r="133" spans="1:64" s="226" customFormat="1" ht="15" customHeight="1">
      <c r="A133" s="1764" t="str">
        <f>BA132&amp;"."&amp;BB132&amp;"."&amp;BC132</f>
        <v>6.2.3</v>
      </c>
      <c r="B133" s="1765"/>
      <c r="C133" s="1765"/>
      <c r="D133" s="1765"/>
      <c r="E133" s="219" t="s">
        <v>255</v>
      </c>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40"/>
      <c r="BA133" s="80">
        <f t="shared" si="22"/>
        <v>6</v>
      </c>
      <c r="BB133" s="80">
        <f t="shared" si="24"/>
        <v>2</v>
      </c>
      <c r="BC133" s="80">
        <f>BC132</f>
        <v>3</v>
      </c>
      <c r="BG133" s="563" t="str">
        <f t="shared" ca="1" si="14"/>
        <v/>
      </c>
      <c r="BH133" s="564" t="str">
        <f t="shared" ca="1" si="15"/>
        <v/>
      </c>
      <c r="BI133" s="564" t="str">
        <f t="shared" ca="1" si="16"/>
        <v/>
      </c>
      <c r="BJ133" s="564" t="str">
        <f t="shared" ca="1" si="17"/>
        <v/>
      </c>
      <c r="BK133" s="564" t="str">
        <f t="shared" ca="1" si="18"/>
        <v/>
      </c>
      <c r="BL133" s="565" t="str">
        <f t="shared" ca="1" si="19"/>
        <v/>
      </c>
    </row>
    <row r="134" spans="1:64" s="226" customFormat="1" ht="15" customHeight="1">
      <c r="A134" s="1764" t="str">
        <f>BA133&amp;"."&amp;BB133&amp;"."&amp;BC133</f>
        <v>6.2.3</v>
      </c>
      <c r="B134" s="1765"/>
      <c r="C134" s="1765"/>
      <c r="D134" s="1765"/>
      <c r="E134" s="219" t="str">
        <f>"以下条件にて"&amp;$BH$1&amp;"を実施する。"</f>
        <v>以下条件にて「4. ログ出力処理」を実施する。</v>
      </c>
      <c r="F134" s="219"/>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c r="AK134" s="219"/>
      <c r="AL134" s="219"/>
      <c r="AM134" s="219"/>
      <c r="AN134" s="219"/>
      <c r="AO134" s="219"/>
      <c r="AP134" s="219"/>
      <c r="AQ134" s="219"/>
      <c r="AR134" s="219"/>
      <c r="AS134" s="219"/>
      <c r="AT134" s="219"/>
      <c r="AU134" s="219"/>
      <c r="AV134" s="219"/>
      <c r="AW134" s="219"/>
      <c r="AX134" s="219"/>
      <c r="AY134" s="40"/>
      <c r="BA134" s="80">
        <f t="shared" si="22"/>
        <v>6</v>
      </c>
      <c r="BB134" s="80">
        <f t="shared" si="24"/>
        <v>2</v>
      </c>
      <c r="BC134" s="80">
        <f>BC133</f>
        <v>3</v>
      </c>
      <c r="BG134" s="563" t="str">
        <f t="shared" ca="1" si="14"/>
        <v/>
      </c>
      <c r="BH134" s="564" t="str">
        <f t="shared" ca="1" si="15"/>
        <v/>
      </c>
      <c r="BI134" s="564" t="str">
        <f t="shared" ca="1" si="16"/>
        <v/>
      </c>
      <c r="BJ134" s="564" t="str">
        <f t="shared" ca="1" si="17"/>
        <v/>
      </c>
      <c r="BK134" s="564" t="str">
        <f t="shared" ca="1" si="18"/>
        <v/>
      </c>
      <c r="BL134" s="565" t="str">
        <f t="shared" ca="1" si="19"/>
        <v/>
      </c>
    </row>
    <row r="135" spans="1:64" s="226" customFormat="1" ht="15" customHeight="1">
      <c r="A135" s="218"/>
      <c r="B135" s="219"/>
      <c r="C135" s="219"/>
      <c r="D135" s="219"/>
      <c r="E135" s="1781" t="s">
        <v>103</v>
      </c>
      <c r="F135" s="1782"/>
      <c r="G135" s="1782"/>
      <c r="H135" s="1782"/>
      <c r="I135" s="1782"/>
      <c r="J135" s="1782"/>
      <c r="K135" s="1782"/>
      <c r="L135" s="1783"/>
      <c r="M135" s="133" t="s">
        <v>164</v>
      </c>
      <c r="N135" s="341"/>
      <c r="O135" s="341"/>
      <c r="P135" s="341"/>
      <c r="Q135" s="341"/>
      <c r="R135" s="341"/>
      <c r="S135" s="341"/>
      <c r="T135" s="341"/>
      <c r="U135" s="341"/>
      <c r="V135" s="341"/>
      <c r="W135" s="341"/>
      <c r="X135" s="341"/>
      <c r="Y135" s="341"/>
      <c r="Z135" s="341"/>
      <c r="AA135" s="341"/>
      <c r="AB135" s="341"/>
      <c r="AC135" s="341"/>
      <c r="AD135" s="341"/>
      <c r="AE135" s="341"/>
      <c r="AF135" s="341"/>
      <c r="AG135" s="341"/>
      <c r="AH135" s="341"/>
      <c r="AI135" s="341"/>
      <c r="AJ135" s="341"/>
      <c r="AK135" s="341"/>
      <c r="AL135" s="341"/>
      <c r="AM135" s="341"/>
      <c r="AN135" s="341"/>
      <c r="AO135" s="341"/>
      <c r="AP135" s="341"/>
      <c r="AQ135" s="341"/>
      <c r="AR135" s="341"/>
      <c r="AS135" s="341"/>
      <c r="AT135" s="341"/>
      <c r="AU135" s="341"/>
      <c r="AV135" s="341"/>
      <c r="AW135" s="341"/>
      <c r="AX135" s="72"/>
      <c r="AY135" s="40"/>
      <c r="BA135" s="80">
        <f t="shared" si="22"/>
        <v>6</v>
      </c>
      <c r="BB135" s="80">
        <f t="shared" si="24"/>
        <v>2</v>
      </c>
      <c r="BC135" s="80">
        <f>BC134</f>
        <v>3</v>
      </c>
      <c r="BG135" s="563" t="str">
        <f t="shared" ca="1" si="14"/>
        <v/>
      </c>
      <c r="BH135" s="564" t="str">
        <f t="shared" ca="1" si="15"/>
        <v/>
      </c>
      <c r="BI135" s="564" t="str">
        <f t="shared" ca="1" si="16"/>
        <v/>
      </c>
      <c r="BJ135" s="564" t="str">
        <f t="shared" ca="1" si="17"/>
        <v/>
      </c>
      <c r="BK135" s="564" t="str">
        <f t="shared" ca="1" si="18"/>
        <v/>
      </c>
      <c r="BL135" s="565" t="str">
        <f t="shared" ca="1" si="19"/>
        <v/>
      </c>
    </row>
    <row r="136" spans="1:64" s="226" customFormat="1" ht="15" customHeight="1">
      <c r="A136" s="218"/>
      <c r="B136" s="219"/>
      <c r="C136" s="219"/>
      <c r="D136" s="219"/>
      <c r="E136" s="1789" t="s">
        <v>104</v>
      </c>
      <c r="F136" s="1790"/>
      <c r="G136" s="1790"/>
      <c r="H136" s="1790"/>
      <c r="I136" s="1790"/>
      <c r="J136" s="1790"/>
      <c r="K136" s="1790"/>
      <c r="L136" s="1791"/>
      <c r="M136" s="134" t="s">
        <v>264</v>
      </c>
      <c r="N136" s="334"/>
      <c r="O136" s="334"/>
      <c r="P136" s="334"/>
      <c r="Q136" s="334"/>
      <c r="R136" s="334"/>
      <c r="S136" s="334"/>
      <c r="T136" s="334"/>
      <c r="U136" s="334"/>
      <c r="V136" s="334"/>
      <c r="W136" s="334"/>
      <c r="X136" s="334"/>
      <c r="Y136" s="334"/>
      <c r="Z136" s="334"/>
      <c r="AA136" s="334"/>
      <c r="AB136" s="334"/>
      <c r="AC136" s="334"/>
      <c r="AD136" s="334"/>
      <c r="AE136" s="334"/>
      <c r="AF136" s="334"/>
      <c r="AG136" s="334"/>
      <c r="AH136" s="334"/>
      <c r="AI136" s="334"/>
      <c r="AJ136" s="334"/>
      <c r="AK136" s="334"/>
      <c r="AL136" s="334"/>
      <c r="AM136" s="334"/>
      <c r="AN136" s="334"/>
      <c r="AO136" s="334"/>
      <c r="AP136" s="334"/>
      <c r="AQ136" s="334"/>
      <c r="AR136" s="334"/>
      <c r="AS136" s="334"/>
      <c r="AT136" s="334"/>
      <c r="AU136" s="334"/>
      <c r="AV136" s="334"/>
      <c r="AW136" s="334"/>
      <c r="AX136" s="73"/>
      <c r="AY136" s="40"/>
      <c r="BA136" s="80">
        <f t="shared" si="22"/>
        <v>6</v>
      </c>
      <c r="BB136" s="80">
        <f t="shared" si="24"/>
        <v>2</v>
      </c>
      <c r="BC136" s="80">
        <f>BC135</f>
        <v>3</v>
      </c>
      <c r="BG136" s="563" t="str">
        <f t="shared" ca="1" si="14"/>
        <v/>
      </c>
      <c r="BH136" s="564" t="str">
        <f t="shared" ca="1" si="15"/>
        <v/>
      </c>
      <c r="BI136" s="564" t="str">
        <f t="shared" ca="1" si="16"/>
        <v/>
      </c>
      <c r="BJ136" s="564" t="str">
        <f t="shared" ca="1" si="17"/>
        <v/>
      </c>
      <c r="BK136" s="564" t="str">
        <f t="shared" ca="1" si="18"/>
        <v/>
      </c>
      <c r="BL136" s="565" t="str">
        <f t="shared" ca="1" si="19"/>
        <v/>
      </c>
    </row>
    <row r="137" spans="1:64" s="226" customFormat="1" ht="15" customHeight="1">
      <c r="A137" s="218"/>
      <c r="B137" s="219"/>
      <c r="C137" s="219"/>
      <c r="D137" s="219"/>
      <c r="E137" s="1789" t="s">
        <v>105</v>
      </c>
      <c r="F137" s="1790"/>
      <c r="G137" s="1790"/>
      <c r="H137" s="1790"/>
      <c r="I137" s="1790"/>
      <c r="J137" s="1790"/>
      <c r="K137" s="1790"/>
      <c r="L137" s="1791"/>
      <c r="M137" s="333" t="s">
        <v>437</v>
      </c>
      <c r="N137" s="334"/>
      <c r="O137" s="334"/>
      <c r="P137" s="334"/>
      <c r="Q137" s="334"/>
      <c r="R137" s="334"/>
      <c r="S137" s="334"/>
      <c r="T137" s="334"/>
      <c r="U137" s="334"/>
      <c r="V137" s="334"/>
      <c r="W137" s="334"/>
      <c r="X137" s="334"/>
      <c r="Y137" s="334"/>
      <c r="Z137" s="334"/>
      <c r="AA137" s="334"/>
      <c r="AB137" s="334"/>
      <c r="AC137" s="334"/>
      <c r="AD137" s="334"/>
      <c r="AE137" s="334"/>
      <c r="AF137" s="334"/>
      <c r="AG137" s="334"/>
      <c r="AH137" s="334"/>
      <c r="AI137" s="334"/>
      <c r="AJ137" s="334"/>
      <c r="AK137" s="334"/>
      <c r="AL137" s="334"/>
      <c r="AM137" s="334"/>
      <c r="AN137" s="334"/>
      <c r="AO137" s="334"/>
      <c r="AP137" s="334"/>
      <c r="AQ137" s="334"/>
      <c r="AR137" s="334"/>
      <c r="AS137" s="334"/>
      <c r="AT137" s="334"/>
      <c r="AU137" s="334"/>
      <c r="AV137" s="334"/>
      <c r="AW137" s="334"/>
      <c r="AX137" s="73"/>
      <c r="AY137" s="40"/>
      <c r="BA137" s="80">
        <f>BA136</f>
        <v>6</v>
      </c>
      <c r="BB137" s="80">
        <f t="shared" si="24"/>
        <v>2</v>
      </c>
      <c r="BC137" s="80">
        <f t="shared" si="24"/>
        <v>3</v>
      </c>
      <c r="BG137" s="563" t="str">
        <f t="shared" ca="1" si="14"/>
        <v/>
      </c>
      <c r="BH137" s="564" t="str">
        <f t="shared" ca="1" si="15"/>
        <v/>
      </c>
      <c r="BI137" s="564" t="str">
        <f t="shared" ca="1" si="16"/>
        <v/>
      </c>
      <c r="BJ137" s="564" t="str">
        <f t="shared" ca="1" si="17"/>
        <v/>
      </c>
      <c r="BK137" s="564" t="str">
        <f t="shared" ca="1" si="18"/>
        <v/>
      </c>
      <c r="BL137" s="565" t="str">
        <f t="shared" ca="1" si="19"/>
        <v/>
      </c>
    </row>
    <row r="138" spans="1:64" s="226" customFormat="1" ht="15" customHeight="1">
      <c r="A138" s="218"/>
      <c r="B138" s="219"/>
      <c r="C138" s="219"/>
      <c r="D138" s="219"/>
      <c r="E138" s="1778" t="s">
        <v>106</v>
      </c>
      <c r="F138" s="1779"/>
      <c r="G138" s="1779"/>
      <c r="H138" s="1779"/>
      <c r="I138" s="1779"/>
      <c r="J138" s="1779"/>
      <c r="K138" s="1779"/>
      <c r="L138" s="1780"/>
      <c r="M138" s="159" t="s">
        <v>438</v>
      </c>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74"/>
      <c r="AY138" s="40"/>
      <c r="BA138" s="136">
        <f>BA137+1</f>
        <v>7</v>
      </c>
      <c r="BB138" s="95"/>
      <c r="BC138" s="80"/>
      <c r="BG138" s="563" t="str">
        <f t="shared" ca="1" si="14"/>
        <v/>
      </c>
      <c r="BH138" s="564" t="str">
        <f t="shared" ca="1" si="15"/>
        <v/>
      </c>
      <c r="BI138" s="564" t="str">
        <f t="shared" ca="1" si="16"/>
        <v/>
      </c>
      <c r="BJ138" s="564" t="str">
        <f t="shared" ca="1" si="17"/>
        <v/>
      </c>
      <c r="BK138" s="564" t="str">
        <f t="shared" ca="1" si="18"/>
        <v/>
      </c>
      <c r="BL138" s="565" t="str">
        <f t="shared" ca="1" si="19"/>
        <v/>
      </c>
    </row>
    <row r="139" spans="1:64" s="226" customFormat="1" ht="15" customHeight="1">
      <c r="A139" s="1768" t="str">
        <f>BA138&amp;"."</f>
        <v>7.</v>
      </c>
      <c r="B139" s="1769"/>
      <c r="C139" s="348" t="s">
        <v>430</v>
      </c>
      <c r="D139" s="219"/>
      <c r="E139" s="219"/>
      <c r="F139" s="219"/>
      <c r="G139" s="219"/>
      <c r="H139" s="222"/>
      <c r="I139" s="219"/>
      <c r="J139" s="345"/>
      <c r="K139" s="345"/>
      <c r="L139" s="345"/>
      <c r="M139" s="345"/>
      <c r="N139" s="345"/>
      <c r="O139" s="345"/>
      <c r="P139" s="345"/>
      <c r="Q139" s="345"/>
      <c r="R139" s="345"/>
      <c r="S139" s="345"/>
      <c r="T139" s="345"/>
      <c r="U139" s="345"/>
      <c r="V139" s="345"/>
      <c r="W139" s="345"/>
      <c r="X139" s="345"/>
      <c r="Y139" s="345"/>
      <c r="Z139" s="345"/>
      <c r="AA139" s="345"/>
      <c r="AB139" s="345"/>
      <c r="AC139" s="345"/>
      <c r="AD139" s="345"/>
      <c r="AE139" s="345"/>
      <c r="AF139" s="345"/>
      <c r="AG139" s="345"/>
      <c r="AH139" s="345"/>
      <c r="AI139" s="345"/>
      <c r="AJ139" s="345"/>
      <c r="AK139" s="345"/>
      <c r="AL139" s="345"/>
      <c r="AM139" s="345"/>
      <c r="AN139" s="345"/>
      <c r="AO139" s="345"/>
      <c r="AP139" s="345"/>
      <c r="AQ139" s="345"/>
      <c r="AR139" s="345"/>
      <c r="AS139" s="345"/>
      <c r="AT139" s="345"/>
      <c r="AU139" s="345"/>
      <c r="AV139" s="345"/>
      <c r="AW139" s="345"/>
      <c r="AX139" s="345"/>
      <c r="AY139" s="156"/>
      <c r="BA139" s="80">
        <f t="shared" ref="BA139:BC162" si="25">BA138</f>
        <v>7</v>
      </c>
      <c r="BB139" s="136">
        <f>BB138+1</f>
        <v>1</v>
      </c>
      <c r="BC139" s="80"/>
      <c r="BG139" s="563" t="str">
        <f t="shared" ca="1" si="14"/>
        <v/>
      </c>
      <c r="BH139" s="564" t="str">
        <f t="shared" ca="1" si="15"/>
        <v/>
      </c>
      <c r="BI139" s="564" t="str">
        <f t="shared" ca="1" si="16"/>
        <v/>
      </c>
      <c r="BJ139" s="564" t="str">
        <f t="shared" ca="1" si="17"/>
        <v/>
      </c>
      <c r="BK139" s="564" t="str">
        <f t="shared" ca="1" si="18"/>
        <v/>
      </c>
      <c r="BL139" s="565" t="str">
        <f t="shared" ca="1" si="19"/>
        <v/>
      </c>
    </row>
    <row r="140" spans="1:64" s="226" customFormat="1" ht="15" customHeight="1">
      <c r="A140" s="1764" t="str">
        <f>BA139&amp;"."&amp;BB139</f>
        <v>7.1</v>
      </c>
      <c r="B140" s="1765"/>
      <c r="C140" s="1765"/>
      <c r="D140" s="219" t="str">
        <f>$BH$2&amp;"を実施する。"</f>
        <v>「5. メインマスタDB接続処理」を実施する。</v>
      </c>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c r="AH140" s="219"/>
      <c r="AI140" s="219"/>
      <c r="AJ140" s="219"/>
      <c r="AK140" s="219"/>
      <c r="AL140" s="219"/>
      <c r="AM140" s="219"/>
      <c r="AN140" s="219"/>
      <c r="AO140" s="219"/>
      <c r="AP140" s="219"/>
      <c r="AQ140" s="219"/>
      <c r="AR140" s="219"/>
      <c r="AS140" s="219"/>
      <c r="AT140" s="219"/>
      <c r="AU140" s="219"/>
      <c r="AV140" s="219"/>
      <c r="AW140" s="219"/>
      <c r="AX140" s="219"/>
      <c r="AY140" s="40"/>
      <c r="BA140" s="80">
        <f t="shared" si="25"/>
        <v>7</v>
      </c>
      <c r="BB140" s="136">
        <f>BB139+1</f>
        <v>2</v>
      </c>
      <c r="BC140" s="80"/>
      <c r="BG140" s="563" t="str">
        <f t="shared" ca="1" si="14"/>
        <v/>
      </c>
      <c r="BH140" s="564" t="str">
        <f t="shared" ca="1" si="15"/>
        <v/>
      </c>
      <c r="BI140" s="564" t="str">
        <f t="shared" ca="1" si="16"/>
        <v/>
      </c>
      <c r="BJ140" s="564" t="str">
        <f t="shared" ca="1" si="17"/>
        <v/>
      </c>
      <c r="BK140" s="564" t="str">
        <f t="shared" ca="1" si="18"/>
        <v/>
      </c>
      <c r="BL140" s="565" t="str">
        <f t="shared" ca="1" si="19"/>
        <v/>
      </c>
    </row>
    <row r="141" spans="1:64" s="226" customFormat="1" ht="15" customHeight="1">
      <c r="A141" s="1764" t="str">
        <f>BA140&amp;"."&amp;BB140</f>
        <v>7.2</v>
      </c>
      <c r="B141" s="1765"/>
      <c r="C141" s="1765"/>
      <c r="D141" s="345" t="s">
        <v>309</v>
      </c>
      <c r="E141" s="219"/>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c r="AC141" s="345"/>
      <c r="AD141" s="345"/>
      <c r="AE141" s="345"/>
      <c r="AF141" s="345"/>
      <c r="AG141" s="345"/>
      <c r="AH141" s="345"/>
      <c r="AI141" s="345"/>
      <c r="AJ141" s="345"/>
      <c r="AK141" s="345"/>
      <c r="AL141" s="345"/>
      <c r="AM141" s="345"/>
      <c r="AN141" s="345"/>
      <c r="AO141" s="345"/>
      <c r="AP141" s="345"/>
      <c r="AQ141" s="345"/>
      <c r="AR141" s="345"/>
      <c r="AS141" s="345"/>
      <c r="AT141" s="345"/>
      <c r="AU141" s="345"/>
      <c r="AV141" s="345"/>
      <c r="AW141" s="345"/>
      <c r="AX141" s="345"/>
      <c r="AY141" s="156"/>
      <c r="BA141" s="80">
        <f t="shared" si="25"/>
        <v>7</v>
      </c>
      <c r="BB141" s="80">
        <f t="shared" si="25"/>
        <v>2</v>
      </c>
      <c r="BC141" s="136">
        <f>BC140+1</f>
        <v>1</v>
      </c>
      <c r="BD141" s="80"/>
      <c r="BG141" s="563" t="str">
        <f t="shared" ca="1" si="14"/>
        <v/>
      </c>
      <c r="BH141" s="564" t="str">
        <f t="shared" ca="1" si="15"/>
        <v/>
      </c>
      <c r="BI141" s="564" t="str">
        <f t="shared" ca="1" si="16"/>
        <v/>
      </c>
      <c r="BJ141" s="564" t="str">
        <f t="shared" ca="1" si="17"/>
        <v/>
      </c>
      <c r="BK141" s="564" t="str">
        <f t="shared" ca="1" si="18"/>
        <v/>
      </c>
      <c r="BL141" s="565" t="str">
        <f t="shared" ca="1" si="19"/>
        <v/>
      </c>
    </row>
    <row r="142" spans="1:64" s="226" customFormat="1" ht="15" customHeight="1">
      <c r="A142" s="1764" t="str">
        <f>BA141&amp;"."&amp;BB141&amp;"."&amp;BC141</f>
        <v>7.2.1</v>
      </c>
      <c r="B142" s="1765"/>
      <c r="C142" s="1765"/>
      <c r="D142" s="1765"/>
      <c r="E142" s="219" t="s">
        <v>239</v>
      </c>
      <c r="F142" s="219"/>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9"/>
      <c r="AT142" s="219"/>
      <c r="AU142" s="219"/>
      <c r="AV142" s="219"/>
      <c r="AW142" s="219"/>
      <c r="AX142" s="219"/>
      <c r="AY142" s="40"/>
      <c r="BA142" s="80">
        <f t="shared" si="25"/>
        <v>7</v>
      </c>
      <c r="BB142" s="80">
        <f t="shared" si="25"/>
        <v>2</v>
      </c>
      <c r="BC142" s="80">
        <f t="shared" si="25"/>
        <v>1</v>
      </c>
      <c r="BD142" s="80"/>
      <c r="BG142" s="563" t="str">
        <f t="shared" ca="1" si="14"/>
        <v/>
      </c>
      <c r="BH142" s="564" t="str">
        <f t="shared" ca="1" si="15"/>
        <v/>
      </c>
      <c r="BI142" s="564" t="str">
        <f t="shared" ca="1" si="16"/>
        <v/>
      </c>
      <c r="BJ142" s="564" t="str">
        <f t="shared" ca="1" si="17"/>
        <v/>
      </c>
      <c r="BK142" s="564" t="str">
        <f t="shared" ca="1" si="18"/>
        <v/>
      </c>
      <c r="BL142" s="565" t="str">
        <f t="shared" ca="1" si="19"/>
        <v/>
      </c>
    </row>
    <row r="143" spans="1:64" s="226" customFormat="1" ht="15" customHeight="1">
      <c r="A143" s="41"/>
      <c r="B143" s="345"/>
      <c r="C143" s="345"/>
      <c r="D143" s="345"/>
      <c r="E143" s="1781" t="s">
        <v>265</v>
      </c>
      <c r="F143" s="1782"/>
      <c r="G143" s="1782"/>
      <c r="H143" s="1782"/>
      <c r="I143" s="1782"/>
      <c r="J143" s="1782"/>
      <c r="K143" s="1782"/>
      <c r="L143" s="1783"/>
      <c r="M143" s="340" t="s">
        <v>266</v>
      </c>
      <c r="N143" s="341"/>
      <c r="O143" s="341"/>
      <c r="P143" s="341"/>
      <c r="Q143" s="341"/>
      <c r="R143" s="341"/>
      <c r="S143" s="341"/>
      <c r="T143" s="341"/>
      <c r="U143" s="341"/>
      <c r="V143" s="341"/>
      <c r="W143" s="341"/>
      <c r="X143" s="341"/>
      <c r="Y143" s="341"/>
      <c r="Z143" s="341"/>
      <c r="AA143" s="341"/>
      <c r="AB143" s="341"/>
      <c r="AC143" s="341"/>
      <c r="AD143" s="341"/>
      <c r="AE143" s="341"/>
      <c r="AF143" s="341"/>
      <c r="AG143" s="341"/>
      <c r="AH143" s="341"/>
      <c r="AI143" s="341"/>
      <c r="AJ143" s="341"/>
      <c r="AK143" s="341"/>
      <c r="AL143" s="341"/>
      <c r="AM143" s="341"/>
      <c r="AN143" s="341"/>
      <c r="AO143" s="341"/>
      <c r="AP143" s="341"/>
      <c r="AQ143" s="341"/>
      <c r="AR143" s="341"/>
      <c r="AS143" s="341"/>
      <c r="AT143" s="341"/>
      <c r="AU143" s="341"/>
      <c r="AV143" s="341"/>
      <c r="AW143" s="341"/>
      <c r="AX143" s="72"/>
      <c r="AY143" s="156"/>
      <c r="BA143" s="80">
        <f t="shared" si="25"/>
        <v>7</v>
      </c>
      <c r="BB143" s="80">
        <f t="shared" si="25"/>
        <v>2</v>
      </c>
      <c r="BC143" s="80">
        <f t="shared" si="25"/>
        <v>1</v>
      </c>
      <c r="BD143" s="80"/>
      <c r="BG143" s="563" t="str">
        <f t="shared" ca="1" si="14"/>
        <v/>
      </c>
      <c r="BH143" s="564" t="str">
        <f t="shared" ca="1" si="15"/>
        <v/>
      </c>
      <c r="BI143" s="564" t="str">
        <f t="shared" ca="1" si="16"/>
        <v/>
      </c>
      <c r="BJ143" s="564" t="str">
        <f t="shared" ca="1" si="17"/>
        <v/>
      </c>
      <c r="BK143" s="564" t="str">
        <f t="shared" ca="1" si="18"/>
        <v/>
      </c>
      <c r="BL143" s="565" t="str">
        <f t="shared" ca="1" si="19"/>
        <v/>
      </c>
    </row>
    <row r="144" spans="1:64" s="226" customFormat="1" ht="15" customHeight="1">
      <c r="A144" s="41"/>
      <c r="B144" s="345"/>
      <c r="C144" s="345"/>
      <c r="D144" s="345"/>
      <c r="E144" s="1784" t="s">
        <v>84</v>
      </c>
      <c r="F144" s="1785"/>
      <c r="G144" s="1785"/>
      <c r="H144" s="1785"/>
      <c r="I144" s="1785"/>
      <c r="J144" s="1785"/>
      <c r="K144" s="1785"/>
      <c r="L144" s="1786"/>
      <c r="M144" s="333" t="s">
        <v>234</v>
      </c>
      <c r="N144" s="334"/>
      <c r="O144" s="334"/>
      <c r="P144" s="334"/>
      <c r="Q144" s="334"/>
      <c r="R144" s="334"/>
      <c r="S144" s="334"/>
      <c r="T144" s="334"/>
      <c r="U144" s="334"/>
      <c r="V144" s="334"/>
      <c r="W144" s="334"/>
      <c r="X144" s="334"/>
      <c r="Y144" s="334"/>
      <c r="Z144" s="334"/>
      <c r="AA144" s="334"/>
      <c r="AB144" s="334"/>
      <c r="AC144" s="334"/>
      <c r="AD144" s="334"/>
      <c r="AE144" s="334"/>
      <c r="AF144" s="334"/>
      <c r="AG144" s="334"/>
      <c r="AH144" s="334"/>
      <c r="AI144" s="334"/>
      <c r="AJ144" s="334"/>
      <c r="AK144" s="334"/>
      <c r="AL144" s="334"/>
      <c r="AM144" s="334"/>
      <c r="AN144" s="334"/>
      <c r="AO144" s="334"/>
      <c r="AP144" s="334"/>
      <c r="AQ144" s="334"/>
      <c r="AR144" s="334"/>
      <c r="AS144" s="334"/>
      <c r="AT144" s="334"/>
      <c r="AU144" s="334"/>
      <c r="AV144" s="334"/>
      <c r="AW144" s="334"/>
      <c r="AX144" s="73"/>
      <c r="AY144" s="156"/>
      <c r="BA144" s="80">
        <f t="shared" si="25"/>
        <v>7</v>
      </c>
      <c r="BB144" s="80">
        <f t="shared" si="25"/>
        <v>2</v>
      </c>
      <c r="BC144" s="80">
        <f t="shared" si="25"/>
        <v>1</v>
      </c>
      <c r="BD144" s="80"/>
      <c r="BG144" s="563" t="str">
        <f t="shared" ca="1" si="14"/>
        <v/>
      </c>
      <c r="BH144" s="564" t="str">
        <f t="shared" ca="1" si="15"/>
        <v/>
      </c>
      <c r="BI144" s="564" t="str">
        <f t="shared" ca="1" si="16"/>
        <v/>
      </c>
      <c r="BJ144" s="564" t="str">
        <f t="shared" ca="1" si="17"/>
        <v/>
      </c>
      <c r="BK144" s="564" t="str">
        <f t="shared" ca="1" si="18"/>
        <v/>
      </c>
      <c r="BL144" s="565" t="str">
        <f t="shared" ca="1" si="19"/>
        <v/>
      </c>
    </row>
    <row r="145" spans="1:64" s="226" customFormat="1" ht="15" customHeight="1">
      <c r="A145" s="41"/>
      <c r="B145" s="345"/>
      <c r="C145" s="345"/>
      <c r="D145" s="345"/>
      <c r="E145" s="1792"/>
      <c r="F145" s="1793"/>
      <c r="G145" s="1793"/>
      <c r="H145" s="1793"/>
      <c r="I145" s="1793"/>
      <c r="J145" s="1793"/>
      <c r="K145" s="1793"/>
      <c r="L145" s="1794"/>
      <c r="M145" s="333" t="s">
        <v>235</v>
      </c>
      <c r="N145" s="334"/>
      <c r="O145" s="334"/>
      <c r="P145" s="334"/>
      <c r="Q145" s="334"/>
      <c r="R145" s="334"/>
      <c r="S145" s="334"/>
      <c r="T145" s="334"/>
      <c r="U145" s="334"/>
      <c r="V145" s="334"/>
      <c r="W145" s="334"/>
      <c r="X145" s="334"/>
      <c r="Y145" s="334"/>
      <c r="Z145" s="334"/>
      <c r="AA145" s="334"/>
      <c r="AB145" s="334"/>
      <c r="AC145" s="334"/>
      <c r="AD145" s="334"/>
      <c r="AE145" s="334"/>
      <c r="AF145" s="334"/>
      <c r="AG145" s="334"/>
      <c r="AH145" s="334"/>
      <c r="AI145" s="334"/>
      <c r="AJ145" s="334"/>
      <c r="AK145" s="334"/>
      <c r="AL145" s="334"/>
      <c r="AM145" s="334"/>
      <c r="AN145" s="334"/>
      <c r="AO145" s="334"/>
      <c r="AP145" s="334"/>
      <c r="AQ145" s="334"/>
      <c r="AR145" s="334"/>
      <c r="AS145" s="334"/>
      <c r="AT145" s="334"/>
      <c r="AU145" s="334"/>
      <c r="AV145" s="334"/>
      <c r="AW145" s="334"/>
      <c r="AX145" s="73"/>
      <c r="AY145" s="156"/>
      <c r="BA145" s="80">
        <f t="shared" si="25"/>
        <v>7</v>
      </c>
      <c r="BB145" s="80">
        <f t="shared" si="25"/>
        <v>2</v>
      </c>
      <c r="BC145" s="80">
        <f t="shared" si="25"/>
        <v>1</v>
      </c>
      <c r="BD145" s="80"/>
      <c r="BG145" s="563" t="str">
        <f t="shared" ca="1" si="14"/>
        <v/>
      </c>
      <c r="BH145" s="564" t="str">
        <f t="shared" ca="1" si="15"/>
        <v/>
      </c>
      <c r="BI145" s="564" t="str">
        <f t="shared" ca="1" si="16"/>
        <v/>
      </c>
      <c r="BJ145" s="564" t="str">
        <f t="shared" ca="1" si="17"/>
        <v/>
      </c>
      <c r="BK145" s="564" t="str">
        <f t="shared" ca="1" si="18"/>
        <v/>
      </c>
      <c r="BL145" s="565" t="str">
        <f t="shared" ca="1" si="19"/>
        <v/>
      </c>
    </row>
    <row r="146" spans="1:64" s="226" customFormat="1" ht="15" customHeight="1">
      <c r="A146" s="41"/>
      <c r="B146" s="345"/>
      <c r="C146" s="345"/>
      <c r="D146" s="345"/>
      <c r="E146" s="1792"/>
      <c r="F146" s="1793"/>
      <c r="G146" s="1793"/>
      <c r="H146" s="1793"/>
      <c r="I146" s="1793"/>
      <c r="J146" s="1793"/>
      <c r="K146" s="1793"/>
      <c r="L146" s="1794"/>
      <c r="M146" s="333" t="s">
        <v>238</v>
      </c>
      <c r="N146" s="334"/>
      <c r="O146" s="334"/>
      <c r="P146" s="334"/>
      <c r="Q146" s="334"/>
      <c r="R146" s="334"/>
      <c r="S146" s="334"/>
      <c r="T146" s="334"/>
      <c r="U146" s="334"/>
      <c r="V146" s="334"/>
      <c r="W146" s="334"/>
      <c r="X146" s="334"/>
      <c r="Y146" s="334"/>
      <c r="Z146" s="334"/>
      <c r="AA146" s="334"/>
      <c r="AB146" s="334"/>
      <c r="AC146" s="334"/>
      <c r="AD146" s="334"/>
      <c r="AE146" s="334"/>
      <c r="AF146" s="334"/>
      <c r="AG146" s="334"/>
      <c r="AH146" s="334"/>
      <c r="AI146" s="334"/>
      <c r="AJ146" s="334"/>
      <c r="AK146" s="334"/>
      <c r="AL146" s="334"/>
      <c r="AM146" s="334"/>
      <c r="AN146" s="334"/>
      <c r="AO146" s="334"/>
      <c r="AP146" s="334"/>
      <c r="AQ146" s="334"/>
      <c r="AR146" s="334"/>
      <c r="AS146" s="334"/>
      <c r="AT146" s="334"/>
      <c r="AU146" s="334"/>
      <c r="AV146" s="334"/>
      <c r="AW146" s="334"/>
      <c r="AX146" s="73"/>
      <c r="AY146" s="156"/>
      <c r="BA146" s="80">
        <f t="shared" si="25"/>
        <v>7</v>
      </c>
      <c r="BB146" s="80">
        <f t="shared" si="25"/>
        <v>2</v>
      </c>
      <c r="BC146" s="80">
        <f t="shared" si="25"/>
        <v>1</v>
      </c>
      <c r="BD146" s="80"/>
      <c r="BG146" s="563" t="str">
        <f t="shared" ca="1" si="14"/>
        <v/>
      </c>
      <c r="BH146" s="564" t="str">
        <f t="shared" ca="1" si="15"/>
        <v/>
      </c>
      <c r="BI146" s="564" t="str">
        <f t="shared" ca="1" si="16"/>
        <v/>
      </c>
      <c r="BJ146" s="564" t="str">
        <f t="shared" ca="1" si="17"/>
        <v/>
      </c>
      <c r="BK146" s="564" t="str">
        <f t="shared" ca="1" si="18"/>
        <v/>
      </c>
      <c r="BL146" s="565" t="str">
        <f t="shared" ca="1" si="19"/>
        <v/>
      </c>
    </row>
    <row r="147" spans="1:64" s="226" customFormat="1" ht="15" customHeight="1">
      <c r="A147" s="41"/>
      <c r="B147" s="345"/>
      <c r="C147" s="345"/>
      <c r="D147" s="345"/>
      <c r="E147" s="1792"/>
      <c r="F147" s="1793"/>
      <c r="G147" s="1793"/>
      <c r="H147" s="1793"/>
      <c r="I147" s="1793"/>
      <c r="J147" s="1793"/>
      <c r="K147" s="1793"/>
      <c r="L147" s="1794"/>
      <c r="M147" s="333" t="s">
        <v>237</v>
      </c>
      <c r="N147" s="334"/>
      <c r="O147" s="334"/>
      <c r="P147" s="334"/>
      <c r="Q147" s="334"/>
      <c r="R147" s="334"/>
      <c r="S147" s="334"/>
      <c r="T147" s="334"/>
      <c r="U147" s="334"/>
      <c r="V147" s="334"/>
      <c r="W147" s="334"/>
      <c r="X147" s="334"/>
      <c r="Y147" s="334"/>
      <c r="Z147" s="334"/>
      <c r="AA147" s="334"/>
      <c r="AB147" s="334"/>
      <c r="AC147" s="334"/>
      <c r="AD147" s="334"/>
      <c r="AE147" s="334"/>
      <c r="AF147" s="334"/>
      <c r="AG147" s="334"/>
      <c r="AH147" s="334"/>
      <c r="AI147" s="334"/>
      <c r="AJ147" s="334"/>
      <c r="AK147" s="334"/>
      <c r="AL147" s="334"/>
      <c r="AM147" s="334"/>
      <c r="AN147" s="334"/>
      <c r="AO147" s="334"/>
      <c r="AP147" s="334"/>
      <c r="AQ147" s="334"/>
      <c r="AR147" s="334"/>
      <c r="AS147" s="334"/>
      <c r="AT147" s="334"/>
      <c r="AU147" s="334"/>
      <c r="AV147" s="334"/>
      <c r="AW147" s="334"/>
      <c r="AX147" s="73"/>
      <c r="AY147" s="156"/>
      <c r="BA147" s="80">
        <f t="shared" si="25"/>
        <v>7</v>
      </c>
      <c r="BB147" s="80">
        <f t="shared" si="25"/>
        <v>2</v>
      </c>
      <c r="BC147" s="80">
        <f t="shared" si="25"/>
        <v>1</v>
      </c>
      <c r="BD147" s="80"/>
      <c r="BG147" s="563" t="str">
        <f t="shared" ca="1" si="14"/>
        <v/>
      </c>
      <c r="BH147" s="564" t="str">
        <f t="shared" ca="1" si="15"/>
        <v/>
      </c>
      <c r="BI147" s="564" t="str">
        <f t="shared" ca="1" si="16"/>
        <v/>
      </c>
      <c r="BJ147" s="564" t="str">
        <f t="shared" ca="1" si="17"/>
        <v/>
      </c>
      <c r="BK147" s="564" t="str">
        <f t="shared" ca="1" si="18"/>
        <v/>
      </c>
      <c r="BL147" s="565" t="str">
        <f t="shared" ca="1" si="19"/>
        <v/>
      </c>
    </row>
    <row r="148" spans="1:64" s="226" customFormat="1" ht="15" customHeight="1">
      <c r="A148" s="41"/>
      <c r="B148" s="345"/>
      <c r="C148" s="345"/>
      <c r="D148" s="345"/>
      <c r="E148" s="1792"/>
      <c r="F148" s="1793"/>
      <c r="G148" s="1793"/>
      <c r="H148" s="1793"/>
      <c r="I148" s="1793"/>
      <c r="J148" s="1793"/>
      <c r="K148" s="1793"/>
      <c r="L148" s="1794"/>
      <c r="M148" s="333" t="s">
        <v>236</v>
      </c>
      <c r="N148" s="334"/>
      <c r="O148" s="334"/>
      <c r="P148" s="334"/>
      <c r="Q148" s="334"/>
      <c r="R148" s="334"/>
      <c r="S148" s="334"/>
      <c r="T148" s="334"/>
      <c r="U148" s="334"/>
      <c r="V148" s="334"/>
      <c r="W148" s="334"/>
      <c r="X148" s="334"/>
      <c r="Y148" s="334"/>
      <c r="Z148" s="334"/>
      <c r="AA148" s="334"/>
      <c r="AB148" s="334"/>
      <c r="AC148" s="334"/>
      <c r="AD148" s="334"/>
      <c r="AE148" s="334"/>
      <c r="AF148" s="334"/>
      <c r="AG148" s="334"/>
      <c r="AH148" s="334"/>
      <c r="AI148" s="334"/>
      <c r="AJ148" s="334"/>
      <c r="AK148" s="334"/>
      <c r="AL148" s="334"/>
      <c r="AM148" s="334"/>
      <c r="AN148" s="334"/>
      <c r="AO148" s="334"/>
      <c r="AP148" s="334"/>
      <c r="AQ148" s="334"/>
      <c r="AR148" s="334"/>
      <c r="AS148" s="334"/>
      <c r="AT148" s="334"/>
      <c r="AU148" s="334"/>
      <c r="AV148" s="334"/>
      <c r="AW148" s="334"/>
      <c r="AX148" s="73"/>
      <c r="AY148" s="156"/>
      <c r="BA148" s="80">
        <f t="shared" si="25"/>
        <v>7</v>
      </c>
      <c r="BB148" s="80">
        <f t="shared" si="25"/>
        <v>2</v>
      </c>
      <c r="BC148" s="80">
        <f t="shared" si="25"/>
        <v>1</v>
      </c>
      <c r="BD148" s="80"/>
      <c r="BG148" s="563" t="str">
        <f t="shared" ca="1" si="14"/>
        <v/>
      </c>
      <c r="BH148" s="564" t="str">
        <f t="shared" ca="1" si="15"/>
        <v/>
      </c>
      <c r="BI148" s="564" t="str">
        <f t="shared" ca="1" si="16"/>
        <v/>
      </c>
      <c r="BJ148" s="564" t="str">
        <f t="shared" ca="1" si="17"/>
        <v/>
      </c>
      <c r="BK148" s="564" t="str">
        <f t="shared" ca="1" si="18"/>
        <v/>
      </c>
      <c r="BL148" s="565" t="str">
        <f t="shared" ca="1" si="19"/>
        <v/>
      </c>
    </row>
    <row r="149" spans="1:64" s="226" customFormat="1" ht="15" customHeight="1">
      <c r="A149" s="41"/>
      <c r="B149" s="345"/>
      <c r="C149" s="345"/>
      <c r="D149" s="345"/>
      <c r="E149" s="1784" t="s">
        <v>233</v>
      </c>
      <c r="F149" s="1785"/>
      <c r="G149" s="1785"/>
      <c r="H149" s="1785"/>
      <c r="I149" s="1785"/>
      <c r="J149" s="1785"/>
      <c r="K149" s="1785"/>
      <c r="L149" s="1786"/>
      <c r="M149" s="333" t="s">
        <v>231</v>
      </c>
      <c r="N149" s="334"/>
      <c r="O149" s="334"/>
      <c r="P149" s="334"/>
      <c r="Q149" s="334"/>
      <c r="R149" s="334"/>
      <c r="S149" s="334"/>
      <c r="T149" s="334"/>
      <c r="U149" s="334"/>
      <c r="V149" s="334"/>
      <c r="W149" s="334"/>
      <c r="X149" s="334"/>
      <c r="Y149" s="334"/>
      <c r="Z149" s="334"/>
      <c r="AA149" s="334"/>
      <c r="AB149" s="334"/>
      <c r="AC149" s="334"/>
      <c r="AD149" s="334"/>
      <c r="AE149" s="334"/>
      <c r="AF149" s="334"/>
      <c r="AG149" s="334"/>
      <c r="AH149" s="334"/>
      <c r="AI149" s="334"/>
      <c r="AJ149" s="334"/>
      <c r="AK149" s="334"/>
      <c r="AL149" s="334"/>
      <c r="AM149" s="334"/>
      <c r="AN149" s="334"/>
      <c r="AO149" s="334"/>
      <c r="AP149" s="334"/>
      <c r="AQ149" s="334"/>
      <c r="AR149" s="334"/>
      <c r="AS149" s="334"/>
      <c r="AT149" s="334"/>
      <c r="AU149" s="334"/>
      <c r="AV149" s="334"/>
      <c r="AW149" s="334"/>
      <c r="AX149" s="73"/>
      <c r="AY149" s="156"/>
      <c r="BA149" s="80">
        <f t="shared" si="25"/>
        <v>7</v>
      </c>
      <c r="BB149" s="80">
        <f t="shared" si="25"/>
        <v>2</v>
      </c>
      <c r="BC149" s="80">
        <f t="shared" si="25"/>
        <v>1</v>
      </c>
      <c r="BD149" s="80"/>
      <c r="BG149" s="563" t="str">
        <f t="shared" ca="1" si="14"/>
        <v/>
      </c>
      <c r="BH149" s="564" t="str">
        <f t="shared" ca="1" si="15"/>
        <v/>
      </c>
      <c r="BI149" s="564" t="str">
        <f t="shared" ca="1" si="16"/>
        <v/>
      </c>
      <c r="BJ149" s="564" t="str">
        <f t="shared" ca="1" si="17"/>
        <v/>
      </c>
      <c r="BK149" s="564" t="str">
        <f t="shared" ca="1" si="18"/>
        <v/>
      </c>
      <c r="BL149" s="565" t="str">
        <f t="shared" ca="1" si="19"/>
        <v/>
      </c>
    </row>
    <row r="150" spans="1:64" s="226" customFormat="1" ht="15" customHeight="1">
      <c r="A150" s="41"/>
      <c r="B150" s="345"/>
      <c r="C150" s="345"/>
      <c r="D150" s="345"/>
      <c r="E150" s="1792"/>
      <c r="F150" s="1793"/>
      <c r="G150" s="1793"/>
      <c r="H150" s="1793"/>
      <c r="I150" s="1793"/>
      <c r="J150" s="1793"/>
      <c r="K150" s="1793"/>
      <c r="L150" s="1794"/>
      <c r="M150" s="333" t="s">
        <v>232</v>
      </c>
      <c r="N150" s="334"/>
      <c r="O150" s="334"/>
      <c r="P150" s="334"/>
      <c r="Q150" s="334"/>
      <c r="R150" s="334"/>
      <c r="S150" s="334"/>
      <c r="T150" s="334"/>
      <c r="U150" s="334"/>
      <c r="V150" s="334"/>
      <c r="W150" s="334"/>
      <c r="X150" s="334"/>
      <c r="Y150" s="334"/>
      <c r="Z150" s="334"/>
      <c r="AA150" s="334"/>
      <c r="AB150" s="334"/>
      <c r="AC150" s="334"/>
      <c r="AD150" s="334"/>
      <c r="AE150" s="334"/>
      <c r="AF150" s="334"/>
      <c r="AG150" s="334"/>
      <c r="AH150" s="334"/>
      <c r="AI150" s="334"/>
      <c r="AJ150" s="334"/>
      <c r="AK150" s="334"/>
      <c r="AL150" s="334"/>
      <c r="AM150" s="334"/>
      <c r="AN150" s="334"/>
      <c r="AO150" s="334"/>
      <c r="AP150" s="334"/>
      <c r="AQ150" s="334"/>
      <c r="AR150" s="334"/>
      <c r="AS150" s="334"/>
      <c r="AT150" s="334"/>
      <c r="AU150" s="334"/>
      <c r="AV150" s="334"/>
      <c r="AW150" s="334"/>
      <c r="AX150" s="73"/>
      <c r="AY150" s="156"/>
      <c r="BA150" s="80">
        <f t="shared" si="25"/>
        <v>7</v>
      </c>
      <c r="BB150" s="80">
        <f t="shared" si="25"/>
        <v>2</v>
      </c>
      <c r="BC150" s="80">
        <f t="shared" si="25"/>
        <v>1</v>
      </c>
      <c r="BD150" s="80"/>
      <c r="BG150" s="563" t="str">
        <f t="shared" ca="1" si="14"/>
        <v/>
      </c>
      <c r="BH150" s="564" t="str">
        <f t="shared" ca="1" si="15"/>
        <v/>
      </c>
      <c r="BI150" s="564" t="str">
        <f t="shared" ca="1" si="16"/>
        <v/>
      </c>
      <c r="BJ150" s="564" t="str">
        <f t="shared" ca="1" si="17"/>
        <v/>
      </c>
      <c r="BK150" s="564" t="str">
        <f t="shared" ca="1" si="18"/>
        <v/>
      </c>
      <c r="BL150" s="565" t="str">
        <f t="shared" ca="1" si="19"/>
        <v/>
      </c>
    </row>
    <row r="151" spans="1:64" s="226" customFormat="1" ht="15" customHeight="1">
      <c r="A151" s="41"/>
      <c r="B151" s="345"/>
      <c r="C151" s="345"/>
      <c r="D151" s="345"/>
      <c r="E151" s="1795"/>
      <c r="F151" s="1796"/>
      <c r="G151" s="1796"/>
      <c r="H151" s="1796"/>
      <c r="I151" s="1796"/>
      <c r="J151" s="1796"/>
      <c r="K151" s="1796"/>
      <c r="L151" s="1797"/>
      <c r="M151" s="159" t="s">
        <v>278</v>
      </c>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74"/>
      <c r="AY151" s="156"/>
      <c r="BA151" s="80">
        <f t="shared" si="25"/>
        <v>7</v>
      </c>
      <c r="BB151" s="80">
        <f t="shared" si="25"/>
        <v>2</v>
      </c>
      <c r="BC151" s="136">
        <f>BC150+1</f>
        <v>2</v>
      </c>
      <c r="BD151" s="80"/>
      <c r="BG151" s="563" t="str">
        <f t="shared" ca="1" si="14"/>
        <v/>
      </c>
      <c r="BH151" s="564" t="str">
        <f t="shared" ca="1" si="15"/>
        <v/>
      </c>
      <c r="BI151" s="564" t="str">
        <f t="shared" ca="1" si="16"/>
        <v/>
      </c>
      <c r="BJ151" s="564" t="str">
        <f t="shared" ca="1" si="17"/>
        <v/>
      </c>
      <c r="BK151" s="564" t="str">
        <f t="shared" ca="1" si="18"/>
        <v/>
      </c>
      <c r="BL151" s="565" t="str">
        <f t="shared" ca="1" si="19"/>
        <v/>
      </c>
    </row>
    <row r="152" spans="1:64" s="226" customFormat="1" ht="15" customHeight="1">
      <c r="A152" s="1764" t="str">
        <f>BA151&amp;"."&amp;BB151&amp;"."&amp;BC151</f>
        <v>7.2.2</v>
      </c>
      <c r="B152" s="1765"/>
      <c r="C152" s="1765"/>
      <c r="D152" s="1765"/>
      <c r="E152" s="219" t="s">
        <v>433</v>
      </c>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c r="AH152" s="219"/>
      <c r="AI152" s="219"/>
      <c r="AJ152" s="219"/>
      <c r="AK152" s="219"/>
      <c r="AL152" s="219"/>
      <c r="AM152" s="219"/>
      <c r="AN152" s="219"/>
      <c r="AO152" s="219"/>
      <c r="AP152" s="219"/>
      <c r="AQ152" s="219"/>
      <c r="AR152" s="219"/>
      <c r="AS152" s="219"/>
      <c r="AT152" s="219"/>
      <c r="AU152" s="219"/>
      <c r="AV152" s="219"/>
      <c r="AW152" s="219"/>
      <c r="AX152" s="219"/>
      <c r="AY152" s="40"/>
      <c r="BA152" s="80">
        <f t="shared" si="25"/>
        <v>7</v>
      </c>
      <c r="BB152" s="80">
        <f t="shared" si="25"/>
        <v>2</v>
      </c>
      <c r="BC152" s="80">
        <f t="shared" ref="BC152:BD156" si="26">BC151</f>
        <v>2</v>
      </c>
      <c r="BD152" s="160" t="str">
        <f>IF(ISBLANK(BD151),"①",CHAR(CODE(BD151)+1))</f>
        <v>①</v>
      </c>
      <c r="BE152" s="80"/>
      <c r="BG152" s="563" t="str">
        <f t="shared" ca="1" si="14"/>
        <v/>
      </c>
      <c r="BH152" s="564" t="str">
        <f t="shared" ca="1" si="15"/>
        <v/>
      </c>
      <c r="BI152" s="564" t="str">
        <f t="shared" ca="1" si="16"/>
        <v/>
      </c>
      <c r="BJ152" s="564" t="str">
        <f t="shared" ca="1" si="17"/>
        <v/>
      </c>
      <c r="BK152" s="564" t="str">
        <f t="shared" ca="1" si="18"/>
        <v/>
      </c>
      <c r="BL152" s="565" t="str">
        <f t="shared" ca="1" si="19"/>
        <v/>
      </c>
    </row>
    <row r="153" spans="1:64" s="226" customFormat="1" ht="15" customHeight="1">
      <c r="A153" s="1768" t="str">
        <f>BD152</f>
        <v>①</v>
      </c>
      <c r="B153" s="1769"/>
      <c r="C153" s="1769"/>
      <c r="D153" s="1769"/>
      <c r="E153" s="1769"/>
      <c r="F153" s="219" t="str">
        <f>"以下条件にて"&amp;$BH$1&amp;"を実施する。"</f>
        <v>以下条件にて「4. ログ出力処理」を実施する。</v>
      </c>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c r="AH153" s="219"/>
      <c r="AI153" s="219"/>
      <c r="AJ153" s="219"/>
      <c r="AK153" s="219"/>
      <c r="AL153" s="219"/>
      <c r="AM153" s="219"/>
      <c r="AN153" s="219"/>
      <c r="AO153" s="219"/>
      <c r="AP153" s="219"/>
      <c r="AQ153" s="219"/>
      <c r="AR153" s="219"/>
      <c r="AS153" s="219"/>
      <c r="AT153" s="219"/>
      <c r="AU153" s="219"/>
      <c r="AV153" s="219"/>
      <c r="AW153" s="219"/>
      <c r="AX153" s="219"/>
      <c r="AY153" s="40"/>
      <c r="BA153" s="80">
        <f t="shared" si="25"/>
        <v>7</v>
      </c>
      <c r="BB153" s="80">
        <f t="shared" si="25"/>
        <v>2</v>
      </c>
      <c r="BC153" s="80">
        <f t="shared" si="26"/>
        <v>2</v>
      </c>
      <c r="BD153" s="80" t="str">
        <f t="shared" si="26"/>
        <v>①</v>
      </c>
      <c r="BG153" s="563" t="str">
        <f t="shared" ca="1" si="14"/>
        <v/>
      </c>
      <c r="BH153" s="564" t="str">
        <f t="shared" ca="1" si="15"/>
        <v/>
      </c>
      <c r="BI153" s="564" t="str">
        <f t="shared" ca="1" si="16"/>
        <v/>
      </c>
      <c r="BJ153" s="564" t="str">
        <f t="shared" ca="1" si="17"/>
        <v/>
      </c>
      <c r="BK153" s="564" t="str">
        <f t="shared" ca="1" si="18"/>
        <v/>
      </c>
      <c r="BL153" s="565" t="str">
        <f t="shared" ca="1" si="19"/>
        <v/>
      </c>
    </row>
    <row r="154" spans="1:64" s="226" customFormat="1" ht="15" customHeight="1">
      <c r="A154" s="218"/>
      <c r="B154" s="219"/>
      <c r="C154" s="219"/>
      <c r="D154" s="219"/>
      <c r="E154" s="219"/>
      <c r="F154" s="1781" t="s">
        <v>150</v>
      </c>
      <c r="G154" s="1782"/>
      <c r="H154" s="1782"/>
      <c r="I154" s="1782"/>
      <c r="J154" s="1782"/>
      <c r="K154" s="1782"/>
      <c r="L154" s="1782"/>
      <c r="M154" s="1783"/>
      <c r="N154" s="341" t="s">
        <v>153</v>
      </c>
      <c r="O154" s="341"/>
      <c r="P154" s="341"/>
      <c r="Q154" s="341"/>
      <c r="R154" s="341"/>
      <c r="S154" s="341"/>
      <c r="T154" s="341"/>
      <c r="U154" s="341"/>
      <c r="V154" s="341"/>
      <c r="W154" s="341"/>
      <c r="X154" s="341"/>
      <c r="Y154" s="341"/>
      <c r="Z154" s="341"/>
      <c r="AA154" s="341"/>
      <c r="AB154" s="341"/>
      <c r="AC154" s="341"/>
      <c r="AD154" s="341"/>
      <c r="AE154" s="341"/>
      <c r="AF154" s="341"/>
      <c r="AG154" s="341"/>
      <c r="AH154" s="341"/>
      <c r="AI154" s="341"/>
      <c r="AJ154" s="341"/>
      <c r="AK154" s="341"/>
      <c r="AL154" s="341"/>
      <c r="AM154" s="341"/>
      <c r="AN154" s="341"/>
      <c r="AO154" s="341"/>
      <c r="AP154" s="341"/>
      <c r="AQ154" s="341"/>
      <c r="AR154" s="341"/>
      <c r="AS154" s="341"/>
      <c r="AT154" s="341"/>
      <c r="AU154" s="341"/>
      <c r="AV154" s="341"/>
      <c r="AW154" s="341"/>
      <c r="AX154" s="72"/>
      <c r="AY154" s="40"/>
      <c r="BA154" s="80">
        <f t="shared" si="25"/>
        <v>7</v>
      </c>
      <c r="BB154" s="80">
        <f t="shared" si="25"/>
        <v>2</v>
      </c>
      <c r="BC154" s="80">
        <f t="shared" si="26"/>
        <v>2</v>
      </c>
      <c r="BD154" s="80" t="str">
        <f t="shared" si="26"/>
        <v>①</v>
      </c>
      <c r="BG154" s="563" t="str">
        <f t="shared" ca="1" si="14"/>
        <v/>
      </c>
      <c r="BH154" s="564" t="str">
        <f t="shared" ca="1" si="15"/>
        <v/>
      </c>
      <c r="BI154" s="564" t="str">
        <f t="shared" ca="1" si="16"/>
        <v/>
      </c>
      <c r="BJ154" s="564" t="str">
        <f t="shared" ca="1" si="17"/>
        <v/>
      </c>
      <c r="BK154" s="564" t="str">
        <f t="shared" ca="1" si="18"/>
        <v/>
      </c>
      <c r="BL154" s="565" t="str">
        <f t="shared" ca="1" si="19"/>
        <v/>
      </c>
    </row>
    <row r="155" spans="1:64" s="226" customFormat="1" ht="15" customHeight="1">
      <c r="A155" s="218"/>
      <c r="B155" s="219"/>
      <c r="C155" s="219"/>
      <c r="D155" s="219"/>
      <c r="E155" s="219"/>
      <c r="F155" s="1784" t="s">
        <v>151</v>
      </c>
      <c r="G155" s="1785"/>
      <c r="H155" s="1785"/>
      <c r="I155" s="1785"/>
      <c r="J155" s="1785"/>
      <c r="K155" s="1785"/>
      <c r="L155" s="1785"/>
      <c r="M155" s="1786"/>
      <c r="N155" s="329" t="s">
        <v>434</v>
      </c>
      <c r="O155" s="339"/>
      <c r="P155" s="339"/>
      <c r="Q155" s="339"/>
      <c r="R155" s="339"/>
      <c r="S155" s="339"/>
      <c r="T155" s="339"/>
      <c r="U155" s="339"/>
      <c r="V155" s="339"/>
      <c r="W155" s="339"/>
      <c r="X155" s="339"/>
      <c r="Y155" s="339"/>
      <c r="Z155" s="339"/>
      <c r="AA155" s="339"/>
      <c r="AB155" s="339"/>
      <c r="AC155" s="339"/>
      <c r="AD155" s="339"/>
      <c r="AE155" s="339"/>
      <c r="AF155" s="339"/>
      <c r="AG155" s="339"/>
      <c r="AH155" s="339"/>
      <c r="AI155" s="339"/>
      <c r="AJ155" s="339"/>
      <c r="AK155" s="339"/>
      <c r="AL155" s="339"/>
      <c r="AM155" s="339"/>
      <c r="AN155" s="339"/>
      <c r="AO155" s="339"/>
      <c r="AP155" s="339"/>
      <c r="AQ155" s="339"/>
      <c r="AR155" s="339"/>
      <c r="AS155" s="339"/>
      <c r="AT155" s="339"/>
      <c r="AU155" s="339"/>
      <c r="AV155" s="339"/>
      <c r="AW155" s="339"/>
      <c r="AX155" s="158"/>
      <c r="AY155" s="40"/>
      <c r="BA155" s="80">
        <f t="shared" si="25"/>
        <v>7</v>
      </c>
      <c r="BB155" s="80">
        <f t="shared" si="25"/>
        <v>2</v>
      </c>
      <c r="BC155" s="80">
        <f t="shared" si="26"/>
        <v>2</v>
      </c>
      <c r="BD155" s="80" t="str">
        <f t="shared" si="26"/>
        <v>①</v>
      </c>
      <c r="BG155" s="563" t="str">
        <f t="shared" ca="1" si="14"/>
        <v/>
      </c>
      <c r="BH155" s="564" t="str">
        <f t="shared" ca="1" si="15"/>
        <v/>
      </c>
      <c r="BI155" s="564" t="str">
        <f t="shared" ca="1" si="16"/>
        <v/>
      </c>
      <c r="BJ155" s="564" t="str">
        <f t="shared" ca="1" si="17"/>
        <v/>
      </c>
      <c r="BK155" s="564" t="str">
        <f t="shared" ca="1" si="18"/>
        <v/>
      </c>
      <c r="BL155" s="565" t="str">
        <f t="shared" ca="1" si="19"/>
        <v/>
      </c>
    </row>
    <row r="156" spans="1:64" s="226" customFormat="1" ht="15" customHeight="1">
      <c r="A156" s="218"/>
      <c r="B156" s="219"/>
      <c r="C156" s="219"/>
      <c r="D156" s="219"/>
      <c r="E156" s="219"/>
      <c r="F156" s="127"/>
      <c r="G156" s="322"/>
      <c r="H156" s="1787"/>
      <c r="I156" s="1787"/>
      <c r="J156" s="1787"/>
      <c r="K156" s="1787"/>
      <c r="L156" s="1787"/>
      <c r="M156" s="1788"/>
      <c r="N156" s="337" t="s">
        <v>155</v>
      </c>
      <c r="O156" s="338"/>
      <c r="P156" s="338"/>
      <c r="Q156" s="338"/>
      <c r="R156" s="338"/>
      <c r="S156" s="338"/>
      <c r="T156" s="338"/>
      <c r="U156" s="338"/>
      <c r="V156" s="338"/>
      <c r="W156" s="338"/>
      <c r="X156" s="338"/>
      <c r="Y156" s="338"/>
      <c r="Z156" s="338"/>
      <c r="AA156" s="338"/>
      <c r="AB156" s="338"/>
      <c r="AC156" s="338"/>
      <c r="AD156" s="338"/>
      <c r="AE156" s="338"/>
      <c r="AF156" s="338"/>
      <c r="AG156" s="338"/>
      <c r="AH156" s="338"/>
      <c r="AI156" s="338"/>
      <c r="AJ156" s="338"/>
      <c r="AK156" s="338"/>
      <c r="AL156" s="338"/>
      <c r="AM156" s="338"/>
      <c r="AN156" s="338"/>
      <c r="AO156" s="338"/>
      <c r="AP156" s="338"/>
      <c r="AQ156" s="338"/>
      <c r="AR156" s="338"/>
      <c r="AS156" s="338"/>
      <c r="AT156" s="338"/>
      <c r="AU156" s="338"/>
      <c r="AV156" s="338"/>
      <c r="AW156" s="338"/>
      <c r="AX156" s="83"/>
      <c r="AY156" s="40"/>
      <c r="BA156" s="80">
        <f t="shared" si="25"/>
        <v>7</v>
      </c>
      <c r="BB156" s="80">
        <f t="shared" si="25"/>
        <v>2</v>
      </c>
      <c r="BC156" s="80">
        <f t="shared" si="26"/>
        <v>2</v>
      </c>
      <c r="BD156" s="80" t="str">
        <f t="shared" si="26"/>
        <v>①</v>
      </c>
      <c r="BG156" s="563" t="str">
        <f t="shared" ca="1" si="14"/>
        <v/>
      </c>
      <c r="BH156" s="564" t="str">
        <f t="shared" ca="1" si="15"/>
        <v/>
      </c>
      <c r="BI156" s="564" t="str">
        <f t="shared" ca="1" si="16"/>
        <v/>
      </c>
      <c r="BJ156" s="564" t="str">
        <f t="shared" ca="1" si="17"/>
        <v/>
      </c>
      <c r="BK156" s="564" t="str">
        <f t="shared" ca="1" si="18"/>
        <v/>
      </c>
      <c r="BL156" s="565" t="str">
        <f t="shared" ca="1" si="19"/>
        <v/>
      </c>
    </row>
    <row r="157" spans="1:64" s="226" customFormat="1" ht="15" customHeight="1">
      <c r="A157" s="218"/>
      <c r="B157" s="219"/>
      <c r="C157" s="219"/>
      <c r="D157" s="219"/>
      <c r="E157" s="219"/>
      <c r="F157" s="1778" t="s">
        <v>152</v>
      </c>
      <c r="G157" s="1779"/>
      <c r="H157" s="1779"/>
      <c r="I157" s="1779"/>
      <c r="J157" s="1779"/>
      <c r="K157" s="1779"/>
      <c r="L157" s="1779"/>
      <c r="M157" s="1780"/>
      <c r="N157" s="159" t="s">
        <v>159</v>
      </c>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74"/>
      <c r="AY157" s="40"/>
      <c r="BA157" s="80">
        <f>BA156</f>
        <v>7</v>
      </c>
      <c r="BB157" s="80">
        <f t="shared" si="25"/>
        <v>2</v>
      </c>
      <c r="BC157" s="80">
        <f t="shared" si="25"/>
        <v>2</v>
      </c>
      <c r="BD157" s="160" t="str">
        <f>IF(ISBLANK(BD156),"①",CHAR(CODE(BD156)+1))</f>
        <v>②</v>
      </c>
      <c r="BE157" s="80"/>
      <c r="BG157" s="563" t="str">
        <f t="shared" ca="1" si="14"/>
        <v/>
      </c>
      <c r="BH157" s="564" t="str">
        <f t="shared" ca="1" si="15"/>
        <v/>
      </c>
      <c r="BI157" s="564" t="str">
        <f t="shared" ca="1" si="16"/>
        <v/>
      </c>
      <c r="BJ157" s="564" t="str">
        <f t="shared" ca="1" si="17"/>
        <v/>
      </c>
      <c r="BK157" s="564" t="str">
        <f t="shared" ca="1" si="18"/>
        <v/>
      </c>
      <c r="BL157" s="565" t="str">
        <f t="shared" ca="1" si="19"/>
        <v/>
      </c>
    </row>
    <row r="158" spans="1:64" s="226" customFormat="1" ht="15" customHeight="1">
      <c r="A158" s="1768" t="str">
        <f>BD157</f>
        <v>②</v>
      </c>
      <c r="B158" s="1769"/>
      <c r="C158" s="1769"/>
      <c r="D158" s="1769"/>
      <c r="E158" s="1769"/>
      <c r="F158" s="219" t="str">
        <f>"以下条件にて"&amp;$BH$1&amp;"を実施する。"</f>
        <v>以下条件にて「4. ログ出力処理」を実施する。</v>
      </c>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c r="AH158" s="219"/>
      <c r="AI158" s="219"/>
      <c r="AJ158" s="219"/>
      <c r="AK158" s="219"/>
      <c r="AL158" s="219"/>
      <c r="AM158" s="219"/>
      <c r="AN158" s="219"/>
      <c r="AO158" s="219"/>
      <c r="AP158" s="219"/>
      <c r="AQ158" s="219"/>
      <c r="AR158" s="219"/>
      <c r="AS158" s="219"/>
      <c r="AT158" s="219"/>
      <c r="AU158" s="219"/>
      <c r="AV158" s="219"/>
      <c r="AW158" s="219"/>
      <c r="AX158" s="219"/>
      <c r="AY158" s="40"/>
      <c r="BA158" s="80">
        <f t="shared" si="25"/>
        <v>7</v>
      </c>
      <c r="BB158" s="80">
        <f t="shared" si="25"/>
        <v>2</v>
      </c>
      <c r="BC158" s="80">
        <f t="shared" ref="BC158:BD161" si="27">BC157</f>
        <v>2</v>
      </c>
      <c r="BD158" s="80" t="str">
        <f t="shared" si="27"/>
        <v>②</v>
      </c>
      <c r="BE158" s="80"/>
      <c r="BG158" s="563" t="str">
        <f t="shared" ca="1" si="14"/>
        <v/>
      </c>
      <c r="BH158" s="564" t="str">
        <f t="shared" ca="1" si="15"/>
        <v/>
      </c>
      <c r="BI158" s="564" t="str">
        <f t="shared" ca="1" si="16"/>
        <v/>
      </c>
      <c r="BJ158" s="564" t="str">
        <f t="shared" ca="1" si="17"/>
        <v/>
      </c>
      <c r="BK158" s="564" t="str">
        <f t="shared" ca="1" si="18"/>
        <v/>
      </c>
      <c r="BL158" s="565" t="str">
        <f t="shared" ca="1" si="19"/>
        <v/>
      </c>
    </row>
    <row r="159" spans="1:64" s="226" customFormat="1" ht="15" customHeight="1">
      <c r="A159" s="218"/>
      <c r="B159" s="219"/>
      <c r="C159" s="219"/>
      <c r="D159" s="219"/>
      <c r="E159" s="219"/>
      <c r="F159" s="1781" t="s">
        <v>103</v>
      </c>
      <c r="G159" s="1782"/>
      <c r="H159" s="1782"/>
      <c r="I159" s="1782"/>
      <c r="J159" s="1782"/>
      <c r="K159" s="1782"/>
      <c r="L159" s="1782"/>
      <c r="M159" s="1783"/>
      <c r="N159" s="133" t="s">
        <v>385</v>
      </c>
      <c r="O159" s="341"/>
      <c r="P159" s="341"/>
      <c r="Q159" s="341"/>
      <c r="R159" s="341"/>
      <c r="S159" s="341"/>
      <c r="T159" s="341"/>
      <c r="U159" s="341"/>
      <c r="V159" s="341"/>
      <c r="W159" s="341"/>
      <c r="X159" s="341"/>
      <c r="Y159" s="341"/>
      <c r="Z159" s="341"/>
      <c r="AA159" s="341"/>
      <c r="AB159" s="341"/>
      <c r="AC159" s="341"/>
      <c r="AD159" s="341"/>
      <c r="AE159" s="341"/>
      <c r="AF159" s="341"/>
      <c r="AG159" s="341"/>
      <c r="AH159" s="341"/>
      <c r="AI159" s="341"/>
      <c r="AJ159" s="341"/>
      <c r="AK159" s="341"/>
      <c r="AL159" s="341"/>
      <c r="AM159" s="341"/>
      <c r="AN159" s="341"/>
      <c r="AO159" s="341"/>
      <c r="AP159" s="341"/>
      <c r="AQ159" s="341"/>
      <c r="AR159" s="341"/>
      <c r="AS159" s="341"/>
      <c r="AT159" s="341"/>
      <c r="AU159" s="341"/>
      <c r="AV159" s="341"/>
      <c r="AW159" s="341"/>
      <c r="AX159" s="72"/>
      <c r="AY159" s="40"/>
      <c r="BA159" s="80">
        <f t="shared" si="25"/>
        <v>7</v>
      </c>
      <c r="BB159" s="80">
        <f t="shared" si="25"/>
        <v>2</v>
      </c>
      <c r="BC159" s="80">
        <f t="shared" si="27"/>
        <v>2</v>
      </c>
      <c r="BD159" s="80" t="str">
        <f t="shared" si="27"/>
        <v>②</v>
      </c>
      <c r="BE159" s="80"/>
      <c r="BG159" s="563" t="str">
        <f t="shared" ca="1" si="14"/>
        <v/>
      </c>
      <c r="BH159" s="564" t="str">
        <f t="shared" ca="1" si="15"/>
        <v/>
      </c>
      <c r="BI159" s="564" t="str">
        <f t="shared" ca="1" si="16"/>
        <v/>
      </c>
      <c r="BJ159" s="564" t="str">
        <f t="shared" ca="1" si="17"/>
        <v/>
      </c>
      <c r="BK159" s="564" t="str">
        <f t="shared" ca="1" si="18"/>
        <v/>
      </c>
      <c r="BL159" s="565" t="str">
        <f t="shared" ca="1" si="19"/>
        <v/>
      </c>
    </row>
    <row r="160" spans="1:64" s="226" customFormat="1" ht="15" customHeight="1">
      <c r="A160" s="218"/>
      <c r="B160" s="219"/>
      <c r="C160" s="219"/>
      <c r="D160" s="219"/>
      <c r="E160" s="219"/>
      <c r="F160" s="1789" t="s">
        <v>104</v>
      </c>
      <c r="G160" s="1790"/>
      <c r="H160" s="1790"/>
      <c r="I160" s="1790"/>
      <c r="J160" s="1790"/>
      <c r="K160" s="1790"/>
      <c r="L160" s="1790"/>
      <c r="M160" s="1791"/>
      <c r="N160" s="333" t="s">
        <v>431</v>
      </c>
      <c r="O160" s="334"/>
      <c r="P160" s="334"/>
      <c r="Q160" s="334"/>
      <c r="R160" s="334"/>
      <c r="S160" s="334"/>
      <c r="T160" s="334"/>
      <c r="U160" s="334"/>
      <c r="V160" s="334"/>
      <c r="W160" s="334"/>
      <c r="X160" s="334"/>
      <c r="Y160" s="334"/>
      <c r="Z160" s="334"/>
      <c r="AA160" s="334"/>
      <c r="AB160" s="334"/>
      <c r="AC160" s="334"/>
      <c r="AD160" s="334"/>
      <c r="AE160" s="334"/>
      <c r="AF160" s="334"/>
      <c r="AG160" s="334"/>
      <c r="AH160" s="334"/>
      <c r="AI160" s="334"/>
      <c r="AJ160" s="334"/>
      <c r="AK160" s="334"/>
      <c r="AL160" s="334"/>
      <c r="AM160" s="334"/>
      <c r="AN160" s="334"/>
      <c r="AO160" s="334"/>
      <c r="AP160" s="334"/>
      <c r="AQ160" s="334"/>
      <c r="AR160" s="334"/>
      <c r="AS160" s="334"/>
      <c r="AT160" s="334"/>
      <c r="AU160" s="334"/>
      <c r="AV160" s="334"/>
      <c r="AW160" s="334"/>
      <c r="AX160" s="73"/>
      <c r="AY160" s="40"/>
      <c r="BA160" s="80">
        <f t="shared" si="25"/>
        <v>7</v>
      </c>
      <c r="BB160" s="80">
        <f t="shared" si="25"/>
        <v>2</v>
      </c>
      <c r="BC160" s="80">
        <f t="shared" si="27"/>
        <v>2</v>
      </c>
      <c r="BD160" s="80" t="str">
        <f t="shared" si="27"/>
        <v>②</v>
      </c>
      <c r="BE160" s="80"/>
      <c r="BG160" s="563" t="str">
        <f t="shared" ca="1" si="14"/>
        <v/>
      </c>
      <c r="BH160" s="564" t="str">
        <f t="shared" ca="1" si="15"/>
        <v/>
      </c>
      <c r="BI160" s="564" t="str">
        <f t="shared" ca="1" si="16"/>
        <v/>
      </c>
      <c r="BJ160" s="564" t="str">
        <f t="shared" ca="1" si="17"/>
        <v/>
      </c>
      <c r="BK160" s="564" t="str">
        <f t="shared" ca="1" si="18"/>
        <v/>
      </c>
      <c r="BL160" s="565" t="str">
        <f t="shared" ca="1" si="19"/>
        <v/>
      </c>
    </row>
    <row r="161" spans="1:64" s="226" customFormat="1" ht="15" customHeight="1">
      <c r="A161" s="218"/>
      <c r="B161" s="219"/>
      <c r="C161" s="219"/>
      <c r="D161" s="219"/>
      <c r="E161" s="219"/>
      <c r="F161" s="1789" t="s">
        <v>105</v>
      </c>
      <c r="G161" s="1790"/>
      <c r="H161" s="1790"/>
      <c r="I161" s="1790"/>
      <c r="J161" s="1790"/>
      <c r="K161" s="1790"/>
      <c r="L161" s="1790"/>
      <c r="M161" s="1791"/>
      <c r="N161" s="333" t="s">
        <v>85</v>
      </c>
      <c r="O161" s="334"/>
      <c r="P161" s="334"/>
      <c r="Q161" s="334"/>
      <c r="R161" s="334"/>
      <c r="S161" s="334"/>
      <c r="T161" s="334"/>
      <c r="U161" s="334"/>
      <c r="V161" s="334"/>
      <c r="W161" s="334"/>
      <c r="X161" s="334"/>
      <c r="Y161" s="334"/>
      <c r="Z161" s="334"/>
      <c r="AA161" s="334"/>
      <c r="AB161" s="334"/>
      <c r="AC161" s="334"/>
      <c r="AD161" s="334"/>
      <c r="AE161" s="334"/>
      <c r="AF161" s="334"/>
      <c r="AG161" s="334"/>
      <c r="AH161" s="334"/>
      <c r="AI161" s="334"/>
      <c r="AJ161" s="334"/>
      <c r="AK161" s="334"/>
      <c r="AL161" s="334"/>
      <c r="AM161" s="334"/>
      <c r="AN161" s="334"/>
      <c r="AO161" s="334"/>
      <c r="AP161" s="334"/>
      <c r="AQ161" s="334"/>
      <c r="AR161" s="334"/>
      <c r="AS161" s="334"/>
      <c r="AT161" s="334"/>
      <c r="AU161" s="334"/>
      <c r="AV161" s="334"/>
      <c r="AW161" s="334"/>
      <c r="AX161" s="73"/>
      <c r="AY161" s="40"/>
      <c r="BA161" s="80">
        <f t="shared" si="25"/>
        <v>7</v>
      </c>
      <c r="BB161" s="80">
        <f t="shared" si="25"/>
        <v>2</v>
      </c>
      <c r="BC161" s="80">
        <f t="shared" si="27"/>
        <v>2</v>
      </c>
      <c r="BD161" s="80" t="str">
        <f t="shared" si="27"/>
        <v>②</v>
      </c>
      <c r="BE161" s="80"/>
      <c r="BG161" s="563" t="str">
        <f t="shared" ca="1" si="14"/>
        <v/>
      </c>
      <c r="BH161" s="564" t="str">
        <f t="shared" ca="1" si="15"/>
        <v/>
      </c>
      <c r="BI161" s="564" t="str">
        <f t="shared" ca="1" si="16"/>
        <v/>
      </c>
      <c r="BJ161" s="564" t="str">
        <f t="shared" ca="1" si="17"/>
        <v/>
      </c>
      <c r="BK161" s="564" t="str">
        <f t="shared" ca="1" si="18"/>
        <v/>
      </c>
      <c r="BL161" s="565" t="str">
        <f t="shared" ca="1" si="19"/>
        <v/>
      </c>
    </row>
    <row r="162" spans="1:64" s="226" customFormat="1" ht="15" customHeight="1">
      <c r="A162" s="218"/>
      <c r="B162" s="219"/>
      <c r="C162" s="219"/>
      <c r="D162" s="219"/>
      <c r="E162" s="219"/>
      <c r="F162" s="1778" t="s">
        <v>106</v>
      </c>
      <c r="G162" s="1779"/>
      <c r="H162" s="1779"/>
      <c r="I162" s="1779"/>
      <c r="J162" s="1779"/>
      <c r="K162" s="1779"/>
      <c r="L162" s="1779"/>
      <c r="M162" s="1780"/>
      <c r="N162" s="159" t="s">
        <v>438</v>
      </c>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74"/>
      <c r="AY162" s="40"/>
      <c r="BA162" s="80">
        <f t="shared" si="25"/>
        <v>7</v>
      </c>
      <c r="BB162" s="80">
        <f t="shared" si="25"/>
        <v>2</v>
      </c>
      <c r="BC162" s="80">
        <f t="shared" si="25"/>
        <v>2</v>
      </c>
      <c r="BD162" s="160" t="str">
        <f>IF(ISBLANK(BD161),"①",CHAR(CODE(BD161)+1))</f>
        <v>③</v>
      </c>
      <c r="BE162" s="80"/>
      <c r="BG162" s="563" t="str">
        <f t="shared" ca="1" si="14"/>
        <v/>
      </c>
      <c r="BH162" s="564" t="str">
        <f t="shared" ca="1" si="15"/>
        <v/>
      </c>
      <c r="BI162" s="564" t="str">
        <f t="shared" ca="1" si="16"/>
        <v/>
      </c>
      <c r="BJ162" s="564" t="str">
        <f t="shared" ca="1" si="17"/>
        <v/>
      </c>
      <c r="BK162" s="564" t="str">
        <f t="shared" ca="1" si="18"/>
        <v/>
      </c>
      <c r="BL162" s="565" t="str">
        <f t="shared" ca="1" si="19"/>
        <v/>
      </c>
    </row>
    <row r="163" spans="1:64" s="226" customFormat="1" ht="15" customHeight="1">
      <c r="A163" s="1768" t="str">
        <f>BD162</f>
        <v>③</v>
      </c>
      <c r="B163" s="1769"/>
      <c r="C163" s="1769"/>
      <c r="D163" s="1769"/>
      <c r="E163" s="1769"/>
      <c r="F163" s="219" t="s">
        <v>435</v>
      </c>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c r="AH163" s="219"/>
      <c r="AI163" s="219"/>
      <c r="AJ163" s="219"/>
      <c r="AK163" s="219"/>
      <c r="AL163" s="219"/>
      <c r="AM163" s="219"/>
      <c r="AN163" s="219"/>
      <c r="AO163" s="219"/>
      <c r="AP163" s="219"/>
      <c r="AQ163" s="219"/>
      <c r="AR163" s="219"/>
      <c r="AS163" s="219"/>
      <c r="AT163" s="219"/>
      <c r="AU163" s="219"/>
      <c r="AV163" s="219"/>
      <c r="AW163" s="219"/>
      <c r="AX163" s="219"/>
      <c r="AY163" s="40"/>
      <c r="BA163" s="80">
        <f t="shared" ref="BA163:BC175" si="28">BA162</f>
        <v>7</v>
      </c>
      <c r="BB163" s="80">
        <f t="shared" si="28"/>
        <v>2</v>
      </c>
      <c r="BC163" s="136">
        <f>BC162+1</f>
        <v>3</v>
      </c>
      <c r="BD163" s="80"/>
      <c r="BG163" s="563" t="str">
        <f t="shared" ca="1" si="14"/>
        <v/>
      </c>
      <c r="BH163" s="564" t="str">
        <f t="shared" ca="1" si="15"/>
        <v/>
      </c>
      <c r="BI163" s="564" t="str">
        <f t="shared" ca="1" si="16"/>
        <v/>
      </c>
      <c r="BJ163" s="564" t="str">
        <f t="shared" ca="1" si="17"/>
        <v/>
      </c>
      <c r="BK163" s="564" t="str">
        <f t="shared" ca="1" si="18"/>
        <v/>
      </c>
      <c r="BL163" s="565" t="str">
        <f t="shared" ca="1" si="19"/>
        <v/>
      </c>
    </row>
    <row r="164" spans="1:64" s="226" customFormat="1" ht="15" customHeight="1">
      <c r="A164" s="1764" t="str">
        <f>BA163&amp;"."&amp;BB163&amp;"."&amp;BC163</f>
        <v>7.2.3</v>
      </c>
      <c r="B164" s="1765"/>
      <c r="C164" s="1765"/>
      <c r="D164" s="1765"/>
      <c r="E164" s="219" t="s">
        <v>387</v>
      </c>
      <c r="F164" s="219"/>
      <c r="G164" s="219"/>
      <c r="H164" s="219"/>
      <c r="I164" s="219"/>
      <c r="J164" s="219"/>
      <c r="K164" s="219"/>
      <c r="L164" s="219"/>
      <c r="M164" s="219"/>
      <c r="N164" s="219"/>
      <c r="O164" s="219"/>
      <c r="P164" s="219"/>
      <c r="Q164" s="219"/>
      <c r="R164" s="219"/>
      <c r="S164" s="219"/>
      <c r="T164" s="219"/>
      <c r="U164" s="219"/>
      <c r="V164" s="219"/>
      <c r="W164" s="219"/>
      <c r="X164" s="219"/>
      <c r="Y164" s="219"/>
      <c r="Z164" s="219"/>
      <c r="AA164" s="219"/>
      <c r="AB164" s="219"/>
      <c r="AC164" s="219"/>
      <c r="AD164" s="219"/>
      <c r="AE164" s="219"/>
      <c r="AF164" s="219"/>
      <c r="AG164" s="219"/>
      <c r="AH164" s="219"/>
      <c r="AI164" s="219"/>
      <c r="AJ164" s="219"/>
      <c r="AK164" s="219"/>
      <c r="AL164" s="219"/>
      <c r="AM164" s="219"/>
      <c r="AN164" s="219"/>
      <c r="AO164" s="219"/>
      <c r="AP164" s="219"/>
      <c r="AQ164" s="219"/>
      <c r="AR164" s="219"/>
      <c r="AS164" s="219"/>
      <c r="AT164" s="219"/>
      <c r="AU164" s="219"/>
      <c r="AV164" s="219"/>
      <c r="AW164" s="219"/>
      <c r="AX164" s="219"/>
      <c r="AY164" s="40"/>
      <c r="BA164" s="80">
        <f t="shared" si="28"/>
        <v>7</v>
      </c>
      <c r="BB164" s="80">
        <f t="shared" si="28"/>
        <v>2</v>
      </c>
      <c r="BC164" s="80">
        <f t="shared" si="28"/>
        <v>3</v>
      </c>
      <c r="BD164" s="160" t="str">
        <f>IF(ISBLANK(BD163),"①",CHAR(CODE(BD163)+1))</f>
        <v>①</v>
      </c>
      <c r="BE164" s="80"/>
      <c r="BG164" s="563" t="str">
        <f t="shared" ca="1" si="14"/>
        <v/>
      </c>
      <c r="BH164" s="564" t="str">
        <f t="shared" ca="1" si="15"/>
        <v/>
      </c>
      <c r="BI164" s="564" t="str">
        <f t="shared" ca="1" si="16"/>
        <v/>
      </c>
      <c r="BJ164" s="564" t="str">
        <f t="shared" ca="1" si="17"/>
        <v/>
      </c>
      <c r="BK164" s="564" t="str">
        <f t="shared" ca="1" si="18"/>
        <v/>
      </c>
      <c r="BL164" s="565" t="str">
        <f t="shared" ca="1" si="19"/>
        <v/>
      </c>
    </row>
    <row r="165" spans="1:64" s="226" customFormat="1" ht="15" customHeight="1">
      <c r="A165" s="1768" t="str">
        <f>BD164</f>
        <v>①</v>
      </c>
      <c r="B165" s="1769"/>
      <c r="C165" s="1769"/>
      <c r="D165" s="1769"/>
      <c r="E165" s="1769"/>
      <c r="F165" s="219" t="str">
        <f>"以下条件にて"&amp;$BH$1&amp;"を実施する。"</f>
        <v>以下条件にて「4. ログ出力処理」を実施する。</v>
      </c>
      <c r="G165" s="219"/>
      <c r="H165" s="219"/>
      <c r="I165" s="219"/>
      <c r="J165" s="219"/>
      <c r="K165" s="219"/>
      <c r="L165" s="219"/>
      <c r="M165" s="219"/>
      <c r="N165" s="219"/>
      <c r="O165" s="219"/>
      <c r="P165" s="219"/>
      <c r="Q165" s="219"/>
      <c r="R165" s="219"/>
      <c r="S165" s="219"/>
      <c r="T165" s="219"/>
      <c r="U165" s="219"/>
      <c r="V165" s="219"/>
      <c r="W165" s="219"/>
      <c r="X165" s="219"/>
      <c r="Y165" s="219"/>
      <c r="Z165" s="219"/>
      <c r="AA165" s="219"/>
      <c r="AB165" s="219"/>
      <c r="AC165" s="219"/>
      <c r="AD165" s="219"/>
      <c r="AE165" s="219"/>
      <c r="AF165" s="219"/>
      <c r="AG165" s="219"/>
      <c r="AH165" s="219"/>
      <c r="AI165" s="219"/>
      <c r="AJ165" s="219"/>
      <c r="AK165" s="219"/>
      <c r="AL165" s="219"/>
      <c r="AM165" s="219"/>
      <c r="AN165" s="219"/>
      <c r="AO165" s="219"/>
      <c r="AP165" s="219"/>
      <c r="AQ165" s="219"/>
      <c r="AR165" s="219"/>
      <c r="AS165" s="219"/>
      <c r="AT165" s="219"/>
      <c r="AU165" s="219"/>
      <c r="AV165" s="219"/>
      <c r="AW165" s="219"/>
      <c r="AX165" s="219"/>
      <c r="AY165" s="40"/>
      <c r="BA165" s="80">
        <f t="shared" si="28"/>
        <v>7</v>
      </c>
      <c r="BB165" s="80">
        <f t="shared" si="28"/>
        <v>2</v>
      </c>
      <c r="BC165" s="80">
        <f t="shared" si="28"/>
        <v>3</v>
      </c>
      <c r="BD165" s="80" t="str">
        <f>BD164</f>
        <v>①</v>
      </c>
      <c r="BE165" s="80"/>
      <c r="BG165" s="563" t="str">
        <f t="shared" ca="1" si="14"/>
        <v/>
      </c>
      <c r="BH165" s="564" t="str">
        <f t="shared" ca="1" si="15"/>
        <v/>
      </c>
      <c r="BI165" s="564" t="str">
        <f t="shared" ca="1" si="16"/>
        <v/>
      </c>
      <c r="BJ165" s="564" t="str">
        <f t="shared" ca="1" si="17"/>
        <v/>
      </c>
      <c r="BK165" s="564" t="str">
        <f t="shared" ca="1" si="18"/>
        <v/>
      </c>
      <c r="BL165" s="565" t="str">
        <f t="shared" ca="1" si="19"/>
        <v/>
      </c>
    </row>
    <row r="166" spans="1:64" s="226" customFormat="1" ht="15" customHeight="1">
      <c r="A166" s="218"/>
      <c r="B166" s="219"/>
      <c r="C166" s="219"/>
      <c r="D166" s="219"/>
      <c r="E166" s="219"/>
      <c r="F166" s="1781" t="s">
        <v>103</v>
      </c>
      <c r="G166" s="1782"/>
      <c r="H166" s="1782"/>
      <c r="I166" s="1782"/>
      <c r="J166" s="1782"/>
      <c r="K166" s="1782"/>
      <c r="L166" s="1782"/>
      <c r="M166" s="1783"/>
      <c r="N166" s="133" t="s">
        <v>386</v>
      </c>
      <c r="O166" s="341"/>
      <c r="P166" s="341"/>
      <c r="Q166" s="341"/>
      <c r="R166" s="341"/>
      <c r="S166" s="341"/>
      <c r="T166" s="341"/>
      <c r="U166" s="341"/>
      <c r="V166" s="341"/>
      <c r="W166" s="341"/>
      <c r="X166" s="341"/>
      <c r="Y166" s="341"/>
      <c r="Z166" s="341"/>
      <c r="AA166" s="341"/>
      <c r="AB166" s="341"/>
      <c r="AC166" s="341"/>
      <c r="AD166" s="341"/>
      <c r="AE166" s="341"/>
      <c r="AF166" s="341"/>
      <c r="AG166" s="341"/>
      <c r="AH166" s="341"/>
      <c r="AI166" s="341"/>
      <c r="AJ166" s="341"/>
      <c r="AK166" s="341"/>
      <c r="AL166" s="341"/>
      <c r="AM166" s="341"/>
      <c r="AN166" s="341"/>
      <c r="AO166" s="341"/>
      <c r="AP166" s="341"/>
      <c r="AQ166" s="341"/>
      <c r="AR166" s="341"/>
      <c r="AS166" s="341"/>
      <c r="AT166" s="341"/>
      <c r="AU166" s="341"/>
      <c r="AV166" s="341"/>
      <c r="AW166" s="341"/>
      <c r="AX166" s="72"/>
      <c r="AY166" s="40"/>
      <c r="BA166" s="80">
        <f t="shared" si="28"/>
        <v>7</v>
      </c>
      <c r="BB166" s="80">
        <f t="shared" si="28"/>
        <v>2</v>
      </c>
      <c r="BC166" s="80">
        <f t="shared" si="28"/>
        <v>3</v>
      </c>
      <c r="BD166" s="80" t="str">
        <f>BD165</f>
        <v>①</v>
      </c>
      <c r="BE166" s="80"/>
      <c r="BG166" s="563" t="str">
        <f t="shared" ca="1" si="14"/>
        <v/>
      </c>
      <c r="BH166" s="564" t="str">
        <f t="shared" ca="1" si="15"/>
        <v/>
      </c>
      <c r="BI166" s="564" t="str">
        <f t="shared" ca="1" si="16"/>
        <v/>
      </c>
      <c r="BJ166" s="564" t="str">
        <f t="shared" ca="1" si="17"/>
        <v/>
      </c>
      <c r="BK166" s="564" t="str">
        <f t="shared" ca="1" si="18"/>
        <v/>
      </c>
      <c r="BL166" s="565" t="str">
        <f t="shared" ca="1" si="19"/>
        <v/>
      </c>
    </row>
    <row r="167" spans="1:64" s="226" customFormat="1" ht="15" customHeight="1">
      <c r="A167" s="218"/>
      <c r="B167" s="219"/>
      <c r="C167" s="219"/>
      <c r="D167" s="219"/>
      <c r="E167" s="219"/>
      <c r="F167" s="1789" t="s">
        <v>104</v>
      </c>
      <c r="G167" s="1790"/>
      <c r="H167" s="1790"/>
      <c r="I167" s="1790"/>
      <c r="J167" s="1790"/>
      <c r="K167" s="1790"/>
      <c r="L167" s="1790"/>
      <c r="M167" s="1791"/>
      <c r="N167" s="333" t="s">
        <v>432</v>
      </c>
      <c r="O167" s="334"/>
      <c r="P167" s="334"/>
      <c r="Q167" s="334"/>
      <c r="R167" s="334"/>
      <c r="S167" s="334"/>
      <c r="T167" s="334"/>
      <c r="U167" s="334"/>
      <c r="V167" s="334"/>
      <c r="W167" s="334"/>
      <c r="X167" s="334"/>
      <c r="Y167" s="334"/>
      <c r="Z167" s="334"/>
      <c r="AA167" s="334"/>
      <c r="AB167" s="334"/>
      <c r="AC167" s="334"/>
      <c r="AD167" s="334"/>
      <c r="AE167" s="334"/>
      <c r="AF167" s="334"/>
      <c r="AG167" s="334"/>
      <c r="AH167" s="334"/>
      <c r="AI167" s="334"/>
      <c r="AJ167" s="334"/>
      <c r="AK167" s="334"/>
      <c r="AL167" s="334"/>
      <c r="AM167" s="334"/>
      <c r="AN167" s="334"/>
      <c r="AO167" s="334"/>
      <c r="AP167" s="334"/>
      <c r="AQ167" s="334"/>
      <c r="AR167" s="334"/>
      <c r="AS167" s="334"/>
      <c r="AT167" s="334"/>
      <c r="AU167" s="334"/>
      <c r="AV167" s="334"/>
      <c r="AW167" s="334"/>
      <c r="AX167" s="73"/>
      <c r="AY167" s="40"/>
      <c r="BA167" s="80">
        <f t="shared" si="28"/>
        <v>7</v>
      </c>
      <c r="BB167" s="80">
        <f t="shared" si="28"/>
        <v>2</v>
      </c>
      <c r="BC167" s="80">
        <f t="shared" si="28"/>
        <v>3</v>
      </c>
      <c r="BD167" s="80" t="str">
        <f>BD166</f>
        <v>①</v>
      </c>
      <c r="BE167" s="80"/>
      <c r="BG167" s="563" t="str">
        <f t="shared" ca="1" si="14"/>
        <v/>
      </c>
      <c r="BH167" s="564" t="str">
        <f t="shared" ca="1" si="15"/>
        <v/>
      </c>
      <c r="BI167" s="564" t="str">
        <f t="shared" ca="1" si="16"/>
        <v/>
      </c>
      <c r="BJ167" s="564" t="str">
        <f t="shared" ca="1" si="17"/>
        <v/>
      </c>
      <c r="BK167" s="564" t="str">
        <f t="shared" ca="1" si="18"/>
        <v/>
      </c>
      <c r="BL167" s="565" t="str">
        <f t="shared" ca="1" si="19"/>
        <v/>
      </c>
    </row>
    <row r="168" spans="1:64" s="226" customFormat="1" ht="15" customHeight="1">
      <c r="A168" s="218"/>
      <c r="B168" s="219"/>
      <c r="C168" s="219"/>
      <c r="D168" s="219"/>
      <c r="E168" s="219"/>
      <c r="F168" s="1789" t="s">
        <v>105</v>
      </c>
      <c r="G168" s="1790"/>
      <c r="H168" s="1790"/>
      <c r="I168" s="1790"/>
      <c r="J168" s="1790"/>
      <c r="K168" s="1790"/>
      <c r="L168" s="1790"/>
      <c r="M168" s="1791"/>
      <c r="N168" s="333" t="s">
        <v>85</v>
      </c>
      <c r="O168" s="334"/>
      <c r="P168" s="334"/>
      <c r="Q168" s="334"/>
      <c r="R168" s="334"/>
      <c r="S168" s="334"/>
      <c r="T168" s="334"/>
      <c r="U168" s="334"/>
      <c r="V168" s="334"/>
      <c r="W168" s="334"/>
      <c r="X168" s="334"/>
      <c r="Y168" s="334"/>
      <c r="Z168" s="334"/>
      <c r="AA168" s="334"/>
      <c r="AB168" s="334"/>
      <c r="AC168" s="334"/>
      <c r="AD168" s="334"/>
      <c r="AE168" s="334"/>
      <c r="AF168" s="334"/>
      <c r="AG168" s="334"/>
      <c r="AH168" s="334"/>
      <c r="AI168" s="334"/>
      <c r="AJ168" s="334"/>
      <c r="AK168" s="334"/>
      <c r="AL168" s="334"/>
      <c r="AM168" s="334"/>
      <c r="AN168" s="334"/>
      <c r="AO168" s="334"/>
      <c r="AP168" s="334"/>
      <c r="AQ168" s="334"/>
      <c r="AR168" s="334"/>
      <c r="AS168" s="334"/>
      <c r="AT168" s="334"/>
      <c r="AU168" s="334"/>
      <c r="AV168" s="334"/>
      <c r="AW168" s="334"/>
      <c r="AX168" s="73"/>
      <c r="AY168" s="40"/>
      <c r="BA168" s="80">
        <f t="shared" si="28"/>
        <v>7</v>
      </c>
      <c r="BB168" s="80">
        <f t="shared" si="28"/>
        <v>2</v>
      </c>
      <c r="BC168" s="80">
        <f t="shared" si="28"/>
        <v>3</v>
      </c>
      <c r="BD168" s="80" t="str">
        <f>BD167</f>
        <v>①</v>
      </c>
      <c r="BE168" s="80"/>
      <c r="BG168" s="563" t="str">
        <f t="shared" ca="1" si="14"/>
        <v/>
      </c>
      <c r="BH168" s="564" t="str">
        <f t="shared" ca="1" si="15"/>
        <v/>
      </c>
      <c r="BI168" s="564" t="str">
        <f t="shared" ca="1" si="16"/>
        <v/>
      </c>
      <c r="BJ168" s="564" t="str">
        <f t="shared" ca="1" si="17"/>
        <v/>
      </c>
      <c r="BK168" s="564" t="str">
        <f t="shared" ca="1" si="18"/>
        <v/>
      </c>
      <c r="BL168" s="565" t="str">
        <f t="shared" ca="1" si="19"/>
        <v/>
      </c>
    </row>
    <row r="169" spans="1:64" s="226" customFormat="1" ht="15" customHeight="1">
      <c r="A169" s="218"/>
      <c r="B169" s="219"/>
      <c r="C169" s="219"/>
      <c r="D169" s="219"/>
      <c r="E169" s="219"/>
      <c r="F169" s="1778" t="s">
        <v>106</v>
      </c>
      <c r="G169" s="1779"/>
      <c r="H169" s="1779"/>
      <c r="I169" s="1779"/>
      <c r="J169" s="1779"/>
      <c r="K169" s="1779"/>
      <c r="L169" s="1779"/>
      <c r="M169" s="1780"/>
      <c r="N169" s="159" t="s">
        <v>438</v>
      </c>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74"/>
      <c r="AY169" s="40"/>
      <c r="BA169" s="80">
        <f t="shared" si="28"/>
        <v>7</v>
      </c>
      <c r="BB169" s="80">
        <f t="shared" si="28"/>
        <v>2</v>
      </c>
      <c r="BC169" s="80">
        <f t="shared" si="28"/>
        <v>3</v>
      </c>
      <c r="BD169" s="160" t="str">
        <f>IF(ISBLANK(BD168),"①",CHAR(CODE(BD168)+1))</f>
        <v>②</v>
      </c>
      <c r="BE169" s="80"/>
      <c r="BG169" s="563" t="str">
        <f t="shared" ca="1" si="14"/>
        <v/>
      </c>
      <c r="BH169" s="564" t="str">
        <f t="shared" ca="1" si="15"/>
        <v/>
      </c>
      <c r="BI169" s="564" t="str">
        <f t="shared" ca="1" si="16"/>
        <v/>
      </c>
      <c r="BJ169" s="564" t="str">
        <f t="shared" ca="1" si="17"/>
        <v/>
      </c>
      <c r="BK169" s="564" t="str">
        <f t="shared" ca="1" si="18"/>
        <v/>
      </c>
      <c r="BL169" s="565" t="str">
        <f t="shared" ca="1" si="19"/>
        <v/>
      </c>
    </row>
    <row r="170" spans="1:64" s="226" customFormat="1" ht="15" customHeight="1">
      <c r="A170" s="1768" t="str">
        <f>BD169</f>
        <v>②</v>
      </c>
      <c r="B170" s="1769"/>
      <c r="C170" s="1769"/>
      <c r="D170" s="1769"/>
      <c r="E170" s="1769"/>
      <c r="F170" s="219" t="s">
        <v>388</v>
      </c>
      <c r="G170" s="219"/>
      <c r="H170" s="219"/>
      <c r="I170" s="219"/>
      <c r="J170" s="219"/>
      <c r="K170" s="219"/>
      <c r="L170" s="219"/>
      <c r="M170" s="219"/>
      <c r="N170" s="219"/>
      <c r="O170" s="219"/>
      <c r="P170" s="219"/>
      <c r="Q170" s="219"/>
      <c r="R170" s="219"/>
      <c r="S170" s="219"/>
      <c r="T170" s="219"/>
      <c r="U170" s="219"/>
      <c r="V170" s="219"/>
      <c r="W170" s="219"/>
      <c r="X170" s="219"/>
      <c r="Y170" s="219"/>
      <c r="Z170" s="219"/>
      <c r="AA170" s="219"/>
      <c r="AB170" s="219"/>
      <c r="AC170" s="219"/>
      <c r="AD170" s="219"/>
      <c r="AE170" s="219"/>
      <c r="AF170" s="219"/>
      <c r="AG170" s="219"/>
      <c r="AH170" s="219"/>
      <c r="AI170" s="219"/>
      <c r="AJ170" s="219"/>
      <c r="AK170" s="219"/>
      <c r="AL170" s="219"/>
      <c r="AM170" s="219"/>
      <c r="AN170" s="219"/>
      <c r="AO170" s="219"/>
      <c r="AP170" s="219"/>
      <c r="AQ170" s="219"/>
      <c r="AR170" s="219"/>
      <c r="AS170" s="219"/>
      <c r="AT170" s="219"/>
      <c r="AU170" s="219"/>
      <c r="AV170" s="219"/>
      <c r="AW170" s="219"/>
      <c r="AX170" s="219"/>
      <c r="AY170" s="40"/>
      <c r="BA170" s="80">
        <f t="shared" si="28"/>
        <v>7</v>
      </c>
      <c r="BB170" s="80">
        <f t="shared" si="28"/>
        <v>2</v>
      </c>
      <c r="BC170" s="80">
        <f t="shared" si="28"/>
        <v>3</v>
      </c>
      <c r="BD170" s="80" t="str">
        <f t="shared" ref="BD170:BD175" si="29">BD169</f>
        <v>②</v>
      </c>
      <c r="BE170" s="80"/>
      <c r="BG170" s="563" t="str">
        <f t="shared" ca="1" si="14"/>
        <v/>
      </c>
      <c r="BH170" s="564" t="str">
        <f t="shared" ca="1" si="15"/>
        <v/>
      </c>
      <c r="BI170" s="564" t="str">
        <f t="shared" ca="1" si="16"/>
        <v/>
      </c>
      <c r="BJ170" s="564" t="str">
        <f t="shared" ca="1" si="17"/>
        <v/>
      </c>
      <c r="BK170" s="564" t="str">
        <f t="shared" ca="1" si="18"/>
        <v/>
      </c>
      <c r="BL170" s="565" t="str">
        <f t="shared" ca="1" si="19"/>
        <v/>
      </c>
    </row>
    <row r="171" spans="1:64" s="226" customFormat="1" ht="15" customHeight="1">
      <c r="A171" s="218"/>
      <c r="B171" s="219"/>
      <c r="C171" s="219"/>
      <c r="D171" s="219"/>
      <c r="E171" s="219"/>
      <c r="F171" s="219" t="s">
        <v>279</v>
      </c>
      <c r="G171" s="219"/>
      <c r="H171" s="219"/>
      <c r="I171" s="219"/>
      <c r="J171" s="219"/>
      <c r="K171" s="219"/>
      <c r="L171" s="219"/>
      <c r="M171" s="219"/>
      <c r="N171" s="219"/>
      <c r="O171" s="219"/>
      <c r="P171" s="219"/>
      <c r="Q171" s="219"/>
      <c r="R171" s="219"/>
      <c r="S171" s="219"/>
      <c r="T171" s="219"/>
      <c r="U171" s="219"/>
      <c r="V171" s="219"/>
      <c r="W171" s="219"/>
      <c r="X171" s="219" t="s">
        <v>280</v>
      </c>
      <c r="Y171" s="219"/>
      <c r="Z171" s="219"/>
      <c r="AA171" s="219"/>
      <c r="AB171" s="219"/>
      <c r="AC171" s="219"/>
      <c r="AD171" s="219"/>
      <c r="AE171" s="219"/>
      <c r="AF171" s="219"/>
      <c r="AG171" s="219"/>
      <c r="AH171" s="219"/>
      <c r="AI171" s="219"/>
      <c r="AJ171" s="219"/>
      <c r="AK171" s="219"/>
      <c r="AL171" s="219"/>
      <c r="AM171" s="219"/>
      <c r="AN171" s="219"/>
      <c r="AO171" s="219"/>
      <c r="AP171" s="219"/>
      <c r="AQ171" s="219"/>
      <c r="AR171" s="219"/>
      <c r="AS171" s="219"/>
      <c r="AT171" s="219"/>
      <c r="AU171" s="219"/>
      <c r="AV171" s="219"/>
      <c r="AW171" s="219"/>
      <c r="AX171" s="219"/>
      <c r="AY171" s="40"/>
      <c r="BA171" s="80">
        <f t="shared" si="28"/>
        <v>7</v>
      </c>
      <c r="BB171" s="80">
        <f t="shared" si="28"/>
        <v>2</v>
      </c>
      <c r="BC171" s="80">
        <f t="shared" si="28"/>
        <v>3</v>
      </c>
      <c r="BD171" s="80" t="str">
        <f t="shared" si="29"/>
        <v>②</v>
      </c>
      <c r="BE171" s="80"/>
      <c r="BG171" s="563" t="str">
        <f t="shared" ca="1" si="14"/>
        <v/>
      </c>
      <c r="BH171" s="564" t="str">
        <f t="shared" ca="1" si="15"/>
        <v/>
      </c>
      <c r="BI171" s="564" t="str">
        <f t="shared" ca="1" si="16"/>
        <v/>
      </c>
      <c r="BJ171" s="564" t="str">
        <f t="shared" ca="1" si="17"/>
        <v/>
      </c>
      <c r="BK171" s="564" t="str">
        <f t="shared" ca="1" si="18"/>
        <v/>
      </c>
      <c r="BL171" s="565" t="str">
        <f t="shared" ca="1" si="19"/>
        <v/>
      </c>
    </row>
    <row r="172" spans="1:64" s="226" customFormat="1" ht="15" customHeight="1">
      <c r="A172" s="218"/>
      <c r="B172" s="219"/>
      <c r="C172" s="219"/>
      <c r="D172" s="219"/>
      <c r="E172" s="219"/>
      <c r="F172" s="1846" t="s">
        <v>117</v>
      </c>
      <c r="G172" s="1844"/>
      <c r="H172" s="1844"/>
      <c r="I172" s="1844"/>
      <c r="J172" s="1844"/>
      <c r="K172" s="1844"/>
      <c r="L172" s="1844"/>
      <c r="M172" s="1844"/>
      <c r="N172" s="1844"/>
      <c r="O172" s="1844"/>
      <c r="P172" s="1844"/>
      <c r="Q172" s="1847"/>
      <c r="R172" s="1843" t="s">
        <v>118</v>
      </c>
      <c r="S172" s="1844"/>
      <c r="T172" s="1844"/>
      <c r="U172" s="1844"/>
      <c r="V172" s="1845"/>
      <c r="W172" s="219"/>
      <c r="X172" s="1846" t="s">
        <v>117</v>
      </c>
      <c r="Y172" s="1844"/>
      <c r="Z172" s="1844"/>
      <c r="AA172" s="1844"/>
      <c r="AB172" s="1844"/>
      <c r="AC172" s="1844"/>
      <c r="AD172" s="1844"/>
      <c r="AE172" s="1844"/>
      <c r="AF172" s="1844"/>
      <c r="AG172" s="1844"/>
      <c r="AH172" s="1844"/>
      <c r="AI172" s="1847"/>
      <c r="AJ172" s="1843" t="s">
        <v>118</v>
      </c>
      <c r="AK172" s="1844"/>
      <c r="AL172" s="1844"/>
      <c r="AM172" s="1844"/>
      <c r="AN172" s="1845"/>
      <c r="AO172" s="219"/>
      <c r="AP172" s="219"/>
      <c r="AQ172" s="219"/>
      <c r="AR172" s="219"/>
      <c r="AS172" s="219"/>
      <c r="AT172" s="219"/>
      <c r="AU172" s="219"/>
      <c r="AV172" s="219"/>
      <c r="AW172" s="219"/>
      <c r="AX172" s="219"/>
      <c r="AY172" s="40"/>
      <c r="BA172" s="80">
        <f t="shared" si="28"/>
        <v>7</v>
      </c>
      <c r="BB172" s="80">
        <f t="shared" si="28"/>
        <v>2</v>
      </c>
      <c r="BC172" s="80">
        <f t="shared" si="28"/>
        <v>3</v>
      </c>
      <c r="BD172" s="80" t="str">
        <f t="shared" si="29"/>
        <v>②</v>
      </c>
      <c r="BE172" s="80"/>
      <c r="BG172" s="563" t="str">
        <f t="shared" ca="1" si="14"/>
        <v/>
      </c>
      <c r="BH172" s="564" t="str">
        <f t="shared" ca="1" si="15"/>
        <v/>
      </c>
      <c r="BI172" s="564" t="str">
        <f t="shared" ca="1" si="16"/>
        <v/>
      </c>
      <c r="BJ172" s="564" t="str">
        <f t="shared" ca="1" si="17"/>
        <v/>
      </c>
      <c r="BK172" s="564" t="str">
        <f t="shared" ca="1" si="18"/>
        <v/>
      </c>
      <c r="BL172" s="565" t="str">
        <f t="shared" ca="1" si="19"/>
        <v/>
      </c>
    </row>
    <row r="173" spans="1:64" s="226" customFormat="1" ht="15" customHeight="1">
      <c r="A173" s="218"/>
      <c r="B173" s="219"/>
      <c r="C173" s="219"/>
      <c r="D173" s="219"/>
      <c r="E173" s="219"/>
      <c r="F173" s="340" t="s">
        <v>234</v>
      </c>
      <c r="G173" s="341"/>
      <c r="H173" s="341"/>
      <c r="I173" s="341"/>
      <c r="J173" s="341"/>
      <c r="K173" s="341"/>
      <c r="L173" s="341"/>
      <c r="M173" s="341"/>
      <c r="N173" s="341"/>
      <c r="O173" s="341"/>
      <c r="P173" s="341"/>
      <c r="Q173" s="341"/>
      <c r="R173" s="332" t="s">
        <v>241</v>
      </c>
      <c r="S173" s="341"/>
      <c r="T173" s="341"/>
      <c r="U173" s="341"/>
      <c r="V173" s="72"/>
      <c r="W173" s="219"/>
      <c r="X173" s="340" t="s">
        <v>234</v>
      </c>
      <c r="Y173" s="341"/>
      <c r="Z173" s="341"/>
      <c r="AA173" s="341"/>
      <c r="AB173" s="341"/>
      <c r="AC173" s="341"/>
      <c r="AD173" s="341"/>
      <c r="AE173" s="341"/>
      <c r="AF173" s="341"/>
      <c r="AG173" s="341"/>
      <c r="AH173" s="341"/>
      <c r="AI173" s="341"/>
      <c r="AJ173" s="332" t="s">
        <v>281</v>
      </c>
      <c r="AK173" s="341"/>
      <c r="AL173" s="341"/>
      <c r="AM173" s="341"/>
      <c r="AN173" s="72"/>
      <c r="AO173" s="219"/>
      <c r="AP173" s="219"/>
      <c r="AQ173" s="219"/>
      <c r="AR173" s="219"/>
      <c r="AS173" s="219"/>
      <c r="AT173" s="219"/>
      <c r="AU173" s="219"/>
      <c r="AV173" s="219"/>
      <c r="AW173" s="219"/>
      <c r="AX173" s="219"/>
      <c r="AY173" s="40"/>
      <c r="BA173" s="80">
        <f t="shared" si="28"/>
        <v>7</v>
      </c>
      <c r="BB173" s="80">
        <f t="shared" si="28"/>
        <v>2</v>
      </c>
      <c r="BC173" s="80">
        <f t="shared" si="28"/>
        <v>3</v>
      </c>
      <c r="BD173" s="80" t="str">
        <f t="shared" si="29"/>
        <v>②</v>
      </c>
      <c r="BE173" s="80"/>
      <c r="BG173" s="563" t="str">
        <f t="shared" ca="1" si="14"/>
        <v/>
      </c>
      <c r="BH173" s="564" t="str">
        <f t="shared" ca="1" si="15"/>
        <v/>
      </c>
      <c r="BI173" s="564" t="str">
        <f t="shared" ca="1" si="16"/>
        <v/>
      </c>
      <c r="BJ173" s="564" t="str">
        <f t="shared" ca="1" si="17"/>
        <v/>
      </c>
      <c r="BK173" s="564" t="str">
        <f t="shared" ca="1" si="18"/>
        <v/>
      </c>
      <c r="BL173" s="565" t="str">
        <f t="shared" ca="1" si="19"/>
        <v/>
      </c>
    </row>
    <row r="174" spans="1:64" s="226" customFormat="1" ht="15" customHeight="1">
      <c r="A174" s="218"/>
      <c r="B174" s="219"/>
      <c r="C174" s="219"/>
      <c r="D174" s="219"/>
      <c r="E174" s="219"/>
      <c r="F174" s="333" t="s">
        <v>242</v>
      </c>
      <c r="G174" s="334"/>
      <c r="H174" s="334"/>
      <c r="I174" s="334"/>
      <c r="J174" s="334"/>
      <c r="K174" s="334"/>
      <c r="L174" s="334"/>
      <c r="M174" s="334"/>
      <c r="N174" s="334"/>
      <c r="O174" s="334"/>
      <c r="P174" s="334"/>
      <c r="Q174" s="334"/>
      <c r="R174" s="330" t="s">
        <v>243</v>
      </c>
      <c r="S174" s="334"/>
      <c r="T174" s="334"/>
      <c r="U174" s="334"/>
      <c r="V174" s="73"/>
      <c r="W174" s="219"/>
      <c r="X174" s="333" t="s">
        <v>242</v>
      </c>
      <c r="Y174" s="334"/>
      <c r="Z174" s="334"/>
      <c r="AA174" s="334"/>
      <c r="AB174" s="334"/>
      <c r="AC174" s="334"/>
      <c r="AD174" s="334"/>
      <c r="AE174" s="334"/>
      <c r="AF174" s="334"/>
      <c r="AG174" s="334"/>
      <c r="AH174" s="334"/>
      <c r="AI174" s="334"/>
      <c r="AJ174" s="330" t="s">
        <v>282</v>
      </c>
      <c r="AK174" s="334"/>
      <c r="AL174" s="334"/>
      <c r="AM174" s="334"/>
      <c r="AN174" s="73"/>
      <c r="AO174" s="219"/>
      <c r="AP174" s="219"/>
      <c r="AQ174" s="219"/>
      <c r="AR174" s="219"/>
      <c r="AS174" s="219"/>
      <c r="AT174" s="219"/>
      <c r="AU174" s="219"/>
      <c r="AV174" s="219"/>
      <c r="AW174" s="219"/>
      <c r="AX174" s="219"/>
      <c r="AY174" s="40"/>
      <c r="BA174" s="80">
        <f t="shared" si="28"/>
        <v>7</v>
      </c>
      <c r="BB174" s="80">
        <f t="shared" si="28"/>
        <v>2</v>
      </c>
      <c r="BC174" s="80">
        <f t="shared" si="28"/>
        <v>3</v>
      </c>
      <c r="BD174" s="80" t="str">
        <f t="shared" si="29"/>
        <v>②</v>
      </c>
      <c r="BE174" s="80"/>
      <c r="BG174" s="563" t="str">
        <f t="shared" ca="1" si="14"/>
        <v/>
      </c>
      <c r="BH174" s="564" t="str">
        <f t="shared" ca="1" si="15"/>
        <v/>
      </c>
      <c r="BI174" s="564" t="str">
        <f t="shared" ca="1" si="16"/>
        <v/>
      </c>
      <c r="BJ174" s="564" t="str">
        <f t="shared" ca="1" si="17"/>
        <v/>
      </c>
      <c r="BK174" s="564" t="str">
        <f t="shared" ca="1" si="18"/>
        <v/>
      </c>
      <c r="BL174" s="565" t="str">
        <f t="shared" ca="1" si="19"/>
        <v/>
      </c>
    </row>
    <row r="175" spans="1:64" s="226" customFormat="1" ht="15" customHeight="1">
      <c r="A175" s="218"/>
      <c r="B175" s="219"/>
      <c r="C175" s="219"/>
      <c r="D175" s="219"/>
      <c r="E175" s="219"/>
      <c r="F175" s="333" t="s">
        <v>246</v>
      </c>
      <c r="G175" s="334"/>
      <c r="H175" s="334"/>
      <c r="I175" s="334"/>
      <c r="J175" s="334"/>
      <c r="K175" s="334"/>
      <c r="L175" s="334"/>
      <c r="M175" s="334"/>
      <c r="N175" s="334"/>
      <c r="O175" s="334"/>
      <c r="P175" s="334"/>
      <c r="Q175" s="334"/>
      <c r="R175" s="330" t="s">
        <v>247</v>
      </c>
      <c r="S175" s="334"/>
      <c r="T175" s="334"/>
      <c r="U175" s="334"/>
      <c r="V175" s="73"/>
      <c r="W175" s="219"/>
      <c r="X175" s="333" t="s">
        <v>246</v>
      </c>
      <c r="Y175" s="334"/>
      <c r="Z175" s="334"/>
      <c r="AA175" s="334"/>
      <c r="AB175" s="334"/>
      <c r="AC175" s="334"/>
      <c r="AD175" s="334"/>
      <c r="AE175" s="334"/>
      <c r="AF175" s="334"/>
      <c r="AG175" s="334"/>
      <c r="AH175" s="334"/>
      <c r="AI175" s="334"/>
      <c r="AJ175" s="330" t="s">
        <v>283</v>
      </c>
      <c r="AK175" s="334"/>
      <c r="AL175" s="334"/>
      <c r="AM175" s="334"/>
      <c r="AN175" s="73"/>
      <c r="AO175" s="219"/>
      <c r="AP175" s="219"/>
      <c r="AQ175" s="219"/>
      <c r="AR175" s="219"/>
      <c r="AS175" s="219"/>
      <c r="AT175" s="219"/>
      <c r="AU175" s="219"/>
      <c r="AV175" s="219"/>
      <c r="AW175" s="219"/>
      <c r="AX175" s="219"/>
      <c r="AY175" s="40"/>
      <c r="BA175" s="80">
        <f t="shared" si="28"/>
        <v>7</v>
      </c>
      <c r="BB175" s="80">
        <f t="shared" si="28"/>
        <v>2</v>
      </c>
      <c r="BC175" s="80">
        <f t="shared" si="28"/>
        <v>3</v>
      </c>
      <c r="BD175" s="80" t="str">
        <f t="shared" si="29"/>
        <v>②</v>
      </c>
      <c r="BE175" s="80"/>
      <c r="BG175" s="563" t="str">
        <f t="shared" ref="BG175:BG238" ca="1" si="30">IF(BA175&lt;&gt;"",IF(MID(_xlfn.FORMULATEXT(BA175),SEARCH("[",_xlfn.FORMULATEXT(BA175))+1,SEARCH("]",_xlfn.FORMULATEXT(BA175))-(SEARCH("[",_xlfn.FORMULATEXT(BA175))+1))="-1","",1),"")</f>
        <v/>
      </c>
      <c r="BH175" s="564" t="str">
        <f t="shared" ref="BH175:BH238" ca="1" si="31">IF(BB175&lt;&gt;"",IF(MID(_xlfn.FORMULATEXT(BB175),SEARCH("[",_xlfn.FORMULATEXT(BB175))+1,SEARCH("]",_xlfn.FORMULATEXT(BB175))-(SEARCH("[",_xlfn.FORMULATEXT(BB175))+1))="-1","",1),"")</f>
        <v/>
      </c>
      <c r="BI175" s="564" t="str">
        <f t="shared" ref="BI175:BI238" ca="1" si="32">IF(BC175&lt;&gt;"",IF(MID(_xlfn.FORMULATEXT(BC175),SEARCH("[",_xlfn.FORMULATEXT(BC175))+1,SEARCH("]",_xlfn.FORMULATEXT(BC175))-(SEARCH("[",_xlfn.FORMULATEXT(BC175))+1))="-1","",1),"")</f>
        <v/>
      </c>
      <c r="BJ175" s="564" t="str">
        <f t="shared" ref="BJ175:BJ238" ca="1" si="33">IF(BD175&lt;&gt;"",IF(MID(_xlfn.FORMULATEXT(BD175),SEARCH("[",_xlfn.FORMULATEXT(BD175))+1,SEARCH("]",_xlfn.FORMULATEXT(BD175))-(SEARCH("[",_xlfn.FORMULATEXT(BD175))+1))="-1","",1),"")</f>
        <v/>
      </c>
      <c r="BK175" s="564" t="str">
        <f t="shared" ref="BK175:BK238" ca="1" si="34">IF(BE175&lt;&gt;"",IF(MID(_xlfn.FORMULATEXT(BE175),SEARCH("[",_xlfn.FORMULATEXT(BE175))+1,SEARCH("]",_xlfn.FORMULATEXT(BE175))-(SEARCH("[",_xlfn.FORMULATEXT(BE175))+1))="-1","",1),"")</f>
        <v/>
      </c>
      <c r="BL175" s="565" t="str">
        <f t="shared" ref="BL175:BL238" ca="1" si="35">IF(BF175&lt;&gt;"",IF(MID(_xlfn.FORMULATEXT(BF175),SEARCH("[",_xlfn.FORMULATEXT(BF175))+1,SEARCH("]",_xlfn.FORMULATEXT(BF175))-(SEARCH("[",_xlfn.FORMULATEXT(BF175))+1))="-1","",1),"")</f>
        <v/>
      </c>
    </row>
    <row r="176" spans="1:64" s="226" customFormat="1" ht="15" customHeight="1">
      <c r="A176" s="218"/>
      <c r="B176" s="219"/>
      <c r="C176" s="219"/>
      <c r="D176" s="219"/>
      <c r="E176" s="219"/>
      <c r="F176" s="159" t="s">
        <v>244</v>
      </c>
      <c r="G176" s="66"/>
      <c r="H176" s="66"/>
      <c r="I176" s="66"/>
      <c r="J176" s="66"/>
      <c r="K176" s="66"/>
      <c r="L176" s="66"/>
      <c r="M176" s="66"/>
      <c r="N176" s="66"/>
      <c r="O176" s="66"/>
      <c r="P176" s="66"/>
      <c r="Q176" s="66"/>
      <c r="R176" s="331" t="s">
        <v>245</v>
      </c>
      <c r="S176" s="66"/>
      <c r="T176" s="66"/>
      <c r="U176" s="66"/>
      <c r="V176" s="74"/>
      <c r="W176" s="219"/>
      <c r="X176" s="159" t="s">
        <v>244</v>
      </c>
      <c r="Y176" s="66"/>
      <c r="Z176" s="66"/>
      <c r="AA176" s="66"/>
      <c r="AB176" s="66"/>
      <c r="AC176" s="66"/>
      <c r="AD176" s="66"/>
      <c r="AE176" s="66"/>
      <c r="AF176" s="66"/>
      <c r="AG176" s="66"/>
      <c r="AH176" s="66"/>
      <c r="AI176" s="66"/>
      <c r="AJ176" s="331" t="s">
        <v>284</v>
      </c>
      <c r="AK176" s="66"/>
      <c r="AL176" s="66"/>
      <c r="AM176" s="66"/>
      <c r="AN176" s="74"/>
      <c r="AO176" s="219"/>
      <c r="AP176" s="219"/>
      <c r="AQ176" s="219"/>
      <c r="AR176" s="219"/>
      <c r="AS176" s="219"/>
      <c r="AT176" s="219"/>
      <c r="AU176" s="219"/>
      <c r="AV176" s="219"/>
      <c r="AW176" s="219"/>
      <c r="AX176" s="219"/>
      <c r="AY176" s="40"/>
      <c r="BA176" s="80">
        <f>BA175</f>
        <v>7</v>
      </c>
      <c r="BB176" s="80">
        <f>BB175</f>
        <v>2</v>
      </c>
      <c r="BC176" s="136">
        <f>BC175+1</f>
        <v>4</v>
      </c>
      <c r="BE176" s="80"/>
      <c r="BG176" s="563" t="str">
        <f t="shared" ca="1" si="30"/>
        <v/>
      </c>
      <c r="BH176" s="564" t="str">
        <f t="shared" ca="1" si="31"/>
        <v/>
      </c>
      <c r="BI176" s="564" t="str">
        <f t="shared" ca="1" si="32"/>
        <v/>
      </c>
      <c r="BJ176" s="564" t="str">
        <f t="shared" ca="1" si="33"/>
        <v/>
      </c>
      <c r="BK176" s="564" t="str">
        <f t="shared" ca="1" si="34"/>
        <v/>
      </c>
      <c r="BL176" s="565" t="str">
        <f t="shared" ca="1" si="35"/>
        <v/>
      </c>
    </row>
    <row r="177" spans="1:64" s="226" customFormat="1" ht="15" customHeight="1">
      <c r="A177" s="1764" t="str">
        <f>BA176&amp;"."&amp;BB176&amp;"."&amp;BC176</f>
        <v>7.2.4</v>
      </c>
      <c r="B177" s="1765"/>
      <c r="C177" s="1765"/>
      <c r="D177" s="1765"/>
      <c r="E177" s="219" t="s">
        <v>259</v>
      </c>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c r="AC177" s="345"/>
      <c r="AD177" s="345"/>
      <c r="AE177" s="345"/>
      <c r="AF177" s="345"/>
      <c r="AG177" s="345"/>
      <c r="AH177" s="345"/>
      <c r="AI177" s="345"/>
      <c r="AJ177" s="345"/>
      <c r="AK177" s="345"/>
      <c r="AL177" s="345"/>
      <c r="AM177" s="345"/>
      <c r="AN177" s="345"/>
      <c r="AO177" s="345"/>
      <c r="AP177" s="345"/>
      <c r="AQ177" s="345"/>
      <c r="AR177" s="345"/>
      <c r="AS177" s="345"/>
      <c r="AT177" s="345"/>
      <c r="AU177" s="345"/>
      <c r="AV177" s="345"/>
      <c r="AW177" s="345"/>
      <c r="AX177" s="345"/>
      <c r="AY177" s="156"/>
      <c r="BA177" s="80">
        <f>BA176</f>
        <v>7</v>
      </c>
      <c r="BB177" s="80">
        <f>BB176</f>
        <v>2</v>
      </c>
      <c r="BC177" s="80">
        <f>BC176</f>
        <v>4</v>
      </c>
      <c r="BD177" s="160" t="str">
        <f>IF(ISBLANK(BD176),"①",CHAR(CODE(BD176)+1))</f>
        <v>①</v>
      </c>
      <c r="BE177" s="80"/>
      <c r="BG177" s="563" t="str">
        <f t="shared" ca="1" si="30"/>
        <v/>
      </c>
      <c r="BH177" s="564" t="str">
        <f t="shared" ca="1" si="31"/>
        <v/>
      </c>
      <c r="BI177" s="564" t="str">
        <f t="shared" ca="1" si="32"/>
        <v/>
      </c>
      <c r="BJ177" s="564" t="str">
        <f t="shared" ca="1" si="33"/>
        <v/>
      </c>
      <c r="BK177" s="564" t="str">
        <f t="shared" ca="1" si="34"/>
        <v/>
      </c>
      <c r="BL177" s="565" t="str">
        <f t="shared" ca="1" si="35"/>
        <v/>
      </c>
    </row>
    <row r="178" spans="1:64" s="226" customFormat="1" ht="15" customHeight="1">
      <c r="A178" s="1768" t="str">
        <f>BD177</f>
        <v>①</v>
      </c>
      <c r="B178" s="1769"/>
      <c r="C178" s="1769"/>
      <c r="D178" s="1769"/>
      <c r="E178" s="1769"/>
      <c r="F178" s="219" t="s">
        <v>260</v>
      </c>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40"/>
      <c r="BA178" s="80">
        <f t="shared" ref="BA178:BD193" si="36">BA177</f>
        <v>7</v>
      </c>
      <c r="BB178" s="80">
        <f t="shared" si="36"/>
        <v>2</v>
      </c>
      <c r="BC178" s="80">
        <f t="shared" si="36"/>
        <v>4</v>
      </c>
      <c r="BD178" s="160" t="str">
        <f>IF(ISBLANK(BD177),"①",CHAR(CODE(BD177)+1))</f>
        <v>②</v>
      </c>
      <c r="BE178" s="80"/>
      <c r="BG178" s="563" t="str">
        <f t="shared" ca="1" si="30"/>
        <v/>
      </c>
      <c r="BH178" s="564" t="str">
        <f t="shared" ca="1" si="31"/>
        <v/>
      </c>
      <c r="BI178" s="564" t="str">
        <f t="shared" ca="1" si="32"/>
        <v/>
      </c>
      <c r="BJ178" s="564" t="str">
        <f t="shared" ca="1" si="33"/>
        <v/>
      </c>
      <c r="BK178" s="564" t="str">
        <f t="shared" ca="1" si="34"/>
        <v/>
      </c>
      <c r="BL178" s="565" t="str">
        <f t="shared" ca="1" si="35"/>
        <v/>
      </c>
    </row>
    <row r="179" spans="1:64" s="226" customFormat="1" ht="15" customHeight="1">
      <c r="A179" s="1768" t="str">
        <f>BD178</f>
        <v>②</v>
      </c>
      <c r="B179" s="1769"/>
      <c r="C179" s="1769"/>
      <c r="D179" s="1769"/>
      <c r="E179" s="1769"/>
      <c r="F179" s="219" t="s">
        <v>291</v>
      </c>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40"/>
      <c r="BA179" s="80">
        <f t="shared" si="36"/>
        <v>7</v>
      </c>
      <c r="BB179" s="80">
        <f t="shared" si="36"/>
        <v>2</v>
      </c>
      <c r="BC179" s="80">
        <f t="shared" si="36"/>
        <v>4</v>
      </c>
      <c r="BD179" s="80" t="str">
        <f t="shared" si="36"/>
        <v>②</v>
      </c>
      <c r="BE179" s="136">
        <f>BE178+1</f>
        <v>1</v>
      </c>
      <c r="BG179" s="563" t="str">
        <f t="shared" ca="1" si="30"/>
        <v/>
      </c>
      <c r="BH179" s="564" t="str">
        <f t="shared" ca="1" si="31"/>
        <v/>
      </c>
      <c r="BI179" s="564" t="str">
        <f t="shared" ca="1" si="32"/>
        <v/>
      </c>
      <c r="BJ179" s="564" t="str">
        <f t="shared" ca="1" si="33"/>
        <v/>
      </c>
      <c r="BK179" s="564" t="str">
        <f t="shared" ca="1" si="34"/>
        <v/>
      </c>
      <c r="BL179" s="565" t="str">
        <f t="shared" ca="1" si="35"/>
        <v/>
      </c>
    </row>
    <row r="180" spans="1:64" s="226" customFormat="1" ht="15" customHeight="1">
      <c r="A180" s="1798" t="str">
        <f>BD179&amp;"-"&amp;BE179</f>
        <v>②-1</v>
      </c>
      <c r="B180" s="1799"/>
      <c r="C180" s="1799"/>
      <c r="D180" s="1799"/>
      <c r="E180" s="1799"/>
      <c r="F180" s="1799"/>
      <c r="G180" s="219" t="str">
        <f>$BH$5&amp;"によりアプリケーションDBへのテスト接続を実施する。"</f>
        <v>「8. アプリケーションDB接続処理」によりアプリケーションDBへのテスト接続を実施する。</v>
      </c>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40"/>
      <c r="BA180" s="80">
        <f t="shared" si="36"/>
        <v>7</v>
      </c>
      <c r="BB180" s="80">
        <f t="shared" si="36"/>
        <v>2</v>
      </c>
      <c r="BC180" s="80">
        <f t="shared" si="36"/>
        <v>4</v>
      </c>
      <c r="BD180" s="80" t="str">
        <f t="shared" si="36"/>
        <v>②</v>
      </c>
      <c r="BE180" s="136">
        <f>BE179+1</f>
        <v>2</v>
      </c>
      <c r="BG180" s="563" t="str">
        <f t="shared" ca="1" si="30"/>
        <v/>
      </c>
      <c r="BH180" s="564" t="str">
        <f t="shared" ca="1" si="31"/>
        <v/>
      </c>
      <c r="BI180" s="564" t="str">
        <f t="shared" ca="1" si="32"/>
        <v/>
      </c>
      <c r="BJ180" s="564" t="str">
        <f t="shared" ca="1" si="33"/>
        <v/>
      </c>
      <c r="BK180" s="564" t="str">
        <f t="shared" ca="1" si="34"/>
        <v/>
      </c>
      <c r="BL180" s="565" t="str">
        <f t="shared" ca="1" si="35"/>
        <v/>
      </c>
    </row>
    <row r="181" spans="1:64" s="226" customFormat="1" ht="15" customHeight="1">
      <c r="A181" s="1798" t="str">
        <f>BD180&amp;"-"&amp;BE180</f>
        <v>②-2</v>
      </c>
      <c r="B181" s="1799"/>
      <c r="C181" s="1799"/>
      <c r="D181" s="1799"/>
      <c r="E181" s="1799"/>
      <c r="F181" s="1799"/>
      <c r="G181" s="219" t="str">
        <f>"テスト接続が正常終了した場合、"&amp;$BH$6&amp;"によりアプリケーションDBを切断する。"</f>
        <v>テスト接続が正常終了した場合、「9. アプリケーションDB切断処理」によりアプリケーションDBを切断する。</v>
      </c>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40"/>
      <c r="BA181" s="80">
        <f t="shared" si="36"/>
        <v>7</v>
      </c>
      <c r="BB181" s="80">
        <f t="shared" si="36"/>
        <v>2</v>
      </c>
      <c r="BC181" s="80">
        <f t="shared" si="36"/>
        <v>4</v>
      </c>
      <c r="BD181" s="160" t="str">
        <f>IF(ISBLANK(BD180),"①",CHAR(CODE(BD180)+1))</f>
        <v>③</v>
      </c>
      <c r="BE181" s="80"/>
      <c r="BG181" s="563" t="str">
        <f t="shared" ca="1" si="30"/>
        <v/>
      </c>
      <c r="BH181" s="564" t="str">
        <f t="shared" ca="1" si="31"/>
        <v/>
      </c>
      <c r="BI181" s="564" t="str">
        <f t="shared" ca="1" si="32"/>
        <v/>
      </c>
      <c r="BJ181" s="564" t="str">
        <f t="shared" ca="1" si="33"/>
        <v/>
      </c>
      <c r="BK181" s="564" t="str">
        <f t="shared" ca="1" si="34"/>
        <v/>
      </c>
      <c r="BL181" s="565" t="str">
        <f t="shared" ca="1" si="35"/>
        <v/>
      </c>
    </row>
    <row r="182" spans="1:64" s="226" customFormat="1" ht="15" customHeight="1">
      <c r="A182" s="1768" t="str">
        <f>BD181</f>
        <v>③</v>
      </c>
      <c r="B182" s="1769"/>
      <c r="C182" s="1769"/>
      <c r="D182" s="1769"/>
      <c r="E182" s="1769"/>
      <c r="F182" s="219" t="s">
        <v>292</v>
      </c>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40"/>
      <c r="BA182" s="80">
        <f t="shared" si="36"/>
        <v>7</v>
      </c>
      <c r="BB182" s="80">
        <f t="shared" si="36"/>
        <v>2</v>
      </c>
      <c r="BC182" s="80">
        <f t="shared" si="36"/>
        <v>4</v>
      </c>
      <c r="BD182" s="80" t="str">
        <f t="shared" si="36"/>
        <v>③</v>
      </c>
      <c r="BE182" s="136">
        <f>BE181+1</f>
        <v>1</v>
      </c>
      <c r="BG182" s="563" t="str">
        <f t="shared" ca="1" si="30"/>
        <v/>
      </c>
      <c r="BH182" s="564" t="str">
        <f t="shared" ca="1" si="31"/>
        <v/>
      </c>
      <c r="BI182" s="564" t="str">
        <f t="shared" ca="1" si="32"/>
        <v/>
      </c>
      <c r="BJ182" s="564" t="str">
        <f t="shared" ca="1" si="33"/>
        <v/>
      </c>
      <c r="BK182" s="564" t="str">
        <f t="shared" ca="1" si="34"/>
        <v/>
      </c>
      <c r="BL182" s="565" t="str">
        <f t="shared" ca="1" si="35"/>
        <v/>
      </c>
    </row>
    <row r="183" spans="1:64" s="226" customFormat="1" ht="15" customHeight="1">
      <c r="A183" s="1798" t="str">
        <f>BD182&amp;"-"&amp;BE182</f>
        <v>③-1</v>
      </c>
      <c r="B183" s="1799"/>
      <c r="C183" s="1799"/>
      <c r="D183" s="1799"/>
      <c r="E183" s="1799"/>
      <c r="F183" s="1799"/>
      <c r="G183" s="219" t="str">
        <f>$BH$7&amp;"によりダイヤジクスDBへのテスト接続を実施する。"</f>
        <v>「10. ダイヤジクスDB接続処理」によりダイヤジクスDBへのテスト接続を実施する。</v>
      </c>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40"/>
      <c r="BA183" s="80">
        <f t="shared" si="36"/>
        <v>7</v>
      </c>
      <c r="BB183" s="80">
        <f t="shared" si="36"/>
        <v>2</v>
      </c>
      <c r="BC183" s="80">
        <f t="shared" si="36"/>
        <v>4</v>
      </c>
      <c r="BD183" s="80" t="str">
        <f t="shared" si="36"/>
        <v>③</v>
      </c>
      <c r="BE183" s="136">
        <f>BE182+1</f>
        <v>2</v>
      </c>
      <c r="BG183" s="563" t="str">
        <f t="shared" ca="1" si="30"/>
        <v/>
      </c>
      <c r="BH183" s="564" t="str">
        <f t="shared" ca="1" si="31"/>
        <v/>
      </c>
      <c r="BI183" s="564" t="str">
        <f t="shared" ca="1" si="32"/>
        <v/>
      </c>
      <c r="BJ183" s="564" t="str">
        <f t="shared" ca="1" si="33"/>
        <v/>
      </c>
      <c r="BK183" s="564" t="str">
        <f t="shared" ca="1" si="34"/>
        <v/>
      </c>
      <c r="BL183" s="565" t="str">
        <f t="shared" ca="1" si="35"/>
        <v/>
      </c>
    </row>
    <row r="184" spans="1:64" s="226" customFormat="1" ht="15" customHeight="1">
      <c r="A184" s="1798" t="str">
        <f>BD183&amp;"-"&amp;BE183</f>
        <v>③-2</v>
      </c>
      <c r="B184" s="1799"/>
      <c r="C184" s="1799"/>
      <c r="D184" s="1799"/>
      <c r="E184" s="1799"/>
      <c r="F184" s="1799"/>
      <c r="G184" s="219" t="str">
        <f>"テスト接続が正常終了した場合、"&amp;$BH$8&amp;"によりダイヤジクスDBを切断する。"</f>
        <v>テスト接続が正常終了した場合、「11. ダイヤジクスDB切断処理」によりダイヤジクスDBを切断する。</v>
      </c>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40"/>
      <c r="BA184" s="136">
        <f>BA183+1</f>
        <v>8</v>
      </c>
      <c r="BB184" s="80"/>
      <c r="BC184" s="80"/>
      <c r="BE184" s="80"/>
      <c r="BG184" s="563" t="str">
        <f t="shared" ca="1" si="30"/>
        <v/>
      </c>
      <c r="BH184" s="564" t="str">
        <f t="shared" ca="1" si="31"/>
        <v/>
      </c>
      <c r="BI184" s="564" t="str">
        <f t="shared" ca="1" si="32"/>
        <v/>
      </c>
      <c r="BJ184" s="564" t="str">
        <f t="shared" ca="1" si="33"/>
        <v/>
      </c>
      <c r="BK184" s="564" t="str">
        <f t="shared" ca="1" si="34"/>
        <v/>
      </c>
      <c r="BL184" s="565" t="str">
        <f t="shared" ca="1" si="35"/>
        <v/>
      </c>
    </row>
    <row r="185" spans="1:64" s="226" customFormat="1" ht="15" customHeight="1">
      <c r="A185" s="1768" t="str">
        <f>BA184&amp;"."</f>
        <v>8.</v>
      </c>
      <c r="B185" s="1769"/>
      <c r="C185" s="348" t="s">
        <v>248</v>
      </c>
      <c r="D185" s="219"/>
      <c r="E185" s="219"/>
      <c r="F185" s="219"/>
      <c r="G185" s="219"/>
      <c r="H185" s="222"/>
      <c r="I185" s="219"/>
      <c r="J185" s="345"/>
      <c r="K185" s="345"/>
      <c r="L185" s="345"/>
      <c r="M185" s="345"/>
      <c r="N185" s="345"/>
      <c r="O185" s="345"/>
      <c r="P185" s="345"/>
      <c r="Q185" s="345"/>
      <c r="R185" s="345"/>
      <c r="S185" s="345"/>
      <c r="T185" s="345"/>
      <c r="U185" s="345"/>
      <c r="V185" s="345"/>
      <c r="W185" s="345"/>
      <c r="X185" s="345"/>
      <c r="Y185" s="345"/>
      <c r="Z185" s="345"/>
      <c r="AA185" s="345"/>
      <c r="AB185" s="345"/>
      <c r="AC185" s="345"/>
      <c r="AD185" s="345"/>
      <c r="AE185" s="345"/>
      <c r="AF185" s="345"/>
      <c r="AG185" s="345"/>
      <c r="AH185" s="345"/>
      <c r="AI185" s="345"/>
      <c r="AJ185" s="345"/>
      <c r="AK185" s="345"/>
      <c r="AL185" s="345"/>
      <c r="AM185" s="345"/>
      <c r="AN185" s="345"/>
      <c r="AO185" s="345"/>
      <c r="AP185" s="345"/>
      <c r="AQ185" s="345"/>
      <c r="AR185" s="345"/>
      <c r="AS185" s="345"/>
      <c r="AT185" s="345"/>
      <c r="AU185" s="345"/>
      <c r="AV185" s="345"/>
      <c r="AW185" s="345"/>
      <c r="AX185" s="345"/>
      <c r="AY185" s="156"/>
      <c r="BA185" s="80">
        <f t="shared" si="36"/>
        <v>8</v>
      </c>
      <c r="BB185" s="136">
        <f>BB184+1</f>
        <v>1</v>
      </c>
      <c r="BC185" s="80"/>
      <c r="BD185" s="80"/>
      <c r="BE185" s="80"/>
      <c r="BG185" s="563" t="str">
        <f t="shared" ca="1" si="30"/>
        <v/>
      </c>
      <c r="BH185" s="564" t="str">
        <f t="shared" ca="1" si="31"/>
        <v/>
      </c>
      <c r="BI185" s="564" t="str">
        <f t="shared" ca="1" si="32"/>
        <v/>
      </c>
      <c r="BJ185" s="564" t="str">
        <f t="shared" ca="1" si="33"/>
        <v/>
      </c>
      <c r="BK185" s="564" t="str">
        <f t="shared" ca="1" si="34"/>
        <v/>
      </c>
      <c r="BL185" s="565" t="str">
        <f t="shared" ca="1" si="35"/>
        <v/>
      </c>
    </row>
    <row r="186" spans="1:64" s="226" customFormat="1" ht="15" customHeight="1">
      <c r="A186" s="1764" t="str">
        <f>BA185&amp;"."&amp;BB185</f>
        <v>8.1</v>
      </c>
      <c r="B186" s="1765"/>
      <c r="C186" s="1765"/>
      <c r="D186" s="219" t="str">
        <f>"以下条件にて"&amp;$BH$1&amp;"を実施する。"</f>
        <v>以下条件にて「4. ログ出力処理」を実施する。</v>
      </c>
      <c r="E186" s="219"/>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c r="AC186" s="345"/>
      <c r="AD186" s="345"/>
      <c r="AE186" s="345"/>
      <c r="AF186" s="345"/>
      <c r="AG186" s="345"/>
      <c r="AH186" s="345"/>
      <c r="AI186" s="345"/>
      <c r="AJ186" s="345"/>
      <c r="AK186" s="345"/>
      <c r="AL186" s="345"/>
      <c r="AM186" s="345"/>
      <c r="AN186" s="345"/>
      <c r="AO186" s="345"/>
      <c r="AP186" s="345"/>
      <c r="AQ186" s="345"/>
      <c r="AR186" s="345"/>
      <c r="AS186" s="345"/>
      <c r="AT186" s="345"/>
      <c r="AU186" s="345"/>
      <c r="AV186" s="345"/>
      <c r="AW186" s="345"/>
      <c r="AX186" s="345"/>
      <c r="AY186" s="156"/>
      <c r="BA186" s="80">
        <f t="shared" si="36"/>
        <v>8</v>
      </c>
      <c r="BB186" s="80">
        <f t="shared" si="36"/>
        <v>1</v>
      </c>
      <c r="BC186" s="80"/>
      <c r="BD186" s="80"/>
      <c r="BE186" s="80"/>
      <c r="BG186" s="563" t="str">
        <f t="shared" ca="1" si="30"/>
        <v/>
      </c>
      <c r="BH186" s="564" t="str">
        <f t="shared" ca="1" si="31"/>
        <v/>
      </c>
      <c r="BI186" s="564" t="str">
        <f t="shared" ca="1" si="32"/>
        <v/>
      </c>
      <c r="BJ186" s="564" t="str">
        <f t="shared" ca="1" si="33"/>
        <v/>
      </c>
      <c r="BK186" s="564" t="str">
        <f t="shared" ca="1" si="34"/>
        <v/>
      </c>
      <c r="BL186" s="565" t="str">
        <f t="shared" ca="1" si="35"/>
        <v/>
      </c>
    </row>
    <row r="187" spans="1:64" s="226" customFormat="1" ht="15" customHeight="1">
      <c r="A187" s="218"/>
      <c r="B187" s="219"/>
      <c r="C187" s="219"/>
      <c r="D187" s="1781" t="s">
        <v>103</v>
      </c>
      <c r="E187" s="1782"/>
      <c r="F187" s="1782"/>
      <c r="G187" s="1782"/>
      <c r="H187" s="1782"/>
      <c r="I187" s="1782"/>
      <c r="J187" s="1782"/>
      <c r="K187" s="1783"/>
      <c r="L187" s="133" t="s">
        <v>166</v>
      </c>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c r="AH187" s="341"/>
      <c r="AI187" s="341"/>
      <c r="AJ187" s="341"/>
      <c r="AK187" s="341"/>
      <c r="AL187" s="341"/>
      <c r="AM187" s="341"/>
      <c r="AN187" s="341"/>
      <c r="AO187" s="341"/>
      <c r="AP187" s="341"/>
      <c r="AQ187" s="341"/>
      <c r="AR187" s="341"/>
      <c r="AS187" s="341"/>
      <c r="AT187" s="341"/>
      <c r="AU187" s="341"/>
      <c r="AV187" s="341"/>
      <c r="AW187" s="341"/>
      <c r="AX187" s="72"/>
      <c r="AY187" s="40"/>
      <c r="BA187" s="80">
        <f t="shared" si="36"/>
        <v>8</v>
      </c>
      <c r="BB187" s="80">
        <f t="shared" si="36"/>
        <v>1</v>
      </c>
      <c r="BC187" s="80"/>
      <c r="BD187" s="80"/>
      <c r="BE187" s="80"/>
      <c r="BG187" s="563" t="str">
        <f t="shared" ca="1" si="30"/>
        <v/>
      </c>
      <c r="BH187" s="564" t="str">
        <f t="shared" ca="1" si="31"/>
        <v/>
      </c>
      <c r="BI187" s="564" t="str">
        <f t="shared" ca="1" si="32"/>
        <v/>
      </c>
      <c r="BJ187" s="564" t="str">
        <f t="shared" ca="1" si="33"/>
        <v/>
      </c>
      <c r="BK187" s="564" t="str">
        <f t="shared" ca="1" si="34"/>
        <v/>
      </c>
      <c r="BL187" s="565" t="str">
        <f t="shared" ca="1" si="35"/>
        <v/>
      </c>
    </row>
    <row r="188" spans="1:64" s="226" customFormat="1" ht="15" customHeight="1">
      <c r="A188" s="218"/>
      <c r="B188" s="219"/>
      <c r="C188" s="219"/>
      <c r="D188" s="1789" t="s">
        <v>104</v>
      </c>
      <c r="E188" s="1790"/>
      <c r="F188" s="1790"/>
      <c r="G188" s="1790"/>
      <c r="H188" s="1790"/>
      <c r="I188" s="1790"/>
      <c r="J188" s="1790"/>
      <c r="K188" s="1791"/>
      <c r="L188" s="134" t="s">
        <v>390</v>
      </c>
      <c r="M188" s="334"/>
      <c r="N188" s="334"/>
      <c r="O188" s="334"/>
      <c r="P188" s="334"/>
      <c r="Q188" s="334"/>
      <c r="R188" s="334"/>
      <c r="S188" s="334"/>
      <c r="T188" s="334"/>
      <c r="U188" s="334"/>
      <c r="V188" s="334"/>
      <c r="W188" s="334"/>
      <c r="X188" s="334"/>
      <c r="Y188" s="334"/>
      <c r="Z188" s="334"/>
      <c r="AA188" s="334"/>
      <c r="AB188" s="334"/>
      <c r="AC188" s="334"/>
      <c r="AD188" s="334"/>
      <c r="AE188" s="334"/>
      <c r="AF188" s="334"/>
      <c r="AG188" s="334"/>
      <c r="AH188" s="334"/>
      <c r="AI188" s="334"/>
      <c r="AJ188" s="334"/>
      <c r="AK188" s="334"/>
      <c r="AL188" s="334"/>
      <c r="AM188" s="334"/>
      <c r="AN188" s="334"/>
      <c r="AO188" s="334"/>
      <c r="AP188" s="334"/>
      <c r="AQ188" s="334"/>
      <c r="AR188" s="334"/>
      <c r="AS188" s="334"/>
      <c r="AT188" s="334"/>
      <c r="AU188" s="334"/>
      <c r="AV188" s="334"/>
      <c r="AW188" s="334"/>
      <c r="AX188" s="73"/>
      <c r="AY188" s="40"/>
      <c r="BA188" s="80">
        <f t="shared" si="36"/>
        <v>8</v>
      </c>
      <c r="BB188" s="80">
        <f t="shared" si="36"/>
        <v>1</v>
      </c>
      <c r="BC188" s="80"/>
      <c r="BD188" s="80"/>
      <c r="BE188" s="80"/>
      <c r="BG188" s="563" t="str">
        <f t="shared" ca="1" si="30"/>
        <v/>
      </c>
      <c r="BH188" s="564" t="str">
        <f t="shared" ca="1" si="31"/>
        <v/>
      </c>
      <c r="BI188" s="564" t="str">
        <f t="shared" ca="1" si="32"/>
        <v/>
      </c>
      <c r="BJ188" s="564" t="str">
        <f t="shared" ca="1" si="33"/>
        <v/>
      </c>
      <c r="BK188" s="564" t="str">
        <f t="shared" ca="1" si="34"/>
        <v/>
      </c>
      <c r="BL188" s="565" t="str">
        <f t="shared" ca="1" si="35"/>
        <v/>
      </c>
    </row>
    <row r="189" spans="1:64" s="226" customFormat="1" ht="15" customHeight="1">
      <c r="A189" s="218"/>
      <c r="B189" s="219"/>
      <c r="C189" s="219"/>
      <c r="D189" s="1789" t="s">
        <v>105</v>
      </c>
      <c r="E189" s="1790"/>
      <c r="F189" s="1790"/>
      <c r="G189" s="1790"/>
      <c r="H189" s="1790"/>
      <c r="I189" s="1790"/>
      <c r="J189" s="1790"/>
      <c r="K189" s="1791"/>
      <c r="L189" s="333" t="s">
        <v>439</v>
      </c>
      <c r="M189" s="334"/>
      <c r="N189" s="334"/>
      <c r="O189" s="334"/>
      <c r="P189" s="334"/>
      <c r="Q189" s="334"/>
      <c r="R189" s="334"/>
      <c r="S189" s="334"/>
      <c r="T189" s="334"/>
      <c r="U189" s="334"/>
      <c r="V189" s="334"/>
      <c r="W189" s="334"/>
      <c r="X189" s="334"/>
      <c r="Y189" s="334"/>
      <c r="Z189" s="334"/>
      <c r="AA189" s="334"/>
      <c r="AB189" s="334"/>
      <c r="AC189" s="334"/>
      <c r="AD189" s="334"/>
      <c r="AE189" s="334"/>
      <c r="AF189" s="334"/>
      <c r="AG189" s="334"/>
      <c r="AH189" s="334"/>
      <c r="AI189" s="334"/>
      <c r="AJ189" s="334"/>
      <c r="AK189" s="334"/>
      <c r="AL189" s="334"/>
      <c r="AM189" s="334"/>
      <c r="AN189" s="334"/>
      <c r="AO189" s="334"/>
      <c r="AP189" s="334"/>
      <c r="AQ189" s="334"/>
      <c r="AR189" s="334"/>
      <c r="AS189" s="334"/>
      <c r="AT189" s="334"/>
      <c r="AU189" s="334"/>
      <c r="AV189" s="334"/>
      <c r="AW189" s="334"/>
      <c r="AX189" s="73"/>
      <c r="AY189" s="40"/>
      <c r="BA189" s="80">
        <f t="shared" si="36"/>
        <v>8</v>
      </c>
      <c r="BB189" s="80">
        <f t="shared" si="36"/>
        <v>1</v>
      </c>
      <c r="BC189" s="80"/>
      <c r="BD189" s="80"/>
      <c r="BG189" s="563" t="str">
        <f t="shared" ca="1" si="30"/>
        <v/>
      </c>
      <c r="BH189" s="564" t="str">
        <f t="shared" ca="1" si="31"/>
        <v/>
      </c>
      <c r="BI189" s="564" t="str">
        <f t="shared" ca="1" si="32"/>
        <v/>
      </c>
      <c r="BJ189" s="564" t="str">
        <f t="shared" ca="1" si="33"/>
        <v/>
      </c>
      <c r="BK189" s="564" t="str">
        <f t="shared" ca="1" si="34"/>
        <v/>
      </c>
      <c r="BL189" s="565" t="str">
        <f t="shared" ca="1" si="35"/>
        <v/>
      </c>
    </row>
    <row r="190" spans="1:64" s="226" customFormat="1" ht="15" customHeight="1">
      <c r="A190" s="218"/>
      <c r="B190" s="219"/>
      <c r="C190" s="219"/>
      <c r="D190" s="1778" t="s">
        <v>106</v>
      </c>
      <c r="E190" s="1779"/>
      <c r="F190" s="1779"/>
      <c r="G190" s="1779"/>
      <c r="H190" s="1779"/>
      <c r="I190" s="1779"/>
      <c r="J190" s="1779"/>
      <c r="K190" s="1780"/>
      <c r="L190" s="159" t="s">
        <v>438</v>
      </c>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74"/>
      <c r="AY190" s="40"/>
      <c r="BA190" s="80">
        <f t="shared" si="36"/>
        <v>8</v>
      </c>
      <c r="BB190" s="136">
        <f>BB189+1</f>
        <v>2</v>
      </c>
      <c r="BC190" s="80"/>
      <c r="BD190" s="80"/>
      <c r="BG190" s="563" t="str">
        <f t="shared" ca="1" si="30"/>
        <v/>
      </c>
      <c r="BH190" s="564" t="str">
        <f t="shared" ca="1" si="31"/>
        <v/>
      </c>
      <c r="BI190" s="564" t="str">
        <f t="shared" ca="1" si="32"/>
        <v/>
      </c>
      <c r="BJ190" s="564" t="str">
        <f t="shared" ca="1" si="33"/>
        <v/>
      </c>
      <c r="BK190" s="564" t="str">
        <f t="shared" ca="1" si="34"/>
        <v/>
      </c>
      <c r="BL190" s="565" t="str">
        <f t="shared" ca="1" si="35"/>
        <v/>
      </c>
    </row>
    <row r="191" spans="1:64" s="226" customFormat="1" ht="15" customHeight="1">
      <c r="A191" s="1764" t="str">
        <f>BA190&amp;"."&amp;BB190</f>
        <v>8.2</v>
      </c>
      <c r="B191" s="1765"/>
      <c r="C191" s="1765"/>
      <c r="D191" s="345" t="s">
        <v>161</v>
      </c>
      <c r="E191" s="219"/>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c r="AC191" s="345"/>
      <c r="AD191" s="345"/>
      <c r="AE191" s="345"/>
      <c r="AF191" s="345"/>
      <c r="AG191" s="345"/>
      <c r="AH191" s="345"/>
      <c r="AI191" s="345"/>
      <c r="AJ191" s="345"/>
      <c r="AK191" s="345"/>
      <c r="AL191" s="345"/>
      <c r="AM191" s="345"/>
      <c r="AN191" s="345"/>
      <c r="AO191" s="345"/>
      <c r="AP191" s="345"/>
      <c r="AQ191" s="345"/>
      <c r="AR191" s="345"/>
      <c r="AS191" s="345"/>
      <c r="AT191" s="345"/>
      <c r="AU191" s="345"/>
      <c r="AV191" s="345"/>
      <c r="AW191" s="345"/>
      <c r="AX191" s="345"/>
      <c r="AY191" s="156"/>
      <c r="BA191" s="80">
        <f t="shared" si="36"/>
        <v>8</v>
      </c>
      <c r="BB191" s="136">
        <f>BB190+1</f>
        <v>3</v>
      </c>
      <c r="BC191" s="136">
        <f>BC190+1</f>
        <v>1</v>
      </c>
      <c r="BD191" s="80"/>
      <c r="BG191" s="563" t="str">
        <f t="shared" ca="1" si="30"/>
        <v/>
      </c>
      <c r="BH191" s="564" t="str">
        <f t="shared" ca="1" si="31"/>
        <v/>
      </c>
      <c r="BI191" s="564" t="str">
        <f t="shared" ca="1" si="32"/>
        <v/>
      </c>
      <c r="BJ191" s="564" t="str">
        <f t="shared" ca="1" si="33"/>
        <v/>
      </c>
      <c r="BK191" s="564" t="str">
        <f t="shared" ca="1" si="34"/>
        <v/>
      </c>
      <c r="BL191" s="565" t="str">
        <f t="shared" ca="1" si="35"/>
        <v/>
      </c>
    </row>
    <row r="192" spans="1:64" s="226" customFormat="1" ht="15" customHeight="1">
      <c r="A192" s="1764" t="str">
        <f>BA191&amp;"."&amp;BB191</f>
        <v>8.3</v>
      </c>
      <c r="B192" s="1765"/>
      <c r="C192" s="1765"/>
      <c r="D192" s="345" t="s">
        <v>157</v>
      </c>
      <c r="E192" s="219"/>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c r="AC192" s="345"/>
      <c r="AD192" s="345"/>
      <c r="AE192" s="345"/>
      <c r="AF192" s="345"/>
      <c r="AG192" s="345"/>
      <c r="AH192" s="345"/>
      <c r="AI192" s="345"/>
      <c r="AJ192" s="345"/>
      <c r="AK192" s="345"/>
      <c r="AL192" s="345"/>
      <c r="AM192" s="345"/>
      <c r="AN192" s="345"/>
      <c r="AO192" s="345"/>
      <c r="AP192" s="345"/>
      <c r="AQ192" s="345"/>
      <c r="AR192" s="345"/>
      <c r="AS192" s="345"/>
      <c r="AT192" s="345"/>
      <c r="AU192" s="345"/>
      <c r="AV192" s="345"/>
      <c r="AW192" s="345"/>
      <c r="AX192" s="345"/>
      <c r="AY192" s="156"/>
      <c r="BA192" s="80">
        <f t="shared" si="36"/>
        <v>8</v>
      </c>
      <c r="BB192" s="80">
        <f t="shared" si="36"/>
        <v>3</v>
      </c>
      <c r="BC192" s="80">
        <f t="shared" si="36"/>
        <v>1</v>
      </c>
      <c r="BD192" s="80"/>
      <c r="BG192" s="563" t="str">
        <f t="shared" ca="1" si="30"/>
        <v/>
      </c>
      <c r="BH192" s="564" t="str">
        <f t="shared" ca="1" si="31"/>
        <v/>
      </c>
      <c r="BI192" s="564" t="str">
        <f t="shared" ca="1" si="32"/>
        <v/>
      </c>
      <c r="BJ192" s="564" t="str">
        <f t="shared" ca="1" si="33"/>
        <v/>
      </c>
      <c r="BK192" s="564" t="str">
        <f t="shared" ca="1" si="34"/>
        <v/>
      </c>
      <c r="BL192" s="565" t="str">
        <f t="shared" ca="1" si="35"/>
        <v/>
      </c>
    </row>
    <row r="193" spans="1:64" s="226" customFormat="1" ht="15" customHeight="1">
      <c r="A193" s="1764" t="str">
        <f>BA192&amp;"."&amp;BB192&amp;"."&amp;BC192</f>
        <v>8.3.1</v>
      </c>
      <c r="B193" s="1765"/>
      <c r="C193" s="1765"/>
      <c r="D193" s="1765"/>
      <c r="E193" s="219" t="s">
        <v>180</v>
      </c>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c r="AH193" s="219"/>
      <c r="AI193" s="219"/>
      <c r="AJ193" s="219"/>
      <c r="AK193" s="219"/>
      <c r="AL193" s="219"/>
      <c r="AM193" s="219"/>
      <c r="AN193" s="219"/>
      <c r="AO193" s="219"/>
      <c r="AP193" s="219"/>
      <c r="AQ193" s="219"/>
      <c r="AR193" s="219"/>
      <c r="AS193" s="219"/>
      <c r="AT193" s="219"/>
      <c r="AU193" s="219"/>
      <c r="AV193" s="219"/>
      <c r="AW193" s="219"/>
      <c r="AX193" s="219"/>
      <c r="AY193" s="40"/>
      <c r="BA193" s="80">
        <f t="shared" si="36"/>
        <v>8</v>
      </c>
      <c r="BB193" s="80">
        <f t="shared" si="36"/>
        <v>3</v>
      </c>
      <c r="BC193" s="80">
        <f t="shared" si="36"/>
        <v>1</v>
      </c>
      <c r="BD193" s="80"/>
      <c r="BG193" s="563" t="str">
        <f t="shared" ca="1" si="30"/>
        <v/>
      </c>
      <c r="BH193" s="564" t="str">
        <f t="shared" ca="1" si="31"/>
        <v/>
      </c>
      <c r="BI193" s="564" t="str">
        <f t="shared" ca="1" si="32"/>
        <v/>
      </c>
      <c r="BJ193" s="564" t="str">
        <f t="shared" ca="1" si="33"/>
        <v/>
      </c>
      <c r="BK193" s="564" t="str">
        <f t="shared" ca="1" si="34"/>
        <v/>
      </c>
      <c r="BL193" s="565" t="str">
        <f t="shared" ca="1" si="35"/>
        <v/>
      </c>
    </row>
    <row r="194" spans="1:64" s="226" customFormat="1" ht="15" customHeight="1">
      <c r="A194" s="218"/>
      <c r="B194" s="219"/>
      <c r="C194" s="219"/>
      <c r="D194" s="219"/>
      <c r="E194" s="1781" t="s">
        <v>150</v>
      </c>
      <c r="F194" s="1782"/>
      <c r="G194" s="1782"/>
      <c r="H194" s="1782"/>
      <c r="I194" s="1782"/>
      <c r="J194" s="1782"/>
      <c r="K194" s="1782"/>
      <c r="L194" s="1783"/>
      <c r="M194" s="341" t="s">
        <v>153</v>
      </c>
      <c r="N194" s="341"/>
      <c r="O194" s="341"/>
      <c r="P194" s="341"/>
      <c r="Q194" s="341"/>
      <c r="R194" s="341"/>
      <c r="S194" s="341"/>
      <c r="T194" s="341"/>
      <c r="U194" s="341"/>
      <c r="V194" s="341"/>
      <c r="W194" s="341"/>
      <c r="X194" s="341"/>
      <c r="Y194" s="341"/>
      <c r="Z194" s="341"/>
      <c r="AA194" s="341"/>
      <c r="AB194" s="341"/>
      <c r="AC194" s="341"/>
      <c r="AD194" s="341"/>
      <c r="AE194" s="341"/>
      <c r="AF194" s="341"/>
      <c r="AG194" s="341"/>
      <c r="AH194" s="341"/>
      <c r="AI194" s="341"/>
      <c r="AJ194" s="341"/>
      <c r="AK194" s="341"/>
      <c r="AL194" s="341"/>
      <c r="AM194" s="341"/>
      <c r="AN194" s="341"/>
      <c r="AO194" s="341"/>
      <c r="AP194" s="341"/>
      <c r="AQ194" s="341"/>
      <c r="AR194" s="341"/>
      <c r="AS194" s="341"/>
      <c r="AT194" s="341"/>
      <c r="AU194" s="341"/>
      <c r="AV194" s="341"/>
      <c r="AW194" s="341"/>
      <c r="AX194" s="72"/>
      <c r="AY194" s="40"/>
      <c r="BA194" s="80">
        <f t="shared" ref="BA194:BC208" si="37">BA193</f>
        <v>8</v>
      </c>
      <c r="BB194" s="80">
        <f t="shared" si="37"/>
        <v>3</v>
      </c>
      <c r="BC194" s="80">
        <f t="shared" si="37"/>
        <v>1</v>
      </c>
      <c r="BD194" s="80"/>
      <c r="BG194" s="563" t="str">
        <f t="shared" ca="1" si="30"/>
        <v/>
      </c>
      <c r="BH194" s="564" t="str">
        <f t="shared" ca="1" si="31"/>
        <v/>
      </c>
      <c r="BI194" s="564" t="str">
        <f t="shared" ca="1" si="32"/>
        <v/>
      </c>
      <c r="BJ194" s="564" t="str">
        <f t="shared" ca="1" si="33"/>
        <v/>
      </c>
      <c r="BK194" s="564" t="str">
        <f t="shared" ca="1" si="34"/>
        <v/>
      </c>
      <c r="BL194" s="565" t="str">
        <f t="shared" ca="1" si="35"/>
        <v/>
      </c>
    </row>
    <row r="195" spans="1:64" s="226" customFormat="1" ht="15" customHeight="1">
      <c r="A195" s="218"/>
      <c r="B195" s="219"/>
      <c r="C195" s="219"/>
      <c r="D195" s="219"/>
      <c r="E195" s="1784" t="s">
        <v>151</v>
      </c>
      <c r="F195" s="1785"/>
      <c r="G195" s="1785"/>
      <c r="H195" s="1785"/>
      <c r="I195" s="1785"/>
      <c r="J195" s="1785"/>
      <c r="K195" s="1785"/>
      <c r="L195" s="1786"/>
      <c r="M195" s="339" t="s">
        <v>290</v>
      </c>
      <c r="N195" s="339"/>
      <c r="O195" s="339"/>
      <c r="P195" s="339"/>
      <c r="Q195" s="339"/>
      <c r="R195" s="339"/>
      <c r="S195" s="339"/>
      <c r="T195" s="339"/>
      <c r="U195" s="339"/>
      <c r="V195" s="339"/>
      <c r="W195" s="339"/>
      <c r="X195" s="339"/>
      <c r="Y195" s="339"/>
      <c r="Z195" s="339"/>
      <c r="AA195" s="339"/>
      <c r="AB195" s="339"/>
      <c r="AC195" s="339"/>
      <c r="AD195" s="339"/>
      <c r="AE195" s="339"/>
      <c r="AF195" s="339"/>
      <c r="AG195" s="339"/>
      <c r="AH195" s="339"/>
      <c r="AI195" s="339"/>
      <c r="AJ195" s="339"/>
      <c r="AK195" s="339"/>
      <c r="AL195" s="339"/>
      <c r="AM195" s="339"/>
      <c r="AN195" s="339"/>
      <c r="AO195" s="339"/>
      <c r="AP195" s="339"/>
      <c r="AQ195" s="339"/>
      <c r="AR195" s="339"/>
      <c r="AS195" s="339"/>
      <c r="AT195" s="339"/>
      <c r="AU195" s="339"/>
      <c r="AV195" s="339"/>
      <c r="AW195" s="339"/>
      <c r="AX195" s="158"/>
      <c r="AY195" s="40"/>
      <c r="BA195" s="80">
        <f t="shared" si="37"/>
        <v>8</v>
      </c>
      <c r="BB195" s="80">
        <f t="shared" si="37"/>
        <v>3</v>
      </c>
      <c r="BC195" s="80">
        <f t="shared" si="37"/>
        <v>1</v>
      </c>
      <c r="BD195" s="80"/>
      <c r="BG195" s="563" t="str">
        <f t="shared" ca="1" si="30"/>
        <v/>
      </c>
      <c r="BH195" s="564" t="str">
        <f t="shared" ca="1" si="31"/>
        <v/>
      </c>
      <c r="BI195" s="564" t="str">
        <f t="shared" ca="1" si="32"/>
        <v/>
      </c>
      <c r="BJ195" s="564" t="str">
        <f t="shared" ca="1" si="33"/>
        <v/>
      </c>
      <c r="BK195" s="564" t="str">
        <f t="shared" ca="1" si="34"/>
        <v/>
      </c>
      <c r="BL195" s="565" t="str">
        <f t="shared" ca="1" si="35"/>
        <v/>
      </c>
    </row>
    <row r="196" spans="1:64" s="226" customFormat="1" ht="15" customHeight="1">
      <c r="A196" s="218"/>
      <c r="B196" s="219"/>
      <c r="C196" s="219"/>
      <c r="D196" s="219"/>
      <c r="E196" s="127"/>
      <c r="F196" s="322"/>
      <c r="G196" s="1787"/>
      <c r="H196" s="1787"/>
      <c r="I196" s="1787"/>
      <c r="J196" s="1787"/>
      <c r="K196" s="1787"/>
      <c r="L196" s="1788"/>
      <c r="M196" s="338" t="s">
        <v>155</v>
      </c>
      <c r="N196" s="338"/>
      <c r="O196" s="338"/>
      <c r="P196" s="338"/>
      <c r="Q196" s="338"/>
      <c r="R196" s="338"/>
      <c r="S196" s="338"/>
      <c r="T196" s="338"/>
      <c r="U196" s="338"/>
      <c r="V196" s="338"/>
      <c r="W196" s="338"/>
      <c r="X196" s="338"/>
      <c r="Y196" s="338"/>
      <c r="Z196" s="338"/>
      <c r="AA196" s="338"/>
      <c r="AB196" s="338"/>
      <c r="AC196" s="338"/>
      <c r="AD196" s="338"/>
      <c r="AE196" s="338"/>
      <c r="AF196" s="338"/>
      <c r="AG196" s="338"/>
      <c r="AH196" s="338"/>
      <c r="AI196" s="338"/>
      <c r="AJ196" s="338"/>
      <c r="AK196" s="338"/>
      <c r="AL196" s="338"/>
      <c r="AM196" s="338"/>
      <c r="AN196" s="338"/>
      <c r="AO196" s="338"/>
      <c r="AP196" s="338"/>
      <c r="AQ196" s="338"/>
      <c r="AR196" s="338"/>
      <c r="AS196" s="338"/>
      <c r="AT196" s="338"/>
      <c r="AU196" s="338"/>
      <c r="AV196" s="338"/>
      <c r="AW196" s="338"/>
      <c r="AX196" s="83"/>
      <c r="AY196" s="40"/>
      <c r="BA196" s="80">
        <f t="shared" si="37"/>
        <v>8</v>
      </c>
      <c r="BB196" s="80">
        <f t="shared" si="37"/>
        <v>3</v>
      </c>
      <c r="BC196" s="80">
        <f t="shared" si="37"/>
        <v>1</v>
      </c>
      <c r="BD196" s="80"/>
      <c r="BG196" s="563" t="str">
        <f t="shared" ca="1" si="30"/>
        <v/>
      </c>
      <c r="BH196" s="564" t="str">
        <f t="shared" ca="1" si="31"/>
        <v/>
      </c>
      <c r="BI196" s="564" t="str">
        <f t="shared" ca="1" si="32"/>
        <v/>
      </c>
      <c r="BJ196" s="564" t="str">
        <f t="shared" ca="1" si="33"/>
        <v/>
      </c>
      <c r="BK196" s="564" t="str">
        <f t="shared" ca="1" si="34"/>
        <v/>
      </c>
      <c r="BL196" s="565" t="str">
        <f t="shared" ca="1" si="35"/>
        <v/>
      </c>
    </row>
    <row r="197" spans="1:64" s="226" customFormat="1" ht="15" customHeight="1">
      <c r="A197" s="218"/>
      <c r="B197" s="219"/>
      <c r="C197" s="219"/>
      <c r="D197" s="219"/>
      <c r="E197" s="1778" t="s">
        <v>152</v>
      </c>
      <c r="F197" s="1779"/>
      <c r="G197" s="1779"/>
      <c r="H197" s="1779"/>
      <c r="I197" s="1779"/>
      <c r="J197" s="1779"/>
      <c r="K197" s="1779"/>
      <c r="L197" s="1780"/>
      <c r="M197" s="66" t="s">
        <v>159</v>
      </c>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74"/>
      <c r="AY197" s="40"/>
      <c r="BA197" s="80">
        <f t="shared" si="37"/>
        <v>8</v>
      </c>
      <c r="BB197" s="80">
        <f t="shared" si="37"/>
        <v>3</v>
      </c>
      <c r="BC197" s="136">
        <f>BC196+1</f>
        <v>2</v>
      </c>
      <c r="BD197" s="80"/>
      <c r="BG197" s="563" t="str">
        <f t="shared" ca="1" si="30"/>
        <v/>
      </c>
      <c r="BH197" s="564" t="str">
        <f t="shared" ca="1" si="31"/>
        <v/>
      </c>
      <c r="BI197" s="564" t="str">
        <f t="shared" ca="1" si="32"/>
        <v/>
      </c>
      <c r="BJ197" s="564" t="str">
        <f t="shared" ca="1" si="33"/>
        <v/>
      </c>
      <c r="BK197" s="564" t="str">
        <f t="shared" ca="1" si="34"/>
        <v/>
      </c>
      <c r="BL197" s="565" t="str">
        <f t="shared" ca="1" si="35"/>
        <v/>
      </c>
    </row>
    <row r="198" spans="1:64" s="226" customFormat="1" ht="15" customHeight="1">
      <c r="A198" s="1764" t="str">
        <f>BA197&amp;"."&amp;BB197&amp;"."&amp;BC197</f>
        <v>8.3.2</v>
      </c>
      <c r="B198" s="1765"/>
      <c r="C198" s="1765"/>
      <c r="D198" s="1765"/>
      <c r="E198" s="219" t="str">
        <f>"以下条件にて"&amp;$BH$1&amp;"を実施する。"</f>
        <v>以下条件にて「4. ログ出力処理」を実施する。</v>
      </c>
      <c r="F198" s="219"/>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9"/>
      <c r="AU198" s="219"/>
      <c r="AV198" s="219"/>
      <c r="AW198" s="219"/>
      <c r="AX198" s="219"/>
      <c r="AY198" s="40"/>
      <c r="BA198" s="80">
        <f t="shared" si="37"/>
        <v>8</v>
      </c>
      <c r="BB198" s="80">
        <f t="shared" si="37"/>
        <v>3</v>
      </c>
      <c r="BC198" s="80">
        <f t="shared" si="37"/>
        <v>2</v>
      </c>
      <c r="BD198" s="80"/>
      <c r="BG198" s="563" t="str">
        <f t="shared" ca="1" si="30"/>
        <v/>
      </c>
      <c r="BH198" s="564" t="str">
        <f t="shared" ca="1" si="31"/>
        <v/>
      </c>
      <c r="BI198" s="564" t="str">
        <f t="shared" ca="1" si="32"/>
        <v/>
      </c>
      <c r="BJ198" s="564" t="str">
        <f t="shared" ca="1" si="33"/>
        <v/>
      </c>
      <c r="BK198" s="564" t="str">
        <f t="shared" ca="1" si="34"/>
        <v/>
      </c>
      <c r="BL198" s="565" t="str">
        <f t="shared" ca="1" si="35"/>
        <v/>
      </c>
    </row>
    <row r="199" spans="1:64" s="226" customFormat="1" ht="15" customHeight="1">
      <c r="A199" s="218"/>
      <c r="B199" s="219"/>
      <c r="C199" s="219"/>
      <c r="D199" s="219"/>
      <c r="E199" s="1781" t="s">
        <v>103</v>
      </c>
      <c r="F199" s="1782"/>
      <c r="G199" s="1782"/>
      <c r="H199" s="1782"/>
      <c r="I199" s="1782"/>
      <c r="J199" s="1782"/>
      <c r="K199" s="1782"/>
      <c r="L199" s="1783"/>
      <c r="M199" s="133" t="s">
        <v>165</v>
      </c>
      <c r="N199" s="341"/>
      <c r="O199" s="341"/>
      <c r="P199" s="341"/>
      <c r="Q199" s="341"/>
      <c r="R199" s="341"/>
      <c r="S199" s="341"/>
      <c r="T199" s="341"/>
      <c r="U199" s="341"/>
      <c r="V199" s="341"/>
      <c r="W199" s="341"/>
      <c r="X199" s="341"/>
      <c r="Y199" s="341"/>
      <c r="Z199" s="341"/>
      <c r="AA199" s="341"/>
      <c r="AB199" s="341"/>
      <c r="AC199" s="341"/>
      <c r="AD199" s="341"/>
      <c r="AE199" s="341"/>
      <c r="AF199" s="341"/>
      <c r="AG199" s="341"/>
      <c r="AH199" s="341"/>
      <c r="AI199" s="341"/>
      <c r="AJ199" s="341"/>
      <c r="AK199" s="341"/>
      <c r="AL199" s="341"/>
      <c r="AM199" s="341"/>
      <c r="AN199" s="341"/>
      <c r="AO199" s="341"/>
      <c r="AP199" s="341"/>
      <c r="AQ199" s="341"/>
      <c r="AR199" s="341"/>
      <c r="AS199" s="341"/>
      <c r="AT199" s="341"/>
      <c r="AU199" s="341"/>
      <c r="AV199" s="341"/>
      <c r="AW199" s="341"/>
      <c r="AX199" s="72"/>
      <c r="AY199" s="40"/>
      <c r="BA199" s="80">
        <f t="shared" si="37"/>
        <v>8</v>
      </c>
      <c r="BB199" s="80">
        <f t="shared" si="37"/>
        <v>3</v>
      </c>
      <c r="BC199" s="80">
        <f t="shared" si="37"/>
        <v>2</v>
      </c>
      <c r="BD199" s="80"/>
      <c r="BG199" s="563" t="str">
        <f t="shared" ca="1" si="30"/>
        <v/>
      </c>
      <c r="BH199" s="564" t="str">
        <f t="shared" ca="1" si="31"/>
        <v/>
      </c>
      <c r="BI199" s="564" t="str">
        <f t="shared" ca="1" si="32"/>
        <v/>
      </c>
      <c r="BJ199" s="564" t="str">
        <f t="shared" ca="1" si="33"/>
        <v/>
      </c>
      <c r="BK199" s="564" t="str">
        <f t="shared" ca="1" si="34"/>
        <v/>
      </c>
      <c r="BL199" s="565" t="str">
        <f t="shared" ca="1" si="35"/>
        <v/>
      </c>
    </row>
    <row r="200" spans="1:64" s="226" customFormat="1" ht="15" customHeight="1">
      <c r="A200" s="218"/>
      <c r="B200" s="219"/>
      <c r="C200" s="219"/>
      <c r="D200" s="219"/>
      <c r="E200" s="1789" t="s">
        <v>104</v>
      </c>
      <c r="F200" s="1790"/>
      <c r="G200" s="1790"/>
      <c r="H200" s="1790"/>
      <c r="I200" s="1790"/>
      <c r="J200" s="1790"/>
      <c r="K200" s="1790"/>
      <c r="L200" s="1791"/>
      <c r="M200" s="134" t="s">
        <v>258</v>
      </c>
      <c r="N200" s="334"/>
      <c r="O200" s="334"/>
      <c r="P200" s="334"/>
      <c r="Q200" s="334"/>
      <c r="R200" s="334"/>
      <c r="S200" s="334"/>
      <c r="T200" s="334"/>
      <c r="U200" s="334"/>
      <c r="V200" s="334"/>
      <c r="W200" s="334"/>
      <c r="X200" s="334"/>
      <c r="Y200" s="334"/>
      <c r="Z200" s="334"/>
      <c r="AA200" s="334"/>
      <c r="AB200" s="334"/>
      <c r="AC200" s="334"/>
      <c r="AD200" s="334"/>
      <c r="AE200" s="334"/>
      <c r="AF200" s="334"/>
      <c r="AG200" s="334"/>
      <c r="AH200" s="334"/>
      <c r="AI200" s="334"/>
      <c r="AJ200" s="334"/>
      <c r="AK200" s="334"/>
      <c r="AL200" s="334"/>
      <c r="AM200" s="334"/>
      <c r="AN200" s="334"/>
      <c r="AO200" s="334"/>
      <c r="AP200" s="334"/>
      <c r="AQ200" s="334"/>
      <c r="AR200" s="334"/>
      <c r="AS200" s="334"/>
      <c r="AT200" s="334"/>
      <c r="AU200" s="334"/>
      <c r="AV200" s="334"/>
      <c r="AW200" s="334"/>
      <c r="AX200" s="73"/>
      <c r="AY200" s="40"/>
      <c r="BA200" s="80">
        <f t="shared" si="37"/>
        <v>8</v>
      </c>
      <c r="BB200" s="80">
        <f t="shared" si="37"/>
        <v>3</v>
      </c>
      <c r="BC200" s="80">
        <f t="shared" si="37"/>
        <v>2</v>
      </c>
      <c r="BD200" s="80"/>
      <c r="BG200" s="563" t="str">
        <f t="shared" ca="1" si="30"/>
        <v/>
      </c>
      <c r="BH200" s="564" t="str">
        <f t="shared" ca="1" si="31"/>
        <v/>
      </c>
      <c r="BI200" s="564" t="str">
        <f t="shared" ca="1" si="32"/>
        <v/>
      </c>
      <c r="BJ200" s="564" t="str">
        <f t="shared" ca="1" si="33"/>
        <v/>
      </c>
      <c r="BK200" s="564" t="str">
        <f t="shared" ca="1" si="34"/>
        <v/>
      </c>
      <c r="BL200" s="565" t="str">
        <f t="shared" ca="1" si="35"/>
        <v/>
      </c>
    </row>
    <row r="201" spans="1:64" s="226" customFormat="1" ht="15" customHeight="1">
      <c r="A201" s="218"/>
      <c r="B201" s="219"/>
      <c r="C201" s="219"/>
      <c r="D201" s="219"/>
      <c r="E201" s="1789" t="s">
        <v>105</v>
      </c>
      <c r="F201" s="1790"/>
      <c r="G201" s="1790"/>
      <c r="H201" s="1790"/>
      <c r="I201" s="1790"/>
      <c r="J201" s="1790"/>
      <c r="K201" s="1790"/>
      <c r="L201" s="1791"/>
      <c r="M201" s="333" t="s">
        <v>439</v>
      </c>
      <c r="N201" s="334"/>
      <c r="O201" s="334"/>
      <c r="P201" s="334"/>
      <c r="Q201" s="334"/>
      <c r="R201" s="334"/>
      <c r="S201" s="334"/>
      <c r="T201" s="334"/>
      <c r="U201" s="334"/>
      <c r="V201" s="334"/>
      <c r="W201" s="334"/>
      <c r="X201" s="334"/>
      <c r="Y201" s="334"/>
      <c r="Z201" s="334"/>
      <c r="AA201" s="334"/>
      <c r="AB201" s="334"/>
      <c r="AC201" s="334"/>
      <c r="AD201" s="334"/>
      <c r="AE201" s="334"/>
      <c r="AF201" s="334"/>
      <c r="AG201" s="334"/>
      <c r="AH201" s="334"/>
      <c r="AI201" s="334"/>
      <c r="AJ201" s="334"/>
      <c r="AK201" s="334"/>
      <c r="AL201" s="334"/>
      <c r="AM201" s="334"/>
      <c r="AN201" s="334"/>
      <c r="AO201" s="334"/>
      <c r="AP201" s="334"/>
      <c r="AQ201" s="334"/>
      <c r="AR201" s="334"/>
      <c r="AS201" s="334"/>
      <c r="AT201" s="334"/>
      <c r="AU201" s="334"/>
      <c r="AV201" s="334"/>
      <c r="AW201" s="334"/>
      <c r="AX201" s="73"/>
      <c r="AY201" s="40"/>
      <c r="BA201" s="80">
        <f t="shared" si="37"/>
        <v>8</v>
      </c>
      <c r="BB201" s="80">
        <f t="shared" si="37"/>
        <v>3</v>
      </c>
      <c r="BC201" s="80">
        <f t="shared" si="37"/>
        <v>2</v>
      </c>
      <c r="BD201" s="80"/>
      <c r="BG201" s="563" t="str">
        <f t="shared" ca="1" si="30"/>
        <v/>
      </c>
      <c r="BH201" s="564" t="str">
        <f t="shared" ca="1" si="31"/>
        <v/>
      </c>
      <c r="BI201" s="564" t="str">
        <f t="shared" ca="1" si="32"/>
        <v/>
      </c>
      <c r="BJ201" s="564" t="str">
        <f t="shared" ca="1" si="33"/>
        <v/>
      </c>
      <c r="BK201" s="564" t="str">
        <f t="shared" ca="1" si="34"/>
        <v/>
      </c>
      <c r="BL201" s="565" t="str">
        <f t="shared" ca="1" si="35"/>
        <v/>
      </c>
    </row>
    <row r="202" spans="1:64" s="226" customFormat="1" ht="15" customHeight="1">
      <c r="A202" s="218"/>
      <c r="B202" s="219"/>
      <c r="C202" s="219"/>
      <c r="D202" s="219"/>
      <c r="E202" s="1778" t="s">
        <v>106</v>
      </c>
      <c r="F202" s="1779"/>
      <c r="G202" s="1779"/>
      <c r="H202" s="1779"/>
      <c r="I202" s="1779"/>
      <c r="J202" s="1779"/>
      <c r="K202" s="1779"/>
      <c r="L202" s="1780"/>
      <c r="M202" s="159" t="s">
        <v>438</v>
      </c>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74"/>
      <c r="AY202" s="40"/>
      <c r="BA202" s="80">
        <f t="shared" si="37"/>
        <v>8</v>
      </c>
      <c r="BB202" s="136">
        <f>BB201+1</f>
        <v>4</v>
      </c>
      <c r="BG202" s="563" t="str">
        <f t="shared" ca="1" si="30"/>
        <v/>
      </c>
      <c r="BH202" s="564" t="str">
        <f t="shared" ca="1" si="31"/>
        <v/>
      </c>
      <c r="BI202" s="564" t="str">
        <f t="shared" ca="1" si="32"/>
        <v/>
      </c>
      <c r="BJ202" s="564" t="str">
        <f t="shared" ca="1" si="33"/>
        <v/>
      </c>
      <c r="BK202" s="564" t="str">
        <f t="shared" ca="1" si="34"/>
        <v/>
      </c>
      <c r="BL202" s="565" t="str">
        <f t="shared" ca="1" si="35"/>
        <v/>
      </c>
    </row>
    <row r="203" spans="1:64" s="226" customFormat="1" ht="15" customHeight="1">
      <c r="A203" s="1764" t="str">
        <f>BA202&amp;"."&amp;BB202</f>
        <v>8.4</v>
      </c>
      <c r="B203" s="1765"/>
      <c r="C203" s="1765"/>
      <c r="D203" s="345" t="s">
        <v>160</v>
      </c>
      <c r="E203" s="219"/>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c r="AC203" s="345"/>
      <c r="AD203" s="345"/>
      <c r="AE203" s="345"/>
      <c r="AF203" s="345"/>
      <c r="AG203" s="345"/>
      <c r="AH203" s="345"/>
      <c r="AI203" s="345"/>
      <c r="AJ203" s="345"/>
      <c r="AK203" s="345"/>
      <c r="AL203" s="345"/>
      <c r="AM203" s="345"/>
      <c r="AN203" s="345"/>
      <c r="AO203" s="345"/>
      <c r="AP203" s="345"/>
      <c r="AQ203" s="345"/>
      <c r="AR203" s="345"/>
      <c r="AS203" s="345"/>
      <c r="AT203" s="345"/>
      <c r="AU203" s="345"/>
      <c r="AV203" s="345"/>
      <c r="AW203" s="345"/>
      <c r="AX203" s="345"/>
      <c r="AY203" s="156"/>
      <c r="BA203" s="80">
        <f t="shared" si="37"/>
        <v>8</v>
      </c>
      <c r="BB203" s="80">
        <f t="shared" si="37"/>
        <v>4</v>
      </c>
      <c r="BC203" s="136">
        <f>BC202+1</f>
        <v>1</v>
      </c>
      <c r="BG203" s="563" t="str">
        <f t="shared" ca="1" si="30"/>
        <v/>
      </c>
      <c r="BH203" s="564" t="str">
        <f t="shared" ca="1" si="31"/>
        <v/>
      </c>
      <c r="BI203" s="564" t="str">
        <f t="shared" ca="1" si="32"/>
        <v/>
      </c>
      <c r="BJ203" s="564" t="str">
        <f t="shared" ca="1" si="33"/>
        <v/>
      </c>
      <c r="BK203" s="564" t="str">
        <f t="shared" ca="1" si="34"/>
        <v/>
      </c>
      <c r="BL203" s="565" t="str">
        <f t="shared" ca="1" si="35"/>
        <v/>
      </c>
    </row>
    <row r="204" spans="1:64" s="226" customFormat="1" ht="15" customHeight="1">
      <c r="A204" s="1764" t="str">
        <f>BA203&amp;"."&amp;BB203&amp;"."&amp;BC203</f>
        <v>8.4.1</v>
      </c>
      <c r="B204" s="1765"/>
      <c r="C204" s="1765"/>
      <c r="D204" s="1765"/>
      <c r="E204" s="219" t="s">
        <v>253</v>
      </c>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40"/>
      <c r="BA204" s="80">
        <f t="shared" si="37"/>
        <v>8</v>
      </c>
      <c r="BB204" s="80">
        <f t="shared" si="37"/>
        <v>4</v>
      </c>
      <c r="BC204" s="136">
        <f>BC203+1</f>
        <v>2</v>
      </c>
      <c r="BG204" s="563" t="str">
        <f t="shared" ca="1" si="30"/>
        <v/>
      </c>
      <c r="BH204" s="564" t="str">
        <f t="shared" ca="1" si="31"/>
        <v/>
      </c>
      <c r="BI204" s="564" t="str">
        <f t="shared" ca="1" si="32"/>
        <v/>
      </c>
      <c r="BJ204" s="564" t="str">
        <f t="shared" ca="1" si="33"/>
        <v/>
      </c>
      <c r="BK204" s="564" t="str">
        <f t="shared" ca="1" si="34"/>
        <v/>
      </c>
      <c r="BL204" s="565" t="str">
        <f t="shared" ca="1" si="35"/>
        <v/>
      </c>
    </row>
    <row r="205" spans="1:64" s="226" customFormat="1" ht="15" customHeight="1">
      <c r="A205" s="1764" t="str">
        <f>BA204&amp;"."&amp;BB204&amp;"."&amp;BC204</f>
        <v>8.4.2</v>
      </c>
      <c r="B205" s="1765"/>
      <c r="C205" s="1765"/>
      <c r="D205" s="1765"/>
      <c r="E205" s="219" t="str">
        <f>"以下条件にて"&amp;$BH$1&amp;"を実施する。"</f>
        <v>以下条件にて「4. ログ出力処理」を実施する。</v>
      </c>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40"/>
      <c r="BA205" s="80">
        <f t="shared" si="37"/>
        <v>8</v>
      </c>
      <c r="BB205" s="80">
        <f t="shared" si="37"/>
        <v>4</v>
      </c>
      <c r="BC205" s="80">
        <f t="shared" si="37"/>
        <v>2</v>
      </c>
      <c r="BG205" s="563" t="str">
        <f t="shared" ca="1" si="30"/>
        <v/>
      </c>
      <c r="BH205" s="564" t="str">
        <f t="shared" ca="1" si="31"/>
        <v/>
      </c>
      <c r="BI205" s="564" t="str">
        <f t="shared" ca="1" si="32"/>
        <v/>
      </c>
      <c r="BJ205" s="564" t="str">
        <f t="shared" ca="1" si="33"/>
        <v/>
      </c>
      <c r="BK205" s="564" t="str">
        <f t="shared" ca="1" si="34"/>
        <v/>
      </c>
      <c r="BL205" s="565" t="str">
        <f t="shared" ca="1" si="35"/>
        <v/>
      </c>
    </row>
    <row r="206" spans="1:64" s="226" customFormat="1" ht="15" customHeight="1">
      <c r="A206" s="218"/>
      <c r="B206" s="219"/>
      <c r="C206" s="219"/>
      <c r="D206" s="219"/>
      <c r="E206" s="1781" t="s">
        <v>103</v>
      </c>
      <c r="F206" s="1782"/>
      <c r="G206" s="1782"/>
      <c r="H206" s="1782"/>
      <c r="I206" s="1782"/>
      <c r="J206" s="1782"/>
      <c r="K206" s="1782"/>
      <c r="L206" s="1783"/>
      <c r="M206" s="133" t="s">
        <v>147</v>
      </c>
      <c r="N206" s="341"/>
      <c r="O206" s="341"/>
      <c r="P206" s="341"/>
      <c r="Q206" s="341"/>
      <c r="R206" s="341"/>
      <c r="S206" s="341"/>
      <c r="T206" s="341"/>
      <c r="U206" s="341"/>
      <c r="V206" s="341"/>
      <c r="W206" s="341"/>
      <c r="X206" s="341"/>
      <c r="Y206" s="341"/>
      <c r="Z206" s="341"/>
      <c r="AA206" s="341"/>
      <c r="AB206" s="341"/>
      <c r="AC206" s="341"/>
      <c r="AD206" s="341"/>
      <c r="AE206" s="341"/>
      <c r="AF206" s="341"/>
      <c r="AG206" s="341"/>
      <c r="AH206" s="341"/>
      <c r="AI206" s="341"/>
      <c r="AJ206" s="341"/>
      <c r="AK206" s="341"/>
      <c r="AL206" s="341"/>
      <c r="AM206" s="341"/>
      <c r="AN206" s="341"/>
      <c r="AO206" s="341"/>
      <c r="AP206" s="341"/>
      <c r="AQ206" s="341"/>
      <c r="AR206" s="341"/>
      <c r="AS206" s="341"/>
      <c r="AT206" s="341"/>
      <c r="AU206" s="341"/>
      <c r="AV206" s="341"/>
      <c r="AW206" s="341"/>
      <c r="AX206" s="72"/>
      <c r="AY206" s="40"/>
      <c r="BA206" s="80">
        <f t="shared" si="37"/>
        <v>8</v>
      </c>
      <c r="BB206" s="80">
        <f t="shared" si="37"/>
        <v>4</v>
      </c>
      <c r="BC206" s="80">
        <f t="shared" si="37"/>
        <v>2</v>
      </c>
      <c r="BG206" s="563" t="str">
        <f t="shared" ca="1" si="30"/>
        <v/>
      </c>
      <c r="BH206" s="564" t="str">
        <f t="shared" ca="1" si="31"/>
        <v/>
      </c>
      <c r="BI206" s="564" t="str">
        <f t="shared" ca="1" si="32"/>
        <v/>
      </c>
      <c r="BJ206" s="564" t="str">
        <f t="shared" ca="1" si="33"/>
        <v/>
      </c>
      <c r="BK206" s="564" t="str">
        <f t="shared" ca="1" si="34"/>
        <v/>
      </c>
      <c r="BL206" s="565" t="str">
        <f t="shared" ca="1" si="35"/>
        <v/>
      </c>
    </row>
    <row r="207" spans="1:64" s="226" customFormat="1" ht="15" customHeight="1">
      <c r="A207" s="218"/>
      <c r="B207" s="219"/>
      <c r="C207" s="219"/>
      <c r="D207" s="219"/>
      <c r="E207" s="1789" t="s">
        <v>104</v>
      </c>
      <c r="F207" s="1790"/>
      <c r="G207" s="1790"/>
      <c r="H207" s="1790"/>
      <c r="I207" s="1790"/>
      <c r="J207" s="1790"/>
      <c r="K207" s="1790"/>
      <c r="L207" s="1791"/>
      <c r="M207" s="134" t="s">
        <v>257</v>
      </c>
      <c r="N207" s="334"/>
      <c r="O207" s="334"/>
      <c r="P207" s="334"/>
      <c r="Q207" s="334"/>
      <c r="R207" s="334"/>
      <c r="S207" s="334"/>
      <c r="T207" s="334"/>
      <c r="U207" s="334"/>
      <c r="V207" s="334"/>
      <c r="W207" s="334"/>
      <c r="X207" s="334"/>
      <c r="Y207" s="334"/>
      <c r="Z207" s="334"/>
      <c r="AA207" s="334"/>
      <c r="AB207" s="334"/>
      <c r="AC207" s="334"/>
      <c r="AD207" s="334"/>
      <c r="AE207" s="334"/>
      <c r="AF207" s="334"/>
      <c r="AG207" s="334"/>
      <c r="AH207" s="334"/>
      <c r="AI207" s="334"/>
      <c r="AJ207" s="334"/>
      <c r="AK207" s="334"/>
      <c r="AL207" s="334"/>
      <c r="AM207" s="334"/>
      <c r="AN207" s="334"/>
      <c r="AO207" s="334"/>
      <c r="AP207" s="334"/>
      <c r="AQ207" s="334"/>
      <c r="AR207" s="334"/>
      <c r="AS207" s="334"/>
      <c r="AT207" s="334"/>
      <c r="AU207" s="334"/>
      <c r="AV207" s="334"/>
      <c r="AW207" s="334"/>
      <c r="AX207" s="73"/>
      <c r="AY207" s="40"/>
      <c r="BA207" s="80">
        <f t="shared" si="37"/>
        <v>8</v>
      </c>
      <c r="BB207" s="80">
        <f t="shared" si="37"/>
        <v>4</v>
      </c>
      <c r="BC207" s="80">
        <f t="shared" si="37"/>
        <v>2</v>
      </c>
      <c r="BG207" s="563" t="str">
        <f t="shared" ca="1" si="30"/>
        <v/>
      </c>
      <c r="BH207" s="564" t="str">
        <f t="shared" ca="1" si="31"/>
        <v/>
      </c>
      <c r="BI207" s="564" t="str">
        <f t="shared" ca="1" si="32"/>
        <v/>
      </c>
      <c r="BJ207" s="564" t="str">
        <f t="shared" ca="1" si="33"/>
        <v/>
      </c>
      <c r="BK207" s="564" t="str">
        <f t="shared" ca="1" si="34"/>
        <v/>
      </c>
      <c r="BL207" s="565" t="str">
        <f t="shared" ca="1" si="35"/>
        <v/>
      </c>
    </row>
    <row r="208" spans="1:64" s="226" customFormat="1" ht="15" customHeight="1">
      <c r="A208" s="218"/>
      <c r="B208" s="219"/>
      <c r="C208" s="219"/>
      <c r="D208" s="219"/>
      <c r="E208" s="1789" t="s">
        <v>105</v>
      </c>
      <c r="F208" s="1790"/>
      <c r="G208" s="1790"/>
      <c r="H208" s="1790"/>
      <c r="I208" s="1790"/>
      <c r="J208" s="1790"/>
      <c r="K208" s="1790"/>
      <c r="L208" s="1791"/>
      <c r="M208" s="333" t="s">
        <v>439</v>
      </c>
      <c r="N208" s="334"/>
      <c r="O208" s="334"/>
      <c r="P208" s="334"/>
      <c r="Q208" s="334"/>
      <c r="R208" s="334"/>
      <c r="S208" s="334"/>
      <c r="T208" s="334"/>
      <c r="U208" s="334"/>
      <c r="V208" s="334"/>
      <c r="W208" s="334"/>
      <c r="X208" s="334"/>
      <c r="Y208" s="334"/>
      <c r="Z208" s="334"/>
      <c r="AA208" s="334"/>
      <c r="AB208" s="334"/>
      <c r="AC208" s="334"/>
      <c r="AD208" s="334"/>
      <c r="AE208" s="334"/>
      <c r="AF208" s="334"/>
      <c r="AG208" s="334"/>
      <c r="AH208" s="334"/>
      <c r="AI208" s="334"/>
      <c r="AJ208" s="334"/>
      <c r="AK208" s="334"/>
      <c r="AL208" s="334"/>
      <c r="AM208" s="334"/>
      <c r="AN208" s="334"/>
      <c r="AO208" s="334"/>
      <c r="AP208" s="334"/>
      <c r="AQ208" s="334"/>
      <c r="AR208" s="334"/>
      <c r="AS208" s="334"/>
      <c r="AT208" s="334"/>
      <c r="AU208" s="334"/>
      <c r="AV208" s="334"/>
      <c r="AW208" s="334"/>
      <c r="AX208" s="73"/>
      <c r="AY208" s="40"/>
      <c r="BA208" s="80">
        <f t="shared" si="37"/>
        <v>8</v>
      </c>
      <c r="BB208" s="80">
        <f t="shared" si="37"/>
        <v>4</v>
      </c>
      <c r="BC208" s="80">
        <f t="shared" si="37"/>
        <v>2</v>
      </c>
      <c r="BG208" s="563" t="str">
        <f t="shared" ca="1" si="30"/>
        <v/>
      </c>
      <c r="BH208" s="564" t="str">
        <f t="shared" ca="1" si="31"/>
        <v/>
      </c>
      <c r="BI208" s="564" t="str">
        <f t="shared" ca="1" si="32"/>
        <v/>
      </c>
      <c r="BJ208" s="564" t="str">
        <f t="shared" ca="1" si="33"/>
        <v/>
      </c>
      <c r="BK208" s="564" t="str">
        <f t="shared" ca="1" si="34"/>
        <v/>
      </c>
      <c r="BL208" s="565" t="str">
        <f t="shared" ca="1" si="35"/>
        <v/>
      </c>
    </row>
    <row r="209" spans="1:96" s="226" customFormat="1" ht="15" customHeight="1">
      <c r="A209" s="218"/>
      <c r="B209" s="219"/>
      <c r="C209" s="219"/>
      <c r="D209" s="219"/>
      <c r="E209" s="1778" t="s">
        <v>106</v>
      </c>
      <c r="F209" s="1779"/>
      <c r="G209" s="1779"/>
      <c r="H209" s="1779"/>
      <c r="I209" s="1779"/>
      <c r="J209" s="1779"/>
      <c r="K209" s="1779"/>
      <c r="L209" s="1780"/>
      <c r="M209" s="159" t="s">
        <v>438</v>
      </c>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74"/>
      <c r="AY209" s="40"/>
      <c r="BA209" s="136">
        <f>BA208+1</f>
        <v>9</v>
      </c>
      <c r="BB209" s="80"/>
      <c r="BC209" s="80"/>
      <c r="BG209" s="563" t="str">
        <f t="shared" ca="1" si="30"/>
        <v/>
      </c>
      <c r="BH209" s="564" t="str">
        <f t="shared" ca="1" si="31"/>
        <v/>
      </c>
      <c r="BI209" s="564" t="str">
        <f t="shared" ca="1" si="32"/>
        <v/>
      </c>
      <c r="BJ209" s="564" t="str">
        <f t="shared" ca="1" si="33"/>
        <v/>
      </c>
      <c r="BK209" s="564" t="str">
        <f t="shared" ca="1" si="34"/>
        <v/>
      </c>
      <c r="BL209" s="565" t="str">
        <f t="shared" ca="1" si="35"/>
        <v/>
      </c>
    </row>
    <row r="210" spans="1:96" s="226" customFormat="1" ht="15" customHeight="1">
      <c r="A210" s="1768" t="str">
        <f>BA209&amp;"."</f>
        <v>9.</v>
      </c>
      <c r="B210" s="1769"/>
      <c r="C210" s="348" t="s">
        <v>249</v>
      </c>
      <c r="D210" s="219"/>
      <c r="E210" s="219"/>
      <c r="F210" s="219"/>
      <c r="G210" s="219"/>
      <c r="H210" s="222"/>
      <c r="I210" s="219"/>
      <c r="J210" s="345"/>
      <c r="K210" s="345"/>
      <c r="L210" s="345"/>
      <c r="M210" s="345"/>
      <c r="N210" s="345"/>
      <c r="O210" s="345"/>
      <c r="P210" s="345"/>
      <c r="Q210" s="345"/>
      <c r="R210" s="345"/>
      <c r="S210" s="345"/>
      <c r="T210" s="345"/>
      <c r="U210" s="345"/>
      <c r="V210" s="345"/>
      <c r="W210" s="345"/>
      <c r="X210" s="345"/>
      <c r="Y210" s="345"/>
      <c r="Z210" s="345"/>
      <c r="AA210" s="345"/>
      <c r="AB210" s="345"/>
      <c r="AC210" s="345"/>
      <c r="AD210" s="345"/>
      <c r="AE210" s="345"/>
      <c r="AF210" s="345"/>
      <c r="AG210" s="345"/>
      <c r="AH210" s="345"/>
      <c r="AI210" s="345"/>
      <c r="AJ210" s="345"/>
      <c r="AK210" s="345"/>
      <c r="AL210" s="345"/>
      <c r="AM210" s="345"/>
      <c r="AN210" s="345"/>
      <c r="AO210" s="345"/>
      <c r="AP210" s="345"/>
      <c r="AQ210" s="345"/>
      <c r="AR210" s="345"/>
      <c r="AS210" s="345"/>
      <c r="AT210" s="345"/>
      <c r="AU210" s="345"/>
      <c r="AV210" s="345"/>
      <c r="AW210" s="345"/>
      <c r="AX210" s="345"/>
      <c r="AY210" s="156"/>
      <c r="BA210" s="80">
        <f t="shared" ref="BA210:BC225" si="38">BA209</f>
        <v>9</v>
      </c>
      <c r="BB210" s="136">
        <f>BB209+1</f>
        <v>1</v>
      </c>
      <c r="BC210" s="80"/>
      <c r="BG210" s="563" t="str">
        <f t="shared" ca="1" si="30"/>
        <v/>
      </c>
      <c r="BH210" s="564" t="str">
        <f t="shared" ca="1" si="31"/>
        <v/>
      </c>
      <c r="BI210" s="564" t="str">
        <f t="shared" ca="1" si="32"/>
        <v/>
      </c>
      <c r="BJ210" s="564" t="str">
        <f t="shared" ca="1" si="33"/>
        <v/>
      </c>
      <c r="BK210" s="564" t="str">
        <f t="shared" ca="1" si="34"/>
        <v/>
      </c>
      <c r="BL210" s="565" t="str">
        <f t="shared" ca="1" si="35"/>
        <v/>
      </c>
    </row>
    <row r="211" spans="1:96" s="226" customFormat="1" ht="15" customHeight="1">
      <c r="A211" s="1764" t="str">
        <f>BA210&amp;"."&amp;BB210</f>
        <v>9.1</v>
      </c>
      <c r="B211" s="1765"/>
      <c r="C211" s="1765"/>
      <c r="D211" s="219" t="str">
        <f>"以下条件にて"&amp;$BH$1&amp;"を実施する。"</f>
        <v>以下条件にて「4. ログ出力処理」を実施する。</v>
      </c>
      <c r="E211" s="219"/>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c r="AC211" s="345"/>
      <c r="AD211" s="345"/>
      <c r="AE211" s="345"/>
      <c r="AF211" s="345"/>
      <c r="AG211" s="345"/>
      <c r="AH211" s="345"/>
      <c r="AI211" s="345"/>
      <c r="AJ211" s="345"/>
      <c r="AK211" s="345"/>
      <c r="AL211" s="345"/>
      <c r="AM211" s="345"/>
      <c r="AN211" s="345"/>
      <c r="AO211" s="345"/>
      <c r="AP211" s="345"/>
      <c r="AQ211" s="345"/>
      <c r="AR211" s="345"/>
      <c r="AS211" s="345"/>
      <c r="AT211" s="345"/>
      <c r="AU211" s="345"/>
      <c r="AV211" s="345"/>
      <c r="AW211" s="345"/>
      <c r="AX211" s="345"/>
      <c r="AY211" s="156"/>
      <c r="BA211" s="80">
        <f t="shared" si="38"/>
        <v>9</v>
      </c>
      <c r="BB211" s="80">
        <f t="shared" si="38"/>
        <v>1</v>
      </c>
      <c r="BC211" s="80"/>
      <c r="BD211" s="80"/>
      <c r="BG211" s="563" t="str">
        <f t="shared" ca="1" si="30"/>
        <v/>
      </c>
      <c r="BH211" s="564" t="str">
        <f t="shared" ca="1" si="31"/>
        <v/>
      </c>
      <c r="BI211" s="564" t="str">
        <f t="shared" ca="1" si="32"/>
        <v/>
      </c>
      <c r="BJ211" s="564" t="str">
        <f t="shared" ca="1" si="33"/>
        <v/>
      </c>
      <c r="BK211" s="564" t="str">
        <f t="shared" ca="1" si="34"/>
        <v/>
      </c>
      <c r="BL211" s="565" t="str">
        <f t="shared" ca="1" si="35"/>
        <v/>
      </c>
    </row>
    <row r="212" spans="1:96" s="226" customFormat="1" ht="15" customHeight="1">
      <c r="A212" s="218"/>
      <c r="B212" s="219"/>
      <c r="C212" s="219"/>
      <c r="D212" s="1781" t="s">
        <v>103</v>
      </c>
      <c r="E212" s="1782"/>
      <c r="F212" s="1782"/>
      <c r="G212" s="1782"/>
      <c r="H212" s="1782"/>
      <c r="I212" s="1782"/>
      <c r="J212" s="1782"/>
      <c r="K212" s="1783"/>
      <c r="L212" s="133" t="s">
        <v>164</v>
      </c>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c r="AH212" s="341"/>
      <c r="AI212" s="341"/>
      <c r="AJ212" s="341"/>
      <c r="AK212" s="341"/>
      <c r="AL212" s="341"/>
      <c r="AM212" s="341"/>
      <c r="AN212" s="341"/>
      <c r="AO212" s="341"/>
      <c r="AP212" s="341"/>
      <c r="AQ212" s="341"/>
      <c r="AR212" s="341"/>
      <c r="AS212" s="341"/>
      <c r="AT212" s="341"/>
      <c r="AU212" s="341"/>
      <c r="AV212" s="341"/>
      <c r="AW212" s="341"/>
      <c r="AX212" s="72"/>
      <c r="AY212" s="40"/>
      <c r="BA212" s="80">
        <f t="shared" si="38"/>
        <v>9</v>
      </c>
      <c r="BB212" s="80">
        <f t="shared" si="38"/>
        <v>1</v>
      </c>
      <c r="BC212" s="80"/>
      <c r="BD212" s="80"/>
      <c r="BG212" s="563" t="str">
        <f t="shared" ca="1" si="30"/>
        <v/>
      </c>
      <c r="BH212" s="564" t="str">
        <f t="shared" ca="1" si="31"/>
        <v/>
      </c>
      <c r="BI212" s="564" t="str">
        <f t="shared" ca="1" si="32"/>
        <v/>
      </c>
      <c r="BJ212" s="564" t="str">
        <f t="shared" ca="1" si="33"/>
        <v/>
      </c>
      <c r="BK212" s="564" t="str">
        <f t="shared" ca="1" si="34"/>
        <v/>
      </c>
      <c r="BL212" s="565" t="str">
        <f t="shared" ca="1" si="35"/>
        <v/>
      </c>
    </row>
    <row r="213" spans="1:96" s="226" customFormat="1" ht="15" customHeight="1">
      <c r="A213" s="218"/>
      <c r="B213" s="219"/>
      <c r="C213" s="219"/>
      <c r="D213" s="1789" t="s">
        <v>104</v>
      </c>
      <c r="E213" s="1790"/>
      <c r="F213" s="1790"/>
      <c r="G213" s="1790"/>
      <c r="H213" s="1790"/>
      <c r="I213" s="1790"/>
      <c r="J213" s="1790"/>
      <c r="K213" s="1791"/>
      <c r="L213" s="134" t="s">
        <v>389</v>
      </c>
      <c r="M213" s="334"/>
      <c r="N213" s="334"/>
      <c r="O213" s="334"/>
      <c r="P213" s="334"/>
      <c r="Q213" s="334"/>
      <c r="R213" s="334"/>
      <c r="S213" s="334"/>
      <c r="T213" s="334"/>
      <c r="U213" s="334"/>
      <c r="V213" s="334"/>
      <c r="W213" s="334"/>
      <c r="X213" s="334"/>
      <c r="Y213" s="334"/>
      <c r="Z213" s="334"/>
      <c r="AA213" s="334"/>
      <c r="AB213" s="334"/>
      <c r="AC213" s="334"/>
      <c r="AD213" s="334"/>
      <c r="AE213" s="334"/>
      <c r="AF213" s="334"/>
      <c r="AG213" s="334"/>
      <c r="AH213" s="334"/>
      <c r="AI213" s="334"/>
      <c r="AJ213" s="334"/>
      <c r="AK213" s="334"/>
      <c r="AL213" s="334"/>
      <c r="AM213" s="334"/>
      <c r="AN213" s="334"/>
      <c r="AO213" s="334"/>
      <c r="AP213" s="334"/>
      <c r="AQ213" s="334"/>
      <c r="AR213" s="334"/>
      <c r="AS213" s="334"/>
      <c r="AT213" s="334"/>
      <c r="AU213" s="334"/>
      <c r="AV213" s="334"/>
      <c r="AW213" s="334"/>
      <c r="AX213" s="73"/>
      <c r="AY213" s="40"/>
      <c r="BA213" s="80">
        <f t="shared" si="38"/>
        <v>9</v>
      </c>
      <c r="BB213" s="80">
        <f t="shared" si="38"/>
        <v>1</v>
      </c>
      <c r="BC213" s="80"/>
      <c r="BD213" s="80"/>
      <c r="BG213" s="563" t="str">
        <f t="shared" ca="1" si="30"/>
        <v/>
      </c>
      <c r="BH213" s="564" t="str">
        <f t="shared" ca="1" si="31"/>
        <v/>
      </c>
      <c r="BI213" s="564" t="str">
        <f t="shared" ca="1" si="32"/>
        <v/>
      </c>
      <c r="BJ213" s="564" t="str">
        <f t="shared" ca="1" si="33"/>
        <v/>
      </c>
      <c r="BK213" s="564" t="str">
        <f t="shared" ca="1" si="34"/>
        <v/>
      </c>
      <c r="BL213" s="565" t="str">
        <f t="shared" ca="1" si="35"/>
        <v/>
      </c>
    </row>
    <row r="214" spans="1:96" s="226" customFormat="1" ht="15" customHeight="1">
      <c r="A214" s="218"/>
      <c r="B214" s="219"/>
      <c r="C214" s="219"/>
      <c r="D214" s="1789" t="s">
        <v>105</v>
      </c>
      <c r="E214" s="1790"/>
      <c r="F214" s="1790"/>
      <c r="G214" s="1790"/>
      <c r="H214" s="1790"/>
      <c r="I214" s="1790"/>
      <c r="J214" s="1790"/>
      <c r="K214" s="1791"/>
      <c r="L214" s="333" t="s">
        <v>439</v>
      </c>
      <c r="M214" s="334"/>
      <c r="N214" s="334"/>
      <c r="O214" s="334"/>
      <c r="P214" s="334"/>
      <c r="Q214" s="334"/>
      <c r="R214" s="334"/>
      <c r="S214" s="334"/>
      <c r="T214" s="334"/>
      <c r="U214" s="334"/>
      <c r="V214" s="334"/>
      <c r="W214" s="334"/>
      <c r="X214" s="334"/>
      <c r="Y214" s="334"/>
      <c r="Z214" s="334"/>
      <c r="AA214" s="334"/>
      <c r="AB214" s="334"/>
      <c r="AC214" s="334"/>
      <c r="AD214" s="334"/>
      <c r="AE214" s="334"/>
      <c r="AF214" s="334"/>
      <c r="AG214" s="334"/>
      <c r="AH214" s="334"/>
      <c r="AI214" s="334"/>
      <c r="AJ214" s="334"/>
      <c r="AK214" s="334"/>
      <c r="AL214" s="334"/>
      <c r="AM214" s="334"/>
      <c r="AN214" s="334"/>
      <c r="AO214" s="334"/>
      <c r="AP214" s="334"/>
      <c r="AQ214" s="334"/>
      <c r="AR214" s="334"/>
      <c r="AS214" s="334"/>
      <c r="AT214" s="334"/>
      <c r="AU214" s="334"/>
      <c r="AV214" s="334"/>
      <c r="AW214" s="334"/>
      <c r="AX214" s="73"/>
      <c r="AY214" s="40"/>
      <c r="BA214" s="80">
        <f t="shared" si="38"/>
        <v>9</v>
      </c>
      <c r="BB214" s="80">
        <f t="shared" si="38"/>
        <v>1</v>
      </c>
      <c r="BC214" s="80"/>
      <c r="BD214" s="80"/>
      <c r="BG214" s="563" t="str">
        <f t="shared" ca="1" si="30"/>
        <v/>
      </c>
      <c r="BH214" s="564" t="str">
        <f t="shared" ca="1" si="31"/>
        <v/>
      </c>
      <c r="BI214" s="564" t="str">
        <f t="shared" ca="1" si="32"/>
        <v/>
      </c>
      <c r="BJ214" s="564" t="str">
        <f t="shared" ca="1" si="33"/>
        <v/>
      </c>
      <c r="BK214" s="564" t="str">
        <f t="shared" ca="1" si="34"/>
        <v/>
      </c>
      <c r="BL214" s="565" t="str">
        <f t="shared" ca="1" si="35"/>
        <v/>
      </c>
    </row>
    <row r="215" spans="1:96" s="226" customFormat="1" ht="15" customHeight="1">
      <c r="A215" s="218"/>
      <c r="B215" s="219"/>
      <c r="C215" s="219"/>
      <c r="D215" s="1778" t="s">
        <v>106</v>
      </c>
      <c r="E215" s="1779"/>
      <c r="F215" s="1779"/>
      <c r="G215" s="1779"/>
      <c r="H215" s="1779"/>
      <c r="I215" s="1779"/>
      <c r="J215" s="1779"/>
      <c r="K215" s="1780"/>
      <c r="L215" s="159" t="s">
        <v>438</v>
      </c>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74"/>
      <c r="AY215" s="40"/>
      <c r="BA215" s="80">
        <f t="shared" si="38"/>
        <v>9</v>
      </c>
      <c r="BB215" s="136">
        <f>BB214+1</f>
        <v>2</v>
      </c>
      <c r="BC215" s="80"/>
      <c r="BG215" s="563" t="str">
        <f t="shared" ca="1" si="30"/>
        <v/>
      </c>
      <c r="BH215" s="564" t="str">
        <f t="shared" ca="1" si="31"/>
        <v/>
      </c>
      <c r="BI215" s="564" t="str">
        <f t="shared" ca="1" si="32"/>
        <v/>
      </c>
      <c r="BJ215" s="564" t="str">
        <f t="shared" ca="1" si="33"/>
        <v/>
      </c>
      <c r="BK215" s="564" t="str">
        <f t="shared" ca="1" si="34"/>
        <v/>
      </c>
      <c r="BL215" s="565" t="str">
        <f t="shared" ca="1" si="35"/>
        <v/>
      </c>
    </row>
    <row r="216" spans="1:96" s="226" customFormat="1" ht="15" customHeight="1">
      <c r="A216" s="1764" t="str">
        <f>BA215&amp;"."&amp;BB215</f>
        <v>9.2</v>
      </c>
      <c r="B216" s="1765"/>
      <c r="C216" s="1765"/>
      <c r="D216" s="345" t="s">
        <v>250</v>
      </c>
      <c r="E216" s="219"/>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c r="AC216" s="345"/>
      <c r="AD216" s="345"/>
      <c r="AE216" s="345"/>
      <c r="AF216" s="345"/>
      <c r="AG216" s="345"/>
      <c r="AH216" s="345"/>
      <c r="AI216" s="345"/>
      <c r="AJ216" s="345"/>
      <c r="AK216" s="345"/>
      <c r="AL216" s="345"/>
      <c r="AM216" s="345"/>
      <c r="AN216" s="345"/>
      <c r="AO216" s="345"/>
      <c r="AP216" s="345"/>
      <c r="AQ216" s="345"/>
      <c r="AR216" s="345"/>
      <c r="AS216" s="345"/>
      <c r="AT216" s="345"/>
      <c r="AU216" s="345"/>
      <c r="AV216" s="345"/>
      <c r="AW216" s="345"/>
      <c r="AX216" s="345"/>
      <c r="AY216" s="156"/>
      <c r="BA216" s="80">
        <f t="shared" si="38"/>
        <v>9</v>
      </c>
      <c r="BB216" s="136">
        <f>BB215+1</f>
        <v>3</v>
      </c>
      <c r="BC216" s="80"/>
      <c r="BG216" s="563" t="str">
        <f t="shared" ca="1" si="30"/>
        <v/>
      </c>
      <c r="BH216" s="564" t="str">
        <f t="shared" ca="1" si="31"/>
        <v/>
      </c>
      <c r="BI216" s="564" t="str">
        <f t="shared" ca="1" si="32"/>
        <v/>
      </c>
      <c r="BJ216" s="564" t="str">
        <f t="shared" ca="1" si="33"/>
        <v/>
      </c>
      <c r="BK216" s="564" t="str">
        <f t="shared" ca="1" si="34"/>
        <v/>
      </c>
      <c r="BL216" s="565" t="str">
        <f t="shared" ca="1" si="35"/>
        <v/>
      </c>
    </row>
    <row r="217" spans="1:96" s="226" customFormat="1" ht="15" customHeight="1">
      <c r="A217" s="1764" t="str">
        <f>BA216&amp;"."&amp;BB216</f>
        <v>9.3</v>
      </c>
      <c r="B217" s="1765"/>
      <c r="C217" s="1765"/>
      <c r="D217" s="345" t="s">
        <v>162</v>
      </c>
      <c r="E217" s="219"/>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c r="AC217" s="345"/>
      <c r="AD217" s="345"/>
      <c r="AE217" s="345"/>
      <c r="AF217" s="345"/>
      <c r="AG217" s="345"/>
      <c r="AH217" s="345"/>
      <c r="AI217" s="345"/>
      <c r="AJ217" s="345"/>
      <c r="AK217" s="345"/>
      <c r="AL217" s="345"/>
      <c r="AM217" s="345"/>
      <c r="AN217" s="345"/>
      <c r="AO217" s="345"/>
      <c r="AP217" s="345"/>
      <c r="AQ217" s="345"/>
      <c r="AR217" s="345"/>
      <c r="AS217" s="345"/>
      <c r="AT217" s="345"/>
      <c r="AU217" s="345"/>
      <c r="AV217" s="345"/>
      <c r="AW217" s="345"/>
      <c r="AX217" s="345"/>
      <c r="AY217" s="156"/>
      <c r="BA217" s="80">
        <f t="shared" si="38"/>
        <v>9</v>
      </c>
      <c r="BB217" s="80">
        <f t="shared" si="38"/>
        <v>3</v>
      </c>
      <c r="BC217" s="136">
        <f>BC216+1</f>
        <v>1</v>
      </c>
      <c r="BG217" s="563" t="str">
        <f t="shared" ca="1" si="30"/>
        <v/>
      </c>
      <c r="BH217" s="564" t="str">
        <f t="shared" ca="1" si="31"/>
        <v/>
      </c>
      <c r="BI217" s="564" t="str">
        <f t="shared" ca="1" si="32"/>
        <v/>
      </c>
      <c r="BJ217" s="564" t="str">
        <f t="shared" ca="1" si="33"/>
        <v/>
      </c>
      <c r="BK217" s="564" t="str">
        <f t="shared" ca="1" si="34"/>
        <v/>
      </c>
      <c r="BL217" s="565" t="str">
        <f t="shared" ca="1" si="35"/>
        <v/>
      </c>
    </row>
    <row r="218" spans="1:96" s="226" customFormat="1" ht="15" customHeight="1">
      <c r="A218" s="1764" t="str">
        <f>BA217&amp;"."&amp;BB217&amp;"."&amp;BC217</f>
        <v>9.3.1</v>
      </c>
      <c r="B218" s="1765"/>
      <c r="C218" s="1765"/>
      <c r="D218" s="1765"/>
      <c r="E218" s="219" t="s">
        <v>441</v>
      </c>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40"/>
      <c r="BA218" s="80">
        <f t="shared" si="38"/>
        <v>9</v>
      </c>
      <c r="BB218" s="80">
        <f t="shared" si="38"/>
        <v>3</v>
      </c>
      <c r="BC218" s="80">
        <f t="shared" si="38"/>
        <v>1</v>
      </c>
      <c r="BG218" s="563" t="str">
        <f t="shared" ca="1" si="30"/>
        <v/>
      </c>
      <c r="BH218" s="564" t="str">
        <f t="shared" ca="1" si="31"/>
        <v/>
      </c>
      <c r="BI218" s="564" t="str">
        <f t="shared" ca="1" si="32"/>
        <v/>
      </c>
      <c r="BJ218" s="564" t="str">
        <f t="shared" ca="1" si="33"/>
        <v/>
      </c>
      <c r="BK218" s="564" t="str">
        <f t="shared" ca="1" si="34"/>
        <v/>
      </c>
      <c r="BL218" s="565" t="str">
        <f t="shared" ca="1" si="35"/>
        <v/>
      </c>
    </row>
    <row r="219" spans="1:96" s="226" customFormat="1" ht="15" customHeight="1">
      <c r="A219" s="218"/>
      <c r="B219" s="219"/>
      <c r="C219" s="219"/>
      <c r="D219" s="219"/>
      <c r="E219" s="219"/>
      <c r="F219" s="1781" t="s">
        <v>150</v>
      </c>
      <c r="G219" s="1782"/>
      <c r="H219" s="1782"/>
      <c r="I219" s="1782"/>
      <c r="J219" s="1782"/>
      <c r="K219" s="1782"/>
      <c r="L219" s="1782"/>
      <c r="M219" s="1783"/>
      <c r="N219" s="341" t="s">
        <v>153</v>
      </c>
      <c r="O219" s="341"/>
      <c r="P219" s="341"/>
      <c r="Q219" s="341"/>
      <c r="R219" s="341"/>
      <c r="S219" s="341"/>
      <c r="T219" s="341"/>
      <c r="U219" s="341"/>
      <c r="V219" s="341"/>
      <c r="W219" s="341"/>
      <c r="X219" s="341"/>
      <c r="Y219" s="341"/>
      <c r="Z219" s="341"/>
      <c r="AA219" s="341"/>
      <c r="AB219" s="341"/>
      <c r="AC219" s="341"/>
      <c r="AD219" s="341"/>
      <c r="AE219" s="341"/>
      <c r="AF219" s="341"/>
      <c r="AG219" s="341"/>
      <c r="AH219" s="341"/>
      <c r="AI219" s="341"/>
      <c r="AJ219" s="341"/>
      <c r="AK219" s="341"/>
      <c r="AL219" s="341"/>
      <c r="AM219" s="341"/>
      <c r="AN219" s="341"/>
      <c r="AO219" s="341"/>
      <c r="AP219" s="341"/>
      <c r="AQ219" s="341"/>
      <c r="AR219" s="341"/>
      <c r="AS219" s="341"/>
      <c r="AT219" s="341"/>
      <c r="AU219" s="341"/>
      <c r="AV219" s="341"/>
      <c r="AW219" s="341"/>
      <c r="AX219" s="72"/>
      <c r="AY219" s="40"/>
      <c r="BA219" s="80">
        <f t="shared" si="38"/>
        <v>9</v>
      </c>
      <c r="BB219" s="80">
        <f t="shared" si="38"/>
        <v>3</v>
      </c>
      <c r="BC219" s="80">
        <f t="shared" si="38"/>
        <v>1</v>
      </c>
      <c r="BG219" s="563" t="str">
        <f t="shared" ca="1" si="30"/>
        <v/>
      </c>
      <c r="BH219" s="564" t="str">
        <f t="shared" ca="1" si="31"/>
        <v/>
      </c>
      <c r="BI219" s="564" t="str">
        <f t="shared" ca="1" si="32"/>
        <v/>
      </c>
      <c r="BJ219" s="564" t="str">
        <f t="shared" ca="1" si="33"/>
        <v/>
      </c>
      <c r="BK219" s="564" t="str">
        <f t="shared" ca="1" si="34"/>
        <v/>
      </c>
      <c r="BL219" s="565" t="str">
        <f t="shared" ca="1" si="35"/>
        <v/>
      </c>
    </row>
    <row r="220" spans="1:96" s="226" customFormat="1" ht="15" customHeight="1">
      <c r="A220" s="218"/>
      <c r="B220" s="219"/>
      <c r="C220" s="219"/>
      <c r="D220" s="219"/>
      <c r="E220" s="219"/>
      <c r="F220" s="1784" t="s">
        <v>151</v>
      </c>
      <c r="G220" s="1785"/>
      <c r="H220" s="1785"/>
      <c r="I220" s="1785"/>
      <c r="J220" s="1785"/>
      <c r="K220" s="1785"/>
      <c r="L220" s="1785"/>
      <c r="M220" s="1786"/>
      <c r="N220" s="329" t="s">
        <v>251</v>
      </c>
      <c r="O220" s="339"/>
      <c r="P220" s="339"/>
      <c r="Q220" s="339"/>
      <c r="R220" s="339"/>
      <c r="S220" s="339"/>
      <c r="T220" s="339"/>
      <c r="U220" s="339"/>
      <c r="V220" s="339"/>
      <c r="W220" s="339"/>
      <c r="X220" s="339"/>
      <c r="Y220" s="339"/>
      <c r="Z220" s="339"/>
      <c r="AA220" s="339"/>
      <c r="AB220" s="339"/>
      <c r="AC220" s="339"/>
      <c r="AD220" s="339"/>
      <c r="AE220" s="339"/>
      <c r="AF220" s="339"/>
      <c r="AG220" s="339"/>
      <c r="AH220" s="339"/>
      <c r="AI220" s="339"/>
      <c r="AJ220" s="339"/>
      <c r="AK220" s="339"/>
      <c r="AL220" s="339"/>
      <c r="AM220" s="339"/>
      <c r="AN220" s="339"/>
      <c r="AO220" s="339"/>
      <c r="AP220" s="339"/>
      <c r="AQ220" s="339"/>
      <c r="AR220" s="339"/>
      <c r="AS220" s="339"/>
      <c r="AT220" s="339"/>
      <c r="AU220" s="339"/>
      <c r="AV220" s="339"/>
      <c r="AW220" s="339"/>
      <c r="AX220" s="158"/>
      <c r="AY220" s="40"/>
      <c r="BA220" s="80">
        <f t="shared" si="38"/>
        <v>9</v>
      </c>
      <c r="BB220" s="80">
        <f t="shared" si="38"/>
        <v>3</v>
      </c>
      <c r="BC220" s="80">
        <f t="shared" si="38"/>
        <v>1</v>
      </c>
      <c r="BG220" s="563" t="str">
        <f t="shared" ca="1" si="30"/>
        <v/>
      </c>
      <c r="BH220" s="564" t="str">
        <f t="shared" ca="1" si="31"/>
        <v/>
      </c>
      <c r="BI220" s="564" t="str">
        <f t="shared" ca="1" si="32"/>
        <v/>
      </c>
      <c r="BJ220" s="564" t="str">
        <f t="shared" ca="1" si="33"/>
        <v/>
      </c>
      <c r="BK220" s="564" t="str">
        <f t="shared" ca="1" si="34"/>
        <v/>
      </c>
      <c r="BL220" s="565" t="str">
        <f t="shared" ca="1" si="35"/>
        <v/>
      </c>
    </row>
    <row r="221" spans="1:96" s="226" customFormat="1" ht="15" customHeight="1">
      <c r="A221" s="218"/>
      <c r="B221" s="219"/>
      <c r="C221" s="219"/>
      <c r="D221" s="219"/>
      <c r="E221" s="219"/>
      <c r="F221" s="127"/>
      <c r="G221" s="322"/>
      <c r="H221" s="1787"/>
      <c r="I221" s="1787"/>
      <c r="J221" s="1787"/>
      <c r="K221" s="1787"/>
      <c r="L221" s="1787"/>
      <c r="M221" s="1788"/>
      <c r="N221" s="337" t="s">
        <v>155</v>
      </c>
      <c r="O221" s="338"/>
      <c r="P221" s="338"/>
      <c r="Q221" s="338"/>
      <c r="R221" s="338"/>
      <c r="S221" s="338"/>
      <c r="T221" s="338"/>
      <c r="U221" s="338"/>
      <c r="V221" s="338"/>
      <c r="W221" s="338"/>
      <c r="X221" s="338"/>
      <c r="Y221" s="338"/>
      <c r="Z221" s="338"/>
      <c r="AA221" s="338"/>
      <c r="AB221" s="338"/>
      <c r="AC221" s="338"/>
      <c r="AD221" s="338"/>
      <c r="AE221" s="338"/>
      <c r="AF221" s="338"/>
      <c r="AG221" s="338"/>
      <c r="AH221" s="338"/>
      <c r="AI221" s="338"/>
      <c r="AJ221" s="338"/>
      <c r="AK221" s="338"/>
      <c r="AL221" s="338"/>
      <c r="AM221" s="338"/>
      <c r="AN221" s="338"/>
      <c r="AO221" s="338"/>
      <c r="AP221" s="338"/>
      <c r="AQ221" s="338"/>
      <c r="AR221" s="338"/>
      <c r="AS221" s="338"/>
      <c r="AT221" s="338"/>
      <c r="AU221" s="338"/>
      <c r="AV221" s="338"/>
      <c r="AW221" s="338"/>
      <c r="AX221" s="83"/>
      <c r="AY221" s="40"/>
      <c r="BA221" s="80">
        <f t="shared" si="38"/>
        <v>9</v>
      </c>
      <c r="BB221" s="80">
        <f t="shared" si="38"/>
        <v>3</v>
      </c>
      <c r="BC221" s="80">
        <f t="shared" si="38"/>
        <v>1</v>
      </c>
      <c r="BG221" s="563" t="str">
        <f t="shared" ca="1" si="30"/>
        <v/>
      </c>
      <c r="BH221" s="564" t="str">
        <f t="shared" ca="1" si="31"/>
        <v/>
      </c>
      <c r="BI221" s="564" t="str">
        <f t="shared" ca="1" si="32"/>
        <v/>
      </c>
      <c r="BJ221" s="564" t="str">
        <f t="shared" ca="1" si="33"/>
        <v/>
      </c>
      <c r="BK221" s="564" t="str">
        <f t="shared" ca="1" si="34"/>
        <v/>
      </c>
      <c r="BL221" s="565" t="str">
        <f t="shared" ca="1" si="35"/>
        <v/>
      </c>
    </row>
    <row r="222" spans="1:96" s="226" customFormat="1" ht="15" customHeight="1">
      <c r="A222" s="218"/>
      <c r="B222" s="219"/>
      <c r="C222" s="219"/>
      <c r="D222" s="219"/>
      <c r="E222" s="219"/>
      <c r="F222" s="1778" t="s">
        <v>152</v>
      </c>
      <c r="G222" s="1779"/>
      <c r="H222" s="1779"/>
      <c r="I222" s="1779"/>
      <c r="J222" s="1779"/>
      <c r="K222" s="1779"/>
      <c r="L222" s="1779"/>
      <c r="M222" s="1780"/>
      <c r="N222" s="159" t="s">
        <v>159</v>
      </c>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74"/>
      <c r="AY222" s="40"/>
      <c r="BA222" s="80">
        <f t="shared" si="38"/>
        <v>9</v>
      </c>
      <c r="BB222" s="80">
        <f t="shared" si="38"/>
        <v>3</v>
      </c>
      <c r="BC222" s="80">
        <f t="shared" si="38"/>
        <v>1</v>
      </c>
      <c r="BG222" s="563" t="str">
        <f t="shared" ca="1" si="30"/>
        <v/>
      </c>
      <c r="BH222" s="564" t="str">
        <f t="shared" ca="1" si="31"/>
        <v/>
      </c>
      <c r="BI222" s="564" t="str">
        <f t="shared" ca="1" si="32"/>
        <v/>
      </c>
      <c r="BJ222" s="564" t="str">
        <f t="shared" ca="1" si="33"/>
        <v/>
      </c>
      <c r="BK222" s="564" t="str">
        <f t="shared" ca="1" si="34"/>
        <v/>
      </c>
      <c r="BL222" s="565" t="str">
        <f t="shared" ca="1" si="35"/>
        <v/>
      </c>
    </row>
    <row r="223" spans="1:96" s="226" customFormat="1" ht="15" customHeight="1">
      <c r="A223" s="1764" t="str">
        <f>BA222&amp;"."&amp;BB222&amp;"."&amp;BC222</f>
        <v>9.3.1</v>
      </c>
      <c r="B223" s="1765"/>
      <c r="C223" s="1765"/>
      <c r="D223" s="1765"/>
      <c r="E223" s="219" t="str">
        <f>"以下条件にて"&amp;$BH$1&amp;"を実施する。"</f>
        <v>以下条件にて「4. ログ出力処理」を実施する。</v>
      </c>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40"/>
      <c r="BA223" s="80">
        <f t="shared" si="38"/>
        <v>9</v>
      </c>
      <c r="BB223" s="80">
        <f t="shared" si="38"/>
        <v>3</v>
      </c>
      <c r="BC223" s="80">
        <f t="shared" si="38"/>
        <v>1</v>
      </c>
      <c r="BG223" s="563" t="str">
        <f t="shared" ca="1" si="30"/>
        <v/>
      </c>
      <c r="BH223" s="564" t="str">
        <f t="shared" ca="1" si="31"/>
        <v/>
      </c>
      <c r="BI223" s="564" t="str">
        <f t="shared" ca="1" si="32"/>
        <v/>
      </c>
      <c r="BJ223" s="564" t="str">
        <f t="shared" ca="1" si="33"/>
        <v/>
      </c>
      <c r="BK223" s="564" t="str">
        <f t="shared" ca="1" si="34"/>
        <v/>
      </c>
      <c r="BL223" s="565" t="str">
        <f t="shared" ca="1" si="35"/>
        <v/>
      </c>
      <c r="CL223" s="188"/>
      <c r="CM223" s="188"/>
      <c r="CN223" s="188"/>
      <c r="CO223" s="188"/>
      <c r="CP223" s="188"/>
      <c r="CQ223" s="188"/>
      <c r="CR223" s="188"/>
    </row>
    <row r="224" spans="1:96" s="226" customFormat="1" ht="15" customHeight="1">
      <c r="A224" s="218"/>
      <c r="B224" s="219"/>
      <c r="C224" s="219"/>
      <c r="D224" s="219"/>
      <c r="E224" s="219"/>
      <c r="F224" s="1781" t="s">
        <v>103</v>
      </c>
      <c r="G224" s="1782"/>
      <c r="H224" s="1782"/>
      <c r="I224" s="1782"/>
      <c r="J224" s="1782"/>
      <c r="K224" s="1782"/>
      <c r="L224" s="1782"/>
      <c r="M224" s="1783"/>
      <c r="N224" s="133" t="s">
        <v>240</v>
      </c>
      <c r="O224" s="341"/>
      <c r="P224" s="341"/>
      <c r="Q224" s="341"/>
      <c r="R224" s="341"/>
      <c r="S224" s="341"/>
      <c r="T224" s="341"/>
      <c r="U224" s="341"/>
      <c r="V224" s="341"/>
      <c r="W224" s="341"/>
      <c r="X224" s="341"/>
      <c r="Y224" s="341"/>
      <c r="Z224" s="341"/>
      <c r="AA224" s="341"/>
      <c r="AB224" s="341"/>
      <c r="AC224" s="341"/>
      <c r="AD224" s="341"/>
      <c r="AE224" s="341"/>
      <c r="AF224" s="341"/>
      <c r="AG224" s="341"/>
      <c r="AH224" s="341"/>
      <c r="AI224" s="341"/>
      <c r="AJ224" s="341"/>
      <c r="AK224" s="341"/>
      <c r="AL224" s="341"/>
      <c r="AM224" s="341"/>
      <c r="AN224" s="341"/>
      <c r="AO224" s="341"/>
      <c r="AP224" s="341"/>
      <c r="AQ224" s="341"/>
      <c r="AR224" s="341"/>
      <c r="AS224" s="341"/>
      <c r="AT224" s="341"/>
      <c r="AU224" s="341"/>
      <c r="AV224" s="341"/>
      <c r="AW224" s="341"/>
      <c r="AX224" s="72"/>
      <c r="AY224" s="40"/>
      <c r="BA224" s="80">
        <f t="shared" si="38"/>
        <v>9</v>
      </c>
      <c r="BB224" s="80">
        <f t="shared" si="38"/>
        <v>3</v>
      </c>
      <c r="BC224" s="80">
        <f t="shared" si="38"/>
        <v>1</v>
      </c>
      <c r="BG224" s="563" t="str">
        <f t="shared" ca="1" si="30"/>
        <v/>
      </c>
      <c r="BH224" s="564" t="str">
        <f t="shared" ca="1" si="31"/>
        <v/>
      </c>
      <c r="BI224" s="564" t="str">
        <f t="shared" ca="1" si="32"/>
        <v/>
      </c>
      <c r="BJ224" s="564" t="str">
        <f t="shared" ca="1" si="33"/>
        <v/>
      </c>
      <c r="BK224" s="564" t="str">
        <f t="shared" ca="1" si="34"/>
        <v/>
      </c>
      <c r="BL224" s="565" t="str">
        <f t="shared" ca="1" si="35"/>
        <v/>
      </c>
      <c r="CL224" s="188"/>
      <c r="CM224" s="188"/>
      <c r="CN224" s="188"/>
      <c r="CO224" s="188"/>
      <c r="CP224" s="188"/>
      <c r="CQ224" s="188"/>
      <c r="CR224" s="188"/>
    </row>
    <row r="225" spans="1:111" s="226" customFormat="1" ht="15" customHeight="1">
      <c r="A225" s="218"/>
      <c r="B225" s="219"/>
      <c r="C225" s="219"/>
      <c r="D225" s="219"/>
      <c r="E225" s="219"/>
      <c r="F225" s="1789" t="s">
        <v>104</v>
      </c>
      <c r="G225" s="1790"/>
      <c r="H225" s="1790"/>
      <c r="I225" s="1790"/>
      <c r="J225" s="1790"/>
      <c r="K225" s="1790"/>
      <c r="L225" s="1790"/>
      <c r="M225" s="1791"/>
      <c r="N225" s="134" t="s">
        <v>252</v>
      </c>
      <c r="O225" s="334"/>
      <c r="P225" s="334"/>
      <c r="Q225" s="334"/>
      <c r="R225" s="334"/>
      <c r="S225" s="334"/>
      <c r="T225" s="334"/>
      <c r="U225" s="334"/>
      <c r="V225" s="334"/>
      <c r="W225" s="334"/>
      <c r="X225" s="334"/>
      <c r="Y225" s="334"/>
      <c r="Z225" s="334"/>
      <c r="AA225" s="334"/>
      <c r="AB225" s="334"/>
      <c r="AC225" s="334"/>
      <c r="AD225" s="334"/>
      <c r="AE225" s="334"/>
      <c r="AF225" s="334"/>
      <c r="AG225" s="334"/>
      <c r="AH225" s="334"/>
      <c r="AI225" s="334"/>
      <c r="AJ225" s="334"/>
      <c r="AK225" s="334"/>
      <c r="AL225" s="334"/>
      <c r="AM225" s="334"/>
      <c r="AN225" s="334"/>
      <c r="AO225" s="334"/>
      <c r="AP225" s="334"/>
      <c r="AQ225" s="334"/>
      <c r="AR225" s="334"/>
      <c r="AS225" s="334"/>
      <c r="AT225" s="334"/>
      <c r="AU225" s="334"/>
      <c r="AV225" s="334"/>
      <c r="AW225" s="334"/>
      <c r="AX225" s="73"/>
      <c r="AY225" s="40"/>
      <c r="BA225" s="80">
        <f t="shared" si="38"/>
        <v>9</v>
      </c>
      <c r="BB225" s="80">
        <f t="shared" si="38"/>
        <v>3</v>
      </c>
      <c r="BC225" s="80">
        <f t="shared" si="38"/>
        <v>1</v>
      </c>
      <c r="BG225" s="563" t="str">
        <f t="shared" ca="1" si="30"/>
        <v/>
      </c>
      <c r="BH225" s="564" t="str">
        <f t="shared" ca="1" si="31"/>
        <v/>
      </c>
      <c r="BI225" s="564" t="str">
        <f t="shared" ca="1" si="32"/>
        <v/>
      </c>
      <c r="BJ225" s="564" t="str">
        <f t="shared" ca="1" si="33"/>
        <v/>
      </c>
      <c r="BK225" s="564" t="str">
        <f t="shared" ca="1" si="34"/>
        <v/>
      </c>
      <c r="BL225" s="565" t="str">
        <f t="shared" ca="1" si="35"/>
        <v/>
      </c>
    </row>
    <row r="226" spans="1:111" s="226" customFormat="1" ht="15" customHeight="1">
      <c r="A226" s="218"/>
      <c r="B226" s="219"/>
      <c r="C226" s="219"/>
      <c r="D226" s="219"/>
      <c r="E226" s="219"/>
      <c r="F226" s="1789" t="s">
        <v>105</v>
      </c>
      <c r="G226" s="1790"/>
      <c r="H226" s="1790"/>
      <c r="I226" s="1790"/>
      <c r="J226" s="1790"/>
      <c r="K226" s="1790"/>
      <c r="L226" s="1790"/>
      <c r="M226" s="1791"/>
      <c r="N226" s="333" t="s">
        <v>439</v>
      </c>
      <c r="O226" s="334"/>
      <c r="P226" s="334"/>
      <c r="Q226" s="334"/>
      <c r="R226" s="334"/>
      <c r="S226" s="334"/>
      <c r="T226" s="334"/>
      <c r="U226" s="334"/>
      <c r="V226" s="334"/>
      <c r="W226" s="334"/>
      <c r="X226" s="334"/>
      <c r="Y226" s="334"/>
      <c r="Z226" s="334"/>
      <c r="AA226" s="334"/>
      <c r="AB226" s="334"/>
      <c r="AC226" s="334"/>
      <c r="AD226" s="334"/>
      <c r="AE226" s="334"/>
      <c r="AF226" s="334"/>
      <c r="AG226" s="334"/>
      <c r="AH226" s="334"/>
      <c r="AI226" s="334"/>
      <c r="AJ226" s="334"/>
      <c r="AK226" s="334"/>
      <c r="AL226" s="334"/>
      <c r="AM226" s="334"/>
      <c r="AN226" s="334"/>
      <c r="AO226" s="334"/>
      <c r="AP226" s="334"/>
      <c r="AQ226" s="334"/>
      <c r="AR226" s="334"/>
      <c r="AS226" s="334"/>
      <c r="AT226" s="334"/>
      <c r="AU226" s="334"/>
      <c r="AV226" s="334"/>
      <c r="AW226" s="334"/>
      <c r="AX226" s="73"/>
      <c r="AY226" s="40"/>
      <c r="BA226" s="80">
        <f t="shared" ref="BA226:BC241" si="39">BA225</f>
        <v>9</v>
      </c>
      <c r="BB226" s="80">
        <f t="shared" si="39"/>
        <v>3</v>
      </c>
      <c r="BC226" s="80">
        <f t="shared" si="39"/>
        <v>1</v>
      </c>
      <c r="BG226" s="563" t="str">
        <f t="shared" ca="1" si="30"/>
        <v/>
      </c>
      <c r="BH226" s="564" t="str">
        <f t="shared" ca="1" si="31"/>
        <v/>
      </c>
      <c r="BI226" s="564" t="str">
        <f t="shared" ca="1" si="32"/>
        <v/>
      </c>
      <c r="BJ226" s="564" t="str">
        <f t="shared" ca="1" si="33"/>
        <v/>
      </c>
      <c r="BK226" s="564" t="str">
        <f t="shared" ca="1" si="34"/>
        <v/>
      </c>
      <c r="BL226" s="565" t="str">
        <f t="shared" ca="1" si="35"/>
        <v/>
      </c>
      <c r="CC226" s="188"/>
      <c r="CD226" s="188"/>
      <c r="CE226" s="188"/>
      <c r="CF226" s="188"/>
      <c r="CG226" s="188"/>
      <c r="CH226" s="188"/>
      <c r="CI226" s="188"/>
      <c r="CJ226" s="188"/>
      <c r="CK226" s="188"/>
      <c r="CS226" s="188"/>
      <c r="CT226" s="188"/>
      <c r="CU226" s="188"/>
    </row>
    <row r="227" spans="1:111" s="226" customFormat="1" ht="15" customHeight="1">
      <c r="A227" s="218"/>
      <c r="B227" s="219"/>
      <c r="C227" s="219"/>
      <c r="D227" s="219"/>
      <c r="E227" s="219"/>
      <c r="F227" s="1778" t="s">
        <v>106</v>
      </c>
      <c r="G227" s="1779"/>
      <c r="H227" s="1779"/>
      <c r="I227" s="1779"/>
      <c r="J227" s="1779"/>
      <c r="K227" s="1779"/>
      <c r="L227" s="1779"/>
      <c r="M227" s="1780"/>
      <c r="N227" s="159" t="s">
        <v>438</v>
      </c>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74"/>
      <c r="AY227" s="40"/>
      <c r="BA227" s="80">
        <f t="shared" si="39"/>
        <v>9</v>
      </c>
      <c r="BB227" s="80">
        <f t="shared" si="39"/>
        <v>3</v>
      </c>
      <c r="BC227" s="80">
        <f t="shared" si="39"/>
        <v>1</v>
      </c>
      <c r="BG227" s="563" t="str">
        <f t="shared" ca="1" si="30"/>
        <v/>
      </c>
      <c r="BH227" s="564" t="str">
        <f t="shared" ca="1" si="31"/>
        <v/>
      </c>
      <c r="BI227" s="564" t="str">
        <f t="shared" ca="1" si="32"/>
        <v/>
      </c>
      <c r="BJ227" s="564" t="str">
        <f t="shared" ca="1" si="33"/>
        <v/>
      </c>
      <c r="BK227" s="564" t="str">
        <f t="shared" ca="1" si="34"/>
        <v/>
      </c>
      <c r="BL227" s="565" t="str">
        <f t="shared" ca="1" si="35"/>
        <v/>
      </c>
      <c r="CB227" s="188"/>
      <c r="CC227" s="188"/>
      <c r="CD227" s="188"/>
      <c r="CE227" s="188"/>
      <c r="CF227" s="188"/>
      <c r="CG227" s="188"/>
      <c r="CH227" s="188"/>
      <c r="CI227" s="188"/>
      <c r="CJ227" s="188"/>
      <c r="CK227" s="188"/>
      <c r="CS227" s="188"/>
      <c r="CT227" s="188"/>
      <c r="CU227" s="188"/>
      <c r="DD227" s="188"/>
      <c r="DE227" s="188"/>
    </row>
    <row r="228" spans="1:111" s="226" customFormat="1" ht="15" customHeight="1">
      <c r="A228" s="1764" t="str">
        <f>BA227&amp;"."&amp;BB227&amp;"."&amp;BC227</f>
        <v>9.3.1</v>
      </c>
      <c r="B228" s="1765"/>
      <c r="C228" s="1765"/>
      <c r="D228" s="1765"/>
      <c r="E228" s="219" t="s">
        <v>254</v>
      </c>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40"/>
      <c r="BA228" s="80">
        <f t="shared" si="39"/>
        <v>9</v>
      </c>
      <c r="BB228" s="136">
        <f>BB227+1</f>
        <v>4</v>
      </c>
      <c r="BG228" s="563" t="str">
        <f t="shared" ca="1" si="30"/>
        <v/>
      </c>
      <c r="BH228" s="564" t="str">
        <f t="shared" ca="1" si="31"/>
        <v/>
      </c>
      <c r="BI228" s="564" t="str">
        <f t="shared" ca="1" si="32"/>
        <v/>
      </c>
      <c r="BJ228" s="564" t="str">
        <f t="shared" ca="1" si="33"/>
        <v/>
      </c>
      <c r="BK228" s="564" t="str">
        <f t="shared" ca="1" si="34"/>
        <v/>
      </c>
      <c r="BL228" s="565" t="str">
        <f t="shared" ca="1" si="35"/>
        <v/>
      </c>
      <c r="CB228" s="188"/>
      <c r="DC228" s="188"/>
      <c r="DD228" s="188"/>
      <c r="DE228" s="188"/>
    </row>
    <row r="229" spans="1:111" s="226" customFormat="1" ht="15" customHeight="1">
      <c r="A229" s="1764" t="str">
        <f>BA228&amp;"."&amp;BB228</f>
        <v>9.4</v>
      </c>
      <c r="B229" s="1765"/>
      <c r="C229" s="1765"/>
      <c r="D229" s="345" t="s">
        <v>163</v>
      </c>
      <c r="E229" s="219"/>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c r="AC229" s="345"/>
      <c r="AD229" s="345"/>
      <c r="AE229" s="345"/>
      <c r="AF229" s="345"/>
      <c r="AG229" s="345"/>
      <c r="AH229" s="345"/>
      <c r="AI229" s="345"/>
      <c r="AJ229" s="345"/>
      <c r="AK229" s="345"/>
      <c r="AL229" s="345"/>
      <c r="AM229" s="345"/>
      <c r="AN229" s="345"/>
      <c r="AO229" s="345"/>
      <c r="AP229" s="345"/>
      <c r="AQ229" s="345"/>
      <c r="AR229" s="345"/>
      <c r="AS229" s="345"/>
      <c r="AT229" s="345"/>
      <c r="AU229" s="345"/>
      <c r="AV229" s="345"/>
      <c r="AW229" s="345"/>
      <c r="AX229" s="345"/>
      <c r="AY229" s="156"/>
      <c r="BA229" s="80">
        <f t="shared" si="39"/>
        <v>9</v>
      </c>
      <c r="BB229" s="80">
        <f t="shared" si="39"/>
        <v>4</v>
      </c>
      <c r="BC229" s="136">
        <f>BC228+1</f>
        <v>1</v>
      </c>
      <c r="BG229" s="563" t="str">
        <f t="shared" ca="1" si="30"/>
        <v/>
      </c>
      <c r="BH229" s="564" t="str">
        <f t="shared" ca="1" si="31"/>
        <v/>
      </c>
      <c r="BI229" s="564" t="str">
        <f t="shared" ca="1" si="32"/>
        <v/>
      </c>
      <c r="BJ229" s="564" t="str">
        <f t="shared" ca="1" si="33"/>
        <v/>
      </c>
      <c r="BK229" s="564" t="str">
        <f t="shared" ca="1" si="34"/>
        <v/>
      </c>
      <c r="BL229" s="565" t="str">
        <f t="shared" ca="1" si="35"/>
        <v/>
      </c>
      <c r="CV229" s="188"/>
      <c r="CW229" s="188"/>
      <c r="CX229" s="188"/>
      <c r="CY229" s="188"/>
      <c r="CZ229" s="188"/>
      <c r="DA229" s="188"/>
      <c r="DB229" s="188"/>
      <c r="DC229" s="188"/>
    </row>
    <row r="230" spans="1:111" s="226" customFormat="1" ht="15" customHeight="1">
      <c r="A230" s="1764" t="str">
        <f>BA229&amp;"."&amp;BB229&amp;"."&amp;BC229</f>
        <v>9.4.1</v>
      </c>
      <c r="B230" s="1765"/>
      <c r="C230" s="1765"/>
      <c r="D230" s="1765"/>
      <c r="E230" s="219" t="s">
        <v>255</v>
      </c>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40"/>
      <c r="BA230" s="80">
        <f t="shared" si="39"/>
        <v>9</v>
      </c>
      <c r="BB230" s="80">
        <f t="shared" si="39"/>
        <v>4</v>
      </c>
      <c r="BC230" s="136">
        <f>BC229+1</f>
        <v>2</v>
      </c>
      <c r="BG230" s="563" t="str">
        <f t="shared" ca="1" si="30"/>
        <v/>
      </c>
      <c r="BH230" s="564" t="str">
        <f t="shared" ca="1" si="31"/>
        <v/>
      </c>
      <c r="BI230" s="564" t="str">
        <f t="shared" ca="1" si="32"/>
        <v/>
      </c>
      <c r="BJ230" s="564" t="str">
        <f t="shared" ca="1" si="33"/>
        <v/>
      </c>
      <c r="BK230" s="564" t="str">
        <f t="shared" ca="1" si="34"/>
        <v/>
      </c>
      <c r="BL230" s="565" t="str">
        <f t="shared" ca="1" si="35"/>
        <v/>
      </c>
      <c r="BR230" s="188"/>
      <c r="BS230" s="188"/>
      <c r="BT230" s="188"/>
      <c r="BU230" s="188"/>
      <c r="BV230" s="188"/>
      <c r="BW230" s="188"/>
      <c r="BX230" s="188"/>
      <c r="BY230" s="188"/>
      <c r="BZ230" s="188"/>
      <c r="CA230" s="188"/>
      <c r="CL230" s="188"/>
      <c r="CM230" s="188"/>
      <c r="CN230" s="188"/>
      <c r="CO230" s="188"/>
      <c r="CP230" s="188"/>
      <c r="CQ230" s="188"/>
      <c r="CR230" s="188"/>
      <c r="CV230" s="188"/>
      <c r="CW230" s="188"/>
      <c r="CX230" s="188"/>
      <c r="CY230" s="188"/>
      <c r="CZ230" s="188"/>
      <c r="DA230" s="188"/>
      <c r="DB230" s="188"/>
    </row>
    <row r="231" spans="1:111" s="226" customFormat="1" ht="15" customHeight="1">
      <c r="A231" s="1764" t="str">
        <f>BA230&amp;"."&amp;BB230&amp;"."&amp;BC230</f>
        <v>9.4.2</v>
      </c>
      <c r="B231" s="1765"/>
      <c r="C231" s="1765"/>
      <c r="D231" s="1765"/>
      <c r="E231" s="219" t="str">
        <f>"以下条件にて"&amp;$BH$1&amp;"を実施する。"</f>
        <v>以下条件にて「4. ログ出力処理」を実施する。</v>
      </c>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40"/>
      <c r="BA231" s="80">
        <f t="shared" si="39"/>
        <v>9</v>
      </c>
      <c r="BB231" s="80">
        <f t="shared" si="39"/>
        <v>4</v>
      </c>
      <c r="BC231" s="80">
        <f t="shared" si="39"/>
        <v>2</v>
      </c>
      <c r="BG231" s="563" t="str">
        <f t="shared" ca="1" si="30"/>
        <v/>
      </c>
      <c r="BH231" s="564" t="str">
        <f t="shared" ca="1" si="31"/>
        <v/>
      </c>
      <c r="BI231" s="564" t="str">
        <f t="shared" ca="1" si="32"/>
        <v/>
      </c>
      <c r="BJ231" s="564" t="str">
        <f t="shared" ca="1" si="33"/>
        <v/>
      </c>
      <c r="BK231" s="564" t="str">
        <f t="shared" ca="1" si="34"/>
        <v/>
      </c>
      <c r="BL231" s="565" t="str">
        <f t="shared" ca="1" si="35"/>
        <v/>
      </c>
      <c r="BR231" s="188"/>
      <c r="BS231" s="188"/>
      <c r="BT231" s="188"/>
      <c r="BU231" s="188"/>
      <c r="BV231" s="188"/>
      <c r="BW231" s="188"/>
      <c r="BX231" s="188"/>
      <c r="BY231" s="188"/>
      <c r="BZ231" s="188"/>
      <c r="CA231" s="188"/>
      <c r="CL231" s="188"/>
      <c r="CM231" s="188"/>
      <c r="CN231" s="188"/>
      <c r="CO231" s="188"/>
      <c r="CP231" s="188"/>
      <c r="CQ231" s="188"/>
      <c r="CR231" s="188"/>
    </row>
    <row r="232" spans="1:111" s="226" customFormat="1" ht="15" customHeight="1">
      <c r="A232" s="218"/>
      <c r="B232" s="219"/>
      <c r="C232" s="219"/>
      <c r="D232" s="219"/>
      <c r="E232" s="1781" t="s">
        <v>103</v>
      </c>
      <c r="F232" s="1782"/>
      <c r="G232" s="1782"/>
      <c r="H232" s="1782"/>
      <c r="I232" s="1782"/>
      <c r="J232" s="1782"/>
      <c r="K232" s="1782"/>
      <c r="L232" s="1783"/>
      <c r="M232" s="133" t="s">
        <v>179</v>
      </c>
      <c r="N232" s="341"/>
      <c r="O232" s="341"/>
      <c r="P232" s="341"/>
      <c r="Q232" s="341"/>
      <c r="R232" s="341"/>
      <c r="S232" s="341"/>
      <c r="T232" s="341"/>
      <c r="U232" s="341"/>
      <c r="V232" s="341"/>
      <c r="W232" s="341"/>
      <c r="X232" s="341"/>
      <c r="Y232" s="341"/>
      <c r="Z232" s="341"/>
      <c r="AA232" s="341"/>
      <c r="AB232" s="341"/>
      <c r="AC232" s="341"/>
      <c r="AD232" s="341"/>
      <c r="AE232" s="341"/>
      <c r="AF232" s="341"/>
      <c r="AG232" s="341"/>
      <c r="AH232" s="341"/>
      <c r="AI232" s="341"/>
      <c r="AJ232" s="341"/>
      <c r="AK232" s="341"/>
      <c r="AL232" s="341"/>
      <c r="AM232" s="341"/>
      <c r="AN232" s="341"/>
      <c r="AO232" s="341"/>
      <c r="AP232" s="341"/>
      <c r="AQ232" s="341"/>
      <c r="AR232" s="341"/>
      <c r="AS232" s="341"/>
      <c r="AT232" s="341"/>
      <c r="AU232" s="341"/>
      <c r="AV232" s="341"/>
      <c r="AW232" s="341"/>
      <c r="AX232" s="72"/>
      <c r="AY232" s="40"/>
      <c r="BA232" s="80">
        <f t="shared" si="39"/>
        <v>9</v>
      </c>
      <c r="BB232" s="80">
        <f t="shared" si="39"/>
        <v>4</v>
      </c>
      <c r="BC232" s="80">
        <f t="shared" si="39"/>
        <v>2</v>
      </c>
      <c r="BG232" s="563" t="str">
        <f t="shared" ca="1" si="30"/>
        <v/>
      </c>
      <c r="BH232" s="564" t="str">
        <f t="shared" ca="1" si="31"/>
        <v/>
      </c>
      <c r="BI232" s="564" t="str">
        <f t="shared" ca="1" si="32"/>
        <v/>
      </c>
      <c r="BJ232" s="564" t="str">
        <f t="shared" ca="1" si="33"/>
        <v/>
      </c>
      <c r="BK232" s="564" t="str">
        <f t="shared" ca="1" si="34"/>
        <v/>
      </c>
      <c r="BL232" s="565" t="str">
        <f t="shared" ca="1" si="35"/>
        <v/>
      </c>
      <c r="CL232" s="188"/>
      <c r="CM232" s="188"/>
      <c r="CN232" s="188"/>
      <c r="CO232" s="188"/>
      <c r="CP232" s="188"/>
      <c r="CQ232" s="188"/>
      <c r="CR232" s="188"/>
    </row>
    <row r="233" spans="1:111" s="226" customFormat="1" ht="15" customHeight="1">
      <c r="A233" s="218"/>
      <c r="B233" s="219"/>
      <c r="C233" s="219"/>
      <c r="D233" s="219"/>
      <c r="E233" s="1789" t="s">
        <v>104</v>
      </c>
      <c r="F233" s="1790"/>
      <c r="G233" s="1790"/>
      <c r="H233" s="1790"/>
      <c r="I233" s="1790"/>
      <c r="J233" s="1790"/>
      <c r="K233" s="1790"/>
      <c r="L233" s="1791"/>
      <c r="M233" s="134" t="s">
        <v>256</v>
      </c>
      <c r="N233" s="334"/>
      <c r="O233" s="334"/>
      <c r="P233" s="334"/>
      <c r="Q233" s="334"/>
      <c r="R233" s="334"/>
      <c r="S233" s="334"/>
      <c r="T233" s="334"/>
      <c r="U233" s="334"/>
      <c r="V233" s="334"/>
      <c r="W233" s="334"/>
      <c r="X233" s="334"/>
      <c r="Y233" s="334"/>
      <c r="Z233" s="334"/>
      <c r="AA233" s="334"/>
      <c r="AB233" s="334"/>
      <c r="AC233" s="334"/>
      <c r="AD233" s="334"/>
      <c r="AE233" s="334"/>
      <c r="AF233" s="334"/>
      <c r="AG233" s="334"/>
      <c r="AH233" s="334"/>
      <c r="AI233" s="334"/>
      <c r="AJ233" s="334"/>
      <c r="AK233" s="334"/>
      <c r="AL233" s="334"/>
      <c r="AM233" s="334"/>
      <c r="AN233" s="334"/>
      <c r="AO233" s="334"/>
      <c r="AP233" s="334"/>
      <c r="AQ233" s="334"/>
      <c r="AR233" s="334"/>
      <c r="AS233" s="334"/>
      <c r="AT233" s="334"/>
      <c r="AU233" s="334"/>
      <c r="AV233" s="334"/>
      <c r="AW233" s="334"/>
      <c r="AX233" s="73"/>
      <c r="AY233" s="40"/>
      <c r="BA233" s="80">
        <f t="shared" si="39"/>
        <v>9</v>
      </c>
      <c r="BB233" s="80">
        <f t="shared" si="39"/>
        <v>4</v>
      </c>
      <c r="BC233" s="80">
        <f t="shared" si="39"/>
        <v>2</v>
      </c>
      <c r="BG233" s="563" t="str">
        <f t="shared" ca="1" si="30"/>
        <v/>
      </c>
      <c r="BH233" s="564" t="str">
        <f t="shared" ca="1" si="31"/>
        <v/>
      </c>
      <c r="BI233" s="564" t="str">
        <f t="shared" ca="1" si="32"/>
        <v/>
      </c>
      <c r="BJ233" s="564" t="str">
        <f t="shared" ca="1" si="33"/>
        <v/>
      </c>
      <c r="BK233" s="564" t="str">
        <f t="shared" ca="1" si="34"/>
        <v/>
      </c>
      <c r="BL233" s="565" t="str">
        <f t="shared" ca="1" si="35"/>
        <v/>
      </c>
      <c r="CC233" s="188"/>
      <c r="CD233" s="188"/>
      <c r="CE233" s="188"/>
      <c r="CF233" s="188"/>
      <c r="CG233" s="188"/>
      <c r="CH233" s="188"/>
      <c r="CI233" s="188"/>
      <c r="CJ233" s="188"/>
      <c r="CK233" s="188"/>
      <c r="CL233" s="188"/>
      <c r="CM233" s="188"/>
      <c r="CN233" s="188"/>
      <c r="CO233" s="188"/>
      <c r="CP233" s="188"/>
      <c r="CQ233" s="188"/>
      <c r="CR233" s="188"/>
      <c r="CS233" s="188"/>
      <c r="CT233" s="188"/>
      <c r="CU233" s="188"/>
    </row>
    <row r="234" spans="1:111" s="188" customFormat="1" ht="15" customHeight="1">
      <c r="A234" s="218"/>
      <c r="B234" s="219"/>
      <c r="C234" s="219"/>
      <c r="D234" s="219"/>
      <c r="E234" s="1789" t="s">
        <v>105</v>
      </c>
      <c r="F234" s="1790"/>
      <c r="G234" s="1790"/>
      <c r="H234" s="1790"/>
      <c r="I234" s="1790"/>
      <c r="J234" s="1790"/>
      <c r="K234" s="1790"/>
      <c r="L234" s="1791"/>
      <c r="M234" s="333" t="s">
        <v>439</v>
      </c>
      <c r="N234" s="334"/>
      <c r="O234" s="334"/>
      <c r="P234" s="334"/>
      <c r="Q234" s="334"/>
      <c r="R234" s="334"/>
      <c r="S234" s="334"/>
      <c r="T234" s="334"/>
      <c r="U234" s="334"/>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334"/>
      <c r="AR234" s="334"/>
      <c r="AS234" s="334"/>
      <c r="AT234" s="334"/>
      <c r="AU234" s="334"/>
      <c r="AV234" s="334"/>
      <c r="AW234" s="334"/>
      <c r="AX234" s="73"/>
      <c r="AY234" s="40"/>
      <c r="AZ234" s="226"/>
      <c r="BA234" s="80">
        <f t="shared" si="39"/>
        <v>9</v>
      </c>
      <c r="BB234" s="80">
        <f t="shared" si="39"/>
        <v>4</v>
      </c>
      <c r="BC234" s="80">
        <f t="shared" si="39"/>
        <v>2</v>
      </c>
      <c r="BD234" s="226"/>
      <c r="BE234" s="226"/>
      <c r="BF234" s="226"/>
      <c r="BG234" s="563" t="str">
        <f t="shared" ca="1" si="30"/>
        <v/>
      </c>
      <c r="BH234" s="564" t="str">
        <f t="shared" ca="1" si="31"/>
        <v/>
      </c>
      <c r="BI234" s="564" t="str">
        <f t="shared" ca="1" si="32"/>
        <v/>
      </c>
      <c r="BJ234" s="564" t="str">
        <f t="shared" ca="1" si="33"/>
        <v/>
      </c>
      <c r="BK234" s="564" t="str">
        <f t="shared" ca="1" si="34"/>
        <v/>
      </c>
      <c r="BL234" s="565" t="str">
        <f t="shared" ca="1" si="35"/>
        <v/>
      </c>
      <c r="BR234" s="226"/>
      <c r="BS234" s="226"/>
      <c r="BT234" s="226"/>
      <c r="BU234" s="226"/>
      <c r="BV234" s="226"/>
      <c r="BW234" s="226"/>
      <c r="BX234" s="226"/>
      <c r="BY234" s="226"/>
      <c r="BZ234" s="226"/>
      <c r="CA234" s="226"/>
      <c r="CV234" s="226"/>
      <c r="CW234" s="226"/>
      <c r="CX234" s="226"/>
      <c r="CY234" s="226"/>
      <c r="CZ234" s="226"/>
      <c r="DA234" s="226"/>
      <c r="DB234" s="226"/>
      <c r="DC234" s="226"/>
      <c r="DF234" s="226"/>
      <c r="DG234" s="226"/>
    </row>
    <row r="235" spans="1:111" s="188" customFormat="1" ht="15" customHeight="1">
      <c r="A235" s="218"/>
      <c r="B235" s="219"/>
      <c r="C235" s="219"/>
      <c r="D235" s="219"/>
      <c r="E235" s="1778" t="s">
        <v>106</v>
      </c>
      <c r="F235" s="1779"/>
      <c r="G235" s="1779"/>
      <c r="H235" s="1779"/>
      <c r="I235" s="1779"/>
      <c r="J235" s="1779"/>
      <c r="K235" s="1779"/>
      <c r="L235" s="1780"/>
      <c r="M235" s="159" t="s">
        <v>438</v>
      </c>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74"/>
      <c r="AY235" s="40"/>
      <c r="BA235" s="193">
        <f>BA234+1</f>
        <v>10</v>
      </c>
      <c r="BB235" s="192"/>
      <c r="BC235" s="192"/>
      <c r="BG235" s="563" t="str">
        <f t="shared" ca="1" si="30"/>
        <v/>
      </c>
      <c r="BH235" s="564" t="str">
        <f t="shared" ca="1" si="31"/>
        <v/>
      </c>
      <c r="BI235" s="564" t="str">
        <f t="shared" ca="1" si="32"/>
        <v/>
      </c>
      <c r="BJ235" s="564" t="str">
        <f t="shared" ca="1" si="33"/>
        <v/>
      </c>
      <c r="BK235" s="564" t="str">
        <f t="shared" ca="1" si="34"/>
        <v/>
      </c>
      <c r="BL235" s="565" t="str">
        <f t="shared" ca="1" si="35"/>
        <v/>
      </c>
      <c r="BR235" s="226"/>
      <c r="BS235" s="226"/>
      <c r="BT235" s="226"/>
      <c r="BU235" s="226"/>
      <c r="BV235" s="226"/>
      <c r="BW235" s="226"/>
      <c r="BX235" s="226"/>
      <c r="BY235" s="226"/>
      <c r="BZ235" s="226"/>
      <c r="CA235" s="226"/>
      <c r="CV235" s="226"/>
      <c r="CW235" s="226"/>
      <c r="CX235" s="226"/>
      <c r="CY235" s="226"/>
      <c r="CZ235" s="226"/>
      <c r="DA235" s="226"/>
      <c r="DB235" s="226"/>
    </row>
    <row r="236" spans="1:111" s="226" customFormat="1" ht="15" customHeight="1">
      <c r="A236" s="1768" t="str">
        <f>BA235&amp;"."</f>
        <v>10.</v>
      </c>
      <c r="B236" s="1769"/>
      <c r="C236" s="318" t="s">
        <v>277</v>
      </c>
      <c r="D236" s="236"/>
      <c r="E236" s="236"/>
      <c r="F236" s="236"/>
      <c r="G236" s="236"/>
      <c r="H236" s="300"/>
      <c r="I236" s="236"/>
      <c r="J236" s="264"/>
      <c r="K236" s="264"/>
      <c r="L236" s="264"/>
      <c r="M236" s="264"/>
      <c r="N236" s="264"/>
      <c r="O236" s="264"/>
      <c r="P236" s="264"/>
      <c r="Q236" s="264"/>
      <c r="R236" s="264"/>
      <c r="S236" s="264"/>
      <c r="T236" s="264"/>
      <c r="U236" s="264"/>
      <c r="V236" s="264"/>
      <c r="W236" s="264"/>
      <c r="X236" s="264"/>
      <c r="Y236" s="264"/>
      <c r="Z236" s="264"/>
      <c r="AA236" s="264"/>
      <c r="AB236" s="264"/>
      <c r="AC236" s="264"/>
      <c r="AD236" s="264"/>
      <c r="AE236" s="264"/>
      <c r="AF236" s="264"/>
      <c r="AG236" s="264"/>
      <c r="AH236" s="264"/>
      <c r="AI236" s="264"/>
      <c r="AJ236" s="264"/>
      <c r="AK236" s="264"/>
      <c r="AL236" s="264"/>
      <c r="AM236" s="264"/>
      <c r="AN236" s="264"/>
      <c r="AO236" s="264"/>
      <c r="AP236" s="264"/>
      <c r="AQ236" s="264"/>
      <c r="AR236" s="264"/>
      <c r="AS236" s="264"/>
      <c r="AT236" s="264"/>
      <c r="AU236" s="264"/>
      <c r="AV236" s="264"/>
      <c r="AW236" s="264"/>
      <c r="AX236" s="264"/>
      <c r="AY236" s="191"/>
      <c r="BA236" s="80">
        <f>BA235</f>
        <v>10</v>
      </c>
      <c r="BB236" s="193">
        <f>BB235+1</f>
        <v>1</v>
      </c>
      <c r="BG236" s="563" t="str">
        <f t="shared" ca="1" si="30"/>
        <v/>
      </c>
      <c r="BH236" s="564" t="str">
        <f t="shared" ca="1" si="31"/>
        <v/>
      </c>
      <c r="BI236" s="564" t="str">
        <f t="shared" ca="1" si="32"/>
        <v/>
      </c>
      <c r="BJ236" s="564" t="str">
        <f t="shared" ca="1" si="33"/>
        <v/>
      </c>
      <c r="BK236" s="564" t="str">
        <f t="shared" ca="1" si="34"/>
        <v/>
      </c>
      <c r="BL236" s="565" t="str">
        <f t="shared" ca="1" si="35"/>
        <v/>
      </c>
      <c r="CB236" s="188"/>
      <c r="CC236" s="188"/>
      <c r="CD236" s="188"/>
      <c r="CE236" s="188"/>
      <c r="CF236" s="188"/>
      <c r="CG236" s="188"/>
      <c r="CH236" s="188"/>
      <c r="CI236" s="188"/>
      <c r="CJ236" s="188"/>
      <c r="CK236" s="188"/>
      <c r="CL236" s="188"/>
      <c r="CM236" s="188"/>
      <c r="CN236" s="188"/>
      <c r="CO236" s="188"/>
      <c r="CP236" s="188"/>
      <c r="CQ236" s="188"/>
      <c r="CR236" s="188"/>
      <c r="CS236" s="188"/>
      <c r="CT236" s="188"/>
      <c r="CU236" s="188"/>
      <c r="CV236" s="188"/>
      <c r="CW236" s="188"/>
      <c r="CX236" s="188"/>
      <c r="CY236" s="188"/>
      <c r="CZ236" s="188"/>
      <c r="DA236" s="188"/>
      <c r="DB236" s="188"/>
      <c r="DC236" s="188"/>
      <c r="DD236" s="188"/>
      <c r="DE236" s="188"/>
      <c r="DF236" s="188"/>
      <c r="DG236" s="188"/>
    </row>
    <row r="237" spans="1:111" s="226" customFormat="1" ht="15" customHeight="1">
      <c r="A237" s="1764" t="str">
        <f>BA236&amp;"."&amp;BB236</f>
        <v>10.1</v>
      </c>
      <c r="B237" s="1765"/>
      <c r="C237" s="1765"/>
      <c r="D237" s="219" t="str">
        <f>"以下条件にて"&amp;$BE$9&amp;"を実施する。"</f>
        <v>以下条件にてを実施する。</v>
      </c>
      <c r="E237" s="219"/>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c r="AC237" s="345"/>
      <c r="AD237" s="345"/>
      <c r="AE237" s="345"/>
      <c r="AF237" s="345"/>
      <c r="AG237" s="345"/>
      <c r="AH237" s="345"/>
      <c r="AI237" s="345"/>
      <c r="AJ237" s="345"/>
      <c r="AK237" s="345"/>
      <c r="AL237" s="345"/>
      <c r="AM237" s="345"/>
      <c r="AN237" s="345"/>
      <c r="AO237" s="345"/>
      <c r="AP237" s="345"/>
      <c r="AQ237" s="345"/>
      <c r="AR237" s="345"/>
      <c r="AS237" s="345"/>
      <c r="AT237" s="345"/>
      <c r="AU237" s="345"/>
      <c r="AV237" s="345"/>
      <c r="AW237" s="345"/>
      <c r="AX237" s="345"/>
      <c r="AY237" s="156"/>
      <c r="BA237" s="80">
        <f t="shared" si="39"/>
        <v>10</v>
      </c>
      <c r="BB237" s="80">
        <f t="shared" si="39"/>
        <v>1</v>
      </c>
      <c r="BG237" s="563" t="str">
        <f t="shared" ca="1" si="30"/>
        <v/>
      </c>
      <c r="BH237" s="564" t="str">
        <f t="shared" ca="1" si="31"/>
        <v/>
      </c>
      <c r="BI237" s="564" t="str">
        <f t="shared" ca="1" si="32"/>
        <v/>
      </c>
      <c r="BJ237" s="564" t="str">
        <f t="shared" ca="1" si="33"/>
        <v/>
      </c>
      <c r="BK237" s="564" t="str">
        <f t="shared" ca="1" si="34"/>
        <v/>
      </c>
      <c r="BL237" s="565" t="str">
        <f t="shared" ca="1" si="35"/>
        <v/>
      </c>
      <c r="BR237" s="188"/>
      <c r="BS237" s="188"/>
      <c r="BT237" s="188"/>
      <c r="BU237" s="188"/>
      <c r="BV237" s="188"/>
      <c r="BW237" s="188"/>
      <c r="BX237" s="188"/>
      <c r="BY237" s="188"/>
      <c r="BZ237" s="188"/>
      <c r="CA237" s="188"/>
      <c r="CB237" s="188"/>
      <c r="CC237" s="188"/>
      <c r="CD237" s="188"/>
      <c r="CE237" s="188"/>
      <c r="CF237" s="188"/>
      <c r="CG237" s="188"/>
      <c r="CH237" s="188"/>
      <c r="CI237" s="188"/>
      <c r="CJ237" s="188"/>
      <c r="CK237" s="188"/>
      <c r="CL237" s="188"/>
      <c r="CM237" s="188"/>
      <c r="CN237" s="188"/>
      <c r="CO237" s="188"/>
      <c r="CP237" s="188"/>
      <c r="CQ237" s="188"/>
      <c r="CR237" s="188"/>
      <c r="CS237" s="188"/>
      <c r="CT237" s="188"/>
      <c r="CU237" s="188"/>
      <c r="CV237" s="188"/>
      <c r="CW237" s="188"/>
      <c r="CX237" s="188"/>
      <c r="CY237" s="188"/>
      <c r="CZ237" s="188"/>
      <c r="DA237" s="188"/>
      <c r="DB237" s="188"/>
      <c r="DC237" s="188"/>
      <c r="DD237" s="188"/>
      <c r="DE237" s="188"/>
    </row>
    <row r="238" spans="1:111" s="226" customFormat="1" ht="15" customHeight="1">
      <c r="A238" s="218"/>
      <c r="B238" s="219"/>
      <c r="C238" s="219"/>
      <c r="D238" s="219"/>
      <c r="E238" s="1781" t="s">
        <v>103</v>
      </c>
      <c r="F238" s="1782"/>
      <c r="G238" s="1782"/>
      <c r="H238" s="1782"/>
      <c r="I238" s="1782"/>
      <c r="J238" s="1782"/>
      <c r="K238" s="1782"/>
      <c r="L238" s="1783"/>
      <c r="M238" s="133" t="s">
        <v>166</v>
      </c>
      <c r="N238" s="341"/>
      <c r="O238" s="341"/>
      <c r="P238" s="341"/>
      <c r="Q238" s="341"/>
      <c r="R238" s="341"/>
      <c r="S238" s="341"/>
      <c r="T238" s="341"/>
      <c r="U238" s="341"/>
      <c r="V238" s="341"/>
      <c r="W238" s="341"/>
      <c r="X238" s="341"/>
      <c r="Y238" s="341"/>
      <c r="Z238" s="341"/>
      <c r="AA238" s="341"/>
      <c r="AB238" s="341"/>
      <c r="AC238" s="341"/>
      <c r="AD238" s="341"/>
      <c r="AE238" s="341"/>
      <c r="AF238" s="341"/>
      <c r="AG238" s="341"/>
      <c r="AH238" s="341"/>
      <c r="AI238" s="341"/>
      <c r="AJ238" s="341"/>
      <c r="AK238" s="341"/>
      <c r="AL238" s="341"/>
      <c r="AM238" s="341"/>
      <c r="AN238" s="341"/>
      <c r="AO238" s="341"/>
      <c r="AP238" s="341"/>
      <c r="AQ238" s="341"/>
      <c r="AR238" s="341"/>
      <c r="AS238" s="341"/>
      <c r="AT238" s="341"/>
      <c r="AU238" s="341"/>
      <c r="AV238" s="341"/>
      <c r="AW238" s="341"/>
      <c r="AX238" s="72"/>
      <c r="AY238" s="40"/>
      <c r="BA238" s="80">
        <f t="shared" si="39"/>
        <v>10</v>
      </c>
      <c r="BB238" s="80">
        <f t="shared" si="39"/>
        <v>1</v>
      </c>
      <c r="BG238" s="563" t="str">
        <f t="shared" ca="1" si="30"/>
        <v/>
      </c>
      <c r="BH238" s="564" t="str">
        <f t="shared" ca="1" si="31"/>
        <v/>
      </c>
      <c r="BI238" s="564" t="str">
        <f t="shared" ca="1" si="32"/>
        <v/>
      </c>
      <c r="BJ238" s="564" t="str">
        <f t="shared" ca="1" si="33"/>
        <v/>
      </c>
      <c r="BK238" s="564" t="str">
        <f t="shared" ca="1" si="34"/>
        <v/>
      </c>
      <c r="BL238" s="565" t="str">
        <f t="shared" ca="1" si="35"/>
        <v/>
      </c>
      <c r="BR238" s="188"/>
      <c r="BS238" s="188"/>
      <c r="BT238" s="188"/>
      <c r="BU238" s="188"/>
      <c r="BV238" s="188"/>
      <c r="BW238" s="188"/>
      <c r="BX238" s="188"/>
      <c r="BY238" s="188"/>
      <c r="BZ238" s="188"/>
      <c r="CA238" s="188"/>
      <c r="CB238" s="188"/>
      <c r="CC238" s="188"/>
      <c r="CD238" s="188"/>
      <c r="CE238" s="188"/>
      <c r="CF238" s="188"/>
      <c r="CG238" s="188"/>
      <c r="CH238" s="188"/>
      <c r="CI238" s="188"/>
      <c r="CJ238" s="188"/>
      <c r="CK238" s="188"/>
      <c r="CL238" s="188"/>
      <c r="CM238" s="188"/>
      <c r="CN238" s="188"/>
      <c r="CO238" s="188"/>
      <c r="CP238" s="188"/>
      <c r="CQ238" s="188"/>
      <c r="CR238" s="188"/>
      <c r="CS238" s="188"/>
      <c r="CT238" s="188"/>
      <c r="CU238" s="188"/>
      <c r="CV238" s="188"/>
      <c r="CW238" s="188"/>
      <c r="CX238" s="188"/>
      <c r="CY238" s="188"/>
      <c r="CZ238" s="188"/>
      <c r="DA238" s="188"/>
      <c r="DB238" s="188"/>
      <c r="DC238" s="188"/>
      <c r="DD238" s="188"/>
      <c r="DE238" s="188"/>
    </row>
    <row r="239" spans="1:111" s="226" customFormat="1" ht="15" customHeight="1">
      <c r="A239" s="218"/>
      <c r="B239" s="219"/>
      <c r="C239" s="219"/>
      <c r="D239" s="219"/>
      <c r="E239" s="1789" t="s">
        <v>104</v>
      </c>
      <c r="F239" s="1790"/>
      <c r="G239" s="1790"/>
      <c r="H239" s="1790"/>
      <c r="I239" s="1790"/>
      <c r="J239" s="1790"/>
      <c r="K239" s="1790"/>
      <c r="L239" s="1791"/>
      <c r="M239" s="134" t="s">
        <v>391</v>
      </c>
      <c r="N239" s="334"/>
      <c r="O239" s="334"/>
      <c r="P239" s="334"/>
      <c r="Q239" s="334"/>
      <c r="R239" s="334"/>
      <c r="S239" s="334"/>
      <c r="T239" s="334"/>
      <c r="U239" s="334"/>
      <c r="V239" s="334"/>
      <c r="W239" s="334"/>
      <c r="X239" s="334"/>
      <c r="Y239" s="334"/>
      <c r="Z239" s="334"/>
      <c r="AA239" s="334"/>
      <c r="AB239" s="334"/>
      <c r="AC239" s="334"/>
      <c r="AD239" s="334"/>
      <c r="AE239" s="334"/>
      <c r="AF239" s="334"/>
      <c r="AG239" s="334"/>
      <c r="AH239" s="334"/>
      <c r="AI239" s="334"/>
      <c r="AJ239" s="334"/>
      <c r="AK239" s="334"/>
      <c r="AL239" s="334"/>
      <c r="AM239" s="334"/>
      <c r="AN239" s="334"/>
      <c r="AO239" s="334"/>
      <c r="AP239" s="334"/>
      <c r="AQ239" s="334"/>
      <c r="AR239" s="334"/>
      <c r="AS239" s="334"/>
      <c r="AT239" s="334"/>
      <c r="AU239" s="334"/>
      <c r="AV239" s="334"/>
      <c r="AW239" s="334"/>
      <c r="AX239" s="73"/>
      <c r="AY239" s="40"/>
      <c r="BA239" s="80">
        <f t="shared" si="39"/>
        <v>10</v>
      </c>
      <c r="BB239" s="80">
        <f t="shared" si="39"/>
        <v>1</v>
      </c>
      <c r="BG239" s="563" t="str">
        <f t="shared" ref="BG239:BG302" ca="1" si="40">IF(BA239&lt;&gt;"",IF(MID(_xlfn.FORMULATEXT(BA239),SEARCH("[",_xlfn.FORMULATEXT(BA239))+1,SEARCH("]",_xlfn.FORMULATEXT(BA239))-(SEARCH("[",_xlfn.FORMULATEXT(BA239))+1))="-1","",1),"")</f>
        <v/>
      </c>
      <c r="BH239" s="564" t="str">
        <f t="shared" ref="BH239:BH302" ca="1" si="41">IF(BB239&lt;&gt;"",IF(MID(_xlfn.FORMULATEXT(BB239),SEARCH("[",_xlfn.FORMULATEXT(BB239))+1,SEARCH("]",_xlfn.FORMULATEXT(BB239))-(SEARCH("[",_xlfn.FORMULATEXT(BB239))+1))="-1","",1),"")</f>
        <v/>
      </c>
      <c r="BI239" s="564" t="str">
        <f t="shared" ref="BI239:BI302" ca="1" si="42">IF(BC239&lt;&gt;"",IF(MID(_xlfn.FORMULATEXT(BC239),SEARCH("[",_xlfn.FORMULATEXT(BC239))+1,SEARCH("]",_xlfn.FORMULATEXT(BC239))-(SEARCH("[",_xlfn.FORMULATEXT(BC239))+1))="-1","",1),"")</f>
        <v/>
      </c>
      <c r="BJ239" s="564" t="str">
        <f t="shared" ref="BJ239:BJ302" ca="1" si="43">IF(BD239&lt;&gt;"",IF(MID(_xlfn.FORMULATEXT(BD239),SEARCH("[",_xlfn.FORMULATEXT(BD239))+1,SEARCH("]",_xlfn.FORMULATEXT(BD239))-(SEARCH("[",_xlfn.FORMULATEXT(BD239))+1))="-1","",1),"")</f>
        <v/>
      </c>
      <c r="BK239" s="564" t="str">
        <f t="shared" ref="BK239:BK302" ca="1" si="44">IF(BE239&lt;&gt;"",IF(MID(_xlfn.FORMULATEXT(BE239),SEARCH("[",_xlfn.FORMULATEXT(BE239))+1,SEARCH("]",_xlfn.FORMULATEXT(BE239))-(SEARCH("[",_xlfn.FORMULATEXT(BE239))+1))="-1","",1),"")</f>
        <v/>
      </c>
      <c r="BL239" s="565" t="str">
        <f t="shared" ref="BL239:BL302" ca="1" si="45">IF(BF239&lt;&gt;"",IF(MID(_xlfn.FORMULATEXT(BF239),SEARCH("[",_xlfn.FORMULATEXT(BF239))+1,SEARCH("]",_xlfn.FORMULATEXT(BF239))-(SEARCH("[",_xlfn.FORMULATEXT(BF239))+1))="-1","",1),"")</f>
        <v/>
      </c>
      <c r="BR239" s="188"/>
      <c r="BS239" s="188"/>
      <c r="BT239" s="188"/>
      <c r="BU239" s="188"/>
      <c r="BV239" s="188"/>
      <c r="BW239" s="188"/>
      <c r="BX239" s="188"/>
      <c r="BY239" s="188"/>
      <c r="BZ239" s="188"/>
      <c r="CA239" s="188"/>
      <c r="CB239" s="188"/>
      <c r="CC239" s="188"/>
      <c r="CD239" s="188"/>
      <c r="CE239" s="188"/>
      <c r="CF239" s="188"/>
      <c r="CG239" s="188"/>
      <c r="CH239" s="188"/>
      <c r="CI239" s="188"/>
      <c r="CJ239" s="188"/>
      <c r="CK239" s="188"/>
      <c r="CL239" s="188"/>
      <c r="CM239" s="188"/>
      <c r="CN239" s="188"/>
      <c r="CO239" s="188"/>
      <c r="CP239" s="188"/>
      <c r="CQ239" s="188"/>
      <c r="CR239" s="188"/>
      <c r="CS239" s="188"/>
      <c r="CT239" s="188"/>
      <c r="CU239" s="188"/>
      <c r="CV239" s="188"/>
      <c r="CW239" s="188"/>
      <c r="CX239" s="188"/>
      <c r="CY239" s="188"/>
      <c r="CZ239" s="188"/>
      <c r="DA239" s="188"/>
      <c r="DB239" s="188"/>
      <c r="DC239" s="188"/>
      <c r="DD239" s="188"/>
      <c r="DE239" s="188"/>
    </row>
    <row r="240" spans="1:111" s="226" customFormat="1" ht="15" customHeight="1">
      <c r="A240" s="218"/>
      <c r="B240" s="219"/>
      <c r="C240" s="219"/>
      <c r="D240" s="219"/>
      <c r="E240" s="1789" t="s">
        <v>105</v>
      </c>
      <c r="F240" s="1790"/>
      <c r="G240" s="1790"/>
      <c r="H240" s="1790"/>
      <c r="I240" s="1790"/>
      <c r="J240" s="1790"/>
      <c r="K240" s="1790"/>
      <c r="L240" s="1791"/>
      <c r="M240" s="333" t="s">
        <v>440</v>
      </c>
      <c r="N240" s="334"/>
      <c r="O240" s="334"/>
      <c r="P240" s="334"/>
      <c r="Q240" s="334"/>
      <c r="R240" s="334"/>
      <c r="S240" s="334"/>
      <c r="T240" s="334"/>
      <c r="U240" s="334"/>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334"/>
      <c r="AR240" s="334"/>
      <c r="AS240" s="334"/>
      <c r="AT240" s="334"/>
      <c r="AU240" s="334"/>
      <c r="AV240" s="334"/>
      <c r="AW240" s="334"/>
      <c r="AX240" s="73"/>
      <c r="AY240" s="40"/>
      <c r="BA240" s="80">
        <f t="shared" si="39"/>
        <v>10</v>
      </c>
      <c r="BB240" s="80">
        <f t="shared" si="39"/>
        <v>1</v>
      </c>
      <c r="BG240" s="563" t="str">
        <f t="shared" ca="1" si="40"/>
        <v/>
      </c>
      <c r="BH240" s="564" t="str">
        <f t="shared" ca="1" si="41"/>
        <v/>
      </c>
      <c r="BI240" s="564" t="str">
        <f t="shared" ca="1" si="42"/>
        <v/>
      </c>
      <c r="BJ240" s="564" t="str">
        <f t="shared" ca="1" si="43"/>
        <v/>
      </c>
      <c r="BK240" s="564" t="str">
        <f t="shared" ca="1" si="44"/>
        <v/>
      </c>
      <c r="BL240" s="565" t="str">
        <f t="shared" ca="1" si="45"/>
        <v/>
      </c>
      <c r="BR240" s="188"/>
      <c r="BS240" s="188"/>
      <c r="BT240" s="188"/>
      <c r="BU240" s="188"/>
      <c r="BV240" s="188"/>
      <c r="BW240" s="188"/>
      <c r="BX240" s="188"/>
      <c r="BY240" s="188"/>
      <c r="BZ240" s="188"/>
      <c r="CA240" s="188"/>
      <c r="CB240" s="188"/>
      <c r="CC240" s="188"/>
      <c r="CD240" s="188"/>
      <c r="CE240" s="188"/>
      <c r="CF240" s="188"/>
      <c r="CG240" s="188"/>
      <c r="CH240" s="188"/>
      <c r="CI240" s="188"/>
      <c r="CJ240" s="188"/>
      <c r="CK240" s="188"/>
      <c r="CL240" s="188"/>
      <c r="CM240" s="188"/>
      <c r="CN240" s="188"/>
      <c r="CO240" s="188"/>
      <c r="CP240" s="188"/>
      <c r="CQ240" s="188"/>
      <c r="CR240" s="188"/>
      <c r="CS240" s="188"/>
      <c r="CT240" s="188"/>
      <c r="CU240" s="188"/>
      <c r="CV240" s="188"/>
      <c r="CW240" s="188"/>
      <c r="CX240" s="188"/>
      <c r="CY240" s="188"/>
      <c r="CZ240" s="188"/>
      <c r="DA240" s="188"/>
      <c r="DB240" s="188"/>
      <c r="DC240" s="188"/>
      <c r="DD240" s="188"/>
      <c r="DE240" s="188"/>
    </row>
    <row r="241" spans="1:111" s="188" customFormat="1" ht="15" customHeight="1">
      <c r="A241" s="218"/>
      <c r="B241" s="219"/>
      <c r="C241" s="219"/>
      <c r="D241" s="219"/>
      <c r="E241" s="1778" t="s">
        <v>106</v>
      </c>
      <c r="F241" s="1779"/>
      <c r="G241" s="1779"/>
      <c r="H241" s="1779"/>
      <c r="I241" s="1779"/>
      <c r="J241" s="1779"/>
      <c r="K241" s="1779"/>
      <c r="L241" s="1780"/>
      <c r="M241" s="159" t="s">
        <v>438</v>
      </c>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74"/>
      <c r="AY241" s="40"/>
      <c r="BA241" s="80">
        <f t="shared" si="39"/>
        <v>10</v>
      </c>
      <c r="BB241" s="193">
        <f>BB240+1</f>
        <v>2</v>
      </c>
      <c r="BC241" s="226"/>
      <c r="BD241" s="192"/>
      <c r="BG241" s="563" t="str">
        <f t="shared" ca="1" si="40"/>
        <v/>
      </c>
      <c r="BH241" s="564" t="str">
        <f t="shared" ca="1" si="41"/>
        <v/>
      </c>
      <c r="BI241" s="564" t="str">
        <f t="shared" ca="1" si="42"/>
        <v/>
      </c>
      <c r="BJ241" s="564" t="str">
        <f t="shared" ca="1" si="43"/>
        <v/>
      </c>
      <c r="BK241" s="564" t="str">
        <f t="shared" ca="1" si="44"/>
        <v/>
      </c>
      <c r="BL241" s="565" t="str">
        <f t="shared" ca="1" si="45"/>
        <v/>
      </c>
      <c r="DF241" s="226"/>
      <c r="DG241" s="226"/>
    </row>
    <row r="242" spans="1:111" s="188" customFormat="1" ht="15" customHeight="1">
      <c r="A242" s="1764" t="str">
        <f>BA241&amp;"."&amp;BB241</f>
        <v>10.2</v>
      </c>
      <c r="B242" s="1765"/>
      <c r="C242" s="1765"/>
      <c r="D242" s="264" t="s">
        <v>161</v>
      </c>
      <c r="E242" s="236"/>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c r="AB242" s="264"/>
      <c r="AC242" s="264"/>
      <c r="AD242" s="264"/>
      <c r="AE242" s="264"/>
      <c r="AF242" s="264"/>
      <c r="AG242" s="264"/>
      <c r="AH242" s="264"/>
      <c r="AI242" s="264"/>
      <c r="AJ242" s="264"/>
      <c r="AK242" s="264"/>
      <c r="AL242" s="264"/>
      <c r="AM242" s="264"/>
      <c r="AN242" s="264"/>
      <c r="AO242" s="264"/>
      <c r="AP242" s="264"/>
      <c r="AQ242" s="264"/>
      <c r="AR242" s="264"/>
      <c r="AS242" s="264"/>
      <c r="AT242" s="264"/>
      <c r="AU242" s="264"/>
      <c r="AV242" s="264"/>
      <c r="AW242" s="264"/>
      <c r="AX242" s="264"/>
      <c r="AY242" s="191"/>
      <c r="BA242" s="192">
        <f t="shared" ref="BA242:BC257" si="46">BA241</f>
        <v>10</v>
      </c>
      <c r="BB242" s="193">
        <f>BB241+1</f>
        <v>3</v>
      </c>
      <c r="BC242" s="226"/>
      <c r="BD242" s="192"/>
      <c r="BG242" s="563" t="str">
        <f t="shared" ca="1" si="40"/>
        <v/>
      </c>
      <c r="BH242" s="564" t="str">
        <f t="shared" ca="1" si="41"/>
        <v/>
      </c>
      <c r="BI242" s="564" t="str">
        <f t="shared" ca="1" si="42"/>
        <v/>
      </c>
      <c r="BJ242" s="564" t="str">
        <f t="shared" ca="1" si="43"/>
        <v/>
      </c>
      <c r="BK242" s="564" t="str">
        <f t="shared" ca="1" si="44"/>
        <v/>
      </c>
      <c r="BL242" s="565" t="str">
        <f t="shared" ca="1" si="45"/>
        <v/>
      </c>
    </row>
    <row r="243" spans="1:111" s="188" customFormat="1" ht="15" customHeight="1">
      <c r="A243" s="1764" t="str">
        <f>BA242&amp;"."&amp;BB242</f>
        <v>10.3</v>
      </c>
      <c r="B243" s="1765"/>
      <c r="C243" s="1765"/>
      <c r="D243" s="264" t="s">
        <v>157</v>
      </c>
      <c r="E243" s="236"/>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c r="AB243" s="264"/>
      <c r="AC243" s="264"/>
      <c r="AD243" s="264"/>
      <c r="AE243" s="264"/>
      <c r="AF243" s="264"/>
      <c r="AG243" s="264"/>
      <c r="AH243" s="264"/>
      <c r="AI243" s="264"/>
      <c r="AJ243" s="264"/>
      <c r="AK243" s="264"/>
      <c r="AL243" s="264"/>
      <c r="AM243" s="264"/>
      <c r="AN243" s="264"/>
      <c r="AO243" s="264"/>
      <c r="AP243" s="264"/>
      <c r="AQ243" s="264"/>
      <c r="AR243" s="264"/>
      <c r="AS243" s="264"/>
      <c r="AT243" s="264"/>
      <c r="AU243" s="264"/>
      <c r="AV243" s="264"/>
      <c r="AW243" s="264"/>
      <c r="AX243" s="264"/>
      <c r="AY243" s="191"/>
      <c r="BA243" s="192">
        <f t="shared" si="46"/>
        <v>10</v>
      </c>
      <c r="BB243" s="192">
        <f t="shared" si="46"/>
        <v>3</v>
      </c>
      <c r="BC243" s="193">
        <f>BC242+1</f>
        <v>1</v>
      </c>
      <c r="BD243" s="192"/>
      <c r="BG243" s="563" t="str">
        <f t="shared" ca="1" si="40"/>
        <v/>
      </c>
      <c r="BH243" s="564" t="str">
        <f t="shared" ca="1" si="41"/>
        <v/>
      </c>
      <c r="BI243" s="564" t="str">
        <f t="shared" ca="1" si="42"/>
        <v/>
      </c>
      <c r="BJ243" s="564" t="str">
        <f t="shared" ca="1" si="43"/>
        <v/>
      </c>
      <c r="BK243" s="564" t="str">
        <f t="shared" ca="1" si="44"/>
        <v/>
      </c>
      <c r="BL243" s="565" t="str">
        <f t="shared" ca="1" si="45"/>
        <v/>
      </c>
    </row>
    <row r="244" spans="1:111" s="188" customFormat="1" ht="15" customHeight="1">
      <c r="A244" s="1764" t="str">
        <f>BA243&amp;"."&amp;BB243&amp;"."&amp;BC243</f>
        <v>10.3.1</v>
      </c>
      <c r="B244" s="1765"/>
      <c r="C244" s="1765"/>
      <c r="D244" s="1765"/>
      <c r="E244" s="236" t="s">
        <v>180</v>
      </c>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c r="AB244" s="236"/>
      <c r="AC244" s="236"/>
      <c r="AD244" s="236"/>
      <c r="AE244" s="236"/>
      <c r="AF244" s="236"/>
      <c r="AG244" s="236"/>
      <c r="AH244" s="236"/>
      <c r="AI244" s="236"/>
      <c r="AJ244" s="236"/>
      <c r="AK244" s="236"/>
      <c r="AL244" s="236"/>
      <c r="AM244" s="236"/>
      <c r="AN244" s="236"/>
      <c r="AO244" s="236"/>
      <c r="AP244" s="236"/>
      <c r="AQ244" s="236"/>
      <c r="AR244" s="236"/>
      <c r="AS244" s="236"/>
      <c r="AT244" s="236"/>
      <c r="AU244" s="236"/>
      <c r="AV244" s="236"/>
      <c r="AW244" s="236"/>
      <c r="AX244" s="236"/>
      <c r="AY244" s="195"/>
      <c r="BA244" s="192">
        <f t="shared" si="46"/>
        <v>10</v>
      </c>
      <c r="BB244" s="192">
        <f t="shared" si="46"/>
        <v>3</v>
      </c>
      <c r="BC244" s="192">
        <f t="shared" si="46"/>
        <v>1</v>
      </c>
      <c r="BD244" s="192"/>
      <c r="BG244" s="563" t="str">
        <f t="shared" ca="1" si="40"/>
        <v/>
      </c>
      <c r="BH244" s="564" t="str">
        <f t="shared" ca="1" si="41"/>
        <v/>
      </c>
      <c r="BI244" s="564" t="str">
        <f t="shared" ca="1" si="42"/>
        <v/>
      </c>
      <c r="BJ244" s="564" t="str">
        <f t="shared" ca="1" si="43"/>
        <v/>
      </c>
      <c r="BK244" s="564" t="str">
        <f t="shared" ca="1" si="44"/>
        <v/>
      </c>
      <c r="BL244" s="565" t="str">
        <f t="shared" ca="1" si="45"/>
        <v/>
      </c>
    </row>
    <row r="245" spans="1:111" s="188" customFormat="1" ht="15" customHeight="1">
      <c r="A245" s="194"/>
      <c r="B245" s="236"/>
      <c r="C245" s="236"/>
      <c r="D245" s="236"/>
      <c r="E245" s="1850" t="s">
        <v>150</v>
      </c>
      <c r="F245" s="1851"/>
      <c r="G245" s="1851"/>
      <c r="H245" s="1851"/>
      <c r="I245" s="1851"/>
      <c r="J245" s="1851"/>
      <c r="K245" s="1851"/>
      <c r="L245" s="1852"/>
      <c r="M245" s="197" t="s">
        <v>153</v>
      </c>
      <c r="N245" s="197"/>
      <c r="O245" s="197"/>
      <c r="P245" s="197"/>
      <c r="Q245" s="197"/>
      <c r="R245" s="197"/>
      <c r="S245" s="197"/>
      <c r="T245" s="197"/>
      <c r="U245" s="197"/>
      <c r="V245" s="197"/>
      <c r="W245" s="197"/>
      <c r="X245" s="197"/>
      <c r="Y245" s="197"/>
      <c r="Z245" s="197"/>
      <c r="AA245" s="197"/>
      <c r="AB245" s="197"/>
      <c r="AC245" s="197"/>
      <c r="AD245" s="197"/>
      <c r="AE245" s="197"/>
      <c r="AF245" s="197"/>
      <c r="AG245" s="197"/>
      <c r="AH245" s="197"/>
      <c r="AI245" s="197"/>
      <c r="AJ245" s="197"/>
      <c r="AK245" s="197"/>
      <c r="AL245" s="197"/>
      <c r="AM245" s="197"/>
      <c r="AN245" s="197"/>
      <c r="AO245" s="197"/>
      <c r="AP245" s="197"/>
      <c r="AQ245" s="197"/>
      <c r="AR245" s="197"/>
      <c r="AS245" s="197"/>
      <c r="AT245" s="197"/>
      <c r="AU245" s="197"/>
      <c r="AV245" s="197"/>
      <c r="AW245" s="197"/>
      <c r="AX245" s="198"/>
      <c r="AY245" s="195"/>
      <c r="BA245" s="192">
        <f t="shared" si="46"/>
        <v>10</v>
      </c>
      <c r="BB245" s="192">
        <f t="shared" si="46"/>
        <v>3</v>
      </c>
      <c r="BC245" s="192">
        <f t="shared" si="46"/>
        <v>1</v>
      </c>
      <c r="BD245" s="192"/>
      <c r="BG245" s="563" t="str">
        <f t="shared" ca="1" si="40"/>
        <v/>
      </c>
      <c r="BH245" s="564" t="str">
        <f t="shared" ca="1" si="41"/>
        <v/>
      </c>
      <c r="BI245" s="564" t="str">
        <f t="shared" ca="1" si="42"/>
        <v/>
      </c>
      <c r="BJ245" s="564" t="str">
        <f t="shared" ca="1" si="43"/>
        <v/>
      </c>
      <c r="BK245" s="564" t="str">
        <f t="shared" ca="1" si="44"/>
        <v/>
      </c>
      <c r="BL245" s="565" t="str">
        <f t="shared" ca="1" si="45"/>
        <v/>
      </c>
    </row>
    <row r="246" spans="1:111" s="188" customFormat="1" ht="15" customHeight="1">
      <c r="A246" s="194"/>
      <c r="B246" s="236"/>
      <c r="C246" s="236"/>
      <c r="D246" s="236"/>
      <c r="E246" s="1856" t="s">
        <v>151</v>
      </c>
      <c r="F246" s="1857"/>
      <c r="G246" s="1857"/>
      <c r="H246" s="1857"/>
      <c r="I246" s="1857"/>
      <c r="J246" s="1857"/>
      <c r="K246" s="1857"/>
      <c r="L246" s="1858"/>
      <c r="M246" s="199" t="s">
        <v>288</v>
      </c>
      <c r="N246" s="199"/>
      <c r="O246" s="199"/>
      <c r="P246" s="199"/>
      <c r="Q246" s="199"/>
      <c r="R246" s="199"/>
      <c r="S246" s="199"/>
      <c r="T246" s="199"/>
      <c r="U246" s="199"/>
      <c r="V246" s="199"/>
      <c r="W246" s="199"/>
      <c r="X246" s="199"/>
      <c r="Y246" s="199"/>
      <c r="Z246" s="199"/>
      <c r="AA246" s="199"/>
      <c r="AB246" s="199"/>
      <c r="AC246" s="199"/>
      <c r="AD246" s="199"/>
      <c r="AE246" s="199"/>
      <c r="AF246" s="199"/>
      <c r="AG246" s="199"/>
      <c r="AH246" s="199"/>
      <c r="AI246" s="199"/>
      <c r="AJ246" s="199"/>
      <c r="AK246" s="199"/>
      <c r="AL246" s="199"/>
      <c r="AM246" s="199"/>
      <c r="AN246" s="199"/>
      <c r="AO246" s="199"/>
      <c r="AP246" s="199"/>
      <c r="AQ246" s="199"/>
      <c r="AR246" s="199"/>
      <c r="AS246" s="199"/>
      <c r="AT246" s="199"/>
      <c r="AU246" s="199"/>
      <c r="AV246" s="199"/>
      <c r="AW246" s="199"/>
      <c r="AX246" s="200"/>
      <c r="AY246" s="195"/>
      <c r="BA246" s="192">
        <f t="shared" si="46"/>
        <v>10</v>
      </c>
      <c r="BB246" s="192">
        <f t="shared" si="46"/>
        <v>3</v>
      </c>
      <c r="BC246" s="192">
        <f t="shared" si="46"/>
        <v>1</v>
      </c>
      <c r="BD246" s="192"/>
      <c r="BG246" s="563" t="str">
        <f t="shared" ca="1" si="40"/>
        <v/>
      </c>
      <c r="BH246" s="564" t="str">
        <f t="shared" ca="1" si="41"/>
        <v/>
      </c>
      <c r="BI246" s="564" t="str">
        <f t="shared" ca="1" si="42"/>
        <v/>
      </c>
      <c r="BJ246" s="564" t="str">
        <f t="shared" ca="1" si="43"/>
        <v/>
      </c>
      <c r="BK246" s="564" t="str">
        <f t="shared" ca="1" si="44"/>
        <v/>
      </c>
      <c r="BL246" s="565" t="str">
        <f t="shared" ca="1" si="45"/>
        <v/>
      </c>
    </row>
    <row r="247" spans="1:111" s="188" customFormat="1" ht="15" customHeight="1">
      <c r="A247" s="194"/>
      <c r="B247" s="236"/>
      <c r="C247" s="236"/>
      <c r="D247" s="236"/>
      <c r="E247" s="201"/>
      <c r="F247" s="321"/>
      <c r="G247" s="1848"/>
      <c r="H247" s="1848"/>
      <c r="I247" s="1848"/>
      <c r="J247" s="1848"/>
      <c r="K247" s="1848"/>
      <c r="L247" s="1849"/>
      <c r="M247" s="202" t="s">
        <v>155</v>
      </c>
      <c r="N247" s="202"/>
      <c r="O247" s="202"/>
      <c r="P247" s="202"/>
      <c r="Q247" s="202"/>
      <c r="R247" s="202"/>
      <c r="S247" s="202"/>
      <c r="T247" s="202"/>
      <c r="U247" s="202"/>
      <c r="V247" s="202"/>
      <c r="W247" s="202"/>
      <c r="X247" s="202"/>
      <c r="Y247" s="202"/>
      <c r="Z247" s="202"/>
      <c r="AA247" s="202"/>
      <c r="AB247" s="202"/>
      <c r="AC247" s="202"/>
      <c r="AD247" s="202"/>
      <c r="AE247" s="202"/>
      <c r="AF247" s="202"/>
      <c r="AG247" s="202"/>
      <c r="AH247" s="202"/>
      <c r="AI247" s="202"/>
      <c r="AJ247" s="202"/>
      <c r="AK247" s="202"/>
      <c r="AL247" s="202"/>
      <c r="AM247" s="202"/>
      <c r="AN247" s="202"/>
      <c r="AO247" s="202"/>
      <c r="AP247" s="202"/>
      <c r="AQ247" s="202"/>
      <c r="AR247" s="202"/>
      <c r="AS247" s="202"/>
      <c r="AT247" s="202"/>
      <c r="AU247" s="202"/>
      <c r="AV247" s="202"/>
      <c r="AW247" s="202"/>
      <c r="AX247" s="203"/>
      <c r="AY247" s="195"/>
      <c r="BA247" s="192">
        <f t="shared" si="46"/>
        <v>10</v>
      </c>
      <c r="BB247" s="192">
        <f t="shared" si="46"/>
        <v>3</v>
      </c>
      <c r="BC247" s="192">
        <f t="shared" si="46"/>
        <v>1</v>
      </c>
      <c r="BD247" s="192"/>
      <c r="BG247" s="563" t="str">
        <f t="shared" ca="1" si="40"/>
        <v/>
      </c>
      <c r="BH247" s="564" t="str">
        <f t="shared" ca="1" si="41"/>
        <v/>
      </c>
      <c r="BI247" s="564" t="str">
        <f t="shared" ca="1" si="42"/>
        <v/>
      </c>
      <c r="BJ247" s="564" t="str">
        <f t="shared" ca="1" si="43"/>
        <v/>
      </c>
      <c r="BK247" s="564" t="str">
        <f t="shared" ca="1" si="44"/>
        <v/>
      </c>
      <c r="BL247" s="565" t="str">
        <f t="shared" ca="1" si="45"/>
        <v/>
      </c>
    </row>
    <row r="248" spans="1:111" s="188" customFormat="1" ht="15" customHeight="1">
      <c r="A248" s="194"/>
      <c r="B248" s="236"/>
      <c r="C248" s="236"/>
      <c r="D248" s="236"/>
      <c r="E248" s="1775" t="s">
        <v>152</v>
      </c>
      <c r="F248" s="1776"/>
      <c r="G248" s="1776"/>
      <c r="H248" s="1776"/>
      <c r="I248" s="1776"/>
      <c r="J248" s="1776"/>
      <c r="K248" s="1776"/>
      <c r="L248" s="1777"/>
      <c r="M248" s="204" t="s">
        <v>159</v>
      </c>
      <c r="N248" s="204"/>
      <c r="O248" s="204"/>
      <c r="P248" s="204"/>
      <c r="Q248" s="204"/>
      <c r="R248" s="204"/>
      <c r="S248" s="204"/>
      <c r="T248" s="204"/>
      <c r="U248" s="204"/>
      <c r="V248" s="204"/>
      <c r="W248" s="204"/>
      <c r="X248" s="204"/>
      <c r="Y248" s="204"/>
      <c r="Z248" s="204"/>
      <c r="AA248" s="204"/>
      <c r="AB248" s="204"/>
      <c r="AC248" s="204"/>
      <c r="AD248" s="204"/>
      <c r="AE248" s="204"/>
      <c r="AF248" s="204"/>
      <c r="AG248" s="204"/>
      <c r="AH248" s="204"/>
      <c r="AI248" s="204"/>
      <c r="AJ248" s="204"/>
      <c r="AK248" s="204"/>
      <c r="AL248" s="204"/>
      <c r="AM248" s="204"/>
      <c r="AN248" s="204"/>
      <c r="AO248" s="204"/>
      <c r="AP248" s="204"/>
      <c r="AQ248" s="204"/>
      <c r="AR248" s="204"/>
      <c r="AS248" s="204"/>
      <c r="AT248" s="204"/>
      <c r="AU248" s="204"/>
      <c r="AV248" s="204"/>
      <c r="AW248" s="204"/>
      <c r="AX248" s="205"/>
      <c r="AY248" s="195"/>
      <c r="BA248" s="192">
        <f t="shared" si="46"/>
        <v>10</v>
      </c>
      <c r="BB248" s="192">
        <f t="shared" si="46"/>
        <v>3</v>
      </c>
      <c r="BC248" s="193">
        <f>BC247+1</f>
        <v>2</v>
      </c>
      <c r="BD248" s="192"/>
      <c r="BG248" s="563" t="str">
        <f t="shared" ca="1" si="40"/>
        <v/>
      </c>
      <c r="BH248" s="564" t="str">
        <f t="shared" ca="1" si="41"/>
        <v/>
      </c>
      <c r="BI248" s="564" t="str">
        <f t="shared" ca="1" si="42"/>
        <v/>
      </c>
      <c r="BJ248" s="564" t="str">
        <f t="shared" ca="1" si="43"/>
        <v/>
      </c>
      <c r="BK248" s="564" t="str">
        <f t="shared" ca="1" si="44"/>
        <v/>
      </c>
      <c r="BL248" s="565" t="str">
        <f t="shared" ca="1" si="45"/>
        <v/>
      </c>
    </row>
    <row r="249" spans="1:111" s="188" customFormat="1" ht="15" customHeight="1">
      <c r="A249" s="1764" t="str">
        <f>BA248&amp;"."&amp;BB248&amp;"."&amp;BC248</f>
        <v>10.3.2</v>
      </c>
      <c r="B249" s="1765"/>
      <c r="C249" s="1765"/>
      <c r="D249" s="1765"/>
      <c r="E249" s="236" t="str">
        <f>"以下条件にて"&amp;$BH$1&amp;"を実施する。"</f>
        <v>以下条件にて「4. ログ出力処理」を実施する。</v>
      </c>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c r="AB249" s="236"/>
      <c r="AC249" s="236"/>
      <c r="AD249" s="236"/>
      <c r="AE249" s="236"/>
      <c r="AF249" s="236"/>
      <c r="AG249" s="236"/>
      <c r="AH249" s="236"/>
      <c r="AI249" s="236"/>
      <c r="AJ249" s="236"/>
      <c r="AK249" s="236"/>
      <c r="AL249" s="236"/>
      <c r="AM249" s="236"/>
      <c r="AN249" s="236"/>
      <c r="AO249" s="236"/>
      <c r="AP249" s="236"/>
      <c r="AQ249" s="236"/>
      <c r="AR249" s="236"/>
      <c r="AS249" s="236"/>
      <c r="AT249" s="236"/>
      <c r="AU249" s="236"/>
      <c r="AV249" s="236"/>
      <c r="AW249" s="236"/>
      <c r="AX249" s="236"/>
      <c r="AY249" s="195"/>
      <c r="BA249" s="192">
        <f t="shared" si="46"/>
        <v>10</v>
      </c>
      <c r="BB249" s="192">
        <f t="shared" si="46"/>
        <v>3</v>
      </c>
      <c r="BC249" s="192">
        <f t="shared" si="46"/>
        <v>2</v>
      </c>
      <c r="BD249" s="192"/>
      <c r="BG249" s="563" t="str">
        <f t="shared" ca="1" si="40"/>
        <v/>
      </c>
      <c r="BH249" s="564" t="str">
        <f t="shared" ca="1" si="41"/>
        <v/>
      </c>
      <c r="BI249" s="564" t="str">
        <f t="shared" ca="1" si="42"/>
        <v/>
      </c>
      <c r="BJ249" s="564" t="str">
        <f t="shared" ca="1" si="43"/>
        <v/>
      </c>
      <c r="BK249" s="564" t="str">
        <f t="shared" ca="1" si="44"/>
        <v/>
      </c>
      <c r="BL249" s="565" t="str">
        <f t="shared" ca="1" si="45"/>
        <v/>
      </c>
    </row>
    <row r="250" spans="1:111" s="188" customFormat="1" ht="15" customHeight="1">
      <c r="A250" s="194"/>
      <c r="B250" s="236"/>
      <c r="C250" s="236"/>
      <c r="D250" s="236"/>
      <c r="E250" s="1850" t="s">
        <v>103</v>
      </c>
      <c r="F250" s="1851"/>
      <c r="G250" s="1851"/>
      <c r="H250" s="1851"/>
      <c r="I250" s="1851"/>
      <c r="J250" s="1851"/>
      <c r="K250" s="1851"/>
      <c r="L250" s="1852"/>
      <c r="M250" s="206" t="s">
        <v>147</v>
      </c>
      <c r="N250" s="197"/>
      <c r="O250" s="197"/>
      <c r="P250" s="197"/>
      <c r="Q250" s="197"/>
      <c r="R250" s="197"/>
      <c r="S250" s="197"/>
      <c r="T250" s="197"/>
      <c r="U250" s="197"/>
      <c r="V250" s="197"/>
      <c r="W250" s="197"/>
      <c r="X250" s="197"/>
      <c r="Y250" s="197"/>
      <c r="Z250" s="197"/>
      <c r="AA250" s="197"/>
      <c r="AB250" s="197"/>
      <c r="AC250" s="197"/>
      <c r="AD250" s="197"/>
      <c r="AE250" s="197"/>
      <c r="AF250" s="197"/>
      <c r="AG250" s="197"/>
      <c r="AH250" s="197"/>
      <c r="AI250" s="197"/>
      <c r="AJ250" s="197"/>
      <c r="AK250" s="197"/>
      <c r="AL250" s="197"/>
      <c r="AM250" s="197"/>
      <c r="AN250" s="197"/>
      <c r="AO250" s="197"/>
      <c r="AP250" s="197"/>
      <c r="AQ250" s="197"/>
      <c r="AR250" s="197"/>
      <c r="AS250" s="197"/>
      <c r="AT250" s="197"/>
      <c r="AU250" s="197"/>
      <c r="AV250" s="197"/>
      <c r="AW250" s="197"/>
      <c r="AX250" s="198"/>
      <c r="AY250" s="195"/>
      <c r="BA250" s="192">
        <f t="shared" si="46"/>
        <v>10</v>
      </c>
      <c r="BB250" s="192">
        <f t="shared" si="46"/>
        <v>3</v>
      </c>
      <c r="BC250" s="192">
        <f t="shared" si="46"/>
        <v>2</v>
      </c>
      <c r="BD250" s="192"/>
      <c r="BG250" s="563" t="str">
        <f t="shared" ca="1" si="40"/>
        <v/>
      </c>
      <c r="BH250" s="564" t="str">
        <f t="shared" ca="1" si="41"/>
        <v/>
      </c>
      <c r="BI250" s="564" t="str">
        <f t="shared" ca="1" si="42"/>
        <v/>
      </c>
      <c r="BJ250" s="564" t="str">
        <f t="shared" ca="1" si="43"/>
        <v/>
      </c>
      <c r="BK250" s="564" t="str">
        <f t="shared" ca="1" si="44"/>
        <v/>
      </c>
      <c r="BL250" s="565" t="str">
        <f t="shared" ca="1" si="45"/>
        <v/>
      </c>
      <c r="CL250" s="226"/>
      <c r="CM250" s="226"/>
      <c r="CN250" s="226"/>
      <c r="CO250" s="226"/>
      <c r="CP250" s="226"/>
      <c r="CQ250" s="226"/>
      <c r="CR250" s="226"/>
    </row>
    <row r="251" spans="1:111" s="188" customFormat="1" ht="15" customHeight="1">
      <c r="A251" s="194"/>
      <c r="B251" s="236"/>
      <c r="C251" s="236"/>
      <c r="D251" s="236"/>
      <c r="E251" s="1853" t="s">
        <v>104</v>
      </c>
      <c r="F251" s="1854"/>
      <c r="G251" s="1854"/>
      <c r="H251" s="1854"/>
      <c r="I251" s="1854"/>
      <c r="J251" s="1854"/>
      <c r="K251" s="1854"/>
      <c r="L251" s="1855"/>
      <c r="M251" s="207" t="s">
        <v>392</v>
      </c>
      <c r="N251" s="344"/>
      <c r="O251" s="344"/>
      <c r="P251" s="344"/>
      <c r="Q251" s="344"/>
      <c r="R251" s="344"/>
      <c r="S251" s="344"/>
      <c r="T251" s="344"/>
      <c r="U251" s="344"/>
      <c r="V251" s="344"/>
      <c r="W251" s="344"/>
      <c r="X251" s="344"/>
      <c r="Y251" s="344"/>
      <c r="Z251" s="344"/>
      <c r="AA251" s="344"/>
      <c r="AB251" s="344"/>
      <c r="AC251" s="344"/>
      <c r="AD251" s="344"/>
      <c r="AE251" s="344"/>
      <c r="AF251" s="344"/>
      <c r="AG251" s="344"/>
      <c r="AH251" s="344"/>
      <c r="AI251" s="344"/>
      <c r="AJ251" s="344"/>
      <c r="AK251" s="344"/>
      <c r="AL251" s="344"/>
      <c r="AM251" s="344"/>
      <c r="AN251" s="344"/>
      <c r="AO251" s="344"/>
      <c r="AP251" s="344"/>
      <c r="AQ251" s="344"/>
      <c r="AR251" s="344"/>
      <c r="AS251" s="344"/>
      <c r="AT251" s="344"/>
      <c r="AU251" s="344"/>
      <c r="AV251" s="344"/>
      <c r="AW251" s="344"/>
      <c r="AX251" s="208"/>
      <c r="AY251" s="195"/>
      <c r="BA251" s="192">
        <f t="shared" si="46"/>
        <v>10</v>
      </c>
      <c r="BB251" s="192">
        <f t="shared" si="46"/>
        <v>3</v>
      </c>
      <c r="BC251" s="192">
        <f t="shared" si="46"/>
        <v>2</v>
      </c>
      <c r="BD251" s="192"/>
      <c r="BG251" s="563" t="str">
        <f t="shared" ca="1" si="40"/>
        <v/>
      </c>
      <c r="BH251" s="564" t="str">
        <f t="shared" ca="1" si="41"/>
        <v/>
      </c>
      <c r="BI251" s="564" t="str">
        <f t="shared" ca="1" si="42"/>
        <v/>
      </c>
      <c r="BJ251" s="564" t="str">
        <f t="shared" ca="1" si="43"/>
        <v/>
      </c>
      <c r="BK251" s="564" t="str">
        <f t="shared" ca="1" si="44"/>
        <v/>
      </c>
      <c r="BL251" s="565" t="str">
        <f t="shared" ca="1" si="45"/>
        <v/>
      </c>
      <c r="CL251" s="226"/>
      <c r="CM251" s="226"/>
      <c r="CN251" s="226"/>
      <c r="CO251" s="226"/>
      <c r="CP251" s="226"/>
      <c r="CQ251" s="226"/>
      <c r="CR251" s="226"/>
    </row>
    <row r="252" spans="1:111" s="188" customFormat="1" ht="15" customHeight="1">
      <c r="A252" s="194"/>
      <c r="B252" s="236"/>
      <c r="C252" s="236"/>
      <c r="D252" s="236"/>
      <c r="E252" s="1853" t="s">
        <v>105</v>
      </c>
      <c r="F252" s="1854"/>
      <c r="G252" s="1854"/>
      <c r="H252" s="1854"/>
      <c r="I252" s="1854"/>
      <c r="J252" s="1854"/>
      <c r="K252" s="1854"/>
      <c r="L252" s="1855"/>
      <c r="M252" s="333" t="s">
        <v>440</v>
      </c>
      <c r="N252" s="344"/>
      <c r="O252" s="344"/>
      <c r="P252" s="344"/>
      <c r="Q252" s="344"/>
      <c r="R252" s="344"/>
      <c r="S252" s="344"/>
      <c r="T252" s="344"/>
      <c r="U252" s="344"/>
      <c r="V252" s="344"/>
      <c r="W252" s="344"/>
      <c r="X252" s="344"/>
      <c r="Y252" s="344"/>
      <c r="Z252" s="344"/>
      <c r="AA252" s="344"/>
      <c r="AB252" s="344"/>
      <c r="AC252" s="344"/>
      <c r="AD252" s="344"/>
      <c r="AE252" s="344"/>
      <c r="AF252" s="344"/>
      <c r="AG252" s="344"/>
      <c r="AH252" s="344"/>
      <c r="AI252" s="344"/>
      <c r="AJ252" s="344"/>
      <c r="AK252" s="344"/>
      <c r="AL252" s="344"/>
      <c r="AM252" s="344"/>
      <c r="AN252" s="344"/>
      <c r="AO252" s="344"/>
      <c r="AP252" s="344"/>
      <c r="AQ252" s="344"/>
      <c r="AR252" s="344"/>
      <c r="AS252" s="344"/>
      <c r="AT252" s="344"/>
      <c r="AU252" s="344"/>
      <c r="AV252" s="344"/>
      <c r="AW252" s="344"/>
      <c r="AX252" s="208"/>
      <c r="AY252" s="195"/>
      <c r="BA252" s="192">
        <f t="shared" si="46"/>
        <v>10</v>
      </c>
      <c r="BB252" s="192">
        <f t="shared" si="46"/>
        <v>3</v>
      </c>
      <c r="BC252" s="192">
        <f t="shared" si="46"/>
        <v>2</v>
      </c>
      <c r="BD252" s="192"/>
      <c r="BG252" s="563" t="str">
        <f t="shared" ca="1" si="40"/>
        <v/>
      </c>
      <c r="BH252" s="564" t="str">
        <f t="shared" ca="1" si="41"/>
        <v/>
      </c>
      <c r="BI252" s="564" t="str">
        <f t="shared" ca="1" si="42"/>
        <v/>
      </c>
      <c r="BJ252" s="564" t="str">
        <f t="shared" ca="1" si="43"/>
        <v/>
      </c>
      <c r="BK252" s="564" t="str">
        <f t="shared" ca="1" si="44"/>
        <v/>
      </c>
      <c r="BL252" s="565" t="str">
        <f t="shared" ca="1" si="45"/>
        <v/>
      </c>
      <c r="CL252" s="226"/>
      <c r="CM252" s="226"/>
      <c r="CN252" s="226"/>
      <c r="CO252" s="226"/>
      <c r="CP252" s="226"/>
      <c r="CQ252" s="226"/>
      <c r="CR252" s="226"/>
    </row>
    <row r="253" spans="1:111" s="188" customFormat="1" ht="15" customHeight="1">
      <c r="A253" s="194"/>
      <c r="B253" s="236"/>
      <c r="C253" s="236"/>
      <c r="D253" s="236"/>
      <c r="E253" s="1775" t="s">
        <v>106</v>
      </c>
      <c r="F253" s="1776"/>
      <c r="G253" s="1776"/>
      <c r="H253" s="1776"/>
      <c r="I253" s="1776"/>
      <c r="J253" s="1776"/>
      <c r="K253" s="1776"/>
      <c r="L253" s="1777"/>
      <c r="M253" s="159" t="s">
        <v>438</v>
      </c>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4"/>
      <c r="AK253" s="204"/>
      <c r="AL253" s="204"/>
      <c r="AM253" s="204"/>
      <c r="AN253" s="204"/>
      <c r="AO253" s="204"/>
      <c r="AP253" s="204"/>
      <c r="AQ253" s="204"/>
      <c r="AR253" s="204"/>
      <c r="AS253" s="204"/>
      <c r="AT253" s="204"/>
      <c r="AU253" s="204"/>
      <c r="AV253" s="204"/>
      <c r="AW253" s="204"/>
      <c r="AX253" s="205"/>
      <c r="AY253" s="195"/>
      <c r="BA253" s="192">
        <f t="shared" si="46"/>
        <v>10</v>
      </c>
      <c r="BB253" s="193">
        <f>BB252+1</f>
        <v>4</v>
      </c>
      <c r="BC253" s="192"/>
      <c r="BD253" s="192"/>
      <c r="BG253" s="563" t="str">
        <f t="shared" ca="1" si="40"/>
        <v/>
      </c>
      <c r="BH253" s="564" t="str">
        <f t="shared" ca="1" si="41"/>
        <v/>
      </c>
      <c r="BI253" s="564" t="str">
        <f t="shared" ca="1" si="42"/>
        <v/>
      </c>
      <c r="BJ253" s="564" t="str">
        <f t="shared" ca="1" si="43"/>
        <v/>
      </c>
      <c r="BK253" s="564" t="str">
        <f t="shared" ca="1" si="44"/>
        <v/>
      </c>
      <c r="BL253" s="565" t="str">
        <f t="shared" ca="1" si="45"/>
        <v/>
      </c>
      <c r="CC253" s="226"/>
      <c r="CD253" s="226"/>
      <c r="CE253" s="226"/>
      <c r="CF253" s="226"/>
      <c r="CG253" s="226"/>
      <c r="CH253" s="226"/>
      <c r="CI253" s="226"/>
      <c r="CJ253" s="226"/>
      <c r="CK253" s="226"/>
      <c r="CL253" s="226"/>
      <c r="CM253" s="226"/>
      <c r="CN253" s="226"/>
      <c r="CO253" s="226"/>
      <c r="CP253" s="226"/>
      <c r="CQ253" s="226"/>
      <c r="CR253" s="226"/>
      <c r="CS253" s="226"/>
      <c r="CT253" s="226"/>
      <c r="CU253" s="226"/>
    </row>
    <row r="254" spans="1:111" s="188" customFormat="1" ht="15" customHeight="1">
      <c r="A254" s="1764" t="str">
        <f>BA253&amp;"."&amp;BB253</f>
        <v>10.4</v>
      </c>
      <c r="B254" s="1765"/>
      <c r="C254" s="1765"/>
      <c r="D254" s="264" t="s">
        <v>160</v>
      </c>
      <c r="E254" s="236"/>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c r="AB254" s="264"/>
      <c r="AC254" s="264"/>
      <c r="AD254" s="264"/>
      <c r="AE254" s="264"/>
      <c r="AF254" s="264"/>
      <c r="AG254" s="264"/>
      <c r="AH254" s="264"/>
      <c r="AI254" s="264"/>
      <c r="AJ254" s="264"/>
      <c r="AK254" s="264"/>
      <c r="AL254" s="264"/>
      <c r="AM254" s="264"/>
      <c r="AN254" s="264"/>
      <c r="AO254" s="264"/>
      <c r="AP254" s="264"/>
      <c r="AQ254" s="264"/>
      <c r="AR254" s="264"/>
      <c r="AS254" s="264"/>
      <c r="AT254" s="264"/>
      <c r="AU254" s="264"/>
      <c r="AV254" s="264"/>
      <c r="AW254" s="264"/>
      <c r="AX254" s="264"/>
      <c r="AY254" s="191"/>
      <c r="BA254" s="192">
        <f t="shared" si="46"/>
        <v>10</v>
      </c>
      <c r="BB254" s="192">
        <f t="shared" si="46"/>
        <v>4</v>
      </c>
      <c r="BC254" s="193">
        <f>BC253+1</f>
        <v>1</v>
      </c>
      <c r="BD254" s="192"/>
      <c r="BG254" s="563" t="str">
        <f t="shared" ca="1" si="40"/>
        <v/>
      </c>
      <c r="BH254" s="564" t="str">
        <f t="shared" ca="1" si="41"/>
        <v/>
      </c>
      <c r="BI254" s="564" t="str">
        <f t="shared" ca="1" si="42"/>
        <v/>
      </c>
      <c r="BJ254" s="564" t="str">
        <f t="shared" ca="1" si="43"/>
        <v/>
      </c>
      <c r="BK254" s="564" t="str">
        <f t="shared" ca="1" si="44"/>
        <v/>
      </c>
      <c r="BL254" s="565" t="str">
        <f t="shared" ca="1" si="45"/>
        <v/>
      </c>
      <c r="CB254" s="226"/>
      <c r="CC254" s="226"/>
      <c r="CD254" s="226"/>
      <c r="CE254" s="226"/>
      <c r="CF254" s="226"/>
      <c r="CG254" s="226"/>
      <c r="CH254" s="226"/>
      <c r="CI254" s="226"/>
      <c r="CJ254" s="226"/>
      <c r="CK254" s="226"/>
      <c r="CL254" s="226"/>
      <c r="CM254" s="226"/>
      <c r="CN254" s="226"/>
      <c r="CO254" s="226"/>
      <c r="CP254" s="226"/>
      <c r="CQ254" s="226"/>
      <c r="CR254" s="226"/>
      <c r="CS254" s="226"/>
      <c r="CT254" s="226"/>
      <c r="CU254" s="226"/>
      <c r="DD254" s="226"/>
      <c r="DE254" s="226"/>
    </row>
    <row r="255" spans="1:111" s="188" customFormat="1" ht="15" customHeight="1">
      <c r="A255" s="1764" t="str">
        <f>BA254&amp;"."&amp;BB254&amp;"."&amp;BC254</f>
        <v>10.4.1</v>
      </c>
      <c r="B255" s="1765"/>
      <c r="C255" s="1765"/>
      <c r="D255" s="1765"/>
      <c r="E255" s="236" t="s">
        <v>253</v>
      </c>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c r="AB255" s="236"/>
      <c r="AC255" s="236"/>
      <c r="AD255" s="236"/>
      <c r="AE255" s="236"/>
      <c r="AF255" s="236"/>
      <c r="AG255" s="236"/>
      <c r="AH255" s="236"/>
      <c r="AI255" s="236"/>
      <c r="AJ255" s="236"/>
      <c r="AK255" s="236"/>
      <c r="AL255" s="236"/>
      <c r="AM255" s="236"/>
      <c r="AN255" s="236"/>
      <c r="AO255" s="236"/>
      <c r="AP255" s="236"/>
      <c r="AQ255" s="236"/>
      <c r="AR255" s="236"/>
      <c r="AS255" s="236"/>
      <c r="AT255" s="236"/>
      <c r="AU255" s="236"/>
      <c r="AV255" s="236"/>
      <c r="AW255" s="236"/>
      <c r="AX255" s="236"/>
      <c r="AY255" s="195"/>
      <c r="BA255" s="192">
        <f t="shared" si="46"/>
        <v>10</v>
      </c>
      <c r="BB255" s="192">
        <f t="shared" si="46"/>
        <v>4</v>
      </c>
      <c r="BC255" s="193">
        <f>BC254+1</f>
        <v>2</v>
      </c>
      <c r="BD255" s="192"/>
      <c r="BG255" s="563" t="str">
        <f t="shared" ca="1" si="40"/>
        <v/>
      </c>
      <c r="BH255" s="564" t="str">
        <f t="shared" ca="1" si="41"/>
        <v/>
      </c>
      <c r="BI255" s="564" t="str">
        <f t="shared" ca="1" si="42"/>
        <v/>
      </c>
      <c r="BJ255" s="564" t="str">
        <f t="shared" ca="1" si="43"/>
        <v/>
      </c>
      <c r="BK255" s="564" t="str">
        <f t="shared" ca="1" si="44"/>
        <v/>
      </c>
      <c r="BL255" s="565" t="str">
        <f t="shared" ca="1" si="45"/>
        <v/>
      </c>
      <c r="CB255" s="226"/>
      <c r="CC255" s="226"/>
      <c r="CD255" s="226"/>
      <c r="CE255" s="226"/>
      <c r="CF255" s="226"/>
      <c r="CG255" s="226"/>
      <c r="CH255" s="226"/>
      <c r="CI255" s="226"/>
      <c r="CJ255" s="226"/>
      <c r="CK255" s="226"/>
      <c r="CS255" s="226"/>
      <c r="CT255" s="226"/>
      <c r="CU255" s="226"/>
      <c r="DC255" s="226"/>
      <c r="DD255" s="226"/>
      <c r="DE255" s="226"/>
    </row>
    <row r="256" spans="1:111" s="188" customFormat="1" ht="15" customHeight="1">
      <c r="A256" s="1764" t="str">
        <f>BA255&amp;"."&amp;BB255&amp;"."&amp;BC255</f>
        <v>10.4.2</v>
      </c>
      <c r="B256" s="1765"/>
      <c r="C256" s="1765"/>
      <c r="D256" s="1765"/>
      <c r="E256" s="236" t="str">
        <f>"以下条件にて"&amp;$BH$1&amp;"を実施する。"</f>
        <v>以下条件にて「4. ログ出力処理」を実施する。</v>
      </c>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c r="AB256" s="236"/>
      <c r="AC256" s="236"/>
      <c r="AD256" s="236"/>
      <c r="AE256" s="236"/>
      <c r="AF256" s="236"/>
      <c r="AG256" s="236"/>
      <c r="AH256" s="236"/>
      <c r="AI256" s="236"/>
      <c r="AJ256" s="236"/>
      <c r="AK256" s="236"/>
      <c r="AL256" s="236"/>
      <c r="AM256" s="236"/>
      <c r="AN256" s="236"/>
      <c r="AO256" s="236"/>
      <c r="AP256" s="236"/>
      <c r="AQ256" s="236"/>
      <c r="AR256" s="236"/>
      <c r="AS256" s="236"/>
      <c r="AT256" s="236"/>
      <c r="AU256" s="236"/>
      <c r="AV256" s="236"/>
      <c r="AW256" s="236"/>
      <c r="AX256" s="236"/>
      <c r="AY256" s="195"/>
      <c r="BA256" s="192">
        <f t="shared" si="46"/>
        <v>10</v>
      </c>
      <c r="BB256" s="192">
        <f t="shared" si="46"/>
        <v>4</v>
      </c>
      <c r="BC256" s="192">
        <f t="shared" si="46"/>
        <v>2</v>
      </c>
      <c r="BD256" s="192"/>
      <c r="BG256" s="563" t="str">
        <f t="shared" ca="1" si="40"/>
        <v/>
      </c>
      <c r="BH256" s="564" t="str">
        <f t="shared" ca="1" si="41"/>
        <v/>
      </c>
      <c r="BI256" s="564" t="str">
        <f t="shared" ca="1" si="42"/>
        <v/>
      </c>
      <c r="BJ256" s="564" t="str">
        <f t="shared" ca="1" si="43"/>
        <v/>
      </c>
      <c r="BK256" s="564" t="str">
        <f t="shared" ca="1" si="44"/>
        <v/>
      </c>
      <c r="BL256" s="565" t="str">
        <f t="shared" ca="1" si="45"/>
        <v/>
      </c>
      <c r="CB256" s="226"/>
      <c r="CC256" s="226"/>
      <c r="CD256" s="226"/>
      <c r="CE256" s="226"/>
      <c r="CF256" s="226"/>
      <c r="CG256" s="226"/>
      <c r="CH256" s="226"/>
      <c r="CI256" s="226"/>
      <c r="CJ256" s="226"/>
      <c r="CK256" s="226"/>
      <c r="CS256" s="226"/>
      <c r="CT256" s="226"/>
      <c r="CU256" s="226"/>
      <c r="CV256" s="226"/>
      <c r="CW256" s="226"/>
      <c r="CX256" s="226"/>
      <c r="CY256" s="226"/>
      <c r="CZ256" s="226"/>
      <c r="DA256" s="226"/>
      <c r="DB256" s="226"/>
      <c r="DC256" s="226"/>
      <c r="DD256" s="226"/>
      <c r="DE256" s="226"/>
    </row>
    <row r="257" spans="1:111" s="188" customFormat="1" ht="15" customHeight="1">
      <c r="A257" s="194"/>
      <c r="B257" s="236"/>
      <c r="C257" s="236"/>
      <c r="D257" s="236"/>
      <c r="E257" s="1850" t="s">
        <v>103</v>
      </c>
      <c r="F257" s="1851"/>
      <c r="G257" s="1851"/>
      <c r="H257" s="1851"/>
      <c r="I257" s="1851"/>
      <c r="J257" s="1851"/>
      <c r="K257" s="1851"/>
      <c r="L257" s="1852"/>
      <c r="M257" s="206" t="s">
        <v>166</v>
      </c>
      <c r="N257" s="197"/>
      <c r="O257" s="197"/>
      <c r="P257" s="197"/>
      <c r="Q257" s="197"/>
      <c r="R257" s="197"/>
      <c r="S257" s="197"/>
      <c r="T257" s="197"/>
      <c r="U257" s="197"/>
      <c r="V257" s="197"/>
      <c r="W257" s="197"/>
      <c r="X257" s="197"/>
      <c r="Y257" s="197"/>
      <c r="Z257" s="197"/>
      <c r="AA257" s="197"/>
      <c r="AB257" s="197"/>
      <c r="AC257" s="197"/>
      <c r="AD257" s="197"/>
      <c r="AE257" s="197"/>
      <c r="AF257" s="197"/>
      <c r="AG257" s="197"/>
      <c r="AH257" s="197"/>
      <c r="AI257" s="197"/>
      <c r="AJ257" s="197"/>
      <c r="AK257" s="197"/>
      <c r="AL257" s="197"/>
      <c r="AM257" s="197"/>
      <c r="AN257" s="197"/>
      <c r="AO257" s="197"/>
      <c r="AP257" s="197"/>
      <c r="AQ257" s="197"/>
      <c r="AR257" s="197"/>
      <c r="AS257" s="197"/>
      <c r="AT257" s="197"/>
      <c r="AU257" s="197"/>
      <c r="AV257" s="197"/>
      <c r="AW257" s="197"/>
      <c r="AX257" s="198"/>
      <c r="AY257" s="195"/>
      <c r="BA257" s="192">
        <f t="shared" si="46"/>
        <v>10</v>
      </c>
      <c r="BB257" s="192">
        <f t="shared" si="46"/>
        <v>4</v>
      </c>
      <c r="BC257" s="192">
        <f t="shared" si="46"/>
        <v>2</v>
      </c>
      <c r="BD257" s="192"/>
      <c r="BG257" s="563" t="str">
        <f t="shared" ca="1" si="40"/>
        <v/>
      </c>
      <c r="BH257" s="564" t="str">
        <f t="shared" ca="1" si="41"/>
        <v/>
      </c>
      <c r="BI257" s="564" t="str">
        <f t="shared" ca="1" si="42"/>
        <v/>
      </c>
      <c r="BJ257" s="564" t="str">
        <f t="shared" ca="1" si="43"/>
        <v/>
      </c>
      <c r="BK257" s="564" t="str">
        <f t="shared" ca="1" si="44"/>
        <v/>
      </c>
      <c r="BL257" s="565" t="str">
        <f t="shared" ca="1" si="45"/>
        <v/>
      </c>
      <c r="BR257" s="226"/>
      <c r="BS257" s="226"/>
      <c r="BT257" s="226"/>
      <c r="BU257" s="226"/>
      <c r="BV257" s="226"/>
      <c r="BW257" s="226"/>
      <c r="BX257" s="226"/>
      <c r="BY257" s="226"/>
      <c r="BZ257" s="226"/>
      <c r="CA257" s="226"/>
      <c r="CB257" s="226"/>
      <c r="CC257" s="226"/>
      <c r="CD257" s="226"/>
      <c r="CE257" s="226"/>
      <c r="CF257" s="226"/>
      <c r="CG257" s="226"/>
      <c r="CH257" s="226"/>
      <c r="CI257" s="226"/>
      <c r="CJ257" s="226"/>
      <c r="CK257" s="226"/>
      <c r="CS257" s="226"/>
      <c r="CT257" s="226"/>
      <c r="CU257" s="226"/>
      <c r="CV257" s="226"/>
      <c r="CW257" s="226"/>
      <c r="CX257" s="226"/>
      <c r="CY257" s="226"/>
      <c r="CZ257" s="226"/>
      <c r="DA257" s="226"/>
      <c r="DB257" s="226"/>
      <c r="DC257" s="226"/>
      <c r="DD257" s="226"/>
      <c r="DE257" s="226"/>
    </row>
    <row r="258" spans="1:111" s="188" customFormat="1" ht="15" customHeight="1">
      <c r="A258" s="194"/>
      <c r="B258" s="236"/>
      <c r="C258" s="236"/>
      <c r="D258" s="236"/>
      <c r="E258" s="1853" t="s">
        <v>104</v>
      </c>
      <c r="F258" s="1854"/>
      <c r="G258" s="1854"/>
      <c r="H258" s="1854"/>
      <c r="I258" s="1854"/>
      <c r="J258" s="1854"/>
      <c r="K258" s="1854"/>
      <c r="L258" s="1855"/>
      <c r="M258" s="207" t="s">
        <v>393</v>
      </c>
      <c r="N258" s="344"/>
      <c r="O258" s="344"/>
      <c r="P258" s="344"/>
      <c r="Q258" s="344"/>
      <c r="R258" s="344"/>
      <c r="S258" s="344"/>
      <c r="T258" s="344"/>
      <c r="U258" s="344"/>
      <c r="V258" s="344"/>
      <c r="W258" s="344"/>
      <c r="X258" s="344"/>
      <c r="Y258" s="344"/>
      <c r="Z258" s="344"/>
      <c r="AA258" s="344"/>
      <c r="AB258" s="344"/>
      <c r="AC258" s="344"/>
      <c r="AD258" s="344"/>
      <c r="AE258" s="344"/>
      <c r="AF258" s="344"/>
      <c r="AG258" s="344"/>
      <c r="AH258" s="344"/>
      <c r="AI258" s="344"/>
      <c r="AJ258" s="344"/>
      <c r="AK258" s="344"/>
      <c r="AL258" s="344"/>
      <c r="AM258" s="344"/>
      <c r="AN258" s="344"/>
      <c r="AO258" s="344"/>
      <c r="AP258" s="344"/>
      <c r="AQ258" s="344"/>
      <c r="AR258" s="344"/>
      <c r="AS258" s="344"/>
      <c r="AT258" s="344"/>
      <c r="AU258" s="344"/>
      <c r="AV258" s="344"/>
      <c r="AW258" s="344"/>
      <c r="AX258" s="208"/>
      <c r="AY258" s="195"/>
      <c r="BA258" s="192">
        <f t="shared" ref="BA258:BC273" si="47">BA257</f>
        <v>10</v>
      </c>
      <c r="BB258" s="192">
        <f t="shared" si="47"/>
        <v>4</v>
      </c>
      <c r="BC258" s="192">
        <f t="shared" si="47"/>
        <v>2</v>
      </c>
      <c r="BD258" s="192"/>
      <c r="BG258" s="563" t="str">
        <f t="shared" ca="1" si="40"/>
        <v/>
      </c>
      <c r="BH258" s="564" t="str">
        <f t="shared" ca="1" si="41"/>
        <v/>
      </c>
      <c r="BI258" s="564" t="str">
        <f t="shared" ca="1" si="42"/>
        <v/>
      </c>
      <c r="BJ258" s="564" t="str">
        <f t="shared" ca="1" si="43"/>
        <v/>
      </c>
      <c r="BK258" s="564" t="str">
        <f t="shared" ca="1" si="44"/>
        <v/>
      </c>
      <c r="BL258" s="565" t="str">
        <f t="shared" ca="1" si="45"/>
        <v/>
      </c>
      <c r="BR258" s="226"/>
      <c r="BS258" s="226"/>
      <c r="BT258" s="226"/>
      <c r="BU258" s="226"/>
      <c r="BV258" s="226"/>
      <c r="BW258" s="226"/>
      <c r="BX258" s="226"/>
      <c r="BY258" s="226"/>
      <c r="BZ258" s="226"/>
      <c r="CA258" s="226"/>
      <c r="CB258" s="226"/>
      <c r="CV258" s="226"/>
      <c r="CW258" s="226"/>
      <c r="CX258" s="226"/>
      <c r="CY258" s="226"/>
      <c r="CZ258" s="226"/>
      <c r="DA258" s="226"/>
      <c r="DB258" s="226"/>
      <c r="DC258" s="226"/>
      <c r="DD258" s="226"/>
      <c r="DE258" s="226"/>
    </row>
    <row r="259" spans="1:111" s="188" customFormat="1" ht="15" customHeight="1">
      <c r="A259" s="194"/>
      <c r="B259" s="236"/>
      <c r="C259" s="236"/>
      <c r="D259" s="236"/>
      <c r="E259" s="1853" t="s">
        <v>105</v>
      </c>
      <c r="F259" s="1854"/>
      <c r="G259" s="1854"/>
      <c r="H259" s="1854"/>
      <c r="I259" s="1854"/>
      <c r="J259" s="1854"/>
      <c r="K259" s="1854"/>
      <c r="L259" s="1855"/>
      <c r="M259" s="333" t="s">
        <v>440</v>
      </c>
      <c r="N259" s="344"/>
      <c r="O259" s="344"/>
      <c r="P259" s="344"/>
      <c r="Q259" s="344"/>
      <c r="R259" s="344"/>
      <c r="S259" s="344"/>
      <c r="T259" s="344"/>
      <c r="U259" s="344"/>
      <c r="V259" s="344"/>
      <c r="W259" s="344"/>
      <c r="X259" s="344"/>
      <c r="Y259" s="344"/>
      <c r="Z259" s="344"/>
      <c r="AA259" s="344"/>
      <c r="AB259" s="344"/>
      <c r="AC259" s="344"/>
      <c r="AD259" s="344"/>
      <c r="AE259" s="344"/>
      <c r="AF259" s="344"/>
      <c r="AG259" s="344"/>
      <c r="AH259" s="344"/>
      <c r="AI259" s="344"/>
      <c r="AJ259" s="344"/>
      <c r="AK259" s="344"/>
      <c r="AL259" s="344"/>
      <c r="AM259" s="344"/>
      <c r="AN259" s="344"/>
      <c r="AO259" s="344"/>
      <c r="AP259" s="344"/>
      <c r="AQ259" s="344"/>
      <c r="AR259" s="344"/>
      <c r="AS259" s="344"/>
      <c r="AT259" s="344"/>
      <c r="AU259" s="344"/>
      <c r="AV259" s="344"/>
      <c r="AW259" s="344"/>
      <c r="AX259" s="208"/>
      <c r="AY259" s="195"/>
      <c r="BA259" s="192">
        <f t="shared" si="47"/>
        <v>10</v>
      </c>
      <c r="BB259" s="192">
        <f t="shared" si="47"/>
        <v>4</v>
      </c>
      <c r="BC259" s="192">
        <f t="shared" si="47"/>
        <v>2</v>
      </c>
      <c r="BD259" s="192"/>
      <c r="BG259" s="563" t="str">
        <f t="shared" ca="1" si="40"/>
        <v/>
      </c>
      <c r="BH259" s="564" t="str">
        <f t="shared" ca="1" si="41"/>
        <v/>
      </c>
      <c r="BI259" s="564" t="str">
        <f t="shared" ca="1" si="42"/>
        <v/>
      </c>
      <c r="BJ259" s="564" t="str">
        <f t="shared" ca="1" si="43"/>
        <v/>
      </c>
      <c r="BK259" s="564" t="str">
        <f t="shared" ca="1" si="44"/>
        <v/>
      </c>
      <c r="BL259" s="565" t="str">
        <f t="shared" ca="1" si="45"/>
        <v/>
      </c>
      <c r="BR259" s="226"/>
      <c r="BS259" s="226"/>
      <c r="BT259" s="226"/>
      <c r="BU259" s="226"/>
      <c r="BV259" s="226"/>
      <c r="BW259" s="226"/>
      <c r="BX259" s="226"/>
      <c r="BY259" s="226"/>
      <c r="BZ259" s="226"/>
      <c r="CA259" s="226"/>
      <c r="CV259" s="226"/>
      <c r="CW259" s="226"/>
      <c r="CX259" s="226"/>
      <c r="CY259" s="226"/>
      <c r="CZ259" s="226"/>
      <c r="DA259" s="226"/>
      <c r="DB259" s="226"/>
      <c r="DC259" s="226"/>
    </row>
    <row r="260" spans="1:111" s="188" customFormat="1" ht="15" customHeight="1">
      <c r="A260" s="194"/>
      <c r="B260" s="236"/>
      <c r="C260" s="236"/>
      <c r="D260" s="236"/>
      <c r="E260" s="1775" t="s">
        <v>106</v>
      </c>
      <c r="F260" s="1776"/>
      <c r="G260" s="1776"/>
      <c r="H260" s="1776"/>
      <c r="I260" s="1776"/>
      <c r="J260" s="1776"/>
      <c r="K260" s="1776"/>
      <c r="L260" s="1777"/>
      <c r="M260" s="159" t="s">
        <v>438</v>
      </c>
      <c r="N260" s="204"/>
      <c r="O260" s="204"/>
      <c r="P260" s="204"/>
      <c r="Q260" s="204"/>
      <c r="R260" s="204"/>
      <c r="S260" s="204"/>
      <c r="T260" s="204"/>
      <c r="U260" s="204"/>
      <c r="V260" s="204"/>
      <c r="W260" s="204"/>
      <c r="X260" s="204"/>
      <c r="Y260" s="204"/>
      <c r="Z260" s="204"/>
      <c r="AA260" s="204"/>
      <c r="AB260" s="204"/>
      <c r="AC260" s="204"/>
      <c r="AD260" s="204"/>
      <c r="AE260" s="204"/>
      <c r="AF260" s="204"/>
      <c r="AG260" s="204"/>
      <c r="AH260" s="204"/>
      <c r="AI260" s="204"/>
      <c r="AJ260" s="204"/>
      <c r="AK260" s="204"/>
      <c r="AL260" s="204"/>
      <c r="AM260" s="204"/>
      <c r="AN260" s="204"/>
      <c r="AO260" s="204"/>
      <c r="AP260" s="204"/>
      <c r="AQ260" s="204"/>
      <c r="AR260" s="204"/>
      <c r="AS260" s="204"/>
      <c r="AT260" s="204"/>
      <c r="AU260" s="204"/>
      <c r="AV260" s="204"/>
      <c r="AW260" s="204"/>
      <c r="AX260" s="205"/>
      <c r="AY260" s="195"/>
      <c r="BA260" s="136">
        <f>BA259+1</f>
        <v>11</v>
      </c>
      <c r="BB260" s="192"/>
      <c r="BC260" s="192"/>
      <c r="BD260" s="192"/>
      <c r="BG260" s="563" t="str">
        <f t="shared" ca="1" si="40"/>
        <v/>
      </c>
      <c r="BH260" s="564" t="str">
        <f t="shared" ca="1" si="41"/>
        <v/>
      </c>
      <c r="BI260" s="564" t="str">
        <f t="shared" ca="1" si="42"/>
        <v/>
      </c>
      <c r="BJ260" s="564" t="str">
        <f t="shared" ca="1" si="43"/>
        <v/>
      </c>
      <c r="BK260" s="564" t="str">
        <f t="shared" ca="1" si="44"/>
        <v/>
      </c>
      <c r="BL260" s="565" t="str">
        <f t="shared" ca="1" si="45"/>
        <v/>
      </c>
      <c r="BR260" s="226"/>
      <c r="BS260" s="226"/>
      <c r="BT260" s="226"/>
      <c r="BU260" s="226"/>
      <c r="BV260" s="226"/>
      <c r="BW260" s="226"/>
      <c r="BX260" s="226"/>
      <c r="BY260" s="226"/>
      <c r="BZ260" s="226"/>
      <c r="CA260" s="226"/>
      <c r="CV260" s="226"/>
      <c r="CW260" s="226"/>
      <c r="CX260" s="226"/>
      <c r="CY260" s="226"/>
      <c r="CZ260" s="226"/>
      <c r="DA260" s="226"/>
      <c r="DB260" s="226"/>
    </row>
    <row r="261" spans="1:111" s="226" customFormat="1" ht="15" customHeight="1">
      <c r="A261" s="1768" t="str">
        <f>BA260&amp;"."</f>
        <v>11.</v>
      </c>
      <c r="B261" s="1769"/>
      <c r="C261" s="318" t="s">
        <v>289</v>
      </c>
      <c r="D261" s="236"/>
      <c r="E261" s="236"/>
      <c r="F261" s="236"/>
      <c r="G261" s="236"/>
      <c r="H261" s="300"/>
      <c r="I261" s="236"/>
      <c r="J261" s="264"/>
      <c r="K261" s="264"/>
      <c r="L261" s="264"/>
      <c r="M261" s="264"/>
      <c r="N261" s="264"/>
      <c r="O261" s="264"/>
      <c r="P261" s="264"/>
      <c r="Q261" s="264"/>
      <c r="R261" s="264"/>
      <c r="S261" s="264"/>
      <c r="T261" s="264"/>
      <c r="U261" s="264"/>
      <c r="V261" s="264"/>
      <c r="W261" s="264"/>
      <c r="X261" s="264"/>
      <c r="Y261" s="264"/>
      <c r="Z261" s="264"/>
      <c r="AA261" s="264"/>
      <c r="AB261" s="264"/>
      <c r="AC261" s="264"/>
      <c r="AD261" s="264"/>
      <c r="AE261" s="264"/>
      <c r="AF261" s="264"/>
      <c r="AG261" s="264"/>
      <c r="AH261" s="264"/>
      <c r="AI261" s="264"/>
      <c r="AJ261" s="264"/>
      <c r="AK261" s="264"/>
      <c r="AL261" s="264"/>
      <c r="AM261" s="264"/>
      <c r="AN261" s="264"/>
      <c r="AO261" s="264"/>
      <c r="AP261" s="264"/>
      <c r="AQ261" s="264"/>
      <c r="AR261" s="264"/>
      <c r="AS261" s="264"/>
      <c r="AT261" s="264"/>
      <c r="AU261" s="264"/>
      <c r="AV261" s="264"/>
      <c r="AW261" s="264"/>
      <c r="AX261" s="264"/>
      <c r="AY261" s="191"/>
      <c r="BA261" s="80">
        <f t="shared" si="47"/>
        <v>11</v>
      </c>
      <c r="BB261" s="136">
        <f>BB260+1</f>
        <v>1</v>
      </c>
      <c r="BC261" s="192"/>
      <c r="BG261" s="563" t="str">
        <f t="shared" ca="1" si="40"/>
        <v/>
      </c>
      <c r="BH261" s="564" t="str">
        <f t="shared" ca="1" si="41"/>
        <v/>
      </c>
      <c r="BI261" s="564" t="str">
        <f t="shared" ca="1" si="42"/>
        <v/>
      </c>
      <c r="BJ261" s="564" t="str">
        <f t="shared" ca="1" si="43"/>
        <v/>
      </c>
      <c r="BK261" s="564" t="str">
        <f t="shared" ca="1" si="44"/>
        <v/>
      </c>
      <c r="BL261" s="565" t="str">
        <f t="shared" ca="1" si="45"/>
        <v/>
      </c>
      <c r="CB261" s="188"/>
      <c r="CC261" s="188"/>
      <c r="CD261" s="188"/>
      <c r="CE261" s="188"/>
      <c r="CF261" s="188"/>
      <c r="CG261" s="188"/>
      <c r="CH261" s="188"/>
      <c r="CI261" s="188"/>
      <c r="CJ261" s="188"/>
      <c r="CK261" s="188"/>
      <c r="CL261" s="188"/>
      <c r="CM261" s="188"/>
      <c r="CN261" s="188"/>
      <c r="CO261" s="188"/>
      <c r="CP261" s="188"/>
      <c r="CQ261" s="188"/>
      <c r="CR261" s="188"/>
      <c r="CS261" s="188"/>
      <c r="CT261" s="188"/>
      <c r="CU261" s="188"/>
      <c r="CV261" s="188"/>
      <c r="CW261" s="188"/>
      <c r="CX261" s="188"/>
      <c r="CY261" s="188"/>
      <c r="CZ261" s="188"/>
      <c r="DA261" s="188"/>
      <c r="DB261" s="188"/>
      <c r="DC261" s="188"/>
      <c r="DD261" s="188"/>
      <c r="DE261" s="188"/>
      <c r="DF261" s="188"/>
      <c r="DG261" s="188"/>
    </row>
    <row r="262" spans="1:111" s="226" customFormat="1" ht="15" customHeight="1">
      <c r="A262" s="1764" t="str">
        <f>BA261&amp;"."&amp;BB261</f>
        <v>11.1</v>
      </c>
      <c r="B262" s="1765"/>
      <c r="C262" s="1765"/>
      <c r="D262" s="219" t="str">
        <f>"以下条件にて"&amp;$BH$1&amp;"を実施する。"</f>
        <v>以下条件にて「4. ログ出力処理」を実施する。</v>
      </c>
      <c r="E262" s="219"/>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c r="AC262" s="345"/>
      <c r="AD262" s="345"/>
      <c r="AE262" s="345"/>
      <c r="AF262" s="345"/>
      <c r="AG262" s="345"/>
      <c r="AH262" s="345"/>
      <c r="AI262" s="345"/>
      <c r="AJ262" s="345"/>
      <c r="AK262" s="345"/>
      <c r="AL262" s="345"/>
      <c r="AM262" s="345"/>
      <c r="AN262" s="345"/>
      <c r="AO262" s="345"/>
      <c r="AP262" s="345"/>
      <c r="AQ262" s="345"/>
      <c r="AR262" s="345"/>
      <c r="AS262" s="345"/>
      <c r="AT262" s="345"/>
      <c r="AU262" s="345"/>
      <c r="AV262" s="345"/>
      <c r="AW262" s="345"/>
      <c r="AX262" s="345"/>
      <c r="AY262" s="156"/>
      <c r="BA262" s="80">
        <f t="shared" si="47"/>
        <v>11</v>
      </c>
      <c r="BB262" s="80">
        <f t="shared" si="47"/>
        <v>1</v>
      </c>
      <c r="BC262" s="192"/>
      <c r="BG262" s="563" t="str">
        <f t="shared" ca="1" si="40"/>
        <v/>
      </c>
      <c r="BH262" s="564" t="str">
        <f t="shared" ca="1" si="41"/>
        <v/>
      </c>
      <c r="BI262" s="564" t="str">
        <f t="shared" ca="1" si="42"/>
        <v/>
      </c>
      <c r="BJ262" s="564" t="str">
        <f t="shared" ca="1" si="43"/>
        <v/>
      </c>
      <c r="BK262" s="564" t="str">
        <f t="shared" ca="1" si="44"/>
        <v/>
      </c>
      <c r="BL262" s="565" t="str">
        <f t="shared" ca="1" si="45"/>
        <v/>
      </c>
      <c r="BR262" s="188"/>
      <c r="BS262" s="188"/>
      <c r="BT262" s="188"/>
      <c r="BU262" s="188"/>
      <c r="BV262" s="188"/>
      <c r="BW262" s="188"/>
      <c r="BX262" s="188"/>
      <c r="BY262" s="188"/>
      <c r="BZ262" s="188"/>
      <c r="CA262" s="188"/>
      <c r="CB262" s="188"/>
      <c r="CC262" s="188"/>
      <c r="CD262" s="188"/>
      <c r="CE262" s="188"/>
      <c r="CF262" s="188"/>
      <c r="CG262" s="188"/>
      <c r="CH262" s="188"/>
      <c r="CI262" s="188"/>
      <c r="CJ262" s="188"/>
      <c r="CK262" s="188"/>
      <c r="CL262" s="188"/>
      <c r="CM262" s="188"/>
      <c r="CN262" s="188"/>
      <c r="CO262" s="188"/>
      <c r="CP262" s="188"/>
      <c r="CQ262" s="188"/>
      <c r="CR262" s="188"/>
      <c r="CS262" s="188"/>
      <c r="CT262" s="188"/>
      <c r="CU262" s="188"/>
      <c r="CV262" s="188"/>
      <c r="CW262" s="188"/>
      <c r="CX262" s="188"/>
      <c r="CY262" s="188"/>
      <c r="CZ262" s="188"/>
      <c r="DA262" s="188"/>
      <c r="DB262" s="188"/>
      <c r="DC262" s="188"/>
      <c r="DD262" s="188"/>
      <c r="DE262" s="188"/>
    </row>
    <row r="263" spans="1:111" s="226" customFormat="1" ht="15" customHeight="1">
      <c r="A263" s="218"/>
      <c r="B263" s="219"/>
      <c r="C263" s="219"/>
      <c r="D263" s="219"/>
      <c r="E263" s="1781" t="s">
        <v>103</v>
      </c>
      <c r="F263" s="1782"/>
      <c r="G263" s="1782"/>
      <c r="H263" s="1782"/>
      <c r="I263" s="1782"/>
      <c r="J263" s="1782"/>
      <c r="K263" s="1782"/>
      <c r="L263" s="1783"/>
      <c r="M263" s="133" t="s">
        <v>164</v>
      </c>
      <c r="N263" s="341"/>
      <c r="O263" s="341"/>
      <c r="P263" s="341"/>
      <c r="Q263" s="341"/>
      <c r="R263" s="341"/>
      <c r="S263" s="341"/>
      <c r="T263" s="341"/>
      <c r="U263" s="341"/>
      <c r="V263" s="341"/>
      <c r="W263" s="341"/>
      <c r="X263" s="341"/>
      <c r="Y263" s="341"/>
      <c r="Z263" s="341"/>
      <c r="AA263" s="341"/>
      <c r="AB263" s="341"/>
      <c r="AC263" s="341"/>
      <c r="AD263" s="341"/>
      <c r="AE263" s="341"/>
      <c r="AF263" s="341"/>
      <c r="AG263" s="341"/>
      <c r="AH263" s="341"/>
      <c r="AI263" s="341"/>
      <c r="AJ263" s="341"/>
      <c r="AK263" s="341"/>
      <c r="AL263" s="341"/>
      <c r="AM263" s="341"/>
      <c r="AN263" s="341"/>
      <c r="AO263" s="341"/>
      <c r="AP263" s="341"/>
      <c r="AQ263" s="341"/>
      <c r="AR263" s="341"/>
      <c r="AS263" s="341"/>
      <c r="AT263" s="341"/>
      <c r="AU263" s="341"/>
      <c r="AV263" s="341"/>
      <c r="AW263" s="341"/>
      <c r="AX263" s="72"/>
      <c r="AY263" s="40"/>
      <c r="BA263" s="80">
        <f t="shared" si="47"/>
        <v>11</v>
      </c>
      <c r="BB263" s="80">
        <f t="shared" si="47"/>
        <v>1</v>
      </c>
      <c r="BC263" s="192"/>
      <c r="BG263" s="563" t="str">
        <f t="shared" ca="1" si="40"/>
        <v/>
      </c>
      <c r="BH263" s="564" t="str">
        <f t="shared" ca="1" si="41"/>
        <v/>
      </c>
      <c r="BI263" s="564" t="str">
        <f t="shared" ca="1" si="42"/>
        <v/>
      </c>
      <c r="BJ263" s="564" t="str">
        <f t="shared" ca="1" si="43"/>
        <v/>
      </c>
      <c r="BK263" s="564" t="str">
        <f t="shared" ca="1" si="44"/>
        <v/>
      </c>
      <c r="BL263" s="565" t="str">
        <f t="shared" ca="1" si="45"/>
        <v/>
      </c>
      <c r="BR263" s="188"/>
      <c r="BS263" s="188"/>
      <c r="BT263" s="188"/>
      <c r="BU263" s="188"/>
      <c r="BV263" s="188"/>
      <c r="BW263" s="188"/>
      <c r="BX263" s="188"/>
      <c r="BY263" s="188"/>
      <c r="BZ263" s="188"/>
      <c r="CA263" s="188"/>
      <c r="CB263" s="188"/>
      <c r="CC263" s="188"/>
      <c r="CD263" s="188"/>
      <c r="CE263" s="188"/>
      <c r="CF263" s="188"/>
      <c r="CG263" s="188"/>
      <c r="CH263" s="188"/>
      <c r="CI263" s="188"/>
      <c r="CJ263" s="188"/>
      <c r="CK263" s="188"/>
      <c r="CL263" s="188"/>
      <c r="CM263" s="188"/>
      <c r="CN263" s="188"/>
      <c r="CO263" s="188"/>
      <c r="CP263" s="188"/>
      <c r="CQ263" s="188"/>
      <c r="CR263" s="188"/>
      <c r="CS263" s="188"/>
      <c r="CT263" s="188"/>
      <c r="CU263" s="188"/>
      <c r="CV263" s="188"/>
      <c r="CW263" s="188"/>
      <c r="CX263" s="188"/>
      <c r="CY263" s="188"/>
      <c r="CZ263" s="188"/>
      <c r="DA263" s="188"/>
      <c r="DB263" s="188"/>
      <c r="DC263" s="188"/>
      <c r="DD263" s="188"/>
      <c r="DE263" s="188"/>
    </row>
    <row r="264" spans="1:111" s="226" customFormat="1" ht="15" customHeight="1">
      <c r="A264" s="218"/>
      <c r="B264" s="219"/>
      <c r="C264" s="219"/>
      <c r="D264" s="219"/>
      <c r="E264" s="1789" t="s">
        <v>104</v>
      </c>
      <c r="F264" s="1790"/>
      <c r="G264" s="1790"/>
      <c r="H264" s="1790"/>
      <c r="I264" s="1790"/>
      <c r="J264" s="1790"/>
      <c r="K264" s="1790"/>
      <c r="L264" s="1791"/>
      <c r="M264" s="134" t="s">
        <v>394</v>
      </c>
      <c r="N264" s="334"/>
      <c r="O264" s="334"/>
      <c r="P264" s="334"/>
      <c r="Q264" s="334"/>
      <c r="R264" s="334"/>
      <c r="S264" s="334"/>
      <c r="T264" s="334"/>
      <c r="U264" s="334"/>
      <c r="V264" s="334"/>
      <c r="W264" s="334"/>
      <c r="X264" s="334"/>
      <c r="Y264" s="334"/>
      <c r="Z264" s="334"/>
      <c r="AA264" s="334"/>
      <c r="AB264" s="334"/>
      <c r="AC264" s="334"/>
      <c r="AD264" s="334"/>
      <c r="AE264" s="334"/>
      <c r="AF264" s="334"/>
      <c r="AG264" s="334"/>
      <c r="AH264" s="334"/>
      <c r="AI264" s="334"/>
      <c r="AJ264" s="334"/>
      <c r="AK264" s="334"/>
      <c r="AL264" s="334"/>
      <c r="AM264" s="334"/>
      <c r="AN264" s="334"/>
      <c r="AO264" s="334"/>
      <c r="AP264" s="334"/>
      <c r="AQ264" s="334"/>
      <c r="AR264" s="334"/>
      <c r="AS264" s="334"/>
      <c r="AT264" s="334"/>
      <c r="AU264" s="334"/>
      <c r="AV264" s="334"/>
      <c r="AW264" s="334"/>
      <c r="AX264" s="73"/>
      <c r="AY264" s="40"/>
      <c r="BA264" s="80">
        <f t="shared" si="47"/>
        <v>11</v>
      </c>
      <c r="BB264" s="80">
        <f t="shared" si="47"/>
        <v>1</v>
      </c>
      <c r="BC264" s="192"/>
      <c r="BG264" s="563" t="str">
        <f t="shared" ca="1" si="40"/>
        <v/>
      </c>
      <c r="BH264" s="564" t="str">
        <f t="shared" ca="1" si="41"/>
        <v/>
      </c>
      <c r="BI264" s="564" t="str">
        <f t="shared" ca="1" si="42"/>
        <v/>
      </c>
      <c r="BJ264" s="564" t="str">
        <f t="shared" ca="1" si="43"/>
        <v/>
      </c>
      <c r="BK264" s="564" t="str">
        <f t="shared" ca="1" si="44"/>
        <v/>
      </c>
      <c r="BL264" s="565" t="str">
        <f t="shared" ca="1" si="45"/>
        <v/>
      </c>
      <c r="BR264" s="188"/>
      <c r="BS264" s="188"/>
      <c r="BT264" s="188"/>
      <c r="BU264" s="188"/>
      <c r="BV264" s="188"/>
      <c r="BW264" s="188"/>
      <c r="BX264" s="188"/>
      <c r="BY264" s="188"/>
      <c r="BZ264" s="188"/>
      <c r="CA264" s="188"/>
      <c r="CB264" s="188"/>
      <c r="CC264" s="188"/>
      <c r="CD264" s="188"/>
      <c r="CE264" s="188"/>
      <c r="CF264" s="188"/>
      <c r="CG264" s="188"/>
      <c r="CH264" s="188"/>
      <c r="CI264" s="188"/>
      <c r="CJ264" s="188"/>
      <c r="CK264" s="188"/>
      <c r="CL264" s="188"/>
      <c r="CM264" s="188"/>
      <c r="CN264" s="188"/>
      <c r="CO264" s="188"/>
      <c r="CP264" s="188"/>
      <c r="CQ264" s="188"/>
      <c r="CR264" s="188"/>
      <c r="CS264" s="188"/>
      <c r="CT264" s="188"/>
      <c r="CU264" s="188"/>
      <c r="CV264" s="188"/>
      <c r="CW264" s="188"/>
      <c r="CX264" s="188"/>
      <c r="CY264" s="188"/>
      <c r="CZ264" s="188"/>
      <c r="DA264" s="188"/>
      <c r="DB264" s="188"/>
      <c r="DC264" s="188"/>
      <c r="DD264" s="188"/>
      <c r="DE264" s="188"/>
    </row>
    <row r="265" spans="1:111" s="226" customFormat="1" ht="15" customHeight="1">
      <c r="A265" s="218"/>
      <c r="B265" s="219"/>
      <c r="C265" s="219"/>
      <c r="D265" s="219"/>
      <c r="E265" s="1789" t="s">
        <v>105</v>
      </c>
      <c r="F265" s="1790"/>
      <c r="G265" s="1790"/>
      <c r="H265" s="1790"/>
      <c r="I265" s="1790"/>
      <c r="J265" s="1790"/>
      <c r="K265" s="1790"/>
      <c r="L265" s="1791"/>
      <c r="M265" s="333" t="s">
        <v>440</v>
      </c>
      <c r="N265" s="334"/>
      <c r="O265" s="334"/>
      <c r="P265" s="334"/>
      <c r="Q265" s="334"/>
      <c r="R265" s="334"/>
      <c r="S265" s="334"/>
      <c r="T265" s="334"/>
      <c r="U265" s="334"/>
      <c r="V265" s="334"/>
      <c r="W265" s="334"/>
      <c r="X265" s="334"/>
      <c r="Y265" s="334"/>
      <c r="Z265" s="334"/>
      <c r="AA265" s="334"/>
      <c r="AB265" s="334"/>
      <c r="AC265" s="334"/>
      <c r="AD265" s="334"/>
      <c r="AE265" s="334"/>
      <c r="AF265" s="334"/>
      <c r="AG265" s="334"/>
      <c r="AH265" s="334"/>
      <c r="AI265" s="334"/>
      <c r="AJ265" s="334"/>
      <c r="AK265" s="334"/>
      <c r="AL265" s="334"/>
      <c r="AM265" s="334"/>
      <c r="AN265" s="334"/>
      <c r="AO265" s="334"/>
      <c r="AP265" s="334"/>
      <c r="AQ265" s="334"/>
      <c r="AR265" s="334"/>
      <c r="AS265" s="334"/>
      <c r="AT265" s="334"/>
      <c r="AU265" s="334"/>
      <c r="AV265" s="334"/>
      <c r="AW265" s="334"/>
      <c r="AX265" s="73"/>
      <c r="AY265" s="40"/>
      <c r="BA265" s="80">
        <f t="shared" si="47"/>
        <v>11</v>
      </c>
      <c r="BB265" s="80">
        <f t="shared" si="47"/>
        <v>1</v>
      </c>
      <c r="BC265" s="192"/>
      <c r="BG265" s="563" t="str">
        <f t="shared" ca="1" si="40"/>
        <v/>
      </c>
      <c r="BH265" s="564" t="str">
        <f t="shared" ca="1" si="41"/>
        <v/>
      </c>
      <c r="BI265" s="564" t="str">
        <f t="shared" ca="1" si="42"/>
        <v/>
      </c>
      <c r="BJ265" s="564" t="str">
        <f t="shared" ca="1" si="43"/>
        <v/>
      </c>
      <c r="BK265" s="564" t="str">
        <f t="shared" ca="1" si="44"/>
        <v/>
      </c>
      <c r="BL265" s="565" t="str">
        <f t="shared" ca="1" si="45"/>
        <v/>
      </c>
      <c r="BR265" s="188"/>
      <c r="BS265" s="188"/>
      <c r="BT265" s="188"/>
      <c r="BU265" s="188"/>
      <c r="BV265" s="188"/>
      <c r="BW265" s="188"/>
      <c r="BX265" s="188"/>
      <c r="BY265" s="188"/>
      <c r="BZ265" s="188"/>
      <c r="CA265" s="188"/>
      <c r="CB265" s="188"/>
      <c r="CC265" s="188"/>
      <c r="CD265" s="188"/>
      <c r="CE265" s="188"/>
      <c r="CF265" s="188"/>
      <c r="CG265" s="188"/>
      <c r="CH265" s="188"/>
      <c r="CI265" s="188"/>
      <c r="CJ265" s="188"/>
      <c r="CK265" s="188"/>
      <c r="CL265" s="188"/>
      <c r="CM265" s="188"/>
      <c r="CN265" s="188"/>
      <c r="CO265" s="188"/>
      <c r="CP265" s="188"/>
      <c r="CQ265" s="188"/>
      <c r="CR265" s="188"/>
      <c r="CS265" s="188"/>
      <c r="CT265" s="188"/>
      <c r="CU265" s="188"/>
      <c r="CV265" s="188"/>
      <c r="CW265" s="188"/>
      <c r="CX265" s="188"/>
      <c r="CY265" s="188"/>
      <c r="CZ265" s="188"/>
      <c r="DA265" s="188"/>
      <c r="DB265" s="188"/>
      <c r="DC265" s="188"/>
      <c r="DD265" s="188"/>
      <c r="DE265" s="188"/>
    </row>
    <row r="266" spans="1:111" s="188" customFormat="1" ht="15" customHeight="1">
      <c r="A266" s="218"/>
      <c r="B266" s="219"/>
      <c r="C266" s="219"/>
      <c r="D266" s="219"/>
      <c r="E266" s="1778" t="s">
        <v>106</v>
      </c>
      <c r="F266" s="1779"/>
      <c r="G266" s="1779"/>
      <c r="H266" s="1779"/>
      <c r="I266" s="1779"/>
      <c r="J266" s="1779"/>
      <c r="K266" s="1779"/>
      <c r="L266" s="1780"/>
      <c r="M266" s="159" t="s">
        <v>438</v>
      </c>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74"/>
      <c r="AY266" s="40"/>
      <c r="BA266" s="80">
        <f t="shared" si="47"/>
        <v>11</v>
      </c>
      <c r="BB266" s="136">
        <f>BB265+1</f>
        <v>2</v>
      </c>
      <c r="BG266" s="563" t="str">
        <f t="shared" ca="1" si="40"/>
        <v/>
      </c>
      <c r="BH266" s="564" t="str">
        <f t="shared" ca="1" si="41"/>
        <v/>
      </c>
      <c r="BI266" s="564" t="str">
        <f t="shared" ca="1" si="42"/>
        <v/>
      </c>
      <c r="BJ266" s="564" t="str">
        <f t="shared" ca="1" si="43"/>
        <v/>
      </c>
      <c r="BK266" s="564" t="str">
        <f t="shared" ca="1" si="44"/>
        <v/>
      </c>
      <c r="BL266" s="565" t="str">
        <f t="shared" ca="1" si="45"/>
        <v/>
      </c>
      <c r="DF266" s="226"/>
      <c r="DG266" s="226"/>
    </row>
    <row r="267" spans="1:111" s="188" customFormat="1" ht="15" customHeight="1">
      <c r="A267" s="1764" t="str">
        <f>BA266&amp;"."&amp;BB266</f>
        <v>11.2</v>
      </c>
      <c r="B267" s="1765"/>
      <c r="C267" s="1765"/>
      <c r="D267" s="264" t="s">
        <v>411</v>
      </c>
      <c r="E267" s="236"/>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c r="AB267" s="264"/>
      <c r="AC267" s="264"/>
      <c r="AD267" s="264"/>
      <c r="AE267" s="264"/>
      <c r="AF267" s="264"/>
      <c r="AG267" s="264"/>
      <c r="AH267" s="264"/>
      <c r="AI267" s="264"/>
      <c r="AJ267" s="264"/>
      <c r="AK267" s="264"/>
      <c r="AL267" s="264"/>
      <c r="AM267" s="264"/>
      <c r="AN267" s="264"/>
      <c r="AO267" s="264"/>
      <c r="AP267" s="264"/>
      <c r="AQ267" s="264"/>
      <c r="AR267" s="264"/>
      <c r="AS267" s="264"/>
      <c r="AT267" s="264"/>
      <c r="AU267" s="264"/>
      <c r="AV267" s="264"/>
      <c r="AW267" s="264"/>
      <c r="AX267" s="264"/>
      <c r="AY267" s="191"/>
      <c r="BA267" s="192">
        <f t="shared" si="47"/>
        <v>11</v>
      </c>
      <c r="BB267" s="136">
        <f>BB266+1</f>
        <v>3</v>
      </c>
      <c r="BG267" s="563" t="str">
        <f t="shared" ca="1" si="40"/>
        <v/>
      </c>
      <c r="BH267" s="564" t="str">
        <f t="shared" ca="1" si="41"/>
        <v/>
      </c>
      <c r="BI267" s="564" t="str">
        <f t="shared" ca="1" si="42"/>
        <v/>
      </c>
      <c r="BJ267" s="564" t="str">
        <f t="shared" ca="1" si="43"/>
        <v/>
      </c>
      <c r="BK267" s="564" t="str">
        <f t="shared" ca="1" si="44"/>
        <v/>
      </c>
      <c r="BL267" s="565" t="str">
        <f t="shared" ca="1" si="45"/>
        <v/>
      </c>
    </row>
    <row r="268" spans="1:111" s="188" customFormat="1" ht="15" customHeight="1">
      <c r="A268" s="1764" t="str">
        <f>BA267&amp;"."&amp;BB267</f>
        <v>11.3</v>
      </c>
      <c r="B268" s="1765"/>
      <c r="C268" s="1765"/>
      <c r="D268" s="264" t="s">
        <v>162</v>
      </c>
      <c r="E268" s="236"/>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c r="AB268" s="264"/>
      <c r="AC268" s="264"/>
      <c r="AD268" s="264"/>
      <c r="AE268" s="264"/>
      <c r="AF268" s="264"/>
      <c r="AG268" s="264"/>
      <c r="AH268" s="264"/>
      <c r="AI268" s="264"/>
      <c r="AJ268" s="264"/>
      <c r="AK268" s="264"/>
      <c r="AL268" s="264"/>
      <c r="AM268" s="264"/>
      <c r="AN268" s="264"/>
      <c r="AO268" s="264"/>
      <c r="AP268" s="264"/>
      <c r="AQ268" s="264"/>
      <c r="AR268" s="264"/>
      <c r="AS268" s="264"/>
      <c r="AT268" s="264"/>
      <c r="AU268" s="264"/>
      <c r="AV268" s="264"/>
      <c r="AW268" s="264"/>
      <c r="AX268" s="264"/>
      <c r="AY268" s="191"/>
      <c r="BA268" s="192">
        <f t="shared" si="47"/>
        <v>11</v>
      </c>
      <c r="BB268" s="192">
        <f t="shared" si="47"/>
        <v>3</v>
      </c>
      <c r="BC268" s="136">
        <f>BC267+1</f>
        <v>1</v>
      </c>
      <c r="BG268" s="563" t="str">
        <f t="shared" ca="1" si="40"/>
        <v/>
      </c>
      <c r="BH268" s="564" t="str">
        <f t="shared" ca="1" si="41"/>
        <v/>
      </c>
      <c r="BI268" s="564" t="str">
        <f t="shared" ca="1" si="42"/>
        <v/>
      </c>
      <c r="BJ268" s="564" t="str">
        <f t="shared" ca="1" si="43"/>
        <v/>
      </c>
      <c r="BK268" s="564" t="str">
        <f t="shared" ca="1" si="44"/>
        <v/>
      </c>
      <c r="BL268" s="565" t="str">
        <f t="shared" ca="1" si="45"/>
        <v/>
      </c>
    </row>
    <row r="269" spans="1:111" s="188" customFormat="1" ht="15" customHeight="1">
      <c r="A269" s="1764" t="str">
        <f>BA268&amp;"."&amp;BB268&amp;"."&amp;BC268</f>
        <v>11.3.1</v>
      </c>
      <c r="B269" s="1765"/>
      <c r="C269" s="1765"/>
      <c r="D269" s="1765"/>
      <c r="E269" s="236" t="s">
        <v>158</v>
      </c>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c r="AB269" s="236"/>
      <c r="AC269" s="236"/>
      <c r="AD269" s="236"/>
      <c r="AE269" s="236"/>
      <c r="AF269" s="236"/>
      <c r="AG269" s="236"/>
      <c r="AH269" s="236"/>
      <c r="AI269" s="236"/>
      <c r="AJ269" s="236"/>
      <c r="AK269" s="236"/>
      <c r="AL269" s="236"/>
      <c r="AM269" s="236"/>
      <c r="AN269" s="236"/>
      <c r="AO269" s="236"/>
      <c r="AP269" s="236"/>
      <c r="AQ269" s="236"/>
      <c r="AR269" s="236"/>
      <c r="AS269" s="236"/>
      <c r="AT269" s="236"/>
      <c r="AU269" s="236"/>
      <c r="AV269" s="236"/>
      <c r="AW269" s="236"/>
      <c r="AX269" s="236"/>
      <c r="AY269" s="195"/>
      <c r="BA269" s="192">
        <f t="shared" si="47"/>
        <v>11</v>
      </c>
      <c r="BB269" s="192">
        <f t="shared" si="47"/>
        <v>3</v>
      </c>
      <c r="BC269" s="192">
        <f t="shared" si="47"/>
        <v>1</v>
      </c>
      <c r="BG269" s="563" t="str">
        <f t="shared" ca="1" si="40"/>
        <v/>
      </c>
      <c r="BH269" s="564" t="str">
        <f t="shared" ca="1" si="41"/>
        <v/>
      </c>
      <c r="BI269" s="564" t="str">
        <f t="shared" ca="1" si="42"/>
        <v/>
      </c>
      <c r="BJ269" s="564" t="str">
        <f t="shared" ca="1" si="43"/>
        <v/>
      </c>
      <c r="BK269" s="564" t="str">
        <f t="shared" ca="1" si="44"/>
        <v/>
      </c>
      <c r="BL269" s="565" t="str">
        <f t="shared" ca="1" si="45"/>
        <v/>
      </c>
    </row>
    <row r="270" spans="1:111" s="188" customFormat="1" ht="15" customHeight="1">
      <c r="A270" s="194"/>
      <c r="B270" s="236"/>
      <c r="C270" s="236"/>
      <c r="D270" s="236"/>
      <c r="E270" s="1850" t="s">
        <v>150</v>
      </c>
      <c r="F270" s="1851"/>
      <c r="G270" s="1851"/>
      <c r="H270" s="1851"/>
      <c r="I270" s="1851"/>
      <c r="J270" s="1851"/>
      <c r="K270" s="1851"/>
      <c r="L270" s="1852"/>
      <c r="M270" s="197" t="s">
        <v>153</v>
      </c>
      <c r="N270" s="197"/>
      <c r="O270" s="197"/>
      <c r="P270" s="197"/>
      <c r="Q270" s="197"/>
      <c r="R270" s="197"/>
      <c r="S270" s="197"/>
      <c r="T270" s="197"/>
      <c r="U270" s="197"/>
      <c r="V270" s="197"/>
      <c r="W270" s="197"/>
      <c r="X270" s="197"/>
      <c r="Y270" s="197"/>
      <c r="Z270" s="197"/>
      <c r="AA270" s="197"/>
      <c r="AB270" s="197"/>
      <c r="AC270" s="197"/>
      <c r="AD270" s="197"/>
      <c r="AE270" s="197"/>
      <c r="AF270" s="197"/>
      <c r="AG270" s="197"/>
      <c r="AH270" s="197"/>
      <c r="AI270" s="197"/>
      <c r="AJ270" s="197"/>
      <c r="AK270" s="197"/>
      <c r="AL270" s="197"/>
      <c r="AM270" s="197"/>
      <c r="AN270" s="197"/>
      <c r="AO270" s="197"/>
      <c r="AP270" s="197"/>
      <c r="AQ270" s="197"/>
      <c r="AR270" s="197"/>
      <c r="AS270" s="197"/>
      <c r="AT270" s="197"/>
      <c r="AU270" s="197"/>
      <c r="AV270" s="197"/>
      <c r="AW270" s="197"/>
      <c r="AX270" s="198"/>
      <c r="AY270" s="195"/>
      <c r="BA270" s="192">
        <f t="shared" si="47"/>
        <v>11</v>
      </c>
      <c r="BB270" s="192">
        <f t="shared" si="47"/>
        <v>3</v>
      </c>
      <c r="BC270" s="192">
        <f t="shared" si="47"/>
        <v>1</v>
      </c>
      <c r="BG270" s="563" t="str">
        <f t="shared" ca="1" si="40"/>
        <v/>
      </c>
      <c r="BH270" s="564" t="str">
        <f t="shared" ca="1" si="41"/>
        <v/>
      </c>
      <c r="BI270" s="564" t="str">
        <f t="shared" ca="1" si="42"/>
        <v/>
      </c>
      <c r="BJ270" s="564" t="str">
        <f t="shared" ca="1" si="43"/>
        <v/>
      </c>
      <c r="BK270" s="564" t="str">
        <f t="shared" ca="1" si="44"/>
        <v/>
      </c>
      <c r="BL270" s="565" t="str">
        <f t="shared" ca="1" si="45"/>
        <v/>
      </c>
    </row>
    <row r="271" spans="1:111" s="188" customFormat="1" ht="15" customHeight="1">
      <c r="A271" s="194"/>
      <c r="B271" s="236"/>
      <c r="C271" s="236"/>
      <c r="D271" s="236"/>
      <c r="E271" s="1856" t="s">
        <v>151</v>
      </c>
      <c r="F271" s="1857"/>
      <c r="G271" s="1857"/>
      <c r="H271" s="1857"/>
      <c r="I271" s="1857"/>
      <c r="J271" s="1857"/>
      <c r="K271" s="1857"/>
      <c r="L271" s="1858"/>
      <c r="M271" s="343" t="s">
        <v>287</v>
      </c>
      <c r="N271" s="199"/>
      <c r="O271" s="199"/>
      <c r="P271" s="199"/>
      <c r="Q271" s="199"/>
      <c r="R271" s="199"/>
      <c r="S271" s="199"/>
      <c r="T271" s="199"/>
      <c r="U271" s="199"/>
      <c r="V271" s="199"/>
      <c r="W271" s="199"/>
      <c r="X271" s="199"/>
      <c r="Y271" s="199"/>
      <c r="Z271" s="199"/>
      <c r="AA271" s="199"/>
      <c r="AB271" s="199"/>
      <c r="AC271" s="199"/>
      <c r="AD271" s="199"/>
      <c r="AE271" s="199"/>
      <c r="AF271" s="199"/>
      <c r="AG271" s="199"/>
      <c r="AH271" s="199"/>
      <c r="AI271" s="199"/>
      <c r="AJ271" s="199"/>
      <c r="AK271" s="199"/>
      <c r="AL271" s="199"/>
      <c r="AM271" s="199"/>
      <c r="AN271" s="199"/>
      <c r="AO271" s="199"/>
      <c r="AP271" s="199"/>
      <c r="AQ271" s="199"/>
      <c r="AR271" s="199"/>
      <c r="AS271" s="199"/>
      <c r="AT271" s="199"/>
      <c r="AU271" s="199"/>
      <c r="AV271" s="199"/>
      <c r="AW271" s="199"/>
      <c r="AX271" s="200"/>
      <c r="AY271" s="195"/>
      <c r="BA271" s="192">
        <f t="shared" si="47"/>
        <v>11</v>
      </c>
      <c r="BB271" s="192">
        <f t="shared" si="47"/>
        <v>3</v>
      </c>
      <c r="BC271" s="192">
        <f t="shared" si="47"/>
        <v>1</v>
      </c>
      <c r="BG271" s="563" t="str">
        <f t="shared" ca="1" si="40"/>
        <v/>
      </c>
      <c r="BH271" s="564" t="str">
        <f t="shared" ca="1" si="41"/>
        <v/>
      </c>
      <c r="BI271" s="564" t="str">
        <f t="shared" ca="1" si="42"/>
        <v/>
      </c>
      <c r="BJ271" s="564" t="str">
        <f t="shared" ca="1" si="43"/>
        <v/>
      </c>
      <c r="BK271" s="564" t="str">
        <f t="shared" ca="1" si="44"/>
        <v/>
      </c>
      <c r="BL271" s="565" t="str">
        <f t="shared" ca="1" si="45"/>
        <v/>
      </c>
    </row>
    <row r="272" spans="1:111" s="188" customFormat="1" ht="15" customHeight="1">
      <c r="A272" s="194"/>
      <c r="B272" s="236"/>
      <c r="C272" s="236"/>
      <c r="D272" s="236"/>
      <c r="E272" s="201"/>
      <c r="F272" s="321"/>
      <c r="G272" s="1848"/>
      <c r="H272" s="1848"/>
      <c r="I272" s="1848"/>
      <c r="J272" s="1848"/>
      <c r="K272" s="1848"/>
      <c r="L272" s="1849"/>
      <c r="M272" s="210" t="s">
        <v>155</v>
      </c>
      <c r="N272" s="202"/>
      <c r="O272" s="202"/>
      <c r="P272" s="202"/>
      <c r="Q272" s="202"/>
      <c r="R272" s="202"/>
      <c r="S272" s="202"/>
      <c r="T272" s="202"/>
      <c r="U272" s="202"/>
      <c r="V272" s="202"/>
      <c r="W272" s="202"/>
      <c r="X272" s="202"/>
      <c r="Y272" s="202"/>
      <c r="Z272" s="202"/>
      <c r="AA272" s="202"/>
      <c r="AB272" s="202"/>
      <c r="AC272" s="202"/>
      <c r="AD272" s="202"/>
      <c r="AE272" s="202"/>
      <c r="AF272" s="202"/>
      <c r="AG272" s="202"/>
      <c r="AH272" s="202"/>
      <c r="AI272" s="202"/>
      <c r="AJ272" s="202"/>
      <c r="AK272" s="202"/>
      <c r="AL272" s="202"/>
      <c r="AM272" s="202"/>
      <c r="AN272" s="202"/>
      <c r="AO272" s="202"/>
      <c r="AP272" s="202"/>
      <c r="AQ272" s="202"/>
      <c r="AR272" s="202"/>
      <c r="AS272" s="202"/>
      <c r="AT272" s="202"/>
      <c r="AU272" s="202"/>
      <c r="AV272" s="202"/>
      <c r="AW272" s="202"/>
      <c r="AX272" s="203"/>
      <c r="AY272" s="195"/>
      <c r="BA272" s="192">
        <f t="shared" si="47"/>
        <v>11</v>
      </c>
      <c r="BB272" s="192">
        <f t="shared" si="47"/>
        <v>3</v>
      </c>
      <c r="BC272" s="192">
        <f t="shared" si="47"/>
        <v>1</v>
      </c>
      <c r="BG272" s="563" t="str">
        <f t="shared" ca="1" si="40"/>
        <v/>
      </c>
      <c r="BH272" s="564" t="str">
        <f t="shared" ca="1" si="41"/>
        <v/>
      </c>
      <c r="BI272" s="564" t="str">
        <f t="shared" ca="1" si="42"/>
        <v/>
      </c>
      <c r="BJ272" s="564" t="str">
        <f t="shared" ca="1" si="43"/>
        <v/>
      </c>
      <c r="BK272" s="564" t="str">
        <f t="shared" ca="1" si="44"/>
        <v/>
      </c>
      <c r="BL272" s="565" t="str">
        <f t="shared" ca="1" si="45"/>
        <v/>
      </c>
    </row>
    <row r="273" spans="1:111" s="188" customFormat="1" ht="15" customHeight="1">
      <c r="A273" s="194"/>
      <c r="B273" s="236"/>
      <c r="C273" s="236"/>
      <c r="D273" s="236"/>
      <c r="E273" s="1775" t="s">
        <v>152</v>
      </c>
      <c r="F273" s="1776"/>
      <c r="G273" s="1776"/>
      <c r="H273" s="1776"/>
      <c r="I273" s="1776"/>
      <c r="J273" s="1776"/>
      <c r="K273" s="1776"/>
      <c r="L273" s="1777"/>
      <c r="M273" s="209" t="s">
        <v>159</v>
      </c>
      <c r="N273" s="204"/>
      <c r="O273" s="204"/>
      <c r="P273" s="204"/>
      <c r="Q273" s="204"/>
      <c r="R273" s="204"/>
      <c r="S273" s="204"/>
      <c r="T273" s="204"/>
      <c r="U273" s="204"/>
      <c r="V273" s="204"/>
      <c r="W273" s="204"/>
      <c r="X273" s="204"/>
      <c r="Y273" s="204"/>
      <c r="Z273" s="204"/>
      <c r="AA273" s="204"/>
      <c r="AB273" s="204"/>
      <c r="AC273" s="204"/>
      <c r="AD273" s="204"/>
      <c r="AE273" s="204"/>
      <c r="AF273" s="204"/>
      <c r="AG273" s="204"/>
      <c r="AH273" s="204"/>
      <c r="AI273" s="204"/>
      <c r="AJ273" s="204"/>
      <c r="AK273" s="204"/>
      <c r="AL273" s="204"/>
      <c r="AM273" s="204"/>
      <c r="AN273" s="204"/>
      <c r="AO273" s="204"/>
      <c r="AP273" s="204"/>
      <c r="AQ273" s="204"/>
      <c r="AR273" s="204"/>
      <c r="AS273" s="204"/>
      <c r="AT273" s="204"/>
      <c r="AU273" s="204"/>
      <c r="AV273" s="204"/>
      <c r="AW273" s="204"/>
      <c r="AX273" s="205"/>
      <c r="AY273" s="195"/>
      <c r="BA273" s="192">
        <f t="shared" si="47"/>
        <v>11</v>
      </c>
      <c r="BB273" s="192">
        <f t="shared" si="47"/>
        <v>3</v>
      </c>
      <c r="BC273" s="136">
        <f>BC272+1</f>
        <v>2</v>
      </c>
      <c r="BG273" s="563" t="str">
        <f t="shared" ca="1" si="40"/>
        <v/>
      </c>
      <c r="BH273" s="564" t="str">
        <f t="shared" ca="1" si="41"/>
        <v/>
      </c>
      <c r="BI273" s="564" t="str">
        <f t="shared" ca="1" si="42"/>
        <v/>
      </c>
      <c r="BJ273" s="564" t="str">
        <f t="shared" ca="1" si="43"/>
        <v/>
      </c>
      <c r="BK273" s="564" t="str">
        <f t="shared" ca="1" si="44"/>
        <v/>
      </c>
      <c r="BL273" s="565" t="str">
        <f t="shared" ca="1" si="45"/>
        <v/>
      </c>
    </row>
    <row r="274" spans="1:111" s="188" customFormat="1" ht="15" customHeight="1">
      <c r="A274" s="1764" t="str">
        <f>BA273&amp;"."&amp;BB273&amp;"."&amp;BC273</f>
        <v>11.3.2</v>
      </c>
      <c r="B274" s="1765"/>
      <c r="C274" s="1765"/>
      <c r="D274" s="1765"/>
      <c r="E274" s="236" t="str">
        <f>"以下条件にて"&amp;$BE$9&amp;"を実施する。"</f>
        <v>以下条件にてを実施する。</v>
      </c>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c r="AB274" s="236"/>
      <c r="AC274" s="236"/>
      <c r="AD274" s="236"/>
      <c r="AE274" s="236"/>
      <c r="AF274" s="236"/>
      <c r="AG274" s="236"/>
      <c r="AH274" s="236"/>
      <c r="AI274" s="236"/>
      <c r="AJ274" s="236"/>
      <c r="AK274" s="236"/>
      <c r="AL274" s="236"/>
      <c r="AM274" s="236"/>
      <c r="AN274" s="236"/>
      <c r="AO274" s="236"/>
      <c r="AP274" s="236"/>
      <c r="AQ274" s="236"/>
      <c r="AR274" s="236"/>
      <c r="AS274" s="236"/>
      <c r="AT274" s="236"/>
      <c r="AU274" s="236"/>
      <c r="AV274" s="236"/>
      <c r="AW274" s="236"/>
      <c r="AX274" s="236"/>
      <c r="AY274" s="195"/>
      <c r="BA274" s="192">
        <f t="shared" ref="BA274:BC285" si="48">BA273</f>
        <v>11</v>
      </c>
      <c r="BB274" s="192">
        <f t="shared" si="48"/>
        <v>3</v>
      </c>
      <c r="BC274" s="192">
        <f t="shared" si="48"/>
        <v>2</v>
      </c>
      <c r="BG274" s="563" t="str">
        <f t="shared" ca="1" si="40"/>
        <v/>
      </c>
      <c r="BH274" s="564" t="str">
        <f t="shared" ca="1" si="41"/>
        <v/>
      </c>
      <c r="BI274" s="564" t="str">
        <f t="shared" ca="1" si="42"/>
        <v/>
      </c>
      <c r="BJ274" s="564" t="str">
        <f t="shared" ca="1" si="43"/>
        <v/>
      </c>
      <c r="BK274" s="564" t="str">
        <f t="shared" ca="1" si="44"/>
        <v/>
      </c>
      <c r="BL274" s="565" t="str">
        <f t="shared" ca="1" si="45"/>
        <v/>
      </c>
      <c r="CL274" s="226"/>
      <c r="CM274" s="226"/>
      <c r="CN274" s="226"/>
      <c r="CO274" s="226"/>
      <c r="CP274" s="226"/>
      <c r="CQ274" s="226"/>
      <c r="CR274" s="226"/>
    </row>
    <row r="275" spans="1:111" s="188" customFormat="1" ht="15" customHeight="1">
      <c r="A275" s="194"/>
      <c r="B275" s="236"/>
      <c r="C275" s="236"/>
      <c r="D275" s="236"/>
      <c r="E275" s="1850" t="s">
        <v>103</v>
      </c>
      <c r="F275" s="1851"/>
      <c r="G275" s="1851"/>
      <c r="H275" s="1851"/>
      <c r="I275" s="1851"/>
      <c r="J275" s="1851"/>
      <c r="K275" s="1851"/>
      <c r="L275" s="1852"/>
      <c r="M275" s="206" t="s">
        <v>164</v>
      </c>
      <c r="N275" s="197"/>
      <c r="O275" s="197"/>
      <c r="P275" s="197"/>
      <c r="Q275" s="197"/>
      <c r="R275" s="197"/>
      <c r="S275" s="197"/>
      <c r="T275" s="197"/>
      <c r="U275" s="197"/>
      <c r="V275" s="197"/>
      <c r="W275" s="197"/>
      <c r="X275" s="197"/>
      <c r="Y275" s="197"/>
      <c r="Z275" s="197"/>
      <c r="AA275" s="197"/>
      <c r="AB275" s="197"/>
      <c r="AC275" s="197"/>
      <c r="AD275" s="197"/>
      <c r="AE275" s="197"/>
      <c r="AF275" s="197"/>
      <c r="AG275" s="197"/>
      <c r="AH275" s="197"/>
      <c r="AI275" s="197"/>
      <c r="AJ275" s="197"/>
      <c r="AK275" s="197"/>
      <c r="AL275" s="197"/>
      <c r="AM275" s="197"/>
      <c r="AN275" s="197"/>
      <c r="AO275" s="197"/>
      <c r="AP275" s="197"/>
      <c r="AQ275" s="197"/>
      <c r="AR275" s="197"/>
      <c r="AS275" s="197"/>
      <c r="AT275" s="197"/>
      <c r="AU275" s="197"/>
      <c r="AV275" s="197"/>
      <c r="AW275" s="197"/>
      <c r="AX275" s="198"/>
      <c r="AY275" s="195"/>
      <c r="BA275" s="192">
        <f t="shared" si="48"/>
        <v>11</v>
      </c>
      <c r="BB275" s="192">
        <f t="shared" si="48"/>
        <v>3</v>
      </c>
      <c r="BC275" s="192">
        <f t="shared" si="48"/>
        <v>2</v>
      </c>
      <c r="BG275" s="563" t="str">
        <f t="shared" ca="1" si="40"/>
        <v/>
      </c>
      <c r="BH275" s="564" t="str">
        <f t="shared" ca="1" si="41"/>
        <v/>
      </c>
      <c r="BI275" s="564" t="str">
        <f t="shared" ca="1" si="42"/>
        <v/>
      </c>
      <c r="BJ275" s="564" t="str">
        <f t="shared" ca="1" si="43"/>
        <v/>
      </c>
      <c r="BK275" s="564" t="str">
        <f t="shared" ca="1" si="44"/>
        <v/>
      </c>
      <c r="BL275" s="565" t="str">
        <f t="shared" ca="1" si="45"/>
        <v/>
      </c>
      <c r="CL275" s="226"/>
      <c r="CM275" s="226"/>
      <c r="CN275" s="226"/>
      <c r="CO275" s="226"/>
      <c r="CP275" s="226"/>
      <c r="CQ275" s="226"/>
      <c r="CR275" s="226"/>
    </row>
    <row r="276" spans="1:111" s="188" customFormat="1" ht="15" customHeight="1">
      <c r="A276" s="194"/>
      <c r="B276" s="236"/>
      <c r="C276" s="236"/>
      <c r="D276" s="236"/>
      <c r="E276" s="1853" t="s">
        <v>104</v>
      </c>
      <c r="F276" s="1854"/>
      <c r="G276" s="1854"/>
      <c r="H276" s="1854"/>
      <c r="I276" s="1854"/>
      <c r="J276" s="1854"/>
      <c r="K276" s="1854"/>
      <c r="L276" s="1855"/>
      <c r="M276" s="207" t="s">
        <v>285</v>
      </c>
      <c r="N276" s="344"/>
      <c r="O276" s="344"/>
      <c r="P276" s="344"/>
      <c r="Q276" s="344"/>
      <c r="R276" s="344"/>
      <c r="S276" s="344"/>
      <c r="T276" s="344"/>
      <c r="U276" s="344"/>
      <c r="V276" s="344"/>
      <c r="W276" s="344"/>
      <c r="X276" s="344"/>
      <c r="Y276" s="344"/>
      <c r="Z276" s="344"/>
      <c r="AA276" s="344"/>
      <c r="AB276" s="344"/>
      <c r="AC276" s="344"/>
      <c r="AD276" s="344"/>
      <c r="AE276" s="344"/>
      <c r="AF276" s="344"/>
      <c r="AG276" s="344"/>
      <c r="AH276" s="344"/>
      <c r="AI276" s="344"/>
      <c r="AJ276" s="344"/>
      <c r="AK276" s="344"/>
      <c r="AL276" s="344"/>
      <c r="AM276" s="344"/>
      <c r="AN276" s="344"/>
      <c r="AO276" s="344"/>
      <c r="AP276" s="344"/>
      <c r="AQ276" s="344"/>
      <c r="AR276" s="344"/>
      <c r="AS276" s="344"/>
      <c r="AT276" s="344"/>
      <c r="AU276" s="344"/>
      <c r="AV276" s="344"/>
      <c r="AW276" s="344"/>
      <c r="AX276" s="208"/>
      <c r="AY276" s="195"/>
      <c r="BA276" s="192">
        <f t="shared" si="48"/>
        <v>11</v>
      </c>
      <c r="BB276" s="192">
        <f t="shared" si="48"/>
        <v>3</v>
      </c>
      <c r="BC276" s="192">
        <f t="shared" si="48"/>
        <v>2</v>
      </c>
      <c r="BG276" s="563" t="str">
        <f t="shared" ca="1" si="40"/>
        <v/>
      </c>
      <c r="BH276" s="564" t="str">
        <f t="shared" ca="1" si="41"/>
        <v/>
      </c>
      <c r="BI276" s="564" t="str">
        <f t="shared" ca="1" si="42"/>
        <v/>
      </c>
      <c r="BJ276" s="564" t="str">
        <f t="shared" ca="1" si="43"/>
        <v/>
      </c>
      <c r="BK276" s="564" t="str">
        <f t="shared" ca="1" si="44"/>
        <v/>
      </c>
      <c r="BL276" s="565" t="str">
        <f t="shared" ca="1" si="45"/>
        <v/>
      </c>
      <c r="CL276" s="226"/>
      <c r="CM276" s="226"/>
      <c r="CN276" s="226"/>
      <c r="CO276" s="226"/>
      <c r="CP276" s="226"/>
      <c r="CQ276" s="226"/>
      <c r="CR276" s="226"/>
    </row>
    <row r="277" spans="1:111" s="188" customFormat="1" ht="15" customHeight="1">
      <c r="A277" s="194"/>
      <c r="B277" s="236"/>
      <c r="C277" s="236"/>
      <c r="D277" s="236"/>
      <c r="E277" s="1853" t="s">
        <v>105</v>
      </c>
      <c r="F277" s="1854"/>
      <c r="G277" s="1854"/>
      <c r="H277" s="1854"/>
      <c r="I277" s="1854"/>
      <c r="J277" s="1854"/>
      <c r="K277" s="1854"/>
      <c r="L277" s="1855"/>
      <c r="M277" s="333" t="s">
        <v>440</v>
      </c>
      <c r="N277" s="344"/>
      <c r="O277" s="344"/>
      <c r="P277" s="344"/>
      <c r="Q277" s="344"/>
      <c r="R277" s="344"/>
      <c r="S277" s="344"/>
      <c r="T277" s="344"/>
      <c r="U277" s="344"/>
      <c r="V277" s="344"/>
      <c r="W277" s="344"/>
      <c r="X277" s="344"/>
      <c r="Y277" s="344"/>
      <c r="Z277" s="344"/>
      <c r="AA277" s="344"/>
      <c r="AB277" s="344"/>
      <c r="AC277" s="344"/>
      <c r="AD277" s="344"/>
      <c r="AE277" s="344"/>
      <c r="AF277" s="344"/>
      <c r="AG277" s="344"/>
      <c r="AH277" s="344"/>
      <c r="AI277" s="344"/>
      <c r="AJ277" s="344"/>
      <c r="AK277" s="344"/>
      <c r="AL277" s="344"/>
      <c r="AM277" s="344"/>
      <c r="AN277" s="344"/>
      <c r="AO277" s="344"/>
      <c r="AP277" s="344"/>
      <c r="AQ277" s="344"/>
      <c r="AR277" s="344"/>
      <c r="AS277" s="344"/>
      <c r="AT277" s="344"/>
      <c r="AU277" s="344"/>
      <c r="AV277" s="344"/>
      <c r="AW277" s="344"/>
      <c r="AX277" s="208"/>
      <c r="AY277" s="195"/>
      <c r="BA277" s="192">
        <f t="shared" si="48"/>
        <v>11</v>
      </c>
      <c r="BB277" s="192">
        <f t="shared" si="48"/>
        <v>3</v>
      </c>
      <c r="BC277" s="192">
        <f t="shared" si="48"/>
        <v>2</v>
      </c>
      <c r="BG277" s="563" t="str">
        <f t="shared" ca="1" si="40"/>
        <v/>
      </c>
      <c r="BH277" s="564" t="str">
        <f t="shared" ca="1" si="41"/>
        <v/>
      </c>
      <c r="BI277" s="564" t="str">
        <f t="shared" ca="1" si="42"/>
        <v/>
      </c>
      <c r="BJ277" s="564" t="str">
        <f t="shared" ca="1" si="43"/>
        <v/>
      </c>
      <c r="BK277" s="564" t="str">
        <f t="shared" ca="1" si="44"/>
        <v/>
      </c>
      <c r="BL277" s="565" t="str">
        <f t="shared" ca="1" si="45"/>
        <v/>
      </c>
      <c r="CC277" s="226"/>
      <c r="CD277" s="226"/>
      <c r="CE277" s="226"/>
      <c r="CF277" s="226"/>
      <c r="CG277" s="226"/>
      <c r="CH277" s="226"/>
      <c r="CI277" s="226"/>
      <c r="CJ277" s="226"/>
      <c r="CK277" s="226"/>
      <c r="CL277" s="226"/>
      <c r="CM277" s="226"/>
      <c r="CN277" s="226"/>
      <c r="CO277" s="226"/>
      <c r="CP277" s="226"/>
      <c r="CQ277" s="226"/>
      <c r="CR277" s="226"/>
      <c r="CS277" s="226"/>
      <c r="CT277" s="226"/>
      <c r="CU277" s="226"/>
    </row>
    <row r="278" spans="1:111" s="188" customFormat="1" ht="15" customHeight="1">
      <c r="A278" s="194"/>
      <c r="B278" s="236"/>
      <c r="C278" s="236"/>
      <c r="D278" s="236"/>
      <c r="E278" s="1775" t="s">
        <v>106</v>
      </c>
      <c r="F278" s="1776"/>
      <c r="G278" s="1776"/>
      <c r="H278" s="1776"/>
      <c r="I278" s="1776"/>
      <c r="J278" s="1776"/>
      <c r="K278" s="1776"/>
      <c r="L278" s="1777"/>
      <c r="M278" s="159" t="s">
        <v>438</v>
      </c>
      <c r="N278" s="204"/>
      <c r="O278" s="204"/>
      <c r="P278" s="204"/>
      <c r="Q278" s="204"/>
      <c r="R278" s="204"/>
      <c r="S278" s="204"/>
      <c r="T278" s="204"/>
      <c r="U278" s="204"/>
      <c r="V278" s="204"/>
      <c r="W278" s="204"/>
      <c r="X278" s="204"/>
      <c r="Y278" s="204"/>
      <c r="Z278" s="204"/>
      <c r="AA278" s="204"/>
      <c r="AB278" s="204"/>
      <c r="AC278" s="204"/>
      <c r="AD278" s="204"/>
      <c r="AE278" s="204"/>
      <c r="AF278" s="204"/>
      <c r="AG278" s="204"/>
      <c r="AH278" s="204"/>
      <c r="AI278" s="204"/>
      <c r="AJ278" s="204"/>
      <c r="AK278" s="204"/>
      <c r="AL278" s="204"/>
      <c r="AM278" s="204"/>
      <c r="AN278" s="204"/>
      <c r="AO278" s="204"/>
      <c r="AP278" s="204"/>
      <c r="AQ278" s="204"/>
      <c r="AR278" s="204"/>
      <c r="AS278" s="204"/>
      <c r="AT278" s="204"/>
      <c r="AU278" s="204"/>
      <c r="AV278" s="204"/>
      <c r="AW278" s="204"/>
      <c r="AX278" s="205"/>
      <c r="AY278" s="195"/>
      <c r="BA278" s="192">
        <f t="shared" si="48"/>
        <v>11</v>
      </c>
      <c r="BB278" s="192">
        <f t="shared" si="48"/>
        <v>3</v>
      </c>
      <c r="BC278" s="136">
        <f>BC277+1</f>
        <v>3</v>
      </c>
      <c r="BG278" s="563" t="str">
        <f t="shared" ca="1" si="40"/>
        <v/>
      </c>
      <c r="BH278" s="564" t="str">
        <f t="shared" ca="1" si="41"/>
        <v/>
      </c>
      <c r="BI278" s="564" t="str">
        <f t="shared" ca="1" si="42"/>
        <v/>
      </c>
      <c r="BJ278" s="564" t="str">
        <f t="shared" ca="1" si="43"/>
        <v/>
      </c>
      <c r="BK278" s="564" t="str">
        <f t="shared" ca="1" si="44"/>
        <v/>
      </c>
      <c r="BL278" s="565" t="str">
        <f t="shared" ca="1" si="45"/>
        <v/>
      </c>
      <c r="CB278" s="226"/>
      <c r="CC278" s="226"/>
      <c r="CD278" s="226"/>
      <c r="CE278" s="226"/>
      <c r="CF278" s="226"/>
      <c r="CG278" s="226"/>
      <c r="CH278" s="226"/>
      <c r="CI278" s="226"/>
      <c r="CJ278" s="226"/>
      <c r="CK278" s="226"/>
      <c r="CL278" s="226"/>
      <c r="CM278" s="226"/>
      <c r="CN278" s="226"/>
      <c r="CO278" s="226"/>
      <c r="CP278" s="226"/>
      <c r="CQ278" s="226"/>
      <c r="CR278" s="226"/>
      <c r="CS278" s="226"/>
      <c r="CT278" s="226"/>
      <c r="CU278" s="226"/>
      <c r="DD278" s="226"/>
      <c r="DE278" s="226"/>
    </row>
    <row r="279" spans="1:111" s="188" customFormat="1" ht="15" customHeight="1">
      <c r="A279" s="1764" t="str">
        <f>BA278&amp;"."&amp;BB278&amp;"."&amp;BC278</f>
        <v>11.3.3</v>
      </c>
      <c r="B279" s="1765"/>
      <c r="C279" s="1765"/>
      <c r="D279" s="1765"/>
      <c r="E279" s="236" t="s">
        <v>254</v>
      </c>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c r="AB279" s="236"/>
      <c r="AC279" s="236"/>
      <c r="AD279" s="236"/>
      <c r="AE279" s="236"/>
      <c r="AF279" s="236"/>
      <c r="AG279" s="236"/>
      <c r="AH279" s="236"/>
      <c r="AI279" s="236"/>
      <c r="AJ279" s="236"/>
      <c r="AK279" s="236"/>
      <c r="AL279" s="236"/>
      <c r="AM279" s="236"/>
      <c r="AN279" s="236"/>
      <c r="AO279" s="236"/>
      <c r="AP279" s="236"/>
      <c r="AQ279" s="236"/>
      <c r="AR279" s="236"/>
      <c r="AS279" s="236"/>
      <c r="AT279" s="236"/>
      <c r="AU279" s="236"/>
      <c r="AV279" s="236"/>
      <c r="AW279" s="236"/>
      <c r="AX279" s="236"/>
      <c r="AY279" s="195"/>
      <c r="BA279" s="192">
        <f t="shared" si="48"/>
        <v>11</v>
      </c>
      <c r="BB279" s="136">
        <f>BB278+1</f>
        <v>4</v>
      </c>
      <c r="BG279" s="563" t="str">
        <f t="shared" ca="1" si="40"/>
        <v/>
      </c>
      <c r="BH279" s="564" t="str">
        <f t="shared" ca="1" si="41"/>
        <v/>
      </c>
      <c r="BI279" s="564" t="str">
        <f t="shared" ca="1" si="42"/>
        <v/>
      </c>
      <c r="BJ279" s="564" t="str">
        <f t="shared" ca="1" si="43"/>
        <v/>
      </c>
      <c r="BK279" s="564" t="str">
        <f t="shared" ca="1" si="44"/>
        <v/>
      </c>
      <c r="BL279" s="565" t="str">
        <f t="shared" ca="1" si="45"/>
        <v/>
      </c>
      <c r="CB279" s="226"/>
      <c r="CC279" s="226"/>
      <c r="CD279" s="226"/>
      <c r="CE279" s="226"/>
      <c r="CF279" s="226"/>
      <c r="CG279" s="226"/>
      <c r="CH279" s="226"/>
      <c r="CI279" s="226"/>
      <c r="CJ279" s="226"/>
      <c r="CK279" s="226"/>
      <c r="CL279" s="226"/>
      <c r="CM279" s="226"/>
      <c r="CN279" s="226"/>
      <c r="CO279" s="226"/>
      <c r="CP279" s="226"/>
      <c r="CQ279" s="226"/>
      <c r="CR279" s="226"/>
      <c r="CS279" s="226"/>
      <c r="CT279" s="226"/>
      <c r="CU279" s="226"/>
      <c r="DC279" s="226"/>
      <c r="DD279" s="226"/>
      <c r="DE279" s="226"/>
    </row>
    <row r="280" spans="1:111" s="188" customFormat="1" ht="15" customHeight="1">
      <c r="A280" s="1764" t="str">
        <f>BA279&amp;"."&amp;BB279</f>
        <v>11.4</v>
      </c>
      <c r="B280" s="1765"/>
      <c r="C280" s="1765"/>
      <c r="D280" s="264" t="s">
        <v>163</v>
      </c>
      <c r="E280" s="236"/>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c r="AB280" s="264"/>
      <c r="AC280" s="264"/>
      <c r="AD280" s="264"/>
      <c r="AE280" s="264"/>
      <c r="AF280" s="264"/>
      <c r="AG280" s="264"/>
      <c r="AH280" s="264"/>
      <c r="AI280" s="264"/>
      <c r="AJ280" s="264"/>
      <c r="AK280" s="264"/>
      <c r="AL280" s="264"/>
      <c r="AM280" s="264"/>
      <c r="AN280" s="264"/>
      <c r="AO280" s="264"/>
      <c r="AP280" s="264"/>
      <c r="AQ280" s="264"/>
      <c r="AR280" s="264"/>
      <c r="AS280" s="264"/>
      <c r="AT280" s="264"/>
      <c r="AU280" s="264"/>
      <c r="AV280" s="264"/>
      <c r="AW280" s="264"/>
      <c r="AX280" s="264"/>
      <c r="AY280" s="191"/>
      <c r="BA280" s="192">
        <f t="shared" si="48"/>
        <v>11</v>
      </c>
      <c r="BB280" s="192">
        <f t="shared" si="48"/>
        <v>4</v>
      </c>
      <c r="BC280" s="136">
        <f>BC279+1</f>
        <v>1</v>
      </c>
      <c r="BG280" s="563" t="str">
        <f t="shared" ca="1" si="40"/>
        <v/>
      </c>
      <c r="BH280" s="564" t="str">
        <f t="shared" ca="1" si="41"/>
        <v/>
      </c>
      <c r="BI280" s="564" t="str">
        <f t="shared" ca="1" si="42"/>
        <v/>
      </c>
      <c r="BJ280" s="564" t="str">
        <f t="shared" ca="1" si="43"/>
        <v/>
      </c>
      <c r="BK280" s="564" t="str">
        <f t="shared" ca="1" si="44"/>
        <v/>
      </c>
      <c r="BL280" s="565" t="str">
        <f t="shared" ca="1" si="45"/>
        <v/>
      </c>
      <c r="CB280" s="226"/>
      <c r="CC280" s="226"/>
      <c r="CD280" s="226"/>
      <c r="CE280" s="226"/>
      <c r="CF280" s="226"/>
      <c r="CG280" s="226"/>
      <c r="CH280" s="226"/>
      <c r="CI280" s="226"/>
      <c r="CJ280" s="226"/>
      <c r="CK280" s="226"/>
      <c r="CL280" s="226"/>
      <c r="CM280" s="226"/>
      <c r="CN280" s="226"/>
      <c r="CO280" s="226"/>
      <c r="CP280" s="226"/>
      <c r="CQ280" s="226"/>
      <c r="CR280" s="226"/>
      <c r="CS280" s="226"/>
      <c r="CT280" s="226"/>
      <c r="CU280" s="226"/>
      <c r="CV280" s="226"/>
      <c r="CW280" s="226"/>
      <c r="CX280" s="226"/>
      <c r="CY280" s="226"/>
      <c r="CZ280" s="226"/>
      <c r="DA280" s="226"/>
      <c r="DB280" s="226"/>
      <c r="DC280" s="226"/>
      <c r="DD280" s="226"/>
      <c r="DE280" s="226"/>
    </row>
    <row r="281" spans="1:111" s="188" customFormat="1" ht="15" customHeight="1">
      <c r="A281" s="1764" t="str">
        <f>BA280&amp;"."&amp;BB280&amp;"."&amp;BC280</f>
        <v>11.4.1</v>
      </c>
      <c r="B281" s="1765"/>
      <c r="C281" s="1765"/>
      <c r="D281" s="1765"/>
      <c r="E281" s="236" t="s">
        <v>255</v>
      </c>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c r="AB281" s="236"/>
      <c r="AC281" s="236"/>
      <c r="AD281" s="236"/>
      <c r="AE281" s="236"/>
      <c r="AF281" s="236"/>
      <c r="AG281" s="236"/>
      <c r="AH281" s="236"/>
      <c r="AI281" s="236"/>
      <c r="AJ281" s="236"/>
      <c r="AK281" s="236"/>
      <c r="AL281" s="236"/>
      <c r="AM281" s="236"/>
      <c r="AN281" s="236"/>
      <c r="AO281" s="236"/>
      <c r="AP281" s="236"/>
      <c r="AQ281" s="236"/>
      <c r="AR281" s="236"/>
      <c r="AS281" s="236"/>
      <c r="AT281" s="236"/>
      <c r="AU281" s="236"/>
      <c r="AV281" s="236"/>
      <c r="AW281" s="236"/>
      <c r="AX281" s="236"/>
      <c r="AY281" s="195"/>
      <c r="BA281" s="192">
        <f t="shared" si="48"/>
        <v>11</v>
      </c>
      <c r="BB281" s="192">
        <f t="shared" si="48"/>
        <v>4</v>
      </c>
      <c r="BC281" s="136">
        <f>BC280+1</f>
        <v>2</v>
      </c>
      <c r="BG281" s="563" t="str">
        <f t="shared" ca="1" si="40"/>
        <v/>
      </c>
      <c r="BH281" s="564" t="str">
        <f t="shared" ca="1" si="41"/>
        <v/>
      </c>
      <c r="BI281" s="564" t="str">
        <f t="shared" ca="1" si="42"/>
        <v/>
      </c>
      <c r="BJ281" s="564" t="str">
        <f t="shared" ca="1" si="43"/>
        <v/>
      </c>
      <c r="BK281" s="564" t="str">
        <f t="shared" ca="1" si="44"/>
        <v/>
      </c>
      <c r="BL281" s="565" t="str">
        <f t="shared" ca="1" si="45"/>
        <v/>
      </c>
      <c r="BR281" s="226"/>
      <c r="BS281" s="226"/>
      <c r="BT281" s="226"/>
      <c r="BU281" s="226"/>
      <c r="BV281" s="226"/>
      <c r="BW281" s="226"/>
      <c r="BX281" s="226"/>
      <c r="BY281" s="226"/>
      <c r="BZ281" s="226"/>
      <c r="CA281" s="226"/>
      <c r="CB281" s="226"/>
      <c r="CC281" s="226"/>
      <c r="CD281" s="226"/>
      <c r="CE281" s="226"/>
      <c r="CF281" s="226"/>
      <c r="CG281" s="226"/>
      <c r="CH281" s="226"/>
      <c r="CI281" s="226"/>
      <c r="CJ281" s="226"/>
      <c r="CK281" s="226"/>
      <c r="CL281" s="226"/>
      <c r="CM281" s="226"/>
      <c r="CN281" s="226"/>
      <c r="CO281" s="226"/>
      <c r="CP281" s="226"/>
      <c r="CQ281" s="226"/>
      <c r="CR281" s="226"/>
      <c r="CS281" s="226"/>
      <c r="CT281" s="226"/>
      <c r="CU281" s="226"/>
      <c r="CV281" s="226"/>
      <c r="CW281" s="226"/>
      <c r="CX281" s="226"/>
      <c r="CY281" s="226"/>
      <c r="CZ281" s="226"/>
      <c r="DA281" s="226"/>
      <c r="DB281" s="226"/>
      <c r="DC281" s="226"/>
      <c r="DD281" s="226"/>
      <c r="DE281" s="226"/>
    </row>
    <row r="282" spans="1:111" s="188" customFormat="1" ht="15" customHeight="1">
      <c r="A282" s="1764" t="str">
        <f>BA281&amp;"."&amp;BB281&amp;"."&amp;BC281</f>
        <v>11.4.2</v>
      </c>
      <c r="B282" s="1765"/>
      <c r="C282" s="1765"/>
      <c r="D282" s="1765"/>
      <c r="E282" s="236" t="str">
        <f>"以下条件にて"&amp;$BE$9&amp;"を実施する。"</f>
        <v>以下条件にてを実施する。</v>
      </c>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c r="AB282" s="236"/>
      <c r="AC282" s="236"/>
      <c r="AD282" s="236"/>
      <c r="AE282" s="236"/>
      <c r="AF282" s="236"/>
      <c r="AG282" s="236"/>
      <c r="AH282" s="236"/>
      <c r="AI282" s="236"/>
      <c r="AJ282" s="236"/>
      <c r="AK282" s="236"/>
      <c r="AL282" s="236"/>
      <c r="AM282" s="236"/>
      <c r="AN282" s="236"/>
      <c r="AO282" s="236"/>
      <c r="AP282" s="236"/>
      <c r="AQ282" s="236"/>
      <c r="AR282" s="236"/>
      <c r="AS282" s="236"/>
      <c r="AT282" s="236"/>
      <c r="AU282" s="236"/>
      <c r="AV282" s="236"/>
      <c r="AW282" s="236"/>
      <c r="AX282" s="236"/>
      <c r="AY282" s="195"/>
      <c r="BA282" s="192">
        <f t="shared" si="48"/>
        <v>11</v>
      </c>
      <c r="BB282" s="192">
        <f t="shared" si="48"/>
        <v>4</v>
      </c>
      <c r="BC282" s="192">
        <f t="shared" si="48"/>
        <v>2</v>
      </c>
      <c r="BG282" s="563" t="str">
        <f t="shared" ca="1" si="40"/>
        <v/>
      </c>
      <c r="BH282" s="564" t="str">
        <f t="shared" ca="1" si="41"/>
        <v/>
      </c>
      <c r="BI282" s="564" t="str">
        <f t="shared" ca="1" si="42"/>
        <v/>
      </c>
      <c r="BJ282" s="564" t="str">
        <f t="shared" ca="1" si="43"/>
        <v/>
      </c>
      <c r="BK282" s="564" t="str">
        <f t="shared" ca="1" si="44"/>
        <v/>
      </c>
      <c r="BL282" s="565" t="str">
        <f t="shared" ca="1" si="45"/>
        <v/>
      </c>
      <c r="BR282" s="226"/>
      <c r="BS282" s="226"/>
      <c r="BT282" s="226"/>
      <c r="BU282" s="226"/>
      <c r="BV282" s="226"/>
      <c r="BW282" s="226"/>
      <c r="BX282" s="226"/>
      <c r="BY282" s="226"/>
      <c r="BZ282" s="226"/>
      <c r="CA282" s="226"/>
      <c r="CB282" s="226"/>
      <c r="CC282" s="226"/>
      <c r="CD282" s="226"/>
      <c r="CE282" s="226"/>
      <c r="CF282" s="226"/>
      <c r="CG282" s="226"/>
      <c r="CH282" s="226"/>
      <c r="CI282" s="226"/>
      <c r="CJ282" s="226"/>
      <c r="CK282" s="226"/>
      <c r="CL282" s="226"/>
      <c r="CM282" s="226"/>
      <c r="CN282" s="226"/>
      <c r="CO282" s="226"/>
      <c r="CP282" s="226"/>
      <c r="CQ282" s="226"/>
      <c r="CR282" s="226"/>
      <c r="CS282" s="226"/>
      <c r="CT282" s="226"/>
      <c r="CU282" s="226"/>
      <c r="CV282" s="226"/>
      <c r="CW282" s="226"/>
      <c r="CX282" s="226"/>
      <c r="CY282" s="226"/>
      <c r="CZ282" s="226"/>
      <c r="DA282" s="226"/>
      <c r="DB282" s="226"/>
      <c r="DC282" s="226"/>
      <c r="DD282" s="226"/>
      <c r="DE282" s="226"/>
    </row>
    <row r="283" spans="1:111" s="188" customFormat="1" ht="15" customHeight="1">
      <c r="A283" s="194"/>
      <c r="B283" s="236"/>
      <c r="C283" s="236"/>
      <c r="D283" s="236"/>
      <c r="E283" s="1850" t="s">
        <v>103</v>
      </c>
      <c r="F283" s="1851"/>
      <c r="G283" s="1851"/>
      <c r="H283" s="1851"/>
      <c r="I283" s="1851"/>
      <c r="J283" s="1851"/>
      <c r="K283" s="1851"/>
      <c r="L283" s="1852"/>
      <c r="M283" s="206" t="s">
        <v>165</v>
      </c>
      <c r="N283" s="197"/>
      <c r="O283" s="197"/>
      <c r="P283" s="197"/>
      <c r="Q283" s="197"/>
      <c r="R283" s="197"/>
      <c r="S283" s="197"/>
      <c r="T283" s="197"/>
      <c r="U283" s="197"/>
      <c r="V283" s="197"/>
      <c r="W283" s="197"/>
      <c r="X283" s="197"/>
      <c r="Y283" s="197"/>
      <c r="Z283" s="197"/>
      <c r="AA283" s="197"/>
      <c r="AB283" s="197"/>
      <c r="AC283" s="197"/>
      <c r="AD283" s="197"/>
      <c r="AE283" s="197"/>
      <c r="AF283" s="197"/>
      <c r="AG283" s="197"/>
      <c r="AH283" s="197"/>
      <c r="AI283" s="197"/>
      <c r="AJ283" s="197"/>
      <c r="AK283" s="197"/>
      <c r="AL283" s="197"/>
      <c r="AM283" s="197"/>
      <c r="AN283" s="197"/>
      <c r="AO283" s="197"/>
      <c r="AP283" s="197"/>
      <c r="AQ283" s="197"/>
      <c r="AR283" s="197"/>
      <c r="AS283" s="197"/>
      <c r="AT283" s="197"/>
      <c r="AU283" s="197"/>
      <c r="AV283" s="197"/>
      <c r="AW283" s="197"/>
      <c r="AX283" s="198"/>
      <c r="AY283" s="195"/>
      <c r="BA283" s="192">
        <f t="shared" si="48"/>
        <v>11</v>
      </c>
      <c r="BB283" s="192">
        <f t="shared" si="48"/>
        <v>4</v>
      </c>
      <c r="BC283" s="192">
        <f t="shared" si="48"/>
        <v>2</v>
      </c>
      <c r="BG283" s="563" t="str">
        <f t="shared" ca="1" si="40"/>
        <v/>
      </c>
      <c r="BH283" s="564" t="str">
        <f t="shared" ca="1" si="41"/>
        <v/>
      </c>
      <c r="BI283" s="564" t="str">
        <f t="shared" ca="1" si="42"/>
        <v/>
      </c>
      <c r="BJ283" s="564" t="str">
        <f t="shared" ca="1" si="43"/>
        <v/>
      </c>
      <c r="BK283" s="564" t="str">
        <f t="shared" ca="1" si="44"/>
        <v/>
      </c>
      <c r="BL283" s="565" t="str">
        <f t="shared" ca="1" si="45"/>
        <v/>
      </c>
      <c r="BR283" s="226"/>
      <c r="BS283" s="226"/>
      <c r="BT283" s="226"/>
      <c r="BU283" s="226"/>
      <c r="BV283" s="226"/>
      <c r="BW283" s="226"/>
      <c r="BX283" s="226"/>
      <c r="BY283" s="226"/>
      <c r="BZ283" s="226"/>
      <c r="CA283" s="226"/>
      <c r="CB283" s="226"/>
      <c r="CC283" s="226"/>
      <c r="CD283" s="226"/>
      <c r="CE283" s="226"/>
      <c r="CF283" s="226"/>
      <c r="CG283" s="226"/>
      <c r="CH283" s="226"/>
      <c r="CI283" s="226"/>
      <c r="CJ283" s="226"/>
      <c r="CK283" s="226"/>
      <c r="CS283" s="226"/>
      <c r="CT283" s="226"/>
      <c r="CU283" s="226"/>
      <c r="CV283" s="226"/>
      <c r="CW283" s="226"/>
      <c r="CX283" s="226"/>
      <c r="CY283" s="226"/>
      <c r="CZ283" s="226"/>
      <c r="DA283" s="226"/>
      <c r="DB283" s="226"/>
      <c r="DC283" s="226"/>
      <c r="DD283" s="226"/>
      <c r="DE283" s="226"/>
    </row>
    <row r="284" spans="1:111" s="188" customFormat="1" ht="15" customHeight="1">
      <c r="A284" s="194"/>
      <c r="B284" s="236"/>
      <c r="C284" s="236"/>
      <c r="D284" s="236"/>
      <c r="E284" s="1853" t="s">
        <v>104</v>
      </c>
      <c r="F284" s="1854"/>
      <c r="G284" s="1854"/>
      <c r="H284" s="1854"/>
      <c r="I284" s="1854"/>
      <c r="J284" s="1854"/>
      <c r="K284" s="1854"/>
      <c r="L284" s="1855"/>
      <c r="M284" s="207" t="s">
        <v>286</v>
      </c>
      <c r="N284" s="344"/>
      <c r="O284" s="344"/>
      <c r="P284" s="344"/>
      <c r="Q284" s="344"/>
      <c r="R284" s="344"/>
      <c r="S284" s="344"/>
      <c r="T284" s="344"/>
      <c r="U284" s="344"/>
      <c r="V284" s="344"/>
      <c r="W284" s="344"/>
      <c r="X284" s="344"/>
      <c r="Y284" s="344"/>
      <c r="Z284" s="344"/>
      <c r="AA284" s="344"/>
      <c r="AB284" s="344"/>
      <c r="AC284" s="344"/>
      <c r="AD284" s="344"/>
      <c r="AE284" s="344"/>
      <c r="AF284" s="344"/>
      <c r="AG284" s="344"/>
      <c r="AH284" s="344"/>
      <c r="AI284" s="344"/>
      <c r="AJ284" s="344"/>
      <c r="AK284" s="344"/>
      <c r="AL284" s="344"/>
      <c r="AM284" s="344"/>
      <c r="AN284" s="344"/>
      <c r="AO284" s="344"/>
      <c r="AP284" s="344"/>
      <c r="AQ284" s="344"/>
      <c r="AR284" s="344"/>
      <c r="AS284" s="344"/>
      <c r="AT284" s="344"/>
      <c r="AU284" s="344"/>
      <c r="AV284" s="344"/>
      <c r="AW284" s="344"/>
      <c r="AX284" s="208"/>
      <c r="AY284" s="195"/>
      <c r="BA284" s="192">
        <f t="shared" si="48"/>
        <v>11</v>
      </c>
      <c r="BB284" s="192">
        <f t="shared" si="48"/>
        <v>4</v>
      </c>
      <c r="BC284" s="192">
        <f t="shared" si="48"/>
        <v>2</v>
      </c>
      <c r="BG284" s="563" t="str">
        <f t="shared" ca="1" si="40"/>
        <v/>
      </c>
      <c r="BH284" s="564" t="str">
        <f t="shared" ca="1" si="41"/>
        <v/>
      </c>
      <c r="BI284" s="564" t="str">
        <f t="shared" ca="1" si="42"/>
        <v/>
      </c>
      <c r="BJ284" s="564" t="str">
        <f t="shared" ca="1" si="43"/>
        <v/>
      </c>
      <c r="BK284" s="564" t="str">
        <f t="shared" ca="1" si="44"/>
        <v/>
      </c>
      <c r="BL284" s="565" t="str">
        <f t="shared" ca="1" si="45"/>
        <v/>
      </c>
      <c r="BR284" s="226"/>
      <c r="BS284" s="226"/>
      <c r="BT284" s="226"/>
      <c r="BU284" s="226"/>
      <c r="BV284" s="226"/>
      <c r="BW284" s="226"/>
      <c r="BX284" s="226"/>
      <c r="BY284" s="226"/>
      <c r="BZ284" s="226"/>
      <c r="CA284" s="226"/>
      <c r="CB284" s="226"/>
      <c r="CC284" s="226"/>
      <c r="CD284" s="226"/>
      <c r="CE284" s="226"/>
      <c r="CF284" s="226"/>
      <c r="CG284" s="226"/>
      <c r="CH284" s="226"/>
      <c r="CI284" s="226"/>
      <c r="CJ284" s="226"/>
      <c r="CK284" s="226"/>
      <c r="CS284" s="226"/>
      <c r="CT284" s="226"/>
      <c r="CU284" s="226"/>
      <c r="CV284" s="226"/>
      <c r="CW284" s="226"/>
      <c r="CX284" s="226"/>
      <c r="CY284" s="226"/>
      <c r="CZ284" s="226"/>
      <c r="DA284" s="226"/>
      <c r="DB284" s="226"/>
      <c r="DC284" s="226"/>
      <c r="DD284" s="226"/>
      <c r="DE284" s="226"/>
    </row>
    <row r="285" spans="1:111" s="226" customFormat="1" ht="15" customHeight="1">
      <c r="A285" s="194"/>
      <c r="B285" s="236"/>
      <c r="C285" s="236"/>
      <c r="D285" s="236"/>
      <c r="E285" s="1853" t="s">
        <v>105</v>
      </c>
      <c r="F285" s="1854"/>
      <c r="G285" s="1854"/>
      <c r="H285" s="1854"/>
      <c r="I285" s="1854"/>
      <c r="J285" s="1854"/>
      <c r="K285" s="1854"/>
      <c r="L285" s="1855"/>
      <c r="M285" s="333" t="s">
        <v>440</v>
      </c>
      <c r="N285" s="344"/>
      <c r="O285" s="344"/>
      <c r="P285" s="344"/>
      <c r="Q285" s="344"/>
      <c r="R285" s="344"/>
      <c r="S285" s="344"/>
      <c r="T285" s="344"/>
      <c r="U285" s="344"/>
      <c r="V285" s="344"/>
      <c r="W285" s="344"/>
      <c r="X285" s="344"/>
      <c r="Y285" s="344"/>
      <c r="Z285" s="344"/>
      <c r="AA285" s="344"/>
      <c r="AB285" s="344"/>
      <c r="AC285" s="344"/>
      <c r="AD285" s="344"/>
      <c r="AE285" s="344"/>
      <c r="AF285" s="344"/>
      <c r="AG285" s="344"/>
      <c r="AH285" s="344"/>
      <c r="AI285" s="344"/>
      <c r="AJ285" s="344"/>
      <c r="AK285" s="344"/>
      <c r="AL285" s="344"/>
      <c r="AM285" s="344"/>
      <c r="AN285" s="344"/>
      <c r="AO285" s="344"/>
      <c r="AP285" s="344"/>
      <c r="AQ285" s="344"/>
      <c r="AR285" s="344"/>
      <c r="AS285" s="344"/>
      <c r="AT285" s="344"/>
      <c r="AU285" s="344"/>
      <c r="AV285" s="344"/>
      <c r="AW285" s="344"/>
      <c r="AX285" s="208"/>
      <c r="AY285" s="195"/>
      <c r="AZ285" s="188"/>
      <c r="BA285" s="192">
        <f t="shared" si="48"/>
        <v>11</v>
      </c>
      <c r="BB285" s="192">
        <f t="shared" si="48"/>
        <v>4</v>
      </c>
      <c r="BC285" s="192">
        <f t="shared" si="48"/>
        <v>2</v>
      </c>
      <c r="BD285" s="188"/>
      <c r="BE285" s="188"/>
      <c r="BF285" s="188"/>
      <c r="BG285" s="563" t="str">
        <f t="shared" ca="1" si="40"/>
        <v/>
      </c>
      <c r="BH285" s="564" t="str">
        <f t="shared" ca="1" si="41"/>
        <v/>
      </c>
      <c r="BI285" s="564" t="str">
        <f t="shared" ca="1" si="42"/>
        <v/>
      </c>
      <c r="BJ285" s="564" t="str">
        <f t="shared" ca="1" si="43"/>
        <v/>
      </c>
      <c r="BK285" s="564" t="str">
        <f t="shared" ca="1" si="44"/>
        <v/>
      </c>
      <c r="BL285" s="565" t="str">
        <f t="shared" ca="1" si="45"/>
        <v/>
      </c>
      <c r="CL285" s="188"/>
      <c r="CM285" s="188"/>
      <c r="CN285" s="188"/>
      <c r="CO285" s="188"/>
      <c r="CP285" s="188"/>
      <c r="CQ285" s="188"/>
      <c r="CR285" s="188"/>
      <c r="DF285" s="188"/>
      <c r="DG285" s="188"/>
    </row>
    <row r="286" spans="1:111" s="226" customFormat="1" ht="15" customHeight="1">
      <c r="A286" s="194"/>
      <c r="B286" s="236"/>
      <c r="C286" s="236"/>
      <c r="D286" s="236"/>
      <c r="E286" s="1775" t="s">
        <v>106</v>
      </c>
      <c r="F286" s="1776"/>
      <c r="G286" s="1776"/>
      <c r="H286" s="1776"/>
      <c r="I286" s="1776"/>
      <c r="J286" s="1776"/>
      <c r="K286" s="1776"/>
      <c r="L286" s="1777"/>
      <c r="M286" s="159" t="s">
        <v>438</v>
      </c>
      <c r="N286" s="204"/>
      <c r="O286" s="204"/>
      <c r="P286" s="204"/>
      <c r="Q286" s="204"/>
      <c r="R286" s="204"/>
      <c r="S286" s="204"/>
      <c r="T286" s="204"/>
      <c r="U286" s="204"/>
      <c r="V286" s="204"/>
      <c r="W286" s="204"/>
      <c r="X286" s="204"/>
      <c r="Y286" s="204"/>
      <c r="Z286" s="204"/>
      <c r="AA286" s="204"/>
      <c r="AB286" s="204"/>
      <c r="AC286" s="204"/>
      <c r="AD286" s="204"/>
      <c r="AE286" s="204"/>
      <c r="AF286" s="204"/>
      <c r="AG286" s="204"/>
      <c r="AH286" s="204"/>
      <c r="AI286" s="204"/>
      <c r="AJ286" s="204"/>
      <c r="AK286" s="204"/>
      <c r="AL286" s="204"/>
      <c r="AM286" s="204"/>
      <c r="AN286" s="204"/>
      <c r="AO286" s="204"/>
      <c r="AP286" s="204"/>
      <c r="AQ286" s="204"/>
      <c r="AR286" s="204"/>
      <c r="AS286" s="204"/>
      <c r="AT286" s="204"/>
      <c r="AU286" s="204"/>
      <c r="AV286" s="204"/>
      <c r="AW286" s="204"/>
      <c r="AX286" s="205"/>
      <c r="AY286" s="195"/>
      <c r="BA286" s="136">
        <f>BA285+1</f>
        <v>12</v>
      </c>
      <c r="BB286" s="80"/>
      <c r="BC286" s="80"/>
      <c r="BG286" s="563" t="str">
        <f t="shared" ca="1" si="40"/>
        <v/>
      </c>
      <c r="BH286" s="564" t="str">
        <f t="shared" ca="1" si="41"/>
        <v/>
      </c>
      <c r="BI286" s="564" t="str">
        <f t="shared" ca="1" si="42"/>
        <v/>
      </c>
      <c r="BJ286" s="564" t="str">
        <f t="shared" ca="1" si="43"/>
        <v/>
      </c>
      <c r="BK286" s="564" t="str">
        <f t="shared" ca="1" si="44"/>
        <v/>
      </c>
      <c r="BL286" s="565" t="str">
        <f t="shared" ca="1" si="45"/>
        <v/>
      </c>
      <c r="CC286" s="188"/>
      <c r="CD286" s="188"/>
      <c r="CE286" s="188"/>
      <c r="CF286" s="188"/>
      <c r="CG286" s="188"/>
      <c r="CH286" s="188"/>
      <c r="CI286" s="188"/>
      <c r="CJ286" s="188"/>
      <c r="CK286" s="188"/>
      <c r="CL286" s="188"/>
      <c r="CM286" s="188"/>
      <c r="CN286" s="188"/>
      <c r="CO286" s="188"/>
      <c r="CP286" s="188"/>
      <c r="CQ286" s="188"/>
      <c r="CR286" s="188"/>
      <c r="CS286" s="188"/>
      <c r="CT286" s="188"/>
      <c r="CU286" s="188"/>
    </row>
    <row r="287" spans="1:111" s="226" customFormat="1" ht="15" customHeight="1">
      <c r="A287" s="1768" t="str">
        <f>BA286&amp;"."</f>
        <v>12.</v>
      </c>
      <c r="B287" s="1769"/>
      <c r="C287" s="348" t="s">
        <v>275</v>
      </c>
      <c r="D287" s="219"/>
      <c r="E287" s="219"/>
      <c r="F287" s="219"/>
      <c r="G287" s="219"/>
      <c r="H287" s="222"/>
      <c r="I287" s="219"/>
      <c r="J287" s="345"/>
      <c r="K287" s="345"/>
      <c r="L287" s="345"/>
      <c r="M287" s="345"/>
      <c r="N287" s="345"/>
      <c r="O287" s="345"/>
      <c r="P287" s="345"/>
      <c r="Q287" s="345"/>
      <c r="R287" s="345"/>
      <c r="S287" s="345"/>
      <c r="T287" s="345"/>
      <c r="U287" s="345"/>
      <c r="V287" s="345"/>
      <c r="W287" s="345"/>
      <c r="X287" s="345"/>
      <c r="Y287" s="345"/>
      <c r="Z287" s="345"/>
      <c r="AA287" s="345"/>
      <c r="AB287" s="345"/>
      <c r="AC287" s="345"/>
      <c r="AD287" s="345"/>
      <c r="AE287" s="345"/>
      <c r="AF287" s="345"/>
      <c r="AG287" s="345"/>
      <c r="AH287" s="345"/>
      <c r="AI287" s="345"/>
      <c r="AJ287" s="345"/>
      <c r="AK287" s="345"/>
      <c r="AL287" s="345"/>
      <c r="AM287" s="345"/>
      <c r="AN287" s="345"/>
      <c r="AO287" s="345"/>
      <c r="AP287" s="345"/>
      <c r="AQ287" s="345"/>
      <c r="AR287" s="345"/>
      <c r="AS287" s="345"/>
      <c r="AT287" s="345"/>
      <c r="AU287" s="345"/>
      <c r="AV287" s="345"/>
      <c r="AW287" s="345"/>
      <c r="AX287" s="345"/>
      <c r="AY287" s="156"/>
      <c r="BA287" s="80">
        <f>BA286</f>
        <v>12</v>
      </c>
      <c r="BB287" s="136">
        <f>BB286+1</f>
        <v>1</v>
      </c>
      <c r="BC287" s="80"/>
      <c r="BG287" s="563" t="str">
        <f t="shared" ca="1" si="40"/>
        <v/>
      </c>
      <c r="BH287" s="564" t="str">
        <f t="shared" ca="1" si="41"/>
        <v/>
      </c>
      <c r="BI287" s="564" t="str">
        <f t="shared" ca="1" si="42"/>
        <v/>
      </c>
      <c r="BJ287" s="564" t="str">
        <f t="shared" ca="1" si="43"/>
        <v/>
      </c>
      <c r="BK287" s="564" t="str">
        <f t="shared" ca="1" si="44"/>
        <v/>
      </c>
      <c r="BL287" s="565" t="str">
        <f t="shared" ca="1" si="45"/>
        <v/>
      </c>
      <c r="CB287" s="188"/>
      <c r="CC287" s="188"/>
      <c r="CD287" s="188"/>
      <c r="CE287" s="188"/>
      <c r="CF287" s="188"/>
      <c r="CG287" s="188"/>
      <c r="CH287" s="188"/>
      <c r="CI287" s="188"/>
      <c r="CJ287" s="188"/>
      <c r="CK287" s="188"/>
      <c r="CS287" s="188"/>
      <c r="CT287" s="188"/>
      <c r="CU287" s="188"/>
      <c r="DD287" s="188"/>
      <c r="DE287" s="188"/>
    </row>
    <row r="288" spans="1:111" s="226" customFormat="1" ht="15" customHeight="1">
      <c r="A288" s="1764" t="str">
        <f>BA287&amp;"."&amp;BB287</f>
        <v>12.1</v>
      </c>
      <c r="B288" s="1765"/>
      <c r="C288" s="1765"/>
      <c r="D288" s="349" t="s">
        <v>276</v>
      </c>
      <c r="E288" s="219"/>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c r="AC288" s="345"/>
      <c r="AD288" s="345"/>
      <c r="AE288" s="345"/>
      <c r="AF288" s="345"/>
      <c r="AG288" s="345"/>
      <c r="AH288" s="345"/>
      <c r="AI288" s="345"/>
      <c r="AJ288" s="345"/>
      <c r="AK288" s="345"/>
      <c r="AL288" s="345"/>
      <c r="AM288" s="345"/>
      <c r="AN288" s="345"/>
      <c r="AO288" s="345"/>
      <c r="AP288" s="345"/>
      <c r="AQ288" s="345"/>
      <c r="AR288" s="345"/>
      <c r="AS288" s="345"/>
      <c r="AT288" s="345"/>
      <c r="AU288" s="345"/>
      <c r="AV288" s="345"/>
      <c r="AW288" s="345"/>
      <c r="AX288" s="345"/>
      <c r="AY288" s="156"/>
      <c r="BA288" s="80">
        <f>BA287</f>
        <v>12</v>
      </c>
      <c r="BB288" s="80">
        <f>BB287</f>
        <v>1</v>
      </c>
      <c r="BC288" s="136">
        <f>BC287+1</f>
        <v>1</v>
      </c>
      <c r="BG288" s="563" t="str">
        <f t="shared" ca="1" si="40"/>
        <v/>
      </c>
      <c r="BH288" s="564" t="str">
        <f t="shared" ca="1" si="41"/>
        <v/>
      </c>
      <c r="BI288" s="564" t="str">
        <f t="shared" ca="1" si="42"/>
        <v/>
      </c>
      <c r="BJ288" s="564" t="str">
        <f t="shared" ca="1" si="43"/>
        <v/>
      </c>
      <c r="BK288" s="564" t="str">
        <f t="shared" ca="1" si="44"/>
        <v/>
      </c>
      <c r="BL288" s="565" t="str">
        <f t="shared" ca="1" si="45"/>
        <v/>
      </c>
      <c r="CB288" s="188"/>
      <c r="CC288" s="188"/>
      <c r="CD288" s="188"/>
      <c r="CE288" s="188"/>
      <c r="CF288" s="188"/>
      <c r="CG288" s="188"/>
      <c r="CH288" s="188"/>
      <c r="CI288" s="188"/>
      <c r="CJ288" s="188"/>
      <c r="CK288" s="188"/>
      <c r="CL288" s="95"/>
      <c r="CM288" s="95"/>
      <c r="CN288" s="95"/>
      <c r="CO288" s="95"/>
      <c r="CP288" s="95"/>
      <c r="CQ288" s="95"/>
      <c r="CR288" s="95"/>
      <c r="CS288" s="188"/>
      <c r="CT288" s="188"/>
      <c r="CU288" s="188"/>
      <c r="DC288" s="188"/>
      <c r="DD288" s="188"/>
      <c r="DE288" s="188"/>
    </row>
    <row r="289" spans="1:111" s="226" customFormat="1" ht="15" customHeight="1">
      <c r="A289" s="1764" t="str">
        <f>BA288&amp;"."&amp;BB288&amp;"."&amp;BC288</f>
        <v>12.1.1</v>
      </c>
      <c r="B289" s="1765"/>
      <c r="C289" s="1765"/>
      <c r="D289" s="1765"/>
      <c r="E289" s="219" t="s">
        <v>273</v>
      </c>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c r="AC289" s="219"/>
      <c r="AD289" s="219"/>
      <c r="AE289" s="219"/>
      <c r="AF289" s="219"/>
      <c r="AG289" s="219"/>
      <c r="AH289" s="219"/>
      <c r="AI289" s="219"/>
      <c r="AJ289" s="219"/>
      <c r="AK289" s="219"/>
      <c r="AL289" s="219"/>
      <c r="AM289" s="219"/>
      <c r="AN289" s="219"/>
      <c r="AO289" s="219"/>
      <c r="AP289" s="219"/>
      <c r="AQ289" s="219"/>
      <c r="AR289" s="219"/>
      <c r="AS289" s="219"/>
      <c r="AT289" s="219"/>
      <c r="AU289" s="219"/>
      <c r="AV289" s="219"/>
      <c r="AW289" s="219"/>
      <c r="AX289" s="219"/>
      <c r="AY289" s="40"/>
      <c r="BA289" s="80">
        <f>BA288</f>
        <v>12</v>
      </c>
      <c r="BB289" s="80">
        <f>BB288</f>
        <v>1</v>
      </c>
      <c r="BC289" s="136">
        <f>BC288+1</f>
        <v>2</v>
      </c>
      <c r="BG289" s="563" t="str">
        <f t="shared" ca="1" si="40"/>
        <v/>
      </c>
      <c r="BH289" s="564" t="str">
        <f t="shared" ca="1" si="41"/>
        <v/>
      </c>
      <c r="BI289" s="564" t="str">
        <f t="shared" ca="1" si="42"/>
        <v/>
      </c>
      <c r="BJ289" s="564" t="str">
        <f t="shared" ca="1" si="43"/>
        <v/>
      </c>
      <c r="BK289" s="564" t="str">
        <f t="shared" ca="1" si="44"/>
        <v/>
      </c>
      <c r="BL289" s="565" t="str">
        <f t="shared" ca="1" si="45"/>
        <v/>
      </c>
      <c r="CB289" s="188"/>
      <c r="CC289" s="188"/>
      <c r="CD289" s="188"/>
      <c r="CE289" s="188"/>
      <c r="CF289" s="188"/>
      <c r="CG289" s="188"/>
      <c r="CH289" s="188"/>
      <c r="CI289" s="188"/>
      <c r="CJ289" s="188"/>
      <c r="CK289" s="188"/>
      <c r="CL289" s="95"/>
      <c r="CM289" s="95"/>
      <c r="CN289" s="95"/>
      <c r="CO289" s="95"/>
      <c r="CP289" s="95"/>
      <c r="CQ289" s="95"/>
      <c r="CR289" s="95"/>
      <c r="CS289" s="188"/>
      <c r="CT289" s="188"/>
      <c r="CU289" s="188"/>
      <c r="CV289" s="188"/>
      <c r="CW289" s="188"/>
      <c r="CX289" s="188"/>
      <c r="CY289" s="188"/>
      <c r="CZ289" s="188"/>
      <c r="DA289" s="188"/>
      <c r="DB289" s="188"/>
      <c r="DC289" s="188"/>
      <c r="DD289" s="188"/>
      <c r="DE289" s="188"/>
    </row>
    <row r="290" spans="1:111" s="226" customFormat="1" ht="15" customHeight="1">
      <c r="A290" s="1764" t="str">
        <f>BA289&amp;"."&amp;BB289&amp;"."&amp;BC289</f>
        <v>12.1.2</v>
      </c>
      <c r="B290" s="1765"/>
      <c r="C290" s="1765"/>
      <c r="D290" s="1765"/>
      <c r="E290" s="219" t="s">
        <v>272</v>
      </c>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c r="AC290" s="219"/>
      <c r="AD290" s="219"/>
      <c r="AE290" s="219"/>
      <c r="AF290" s="219"/>
      <c r="AG290" s="219"/>
      <c r="AH290" s="219"/>
      <c r="AI290" s="219"/>
      <c r="AJ290" s="219"/>
      <c r="AK290" s="219"/>
      <c r="AL290" s="219"/>
      <c r="AM290" s="219"/>
      <c r="AN290" s="219"/>
      <c r="AO290" s="219"/>
      <c r="AP290" s="219"/>
      <c r="AQ290" s="219"/>
      <c r="AR290" s="219"/>
      <c r="AS290" s="219"/>
      <c r="AT290" s="219"/>
      <c r="AU290" s="219"/>
      <c r="AV290" s="219"/>
      <c r="AW290" s="219"/>
      <c r="AX290" s="219"/>
      <c r="AY290" s="40"/>
      <c r="BA290" s="136">
        <f>BA289+1</f>
        <v>13</v>
      </c>
      <c r="BB290" s="80"/>
      <c r="BC290" s="80"/>
      <c r="BG290" s="563" t="str">
        <f t="shared" ca="1" si="40"/>
        <v/>
      </c>
      <c r="BH290" s="564" t="str">
        <f t="shared" ca="1" si="41"/>
        <v/>
      </c>
      <c r="BI290" s="564" t="str">
        <f t="shared" ca="1" si="42"/>
        <v/>
      </c>
      <c r="BJ290" s="564" t="str">
        <f t="shared" ca="1" si="43"/>
        <v/>
      </c>
      <c r="BK290" s="564" t="str">
        <f t="shared" ca="1" si="44"/>
        <v/>
      </c>
      <c r="BL290" s="565" t="str">
        <f t="shared" ca="1" si="45"/>
        <v/>
      </c>
      <c r="BR290" s="188"/>
      <c r="BS290" s="188"/>
      <c r="BT290" s="188"/>
      <c r="BU290" s="188"/>
      <c r="BV290" s="188"/>
      <c r="BW290" s="188"/>
      <c r="BX290" s="188"/>
      <c r="BY290" s="188"/>
      <c r="BZ290" s="188"/>
      <c r="CA290" s="188"/>
      <c r="CB290" s="188"/>
      <c r="CV290" s="188"/>
      <c r="CW290" s="188"/>
      <c r="CX290" s="188"/>
      <c r="CY290" s="188"/>
      <c r="CZ290" s="188"/>
      <c r="DA290" s="188"/>
      <c r="DB290" s="188"/>
      <c r="DC290" s="188"/>
      <c r="DD290" s="188"/>
      <c r="DE290" s="188"/>
    </row>
    <row r="291" spans="1:111" s="226" customFormat="1" ht="15" customHeight="1">
      <c r="A291" s="1768" t="str">
        <f>BA290&amp;"."</f>
        <v>13.</v>
      </c>
      <c r="B291" s="1769"/>
      <c r="C291" s="348" t="s">
        <v>295</v>
      </c>
      <c r="D291" s="219"/>
      <c r="E291" s="219"/>
      <c r="F291" s="219"/>
      <c r="G291" s="219"/>
      <c r="H291" s="222"/>
      <c r="I291" s="219"/>
      <c r="J291" s="345"/>
      <c r="K291" s="345"/>
      <c r="L291" s="345"/>
      <c r="M291" s="345"/>
      <c r="N291" s="345"/>
      <c r="O291" s="345"/>
      <c r="P291" s="345"/>
      <c r="Q291" s="345"/>
      <c r="R291" s="345"/>
      <c r="S291" s="345"/>
      <c r="T291" s="345"/>
      <c r="U291" s="345"/>
      <c r="V291" s="345"/>
      <c r="W291" s="345"/>
      <c r="X291" s="345"/>
      <c r="Y291" s="345"/>
      <c r="Z291" s="345"/>
      <c r="AA291" s="345"/>
      <c r="AB291" s="345"/>
      <c r="AC291" s="345"/>
      <c r="AD291" s="345"/>
      <c r="AE291" s="345"/>
      <c r="AF291" s="345"/>
      <c r="AG291" s="345"/>
      <c r="AH291" s="345"/>
      <c r="AI291" s="345"/>
      <c r="AJ291" s="345"/>
      <c r="AK291" s="345"/>
      <c r="AL291" s="345"/>
      <c r="AM291" s="345"/>
      <c r="AN291" s="345"/>
      <c r="AO291" s="345"/>
      <c r="AP291" s="345"/>
      <c r="AQ291" s="345"/>
      <c r="AR291" s="345"/>
      <c r="AS291" s="345"/>
      <c r="AT291" s="345"/>
      <c r="AU291" s="345"/>
      <c r="AV291" s="345"/>
      <c r="AW291" s="345"/>
      <c r="AX291" s="345"/>
      <c r="AY291" s="156"/>
      <c r="BA291" s="80">
        <f>BA290</f>
        <v>13</v>
      </c>
      <c r="BB291" s="136">
        <f>BB290+1</f>
        <v>1</v>
      </c>
      <c r="BC291" s="80"/>
      <c r="BG291" s="563" t="str">
        <f t="shared" ca="1" si="40"/>
        <v/>
      </c>
      <c r="BH291" s="564" t="str">
        <f t="shared" ca="1" si="41"/>
        <v/>
      </c>
      <c r="BI291" s="564" t="str">
        <f t="shared" ca="1" si="42"/>
        <v/>
      </c>
      <c r="BJ291" s="564" t="str">
        <f t="shared" ca="1" si="43"/>
        <v/>
      </c>
      <c r="BK291" s="564" t="str">
        <f t="shared" ca="1" si="44"/>
        <v/>
      </c>
      <c r="BL291" s="565" t="str">
        <f t="shared" ca="1" si="45"/>
        <v/>
      </c>
      <c r="BR291" s="188"/>
      <c r="BS291" s="188"/>
      <c r="BT291" s="188"/>
      <c r="BU291" s="188"/>
      <c r="BV291" s="188"/>
      <c r="BW291" s="188"/>
      <c r="BX291" s="188"/>
      <c r="BY291" s="188"/>
      <c r="BZ291" s="188"/>
      <c r="CA291" s="188"/>
      <c r="CC291" s="95"/>
      <c r="CD291" s="95"/>
      <c r="CE291" s="95"/>
      <c r="CF291" s="95"/>
      <c r="CG291" s="95"/>
      <c r="CH291" s="95"/>
      <c r="CI291" s="95"/>
      <c r="CJ291" s="95"/>
      <c r="CK291" s="95"/>
      <c r="CS291" s="87"/>
      <c r="CT291" s="87"/>
      <c r="CU291" s="87"/>
      <c r="CV291" s="188"/>
      <c r="CW291" s="188"/>
      <c r="CX291" s="188"/>
      <c r="CY291" s="188"/>
      <c r="CZ291" s="188"/>
      <c r="DA291" s="188"/>
      <c r="DB291" s="188"/>
      <c r="DC291" s="188"/>
    </row>
    <row r="292" spans="1:111" s="226" customFormat="1" ht="15" customHeight="1">
      <c r="A292" s="1764" t="str">
        <f>BA291&amp;"."&amp;BB291</f>
        <v>13.1</v>
      </c>
      <c r="B292" s="1765"/>
      <c r="C292" s="1765"/>
      <c r="D292" s="349" t="s">
        <v>296</v>
      </c>
      <c r="E292" s="219"/>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c r="AC292" s="345"/>
      <c r="AD292" s="345"/>
      <c r="AE292" s="345"/>
      <c r="AF292" s="345"/>
      <c r="AG292" s="345"/>
      <c r="AH292" s="345"/>
      <c r="AI292" s="345"/>
      <c r="AJ292" s="345"/>
      <c r="AK292" s="345"/>
      <c r="AL292" s="345"/>
      <c r="AM292" s="345"/>
      <c r="AN292" s="345"/>
      <c r="AO292" s="345"/>
      <c r="AP292" s="345"/>
      <c r="AQ292" s="345"/>
      <c r="AR292" s="345"/>
      <c r="AS292" s="345"/>
      <c r="AT292" s="345"/>
      <c r="AU292" s="345"/>
      <c r="AV292" s="345"/>
      <c r="AW292" s="345"/>
      <c r="AX292" s="345"/>
      <c r="AY292" s="156"/>
      <c r="BA292" s="80">
        <f>BA291</f>
        <v>13</v>
      </c>
      <c r="BB292" s="136">
        <f>BB291+1</f>
        <v>2</v>
      </c>
      <c r="BC292" s="80"/>
      <c r="BG292" s="563" t="str">
        <f t="shared" ca="1" si="40"/>
        <v/>
      </c>
      <c r="BH292" s="564" t="str">
        <f t="shared" ca="1" si="41"/>
        <v/>
      </c>
      <c r="BI292" s="564" t="str">
        <f t="shared" ca="1" si="42"/>
        <v/>
      </c>
      <c r="BJ292" s="564" t="str">
        <f t="shared" ca="1" si="43"/>
        <v/>
      </c>
      <c r="BK292" s="564" t="str">
        <f t="shared" ca="1" si="44"/>
        <v/>
      </c>
      <c r="BL292" s="565" t="str">
        <f t="shared" ca="1" si="45"/>
        <v/>
      </c>
      <c r="BR292" s="188"/>
      <c r="BS292" s="188"/>
      <c r="BT292" s="188"/>
      <c r="BU292" s="188"/>
      <c r="BV292" s="188"/>
      <c r="BW292" s="188"/>
      <c r="BX292" s="188"/>
      <c r="BY292" s="188"/>
      <c r="BZ292" s="188"/>
      <c r="CA292" s="188"/>
      <c r="CB292" s="95"/>
      <c r="CC292" s="95"/>
      <c r="CD292" s="95"/>
      <c r="CE292" s="95"/>
      <c r="CF292" s="95"/>
      <c r="CG292" s="95"/>
      <c r="CH292" s="95"/>
      <c r="CI292" s="95"/>
      <c r="CJ292" s="95"/>
      <c r="CK292" s="95"/>
      <c r="CS292" s="87"/>
      <c r="CT292" s="87"/>
      <c r="CU292" s="87"/>
      <c r="CV292" s="188"/>
      <c r="CW292" s="188"/>
      <c r="CX292" s="188"/>
      <c r="CY292" s="188"/>
      <c r="CZ292" s="188"/>
      <c r="DA292" s="188"/>
      <c r="DB292" s="188"/>
      <c r="DD292" s="87"/>
      <c r="DE292" s="87"/>
    </row>
    <row r="293" spans="1:111" s="226" customFormat="1" ht="15" customHeight="1">
      <c r="A293" s="1764" t="str">
        <f>BA292&amp;"."&amp;BB292</f>
        <v>13.2</v>
      </c>
      <c r="B293" s="1765"/>
      <c r="C293" s="1765"/>
      <c r="D293" s="349" t="s">
        <v>297</v>
      </c>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c r="AE293" s="219"/>
      <c r="AF293" s="219"/>
      <c r="AG293" s="219"/>
      <c r="AH293" s="219"/>
      <c r="AI293" s="219"/>
      <c r="AJ293" s="219"/>
      <c r="AK293" s="219"/>
      <c r="AL293" s="219"/>
      <c r="AM293" s="219"/>
      <c r="AN293" s="219"/>
      <c r="AO293" s="219"/>
      <c r="AP293" s="219"/>
      <c r="AQ293" s="219"/>
      <c r="AR293" s="219"/>
      <c r="AS293" s="219"/>
      <c r="AT293" s="219"/>
      <c r="AU293" s="219"/>
      <c r="AV293" s="219"/>
      <c r="AW293" s="219"/>
      <c r="AX293" s="219"/>
      <c r="AY293" s="40"/>
      <c r="BA293" s="136">
        <f>BA292+1</f>
        <v>14</v>
      </c>
      <c r="BB293" s="80"/>
      <c r="BC293" s="80"/>
      <c r="BG293" s="563" t="str">
        <f t="shared" ca="1" si="40"/>
        <v/>
      </c>
      <c r="BH293" s="564" t="str">
        <f t="shared" ca="1" si="41"/>
        <v/>
      </c>
      <c r="BI293" s="564" t="str">
        <f t="shared" ca="1" si="42"/>
        <v/>
      </c>
      <c r="BJ293" s="564" t="str">
        <f t="shared" ca="1" si="43"/>
        <v/>
      </c>
      <c r="BK293" s="564" t="str">
        <f t="shared" ca="1" si="44"/>
        <v/>
      </c>
      <c r="BL293" s="565" t="str">
        <f t="shared" ca="1" si="45"/>
        <v/>
      </c>
      <c r="BR293" s="188"/>
      <c r="BS293" s="188"/>
      <c r="BT293" s="188"/>
      <c r="BU293" s="188"/>
      <c r="BV293" s="188"/>
      <c r="BW293" s="188"/>
      <c r="BX293" s="188"/>
      <c r="BY293" s="188"/>
      <c r="BZ293" s="188"/>
      <c r="CA293" s="188"/>
      <c r="CB293" s="95"/>
      <c r="DC293" s="87"/>
      <c r="DD293" s="87"/>
      <c r="DE293" s="87"/>
    </row>
    <row r="294" spans="1:111" s="188" customFormat="1" ht="15" customHeight="1">
      <c r="A294" s="1768" t="str">
        <f>BA293&amp;"."</f>
        <v>14.</v>
      </c>
      <c r="B294" s="1769"/>
      <c r="C294" s="348" t="s">
        <v>298</v>
      </c>
      <c r="D294" s="219"/>
      <c r="E294" s="219"/>
      <c r="F294" s="219"/>
      <c r="G294" s="219"/>
      <c r="H294" s="222"/>
      <c r="I294" s="219"/>
      <c r="J294" s="345"/>
      <c r="K294" s="345"/>
      <c r="L294" s="345"/>
      <c r="M294" s="345"/>
      <c r="N294" s="345"/>
      <c r="O294" s="345"/>
      <c r="P294" s="345"/>
      <c r="Q294" s="345"/>
      <c r="R294" s="345"/>
      <c r="S294" s="345"/>
      <c r="T294" s="345"/>
      <c r="U294" s="345"/>
      <c r="V294" s="345"/>
      <c r="W294" s="345"/>
      <c r="X294" s="345"/>
      <c r="Y294" s="345"/>
      <c r="Z294" s="345"/>
      <c r="AA294" s="345"/>
      <c r="AB294" s="345"/>
      <c r="AC294" s="345"/>
      <c r="AD294" s="345"/>
      <c r="AE294" s="345"/>
      <c r="AF294" s="345"/>
      <c r="AG294" s="345"/>
      <c r="AH294" s="345"/>
      <c r="AI294" s="345"/>
      <c r="AJ294" s="345"/>
      <c r="AK294" s="345"/>
      <c r="AL294" s="345"/>
      <c r="AM294" s="345"/>
      <c r="AN294" s="345"/>
      <c r="AO294" s="345"/>
      <c r="AP294" s="345"/>
      <c r="AQ294" s="345"/>
      <c r="AR294" s="345"/>
      <c r="AS294" s="345"/>
      <c r="AT294" s="345"/>
      <c r="AU294" s="345"/>
      <c r="AV294" s="345"/>
      <c r="AW294" s="345"/>
      <c r="AX294" s="345"/>
      <c r="AY294" s="156"/>
      <c r="AZ294" s="226"/>
      <c r="BA294" s="80">
        <f>BA293</f>
        <v>14</v>
      </c>
      <c r="BB294" s="136">
        <f>BB293+1</f>
        <v>1</v>
      </c>
      <c r="BC294" s="80"/>
      <c r="BD294" s="226"/>
      <c r="BE294" s="226"/>
      <c r="BF294" s="226"/>
      <c r="BG294" s="563" t="str">
        <f t="shared" ca="1" si="40"/>
        <v/>
      </c>
      <c r="BH294" s="564" t="str">
        <f t="shared" ca="1" si="41"/>
        <v/>
      </c>
      <c r="BI294" s="564" t="str">
        <f t="shared" ca="1" si="42"/>
        <v/>
      </c>
      <c r="BJ294" s="564" t="str">
        <f t="shared" ca="1" si="43"/>
        <v/>
      </c>
      <c r="BK294" s="564" t="str">
        <f t="shared" ca="1" si="44"/>
        <v/>
      </c>
      <c r="BL294" s="565" t="str">
        <f t="shared" ca="1" si="45"/>
        <v/>
      </c>
      <c r="BR294" s="226"/>
      <c r="BS294" s="226"/>
      <c r="BT294" s="226"/>
      <c r="BU294" s="226"/>
      <c r="BV294" s="226"/>
      <c r="BW294" s="226"/>
      <c r="BX294" s="226"/>
      <c r="BY294" s="226"/>
      <c r="BZ294" s="226"/>
      <c r="CA294" s="226"/>
      <c r="CB294" s="226"/>
      <c r="CC294" s="226"/>
      <c r="CD294" s="226"/>
      <c r="CE294" s="226"/>
      <c r="CF294" s="226"/>
      <c r="CG294" s="226"/>
      <c r="CH294" s="226"/>
      <c r="CI294" s="226"/>
      <c r="CJ294" s="226"/>
      <c r="CK294" s="226"/>
      <c r="CL294" s="95"/>
      <c r="CM294" s="95"/>
      <c r="CN294" s="95"/>
      <c r="CO294" s="95"/>
      <c r="CP294" s="95"/>
      <c r="CQ294" s="95"/>
      <c r="CR294" s="95"/>
      <c r="CS294" s="226"/>
      <c r="CT294" s="226"/>
      <c r="CU294" s="226"/>
      <c r="CV294" s="87"/>
      <c r="CW294" s="87"/>
      <c r="CX294" s="87"/>
      <c r="CY294" s="87"/>
      <c r="CZ294" s="87"/>
      <c r="DA294" s="87"/>
      <c r="DB294" s="87"/>
      <c r="DC294" s="87"/>
      <c r="DD294" s="226"/>
      <c r="DE294" s="226"/>
      <c r="DF294" s="226"/>
      <c r="DG294" s="226"/>
    </row>
    <row r="295" spans="1:111" s="188" customFormat="1" ht="15" customHeight="1">
      <c r="A295" s="1764" t="str">
        <f>BA294&amp;"."&amp;BB294</f>
        <v>14.1</v>
      </c>
      <c r="B295" s="1765"/>
      <c r="C295" s="1765"/>
      <c r="D295" s="349" t="s">
        <v>299</v>
      </c>
      <c r="E295" s="345"/>
      <c r="F295" s="345"/>
      <c r="G295" s="345"/>
      <c r="H295" s="345"/>
      <c r="I295" s="345"/>
      <c r="J295" s="345"/>
      <c r="K295" s="345"/>
      <c r="L295" s="345"/>
      <c r="M295" s="345"/>
      <c r="N295" s="345"/>
      <c r="O295" s="345"/>
      <c r="P295" s="345"/>
      <c r="Q295" s="236"/>
      <c r="R295" s="345"/>
      <c r="S295" s="345"/>
      <c r="T295" s="345"/>
      <c r="U295" s="345"/>
      <c r="V295" s="345"/>
      <c r="W295" s="345"/>
      <c r="X295" s="345"/>
      <c r="Y295" s="345"/>
      <c r="Z295" s="345"/>
      <c r="AA295" s="345"/>
      <c r="AB295" s="345"/>
      <c r="AC295" s="345"/>
      <c r="AD295" s="345"/>
      <c r="AE295" s="345"/>
      <c r="AF295" s="345"/>
      <c r="AG295" s="345"/>
      <c r="AH295" s="345"/>
      <c r="AI295" s="345"/>
      <c r="AJ295" s="345"/>
      <c r="AK295" s="345"/>
      <c r="AL295" s="345"/>
      <c r="AM295" s="345"/>
      <c r="AN295" s="345"/>
      <c r="AO295" s="345"/>
      <c r="AP295" s="345"/>
      <c r="AQ295" s="345"/>
      <c r="AR295" s="345"/>
      <c r="AS295" s="345"/>
      <c r="AT295" s="345"/>
      <c r="AU295" s="345"/>
      <c r="AV295" s="345"/>
      <c r="AW295" s="345"/>
      <c r="AX295" s="345"/>
      <c r="AY295" s="156"/>
      <c r="BA295" s="192">
        <f t="shared" ref="BA295:BB298" si="49">BA294</f>
        <v>14</v>
      </c>
      <c r="BB295" s="192">
        <f t="shared" si="49"/>
        <v>1</v>
      </c>
      <c r="BC295" s="80"/>
      <c r="BD295" s="192"/>
      <c r="BG295" s="563" t="str">
        <f t="shared" ca="1" si="40"/>
        <v/>
      </c>
      <c r="BH295" s="564" t="str">
        <f t="shared" ca="1" si="41"/>
        <v/>
      </c>
      <c r="BI295" s="564" t="str">
        <f t="shared" ca="1" si="42"/>
        <v/>
      </c>
      <c r="BJ295" s="564" t="str">
        <f t="shared" ca="1" si="43"/>
        <v/>
      </c>
      <c r="BK295" s="564" t="str">
        <f t="shared" ca="1" si="44"/>
        <v/>
      </c>
      <c r="BL295" s="565" t="str">
        <f t="shared" ca="1" si="45"/>
        <v/>
      </c>
      <c r="BR295" s="95"/>
      <c r="BS295" s="95"/>
      <c r="BT295" s="95"/>
      <c r="BU295" s="95"/>
      <c r="BV295" s="95"/>
      <c r="BW295" s="95"/>
      <c r="BX295" s="95"/>
      <c r="BY295" s="95"/>
      <c r="BZ295" s="95"/>
      <c r="CA295" s="95"/>
      <c r="CB295" s="226"/>
      <c r="CC295" s="226"/>
      <c r="CD295" s="226"/>
      <c r="CE295" s="226"/>
      <c r="CF295" s="226"/>
      <c r="CG295" s="226"/>
      <c r="CH295" s="226"/>
      <c r="CI295" s="226"/>
      <c r="CJ295" s="226"/>
      <c r="CK295" s="226"/>
      <c r="CL295" s="95"/>
      <c r="CM295" s="95"/>
      <c r="CN295" s="95"/>
      <c r="CO295" s="95"/>
      <c r="CP295" s="95"/>
      <c r="CQ295" s="95"/>
      <c r="CR295" s="95"/>
      <c r="CS295" s="226"/>
      <c r="CT295" s="226"/>
      <c r="CU295" s="226"/>
      <c r="CV295" s="87"/>
      <c r="CW295" s="87"/>
      <c r="CX295" s="87"/>
      <c r="CY295" s="87"/>
      <c r="CZ295" s="87"/>
      <c r="DA295" s="87"/>
      <c r="DB295" s="87"/>
      <c r="DC295" s="226"/>
      <c r="DD295" s="226"/>
      <c r="DE295" s="226"/>
    </row>
    <row r="296" spans="1:111" s="188" customFormat="1" ht="15" customHeight="1">
      <c r="A296" s="194"/>
      <c r="B296" s="236"/>
      <c r="C296" s="236"/>
      <c r="D296" s="1850" t="s">
        <v>150</v>
      </c>
      <c r="E296" s="1851"/>
      <c r="F296" s="1851"/>
      <c r="G296" s="1851"/>
      <c r="H296" s="1851"/>
      <c r="I296" s="1851"/>
      <c r="J296" s="1851"/>
      <c r="K296" s="1852"/>
      <c r="L296" s="197" t="s">
        <v>153</v>
      </c>
      <c r="M296" s="197"/>
      <c r="N296" s="197"/>
      <c r="O296" s="197"/>
      <c r="P296" s="197"/>
      <c r="Q296" s="197"/>
      <c r="R296" s="197"/>
      <c r="S296" s="197"/>
      <c r="T296" s="197"/>
      <c r="U296" s="197"/>
      <c r="V296" s="197"/>
      <c r="W296" s="197"/>
      <c r="X296" s="197"/>
      <c r="Y296" s="197"/>
      <c r="Z296" s="197"/>
      <c r="AA296" s="197"/>
      <c r="AB296" s="197"/>
      <c r="AC296" s="197"/>
      <c r="AD296" s="197"/>
      <c r="AE296" s="197"/>
      <c r="AF296" s="197"/>
      <c r="AG296" s="197"/>
      <c r="AH296" s="197"/>
      <c r="AI296" s="197"/>
      <c r="AJ296" s="197"/>
      <c r="AK296" s="197"/>
      <c r="AL296" s="197"/>
      <c r="AM296" s="197"/>
      <c r="AN296" s="197"/>
      <c r="AO296" s="197"/>
      <c r="AP296" s="197"/>
      <c r="AQ296" s="197"/>
      <c r="AR296" s="197"/>
      <c r="AS296" s="197"/>
      <c r="AT296" s="197"/>
      <c r="AU296" s="197"/>
      <c r="AV296" s="197"/>
      <c r="AW296" s="197"/>
      <c r="AX296" s="198"/>
      <c r="AY296" s="195"/>
      <c r="BA296" s="192">
        <f t="shared" si="49"/>
        <v>14</v>
      </c>
      <c r="BB296" s="192">
        <f t="shared" si="49"/>
        <v>1</v>
      </c>
      <c r="BC296" s="80"/>
      <c r="BD296" s="192"/>
      <c r="BG296" s="563" t="str">
        <f t="shared" ca="1" si="40"/>
        <v/>
      </c>
      <c r="BH296" s="564" t="str">
        <f t="shared" ca="1" si="41"/>
        <v/>
      </c>
      <c r="BI296" s="564" t="str">
        <f t="shared" ca="1" si="42"/>
        <v/>
      </c>
      <c r="BJ296" s="564" t="str">
        <f t="shared" ca="1" si="43"/>
        <v/>
      </c>
      <c r="BK296" s="564" t="str">
        <f t="shared" ca="1" si="44"/>
        <v/>
      </c>
      <c r="BL296" s="565" t="str">
        <f t="shared" ca="1" si="45"/>
        <v/>
      </c>
      <c r="BR296" s="87"/>
      <c r="BS296" s="87"/>
      <c r="BT296" s="87"/>
      <c r="BU296" s="87"/>
      <c r="BV296" s="87"/>
      <c r="BW296" s="95"/>
      <c r="BX296" s="95"/>
      <c r="BY296" s="95"/>
      <c r="BZ296" s="95"/>
      <c r="CA296" s="95"/>
      <c r="CB296" s="226"/>
      <c r="CC296" s="226"/>
      <c r="CD296" s="226"/>
      <c r="CE296" s="226"/>
      <c r="CF296" s="226"/>
      <c r="CG296" s="226"/>
      <c r="CH296" s="226"/>
      <c r="CI296" s="226"/>
      <c r="CJ296" s="226"/>
      <c r="CK296" s="226"/>
      <c r="CL296" s="95"/>
      <c r="CM296" s="95"/>
      <c r="CN296" s="95"/>
      <c r="CO296" s="95"/>
      <c r="CP296" s="95"/>
      <c r="CQ296" s="95"/>
      <c r="CR296" s="95"/>
      <c r="CS296" s="226"/>
      <c r="CT296" s="226"/>
      <c r="CU296" s="226"/>
      <c r="CV296" s="226"/>
      <c r="CW296" s="226"/>
      <c r="CX296" s="226"/>
      <c r="CY296" s="226"/>
      <c r="CZ296" s="226"/>
      <c r="DA296" s="226"/>
      <c r="DB296" s="226"/>
      <c r="DC296" s="226"/>
      <c r="DD296" s="226"/>
      <c r="DE296" s="226"/>
    </row>
    <row r="297" spans="1:111" s="188" customFormat="1" ht="15" customHeight="1">
      <c r="A297" s="194"/>
      <c r="B297" s="236"/>
      <c r="C297" s="236"/>
      <c r="D297" s="1856" t="s">
        <v>151</v>
      </c>
      <c r="E297" s="1857"/>
      <c r="F297" s="1857"/>
      <c r="G297" s="1857"/>
      <c r="H297" s="1857"/>
      <c r="I297" s="1857"/>
      <c r="J297" s="1857"/>
      <c r="K297" s="1858"/>
      <c r="L297" s="343" t="s">
        <v>300</v>
      </c>
      <c r="M297" s="199"/>
      <c r="N297" s="199"/>
      <c r="O297" s="199"/>
      <c r="P297" s="199"/>
      <c r="Q297" s="199"/>
      <c r="R297" s="199"/>
      <c r="S297" s="199"/>
      <c r="T297" s="199"/>
      <c r="U297" s="199"/>
      <c r="V297" s="199"/>
      <c r="W297" s="199"/>
      <c r="X297" s="199"/>
      <c r="Y297" s="199"/>
      <c r="Z297" s="199"/>
      <c r="AA297" s="199"/>
      <c r="AB297" s="199"/>
      <c r="AC297" s="199"/>
      <c r="AD297" s="199"/>
      <c r="AE297" s="199"/>
      <c r="AF297" s="199"/>
      <c r="AG297" s="199"/>
      <c r="AH297" s="199"/>
      <c r="AI297" s="199"/>
      <c r="AJ297" s="199"/>
      <c r="AK297" s="199"/>
      <c r="AL297" s="199"/>
      <c r="AM297" s="199"/>
      <c r="AN297" s="199"/>
      <c r="AO297" s="199"/>
      <c r="AP297" s="199"/>
      <c r="AQ297" s="199"/>
      <c r="AR297" s="199"/>
      <c r="AS297" s="199"/>
      <c r="AT297" s="199"/>
      <c r="AU297" s="199"/>
      <c r="AV297" s="199"/>
      <c r="AW297" s="199"/>
      <c r="AX297" s="200"/>
      <c r="AY297" s="195"/>
      <c r="BA297" s="192">
        <f t="shared" si="49"/>
        <v>14</v>
      </c>
      <c r="BB297" s="192">
        <f t="shared" si="49"/>
        <v>1</v>
      </c>
      <c r="BC297" s="80"/>
      <c r="BD297" s="192"/>
      <c r="BG297" s="563" t="str">
        <f t="shared" ca="1" si="40"/>
        <v/>
      </c>
      <c r="BH297" s="564" t="str">
        <f t="shared" ca="1" si="41"/>
        <v/>
      </c>
      <c r="BI297" s="564" t="str">
        <f t="shared" ca="1" si="42"/>
        <v/>
      </c>
      <c r="BJ297" s="564" t="str">
        <f t="shared" ca="1" si="43"/>
        <v/>
      </c>
      <c r="BK297" s="564" t="str">
        <f t="shared" ca="1" si="44"/>
        <v/>
      </c>
      <c r="BL297" s="565" t="str">
        <f t="shared" ca="1" si="45"/>
        <v/>
      </c>
      <c r="BR297" s="226"/>
      <c r="BS297" s="226"/>
      <c r="BT297" s="226"/>
      <c r="BU297" s="226"/>
      <c r="BV297" s="226"/>
      <c r="BW297" s="226"/>
      <c r="BX297" s="226"/>
      <c r="BY297" s="226"/>
      <c r="BZ297" s="226"/>
      <c r="CA297" s="226"/>
      <c r="CB297" s="226"/>
      <c r="CC297" s="95"/>
      <c r="CD297" s="95"/>
      <c r="CE297" s="95"/>
      <c r="CF297" s="95"/>
      <c r="CG297" s="95"/>
      <c r="CH297" s="95"/>
      <c r="CI297" s="95"/>
      <c r="CJ297" s="95"/>
      <c r="CK297" s="95"/>
      <c r="CL297" s="95"/>
      <c r="CM297" s="95"/>
      <c r="CN297" s="95"/>
      <c r="CO297" s="95"/>
      <c r="CP297" s="95"/>
      <c r="CQ297" s="95"/>
      <c r="CR297" s="95"/>
      <c r="CS297" s="87"/>
      <c r="CT297" s="87"/>
      <c r="CU297" s="87"/>
      <c r="CV297" s="226"/>
      <c r="CW297" s="226"/>
      <c r="CX297" s="226"/>
      <c r="CY297" s="226"/>
      <c r="CZ297" s="226"/>
      <c r="DA297" s="226"/>
      <c r="DB297" s="226"/>
      <c r="DC297" s="226"/>
      <c r="DD297" s="226"/>
      <c r="DE297" s="226"/>
    </row>
    <row r="298" spans="1:111" s="226" customFormat="1" ht="15" customHeight="1">
      <c r="A298" s="194"/>
      <c r="B298" s="236"/>
      <c r="C298" s="236"/>
      <c r="D298" s="201"/>
      <c r="E298" s="321"/>
      <c r="F298" s="1848"/>
      <c r="G298" s="1848"/>
      <c r="H298" s="1848"/>
      <c r="I298" s="1848"/>
      <c r="J298" s="1848"/>
      <c r="K298" s="1849"/>
      <c r="L298" s="210" t="s">
        <v>301</v>
      </c>
      <c r="M298" s="202"/>
      <c r="N298" s="202"/>
      <c r="O298" s="202"/>
      <c r="P298" s="202"/>
      <c r="Q298" s="202"/>
      <c r="R298" s="202"/>
      <c r="S298" s="202"/>
      <c r="T298" s="202"/>
      <c r="U298" s="202"/>
      <c r="V298" s="202"/>
      <c r="W298" s="202"/>
      <c r="X298" s="202"/>
      <c r="Y298" s="202"/>
      <c r="Z298" s="202"/>
      <c r="AA298" s="202"/>
      <c r="AB298" s="202"/>
      <c r="AC298" s="202"/>
      <c r="AD298" s="202"/>
      <c r="AE298" s="202"/>
      <c r="AF298" s="202"/>
      <c r="AG298" s="202"/>
      <c r="AH298" s="202"/>
      <c r="AI298" s="202"/>
      <c r="AJ298" s="202"/>
      <c r="AK298" s="202"/>
      <c r="AL298" s="202"/>
      <c r="AM298" s="202"/>
      <c r="AN298" s="202"/>
      <c r="AO298" s="202"/>
      <c r="AP298" s="202"/>
      <c r="AQ298" s="202"/>
      <c r="AR298" s="202"/>
      <c r="AS298" s="202"/>
      <c r="AT298" s="202"/>
      <c r="AU298" s="202"/>
      <c r="AV298" s="202"/>
      <c r="AW298" s="202"/>
      <c r="AX298" s="203"/>
      <c r="AY298" s="195"/>
      <c r="AZ298" s="188"/>
      <c r="BA298" s="192">
        <f t="shared" si="49"/>
        <v>14</v>
      </c>
      <c r="BB298" s="192">
        <f t="shared" si="49"/>
        <v>1</v>
      </c>
      <c r="BC298" s="80"/>
      <c r="BD298" s="192"/>
      <c r="BE298" s="188"/>
      <c r="BF298" s="188"/>
      <c r="BG298" s="563" t="str">
        <f t="shared" ca="1" si="40"/>
        <v/>
      </c>
      <c r="BH298" s="564" t="str">
        <f t="shared" ca="1" si="41"/>
        <v/>
      </c>
      <c r="BI298" s="564" t="str">
        <f t="shared" ca="1" si="42"/>
        <v/>
      </c>
      <c r="BJ298" s="564" t="str">
        <f t="shared" ca="1" si="43"/>
        <v/>
      </c>
      <c r="BK298" s="564" t="str">
        <f t="shared" ca="1" si="44"/>
        <v/>
      </c>
      <c r="BL298" s="565" t="str">
        <f t="shared" ca="1" si="45"/>
        <v/>
      </c>
      <c r="CB298" s="95"/>
      <c r="CC298" s="95"/>
      <c r="CD298" s="95"/>
      <c r="CE298" s="95"/>
      <c r="CF298" s="95"/>
      <c r="CG298" s="95"/>
      <c r="CH298" s="95"/>
      <c r="CI298" s="95"/>
      <c r="CJ298" s="95"/>
      <c r="CK298" s="95"/>
      <c r="CL298" s="95"/>
      <c r="CM298" s="95"/>
      <c r="CN298" s="95"/>
      <c r="CO298" s="95"/>
      <c r="CP298" s="95"/>
      <c r="CQ298" s="95"/>
      <c r="CR298" s="95"/>
      <c r="CS298" s="87"/>
      <c r="CT298" s="87"/>
      <c r="CU298" s="87"/>
      <c r="DD298" s="87"/>
      <c r="DE298" s="87"/>
      <c r="DF298" s="188"/>
      <c r="DG298" s="188"/>
    </row>
    <row r="299" spans="1:111" ht="15" customHeight="1">
      <c r="A299" s="194"/>
      <c r="B299" s="236"/>
      <c r="C299" s="236"/>
      <c r="D299" s="1775" t="s">
        <v>152</v>
      </c>
      <c r="E299" s="1776"/>
      <c r="F299" s="1776"/>
      <c r="G299" s="1776"/>
      <c r="H299" s="1776"/>
      <c r="I299" s="1776"/>
      <c r="J299" s="1776"/>
      <c r="K299" s="1777"/>
      <c r="L299" s="209" t="s">
        <v>302</v>
      </c>
      <c r="M299" s="204"/>
      <c r="N299" s="204"/>
      <c r="O299" s="204"/>
      <c r="P299" s="204"/>
      <c r="Q299" s="204"/>
      <c r="R299" s="204"/>
      <c r="S299" s="204"/>
      <c r="T299" s="204"/>
      <c r="U299" s="204"/>
      <c r="V299" s="204"/>
      <c r="W299" s="204"/>
      <c r="X299" s="204"/>
      <c r="Y299" s="204"/>
      <c r="Z299" s="204"/>
      <c r="AA299" s="204"/>
      <c r="AB299" s="204"/>
      <c r="AC299" s="204"/>
      <c r="AD299" s="204"/>
      <c r="AE299" s="204"/>
      <c r="AF299" s="204"/>
      <c r="AG299" s="204"/>
      <c r="AH299" s="204"/>
      <c r="AI299" s="204"/>
      <c r="AJ299" s="204"/>
      <c r="AK299" s="204"/>
      <c r="AL299" s="204"/>
      <c r="AM299" s="204"/>
      <c r="AN299" s="204"/>
      <c r="AO299" s="204"/>
      <c r="AP299" s="204"/>
      <c r="AQ299" s="204"/>
      <c r="AR299" s="204"/>
      <c r="AS299" s="204"/>
      <c r="AT299" s="204"/>
      <c r="AU299" s="204"/>
      <c r="AV299" s="204"/>
      <c r="AW299" s="204"/>
      <c r="AX299" s="205"/>
      <c r="AY299" s="195"/>
      <c r="AZ299" s="226"/>
      <c r="BA299" s="136">
        <f>BA298+1</f>
        <v>15</v>
      </c>
      <c r="BD299" s="226"/>
      <c r="BG299" s="563" t="str">
        <f t="shared" ca="1" si="40"/>
        <v/>
      </c>
      <c r="BH299" s="564" t="str">
        <f t="shared" ca="1" si="41"/>
        <v/>
      </c>
      <c r="BI299" s="564" t="str">
        <f t="shared" ca="1" si="42"/>
        <v/>
      </c>
      <c r="BJ299" s="564" t="str">
        <f t="shared" ca="1" si="43"/>
        <v/>
      </c>
      <c r="BK299" s="564" t="str">
        <f t="shared" ca="1" si="44"/>
        <v/>
      </c>
      <c r="BL299" s="565" t="str">
        <f t="shared" ca="1" si="45"/>
        <v/>
      </c>
      <c r="BR299" s="226"/>
      <c r="BS299" s="226"/>
      <c r="BT299" s="226"/>
      <c r="BU299" s="226"/>
      <c r="BV299" s="226"/>
      <c r="BW299" s="226"/>
      <c r="BX299" s="226"/>
      <c r="BY299" s="226"/>
      <c r="BZ299" s="226"/>
      <c r="CA299" s="226"/>
      <c r="CV299" s="226"/>
      <c r="CW299" s="226"/>
      <c r="CX299" s="226"/>
      <c r="CY299" s="226"/>
      <c r="CZ299" s="226"/>
      <c r="DA299" s="226"/>
      <c r="DB299" s="226"/>
      <c r="DF299" s="226"/>
      <c r="DG299" s="226"/>
    </row>
    <row r="300" spans="1:111" ht="15" customHeight="1">
      <c r="A300" s="1768" t="str">
        <f>BA299&amp;"."</f>
        <v>15.</v>
      </c>
      <c r="B300" s="1769"/>
      <c r="C300" s="348" t="s">
        <v>456</v>
      </c>
      <c r="D300" s="219"/>
      <c r="E300" s="219"/>
      <c r="F300" s="219"/>
      <c r="G300" s="219"/>
      <c r="H300" s="222"/>
      <c r="I300" s="219"/>
      <c r="J300" s="345"/>
      <c r="K300" s="345"/>
      <c r="L300" s="345"/>
      <c r="M300" s="345"/>
      <c r="N300" s="345"/>
      <c r="O300" s="345"/>
      <c r="P300" s="345"/>
      <c r="Q300" s="345"/>
      <c r="R300" s="345"/>
      <c r="S300" s="345"/>
      <c r="T300" s="345"/>
      <c r="U300" s="345"/>
      <c r="V300" s="345"/>
      <c r="W300" s="345"/>
      <c r="X300" s="345"/>
      <c r="Y300" s="345"/>
      <c r="Z300" s="345"/>
      <c r="AA300" s="345"/>
      <c r="AB300" s="345"/>
      <c r="AC300" s="345"/>
      <c r="AD300" s="345"/>
      <c r="AE300" s="345"/>
      <c r="AF300" s="345"/>
      <c r="AG300" s="345"/>
      <c r="AH300" s="345"/>
      <c r="AI300" s="345"/>
      <c r="AJ300" s="345"/>
      <c r="AK300" s="345"/>
      <c r="AL300" s="345"/>
      <c r="AM300" s="345"/>
      <c r="AN300" s="345"/>
      <c r="AO300" s="345"/>
      <c r="AP300" s="345"/>
      <c r="AQ300" s="345"/>
      <c r="AR300" s="345"/>
      <c r="AS300" s="345"/>
      <c r="AT300" s="345"/>
      <c r="AU300" s="345"/>
      <c r="AV300" s="345"/>
      <c r="AW300" s="345"/>
      <c r="AX300" s="345"/>
      <c r="AY300" s="156"/>
      <c r="AZ300" s="226"/>
      <c r="BA300" s="80">
        <f>BA299</f>
        <v>15</v>
      </c>
      <c r="BB300" s="136">
        <f>BB299+1</f>
        <v>1</v>
      </c>
      <c r="BC300" s="226"/>
      <c r="BD300" s="226"/>
      <c r="BG300" s="563" t="str">
        <f t="shared" ca="1" si="40"/>
        <v/>
      </c>
      <c r="BH300" s="564" t="str">
        <f t="shared" ca="1" si="41"/>
        <v/>
      </c>
      <c r="BI300" s="564" t="str">
        <f t="shared" ca="1" si="42"/>
        <v/>
      </c>
      <c r="BJ300" s="564" t="str">
        <f t="shared" ca="1" si="43"/>
        <v/>
      </c>
      <c r="BK300" s="564" t="str">
        <f t="shared" ca="1" si="44"/>
        <v/>
      </c>
      <c r="BL300" s="565" t="str">
        <f t="shared" ca="1" si="45"/>
        <v/>
      </c>
      <c r="BM300" s="87"/>
      <c r="BN300" s="87"/>
      <c r="BO300" s="87"/>
      <c r="BP300" s="87"/>
      <c r="BQ300" s="87"/>
      <c r="BR300" s="226"/>
      <c r="BS300" s="226"/>
      <c r="BT300" s="226"/>
      <c r="BU300" s="226"/>
      <c r="BV300" s="226"/>
      <c r="BW300" s="226"/>
      <c r="BX300" s="226"/>
      <c r="BY300" s="226"/>
      <c r="BZ300" s="226"/>
      <c r="CA300" s="226"/>
    </row>
    <row r="301" spans="1:111" s="226" customFormat="1" ht="15" customHeight="1">
      <c r="A301" s="1764" t="str">
        <f>BA300&amp;"."&amp;BB300</f>
        <v>15.1</v>
      </c>
      <c r="B301" s="1765"/>
      <c r="C301" s="1765"/>
      <c r="D301" s="219" t="str">
        <f>"以下条件にて"&amp;$BH$1&amp;"を実施する。"</f>
        <v>以下条件にて「4. ログ出力処理」を実施する。</v>
      </c>
      <c r="E301" s="219"/>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c r="AC301" s="345"/>
      <c r="AD301" s="345"/>
      <c r="AE301" s="345"/>
      <c r="AF301" s="345"/>
      <c r="AG301" s="345"/>
      <c r="AH301" s="345"/>
      <c r="AI301" s="345"/>
      <c r="AJ301" s="345"/>
      <c r="AK301" s="345"/>
      <c r="AL301" s="345"/>
      <c r="AM301" s="345"/>
      <c r="AN301" s="345"/>
      <c r="AO301" s="345"/>
      <c r="AP301" s="345"/>
      <c r="AQ301" s="345"/>
      <c r="AR301" s="345"/>
      <c r="AS301" s="345"/>
      <c r="AT301" s="345"/>
      <c r="AU301" s="345"/>
      <c r="AV301" s="345"/>
      <c r="AW301" s="345"/>
      <c r="AX301" s="345"/>
      <c r="AY301" s="156"/>
      <c r="BA301" s="80">
        <f t="shared" ref="BA301:BB304" si="50">BA300</f>
        <v>15</v>
      </c>
      <c r="BB301" s="80">
        <f t="shared" si="50"/>
        <v>1</v>
      </c>
      <c r="BG301" s="563" t="str">
        <f t="shared" ca="1" si="40"/>
        <v/>
      </c>
      <c r="BH301" s="564" t="str">
        <f t="shared" ca="1" si="41"/>
        <v/>
      </c>
      <c r="BI301" s="564" t="str">
        <f t="shared" ca="1" si="42"/>
        <v/>
      </c>
      <c r="BJ301" s="564" t="str">
        <f t="shared" ca="1" si="43"/>
        <v/>
      </c>
      <c r="BK301" s="564" t="str">
        <f t="shared" ca="1" si="44"/>
        <v/>
      </c>
      <c r="BL301" s="565" t="str">
        <f t="shared" ca="1" si="45"/>
        <v/>
      </c>
      <c r="BR301" s="95"/>
      <c r="BS301" s="95"/>
      <c r="BT301" s="95"/>
      <c r="BU301" s="95"/>
      <c r="BV301" s="95"/>
      <c r="BW301" s="95"/>
      <c r="BX301" s="95"/>
      <c r="BY301" s="95"/>
      <c r="BZ301" s="95"/>
      <c r="CA301" s="95"/>
      <c r="CB301" s="95"/>
      <c r="CC301" s="95"/>
      <c r="CD301" s="95"/>
      <c r="CE301" s="95"/>
      <c r="CF301" s="95"/>
      <c r="CG301" s="95"/>
      <c r="CH301" s="95"/>
      <c r="CI301" s="95"/>
      <c r="CJ301" s="95"/>
      <c r="CK301" s="95"/>
      <c r="CL301" s="95"/>
      <c r="CM301" s="95"/>
      <c r="CN301" s="95"/>
      <c r="CO301" s="95"/>
      <c r="CP301" s="95"/>
      <c r="CQ301" s="95"/>
      <c r="CR301" s="95"/>
      <c r="CS301" s="87"/>
      <c r="CT301" s="87"/>
      <c r="CU301" s="87"/>
      <c r="CV301" s="87"/>
      <c r="CW301" s="87"/>
      <c r="CX301" s="87"/>
      <c r="CY301" s="87"/>
      <c r="CZ301" s="87"/>
      <c r="DA301" s="87"/>
      <c r="DB301" s="87"/>
      <c r="DC301" s="87"/>
      <c r="DD301" s="87"/>
      <c r="DE301" s="87"/>
      <c r="DF301" s="87"/>
      <c r="DG301" s="87"/>
    </row>
    <row r="302" spans="1:111" s="226" customFormat="1" ht="15" customHeight="1">
      <c r="A302" s="218"/>
      <c r="B302" s="219"/>
      <c r="C302" s="219"/>
      <c r="D302" s="1781" t="s">
        <v>103</v>
      </c>
      <c r="E302" s="1782"/>
      <c r="F302" s="1782"/>
      <c r="G302" s="1782"/>
      <c r="H302" s="1782"/>
      <c r="I302" s="1782"/>
      <c r="J302" s="1782"/>
      <c r="K302" s="1783"/>
      <c r="L302" s="133" t="s">
        <v>454</v>
      </c>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c r="AH302" s="341"/>
      <c r="AI302" s="341"/>
      <c r="AJ302" s="341"/>
      <c r="AK302" s="341"/>
      <c r="AL302" s="341"/>
      <c r="AM302" s="341"/>
      <c r="AN302" s="341"/>
      <c r="AO302" s="341"/>
      <c r="AP302" s="341"/>
      <c r="AQ302" s="341"/>
      <c r="AR302" s="341"/>
      <c r="AS302" s="341"/>
      <c r="AT302" s="341"/>
      <c r="AU302" s="341"/>
      <c r="AV302" s="341"/>
      <c r="AW302" s="341"/>
      <c r="AX302" s="72"/>
      <c r="AY302" s="40"/>
      <c r="BA302" s="80">
        <f t="shared" si="50"/>
        <v>15</v>
      </c>
      <c r="BB302" s="80">
        <f t="shared" si="50"/>
        <v>1</v>
      </c>
      <c r="BG302" s="563" t="str">
        <f t="shared" ca="1" si="40"/>
        <v/>
      </c>
      <c r="BH302" s="564" t="str">
        <f t="shared" ca="1" si="41"/>
        <v/>
      </c>
      <c r="BI302" s="564" t="str">
        <f t="shared" ca="1" si="42"/>
        <v/>
      </c>
      <c r="BJ302" s="564" t="str">
        <f t="shared" ca="1" si="43"/>
        <v/>
      </c>
      <c r="BK302" s="564" t="str">
        <f t="shared" ca="1" si="44"/>
        <v/>
      </c>
      <c r="BL302" s="565" t="str">
        <f t="shared" ca="1" si="45"/>
        <v/>
      </c>
      <c r="BR302" s="95"/>
      <c r="BS302" s="95"/>
      <c r="BT302" s="95"/>
      <c r="BU302" s="95"/>
      <c r="BV302" s="95"/>
      <c r="BW302" s="95"/>
      <c r="BX302" s="95"/>
      <c r="BY302" s="95"/>
      <c r="BZ302" s="95"/>
      <c r="CA302" s="95"/>
      <c r="CB302" s="95"/>
      <c r="CC302" s="95"/>
      <c r="CD302" s="95"/>
      <c r="CE302" s="95"/>
      <c r="CF302" s="95"/>
      <c r="CG302" s="95"/>
      <c r="CH302" s="95"/>
      <c r="CI302" s="95"/>
      <c r="CJ302" s="95"/>
      <c r="CK302" s="95"/>
      <c r="CL302" s="95"/>
      <c r="CM302" s="95"/>
      <c r="CN302" s="95"/>
      <c r="CO302" s="95"/>
      <c r="CP302" s="95"/>
      <c r="CQ302" s="95"/>
      <c r="CR302" s="95"/>
      <c r="CS302" s="87"/>
      <c r="CT302" s="87"/>
      <c r="CU302" s="87"/>
      <c r="CV302" s="87"/>
      <c r="CW302" s="87"/>
      <c r="CX302" s="87"/>
      <c r="CY302" s="87"/>
      <c r="CZ302" s="87"/>
      <c r="DA302" s="87"/>
      <c r="DB302" s="87"/>
      <c r="DC302" s="87"/>
      <c r="DD302" s="87"/>
      <c r="DE302" s="87"/>
    </row>
    <row r="303" spans="1:111" s="226" customFormat="1" ht="15" customHeight="1">
      <c r="A303" s="218"/>
      <c r="B303" s="219"/>
      <c r="C303" s="219"/>
      <c r="D303" s="1789" t="s">
        <v>104</v>
      </c>
      <c r="E303" s="1790"/>
      <c r="F303" s="1790"/>
      <c r="G303" s="1790"/>
      <c r="H303" s="1790"/>
      <c r="I303" s="1790"/>
      <c r="J303" s="1790"/>
      <c r="K303" s="1791"/>
      <c r="L303" s="333" t="s">
        <v>453</v>
      </c>
      <c r="M303" s="334"/>
      <c r="N303" s="334"/>
      <c r="O303" s="334"/>
      <c r="P303" s="334"/>
      <c r="Q303" s="334"/>
      <c r="R303" s="334"/>
      <c r="S303" s="334"/>
      <c r="T303" s="334"/>
      <c r="U303" s="334"/>
      <c r="V303" s="334"/>
      <c r="W303" s="334"/>
      <c r="X303" s="334"/>
      <c r="Y303" s="334"/>
      <c r="Z303" s="334"/>
      <c r="AA303" s="334"/>
      <c r="AB303" s="334"/>
      <c r="AC303" s="334"/>
      <c r="AD303" s="334"/>
      <c r="AE303" s="334"/>
      <c r="AF303" s="334"/>
      <c r="AG303" s="334"/>
      <c r="AH303" s="334"/>
      <c r="AI303" s="334"/>
      <c r="AJ303" s="334"/>
      <c r="AK303" s="334"/>
      <c r="AL303" s="334"/>
      <c r="AM303" s="334"/>
      <c r="AN303" s="334"/>
      <c r="AO303" s="334"/>
      <c r="AP303" s="334"/>
      <c r="AQ303" s="334"/>
      <c r="AR303" s="334"/>
      <c r="AS303" s="334"/>
      <c r="AT303" s="334"/>
      <c r="AU303" s="334"/>
      <c r="AV303" s="334"/>
      <c r="AW303" s="334"/>
      <c r="AX303" s="73"/>
      <c r="AY303" s="40"/>
      <c r="BA303" s="80">
        <f t="shared" si="50"/>
        <v>15</v>
      </c>
      <c r="BB303" s="80">
        <f t="shared" si="50"/>
        <v>1</v>
      </c>
      <c r="BG303" s="563" t="str">
        <f t="shared" ref="BG303:BG371" ca="1" si="51">IF(BA303&lt;&gt;"",IF(MID(_xlfn.FORMULATEXT(BA303),SEARCH("[",_xlfn.FORMULATEXT(BA303))+1,SEARCH("]",_xlfn.FORMULATEXT(BA303))-(SEARCH("[",_xlfn.FORMULATEXT(BA303))+1))="-1","",1),"")</f>
        <v/>
      </c>
      <c r="BH303" s="564" t="str">
        <f t="shared" ref="BH303:BH371" ca="1" si="52">IF(BB303&lt;&gt;"",IF(MID(_xlfn.FORMULATEXT(BB303),SEARCH("[",_xlfn.FORMULATEXT(BB303))+1,SEARCH("]",_xlfn.FORMULATEXT(BB303))-(SEARCH("[",_xlfn.FORMULATEXT(BB303))+1))="-1","",1),"")</f>
        <v/>
      </c>
      <c r="BI303" s="564" t="str">
        <f t="shared" ref="BI303:BI371" ca="1" si="53">IF(BC303&lt;&gt;"",IF(MID(_xlfn.FORMULATEXT(BC303),SEARCH("[",_xlfn.FORMULATEXT(BC303))+1,SEARCH("]",_xlfn.FORMULATEXT(BC303))-(SEARCH("[",_xlfn.FORMULATEXT(BC303))+1))="-1","",1),"")</f>
        <v/>
      </c>
      <c r="BJ303" s="564" t="str">
        <f t="shared" ref="BJ303:BJ371" ca="1" si="54">IF(BD303&lt;&gt;"",IF(MID(_xlfn.FORMULATEXT(BD303),SEARCH("[",_xlfn.FORMULATEXT(BD303))+1,SEARCH("]",_xlfn.FORMULATEXT(BD303))-(SEARCH("[",_xlfn.FORMULATEXT(BD303))+1))="-1","",1),"")</f>
        <v/>
      </c>
      <c r="BK303" s="564" t="str">
        <f t="shared" ref="BK303:BK371" ca="1" si="55">IF(BE303&lt;&gt;"",IF(MID(_xlfn.FORMULATEXT(BE303),SEARCH("[",_xlfn.FORMULATEXT(BE303))+1,SEARCH("]",_xlfn.FORMULATEXT(BE303))-(SEARCH("[",_xlfn.FORMULATEXT(BE303))+1))="-1","",1),"")</f>
        <v/>
      </c>
      <c r="BL303" s="565" t="str">
        <f t="shared" ref="BL303:BL371" ca="1" si="56">IF(BF303&lt;&gt;"",IF(MID(_xlfn.FORMULATEXT(BF303),SEARCH("[",_xlfn.FORMULATEXT(BF303))+1,SEARCH("]",_xlfn.FORMULATEXT(BF303))-(SEARCH("[",_xlfn.FORMULATEXT(BF303))+1))="-1","",1),"")</f>
        <v/>
      </c>
      <c r="BR303" s="95"/>
      <c r="BS303" s="95"/>
      <c r="BT303" s="95"/>
      <c r="BU303" s="95"/>
      <c r="BV303" s="95"/>
      <c r="BW303" s="95"/>
      <c r="BX303" s="95"/>
      <c r="BY303" s="95"/>
      <c r="BZ303" s="95"/>
      <c r="CA303" s="95"/>
      <c r="CB303" s="95"/>
      <c r="CC303" s="95"/>
      <c r="CD303" s="95"/>
      <c r="CE303" s="95"/>
      <c r="CF303" s="95"/>
      <c r="CG303" s="95"/>
      <c r="CH303" s="95"/>
      <c r="CI303" s="95"/>
      <c r="CJ303" s="95"/>
      <c r="CK303" s="95"/>
      <c r="CL303" s="95"/>
      <c r="CM303" s="95"/>
      <c r="CN303" s="95"/>
      <c r="CO303" s="95"/>
      <c r="CP303" s="95"/>
      <c r="CQ303" s="95"/>
      <c r="CR303" s="95"/>
      <c r="CS303" s="87"/>
      <c r="CT303" s="87"/>
      <c r="CU303" s="87"/>
      <c r="CV303" s="87"/>
      <c r="CW303" s="87"/>
      <c r="CX303" s="87"/>
      <c r="CY303" s="87"/>
      <c r="CZ303" s="87"/>
      <c r="DA303" s="87"/>
      <c r="DB303" s="87"/>
      <c r="DC303" s="87"/>
      <c r="DD303" s="87"/>
      <c r="DE303" s="87"/>
    </row>
    <row r="304" spans="1:111" s="226" customFormat="1" ht="15" customHeight="1">
      <c r="A304" s="218"/>
      <c r="B304" s="219"/>
      <c r="C304" s="219"/>
      <c r="D304" s="1789" t="s">
        <v>105</v>
      </c>
      <c r="E304" s="1790"/>
      <c r="F304" s="1790"/>
      <c r="G304" s="1790"/>
      <c r="H304" s="1790"/>
      <c r="I304" s="1790"/>
      <c r="J304" s="1790"/>
      <c r="K304" s="1791"/>
      <c r="L304" s="333" t="s">
        <v>443</v>
      </c>
      <c r="M304" s="334"/>
      <c r="N304" s="334"/>
      <c r="O304" s="334"/>
      <c r="P304" s="334"/>
      <c r="Q304" s="334"/>
      <c r="R304" s="334"/>
      <c r="S304" s="334"/>
      <c r="T304" s="334"/>
      <c r="U304" s="334"/>
      <c r="V304" s="334"/>
      <c r="W304" s="334"/>
      <c r="X304" s="334"/>
      <c r="Y304" s="334"/>
      <c r="Z304" s="334"/>
      <c r="AA304" s="334"/>
      <c r="AB304" s="334"/>
      <c r="AC304" s="334"/>
      <c r="AD304" s="334"/>
      <c r="AE304" s="334"/>
      <c r="AF304" s="334"/>
      <c r="AG304" s="334"/>
      <c r="AH304" s="334"/>
      <c r="AI304" s="334"/>
      <c r="AJ304" s="334"/>
      <c r="AK304" s="334"/>
      <c r="AL304" s="334"/>
      <c r="AM304" s="334"/>
      <c r="AN304" s="334"/>
      <c r="AO304" s="334"/>
      <c r="AP304" s="334"/>
      <c r="AQ304" s="334"/>
      <c r="AR304" s="334"/>
      <c r="AS304" s="334"/>
      <c r="AT304" s="334"/>
      <c r="AU304" s="334"/>
      <c r="AV304" s="334"/>
      <c r="AW304" s="334"/>
      <c r="AX304" s="73"/>
      <c r="AY304" s="40"/>
      <c r="BA304" s="80">
        <f t="shared" si="50"/>
        <v>15</v>
      </c>
      <c r="BB304" s="80">
        <f t="shared" si="50"/>
        <v>1</v>
      </c>
      <c r="BG304" s="563" t="str">
        <f t="shared" ca="1" si="51"/>
        <v/>
      </c>
      <c r="BH304" s="564" t="str">
        <f t="shared" ca="1" si="52"/>
        <v/>
      </c>
      <c r="BI304" s="564" t="str">
        <f t="shared" ca="1" si="53"/>
        <v/>
      </c>
      <c r="BJ304" s="564" t="str">
        <f t="shared" ca="1" si="54"/>
        <v/>
      </c>
      <c r="BK304" s="564" t="str">
        <f t="shared" ca="1" si="55"/>
        <v/>
      </c>
      <c r="BL304" s="565" t="str">
        <f t="shared" ca="1" si="56"/>
        <v/>
      </c>
      <c r="BR304" s="95"/>
      <c r="BS304" s="95"/>
      <c r="BT304" s="95"/>
      <c r="BU304" s="95"/>
      <c r="BV304" s="95"/>
      <c r="BW304" s="95"/>
      <c r="BX304" s="95"/>
      <c r="BY304" s="95"/>
      <c r="BZ304" s="95"/>
      <c r="CA304" s="95"/>
      <c r="CB304" s="95"/>
      <c r="CC304" s="95"/>
      <c r="CD304" s="95"/>
      <c r="CE304" s="95"/>
      <c r="CF304" s="95"/>
      <c r="CG304" s="95"/>
      <c r="CH304" s="95"/>
      <c r="CI304" s="95"/>
      <c r="CJ304" s="95"/>
      <c r="CK304" s="95"/>
      <c r="CL304" s="95"/>
      <c r="CM304" s="95"/>
      <c r="CN304" s="95"/>
      <c r="CO304" s="95"/>
      <c r="CP304" s="95"/>
      <c r="CQ304" s="95"/>
      <c r="CR304" s="95"/>
      <c r="CS304" s="87"/>
      <c r="CT304" s="87"/>
      <c r="CU304" s="87"/>
      <c r="CV304" s="87"/>
      <c r="CW304" s="87"/>
      <c r="CX304" s="87"/>
      <c r="CY304" s="87"/>
      <c r="CZ304" s="87"/>
      <c r="DA304" s="87"/>
      <c r="DB304" s="87"/>
      <c r="DC304" s="87"/>
      <c r="DD304" s="87"/>
      <c r="DE304" s="87"/>
    </row>
    <row r="305" spans="1:111" ht="15" customHeight="1">
      <c r="A305" s="218"/>
      <c r="B305" s="219"/>
      <c r="C305" s="219"/>
      <c r="D305" s="1778" t="s">
        <v>106</v>
      </c>
      <c r="E305" s="1779"/>
      <c r="F305" s="1779"/>
      <c r="G305" s="1779"/>
      <c r="H305" s="1779"/>
      <c r="I305" s="1779"/>
      <c r="J305" s="1779"/>
      <c r="K305" s="1780"/>
      <c r="L305" s="159" t="s">
        <v>302</v>
      </c>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74"/>
      <c r="AY305" s="40"/>
      <c r="AZ305" s="226"/>
      <c r="BA305" s="136">
        <f>BA304+1</f>
        <v>16</v>
      </c>
      <c r="BD305" s="226"/>
      <c r="BG305" s="563" t="str">
        <f t="shared" ca="1" si="51"/>
        <v/>
      </c>
      <c r="BH305" s="564" t="str">
        <f t="shared" ca="1" si="52"/>
        <v/>
      </c>
      <c r="BI305" s="564" t="str">
        <f t="shared" ca="1" si="53"/>
        <v/>
      </c>
      <c r="BJ305" s="564" t="str">
        <f t="shared" ca="1" si="54"/>
        <v/>
      </c>
      <c r="BK305" s="564" t="str">
        <f t="shared" ca="1" si="55"/>
        <v/>
      </c>
      <c r="BL305" s="565" t="str">
        <f t="shared" ca="1" si="56"/>
        <v/>
      </c>
      <c r="DF305" s="226"/>
      <c r="DG305" s="226"/>
    </row>
    <row r="306" spans="1:111" ht="15" customHeight="1">
      <c r="A306" s="1768" t="str">
        <f>BA305&amp;"."</f>
        <v>16.</v>
      </c>
      <c r="B306" s="1769"/>
      <c r="C306" s="348" t="s">
        <v>457</v>
      </c>
      <c r="D306" s="219"/>
      <c r="E306" s="219"/>
      <c r="F306" s="219"/>
      <c r="G306" s="219"/>
      <c r="H306" s="222"/>
      <c r="I306" s="219"/>
      <c r="J306" s="345"/>
      <c r="K306" s="345"/>
      <c r="L306" s="345"/>
      <c r="M306" s="345"/>
      <c r="N306" s="345"/>
      <c r="O306" s="345"/>
      <c r="P306" s="345"/>
      <c r="Q306" s="345"/>
      <c r="R306" s="345"/>
      <c r="S306" s="345"/>
      <c r="T306" s="345"/>
      <c r="U306" s="345"/>
      <c r="V306" s="345"/>
      <c r="W306" s="345"/>
      <c r="X306" s="345"/>
      <c r="Y306" s="345"/>
      <c r="Z306" s="345"/>
      <c r="AA306" s="345"/>
      <c r="AB306" s="345"/>
      <c r="AC306" s="345"/>
      <c r="AD306" s="345"/>
      <c r="AE306" s="345"/>
      <c r="AF306" s="345"/>
      <c r="AG306" s="345"/>
      <c r="AH306" s="345"/>
      <c r="AI306" s="345"/>
      <c r="AJ306" s="345"/>
      <c r="AK306" s="345"/>
      <c r="AL306" s="345"/>
      <c r="AM306" s="345"/>
      <c r="AN306" s="345"/>
      <c r="AO306" s="345"/>
      <c r="AP306" s="345"/>
      <c r="AQ306" s="345"/>
      <c r="AR306" s="345"/>
      <c r="AS306" s="345"/>
      <c r="AT306" s="345"/>
      <c r="AU306" s="345"/>
      <c r="AV306" s="345"/>
      <c r="AW306" s="345"/>
      <c r="AX306" s="345"/>
      <c r="AY306" s="156"/>
      <c r="AZ306" s="226"/>
      <c r="BA306" s="80">
        <f>BA305</f>
        <v>16</v>
      </c>
      <c r="BB306" s="136">
        <f>BB305+1</f>
        <v>1</v>
      </c>
      <c r="BD306" s="226"/>
      <c r="BG306" s="563" t="str">
        <f t="shared" ca="1" si="51"/>
        <v/>
      </c>
      <c r="BH306" s="564" t="str">
        <f t="shared" ca="1" si="52"/>
        <v/>
      </c>
      <c r="BI306" s="564" t="str">
        <f t="shared" ca="1" si="53"/>
        <v/>
      </c>
      <c r="BJ306" s="564" t="str">
        <f t="shared" ca="1" si="54"/>
        <v/>
      </c>
      <c r="BK306" s="564" t="str">
        <f t="shared" ca="1" si="55"/>
        <v/>
      </c>
      <c r="BL306" s="565" t="str">
        <f t="shared" ca="1" si="56"/>
        <v/>
      </c>
    </row>
    <row r="307" spans="1:111" ht="15" customHeight="1">
      <c r="A307" s="1764" t="str">
        <f>BA306&amp;"."&amp;BB306</f>
        <v>16.1</v>
      </c>
      <c r="B307" s="1765"/>
      <c r="C307" s="1765"/>
      <c r="D307" s="219" t="str">
        <f>"以下条件にて"&amp;$BH$1&amp;"を実施する。"</f>
        <v>以下条件にて「4. ログ出力処理」を実施する。</v>
      </c>
      <c r="E307" s="219"/>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c r="AC307" s="345"/>
      <c r="AD307" s="345"/>
      <c r="AE307" s="345"/>
      <c r="AF307" s="345"/>
      <c r="AG307" s="345"/>
      <c r="AH307" s="345"/>
      <c r="AI307" s="345"/>
      <c r="AJ307" s="345"/>
      <c r="AK307" s="345"/>
      <c r="AL307" s="345"/>
      <c r="AM307" s="345"/>
      <c r="AN307" s="345"/>
      <c r="AO307" s="345"/>
      <c r="AP307" s="345"/>
      <c r="AQ307" s="345"/>
      <c r="AR307" s="345"/>
      <c r="AS307" s="345"/>
      <c r="AT307" s="345"/>
      <c r="AU307" s="345"/>
      <c r="AV307" s="345"/>
      <c r="AW307" s="345"/>
      <c r="AX307" s="345"/>
      <c r="AY307" s="156"/>
      <c r="AZ307" s="226"/>
      <c r="BA307" s="80">
        <f>BA306</f>
        <v>16</v>
      </c>
      <c r="BB307" s="80">
        <f>BB306</f>
        <v>1</v>
      </c>
      <c r="BD307" s="226"/>
      <c r="BG307" s="563" t="str">
        <f t="shared" ca="1" si="51"/>
        <v/>
      </c>
      <c r="BH307" s="564" t="str">
        <f t="shared" ca="1" si="52"/>
        <v/>
      </c>
      <c r="BI307" s="564" t="str">
        <f t="shared" ca="1" si="53"/>
        <v/>
      </c>
      <c r="BJ307" s="564" t="str">
        <f t="shared" ca="1" si="54"/>
        <v/>
      </c>
      <c r="BK307" s="564" t="str">
        <f t="shared" ca="1" si="55"/>
        <v/>
      </c>
      <c r="BL307" s="565" t="str">
        <f t="shared" ca="1" si="56"/>
        <v/>
      </c>
      <c r="CL307" s="226"/>
      <c r="CM307" s="226"/>
      <c r="CN307" s="226"/>
      <c r="CO307" s="226"/>
      <c r="CP307" s="226"/>
      <c r="CQ307" s="226"/>
      <c r="CR307" s="226"/>
    </row>
    <row r="308" spans="1:111" ht="15" customHeight="1">
      <c r="A308" s="218"/>
      <c r="B308" s="219"/>
      <c r="C308" s="219"/>
      <c r="D308" s="1781" t="s">
        <v>103</v>
      </c>
      <c r="E308" s="1782"/>
      <c r="F308" s="1782"/>
      <c r="G308" s="1782"/>
      <c r="H308" s="1782"/>
      <c r="I308" s="1782"/>
      <c r="J308" s="1782"/>
      <c r="K308" s="1783"/>
      <c r="L308" s="133" t="s">
        <v>384</v>
      </c>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c r="AH308" s="341"/>
      <c r="AI308" s="341"/>
      <c r="AJ308" s="341"/>
      <c r="AK308" s="341"/>
      <c r="AL308" s="341"/>
      <c r="AM308" s="341"/>
      <c r="AN308" s="341"/>
      <c r="AO308" s="341"/>
      <c r="AP308" s="341"/>
      <c r="AQ308" s="341"/>
      <c r="AR308" s="341"/>
      <c r="AS308" s="341"/>
      <c r="AT308" s="341"/>
      <c r="AU308" s="341"/>
      <c r="AV308" s="341"/>
      <c r="AW308" s="341"/>
      <c r="AX308" s="72"/>
      <c r="AY308" s="40"/>
      <c r="AZ308" s="226"/>
      <c r="BA308" s="80">
        <f>BA307</f>
        <v>16</v>
      </c>
      <c r="BB308" s="80">
        <f>BB307</f>
        <v>1</v>
      </c>
      <c r="BD308" s="226"/>
      <c r="BG308" s="563" t="str">
        <f t="shared" ca="1" si="51"/>
        <v/>
      </c>
      <c r="BH308" s="564" t="str">
        <f t="shared" ca="1" si="52"/>
        <v/>
      </c>
      <c r="BI308" s="564" t="str">
        <f t="shared" ca="1" si="53"/>
        <v/>
      </c>
      <c r="BJ308" s="564" t="str">
        <f t="shared" ca="1" si="54"/>
        <v/>
      </c>
      <c r="BK308" s="564" t="str">
        <f t="shared" ca="1" si="55"/>
        <v/>
      </c>
      <c r="BL308" s="565" t="str">
        <f t="shared" ca="1" si="56"/>
        <v/>
      </c>
      <c r="CL308" s="226"/>
      <c r="CM308" s="226"/>
      <c r="CN308" s="226"/>
      <c r="CO308" s="226"/>
      <c r="CP308" s="226"/>
      <c r="CQ308" s="226"/>
      <c r="CR308" s="226"/>
    </row>
    <row r="309" spans="1:111" ht="15" customHeight="1">
      <c r="A309" s="218"/>
      <c r="B309" s="219"/>
      <c r="C309" s="219"/>
      <c r="D309" s="1789" t="s">
        <v>104</v>
      </c>
      <c r="E309" s="1790"/>
      <c r="F309" s="1790"/>
      <c r="G309" s="1790"/>
      <c r="H309" s="1790"/>
      <c r="I309" s="1790"/>
      <c r="J309" s="1790"/>
      <c r="K309" s="1791"/>
      <c r="L309" s="333" t="s">
        <v>455</v>
      </c>
      <c r="M309" s="334"/>
      <c r="N309" s="334"/>
      <c r="O309" s="334"/>
      <c r="P309" s="334"/>
      <c r="Q309" s="334"/>
      <c r="R309" s="334"/>
      <c r="S309" s="334"/>
      <c r="T309" s="334"/>
      <c r="U309" s="334"/>
      <c r="V309" s="334"/>
      <c r="W309" s="334"/>
      <c r="X309" s="334"/>
      <c r="Y309" s="334"/>
      <c r="Z309" s="334"/>
      <c r="AA309" s="334"/>
      <c r="AB309" s="334"/>
      <c r="AC309" s="334"/>
      <c r="AD309" s="334"/>
      <c r="AE309" s="334"/>
      <c r="AF309" s="334"/>
      <c r="AG309" s="334"/>
      <c r="AH309" s="334"/>
      <c r="AI309" s="334"/>
      <c r="AJ309" s="334"/>
      <c r="AK309" s="334"/>
      <c r="AL309" s="334"/>
      <c r="AM309" s="334"/>
      <c r="AN309" s="334"/>
      <c r="AO309" s="334"/>
      <c r="AP309" s="334"/>
      <c r="AQ309" s="334"/>
      <c r="AR309" s="334"/>
      <c r="AS309" s="334"/>
      <c r="AT309" s="334"/>
      <c r="AU309" s="334"/>
      <c r="AV309" s="334"/>
      <c r="AW309" s="334"/>
      <c r="AX309" s="73"/>
      <c r="AY309" s="40"/>
      <c r="AZ309" s="226"/>
      <c r="BA309" s="80">
        <f>BA308</f>
        <v>16</v>
      </c>
      <c r="BB309" s="80">
        <f>BB308</f>
        <v>1</v>
      </c>
      <c r="BG309" s="563" t="str">
        <f t="shared" ca="1" si="51"/>
        <v/>
      </c>
      <c r="BH309" s="564" t="str">
        <f t="shared" ca="1" si="52"/>
        <v/>
      </c>
      <c r="BI309" s="564" t="str">
        <f t="shared" ca="1" si="53"/>
        <v/>
      </c>
      <c r="BJ309" s="564" t="str">
        <f t="shared" ca="1" si="54"/>
        <v/>
      </c>
      <c r="BK309" s="564" t="str">
        <f t="shared" ca="1" si="55"/>
        <v/>
      </c>
      <c r="BL309" s="565" t="str">
        <f t="shared" ca="1" si="56"/>
        <v/>
      </c>
      <c r="CL309" s="226"/>
      <c r="CM309" s="226"/>
      <c r="CN309" s="226"/>
      <c r="CO309" s="226"/>
      <c r="CP309" s="226"/>
      <c r="CQ309" s="226"/>
      <c r="CR309" s="226"/>
    </row>
    <row r="310" spans="1:111" ht="15" customHeight="1">
      <c r="A310" s="218"/>
      <c r="B310" s="219"/>
      <c r="C310" s="219"/>
      <c r="D310" s="1789" t="s">
        <v>105</v>
      </c>
      <c r="E310" s="1790"/>
      <c r="F310" s="1790"/>
      <c r="G310" s="1790"/>
      <c r="H310" s="1790"/>
      <c r="I310" s="1790"/>
      <c r="J310" s="1790"/>
      <c r="K310" s="1791"/>
      <c r="L310" s="333" t="s">
        <v>443</v>
      </c>
      <c r="M310" s="334"/>
      <c r="N310" s="334"/>
      <c r="O310" s="334"/>
      <c r="P310" s="334"/>
      <c r="Q310" s="334"/>
      <c r="R310" s="334"/>
      <c r="S310" s="334"/>
      <c r="T310" s="334"/>
      <c r="U310" s="334"/>
      <c r="V310" s="334"/>
      <c r="W310" s="334"/>
      <c r="X310" s="334"/>
      <c r="Y310" s="334"/>
      <c r="Z310" s="334"/>
      <c r="AA310" s="334"/>
      <c r="AB310" s="334"/>
      <c r="AC310" s="334"/>
      <c r="AD310" s="334"/>
      <c r="AE310" s="334"/>
      <c r="AF310" s="334"/>
      <c r="AG310" s="334"/>
      <c r="AH310" s="334"/>
      <c r="AI310" s="334"/>
      <c r="AJ310" s="334"/>
      <c r="AK310" s="334"/>
      <c r="AL310" s="334"/>
      <c r="AM310" s="334"/>
      <c r="AN310" s="334"/>
      <c r="AO310" s="334"/>
      <c r="AP310" s="334"/>
      <c r="AQ310" s="334"/>
      <c r="AR310" s="334"/>
      <c r="AS310" s="334"/>
      <c r="AT310" s="334"/>
      <c r="AU310" s="334"/>
      <c r="AV310" s="334"/>
      <c r="AW310" s="334"/>
      <c r="AX310" s="73"/>
      <c r="AY310" s="40"/>
      <c r="AZ310" s="226"/>
      <c r="BA310" s="80">
        <f>BA309</f>
        <v>16</v>
      </c>
      <c r="BB310" s="80">
        <f>BB309</f>
        <v>1</v>
      </c>
      <c r="BG310" s="563" t="str">
        <f t="shared" ca="1" si="51"/>
        <v/>
      </c>
      <c r="BH310" s="564" t="str">
        <f t="shared" ca="1" si="52"/>
        <v/>
      </c>
      <c r="BI310" s="564" t="str">
        <f t="shared" ca="1" si="53"/>
        <v/>
      </c>
      <c r="BJ310" s="564" t="str">
        <f t="shared" ca="1" si="54"/>
        <v/>
      </c>
      <c r="BK310" s="564" t="str">
        <f t="shared" ca="1" si="55"/>
        <v/>
      </c>
      <c r="BL310" s="565" t="str">
        <f t="shared" ca="1" si="56"/>
        <v/>
      </c>
      <c r="CC310" s="226"/>
      <c r="CD310" s="226"/>
      <c r="CE310" s="226"/>
      <c r="CF310" s="226"/>
      <c r="CG310" s="226"/>
      <c r="CH310" s="226"/>
      <c r="CI310" s="226"/>
      <c r="CJ310" s="226"/>
      <c r="CK310" s="226"/>
      <c r="CS310" s="226"/>
      <c r="CT310" s="226"/>
      <c r="CU310" s="226"/>
    </row>
    <row r="311" spans="1:111" ht="15" customHeight="1">
      <c r="A311" s="218"/>
      <c r="B311" s="219"/>
      <c r="C311" s="219"/>
      <c r="D311" s="1778" t="s">
        <v>106</v>
      </c>
      <c r="E311" s="1779"/>
      <c r="F311" s="1779"/>
      <c r="G311" s="1779"/>
      <c r="H311" s="1779"/>
      <c r="I311" s="1779"/>
      <c r="J311" s="1779"/>
      <c r="K311" s="1780"/>
      <c r="L311" s="159" t="s">
        <v>302</v>
      </c>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74"/>
      <c r="AY311" s="40"/>
      <c r="AZ311" s="226"/>
      <c r="BA311" s="136">
        <f>BA310+1</f>
        <v>17</v>
      </c>
      <c r="BG311" s="563" t="str">
        <f t="shared" ca="1" si="51"/>
        <v/>
      </c>
      <c r="BH311" s="564" t="str">
        <f t="shared" ca="1" si="52"/>
        <v/>
      </c>
      <c r="BI311" s="564" t="str">
        <f t="shared" ca="1" si="53"/>
        <v/>
      </c>
      <c r="BJ311" s="564" t="str">
        <f t="shared" ca="1" si="54"/>
        <v/>
      </c>
      <c r="BK311" s="564" t="str">
        <f t="shared" ca="1" si="55"/>
        <v/>
      </c>
      <c r="BL311" s="565" t="str">
        <f t="shared" ca="1" si="56"/>
        <v/>
      </c>
      <c r="CB311" s="226"/>
      <c r="CC311" s="226"/>
      <c r="CD311" s="226"/>
      <c r="CE311" s="226"/>
      <c r="CF311" s="226"/>
      <c r="CG311" s="226"/>
      <c r="CH311" s="226"/>
      <c r="CI311" s="226"/>
      <c r="CJ311" s="226"/>
      <c r="CK311" s="226"/>
      <c r="CL311" s="226"/>
      <c r="CM311" s="226"/>
      <c r="CN311" s="226"/>
      <c r="CO311" s="226"/>
      <c r="CP311" s="226"/>
      <c r="CQ311" s="226"/>
      <c r="CR311" s="226"/>
      <c r="CS311" s="226"/>
      <c r="CT311" s="226"/>
      <c r="CU311" s="226"/>
      <c r="DD311" s="226"/>
      <c r="DE311" s="226"/>
    </row>
    <row r="312" spans="1:111" ht="15" customHeight="1">
      <c r="A312" s="1768" t="str">
        <f>BA311&amp;"."</f>
        <v>17.</v>
      </c>
      <c r="B312" s="1769"/>
      <c r="C312" s="348" t="s">
        <v>458</v>
      </c>
      <c r="D312" s="219"/>
      <c r="E312" s="219"/>
      <c r="F312" s="219"/>
      <c r="G312" s="219"/>
      <c r="H312" s="222"/>
      <c r="I312" s="219"/>
      <c r="J312" s="345"/>
      <c r="K312" s="345"/>
      <c r="L312" s="345"/>
      <c r="M312" s="345"/>
      <c r="N312" s="345"/>
      <c r="O312" s="345"/>
      <c r="P312" s="345"/>
      <c r="Q312" s="345"/>
      <c r="R312" s="345"/>
      <c r="S312" s="345"/>
      <c r="T312" s="345"/>
      <c r="U312" s="345"/>
      <c r="V312" s="345"/>
      <c r="W312" s="345"/>
      <c r="X312" s="345"/>
      <c r="Y312" s="345"/>
      <c r="Z312" s="345"/>
      <c r="AA312" s="345"/>
      <c r="AB312" s="345"/>
      <c r="AC312" s="345"/>
      <c r="AD312" s="345"/>
      <c r="AE312" s="345"/>
      <c r="AF312" s="345"/>
      <c r="AG312" s="345"/>
      <c r="AH312" s="345"/>
      <c r="AI312" s="345"/>
      <c r="AJ312" s="345"/>
      <c r="AK312" s="345"/>
      <c r="AL312" s="345"/>
      <c r="AM312" s="345"/>
      <c r="AN312" s="345"/>
      <c r="AO312" s="345"/>
      <c r="AP312" s="345"/>
      <c r="AQ312" s="345"/>
      <c r="AR312" s="345"/>
      <c r="AS312" s="345"/>
      <c r="AT312" s="345"/>
      <c r="AU312" s="345"/>
      <c r="AV312" s="345"/>
      <c r="AW312" s="345"/>
      <c r="AX312" s="345"/>
      <c r="AY312" s="156"/>
      <c r="AZ312" s="226"/>
      <c r="BA312" s="80">
        <f t="shared" ref="BA312:BA317" si="57">BA311</f>
        <v>17</v>
      </c>
      <c r="BB312" s="136">
        <f>BB311+1</f>
        <v>1</v>
      </c>
      <c r="BG312" s="563" t="str">
        <f t="shared" ca="1" si="51"/>
        <v/>
      </c>
      <c r="BH312" s="564" t="str">
        <f t="shared" ca="1" si="52"/>
        <v/>
      </c>
      <c r="BI312" s="564" t="str">
        <f t="shared" ca="1" si="53"/>
        <v/>
      </c>
      <c r="BJ312" s="564" t="str">
        <f t="shared" ca="1" si="54"/>
        <v/>
      </c>
      <c r="BK312" s="564" t="str">
        <f t="shared" ca="1" si="55"/>
        <v/>
      </c>
      <c r="BL312" s="565" t="str">
        <f t="shared" ca="1" si="56"/>
        <v/>
      </c>
      <c r="CB312" s="226"/>
      <c r="CC312" s="226"/>
      <c r="CD312" s="226"/>
      <c r="CE312" s="226"/>
      <c r="CF312" s="226"/>
      <c r="CG312" s="226"/>
      <c r="CH312" s="226"/>
      <c r="CI312" s="226"/>
      <c r="CJ312" s="226"/>
      <c r="CK312" s="226"/>
      <c r="CL312" s="226"/>
      <c r="CM312" s="226"/>
      <c r="CN312" s="226"/>
      <c r="CO312" s="226"/>
      <c r="CP312" s="226"/>
      <c r="CQ312" s="226"/>
      <c r="CR312" s="226"/>
      <c r="CS312" s="226"/>
      <c r="CT312" s="226"/>
      <c r="CU312" s="226"/>
      <c r="DC312" s="226"/>
      <c r="DD312" s="226"/>
      <c r="DE312" s="226"/>
    </row>
    <row r="313" spans="1:111" ht="15" customHeight="1">
      <c r="A313" s="1764" t="str">
        <f>BA312&amp;"."&amp;BB312</f>
        <v>17.1</v>
      </c>
      <c r="B313" s="1765"/>
      <c r="C313" s="1765"/>
      <c r="D313" s="219" t="str">
        <f>"以下条件にて"&amp;$BH$1&amp;"を実施する。"</f>
        <v>以下条件にて「4. ログ出力処理」を実施する。</v>
      </c>
      <c r="E313" s="219"/>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c r="AC313" s="345"/>
      <c r="AD313" s="345"/>
      <c r="AE313" s="345"/>
      <c r="AF313" s="345"/>
      <c r="AG313" s="345"/>
      <c r="AH313" s="345"/>
      <c r="AI313" s="345"/>
      <c r="AJ313" s="345"/>
      <c r="AK313" s="345"/>
      <c r="AL313" s="345"/>
      <c r="AM313" s="345"/>
      <c r="AN313" s="345"/>
      <c r="AO313" s="345"/>
      <c r="AP313" s="345"/>
      <c r="AQ313" s="345"/>
      <c r="AR313" s="345"/>
      <c r="AS313" s="345"/>
      <c r="AT313" s="345"/>
      <c r="AU313" s="345"/>
      <c r="AV313" s="345"/>
      <c r="AW313" s="345"/>
      <c r="AX313" s="345"/>
      <c r="AY313" s="156"/>
      <c r="AZ313" s="226"/>
      <c r="BA313" s="80">
        <f t="shared" si="57"/>
        <v>17</v>
      </c>
      <c r="BB313" s="80">
        <f>BB312</f>
        <v>1</v>
      </c>
      <c r="BG313" s="563" t="str">
        <f t="shared" ca="1" si="51"/>
        <v/>
      </c>
      <c r="BH313" s="564" t="str">
        <f t="shared" ca="1" si="52"/>
        <v/>
      </c>
      <c r="BI313" s="564" t="str">
        <f t="shared" ca="1" si="53"/>
        <v/>
      </c>
      <c r="BJ313" s="564" t="str">
        <f t="shared" ca="1" si="54"/>
        <v/>
      </c>
      <c r="BK313" s="564" t="str">
        <f t="shared" ca="1" si="55"/>
        <v/>
      </c>
      <c r="BL313" s="565" t="str">
        <f t="shared" ca="1" si="56"/>
        <v/>
      </c>
      <c r="CB313" s="226"/>
      <c r="CL313" s="226"/>
      <c r="CM313" s="226"/>
      <c r="CN313" s="226"/>
      <c r="CO313" s="226"/>
      <c r="CP313" s="226"/>
      <c r="CQ313" s="226"/>
      <c r="CR313" s="226"/>
      <c r="CV313" s="226"/>
      <c r="CW313" s="226"/>
      <c r="CX313" s="226"/>
      <c r="CY313" s="226"/>
      <c r="CZ313" s="226"/>
      <c r="DA313" s="226"/>
      <c r="DB313" s="226"/>
      <c r="DC313" s="226"/>
      <c r="DD313" s="226"/>
      <c r="DE313" s="226"/>
    </row>
    <row r="314" spans="1:111" ht="15" customHeight="1">
      <c r="A314" s="218"/>
      <c r="B314" s="219"/>
      <c r="C314" s="219"/>
      <c r="D314" s="1781" t="s">
        <v>103</v>
      </c>
      <c r="E314" s="1782"/>
      <c r="F314" s="1782"/>
      <c r="G314" s="1782"/>
      <c r="H314" s="1782"/>
      <c r="I314" s="1782"/>
      <c r="J314" s="1782"/>
      <c r="K314" s="1783"/>
      <c r="L314" s="133" t="s">
        <v>107</v>
      </c>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c r="AH314" s="341"/>
      <c r="AI314" s="341"/>
      <c r="AJ314" s="341"/>
      <c r="AK314" s="341"/>
      <c r="AL314" s="341"/>
      <c r="AM314" s="341"/>
      <c r="AN314" s="341"/>
      <c r="AO314" s="341"/>
      <c r="AP314" s="341"/>
      <c r="AQ314" s="341"/>
      <c r="AR314" s="341"/>
      <c r="AS314" s="341"/>
      <c r="AT314" s="341"/>
      <c r="AU314" s="341"/>
      <c r="AV314" s="341"/>
      <c r="AW314" s="341"/>
      <c r="AX314" s="72"/>
      <c r="AY314" s="40"/>
      <c r="AZ314" s="226"/>
      <c r="BA314" s="80">
        <f t="shared" si="57"/>
        <v>17</v>
      </c>
      <c r="BB314" s="80">
        <f>BB313</f>
        <v>1</v>
      </c>
      <c r="BG314" s="563" t="str">
        <f t="shared" ca="1" si="51"/>
        <v/>
      </c>
      <c r="BH314" s="564" t="str">
        <f t="shared" ca="1" si="52"/>
        <v/>
      </c>
      <c r="BI314" s="564" t="str">
        <f t="shared" ca="1" si="53"/>
        <v/>
      </c>
      <c r="BJ314" s="564" t="str">
        <f t="shared" ca="1" si="54"/>
        <v/>
      </c>
      <c r="BK314" s="564" t="str">
        <f t="shared" ca="1" si="55"/>
        <v/>
      </c>
      <c r="BL314" s="565" t="str">
        <f t="shared" ca="1" si="56"/>
        <v/>
      </c>
      <c r="BR314" s="226"/>
      <c r="BS314" s="226"/>
      <c r="BT314" s="226"/>
      <c r="BU314" s="226"/>
      <c r="BV314" s="226"/>
      <c r="BW314" s="226"/>
      <c r="BX314" s="226"/>
      <c r="BY314" s="226"/>
      <c r="BZ314" s="226"/>
      <c r="CA314" s="226"/>
      <c r="CC314" s="226"/>
      <c r="CD314" s="226"/>
      <c r="CE314" s="226"/>
      <c r="CF314" s="226"/>
      <c r="CG314" s="226"/>
      <c r="CH314" s="226"/>
      <c r="CI314" s="226"/>
      <c r="CJ314" s="226"/>
      <c r="CK314" s="226"/>
      <c r="CL314" s="226"/>
      <c r="CM314" s="226"/>
      <c r="CN314" s="226"/>
      <c r="CO314" s="226"/>
      <c r="CP314" s="226"/>
      <c r="CQ314" s="226"/>
      <c r="CR314" s="226"/>
      <c r="CS314" s="226"/>
      <c r="CT314" s="226"/>
      <c r="CU314" s="226"/>
      <c r="CV314" s="226"/>
      <c r="CW314" s="226"/>
      <c r="CX314" s="226"/>
      <c r="CY314" s="226"/>
      <c r="CZ314" s="226"/>
      <c r="DA314" s="226"/>
      <c r="DB314" s="226"/>
      <c r="DC314" s="226"/>
    </row>
    <row r="315" spans="1:111" ht="15" customHeight="1">
      <c r="A315" s="218"/>
      <c r="B315" s="219"/>
      <c r="C315" s="219"/>
      <c r="D315" s="1789" t="s">
        <v>104</v>
      </c>
      <c r="E315" s="1790"/>
      <c r="F315" s="1790"/>
      <c r="G315" s="1790"/>
      <c r="H315" s="1790"/>
      <c r="I315" s="1790"/>
      <c r="J315" s="1790"/>
      <c r="K315" s="1791"/>
      <c r="L315" s="333" t="s">
        <v>461</v>
      </c>
      <c r="M315" s="334"/>
      <c r="N315" s="334"/>
      <c r="O315" s="334"/>
      <c r="P315" s="334"/>
      <c r="Q315" s="334"/>
      <c r="R315" s="334"/>
      <c r="S315" s="334"/>
      <c r="T315" s="334"/>
      <c r="U315" s="334"/>
      <c r="V315" s="334"/>
      <c r="W315" s="334"/>
      <c r="X315" s="334"/>
      <c r="Y315" s="334"/>
      <c r="Z315" s="334"/>
      <c r="AA315" s="334"/>
      <c r="AB315" s="334"/>
      <c r="AC315" s="334"/>
      <c r="AD315" s="334"/>
      <c r="AE315" s="334"/>
      <c r="AF315" s="334"/>
      <c r="AG315" s="334"/>
      <c r="AH315" s="334"/>
      <c r="AI315" s="334"/>
      <c r="AJ315" s="334"/>
      <c r="AK315" s="334"/>
      <c r="AL315" s="334"/>
      <c r="AM315" s="334"/>
      <c r="AN315" s="334"/>
      <c r="AO315" s="334"/>
      <c r="AP315" s="334"/>
      <c r="AQ315" s="334"/>
      <c r="AR315" s="334"/>
      <c r="AS315" s="334"/>
      <c r="AT315" s="334"/>
      <c r="AU315" s="334"/>
      <c r="AV315" s="334"/>
      <c r="AW315" s="334"/>
      <c r="AX315" s="73"/>
      <c r="AY315" s="40"/>
      <c r="AZ315" s="226"/>
      <c r="BA315" s="80">
        <f t="shared" si="57"/>
        <v>17</v>
      </c>
      <c r="BB315" s="80">
        <f>BB314</f>
        <v>1</v>
      </c>
      <c r="BG315" s="563" t="str">
        <f t="shared" ca="1" si="51"/>
        <v/>
      </c>
      <c r="BH315" s="564" t="str">
        <f t="shared" ca="1" si="52"/>
        <v/>
      </c>
      <c r="BI315" s="564" t="str">
        <f t="shared" ca="1" si="53"/>
        <v/>
      </c>
      <c r="BJ315" s="564" t="str">
        <f t="shared" ca="1" si="54"/>
        <v/>
      </c>
      <c r="BK315" s="564" t="str">
        <f t="shared" ca="1" si="55"/>
        <v/>
      </c>
      <c r="BL315" s="565" t="str">
        <f t="shared" ca="1" si="56"/>
        <v/>
      </c>
      <c r="BR315" s="226"/>
      <c r="BS315" s="226"/>
      <c r="BT315" s="226"/>
      <c r="BU315" s="226"/>
      <c r="BV315" s="226"/>
      <c r="BW315" s="226"/>
      <c r="BX315" s="226"/>
      <c r="BY315" s="226"/>
      <c r="BZ315" s="226"/>
      <c r="CA315" s="226"/>
      <c r="CB315" s="226"/>
      <c r="CC315" s="226"/>
      <c r="CD315" s="226"/>
      <c r="CE315" s="226"/>
      <c r="CF315" s="226"/>
      <c r="CG315" s="226"/>
      <c r="CH315" s="226"/>
      <c r="CI315" s="226"/>
      <c r="CJ315" s="226"/>
      <c r="CK315" s="226"/>
      <c r="CL315" s="226"/>
      <c r="CM315" s="226"/>
      <c r="CN315" s="226"/>
      <c r="CO315" s="226"/>
      <c r="CP315" s="226"/>
      <c r="CQ315" s="226"/>
      <c r="CR315" s="226"/>
      <c r="CS315" s="226"/>
      <c r="CT315" s="226"/>
      <c r="CU315" s="226"/>
      <c r="CV315" s="226"/>
      <c r="CW315" s="226"/>
      <c r="CX315" s="226"/>
      <c r="CY315" s="226"/>
      <c r="CZ315" s="226"/>
      <c r="DA315" s="226"/>
      <c r="DB315" s="226"/>
      <c r="DD315" s="226"/>
      <c r="DE315" s="226"/>
    </row>
    <row r="316" spans="1:111" ht="15" customHeight="1">
      <c r="A316" s="218"/>
      <c r="B316" s="219"/>
      <c r="C316" s="219"/>
      <c r="D316" s="1789" t="s">
        <v>105</v>
      </c>
      <c r="E316" s="1790"/>
      <c r="F316" s="1790"/>
      <c r="G316" s="1790"/>
      <c r="H316" s="1790"/>
      <c r="I316" s="1790"/>
      <c r="J316" s="1790"/>
      <c r="K316" s="1791"/>
      <c r="L316" s="333" t="s">
        <v>462</v>
      </c>
      <c r="M316" s="334"/>
      <c r="N316" s="334"/>
      <c r="O316" s="334"/>
      <c r="P316" s="334"/>
      <c r="Q316" s="334"/>
      <c r="R316" s="334"/>
      <c r="S316" s="334"/>
      <c r="T316" s="334"/>
      <c r="U316" s="334"/>
      <c r="V316" s="334"/>
      <c r="W316" s="334"/>
      <c r="X316" s="334"/>
      <c r="Y316" s="334"/>
      <c r="Z316" s="334"/>
      <c r="AA316" s="334"/>
      <c r="AB316" s="334"/>
      <c r="AC316" s="334"/>
      <c r="AD316" s="334"/>
      <c r="AE316" s="334"/>
      <c r="AF316" s="334"/>
      <c r="AG316" s="334"/>
      <c r="AH316" s="334"/>
      <c r="AI316" s="334"/>
      <c r="AJ316" s="334"/>
      <c r="AK316" s="334"/>
      <c r="AL316" s="334"/>
      <c r="AM316" s="334"/>
      <c r="AN316" s="334"/>
      <c r="AO316" s="334"/>
      <c r="AP316" s="334"/>
      <c r="AQ316" s="334"/>
      <c r="AR316" s="334"/>
      <c r="AS316" s="334"/>
      <c r="AT316" s="334"/>
      <c r="AU316" s="334"/>
      <c r="AV316" s="334"/>
      <c r="AW316" s="334"/>
      <c r="AX316" s="73"/>
      <c r="AY316" s="40"/>
      <c r="AZ316" s="226"/>
      <c r="BA316" s="80">
        <f t="shared" si="57"/>
        <v>17</v>
      </c>
      <c r="BB316" s="80">
        <f>BB315</f>
        <v>1</v>
      </c>
      <c r="BG316" s="563" t="str">
        <f t="shared" ca="1" si="51"/>
        <v/>
      </c>
      <c r="BH316" s="564" t="str">
        <f t="shared" ca="1" si="52"/>
        <v/>
      </c>
      <c r="BI316" s="564" t="str">
        <f t="shared" ca="1" si="53"/>
        <v/>
      </c>
      <c r="BJ316" s="564" t="str">
        <f t="shared" ca="1" si="54"/>
        <v/>
      </c>
      <c r="BK316" s="564" t="str">
        <f t="shared" ca="1" si="55"/>
        <v/>
      </c>
      <c r="BL316" s="565" t="str">
        <f t="shared" ca="1" si="56"/>
        <v/>
      </c>
      <c r="BR316" s="226"/>
      <c r="BS316" s="226"/>
      <c r="BT316" s="226"/>
      <c r="BU316" s="226"/>
      <c r="BV316" s="226"/>
      <c r="BW316" s="226"/>
      <c r="BX316" s="226"/>
      <c r="BY316" s="226"/>
      <c r="BZ316" s="226"/>
      <c r="CA316" s="226"/>
      <c r="CB316" s="226"/>
      <c r="CC316" s="226"/>
      <c r="CD316" s="226"/>
      <c r="CE316" s="226"/>
      <c r="CF316" s="226"/>
      <c r="CG316" s="226"/>
      <c r="CH316" s="226"/>
      <c r="CI316" s="226"/>
      <c r="CJ316" s="226"/>
      <c r="CK316" s="226"/>
      <c r="CL316" s="226"/>
      <c r="CM316" s="226"/>
      <c r="CN316" s="226"/>
      <c r="CO316" s="226"/>
      <c r="CP316" s="226"/>
      <c r="CQ316" s="226"/>
      <c r="CR316" s="226"/>
      <c r="CS316" s="226"/>
      <c r="CT316" s="226"/>
      <c r="CU316" s="226"/>
      <c r="DC316" s="226"/>
      <c r="DD316" s="226"/>
      <c r="DE316" s="226"/>
    </row>
    <row r="317" spans="1:111" ht="15" customHeight="1">
      <c r="A317" s="218"/>
      <c r="B317" s="219"/>
      <c r="C317" s="219"/>
      <c r="D317" s="1778" t="s">
        <v>106</v>
      </c>
      <c r="E317" s="1779"/>
      <c r="F317" s="1779"/>
      <c r="G317" s="1779"/>
      <c r="H317" s="1779"/>
      <c r="I317" s="1779"/>
      <c r="J317" s="1779"/>
      <c r="K317" s="1780"/>
      <c r="L317" s="159" t="s">
        <v>475</v>
      </c>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74"/>
      <c r="AY317" s="40"/>
      <c r="AZ317" s="226"/>
      <c r="BA317" s="80">
        <f t="shared" si="57"/>
        <v>17</v>
      </c>
      <c r="BB317" s="136">
        <f>BB316+1</f>
        <v>2</v>
      </c>
      <c r="BG317" s="563" t="str">
        <f t="shared" ca="1" si="51"/>
        <v/>
      </c>
      <c r="BH317" s="564" t="str">
        <f t="shared" ca="1" si="52"/>
        <v/>
      </c>
      <c r="BI317" s="564" t="str">
        <f t="shared" ca="1" si="53"/>
        <v/>
      </c>
      <c r="BJ317" s="564" t="str">
        <f t="shared" ca="1" si="54"/>
        <v/>
      </c>
      <c r="BK317" s="564" t="str">
        <f t="shared" ca="1" si="55"/>
        <v/>
      </c>
      <c r="BL317" s="565" t="str">
        <f t="shared" ca="1" si="56"/>
        <v/>
      </c>
      <c r="CB317" s="226"/>
      <c r="CC317" s="226"/>
      <c r="CD317" s="226"/>
      <c r="CE317" s="226"/>
      <c r="CF317" s="226"/>
      <c r="CG317" s="226"/>
      <c r="CH317" s="226"/>
      <c r="CI317" s="226"/>
      <c r="CJ317" s="226"/>
      <c r="CK317" s="226"/>
      <c r="CL317" s="226"/>
      <c r="CM317" s="226"/>
      <c r="CN317" s="226"/>
      <c r="CO317" s="226"/>
      <c r="CP317" s="226"/>
      <c r="CQ317" s="226"/>
      <c r="CR317" s="226"/>
      <c r="CS317" s="226"/>
      <c r="CT317" s="226"/>
      <c r="CU317" s="226"/>
      <c r="CV317" s="226"/>
      <c r="CW317" s="226"/>
      <c r="CX317" s="226"/>
      <c r="CY317" s="226"/>
      <c r="CZ317" s="226"/>
      <c r="DA317" s="226"/>
      <c r="DB317" s="226"/>
      <c r="DC317" s="226"/>
      <c r="DD317" s="226"/>
      <c r="DE317" s="226"/>
    </row>
    <row r="318" spans="1:111" s="226" customFormat="1" ht="15" customHeight="1">
      <c r="A318" s="1764" t="str">
        <f>BA317&amp;"."&amp;BB317</f>
        <v>17.2</v>
      </c>
      <c r="B318" s="1765"/>
      <c r="C318" s="1765"/>
      <c r="D318" s="219" t="s">
        <v>459</v>
      </c>
      <c r="E318" s="219"/>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c r="AC318" s="345"/>
      <c r="AD318" s="345"/>
      <c r="AE318" s="345"/>
      <c r="AF318" s="345"/>
      <c r="AG318" s="345"/>
      <c r="AH318" s="345"/>
      <c r="AI318" s="345"/>
      <c r="AJ318" s="345"/>
      <c r="AK318" s="345"/>
      <c r="AL318" s="345"/>
      <c r="AM318" s="345"/>
      <c r="AN318" s="345"/>
      <c r="AO318" s="345"/>
      <c r="AP318" s="345"/>
      <c r="AQ318" s="345"/>
      <c r="AR318" s="345"/>
      <c r="AS318" s="345"/>
      <c r="AT318" s="345"/>
      <c r="AU318" s="345"/>
      <c r="AV318" s="345"/>
      <c r="AW318" s="345"/>
      <c r="AX318" s="345"/>
      <c r="AY318" s="156"/>
      <c r="BA318" s="80">
        <f t="shared" ref="BA318:BB321" si="58">BA317</f>
        <v>17</v>
      </c>
      <c r="BB318" s="80">
        <f t="shared" si="58"/>
        <v>2</v>
      </c>
      <c r="BC318" s="87"/>
      <c r="BD318" s="232"/>
      <c r="BG318" s="563" t="str">
        <f t="shared" ca="1" si="51"/>
        <v/>
      </c>
      <c r="BH318" s="564" t="str">
        <f t="shared" ca="1" si="52"/>
        <v/>
      </c>
      <c r="BI318" s="564" t="str">
        <f t="shared" ca="1" si="53"/>
        <v/>
      </c>
      <c r="BJ318" s="564" t="str">
        <f t="shared" ca="1" si="54"/>
        <v/>
      </c>
      <c r="BK318" s="564" t="str">
        <f t="shared" ca="1" si="55"/>
        <v/>
      </c>
      <c r="BL318" s="565" t="str">
        <f t="shared" ca="1" si="56"/>
        <v/>
      </c>
      <c r="DF318" s="87"/>
      <c r="DG318" s="87"/>
    </row>
    <row r="319" spans="1:111" s="226" customFormat="1" ht="15" customHeight="1">
      <c r="A319" s="218"/>
      <c r="B319" s="219"/>
      <c r="C319" s="219"/>
      <c r="D319" s="1781" t="s">
        <v>150</v>
      </c>
      <c r="E319" s="1782"/>
      <c r="F319" s="1782"/>
      <c r="G319" s="1782"/>
      <c r="H319" s="1782"/>
      <c r="I319" s="1782"/>
      <c r="J319" s="1782"/>
      <c r="K319" s="1783"/>
      <c r="L319" s="157" t="s">
        <v>153</v>
      </c>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c r="AH319" s="341"/>
      <c r="AI319" s="341"/>
      <c r="AJ319" s="341"/>
      <c r="AK319" s="341"/>
      <c r="AL319" s="341"/>
      <c r="AM319" s="341"/>
      <c r="AN319" s="341"/>
      <c r="AO319" s="341"/>
      <c r="AP319" s="341"/>
      <c r="AQ319" s="341"/>
      <c r="AR319" s="341"/>
      <c r="AS319" s="341"/>
      <c r="AT319" s="341"/>
      <c r="AU319" s="341"/>
      <c r="AV319" s="341"/>
      <c r="AW319" s="341"/>
      <c r="AX319" s="72"/>
      <c r="AY319" s="40"/>
      <c r="BA319" s="80">
        <f t="shared" si="58"/>
        <v>17</v>
      </c>
      <c r="BB319" s="80">
        <f t="shared" si="58"/>
        <v>2</v>
      </c>
      <c r="BC319" s="87"/>
      <c r="BD319" s="232"/>
      <c r="BG319" s="563" t="str">
        <f t="shared" ca="1" si="51"/>
        <v/>
      </c>
      <c r="BH319" s="564" t="str">
        <f t="shared" ca="1" si="52"/>
        <v/>
      </c>
      <c r="BI319" s="564" t="str">
        <f t="shared" ca="1" si="53"/>
        <v/>
      </c>
      <c r="BJ319" s="564" t="str">
        <f t="shared" ca="1" si="54"/>
        <v/>
      </c>
      <c r="BK319" s="564" t="str">
        <f t="shared" ca="1" si="55"/>
        <v/>
      </c>
      <c r="BL319" s="565" t="str">
        <f t="shared" ca="1" si="56"/>
        <v/>
      </c>
    </row>
    <row r="320" spans="1:111" s="226" customFormat="1" ht="15" customHeight="1">
      <c r="A320" s="218"/>
      <c r="B320" s="219"/>
      <c r="C320" s="219"/>
      <c r="D320" s="1784" t="s">
        <v>151</v>
      </c>
      <c r="E320" s="1785"/>
      <c r="F320" s="1785"/>
      <c r="G320" s="1785"/>
      <c r="H320" s="1785"/>
      <c r="I320" s="1785"/>
      <c r="J320" s="1785"/>
      <c r="K320" s="1786"/>
      <c r="L320" s="329" t="s">
        <v>460</v>
      </c>
      <c r="M320" s="339"/>
      <c r="N320" s="339"/>
      <c r="O320" s="339"/>
      <c r="P320" s="339"/>
      <c r="Q320" s="339"/>
      <c r="R320" s="339"/>
      <c r="S320" s="339"/>
      <c r="T320" s="339"/>
      <c r="U320" s="339"/>
      <c r="V320" s="339"/>
      <c r="W320" s="339"/>
      <c r="X320" s="339"/>
      <c r="Y320" s="339"/>
      <c r="Z320" s="339"/>
      <c r="AA320" s="339"/>
      <c r="AB320" s="339"/>
      <c r="AC320" s="339"/>
      <c r="AD320" s="339"/>
      <c r="AE320" s="339"/>
      <c r="AF320" s="339"/>
      <c r="AG320" s="339"/>
      <c r="AH320" s="339"/>
      <c r="AI320" s="339"/>
      <c r="AJ320" s="339"/>
      <c r="AK320" s="339"/>
      <c r="AL320" s="339"/>
      <c r="AM320" s="339"/>
      <c r="AN320" s="339"/>
      <c r="AO320" s="339"/>
      <c r="AP320" s="339"/>
      <c r="AQ320" s="339"/>
      <c r="AR320" s="339"/>
      <c r="AS320" s="339"/>
      <c r="AT320" s="339"/>
      <c r="AU320" s="339"/>
      <c r="AV320" s="339"/>
      <c r="AW320" s="339"/>
      <c r="AX320" s="158"/>
      <c r="AY320" s="40"/>
      <c r="BA320" s="80">
        <f t="shared" si="58"/>
        <v>17</v>
      </c>
      <c r="BB320" s="80">
        <f t="shared" si="58"/>
        <v>2</v>
      </c>
      <c r="BC320" s="87"/>
      <c r="BD320" s="232"/>
      <c r="BG320" s="563" t="str">
        <f t="shared" ca="1" si="51"/>
        <v/>
      </c>
      <c r="BH320" s="564" t="str">
        <f t="shared" ca="1" si="52"/>
        <v/>
      </c>
      <c r="BI320" s="564" t="str">
        <f t="shared" ca="1" si="53"/>
        <v/>
      </c>
      <c r="BJ320" s="564" t="str">
        <f t="shared" ca="1" si="54"/>
        <v/>
      </c>
      <c r="BK320" s="564" t="str">
        <f t="shared" ca="1" si="55"/>
        <v/>
      </c>
      <c r="BL320" s="565" t="str">
        <f t="shared" ca="1" si="56"/>
        <v/>
      </c>
    </row>
    <row r="321" spans="1:111" ht="15" customHeight="1">
      <c r="A321" s="218"/>
      <c r="B321" s="219"/>
      <c r="C321" s="219"/>
      <c r="D321" s="231"/>
      <c r="E321" s="328"/>
      <c r="F321" s="1841"/>
      <c r="G321" s="1841"/>
      <c r="H321" s="1841"/>
      <c r="I321" s="1841"/>
      <c r="J321" s="1841"/>
      <c r="K321" s="1842"/>
      <c r="L321" s="71" t="s">
        <v>97</v>
      </c>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13"/>
      <c r="AT321" s="213"/>
      <c r="AU321" s="213"/>
      <c r="AV321" s="213"/>
      <c r="AW321" s="213"/>
      <c r="AX321" s="214"/>
      <c r="AY321" s="40"/>
      <c r="BA321" s="80">
        <f t="shared" si="58"/>
        <v>17</v>
      </c>
      <c r="BB321" s="80">
        <f t="shared" si="58"/>
        <v>2</v>
      </c>
      <c r="BG321" s="563" t="str">
        <f t="shared" ca="1" si="51"/>
        <v/>
      </c>
      <c r="BH321" s="564" t="str">
        <f t="shared" ca="1" si="52"/>
        <v/>
      </c>
      <c r="BI321" s="564" t="str">
        <f t="shared" ca="1" si="53"/>
        <v/>
      </c>
      <c r="BJ321" s="564" t="str">
        <f t="shared" ca="1" si="54"/>
        <v/>
      </c>
      <c r="BK321" s="564" t="str">
        <f t="shared" ca="1" si="55"/>
        <v/>
      </c>
      <c r="BL321" s="565" t="str">
        <f t="shared" ca="1" si="56"/>
        <v/>
      </c>
      <c r="BR321" s="226"/>
      <c r="BS321" s="226"/>
      <c r="BT321" s="226"/>
      <c r="BU321" s="226"/>
      <c r="BV321" s="226"/>
      <c r="BW321" s="226"/>
      <c r="BX321" s="226"/>
      <c r="BY321" s="226"/>
      <c r="BZ321" s="226"/>
      <c r="CA321" s="226"/>
      <c r="CB321" s="226"/>
      <c r="CC321" s="226"/>
      <c r="CD321" s="226"/>
      <c r="CE321" s="226"/>
      <c r="CF321" s="226"/>
      <c r="CG321" s="226"/>
      <c r="CH321" s="226"/>
      <c r="CI321" s="226"/>
      <c r="CJ321" s="226"/>
      <c r="CK321" s="226"/>
      <c r="CL321" s="226"/>
      <c r="CM321" s="226"/>
      <c r="CN321" s="226"/>
      <c r="CO321" s="226"/>
      <c r="CP321" s="226"/>
      <c r="CQ321" s="226"/>
      <c r="CR321" s="226"/>
      <c r="CS321" s="226"/>
      <c r="CT321" s="226"/>
      <c r="CU321" s="226"/>
      <c r="CV321" s="226"/>
      <c r="CW321" s="226"/>
      <c r="CX321" s="226"/>
      <c r="CY321" s="226"/>
      <c r="CZ321" s="226"/>
      <c r="DA321" s="226"/>
      <c r="DB321" s="226"/>
      <c r="DC321" s="226"/>
      <c r="DD321" s="226"/>
      <c r="DE321" s="226"/>
      <c r="DF321" s="226"/>
      <c r="DG321" s="226"/>
    </row>
    <row r="322" spans="1:111" s="226" customFormat="1" ht="15" customHeight="1">
      <c r="A322" s="1768" t="str">
        <f>BA322&amp;"."</f>
        <v>18.</v>
      </c>
      <c r="B322" s="1769"/>
      <c r="C322" s="226" t="s">
        <v>268</v>
      </c>
      <c r="AY322" s="40"/>
      <c r="AZ322" s="188"/>
      <c r="BA322" s="193">
        <f>BA321+1</f>
        <v>18</v>
      </c>
      <c r="BB322" s="188"/>
      <c r="BC322" s="188"/>
      <c r="BD322" s="188"/>
      <c r="BG322" s="563" t="str">
        <f t="shared" ca="1" si="51"/>
        <v/>
      </c>
      <c r="BH322" s="564" t="str">
        <f t="shared" ca="1" si="52"/>
        <v/>
      </c>
      <c r="BI322" s="564" t="str">
        <f t="shared" ca="1" si="53"/>
        <v/>
      </c>
      <c r="BJ322" s="564" t="str">
        <f t="shared" ca="1" si="54"/>
        <v/>
      </c>
      <c r="BK322" s="564" t="str">
        <f t="shared" ca="1" si="55"/>
        <v/>
      </c>
      <c r="BL322" s="565" t="str">
        <f t="shared" ca="1" si="56"/>
        <v/>
      </c>
      <c r="DF322" s="87"/>
      <c r="DG322" s="87"/>
    </row>
    <row r="323" spans="1:111" s="226" customFormat="1" ht="15" customHeight="1">
      <c r="A323" s="1764" t="str">
        <f>BA323&amp;"."&amp;BB323</f>
        <v>18.1</v>
      </c>
      <c r="B323" s="1765"/>
      <c r="C323" s="1765"/>
      <c r="D323" s="226" t="s">
        <v>269</v>
      </c>
      <c r="AY323" s="40"/>
      <c r="AZ323" s="188"/>
      <c r="BA323" s="192">
        <f t="shared" ref="BA323:BC337" si="59">BA322</f>
        <v>18</v>
      </c>
      <c r="BB323" s="193">
        <f>BB322+1</f>
        <v>1</v>
      </c>
      <c r="BC323" s="188"/>
      <c r="BD323" s="188"/>
      <c r="BG323" s="563" t="str">
        <f t="shared" ca="1" si="51"/>
        <v/>
      </c>
      <c r="BH323" s="564" t="str">
        <f t="shared" ca="1" si="52"/>
        <v/>
      </c>
      <c r="BI323" s="564" t="str">
        <f t="shared" ca="1" si="53"/>
        <v/>
      </c>
      <c r="BJ323" s="564" t="str">
        <f t="shared" ca="1" si="54"/>
        <v/>
      </c>
      <c r="BK323" s="564" t="str">
        <f t="shared" ca="1" si="55"/>
        <v/>
      </c>
      <c r="BL323" s="565" t="str">
        <f t="shared" ca="1" si="56"/>
        <v/>
      </c>
    </row>
    <row r="324" spans="1:111" s="226" customFormat="1" ht="15" customHeight="1">
      <c r="A324" s="218"/>
      <c r="D324" s="1781" t="s">
        <v>265</v>
      </c>
      <c r="E324" s="1782"/>
      <c r="F324" s="1782"/>
      <c r="G324" s="1782"/>
      <c r="H324" s="1782"/>
      <c r="I324" s="1782"/>
      <c r="J324" s="1782"/>
      <c r="K324" s="1783"/>
      <c r="L324" s="439" t="s">
        <v>490</v>
      </c>
      <c r="M324" s="439"/>
      <c r="N324" s="439"/>
      <c r="O324" s="439"/>
      <c r="P324" s="439"/>
      <c r="Q324" s="439"/>
      <c r="R324" s="439"/>
      <c r="S324" s="439"/>
      <c r="T324" s="439"/>
      <c r="U324" s="439"/>
      <c r="V324" s="439"/>
      <c r="W324" s="439"/>
      <c r="X324" s="439"/>
      <c r="Y324" s="439"/>
      <c r="Z324" s="439"/>
      <c r="AA324" s="439"/>
      <c r="AB324" s="439"/>
      <c r="AC324" s="439"/>
      <c r="AD324" s="439"/>
      <c r="AE324" s="439"/>
      <c r="AF324" s="439"/>
      <c r="AG324" s="439"/>
      <c r="AH324" s="439"/>
      <c r="AI324" s="439"/>
      <c r="AJ324" s="439"/>
      <c r="AK324" s="439"/>
      <c r="AL324" s="439"/>
      <c r="AM324" s="439"/>
      <c r="AN324" s="439"/>
      <c r="AO324" s="439"/>
      <c r="AP324" s="439"/>
      <c r="AQ324" s="439"/>
      <c r="AR324" s="439"/>
      <c r="AS324" s="439"/>
      <c r="AT324" s="439"/>
      <c r="AU324" s="439"/>
      <c r="AV324" s="439"/>
      <c r="AW324" s="439"/>
      <c r="AX324" s="72"/>
      <c r="AY324" s="40"/>
      <c r="AZ324" s="188"/>
      <c r="BA324" s="192">
        <f t="shared" si="59"/>
        <v>18</v>
      </c>
      <c r="BB324" s="192">
        <f t="shared" si="59"/>
        <v>1</v>
      </c>
      <c r="BC324" s="188"/>
      <c r="BD324" s="188"/>
      <c r="BG324" s="563" t="str">
        <f t="shared" ca="1" si="51"/>
        <v/>
      </c>
      <c r="BH324" s="564" t="str">
        <f t="shared" ca="1" si="52"/>
        <v/>
      </c>
      <c r="BI324" s="564" t="str">
        <f t="shared" ca="1" si="53"/>
        <v/>
      </c>
      <c r="BJ324" s="564" t="str">
        <f t="shared" ca="1" si="54"/>
        <v/>
      </c>
      <c r="BK324" s="564" t="str">
        <f t="shared" ca="1" si="55"/>
        <v/>
      </c>
      <c r="BL324" s="565" t="str">
        <f t="shared" ca="1" si="56"/>
        <v/>
      </c>
    </row>
    <row r="325" spans="1:111" s="226" customFormat="1" ht="15" customHeight="1">
      <c r="A325" s="218"/>
      <c r="D325" s="1784" t="s">
        <v>84</v>
      </c>
      <c r="E325" s="1785"/>
      <c r="F325" s="1785"/>
      <c r="G325" s="1785"/>
      <c r="H325" s="1785"/>
      <c r="I325" s="1785"/>
      <c r="J325" s="1785"/>
      <c r="K325" s="1786"/>
      <c r="L325" s="440" t="s">
        <v>527</v>
      </c>
      <c r="M325" s="441"/>
      <c r="N325" s="441"/>
      <c r="O325" s="441"/>
      <c r="P325" s="441"/>
      <c r="Q325" s="441"/>
      <c r="R325" s="441"/>
      <c r="S325" s="441"/>
      <c r="T325" s="441"/>
      <c r="U325" s="441"/>
      <c r="V325" s="441"/>
      <c r="W325" s="441"/>
      <c r="X325" s="441"/>
      <c r="Y325" s="441"/>
      <c r="Z325" s="441"/>
      <c r="AA325" s="441"/>
      <c r="AB325" s="441"/>
      <c r="AC325" s="441"/>
      <c r="AD325" s="441"/>
      <c r="AE325" s="441"/>
      <c r="AF325" s="441"/>
      <c r="AG325" s="441"/>
      <c r="AH325" s="441"/>
      <c r="AI325" s="441"/>
      <c r="AJ325" s="441"/>
      <c r="AK325" s="441"/>
      <c r="AL325" s="441"/>
      <c r="AM325" s="441"/>
      <c r="AN325" s="441"/>
      <c r="AO325" s="441"/>
      <c r="AP325" s="441"/>
      <c r="AQ325" s="441"/>
      <c r="AR325" s="441"/>
      <c r="AS325" s="441"/>
      <c r="AT325" s="441"/>
      <c r="AU325" s="441"/>
      <c r="AV325" s="441"/>
      <c r="AW325" s="441"/>
      <c r="AX325" s="73"/>
      <c r="AY325" s="40"/>
      <c r="AZ325" s="188"/>
      <c r="BA325" s="192">
        <f t="shared" si="59"/>
        <v>18</v>
      </c>
      <c r="BB325" s="192">
        <f t="shared" si="59"/>
        <v>1</v>
      </c>
      <c r="BC325" s="188"/>
      <c r="BD325" s="188"/>
      <c r="BG325" s="563" t="str">
        <f t="shared" ca="1" si="51"/>
        <v/>
      </c>
      <c r="BH325" s="564" t="str">
        <f t="shared" ca="1" si="52"/>
        <v/>
      </c>
      <c r="BI325" s="564" t="str">
        <f t="shared" ca="1" si="53"/>
        <v/>
      </c>
      <c r="BJ325" s="564" t="str">
        <f t="shared" ca="1" si="54"/>
        <v/>
      </c>
      <c r="BK325" s="564" t="str">
        <f t="shared" ca="1" si="55"/>
        <v/>
      </c>
      <c r="BL325" s="565" t="str">
        <f t="shared" ca="1" si="56"/>
        <v/>
      </c>
    </row>
    <row r="326" spans="1:111" s="226" customFormat="1" ht="15" customHeight="1">
      <c r="A326" s="218"/>
      <c r="D326" s="435"/>
      <c r="E326" s="436"/>
      <c r="F326" s="436"/>
      <c r="G326" s="436"/>
      <c r="H326" s="436"/>
      <c r="I326" s="436"/>
      <c r="J326" s="436"/>
      <c r="K326" s="437"/>
      <c r="L326" s="440" t="s">
        <v>528</v>
      </c>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c r="AQ326" s="441"/>
      <c r="AR326" s="441"/>
      <c r="AS326" s="441"/>
      <c r="AT326" s="441"/>
      <c r="AU326" s="441"/>
      <c r="AV326" s="441"/>
      <c r="AW326" s="441"/>
      <c r="AX326" s="73"/>
      <c r="AY326" s="40"/>
      <c r="AZ326" s="188"/>
      <c r="BA326" s="192">
        <f t="shared" si="59"/>
        <v>18</v>
      </c>
      <c r="BB326" s="192">
        <f t="shared" si="59"/>
        <v>1</v>
      </c>
      <c r="BC326" s="188"/>
      <c r="BD326" s="188"/>
      <c r="BG326" s="563" t="str">
        <f t="shared" ca="1" si="51"/>
        <v/>
      </c>
      <c r="BH326" s="564" t="str">
        <f t="shared" ca="1" si="52"/>
        <v/>
      </c>
      <c r="BI326" s="564" t="str">
        <f t="shared" ca="1" si="53"/>
        <v/>
      </c>
      <c r="BJ326" s="564" t="str">
        <f t="shared" ca="1" si="54"/>
        <v/>
      </c>
      <c r="BK326" s="564" t="str">
        <f t="shared" ca="1" si="55"/>
        <v/>
      </c>
      <c r="BL326" s="565" t="str">
        <f t="shared" ca="1" si="56"/>
        <v/>
      </c>
    </row>
    <row r="327" spans="1:111" s="226" customFormat="1" ht="15" customHeight="1">
      <c r="A327" s="218"/>
      <c r="D327" s="1784" t="s">
        <v>83</v>
      </c>
      <c r="E327" s="1785"/>
      <c r="F327" s="1785"/>
      <c r="G327" s="1785"/>
      <c r="H327" s="1785"/>
      <c r="I327" s="1785"/>
      <c r="J327" s="1785"/>
      <c r="K327" s="1786"/>
      <c r="L327" s="440" t="s">
        <v>529</v>
      </c>
      <c r="M327" s="441"/>
      <c r="N327" s="441"/>
      <c r="O327" s="441"/>
      <c r="P327" s="441"/>
      <c r="Q327" s="441"/>
      <c r="R327" s="441"/>
      <c r="S327" s="441"/>
      <c r="T327" s="441"/>
      <c r="U327" s="441"/>
      <c r="V327" s="441"/>
      <c r="W327" s="441"/>
      <c r="X327" s="441"/>
      <c r="Y327" s="441"/>
      <c r="Z327" s="441"/>
      <c r="AA327" s="441"/>
      <c r="AB327" s="441"/>
      <c r="AC327" s="441"/>
      <c r="AD327" s="441"/>
      <c r="AE327" s="441"/>
      <c r="AF327" s="441"/>
      <c r="AG327" s="441"/>
      <c r="AH327" s="441"/>
      <c r="AI327" s="441"/>
      <c r="AJ327" s="441"/>
      <c r="AK327" s="441"/>
      <c r="AL327" s="441"/>
      <c r="AM327" s="441"/>
      <c r="AN327" s="441"/>
      <c r="AO327" s="441"/>
      <c r="AP327" s="441"/>
      <c r="AQ327" s="441"/>
      <c r="AR327" s="441"/>
      <c r="AS327" s="441"/>
      <c r="AT327" s="441"/>
      <c r="AU327" s="441"/>
      <c r="AV327" s="441"/>
      <c r="AW327" s="441"/>
      <c r="AX327" s="73"/>
      <c r="AY327" s="40"/>
      <c r="AZ327" s="188"/>
      <c r="BA327" s="192">
        <f t="shared" si="59"/>
        <v>18</v>
      </c>
      <c r="BB327" s="192">
        <f t="shared" si="59"/>
        <v>1</v>
      </c>
      <c r="BC327" s="188"/>
      <c r="BD327" s="188"/>
      <c r="BG327" s="563" t="str">
        <f t="shared" ca="1" si="51"/>
        <v/>
      </c>
      <c r="BH327" s="564" t="str">
        <f t="shared" ca="1" si="52"/>
        <v/>
      </c>
      <c r="BI327" s="564" t="str">
        <f t="shared" ca="1" si="53"/>
        <v/>
      </c>
      <c r="BJ327" s="564" t="str">
        <f t="shared" ca="1" si="54"/>
        <v/>
      </c>
      <c r="BK327" s="564" t="str">
        <f t="shared" ca="1" si="55"/>
        <v/>
      </c>
      <c r="BL327" s="565" t="str">
        <f t="shared" ca="1" si="56"/>
        <v/>
      </c>
    </row>
    <row r="328" spans="1:111" s="226" customFormat="1" ht="15" customHeight="1">
      <c r="A328" s="218"/>
      <c r="D328" s="1792"/>
      <c r="E328" s="1793"/>
      <c r="F328" s="1793"/>
      <c r="G328" s="1793"/>
      <c r="H328" s="1793"/>
      <c r="I328" s="1793"/>
      <c r="J328" s="1793"/>
      <c r="K328" s="1794"/>
      <c r="L328" s="434" t="s">
        <v>530</v>
      </c>
      <c r="M328" s="438"/>
      <c r="N328" s="438"/>
      <c r="O328" s="438"/>
      <c r="P328" s="438"/>
      <c r="Q328" s="438"/>
      <c r="R328" s="438"/>
      <c r="S328" s="438"/>
      <c r="T328" s="438"/>
      <c r="U328" s="438"/>
      <c r="V328" s="438"/>
      <c r="W328" s="438"/>
      <c r="X328" s="438"/>
      <c r="Y328" s="438"/>
      <c r="Z328" s="438"/>
      <c r="AA328" s="438"/>
      <c r="AB328" s="438"/>
      <c r="AC328" s="438"/>
      <c r="AD328" s="438"/>
      <c r="AE328" s="438"/>
      <c r="AF328" s="438"/>
      <c r="AG328" s="438"/>
      <c r="AH328" s="438"/>
      <c r="AI328" s="438"/>
      <c r="AJ328" s="438"/>
      <c r="AK328" s="438"/>
      <c r="AL328" s="438"/>
      <c r="AM328" s="438"/>
      <c r="AN328" s="438"/>
      <c r="AO328" s="438"/>
      <c r="AP328" s="438"/>
      <c r="AQ328" s="438"/>
      <c r="AR328" s="438"/>
      <c r="AS328" s="438"/>
      <c r="AT328" s="438"/>
      <c r="AU328" s="438"/>
      <c r="AV328" s="438"/>
      <c r="AW328" s="438"/>
      <c r="AX328" s="158"/>
      <c r="AY328" s="40"/>
      <c r="AZ328" s="188"/>
      <c r="BA328" s="192">
        <f t="shared" si="59"/>
        <v>18</v>
      </c>
      <c r="BB328" s="192">
        <f t="shared" si="59"/>
        <v>1</v>
      </c>
      <c r="BC328" s="188"/>
      <c r="BD328" s="188"/>
      <c r="BG328" s="563" t="str">
        <f t="shared" ca="1" si="51"/>
        <v/>
      </c>
      <c r="BH328" s="564" t="str">
        <f t="shared" ca="1" si="52"/>
        <v/>
      </c>
      <c r="BI328" s="564" t="str">
        <f t="shared" ca="1" si="53"/>
        <v/>
      </c>
      <c r="BJ328" s="564" t="str">
        <f t="shared" ca="1" si="54"/>
        <v/>
      </c>
      <c r="BK328" s="564" t="str">
        <f t="shared" ca="1" si="55"/>
        <v/>
      </c>
      <c r="BL328" s="565" t="str">
        <f t="shared" ca="1" si="56"/>
        <v/>
      </c>
    </row>
    <row r="329" spans="1:111" s="226" customFormat="1" ht="15" customHeight="1">
      <c r="A329" s="218"/>
      <c r="D329" s="1795"/>
      <c r="E329" s="1796"/>
      <c r="F329" s="1796"/>
      <c r="G329" s="1796"/>
      <c r="H329" s="1796"/>
      <c r="I329" s="1796"/>
      <c r="J329" s="1796"/>
      <c r="K329" s="1797"/>
      <c r="L329" s="159" t="s">
        <v>531</v>
      </c>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74"/>
      <c r="AY329" s="40"/>
      <c r="AZ329" s="188"/>
      <c r="BA329" s="192">
        <f t="shared" si="59"/>
        <v>18</v>
      </c>
      <c r="BB329" s="192">
        <f t="shared" si="59"/>
        <v>1</v>
      </c>
      <c r="BC329" s="188"/>
      <c r="BD329" s="188"/>
      <c r="BG329" s="563" t="str">
        <f t="shared" ca="1" si="51"/>
        <v/>
      </c>
      <c r="BH329" s="564" t="str">
        <f t="shared" ca="1" si="52"/>
        <v/>
      </c>
      <c r="BI329" s="564" t="str">
        <f t="shared" ca="1" si="53"/>
        <v/>
      </c>
      <c r="BJ329" s="564" t="str">
        <f t="shared" ca="1" si="54"/>
        <v/>
      </c>
      <c r="BK329" s="564" t="str">
        <f t="shared" ca="1" si="55"/>
        <v/>
      </c>
      <c r="BL329" s="565" t="str">
        <f t="shared" ca="1" si="56"/>
        <v/>
      </c>
    </row>
    <row r="330" spans="1:111" s="226" customFormat="1" ht="15" customHeight="1">
      <c r="A330" s="1764" t="str">
        <f>BA330&amp;"."&amp;BB330</f>
        <v>18.2</v>
      </c>
      <c r="B330" s="1765"/>
      <c r="C330" s="1765"/>
      <c r="D330" s="226" t="s">
        <v>442</v>
      </c>
      <c r="F330" s="157"/>
      <c r="J330" s="186"/>
      <c r="AY330" s="40"/>
      <c r="AZ330" s="188"/>
      <c r="BA330" s="192">
        <f t="shared" si="59"/>
        <v>18</v>
      </c>
      <c r="BB330" s="193">
        <f>BB329+1</f>
        <v>2</v>
      </c>
      <c r="BC330" s="188"/>
      <c r="BD330" s="188"/>
      <c r="BG330" s="563" t="str">
        <f t="shared" ca="1" si="51"/>
        <v/>
      </c>
      <c r="BH330" s="564" t="str">
        <f t="shared" ca="1" si="52"/>
        <v/>
      </c>
      <c r="BI330" s="564" t="str">
        <f t="shared" ca="1" si="53"/>
        <v/>
      </c>
      <c r="BJ330" s="564" t="str">
        <f t="shared" ca="1" si="54"/>
        <v/>
      </c>
      <c r="BK330" s="564" t="str">
        <f t="shared" ca="1" si="55"/>
        <v/>
      </c>
      <c r="BL330" s="565" t="str">
        <f t="shared" ca="1" si="56"/>
        <v/>
      </c>
    </row>
    <row r="331" spans="1:111" s="226" customFormat="1" ht="15" customHeight="1">
      <c r="A331" s="407"/>
      <c r="B331" s="380"/>
      <c r="C331" s="380"/>
      <c r="D331" s="380"/>
      <c r="E331" s="226" t="s">
        <v>532</v>
      </c>
      <c r="AY331" s="40"/>
      <c r="AZ331" s="188"/>
      <c r="BA331" s="192">
        <f t="shared" si="59"/>
        <v>18</v>
      </c>
      <c r="BB331" s="192">
        <f t="shared" si="59"/>
        <v>2</v>
      </c>
      <c r="BC331" s="188"/>
      <c r="BD331" s="188"/>
      <c r="BG331" s="563" t="str">
        <f t="shared" ca="1" si="51"/>
        <v/>
      </c>
      <c r="BH331" s="564" t="str">
        <f t="shared" ca="1" si="52"/>
        <v/>
      </c>
      <c r="BI331" s="564" t="str">
        <f t="shared" ca="1" si="53"/>
        <v/>
      </c>
      <c r="BJ331" s="564" t="str">
        <f t="shared" ca="1" si="54"/>
        <v/>
      </c>
      <c r="BK331" s="564" t="str">
        <f t="shared" ca="1" si="55"/>
        <v/>
      </c>
      <c r="BL331" s="565" t="str">
        <f t="shared" ca="1" si="56"/>
        <v/>
      </c>
    </row>
    <row r="332" spans="1:111" s="226" customFormat="1" ht="15" customHeight="1">
      <c r="A332" s="1764" t="str">
        <f>BA332&amp;"."&amp;BB332</f>
        <v>18.3</v>
      </c>
      <c r="B332" s="1765"/>
      <c r="C332" s="1765"/>
      <c r="D332" s="226" t="s">
        <v>270</v>
      </c>
      <c r="J332" s="186"/>
      <c r="AY332" s="40"/>
      <c r="AZ332" s="188"/>
      <c r="BA332" s="192">
        <f t="shared" si="59"/>
        <v>18</v>
      </c>
      <c r="BB332" s="193">
        <f>BB331+1</f>
        <v>3</v>
      </c>
      <c r="BC332" s="188"/>
      <c r="BD332" s="188"/>
      <c r="BG332" s="563" t="str">
        <f t="shared" ca="1" si="51"/>
        <v/>
      </c>
      <c r="BH332" s="564" t="str">
        <f t="shared" ca="1" si="52"/>
        <v/>
      </c>
      <c r="BI332" s="564" t="str">
        <f t="shared" ca="1" si="53"/>
        <v/>
      </c>
      <c r="BJ332" s="564" t="str">
        <f t="shared" ca="1" si="54"/>
        <v/>
      </c>
      <c r="BK332" s="564" t="str">
        <f t="shared" ca="1" si="55"/>
        <v/>
      </c>
      <c r="BL332" s="565" t="str">
        <f t="shared" ca="1" si="56"/>
        <v/>
      </c>
    </row>
    <row r="333" spans="1:111" s="226" customFormat="1" ht="15" customHeight="1">
      <c r="A333" s="1764" t="str">
        <f>BA333&amp;"."&amp;BB333&amp;"."&amp;BC333</f>
        <v>18.3.1</v>
      </c>
      <c r="B333" s="1765"/>
      <c r="C333" s="1765"/>
      <c r="D333" s="1765"/>
      <c r="E333" s="226" t="s">
        <v>96</v>
      </c>
      <c r="AY333" s="40"/>
      <c r="AZ333" s="188"/>
      <c r="BA333" s="192">
        <f t="shared" si="59"/>
        <v>18</v>
      </c>
      <c r="BB333" s="192">
        <f t="shared" si="59"/>
        <v>3</v>
      </c>
      <c r="BC333" s="193">
        <f>BC332+1</f>
        <v>1</v>
      </c>
      <c r="BD333" s="188"/>
      <c r="BG333" s="563" t="str">
        <f t="shared" ca="1" si="51"/>
        <v/>
      </c>
      <c r="BH333" s="564" t="str">
        <f t="shared" ca="1" si="52"/>
        <v/>
      </c>
      <c r="BI333" s="564" t="str">
        <f t="shared" ca="1" si="53"/>
        <v/>
      </c>
      <c r="BJ333" s="564" t="str">
        <f t="shared" ca="1" si="54"/>
        <v/>
      </c>
      <c r="BK333" s="564" t="str">
        <f t="shared" ca="1" si="55"/>
        <v/>
      </c>
      <c r="BL333" s="565" t="str">
        <f t="shared" ca="1" si="56"/>
        <v/>
      </c>
      <c r="CL333" s="95"/>
      <c r="CM333" s="95"/>
      <c r="CN333" s="95"/>
      <c r="CO333" s="95"/>
      <c r="CP333" s="95"/>
      <c r="CQ333" s="95"/>
      <c r="CR333" s="95"/>
    </row>
    <row r="334" spans="1:111" s="226" customFormat="1" ht="15" customHeight="1">
      <c r="A334" s="218"/>
      <c r="E334" s="1781" t="s">
        <v>150</v>
      </c>
      <c r="F334" s="1782"/>
      <c r="G334" s="1782"/>
      <c r="H334" s="1782"/>
      <c r="I334" s="1782"/>
      <c r="J334" s="1782"/>
      <c r="K334" s="1782"/>
      <c r="L334" s="1783"/>
      <c r="M334" s="439" t="s">
        <v>153</v>
      </c>
      <c r="N334" s="439"/>
      <c r="O334" s="439"/>
      <c r="P334" s="439"/>
      <c r="Q334" s="439"/>
      <c r="R334" s="439"/>
      <c r="S334" s="439"/>
      <c r="T334" s="439"/>
      <c r="U334" s="439"/>
      <c r="V334" s="439"/>
      <c r="W334" s="439"/>
      <c r="X334" s="439"/>
      <c r="Y334" s="439"/>
      <c r="Z334" s="439"/>
      <c r="AA334" s="439"/>
      <c r="AB334" s="439"/>
      <c r="AC334" s="439"/>
      <c r="AD334" s="439"/>
      <c r="AE334" s="439"/>
      <c r="AF334" s="439"/>
      <c r="AG334" s="439"/>
      <c r="AH334" s="439"/>
      <c r="AI334" s="439"/>
      <c r="AJ334" s="439"/>
      <c r="AK334" s="439"/>
      <c r="AL334" s="439"/>
      <c r="AM334" s="439"/>
      <c r="AN334" s="439"/>
      <c r="AO334" s="439"/>
      <c r="AP334" s="439"/>
      <c r="AQ334" s="439"/>
      <c r="AR334" s="439"/>
      <c r="AS334" s="439"/>
      <c r="AT334" s="439"/>
      <c r="AU334" s="439"/>
      <c r="AV334" s="439"/>
      <c r="AW334" s="439"/>
      <c r="AX334" s="72"/>
      <c r="AY334" s="40"/>
      <c r="AZ334" s="188"/>
      <c r="BA334" s="192">
        <f t="shared" si="59"/>
        <v>18</v>
      </c>
      <c r="BB334" s="192">
        <f t="shared" si="59"/>
        <v>3</v>
      </c>
      <c r="BC334" s="192">
        <f t="shared" si="59"/>
        <v>1</v>
      </c>
      <c r="BD334" s="188"/>
      <c r="BG334" s="563" t="str">
        <f t="shared" ca="1" si="51"/>
        <v/>
      </c>
      <c r="BH334" s="564" t="str">
        <f t="shared" ca="1" si="52"/>
        <v/>
      </c>
      <c r="BI334" s="564" t="str">
        <f t="shared" ca="1" si="53"/>
        <v/>
      </c>
      <c r="BJ334" s="564" t="str">
        <f t="shared" ca="1" si="54"/>
        <v/>
      </c>
      <c r="BK334" s="564" t="str">
        <f t="shared" ca="1" si="55"/>
        <v/>
      </c>
      <c r="BL334" s="565" t="str">
        <f t="shared" ca="1" si="56"/>
        <v/>
      </c>
      <c r="CL334" s="95"/>
      <c r="CM334" s="95"/>
      <c r="CN334" s="95"/>
      <c r="CO334" s="95"/>
      <c r="CP334" s="95"/>
      <c r="CQ334" s="95"/>
      <c r="CR334" s="95"/>
    </row>
    <row r="335" spans="1:111" s="226" customFormat="1" ht="15" customHeight="1">
      <c r="A335" s="218"/>
      <c r="E335" s="1784" t="s">
        <v>151</v>
      </c>
      <c r="F335" s="1785"/>
      <c r="G335" s="1785"/>
      <c r="H335" s="1785"/>
      <c r="I335" s="1785"/>
      <c r="J335" s="1785"/>
      <c r="K335" s="1785"/>
      <c r="L335" s="1786"/>
      <c r="M335" s="444" t="s">
        <v>533</v>
      </c>
      <c r="N335" s="438"/>
      <c r="O335" s="438"/>
      <c r="P335" s="438"/>
      <c r="Q335" s="438"/>
      <c r="R335" s="438"/>
      <c r="S335" s="438"/>
      <c r="T335" s="438"/>
      <c r="U335" s="438"/>
      <c r="V335" s="438"/>
      <c r="W335" s="438"/>
      <c r="X335" s="438"/>
      <c r="Y335" s="438"/>
      <c r="Z335" s="438"/>
      <c r="AA335" s="438"/>
      <c r="AB335" s="438"/>
      <c r="AC335" s="438"/>
      <c r="AD335" s="438"/>
      <c r="AE335" s="438"/>
      <c r="AF335" s="438"/>
      <c r="AG335" s="438"/>
      <c r="AH335" s="438"/>
      <c r="AI335" s="438"/>
      <c r="AJ335" s="438"/>
      <c r="AK335" s="438"/>
      <c r="AL335" s="438"/>
      <c r="AM335" s="438"/>
      <c r="AN335" s="438"/>
      <c r="AO335" s="438"/>
      <c r="AP335" s="438"/>
      <c r="AQ335" s="438"/>
      <c r="AR335" s="438"/>
      <c r="AS335" s="438"/>
      <c r="AT335" s="438"/>
      <c r="AU335" s="438"/>
      <c r="AV335" s="438"/>
      <c r="AW335" s="438"/>
      <c r="AX335" s="158"/>
      <c r="AY335" s="40"/>
      <c r="AZ335" s="188"/>
      <c r="BA335" s="192">
        <f t="shared" si="59"/>
        <v>18</v>
      </c>
      <c r="BB335" s="192">
        <f t="shared" si="59"/>
        <v>3</v>
      </c>
      <c r="BC335" s="192">
        <f t="shared" si="59"/>
        <v>1</v>
      </c>
      <c r="BD335" s="188"/>
      <c r="BG335" s="563" t="str">
        <f t="shared" ca="1" si="51"/>
        <v/>
      </c>
      <c r="BH335" s="564" t="str">
        <f t="shared" ca="1" si="52"/>
        <v/>
      </c>
      <c r="BI335" s="564" t="str">
        <f t="shared" ca="1" si="53"/>
        <v/>
      </c>
      <c r="BJ335" s="564" t="str">
        <f t="shared" ca="1" si="54"/>
        <v/>
      </c>
      <c r="BK335" s="564" t="str">
        <f t="shared" ca="1" si="55"/>
        <v/>
      </c>
      <c r="BL335" s="565" t="str">
        <f t="shared" ca="1" si="56"/>
        <v/>
      </c>
      <c r="CL335" s="95"/>
      <c r="CM335" s="95"/>
      <c r="CN335" s="95"/>
      <c r="CO335" s="95"/>
      <c r="CP335" s="95"/>
      <c r="CQ335" s="95"/>
      <c r="CR335" s="95"/>
    </row>
    <row r="336" spans="1:111" s="226" customFormat="1" ht="15" customHeight="1">
      <c r="A336" s="218"/>
      <c r="E336" s="127"/>
      <c r="F336" s="433"/>
      <c r="G336" s="1787"/>
      <c r="H336" s="1787"/>
      <c r="I336" s="1787"/>
      <c r="J336" s="1787"/>
      <c r="K336" s="1787"/>
      <c r="L336" s="1788"/>
      <c r="M336" s="442" t="s">
        <v>97</v>
      </c>
      <c r="N336" s="443"/>
      <c r="O336" s="443"/>
      <c r="P336" s="443"/>
      <c r="Q336" s="443"/>
      <c r="R336" s="443"/>
      <c r="S336" s="443"/>
      <c r="T336" s="443"/>
      <c r="U336" s="443"/>
      <c r="V336" s="443"/>
      <c r="W336" s="443"/>
      <c r="X336" s="443"/>
      <c r="Y336" s="443"/>
      <c r="Z336" s="443"/>
      <c r="AA336" s="443"/>
      <c r="AB336" s="443"/>
      <c r="AC336" s="443"/>
      <c r="AD336" s="443"/>
      <c r="AE336" s="443"/>
      <c r="AF336" s="443"/>
      <c r="AG336" s="443"/>
      <c r="AH336" s="443"/>
      <c r="AI336" s="443"/>
      <c r="AJ336" s="443"/>
      <c r="AK336" s="443"/>
      <c r="AL336" s="443"/>
      <c r="AM336" s="443"/>
      <c r="AN336" s="443"/>
      <c r="AO336" s="443"/>
      <c r="AP336" s="443"/>
      <c r="AQ336" s="443"/>
      <c r="AR336" s="443"/>
      <c r="AS336" s="443"/>
      <c r="AT336" s="443"/>
      <c r="AU336" s="443"/>
      <c r="AV336" s="443"/>
      <c r="AW336" s="443"/>
      <c r="AX336" s="83"/>
      <c r="AY336" s="40"/>
      <c r="AZ336" s="188"/>
      <c r="BA336" s="192">
        <f t="shared" si="59"/>
        <v>18</v>
      </c>
      <c r="BB336" s="192">
        <f t="shared" si="59"/>
        <v>3</v>
      </c>
      <c r="BC336" s="192">
        <f t="shared" si="59"/>
        <v>1</v>
      </c>
      <c r="BD336" s="188"/>
      <c r="BG336" s="563" t="str">
        <f t="shared" ca="1" si="51"/>
        <v/>
      </c>
      <c r="BH336" s="564" t="str">
        <f t="shared" ca="1" si="52"/>
        <v/>
      </c>
      <c r="BI336" s="564" t="str">
        <f t="shared" ca="1" si="53"/>
        <v/>
      </c>
      <c r="BJ336" s="564" t="str">
        <f t="shared" ca="1" si="54"/>
        <v/>
      </c>
      <c r="BK336" s="564" t="str">
        <f t="shared" ca="1" si="55"/>
        <v/>
      </c>
      <c r="BL336" s="565" t="str">
        <f t="shared" ca="1" si="56"/>
        <v/>
      </c>
      <c r="CC336" s="95"/>
      <c r="CD336" s="95"/>
      <c r="CE336" s="95"/>
      <c r="CF336" s="95"/>
      <c r="CG336" s="95"/>
      <c r="CH336" s="95"/>
      <c r="CI336" s="95"/>
      <c r="CJ336" s="95"/>
      <c r="CK336" s="95"/>
      <c r="CL336" s="95"/>
      <c r="CM336" s="95"/>
      <c r="CN336" s="95"/>
      <c r="CO336" s="95"/>
      <c r="CP336" s="95"/>
      <c r="CQ336" s="95"/>
      <c r="CR336" s="95"/>
      <c r="CS336" s="87"/>
      <c r="CT336" s="87"/>
      <c r="CU336" s="87"/>
    </row>
    <row r="337" spans="1:111" s="226" customFormat="1" ht="15" customHeight="1">
      <c r="A337" s="218"/>
      <c r="E337" s="1778" t="s">
        <v>152</v>
      </c>
      <c r="F337" s="1779"/>
      <c r="G337" s="1779"/>
      <c r="H337" s="1779"/>
      <c r="I337" s="1779"/>
      <c r="J337" s="1779"/>
      <c r="K337" s="1779"/>
      <c r="L337" s="1780"/>
      <c r="M337" s="159" t="s">
        <v>159</v>
      </c>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74"/>
      <c r="AY337" s="40"/>
      <c r="AZ337" s="188"/>
      <c r="BA337" s="192">
        <f t="shared" si="59"/>
        <v>18</v>
      </c>
      <c r="BB337" s="192">
        <f t="shared" si="59"/>
        <v>3</v>
      </c>
      <c r="BC337" s="192">
        <f t="shared" si="59"/>
        <v>1</v>
      </c>
      <c r="BD337" s="188"/>
      <c r="BG337" s="563" t="str">
        <f t="shared" ca="1" si="51"/>
        <v/>
      </c>
      <c r="BH337" s="564" t="str">
        <f t="shared" ca="1" si="52"/>
        <v/>
      </c>
      <c r="BI337" s="564" t="str">
        <f t="shared" ca="1" si="53"/>
        <v/>
      </c>
      <c r="BJ337" s="564" t="str">
        <f t="shared" ca="1" si="54"/>
        <v/>
      </c>
      <c r="BK337" s="564" t="str">
        <f t="shared" ca="1" si="55"/>
        <v/>
      </c>
      <c r="BL337" s="565" t="str">
        <f t="shared" ca="1" si="56"/>
        <v/>
      </c>
      <c r="CB337" s="95"/>
      <c r="CC337" s="95"/>
      <c r="CD337" s="95"/>
      <c r="CE337" s="95"/>
      <c r="CF337" s="95"/>
      <c r="CG337" s="95"/>
      <c r="CH337" s="95"/>
      <c r="CI337" s="95"/>
      <c r="CJ337" s="95"/>
      <c r="CK337" s="95"/>
      <c r="CS337" s="87"/>
      <c r="CT337" s="87"/>
      <c r="CU337" s="87"/>
      <c r="DD337" s="87"/>
      <c r="DE337" s="87"/>
    </row>
    <row r="338" spans="1:111" s="226" customFormat="1" ht="15" customHeight="1">
      <c r="A338" s="1764" t="str">
        <f>BA338&amp;"."&amp;BB338&amp;"."&amp;BC337</f>
        <v>18.3.1</v>
      </c>
      <c r="B338" s="1765"/>
      <c r="C338" s="1765"/>
      <c r="D338" s="1765"/>
      <c r="E338" s="226" t="str">
        <f>"以下条件にて"&amp;$BE$9&amp;"を実施する。"</f>
        <v>以下条件にてを実施する。</v>
      </c>
      <c r="AY338" s="40"/>
      <c r="AZ338" s="188"/>
      <c r="BA338" s="192">
        <f t="shared" ref="BA338:BC342" si="60">BA337</f>
        <v>18</v>
      </c>
      <c r="BB338" s="192">
        <f t="shared" si="60"/>
        <v>3</v>
      </c>
      <c r="BC338" s="193">
        <f>BC337+1</f>
        <v>2</v>
      </c>
      <c r="BD338" s="188"/>
      <c r="BG338" s="563" t="str">
        <f t="shared" ca="1" si="51"/>
        <v/>
      </c>
      <c r="BH338" s="564" t="str">
        <f t="shared" ca="1" si="52"/>
        <v/>
      </c>
      <c r="BI338" s="564" t="str">
        <f t="shared" ca="1" si="53"/>
        <v/>
      </c>
      <c r="BJ338" s="564" t="str">
        <f t="shared" ca="1" si="54"/>
        <v/>
      </c>
      <c r="BK338" s="564" t="str">
        <f t="shared" ca="1" si="55"/>
        <v/>
      </c>
      <c r="BL338" s="565" t="str">
        <f t="shared" ca="1" si="56"/>
        <v/>
      </c>
      <c r="CB338" s="95"/>
      <c r="CC338" s="95"/>
      <c r="CD338" s="95"/>
      <c r="CE338" s="95"/>
      <c r="CF338" s="95"/>
      <c r="CG338" s="95"/>
      <c r="CH338" s="95"/>
      <c r="CI338" s="95"/>
      <c r="CJ338" s="95"/>
      <c r="CK338" s="95"/>
      <c r="CS338" s="87"/>
      <c r="CT338" s="87"/>
      <c r="CU338" s="87"/>
      <c r="DC338" s="87"/>
      <c r="DD338" s="87"/>
      <c r="DE338" s="87"/>
    </row>
    <row r="339" spans="1:111" s="226" customFormat="1" ht="15" customHeight="1">
      <c r="A339" s="218"/>
      <c r="E339" s="1781" t="s">
        <v>103</v>
      </c>
      <c r="F339" s="1782"/>
      <c r="G339" s="1782"/>
      <c r="H339" s="1782"/>
      <c r="I339" s="1782"/>
      <c r="J339" s="1782"/>
      <c r="K339" s="1782"/>
      <c r="L339" s="1783"/>
      <c r="M339" s="133" t="s">
        <v>535</v>
      </c>
      <c r="N339" s="439"/>
      <c r="O339" s="197" t="str">
        <f>"("&amp;VLOOKUP(M339,[1]processing_log!$B$37:$Y$105,4,FALSE)&amp;" - "&amp;VLOOKUP(M339,[1]processing_log!$B$37:$Y$105,21,FALSE)&amp;VLOOKUP(M339,[1]processing_log!$B$37:$Y$105,24,FALSE)&amp;")"</f>
        <v>(データ取得 - 異常終了)</v>
      </c>
      <c r="P339" s="439"/>
      <c r="Q339" s="439"/>
      <c r="R339" s="439"/>
      <c r="S339" s="439"/>
      <c r="T339" s="439"/>
      <c r="U339" s="439"/>
      <c r="V339" s="439"/>
      <c r="W339" s="439"/>
      <c r="X339" s="439"/>
      <c r="Y339" s="439"/>
      <c r="Z339" s="439"/>
      <c r="AA339" s="439"/>
      <c r="AB339" s="439"/>
      <c r="AC339" s="439"/>
      <c r="AD339" s="439"/>
      <c r="AE339" s="439"/>
      <c r="AF339" s="439"/>
      <c r="AG339" s="439"/>
      <c r="AH339" s="439"/>
      <c r="AI339" s="439"/>
      <c r="AJ339" s="439"/>
      <c r="AK339" s="439"/>
      <c r="AL339" s="439"/>
      <c r="AM339" s="439"/>
      <c r="AN339" s="439"/>
      <c r="AO339" s="439"/>
      <c r="AP339" s="439"/>
      <c r="AQ339" s="439"/>
      <c r="AR339" s="439"/>
      <c r="AS339" s="439"/>
      <c r="AT339" s="439"/>
      <c r="AU339" s="439"/>
      <c r="AV339" s="439"/>
      <c r="AW339" s="439"/>
      <c r="AX339" s="72"/>
      <c r="AY339" s="40"/>
      <c r="AZ339" s="188"/>
      <c r="BA339" s="192">
        <f t="shared" si="60"/>
        <v>18</v>
      </c>
      <c r="BB339" s="192">
        <f t="shared" si="60"/>
        <v>3</v>
      </c>
      <c r="BC339" s="192">
        <f t="shared" si="60"/>
        <v>2</v>
      </c>
      <c r="BD339" s="188"/>
      <c r="BG339" s="563" t="str">
        <f t="shared" ca="1" si="51"/>
        <v/>
      </c>
      <c r="BH339" s="564" t="str">
        <f t="shared" ca="1" si="52"/>
        <v/>
      </c>
      <c r="BI339" s="564" t="str">
        <f t="shared" ca="1" si="53"/>
        <v/>
      </c>
      <c r="BJ339" s="564" t="str">
        <f t="shared" ca="1" si="54"/>
        <v/>
      </c>
      <c r="BK339" s="564" t="str">
        <f t="shared" ca="1" si="55"/>
        <v/>
      </c>
      <c r="BL339" s="565" t="str">
        <f t="shared" ca="1" si="56"/>
        <v/>
      </c>
      <c r="CB339" s="95"/>
      <c r="CC339" s="95"/>
      <c r="CD339" s="95"/>
      <c r="CE339" s="95"/>
      <c r="CF339" s="95"/>
      <c r="CG339" s="95"/>
      <c r="CH339" s="95"/>
      <c r="CI339" s="95"/>
      <c r="CJ339" s="95"/>
      <c r="CK339" s="95"/>
      <c r="CS339" s="87"/>
      <c r="CT339" s="87"/>
      <c r="CU339" s="87"/>
      <c r="CV339" s="87"/>
      <c r="CW339" s="87"/>
      <c r="CX339" s="87"/>
      <c r="CY339" s="87"/>
      <c r="CZ339" s="87"/>
      <c r="DA339" s="87"/>
      <c r="DB339" s="87"/>
      <c r="DC339" s="87"/>
      <c r="DD339" s="87"/>
      <c r="DE339" s="87"/>
    </row>
    <row r="340" spans="1:111" s="226" customFormat="1" ht="15" customHeight="1">
      <c r="A340" s="218"/>
      <c r="E340" s="1789" t="s">
        <v>104</v>
      </c>
      <c r="F340" s="1790"/>
      <c r="G340" s="1790"/>
      <c r="H340" s="1790"/>
      <c r="I340" s="1790"/>
      <c r="J340" s="1790"/>
      <c r="K340" s="1790"/>
      <c r="L340" s="1791"/>
      <c r="M340" s="134" t="s">
        <v>534</v>
      </c>
      <c r="N340" s="441"/>
      <c r="O340" s="441"/>
      <c r="P340" s="441"/>
      <c r="Q340" s="441"/>
      <c r="R340" s="441"/>
      <c r="S340" s="441"/>
      <c r="T340" s="441"/>
      <c r="U340" s="441"/>
      <c r="V340" s="441"/>
      <c r="W340" s="441"/>
      <c r="X340" s="441"/>
      <c r="Y340" s="441"/>
      <c r="Z340" s="441"/>
      <c r="AA340" s="441"/>
      <c r="AB340" s="441"/>
      <c r="AC340" s="441"/>
      <c r="AD340" s="441"/>
      <c r="AE340" s="441"/>
      <c r="AF340" s="441"/>
      <c r="AG340" s="441"/>
      <c r="AH340" s="441"/>
      <c r="AI340" s="441"/>
      <c r="AJ340" s="441"/>
      <c r="AK340" s="441"/>
      <c r="AL340" s="441"/>
      <c r="AM340" s="441"/>
      <c r="AN340" s="441"/>
      <c r="AO340" s="441"/>
      <c r="AP340" s="441"/>
      <c r="AQ340" s="441"/>
      <c r="AR340" s="441"/>
      <c r="AS340" s="441"/>
      <c r="AT340" s="441"/>
      <c r="AU340" s="441"/>
      <c r="AV340" s="441"/>
      <c r="AW340" s="441"/>
      <c r="AX340" s="73"/>
      <c r="AY340" s="40"/>
      <c r="AZ340" s="188"/>
      <c r="BA340" s="192">
        <f t="shared" si="60"/>
        <v>18</v>
      </c>
      <c r="BB340" s="192">
        <f t="shared" si="60"/>
        <v>3</v>
      </c>
      <c r="BC340" s="192">
        <f t="shared" si="60"/>
        <v>2</v>
      </c>
      <c r="BD340" s="188"/>
      <c r="BG340" s="563" t="str">
        <f t="shared" ca="1" si="51"/>
        <v/>
      </c>
      <c r="BH340" s="564" t="str">
        <f t="shared" ca="1" si="52"/>
        <v/>
      </c>
      <c r="BI340" s="564" t="str">
        <f t="shared" ca="1" si="53"/>
        <v/>
      </c>
      <c r="BJ340" s="564" t="str">
        <f t="shared" ca="1" si="54"/>
        <v/>
      </c>
      <c r="BK340" s="564" t="str">
        <f t="shared" ca="1" si="55"/>
        <v/>
      </c>
      <c r="BL340" s="565" t="str">
        <f t="shared" ca="1" si="56"/>
        <v/>
      </c>
      <c r="BR340" s="95"/>
      <c r="BS340" s="95"/>
      <c r="BT340" s="95"/>
      <c r="BU340" s="95"/>
      <c r="BV340" s="95"/>
      <c r="BW340" s="95"/>
      <c r="BX340" s="95"/>
      <c r="BY340" s="95"/>
      <c r="BZ340" s="95"/>
      <c r="CA340" s="95"/>
      <c r="CB340" s="95"/>
      <c r="CV340" s="87"/>
      <c r="CW340" s="87"/>
      <c r="CX340" s="87"/>
      <c r="CY340" s="87"/>
      <c r="CZ340" s="87"/>
      <c r="DA340" s="87"/>
      <c r="DB340" s="87"/>
      <c r="DC340" s="87"/>
      <c r="DD340" s="87"/>
      <c r="DE340" s="87"/>
    </row>
    <row r="341" spans="1:111" s="226" customFormat="1" ht="15" customHeight="1">
      <c r="A341" s="218"/>
      <c r="E341" s="1789" t="s">
        <v>105</v>
      </c>
      <c r="F341" s="1790"/>
      <c r="G341" s="1790"/>
      <c r="H341" s="1790"/>
      <c r="I341" s="1790"/>
      <c r="J341" s="1790"/>
      <c r="K341" s="1790"/>
      <c r="L341" s="1791"/>
      <c r="M341" s="440" t="s">
        <v>335</v>
      </c>
      <c r="N341" s="441"/>
      <c r="O341" s="441"/>
      <c r="P341" s="441"/>
      <c r="Q341" s="441"/>
      <c r="R341" s="441"/>
      <c r="S341" s="441"/>
      <c r="T341" s="441"/>
      <c r="U341" s="441"/>
      <c r="V341" s="441"/>
      <c r="W341" s="441"/>
      <c r="X341" s="441"/>
      <c r="Y341" s="441"/>
      <c r="Z341" s="441"/>
      <c r="AA341" s="441"/>
      <c r="AB341" s="441"/>
      <c r="AC341" s="441"/>
      <c r="AD341" s="441"/>
      <c r="AE341" s="441"/>
      <c r="AF341" s="441"/>
      <c r="AG341" s="441"/>
      <c r="AH341" s="441"/>
      <c r="AI341" s="441"/>
      <c r="AJ341" s="441"/>
      <c r="AK341" s="441"/>
      <c r="AL341" s="441"/>
      <c r="AM341" s="441"/>
      <c r="AN341" s="441"/>
      <c r="AO341" s="441"/>
      <c r="AP341" s="441"/>
      <c r="AQ341" s="441"/>
      <c r="AR341" s="441"/>
      <c r="AS341" s="441"/>
      <c r="AT341" s="441"/>
      <c r="AU341" s="441"/>
      <c r="AV341" s="441"/>
      <c r="AW341" s="441"/>
      <c r="AX341" s="73"/>
      <c r="AY341" s="40"/>
      <c r="AZ341" s="188"/>
      <c r="BA341" s="192">
        <f t="shared" si="60"/>
        <v>18</v>
      </c>
      <c r="BB341" s="192">
        <f t="shared" si="60"/>
        <v>3</v>
      </c>
      <c r="BC341" s="192">
        <f t="shared" si="60"/>
        <v>2</v>
      </c>
      <c r="BD341" s="188"/>
      <c r="BG341" s="563" t="str">
        <f t="shared" ca="1" si="51"/>
        <v/>
      </c>
      <c r="BH341" s="564" t="str">
        <f t="shared" ca="1" si="52"/>
        <v/>
      </c>
      <c r="BI341" s="564" t="str">
        <f t="shared" ca="1" si="53"/>
        <v/>
      </c>
      <c r="BJ341" s="564" t="str">
        <f t="shared" ca="1" si="54"/>
        <v/>
      </c>
      <c r="BK341" s="564" t="str">
        <f t="shared" ca="1" si="55"/>
        <v/>
      </c>
      <c r="BL341" s="565" t="str">
        <f t="shared" ca="1" si="56"/>
        <v/>
      </c>
      <c r="BR341" s="95"/>
      <c r="BS341" s="95"/>
      <c r="BT341" s="95"/>
      <c r="BU341" s="95"/>
      <c r="BV341" s="95"/>
      <c r="BW341" s="95"/>
      <c r="BX341" s="95"/>
      <c r="BY341" s="95"/>
      <c r="BZ341" s="95"/>
      <c r="CA341" s="95"/>
      <c r="CN341" s="211"/>
      <c r="CO341" s="211"/>
      <c r="CP341" s="211"/>
      <c r="CQ341" s="211"/>
      <c r="CR341" s="211"/>
      <c r="CV341" s="87"/>
      <c r="CW341" s="87"/>
      <c r="CX341" s="87"/>
      <c r="CY341" s="87"/>
      <c r="CZ341" s="87"/>
      <c r="DA341" s="87"/>
      <c r="DB341" s="87"/>
      <c r="DC341" s="87"/>
    </row>
    <row r="342" spans="1:111" s="226" customFormat="1" ht="15" customHeight="1">
      <c r="A342" s="218"/>
      <c r="E342" s="1778" t="s">
        <v>106</v>
      </c>
      <c r="F342" s="1779"/>
      <c r="G342" s="1779"/>
      <c r="H342" s="1779"/>
      <c r="I342" s="1779"/>
      <c r="J342" s="1779"/>
      <c r="K342" s="1779"/>
      <c r="L342" s="1780"/>
      <c r="M342" s="159" t="s">
        <v>175</v>
      </c>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74"/>
      <c r="AY342" s="40"/>
      <c r="AZ342" s="188"/>
      <c r="BA342" s="192">
        <f t="shared" si="60"/>
        <v>18</v>
      </c>
      <c r="BB342" s="192">
        <f t="shared" si="60"/>
        <v>3</v>
      </c>
      <c r="BC342" s="192">
        <f t="shared" si="60"/>
        <v>2</v>
      </c>
      <c r="BD342" s="188"/>
      <c r="BG342" s="563" t="str">
        <f t="shared" ca="1" si="51"/>
        <v/>
      </c>
      <c r="BH342" s="564" t="str">
        <f t="shared" ca="1" si="52"/>
        <v/>
      </c>
      <c r="BI342" s="564" t="str">
        <f t="shared" ca="1" si="53"/>
        <v/>
      </c>
      <c r="BJ342" s="564" t="str">
        <f t="shared" ca="1" si="54"/>
        <v/>
      </c>
      <c r="BK342" s="564" t="str">
        <f t="shared" ca="1" si="55"/>
        <v/>
      </c>
      <c r="BL342" s="565" t="str">
        <f t="shared" ca="1" si="56"/>
        <v/>
      </c>
      <c r="BR342" s="95"/>
      <c r="BS342" s="95"/>
      <c r="BT342" s="95"/>
      <c r="BU342" s="95"/>
      <c r="BV342" s="95"/>
      <c r="BW342" s="95"/>
      <c r="BX342" s="95"/>
      <c r="BY342" s="95"/>
      <c r="BZ342" s="95"/>
      <c r="CA342" s="95"/>
      <c r="CL342" s="211"/>
      <c r="CV342" s="87"/>
      <c r="CW342" s="87"/>
      <c r="CX342" s="87"/>
      <c r="CY342" s="87"/>
      <c r="CZ342" s="87"/>
      <c r="DA342" s="87"/>
      <c r="DB342" s="87"/>
    </row>
    <row r="343" spans="1:111" s="226" customFormat="1" ht="15" customHeight="1">
      <c r="A343" s="1768" t="str">
        <f>BA343&amp;"."</f>
        <v>19.</v>
      </c>
      <c r="B343" s="1769"/>
      <c r="C343" s="226" t="s">
        <v>540</v>
      </c>
      <c r="AY343" s="40"/>
      <c r="AZ343" s="465"/>
      <c r="BA343" s="193">
        <f>BA342+1</f>
        <v>19</v>
      </c>
      <c r="BB343" s="465"/>
      <c r="BC343" s="465"/>
      <c r="BD343" s="465"/>
      <c r="BG343" s="563" t="str">
        <f t="shared" ca="1" si="51"/>
        <v/>
      </c>
      <c r="BH343" s="564" t="str">
        <f t="shared" ca="1" si="52"/>
        <v/>
      </c>
      <c r="BI343" s="564" t="str">
        <f t="shared" ca="1" si="53"/>
        <v/>
      </c>
      <c r="BJ343" s="564" t="str">
        <f t="shared" ca="1" si="54"/>
        <v/>
      </c>
      <c r="BK343" s="564" t="str">
        <f t="shared" ca="1" si="55"/>
        <v/>
      </c>
      <c r="BL343" s="565" t="str">
        <f t="shared" ca="1" si="56"/>
        <v/>
      </c>
      <c r="BR343" s="95"/>
      <c r="BS343" s="95"/>
      <c r="BT343" s="95"/>
      <c r="BU343" s="95"/>
      <c r="BV343" s="95"/>
      <c r="BW343" s="95"/>
      <c r="BX343" s="95"/>
      <c r="BY343" s="95"/>
      <c r="BZ343" s="95"/>
      <c r="CA343" s="95"/>
    </row>
    <row r="344" spans="1:111" ht="15" customHeight="1">
      <c r="A344" s="97"/>
      <c r="B344" s="350"/>
      <c r="C344" s="352" t="str">
        <f>"以下条件にて"&amp;$BH$14&amp;"を実施する。"</f>
        <v>以下条件にて「17. 画面起動異常ログ出力処理」を実施する。</v>
      </c>
      <c r="D344" s="350"/>
      <c r="E344" s="350"/>
      <c r="F344" s="350"/>
      <c r="G344" s="350"/>
      <c r="H344" s="350"/>
      <c r="I344" s="350"/>
      <c r="J344" s="350"/>
      <c r="K344" s="350"/>
      <c r="L344" s="350"/>
      <c r="M344" s="350"/>
      <c r="N344" s="350"/>
      <c r="O344" s="350"/>
      <c r="P344" s="350"/>
      <c r="Q344" s="350"/>
      <c r="R344" s="350"/>
      <c r="S344" s="350"/>
      <c r="T344" s="350"/>
      <c r="U344" s="350"/>
      <c r="V344" s="350"/>
      <c r="W344" s="350"/>
      <c r="X344" s="350"/>
      <c r="Y344" s="350"/>
      <c r="Z344" s="350"/>
      <c r="AA344" s="350"/>
      <c r="AB344" s="350"/>
      <c r="AC344" s="350"/>
      <c r="AD344" s="350"/>
      <c r="AE344" s="350"/>
      <c r="AF344" s="350"/>
      <c r="AG344" s="350"/>
      <c r="AH344" s="350"/>
      <c r="AI344" s="350"/>
      <c r="AJ344" s="350"/>
      <c r="AK344" s="350"/>
      <c r="AL344" s="350"/>
      <c r="AM344" s="350"/>
      <c r="AN344" s="350"/>
      <c r="AO344" s="350"/>
      <c r="AP344" s="350"/>
      <c r="AQ344" s="350"/>
      <c r="AR344" s="350"/>
      <c r="AS344" s="350"/>
      <c r="AT344" s="350"/>
      <c r="AU344" s="350"/>
      <c r="AV344" s="350"/>
      <c r="AW344" s="350"/>
      <c r="AX344" s="350"/>
      <c r="AY344" s="89"/>
      <c r="AZ344" s="465"/>
      <c r="BA344" s="192">
        <f>BA343</f>
        <v>19</v>
      </c>
      <c r="BG344" s="563" t="str">
        <f t="shared" ca="1" si="51"/>
        <v/>
      </c>
      <c r="BH344" s="564" t="str">
        <f t="shared" ca="1" si="52"/>
        <v/>
      </c>
      <c r="BI344" s="564" t="str">
        <f t="shared" ca="1" si="53"/>
        <v/>
      </c>
      <c r="BJ344" s="564" t="str">
        <f t="shared" ca="1" si="54"/>
        <v/>
      </c>
      <c r="BK344" s="564" t="str">
        <f t="shared" ca="1" si="55"/>
        <v/>
      </c>
      <c r="BL344" s="565" t="str">
        <f t="shared" ca="1" si="56"/>
        <v/>
      </c>
      <c r="BR344" s="226"/>
      <c r="BS344" s="226"/>
      <c r="BT344" s="226"/>
      <c r="BU344" s="226"/>
      <c r="BV344" s="226"/>
      <c r="BW344" s="226"/>
      <c r="BX344" s="226"/>
      <c r="BY344" s="226"/>
      <c r="BZ344" s="226"/>
      <c r="CA344" s="226"/>
      <c r="CB344" s="226"/>
      <c r="CC344" s="226"/>
      <c r="CD344" s="226"/>
      <c r="CE344" s="226"/>
      <c r="CF344" s="226"/>
      <c r="CG344" s="226"/>
      <c r="CH344" s="226"/>
      <c r="CI344" s="226"/>
      <c r="CJ344" s="226"/>
      <c r="CK344" s="226"/>
      <c r="CL344" s="226"/>
      <c r="CM344" s="226"/>
      <c r="CN344" s="226"/>
      <c r="CO344" s="226"/>
      <c r="CP344" s="226"/>
      <c r="CQ344" s="226"/>
      <c r="CR344" s="226"/>
      <c r="CS344" s="226"/>
      <c r="CT344" s="226"/>
      <c r="CU344" s="226"/>
      <c r="CV344" s="226"/>
      <c r="CW344" s="226"/>
      <c r="CX344" s="226"/>
      <c r="CY344" s="226"/>
      <c r="CZ344" s="226"/>
      <c r="DA344" s="226"/>
      <c r="DB344" s="226"/>
      <c r="DC344" s="226"/>
      <c r="DD344" s="226"/>
      <c r="DE344" s="226"/>
      <c r="DF344" s="226"/>
      <c r="DG344" s="226"/>
    </row>
    <row r="345" spans="1:111" ht="15" customHeight="1">
      <c r="C345" s="1850" t="s">
        <v>463</v>
      </c>
      <c r="D345" s="1851"/>
      <c r="E345" s="1851"/>
      <c r="F345" s="1851"/>
      <c r="G345" s="1851"/>
      <c r="H345" s="1851"/>
      <c r="I345" s="1851"/>
      <c r="J345" s="1852"/>
      <c r="K345" s="277" t="s">
        <v>541</v>
      </c>
      <c r="L345" s="197"/>
      <c r="M345" s="197"/>
      <c r="N345" s="197"/>
      <c r="O345" s="197"/>
      <c r="P345" s="197"/>
      <c r="Q345" s="197"/>
      <c r="R345" s="197"/>
      <c r="S345" s="197"/>
      <c r="T345" s="197"/>
      <c r="U345" s="197"/>
      <c r="V345" s="197"/>
      <c r="W345" s="197"/>
      <c r="X345" s="197"/>
      <c r="Y345" s="197"/>
      <c r="Z345" s="197"/>
      <c r="AA345" s="197"/>
      <c r="AB345" s="197"/>
      <c r="AC345" s="197"/>
      <c r="AD345" s="197"/>
      <c r="AE345" s="197"/>
      <c r="AF345" s="197"/>
      <c r="AG345" s="197"/>
      <c r="AH345" s="197"/>
      <c r="AI345" s="197"/>
      <c r="AJ345" s="197"/>
      <c r="AK345" s="197"/>
      <c r="AL345" s="197"/>
      <c r="AM345" s="197"/>
      <c r="AN345" s="197"/>
      <c r="AO345" s="197"/>
      <c r="AP345" s="197"/>
      <c r="AQ345" s="197"/>
      <c r="AR345" s="197"/>
      <c r="AS345" s="197"/>
      <c r="AT345" s="197"/>
      <c r="AU345" s="197"/>
      <c r="AV345" s="197"/>
      <c r="AW345" s="197"/>
      <c r="AX345" s="198"/>
      <c r="AY345" s="89"/>
      <c r="AZ345" s="465"/>
      <c r="BA345" s="192">
        <f>BA344</f>
        <v>19</v>
      </c>
      <c r="BG345" s="563" t="str">
        <f t="shared" ca="1" si="51"/>
        <v/>
      </c>
      <c r="BH345" s="564" t="str">
        <f t="shared" ca="1" si="52"/>
        <v/>
      </c>
      <c r="BI345" s="564" t="str">
        <f t="shared" ca="1" si="53"/>
        <v/>
      </c>
      <c r="BJ345" s="564" t="str">
        <f t="shared" ca="1" si="54"/>
        <v/>
      </c>
      <c r="BK345" s="564" t="str">
        <f t="shared" ca="1" si="55"/>
        <v/>
      </c>
      <c r="BL345" s="565" t="str">
        <f t="shared" ca="1" si="56"/>
        <v/>
      </c>
      <c r="BR345" s="226"/>
      <c r="BS345" s="226"/>
      <c r="BT345" s="226"/>
      <c r="BU345" s="226"/>
      <c r="BV345" s="226"/>
      <c r="BW345" s="226"/>
      <c r="BX345" s="226"/>
      <c r="BY345" s="226"/>
      <c r="BZ345" s="226"/>
      <c r="CA345" s="226"/>
      <c r="CB345" s="226"/>
      <c r="CC345" s="211"/>
      <c r="CD345" s="211"/>
      <c r="CE345" s="211"/>
      <c r="CF345" s="211"/>
      <c r="CG345" s="211"/>
      <c r="CH345" s="211"/>
      <c r="CI345" s="211"/>
      <c r="CJ345" s="211"/>
      <c r="CK345" s="211"/>
      <c r="CL345" s="226"/>
      <c r="CM345" s="226"/>
      <c r="CN345" s="226"/>
      <c r="CO345" s="226"/>
      <c r="CP345" s="226"/>
      <c r="CQ345" s="226"/>
      <c r="CR345" s="226"/>
      <c r="CS345" s="211"/>
      <c r="CT345" s="211"/>
      <c r="CU345" s="211"/>
      <c r="CV345" s="226"/>
      <c r="CW345" s="226"/>
      <c r="CX345" s="226"/>
      <c r="CY345" s="226"/>
      <c r="CZ345" s="226"/>
      <c r="DA345" s="226"/>
      <c r="DB345" s="226"/>
      <c r="DC345" s="226"/>
      <c r="DD345" s="226"/>
      <c r="DE345" s="226"/>
    </row>
    <row r="346" spans="1:111" ht="15" customHeight="1">
      <c r="C346" s="1789" t="s">
        <v>105</v>
      </c>
      <c r="D346" s="1790"/>
      <c r="E346" s="1790"/>
      <c r="F346" s="1790"/>
      <c r="G346" s="1790"/>
      <c r="H346" s="1790"/>
      <c r="I346" s="1790"/>
      <c r="J346" s="1791"/>
      <c r="K346" s="483" t="s">
        <v>334</v>
      </c>
      <c r="L346" s="484"/>
      <c r="M346" s="226"/>
      <c r="N346" s="484"/>
      <c r="O346" s="484"/>
      <c r="P346" s="484"/>
      <c r="Q346" s="484"/>
      <c r="R346" s="484"/>
      <c r="S346" s="484"/>
      <c r="T346" s="484"/>
      <c r="U346" s="484"/>
      <c r="V346" s="484"/>
      <c r="W346" s="484"/>
      <c r="X346" s="484"/>
      <c r="Y346" s="484"/>
      <c r="Z346" s="484"/>
      <c r="AA346" s="484"/>
      <c r="AB346" s="484"/>
      <c r="AC346" s="484"/>
      <c r="AD346" s="484"/>
      <c r="AE346" s="484"/>
      <c r="AF346" s="484"/>
      <c r="AG346" s="484"/>
      <c r="AH346" s="484"/>
      <c r="AI346" s="484"/>
      <c r="AJ346" s="484"/>
      <c r="AK346" s="484"/>
      <c r="AL346" s="484"/>
      <c r="AM346" s="484"/>
      <c r="AN346" s="484"/>
      <c r="AO346" s="484"/>
      <c r="AP346" s="484"/>
      <c r="AQ346" s="484"/>
      <c r="AR346" s="484"/>
      <c r="AS346" s="484"/>
      <c r="AT346" s="484"/>
      <c r="AU346" s="484"/>
      <c r="AV346" s="484"/>
      <c r="AW346" s="484"/>
      <c r="AX346" s="73"/>
      <c r="AY346" s="89"/>
      <c r="AZ346" s="465"/>
      <c r="BA346" s="192">
        <f>BA345</f>
        <v>19</v>
      </c>
      <c r="BG346" s="563" t="str">
        <f t="shared" ca="1" si="51"/>
        <v/>
      </c>
      <c r="BH346" s="564" t="str">
        <f t="shared" ca="1" si="52"/>
        <v/>
      </c>
      <c r="BI346" s="564" t="str">
        <f t="shared" ca="1" si="53"/>
        <v/>
      </c>
      <c r="BJ346" s="564" t="str">
        <f t="shared" ca="1" si="54"/>
        <v/>
      </c>
      <c r="BK346" s="564" t="str">
        <f t="shared" ca="1" si="55"/>
        <v/>
      </c>
      <c r="BL346" s="565" t="str">
        <f t="shared" ca="1" si="56"/>
        <v/>
      </c>
      <c r="BR346" s="226"/>
      <c r="BS346" s="226"/>
      <c r="BT346" s="226"/>
      <c r="BU346" s="226"/>
      <c r="BV346" s="226"/>
      <c r="BW346" s="226"/>
      <c r="BX346" s="226"/>
      <c r="BY346" s="226"/>
      <c r="BZ346" s="226"/>
      <c r="CA346" s="226"/>
      <c r="CB346" s="211"/>
      <c r="CC346" s="226"/>
      <c r="CD346" s="226"/>
      <c r="CE346" s="226"/>
      <c r="CF346" s="226"/>
      <c r="CG346" s="226"/>
      <c r="CH346" s="226"/>
      <c r="CI346" s="226"/>
      <c r="CJ346" s="226"/>
      <c r="CK346" s="226"/>
      <c r="CL346" s="226"/>
      <c r="CM346" s="226"/>
      <c r="CN346" s="226"/>
      <c r="CO346" s="226"/>
      <c r="CP346" s="226"/>
      <c r="CQ346" s="226"/>
      <c r="CR346" s="226"/>
      <c r="CS346" s="226"/>
      <c r="CT346" s="226"/>
      <c r="CU346" s="226"/>
      <c r="CV346" s="226"/>
      <c r="CW346" s="226"/>
      <c r="CX346" s="226"/>
      <c r="CY346" s="226"/>
      <c r="CZ346" s="226"/>
      <c r="DA346" s="226"/>
      <c r="DB346" s="226"/>
      <c r="DC346" s="226"/>
      <c r="DD346" s="211"/>
      <c r="DE346" s="211"/>
    </row>
    <row r="347" spans="1:111" ht="15" customHeight="1">
      <c r="C347" s="1775" t="s">
        <v>106</v>
      </c>
      <c r="D347" s="1776"/>
      <c r="E347" s="1776"/>
      <c r="F347" s="1776"/>
      <c r="G347" s="1776"/>
      <c r="H347" s="1776"/>
      <c r="I347" s="1776"/>
      <c r="J347" s="1777"/>
      <c r="K347" s="209" t="s">
        <v>175</v>
      </c>
      <c r="L347" s="204"/>
      <c r="M347" s="204"/>
      <c r="N347" s="204"/>
      <c r="O347" s="204"/>
      <c r="P347" s="204"/>
      <c r="Q347" s="204"/>
      <c r="R347" s="204"/>
      <c r="S347" s="204"/>
      <c r="T347" s="204"/>
      <c r="U347" s="204"/>
      <c r="V347" s="204"/>
      <c r="W347" s="204"/>
      <c r="X347" s="204"/>
      <c r="Y347" s="204"/>
      <c r="Z347" s="204"/>
      <c r="AA347" s="204"/>
      <c r="AB347" s="204"/>
      <c r="AC347" s="204"/>
      <c r="AD347" s="204"/>
      <c r="AE347" s="204"/>
      <c r="AF347" s="204"/>
      <c r="AG347" s="204"/>
      <c r="AH347" s="204"/>
      <c r="AI347" s="204"/>
      <c r="AJ347" s="204"/>
      <c r="AK347" s="204"/>
      <c r="AL347" s="204"/>
      <c r="AM347" s="204"/>
      <c r="AN347" s="204"/>
      <c r="AO347" s="204"/>
      <c r="AP347" s="204"/>
      <c r="AQ347" s="204"/>
      <c r="AR347" s="204"/>
      <c r="AS347" s="204"/>
      <c r="AT347" s="204"/>
      <c r="AU347" s="204"/>
      <c r="AV347" s="204"/>
      <c r="AW347" s="204"/>
      <c r="AX347" s="205"/>
      <c r="AY347" s="89"/>
      <c r="AZ347" s="465"/>
      <c r="BA347" s="192">
        <f>BA346</f>
        <v>19</v>
      </c>
      <c r="BG347" s="563" t="str">
        <f t="shared" ca="1" si="51"/>
        <v/>
      </c>
      <c r="BH347" s="564" t="str">
        <f t="shared" ca="1" si="52"/>
        <v/>
      </c>
      <c r="BI347" s="564" t="str">
        <f t="shared" ca="1" si="53"/>
        <v/>
      </c>
      <c r="BJ347" s="564" t="str">
        <f t="shared" ca="1" si="54"/>
        <v/>
      </c>
      <c r="BK347" s="564" t="str">
        <f t="shared" ca="1" si="55"/>
        <v/>
      </c>
      <c r="BL347" s="565" t="str">
        <f t="shared" ca="1" si="56"/>
        <v/>
      </c>
      <c r="BR347" s="226"/>
      <c r="BS347" s="226"/>
      <c r="BT347" s="226"/>
      <c r="BU347" s="226"/>
      <c r="BV347" s="226"/>
      <c r="BW347" s="226"/>
      <c r="BX347" s="226"/>
      <c r="BY347" s="226"/>
      <c r="BZ347" s="226"/>
      <c r="CA347" s="226"/>
      <c r="CB347" s="226"/>
      <c r="CC347" s="226"/>
      <c r="CD347" s="226"/>
      <c r="CE347" s="226"/>
      <c r="CF347" s="226"/>
      <c r="CG347" s="226"/>
      <c r="CH347" s="226"/>
      <c r="CI347" s="226"/>
      <c r="CJ347" s="226"/>
      <c r="CK347" s="226"/>
      <c r="CL347" s="226"/>
      <c r="CM347" s="226"/>
      <c r="CN347" s="226"/>
      <c r="CO347" s="226"/>
      <c r="CP347" s="226"/>
      <c r="CQ347" s="226"/>
      <c r="CR347" s="226"/>
      <c r="CS347" s="226"/>
      <c r="CT347" s="226"/>
      <c r="CU347" s="226"/>
      <c r="CV347" s="226"/>
      <c r="CW347" s="226"/>
      <c r="CX347" s="226"/>
      <c r="CY347" s="226"/>
      <c r="CZ347" s="226"/>
      <c r="DA347" s="226"/>
      <c r="DB347" s="226"/>
      <c r="DC347" s="211"/>
      <c r="DD347" s="226"/>
      <c r="DE347" s="226"/>
    </row>
    <row r="348" spans="1:111" s="226" customFormat="1" ht="15" customHeight="1">
      <c r="A348" s="1768" t="str">
        <f>BA348&amp;"."</f>
        <v>20.</v>
      </c>
      <c r="B348" s="1769"/>
      <c r="C348" s="226" t="s">
        <v>542</v>
      </c>
      <c r="AY348" s="40"/>
      <c r="AZ348" s="465"/>
      <c r="BA348" s="193">
        <f>BA347+1</f>
        <v>20</v>
      </c>
      <c r="BB348" s="465"/>
      <c r="BC348" s="465"/>
      <c r="BD348" s="465"/>
      <c r="BG348" s="563" t="str">
        <f t="shared" ca="1" si="51"/>
        <v/>
      </c>
      <c r="BH348" s="564" t="str">
        <f t="shared" ca="1" si="52"/>
        <v/>
      </c>
      <c r="BI348" s="564" t="str">
        <f t="shared" ca="1" si="53"/>
        <v/>
      </c>
      <c r="BJ348" s="564" t="str">
        <f t="shared" ca="1" si="54"/>
        <v/>
      </c>
      <c r="BK348" s="564" t="str">
        <f t="shared" ca="1" si="55"/>
        <v/>
      </c>
      <c r="BL348" s="565" t="str">
        <f t="shared" ca="1" si="56"/>
        <v/>
      </c>
      <c r="BV348" s="211"/>
      <c r="CL348" s="465"/>
      <c r="CM348" s="465"/>
      <c r="CN348" s="465"/>
      <c r="CO348" s="465"/>
      <c r="CP348" s="465"/>
      <c r="CQ348" s="465"/>
      <c r="CR348" s="465"/>
      <c r="CV348" s="211"/>
      <c r="CW348" s="211"/>
      <c r="CX348" s="211"/>
      <c r="CY348" s="211"/>
      <c r="CZ348" s="211"/>
      <c r="DA348" s="211"/>
      <c r="DB348" s="211"/>
      <c r="DF348" s="87"/>
      <c r="DG348" s="87"/>
    </row>
    <row r="349" spans="1:111" s="226" customFormat="1" ht="15" customHeight="1">
      <c r="A349" s="1764" t="str">
        <f>BA349&amp;"."&amp;BB349</f>
        <v>20.1</v>
      </c>
      <c r="B349" s="1765"/>
      <c r="C349" s="1765"/>
      <c r="D349" s="226" t="s">
        <v>488</v>
      </c>
      <c r="AY349" s="40"/>
      <c r="AZ349" s="465"/>
      <c r="BA349" s="192">
        <f t="shared" ref="BA349:BB358" si="61">BA348</f>
        <v>20</v>
      </c>
      <c r="BB349" s="193">
        <f>BB348+1</f>
        <v>1</v>
      </c>
      <c r="BC349" s="465"/>
      <c r="BD349" s="465"/>
      <c r="BG349" s="563" t="str">
        <f t="shared" ca="1" si="51"/>
        <v/>
      </c>
      <c r="BH349" s="564" t="str">
        <f t="shared" ca="1" si="52"/>
        <v/>
      </c>
      <c r="BI349" s="564" t="str">
        <f t="shared" ca="1" si="53"/>
        <v/>
      </c>
      <c r="BJ349" s="564" t="str">
        <f t="shared" ca="1" si="54"/>
        <v/>
      </c>
      <c r="BK349" s="564" t="str">
        <f t="shared" ca="1" si="55"/>
        <v/>
      </c>
      <c r="BL349" s="565" t="str">
        <f t="shared" ca="1" si="56"/>
        <v/>
      </c>
      <c r="BR349" s="211"/>
      <c r="BS349" s="211"/>
      <c r="BT349" s="211"/>
      <c r="BU349" s="211"/>
      <c r="BX349" s="211"/>
      <c r="BY349" s="211"/>
      <c r="BZ349" s="211"/>
      <c r="CA349" s="211"/>
      <c r="CL349" s="465"/>
      <c r="CM349" s="465"/>
      <c r="CN349" s="465"/>
      <c r="CO349" s="465"/>
      <c r="CP349" s="465"/>
      <c r="CQ349" s="465"/>
      <c r="CR349" s="465"/>
    </row>
    <row r="350" spans="1:111" s="226" customFormat="1" ht="15" customHeight="1">
      <c r="A350" s="465"/>
      <c r="B350" s="465"/>
      <c r="C350" s="465"/>
      <c r="D350" s="445" t="s">
        <v>150</v>
      </c>
      <c r="E350" s="446"/>
      <c r="F350" s="446"/>
      <c r="G350" s="446"/>
      <c r="H350" s="446"/>
      <c r="I350" s="446"/>
      <c r="J350" s="446"/>
      <c r="K350" s="447"/>
      <c r="L350" s="237" t="s">
        <v>153</v>
      </c>
      <c r="M350" s="197"/>
      <c r="N350" s="197"/>
      <c r="O350" s="197"/>
      <c r="P350" s="197"/>
      <c r="Q350" s="197"/>
      <c r="R350" s="197"/>
      <c r="S350" s="197"/>
      <c r="T350" s="197"/>
      <c r="U350" s="197"/>
      <c r="V350" s="197"/>
      <c r="W350" s="197"/>
      <c r="X350" s="197"/>
      <c r="Y350" s="197"/>
      <c r="Z350" s="197"/>
      <c r="AA350" s="197"/>
      <c r="AB350" s="197"/>
      <c r="AC350" s="197"/>
      <c r="AD350" s="197"/>
      <c r="AE350" s="197"/>
      <c r="AF350" s="197"/>
      <c r="AG350" s="197"/>
      <c r="AH350" s="197"/>
      <c r="AI350" s="197"/>
      <c r="AJ350" s="197"/>
      <c r="AK350" s="197"/>
      <c r="AL350" s="197"/>
      <c r="AM350" s="197"/>
      <c r="AN350" s="197"/>
      <c r="AO350" s="197"/>
      <c r="AP350" s="197"/>
      <c r="AQ350" s="197"/>
      <c r="AR350" s="197"/>
      <c r="AS350" s="197"/>
      <c r="AT350" s="197"/>
      <c r="AU350" s="197"/>
      <c r="AV350" s="197"/>
      <c r="AW350" s="197"/>
      <c r="AX350" s="198"/>
      <c r="AY350" s="195"/>
      <c r="AZ350" s="465"/>
      <c r="BA350" s="192">
        <f t="shared" si="61"/>
        <v>20</v>
      </c>
      <c r="BB350" s="192">
        <f t="shared" si="61"/>
        <v>1</v>
      </c>
      <c r="BC350" s="465"/>
      <c r="BD350" s="465"/>
      <c r="BE350"/>
      <c r="BG350" s="563" t="str">
        <f t="shared" ca="1" si="51"/>
        <v/>
      </c>
      <c r="BH350" s="564" t="str">
        <f t="shared" ca="1" si="52"/>
        <v/>
      </c>
      <c r="BI350" s="564" t="str">
        <f t="shared" ca="1" si="53"/>
        <v/>
      </c>
      <c r="BJ350" s="564" t="str">
        <f t="shared" ca="1" si="54"/>
        <v/>
      </c>
      <c r="BK350" s="564" t="str">
        <f t="shared" ca="1" si="55"/>
        <v/>
      </c>
      <c r="BL350" s="565" t="str">
        <f t="shared" ca="1" si="56"/>
        <v/>
      </c>
    </row>
    <row r="351" spans="1:111" s="226" customFormat="1" ht="15" customHeight="1">
      <c r="A351" s="465"/>
      <c r="B351" s="465"/>
      <c r="C351" s="465"/>
      <c r="D351" s="448" t="s">
        <v>151</v>
      </c>
      <c r="E351" s="449"/>
      <c r="F351" s="449"/>
      <c r="G351" s="449"/>
      <c r="H351" s="449"/>
      <c r="I351" s="449"/>
      <c r="J351" s="449"/>
      <c r="K351" s="450"/>
      <c r="L351" s="485" t="str">
        <f>"画面起動時のログイン担当者取得処理に失敗したため、&lt;画面名&gt;画面を起動できませんでした。"</f>
        <v>画面起動時のログイン担当者取得処理に失敗したため、&lt;画面名&gt;画面を起動できませんでした。</v>
      </c>
      <c r="M351" s="467"/>
      <c r="N351" s="467"/>
      <c r="O351" s="467"/>
      <c r="P351" s="467"/>
      <c r="Q351" s="467"/>
      <c r="R351" s="467"/>
      <c r="S351" s="467"/>
      <c r="T351" s="467"/>
      <c r="U351" s="467"/>
      <c r="V351" s="467"/>
      <c r="W351" s="467"/>
      <c r="X351" s="467"/>
      <c r="Y351" s="467"/>
      <c r="Z351" s="467"/>
      <c r="AA351" s="467"/>
      <c r="AB351" s="467"/>
      <c r="AC351" s="467"/>
      <c r="AD351" s="467"/>
      <c r="AE351" s="467"/>
      <c r="AF351" s="467"/>
      <c r="AG351" s="467"/>
      <c r="AH351" s="467"/>
      <c r="AI351" s="467"/>
      <c r="AJ351" s="467"/>
      <c r="AK351" s="467"/>
      <c r="AL351" s="467"/>
      <c r="AM351" s="467"/>
      <c r="AN351" s="467"/>
      <c r="AO351" s="467"/>
      <c r="AP351" s="467"/>
      <c r="AQ351" s="467"/>
      <c r="AR351" s="467"/>
      <c r="AS351" s="467"/>
      <c r="AT351" s="467"/>
      <c r="AU351" s="467"/>
      <c r="AV351" s="467"/>
      <c r="AW351" s="467"/>
      <c r="AX351" s="468"/>
      <c r="AY351" s="195"/>
      <c r="AZ351" s="465"/>
      <c r="BA351" s="192">
        <f t="shared" si="61"/>
        <v>20</v>
      </c>
      <c r="BB351" s="192">
        <f t="shared" si="61"/>
        <v>1</v>
      </c>
      <c r="BC351" s="465"/>
      <c r="BD351" s="465"/>
      <c r="BG351" s="563" t="str">
        <f t="shared" ca="1" si="51"/>
        <v/>
      </c>
      <c r="BH351" s="564" t="str">
        <f t="shared" ca="1" si="52"/>
        <v/>
      </c>
      <c r="BI351" s="564" t="str">
        <f t="shared" ca="1" si="53"/>
        <v/>
      </c>
      <c r="BJ351" s="564" t="str">
        <f t="shared" ca="1" si="54"/>
        <v/>
      </c>
      <c r="BK351" s="564" t="str">
        <f t="shared" ca="1" si="55"/>
        <v/>
      </c>
      <c r="BL351" s="565" t="str">
        <f t="shared" ca="1" si="56"/>
        <v/>
      </c>
      <c r="CC351" s="465"/>
      <c r="CD351" s="465"/>
      <c r="CE351" s="465"/>
      <c r="CF351" s="465"/>
      <c r="CG351" s="465"/>
      <c r="CH351" s="465"/>
      <c r="CI351" s="465"/>
      <c r="CJ351" s="465"/>
      <c r="CK351" s="465"/>
      <c r="CL351" s="465"/>
      <c r="CM351" s="465"/>
      <c r="CN351" s="465"/>
      <c r="CO351" s="465"/>
      <c r="CP351" s="465"/>
      <c r="CQ351" s="465"/>
      <c r="CR351" s="465"/>
      <c r="CS351" s="465"/>
      <c r="CT351" s="465"/>
      <c r="CU351" s="465"/>
    </row>
    <row r="352" spans="1:111" s="226" customFormat="1" ht="15" customHeight="1">
      <c r="A352" s="465"/>
      <c r="B352" s="465"/>
      <c r="C352" s="465"/>
      <c r="D352" s="451"/>
      <c r="E352" s="452"/>
      <c r="F352" s="452"/>
      <c r="G352" s="452"/>
      <c r="H352" s="452"/>
      <c r="I352" s="452"/>
      <c r="J352" s="452"/>
      <c r="K352" s="453"/>
      <c r="L352" s="486" t="s">
        <v>311</v>
      </c>
      <c r="M352" s="202"/>
      <c r="N352" s="202"/>
      <c r="O352" s="202"/>
      <c r="P352" s="202"/>
      <c r="Q352" s="202"/>
      <c r="R352" s="202"/>
      <c r="S352" s="202"/>
      <c r="T352" s="202"/>
      <c r="U352" s="202"/>
      <c r="V352" s="202"/>
      <c r="W352" s="202"/>
      <c r="X352" s="202"/>
      <c r="Y352" s="202"/>
      <c r="Z352" s="202"/>
      <c r="AA352" s="202"/>
      <c r="AB352" s="202"/>
      <c r="AC352" s="202"/>
      <c r="AD352" s="202"/>
      <c r="AE352" s="202"/>
      <c r="AF352" s="202"/>
      <c r="AG352" s="202"/>
      <c r="AH352" s="202"/>
      <c r="AI352" s="202"/>
      <c r="AJ352" s="202"/>
      <c r="AK352" s="202"/>
      <c r="AL352" s="202"/>
      <c r="AM352" s="202"/>
      <c r="AN352" s="202"/>
      <c r="AO352" s="202"/>
      <c r="AP352" s="202"/>
      <c r="AQ352" s="202"/>
      <c r="AR352" s="202"/>
      <c r="AS352" s="202"/>
      <c r="AT352" s="202"/>
      <c r="AU352" s="202"/>
      <c r="AV352" s="202"/>
      <c r="AW352" s="202"/>
      <c r="AX352" s="203"/>
      <c r="AY352" s="195"/>
      <c r="AZ352" s="465"/>
      <c r="BA352" s="192">
        <f t="shared" si="61"/>
        <v>20</v>
      </c>
      <c r="BB352" s="192">
        <f t="shared" si="61"/>
        <v>1</v>
      </c>
      <c r="BC352" s="465"/>
      <c r="BD352" s="465"/>
      <c r="BG352" s="563" t="str">
        <f t="shared" ca="1" si="51"/>
        <v/>
      </c>
      <c r="BH352" s="564" t="str">
        <f t="shared" ca="1" si="52"/>
        <v/>
      </c>
      <c r="BI352" s="564" t="str">
        <f t="shared" ca="1" si="53"/>
        <v/>
      </c>
      <c r="BJ352" s="564" t="str">
        <f t="shared" ca="1" si="54"/>
        <v/>
      </c>
      <c r="BK352" s="564" t="str">
        <f t="shared" ca="1" si="55"/>
        <v/>
      </c>
      <c r="BL352" s="565" t="str">
        <f t="shared" ca="1" si="56"/>
        <v/>
      </c>
      <c r="CB352" s="465"/>
      <c r="CC352" s="465"/>
      <c r="CD352" s="465"/>
      <c r="CE352" s="465"/>
      <c r="CF352" s="465"/>
      <c r="CG352" s="465"/>
      <c r="CH352" s="465"/>
      <c r="CI352" s="465"/>
      <c r="CJ352" s="465"/>
      <c r="CK352" s="465"/>
      <c r="CL352" s="465"/>
      <c r="CM352" s="465"/>
      <c r="CN352" s="465"/>
      <c r="CO352" s="465"/>
      <c r="CP352" s="465"/>
      <c r="CQ352" s="465"/>
      <c r="CR352" s="465"/>
      <c r="CS352" s="465"/>
      <c r="CT352" s="465"/>
      <c r="CU352" s="465"/>
      <c r="DD352" s="465"/>
      <c r="DE352" s="465"/>
    </row>
    <row r="353" spans="1:111" s="211" customFormat="1" ht="15" customHeight="1">
      <c r="A353" s="465"/>
      <c r="B353" s="465"/>
      <c r="C353" s="465"/>
      <c r="D353" s="460" t="s">
        <v>152</v>
      </c>
      <c r="E353" s="461"/>
      <c r="F353" s="461"/>
      <c r="G353" s="461"/>
      <c r="H353" s="461"/>
      <c r="I353" s="461"/>
      <c r="J353" s="461"/>
      <c r="K353" s="462"/>
      <c r="L353" s="238" t="s">
        <v>507</v>
      </c>
      <c r="M353" s="204"/>
      <c r="N353" s="204"/>
      <c r="O353" s="204"/>
      <c r="P353" s="204"/>
      <c r="Q353" s="204"/>
      <c r="R353" s="204"/>
      <c r="S353" s="204"/>
      <c r="T353" s="204"/>
      <c r="U353" s="204"/>
      <c r="V353" s="204"/>
      <c r="W353" s="204"/>
      <c r="X353" s="204"/>
      <c r="Y353" s="204"/>
      <c r="Z353" s="204"/>
      <c r="AA353" s="204"/>
      <c r="AB353" s="204"/>
      <c r="AC353" s="204"/>
      <c r="AD353" s="204"/>
      <c r="AE353" s="204"/>
      <c r="AF353" s="204"/>
      <c r="AG353" s="204"/>
      <c r="AH353" s="204"/>
      <c r="AI353" s="204"/>
      <c r="AJ353" s="204"/>
      <c r="AK353" s="204"/>
      <c r="AL353" s="204"/>
      <c r="AM353" s="204"/>
      <c r="AN353" s="204"/>
      <c r="AO353" s="204"/>
      <c r="AP353" s="204"/>
      <c r="AQ353" s="204"/>
      <c r="AR353" s="204"/>
      <c r="AS353" s="204"/>
      <c r="AT353" s="204"/>
      <c r="AU353" s="204"/>
      <c r="AV353" s="204"/>
      <c r="AW353" s="204"/>
      <c r="AX353" s="205"/>
      <c r="AY353" s="195"/>
      <c r="AZ353" s="465"/>
      <c r="BA353" s="192">
        <f t="shared" si="61"/>
        <v>20</v>
      </c>
      <c r="BB353" s="192">
        <f t="shared" si="61"/>
        <v>1</v>
      </c>
      <c r="BC353" s="465"/>
      <c r="BD353" s="465"/>
      <c r="BE353" s="226"/>
      <c r="BF353" s="226"/>
      <c r="BG353" s="563" t="str">
        <f t="shared" ca="1" si="51"/>
        <v/>
      </c>
      <c r="BH353" s="564" t="str">
        <f t="shared" ca="1" si="52"/>
        <v/>
      </c>
      <c r="BI353" s="564" t="str">
        <f t="shared" ca="1" si="53"/>
        <v/>
      </c>
      <c r="BJ353" s="564" t="str">
        <f t="shared" ca="1" si="54"/>
        <v/>
      </c>
      <c r="BK353" s="564" t="str">
        <f t="shared" ca="1" si="55"/>
        <v/>
      </c>
      <c r="BL353" s="565" t="str">
        <f t="shared" ca="1" si="56"/>
        <v/>
      </c>
      <c r="BR353" s="226"/>
      <c r="BS353" s="226"/>
      <c r="BT353" s="226"/>
      <c r="BU353" s="226"/>
      <c r="BV353" s="226"/>
      <c r="BW353" s="226"/>
      <c r="BX353" s="226"/>
      <c r="BY353" s="226"/>
      <c r="BZ353" s="226"/>
      <c r="CA353" s="226"/>
      <c r="CB353" s="465"/>
      <c r="CC353" s="226"/>
      <c r="CD353" s="226"/>
      <c r="CE353" s="226"/>
      <c r="CF353" s="226"/>
      <c r="CG353" s="226"/>
      <c r="CH353" s="226"/>
      <c r="CI353" s="226"/>
      <c r="CJ353" s="226"/>
      <c r="CK353" s="226"/>
      <c r="CL353" s="465"/>
      <c r="CM353" s="465"/>
      <c r="CN353" s="465"/>
      <c r="CO353" s="465"/>
      <c r="CP353" s="465"/>
      <c r="CQ353" s="465"/>
      <c r="CR353" s="465"/>
      <c r="CS353" s="226"/>
      <c r="CT353" s="226"/>
      <c r="CU353" s="226"/>
      <c r="CV353" s="226"/>
      <c r="CW353" s="226"/>
      <c r="CX353" s="226"/>
      <c r="CY353" s="226"/>
      <c r="CZ353" s="226"/>
      <c r="DA353" s="226"/>
      <c r="DB353" s="226"/>
      <c r="DC353" s="465"/>
      <c r="DD353" s="465"/>
      <c r="DE353" s="465"/>
      <c r="DF353" s="226"/>
      <c r="DG353" s="226"/>
    </row>
    <row r="354" spans="1:111" s="226" customFormat="1" ht="15" customHeight="1">
      <c r="A354" s="1764" t="str">
        <f>BA354&amp;"."&amp;BB354</f>
        <v>20.2</v>
      </c>
      <c r="B354" s="1765"/>
      <c r="C354" s="1765"/>
      <c r="D354" s="226" t="str">
        <f>"以下条件にて"&amp;$BE$9&amp;"を実施する。"</f>
        <v>以下条件にてを実施する。</v>
      </c>
      <c r="AY354" s="40"/>
      <c r="AZ354" s="465"/>
      <c r="BA354" s="192">
        <f t="shared" si="61"/>
        <v>20</v>
      </c>
      <c r="BB354" s="193">
        <f>BB353+1</f>
        <v>2</v>
      </c>
      <c r="BC354" s="465"/>
      <c r="BD354" s="465"/>
      <c r="BG354" s="563" t="str">
        <f t="shared" ca="1" si="51"/>
        <v/>
      </c>
      <c r="BH354" s="564" t="str">
        <f t="shared" ca="1" si="52"/>
        <v/>
      </c>
      <c r="BI354" s="564" t="str">
        <f t="shared" ca="1" si="53"/>
        <v/>
      </c>
      <c r="BJ354" s="564" t="str">
        <f t="shared" ca="1" si="54"/>
        <v/>
      </c>
      <c r="BK354" s="564" t="str">
        <f t="shared" ca="1" si="55"/>
        <v/>
      </c>
      <c r="BL354" s="565" t="str">
        <f t="shared" ca="1" si="56"/>
        <v/>
      </c>
      <c r="CC354" s="465"/>
      <c r="CD354" s="465"/>
      <c r="CE354" s="465"/>
      <c r="CF354" s="465"/>
      <c r="CG354" s="465"/>
      <c r="CH354" s="465"/>
      <c r="CI354" s="465"/>
      <c r="CJ354" s="465"/>
      <c r="CK354" s="465"/>
      <c r="CL354" s="465"/>
      <c r="CM354" s="465"/>
      <c r="CN354" s="465"/>
      <c r="CO354" s="465"/>
      <c r="CP354" s="465"/>
      <c r="CQ354" s="465"/>
      <c r="CR354" s="465"/>
      <c r="CS354" s="465"/>
      <c r="CT354" s="465"/>
      <c r="CU354" s="465"/>
      <c r="CV354" s="465"/>
      <c r="CW354" s="465"/>
      <c r="CX354" s="465"/>
      <c r="CY354" s="465"/>
      <c r="CZ354" s="465"/>
      <c r="DA354" s="465"/>
      <c r="DB354" s="465"/>
      <c r="DC354" s="465"/>
      <c r="DF354" s="211"/>
      <c r="DG354" s="211"/>
    </row>
    <row r="355" spans="1:111" s="226" customFormat="1" ht="15" customHeight="1">
      <c r="A355" s="218"/>
      <c r="D355" s="487" t="s">
        <v>103</v>
      </c>
      <c r="E355" s="488"/>
      <c r="F355" s="488"/>
      <c r="G355" s="488"/>
      <c r="H355" s="488"/>
      <c r="I355" s="488"/>
      <c r="J355" s="488"/>
      <c r="K355" s="489"/>
      <c r="L355" s="133" t="s">
        <v>107</v>
      </c>
      <c r="M355" s="482"/>
      <c r="N355" s="197" t="str">
        <f>"("&amp;VLOOKUP(L355,[1]processing_log!$B$37:$Y$62,4,FALSE)&amp;" - "&amp;VLOOKUP(L355,[1]processing_log!$B$37:$Y$62,21,FALSE)&amp;VLOOKUP(L355,[1]processing_log!$B$37:$Y$62,24,FALSE)&amp;")"</f>
        <v>(プログラム起動 - 異常終了)</v>
      </c>
      <c r="O355" s="482"/>
      <c r="P355" s="482"/>
      <c r="Q355" s="482"/>
      <c r="R355" s="482"/>
      <c r="S355" s="482"/>
      <c r="T355" s="482"/>
      <c r="U355" s="482"/>
      <c r="V355" s="482"/>
      <c r="W355" s="482"/>
      <c r="X355" s="482"/>
      <c r="Y355" s="482"/>
      <c r="Z355" s="482"/>
      <c r="AA355" s="482"/>
      <c r="AB355" s="482"/>
      <c r="AC355" s="482"/>
      <c r="AD355" s="482"/>
      <c r="AE355" s="482"/>
      <c r="AF355" s="482"/>
      <c r="AG355" s="482"/>
      <c r="AH355" s="482"/>
      <c r="AI355" s="482"/>
      <c r="AJ355" s="482"/>
      <c r="AK355" s="482"/>
      <c r="AL355" s="482"/>
      <c r="AM355" s="482"/>
      <c r="AN355" s="482"/>
      <c r="AO355" s="482"/>
      <c r="AP355" s="482"/>
      <c r="AQ355" s="482"/>
      <c r="AR355" s="482"/>
      <c r="AS355" s="482"/>
      <c r="AT355" s="482"/>
      <c r="AU355" s="482"/>
      <c r="AV355" s="482"/>
      <c r="AW355" s="482"/>
      <c r="AX355" s="72"/>
      <c r="AY355" s="40"/>
      <c r="AZ355" s="465"/>
      <c r="BA355" s="192">
        <f t="shared" si="61"/>
        <v>20</v>
      </c>
      <c r="BB355" s="192">
        <f t="shared" si="61"/>
        <v>2</v>
      </c>
      <c r="BC355" s="465"/>
      <c r="BD355" s="465"/>
      <c r="BG355" s="563" t="str">
        <f t="shared" ca="1" si="51"/>
        <v/>
      </c>
      <c r="BH355" s="564" t="str">
        <f t="shared" ca="1" si="52"/>
        <v/>
      </c>
      <c r="BI355" s="564" t="str">
        <f t="shared" ca="1" si="53"/>
        <v/>
      </c>
      <c r="BJ355" s="564" t="str">
        <f t="shared" ca="1" si="54"/>
        <v/>
      </c>
      <c r="BK355" s="564" t="str">
        <f t="shared" ca="1" si="55"/>
        <v/>
      </c>
      <c r="BL355" s="565" t="str">
        <f t="shared" ca="1" si="56"/>
        <v/>
      </c>
      <c r="BR355" s="465"/>
      <c r="BS355" s="465"/>
      <c r="BT355" s="465"/>
      <c r="BU355" s="465"/>
      <c r="BV355" s="465"/>
      <c r="BW355" s="465"/>
      <c r="BX355" s="465"/>
      <c r="BY355" s="465"/>
      <c r="BZ355" s="465"/>
      <c r="CA355" s="465"/>
      <c r="CB355" s="465"/>
      <c r="CC355" s="465"/>
      <c r="CD355" s="465"/>
      <c r="CE355" s="465"/>
      <c r="CF355" s="465"/>
      <c r="CG355" s="465"/>
      <c r="CH355" s="465"/>
      <c r="CI355" s="465"/>
      <c r="CJ355" s="465"/>
      <c r="CK355" s="465"/>
      <c r="CL355" s="465"/>
      <c r="CM355" s="465"/>
      <c r="CN355" s="465"/>
      <c r="CO355" s="465"/>
      <c r="CP355" s="465"/>
      <c r="CQ355" s="465"/>
      <c r="CR355" s="465"/>
      <c r="CS355" s="465"/>
      <c r="CT355" s="465"/>
      <c r="CU355" s="465"/>
      <c r="CV355" s="465"/>
      <c r="CW355" s="465"/>
      <c r="CX355" s="465"/>
      <c r="CY355" s="465"/>
      <c r="CZ355" s="465"/>
      <c r="DA355" s="465"/>
      <c r="DB355" s="465"/>
      <c r="DD355" s="465"/>
      <c r="DE355" s="465"/>
    </row>
    <row r="356" spans="1:111" s="226" customFormat="1" ht="15" customHeight="1">
      <c r="A356" s="218"/>
      <c r="D356" s="490" t="s">
        <v>104</v>
      </c>
      <c r="E356" s="491"/>
      <c r="F356" s="491"/>
      <c r="G356" s="491"/>
      <c r="H356" s="491"/>
      <c r="I356" s="491"/>
      <c r="J356" s="491"/>
      <c r="K356" s="492"/>
      <c r="L356" s="134" t="s">
        <v>267</v>
      </c>
      <c r="M356" s="484"/>
      <c r="N356" s="484"/>
      <c r="O356" s="484"/>
      <c r="P356" s="484"/>
      <c r="Q356" s="484"/>
      <c r="R356" s="484"/>
      <c r="S356" s="484"/>
      <c r="T356" s="484"/>
      <c r="U356" s="484"/>
      <c r="V356" s="484"/>
      <c r="W356" s="484"/>
      <c r="X356" s="484"/>
      <c r="Y356" s="484"/>
      <c r="Z356" s="484"/>
      <c r="AA356" s="484"/>
      <c r="AB356" s="484"/>
      <c r="AC356" s="484"/>
      <c r="AD356" s="484"/>
      <c r="AE356" s="484"/>
      <c r="AF356" s="484"/>
      <c r="AG356" s="484"/>
      <c r="AH356" s="484"/>
      <c r="AI356" s="484"/>
      <c r="AJ356" s="484"/>
      <c r="AK356" s="484"/>
      <c r="AL356" s="484"/>
      <c r="AM356" s="484"/>
      <c r="AN356" s="484"/>
      <c r="AO356" s="484"/>
      <c r="AP356" s="484"/>
      <c r="AQ356" s="484"/>
      <c r="AR356" s="484"/>
      <c r="AS356" s="484"/>
      <c r="AT356" s="484"/>
      <c r="AU356" s="484"/>
      <c r="AV356" s="484"/>
      <c r="AW356" s="484"/>
      <c r="AX356" s="73"/>
      <c r="AY356" s="40"/>
      <c r="AZ356" s="465"/>
      <c r="BA356" s="192">
        <f t="shared" si="61"/>
        <v>20</v>
      </c>
      <c r="BB356" s="192">
        <f t="shared" si="61"/>
        <v>2</v>
      </c>
      <c r="BC356" s="465"/>
      <c r="BD356" s="465"/>
      <c r="BG356" s="563" t="str">
        <f t="shared" ca="1" si="51"/>
        <v/>
      </c>
      <c r="BH356" s="564" t="str">
        <f t="shared" ca="1" si="52"/>
        <v/>
      </c>
      <c r="BI356" s="564" t="str">
        <f t="shared" ca="1" si="53"/>
        <v/>
      </c>
      <c r="BJ356" s="564" t="str">
        <f t="shared" ca="1" si="54"/>
        <v/>
      </c>
      <c r="BK356" s="564" t="str">
        <f t="shared" ca="1" si="55"/>
        <v/>
      </c>
      <c r="BL356" s="565" t="str">
        <f t="shared" ca="1" si="56"/>
        <v/>
      </c>
      <c r="BR356" s="465"/>
      <c r="BS356" s="465"/>
      <c r="BT356" s="465"/>
      <c r="BU356" s="465"/>
      <c r="BV356" s="465"/>
      <c r="BW356" s="465"/>
      <c r="BX356" s="465"/>
      <c r="BY356" s="465"/>
      <c r="BZ356" s="465"/>
      <c r="CA356" s="465"/>
      <c r="CB356" s="465"/>
      <c r="CC356" s="465"/>
      <c r="CD356" s="465"/>
      <c r="CE356" s="465"/>
      <c r="CF356" s="465"/>
      <c r="CG356" s="465"/>
      <c r="CH356" s="465"/>
      <c r="CI356" s="465"/>
      <c r="CJ356" s="465"/>
      <c r="CK356" s="465"/>
      <c r="CS356" s="465"/>
      <c r="CT356" s="465"/>
      <c r="CU356" s="465"/>
      <c r="DC356" s="465"/>
      <c r="DD356" s="465"/>
      <c r="DE356" s="465"/>
    </row>
    <row r="357" spans="1:111" s="226" customFormat="1" ht="15" customHeight="1">
      <c r="A357" s="218"/>
      <c r="D357" s="490" t="s">
        <v>105</v>
      </c>
      <c r="E357" s="491"/>
      <c r="F357" s="491"/>
      <c r="G357" s="491"/>
      <c r="H357" s="491"/>
      <c r="I357" s="491"/>
      <c r="J357" s="491"/>
      <c r="K357" s="492"/>
      <c r="L357" s="483" t="s">
        <v>334</v>
      </c>
      <c r="M357" s="484"/>
      <c r="N357" s="484"/>
      <c r="O357" s="484"/>
      <c r="P357" s="484"/>
      <c r="Q357" s="484"/>
      <c r="R357" s="484"/>
      <c r="S357" s="484"/>
      <c r="T357" s="484"/>
      <c r="U357" s="484"/>
      <c r="V357" s="484"/>
      <c r="W357" s="484"/>
      <c r="X357" s="484"/>
      <c r="Y357" s="484"/>
      <c r="Z357" s="484"/>
      <c r="AA357" s="484"/>
      <c r="AB357" s="484"/>
      <c r="AC357" s="484"/>
      <c r="AD357" s="484"/>
      <c r="AE357" s="484"/>
      <c r="AF357" s="484"/>
      <c r="AG357" s="484"/>
      <c r="AH357" s="484"/>
      <c r="AI357" s="484"/>
      <c r="AJ357" s="484"/>
      <c r="AK357" s="484"/>
      <c r="AL357" s="484"/>
      <c r="AM357" s="484"/>
      <c r="AN357" s="484"/>
      <c r="AO357" s="484"/>
      <c r="AP357" s="484"/>
      <c r="AQ357" s="484"/>
      <c r="AR357" s="484"/>
      <c r="AS357" s="484"/>
      <c r="AT357" s="484"/>
      <c r="AU357" s="484"/>
      <c r="AV357" s="484"/>
      <c r="AW357" s="484"/>
      <c r="AX357" s="73"/>
      <c r="AY357" s="40"/>
      <c r="AZ357" s="465"/>
      <c r="BA357" s="192">
        <f t="shared" si="61"/>
        <v>20</v>
      </c>
      <c r="BB357" s="192">
        <f t="shared" si="61"/>
        <v>2</v>
      </c>
      <c r="BC357" s="465"/>
      <c r="BD357" s="465"/>
      <c r="BG357" s="563" t="str">
        <f t="shared" ca="1" si="51"/>
        <v/>
      </c>
      <c r="BH357" s="564" t="str">
        <f t="shared" ca="1" si="52"/>
        <v/>
      </c>
      <c r="BI357" s="564" t="str">
        <f t="shared" ca="1" si="53"/>
        <v/>
      </c>
      <c r="BJ357" s="564" t="str">
        <f t="shared" ca="1" si="54"/>
        <v/>
      </c>
      <c r="BK357" s="564" t="str">
        <f t="shared" ca="1" si="55"/>
        <v/>
      </c>
      <c r="BL357" s="565" t="str">
        <f t="shared" ca="1" si="56"/>
        <v/>
      </c>
      <c r="CB357" s="465"/>
      <c r="CC357" s="465"/>
      <c r="CD357" s="465"/>
      <c r="CE357" s="465"/>
      <c r="CF357" s="465"/>
      <c r="CG357" s="465"/>
      <c r="CH357" s="465"/>
      <c r="CI357" s="465"/>
      <c r="CJ357" s="465"/>
      <c r="CK357" s="465"/>
      <c r="CL357" s="465"/>
      <c r="CM357" s="465"/>
      <c r="CN357" s="465"/>
      <c r="CO357" s="465"/>
      <c r="CP357" s="465"/>
      <c r="CQ357" s="465"/>
      <c r="CR357" s="465"/>
      <c r="CS357" s="465"/>
      <c r="CT357" s="465"/>
      <c r="CU357" s="465"/>
      <c r="CV357" s="465"/>
      <c r="CW357" s="465"/>
      <c r="CX357" s="465"/>
      <c r="CY357" s="465"/>
      <c r="CZ357" s="465"/>
      <c r="DA357" s="465"/>
      <c r="DB357" s="465"/>
      <c r="DC357" s="465"/>
      <c r="DD357" s="465"/>
      <c r="DE357" s="465"/>
    </row>
    <row r="358" spans="1:111" s="226" customFormat="1" ht="15" customHeight="1">
      <c r="A358" s="218"/>
      <c r="D358" s="493" t="s">
        <v>106</v>
      </c>
      <c r="E358" s="494"/>
      <c r="F358" s="494"/>
      <c r="G358" s="494"/>
      <c r="H358" s="494"/>
      <c r="I358" s="494"/>
      <c r="J358" s="494"/>
      <c r="K358" s="495"/>
      <c r="L358" s="159" t="s">
        <v>176</v>
      </c>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74"/>
      <c r="AY358" s="40"/>
      <c r="AZ358" s="465"/>
      <c r="BA358" s="192">
        <f t="shared" si="61"/>
        <v>20</v>
      </c>
      <c r="BB358" s="192">
        <f t="shared" si="61"/>
        <v>2</v>
      </c>
      <c r="BC358" s="465"/>
      <c r="BD358" s="465"/>
      <c r="BG358" s="563" t="str">
        <f t="shared" ca="1" si="51"/>
        <v/>
      </c>
      <c r="BH358" s="564" t="str">
        <f t="shared" ca="1" si="52"/>
        <v/>
      </c>
      <c r="BI358" s="564" t="str">
        <f t="shared" ca="1" si="53"/>
        <v/>
      </c>
      <c r="BJ358" s="564" t="str">
        <f t="shared" ca="1" si="54"/>
        <v/>
      </c>
      <c r="BK358" s="564" t="str">
        <f t="shared" ca="1" si="55"/>
        <v/>
      </c>
      <c r="BL358" s="565" t="str">
        <f t="shared" ca="1" si="56"/>
        <v/>
      </c>
      <c r="BR358" s="465"/>
      <c r="BS358" s="465"/>
      <c r="BT358" s="465"/>
      <c r="BU358" s="465"/>
      <c r="BV358" s="465"/>
      <c r="BW358" s="465"/>
      <c r="BX358" s="465"/>
      <c r="BY358" s="465"/>
      <c r="BZ358" s="465"/>
      <c r="CA358" s="465"/>
      <c r="CB358" s="465"/>
      <c r="CC358" s="465"/>
      <c r="CD358" s="465"/>
      <c r="CE358" s="465"/>
      <c r="CF358" s="465"/>
      <c r="CG358" s="465"/>
      <c r="CH358" s="465"/>
      <c r="CI358" s="465"/>
      <c r="CJ358" s="465"/>
      <c r="CK358" s="465"/>
      <c r="CL358" s="465"/>
      <c r="CM358" s="465"/>
      <c r="CN358" s="465"/>
      <c r="CO358" s="465"/>
      <c r="CP358" s="465"/>
      <c r="CQ358" s="465"/>
      <c r="CR358" s="465"/>
      <c r="CS358" s="465"/>
      <c r="CT358" s="465"/>
      <c r="CU358" s="465"/>
      <c r="CV358" s="465"/>
      <c r="CW358" s="465"/>
      <c r="CX358" s="465"/>
      <c r="CY358" s="465"/>
      <c r="CZ358" s="465"/>
      <c r="DA358" s="465"/>
      <c r="DB358" s="465"/>
      <c r="DC358" s="465"/>
      <c r="DD358" s="465"/>
      <c r="DE358" s="465"/>
    </row>
    <row r="359" spans="1:111" s="465" customFormat="1" ht="15" customHeight="1">
      <c r="A359" s="1768" t="str">
        <f>BA359&amp;"."</f>
        <v>21.</v>
      </c>
      <c r="B359" s="1769"/>
      <c r="C359" s="473" t="s">
        <v>647</v>
      </c>
      <c r="D359" s="236"/>
      <c r="E359" s="236"/>
      <c r="F359" s="236"/>
      <c r="G359" s="236"/>
      <c r="H359" s="300"/>
      <c r="I359" s="236"/>
      <c r="J359" s="473"/>
      <c r="K359" s="473"/>
      <c r="L359" s="473"/>
      <c r="M359" s="473"/>
      <c r="N359" s="473"/>
      <c r="O359" s="473"/>
      <c r="P359" s="473"/>
      <c r="Q359" s="473"/>
      <c r="R359" s="473"/>
      <c r="S359" s="473"/>
      <c r="T359" s="473"/>
      <c r="U359" s="473"/>
      <c r="V359" s="473"/>
      <c r="W359" s="473"/>
      <c r="X359" s="473"/>
      <c r="Y359" s="473"/>
      <c r="Z359" s="473"/>
      <c r="AA359" s="473"/>
      <c r="AB359" s="473"/>
      <c r="AC359" s="473"/>
      <c r="AD359" s="473"/>
      <c r="AE359" s="473"/>
      <c r="AF359" s="473"/>
      <c r="AG359" s="473"/>
      <c r="AH359" s="473"/>
      <c r="AI359" s="473"/>
      <c r="AJ359" s="473"/>
      <c r="AK359" s="473"/>
      <c r="AL359" s="473"/>
      <c r="AM359" s="473"/>
      <c r="AN359" s="473"/>
      <c r="AO359" s="473"/>
      <c r="AP359" s="473"/>
      <c r="AQ359" s="473"/>
      <c r="AR359" s="473"/>
      <c r="AS359" s="473"/>
      <c r="AT359" s="473"/>
      <c r="AU359" s="473"/>
      <c r="AV359" s="473"/>
      <c r="AW359" s="473"/>
      <c r="AX359" s="473"/>
      <c r="AY359" s="156"/>
      <c r="BA359" s="193">
        <f>BA358+1</f>
        <v>21</v>
      </c>
      <c r="BB359" s="192"/>
      <c r="BC359" s="192"/>
      <c r="BG359" s="563" t="str">
        <f t="shared" ca="1" si="51"/>
        <v/>
      </c>
      <c r="BH359" s="564" t="str">
        <f t="shared" ca="1" si="52"/>
        <v/>
      </c>
      <c r="BI359" s="564" t="str">
        <f t="shared" ca="1" si="53"/>
        <v/>
      </c>
      <c r="BJ359" s="564" t="str">
        <f t="shared" ca="1" si="54"/>
        <v/>
      </c>
      <c r="BK359" s="564" t="str">
        <f t="shared" ca="1" si="55"/>
        <v/>
      </c>
      <c r="BL359" s="565" t="str">
        <f t="shared" ca="1" si="56"/>
        <v/>
      </c>
      <c r="CC359" s="226"/>
      <c r="CD359" s="226"/>
      <c r="CE359" s="226"/>
      <c r="CF359" s="226"/>
      <c r="CG359" s="226"/>
      <c r="CH359" s="226"/>
      <c r="CI359" s="226"/>
      <c r="CJ359" s="226"/>
      <c r="CK359" s="226"/>
      <c r="CS359" s="226"/>
      <c r="CT359" s="226"/>
      <c r="CU359" s="226"/>
      <c r="DF359" s="226"/>
      <c r="DG359" s="226"/>
    </row>
    <row r="360" spans="1:111" s="465" customFormat="1" ht="15" customHeight="1">
      <c r="A360" s="1737" t="str">
        <f>$BA360&amp;"."&amp;$BB360&amp;"."</f>
        <v>21.1.</v>
      </c>
      <c r="B360" s="1738"/>
      <c r="C360" s="1738"/>
      <c r="D360" s="236" t="s">
        <v>843</v>
      </c>
      <c r="F360" s="473"/>
      <c r="G360" s="473"/>
      <c r="H360" s="473"/>
      <c r="I360" s="473"/>
      <c r="J360" s="473"/>
      <c r="K360" s="473"/>
      <c r="L360" s="473"/>
      <c r="M360" s="473"/>
      <c r="N360" s="473"/>
      <c r="O360" s="473"/>
      <c r="P360" s="473"/>
      <c r="Q360" s="473"/>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73"/>
      <c r="AW360" s="473"/>
      <c r="AX360" s="473"/>
      <c r="AY360" s="466"/>
      <c r="BA360" s="192">
        <f t="shared" ref="BA360:BA366" si="62">BA359</f>
        <v>21</v>
      </c>
      <c r="BB360" s="193">
        <f>BB359+1</f>
        <v>1</v>
      </c>
      <c r="BC360" s="192"/>
      <c r="BG360" s="563" t="str">
        <f t="shared" ca="1" si="51"/>
        <v/>
      </c>
      <c r="BH360" s="564" t="str">
        <f t="shared" ca="1" si="52"/>
        <v/>
      </c>
      <c r="BI360" s="564" t="str">
        <f t="shared" ca="1" si="53"/>
        <v/>
      </c>
      <c r="BJ360" s="564" t="str">
        <f t="shared" ca="1" si="54"/>
        <v/>
      </c>
      <c r="BK360" s="564" t="str">
        <f t="shared" ca="1" si="55"/>
        <v/>
      </c>
      <c r="BL360" s="565" t="str">
        <f t="shared" ca="1" si="56"/>
        <v/>
      </c>
      <c r="CB360" s="226"/>
      <c r="DD360" s="226"/>
      <c r="DE360" s="226"/>
    </row>
    <row r="361" spans="1:111" s="465" customFormat="1" ht="15" customHeight="1">
      <c r="A361" s="1036"/>
      <c r="B361" s="1037"/>
      <c r="C361" s="1037"/>
      <c r="D361" s="465" t="str">
        <f>$CV$19&amp;$CW$20&amp;"を参照"</f>
        <v>「57. マスタ操作用Combobox」「57.1.コントロール構成」を参照</v>
      </c>
      <c r="E361" s="236"/>
      <c r="F361" s="473"/>
      <c r="G361" s="473"/>
      <c r="H361" s="473"/>
      <c r="I361" s="473"/>
      <c r="J361" s="473"/>
      <c r="K361" s="473"/>
      <c r="L361" s="473"/>
      <c r="M361" s="473"/>
      <c r="N361" s="473"/>
      <c r="O361" s="473"/>
      <c r="P361" s="473"/>
      <c r="Q361" s="473"/>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73"/>
      <c r="AW361" s="473"/>
      <c r="AX361" s="473"/>
      <c r="AY361" s="466"/>
      <c r="BA361" s="192">
        <f t="shared" si="62"/>
        <v>21</v>
      </c>
      <c r="BB361" s="192">
        <f>BB360</f>
        <v>1</v>
      </c>
      <c r="BC361" s="192"/>
      <c r="BG361" s="563" t="str">
        <f t="shared" ca="1" si="51"/>
        <v/>
      </c>
      <c r="BH361" s="564" t="str">
        <f t="shared" ca="1" si="52"/>
        <v/>
      </c>
      <c r="BI361" s="564" t="str">
        <f t="shared" ca="1" si="53"/>
        <v/>
      </c>
      <c r="BJ361" s="564" t="str">
        <f t="shared" ca="1" si="54"/>
        <v/>
      </c>
      <c r="BK361" s="564" t="str">
        <f t="shared" ca="1" si="55"/>
        <v/>
      </c>
      <c r="BL361" s="565" t="str">
        <f t="shared" ca="1" si="56"/>
        <v/>
      </c>
      <c r="DC361" s="226"/>
    </row>
    <row r="362" spans="1:111" s="465" customFormat="1" ht="15" customHeight="1">
      <c r="A362" s="1737" t="str">
        <f>$BA362&amp;"."&amp;$BB362&amp;"."</f>
        <v>21.2.</v>
      </c>
      <c r="B362" s="1738"/>
      <c r="C362" s="1738"/>
      <c r="D362" s="236" t="s">
        <v>839</v>
      </c>
      <c r="F362" s="473"/>
      <c r="G362" s="473"/>
      <c r="H362" s="473"/>
      <c r="I362" s="473"/>
      <c r="J362" s="473"/>
      <c r="K362" s="473"/>
      <c r="L362" s="473"/>
      <c r="M362" s="473"/>
      <c r="N362" s="473"/>
      <c r="O362" s="473"/>
      <c r="P362" s="473"/>
      <c r="Q362" s="473"/>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73"/>
      <c r="AN362" s="473"/>
      <c r="AO362" s="473"/>
      <c r="AP362" s="473"/>
      <c r="AQ362" s="473"/>
      <c r="AR362" s="473"/>
      <c r="AS362" s="473"/>
      <c r="AT362" s="473"/>
      <c r="AU362" s="473"/>
      <c r="AV362" s="473"/>
      <c r="AW362" s="473"/>
      <c r="AX362" s="473"/>
      <c r="AY362" s="466"/>
      <c r="BA362" s="192">
        <f t="shared" si="62"/>
        <v>21</v>
      </c>
      <c r="BB362" s="193">
        <f>BB361+1</f>
        <v>2</v>
      </c>
      <c r="BC362" s="192"/>
      <c r="BG362" s="563" t="str">
        <f t="shared" ca="1" si="51"/>
        <v/>
      </c>
      <c r="BH362" s="564" t="str">
        <f t="shared" ca="1" si="52"/>
        <v/>
      </c>
      <c r="BI362" s="564" t="str">
        <f t="shared" ca="1" si="53"/>
        <v/>
      </c>
      <c r="BJ362" s="564" t="str">
        <f t="shared" ca="1" si="54"/>
        <v/>
      </c>
      <c r="BK362" s="564" t="str">
        <f t="shared" ca="1" si="55"/>
        <v/>
      </c>
      <c r="BL362" s="565" t="str">
        <f t="shared" ca="1" si="56"/>
        <v/>
      </c>
      <c r="CV362" s="226"/>
      <c r="CW362" s="226"/>
      <c r="CX362" s="226"/>
      <c r="CY362" s="226"/>
      <c r="CZ362" s="226"/>
      <c r="DA362" s="226"/>
      <c r="DB362" s="226"/>
    </row>
    <row r="363" spans="1:111" s="226" customFormat="1" ht="15" customHeight="1">
      <c r="A363" s="1033"/>
      <c r="B363" s="1034"/>
      <c r="C363" s="1034"/>
      <c r="D363" s="465" t="str">
        <f>$CV$19&amp;$CW$21&amp;"を参照"</f>
        <v>「57. マスタ操作用Combobox」「57.2.プロパティ仕様」を参照</v>
      </c>
      <c r="E363" s="211"/>
      <c r="AY363" s="40"/>
      <c r="AZ363" s="465"/>
      <c r="BA363" s="192">
        <f t="shared" si="62"/>
        <v>21</v>
      </c>
      <c r="BB363" s="192">
        <f>BB362</f>
        <v>2</v>
      </c>
      <c r="BC363" s="192"/>
      <c r="BD363" s="465"/>
      <c r="BG363" s="563" t="str">
        <f t="shared" ca="1" si="51"/>
        <v/>
      </c>
      <c r="BH363" s="564" t="str">
        <f t="shared" ca="1" si="52"/>
        <v/>
      </c>
      <c r="BI363" s="564" t="str">
        <f t="shared" ca="1" si="53"/>
        <v/>
      </c>
      <c r="BJ363" s="564" t="str">
        <f t="shared" ca="1" si="54"/>
        <v/>
      </c>
      <c r="BK363" s="564" t="str">
        <f t="shared" ca="1" si="55"/>
        <v/>
      </c>
      <c r="BL363" s="565" t="str">
        <f t="shared" ca="1" si="56"/>
        <v/>
      </c>
      <c r="CB363" s="465"/>
      <c r="CC363" s="465"/>
      <c r="CD363" s="465"/>
      <c r="CE363" s="465"/>
      <c r="CF363" s="465"/>
      <c r="CG363" s="465"/>
      <c r="CH363" s="465"/>
      <c r="CI363" s="465"/>
      <c r="CJ363" s="465"/>
      <c r="CK363" s="465"/>
      <c r="CL363" s="465"/>
      <c r="CM363" s="465"/>
      <c r="CN363" s="465"/>
      <c r="CO363" s="465"/>
      <c r="CP363" s="465"/>
      <c r="CQ363" s="465"/>
      <c r="CR363" s="465"/>
      <c r="CS363" s="465"/>
      <c r="CT363" s="465"/>
      <c r="CU363" s="465"/>
      <c r="CV363" s="465"/>
      <c r="CW363" s="465"/>
      <c r="CX363" s="465"/>
      <c r="CY363" s="465"/>
      <c r="CZ363" s="465"/>
      <c r="DA363" s="465"/>
      <c r="DB363" s="465"/>
      <c r="DC363" s="465"/>
      <c r="DD363" s="465"/>
      <c r="DE363" s="465"/>
      <c r="DF363" s="465"/>
      <c r="DG363" s="465"/>
    </row>
    <row r="364" spans="1:111" s="465" customFormat="1" ht="15" customHeight="1">
      <c r="A364" s="1737" t="str">
        <f>$BA364&amp;"."&amp;$BB364&amp;"."</f>
        <v>21.3.</v>
      </c>
      <c r="B364" s="1738"/>
      <c r="C364" s="1738"/>
      <c r="D364" s="236" t="s">
        <v>855</v>
      </c>
      <c r="F364" s="473"/>
      <c r="G364" s="473"/>
      <c r="H364" s="473"/>
      <c r="I364" s="473"/>
      <c r="J364" s="473"/>
      <c r="K364" s="473"/>
      <c r="L364" s="473"/>
      <c r="M364" s="473"/>
      <c r="N364" s="473"/>
      <c r="O364" s="473"/>
      <c r="P364" s="473"/>
      <c r="Q364" s="473"/>
      <c r="R364" s="473"/>
      <c r="S364" s="473"/>
      <c r="T364" s="473"/>
      <c r="U364" s="473"/>
      <c r="V364" s="473"/>
      <c r="W364" s="473"/>
      <c r="X364" s="473"/>
      <c r="Y364" s="473"/>
      <c r="Z364" s="473"/>
      <c r="AA364" s="473"/>
      <c r="AB364" s="473"/>
      <c r="AC364" s="473"/>
      <c r="AD364" s="473"/>
      <c r="AE364" s="473"/>
      <c r="AF364" s="473"/>
      <c r="AG364" s="473"/>
      <c r="AH364" s="473"/>
      <c r="AI364" s="473"/>
      <c r="AJ364" s="473"/>
      <c r="AK364" s="473"/>
      <c r="AL364" s="473"/>
      <c r="AM364" s="473"/>
      <c r="AN364" s="473"/>
      <c r="AO364" s="473"/>
      <c r="AP364" s="473"/>
      <c r="AQ364" s="473"/>
      <c r="AR364" s="473"/>
      <c r="AS364" s="473"/>
      <c r="AT364" s="473"/>
      <c r="AU364" s="473"/>
      <c r="AV364" s="473"/>
      <c r="AW364" s="473"/>
      <c r="AX364" s="473"/>
      <c r="AY364" s="466"/>
      <c r="BA364" s="192">
        <f t="shared" si="62"/>
        <v>21</v>
      </c>
      <c r="BB364" s="193">
        <f>BB363+1</f>
        <v>3</v>
      </c>
      <c r="BC364" s="192"/>
      <c r="BG364" s="563" t="str">
        <f t="shared" ca="1" si="51"/>
        <v/>
      </c>
      <c r="BH364" s="564" t="str">
        <f t="shared" ca="1" si="52"/>
        <v/>
      </c>
      <c r="BI364" s="564" t="str">
        <f t="shared" ca="1" si="53"/>
        <v/>
      </c>
      <c r="BJ364" s="564" t="str">
        <f t="shared" ca="1" si="54"/>
        <v/>
      </c>
      <c r="BK364" s="564" t="str">
        <f t="shared" ca="1" si="55"/>
        <v/>
      </c>
      <c r="BL364" s="565" t="str">
        <f t="shared" ca="1" si="56"/>
        <v/>
      </c>
      <c r="BR364" s="226"/>
      <c r="BS364" s="226"/>
      <c r="BT364" s="226"/>
      <c r="BU364" s="226"/>
      <c r="BV364" s="226"/>
      <c r="BW364" s="226"/>
      <c r="BX364" s="226"/>
      <c r="BY364" s="226"/>
      <c r="BZ364" s="226"/>
      <c r="CA364" s="226"/>
      <c r="CB364" s="226"/>
      <c r="DF364" s="226"/>
      <c r="DG364" s="226"/>
    </row>
    <row r="365" spans="1:111" s="465" customFormat="1" ht="15" customHeight="1">
      <c r="A365" s="1760" t="str">
        <f>$BA365&amp;"."&amp;$BB365&amp;"."&amp;$BC365&amp;"."</f>
        <v>21.3.1.</v>
      </c>
      <c r="B365" s="1761"/>
      <c r="C365" s="1761"/>
      <c r="D365" s="1761"/>
      <c r="E365" s="236" t="s">
        <v>566</v>
      </c>
      <c r="F365" s="473"/>
      <c r="G365" s="473"/>
      <c r="H365" s="473"/>
      <c r="I365" s="473"/>
      <c r="J365" s="473"/>
      <c r="K365" s="473"/>
      <c r="L365" s="473"/>
      <c r="M365" s="473"/>
      <c r="N365" s="473"/>
      <c r="O365" s="473"/>
      <c r="P365" s="473"/>
      <c r="Q365" s="473"/>
      <c r="R365" s="473"/>
      <c r="S365" s="473"/>
      <c r="T365" s="473"/>
      <c r="U365" s="473"/>
      <c r="V365" s="473"/>
      <c r="W365" s="473"/>
      <c r="X365" s="473"/>
      <c r="Y365" s="473"/>
      <c r="Z365" s="473"/>
      <c r="AA365" s="473"/>
      <c r="AB365" s="473"/>
      <c r="AC365" s="473"/>
      <c r="AD365" s="473"/>
      <c r="AE365" s="473"/>
      <c r="AF365" s="473"/>
      <c r="AG365" s="473"/>
      <c r="AH365" s="473"/>
      <c r="AI365" s="473"/>
      <c r="AJ365" s="473"/>
      <c r="AK365" s="473"/>
      <c r="AL365" s="473"/>
      <c r="AM365" s="473"/>
      <c r="AN365" s="473"/>
      <c r="AO365" s="473"/>
      <c r="AP365" s="473"/>
      <c r="AQ365" s="473"/>
      <c r="AR365" s="473"/>
      <c r="AS365" s="473"/>
      <c r="AT365" s="473"/>
      <c r="AU365" s="473"/>
      <c r="AV365" s="473"/>
      <c r="AW365" s="473"/>
      <c r="AX365" s="473"/>
      <c r="AY365" s="466"/>
      <c r="BA365" s="192">
        <f t="shared" si="62"/>
        <v>21</v>
      </c>
      <c r="BB365" s="192">
        <f>BB364</f>
        <v>3</v>
      </c>
      <c r="BC365" s="193">
        <f>BC364+1</f>
        <v>1</v>
      </c>
      <c r="BG365" s="563" t="str">
        <f t="shared" ca="1" si="51"/>
        <v/>
      </c>
      <c r="BH365" s="564" t="str">
        <f t="shared" ca="1" si="52"/>
        <v/>
      </c>
      <c r="BI365" s="564" t="str">
        <f t="shared" ca="1" si="53"/>
        <v/>
      </c>
      <c r="BJ365" s="564" t="str">
        <f t="shared" ca="1" si="54"/>
        <v/>
      </c>
      <c r="BK365" s="564" t="str">
        <f t="shared" ca="1" si="55"/>
        <v/>
      </c>
      <c r="BL365" s="565" t="str">
        <f t="shared" ca="1" si="56"/>
        <v/>
      </c>
    </row>
    <row r="366" spans="1:111" s="226" customFormat="1" ht="15" customHeight="1">
      <c r="A366" s="1726" t="str">
        <f>$BD366&amp;"."</f>
        <v>①.</v>
      </c>
      <c r="B366" s="1727"/>
      <c r="C366" s="1727"/>
      <c r="D366" s="1727"/>
      <c r="E366" s="1727"/>
      <c r="F366" s="226" t="s">
        <v>621</v>
      </c>
      <c r="AY366" s="40"/>
      <c r="AZ366" s="465"/>
      <c r="BA366" s="192">
        <f t="shared" si="62"/>
        <v>21</v>
      </c>
      <c r="BB366" s="192">
        <f>BB365</f>
        <v>3</v>
      </c>
      <c r="BC366" s="192">
        <f t="shared" ref="BA366:BC368" si="63">BC365</f>
        <v>1</v>
      </c>
      <c r="BD366" s="687" t="str">
        <f>IF(ISBLANK(BD365),"①",CHAR(CODE(BD365)+1))</f>
        <v>①</v>
      </c>
      <c r="BG366" s="563" t="str">
        <f t="shared" ca="1" si="51"/>
        <v/>
      </c>
      <c r="BH366" s="564" t="str">
        <f t="shared" ca="1" si="52"/>
        <v/>
      </c>
      <c r="BI366" s="564" t="str">
        <f t="shared" ca="1" si="53"/>
        <v/>
      </c>
      <c r="BJ366" s="564" t="str">
        <f t="shared" ca="1" si="54"/>
        <v/>
      </c>
      <c r="BK366" s="564" t="str">
        <f t="shared" ca="1" si="55"/>
        <v/>
      </c>
      <c r="BL366" s="565" t="str">
        <f t="shared" ca="1" si="56"/>
        <v/>
      </c>
      <c r="BR366" s="465"/>
      <c r="BS366" s="465"/>
      <c r="BT366" s="465"/>
      <c r="BU366" s="465"/>
      <c r="BV366" s="465"/>
      <c r="BW366" s="465"/>
      <c r="BX366" s="465"/>
      <c r="BY366" s="465"/>
      <c r="BZ366" s="465"/>
      <c r="CA366" s="465"/>
      <c r="CB366" s="465"/>
      <c r="CC366" s="465"/>
      <c r="CD366" s="465"/>
      <c r="CE366" s="465"/>
      <c r="CF366" s="465"/>
      <c r="CG366" s="465"/>
      <c r="CH366" s="465"/>
      <c r="CI366" s="465"/>
      <c r="CJ366" s="465"/>
      <c r="CK366" s="465"/>
      <c r="CL366" s="465"/>
      <c r="CM366" s="465"/>
      <c r="CN366" s="465"/>
      <c r="CO366" s="465"/>
      <c r="CP366" s="465"/>
      <c r="CQ366" s="465"/>
      <c r="CR366" s="465"/>
      <c r="CS366" s="465"/>
      <c r="CT366" s="465"/>
      <c r="CU366" s="465"/>
      <c r="CV366" s="465"/>
      <c r="CW366" s="465"/>
      <c r="CX366" s="465"/>
      <c r="CY366" s="465"/>
      <c r="CZ366" s="465"/>
      <c r="DA366" s="465"/>
      <c r="DB366" s="465"/>
      <c r="DC366" s="465"/>
      <c r="DD366" s="465"/>
      <c r="DE366" s="465"/>
      <c r="DF366" s="465"/>
      <c r="DG366" s="465"/>
    </row>
    <row r="367" spans="1:111" s="465" customFormat="1" ht="15" customHeight="1">
      <c r="A367" s="619"/>
      <c r="B367" s="620"/>
      <c r="C367" s="620"/>
      <c r="F367" s="236" t="s">
        <v>563</v>
      </c>
      <c r="G367" s="473"/>
      <c r="H367" s="473"/>
      <c r="I367" s="473"/>
      <c r="J367" s="473"/>
      <c r="K367" s="473"/>
      <c r="L367" s="473"/>
      <c r="M367" s="473"/>
      <c r="N367" s="473"/>
      <c r="O367" s="473"/>
      <c r="P367" s="473"/>
      <c r="Q367" s="473"/>
      <c r="R367" s="473"/>
      <c r="S367" s="473"/>
      <c r="T367" s="473"/>
      <c r="U367" s="473"/>
      <c r="V367" s="473"/>
      <c r="W367" s="473"/>
      <c r="X367" s="473"/>
      <c r="Y367" s="473"/>
      <c r="Z367" s="473"/>
      <c r="AA367" s="473"/>
      <c r="AB367" s="473"/>
      <c r="AC367" s="473"/>
      <c r="AD367" s="473"/>
      <c r="AE367" s="473"/>
      <c r="AF367" s="473"/>
      <c r="AG367" s="473"/>
      <c r="AH367" s="473"/>
      <c r="AI367" s="473"/>
      <c r="AJ367" s="473"/>
      <c r="AK367" s="473"/>
      <c r="AL367" s="473"/>
      <c r="AM367" s="473"/>
      <c r="AN367" s="473"/>
      <c r="AO367" s="473"/>
      <c r="AP367" s="473"/>
      <c r="AQ367" s="473"/>
      <c r="AR367" s="473"/>
      <c r="AS367" s="473"/>
      <c r="AT367" s="473"/>
      <c r="AU367" s="473"/>
      <c r="AV367" s="473"/>
      <c r="AW367" s="473"/>
      <c r="AX367" s="473"/>
      <c r="AY367" s="466"/>
      <c r="BA367" s="192">
        <f t="shared" si="63"/>
        <v>21</v>
      </c>
      <c r="BB367" s="192">
        <f t="shared" si="63"/>
        <v>3</v>
      </c>
      <c r="BC367" s="192">
        <f t="shared" si="63"/>
        <v>1</v>
      </c>
      <c r="BD367" s="192" t="str">
        <f>BD366</f>
        <v>①</v>
      </c>
      <c r="BG367" s="563" t="str">
        <f t="shared" ca="1" si="51"/>
        <v/>
      </c>
      <c r="BH367" s="564" t="str">
        <f t="shared" ca="1" si="52"/>
        <v/>
      </c>
      <c r="BI367" s="564" t="str">
        <f t="shared" ca="1" si="53"/>
        <v/>
      </c>
      <c r="BJ367" s="564" t="str">
        <f t="shared" ca="1" si="54"/>
        <v/>
      </c>
      <c r="BK367" s="564" t="str">
        <f t="shared" ca="1" si="55"/>
        <v/>
      </c>
      <c r="BL367" s="565" t="str">
        <f t="shared" ca="1" si="56"/>
        <v/>
      </c>
      <c r="BR367" s="226"/>
      <c r="BS367" s="226"/>
      <c r="BT367" s="226"/>
      <c r="BU367" s="226"/>
      <c r="BV367" s="226"/>
      <c r="BW367" s="226"/>
      <c r="BX367" s="226"/>
      <c r="BY367" s="226"/>
      <c r="BZ367" s="226"/>
      <c r="CA367" s="226"/>
      <c r="DF367" s="226"/>
      <c r="DG367" s="226"/>
    </row>
    <row r="368" spans="1:111" s="465" customFormat="1" ht="15" customHeight="1">
      <c r="A368" s="194"/>
      <c r="B368" s="236"/>
      <c r="C368" s="236"/>
      <c r="F368" s="445" t="s">
        <v>265</v>
      </c>
      <c r="G368" s="446"/>
      <c r="H368" s="446"/>
      <c r="I368" s="446"/>
      <c r="J368" s="446"/>
      <c r="K368" s="446"/>
      <c r="L368" s="446"/>
      <c r="M368" s="447"/>
      <c r="N368" s="241" t="s">
        <v>407</v>
      </c>
      <c r="O368" s="197"/>
      <c r="P368" s="197"/>
      <c r="Q368" s="197"/>
      <c r="R368" s="197" t="s">
        <v>568</v>
      </c>
      <c r="S368" s="197"/>
      <c r="T368" s="197"/>
      <c r="U368" s="197"/>
      <c r="V368" s="197"/>
      <c r="W368" s="197"/>
      <c r="X368" s="197"/>
      <c r="Y368" s="197"/>
      <c r="Z368" s="197"/>
      <c r="AA368" s="197"/>
      <c r="AB368" s="197"/>
      <c r="AC368" s="197"/>
      <c r="AD368" s="197"/>
      <c r="AE368" s="197"/>
      <c r="AF368" s="197"/>
      <c r="AG368" s="197"/>
      <c r="AH368" s="197"/>
      <c r="AI368" s="197"/>
      <c r="AJ368" s="197"/>
      <c r="AK368" s="197"/>
      <c r="AL368" s="197"/>
      <c r="AM368" s="197"/>
      <c r="AN368" s="197"/>
      <c r="AO368" s="197"/>
      <c r="AP368" s="197"/>
      <c r="AQ368" s="197"/>
      <c r="AR368" s="197"/>
      <c r="AS368" s="197"/>
      <c r="AT368" s="197"/>
      <c r="AU368" s="197"/>
      <c r="AV368" s="198"/>
      <c r="AW368" s="236"/>
      <c r="AX368" s="236"/>
      <c r="AY368" s="195"/>
      <c r="BA368" s="192">
        <f t="shared" ref="BA368:BC383" si="64">BA367</f>
        <v>21</v>
      </c>
      <c r="BB368" s="192">
        <f t="shared" si="63"/>
        <v>3</v>
      </c>
      <c r="BC368" s="192">
        <f t="shared" si="63"/>
        <v>1</v>
      </c>
      <c r="BD368" s="192" t="str">
        <f>BD367</f>
        <v>①</v>
      </c>
      <c r="BG368" s="563" t="str">
        <f t="shared" ca="1" si="51"/>
        <v/>
      </c>
      <c r="BH368" s="564" t="str">
        <f t="shared" ca="1" si="52"/>
        <v/>
      </c>
      <c r="BI368" s="564" t="str">
        <f t="shared" ca="1" si="53"/>
        <v/>
      </c>
      <c r="BJ368" s="564" t="str">
        <f t="shared" ca="1" si="54"/>
        <v/>
      </c>
      <c r="BK368" s="564" t="str">
        <f t="shared" ca="1" si="55"/>
        <v/>
      </c>
      <c r="BL368" s="565" t="str">
        <f t="shared" ca="1" si="56"/>
        <v/>
      </c>
      <c r="BR368" s="226"/>
      <c r="BS368" s="226"/>
      <c r="BT368" s="226"/>
      <c r="BU368" s="226"/>
      <c r="BV368" s="226"/>
      <c r="BW368" s="226"/>
      <c r="BX368" s="226"/>
      <c r="BY368" s="226"/>
      <c r="BZ368" s="226"/>
      <c r="CA368" s="226"/>
    </row>
    <row r="369" spans="1:111" s="465" customFormat="1" ht="15" customHeight="1">
      <c r="A369" s="194"/>
      <c r="B369" s="236"/>
      <c r="C369" s="236"/>
      <c r="F369" s="448" t="s">
        <v>84</v>
      </c>
      <c r="G369" s="449"/>
      <c r="H369" s="449"/>
      <c r="I369" s="449"/>
      <c r="J369" s="449"/>
      <c r="K369" s="449"/>
      <c r="L369" s="449"/>
      <c r="M369" s="450"/>
      <c r="N369" s="622" t="s">
        <v>559</v>
      </c>
      <c r="O369" s="623"/>
      <c r="P369" s="623"/>
      <c r="Q369" s="623"/>
      <c r="R369" s="623"/>
      <c r="S369" s="623"/>
      <c r="T369" s="623"/>
      <c r="U369" s="623"/>
      <c r="V369" s="623"/>
      <c r="W369" s="623"/>
      <c r="X369" s="623"/>
      <c r="Y369" s="623"/>
      <c r="Z369" s="623"/>
      <c r="AA369" s="623"/>
      <c r="AB369" s="623"/>
      <c r="AC369" s="623"/>
      <c r="AD369" s="623"/>
      <c r="AE369" s="623"/>
      <c r="AF369" s="623"/>
      <c r="AG369" s="623"/>
      <c r="AH369" s="623"/>
      <c r="AI369" s="623"/>
      <c r="AJ369" s="623"/>
      <c r="AK369" s="623"/>
      <c r="AL369" s="623"/>
      <c r="AM369" s="623"/>
      <c r="AN369" s="623"/>
      <c r="AO369" s="623"/>
      <c r="AP369" s="623"/>
      <c r="AQ369" s="623"/>
      <c r="AR369" s="623"/>
      <c r="AS369" s="623"/>
      <c r="AT369" s="623"/>
      <c r="AU369" s="623"/>
      <c r="AV369" s="208"/>
      <c r="AW369" s="236"/>
      <c r="AX369" s="236"/>
      <c r="AY369" s="195"/>
      <c r="BA369" s="192">
        <f t="shared" si="64"/>
        <v>21</v>
      </c>
      <c r="BB369" s="192">
        <f t="shared" ref="BB369:BB379" si="65">BB368</f>
        <v>3</v>
      </c>
      <c r="BC369" s="192">
        <f>BC368</f>
        <v>1</v>
      </c>
      <c r="BD369" s="192" t="str">
        <f>BD368</f>
        <v>①</v>
      </c>
      <c r="BG369" s="563" t="str">
        <f t="shared" ca="1" si="51"/>
        <v/>
      </c>
      <c r="BH369" s="564" t="str">
        <f t="shared" ca="1" si="52"/>
        <v/>
      </c>
      <c r="BI369" s="564" t="str">
        <f t="shared" ca="1" si="53"/>
        <v/>
      </c>
      <c r="BJ369" s="564" t="str">
        <f t="shared" ca="1" si="54"/>
        <v/>
      </c>
      <c r="BK369" s="564" t="str">
        <f t="shared" ca="1" si="55"/>
        <v/>
      </c>
      <c r="BL369" s="565" t="str">
        <f t="shared" ca="1" si="56"/>
        <v/>
      </c>
    </row>
    <row r="370" spans="1:111" s="465" customFormat="1" ht="15" customHeight="1">
      <c r="A370" s="470"/>
      <c r="B370" s="473"/>
      <c r="C370" s="473"/>
      <c r="F370" s="448" t="s">
        <v>233</v>
      </c>
      <c r="G370" s="449"/>
      <c r="H370" s="449"/>
      <c r="I370" s="449"/>
      <c r="J370" s="449"/>
      <c r="K370" s="449"/>
      <c r="L370" s="449"/>
      <c r="M370" s="450"/>
      <c r="N370" s="622" t="s">
        <v>500</v>
      </c>
      <c r="O370" s="623"/>
      <c r="P370" s="623"/>
      <c r="Q370" s="623"/>
      <c r="R370" s="623"/>
      <c r="S370" s="623"/>
      <c r="T370" s="623"/>
      <c r="U370" s="623"/>
      <c r="V370" s="623"/>
      <c r="W370" s="623"/>
      <c r="X370" s="623"/>
      <c r="Y370" s="623"/>
      <c r="Z370" s="623"/>
      <c r="AA370" s="623"/>
      <c r="AB370" s="623"/>
      <c r="AC370" s="623"/>
      <c r="AD370" s="623"/>
      <c r="AE370" s="623"/>
      <c r="AF370" s="623"/>
      <c r="AG370" s="623"/>
      <c r="AH370" s="623"/>
      <c r="AI370" s="623"/>
      <c r="AJ370" s="623"/>
      <c r="AK370" s="623"/>
      <c r="AL370" s="623"/>
      <c r="AM370" s="623"/>
      <c r="AN370" s="623"/>
      <c r="AO370" s="623"/>
      <c r="AP370" s="623"/>
      <c r="AQ370" s="623"/>
      <c r="AR370" s="623"/>
      <c r="AS370" s="623"/>
      <c r="AT370" s="623"/>
      <c r="AU370" s="623"/>
      <c r="AV370" s="208"/>
      <c r="AY370" s="466"/>
      <c r="BA370" s="192">
        <f t="shared" si="64"/>
        <v>21</v>
      </c>
      <c r="BB370" s="192">
        <f t="shared" si="65"/>
        <v>3</v>
      </c>
      <c r="BC370" s="192">
        <f>BC369</f>
        <v>1</v>
      </c>
      <c r="BD370" s="192" t="str">
        <f>BD369</f>
        <v>①</v>
      </c>
      <c r="BG370" s="563" t="str">
        <f t="shared" ca="1" si="51"/>
        <v/>
      </c>
      <c r="BH370" s="564" t="str">
        <f t="shared" ca="1" si="52"/>
        <v/>
      </c>
      <c r="BI370" s="564" t="str">
        <f t="shared" ca="1" si="53"/>
        <v/>
      </c>
      <c r="BJ370" s="564" t="str">
        <f t="shared" ca="1" si="54"/>
        <v/>
      </c>
      <c r="BK370" s="564" t="str">
        <f t="shared" ca="1" si="55"/>
        <v/>
      </c>
      <c r="BL370" s="565" t="str">
        <f t="shared" ca="1" si="56"/>
        <v/>
      </c>
    </row>
    <row r="371" spans="1:111" s="465" customFormat="1" ht="15" customHeight="1">
      <c r="A371" s="194"/>
      <c r="B371" s="236"/>
      <c r="C371" s="236"/>
      <c r="F371" s="460" t="s">
        <v>498</v>
      </c>
      <c r="G371" s="461"/>
      <c r="H371" s="461"/>
      <c r="I371" s="461"/>
      <c r="J371" s="461"/>
      <c r="K371" s="461"/>
      <c r="L371" s="461"/>
      <c r="M371" s="462"/>
      <c r="N371" s="209" t="s">
        <v>559</v>
      </c>
      <c r="O371" s="204"/>
      <c r="P371" s="204"/>
      <c r="Q371" s="204"/>
      <c r="R371" s="204"/>
      <c r="S371" s="204"/>
      <c r="T371" s="204"/>
      <c r="U371" s="204"/>
      <c r="V371" s="204"/>
      <c r="W371" s="204"/>
      <c r="X371" s="204"/>
      <c r="Y371" s="204"/>
      <c r="Z371" s="204"/>
      <c r="AA371" s="204"/>
      <c r="AB371" s="204"/>
      <c r="AC371" s="204"/>
      <c r="AD371" s="204"/>
      <c r="AE371" s="204"/>
      <c r="AF371" s="204"/>
      <c r="AG371" s="204"/>
      <c r="AH371" s="204"/>
      <c r="AI371" s="204"/>
      <c r="AJ371" s="204"/>
      <c r="AK371" s="204"/>
      <c r="AL371" s="204"/>
      <c r="AM371" s="204"/>
      <c r="AN371" s="204"/>
      <c r="AO371" s="204"/>
      <c r="AP371" s="204"/>
      <c r="AQ371" s="204"/>
      <c r="AR371" s="204"/>
      <c r="AS371" s="204"/>
      <c r="AT371" s="204"/>
      <c r="AU371" s="204"/>
      <c r="AV371" s="205"/>
      <c r="AW371" s="236"/>
      <c r="AX371" s="236"/>
      <c r="AY371" s="195"/>
      <c r="BA371" s="192">
        <f t="shared" si="64"/>
        <v>21</v>
      </c>
      <c r="BB371" s="192">
        <f t="shared" si="65"/>
        <v>3</v>
      </c>
      <c r="BC371" s="192">
        <f>BC370</f>
        <v>1</v>
      </c>
      <c r="BD371" s="192" t="str">
        <f>BD370</f>
        <v>①</v>
      </c>
      <c r="BG371" s="563" t="str">
        <f t="shared" ca="1" si="51"/>
        <v/>
      </c>
      <c r="BH371" s="564" t="str">
        <f t="shared" ca="1" si="52"/>
        <v/>
      </c>
      <c r="BI371" s="564" t="str">
        <f t="shared" ca="1" si="53"/>
        <v/>
      </c>
      <c r="BJ371" s="564" t="str">
        <f t="shared" ca="1" si="54"/>
        <v/>
      </c>
      <c r="BK371" s="564" t="str">
        <f t="shared" ca="1" si="55"/>
        <v/>
      </c>
      <c r="BL371" s="565" t="str">
        <f t="shared" ca="1" si="56"/>
        <v/>
      </c>
    </row>
    <row r="372" spans="1:111" s="226" customFormat="1" ht="15" customHeight="1">
      <c r="A372" s="1726" t="str">
        <f>$BD372&amp;"."</f>
        <v>②.</v>
      </c>
      <c r="B372" s="1727"/>
      <c r="C372" s="1727"/>
      <c r="D372" s="1727"/>
      <c r="E372" s="1727"/>
      <c r="F372" s="226" t="s">
        <v>612</v>
      </c>
      <c r="AY372" s="40"/>
      <c r="AZ372" s="465"/>
      <c r="BA372" s="192">
        <f t="shared" si="64"/>
        <v>21</v>
      </c>
      <c r="BB372" s="192">
        <f t="shared" si="65"/>
        <v>3</v>
      </c>
      <c r="BC372" s="192">
        <f>BC371</f>
        <v>1</v>
      </c>
      <c r="BD372" s="687" t="str">
        <f>IF(ISBLANK(BD371),"①",CHAR(CODE(BD371)+1))</f>
        <v>②</v>
      </c>
      <c r="BG372" s="563" t="str">
        <f t="shared" ref="BG372:BG435" ca="1" si="66">IF(BA372&lt;&gt;"",IF(MID(_xlfn.FORMULATEXT(BA372),SEARCH("[",_xlfn.FORMULATEXT(BA372))+1,SEARCH("]",_xlfn.FORMULATEXT(BA372))-(SEARCH("[",_xlfn.FORMULATEXT(BA372))+1))="-1","",1),"")</f>
        <v/>
      </c>
      <c r="BH372" s="564" t="str">
        <f t="shared" ref="BH372:BH435" ca="1" si="67">IF(BB372&lt;&gt;"",IF(MID(_xlfn.FORMULATEXT(BB372),SEARCH("[",_xlfn.FORMULATEXT(BB372))+1,SEARCH("]",_xlfn.FORMULATEXT(BB372))-(SEARCH("[",_xlfn.FORMULATEXT(BB372))+1))="-1","",1),"")</f>
        <v/>
      </c>
      <c r="BI372" s="564" t="str">
        <f t="shared" ref="BI372:BI435" ca="1" si="68">IF(BC372&lt;&gt;"",IF(MID(_xlfn.FORMULATEXT(BC372),SEARCH("[",_xlfn.FORMULATEXT(BC372))+1,SEARCH("]",_xlfn.FORMULATEXT(BC372))-(SEARCH("[",_xlfn.FORMULATEXT(BC372))+1))="-1","",1),"")</f>
        <v/>
      </c>
      <c r="BJ372" s="564" t="str">
        <f t="shared" ref="BJ372:BJ435" ca="1" si="69">IF(BD372&lt;&gt;"",IF(MID(_xlfn.FORMULATEXT(BD372),SEARCH("[",_xlfn.FORMULATEXT(BD372))+1,SEARCH("]",_xlfn.FORMULATEXT(BD372))-(SEARCH("[",_xlfn.FORMULATEXT(BD372))+1))="-1","",1),"")</f>
        <v/>
      </c>
      <c r="BK372" s="564" t="str">
        <f t="shared" ref="BK372:BK435" ca="1" si="70">IF(BE372&lt;&gt;"",IF(MID(_xlfn.FORMULATEXT(BE372),SEARCH("[",_xlfn.FORMULATEXT(BE372))+1,SEARCH("]",_xlfn.FORMULATEXT(BE372))-(SEARCH("[",_xlfn.FORMULATEXT(BE372))+1))="-1","",1),"")</f>
        <v/>
      </c>
      <c r="BL372" s="565" t="str">
        <f t="shared" ref="BL372:BL435" ca="1" si="71">IF(BF372&lt;&gt;"",IF(MID(_xlfn.FORMULATEXT(BF372),SEARCH("[",_xlfn.FORMULATEXT(BF372))+1,SEARCH("]",_xlfn.FORMULATEXT(BF372))-(SEARCH("[",_xlfn.FORMULATEXT(BF372))+1))="-1","",1),"")</f>
        <v/>
      </c>
      <c r="BR372" s="465"/>
      <c r="BS372" s="465"/>
      <c r="BT372" s="465"/>
      <c r="BU372" s="465"/>
      <c r="BV372" s="465"/>
      <c r="BW372" s="465"/>
      <c r="BX372" s="465"/>
      <c r="BY372" s="465"/>
      <c r="BZ372" s="465"/>
      <c r="CA372" s="465"/>
      <c r="CB372" s="465"/>
      <c r="CC372" s="465"/>
      <c r="CD372" s="465"/>
      <c r="CE372" s="465"/>
      <c r="CF372" s="465"/>
      <c r="CG372" s="465"/>
      <c r="CH372" s="465"/>
      <c r="CI372" s="465"/>
      <c r="CJ372" s="465"/>
      <c r="CK372" s="465"/>
      <c r="CL372" s="465"/>
      <c r="CM372" s="465"/>
      <c r="CN372" s="465"/>
      <c r="CO372" s="465"/>
      <c r="CP372" s="465"/>
      <c r="CQ372" s="465"/>
      <c r="CR372" s="465"/>
      <c r="CS372" s="465"/>
      <c r="CT372" s="465"/>
      <c r="CU372" s="465"/>
      <c r="CV372" s="465"/>
      <c r="CW372" s="465"/>
      <c r="CX372" s="465"/>
      <c r="CY372" s="465"/>
      <c r="CZ372" s="465"/>
      <c r="DA372" s="465"/>
      <c r="DB372" s="465"/>
      <c r="DC372" s="465"/>
      <c r="DD372" s="465"/>
      <c r="DE372" s="465"/>
      <c r="DF372" s="465"/>
      <c r="DG372" s="465"/>
    </row>
    <row r="373" spans="1:111" s="465" customFormat="1" ht="15" customHeight="1">
      <c r="A373" s="619"/>
      <c r="B373" s="620"/>
      <c r="C373" s="620"/>
      <c r="F373" s="236" t="s">
        <v>643</v>
      </c>
      <c r="G373" s="473"/>
      <c r="H373" s="473"/>
      <c r="I373" s="473"/>
      <c r="J373" s="473"/>
      <c r="K373" s="473"/>
      <c r="L373" s="473"/>
      <c r="M373" s="473"/>
      <c r="N373" s="473"/>
      <c r="O373" s="473"/>
      <c r="P373" s="473"/>
      <c r="Q373" s="473"/>
      <c r="R373" s="473"/>
      <c r="S373" s="473"/>
      <c r="T373" s="473"/>
      <c r="U373" s="473"/>
      <c r="V373" s="473"/>
      <c r="W373" s="473"/>
      <c r="X373" s="473"/>
      <c r="Y373" s="473"/>
      <c r="Z373" s="473"/>
      <c r="AA373" s="473"/>
      <c r="AB373" s="473"/>
      <c r="AC373" s="473"/>
      <c r="AD373" s="473"/>
      <c r="AE373" s="473"/>
      <c r="AF373" s="473"/>
      <c r="AG373" s="473"/>
      <c r="AH373" s="473"/>
      <c r="AI373" s="473"/>
      <c r="AJ373" s="473"/>
      <c r="AK373" s="473"/>
      <c r="AL373" s="473"/>
      <c r="AM373" s="473"/>
      <c r="AN373" s="473"/>
      <c r="AO373" s="473"/>
      <c r="AP373" s="473"/>
      <c r="AQ373" s="473"/>
      <c r="AR373" s="473"/>
      <c r="AS373" s="473"/>
      <c r="AT373" s="473"/>
      <c r="AU373" s="473"/>
      <c r="AV373" s="473"/>
      <c r="AW373" s="473"/>
      <c r="AX373" s="473"/>
      <c r="AY373" s="466"/>
      <c r="BA373" s="192">
        <f t="shared" si="64"/>
        <v>21</v>
      </c>
      <c r="BB373" s="192">
        <f t="shared" si="65"/>
        <v>3</v>
      </c>
      <c r="BC373" s="192">
        <f>BC372</f>
        <v>1</v>
      </c>
      <c r="BD373" s="192" t="str">
        <f t="shared" ref="BD373:BD401" si="72">BD372</f>
        <v>②</v>
      </c>
      <c r="BG373" s="563" t="str">
        <f t="shared" ca="1" si="66"/>
        <v/>
      </c>
      <c r="BH373" s="564" t="str">
        <f t="shared" ca="1" si="67"/>
        <v/>
      </c>
      <c r="BI373" s="564" t="str">
        <f t="shared" ca="1" si="68"/>
        <v/>
      </c>
      <c r="BJ373" s="564" t="str">
        <f t="shared" ca="1" si="69"/>
        <v/>
      </c>
      <c r="BK373" s="564" t="str">
        <f t="shared" ca="1" si="70"/>
        <v/>
      </c>
      <c r="BL373" s="565" t="str">
        <f t="shared" ca="1" si="71"/>
        <v/>
      </c>
      <c r="DF373" s="226"/>
      <c r="DG373" s="226"/>
    </row>
    <row r="374" spans="1:111" s="465" customFormat="1" ht="15" customHeight="1">
      <c r="A374" s="194"/>
      <c r="B374" s="236"/>
      <c r="C374" s="236"/>
      <c r="F374" s="445" t="s">
        <v>265</v>
      </c>
      <c r="G374" s="446"/>
      <c r="H374" s="446"/>
      <c r="I374" s="446"/>
      <c r="J374" s="446"/>
      <c r="K374" s="446"/>
      <c r="L374" s="446"/>
      <c r="M374" s="447"/>
      <c r="N374" s="241" t="s">
        <v>407</v>
      </c>
      <c r="O374" s="197"/>
      <c r="P374" s="197"/>
      <c r="Q374" s="197"/>
      <c r="R374" s="197" t="s">
        <v>568</v>
      </c>
      <c r="S374" s="197"/>
      <c r="T374" s="197"/>
      <c r="U374" s="197"/>
      <c r="V374" s="197"/>
      <c r="W374" s="197"/>
      <c r="X374" s="197"/>
      <c r="Y374" s="197"/>
      <c r="Z374" s="197"/>
      <c r="AA374" s="197"/>
      <c r="AB374" s="197"/>
      <c r="AC374" s="197"/>
      <c r="AD374" s="197"/>
      <c r="AE374" s="197"/>
      <c r="AF374" s="197"/>
      <c r="AG374" s="197"/>
      <c r="AH374" s="197"/>
      <c r="AI374" s="197"/>
      <c r="AJ374" s="197"/>
      <c r="AK374" s="197"/>
      <c r="AL374" s="197"/>
      <c r="AM374" s="197"/>
      <c r="AN374" s="197"/>
      <c r="AO374" s="197"/>
      <c r="AP374" s="197"/>
      <c r="AQ374" s="197"/>
      <c r="AR374" s="197"/>
      <c r="AS374" s="197"/>
      <c r="AT374" s="197"/>
      <c r="AU374" s="197"/>
      <c r="AV374" s="198"/>
      <c r="AW374" s="236"/>
      <c r="AX374" s="236"/>
      <c r="AY374" s="195"/>
      <c r="BA374" s="192">
        <f t="shared" si="64"/>
        <v>21</v>
      </c>
      <c r="BB374" s="192">
        <f t="shared" si="65"/>
        <v>3</v>
      </c>
      <c r="BC374" s="192">
        <f t="shared" ref="BC374:BC379" si="73">BC373</f>
        <v>1</v>
      </c>
      <c r="BD374" s="465" t="str">
        <f t="shared" si="72"/>
        <v>②</v>
      </c>
      <c r="BG374" s="563" t="str">
        <f t="shared" ca="1" si="66"/>
        <v/>
      </c>
      <c r="BH374" s="564" t="str">
        <f t="shared" ca="1" si="67"/>
        <v/>
      </c>
      <c r="BI374" s="564" t="str">
        <f t="shared" ca="1" si="68"/>
        <v/>
      </c>
      <c r="BJ374" s="564" t="str">
        <f t="shared" ca="1" si="69"/>
        <v/>
      </c>
      <c r="BK374" s="564" t="str">
        <f t="shared" ca="1" si="70"/>
        <v/>
      </c>
      <c r="BL374" s="565" t="str">
        <f t="shared" ca="1" si="71"/>
        <v/>
      </c>
      <c r="CL374" s="226"/>
      <c r="CM374" s="226"/>
      <c r="CN374" s="226"/>
      <c r="CO374" s="226"/>
      <c r="CP374" s="226"/>
      <c r="CQ374" s="226"/>
      <c r="CR374" s="226"/>
    </row>
    <row r="375" spans="1:111" s="465" customFormat="1" ht="15" customHeight="1">
      <c r="A375" s="194"/>
      <c r="B375" s="236"/>
      <c r="C375" s="236"/>
      <c r="F375" s="448" t="s">
        <v>84</v>
      </c>
      <c r="G375" s="449"/>
      <c r="H375" s="449"/>
      <c r="I375" s="449"/>
      <c r="J375" s="449"/>
      <c r="K375" s="449"/>
      <c r="L375" s="449"/>
      <c r="M375" s="450"/>
      <c r="N375" s="622" t="s">
        <v>559</v>
      </c>
      <c r="O375" s="623"/>
      <c r="P375" s="623"/>
      <c r="Q375" s="623"/>
      <c r="R375" s="623"/>
      <c r="S375" s="623"/>
      <c r="T375" s="623"/>
      <c r="U375" s="623"/>
      <c r="V375" s="623"/>
      <c r="W375" s="623"/>
      <c r="X375" s="623"/>
      <c r="Y375" s="623"/>
      <c r="Z375" s="623"/>
      <c r="AA375" s="623"/>
      <c r="AB375" s="623"/>
      <c r="AC375" s="623"/>
      <c r="AD375" s="623"/>
      <c r="AE375" s="623"/>
      <c r="AF375" s="623"/>
      <c r="AG375" s="623"/>
      <c r="AH375" s="623"/>
      <c r="AI375" s="623"/>
      <c r="AJ375" s="623"/>
      <c r="AK375" s="623"/>
      <c r="AL375" s="623"/>
      <c r="AM375" s="623"/>
      <c r="AN375" s="623"/>
      <c r="AO375" s="623"/>
      <c r="AP375" s="623"/>
      <c r="AQ375" s="623"/>
      <c r="AR375" s="623"/>
      <c r="AS375" s="623"/>
      <c r="AT375" s="623"/>
      <c r="AU375" s="623"/>
      <c r="AV375" s="208"/>
      <c r="AW375" s="236"/>
      <c r="AX375" s="236"/>
      <c r="AY375" s="195"/>
      <c r="BA375" s="192">
        <f t="shared" si="64"/>
        <v>21</v>
      </c>
      <c r="BB375" s="192">
        <f t="shared" si="65"/>
        <v>3</v>
      </c>
      <c r="BC375" s="192">
        <f t="shared" si="73"/>
        <v>1</v>
      </c>
      <c r="BD375" s="465" t="str">
        <f t="shared" si="72"/>
        <v>②</v>
      </c>
      <c r="BG375" s="563" t="str">
        <f t="shared" ca="1" si="66"/>
        <v/>
      </c>
      <c r="BH375" s="564" t="str">
        <f t="shared" ca="1" si="67"/>
        <v/>
      </c>
      <c r="BI375" s="564" t="str">
        <f t="shared" ca="1" si="68"/>
        <v/>
      </c>
      <c r="BJ375" s="564" t="str">
        <f t="shared" ca="1" si="69"/>
        <v/>
      </c>
      <c r="BK375" s="564" t="str">
        <f t="shared" ca="1" si="70"/>
        <v/>
      </c>
      <c r="BL375" s="565" t="str">
        <f t="shared" ca="1" si="71"/>
        <v/>
      </c>
    </row>
    <row r="376" spans="1:111" s="465" customFormat="1" ht="15" customHeight="1">
      <c r="A376" s="470"/>
      <c r="B376" s="473"/>
      <c r="C376" s="473"/>
      <c r="F376" s="448" t="s">
        <v>233</v>
      </c>
      <c r="G376" s="449"/>
      <c r="H376" s="449"/>
      <c r="I376" s="449"/>
      <c r="J376" s="449"/>
      <c r="K376" s="449"/>
      <c r="L376" s="449"/>
      <c r="M376" s="450"/>
      <c r="N376" s="621" t="s">
        <v>604</v>
      </c>
      <c r="O376" s="624"/>
      <c r="P376" s="624"/>
      <c r="Q376" s="624"/>
      <c r="R376" s="624"/>
      <c r="S376" s="624"/>
      <c r="T376" s="623"/>
      <c r="U376" s="623"/>
      <c r="V376" s="623"/>
      <c r="W376" s="623"/>
      <c r="X376" s="623"/>
      <c r="Y376" s="623"/>
      <c r="Z376" s="623"/>
      <c r="AA376" s="623"/>
      <c r="AB376" s="623"/>
      <c r="AC376" s="623"/>
      <c r="AD376" s="623"/>
      <c r="AE376" s="623"/>
      <c r="AF376" s="623"/>
      <c r="AG376" s="623"/>
      <c r="AH376" s="623"/>
      <c r="AI376" s="623"/>
      <c r="AJ376" s="623"/>
      <c r="AK376" s="623"/>
      <c r="AL376" s="623"/>
      <c r="AM376" s="623"/>
      <c r="AN376" s="623"/>
      <c r="AO376" s="623"/>
      <c r="AP376" s="623"/>
      <c r="AQ376" s="623"/>
      <c r="AR376" s="623"/>
      <c r="AS376" s="623"/>
      <c r="AT376" s="623"/>
      <c r="AU376" s="623"/>
      <c r="AV376" s="208"/>
      <c r="AY376" s="466"/>
      <c r="BA376" s="192">
        <f t="shared" si="64"/>
        <v>21</v>
      </c>
      <c r="BB376" s="192">
        <f t="shared" si="65"/>
        <v>3</v>
      </c>
      <c r="BC376" s="192">
        <f t="shared" si="73"/>
        <v>1</v>
      </c>
      <c r="BD376" s="465" t="str">
        <f t="shared" si="72"/>
        <v>②</v>
      </c>
      <c r="BG376" s="563" t="str">
        <f t="shared" ca="1" si="66"/>
        <v/>
      </c>
      <c r="BH376" s="564" t="str">
        <f t="shared" ca="1" si="67"/>
        <v/>
      </c>
      <c r="BI376" s="564" t="str">
        <f t="shared" ca="1" si="68"/>
        <v/>
      </c>
      <c r="BJ376" s="564" t="str">
        <f t="shared" ca="1" si="69"/>
        <v/>
      </c>
      <c r="BK376" s="564" t="str">
        <f t="shared" ca="1" si="70"/>
        <v/>
      </c>
      <c r="BL376" s="565" t="str">
        <f t="shared" ca="1" si="71"/>
        <v/>
      </c>
    </row>
    <row r="377" spans="1:111" s="465" customFormat="1" ht="15" customHeight="1">
      <c r="A377" s="470"/>
      <c r="B377" s="473"/>
      <c r="C377" s="473"/>
      <c r="F377" s="454"/>
      <c r="G377" s="455"/>
      <c r="H377" s="455"/>
      <c r="I377" s="455"/>
      <c r="J377" s="455"/>
      <c r="K377" s="455"/>
      <c r="L377" s="455"/>
      <c r="M377" s="456"/>
      <c r="N377" s="621"/>
      <c r="O377" s="624" t="s">
        <v>473</v>
      </c>
      <c r="P377" s="623"/>
      <c r="Q377" s="624" t="s">
        <v>644</v>
      </c>
      <c r="R377" s="624"/>
      <c r="S377" s="624"/>
      <c r="T377" s="624"/>
      <c r="U377" s="624"/>
      <c r="V377" s="624"/>
      <c r="W377" s="624"/>
      <c r="X377" s="624"/>
      <c r="Y377" s="624"/>
      <c r="Z377" s="624"/>
      <c r="AA377" s="624"/>
      <c r="AB377" s="624"/>
      <c r="AC377" s="624"/>
      <c r="AD377" s="624"/>
      <c r="AE377" s="624"/>
      <c r="AF377" s="624"/>
      <c r="AG377" s="624"/>
      <c r="AH377" s="624"/>
      <c r="AI377" s="624"/>
      <c r="AJ377" s="624"/>
      <c r="AK377" s="624"/>
      <c r="AL377" s="624"/>
      <c r="AM377" s="624"/>
      <c r="AN377" s="624"/>
      <c r="AO377" s="624"/>
      <c r="AP377" s="624"/>
      <c r="AQ377" s="624"/>
      <c r="AR377" s="624"/>
      <c r="AS377" s="624"/>
      <c r="AT377" s="624"/>
      <c r="AU377" s="624"/>
      <c r="AV377" s="468"/>
      <c r="AY377" s="466"/>
      <c r="BA377" s="192">
        <f t="shared" si="64"/>
        <v>21</v>
      </c>
      <c r="BB377" s="192">
        <f t="shared" si="65"/>
        <v>3</v>
      </c>
      <c r="BC377" s="192">
        <f t="shared" si="73"/>
        <v>1</v>
      </c>
      <c r="BD377" s="465" t="str">
        <f t="shared" si="72"/>
        <v>②</v>
      </c>
      <c r="BG377" s="563" t="str">
        <f t="shared" ca="1" si="66"/>
        <v/>
      </c>
      <c r="BH377" s="564" t="str">
        <f t="shared" ca="1" si="67"/>
        <v/>
      </c>
      <c r="BI377" s="564" t="str">
        <f t="shared" ca="1" si="68"/>
        <v/>
      </c>
      <c r="BJ377" s="564" t="str">
        <f t="shared" ca="1" si="69"/>
        <v/>
      </c>
      <c r="BK377" s="564" t="str">
        <f t="shared" ca="1" si="70"/>
        <v/>
      </c>
      <c r="BL377" s="565" t="str">
        <f t="shared" ca="1" si="71"/>
        <v/>
      </c>
      <c r="CC377" s="226"/>
      <c r="CD377" s="226"/>
      <c r="CE377" s="226"/>
      <c r="CF377" s="226"/>
      <c r="CG377" s="226"/>
      <c r="CH377" s="226"/>
      <c r="CI377" s="226"/>
      <c r="CJ377" s="226"/>
      <c r="CK377" s="226"/>
      <c r="CS377" s="226"/>
      <c r="CT377" s="226"/>
      <c r="CU377" s="226"/>
    </row>
    <row r="378" spans="1:111" s="465" customFormat="1" ht="15" customHeight="1">
      <c r="A378" s="470"/>
      <c r="B378" s="473"/>
      <c r="C378" s="473"/>
      <c r="F378" s="454"/>
      <c r="G378" s="455"/>
      <c r="H378" s="455"/>
      <c r="I378" s="455"/>
      <c r="J378" s="455"/>
      <c r="K378" s="455"/>
      <c r="L378" s="455"/>
      <c r="M378" s="456"/>
      <c r="N378" s="621" t="s">
        <v>626</v>
      </c>
      <c r="O378" s="624"/>
      <c r="P378" s="624"/>
      <c r="Q378" s="624"/>
      <c r="R378" s="624"/>
      <c r="S378" s="624"/>
      <c r="T378" s="624"/>
      <c r="U378" s="624"/>
      <c r="V378" s="624"/>
      <c r="W378" s="624"/>
      <c r="X378" s="624"/>
      <c r="Y378" s="624"/>
      <c r="Z378" s="624"/>
      <c r="AA378" s="624"/>
      <c r="AB378" s="624"/>
      <c r="AC378" s="624"/>
      <c r="AD378" s="624"/>
      <c r="AE378" s="624"/>
      <c r="AF378" s="624"/>
      <c r="AG378" s="624"/>
      <c r="AH378" s="624"/>
      <c r="AI378" s="624"/>
      <c r="AJ378" s="624"/>
      <c r="AK378" s="624"/>
      <c r="AL378" s="624"/>
      <c r="AM378" s="624"/>
      <c r="AN378" s="624"/>
      <c r="AO378" s="624"/>
      <c r="AP378" s="624"/>
      <c r="AQ378" s="624"/>
      <c r="AR378" s="624"/>
      <c r="AS378" s="624"/>
      <c r="AT378" s="624"/>
      <c r="AU378" s="624"/>
      <c r="AV378" s="468"/>
      <c r="AY378" s="466"/>
      <c r="BA378" s="192">
        <f t="shared" si="64"/>
        <v>21</v>
      </c>
      <c r="BB378" s="192">
        <f t="shared" si="65"/>
        <v>3</v>
      </c>
      <c r="BC378" s="192">
        <f t="shared" si="73"/>
        <v>1</v>
      </c>
      <c r="BD378" s="465" t="str">
        <f t="shared" si="72"/>
        <v>②</v>
      </c>
      <c r="BG378" s="563" t="str">
        <f t="shared" ca="1" si="66"/>
        <v/>
      </c>
      <c r="BH378" s="564" t="str">
        <f t="shared" ca="1" si="67"/>
        <v/>
      </c>
      <c r="BI378" s="564" t="str">
        <f t="shared" ca="1" si="68"/>
        <v/>
      </c>
      <c r="BJ378" s="564" t="str">
        <f t="shared" ca="1" si="69"/>
        <v/>
      </c>
      <c r="BK378" s="564" t="str">
        <f t="shared" ca="1" si="70"/>
        <v/>
      </c>
      <c r="BL378" s="565" t="str">
        <f t="shared" ca="1" si="71"/>
        <v/>
      </c>
      <c r="CB378" s="226"/>
      <c r="DD378" s="226"/>
      <c r="DE378" s="226"/>
    </row>
    <row r="379" spans="1:111" s="465" customFormat="1" ht="15" customHeight="1">
      <c r="A379" s="470"/>
      <c r="B379" s="473"/>
      <c r="C379" s="473"/>
      <c r="F379" s="454"/>
      <c r="G379" s="455"/>
      <c r="H379" s="455"/>
      <c r="I379" s="455"/>
      <c r="J379" s="455"/>
      <c r="K379" s="455"/>
      <c r="L379" s="455"/>
      <c r="M379" s="456"/>
      <c r="N379" s="621"/>
      <c r="O379" s="624" t="s">
        <v>473</v>
      </c>
      <c r="P379" s="623"/>
      <c r="Q379" s="624" t="s">
        <v>630</v>
      </c>
      <c r="R379" s="624"/>
      <c r="S379" s="624"/>
      <c r="T379" s="624"/>
      <c r="U379" s="624"/>
      <c r="V379" s="624"/>
      <c r="W379" s="624"/>
      <c r="X379" s="624"/>
      <c r="Y379" s="624"/>
      <c r="Z379" s="624"/>
      <c r="AA379" s="624"/>
      <c r="AB379" s="624"/>
      <c r="AC379" s="624"/>
      <c r="AD379" s="624"/>
      <c r="AE379" s="624"/>
      <c r="AF379" s="624"/>
      <c r="AG379" s="624"/>
      <c r="AH379" s="624"/>
      <c r="AI379" s="624"/>
      <c r="AJ379" s="624"/>
      <c r="AK379" s="624"/>
      <c r="AL379" s="624"/>
      <c r="AM379" s="624"/>
      <c r="AN379" s="624"/>
      <c r="AO379" s="624"/>
      <c r="AP379" s="624"/>
      <c r="AQ379" s="624"/>
      <c r="AR379" s="624"/>
      <c r="AS379" s="624"/>
      <c r="AT379" s="624"/>
      <c r="AU379" s="624"/>
      <c r="AV379" s="468"/>
      <c r="AY379" s="466"/>
      <c r="BA379" s="192">
        <f t="shared" si="64"/>
        <v>21</v>
      </c>
      <c r="BB379" s="192">
        <f t="shared" si="65"/>
        <v>3</v>
      </c>
      <c r="BC379" s="192">
        <f t="shared" si="73"/>
        <v>1</v>
      </c>
      <c r="BD379" s="465" t="str">
        <f t="shared" si="72"/>
        <v>②</v>
      </c>
      <c r="BG379" s="563" t="str">
        <f t="shared" ca="1" si="66"/>
        <v/>
      </c>
      <c r="BH379" s="564" t="str">
        <f t="shared" ca="1" si="67"/>
        <v/>
      </c>
      <c r="BI379" s="564" t="str">
        <f t="shared" ca="1" si="68"/>
        <v/>
      </c>
      <c r="BJ379" s="564" t="str">
        <f t="shared" ca="1" si="69"/>
        <v/>
      </c>
      <c r="BK379" s="564" t="str">
        <f t="shared" ca="1" si="70"/>
        <v/>
      </c>
      <c r="BL379" s="565" t="str">
        <f t="shared" ca="1" si="71"/>
        <v/>
      </c>
      <c r="DC379" s="226"/>
    </row>
    <row r="380" spans="1:111" s="465" customFormat="1" ht="15" customHeight="1">
      <c r="A380" s="470"/>
      <c r="B380" s="473"/>
      <c r="C380" s="473"/>
      <c r="F380" s="454"/>
      <c r="G380" s="455"/>
      <c r="H380" s="455"/>
      <c r="I380" s="455"/>
      <c r="J380" s="455"/>
      <c r="K380" s="455"/>
      <c r="L380" s="455"/>
      <c r="M380" s="456"/>
      <c r="N380" s="621" t="s">
        <v>631</v>
      </c>
      <c r="O380" s="624"/>
      <c r="P380" s="624"/>
      <c r="Q380" s="624"/>
      <c r="R380" s="624"/>
      <c r="S380" s="624"/>
      <c r="T380" s="624"/>
      <c r="U380" s="624"/>
      <c r="V380" s="624"/>
      <c r="W380" s="624"/>
      <c r="X380" s="624"/>
      <c r="Y380" s="624"/>
      <c r="Z380" s="624"/>
      <c r="AA380" s="624"/>
      <c r="AB380" s="624"/>
      <c r="AC380" s="624"/>
      <c r="AD380" s="624"/>
      <c r="AE380" s="624"/>
      <c r="AF380" s="624"/>
      <c r="AG380" s="624"/>
      <c r="AH380" s="624"/>
      <c r="AI380" s="624"/>
      <c r="AJ380" s="624"/>
      <c r="AK380" s="624"/>
      <c r="AL380" s="624"/>
      <c r="AM380" s="624"/>
      <c r="AN380" s="624"/>
      <c r="AO380" s="624"/>
      <c r="AP380" s="624"/>
      <c r="AQ380" s="624"/>
      <c r="AR380" s="624"/>
      <c r="AS380" s="624"/>
      <c r="AT380" s="624"/>
      <c r="AU380" s="624"/>
      <c r="AV380" s="468"/>
      <c r="AY380" s="466"/>
      <c r="BA380" s="192">
        <f t="shared" si="64"/>
        <v>21</v>
      </c>
      <c r="BB380" s="192">
        <f t="shared" si="64"/>
        <v>3</v>
      </c>
      <c r="BC380" s="192">
        <f t="shared" si="64"/>
        <v>1</v>
      </c>
      <c r="BD380" s="465" t="str">
        <f t="shared" si="72"/>
        <v>②</v>
      </c>
      <c r="BG380" s="563" t="str">
        <f t="shared" ca="1" si="66"/>
        <v/>
      </c>
      <c r="BH380" s="564" t="str">
        <f t="shared" ca="1" si="67"/>
        <v/>
      </c>
      <c r="BI380" s="564" t="str">
        <f t="shared" ca="1" si="68"/>
        <v/>
      </c>
      <c r="BJ380" s="564" t="str">
        <f t="shared" ca="1" si="69"/>
        <v/>
      </c>
      <c r="BK380" s="564" t="str">
        <f t="shared" ca="1" si="70"/>
        <v/>
      </c>
      <c r="BL380" s="565" t="str">
        <f t="shared" ca="1" si="71"/>
        <v/>
      </c>
      <c r="CV380" s="226"/>
      <c r="CW380" s="226"/>
      <c r="CX380" s="226"/>
      <c r="CY380" s="226"/>
      <c r="CZ380" s="226"/>
      <c r="DA380" s="226"/>
      <c r="DB380" s="226"/>
    </row>
    <row r="381" spans="1:111" s="465" customFormat="1" ht="15" customHeight="1">
      <c r="A381" s="470"/>
      <c r="B381" s="473"/>
      <c r="C381" s="473"/>
      <c r="F381" s="454"/>
      <c r="G381" s="455"/>
      <c r="H381" s="455"/>
      <c r="I381" s="455"/>
      <c r="J381" s="455"/>
      <c r="K381" s="455"/>
      <c r="L381" s="455"/>
      <c r="M381" s="456"/>
      <c r="N381" s="621"/>
      <c r="O381" s="624" t="s">
        <v>473</v>
      </c>
      <c r="P381" s="623"/>
      <c r="Q381" s="624" t="s">
        <v>632</v>
      </c>
      <c r="R381" s="624"/>
      <c r="S381" s="624"/>
      <c r="T381" s="624"/>
      <c r="U381" s="624"/>
      <c r="V381" s="624"/>
      <c r="W381" s="624"/>
      <c r="X381" s="624"/>
      <c r="Y381" s="624"/>
      <c r="Z381" s="624"/>
      <c r="AA381" s="624"/>
      <c r="AB381" s="624"/>
      <c r="AC381" s="624"/>
      <c r="AD381" s="624"/>
      <c r="AE381" s="624"/>
      <c r="AF381" s="624"/>
      <c r="AG381" s="624"/>
      <c r="AH381" s="624"/>
      <c r="AI381" s="624"/>
      <c r="AJ381" s="624"/>
      <c r="AK381" s="624"/>
      <c r="AL381" s="624"/>
      <c r="AM381" s="624"/>
      <c r="AN381" s="624"/>
      <c r="AO381" s="624"/>
      <c r="AP381" s="624"/>
      <c r="AQ381" s="624"/>
      <c r="AR381" s="624"/>
      <c r="AS381" s="624"/>
      <c r="AT381" s="624"/>
      <c r="AU381" s="624"/>
      <c r="AV381" s="468"/>
      <c r="AY381" s="466"/>
      <c r="BA381" s="192">
        <f t="shared" si="64"/>
        <v>21</v>
      </c>
      <c r="BB381" s="192">
        <f t="shared" si="64"/>
        <v>3</v>
      </c>
      <c r="BC381" s="192">
        <f t="shared" si="64"/>
        <v>1</v>
      </c>
      <c r="BD381" s="465" t="str">
        <f t="shared" si="72"/>
        <v>②</v>
      </c>
      <c r="BG381" s="563" t="str">
        <f t="shared" ca="1" si="66"/>
        <v/>
      </c>
      <c r="BH381" s="564" t="str">
        <f t="shared" ca="1" si="67"/>
        <v/>
      </c>
      <c r="BI381" s="564" t="str">
        <f t="shared" ca="1" si="68"/>
        <v/>
      </c>
      <c r="BJ381" s="564" t="str">
        <f t="shared" ca="1" si="69"/>
        <v/>
      </c>
      <c r="BK381" s="564" t="str">
        <f t="shared" ca="1" si="70"/>
        <v/>
      </c>
      <c r="BL381" s="565" t="str">
        <f t="shared" ca="1" si="71"/>
        <v/>
      </c>
      <c r="BR381" s="226"/>
      <c r="BS381" s="226"/>
      <c r="BT381" s="226"/>
      <c r="BU381" s="226"/>
      <c r="BV381" s="226"/>
      <c r="BW381" s="226"/>
      <c r="BX381" s="226"/>
      <c r="BY381" s="226"/>
      <c r="BZ381" s="226"/>
      <c r="CA381" s="226"/>
    </row>
    <row r="382" spans="1:111" s="465" customFormat="1" ht="15" customHeight="1">
      <c r="A382" s="470"/>
      <c r="B382" s="473"/>
      <c r="C382" s="473"/>
      <c r="F382" s="454"/>
      <c r="G382" s="455"/>
      <c r="H382" s="455"/>
      <c r="I382" s="455"/>
      <c r="J382" s="455"/>
      <c r="K382" s="455"/>
      <c r="L382" s="455"/>
      <c r="M382" s="456"/>
      <c r="N382" s="621" t="s">
        <v>606</v>
      </c>
      <c r="O382" s="624"/>
      <c r="P382" s="624"/>
      <c r="Q382" s="624"/>
      <c r="R382" s="624"/>
      <c r="S382" s="624"/>
      <c r="T382" s="624"/>
      <c r="U382" s="624"/>
      <c r="V382" s="624"/>
      <c r="W382" s="624"/>
      <c r="X382" s="624"/>
      <c r="Y382" s="624"/>
      <c r="Z382" s="624"/>
      <c r="AA382" s="624"/>
      <c r="AB382" s="624"/>
      <c r="AC382" s="624"/>
      <c r="AD382" s="624"/>
      <c r="AE382" s="624"/>
      <c r="AF382" s="624"/>
      <c r="AG382" s="624"/>
      <c r="AH382" s="624"/>
      <c r="AI382" s="624"/>
      <c r="AJ382" s="624"/>
      <c r="AK382" s="624"/>
      <c r="AL382" s="624"/>
      <c r="AM382" s="624"/>
      <c r="AN382" s="624"/>
      <c r="AO382" s="624"/>
      <c r="AP382" s="624"/>
      <c r="AQ382" s="624"/>
      <c r="AR382" s="624"/>
      <c r="AS382" s="624"/>
      <c r="AT382" s="624"/>
      <c r="AU382" s="624"/>
      <c r="AV382" s="468"/>
      <c r="AY382" s="466"/>
      <c r="BA382" s="192">
        <f t="shared" si="64"/>
        <v>21</v>
      </c>
      <c r="BB382" s="192">
        <f t="shared" si="64"/>
        <v>3</v>
      </c>
      <c r="BC382" s="192">
        <f t="shared" si="64"/>
        <v>1</v>
      </c>
      <c r="BD382" s="465" t="str">
        <f t="shared" si="72"/>
        <v>②</v>
      </c>
      <c r="BG382" s="563" t="str">
        <f t="shared" ca="1" si="66"/>
        <v/>
      </c>
      <c r="BH382" s="564" t="str">
        <f t="shared" ca="1" si="67"/>
        <v/>
      </c>
      <c r="BI382" s="564" t="str">
        <f t="shared" ca="1" si="68"/>
        <v/>
      </c>
      <c r="BJ382" s="564" t="str">
        <f t="shared" ca="1" si="69"/>
        <v/>
      </c>
      <c r="BK382" s="564" t="str">
        <f t="shared" ca="1" si="70"/>
        <v/>
      </c>
      <c r="BL382" s="565" t="str">
        <f t="shared" ca="1" si="71"/>
        <v/>
      </c>
    </row>
    <row r="383" spans="1:111" s="465" customFormat="1" ht="15" customHeight="1">
      <c r="A383" s="470"/>
      <c r="B383" s="473"/>
      <c r="C383" s="473"/>
      <c r="F383" s="454"/>
      <c r="G383" s="455"/>
      <c r="H383" s="455"/>
      <c r="I383" s="455"/>
      <c r="J383" s="455"/>
      <c r="K383" s="455"/>
      <c r="L383" s="455"/>
      <c r="M383" s="456"/>
      <c r="N383" s="621"/>
      <c r="O383" s="624" t="s">
        <v>473</v>
      </c>
      <c r="P383" s="623"/>
      <c r="Q383" s="624" t="s">
        <v>616</v>
      </c>
      <c r="R383" s="624"/>
      <c r="S383" s="624"/>
      <c r="T383" s="624"/>
      <c r="U383" s="624"/>
      <c r="V383" s="624"/>
      <c r="W383" s="624"/>
      <c r="X383" s="624"/>
      <c r="Y383" s="624"/>
      <c r="Z383" s="624"/>
      <c r="AA383" s="624"/>
      <c r="AB383" s="624"/>
      <c r="AC383" s="624"/>
      <c r="AD383" s="624"/>
      <c r="AE383" s="624"/>
      <c r="AF383" s="624"/>
      <c r="AG383" s="624"/>
      <c r="AH383" s="624"/>
      <c r="AI383" s="624"/>
      <c r="AJ383" s="624"/>
      <c r="AK383" s="624"/>
      <c r="AL383" s="624"/>
      <c r="AM383" s="624"/>
      <c r="AN383" s="624"/>
      <c r="AO383" s="624"/>
      <c r="AP383" s="624"/>
      <c r="AQ383" s="624"/>
      <c r="AR383" s="624"/>
      <c r="AS383" s="624"/>
      <c r="AT383" s="624"/>
      <c r="AU383" s="624"/>
      <c r="AV383" s="468"/>
      <c r="AY383" s="466"/>
      <c r="BA383" s="192">
        <f t="shared" si="64"/>
        <v>21</v>
      </c>
      <c r="BB383" s="192">
        <f t="shared" si="64"/>
        <v>3</v>
      </c>
      <c r="BC383" s="192">
        <f t="shared" si="64"/>
        <v>1</v>
      </c>
      <c r="BD383" s="465" t="str">
        <f t="shared" si="72"/>
        <v>②</v>
      </c>
      <c r="BG383" s="563" t="str">
        <f t="shared" ca="1" si="66"/>
        <v/>
      </c>
      <c r="BH383" s="564" t="str">
        <f t="shared" ca="1" si="67"/>
        <v/>
      </c>
      <c r="BI383" s="564" t="str">
        <f t="shared" ca="1" si="68"/>
        <v/>
      </c>
      <c r="BJ383" s="564" t="str">
        <f t="shared" ca="1" si="69"/>
        <v/>
      </c>
      <c r="BK383" s="564" t="str">
        <f t="shared" ca="1" si="70"/>
        <v/>
      </c>
      <c r="BL383" s="565" t="str">
        <f t="shared" ca="1" si="71"/>
        <v/>
      </c>
    </row>
    <row r="384" spans="1:111" s="465" customFormat="1" ht="15" customHeight="1">
      <c r="A384" s="194"/>
      <c r="B384" s="236"/>
      <c r="C384" s="236"/>
      <c r="F384" s="460" t="s">
        <v>498</v>
      </c>
      <c r="G384" s="461"/>
      <c r="H384" s="461"/>
      <c r="I384" s="461"/>
      <c r="J384" s="461"/>
      <c r="K384" s="461"/>
      <c r="L384" s="461"/>
      <c r="M384" s="462"/>
      <c r="N384" s="209" t="s">
        <v>559</v>
      </c>
      <c r="O384" s="204"/>
      <c r="P384" s="204"/>
      <c r="Q384" s="204"/>
      <c r="R384" s="204"/>
      <c r="S384" s="204"/>
      <c r="T384" s="204"/>
      <c r="U384" s="204"/>
      <c r="V384" s="204"/>
      <c r="W384" s="204"/>
      <c r="X384" s="204"/>
      <c r="Y384" s="204"/>
      <c r="Z384" s="204"/>
      <c r="AA384" s="204"/>
      <c r="AB384" s="204"/>
      <c r="AC384" s="204"/>
      <c r="AD384" s="204"/>
      <c r="AE384" s="204"/>
      <c r="AF384" s="204"/>
      <c r="AG384" s="204"/>
      <c r="AH384" s="204"/>
      <c r="AI384" s="204"/>
      <c r="AJ384" s="204"/>
      <c r="AK384" s="204"/>
      <c r="AL384" s="204"/>
      <c r="AM384" s="204"/>
      <c r="AN384" s="204"/>
      <c r="AO384" s="204"/>
      <c r="AP384" s="204"/>
      <c r="AQ384" s="204"/>
      <c r="AR384" s="204"/>
      <c r="AS384" s="204"/>
      <c r="AT384" s="204"/>
      <c r="AU384" s="204"/>
      <c r="AV384" s="205"/>
      <c r="AW384" s="236"/>
      <c r="AX384" s="236"/>
      <c r="AY384" s="195"/>
      <c r="BA384" s="192">
        <f>BA383</f>
        <v>21</v>
      </c>
      <c r="BB384" s="192">
        <f>BB383</f>
        <v>3</v>
      </c>
      <c r="BC384" s="192">
        <f>BC383</f>
        <v>1</v>
      </c>
      <c r="BD384" s="465" t="str">
        <f t="shared" si="72"/>
        <v>②</v>
      </c>
      <c r="BG384" s="563" t="str">
        <f t="shared" ca="1" si="66"/>
        <v/>
      </c>
      <c r="BH384" s="564" t="str">
        <f t="shared" ca="1" si="67"/>
        <v/>
      </c>
      <c r="BI384" s="564" t="str">
        <f t="shared" ca="1" si="68"/>
        <v/>
      </c>
      <c r="BJ384" s="564" t="str">
        <f t="shared" ca="1" si="69"/>
        <v/>
      </c>
      <c r="BK384" s="564" t="str">
        <f t="shared" ca="1" si="70"/>
        <v/>
      </c>
      <c r="BL384" s="565" t="str">
        <f t="shared" ca="1" si="71"/>
        <v/>
      </c>
    </row>
    <row r="385" spans="1:111" s="226" customFormat="1" ht="15" customHeight="1">
      <c r="A385" s="1726" t="str">
        <f>$BD385&amp;"."</f>
        <v>③.</v>
      </c>
      <c r="B385" s="1727"/>
      <c r="C385" s="1727"/>
      <c r="D385" s="1727"/>
      <c r="E385" s="1727"/>
      <c r="F385" s="226" t="s">
        <v>597</v>
      </c>
      <c r="AY385" s="40"/>
      <c r="AZ385" s="465"/>
      <c r="BA385" s="192">
        <f t="shared" ref="BA385:BC393" si="74">BA384</f>
        <v>21</v>
      </c>
      <c r="BB385" s="192">
        <f t="shared" si="74"/>
        <v>3</v>
      </c>
      <c r="BC385" s="192">
        <f>BC384</f>
        <v>1</v>
      </c>
      <c r="BD385" s="687" t="str">
        <f>IF(ISBLANK(BD384),"①",CHAR(CODE(BD384)+1))</f>
        <v>③</v>
      </c>
      <c r="BG385" s="563" t="str">
        <f t="shared" ca="1" si="66"/>
        <v/>
      </c>
      <c r="BH385" s="564" t="str">
        <f t="shared" ca="1" si="67"/>
        <v/>
      </c>
      <c r="BI385" s="564" t="str">
        <f t="shared" ca="1" si="68"/>
        <v/>
      </c>
      <c r="BJ385" s="564" t="str">
        <f t="shared" ca="1" si="69"/>
        <v/>
      </c>
      <c r="BK385" s="564" t="str">
        <f t="shared" ca="1" si="70"/>
        <v/>
      </c>
      <c r="BL385" s="565" t="str">
        <f t="shared" ca="1" si="71"/>
        <v/>
      </c>
      <c r="BR385" s="465"/>
      <c r="BS385" s="465"/>
      <c r="BT385" s="465"/>
      <c r="BU385" s="465"/>
      <c r="BV385" s="465"/>
      <c r="BW385" s="465"/>
      <c r="BX385" s="465"/>
      <c r="BY385" s="465"/>
      <c r="BZ385" s="465"/>
      <c r="CA385" s="465"/>
      <c r="CB385" s="465"/>
      <c r="CC385" s="465"/>
      <c r="CD385" s="465"/>
      <c r="CE385" s="465"/>
      <c r="CF385" s="465"/>
      <c r="CG385" s="465"/>
      <c r="CH385" s="465"/>
      <c r="CI385" s="465"/>
      <c r="CJ385" s="465"/>
      <c r="CK385" s="465"/>
      <c r="CL385" s="465"/>
      <c r="CM385" s="465"/>
      <c r="CN385" s="465"/>
      <c r="CO385" s="465"/>
      <c r="CP385" s="465"/>
      <c r="CQ385" s="465"/>
      <c r="CR385" s="465"/>
      <c r="CS385" s="465"/>
      <c r="CT385" s="465"/>
      <c r="CU385" s="465"/>
      <c r="CV385" s="465"/>
      <c r="CW385" s="465"/>
      <c r="CX385" s="465"/>
      <c r="CY385" s="465"/>
      <c r="CZ385" s="465"/>
      <c r="DA385" s="465"/>
      <c r="DB385" s="465"/>
      <c r="DC385" s="465"/>
      <c r="DD385" s="465"/>
      <c r="DE385" s="465"/>
      <c r="DF385" s="465"/>
      <c r="DG385" s="465"/>
    </row>
    <row r="386" spans="1:111" s="465" customFormat="1" ht="15" customHeight="1">
      <c r="A386" s="619"/>
      <c r="B386" s="620"/>
      <c r="C386" s="620"/>
      <c r="F386" s="236" t="s">
        <v>643</v>
      </c>
      <c r="G386" s="473"/>
      <c r="H386" s="473"/>
      <c r="I386" s="473"/>
      <c r="J386" s="473"/>
      <c r="K386" s="473"/>
      <c r="L386" s="473"/>
      <c r="M386" s="473"/>
      <c r="N386" s="473"/>
      <c r="O386" s="473"/>
      <c r="P386" s="473"/>
      <c r="Q386" s="473"/>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73"/>
      <c r="AW386" s="473"/>
      <c r="AX386" s="473"/>
      <c r="AY386" s="466"/>
      <c r="BA386" s="192">
        <f t="shared" si="74"/>
        <v>21</v>
      </c>
      <c r="BB386" s="192">
        <f t="shared" si="74"/>
        <v>3</v>
      </c>
      <c r="BC386" s="192">
        <f t="shared" ref="BC386:BC392" si="75">BC385</f>
        <v>1</v>
      </c>
      <c r="BD386" s="465" t="str">
        <f t="shared" si="72"/>
        <v>③</v>
      </c>
      <c r="BG386" s="563" t="str">
        <f t="shared" ca="1" si="66"/>
        <v/>
      </c>
      <c r="BH386" s="564" t="str">
        <f t="shared" ca="1" si="67"/>
        <v/>
      </c>
      <c r="BI386" s="564" t="str">
        <f t="shared" ca="1" si="68"/>
        <v/>
      </c>
      <c r="BJ386" s="564" t="str">
        <f t="shared" ca="1" si="69"/>
        <v/>
      </c>
      <c r="BK386" s="564" t="str">
        <f t="shared" ca="1" si="70"/>
        <v/>
      </c>
      <c r="BL386" s="565" t="str">
        <f t="shared" ca="1" si="71"/>
        <v/>
      </c>
      <c r="DF386" s="226"/>
      <c r="DG386" s="226"/>
    </row>
    <row r="387" spans="1:111" s="465" customFormat="1" ht="15" customHeight="1">
      <c r="A387" s="194"/>
      <c r="B387" s="236"/>
      <c r="C387" s="236"/>
      <c r="F387" s="445" t="s">
        <v>265</v>
      </c>
      <c r="G387" s="446"/>
      <c r="H387" s="446"/>
      <c r="I387" s="446"/>
      <c r="J387" s="446"/>
      <c r="K387" s="446"/>
      <c r="L387" s="446"/>
      <c r="M387" s="447"/>
      <c r="N387" s="241" t="s">
        <v>407</v>
      </c>
      <c r="O387" s="197"/>
      <c r="P387" s="197"/>
      <c r="Q387" s="197"/>
      <c r="R387" s="197" t="s">
        <v>598</v>
      </c>
      <c r="S387" s="197"/>
      <c r="T387" s="197"/>
      <c r="U387" s="197"/>
      <c r="V387" s="197"/>
      <c r="W387" s="197"/>
      <c r="X387" s="197"/>
      <c r="Y387" s="197"/>
      <c r="Z387" s="197"/>
      <c r="AA387" s="197"/>
      <c r="AB387" s="197"/>
      <c r="AC387" s="197"/>
      <c r="AD387" s="197"/>
      <c r="AE387" s="197"/>
      <c r="AF387" s="197"/>
      <c r="AG387" s="197"/>
      <c r="AH387" s="197"/>
      <c r="AI387" s="197"/>
      <c r="AJ387" s="197"/>
      <c r="AK387" s="197"/>
      <c r="AL387" s="197"/>
      <c r="AM387" s="197"/>
      <c r="AN387" s="197"/>
      <c r="AO387" s="197"/>
      <c r="AP387" s="197"/>
      <c r="AQ387" s="197"/>
      <c r="AR387" s="197"/>
      <c r="AS387" s="197"/>
      <c r="AT387" s="197"/>
      <c r="AU387" s="197"/>
      <c r="AV387" s="198"/>
      <c r="AW387" s="236"/>
      <c r="AX387" s="236"/>
      <c r="AY387" s="195"/>
      <c r="BA387" s="192">
        <f t="shared" si="74"/>
        <v>21</v>
      </c>
      <c r="BB387" s="192">
        <f t="shared" si="74"/>
        <v>3</v>
      </c>
      <c r="BC387" s="192">
        <f t="shared" si="75"/>
        <v>1</v>
      </c>
      <c r="BD387" s="465" t="str">
        <f t="shared" si="72"/>
        <v>③</v>
      </c>
      <c r="BG387" s="563" t="str">
        <f t="shared" ca="1" si="66"/>
        <v/>
      </c>
      <c r="BH387" s="564" t="str">
        <f t="shared" ca="1" si="67"/>
        <v/>
      </c>
      <c r="BI387" s="564" t="str">
        <f t="shared" ca="1" si="68"/>
        <v/>
      </c>
      <c r="BJ387" s="564" t="str">
        <f t="shared" ca="1" si="69"/>
        <v/>
      </c>
      <c r="BK387" s="564" t="str">
        <f t="shared" ca="1" si="70"/>
        <v/>
      </c>
      <c r="BL387" s="565" t="str">
        <f t="shared" ca="1" si="71"/>
        <v/>
      </c>
    </row>
    <row r="388" spans="1:111" s="465" customFormat="1" ht="15" customHeight="1">
      <c r="A388" s="194"/>
      <c r="B388" s="236"/>
      <c r="C388" s="236"/>
      <c r="F388" s="448" t="s">
        <v>84</v>
      </c>
      <c r="G388" s="449"/>
      <c r="H388" s="449"/>
      <c r="I388" s="449"/>
      <c r="J388" s="449"/>
      <c r="K388" s="449"/>
      <c r="L388" s="449"/>
      <c r="M388" s="450"/>
      <c r="N388" s="622" t="s">
        <v>646</v>
      </c>
      <c r="O388" s="623"/>
      <c r="P388" s="623"/>
      <c r="Q388" s="623"/>
      <c r="R388" s="623"/>
      <c r="S388" s="623"/>
      <c r="T388" s="623"/>
      <c r="U388" s="623"/>
      <c r="V388" s="623"/>
      <c r="W388" s="623"/>
      <c r="X388" s="623"/>
      <c r="Y388" s="623"/>
      <c r="Z388" s="623"/>
      <c r="AA388" s="623"/>
      <c r="AB388" s="623"/>
      <c r="AC388" s="623"/>
      <c r="AD388" s="623"/>
      <c r="AE388" s="623"/>
      <c r="AF388" s="623"/>
      <c r="AG388" s="623"/>
      <c r="AH388" s="623"/>
      <c r="AI388" s="623"/>
      <c r="AJ388" s="623"/>
      <c r="AK388" s="623"/>
      <c r="AL388" s="623"/>
      <c r="AM388" s="623"/>
      <c r="AN388" s="623"/>
      <c r="AO388" s="623"/>
      <c r="AP388" s="623"/>
      <c r="AQ388" s="623"/>
      <c r="AR388" s="623"/>
      <c r="AS388" s="623"/>
      <c r="AT388" s="623"/>
      <c r="AU388" s="623"/>
      <c r="AV388" s="208"/>
      <c r="AW388" s="236"/>
      <c r="AX388" s="236"/>
      <c r="AY388" s="195"/>
      <c r="BA388" s="192">
        <f t="shared" si="74"/>
        <v>21</v>
      </c>
      <c r="BB388" s="192">
        <f t="shared" si="74"/>
        <v>3</v>
      </c>
      <c r="BC388" s="192">
        <f t="shared" si="75"/>
        <v>1</v>
      </c>
      <c r="BD388" s="465" t="str">
        <f t="shared" si="72"/>
        <v>③</v>
      </c>
      <c r="BG388" s="563" t="str">
        <f t="shared" ca="1" si="66"/>
        <v/>
      </c>
      <c r="BH388" s="564" t="str">
        <f t="shared" ca="1" si="67"/>
        <v/>
      </c>
      <c r="BI388" s="564" t="str">
        <f t="shared" ca="1" si="68"/>
        <v/>
      </c>
      <c r="BJ388" s="564" t="str">
        <f t="shared" ca="1" si="69"/>
        <v/>
      </c>
      <c r="BK388" s="564" t="str">
        <f t="shared" ca="1" si="70"/>
        <v/>
      </c>
      <c r="BL388" s="565" t="str">
        <f t="shared" ca="1" si="71"/>
        <v/>
      </c>
    </row>
    <row r="389" spans="1:111" s="465" customFormat="1" ht="15" customHeight="1">
      <c r="A389" s="470"/>
      <c r="B389" s="473"/>
      <c r="C389" s="473"/>
      <c r="F389" s="448" t="s">
        <v>233</v>
      </c>
      <c r="G389" s="449"/>
      <c r="H389" s="449"/>
      <c r="I389" s="449"/>
      <c r="J389" s="449"/>
      <c r="K389" s="449"/>
      <c r="L389" s="449"/>
      <c r="M389" s="450"/>
      <c r="N389" s="621" t="s">
        <v>604</v>
      </c>
      <c r="O389" s="624"/>
      <c r="P389" s="624"/>
      <c r="Q389" s="624"/>
      <c r="R389" s="623"/>
      <c r="S389" s="623"/>
      <c r="T389" s="623"/>
      <c r="U389" s="623"/>
      <c r="V389" s="623"/>
      <c r="W389" s="623"/>
      <c r="X389" s="623"/>
      <c r="Y389" s="623"/>
      <c r="Z389" s="623"/>
      <c r="AA389" s="623"/>
      <c r="AB389" s="623"/>
      <c r="AC389" s="623"/>
      <c r="AD389" s="623"/>
      <c r="AE389" s="623"/>
      <c r="AF389" s="623"/>
      <c r="AG389" s="623"/>
      <c r="AH389" s="623"/>
      <c r="AI389" s="623"/>
      <c r="AJ389" s="623"/>
      <c r="AK389" s="623"/>
      <c r="AL389" s="623"/>
      <c r="AM389" s="623"/>
      <c r="AN389" s="623"/>
      <c r="AO389" s="623"/>
      <c r="AP389" s="623"/>
      <c r="AQ389" s="623"/>
      <c r="AR389" s="623"/>
      <c r="AS389" s="623"/>
      <c r="AT389" s="623"/>
      <c r="AU389" s="623"/>
      <c r="AV389" s="208"/>
      <c r="AY389" s="466"/>
      <c r="BA389" s="192">
        <f t="shared" si="74"/>
        <v>21</v>
      </c>
      <c r="BB389" s="192">
        <f t="shared" si="74"/>
        <v>3</v>
      </c>
      <c r="BC389" s="192">
        <f t="shared" si="75"/>
        <v>1</v>
      </c>
      <c r="BD389" s="465" t="str">
        <f t="shared" si="72"/>
        <v>③</v>
      </c>
      <c r="BG389" s="563" t="str">
        <f t="shared" ca="1" si="66"/>
        <v/>
      </c>
      <c r="BH389" s="564" t="str">
        <f t="shared" ca="1" si="67"/>
        <v/>
      </c>
      <c r="BI389" s="564" t="str">
        <f t="shared" ca="1" si="68"/>
        <v/>
      </c>
      <c r="BJ389" s="564" t="str">
        <f t="shared" ca="1" si="69"/>
        <v/>
      </c>
      <c r="BK389" s="564" t="str">
        <f t="shared" ca="1" si="70"/>
        <v/>
      </c>
      <c r="BL389" s="565" t="str">
        <f t="shared" ca="1" si="71"/>
        <v/>
      </c>
    </row>
    <row r="390" spans="1:111" s="465" customFormat="1" ht="15" customHeight="1">
      <c r="A390" s="470"/>
      <c r="B390" s="473"/>
      <c r="C390" s="473"/>
      <c r="F390" s="454"/>
      <c r="G390" s="455"/>
      <c r="H390" s="455"/>
      <c r="I390" s="455"/>
      <c r="J390" s="455"/>
      <c r="K390" s="455"/>
      <c r="L390" s="455"/>
      <c r="M390" s="456"/>
      <c r="N390" s="621"/>
      <c r="O390" s="624" t="s">
        <v>473</v>
      </c>
      <c r="P390" s="623"/>
      <c r="Q390" s="624" t="s">
        <v>645</v>
      </c>
      <c r="R390" s="624"/>
      <c r="S390" s="624"/>
      <c r="T390" s="624"/>
      <c r="U390" s="624"/>
      <c r="V390" s="624"/>
      <c r="W390" s="624"/>
      <c r="X390" s="624"/>
      <c r="Y390" s="624"/>
      <c r="Z390" s="624"/>
      <c r="AA390" s="624"/>
      <c r="AB390" s="624"/>
      <c r="AC390" s="624"/>
      <c r="AD390" s="624"/>
      <c r="AE390" s="624"/>
      <c r="AF390" s="624"/>
      <c r="AG390" s="624"/>
      <c r="AH390" s="624"/>
      <c r="AI390" s="624"/>
      <c r="AJ390" s="624"/>
      <c r="AK390" s="624"/>
      <c r="AL390" s="624"/>
      <c r="AM390" s="624"/>
      <c r="AN390" s="624"/>
      <c r="AO390" s="624"/>
      <c r="AP390" s="624"/>
      <c r="AQ390" s="624"/>
      <c r="AR390" s="624"/>
      <c r="AS390" s="624"/>
      <c r="AT390" s="624"/>
      <c r="AU390" s="624"/>
      <c r="AV390" s="468"/>
      <c r="AY390" s="466"/>
      <c r="BA390" s="192">
        <f t="shared" si="74"/>
        <v>21</v>
      </c>
      <c r="BB390" s="192">
        <f t="shared" si="74"/>
        <v>3</v>
      </c>
      <c r="BC390" s="192">
        <f t="shared" si="75"/>
        <v>1</v>
      </c>
      <c r="BD390" s="465" t="str">
        <f t="shared" si="72"/>
        <v>③</v>
      </c>
      <c r="BG390" s="563" t="str">
        <f t="shared" ca="1" si="66"/>
        <v/>
      </c>
      <c r="BH390" s="564" t="str">
        <f t="shared" ca="1" si="67"/>
        <v/>
      </c>
      <c r="BI390" s="564" t="str">
        <f t="shared" ca="1" si="68"/>
        <v/>
      </c>
      <c r="BJ390" s="564" t="str">
        <f t="shared" ca="1" si="69"/>
        <v/>
      </c>
      <c r="BK390" s="564" t="str">
        <f t="shared" ca="1" si="70"/>
        <v/>
      </c>
      <c r="BL390" s="565" t="str">
        <f t="shared" ca="1" si="71"/>
        <v/>
      </c>
    </row>
    <row r="391" spans="1:111" s="465" customFormat="1" ht="15" customHeight="1">
      <c r="A391" s="470"/>
      <c r="B391" s="473"/>
      <c r="C391" s="473"/>
      <c r="F391" s="454"/>
      <c r="G391" s="455"/>
      <c r="H391" s="455"/>
      <c r="I391" s="455"/>
      <c r="J391" s="455"/>
      <c r="K391" s="455"/>
      <c r="L391" s="455"/>
      <c r="M391" s="456"/>
      <c r="N391" s="621" t="s">
        <v>626</v>
      </c>
      <c r="O391" s="624"/>
      <c r="P391" s="623"/>
      <c r="Q391" s="624"/>
      <c r="R391" s="624"/>
      <c r="S391" s="624"/>
      <c r="T391" s="624"/>
      <c r="U391" s="624"/>
      <c r="V391" s="624"/>
      <c r="W391" s="624"/>
      <c r="X391" s="624"/>
      <c r="Y391" s="624"/>
      <c r="Z391" s="624"/>
      <c r="AA391" s="624"/>
      <c r="AB391" s="624"/>
      <c r="AC391" s="624"/>
      <c r="AD391" s="624"/>
      <c r="AE391" s="624"/>
      <c r="AF391" s="624"/>
      <c r="AG391" s="624"/>
      <c r="AH391" s="624"/>
      <c r="AI391" s="624"/>
      <c r="AJ391" s="624"/>
      <c r="AK391" s="624"/>
      <c r="AL391" s="624"/>
      <c r="AM391" s="624"/>
      <c r="AN391" s="624"/>
      <c r="AO391" s="624"/>
      <c r="AP391" s="624"/>
      <c r="AQ391" s="624"/>
      <c r="AR391" s="624"/>
      <c r="AS391" s="624"/>
      <c r="AT391" s="624"/>
      <c r="AU391" s="624"/>
      <c r="AV391" s="468"/>
      <c r="AY391" s="466"/>
      <c r="BA391" s="192">
        <f t="shared" si="74"/>
        <v>21</v>
      </c>
      <c r="BB391" s="192">
        <f t="shared" si="74"/>
        <v>3</v>
      </c>
      <c r="BC391" s="192">
        <f t="shared" si="75"/>
        <v>1</v>
      </c>
      <c r="BD391" s="465" t="str">
        <f t="shared" si="72"/>
        <v>③</v>
      </c>
      <c r="BG391" s="563" t="str">
        <f t="shared" ca="1" si="66"/>
        <v/>
      </c>
      <c r="BH391" s="564" t="str">
        <f t="shared" ca="1" si="67"/>
        <v/>
      </c>
      <c r="BI391" s="564" t="str">
        <f t="shared" ca="1" si="68"/>
        <v/>
      </c>
      <c r="BJ391" s="564" t="str">
        <f t="shared" ca="1" si="69"/>
        <v/>
      </c>
      <c r="BK391" s="564" t="str">
        <f t="shared" ca="1" si="70"/>
        <v/>
      </c>
      <c r="BL391" s="565" t="str">
        <f t="shared" ca="1" si="71"/>
        <v/>
      </c>
    </row>
    <row r="392" spans="1:111" s="465" customFormat="1" ht="15" customHeight="1">
      <c r="A392" s="470"/>
      <c r="B392" s="473"/>
      <c r="C392" s="473"/>
      <c r="F392" s="454"/>
      <c r="G392" s="455"/>
      <c r="H392" s="455"/>
      <c r="I392" s="455"/>
      <c r="J392" s="455"/>
      <c r="K392" s="455"/>
      <c r="L392" s="455"/>
      <c r="M392" s="456"/>
      <c r="N392" s="621"/>
      <c r="O392" s="624" t="s">
        <v>465</v>
      </c>
      <c r="P392" s="623"/>
      <c r="Q392" s="624" t="s">
        <v>627</v>
      </c>
      <c r="R392" s="624"/>
      <c r="S392" s="624"/>
      <c r="T392" s="624"/>
      <c r="U392" s="624"/>
      <c r="V392" s="624"/>
      <c r="W392" s="624"/>
      <c r="X392" s="624"/>
      <c r="Y392" s="624"/>
      <c r="Z392" s="624"/>
      <c r="AA392" s="624"/>
      <c r="AB392" s="624"/>
      <c r="AC392" s="624"/>
      <c r="AD392" s="624"/>
      <c r="AE392" s="624"/>
      <c r="AF392" s="624"/>
      <c r="AG392" s="624"/>
      <c r="AH392" s="624"/>
      <c r="AI392" s="624"/>
      <c r="AJ392" s="624"/>
      <c r="AK392" s="624"/>
      <c r="AL392" s="624"/>
      <c r="AM392" s="624"/>
      <c r="AN392" s="624"/>
      <c r="AO392" s="624"/>
      <c r="AP392" s="624"/>
      <c r="AQ392" s="624"/>
      <c r="AR392" s="624"/>
      <c r="AS392" s="624"/>
      <c r="AT392" s="624"/>
      <c r="AU392" s="624"/>
      <c r="AV392" s="468"/>
      <c r="AY392" s="466"/>
      <c r="BA392" s="192">
        <f t="shared" si="74"/>
        <v>21</v>
      </c>
      <c r="BB392" s="192">
        <f t="shared" si="74"/>
        <v>3</v>
      </c>
      <c r="BC392" s="192">
        <f t="shared" si="75"/>
        <v>1</v>
      </c>
      <c r="BD392" s="465" t="str">
        <f t="shared" si="72"/>
        <v>③</v>
      </c>
      <c r="BG392" s="563" t="str">
        <f t="shared" ca="1" si="66"/>
        <v/>
      </c>
      <c r="BH392" s="564" t="str">
        <f t="shared" ca="1" si="67"/>
        <v/>
      </c>
      <c r="BI392" s="564" t="str">
        <f t="shared" ca="1" si="68"/>
        <v/>
      </c>
      <c r="BJ392" s="564" t="str">
        <f t="shared" ca="1" si="69"/>
        <v/>
      </c>
      <c r="BK392" s="564" t="str">
        <f t="shared" ca="1" si="70"/>
        <v/>
      </c>
      <c r="BL392" s="565" t="str">
        <f t="shared" ca="1" si="71"/>
        <v/>
      </c>
    </row>
    <row r="393" spans="1:111" s="465" customFormat="1" ht="15" customHeight="1">
      <c r="A393" s="470"/>
      <c r="B393" s="473"/>
      <c r="C393" s="473"/>
      <c r="F393" s="454"/>
      <c r="G393" s="455"/>
      <c r="H393" s="455"/>
      <c r="I393" s="455"/>
      <c r="J393" s="455"/>
      <c r="K393" s="455"/>
      <c r="L393" s="455"/>
      <c r="M393" s="456"/>
      <c r="N393" s="621" t="s">
        <v>628</v>
      </c>
      <c r="O393" s="624"/>
      <c r="P393" s="624"/>
      <c r="Q393" s="624"/>
      <c r="R393" s="624"/>
      <c r="S393" s="624"/>
      <c r="T393" s="624"/>
      <c r="U393" s="624"/>
      <c r="V393" s="624"/>
      <c r="W393" s="624"/>
      <c r="X393" s="624"/>
      <c r="Y393" s="624"/>
      <c r="Z393" s="624"/>
      <c r="AA393" s="624"/>
      <c r="AB393" s="624"/>
      <c r="AC393" s="624"/>
      <c r="AD393" s="624"/>
      <c r="AE393" s="624"/>
      <c r="AF393" s="624"/>
      <c r="AG393" s="624"/>
      <c r="AH393" s="624"/>
      <c r="AI393" s="624"/>
      <c r="AJ393" s="624"/>
      <c r="AK393" s="624"/>
      <c r="AL393" s="624"/>
      <c r="AM393" s="624"/>
      <c r="AN393" s="624"/>
      <c r="AO393" s="624"/>
      <c r="AP393" s="624"/>
      <c r="AQ393" s="624"/>
      <c r="AR393" s="624"/>
      <c r="AS393" s="624"/>
      <c r="AT393" s="624"/>
      <c r="AU393" s="624"/>
      <c r="AV393" s="468"/>
      <c r="AY393" s="466"/>
      <c r="BA393" s="192">
        <f t="shared" si="74"/>
        <v>21</v>
      </c>
      <c r="BB393" s="192">
        <f t="shared" si="74"/>
        <v>3</v>
      </c>
      <c r="BC393" s="192">
        <f t="shared" si="74"/>
        <v>1</v>
      </c>
      <c r="BD393" s="465" t="str">
        <f t="shared" si="72"/>
        <v>③</v>
      </c>
      <c r="BG393" s="563" t="str">
        <f t="shared" ca="1" si="66"/>
        <v/>
      </c>
      <c r="BH393" s="564" t="str">
        <f t="shared" ca="1" si="67"/>
        <v/>
      </c>
      <c r="BI393" s="564" t="str">
        <f t="shared" ca="1" si="68"/>
        <v/>
      </c>
      <c r="BJ393" s="564" t="str">
        <f t="shared" ca="1" si="69"/>
        <v/>
      </c>
      <c r="BK393" s="564" t="str">
        <f t="shared" ca="1" si="70"/>
        <v/>
      </c>
      <c r="BL393" s="565" t="str">
        <f t="shared" ca="1" si="71"/>
        <v/>
      </c>
    </row>
    <row r="394" spans="1:111" s="465" customFormat="1" ht="15" customHeight="1">
      <c r="A394" s="470"/>
      <c r="B394" s="473"/>
      <c r="C394" s="473"/>
      <c r="F394" s="454"/>
      <c r="G394" s="455"/>
      <c r="H394" s="455"/>
      <c r="I394" s="455"/>
      <c r="J394" s="455"/>
      <c r="K394" s="455"/>
      <c r="L394" s="455"/>
      <c r="M394" s="456"/>
      <c r="N394" s="621"/>
      <c r="O394" s="624" t="s">
        <v>473</v>
      </c>
      <c r="P394" s="623"/>
      <c r="Q394" s="624" t="s">
        <v>629</v>
      </c>
      <c r="R394" s="624"/>
      <c r="S394" s="624"/>
      <c r="T394" s="624"/>
      <c r="U394" s="624"/>
      <c r="V394" s="624"/>
      <c r="W394" s="624"/>
      <c r="X394" s="624"/>
      <c r="Y394" s="624"/>
      <c r="Z394" s="624"/>
      <c r="AA394" s="624"/>
      <c r="AB394" s="624"/>
      <c r="AC394" s="624"/>
      <c r="AD394" s="624"/>
      <c r="AE394" s="624"/>
      <c r="AF394" s="624"/>
      <c r="AG394" s="624"/>
      <c r="AH394" s="624"/>
      <c r="AI394" s="624"/>
      <c r="AJ394" s="624"/>
      <c r="AK394" s="624"/>
      <c r="AL394" s="624"/>
      <c r="AM394" s="624"/>
      <c r="AN394" s="624"/>
      <c r="AO394" s="624"/>
      <c r="AP394" s="624"/>
      <c r="AQ394" s="624"/>
      <c r="AR394" s="624"/>
      <c r="AS394" s="624"/>
      <c r="AT394" s="624"/>
      <c r="AU394" s="624"/>
      <c r="AV394" s="468"/>
      <c r="AY394" s="466"/>
      <c r="BA394" s="192">
        <f t="shared" ref="BA394:BC400" si="76">BA393</f>
        <v>21</v>
      </c>
      <c r="BB394" s="192">
        <f t="shared" si="76"/>
        <v>3</v>
      </c>
      <c r="BC394" s="192">
        <f t="shared" si="76"/>
        <v>1</v>
      </c>
      <c r="BD394" s="465" t="str">
        <f t="shared" si="72"/>
        <v>③</v>
      </c>
      <c r="BG394" s="563" t="str">
        <f t="shared" ca="1" si="66"/>
        <v/>
      </c>
      <c r="BH394" s="564" t="str">
        <f t="shared" ca="1" si="67"/>
        <v/>
      </c>
      <c r="BI394" s="564" t="str">
        <f t="shared" ca="1" si="68"/>
        <v/>
      </c>
      <c r="BJ394" s="564" t="str">
        <f t="shared" ca="1" si="69"/>
        <v/>
      </c>
      <c r="BK394" s="564" t="str">
        <f t="shared" ca="1" si="70"/>
        <v/>
      </c>
      <c r="BL394" s="565" t="str">
        <f t="shared" ca="1" si="71"/>
        <v/>
      </c>
    </row>
    <row r="395" spans="1:111" s="465" customFormat="1" ht="15" customHeight="1">
      <c r="A395" s="470"/>
      <c r="B395" s="473"/>
      <c r="C395" s="473"/>
      <c r="F395" s="454"/>
      <c r="G395" s="455"/>
      <c r="H395" s="455"/>
      <c r="I395" s="455"/>
      <c r="J395" s="455"/>
      <c r="K395" s="455"/>
      <c r="L395" s="455"/>
      <c r="M395" s="456"/>
      <c r="N395" s="621" t="s">
        <v>606</v>
      </c>
      <c r="O395" s="624"/>
      <c r="P395" s="624"/>
      <c r="Q395" s="624"/>
      <c r="R395" s="624"/>
      <c r="S395" s="624"/>
      <c r="T395" s="624"/>
      <c r="U395" s="624"/>
      <c r="V395" s="624"/>
      <c r="W395" s="624"/>
      <c r="X395" s="624"/>
      <c r="Y395" s="624"/>
      <c r="Z395" s="624"/>
      <c r="AA395" s="624"/>
      <c r="AB395" s="624"/>
      <c r="AC395" s="624"/>
      <c r="AD395" s="624"/>
      <c r="AE395" s="624"/>
      <c r="AF395" s="624"/>
      <c r="AG395" s="624"/>
      <c r="AH395" s="624"/>
      <c r="AI395" s="624"/>
      <c r="AJ395" s="624"/>
      <c r="AK395" s="624"/>
      <c r="AL395" s="624"/>
      <c r="AM395" s="624"/>
      <c r="AN395" s="624"/>
      <c r="AO395" s="624"/>
      <c r="AP395" s="624"/>
      <c r="AQ395" s="624"/>
      <c r="AR395" s="624"/>
      <c r="AS395" s="624"/>
      <c r="AT395" s="624"/>
      <c r="AU395" s="624"/>
      <c r="AV395" s="468"/>
      <c r="AY395" s="466"/>
      <c r="BA395" s="192">
        <f t="shared" si="76"/>
        <v>21</v>
      </c>
      <c r="BB395" s="192">
        <f t="shared" si="76"/>
        <v>3</v>
      </c>
      <c r="BC395" s="192">
        <f t="shared" si="76"/>
        <v>1</v>
      </c>
      <c r="BD395" s="465" t="str">
        <f t="shared" si="72"/>
        <v>③</v>
      </c>
      <c r="BG395" s="563" t="str">
        <f t="shared" ca="1" si="66"/>
        <v/>
      </c>
      <c r="BH395" s="564" t="str">
        <f t="shared" ca="1" si="67"/>
        <v/>
      </c>
      <c r="BI395" s="564" t="str">
        <f t="shared" ca="1" si="68"/>
        <v/>
      </c>
      <c r="BJ395" s="564" t="str">
        <f t="shared" ca="1" si="69"/>
        <v/>
      </c>
      <c r="BK395" s="564" t="str">
        <f t="shared" ca="1" si="70"/>
        <v/>
      </c>
      <c r="BL395" s="565" t="str">
        <f t="shared" ca="1" si="71"/>
        <v/>
      </c>
    </row>
    <row r="396" spans="1:111" s="465" customFormat="1" ht="15" customHeight="1">
      <c r="A396" s="470"/>
      <c r="B396" s="473"/>
      <c r="C396" s="473"/>
      <c r="F396" s="454"/>
      <c r="G396" s="455"/>
      <c r="H396" s="455"/>
      <c r="I396" s="455"/>
      <c r="J396" s="455"/>
      <c r="K396" s="455"/>
      <c r="L396" s="455"/>
      <c r="M396" s="456"/>
      <c r="N396" s="621"/>
      <c r="O396" s="624" t="s">
        <v>473</v>
      </c>
      <c r="P396" s="623"/>
      <c r="Q396" s="624" t="s">
        <v>607</v>
      </c>
      <c r="R396" s="624"/>
      <c r="S396" s="624"/>
      <c r="T396" s="624"/>
      <c r="U396" s="624"/>
      <c r="V396" s="624"/>
      <c r="W396" s="624"/>
      <c r="X396" s="624"/>
      <c r="Y396" s="624"/>
      <c r="Z396" s="624"/>
      <c r="AA396" s="624"/>
      <c r="AB396" s="624"/>
      <c r="AC396" s="624"/>
      <c r="AD396" s="624"/>
      <c r="AE396" s="624"/>
      <c r="AF396" s="624"/>
      <c r="AG396" s="624"/>
      <c r="AH396" s="624"/>
      <c r="AI396" s="624"/>
      <c r="AJ396" s="624"/>
      <c r="AK396" s="624"/>
      <c r="AL396" s="624"/>
      <c r="AM396" s="624"/>
      <c r="AN396" s="624"/>
      <c r="AO396" s="624"/>
      <c r="AP396" s="624"/>
      <c r="AQ396" s="624"/>
      <c r="AR396" s="624"/>
      <c r="AS396" s="624"/>
      <c r="AT396" s="624"/>
      <c r="AU396" s="624"/>
      <c r="AV396" s="468"/>
      <c r="AY396" s="466"/>
      <c r="BA396" s="192">
        <f t="shared" si="76"/>
        <v>21</v>
      </c>
      <c r="BB396" s="192">
        <f t="shared" si="76"/>
        <v>3</v>
      </c>
      <c r="BC396" s="192">
        <f t="shared" si="76"/>
        <v>1</v>
      </c>
      <c r="BD396" s="465" t="str">
        <f t="shared" si="72"/>
        <v>③</v>
      </c>
      <c r="BG396" s="563" t="str">
        <f t="shared" ca="1" si="66"/>
        <v/>
      </c>
      <c r="BH396" s="564" t="str">
        <f t="shared" ca="1" si="67"/>
        <v/>
      </c>
      <c r="BI396" s="564" t="str">
        <f t="shared" ca="1" si="68"/>
        <v/>
      </c>
      <c r="BJ396" s="564" t="str">
        <f t="shared" ca="1" si="69"/>
        <v/>
      </c>
      <c r="BK396" s="564" t="str">
        <f t="shared" ca="1" si="70"/>
        <v/>
      </c>
      <c r="BL396" s="565" t="str">
        <f t="shared" ca="1" si="71"/>
        <v/>
      </c>
    </row>
    <row r="397" spans="1:111" s="465" customFormat="1" ht="15" customHeight="1">
      <c r="A397" s="470"/>
      <c r="B397" s="473"/>
      <c r="C397" s="473"/>
      <c r="F397" s="454"/>
      <c r="G397" s="455"/>
      <c r="H397" s="455"/>
      <c r="I397" s="455"/>
      <c r="J397" s="455"/>
      <c r="K397" s="455"/>
      <c r="L397" s="455"/>
      <c r="M397" s="456"/>
      <c r="N397" s="621" t="s">
        <v>608</v>
      </c>
      <c r="O397" s="624"/>
      <c r="P397" s="624"/>
      <c r="Q397" s="624"/>
      <c r="R397" s="624"/>
      <c r="S397" s="624"/>
      <c r="T397" s="624"/>
      <c r="U397" s="624"/>
      <c r="V397" s="624"/>
      <c r="W397" s="624"/>
      <c r="X397" s="624"/>
      <c r="Y397" s="624"/>
      <c r="Z397" s="624"/>
      <c r="AA397" s="624"/>
      <c r="AB397" s="624"/>
      <c r="AC397" s="624"/>
      <c r="AD397" s="624"/>
      <c r="AE397" s="624"/>
      <c r="AF397" s="624"/>
      <c r="AG397" s="624"/>
      <c r="AH397" s="624"/>
      <c r="AI397" s="624"/>
      <c r="AJ397" s="624"/>
      <c r="AK397" s="624"/>
      <c r="AL397" s="624"/>
      <c r="AM397" s="624"/>
      <c r="AN397" s="624"/>
      <c r="AO397" s="624"/>
      <c r="AP397" s="624"/>
      <c r="AQ397" s="624"/>
      <c r="AR397" s="624"/>
      <c r="AS397" s="624"/>
      <c r="AT397" s="624"/>
      <c r="AU397" s="624"/>
      <c r="AV397" s="468"/>
      <c r="AY397" s="466"/>
      <c r="BA397" s="192">
        <f t="shared" si="76"/>
        <v>21</v>
      </c>
      <c r="BB397" s="192">
        <f t="shared" si="76"/>
        <v>3</v>
      </c>
      <c r="BC397" s="192">
        <f t="shared" si="76"/>
        <v>1</v>
      </c>
      <c r="BD397" s="465" t="str">
        <f t="shared" si="72"/>
        <v>③</v>
      </c>
      <c r="BG397" s="563" t="str">
        <f t="shared" ca="1" si="66"/>
        <v/>
      </c>
      <c r="BH397" s="564" t="str">
        <f t="shared" ca="1" si="67"/>
        <v/>
      </c>
      <c r="BI397" s="564" t="str">
        <f t="shared" ca="1" si="68"/>
        <v/>
      </c>
      <c r="BJ397" s="564" t="str">
        <f t="shared" ca="1" si="69"/>
        <v/>
      </c>
      <c r="BK397" s="564" t="str">
        <f t="shared" ca="1" si="70"/>
        <v/>
      </c>
      <c r="BL397" s="565" t="str">
        <f t="shared" ca="1" si="71"/>
        <v/>
      </c>
    </row>
    <row r="398" spans="1:111" s="465" customFormat="1" ht="15" customHeight="1">
      <c r="A398" s="470"/>
      <c r="B398" s="473"/>
      <c r="C398" s="473"/>
      <c r="F398" s="454"/>
      <c r="G398" s="455"/>
      <c r="H398" s="455"/>
      <c r="I398" s="455"/>
      <c r="J398" s="455"/>
      <c r="K398" s="455"/>
      <c r="L398" s="455"/>
      <c r="M398" s="456"/>
      <c r="N398" s="621"/>
      <c r="O398" s="624" t="s">
        <v>473</v>
      </c>
      <c r="P398" s="623"/>
      <c r="Q398" s="624" t="s">
        <v>609</v>
      </c>
      <c r="R398" s="624"/>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468"/>
      <c r="AY398" s="466"/>
      <c r="BA398" s="192">
        <f t="shared" si="76"/>
        <v>21</v>
      </c>
      <c r="BB398" s="192">
        <f t="shared" si="76"/>
        <v>3</v>
      </c>
      <c r="BC398" s="192">
        <f t="shared" si="76"/>
        <v>1</v>
      </c>
      <c r="BD398" s="465" t="str">
        <f t="shared" si="72"/>
        <v>③</v>
      </c>
      <c r="BG398" s="563" t="str">
        <f t="shared" ca="1" si="66"/>
        <v/>
      </c>
      <c r="BH398" s="564" t="str">
        <f t="shared" ca="1" si="67"/>
        <v/>
      </c>
      <c r="BI398" s="564" t="str">
        <f t="shared" ca="1" si="68"/>
        <v/>
      </c>
      <c r="BJ398" s="564" t="str">
        <f t="shared" ca="1" si="69"/>
        <v/>
      </c>
      <c r="BK398" s="564" t="str">
        <f t="shared" ca="1" si="70"/>
        <v/>
      </c>
      <c r="BL398" s="565" t="str">
        <f t="shared" ca="1" si="71"/>
        <v/>
      </c>
    </row>
    <row r="399" spans="1:111" s="465" customFormat="1" ht="15" customHeight="1">
      <c r="A399" s="470"/>
      <c r="B399" s="473"/>
      <c r="C399" s="473"/>
      <c r="F399" s="454"/>
      <c r="G399" s="455"/>
      <c r="H399" s="455"/>
      <c r="I399" s="455"/>
      <c r="J399" s="455"/>
      <c r="K399" s="455"/>
      <c r="L399" s="455"/>
      <c r="M399" s="456"/>
      <c r="N399" s="621" t="s">
        <v>610</v>
      </c>
      <c r="O399" s="624"/>
      <c r="P399" s="624"/>
      <c r="Q399" s="624"/>
      <c r="R399" s="624"/>
      <c r="S399" s="624"/>
      <c r="T399" s="624"/>
      <c r="U399" s="624"/>
      <c r="V399" s="624"/>
      <c r="W399" s="624"/>
      <c r="X399" s="624"/>
      <c r="Y399" s="624"/>
      <c r="Z399" s="624"/>
      <c r="AA399" s="624"/>
      <c r="AB399" s="624"/>
      <c r="AC399" s="624"/>
      <c r="AD399" s="624"/>
      <c r="AE399" s="624"/>
      <c r="AF399" s="624"/>
      <c r="AG399" s="624"/>
      <c r="AH399" s="624"/>
      <c r="AI399" s="624"/>
      <c r="AJ399" s="624"/>
      <c r="AK399" s="624"/>
      <c r="AL399" s="624"/>
      <c r="AM399" s="624"/>
      <c r="AN399" s="624"/>
      <c r="AO399" s="624"/>
      <c r="AP399" s="624"/>
      <c r="AQ399" s="624"/>
      <c r="AR399" s="624"/>
      <c r="AS399" s="624"/>
      <c r="AT399" s="624"/>
      <c r="AU399" s="624"/>
      <c r="AV399" s="468"/>
      <c r="AY399" s="466"/>
      <c r="BA399" s="192">
        <f t="shared" si="76"/>
        <v>21</v>
      </c>
      <c r="BB399" s="192">
        <f t="shared" si="76"/>
        <v>3</v>
      </c>
      <c r="BC399" s="192">
        <f t="shared" si="76"/>
        <v>1</v>
      </c>
      <c r="BD399" s="465" t="str">
        <f t="shared" si="72"/>
        <v>③</v>
      </c>
      <c r="BG399" s="563" t="str">
        <f t="shared" ca="1" si="66"/>
        <v/>
      </c>
      <c r="BH399" s="564" t="str">
        <f t="shared" ca="1" si="67"/>
        <v/>
      </c>
      <c r="BI399" s="564" t="str">
        <f t="shared" ca="1" si="68"/>
        <v/>
      </c>
      <c r="BJ399" s="564" t="str">
        <f t="shared" ca="1" si="69"/>
        <v/>
      </c>
      <c r="BK399" s="564" t="str">
        <f t="shared" ca="1" si="70"/>
        <v/>
      </c>
      <c r="BL399" s="565" t="str">
        <f t="shared" ca="1" si="71"/>
        <v/>
      </c>
    </row>
    <row r="400" spans="1:111" s="465" customFormat="1" ht="15" customHeight="1">
      <c r="A400" s="470"/>
      <c r="B400" s="473"/>
      <c r="C400" s="473"/>
      <c r="F400" s="616"/>
      <c r="G400" s="617"/>
      <c r="H400" s="617"/>
      <c r="I400" s="617"/>
      <c r="J400" s="617"/>
      <c r="K400" s="617"/>
      <c r="L400" s="617"/>
      <c r="M400" s="618"/>
      <c r="N400" s="621"/>
      <c r="O400" s="624" t="s">
        <v>473</v>
      </c>
      <c r="P400" s="623"/>
      <c r="Q400" s="624" t="s">
        <v>611</v>
      </c>
      <c r="R400" s="624"/>
      <c r="S400" s="624"/>
      <c r="T400" s="624"/>
      <c r="U400" s="624"/>
      <c r="V400" s="624"/>
      <c r="W400" s="624"/>
      <c r="X400" s="624"/>
      <c r="Y400" s="624"/>
      <c r="Z400" s="624"/>
      <c r="AA400" s="624"/>
      <c r="AB400" s="624"/>
      <c r="AC400" s="624"/>
      <c r="AD400" s="624"/>
      <c r="AE400" s="624"/>
      <c r="AF400" s="624"/>
      <c r="AG400" s="624"/>
      <c r="AH400" s="624"/>
      <c r="AI400" s="624"/>
      <c r="AJ400" s="624"/>
      <c r="AK400" s="624"/>
      <c r="AL400" s="624"/>
      <c r="AM400" s="624"/>
      <c r="AN400" s="624"/>
      <c r="AO400" s="624"/>
      <c r="AP400" s="624"/>
      <c r="AQ400" s="624"/>
      <c r="AR400" s="624"/>
      <c r="AS400" s="624"/>
      <c r="AT400" s="624"/>
      <c r="AU400" s="624"/>
      <c r="AV400" s="468"/>
      <c r="AY400" s="466"/>
      <c r="BA400" s="192">
        <f t="shared" si="76"/>
        <v>21</v>
      </c>
      <c r="BB400" s="192">
        <f t="shared" si="76"/>
        <v>3</v>
      </c>
      <c r="BC400" s="192">
        <f t="shared" si="76"/>
        <v>1</v>
      </c>
      <c r="BD400" s="465" t="str">
        <f t="shared" si="72"/>
        <v>③</v>
      </c>
      <c r="BG400" s="563" t="str">
        <f t="shared" ca="1" si="66"/>
        <v/>
      </c>
      <c r="BH400" s="564" t="str">
        <f t="shared" ca="1" si="67"/>
        <v/>
      </c>
      <c r="BI400" s="564" t="str">
        <f t="shared" ca="1" si="68"/>
        <v/>
      </c>
      <c r="BJ400" s="564" t="str">
        <f t="shared" ca="1" si="69"/>
        <v/>
      </c>
      <c r="BK400" s="564" t="str">
        <f t="shared" ca="1" si="70"/>
        <v/>
      </c>
      <c r="BL400" s="565" t="str">
        <f t="shared" ca="1" si="71"/>
        <v/>
      </c>
    </row>
    <row r="401" spans="1:111" s="465" customFormat="1" ht="15" customHeight="1">
      <c r="A401" s="194"/>
      <c r="B401" s="236"/>
      <c r="C401" s="236"/>
      <c r="F401" s="460" t="s">
        <v>498</v>
      </c>
      <c r="G401" s="461"/>
      <c r="H401" s="461"/>
      <c r="I401" s="461"/>
      <c r="J401" s="461"/>
      <c r="K401" s="461"/>
      <c r="L401" s="461"/>
      <c r="M401" s="462"/>
      <c r="N401" s="209" t="s">
        <v>646</v>
      </c>
      <c r="O401" s="204"/>
      <c r="P401" s="204"/>
      <c r="Q401" s="204"/>
      <c r="R401" s="204"/>
      <c r="S401" s="204"/>
      <c r="T401" s="204"/>
      <c r="U401" s="204"/>
      <c r="V401" s="204"/>
      <c r="W401" s="204"/>
      <c r="X401" s="204"/>
      <c r="Y401" s="204"/>
      <c r="Z401" s="204"/>
      <c r="AA401" s="204"/>
      <c r="AB401" s="204"/>
      <c r="AC401" s="204"/>
      <c r="AD401" s="204"/>
      <c r="AE401" s="204"/>
      <c r="AF401" s="204"/>
      <c r="AG401" s="204"/>
      <c r="AH401" s="204"/>
      <c r="AI401" s="204"/>
      <c r="AJ401" s="204"/>
      <c r="AK401" s="204"/>
      <c r="AL401" s="204"/>
      <c r="AM401" s="204"/>
      <c r="AN401" s="204"/>
      <c r="AO401" s="204"/>
      <c r="AP401" s="204"/>
      <c r="AQ401" s="204"/>
      <c r="AR401" s="204"/>
      <c r="AS401" s="204"/>
      <c r="AT401" s="204"/>
      <c r="AU401" s="204"/>
      <c r="AV401" s="205"/>
      <c r="AW401" s="236"/>
      <c r="AX401" s="236"/>
      <c r="AY401" s="195"/>
      <c r="BA401" s="192">
        <f>BA400</f>
        <v>21</v>
      </c>
      <c r="BB401" s="192">
        <f>BB400</f>
        <v>3</v>
      </c>
      <c r="BC401" s="192">
        <f>BC400</f>
        <v>1</v>
      </c>
      <c r="BD401" s="465" t="str">
        <f t="shared" si="72"/>
        <v>③</v>
      </c>
      <c r="BG401" s="563" t="str">
        <f t="shared" ca="1" si="66"/>
        <v/>
      </c>
      <c r="BH401" s="564" t="str">
        <f t="shared" ca="1" si="67"/>
        <v/>
      </c>
      <c r="BI401" s="564" t="str">
        <f t="shared" ca="1" si="68"/>
        <v/>
      </c>
      <c r="BJ401" s="564" t="str">
        <f t="shared" ca="1" si="69"/>
        <v/>
      </c>
      <c r="BK401" s="564" t="str">
        <f t="shared" ca="1" si="70"/>
        <v/>
      </c>
      <c r="BL401" s="565" t="str">
        <f t="shared" ca="1" si="71"/>
        <v/>
      </c>
      <c r="CL401" s="226"/>
      <c r="CM401" s="226"/>
      <c r="CN401" s="226"/>
      <c r="CO401" s="226"/>
      <c r="CP401" s="226"/>
      <c r="CQ401" s="226"/>
      <c r="CR401" s="226"/>
    </row>
    <row r="402" spans="1:111" s="465" customFormat="1" ht="15" customHeight="1">
      <c r="A402" s="1764" t="str">
        <f>BA402&amp;"."&amp;BB402</f>
        <v>21.4</v>
      </c>
      <c r="B402" s="1765"/>
      <c r="C402" s="1765"/>
      <c r="D402" s="236" t="s">
        <v>1246</v>
      </c>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c r="AE402" s="236"/>
      <c r="AF402" s="236"/>
      <c r="AG402" s="236"/>
      <c r="AH402" s="236"/>
      <c r="AI402" s="236"/>
      <c r="AJ402" s="236"/>
      <c r="AK402" s="236"/>
      <c r="AL402" s="236"/>
      <c r="AM402" s="236"/>
      <c r="AN402" s="236"/>
      <c r="AO402" s="236"/>
      <c r="AP402" s="236"/>
      <c r="AQ402" s="236"/>
      <c r="AR402" s="236"/>
      <c r="AS402" s="236"/>
      <c r="AT402" s="236"/>
      <c r="AU402" s="236"/>
      <c r="AV402" s="236"/>
      <c r="AW402" s="236"/>
      <c r="AX402" s="236"/>
      <c r="AY402" s="195"/>
      <c r="BA402" s="192">
        <f>BA401</f>
        <v>21</v>
      </c>
      <c r="BB402" s="193">
        <f>BB401+1</f>
        <v>4</v>
      </c>
      <c r="BC402" s="192"/>
      <c r="BD402" s="192"/>
      <c r="BG402" s="563" t="str">
        <f t="shared" ca="1" si="66"/>
        <v/>
      </c>
      <c r="BH402" s="564" t="str">
        <f t="shared" ca="1" si="67"/>
        <v/>
      </c>
      <c r="BI402" s="564" t="str">
        <f t="shared" ca="1" si="68"/>
        <v/>
      </c>
      <c r="BJ402" s="564" t="str">
        <f t="shared" ca="1" si="69"/>
        <v/>
      </c>
      <c r="BK402" s="564" t="str">
        <f t="shared" ca="1" si="70"/>
        <v/>
      </c>
      <c r="BL402" s="565" t="str">
        <f t="shared" ca="1" si="71"/>
        <v/>
      </c>
    </row>
    <row r="403" spans="1:111" s="465" customFormat="1" ht="15" customHeight="1">
      <c r="A403" s="95"/>
      <c r="B403" s="95"/>
      <c r="C403" s="95"/>
      <c r="D403" s="465" t="str">
        <f>$CV$19&amp;$CW$22&amp;"を参照"</f>
        <v>「57. マスタ操作用Combobox」「57.3.各マスタデータ入力チェック処理」を参照</v>
      </c>
      <c r="E403" s="226"/>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c r="AB403" s="226"/>
      <c r="AC403" s="226"/>
      <c r="AD403" s="226"/>
      <c r="AE403" s="226"/>
      <c r="AF403" s="226"/>
      <c r="AG403" s="226"/>
      <c r="AH403" s="226"/>
      <c r="AI403" s="226"/>
      <c r="AJ403" s="226"/>
      <c r="AK403" s="226"/>
      <c r="AL403" s="226"/>
      <c r="AM403" s="226"/>
      <c r="AN403" s="226"/>
      <c r="AO403" s="226"/>
      <c r="AP403" s="226"/>
      <c r="AQ403" s="226"/>
      <c r="AR403" s="226"/>
      <c r="AS403" s="226"/>
      <c r="AT403" s="226"/>
      <c r="AU403" s="226"/>
      <c r="AV403" s="226"/>
      <c r="AW403" s="226"/>
      <c r="AX403" s="226"/>
      <c r="AY403" s="40"/>
      <c r="BA403" s="192">
        <f>BA402</f>
        <v>21</v>
      </c>
      <c r="BB403" s="192">
        <f>BB402</f>
        <v>4</v>
      </c>
      <c r="BC403" s="192"/>
      <c r="BD403" s="192"/>
      <c r="BG403" s="563" t="str">
        <f t="shared" ca="1" si="66"/>
        <v/>
      </c>
      <c r="BH403" s="564" t="str">
        <f t="shared" ca="1" si="67"/>
        <v/>
      </c>
      <c r="BI403" s="564" t="str">
        <f t="shared" ca="1" si="68"/>
        <v/>
      </c>
      <c r="BJ403" s="564" t="str">
        <f t="shared" ca="1" si="69"/>
        <v/>
      </c>
      <c r="BK403" s="564" t="str">
        <f t="shared" ca="1" si="70"/>
        <v/>
      </c>
      <c r="BL403" s="565" t="str">
        <f t="shared" ca="1" si="71"/>
        <v/>
      </c>
    </row>
    <row r="404" spans="1:111" s="465" customFormat="1" ht="15" customHeight="1">
      <c r="A404" s="1768" t="str">
        <f>BA404&amp;"."</f>
        <v>22.</v>
      </c>
      <c r="B404" s="1769"/>
      <c r="C404" s="473" t="s">
        <v>499</v>
      </c>
      <c r="D404" s="236"/>
      <c r="E404" s="236"/>
      <c r="F404" s="236"/>
      <c r="G404" s="236"/>
      <c r="H404" s="300"/>
      <c r="I404" s="236"/>
      <c r="J404" s="473"/>
      <c r="K404" s="473"/>
      <c r="L404" s="473"/>
      <c r="M404" s="473"/>
      <c r="N404" s="473"/>
      <c r="O404" s="473"/>
      <c r="P404" s="473"/>
      <c r="Q404" s="473"/>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73"/>
      <c r="AW404" s="473"/>
      <c r="AX404" s="473"/>
      <c r="AY404" s="156"/>
      <c r="BA404" s="193">
        <f>BA403+1</f>
        <v>22</v>
      </c>
      <c r="BB404" s="192"/>
      <c r="BC404" s="192"/>
      <c r="BG404" s="563" t="str">
        <f t="shared" ca="1" si="66"/>
        <v/>
      </c>
      <c r="BH404" s="564" t="str">
        <f t="shared" ca="1" si="67"/>
        <v/>
      </c>
      <c r="BI404" s="564" t="str">
        <f t="shared" ca="1" si="68"/>
        <v/>
      </c>
      <c r="BJ404" s="564" t="str">
        <f t="shared" ca="1" si="69"/>
        <v/>
      </c>
      <c r="BK404" s="564" t="str">
        <f t="shared" ca="1" si="70"/>
        <v/>
      </c>
      <c r="BL404" s="565" t="str">
        <f t="shared" ca="1" si="71"/>
        <v/>
      </c>
      <c r="CC404" s="226"/>
      <c r="CD404" s="226"/>
      <c r="CE404" s="226"/>
      <c r="CF404" s="226"/>
      <c r="CG404" s="226"/>
      <c r="CH404" s="226"/>
      <c r="CI404" s="226"/>
      <c r="CJ404" s="226"/>
      <c r="CK404" s="226"/>
      <c r="CS404" s="226"/>
      <c r="CT404" s="226"/>
      <c r="CU404" s="226"/>
    </row>
    <row r="405" spans="1:111" s="465" customFormat="1" ht="15" customHeight="1">
      <c r="A405" s="1737" t="str">
        <f>$BA405&amp;"."&amp;$BB405&amp;"."</f>
        <v>22.1.</v>
      </c>
      <c r="B405" s="1738"/>
      <c r="C405" s="1738"/>
      <c r="D405" s="236" t="s">
        <v>843</v>
      </c>
      <c r="F405" s="473"/>
      <c r="G405" s="473"/>
      <c r="H405" s="473"/>
      <c r="I405" s="473"/>
      <c r="J405" s="473"/>
      <c r="K405" s="473"/>
      <c r="L405" s="473"/>
      <c r="M405" s="473"/>
      <c r="N405" s="473"/>
      <c r="O405" s="473"/>
      <c r="P405" s="473"/>
      <c r="Q405" s="473"/>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73"/>
      <c r="AW405" s="473"/>
      <c r="AX405" s="473"/>
      <c r="AY405" s="466"/>
      <c r="BA405" s="192">
        <f t="shared" ref="BA405:BA413" si="77">BA404</f>
        <v>22</v>
      </c>
      <c r="BB405" s="193">
        <f>BB404+1</f>
        <v>1</v>
      </c>
      <c r="BC405" s="192"/>
      <c r="BG405" s="563" t="str">
        <f t="shared" ca="1" si="66"/>
        <v/>
      </c>
      <c r="BH405" s="564" t="str">
        <f t="shared" ca="1" si="67"/>
        <v/>
      </c>
      <c r="BI405" s="564" t="str">
        <f t="shared" ca="1" si="68"/>
        <v/>
      </c>
      <c r="BJ405" s="564" t="str">
        <f t="shared" ca="1" si="69"/>
        <v/>
      </c>
      <c r="BK405" s="564" t="str">
        <f t="shared" ca="1" si="70"/>
        <v/>
      </c>
      <c r="BL405" s="565" t="str">
        <f t="shared" ca="1" si="71"/>
        <v/>
      </c>
      <c r="CB405" s="226"/>
      <c r="DD405" s="226"/>
      <c r="DE405" s="226"/>
    </row>
    <row r="406" spans="1:111" s="465" customFormat="1" ht="15" customHeight="1">
      <c r="A406" s="1036"/>
      <c r="B406" s="1037"/>
      <c r="C406" s="1037"/>
      <c r="D406" s="465" t="str">
        <f>$CV$19&amp;$CW$20&amp;"を参照"</f>
        <v>「57. マスタ操作用Combobox」「57.1.コントロール構成」を参照</v>
      </c>
      <c r="E406" s="236"/>
      <c r="F406" s="473"/>
      <c r="G406" s="473"/>
      <c r="H406" s="473"/>
      <c r="I406" s="473"/>
      <c r="J406" s="473"/>
      <c r="K406" s="473"/>
      <c r="L406" s="473"/>
      <c r="M406" s="473"/>
      <c r="N406" s="473"/>
      <c r="O406" s="473"/>
      <c r="P406" s="473"/>
      <c r="Q406" s="473"/>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73"/>
      <c r="AW406" s="473"/>
      <c r="AX406" s="473"/>
      <c r="AY406" s="466"/>
      <c r="BA406" s="192">
        <f t="shared" si="77"/>
        <v>22</v>
      </c>
      <c r="BB406" s="192">
        <f>BB405</f>
        <v>1</v>
      </c>
      <c r="BC406" s="192"/>
      <c r="BG406" s="563" t="str">
        <f t="shared" ca="1" si="66"/>
        <v/>
      </c>
      <c r="BH406" s="564" t="str">
        <f t="shared" ca="1" si="67"/>
        <v/>
      </c>
      <c r="BI406" s="564" t="str">
        <f t="shared" ca="1" si="68"/>
        <v/>
      </c>
      <c r="BJ406" s="564" t="str">
        <f t="shared" ca="1" si="69"/>
        <v/>
      </c>
      <c r="BK406" s="564" t="str">
        <f t="shared" ca="1" si="70"/>
        <v/>
      </c>
      <c r="BL406" s="565" t="str">
        <f t="shared" ca="1" si="71"/>
        <v/>
      </c>
      <c r="DC406" s="226"/>
    </row>
    <row r="407" spans="1:111" s="465" customFormat="1" ht="15" customHeight="1">
      <c r="A407" s="1737" t="str">
        <f>$BA407&amp;"."&amp;$BB407&amp;"."</f>
        <v>22.2.</v>
      </c>
      <c r="B407" s="1738"/>
      <c r="C407" s="1738"/>
      <c r="D407" s="236" t="s">
        <v>839</v>
      </c>
      <c r="F407" s="473"/>
      <c r="G407" s="473"/>
      <c r="H407" s="473"/>
      <c r="I407" s="473"/>
      <c r="J407" s="473"/>
      <c r="K407" s="473"/>
      <c r="L407" s="473"/>
      <c r="M407" s="473"/>
      <c r="N407" s="473"/>
      <c r="O407" s="473"/>
      <c r="P407" s="473"/>
      <c r="Q407" s="473"/>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73"/>
      <c r="AW407" s="473"/>
      <c r="AX407" s="473"/>
      <c r="AY407" s="466"/>
      <c r="BA407" s="192">
        <f t="shared" si="77"/>
        <v>22</v>
      </c>
      <c r="BB407" s="193">
        <f>BB406+1</f>
        <v>2</v>
      </c>
      <c r="BC407" s="192"/>
      <c r="BG407" s="563" t="str">
        <f t="shared" ca="1" si="66"/>
        <v/>
      </c>
      <c r="BH407" s="564" t="str">
        <f t="shared" ca="1" si="67"/>
        <v/>
      </c>
      <c r="BI407" s="564" t="str">
        <f t="shared" ca="1" si="68"/>
        <v/>
      </c>
      <c r="BJ407" s="564" t="str">
        <f t="shared" ca="1" si="69"/>
        <v/>
      </c>
      <c r="BK407" s="564" t="str">
        <f t="shared" ca="1" si="70"/>
        <v/>
      </c>
      <c r="BL407" s="565" t="str">
        <f t="shared" ca="1" si="71"/>
        <v/>
      </c>
      <c r="CV407" s="226"/>
      <c r="CW407" s="226"/>
      <c r="CX407" s="226"/>
      <c r="CY407" s="226"/>
      <c r="CZ407" s="226"/>
      <c r="DA407" s="226"/>
      <c r="DB407" s="226"/>
    </row>
    <row r="408" spans="1:111" s="226" customFormat="1" ht="15" customHeight="1">
      <c r="A408" s="1033"/>
      <c r="B408" s="1034"/>
      <c r="C408" s="1034"/>
      <c r="D408" s="465" t="str">
        <f>$CV$19&amp;$CW$21&amp;"を参照"</f>
        <v>「57. マスタ操作用Combobox」「57.2.プロパティ仕様」を参照</v>
      </c>
      <c r="E408" s="211"/>
      <c r="AY408" s="40"/>
      <c r="AZ408" s="465"/>
      <c r="BA408" s="192">
        <f t="shared" si="77"/>
        <v>22</v>
      </c>
      <c r="BB408" s="192">
        <f>BB407</f>
        <v>2</v>
      </c>
      <c r="BC408" s="192"/>
      <c r="BD408" s="465"/>
      <c r="BG408" s="563" t="str">
        <f t="shared" ca="1" si="66"/>
        <v/>
      </c>
      <c r="BH408" s="564" t="str">
        <f t="shared" ca="1" si="67"/>
        <v/>
      </c>
      <c r="BI408" s="564" t="str">
        <f t="shared" ca="1" si="68"/>
        <v/>
      </c>
      <c r="BJ408" s="564" t="str">
        <f t="shared" ca="1" si="69"/>
        <v/>
      </c>
      <c r="BK408" s="564" t="str">
        <f t="shared" ca="1" si="70"/>
        <v/>
      </c>
      <c r="BL408" s="565" t="str">
        <f t="shared" ca="1" si="71"/>
        <v/>
      </c>
      <c r="CB408" s="465"/>
      <c r="CC408" s="465"/>
      <c r="CD408" s="465"/>
      <c r="CE408" s="465"/>
      <c r="CF408" s="465"/>
      <c r="CG408" s="465"/>
      <c r="CH408" s="465"/>
      <c r="CI408" s="465"/>
      <c r="CJ408" s="465"/>
      <c r="CK408" s="465"/>
      <c r="CL408" s="465"/>
      <c r="CM408" s="465"/>
      <c r="CN408" s="465"/>
      <c r="CO408" s="465"/>
      <c r="CP408" s="465"/>
      <c r="CQ408" s="465"/>
      <c r="CR408" s="465"/>
      <c r="CS408" s="465"/>
      <c r="CT408" s="465"/>
      <c r="CU408" s="465"/>
      <c r="CV408" s="465"/>
      <c r="CW408" s="465"/>
      <c r="CX408" s="465"/>
      <c r="CY408" s="465"/>
      <c r="CZ408" s="465"/>
      <c r="DA408" s="465"/>
      <c r="DB408" s="465"/>
      <c r="DC408" s="465"/>
      <c r="DD408" s="465"/>
      <c r="DE408" s="465"/>
      <c r="DF408" s="465"/>
      <c r="DG408" s="465"/>
    </row>
    <row r="409" spans="1:111" s="465" customFormat="1" ht="15" customHeight="1">
      <c r="A409" s="1737" t="str">
        <f>$BA409&amp;"."&amp;$BB409&amp;"."</f>
        <v>22.3.</v>
      </c>
      <c r="B409" s="1738"/>
      <c r="C409" s="1738"/>
      <c r="D409" s="236" t="s">
        <v>855</v>
      </c>
      <c r="F409" s="473"/>
      <c r="G409" s="473"/>
      <c r="H409" s="473"/>
      <c r="I409" s="473"/>
      <c r="J409" s="473"/>
      <c r="K409" s="473"/>
      <c r="L409" s="473"/>
      <c r="M409" s="473"/>
      <c r="N409" s="473"/>
      <c r="O409" s="473"/>
      <c r="P409" s="473"/>
      <c r="Q409" s="473"/>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73"/>
      <c r="AW409" s="473"/>
      <c r="AX409" s="473"/>
      <c r="AY409" s="466"/>
      <c r="BA409" s="192">
        <f t="shared" si="77"/>
        <v>22</v>
      </c>
      <c r="BB409" s="193">
        <f>BB408+1</f>
        <v>3</v>
      </c>
      <c r="BC409" s="192"/>
      <c r="BG409" s="563" t="str">
        <f t="shared" ca="1" si="66"/>
        <v/>
      </c>
      <c r="BH409" s="564" t="str">
        <f t="shared" ca="1" si="67"/>
        <v/>
      </c>
      <c r="BI409" s="564" t="str">
        <f t="shared" ca="1" si="68"/>
        <v/>
      </c>
      <c r="BJ409" s="564" t="str">
        <f t="shared" ca="1" si="69"/>
        <v/>
      </c>
      <c r="BK409" s="564" t="str">
        <f t="shared" ca="1" si="70"/>
        <v/>
      </c>
      <c r="BL409" s="565" t="str">
        <f t="shared" ca="1" si="71"/>
        <v/>
      </c>
      <c r="BR409" s="226"/>
      <c r="BS409" s="226"/>
      <c r="BT409" s="226"/>
      <c r="BU409" s="226"/>
      <c r="BV409" s="226"/>
      <c r="BW409" s="226"/>
      <c r="BX409" s="226"/>
      <c r="BY409" s="226"/>
      <c r="BZ409" s="226"/>
      <c r="CA409" s="226"/>
      <c r="CB409" s="226"/>
      <c r="DF409" s="226"/>
      <c r="DG409" s="226"/>
    </row>
    <row r="410" spans="1:111" s="465" customFormat="1" ht="15" customHeight="1">
      <c r="A410" s="1760" t="str">
        <f>$BA410&amp;"."&amp;$BB410&amp;"."&amp;$BC410&amp;"."</f>
        <v>22.3.1.</v>
      </c>
      <c r="B410" s="1761"/>
      <c r="C410" s="1761"/>
      <c r="D410" s="1761"/>
      <c r="E410" s="236" t="s">
        <v>567</v>
      </c>
      <c r="F410" s="473"/>
      <c r="G410" s="473"/>
      <c r="H410" s="473"/>
      <c r="I410" s="473"/>
      <c r="J410" s="473"/>
      <c r="K410" s="473"/>
      <c r="L410" s="473"/>
      <c r="M410" s="473"/>
      <c r="N410" s="473"/>
      <c r="O410" s="473"/>
      <c r="P410" s="473"/>
      <c r="Q410" s="473"/>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73"/>
      <c r="AN410" s="473"/>
      <c r="AO410" s="473"/>
      <c r="AP410" s="473"/>
      <c r="AQ410" s="473"/>
      <c r="AR410" s="473"/>
      <c r="AS410" s="473"/>
      <c r="AT410" s="473"/>
      <c r="AU410" s="473"/>
      <c r="AV410" s="473"/>
      <c r="AW410" s="473"/>
      <c r="AX410" s="473"/>
      <c r="AY410" s="466"/>
      <c r="BA410" s="192">
        <f t="shared" si="77"/>
        <v>22</v>
      </c>
      <c r="BB410" s="192">
        <f>BB409</f>
        <v>3</v>
      </c>
      <c r="BC410" s="193">
        <f>BC409+1</f>
        <v>1</v>
      </c>
      <c r="BG410" s="563" t="str">
        <f t="shared" ca="1" si="66"/>
        <v/>
      </c>
      <c r="BH410" s="564" t="str">
        <f t="shared" ca="1" si="67"/>
        <v/>
      </c>
      <c r="BI410" s="564" t="str">
        <f t="shared" ca="1" si="68"/>
        <v/>
      </c>
      <c r="BJ410" s="564" t="str">
        <f t="shared" ca="1" si="69"/>
        <v/>
      </c>
      <c r="BK410" s="564" t="str">
        <f t="shared" ca="1" si="70"/>
        <v/>
      </c>
      <c r="BL410" s="565" t="str">
        <f t="shared" ca="1" si="71"/>
        <v/>
      </c>
      <c r="CB410" s="226"/>
    </row>
    <row r="411" spans="1:111" s="226" customFormat="1" ht="15" customHeight="1">
      <c r="A411" s="1758" t="str">
        <f>$BD411&amp;"."</f>
        <v>①.</v>
      </c>
      <c r="B411" s="1759"/>
      <c r="C411" s="1759"/>
      <c r="D411" s="1759"/>
      <c r="E411" s="1759"/>
      <c r="F411" s="226" t="s">
        <v>621</v>
      </c>
      <c r="AY411" s="40"/>
      <c r="AZ411" s="465"/>
      <c r="BA411" s="192">
        <f t="shared" si="77"/>
        <v>22</v>
      </c>
      <c r="BB411" s="192">
        <f>BB410</f>
        <v>3</v>
      </c>
      <c r="BC411" s="683">
        <f>BC410</f>
        <v>1</v>
      </c>
      <c r="BD411" s="687" t="str">
        <f>IF(ISBLANK(BD410),"①",CHAR(CODE(BD410)+1))</f>
        <v>①</v>
      </c>
      <c r="BG411" s="563" t="str">
        <f t="shared" ca="1" si="66"/>
        <v/>
      </c>
      <c r="BH411" s="564" t="str">
        <f t="shared" ca="1" si="67"/>
        <v/>
      </c>
      <c r="BI411" s="564" t="str">
        <f t="shared" ca="1" si="68"/>
        <v/>
      </c>
      <c r="BJ411" s="564" t="str">
        <f t="shared" ca="1" si="69"/>
        <v/>
      </c>
      <c r="BK411" s="564" t="str">
        <f t="shared" ca="1" si="70"/>
        <v/>
      </c>
      <c r="BL411" s="565" t="str">
        <f t="shared" ca="1" si="71"/>
        <v/>
      </c>
      <c r="BR411" s="465"/>
      <c r="BS411" s="465"/>
      <c r="BT411" s="465"/>
      <c r="BU411" s="465"/>
      <c r="BV411" s="465"/>
      <c r="BW411" s="465"/>
      <c r="BX411" s="465"/>
      <c r="BY411" s="465"/>
      <c r="BZ411" s="465"/>
      <c r="CA411" s="465"/>
      <c r="CB411" s="465"/>
      <c r="CC411" s="465"/>
      <c r="CD411" s="465"/>
      <c r="CE411" s="465"/>
      <c r="CF411" s="465"/>
      <c r="CG411" s="465"/>
      <c r="CH411" s="465"/>
      <c r="CI411" s="465"/>
      <c r="CJ411" s="465"/>
      <c r="CK411" s="465"/>
      <c r="CL411" s="465"/>
      <c r="CM411" s="465"/>
      <c r="CN411" s="465"/>
      <c r="CO411" s="465"/>
      <c r="CP411" s="465"/>
      <c r="CQ411" s="465"/>
      <c r="CR411" s="465"/>
      <c r="CS411" s="465"/>
      <c r="CT411" s="465"/>
      <c r="CU411" s="465"/>
      <c r="CV411" s="465"/>
      <c r="CW411" s="465"/>
      <c r="CX411" s="465"/>
      <c r="CY411" s="465"/>
      <c r="CZ411" s="465"/>
      <c r="DA411" s="465"/>
      <c r="DB411" s="465"/>
      <c r="DC411" s="465"/>
      <c r="DD411" s="465"/>
      <c r="DE411" s="465"/>
      <c r="DF411" s="465"/>
      <c r="DG411" s="465"/>
    </row>
    <row r="412" spans="1:111" s="465" customFormat="1" ht="15" customHeight="1">
      <c r="A412" s="599"/>
      <c r="B412" s="600"/>
      <c r="C412" s="600"/>
      <c r="F412" s="236" t="s">
        <v>565</v>
      </c>
      <c r="G412" s="473"/>
      <c r="H412" s="473"/>
      <c r="I412" s="473"/>
      <c r="J412" s="473"/>
      <c r="K412" s="473"/>
      <c r="L412" s="473"/>
      <c r="M412" s="473"/>
      <c r="N412" s="473"/>
      <c r="O412" s="473"/>
      <c r="P412" s="473"/>
      <c r="Q412" s="473"/>
      <c r="R412" s="473"/>
      <c r="S412" s="473"/>
      <c r="T412" s="473"/>
      <c r="U412" s="473"/>
      <c r="V412" s="473"/>
      <c r="W412" s="473"/>
      <c r="X412" s="473"/>
      <c r="Y412" s="473"/>
      <c r="Z412" s="473"/>
      <c r="AA412" s="473"/>
      <c r="AB412" s="473"/>
      <c r="AC412" s="473"/>
      <c r="AD412" s="473"/>
      <c r="AE412" s="473"/>
      <c r="AF412" s="473"/>
      <c r="AG412" s="473"/>
      <c r="AH412" s="473"/>
      <c r="AI412" s="473"/>
      <c r="AJ412" s="473"/>
      <c r="AK412" s="473"/>
      <c r="AL412" s="473"/>
      <c r="AM412" s="473"/>
      <c r="AN412" s="473"/>
      <c r="AO412" s="473"/>
      <c r="AP412" s="473"/>
      <c r="AQ412" s="473"/>
      <c r="AR412" s="473"/>
      <c r="AS412" s="473"/>
      <c r="AT412" s="473"/>
      <c r="AU412" s="473"/>
      <c r="AV412" s="473"/>
      <c r="AW412" s="473"/>
      <c r="AX412" s="473"/>
      <c r="AY412" s="466"/>
      <c r="BA412" s="192">
        <f t="shared" si="77"/>
        <v>22</v>
      </c>
      <c r="BB412" s="192">
        <f>BB411</f>
        <v>3</v>
      </c>
      <c r="BC412" s="192">
        <f>BC411</f>
        <v>1</v>
      </c>
      <c r="BD412" s="192" t="str">
        <f t="shared" ref="BD412:BD421" si="78">BD411</f>
        <v>①</v>
      </c>
      <c r="BG412" s="563" t="str">
        <f t="shared" ca="1" si="66"/>
        <v/>
      </c>
      <c r="BH412" s="564" t="str">
        <f t="shared" ca="1" si="67"/>
        <v/>
      </c>
      <c r="BI412" s="564" t="str">
        <f t="shared" ca="1" si="68"/>
        <v/>
      </c>
      <c r="BJ412" s="564" t="str">
        <f t="shared" ca="1" si="69"/>
        <v/>
      </c>
      <c r="BK412" s="564" t="str">
        <f t="shared" ca="1" si="70"/>
        <v/>
      </c>
      <c r="BL412" s="565" t="str">
        <f t="shared" ca="1" si="71"/>
        <v/>
      </c>
      <c r="DF412" s="226"/>
      <c r="DG412" s="226"/>
    </row>
    <row r="413" spans="1:111" s="465" customFormat="1" ht="15" customHeight="1">
      <c r="A413" s="194"/>
      <c r="B413" s="236"/>
      <c r="C413" s="236"/>
      <c r="F413" s="445" t="s">
        <v>265</v>
      </c>
      <c r="G413" s="446"/>
      <c r="H413" s="446"/>
      <c r="I413" s="446"/>
      <c r="J413" s="446"/>
      <c r="K413" s="446"/>
      <c r="L413" s="446"/>
      <c r="M413" s="447"/>
      <c r="N413" s="241" t="s">
        <v>407</v>
      </c>
      <c r="O413" s="197"/>
      <c r="P413" s="197"/>
      <c r="Q413" s="197"/>
      <c r="R413" s="197" t="s">
        <v>569</v>
      </c>
      <c r="S413" s="197"/>
      <c r="T413" s="197"/>
      <c r="U413" s="197"/>
      <c r="V413" s="197"/>
      <c r="W413" s="197"/>
      <c r="X413" s="197"/>
      <c r="Y413" s="197"/>
      <c r="Z413" s="197"/>
      <c r="AA413" s="197"/>
      <c r="AB413" s="197"/>
      <c r="AC413" s="197"/>
      <c r="AD413" s="197"/>
      <c r="AE413" s="197"/>
      <c r="AF413" s="197"/>
      <c r="AG413" s="197"/>
      <c r="AH413" s="197"/>
      <c r="AI413" s="197"/>
      <c r="AJ413" s="197"/>
      <c r="AK413" s="197"/>
      <c r="AL413" s="197"/>
      <c r="AM413" s="197"/>
      <c r="AN413" s="197"/>
      <c r="AO413" s="197"/>
      <c r="AP413" s="197"/>
      <c r="AQ413" s="197"/>
      <c r="AR413" s="197"/>
      <c r="AS413" s="197"/>
      <c r="AT413" s="197"/>
      <c r="AU413" s="197"/>
      <c r="AV413" s="198"/>
      <c r="AW413" s="236"/>
      <c r="AX413" s="236"/>
      <c r="AY413" s="195"/>
      <c r="BA413" s="192">
        <f t="shared" si="77"/>
        <v>22</v>
      </c>
      <c r="BB413" s="192">
        <f>BB412</f>
        <v>3</v>
      </c>
      <c r="BC413" s="192">
        <f>BC412</f>
        <v>1</v>
      </c>
      <c r="BD413" s="192" t="str">
        <f t="shared" si="78"/>
        <v>①</v>
      </c>
      <c r="BG413" s="563" t="str">
        <f t="shared" ca="1" si="66"/>
        <v/>
      </c>
      <c r="BH413" s="564" t="str">
        <f t="shared" ca="1" si="67"/>
        <v/>
      </c>
      <c r="BI413" s="564" t="str">
        <f t="shared" ca="1" si="68"/>
        <v/>
      </c>
      <c r="BJ413" s="564" t="str">
        <f t="shared" ca="1" si="69"/>
        <v/>
      </c>
      <c r="BK413" s="564" t="str">
        <f t="shared" ca="1" si="70"/>
        <v/>
      </c>
      <c r="BL413" s="565" t="str">
        <f t="shared" ca="1" si="71"/>
        <v/>
      </c>
      <c r="BR413" s="226"/>
      <c r="BS413" s="226"/>
      <c r="BT413" s="226"/>
      <c r="BU413" s="226"/>
      <c r="BV413" s="226"/>
      <c r="BW413" s="226"/>
      <c r="BX413" s="226"/>
      <c r="BY413" s="226"/>
      <c r="BZ413" s="226"/>
      <c r="CA413" s="226"/>
    </row>
    <row r="414" spans="1:111" s="465" customFormat="1" ht="15" customHeight="1">
      <c r="A414" s="194"/>
      <c r="B414" s="236"/>
      <c r="C414" s="236"/>
      <c r="F414" s="448" t="s">
        <v>84</v>
      </c>
      <c r="G414" s="449"/>
      <c r="H414" s="449"/>
      <c r="I414" s="449"/>
      <c r="J414" s="449"/>
      <c r="K414" s="449"/>
      <c r="L414" s="449"/>
      <c r="M414" s="450"/>
      <c r="N414" s="604" t="s">
        <v>564</v>
      </c>
      <c r="O414" s="605"/>
      <c r="P414" s="605"/>
      <c r="Q414" s="605"/>
      <c r="R414" s="605"/>
      <c r="S414" s="605"/>
      <c r="T414" s="605"/>
      <c r="U414" s="605"/>
      <c r="V414" s="605"/>
      <c r="W414" s="605"/>
      <c r="X414" s="605"/>
      <c r="Y414" s="605"/>
      <c r="Z414" s="605"/>
      <c r="AA414" s="605"/>
      <c r="AB414" s="605"/>
      <c r="AC414" s="605"/>
      <c r="AD414" s="605"/>
      <c r="AE414" s="605"/>
      <c r="AF414" s="605"/>
      <c r="AG414" s="605"/>
      <c r="AH414" s="605"/>
      <c r="AI414" s="605"/>
      <c r="AJ414" s="605"/>
      <c r="AK414" s="605"/>
      <c r="AL414" s="605"/>
      <c r="AM414" s="605"/>
      <c r="AN414" s="605"/>
      <c r="AO414" s="605"/>
      <c r="AP414" s="605"/>
      <c r="AQ414" s="605"/>
      <c r="AR414" s="605"/>
      <c r="AS414" s="605"/>
      <c r="AT414" s="605"/>
      <c r="AU414" s="605"/>
      <c r="AV414" s="208"/>
      <c r="AW414" s="236"/>
      <c r="AX414" s="236"/>
      <c r="AY414" s="195"/>
      <c r="BA414" s="192">
        <f t="shared" ref="BA414:BC416" si="79">BA413</f>
        <v>22</v>
      </c>
      <c r="BB414" s="192">
        <f t="shared" si="79"/>
        <v>3</v>
      </c>
      <c r="BC414" s="192">
        <f t="shared" si="79"/>
        <v>1</v>
      </c>
      <c r="BD414" s="192" t="str">
        <f t="shared" si="78"/>
        <v>①</v>
      </c>
      <c r="BG414" s="563" t="str">
        <f t="shared" ca="1" si="66"/>
        <v/>
      </c>
      <c r="BH414" s="564" t="str">
        <f t="shared" ca="1" si="67"/>
        <v/>
      </c>
      <c r="BI414" s="564" t="str">
        <f t="shared" ca="1" si="68"/>
        <v/>
      </c>
      <c r="BJ414" s="564" t="str">
        <f t="shared" ca="1" si="69"/>
        <v/>
      </c>
      <c r="BK414" s="564" t="str">
        <f t="shared" ca="1" si="70"/>
        <v/>
      </c>
      <c r="BL414" s="565" t="str">
        <f t="shared" ca="1" si="71"/>
        <v/>
      </c>
    </row>
    <row r="415" spans="1:111" s="465" customFormat="1" ht="15" customHeight="1">
      <c r="A415" s="470"/>
      <c r="B415" s="473"/>
      <c r="C415" s="473"/>
      <c r="F415" s="448" t="s">
        <v>233</v>
      </c>
      <c r="G415" s="449"/>
      <c r="H415" s="449"/>
      <c r="I415" s="449"/>
      <c r="J415" s="449"/>
      <c r="K415" s="449"/>
      <c r="L415" s="449"/>
      <c r="M415" s="450"/>
      <c r="N415" s="604" t="s">
        <v>500</v>
      </c>
      <c r="O415" s="605"/>
      <c r="P415" s="605"/>
      <c r="Q415" s="605"/>
      <c r="R415" s="605"/>
      <c r="S415" s="605"/>
      <c r="T415" s="605"/>
      <c r="U415" s="605"/>
      <c r="V415" s="605"/>
      <c r="W415" s="605"/>
      <c r="X415" s="605"/>
      <c r="Y415" s="605"/>
      <c r="Z415" s="605"/>
      <c r="AA415" s="605"/>
      <c r="AB415" s="605"/>
      <c r="AC415" s="605"/>
      <c r="AD415" s="605"/>
      <c r="AE415" s="605"/>
      <c r="AF415" s="605"/>
      <c r="AG415" s="605"/>
      <c r="AH415" s="605"/>
      <c r="AI415" s="605"/>
      <c r="AJ415" s="605"/>
      <c r="AK415" s="605"/>
      <c r="AL415" s="605"/>
      <c r="AM415" s="605"/>
      <c r="AN415" s="605"/>
      <c r="AO415" s="605"/>
      <c r="AP415" s="605"/>
      <c r="AQ415" s="605"/>
      <c r="AR415" s="605"/>
      <c r="AS415" s="605"/>
      <c r="AT415" s="605"/>
      <c r="AU415" s="605"/>
      <c r="AV415" s="208"/>
      <c r="AY415" s="466"/>
      <c r="BA415" s="192">
        <f t="shared" si="79"/>
        <v>22</v>
      </c>
      <c r="BB415" s="192">
        <f t="shared" si="79"/>
        <v>3</v>
      </c>
      <c r="BC415" s="192">
        <f t="shared" si="79"/>
        <v>1</v>
      </c>
      <c r="BD415" s="192" t="str">
        <f t="shared" si="78"/>
        <v>①</v>
      </c>
      <c r="BG415" s="563" t="str">
        <f t="shared" ca="1" si="66"/>
        <v/>
      </c>
      <c r="BH415" s="564" t="str">
        <f t="shared" ca="1" si="67"/>
        <v/>
      </c>
      <c r="BI415" s="564" t="str">
        <f t="shared" ca="1" si="68"/>
        <v/>
      </c>
      <c r="BJ415" s="564" t="str">
        <f t="shared" ca="1" si="69"/>
        <v/>
      </c>
      <c r="BK415" s="564" t="str">
        <f t="shared" ca="1" si="70"/>
        <v/>
      </c>
      <c r="BL415" s="565" t="str">
        <f t="shared" ca="1" si="71"/>
        <v/>
      </c>
    </row>
    <row r="416" spans="1:111" s="465" customFormat="1" ht="15" customHeight="1">
      <c r="A416" s="194"/>
      <c r="B416" s="236"/>
      <c r="C416" s="236"/>
      <c r="F416" s="460" t="s">
        <v>498</v>
      </c>
      <c r="G416" s="461"/>
      <c r="H416" s="461"/>
      <c r="I416" s="461"/>
      <c r="J416" s="461"/>
      <c r="K416" s="461"/>
      <c r="L416" s="461"/>
      <c r="M416" s="462"/>
      <c r="N416" s="209" t="s">
        <v>622</v>
      </c>
      <c r="O416" s="204"/>
      <c r="P416" s="204"/>
      <c r="Q416" s="204"/>
      <c r="R416" s="204"/>
      <c r="S416" s="204"/>
      <c r="T416" s="204"/>
      <c r="U416" s="204"/>
      <c r="V416" s="204"/>
      <c r="W416" s="204"/>
      <c r="X416" s="204"/>
      <c r="Y416" s="204"/>
      <c r="Z416" s="204"/>
      <c r="AA416" s="204"/>
      <c r="AB416" s="204"/>
      <c r="AC416" s="204"/>
      <c r="AD416" s="204"/>
      <c r="AE416" s="204"/>
      <c r="AF416" s="204"/>
      <c r="AG416" s="204"/>
      <c r="AH416" s="204"/>
      <c r="AI416" s="204"/>
      <c r="AJ416" s="204"/>
      <c r="AK416" s="204"/>
      <c r="AL416" s="204"/>
      <c r="AM416" s="204"/>
      <c r="AN416" s="204"/>
      <c r="AO416" s="204"/>
      <c r="AP416" s="204"/>
      <c r="AQ416" s="204"/>
      <c r="AR416" s="204"/>
      <c r="AS416" s="204"/>
      <c r="AT416" s="204"/>
      <c r="AU416" s="204"/>
      <c r="AV416" s="205"/>
      <c r="AW416" s="236"/>
      <c r="AX416" s="236"/>
      <c r="AY416" s="195"/>
      <c r="BA416" s="192">
        <f t="shared" si="79"/>
        <v>22</v>
      </c>
      <c r="BB416" s="192">
        <f t="shared" si="79"/>
        <v>3</v>
      </c>
      <c r="BC416" s="192">
        <f t="shared" si="79"/>
        <v>1</v>
      </c>
      <c r="BD416" s="192" t="str">
        <f t="shared" si="78"/>
        <v>①</v>
      </c>
      <c r="BG416" s="563" t="str">
        <f t="shared" ca="1" si="66"/>
        <v/>
      </c>
      <c r="BH416" s="564" t="str">
        <f t="shared" ca="1" si="67"/>
        <v/>
      </c>
      <c r="BI416" s="564" t="str">
        <f t="shared" ca="1" si="68"/>
        <v/>
      </c>
      <c r="BJ416" s="564" t="str">
        <f t="shared" ca="1" si="69"/>
        <v/>
      </c>
      <c r="BK416" s="564" t="str">
        <f t="shared" ca="1" si="70"/>
        <v/>
      </c>
      <c r="BL416" s="565" t="str">
        <f t="shared" ca="1" si="71"/>
        <v/>
      </c>
    </row>
    <row r="417" spans="1:111" s="226" customFormat="1" ht="15" customHeight="1">
      <c r="A417" s="1758" t="str">
        <f>$BD417&amp;"."</f>
        <v>②.</v>
      </c>
      <c r="B417" s="1759"/>
      <c r="C417" s="1759"/>
      <c r="D417" s="1759"/>
      <c r="E417" s="1759"/>
      <c r="F417" s="226" t="s">
        <v>612</v>
      </c>
      <c r="AY417" s="40"/>
      <c r="AZ417" s="465"/>
      <c r="BA417" s="192">
        <f>BA416</f>
        <v>22</v>
      </c>
      <c r="BB417" s="192">
        <f>BB416</f>
        <v>3</v>
      </c>
      <c r="BC417" s="193">
        <f>BC416+1</f>
        <v>2</v>
      </c>
      <c r="BD417" s="687" t="str">
        <f>IF(ISBLANK(BD416),"①",CHAR(CODE(BD416)+1))</f>
        <v>②</v>
      </c>
      <c r="BG417" s="563" t="str">
        <f t="shared" ca="1" si="66"/>
        <v/>
      </c>
      <c r="BH417" s="564" t="str">
        <f t="shared" ca="1" si="67"/>
        <v/>
      </c>
      <c r="BI417" s="564" t="str">
        <f t="shared" ca="1" si="68"/>
        <v/>
      </c>
      <c r="BJ417" s="564" t="str">
        <f t="shared" ca="1" si="69"/>
        <v/>
      </c>
      <c r="BK417" s="564" t="str">
        <f t="shared" ca="1" si="70"/>
        <v/>
      </c>
      <c r="BL417" s="565" t="str">
        <f t="shared" ca="1" si="71"/>
        <v/>
      </c>
      <c r="BR417" s="465"/>
      <c r="BS417" s="465"/>
      <c r="BT417" s="465"/>
      <c r="BU417" s="465"/>
      <c r="BV417" s="465"/>
      <c r="BW417" s="465"/>
      <c r="BX417" s="465"/>
      <c r="BY417" s="465"/>
      <c r="BZ417" s="465"/>
      <c r="CA417" s="465"/>
      <c r="CB417" s="465"/>
      <c r="CC417" s="465"/>
      <c r="CD417" s="465"/>
      <c r="CE417" s="465"/>
      <c r="CF417" s="465"/>
      <c r="CG417" s="465"/>
      <c r="CH417" s="465"/>
      <c r="CI417" s="465"/>
      <c r="CJ417" s="465"/>
      <c r="CK417" s="465"/>
      <c r="CL417" s="465"/>
      <c r="CM417" s="465"/>
      <c r="CN417" s="465"/>
      <c r="CO417" s="465"/>
      <c r="CP417" s="465"/>
      <c r="CQ417" s="465"/>
      <c r="CR417" s="465"/>
      <c r="CS417" s="465"/>
      <c r="CT417" s="465"/>
      <c r="CU417" s="465"/>
      <c r="CV417" s="465"/>
      <c r="CW417" s="465"/>
      <c r="CX417" s="465"/>
      <c r="CY417" s="465"/>
      <c r="CZ417" s="465"/>
      <c r="DA417" s="465"/>
      <c r="DB417" s="465"/>
      <c r="DC417" s="465"/>
      <c r="DD417" s="465"/>
      <c r="DE417" s="465"/>
      <c r="DF417" s="465"/>
      <c r="DG417" s="465"/>
    </row>
    <row r="418" spans="1:111" s="465" customFormat="1" ht="15" customHeight="1">
      <c r="A418" s="606"/>
      <c r="B418" s="607"/>
      <c r="C418" s="607"/>
      <c r="F418" s="236" t="s">
        <v>565</v>
      </c>
      <c r="G418" s="473"/>
      <c r="H418" s="473"/>
      <c r="I418" s="473"/>
      <c r="J418" s="473"/>
      <c r="K418" s="473"/>
      <c r="L418" s="473"/>
      <c r="M418" s="473"/>
      <c r="N418" s="473"/>
      <c r="O418" s="473"/>
      <c r="P418" s="473"/>
      <c r="Q418" s="473"/>
      <c r="R418" s="473"/>
      <c r="S418" s="473"/>
      <c r="T418" s="473"/>
      <c r="U418" s="473"/>
      <c r="V418" s="473"/>
      <c r="W418" s="473"/>
      <c r="X418" s="473"/>
      <c r="Y418" s="473"/>
      <c r="Z418" s="473"/>
      <c r="AA418" s="473"/>
      <c r="AB418" s="473"/>
      <c r="AC418" s="473"/>
      <c r="AD418" s="473"/>
      <c r="AE418" s="473"/>
      <c r="AF418" s="473"/>
      <c r="AG418" s="473"/>
      <c r="AH418" s="473"/>
      <c r="AI418" s="473"/>
      <c r="AJ418" s="473"/>
      <c r="AK418" s="473"/>
      <c r="AL418" s="473"/>
      <c r="AM418" s="473"/>
      <c r="AN418" s="473"/>
      <c r="AO418" s="473"/>
      <c r="AP418" s="473"/>
      <c r="AQ418" s="473"/>
      <c r="AR418" s="473"/>
      <c r="AS418" s="473"/>
      <c r="AT418" s="473"/>
      <c r="AU418" s="473"/>
      <c r="AV418" s="473"/>
      <c r="AW418" s="473"/>
      <c r="AX418" s="473"/>
      <c r="AY418" s="466"/>
      <c r="BA418" s="192">
        <f t="shared" ref="BA418:BC419" si="80">BA417</f>
        <v>22</v>
      </c>
      <c r="BB418" s="192">
        <f t="shared" si="80"/>
        <v>3</v>
      </c>
      <c r="BC418" s="192">
        <f t="shared" si="80"/>
        <v>2</v>
      </c>
      <c r="BD418" s="192" t="str">
        <f t="shared" si="78"/>
        <v>②</v>
      </c>
      <c r="BG418" s="563" t="str">
        <f t="shared" ca="1" si="66"/>
        <v/>
      </c>
      <c r="BH418" s="564" t="str">
        <f t="shared" ca="1" si="67"/>
        <v/>
      </c>
      <c r="BI418" s="564" t="str">
        <f t="shared" ca="1" si="68"/>
        <v/>
      </c>
      <c r="BJ418" s="564" t="str">
        <f t="shared" ca="1" si="69"/>
        <v/>
      </c>
      <c r="BK418" s="564" t="str">
        <f t="shared" ca="1" si="70"/>
        <v/>
      </c>
      <c r="BL418" s="565" t="str">
        <f t="shared" ca="1" si="71"/>
        <v/>
      </c>
      <c r="DF418" s="226"/>
      <c r="DG418" s="226"/>
    </row>
    <row r="419" spans="1:111" s="465" customFormat="1" ht="15" customHeight="1">
      <c r="A419" s="194"/>
      <c r="B419" s="236"/>
      <c r="C419" s="236"/>
      <c r="F419" s="445" t="s">
        <v>265</v>
      </c>
      <c r="G419" s="446"/>
      <c r="H419" s="446"/>
      <c r="I419" s="446"/>
      <c r="J419" s="446"/>
      <c r="K419" s="446"/>
      <c r="L419" s="446"/>
      <c r="M419" s="447"/>
      <c r="N419" s="241" t="s">
        <v>407</v>
      </c>
      <c r="O419" s="197"/>
      <c r="P419" s="197"/>
      <c r="Q419" s="197"/>
      <c r="R419" s="197" t="s">
        <v>568</v>
      </c>
      <c r="S419" s="197"/>
      <c r="T419" s="197"/>
      <c r="U419" s="197"/>
      <c r="V419" s="197"/>
      <c r="W419" s="197"/>
      <c r="X419" s="197"/>
      <c r="Y419" s="197"/>
      <c r="Z419" s="197"/>
      <c r="AA419" s="197"/>
      <c r="AB419" s="197"/>
      <c r="AC419" s="197"/>
      <c r="AD419" s="197"/>
      <c r="AE419" s="197"/>
      <c r="AF419" s="197"/>
      <c r="AG419" s="197"/>
      <c r="AH419" s="197"/>
      <c r="AI419" s="197"/>
      <c r="AJ419" s="197"/>
      <c r="AK419" s="197"/>
      <c r="AL419" s="197"/>
      <c r="AM419" s="197"/>
      <c r="AN419" s="197"/>
      <c r="AO419" s="197"/>
      <c r="AP419" s="197"/>
      <c r="AQ419" s="197"/>
      <c r="AR419" s="197"/>
      <c r="AS419" s="197"/>
      <c r="AT419" s="197"/>
      <c r="AU419" s="197"/>
      <c r="AV419" s="198"/>
      <c r="AW419" s="236"/>
      <c r="AX419" s="236"/>
      <c r="AY419" s="195"/>
      <c r="BA419" s="192">
        <f t="shared" ref="BA419:BB424" si="81">BA418</f>
        <v>22</v>
      </c>
      <c r="BB419" s="192">
        <f t="shared" si="81"/>
        <v>3</v>
      </c>
      <c r="BC419" s="192">
        <f t="shared" si="80"/>
        <v>2</v>
      </c>
      <c r="BD419" s="192" t="str">
        <f t="shared" si="78"/>
        <v>②</v>
      </c>
      <c r="BG419" s="563" t="str">
        <f t="shared" ca="1" si="66"/>
        <v/>
      </c>
      <c r="BH419" s="564" t="str">
        <f t="shared" ca="1" si="67"/>
        <v/>
      </c>
      <c r="BI419" s="564" t="str">
        <f t="shared" ca="1" si="68"/>
        <v/>
      </c>
      <c r="BJ419" s="564" t="str">
        <f t="shared" ca="1" si="69"/>
        <v/>
      </c>
      <c r="BK419" s="564" t="str">
        <f t="shared" ca="1" si="70"/>
        <v/>
      </c>
      <c r="BL419" s="565" t="str">
        <f t="shared" ca="1" si="71"/>
        <v/>
      </c>
      <c r="CL419" s="226"/>
      <c r="CM419" s="226"/>
      <c r="CN419" s="226"/>
      <c r="CO419" s="226"/>
      <c r="CP419" s="226"/>
      <c r="CQ419" s="226"/>
      <c r="CR419" s="226"/>
    </row>
    <row r="420" spans="1:111" s="465" customFormat="1" ht="15" customHeight="1">
      <c r="A420" s="194"/>
      <c r="B420" s="236"/>
      <c r="C420" s="236"/>
      <c r="F420" s="448" t="s">
        <v>84</v>
      </c>
      <c r="G420" s="449"/>
      <c r="H420" s="449"/>
      <c r="I420" s="449"/>
      <c r="J420" s="449"/>
      <c r="K420" s="449"/>
      <c r="L420" s="449"/>
      <c r="M420" s="450"/>
      <c r="N420" s="613" t="s">
        <v>623</v>
      </c>
      <c r="O420" s="614"/>
      <c r="P420" s="614"/>
      <c r="Q420" s="614"/>
      <c r="R420" s="614"/>
      <c r="S420" s="614"/>
      <c r="T420" s="614"/>
      <c r="U420" s="614"/>
      <c r="V420" s="614"/>
      <c r="W420" s="614"/>
      <c r="X420" s="614"/>
      <c r="Y420" s="614"/>
      <c r="Z420" s="614"/>
      <c r="AA420" s="614"/>
      <c r="AB420" s="614"/>
      <c r="AC420" s="614"/>
      <c r="AD420" s="614"/>
      <c r="AE420" s="614"/>
      <c r="AF420" s="614"/>
      <c r="AG420" s="614"/>
      <c r="AH420" s="614"/>
      <c r="AI420" s="614"/>
      <c r="AJ420" s="614"/>
      <c r="AK420" s="614"/>
      <c r="AL420" s="614"/>
      <c r="AM420" s="614"/>
      <c r="AN420" s="614"/>
      <c r="AO420" s="614"/>
      <c r="AP420" s="614"/>
      <c r="AQ420" s="614"/>
      <c r="AR420" s="614"/>
      <c r="AS420" s="614"/>
      <c r="AT420" s="614"/>
      <c r="AU420" s="614"/>
      <c r="AV420" s="208"/>
      <c r="AW420" s="236"/>
      <c r="AX420" s="236"/>
      <c r="AY420" s="195"/>
      <c r="BA420" s="192">
        <f t="shared" si="81"/>
        <v>22</v>
      </c>
      <c r="BB420" s="192">
        <f t="shared" si="81"/>
        <v>3</v>
      </c>
      <c r="BC420" s="192">
        <f t="shared" ref="BC420:BC427" si="82">BC419</f>
        <v>2</v>
      </c>
      <c r="BD420" s="192" t="str">
        <f t="shared" si="78"/>
        <v>②</v>
      </c>
      <c r="BG420" s="563" t="str">
        <f t="shared" ca="1" si="66"/>
        <v/>
      </c>
      <c r="BH420" s="564" t="str">
        <f t="shared" ca="1" si="67"/>
        <v/>
      </c>
      <c r="BI420" s="564" t="str">
        <f t="shared" ca="1" si="68"/>
        <v/>
      </c>
      <c r="BJ420" s="564" t="str">
        <f t="shared" ca="1" si="69"/>
        <v/>
      </c>
      <c r="BK420" s="564" t="str">
        <f t="shared" ca="1" si="70"/>
        <v/>
      </c>
      <c r="BL420" s="565" t="str">
        <f t="shared" ca="1" si="71"/>
        <v/>
      </c>
    </row>
    <row r="421" spans="1:111" s="465" customFormat="1" ht="15" customHeight="1">
      <c r="A421" s="470"/>
      <c r="B421" s="473"/>
      <c r="C421" s="473"/>
      <c r="F421" s="448" t="s">
        <v>233</v>
      </c>
      <c r="G421" s="449"/>
      <c r="H421" s="449"/>
      <c r="I421" s="449"/>
      <c r="J421" s="449"/>
      <c r="K421" s="449"/>
      <c r="L421" s="449"/>
      <c r="M421" s="450"/>
      <c r="N421" s="612" t="s">
        <v>601</v>
      </c>
      <c r="O421" s="615"/>
      <c r="P421" s="615"/>
      <c r="Q421" s="615"/>
      <c r="R421" s="615"/>
      <c r="S421" s="615"/>
      <c r="T421" s="614"/>
      <c r="U421" s="614"/>
      <c r="V421" s="614"/>
      <c r="W421" s="614"/>
      <c r="X421" s="614"/>
      <c r="Y421" s="614"/>
      <c r="Z421" s="614"/>
      <c r="AA421" s="614"/>
      <c r="AB421" s="614"/>
      <c r="AC421" s="614"/>
      <c r="AD421" s="614"/>
      <c r="AE421" s="614"/>
      <c r="AF421" s="614"/>
      <c r="AG421" s="614"/>
      <c r="AH421" s="614"/>
      <c r="AI421" s="614"/>
      <c r="AJ421" s="614"/>
      <c r="AK421" s="614"/>
      <c r="AL421" s="614"/>
      <c r="AM421" s="614"/>
      <c r="AN421" s="614"/>
      <c r="AO421" s="614"/>
      <c r="AP421" s="614"/>
      <c r="AQ421" s="614"/>
      <c r="AR421" s="614"/>
      <c r="AS421" s="614"/>
      <c r="AT421" s="614"/>
      <c r="AU421" s="614"/>
      <c r="AV421" s="208"/>
      <c r="AY421" s="466"/>
      <c r="BA421" s="192">
        <f t="shared" si="81"/>
        <v>22</v>
      </c>
      <c r="BB421" s="192">
        <f t="shared" si="81"/>
        <v>3</v>
      </c>
      <c r="BC421" s="192">
        <f t="shared" si="82"/>
        <v>2</v>
      </c>
      <c r="BD421" s="192" t="str">
        <f t="shared" si="78"/>
        <v>②</v>
      </c>
      <c r="BG421" s="563" t="str">
        <f t="shared" ca="1" si="66"/>
        <v/>
      </c>
      <c r="BH421" s="564" t="str">
        <f t="shared" ca="1" si="67"/>
        <v/>
      </c>
      <c r="BI421" s="564" t="str">
        <f t="shared" ca="1" si="68"/>
        <v/>
      </c>
      <c r="BJ421" s="564" t="str">
        <f t="shared" ca="1" si="69"/>
        <v/>
      </c>
      <c r="BK421" s="564" t="str">
        <f t="shared" ca="1" si="70"/>
        <v/>
      </c>
      <c r="BL421" s="565" t="str">
        <f t="shared" ca="1" si="71"/>
        <v/>
      </c>
    </row>
    <row r="422" spans="1:111" s="465" customFormat="1" ht="15" customHeight="1">
      <c r="A422" s="470"/>
      <c r="B422" s="473"/>
      <c r="C422" s="473"/>
      <c r="F422" s="454"/>
      <c r="G422" s="455"/>
      <c r="H422" s="455"/>
      <c r="I422" s="455"/>
      <c r="J422" s="455"/>
      <c r="K422" s="455"/>
      <c r="L422" s="455"/>
      <c r="M422" s="456"/>
      <c r="N422" s="612"/>
      <c r="O422" s="615" t="s">
        <v>473</v>
      </c>
      <c r="P422" s="614"/>
      <c r="Q422" s="615" t="s">
        <v>614</v>
      </c>
      <c r="R422" s="615"/>
      <c r="S422" s="615"/>
      <c r="T422" s="615"/>
      <c r="U422" s="615"/>
      <c r="V422" s="615"/>
      <c r="W422" s="615"/>
      <c r="X422" s="615"/>
      <c r="Y422" s="615"/>
      <c r="Z422" s="615"/>
      <c r="AA422" s="615"/>
      <c r="AB422" s="615"/>
      <c r="AC422" s="615"/>
      <c r="AD422" s="615"/>
      <c r="AE422" s="615"/>
      <c r="AF422" s="615"/>
      <c r="AG422" s="615"/>
      <c r="AH422" s="615"/>
      <c r="AI422" s="615"/>
      <c r="AJ422" s="615"/>
      <c r="AK422" s="615"/>
      <c r="AL422" s="615"/>
      <c r="AM422" s="615"/>
      <c r="AN422" s="615"/>
      <c r="AO422" s="615"/>
      <c r="AP422" s="615"/>
      <c r="AQ422" s="615"/>
      <c r="AR422" s="615"/>
      <c r="AS422" s="615"/>
      <c r="AT422" s="615"/>
      <c r="AU422" s="615"/>
      <c r="AV422" s="468"/>
      <c r="AY422" s="466"/>
      <c r="BA422" s="192">
        <f t="shared" si="81"/>
        <v>22</v>
      </c>
      <c r="BB422" s="192">
        <f t="shared" si="81"/>
        <v>3</v>
      </c>
      <c r="BC422" s="192">
        <f t="shared" si="82"/>
        <v>2</v>
      </c>
      <c r="BD422" s="192" t="str">
        <f t="shared" ref="BD422:BD429" si="83">BD421</f>
        <v>②</v>
      </c>
      <c r="BG422" s="563" t="str">
        <f t="shared" ca="1" si="66"/>
        <v/>
      </c>
      <c r="BH422" s="564" t="str">
        <f t="shared" ca="1" si="67"/>
        <v/>
      </c>
      <c r="BI422" s="564" t="str">
        <f t="shared" ca="1" si="68"/>
        <v/>
      </c>
      <c r="BJ422" s="564" t="str">
        <f t="shared" ca="1" si="69"/>
        <v/>
      </c>
      <c r="BK422" s="564" t="str">
        <f t="shared" ca="1" si="70"/>
        <v/>
      </c>
      <c r="BL422" s="565" t="str">
        <f t="shared" ca="1" si="71"/>
        <v/>
      </c>
      <c r="CC422" s="226"/>
      <c r="CD422" s="226"/>
      <c r="CE422" s="226"/>
      <c r="CF422" s="226"/>
      <c r="CG422" s="226"/>
      <c r="CH422" s="226"/>
      <c r="CI422" s="226"/>
      <c r="CJ422" s="226"/>
      <c r="CK422" s="226"/>
      <c r="CS422" s="226"/>
      <c r="CT422" s="226"/>
      <c r="CU422" s="226"/>
    </row>
    <row r="423" spans="1:111" s="465" customFormat="1" ht="15" customHeight="1">
      <c r="A423" s="470"/>
      <c r="B423" s="473"/>
      <c r="C423" s="473"/>
      <c r="F423" s="454"/>
      <c r="G423" s="455"/>
      <c r="H423" s="455"/>
      <c r="I423" s="455"/>
      <c r="J423" s="455"/>
      <c r="K423" s="455"/>
      <c r="L423" s="455"/>
      <c r="M423" s="456"/>
      <c r="N423" s="612" t="s">
        <v>626</v>
      </c>
      <c r="O423" s="615"/>
      <c r="P423" s="615"/>
      <c r="Q423" s="615"/>
      <c r="R423" s="615"/>
      <c r="S423" s="615"/>
      <c r="T423" s="615"/>
      <c r="U423" s="615"/>
      <c r="V423" s="615"/>
      <c r="W423" s="615"/>
      <c r="X423" s="615"/>
      <c r="Y423" s="615"/>
      <c r="Z423" s="615"/>
      <c r="AA423" s="615"/>
      <c r="AB423" s="615"/>
      <c r="AC423" s="615"/>
      <c r="AD423" s="615"/>
      <c r="AE423" s="615"/>
      <c r="AF423" s="615"/>
      <c r="AG423" s="615"/>
      <c r="AH423" s="615"/>
      <c r="AI423" s="615"/>
      <c r="AJ423" s="615"/>
      <c r="AK423" s="615"/>
      <c r="AL423" s="615"/>
      <c r="AM423" s="615"/>
      <c r="AN423" s="615"/>
      <c r="AO423" s="615"/>
      <c r="AP423" s="615"/>
      <c r="AQ423" s="615"/>
      <c r="AR423" s="615"/>
      <c r="AS423" s="615"/>
      <c r="AT423" s="615"/>
      <c r="AU423" s="615"/>
      <c r="AV423" s="468"/>
      <c r="AY423" s="466"/>
      <c r="BA423" s="192">
        <f t="shared" si="81"/>
        <v>22</v>
      </c>
      <c r="BB423" s="192">
        <f t="shared" si="81"/>
        <v>3</v>
      </c>
      <c r="BC423" s="192">
        <f t="shared" si="82"/>
        <v>2</v>
      </c>
      <c r="BD423" s="465" t="str">
        <f t="shared" si="83"/>
        <v>②</v>
      </c>
      <c r="BG423" s="563" t="str">
        <f t="shared" ca="1" si="66"/>
        <v/>
      </c>
      <c r="BH423" s="564" t="str">
        <f t="shared" ca="1" si="67"/>
        <v/>
      </c>
      <c r="BI423" s="564" t="str">
        <f t="shared" ca="1" si="68"/>
        <v/>
      </c>
      <c r="BJ423" s="564" t="str">
        <f t="shared" ca="1" si="69"/>
        <v/>
      </c>
      <c r="BK423" s="564" t="str">
        <f t="shared" ca="1" si="70"/>
        <v/>
      </c>
      <c r="BL423" s="565" t="str">
        <f t="shared" ca="1" si="71"/>
        <v/>
      </c>
      <c r="CB423" s="226"/>
      <c r="DD423" s="226"/>
      <c r="DE423" s="226"/>
    </row>
    <row r="424" spans="1:111" s="465" customFormat="1" ht="15" customHeight="1">
      <c r="A424" s="470"/>
      <c r="B424" s="473"/>
      <c r="C424" s="473"/>
      <c r="F424" s="454"/>
      <c r="G424" s="455"/>
      <c r="H424" s="455"/>
      <c r="I424" s="455"/>
      <c r="J424" s="455"/>
      <c r="K424" s="455"/>
      <c r="L424" s="455"/>
      <c r="M424" s="456"/>
      <c r="N424" s="612"/>
      <c r="O424" s="615" t="s">
        <v>473</v>
      </c>
      <c r="P424" s="614"/>
      <c r="Q424" s="615" t="s">
        <v>630</v>
      </c>
      <c r="R424" s="615"/>
      <c r="S424" s="615"/>
      <c r="T424" s="615"/>
      <c r="U424" s="615"/>
      <c r="V424" s="615"/>
      <c r="W424" s="615"/>
      <c r="X424" s="615"/>
      <c r="Y424" s="615"/>
      <c r="Z424" s="615"/>
      <c r="AA424" s="615"/>
      <c r="AB424" s="615"/>
      <c r="AC424" s="615"/>
      <c r="AD424" s="615"/>
      <c r="AE424" s="615"/>
      <c r="AF424" s="615"/>
      <c r="AG424" s="615"/>
      <c r="AH424" s="615"/>
      <c r="AI424" s="615"/>
      <c r="AJ424" s="615"/>
      <c r="AK424" s="615"/>
      <c r="AL424" s="615"/>
      <c r="AM424" s="615"/>
      <c r="AN424" s="615"/>
      <c r="AO424" s="615"/>
      <c r="AP424" s="615"/>
      <c r="AQ424" s="615"/>
      <c r="AR424" s="615"/>
      <c r="AS424" s="615"/>
      <c r="AT424" s="615"/>
      <c r="AU424" s="615"/>
      <c r="AV424" s="468"/>
      <c r="AY424" s="466"/>
      <c r="BA424" s="192">
        <f t="shared" si="81"/>
        <v>22</v>
      </c>
      <c r="BB424" s="192">
        <f t="shared" si="81"/>
        <v>3</v>
      </c>
      <c r="BC424" s="192">
        <f t="shared" si="82"/>
        <v>2</v>
      </c>
      <c r="BD424" s="465" t="str">
        <f t="shared" si="83"/>
        <v>②</v>
      </c>
      <c r="BG424" s="563" t="str">
        <f t="shared" ca="1" si="66"/>
        <v/>
      </c>
      <c r="BH424" s="564" t="str">
        <f t="shared" ca="1" si="67"/>
        <v/>
      </c>
      <c r="BI424" s="564" t="str">
        <f t="shared" ca="1" si="68"/>
        <v/>
      </c>
      <c r="BJ424" s="564" t="str">
        <f t="shared" ca="1" si="69"/>
        <v/>
      </c>
      <c r="BK424" s="564" t="str">
        <f t="shared" ca="1" si="70"/>
        <v/>
      </c>
      <c r="BL424" s="565" t="str">
        <f t="shared" ca="1" si="71"/>
        <v/>
      </c>
      <c r="DC424" s="226"/>
    </row>
    <row r="425" spans="1:111" s="465" customFormat="1" ht="15" customHeight="1">
      <c r="A425" s="470"/>
      <c r="B425" s="473"/>
      <c r="C425" s="473"/>
      <c r="F425" s="454"/>
      <c r="G425" s="455"/>
      <c r="H425" s="455"/>
      <c r="I425" s="455"/>
      <c r="J425" s="455"/>
      <c r="K425" s="455"/>
      <c r="L425" s="455"/>
      <c r="M425" s="456"/>
      <c r="N425" s="612" t="s">
        <v>631</v>
      </c>
      <c r="O425" s="615"/>
      <c r="P425" s="615"/>
      <c r="Q425" s="615"/>
      <c r="R425" s="615"/>
      <c r="S425" s="615"/>
      <c r="T425" s="615"/>
      <c r="U425" s="615"/>
      <c r="V425" s="615"/>
      <c r="W425" s="615"/>
      <c r="X425" s="615"/>
      <c r="Y425" s="615"/>
      <c r="Z425" s="615"/>
      <c r="AA425" s="615"/>
      <c r="AB425" s="615"/>
      <c r="AC425" s="615"/>
      <c r="AD425" s="615"/>
      <c r="AE425" s="615"/>
      <c r="AF425" s="615"/>
      <c r="AG425" s="615"/>
      <c r="AH425" s="615"/>
      <c r="AI425" s="615"/>
      <c r="AJ425" s="615"/>
      <c r="AK425" s="615"/>
      <c r="AL425" s="615"/>
      <c r="AM425" s="615"/>
      <c r="AN425" s="615"/>
      <c r="AO425" s="615"/>
      <c r="AP425" s="615"/>
      <c r="AQ425" s="615"/>
      <c r="AR425" s="615"/>
      <c r="AS425" s="615"/>
      <c r="AT425" s="615"/>
      <c r="AU425" s="615"/>
      <c r="AV425" s="468"/>
      <c r="AY425" s="466"/>
      <c r="BA425" s="192">
        <f t="shared" ref="BA425:BB427" si="84">BA424</f>
        <v>22</v>
      </c>
      <c r="BB425" s="192">
        <f t="shared" si="84"/>
        <v>3</v>
      </c>
      <c r="BC425" s="192">
        <f t="shared" si="82"/>
        <v>2</v>
      </c>
      <c r="BD425" s="465" t="str">
        <f t="shared" si="83"/>
        <v>②</v>
      </c>
      <c r="BG425" s="563" t="str">
        <f t="shared" ca="1" si="66"/>
        <v/>
      </c>
      <c r="BH425" s="564" t="str">
        <f t="shared" ca="1" si="67"/>
        <v/>
      </c>
      <c r="BI425" s="564" t="str">
        <f t="shared" ca="1" si="68"/>
        <v/>
      </c>
      <c r="BJ425" s="564" t="str">
        <f t="shared" ca="1" si="69"/>
        <v/>
      </c>
      <c r="BK425" s="564" t="str">
        <f t="shared" ca="1" si="70"/>
        <v/>
      </c>
      <c r="BL425" s="565" t="str">
        <f t="shared" ca="1" si="71"/>
        <v/>
      </c>
      <c r="CV425" s="226"/>
      <c r="CW425" s="226"/>
      <c r="CX425" s="226"/>
      <c r="CY425" s="226"/>
      <c r="CZ425" s="226"/>
      <c r="DA425" s="226"/>
      <c r="DB425" s="226"/>
    </row>
    <row r="426" spans="1:111" s="465" customFormat="1" ht="15" customHeight="1">
      <c r="A426" s="470"/>
      <c r="B426" s="473"/>
      <c r="C426" s="473"/>
      <c r="F426" s="454"/>
      <c r="G426" s="455"/>
      <c r="H426" s="455"/>
      <c r="I426" s="455"/>
      <c r="J426" s="455"/>
      <c r="K426" s="455"/>
      <c r="L426" s="455"/>
      <c r="M426" s="456"/>
      <c r="N426" s="612"/>
      <c r="O426" s="615" t="s">
        <v>473</v>
      </c>
      <c r="P426" s="614"/>
      <c r="Q426" s="615" t="s">
        <v>632</v>
      </c>
      <c r="R426" s="615"/>
      <c r="S426" s="615"/>
      <c r="T426" s="615"/>
      <c r="U426" s="615"/>
      <c r="V426" s="615"/>
      <c r="W426" s="615"/>
      <c r="X426" s="615"/>
      <c r="Y426" s="615"/>
      <c r="Z426" s="615"/>
      <c r="AA426" s="615"/>
      <c r="AB426" s="615"/>
      <c r="AC426" s="615"/>
      <c r="AD426" s="615"/>
      <c r="AE426" s="615"/>
      <c r="AF426" s="615"/>
      <c r="AG426" s="615"/>
      <c r="AH426" s="615"/>
      <c r="AI426" s="615"/>
      <c r="AJ426" s="615"/>
      <c r="AK426" s="615"/>
      <c r="AL426" s="615"/>
      <c r="AM426" s="615"/>
      <c r="AN426" s="615"/>
      <c r="AO426" s="615"/>
      <c r="AP426" s="615"/>
      <c r="AQ426" s="615"/>
      <c r="AR426" s="615"/>
      <c r="AS426" s="615"/>
      <c r="AT426" s="615"/>
      <c r="AU426" s="615"/>
      <c r="AV426" s="468"/>
      <c r="AY426" s="466"/>
      <c r="BA426" s="192">
        <f t="shared" si="84"/>
        <v>22</v>
      </c>
      <c r="BB426" s="192">
        <f t="shared" si="84"/>
        <v>3</v>
      </c>
      <c r="BC426" s="192">
        <f t="shared" si="82"/>
        <v>2</v>
      </c>
      <c r="BD426" s="465" t="str">
        <f t="shared" si="83"/>
        <v>②</v>
      </c>
      <c r="BG426" s="563" t="str">
        <f t="shared" ca="1" si="66"/>
        <v/>
      </c>
      <c r="BH426" s="564" t="str">
        <f t="shared" ca="1" si="67"/>
        <v/>
      </c>
      <c r="BI426" s="564" t="str">
        <f t="shared" ca="1" si="68"/>
        <v/>
      </c>
      <c r="BJ426" s="564" t="str">
        <f t="shared" ca="1" si="69"/>
        <v/>
      </c>
      <c r="BK426" s="564" t="str">
        <f t="shared" ca="1" si="70"/>
        <v/>
      </c>
      <c r="BL426" s="565" t="str">
        <f t="shared" ca="1" si="71"/>
        <v/>
      </c>
      <c r="BR426" s="226"/>
      <c r="BS426" s="226"/>
      <c r="BT426" s="226"/>
      <c r="BU426" s="226"/>
      <c r="BV426" s="226"/>
      <c r="BW426" s="226"/>
      <c r="BX426" s="226"/>
      <c r="BY426" s="226"/>
      <c r="BZ426" s="226"/>
      <c r="CA426" s="226"/>
    </row>
    <row r="427" spans="1:111" s="465" customFormat="1" ht="15" customHeight="1">
      <c r="A427" s="470"/>
      <c r="B427" s="473"/>
      <c r="C427" s="473"/>
      <c r="F427" s="454"/>
      <c r="G427" s="455"/>
      <c r="H427" s="455"/>
      <c r="I427" s="455"/>
      <c r="J427" s="455"/>
      <c r="K427" s="455"/>
      <c r="L427" s="455"/>
      <c r="M427" s="456"/>
      <c r="N427" s="612" t="s">
        <v>606</v>
      </c>
      <c r="O427" s="615"/>
      <c r="P427" s="615"/>
      <c r="Q427" s="615"/>
      <c r="R427" s="615"/>
      <c r="S427" s="615"/>
      <c r="T427" s="615"/>
      <c r="U427" s="615"/>
      <c r="V427" s="615"/>
      <c r="W427" s="615"/>
      <c r="X427" s="615"/>
      <c r="Y427" s="615"/>
      <c r="Z427" s="615"/>
      <c r="AA427" s="615"/>
      <c r="AB427" s="615"/>
      <c r="AC427" s="615"/>
      <c r="AD427" s="615"/>
      <c r="AE427" s="615"/>
      <c r="AF427" s="615"/>
      <c r="AG427" s="615"/>
      <c r="AH427" s="615"/>
      <c r="AI427" s="615"/>
      <c r="AJ427" s="615"/>
      <c r="AK427" s="615"/>
      <c r="AL427" s="615"/>
      <c r="AM427" s="615"/>
      <c r="AN427" s="615"/>
      <c r="AO427" s="615"/>
      <c r="AP427" s="615"/>
      <c r="AQ427" s="615"/>
      <c r="AR427" s="615"/>
      <c r="AS427" s="615"/>
      <c r="AT427" s="615"/>
      <c r="AU427" s="615"/>
      <c r="AV427" s="468"/>
      <c r="AY427" s="466"/>
      <c r="BA427" s="192">
        <f t="shared" si="84"/>
        <v>22</v>
      </c>
      <c r="BB427" s="192">
        <f t="shared" si="84"/>
        <v>3</v>
      </c>
      <c r="BC427" s="192">
        <f t="shared" si="82"/>
        <v>2</v>
      </c>
      <c r="BD427" s="465" t="str">
        <f t="shared" si="83"/>
        <v>②</v>
      </c>
      <c r="BG427" s="563" t="str">
        <f t="shared" ca="1" si="66"/>
        <v/>
      </c>
      <c r="BH427" s="564" t="str">
        <f t="shared" ca="1" si="67"/>
        <v/>
      </c>
      <c r="BI427" s="564" t="str">
        <f t="shared" ca="1" si="68"/>
        <v/>
      </c>
      <c r="BJ427" s="564" t="str">
        <f t="shared" ca="1" si="69"/>
        <v/>
      </c>
      <c r="BK427" s="564" t="str">
        <f t="shared" ca="1" si="70"/>
        <v/>
      </c>
      <c r="BL427" s="565" t="str">
        <f t="shared" ca="1" si="71"/>
        <v/>
      </c>
    </row>
    <row r="428" spans="1:111" s="465" customFormat="1" ht="15" customHeight="1">
      <c r="A428" s="470"/>
      <c r="B428" s="473"/>
      <c r="C428" s="473"/>
      <c r="F428" s="454"/>
      <c r="G428" s="455"/>
      <c r="H428" s="455"/>
      <c r="I428" s="455"/>
      <c r="J428" s="455"/>
      <c r="K428" s="455"/>
      <c r="L428" s="455"/>
      <c r="M428" s="456"/>
      <c r="N428" s="612"/>
      <c r="O428" s="615" t="s">
        <v>473</v>
      </c>
      <c r="P428" s="614"/>
      <c r="Q428" s="615" t="s">
        <v>616</v>
      </c>
      <c r="R428" s="615"/>
      <c r="S428" s="615"/>
      <c r="T428" s="615"/>
      <c r="U428" s="615"/>
      <c r="V428" s="615"/>
      <c r="W428" s="615"/>
      <c r="X428" s="615"/>
      <c r="Y428" s="615"/>
      <c r="Z428" s="615"/>
      <c r="AA428" s="615"/>
      <c r="AB428" s="615"/>
      <c r="AC428" s="615"/>
      <c r="AD428" s="615"/>
      <c r="AE428" s="615"/>
      <c r="AF428" s="615"/>
      <c r="AG428" s="615"/>
      <c r="AH428" s="615"/>
      <c r="AI428" s="615"/>
      <c r="AJ428" s="615"/>
      <c r="AK428" s="615"/>
      <c r="AL428" s="615"/>
      <c r="AM428" s="615"/>
      <c r="AN428" s="615"/>
      <c r="AO428" s="615"/>
      <c r="AP428" s="615"/>
      <c r="AQ428" s="615"/>
      <c r="AR428" s="615"/>
      <c r="AS428" s="615"/>
      <c r="AT428" s="615"/>
      <c r="AU428" s="615"/>
      <c r="AV428" s="468"/>
      <c r="AY428" s="466"/>
      <c r="BA428" s="192">
        <f t="shared" ref="BA428:BC429" si="85">BA427</f>
        <v>22</v>
      </c>
      <c r="BB428" s="192">
        <f t="shared" si="85"/>
        <v>3</v>
      </c>
      <c r="BC428" s="192">
        <f t="shared" si="85"/>
        <v>2</v>
      </c>
      <c r="BD428" s="465" t="str">
        <f t="shared" si="83"/>
        <v>②</v>
      </c>
      <c r="BG428" s="563" t="str">
        <f t="shared" ca="1" si="66"/>
        <v/>
      </c>
      <c r="BH428" s="564" t="str">
        <f t="shared" ca="1" si="67"/>
        <v/>
      </c>
      <c r="BI428" s="564" t="str">
        <f t="shared" ca="1" si="68"/>
        <v/>
      </c>
      <c r="BJ428" s="564" t="str">
        <f t="shared" ca="1" si="69"/>
        <v/>
      </c>
      <c r="BK428" s="564" t="str">
        <f t="shared" ca="1" si="70"/>
        <v/>
      </c>
      <c r="BL428" s="565" t="str">
        <f t="shared" ca="1" si="71"/>
        <v/>
      </c>
    </row>
    <row r="429" spans="1:111" s="465" customFormat="1" ht="15" customHeight="1">
      <c r="A429" s="194"/>
      <c r="B429" s="236"/>
      <c r="C429" s="236"/>
      <c r="F429" s="460" t="s">
        <v>498</v>
      </c>
      <c r="G429" s="461"/>
      <c r="H429" s="461"/>
      <c r="I429" s="461"/>
      <c r="J429" s="461"/>
      <c r="K429" s="461"/>
      <c r="L429" s="461"/>
      <c r="M429" s="462"/>
      <c r="N429" s="209" t="s">
        <v>624</v>
      </c>
      <c r="O429" s="204"/>
      <c r="P429" s="204"/>
      <c r="Q429" s="204"/>
      <c r="R429" s="204"/>
      <c r="S429" s="204"/>
      <c r="T429" s="204"/>
      <c r="U429" s="204"/>
      <c r="V429" s="204"/>
      <c r="W429" s="204"/>
      <c r="X429" s="204"/>
      <c r="Y429" s="204"/>
      <c r="Z429" s="204"/>
      <c r="AA429" s="204"/>
      <c r="AB429" s="204"/>
      <c r="AC429" s="204"/>
      <c r="AD429" s="204"/>
      <c r="AE429" s="204"/>
      <c r="AF429" s="204"/>
      <c r="AG429" s="204"/>
      <c r="AH429" s="204"/>
      <c r="AI429" s="204"/>
      <c r="AJ429" s="204"/>
      <c r="AK429" s="204"/>
      <c r="AL429" s="204"/>
      <c r="AM429" s="204"/>
      <c r="AN429" s="204"/>
      <c r="AO429" s="204"/>
      <c r="AP429" s="204"/>
      <c r="AQ429" s="204"/>
      <c r="AR429" s="204"/>
      <c r="AS429" s="204"/>
      <c r="AT429" s="204"/>
      <c r="AU429" s="204"/>
      <c r="AV429" s="205"/>
      <c r="AW429" s="236"/>
      <c r="AX429" s="236"/>
      <c r="AY429" s="195"/>
      <c r="BA429" s="192">
        <f t="shared" si="85"/>
        <v>22</v>
      </c>
      <c r="BB429" s="192">
        <f t="shared" si="85"/>
        <v>3</v>
      </c>
      <c r="BC429" s="192">
        <f t="shared" si="85"/>
        <v>2</v>
      </c>
      <c r="BD429" s="465" t="str">
        <f t="shared" si="83"/>
        <v>②</v>
      </c>
      <c r="BG429" s="563" t="str">
        <f t="shared" ca="1" si="66"/>
        <v/>
      </c>
      <c r="BH429" s="564" t="str">
        <f t="shared" ca="1" si="67"/>
        <v/>
      </c>
      <c r="BI429" s="564" t="str">
        <f t="shared" ca="1" si="68"/>
        <v/>
      </c>
      <c r="BJ429" s="564" t="str">
        <f t="shared" ca="1" si="69"/>
        <v/>
      </c>
      <c r="BK429" s="564" t="str">
        <f t="shared" ca="1" si="70"/>
        <v/>
      </c>
      <c r="BL429" s="565" t="str">
        <f t="shared" ca="1" si="71"/>
        <v/>
      </c>
    </row>
    <row r="430" spans="1:111" s="226" customFormat="1" ht="15" customHeight="1">
      <c r="A430" s="1758" t="str">
        <f>$BD430&amp;"."</f>
        <v>③.</v>
      </c>
      <c r="B430" s="1759"/>
      <c r="C430" s="1759"/>
      <c r="D430" s="1759"/>
      <c r="E430" s="1759"/>
      <c r="F430" s="226" t="s">
        <v>597</v>
      </c>
      <c r="AY430" s="40"/>
      <c r="AZ430" s="465"/>
      <c r="BA430" s="192">
        <f t="shared" ref="BA430:BB435" si="86">BA429</f>
        <v>22</v>
      </c>
      <c r="BB430" s="192">
        <f t="shared" si="86"/>
        <v>3</v>
      </c>
      <c r="BC430" s="193">
        <f>BC429+1</f>
        <v>3</v>
      </c>
      <c r="BD430" s="687" t="str">
        <f>IF(ISBLANK(BD429),"①",CHAR(CODE(BD429)+1))</f>
        <v>③</v>
      </c>
      <c r="BG430" s="563" t="str">
        <f t="shared" ca="1" si="66"/>
        <v/>
      </c>
      <c r="BH430" s="564" t="str">
        <f t="shared" ca="1" si="67"/>
        <v/>
      </c>
      <c r="BI430" s="564" t="str">
        <f t="shared" ca="1" si="68"/>
        <v/>
      </c>
      <c r="BJ430" s="564" t="str">
        <f t="shared" ca="1" si="69"/>
        <v/>
      </c>
      <c r="BK430" s="564" t="str">
        <f t="shared" ca="1" si="70"/>
        <v/>
      </c>
      <c r="BL430" s="565" t="str">
        <f t="shared" ca="1" si="71"/>
        <v/>
      </c>
      <c r="BR430" s="465"/>
      <c r="BS430" s="465"/>
      <c r="BT430" s="465"/>
      <c r="BU430" s="465"/>
      <c r="BV430" s="465"/>
      <c r="BW430" s="465"/>
      <c r="BX430" s="465"/>
      <c r="BY430" s="465"/>
      <c r="BZ430" s="465"/>
      <c r="CA430" s="465"/>
      <c r="CB430" s="465"/>
      <c r="CC430" s="465"/>
      <c r="CD430" s="465"/>
      <c r="CE430" s="465"/>
      <c r="CF430" s="465"/>
      <c r="CG430" s="465"/>
      <c r="CH430" s="465"/>
      <c r="CI430" s="465"/>
      <c r="CJ430" s="465"/>
      <c r="CK430" s="465"/>
      <c r="CL430" s="465"/>
      <c r="CM430" s="465"/>
      <c r="CN430" s="465"/>
      <c r="CO430" s="465"/>
      <c r="CP430" s="465"/>
      <c r="CQ430" s="465"/>
      <c r="CR430" s="465"/>
      <c r="CS430" s="465"/>
      <c r="CT430" s="465"/>
      <c r="CU430" s="465"/>
      <c r="CV430" s="465"/>
      <c r="CW430" s="465"/>
      <c r="CX430" s="465"/>
      <c r="CY430" s="465"/>
      <c r="CZ430" s="465"/>
      <c r="DA430" s="465"/>
      <c r="DB430" s="465"/>
      <c r="DC430" s="465"/>
      <c r="DD430" s="465"/>
      <c r="DE430" s="465"/>
      <c r="DF430" s="465"/>
      <c r="DG430" s="465"/>
    </row>
    <row r="431" spans="1:111" s="465" customFormat="1" ht="15" customHeight="1">
      <c r="A431" s="606"/>
      <c r="B431" s="607"/>
      <c r="C431" s="607"/>
      <c r="F431" s="236" t="s">
        <v>565</v>
      </c>
      <c r="G431" s="473"/>
      <c r="H431" s="473"/>
      <c r="I431" s="473"/>
      <c r="J431" s="473"/>
      <c r="K431" s="473"/>
      <c r="L431" s="473"/>
      <c r="M431" s="473"/>
      <c r="N431" s="473"/>
      <c r="O431" s="473"/>
      <c r="P431" s="473"/>
      <c r="Q431" s="473"/>
      <c r="R431" s="473"/>
      <c r="S431" s="473"/>
      <c r="T431" s="473"/>
      <c r="U431" s="473"/>
      <c r="V431" s="473"/>
      <c r="W431" s="473"/>
      <c r="X431" s="473"/>
      <c r="Y431" s="473"/>
      <c r="Z431" s="473"/>
      <c r="AA431" s="473"/>
      <c r="AB431" s="473"/>
      <c r="AC431" s="473"/>
      <c r="AD431" s="473"/>
      <c r="AE431" s="473"/>
      <c r="AF431" s="473"/>
      <c r="AG431" s="473"/>
      <c r="AH431" s="473"/>
      <c r="AI431" s="473"/>
      <c r="AJ431" s="473"/>
      <c r="AK431" s="473"/>
      <c r="AL431" s="473"/>
      <c r="AM431" s="473"/>
      <c r="AN431" s="473"/>
      <c r="AO431" s="473"/>
      <c r="AP431" s="473"/>
      <c r="AQ431" s="473"/>
      <c r="AR431" s="473"/>
      <c r="AS431" s="473"/>
      <c r="AT431" s="473"/>
      <c r="AU431" s="473"/>
      <c r="AV431" s="473"/>
      <c r="AW431" s="473"/>
      <c r="AX431" s="473"/>
      <c r="AY431" s="466"/>
      <c r="BA431" s="192">
        <f t="shared" si="86"/>
        <v>22</v>
      </c>
      <c r="BB431" s="192">
        <f t="shared" si="86"/>
        <v>3</v>
      </c>
      <c r="BC431" s="192">
        <f>BC430</f>
        <v>3</v>
      </c>
      <c r="BD431" s="192" t="str">
        <f>BD430</f>
        <v>③</v>
      </c>
      <c r="BG431" s="563" t="str">
        <f t="shared" ca="1" si="66"/>
        <v/>
      </c>
      <c r="BH431" s="564" t="str">
        <f t="shared" ca="1" si="67"/>
        <v/>
      </c>
      <c r="BI431" s="564" t="str">
        <f t="shared" ca="1" si="68"/>
        <v/>
      </c>
      <c r="BJ431" s="564" t="str">
        <f t="shared" ca="1" si="69"/>
        <v/>
      </c>
      <c r="BK431" s="564" t="str">
        <f t="shared" ca="1" si="70"/>
        <v/>
      </c>
      <c r="BL431" s="565" t="str">
        <f t="shared" ca="1" si="71"/>
        <v/>
      </c>
      <c r="DF431" s="226"/>
      <c r="DG431" s="226"/>
    </row>
    <row r="432" spans="1:111" s="465" customFormat="1" ht="15" customHeight="1">
      <c r="A432" s="194"/>
      <c r="B432" s="236"/>
      <c r="C432" s="236"/>
      <c r="F432" s="445" t="s">
        <v>265</v>
      </c>
      <c r="G432" s="446"/>
      <c r="H432" s="446"/>
      <c r="I432" s="446"/>
      <c r="J432" s="446"/>
      <c r="K432" s="446"/>
      <c r="L432" s="446"/>
      <c r="M432" s="447"/>
      <c r="N432" s="241" t="s">
        <v>407</v>
      </c>
      <c r="O432" s="197"/>
      <c r="P432" s="197"/>
      <c r="Q432" s="197"/>
      <c r="R432" s="197" t="s">
        <v>598</v>
      </c>
      <c r="S432" s="197"/>
      <c r="T432" s="197"/>
      <c r="U432" s="197"/>
      <c r="V432" s="197"/>
      <c r="W432" s="197"/>
      <c r="X432" s="197"/>
      <c r="Y432" s="197"/>
      <c r="Z432" s="197"/>
      <c r="AA432" s="197"/>
      <c r="AB432" s="197"/>
      <c r="AC432" s="197"/>
      <c r="AD432" s="197"/>
      <c r="AE432" s="197"/>
      <c r="AF432" s="197"/>
      <c r="AG432" s="197"/>
      <c r="AH432" s="197"/>
      <c r="AI432" s="197"/>
      <c r="AJ432" s="197"/>
      <c r="AK432" s="197"/>
      <c r="AL432" s="197"/>
      <c r="AM432" s="197"/>
      <c r="AN432" s="197"/>
      <c r="AO432" s="197"/>
      <c r="AP432" s="197"/>
      <c r="AQ432" s="197"/>
      <c r="AR432" s="197"/>
      <c r="AS432" s="197"/>
      <c r="AT432" s="197"/>
      <c r="AU432" s="197"/>
      <c r="AV432" s="198"/>
      <c r="AW432" s="236"/>
      <c r="AX432" s="236"/>
      <c r="AY432" s="195"/>
      <c r="BA432" s="192">
        <f t="shared" si="86"/>
        <v>22</v>
      </c>
      <c r="BB432" s="192">
        <f t="shared" si="86"/>
        <v>3</v>
      </c>
      <c r="BC432" s="192">
        <f>BC431</f>
        <v>3</v>
      </c>
      <c r="BD432" s="192" t="str">
        <f>BD431</f>
        <v>③</v>
      </c>
      <c r="BG432" s="563" t="str">
        <f t="shared" ca="1" si="66"/>
        <v/>
      </c>
      <c r="BH432" s="564" t="str">
        <f t="shared" ca="1" si="67"/>
        <v/>
      </c>
      <c r="BI432" s="564" t="str">
        <f t="shared" ca="1" si="68"/>
        <v/>
      </c>
      <c r="BJ432" s="564" t="str">
        <f t="shared" ca="1" si="69"/>
        <v/>
      </c>
      <c r="BK432" s="564" t="str">
        <f t="shared" ca="1" si="70"/>
        <v/>
      </c>
      <c r="BL432" s="565" t="str">
        <f t="shared" ca="1" si="71"/>
        <v/>
      </c>
    </row>
    <row r="433" spans="1:64" s="465" customFormat="1" ht="15" customHeight="1">
      <c r="A433" s="194"/>
      <c r="B433" s="236"/>
      <c r="C433" s="236"/>
      <c r="F433" s="448" t="s">
        <v>84</v>
      </c>
      <c r="G433" s="449"/>
      <c r="H433" s="449"/>
      <c r="I433" s="449"/>
      <c r="J433" s="449"/>
      <c r="K433" s="449"/>
      <c r="L433" s="449"/>
      <c r="M433" s="450"/>
      <c r="N433" s="613" t="s">
        <v>625</v>
      </c>
      <c r="O433" s="614"/>
      <c r="P433" s="614"/>
      <c r="Q433" s="614"/>
      <c r="R433" s="614"/>
      <c r="S433" s="614"/>
      <c r="T433" s="614"/>
      <c r="U433" s="614"/>
      <c r="V433" s="614"/>
      <c r="W433" s="614"/>
      <c r="X433" s="614"/>
      <c r="Y433" s="614"/>
      <c r="Z433" s="614"/>
      <c r="AA433" s="614"/>
      <c r="AB433" s="614"/>
      <c r="AC433" s="614"/>
      <c r="AD433" s="614"/>
      <c r="AE433" s="614"/>
      <c r="AF433" s="614"/>
      <c r="AG433" s="614"/>
      <c r="AH433" s="614"/>
      <c r="AI433" s="614"/>
      <c r="AJ433" s="614"/>
      <c r="AK433" s="614"/>
      <c r="AL433" s="614"/>
      <c r="AM433" s="614"/>
      <c r="AN433" s="614"/>
      <c r="AO433" s="614"/>
      <c r="AP433" s="614"/>
      <c r="AQ433" s="614"/>
      <c r="AR433" s="614"/>
      <c r="AS433" s="614"/>
      <c r="AT433" s="614"/>
      <c r="AU433" s="614"/>
      <c r="AV433" s="208"/>
      <c r="AW433" s="236"/>
      <c r="AX433" s="236"/>
      <c r="AY433" s="195"/>
      <c r="BA433" s="192">
        <f t="shared" si="86"/>
        <v>22</v>
      </c>
      <c r="BB433" s="192">
        <f t="shared" si="86"/>
        <v>3</v>
      </c>
      <c r="BC433" s="192">
        <f>BC432</f>
        <v>3</v>
      </c>
      <c r="BD433" s="192" t="str">
        <f t="shared" ref="BD433:BD446" si="87">BD432</f>
        <v>③</v>
      </c>
      <c r="BG433" s="563" t="str">
        <f t="shared" ca="1" si="66"/>
        <v/>
      </c>
      <c r="BH433" s="564" t="str">
        <f t="shared" ca="1" si="67"/>
        <v/>
      </c>
      <c r="BI433" s="564" t="str">
        <f t="shared" ca="1" si="68"/>
        <v/>
      </c>
      <c r="BJ433" s="564" t="str">
        <f t="shared" ca="1" si="69"/>
        <v/>
      </c>
      <c r="BK433" s="564" t="str">
        <f t="shared" ca="1" si="70"/>
        <v/>
      </c>
      <c r="BL433" s="565" t="str">
        <f t="shared" ca="1" si="71"/>
        <v/>
      </c>
    </row>
    <row r="434" spans="1:64" s="465" customFormat="1" ht="15" customHeight="1">
      <c r="A434" s="470"/>
      <c r="B434" s="473"/>
      <c r="C434" s="473"/>
      <c r="F434" s="448" t="s">
        <v>233</v>
      </c>
      <c r="G434" s="449"/>
      <c r="H434" s="449"/>
      <c r="I434" s="449"/>
      <c r="J434" s="449"/>
      <c r="K434" s="449"/>
      <c r="L434" s="449"/>
      <c r="M434" s="450"/>
      <c r="N434" s="612" t="s">
        <v>601</v>
      </c>
      <c r="O434" s="615"/>
      <c r="P434" s="615"/>
      <c r="Q434" s="615"/>
      <c r="R434" s="614"/>
      <c r="S434" s="614"/>
      <c r="T434" s="614"/>
      <c r="U434" s="614"/>
      <c r="V434" s="614"/>
      <c r="W434" s="614"/>
      <c r="X434" s="614"/>
      <c r="Y434" s="614"/>
      <c r="Z434" s="614"/>
      <c r="AA434" s="614"/>
      <c r="AB434" s="614"/>
      <c r="AC434" s="614"/>
      <c r="AD434" s="614"/>
      <c r="AE434" s="614"/>
      <c r="AF434" s="614"/>
      <c r="AG434" s="614"/>
      <c r="AH434" s="614"/>
      <c r="AI434" s="614"/>
      <c r="AJ434" s="614"/>
      <c r="AK434" s="614"/>
      <c r="AL434" s="614"/>
      <c r="AM434" s="614"/>
      <c r="AN434" s="614"/>
      <c r="AO434" s="614"/>
      <c r="AP434" s="614"/>
      <c r="AQ434" s="614"/>
      <c r="AR434" s="614"/>
      <c r="AS434" s="614"/>
      <c r="AT434" s="614"/>
      <c r="AU434" s="614"/>
      <c r="AV434" s="208"/>
      <c r="AY434" s="466"/>
      <c r="BA434" s="192">
        <f t="shared" si="86"/>
        <v>22</v>
      </c>
      <c r="BB434" s="192">
        <f t="shared" si="86"/>
        <v>3</v>
      </c>
      <c r="BC434" s="192">
        <f>BC433</f>
        <v>3</v>
      </c>
      <c r="BD434" s="465" t="str">
        <f t="shared" si="87"/>
        <v>③</v>
      </c>
      <c r="BG434" s="563" t="str">
        <f t="shared" ca="1" si="66"/>
        <v/>
      </c>
      <c r="BH434" s="564" t="str">
        <f t="shared" ca="1" si="67"/>
        <v/>
      </c>
      <c r="BI434" s="564" t="str">
        <f t="shared" ca="1" si="68"/>
        <v/>
      </c>
      <c r="BJ434" s="564" t="str">
        <f t="shared" ca="1" si="69"/>
        <v/>
      </c>
      <c r="BK434" s="564" t="str">
        <f t="shared" ca="1" si="70"/>
        <v/>
      </c>
      <c r="BL434" s="565" t="str">
        <f t="shared" ca="1" si="71"/>
        <v/>
      </c>
    </row>
    <row r="435" spans="1:64" s="465" customFormat="1" ht="15" customHeight="1">
      <c r="A435" s="470"/>
      <c r="B435" s="473"/>
      <c r="C435" s="473"/>
      <c r="F435" s="454"/>
      <c r="G435" s="455"/>
      <c r="H435" s="455"/>
      <c r="I435" s="455"/>
      <c r="J435" s="455"/>
      <c r="K435" s="455"/>
      <c r="L435" s="455"/>
      <c r="M435" s="456"/>
      <c r="N435" s="612"/>
      <c r="O435" s="615" t="s">
        <v>473</v>
      </c>
      <c r="P435" s="614"/>
      <c r="Q435" s="615" t="s">
        <v>603</v>
      </c>
      <c r="R435" s="615"/>
      <c r="S435" s="615"/>
      <c r="T435" s="615"/>
      <c r="U435" s="615"/>
      <c r="V435" s="615"/>
      <c r="W435" s="615"/>
      <c r="X435" s="615"/>
      <c r="Y435" s="615"/>
      <c r="Z435" s="615"/>
      <c r="AA435" s="615"/>
      <c r="AB435" s="615"/>
      <c r="AC435" s="615"/>
      <c r="AD435" s="615"/>
      <c r="AE435" s="615"/>
      <c r="AF435" s="615"/>
      <c r="AG435" s="615"/>
      <c r="AH435" s="615"/>
      <c r="AI435" s="615"/>
      <c r="AJ435" s="615"/>
      <c r="AK435" s="615"/>
      <c r="AL435" s="615"/>
      <c r="AM435" s="615"/>
      <c r="AN435" s="615"/>
      <c r="AO435" s="615"/>
      <c r="AP435" s="615"/>
      <c r="AQ435" s="615"/>
      <c r="AR435" s="615"/>
      <c r="AS435" s="615"/>
      <c r="AT435" s="615"/>
      <c r="AU435" s="615"/>
      <c r="AV435" s="468"/>
      <c r="AY435" s="466"/>
      <c r="BA435" s="192">
        <f t="shared" si="86"/>
        <v>22</v>
      </c>
      <c r="BB435" s="192">
        <f t="shared" si="86"/>
        <v>3</v>
      </c>
      <c r="BC435" s="192">
        <f>BC434</f>
        <v>3</v>
      </c>
      <c r="BD435" s="465" t="str">
        <f t="shared" si="87"/>
        <v>③</v>
      </c>
      <c r="BG435" s="563" t="str">
        <f t="shared" ca="1" si="66"/>
        <v/>
      </c>
      <c r="BH435" s="564" t="str">
        <f t="shared" ca="1" si="67"/>
        <v/>
      </c>
      <c r="BI435" s="564" t="str">
        <f t="shared" ca="1" si="68"/>
        <v/>
      </c>
      <c r="BJ435" s="564" t="str">
        <f t="shared" ca="1" si="69"/>
        <v/>
      </c>
      <c r="BK435" s="564" t="str">
        <f t="shared" ca="1" si="70"/>
        <v/>
      </c>
      <c r="BL435" s="565" t="str">
        <f t="shared" ca="1" si="71"/>
        <v/>
      </c>
    </row>
    <row r="436" spans="1:64" s="465" customFormat="1" ht="15" customHeight="1">
      <c r="A436" s="470"/>
      <c r="B436" s="473"/>
      <c r="C436" s="473"/>
      <c r="F436" s="454"/>
      <c r="G436" s="455"/>
      <c r="H436" s="455"/>
      <c r="I436" s="455"/>
      <c r="J436" s="455"/>
      <c r="K436" s="455"/>
      <c r="L436" s="455"/>
      <c r="M436" s="456"/>
      <c r="N436" s="612" t="s">
        <v>626</v>
      </c>
      <c r="O436" s="615"/>
      <c r="P436" s="614"/>
      <c r="Q436" s="615"/>
      <c r="R436" s="615"/>
      <c r="S436" s="615"/>
      <c r="T436" s="615"/>
      <c r="U436" s="615"/>
      <c r="V436" s="615"/>
      <c r="W436" s="615"/>
      <c r="X436" s="615"/>
      <c r="Y436" s="615"/>
      <c r="Z436" s="615"/>
      <c r="AA436" s="615"/>
      <c r="AB436" s="615"/>
      <c r="AC436" s="615"/>
      <c r="AD436" s="615"/>
      <c r="AE436" s="615"/>
      <c r="AF436" s="615"/>
      <c r="AG436" s="615"/>
      <c r="AH436" s="615"/>
      <c r="AI436" s="615"/>
      <c r="AJ436" s="615"/>
      <c r="AK436" s="615"/>
      <c r="AL436" s="615"/>
      <c r="AM436" s="615"/>
      <c r="AN436" s="615"/>
      <c r="AO436" s="615"/>
      <c r="AP436" s="615"/>
      <c r="AQ436" s="615"/>
      <c r="AR436" s="615"/>
      <c r="AS436" s="615"/>
      <c r="AT436" s="615"/>
      <c r="AU436" s="615"/>
      <c r="AV436" s="468"/>
      <c r="AY436" s="466"/>
      <c r="BA436" s="192">
        <f t="shared" ref="BA436:BC438" si="88">BA435</f>
        <v>22</v>
      </c>
      <c r="BB436" s="192">
        <f t="shared" si="88"/>
        <v>3</v>
      </c>
      <c r="BC436" s="192">
        <f t="shared" si="88"/>
        <v>3</v>
      </c>
      <c r="BD436" s="465" t="str">
        <f t="shared" si="87"/>
        <v>③</v>
      </c>
      <c r="BG436" s="563" t="str">
        <f t="shared" ref="BG436:BG504" ca="1" si="89">IF(BA436&lt;&gt;"",IF(MID(_xlfn.FORMULATEXT(BA436),SEARCH("[",_xlfn.FORMULATEXT(BA436))+1,SEARCH("]",_xlfn.FORMULATEXT(BA436))-(SEARCH("[",_xlfn.FORMULATEXT(BA436))+1))="-1","",1),"")</f>
        <v/>
      </c>
      <c r="BH436" s="564" t="str">
        <f t="shared" ref="BH436:BH504" ca="1" si="90">IF(BB436&lt;&gt;"",IF(MID(_xlfn.FORMULATEXT(BB436),SEARCH("[",_xlfn.FORMULATEXT(BB436))+1,SEARCH("]",_xlfn.FORMULATEXT(BB436))-(SEARCH("[",_xlfn.FORMULATEXT(BB436))+1))="-1","",1),"")</f>
        <v/>
      </c>
      <c r="BI436" s="564" t="str">
        <f t="shared" ref="BI436:BI504" ca="1" si="91">IF(BC436&lt;&gt;"",IF(MID(_xlfn.FORMULATEXT(BC436),SEARCH("[",_xlfn.FORMULATEXT(BC436))+1,SEARCH("]",_xlfn.FORMULATEXT(BC436))-(SEARCH("[",_xlfn.FORMULATEXT(BC436))+1))="-1","",1),"")</f>
        <v/>
      </c>
      <c r="BJ436" s="564" t="str">
        <f t="shared" ref="BJ436:BJ504" ca="1" si="92">IF(BD436&lt;&gt;"",IF(MID(_xlfn.FORMULATEXT(BD436),SEARCH("[",_xlfn.FORMULATEXT(BD436))+1,SEARCH("]",_xlfn.FORMULATEXT(BD436))-(SEARCH("[",_xlfn.FORMULATEXT(BD436))+1))="-1","",1),"")</f>
        <v/>
      </c>
      <c r="BK436" s="564" t="str">
        <f t="shared" ref="BK436:BK504" ca="1" si="93">IF(BE436&lt;&gt;"",IF(MID(_xlfn.FORMULATEXT(BE436),SEARCH("[",_xlfn.FORMULATEXT(BE436))+1,SEARCH("]",_xlfn.FORMULATEXT(BE436))-(SEARCH("[",_xlfn.FORMULATEXT(BE436))+1))="-1","",1),"")</f>
        <v/>
      </c>
      <c r="BL436" s="565" t="str">
        <f t="shared" ref="BL436:BL504" ca="1" si="94">IF(BF436&lt;&gt;"",IF(MID(_xlfn.FORMULATEXT(BF436),SEARCH("[",_xlfn.FORMULATEXT(BF436))+1,SEARCH("]",_xlfn.FORMULATEXT(BF436))-(SEARCH("[",_xlfn.FORMULATEXT(BF436))+1))="-1","",1),"")</f>
        <v/>
      </c>
    </row>
    <row r="437" spans="1:64" s="465" customFormat="1" ht="15" customHeight="1">
      <c r="A437" s="470"/>
      <c r="B437" s="473"/>
      <c r="C437" s="473"/>
      <c r="F437" s="454"/>
      <c r="G437" s="455"/>
      <c r="H437" s="455"/>
      <c r="I437" s="455"/>
      <c r="J437" s="455"/>
      <c r="K437" s="455"/>
      <c r="L437" s="455"/>
      <c r="M437" s="456"/>
      <c r="N437" s="612"/>
      <c r="O437" s="615" t="s">
        <v>602</v>
      </c>
      <c r="P437" s="614"/>
      <c r="Q437" s="615" t="s">
        <v>627</v>
      </c>
      <c r="R437" s="615"/>
      <c r="S437" s="615"/>
      <c r="T437" s="615"/>
      <c r="U437" s="615"/>
      <c r="V437" s="615"/>
      <c r="W437" s="615"/>
      <c r="X437" s="615"/>
      <c r="Y437" s="615"/>
      <c r="Z437" s="615"/>
      <c r="AA437" s="615"/>
      <c r="AB437" s="615"/>
      <c r="AC437" s="615"/>
      <c r="AD437" s="615"/>
      <c r="AE437" s="615"/>
      <c r="AF437" s="615"/>
      <c r="AG437" s="615"/>
      <c r="AH437" s="615"/>
      <c r="AI437" s="615"/>
      <c r="AJ437" s="615"/>
      <c r="AK437" s="615"/>
      <c r="AL437" s="615"/>
      <c r="AM437" s="615"/>
      <c r="AN437" s="615"/>
      <c r="AO437" s="615"/>
      <c r="AP437" s="615"/>
      <c r="AQ437" s="615"/>
      <c r="AR437" s="615"/>
      <c r="AS437" s="615"/>
      <c r="AT437" s="615"/>
      <c r="AU437" s="615"/>
      <c r="AV437" s="468"/>
      <c r="AY437" s="466"/>
      <c r="BA437" s="192">
        <f t="shared" si="88"/>
        <v>22</v>
      </c>
      <c r="BB437" s="192">
        <f t="shared" si="88"/>
        <v>3</v>
      </c>
      <c r="BC437" s="192">
        <f t="shared" si="88"/>
        <v>3</v>
      </c>
      <c r="BD437" s="465" t="str">
        <f t="shared" si="87"/>
        <v>③</v>
      </c>
      <c r="BG437" s="563" t="str">
        <f t="shared" ca="1" si="89"/>
        <v/>
      </c>
      <c r="BH437" s="564" t="str">
        <f t="shared" ca="1" si="90"/>
        <v/>
      </c>
      <c r="BI437" s="564" t="str">
        <f t="shared" ca="1" si="91"/>
        <v/>
      </c>
      <c r="BJ437" s="564" t="str">
        <f t="shared" ca="1" si="92"/>
        <v/>
      </c>
      <c r="BK437" s="564" t="str">
        <f t="shared" ca="1" si="93"/>
        <v/>
      </c>
      <c r="BL437" s="565" t="str">
        <f t="shared" ca="1" si="94"/>
        <v/>
      </c>
    </row>
    <row r="438" spans="1:64" s="465" customFormat="1" ht="15" customHeight="1">
      <c r="A438" s="470"/>
      <c r="B438" s="473"/>
      <c r="C438" s="473"/>
      <c r="F438" s="454"/>
      <c r="G438" s="455"/>
      <c r="H438" s="455"/>
      <c r="I438" s="455"/>
      <c r="J438" s="455"/>
      <c r="K438" s="455"/>
      <c r="L438" s="455"/>
      <c r="M438" s="456"/>
      <c r="N438" s="612" t="s">
        <v>628</v>
      </c>
      <c r="O438" s="615"/>
      <c r="P438" s="615"/>
      <c r="Q438" s="615"/>
      <c r="R438" s="615"/>
      <c r="S438" s="615"/>
      <c r="T438" s="615"/>
      <c r="U438" s="615"/>
      <c r="V438" s="615"/>
      <c r="W438" s="615"/>
      <c r="X438" s="615"/>
      <c r="Y438" s="615"/>
      <c r="Z438" s="615"/>
      <c r="AA438" s="615"/>
      <c r="AB438" s="615"/>
      <c r="AC438" s="615"/>
      <c r="AD438" s="615"/>
      <c r="AE438" s="615"/>
      <c r="AF438" s="615"/>
      <c r="AG438" s="615"/>
      <c r="AH438" s="615"/>
      <c r="AI438" s="615"/>
      <c r="AJ438" s="615"/>
      <c r="AK438" s="615"/>
      <c r="AL438" s="615"/>
      <c r="AM438" s="615"/>
      <c r="AN438" s="615"/>
      <c r="AO438" s="615"/>
      <c r="AP438" s="615"/>
      <c r="AQ438" s="615"/>
      <c r="AR438" s="615"/>
      <c r="AS438" s="615"/>
      <c r="AT438" s="615"/>
      <c r="AU438" s="615"/>
      <c r="AV438" s="468"/>
      <c r="AY438" s="466"/>
      <c r="BA438" s="192">
        <f t="shared" si="88"/>
        <v>22</v>
      </c>
      <c r="BB438" s="192">
        <f t="shared" si="88"/>
        <v>3</v>
      </c>
      <c r="BC438" s="192">
        <f t="shared" si="88"/>
        <v>3</v>
      </c>
      <c r="BD438" s="465" t="str">
        <f t="shared" si="87"/>
        <v>③</v>
      </c>
      <c r="BG438" s="563" t="str">
        <f t="shared" ca="1" si="89"/>
        <v/>
      </c>
      <c r="BH438" s="564" t="str">
        <f t="shared" ca="1" si="90"/>
        <v/>
      </c>
      <c r="BI438" s="564" t="str">
        <f t="shared" ca="1" si="91"/>
        <v/>
      </c>
      <c r="BJ438" s="564" t="str">
        <f t="shared" ca="1" si="92"/>
        <v/>
      </c>
      <c r="BK438" s="564" t="str">
        <f t="shared" ca="1" si="93"/>
        <v/>
      </c>
      <c r="BL438" s="565" t="str">
        <f t="shared" ca="1" si="94"/>
        <v/>
      </c>
    </row>
    <row r="439" spans="1:64" s="465" customFormat="1" ht="15" customHeight="1">
      <c r="A439" s="470"/>
      <c r="B439" s="473"/>
      <c r="C439" s="473"/>
      <c r="F439" s="454"/>
      <c r="G439" s="455"/>
      <c r="H439" s="455"/>
      <c r="I439" s="455"/>
      <c r="J439" s="455"/>
      <c r="K439" s="455"/>
      <c r="L439" s="455"/>
      <c r="M439" s="456"/>
      <c r="N439" s="612"/>
      <c r="O439" s="615" t="s">
        <v>473</v>
      </c>
      <c r="P439" s="614"/>
      <c r="Q439" s="615" t="s">
        <v>629</v>
      </c>
      <c r="R439" s="615"/>
      <c r="S439" s="615"/>
      <c r="T439" s="615"/>
      <c r="U439" s="615"/>
      <c r="V439" s="615"/>
      <c r="W439" s="615"/>
      <c r="X439" s="615"/>
      <c r="Y439" s="615"/>
      <c r="Z439" s="615"/>
      <c r="AA439" s="615"/>
      <c r="AB439" s="615"/>
      <c r="AC439" s="615"/>
      <c r="AD439" s="615"/>
      <c r="AE439" s="615"/>
      <c r="AF439" s="615"/>
      <c r="AG439" s="615"/>
      <c r="AH439" s="615"/>
      <c r="AI439" s="615"/>
      <c r="AJ439" s="615"/>
      <c r="AK439" s="615"/>
      <c r="AL439" s="615"/>
      <c r="AM439" s="615"/>
      <c r="AN439" s="615"/>
      <c r="AO439" s="615"/>
      <c r="AP439" s="615"/>
      <c r="AQ439" s="615"/>
      <c r="AR439" s="615"/>
      <c r="AS439" s="615"/>
      <c r="AT439" s="615"/>
      <c r="AU439" s="615"/>
      <c r="AV439" s="468"/>
      <c r="AY439" s="466"/>
      <c r="BA439" s="192">
        <f t="shared" ref="BA439:BC445" si="95">BA438</f>
        <v>22</v>
      </c>
      <c r="BB439" s="192">
        <f t="shared" si="95"/>
        <v>3</v>
      </c>
      <c r="BC439" s="192">
        <f t="shared" si="95"/>
        <v>3</v>
      </c>
      <c r="BD439" s="465" t="str">
        <f t="shared" si="87"/>
        <v>③</v>
      </c>
      <c r="BG439" s="563" t="str">
        <f t="shared" ca="1" si="89"/>
        <v/>
      </c>
      <c r="BH439" s="564" t="str">
        <f t="shared" ca="1" si="90"/>
        <v/>
      </c>
      <c r="BI439" s="564" t="str">
        <f t="shared" ca="1" si="91"/>
        <v/>
      </c>
      <c r="BJ439" s="564" t="str">
        <f t="shared" ca="1" si="92"/>
        <v/>
      </c>
      <c r="BK439" s="564" t="str">
        <f t="shared" ca="1" si="93"/>
        <v/>
      </c>
      <c r="BL439" s="565" t="str">
        <f t="shared" ca="1" si="94"/>
        <v/>
      </c>
    </row>
    <row r="440" spans="1:64" s="465" customFormat="1" ht="15" customHeight="1">
      <c r="A440" s="470"/>
      <c r="B440" s="473"/>
      <c r="C440" s="473"/>
      <c r="F440" s="454"/>
      <c r="G440" s="455"/>
      <c r="H440" s="455"/>
      <c r="I440" s="455"/>
      <c r="J440" s="455"/>
      <c r="K440" s="455"/>
      <c r="L440" s="455"/>
      <c r="M440" s="456"/>
      <c r="N440" s="612" t="s">
        <v>606</v>
      </c>
      <c r="O440" s="615"/>
      <c r="P440" s="615"/>
      <c r="Q440" s="615"/>
      <c r="R440" s="615"/>
      <c r="S440" s="615"/>
      <c r="T440" s="615"/>
      <c r="U440" s="615"/>
      <c r="V440" s="615"/>
      <c r="W440" s="615"/>
      <c r="X440" s="615"/>
      <c r="Y440" s="615"/>
      <c r="Z440" s="615"/>
      <c r="AA440" s="615"/>
      <c r="AB440" s="615"/>
      <c r="AC440" s="615"/>
      <c r="AD440" s="615"/>
      <c r="AE440" s="615"/>
      <c r="AF440" s="615"/>
      <c r="AG440" s="615"/>
      <c r="AH440" s="615"/>
      <c r="AI440" s="615"/>
      <c r="AJ440" s="615"/>
      <c r="AK440" s="615"/>
      <c r="AL440" s="615"/>
      <c r="AM440" s="615"/>
      <c r="AN440" s="615"/>
      <c r="AO440" s="615"/>
      <c r="AP440" s="615"/>
      <c r="AQ440" s="615"/>
      <c r="AR440" s="615"/>
      <c r="AS440" s="615"/>
      <c r="AT440" s="615"/>
      <c r="AU440" s="615"/>
      <c r="AV440" s="468"/>
      <c r="AY440" s="466"/>
      <c r="BA440" s="192">
        <f t="shared" si="95"/>
        <v>22</v>
      </c>
      <c r="BB440" s="192">
        <f t="shared" si="95"/>
        <v>3</v>
      </c>
      <c r="BC440" s="192">
        <f t="shared" si="95"/>
        <v>3</v>
      </c>
      <c r="BD440" s="465" t="str">
        <f t="shared" si="87"/>
        <v>③</v>
      </c>
      <c r="BG440" s="563" t="str">
        <f t="shared" ca="1" si="89"/>
        <v/>
      </c>
      <c r="BH440" s="564" t="str">
        <f t="shared" ca="1" si="90"/>
        <v/>
      </c>
      <c r="BI440" s="564" t="str">
        <f t="shared" ca="1" si="91"/>
        <v/>
      </c>
      <c r="BJ440" s="564" t="str">
        <f t="shared" ca="1" si="92"/>
        <v/>
      </c>
      <c r="BK440" s="564" t="str">
        <f t="shared" ca="1" si="93"/>
        <v/>
      </c>
      <c r="BL440" s="565" t="str">
        <f t="shared" ca="1" si="94"/>
        <v/>
      </c>
    </row>
    <row r="441" spans="1:64" s="465" customFormat="1" ht="15" customHeight="1">
      <c r="A441" s="470"/>
      <c r="B441" s="473"/>
      <c r="C441" s="473"/>
      <c r="F441" s="454"/>
      <c r="G441" s="455"/>
      <c r="H441" s="455"/>
      <c r="I441" s="455"/>
      <c r="J441" s="455"/>
      <c r="K441" s="455"/>
      <c r="L441" s="455"/>
      <c r="M441" s="456"/>
      <c r="N441" s="612"/>
      <c r="O441" s="615" t="s">
        <v>473</v>
      </c>
      <c r="P441" s="614"/>
      <c r="Q441" s="615" t="s">
        <v>607</v>
      </c>
      <c r="R441" s="615"/>
      <c r="S441" s="615"/>
      <c r="T441" s="615"/>
      <c r="U441" s="615"/>
      <c r="V441" s="615"/>
      <c r="W441" s="615"/>
      <c r="X441" s="615"/>
      <c r="Y441" s="615"/>
      <c r="Z441" s="615"/>
      <c r="AA441" s="615"/>
      <c r="AB441" s="615"/>
      <c r="AC441" s="615"/>
      <c r="AD441" s="615"/>
      <c r="AE441" s="615"/>
      <c r="AF441" s="615"/>
      <c r="AG441" s="615"/>
      <c r="AH441" s="615"/>
      <c r="AI441" s="615"/>
      <c r="AJ441" s="615"/>
      <c r="AK441" s="615"/>
      <c r="AL441" s="615"/>
      <c r="AM441" s="615"/>
      <c r="AN441" s="615"/>
      <c r="AO441" s="615"/>
      <c r="AP441" s="615"/>
      <c r="AQ441" s="615"/>
      <c r="AR441" s="615"/>
      <c r="AS441" s="615"/>
      <c r="AT441" s="615"/>
      <c r="AU441" s="615"/>
      <c r="AV441" s="468"/>
      <c r="AY441" s="466"/>
      <c r="BA441" s="192">
        <f t="shared" si="95"/>
        <v>22</v>
      </c>
      <c r="BB441" s="192">
        <f t="shared" si="95"/>
        <v>3</v>
      </c>
      <c r="BC441" s="192">
        <f t="shared" si="95"/>
        <v>3</v>
      </c>
      <c r="BD441" s="465" t="str">
        <f t="shared" si="87"/>
        <v>③</v>
      </c>
      <c r="BG441" s="563" t="str">
        <f t="shared" ca="1" si="89"/>
        <v/>
      </c>
      <c r="BH441" s="564" t="str">
        <f t="shared" ca="1" si="90"/>
        <v/>
      </c>
      <c r="BI441" s="564" t="str">
        <f t="shared" ca="1" si="91"/>
        <v/>
      </c>
      <c r="BJ441" s="564" t="str">
        <f t="shared" ca="1" si="92"/>
        <v/>
      </c>
      <c r="BK441" s="564" t="str">
        <f t="shared" ca="1" si="93"/>
        <v/>
      </c>
      <c r="BL441" s="565" t="str">
        <f t="shared" ca="1" si="94"/>
        <v/>
      </c>
    </row>
    <row r="442" spans="1:64" s="465" customFormat="1" ht="15" customHeight="1">
      <c r="A442" s="470"/>
      <c r="B442" s="473"/>
      <c r="C442" s="473"/>
      <c r="F442" s="454"/>
      <c r="G442" s="455"/>
      <c r="H442" s="455"/>
      <c r="I442" s="455"/>
      <c r="J442" s="455"/>
      <c r="K442" s="455"/>
      <c r="L442" s="455"/>
      <c r="M442" s="456"/>
      <c r="N442" s="612" t="s">
        <v>608</v>
      </c>
      <c r="O442" s="615"/>
      <c r="P442" s="615"/>
      <c r="Q442" s="615"/>
      <c r="R442" s="615"/>
      <c r="S442" s="615"/>
      <c r="T442" s="615"/>
      <c r="U442" s="615"/>
      <c r="V442" s="615"/>
      <c r="W442" s="615"/>
      <c r="X442" s="615"/>
      <c r="Y442" s="615"/>
      <c r="Z442" s="615"/>
      <c r="AA442" s="615"/>
      <c r="AB442" s="615"/>
      <c r="AC442" s="615"/>
      <c r="AD442" s="615"/>
      <c r="AE442" s="615"/>
      <c r="AF442" s="615"/>
      <c r="AG442" s="615"/>
      <c r="AH442" s="615"/>
      <c r="AI442" s="615"/>
      <c r="AJ442" s="615"/>
      <c r="AK442" s="615"/>
      <c r="AL442" s="615"/>
      <c r="AM442" s="615"/>
      <c r="AN442" s="615"/>
      <c r="AO442" s="615"/>
      <c r="AP442" s="615"/>
      <c r="AQ442" s="615"/>
      <c r="AR442" s="615"/>
      <c r="AS442" s="615"/>
      <c r="AT442" s="615"/>
      <c r="AU442" s="615"/>
      <c r="AV442" s="468"/>
      <c r="AY442" s="466"/>
      <c r="BA442" s="192">
        <f t="shared" si="95"/>
        <v>22</v>
      </c>
      <c r="BB442" s="192">
        <f t="shared" si="95"/>
        <v>3</v>
      </c>
      <c r="BC442" s="192">
        <f t="shared" si="95"/>
        <v>3</v>
      </c>
      <c r="BD442" s="465" t="str">
        <f t="shared" si="87"/>
        <v>③</v>
      </c>
      <c r="BG442" s="563" t="str">
        <f t="shared" ca="1" si="89"/>
        <v/>
      </c>
      <c r="BH442" s="564" t="str">
        <f t="shared" ca="1" si="90"/>
        <v/>
      </c>
      <c r="BI442" s="564" t="str">
        <f t="shared" ca="1" si="91"/>
        <v/>
      </c>
      <c r="BJ442" s="564" t="str">
        <f t="shared" ca="1" si="92"/>
        <v/>
      </c>
      <c r="BK442" s="564" t="str">
        <f t="shared" ca="1" si="93"/>
        <v/>
      </c>
      <c r="BL442" s="565" t="str">
        <f t="shared" ca="1" si="94"/>
        <v/>
      </c>
    </row>
    <row r="443" spans="1:64" s="465" customFormat="1" ht="15" customHeight="1">
      <c r="A443" s="470"/>
      <c r="B443" s="473"/>
      <c r="C443" s="473"/>
      <c r="F443" s="454"/>
      <c r="G443" s="455"/>
      <c r="H443" s="455"/>
      <c r="I443" s="455"/>
      <c r="J443" s="455"/>
      <c r="K443" s="455"/>
      <c r="L443" s="455"/>
      <c r="M443" s="456"/>
      <c r="N443" s="612"/>
      <c r="O443" s="615" t="s">
        <v>473</v>
      </c>
      <c r="P443" s="614"/>
      <c r="Q443" s="615" t="s">
        <v>609</v>
      </c>
      <c r="R443" s="615"/>
      <c r="S443" s="615"/>
      <c r="T443" s="615"/>
      <c r="U443" s="615"/>
      <c r="V443" s="615"/>
      <c r="W443" s="615"/>
      <c r="X443" s="615"/>
      <c r="Y443" s="615"/>
      <c r="Z443" s="615"/>
      <c r="AA443" s="615"/>
      <c r="AB443" s="615"/>
      <c r="AC443" s="615"/>
      <c r="AD443" s="615"/>
      <c r="AE443" s="615"/>
      <c r="AF443" s="615"/>
      <c r="AG443" s="615"/>
      <c r="AH443" s="615"/>
      <c r="AI443" s="615"/>
      <c r="AJ443" s="615"/>
      <c r="AK443" s="615"/>
      <c r="AL443" s="615"/>
      <c r="AM443" s="615"/>
      <c r="AN443" s="615"/>
      <c r="AO443" s="615"/>
      <c r="AP443" s="615"/>
      <c r="AQ443" s="615"/>
      <c r="AR443" s="615"/>
      <c r="AS443" s="615"/>
      <c r="AT443" s="615"/>
      <c r="AU443" s="615"/>
      <c r="AV443" s="468"/>
      <c r="AY443" s="466"/>
      <c r="BA443" s="192">
        <f t="shared" si="95"/>
        <v>22</v>
      </c>
      <c r="BB443" s="192">
        <f t="shared" si="95"/>
        <v>3</v>
      </c>
      <c r="BC443" s="192">
        <f t="shared" si="95"/>
        <v>3</v>
      </c>
      <c r="BD443" s="465" t="str">
        <f t="shared" si="87"/>
        <v>③</v>
      </c>
      <c r="BG443" s="563" t="str">
        <f t="shared" ca="1" si="89"/>
        <v/>
      </c>
      <c r="BH443" s="564" t="str">
        <f t="shared" ca="1" si="90"/>
        <v/>
      </c>
      <c r="BI443" s="564" t="str">
        <f t="shared" ca="1" si="91"/>
        <v/>
      </c>
      <c r="BJ443" s="564" t="str">
        <f t="shared" ca="1" si="92"/>
        <v/>
      </c>
      <c r="BK443" s="564" t="str">
        <f t="shared" ca="1" si="93"/>
        <v/>
      </c>
      <c r="BL443" s="565" t="str">
        <f t="shared" ca="1" si="94"/>
        <v/>
      </c>
    </row>
    <row r="444" spans="1:64" s="465" customFormat="1" ht="15" customHeight="1">
      <c r="A444" s="470"/>
      <c r="B444" s="473"/>
      <c r="C444" s="473"/>
      <c r="F444" s="454"/>
      <c r="G444" s="455"/>
      <c r="H444" s="455"/>
      <c r="I444" s="455"/>
      <c r="J444" s="455"/>
      <c r="K444" s="455"/>
      <c r="L444" s="455"/>
      <c r="M444" s="456"/>
      <c r="N444" s="612" t="s">
        <v>610</v>
      </c>
      <c r="O444" s="615"/>
      <c r="P444" s="615"/>
      <c r="Q444" s="615"/>
      <c r="R444" s="615"/>
      <c r="S444" s="615"/>
      <c r="T444" s="615"/>
      <c r="U444" s="615"/>
      <c r="V444" s="615"/>
      <c r="W444" s="615"/>
      <c r="X444" s="615"/>
      <c r="Y444" s="615"/>
      <c r="Z444" s="615"/>
      <c r="AA444" s="615"/>
      <c r="AB444" s="615"/>
      <c r="AC444" s="615"/>
      <c r="AD444" s="615"/>
      <c r="AE444" s="615"/>
      <c r="AF444" s="615"/>
      <c r="AG444" s="615"/>
      <c r="AH444" s="615"/>
      <c r="AI444" s="615"/>
      <c r="AJ444" s="615"/>
      <c r="AK444" s="615"/>
      <c r="AL444" s="615"/>
      <c r="AM444" s="615"/>
      <c r="AN444" s="615"/>
      <c r="AO444" s="615"/>
      <c r="AP444" s="615"/>
      <c r="AQ444" s="615"/>
      <c r="AR444" s="615"/>
      <c r="AS444" s="615"/>
      <c r="AT444" s="615"/>
      <c r="AU444" s="615"/>
      <c r="AV444" s="468"/>
      <c r="AY444" s="466"/>
      <c r="BA444" s="192">
        <f t="shared" si="95"/>
        <v>22</v>
      </c>
      <c r="BB444" s="192">
        <f t="shared" si="95"/>
        <v>3</v>
      </c>
      <c r="BC444" s="192">
        <f t="shared" si="95"/>
        <v>3</v>
      </c>
      <c r="BD444" s="465" t="str">
        <f t="shared" si="87"/>
        <v>③</v>
      </c>
      <c r="BG444" s="563" t="str">
        <f t="shared" ca="1" si="89"/>
        <v/>
      </c>
      <c r="BH444" s="564" t="str">
        <f t="shared" ca="1" si="90"/>
        <v/>
      </c>
      <c r="BI444" s="564" t="str">
        <f t="shared" ca="1" si="91"/>
        <v/>
      </c>
      <c r="BJ444" s="564" t="str">
        <f t="shared" ca="1" si="92"/>
        <v/>
      </c>
      <c r="BK444" s="564" t="str">
        <f t="shared" ca="1" si="93"/>
        <v/>
      </c>
      <c r="BL444" s="565" t="str">
        <f t="shared" ca="1" si="94"/>
        <v/>
      </c>
    </row>
    <row r="445" spans="1:64" s="465" customFormat="1" ht="15" customHeight="1">
      <c r="A445" s="470"/>
      <c r="B445" s="473"/>
      <c r="C445" s="473"/>
      <c r="F445" s="608"/>
      <c r="G445" s="609"/>
      <c r="H445" s="609"/>
      <c r="I445" s="609"/>
      <c r="J445" s="609"/>
      <c r="K445" s="609"/>
      <c r="L445" s="609"/>
      <c r="M445" s="610"/>
      <c r="N445" s="612"/>
      <c r="O445" s="615" t="s">
        <v>473</v>
      </c>
      <c r="P445" s="614"/>
      <c r="Q445" s="615" t="s">
        <v>611</v>
      </c>
      <c r="R445" s="615"/>
      <c r="S445" s="615"/>
      <c r="T445" s="615"/>
      <c r="U445" s="615"/>
      <c r="V445" s="615"/>
      <c r="W445" s="615"/>
      <c r="X445" s="615"/>
      <c r="Y445" s="615"/>
      <c r="Z445" s="615"/>
      <c r="AA445" s="615"/>
      <c r="AB445" s="615"/>
      <c r="AC445" s="615"/>
      <c r="AD445" s="615"/>
      <c r="AE445" s="615"/>
      <c r="AF445" s="615"/>
      <c r="AG445" s="615"/>
      <c r="AH445" s="615"/>
      <c r="AI445" s="615"/>
      <c r="AJ445" s="615"/>
      <c r="AK445" s="615"/>
      <c r="AL445" s="615"/>
      <c r="AM445" s="615"/>
      <c r="AN445" s="615"/>
      <c r="AO445" s="615"/>
      <c r="AP445" s="615"/>
      <c r="AQ445" s="615"/>
      <c r="AR445" s="615"/>
      <c r="AS445" s="615"/>
      <c r="AT445" s="615"/>
      <c r="AU445" s="615"/>
      <c r="AV445" s="468"/>
      <c r="AY445" s="466"/>
      <c r="BA445" s="192">
        <f t="shared" si="95"/>
        <v>22</v>
      </c>
      <c r="BB445" s="192">
        <f t="shared" si="95"/>
        <v>3</v>
      </c>
      <c r="BC445" s="192">
        <f t="shared" si="95"/>
        <v>3</v>
      </c>
      <c r="BD445" s="465" t="str">
        <f t="shared" si="87"/>
        <v>③</v>
      </c>
      <c r="BG445" s="563" t="str">
        <f t="shared" ca="1" si="89"/>
        <v/>
      </c>
      <c r="BH445" s="564" t="str">
        <f t="shared" ca="1" si="90"/>
        <v/>
      </c>
      <c r="BI445" s="564" t="str">
        <f t="shared" ca="1" si="91"/>
        <v/>
      </c>
      <c r="BJ445" s="564" t="str">
        <f t="shared" ca="1" si="92"/>
        <v/>
      </c>
      <c r="BK445" s="564" t="str">
        <f t="shared" ca="1" si="93"/>
        <v/>
      </c>
      <c r="BL445" s="565" t="str">
        <f t="shared" ca="1" si="94"/>
        <v/>
      </c>
    </row>
    <row r="446" spans="1:64" s="465" customFormat="1" ht="15" customHeight="1">
      <c r="A446" s="194"/>
      <c r="B446" s="236"/>
      <c r="C446" s="236"/>
      <c r="F446" s="460" t="s">
        <v>498</v>
      </c>
      <c r="G446" s="461"/>
      <c r="H446" s="461"/>
      <c r="I446" s="461"/>
      <c r="J446" s="461"/>
      <c r="K446" s="461"/>
      <c r="L446" s="461"/>
      <c r="M446" s="462"/>
      <c r="N446" s="209" t="s">
        <v>625</v>
      </c>
      <c r="O446" s="204"/>
      <c r="P446" s="204"/>
      <c r="Q446" s="204"/>
      <c r="R446" s="204"/>
      <c r="S446" s="204"/>
      <c r="T446" s="204"/>
      <c r="U446" s="204"/>
      <c r="V446" s="204"/>
      <c r="W446" s="204"/>
      <c r="X446" s="204"/>
      <c r="Y446" s="204"/>
      <c r="Z446" s="204"/>
      <c r="AA446" s="204"/>
      <c r="AB446" s="204"/>
      <c r="AC446" s="204"/>
      <c r="AD446" s="204"/>
      <c r="AE446" s="204"/>
      <c r="AF446" s="204"/>
      <c r="AG446" s="204"/>
      <c r="AH446" s="204"/>
      <c r="AI446" s="204"/>
      <c r="AJ446" s="204"/>
      <c r="AK446" s="204"/>
      <c r="AL446" s="204"/>
      <c r="AM446" s="204"/>
      <c r="AN446" s="204"/>
      <c r="AO446" s="204"/>
      <c r="AP446" s="204"/>
      <c r="AQ446" s="204"/>
      <c r="AR446" s="204"/>
      <c r="AS446" s="204"/>
      <c r="AT446" s="204"/>
      <c r="AU446" s="204"/>
      <c r="AV446" s="205"/>
      <c r="AW446" s="236"/>
      <c r="AX446" s="236"/>
      <c r="AY446" s="195"/>
      <c r="BA446" s="192">
        <f>BA445</f>
        <v>22</v>
      </c>
      <c r="BB446" s="192">
        <f>BB445</f>
        <v>3</v>
      </c>
      <c r="BC446" s="192">
        <f>BC445</f>
        <v>3</v>
      </c>
      <c r="BD446" s="465" t="str">
        <f t="shared" si="87"/>
        <v>③</v>
      </c>
      <c r="BG446" s="563" t="str">
        <f t="shared" ca="1" si="89"/>
        <v/>
      </c>
      <c r="BH446" s="564" t="str">
        <f t="shared" ca="1" si="90"/>
        <v/>
      </c>
      <c r="BI446" s="564" t="str">
        <f t="shared" ca="1" si="91"/>
        <v/>
      </c>
      <c r="BJ446" s="564" t="str">
        <f t="shared" ca="1" si="92"/>
        <v/>
      </c>
      <c r="BK446" s="564" t="str">
        <f t="shared" ca="1" si="93"/>
        <v/>
      </c>
      <c r="BL446" s="565" t="str">
        <f t="shared" ca="1" si="94"/>
        <v/>
      </c>
    </row>
    <row r="447" spans="1:64" s="465" customFormat="1" ht="15" customHeight="1">
      <c r="A447" s="1764" t="str">
        <f>BA447&amp;"."&amp;BB447</f>
        <v>22.4</v>
      </c>
      <c r="B447" s="1765"/>
      <c r="C447" s="1765"/>
      <c r="D447" s="236" t="s">
        <v>1245</v>
      </c>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c r="AE447" s="236"/>
      <c r="AF447" s="236"/>
      <c r="AG447" s="236"/>
      <c r="AH447" s="236"/>
      <c r="AI447" s="236"/>
      <c r="AJ447" s="236"/>
      <c r="AK447" s="236"/>
      <c r="AL447" s="236"/>
      <c r="AM447" s="236"/>
      <c r="AN447" s="236"/>
      <c r="AO447" s="236"/>
      <c r="AP447" s="236"/>
      <c r="AQ447" s="236"/>
      <c r="AR447" s="236"/>
      <c r="AS447" s="236"/>
      <c r="AT447" s="236"/>
      <c r="AU447" s="236"/>
      <c r="AV447" s="236"/>
      <c r="AW447" s="236"/>
      <c r="AX447" s="236"/>
      <c r="AY447" s="195"/>
      <c r="BA447" s="192">
        <f>BA446</f>
        <v>22</v>
      </c>
      <c r="BB447" s="193">
        <f>BB446+1</f>
        <v>4</v>
      </c>
      <c r="BC447" s="192"/>
      <c r="BD447" s="192"/>
      <c r="BG447" s="563" t="str">
        <f t="shared" ca="1" si="89"/>
        <v/>
      </c>
      <c r="BH447" s="564" t="str">
        <f t="shared" ca="1" si="90"/>
        <v/>
      </c>
      <c r="BI447" s="564" t="str">
        <f t="shared" ca="1" si="91"/>
        <v/>
      </c>
      <c r="BJ447" s="564" t="str">
        <f t="shared" ca="1" si="92"/>
        <v/>
      </c>
      <c r="BK447" s="564" t="str">
        <f t="shared" ca="1" si="93"/>
        <v/>
      </c>
      <c r="BL447" s="565" t="str">
        <f t="shared" ca="1" si="94"/>
        <v/>
      </c>
    </row>
    <row r="448" spans="1:64" s="465" customFormat="1" ht="15" customHeight="1">
      <c r="A448" s="95"/>
      <c r="B448" s="95"/>
      <c r="C448" s="95"/>
      <c r="D448" s="465" t="str">
        <f>$CV$19&amp;$CW$22&amp;"を参照"</f>
        <v>「57. マスタ操作用Combobox」「57.3.各マスタデータ入力チェック処理」を参照</v>
      </c>
      <c r="E448" s="226"/>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c r="AB448" s="226"/>
      <c r="AC448" s="226"/>
      <c r="AD448" s="226"/>
      <c r="AE448" s="226"/>
      <c r="AF448" s="226"/>
      <c r="AG448" s="226"/>
      <c r="AH448" s="226"/>
      <c r="AI448" s="226"/>
      <c r="AJ448" s="226"/>
      <c r="AK448" s="226"/>
      <c r="AL448" s="226"/>
      <c r="AM448" s="226"/>
      <c r="AN448" s="226"/>
      <c r="AO448" s="226"/>
      <c r="AP448" s="226"/>
      <c r="AQ448" s="226"/>
      <c r="AR448" s="226"/>
      <c r="AS448" s="226"/>
      <c r="AT448" s="226"/>
      <c r="AU448" s="226"/>
      <c r="AV448" s="226"/>
      <c r="AW448" s="226"/>
      <c r="AX448" s="226"/>
      <c r="AY448" s="40"/>
      <c r="BA448" s="192">
        <f>BA447</f>
        <v>22</v>
      </c>
      <c r="BB448" s="192">
        <f>BB447</f>
        <v>4</v>
      </c>
      <c r="BC448" s="192"/>
      <c r="BD448" s="192"/>
      <c r="BG448" s="563" t="str">
        <f t="shared" ca="1" si="89"/>
        <v/>
      </c>
      <c r="BH448" s="564" t="str">
        <f t="shared" ca="1" si="90"/>
        <v/>
      </c>
      <c r="BI448" s="564" t="str">
        <f t="shared" ca="1" si="91"/>
        <v/>
      </c>
      <c r="BJ448" s="564" t="str">
        <f t="shared" ca="1" si="92"/>
        <v/>
      </c>
      <c r="BK448" s="564" t="str">
        <f t="shared" ca="1" si="93"/>
        <v/>
      </c>
      <c r="BL448" s="565" t="str">
        <f t="shared" ca="1" si="94"/>
        <v/>
      </c>
    </row>
    <row r="449" spans="1:64" s="465" customFormat="1" ht="15" customHeight="1">
      <c r="A449" s="1768" t="str">
        <f>BA449&amp;"."</f>
        <v>23.</v>
      </c>
      <c r="B449" s="1769"/>
      <c r="C449" s="473" t="s">
        <v>570</v>
      </c>
      <c r="D449" s="236"/>
      <c r="E449" s="236"/>
      <c r="F449" s="236"/>
      <c r="G449" s="236"/>
      <c r="H449" s="300"/>
      <c r="I449" s="236"/>
      <c r="J449" s="473"/>
      <c r="K449" s="473"/>
      <c r="L449" s="473"/>
      <c r="M449" s="473"/>
      <c r="N449" s="473"/>
      <c r="O449" s="473"/>
      <c r="P449" s="473"/>
      <c r="Q449" s="473"/>
      <c r="R449" s="473"/>
      <c r="S449" s="473"/>
      <c r="T449" s="473"/>
      <c r="U449" s="473"/>
      <c r="V449" s="473"/>
      <c r="W449" s="473"/>
      <c r="X449" s="473"/>
      <c r="Y449" s="473"/>
      <c r="Z449" s="473"/>
      <c r="AA449" s="473"/>
      <c r="AB449" s="473"/>
      <c r="AC449" s="473"/>
      <c r="AD449" s="473"/>
      <c r="AE449" s="473"/>
      <c r="AF449" s="473"/>
      <c r="AG449" s="473"/>
      <c r="AH449" s="473"/>
      <c r="AI449" s="473"/>
      <c r="AJ449" s="473"/>
      <c r="AK449" s="473"/>
      <c r="AL449" s="473"/>
      <c r="AM449" s="473"/>
      <c r="AN449" s="473"/>
      <c r="AO449" s="473"/>
      <c r="AP449" s="473"/>
      <c r="AQ449" s="473"/>
      <c r="AR449" s="473"/>
      <c r="AS449" s="473"/>
      <c r="AT449" s="473"/>
      <c r="AU449" s="473"/>
      <c r="AV449" s="473"/>
      <c r="AW449" s="473"/>
      <c r="AX449" s="473"/>
      <c r="AY449" s="156"/>
      <c r="BA449" s="193">
        <f>BA448+1</f>
        <v>23</v>
      </c>
      <c r="BB449" s="192"/>
      <c r="BC449" s="192"/>
      <c r="BG449" s="563" t="str">
        <f t="shared" ca="1" si="89"/>
        <v/>
      </c>
      <c r="BH449" s="564" t="str">
        <f t="shared" ca="1" si="90"/>
        <v/>
      </c>
      <c r="BI449" s="564" t="str">
        <f t="shared" ca="1" si="91"/>
        <v/>
      </c>
      <c r="BJ449" s="564" t="str">
        <f t="shared" ca="1" si="92"/>
        <v/>
      </c>
      <c r="BK449" s="564" t="str">
        <f t="shared" ca="1" si="93"/>
        <v/>
      </c>
      <c r="BL449" s="565" t="str">
        <f t="shared" ca="1" si="94"/>
        <v/>
      </c>
    </row>
    <row r="450" spans="1:64" s="465" customFormat="1" ht="15" customHeight="1">
      <c r="A450" s="1764" t="str">
        <f>BA450&amp;"."&amp;BB450</f>
        <v>23.1</v>
      </c>
      <c r="B450" s="1765"/>
      <c r="C450" s="1765"/>
      <c r="D450" s="236" t="s">
        <v>571</v>
      </c>
      <c r="F450" s="473"/>
      <c r="G450" s="473"/>
      <c r="H450" s="473"/>
      <c r="I450" s="473"/>
      <c r="J450" s="473"/>
      <c r="K450" s="473"/>
      <c r="L450" s="473"/>
      <c r="M450" s="473"/>
      <c r="N450" s="473"/>
      <c r="O450" s="473"/>
      <c r="P450" s="473"/>
      <c r="Q450" s="473"/>
      <c r="R450" s="473"/>
      <c r="S450" s="473"/>
      <c r="T450" s="473"/>
      <c r="U450" s="473"/>
      <c r="V450" s="473"/>
      <c r="W450" s="473"/>
      <c r="X450" s="473"/>
      <c r="Y450" s="473"/>
      <c r="Z450" s="473"/>
      <c r="AA450" s="473"/>
      <c r="AB450" s="473"/>
      <c r="AC450" s="473"/>
      <c r="AD450" s="473"/>
      <c r="AE450" s="473"/>
      <c r="AF450" s="473"/>
      <c r="AG450" s="473"/>
      <c r="AH450" s="473"/>
      <c r="AI450" s="473"/>
      <c r="AJ450" s="473"/>
      <c r="AK450" s="473"/>
      <c r="AL450" s="473"/>
      <c r="AM450" s="473"/>
      <c r="AN450" s="473"/>
      <c r="AO450" s="473"/>
      <c r="AP450" s="473"/>
      <c r="AQ450" s="473"/>
      <c r="AR450" s="473"/>
      <c r="AS450" s="473"/>
      <c r="AT450" s="473"/>
      <c r="AU450" s="473"/>
      <c r="AV450" s="473"/>
      <c r="AW450" s="473"/>
      <c r="AX450" s="473"/>
      <c r="AY450" s="466"/>
      <c r="BA450" s="192">
        <f t="shared" ref="BA450:BA457" si="96">BA449</f>
        <v>23</v>
      </c>
      <c r="BB450" s="193">
        <f>BB449+1</f>
        <v>1</v>
      </c>
      <c r="BC450" s="192"/>
      <c r="BG450" s="563" t="str">
        <f t="shared" ca="1" si="89"/>
        <v/>
      </c>
      <c r="BH450" s="564" t="str">
        <f t="shared" ca="1" si="90"/>
        <v/>
      </c>
      <c r="BI450" s="564" t="str">
        <f t="shared" ca="1" si="91"/>
        <v/>
      </c>
      <c r="BJ450" s="564" t="str">
        <f t="shared" ca="1" si="92"/>
        <v/>
      </c>
      <c r="BK450" s="564" t="str">
        <f t="shared" ca="1" si="93"/>
        <v/>
      </c>
      <c r="BL450" s="565" t="str">
        <f t="shared" ca="1" si="94"/>
        <v/>
      </c>
    </row>
    <row r="451" spans="1:64" s="465" customFormat="1" ht="15" customHeight="1">
      <c r="A451" s="599"/>
      <c r="B451" s="600"/>
      <c r="C451" s="600"/>
      <c r="D451" s="236" t="s">
        <v>572</v>
      </c>
      <c r="E451" s="473"/>
      <c r="F451" s="473"/>
      <c r="G451" s="473"/>
      <c r="H451" s="473"/>
      <c r="I451" s="473"/>
      <c r="J451" s="473"/>
      <c r="K451" s="473"/>
      <c r="L451" s="473"/>
      <c r="M451" s="473"/>
      <c r="N451" s="473"/>
      <c r="O451" s="473"/>
      <c r="P451" s="473"/>
      <c r="Q451" s="473"/>
      <c r="R451" s="473"/>
      <c r="S451" s="473"/>
      <c r="T451" s="473"/>
      <c r="U451" s="473"/>
      <c r="V451" s="473"/>
      <c r="W451" s="473"/>
      <c r="X451" s="473"/>
      <c r="Y451" s="473"/>
      <c r="Z451" s="473"/>
      <c r="AA451" s="473"/>
      <c r="AB451" s="473"/>
      <c r="AC451" s="473"/>
      <c r="AD451" s="473"/>
      <c r="AE451" s="473"/>
      <c r="AF451" s="473"/>
      <c r="AG451" s="473"/>
      <c r="AH451" s="473"/>
      <c r="AI451" s="473"/>
      <c r="AJ451" s="473"/>
      <c r="AK451" s="473"/>
      <c r="AL451" s="473"/>
      <c r="AM451" s="473"/>
      <c r="AN451" s="473"/>
      <c r="AO451" s="473"/>
      <c r="AP451" s="473"/>
      <c r="AQ451" s="473"/>
      <c r="AR451" s="473"/>
      <c r="AS451" s="473"/>
      <c r="AT451" s="473"/>
      <c r="AU451" s="473"/>
      <c r="AV451" s="473"/>
      <c r="AW451" s="473"/>
      <c r="AX451" s="473"/>
      <c r="AY451" s="466"/>
      <c r="BA451" s="192">
        <f t="shared" si="96"/>
        <v>23</v>
      </c>
      <c r="BB451" s="192">
        <f>BB450</f>
        <v>1</v>
      </c>
      <c r="BC451" s="192"/>
      <c r="BG451" s="563" t="str">
        <f t="shared" ca="1" si="89"/>
        <v/>
      </c>
      <c r="BH451" s="564" t="str">
        <f t="shared" ca="1" si="90"/>
        <v/>
      </c>
      <c r="BI451" s="564" t="str">
        <f t="shared" ca="1" si="91"/>
        <v/>
      </c>
      <c r="BJ451" s="564" t="str">
        <f t="shared" ca="1" si="92"/>
        <v/>
      </c>
      <c r="BK451" s="564" t="str">
        <f t="shared" ca="1" si="93"/>
        <v/>
      </c>
      <c r="BL451" s="565" t="str">
        <f t="shared" ca="1" si="94"/>
        <v/>
      </c>
    </row>
    <row r="452" spans="1:64" s="465" customFormat="1" ht="15" customHeight="1">
      <c r="A452" s="194"/>
      <c r="B452" s="236"/>
      <c r="C452" s="236"/>
      <c r="D452" s="445" t="s">
        <v>265</v>
      </c>
      <c r="E452" s="446"/>
      <c r="F452" s="446"/>
      <c r="G452" s="446"/>
      <c r="H452" s="446"/>
      <c r="I452" s="446"/>
      <c r="J452" s="446"/>
      <c r="K452" s="447"/>
      <c r="L452" s="241" t="s">
        <v>407</v>
      </c>
      <c r="M452" s="197"/>
      <c r="N452" s="197"/>
      <c r="O452" s="197"/>
      <c r="P452" s="197" t="s">
        <v>573</v>
      </c>
      <c r="Q452" s="197"/>
      <c r="R452" s="197"/>
      <c r="S452" s="197"/>
      <c r="T452" s="197"/>
      <c r="U452" s="197"/>
      <c r="V452" s="197"/>
      <c r="W452" s="197"/>
      <c r="X452" s="197"/>
      <c r="Y452" s="197"/>
      <c r="Z452" s="197"/>
      <c r="AA452" s="197"/>
      <c r="AB452" s="197"/>
      <c r="AC452" s="197"/>
      <c r="AD452" s="197"/>
      <c r="AE452" s="197"/>
      <c r="AF452" s="197"/>
      <c r="AG452" s="197"/>
      <c r="AH452" s="197"/>
      <c r="AI452" s="197"/>
      <c r="AJ452" s="197"/>
      <c r="AK452" s="197"/>
      <c r="AL452" s="197"/>
      <c r="AM452" s="197"/>
      <c r="AN452" s="197"/>
      <c r="AO452" s="197"/>
      <c r="AP452" s="197"/>
      <c r="AQ452" s="197"/>
      <c r="AR452" s="197"/>
      <c r="AS452" s="197"/>
      <c r="AT452" s="197"/>
      <c r="AU452" s="197"/>
      <c r="AV452" s="198"/>
      <c r="AW452" s="236"/>
      <c r="AX452" s="236"/>
      <c r="AY452" s="195"/>
      <c r="BA452" s="192">
        <f t="shared" si="96"/>
        <v>23</v>
      </c>
      <c r="BB452" s="192">
        <f>BB451</f>
        <v>1</v>
      </c>
      <c r="BC452" s="192"/>
      <c r="BG452" s="563" t="str">
        <f t="shared" ca="1" si="89"/>
        <v/>
      </c>
      <c r="BH452" s="564" t="str">
        <f t="shared" ca="1" si="90"/>
        <v/>
      </c>
      <c r="BI452" s="564" t="str">
        <f t="shared" ca="1" si="91"/>
        <v/>
      </c>
      <c r="BJ452" s="564" t="str">
        <f t="shared" ca="1" si="92"/>
        <v/>
      </c>
      <c r="BK452" s="564" t="str">
        <f t="shared" ca="1" si="93"/>
        <v/>
      </c>
      <c r="BL452" s="565" t="str">
        <f t="shared" ca="1" si="94"/>
        <v/>
      </c>
    </row>
    <row r="453" spans="1:64" s="465" customFormat="1" ht="15" customHeight="1">
      <c r="A453" s="194"/>
      <c r="B453" s="236"/>
      <c r="C453" s="236"/>
      <c r="D453" s="448" t="s">
        <v>84</v>
      </c>
      <c r="E453" s="449"/>
      <c r="F453" s="449"/>
      <c r="G453" s="449"/>
      <c r="H453" s="449"/>
      <c r="I453" s="449"/>
      <c r="J453" s="449"/>
      <c r="K453" s="450"/>
      <c r="L453" s="604" t="s">
        <v>574</v>
      </c>
      <c r="M453" s="605"/>
      <c r="N453" s="605"/>
      <c r="O453" s="605"/>
      <c r="P453" s="605"/>
      <c r="Q453" s="605"/>
      <c r="R453" s="605"/>
      <c r="S453" s="605"/>
      <c r="T453" s="605"/>
      <c r="U453" s="605"/>
      <c r="V453" s="605"/>
      <c r="W453" s="605"/>
      <c r="X453" s="605"/>
      <c r="Y453" s="605"/>
      <c r="Z453" s="605"/>
      <c r="AA453" s="605"/>
      <c r="AB453" s="605"/>
      <c r="AC453" s="605"/>
      <c r="AD453" s="605"/>
      <c r="AE453" s="605"/>
      <c r="AF453" s="605"/>
      <c r="AG453" s="605"/>
      <c r="AH453" s="605"/>
      <c r="AI453" s="605"/>
      <c r="AJ453" s="605"/>
      <c r="AK453" s="605"/>
      <c r="AL453" s="605"/>
      <c r="AM453" s="605"/>
      <c r="AN453" s="605"/>
      <c r="AO453" s="605"/>
      <c r="AP453" s="605"/>
      <c r="AQ453" s="605"/>
      <c r="AR453" s="605"/>
      <c r="AS453" s="605"/>
      <c r="AT453" s="605"/>
      <c r="AU453" s="605"/>
      <c r="AV453" s="208"/>
      <c r="AW453" s="236"/>
      <c r="AX453" s="236"/>
      <c r="AY453" s="195"/>
      <c r="BA453" s="192">
        <f t="shared" si="96"/>
        <v>23</v>
      </c>
      <c r="BB453" s="192">
        <f>BB452</f>
        <v>1</v>
      </c>
      <c r="BC453" s="192"/>
      <c r="BG453" s="563" t="str">
        <f t="shared" ca="1" si="89"/>
        <v/>
      </c>
      <c r="BH453" s="564" t="str">
        <f t="shared" ca="1" si="90"/>
        <v/>
      </c>
      <c r="BI453" s="564" t="str">
        <f t="shared" ca="1" si="91"/>
        <v/>
      </c>
      <c r="BJ453" s="564" t="str">
        <f t="shared" ca="1" si="92"/>
        <v/>
      </c>
      <c r="BK453" s="564" t="str">
        <f t="shared" ca="1" si="93"/>
        <v/>
      </c>
      <c r="BL453" s="565" t="str">
        <f t="shared" ca="1" si="94"/>
        <v/>
      </c>
    </row>
    <row r="454" spans="1:64" s="465" customFormat="1" ht="15" customHeight="1">
      <c r="A454" s="470"/>
      <c r="B454" s="473"/>
      <c r="C454" s="473"/>
      <c r="D454" s="448" t="s">
        <v>233</v>
      </c>
      <c r="E454" s="449"/>
      <c r="F454" s="449"/>
      <c r="G454" s="449"/>
      <c r="H454" s="449"/>
      <c r="I454" s="449"/>
      <c r="J454" s="449"/>
      <c r="K454" s="450"/>
      <c r="L454" s="604" t="s">
        <v>575</v>
      </c>
      <c r="M454" s="605"/>
      <c r="N454" s="605"/>
      <c r="O454" s="605"/>
      <c r="P454" s="605"/>
      <c r="Q454" s="605"/>
      <c r="R454" s="605"/>
      <c r="S454" s="605"/>
      <c r="T454" s="605"/>
      <c r="U454" s="605"/>
      <c r="V454" s="605"/>
      <c r="W454" s="605"/>
      <c r="X454" s="605"/>
      <c r="Y454" s="605"/>
      <c r="Z454" s="605"/>
      <c r="AA454" s="605"/>
      <c r="AB454" s="605"/>
      <c r="AC454" s="605"/>
      <c r="AD454" s="605"/>
      <c r="AE454" s="605"/>
      <c r="AF454" s="605"/>
      <c r="AG454" s="605"/>
      <c r="AH454" s="605"/>
      <c r="AI454" s="605"/>
      <c r="AJ454" s="605"/>
      <c r="AK454" s="605"/>
      <c r="AL454" s="605"/>
      <c r="AM454" s="605"/>
      <c r="AN454" s="605"/>
      <c r="AO454" s="605"/>
      <c r="AP454" s="605"/>
      <c r="AQ454" s="605"/>
      <c r="AR454" s="605"/>
      <c r="AS454" s="605"/>
      <c r="AT454" s="605"/>
      <c r="AU454" s="605"/>
      <c r="AV454" s="208"/>
      <c r="AY454" s="466"/>
      <c r="BA454" s="192">
        <f t="shared" si="96"/>
        <v>23</v>
      </c>
      <c r="BB454" s="192">
        <f>BB453</f>
        <v>1</v>
      </c>
      <c r="BC454" s="192"/>
      <c r="BG454" s="563" t="str">
        <f t="shared" ca="1" si="89"/>
        <v/>
      </c>
      <c r="BH454" s="564" t="str">
        <f t="shared" ca="1" si="90"/>
        <v/>
      </c>
      <c r="BI454" s="564" t="str">
        <f t="shared" ca="1" si="91"/>
        <v/>
      </c>
      <c r="BJ454" s="564" t="str">
        <f t="shared" ca="1" si="92"/>
        <v/>
      </c>
      <c r="BK454" s="564" t="str">
        <f t="shared" ca="1" si="93"/>
        <v/>
      </c>
      <c r="BL454" s="565" t="str">
        <f t="shared" ca="1" si="94"/>
        <v/>
      </c>
    </row>
    <row r="455" spans="1:64" s="465" customFormat="1" ht="15" customHeight="1">
      <c r="A455" s="470"/>
      <c r="B455" s="473"/>
      <c r="C455" s="473"/>
      <c r="D455" s="601"/>
      <c r="E455" s="602"/>
      <c r="F455" s="602"/>
      <c r="G455" s="602"/>
      <c r="H455" s="602"/>
      <c r="I455" s="602"/>
      <c r="J455" s="602"/>
      <c r="K455" s="603"/>
      <c r="L455" s="209"/>
      <c r="M455" s="204" t="s">
        <v>576</v>
      </c>
      <c r="N455" s="204"/>
      <c r="O455" s="204"/>
      <c r="P455" s="204"/>
      <c r="Q455" s="204"/>
      <c r="R455" s="204"/>
      <c r="S455" s="204"/>
      <c r="T455" s="204"/>
      <c r="U455" s="204"/>
      <c r="V455" s="204"/>
      <c r="W455" s="204"/>
      <c r="X455" s="204"/>
      <c r="Y455" s="204"/>
      <c r="Z455" s="204"/>
      <c r="AA455" s="204"/>
      <c r="AB455" s="204"/>
      <c r="AC455" s="204"/>
      <c r="AD455" s="204"/>
      <c r="AE455" s="204"/>
      <c r="AF455" s="204"/>
      <c r="AG455" s="204"/>
      <c r="AH455" s="204"/>
      <c r="AI455" s="204"/>
      <c r="AJ455" s="204"/>
      <c r="AK455" s="204"/>
      <c r="AL455" s="204"/>
      <c r="AM455" s="204"/>
      <c r="AN455" s="204"/>
      <c r="AO455" s="204"/>
      <c r="AP455" s="204"/>
      <c r="AQ455" s="204"/>
      <c r="AR455" s="204"/>
      <c r="AS455" s="204"/>
      <c r="AT455" s="204"/>
      <c r="AU455" s="204"/>
      <c r="AV455" s="205"/>
      <c r="AY455" s="466"/>
      <c r="BA455" s="192">
        <f t="shared" si="96"/>
        <v>23</v>
      </c>
      <c r="BB455" s="192">
        <f>BB454</f>
        <v>1</v>
      </c>
      <c r="BC455" s="192"/>
      <c r="BG455" s="563" t="str">
        <f t="shared" ca="1" si="89"/>
        <v/>
      </c>
      <c r="BH455" s="564" t="str">
        <f t="shared" ca="1" si="90"/>
        <v/>
      </c>
      <c r="BI455" s="564" t="str">
        <f t="shared" ca="1" si="91"/>
        <v/>
      </c>
      <c r="BJ455" s="564" t="str">
        <f t="shared" ca="1" si="92"/>
        <v/>
      </c>
      <c r="BK455" s="564" t="str">
        <f t="shared" ca="1" si="93"/>
        <v/>
      </c>
      <c r="BL455" s="565" t="str">
        <f t="shared" ca="1" si="94"/>
        <v/>
      </c>
    </row>
    <row r="456" spans="1:64" s="465" customFormat="1" ht="15" customHeight="1">
      <c r="A456" s="1764" t="str">
        <f>BA456&amp;"."&amp;BB456</f>
        <v>23.2</v>
      </c>
      <c r="B456" s="1765"/>
      <c r="C456" s="1765"/>
      <c r="D456" s="236" t="s">
        <v>577</v>
      </c>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c r="AE456" s="236"/>
      <c r="AF456" s="236"/>
      <c r="AG456" s="236"/>
      <c r="AH456" s="236"/>
      <c r="AI456" s="236"/>
      <c r="AJ456" s="236"/>
      <c r="AK456" s="236"/>
      <c r="AL456" s="236"/>
      <c r="AM456" s="236"/>
      <c r="AN456" s="236"/>
      <c r="AO456" s="236"/>
      <c r="AP456" s="236"/>
      <c r="AQ456" s="236"/>
      <c r="AR456" s="236"/>
      <c r="AS456" s="236"/>
      <c r="AT456" s="236"/>
      <c r="AU456" s="236"/>
      <c r="AV456" s="236"/>
      <c r="AW456" s="236"/>
      <c r="AX456" s="236"/>
      <c r="AY456" s="195"/>
      <c r="BA456" s="192">
        <f t="shared" si="96"/>
        <v>23</v>
      </c>
      <c r="BB456" s="193">
        <f>BB455+1</f>
        <v>2</v>
      </c>
      <c r="BC456" s="192"/>
      <c r="BD456" s="192"/>
      <c r="BG456" s="563" t="str">
        <f t="shared" ca="1" si="89"/>
        <v/>
      </c>
      <c r="BH456" s="564" t="str">
        <f t="shared" ca="1" si="90"/>
        <v/>
      </c>
      <c r="BI456" s="564" t="str">
        <f t="shared" ca="1" si="91"/>
        <v/>
      </c>
      <c r="BJ456" s="564" t="str">
        <f t="shared" ca="1" si="92"/>
        <v/>
      </c>
      <c r="BK456" s="564" t="str">
        <f t="shared" ca="1" si="93"/>
        <v/>
      </c>
      <c r="BL456" s="565" t="str">
        <f t="shared" ca="1" si="94"/>
        <v/>
      </c>
    </row>
    <row r="457" spans="1:64" s="465" customFormat="1" ht="15" customHeight="1">
      <c r="A457" s="87"/>
      <c r="B457" s="87"/>
      <c r="C457" s="87"/>
      <c r="D457" s="236" t="str">
        <f>$BS$14&amp;"を実施する。"</f>
        <v>「23.1 費用発生マスタデータ取得・設定」を実施する。</v>
      </c>
      <c r="E457" s="87"/>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c r="AE457" s="236"/>
      <c r="AF457" s="236"/>
      <c r="AG457" s="236"/>
      <c r="AH457" s="236"/>
      <c r="AI457" s="236"/>
      <c r="AJ457" s="236"/>
      <c r="AK457" s="236"/>
      <c r="AL457" s="236"/>
      <c r="AM457" s="236"/>
      <c r="AN457" s="236"/>
      <c r="AO457" s="236"/>
      <c r="AP457" s="236"/>
      <c r="AQ457" s="236"/>
      <c r="AR457" s="236"/>
      <c r="AS457" s="236"/>
      <c r="AT457" s="236"/>
      <c r="AU457" s="236"/>
      <c r="AV457" s="236"/>
      <c r="AW457" s="236"/>
      <c r="AX457" s="236"/>
      <c r="AY457" s="195"/>
      <c r="BA457" s="192">
        <f t="shared" si="96"/>
        <v>23</v>
      </c>
      <c r="BB457" s="192">
        <f>BB456</f>
        <v>2</v>
      </c>
      <c r="BC457" s="192"/>
      <c r="BD457" s="192"/>
      <c r="BG457" s="563" t="str">
        <f t="shared" ca="1" si="89"/>
        <v/>
      </c>
      <c r="BH457" s="564" t="str">
        <f t="shared" ca="1" si="90"/>
        <v/>
      </c>
      <c r="BI457" s="564" t="str">
        <f t="shared" ca="1" si="91"/>
        <v/>
      </c>
      <c r="BJ457" s="564" t="str">
        <f t="shared" ca="1" si="92"/>
        <v/>
      </c>
      <c r="BK457" s="564" t="str">
        <f t="shared" ca="1" si="93"/>
        <v/>
      </c>
      <c r="BL457" s="565" t="str">
        <f t="shared" ca="1" si="94"/>
        <v/>
      </c>
    </row>
    <row r="458" spans="1:64" s="465" customFormat="1" ht="15" customHeight="1">
      <c r="A458" s="1768" t="str">
        <f>BA458&amp;"."</f>
        <v>24.</v>
      </c>
      <c r="B458" s="1769"/>
      <c r="C458" s="473" t="s">
        <v>578</v>
      </c>
      <c r="D458" s="236"/>
      <c r="E458" s="236"/>
      <c r="F458" s="236"/>
      <c r="G458" s="236"/>
      <c r="H458" s="300"/>
      <c r="I458" s="236"/>
      <c r="J458" s="473"/>
      <c r="K458" s="473"/>
      <c r="L458" s="473"/>
      <c r="M458" s="473"/>
      <c r="N458" s="473"/>
      <c r="O458" s="473"/>
      <c r="P458" s="473"/>
      <c r="Q458" s="473"/>
      <c r="R458" s="473"/>
      <c r="S458" s="473"/>
      <c r="T458" s="473"/>
      <c r="U458" s="473"/>
      <c r="V458" s="473"/>
      <c r="W458" s="473"/>
      <c r="X458" s="473"/>
      <c r="Y458" s="473"/>
      <c r="Z458" s="473"/>
      <c r="AA458" s="473"/>
      <c r="AB458" s="473"/>
      <c r="AC458" s="473"/>
      <c r="AD458" s="473"/>
      <c r="AE458" s="473"/>
      <c r="AF458" s="473"/>
      <c r="AG458" s="473"/>
      <c r="AH458" s="473"/>
      <c r="AI458" s="473"/>
      <c r="AJ458" s="473"/>
      <c r="AK458" s="473"/>
      <c r="AL458" s="473"/>
      <c r="AM458" s="473"/>
      <c r="AN458" s="473"/>
      <c r="AO458" s="473"/>
      <c r="AP458" s="473"/>
      <c r="AQ458" s="473"/>
      <c r="AR458" s="473"/>
      <c r="AS458" s="473"/>
      <c r="AT458" s="473"/>
      <c r="AU458" s="473"/>
      <c r="AV458" s="473"/>
      <c r="AW458" s="473"/>
      <c r="AX458" s="473"/>
      <c r="AY458" s="156"/>
      <c r="BA458" s="193">
        <f>BA457+1</f>
        <v>24</v>
      </c>
      <c r="BB458" s="192"/>
      <c r="BC458" s="192"/>
      <c r="BG458" s="563" t="str">
        <f t="shared" ca="1" si="89"/>
        <v/>
      </c>
      <c r="BH458" s="564" t="str">
        <f t="shared" ca="1" si="90"/>
        <v/>
      </c>
      <c r="BI458" s="564" t="str">
        <f t="shared" ca="1" si="91"/>
        <v/>
      </c>
      <c r="BJ458" s="564" t="str">
        <f t="shared" ca="1" si="92"/>
        <v/>
      </c>
      <c r="BK458" s="564" t="str">
        <f t="shared" ca="1" si="93"/>
        <v/>
      </c>
      <c r="BL458" s="565" t="str">
        <f t="shared" ca="1" si="94"/>
        <v/>
      </c>
    </row>
    <row r="459" spans="1:64" s="465" customFormat="1" ht="15" customHeight="1">
      <c r="A459" s="1764" t="str">
        <f>BA459&amp;"."&amp;BB459</f>
        <v>24.1</v>
      </c>
      <c r="B459" s="1765"/>
      <c r="C459" s="1765"/>
      <c r="D459" s="236" t="s">
        <v>579</v>
      </c>
      <c r="F459" s="473"/>
      <c r="G459" s="473"/>
      <c r="H459" s="473"/>
      <c r="I459" s="473"/>
      <c r="J459" s="473"/>
      <c r="K459" s="473"/>
      <c r="L459" s="473"/>
      <c r="M459" s="473"/>
      <c r="N459" s="473"/>
      <c r="O459" s="473"/>
      <c r="P459" s="473"/>
      <c r="Q459" s="473"/>
      <c r="R459" s="473"/>
      <c r="S459" s="473"/>
      <c r="T459" s="473"/>
      <c r="U459" s="473"/>
      <c r="V459" s="473"/>
      <c r="W459" s="473"/>
      <c r="X459" s="473"/>
      <c r="Y459" s="473"/>
      <c r="Z459" s="473"/>
      <c r="AA459" s="473"/>
      <c r="AB459" s="473"/>
      <c r="AC459" s="473"/>
      <c r="AD459" s="473"/>
      <c r="AE459" s="473"/>
      <c r="AF459" s="473"/>
      <c r="AG459" s="473"/>
      <c r="AH459" s="473"/>
      <c r="AI459" s="473"/>
      <c r="AJ459" s="473"/>
      <c r="AK459" s="473"/>
      <c r="AL459" s="473"/>
      <c r="AM459" s="473"/>
      <c r="AN459" s="473"/>
      <c r="AO459" s="473"/>
      <c r="AP459" s="473"/>
      <c r="AQ459" s="473"/>
      <c r="AR459" s="473"/>
      <c r="AS459" s="473"/>
      <c r="AT459" s="473"/>
      <c r="AU459" s="473"/>
      <c r="AV459" s="473"/>
      <c r="AW459" s="473"/>
      <c r="AX459" s="473"/>
      <c r="AY459" s="466"/>
      <c r="BA459" s="192">
        <f t="shared" ref="BA459:BA466" si="97">BA458</f>
        <v>24</v>
      </c>
      <c r="BB459" s="193">
        <f>BB458+1</f>
        <v>1</v>
      </c>
      <c r="BC459" s="192"/>
      <c r="BG459" s="563" t="str">
        <f t="shared" ca="1" si="89"/>
        <v/>
      </c>
      <c r="BH459" s="564" t="str">
        <f t="shared" ca="1" si="90"/>
        <v/>
      </c>
      <c r="BI459" s="564" t="str">
        <f t="shared" ca="1" si="91"/>
        <v/>
      </c>
      <c r="BJ459" s="564" t="str">
        <f t="shared" ca="1" si="92"/>
        <v/>
      </c>
      <c r="BK459" s="564" t="str">
        <f t="shared" ca="1" si="93"/>
        <v/>
      </c>
      <c r="BL459" s="565" t="str">
        <f t="shared" ca="1" si="94"/>
        <v/>
      </c>
    </row>
    <row r="460" spans="1:64" s="465" customFormat="1" ht="15" customHeight="1">
      <c r="A460" s="599"/>
      <c r="B460" s="600"/>
      <c r="C460" s="600"/>
      <c r="D460" s="236" t="s">
        <v>580</v>
      </c>
      <c r="E460" s="473"/>
      <c r="F460" s="473"/>
      <c r="G460" s="473"/>
      <c r="H460" s="473"/>
      <c r="I460" s="473"/>
      <c r="J460" s="473"/>
      <c r="K460" s="473"/>
      <c r="L460" s="473"/>
      <c r="M460" s="473"/>
      <c r="N460" s="473"/>
      <c r="O460" s="473"/>
      <c r="P460" s="473"/>
      <c r="Q460" s="473"/>
      <c r="R460" s="473"/>
      <c r="S460" s="473"/>
      <c r="T460" s="473"/>
      <c r="U460" s="473"/>
      <c r="V460" s="473"/>
      <c r="W460" s="473"/>
      <c r="X460" s="473"/>
      <c r="Y460" s="473"/>
      <c r="Z460" s="473"/>
      <c r="AA460" s="473"/>
      <c r="AB460" s="473"/>
      <c r="AC460" s="473"/>
      <c r="AD460" s="473"/>
      <c r="AE460" s="473"/>
      <c r="AF460" s="473"/>
      <c r="AG460" s="473"/>
      <c r="AH460" s="473"/>
      <c r="AI460" s="473"/>
      <c r="AJ460" s="473"/>
      <c r="AK460" s="473"/>
      <c r="AL460" s="473"/>
      <c r="AM460" s="473"/>
      <c r="AN460" s="473"/>
      <c r="AO460" s="473"/>
      <c r="AP460" s="473"/>
      <c r="AQ460" s="473"/>
      <c r="AR460" s="473"/>
      <c r="AS460" s="473"/>
      <c r="AT460" s="473"/>
      <c r="AU460" s="473"/>
      <c r="AV460" s="473"/>
      <c r="AW460" s="473"/>
      <c r="AX460" s="473"/>
      <c r="AY460" s="466"/>
      <c r="BA460" s="192">
        <f t="shared" si="97"/>
        <v>24</v>
      </c>
      <c r="BB460" s="192">
        <f>BB459</f>
        <v>1</v>
      </c>
      <c r="BC460" s="192"/>
      <c r="BG460" s="563" t="str">
        <f t="shared" ca="1" si="89"/>
        <v/>
      </c>
      <c r="BH460" s="564" t="str">
        <f t="shared" ca="1" si="90"/>
        <v/>
      </c>
      <c r="BI460" s="564" t="str">
        <f t="shared" ca="1" si="91"/>
        <v/>
      </c>
      <c r="BJ460" s="564" t="str">
        <f t="shared" ca="1" si="92"/>
        <v/>
      </c>
      <c r="BK460" s="564" t="str">
        <f t="shared" ca="1" si="93"/>
        <v/>
      </c>
      <c r="BL460" s="565" t="str">
        <f t="shared" ca="1" si="94"/>
        <v/>
      </c>
    </row>
    <row r="461" spans="1:64" s="465" customFormat="1" ht="15" customHeight="1">
      <c r="A461" s="194"/>
      <c r="B461" s="236"/>
      <c r="C461" s="236"/>
      <c r="D461" s="445" t="s">
        <v>265</v>
      </c>
      <c r="E461" s="446"/>
      <c r="F461" s="446"/>
      <c r="G461" s="446"/>
      <c r="H461" s="446"/>
      <c r="I461" s="446"/>
      <c r="J461" s="446"/>
      <c r="K461" s="447"/>
      <c r="L461" s="241" t="s">
        <v>407</v>
      </c>
      <c r="M461" s="197"/>
      <c r="N461" s="197"/>
      <c r="O461" s="197"/>
      <c r="P461" s="197" t="s">
        <v>585</v>
      </c>
      <c r="Q461" s="197"/>
      <c r="R461" s="197"/>
      <c r="S461" s="197"/>
      <c r="T461" s="197"/>
      <c r="U461" s="197"/>
      <c r="V461" s="197"/>
      <c r="W461" s="197"/>
      <c r="X461" s="197"/>
      <c r="Y461" s="197"/>
      <c r="Z461" s="197"/>
      <c r="AA461" s="197"/>
      <c r="AB461" s="197"/>
      <c r="AC461" s="197"/>
      <c r="AD461" s="197"/>
      <c r="AE461" s="197"/>
      <c r="AF461" s="197"/>
      <c r="AG461" s="197"/>
      <c r="AH461" s="197"/>
      <c r="AI461" s="197"/>
      <c r="AJ461" s="197"/>
      <c r="AK461" s="197"/>
      <c r="AL461" s="197"/>
      <c r="AM461" s="197"/>
      <c r="AN461" s="197"/>
      <c r="AO461" s="197"/>
      <c r="AP461" s="197"/>
      <c r="AQ461" s="197"/>
      <c r="AR461" s="197"/>
      <c r="AS461" s="197"/>
      <c r="AT461" s="197"/>
      <c r="AU461" s="197"/>
      <c r="AV461" s="198"/>
      <c r="AW461" s="236"/>
      <c r="AX461" s="236"/>
      <c r="AY461" s="195"/>
      <c r="BA461" s="192">
        <f t="shared" si="97"/>
        <v>24</v>
      </c>
      <c r="BB461" s="192">
        <f>BB460</f>
        <v>1</v>
      </c>
      <c r="BC461" s="192"/>
      <c r="BG461" s="563" t="str">
        <f t="shared" ca="1" si="89"/>
        <v/>
      </c>
      <c r="BH461" s="564" t="str">
        <f t="shared" ca="1" si="90"/>
        <v/>
      </c>
      <c r="BI461" s="564" t="str">
        <f t="shared" ca="1" si="91"/>
        <v/>
      </c>
      <c r="BJ461" s="564" t="str">
        <f t="shared" ca="1" si="92"/>
        <v/>
      </c>
      <c r="BK461" s="564" t="str">
        <f t="shared" ca="1" si="93"/>
        <v/>
      </c>
      <c r="BL461" s="565" t="str">
        <f t="shared" ca="1" si="94"/>
        <v/>
      </c>
    </row>
    <row r="462" spans="1:64" s="465" customFormat="1" ht="15" customHeight="1">
      <c r="A462" s="194"/>
      <c r="B462" s="236"/>
      <c r="C462" s="236"/>
      <c r="D462" s="448" t="s">
        <v>84</v>
      </c>
      <c r="E462" s="449"/>
      <c r="F462" s="449"/>
      <c r="G462" s="449"/>
      <c r="H462" s="449"/>
      <c r="I462" s="449"/>
      <c r="J462" s="449"/>
      <c r="K462" s="450"/>
      <c r="L462" s="604" t="s">
        <v>581</v>
      </c>
      <c r="M462" s="605"/>
      <c r="N462" s="605"/>
      <c r="O462" s="605"/>
      <c r="P462" s="605"/>
      <c r="Q462" s="605"/>
      <c r="R462" s="605"/>
      <c r="S462" s="605"/>
      <c r="T462" s="605"/>
      <c r="U462" s="605"/>
      <c r="V462" s="605"/>
      <c r="W462" s="605"/>
      <c r="X462" s="605"/>
      <c r="Y462" s="605"/>
      <c r="Z462" s="605"/>
      <c r="AA462" s="605"/>
      <c r="AB462" s="605"/>
      <c r="AC462" s="605"/>
      <c r="AD462" s="605"/>
      <c r="AE462" s="605"/>
      <c r="AF462" s="605"/>
      <c r="AG462" s="605"/>
      <c r="AH462" s="605"/>
      <c r="AI462" s="605"/>
      <c r="AJ462" s="605"/>
      <c r="AK462" s="605"/>
      <c r="AL462" s="605"/>
      <c r="AM462" s="605"/>
      <c r="AN462" s="605"/>
      <c r="AO462" s="605"/>
      <c r="AP462" s="605"/>
      <c r="AQ462" s="605"/>
      <c r="AR462" s="605"/>
      <c r="AS462" s="605"/>
      <c r="AT462" s="605"/>
      <c r="AU462" s="605"/>
      <c r="AV462" s="208"/>
      <c r="AW462" s="236"/>
      <c r="AX462" s="236"/>
      <c r="AY462" s="195"/>
      <c r="BA462" s="192">
        <f t="shared" si="97"/>
        <v>24</v>
      </c>
      <c r="BB462" s="192">
        <f>BB461</f>
        <v>1</v>
      </c>
      <c r="BC462" s="192"/>
      <c r="BG462" s="563" t="str">
        <f t="shared" ca="1" si="89"/>
        <v/>
      </c>
      <c r="BH462" s="564" t="str">
        <f t="shared" ca="1" si="90"/>
        <v/>
      </c>
      <c r="BI462" s="564" t="str">
        <f t="shared" ca="1" si="91"/>
        <v/>
      </c>
      <c r="BJ462" s="564" t="str">
        <f t="shared" ca="1" si="92"/>
        <v/>
      </c>
      <c r="BK462" s="564" t="str">
        <f t="shared" ca="1" si="93"/>
        <v/>
      </c>
      <c r="BL462" s="565" t="str">
        <f t="shared" ca="1" si="94"/>
        <v/>
      </c>
    </row>
    <row r="463" spans="1:64" s="465" customFormat="1" ht="15" customHeight="1">
      <c r="A463" s="470"/>
      <c r="B463" s="473"/>
      <c r="C463" s="473"/>
      <c r="D463" s="448" t="s">
        <v>233</v>
      </c>
      <c r="E463" s="449"/>
      <c r="F463" s="449"/>
      <c r="G463" s="449"/>
      <c r="H463" s="449"/>
      <c r="I463" s="449"/>
      <c r="J463" s="449"/>
      <c r="K463" s="450"/>
      <c r="L463" s="604" t="s">
        <v>582</v>
      </c>
      <c r="M463" s="605"/>
      <c r="N463" s="605"/>
      <c r="O463" s="605"/>
      <c r="P463" s="605"/>
      <c r="Q463" s="605"/>
      <c r="R463" s="605"/>
      <c r="S463" s="605"/>
      <c r="T463" s="605"/>
      <c r="U463" s="605"/>
      <c r="V463" s="605"/>
      <c r="W463" s="605"/>
      <c r="X463" s="605"/>
      <c r="Y463" s="605"/>
      <c r="Z463" s="605"/>
      <c r="AA463" s="605"/>
      <c r="AB463" s="605"/>
      <c r="AC463" s="605"/>
      <c r="AD463" s="605"/>
      <c r="AE463" s="605"/>
      <c r="AF463" s="605"/>
      <c r="AG463" s="605"/>
      <c r="AH463" s="605"/>
      <c r="AI463" s="605"/>
      <c r="AJ463" s="605"/>
      <c r="AK463" s="605"/>
      <c r="AL463" s="605"/>
      <c r="AM463" s="605"/>
      <c r="AN463" s="605"/>
      <c r="AO463" s="605"/>
      <c r="AP463" s="605"/>
      <c r="AQ463" s="605"/>
      <c r="AR463" s="605"/>
      <c r="AS463" s="605"/>
      <c r="AT463" s="605"/>
      <c r="AU463" s="605"/>
      <c r="AV463" s="208"/>
      <c r="AY463" s="466"/>
      <c r="BA463" s="192">
        <f t="shared" si="97"/>
        <v>24</v>
      </c>
      <c r="BB463" s="192">
        <f>BB462</f>
        <v>1</v>
      </c>
      <c r="BC463" s="192"/>
      <c r="BG463" s="563" t="str">
        <f t="shared" ca="1" si="89"/>
        <v/>
      </c>
      <c r="BH463" s="564" t="str">
        <f t="shared" ca="1" si="90"/>
        <v/>
      </c>
      <c r="BI463" s="564" t="str">
        <f t="shared" ca="1" si="91"/>
        <v/>
      </c>
      <c r="BJ463" s="564" t="str">
        <f t="shared" ca="1" si="92"/>
        <v/>
      </c>
      <c r="BK463" s="564" t="str">
        <f t="shared" ca="1" si="93"/>
        <v/>
      </c>
      <c r="BL463" s="565" t="str">
        <f t="shared" ca="1" si="94"/>
        <v/>
      </c>
    </row>
    <row r="464" spans="1:64" s="465" customFormat="1" ht="15" customHeight="1">
      <c r="A464" s="470"/>
      <c r="B464" s="473"/>
      <c r="C464" s="473"/>
      <c r="D464" s="601"/>
      <c r="E464" s="602"/>
      <c r="F464" s="602"/>
      <c r="G464" s="602"/>
      <c r="H464" s="602"/>
      <c r="I464" s="602"/>
      <c r="J464" s="602"/>
      <c r="K464" s="603"/>
      <c r="L464" s="209"/>
      <c r="M464" s="204" t="s">
        <v>583</v>
      </c>
      <c r="N464" s="204"/>
      <c r="O464" s="204"/>
      <c r="P464" s="204"/>
      <c r="Q464" s="204"/>
      <c r="R464" s="204"/>
      <c r="S464" s="204"/>
      <c r="T464" s="204"/>
      <c r="U464" s="204"/>
      <c r="V464" s="204"/>
      <c r="W464" s="204"/>
      <c r="X464" s="204"/>
      <c r="Y464" s="204"/>
      <c r="Z464" s="204"/>
      <c r="AA464" s="204"/>
      <c r="AB464" s="204"/>
      <c r="AC464" s="204"/>
      <c r="AD464" s="204"/>
      <c r="AE464" s="204"/>
      <c r="AF464" s="204"/>
      <c r="AG464" s="204"/>
      <c r="AH464" s="204"/>
      <c r="AI464" s="204"/>
      <c r="AJ464" s="204"/>
      <c r="AK464" s="204"/>
      <c r="AL464" s="204"/>
      <c r="AM464" s="204"/>
      <c r="AN464" s="204"/>
      <c r="AO464" s="204"/>
      <c r="AP464" s="204"/>
      <c r="AQ464" s="204"/>
      <c r="AR464" s="204"/>
      <c r="AS464" s="204"/>
      <c r="AT464" s="204"/>
      <c r="AU464" s="204"/>
      <c r="AV464" s="205"/>
      <c r="AY464" s="466"/>
      <c r="BA464" s="192">
        <f t="shared" si="97"/>
        <v>24</v>
      </c>
      <c r="BB464" s="192">
        <f>BB463</f>
        <v>1</v>
      </c>
      <c r="BC464" s="192"/>
      <c r="BG464" s="563" t="str">
        <f t="shared" ca="1" si="89"/>
        <v/>
      </c>
      <c r="BH464" s="564" t="str">
        <f t="shared" ca="1" si="90"/>
        <v/>
      </c>
      <c r="BI464" s="564" t="str">
        <f t="shared" ca="1" si="91"/>
        <v/>
      </c>
      <c r="BJ464" s="564" t="str">
        <f t="shared" ca="1" si="92"/>
        <v/>
      </c>
      <c r="BK464" s="564" t="str">
        <f t="shared" ca="1" si="93"/>
        <v/>
      </c>
      <c r="BL464" s="565" t="str">
        <f t="shared" ca="1" si="94"/>
        <v/>
      </c>
    </row>
    <row r="465" spans="1:111" s="465" customFormat="1" ht="15" customHeight="1">
      <c r="A465" s="1764" t="str">
        <f>BA465&amp;"."&amp;BB465</f>
        <v>24.2</v>
      </c>
      <c r="B465" s="1765"/>
      <c r="C465" s="1765"/>
      <c r="D465" s="236" t="s">
        <v>584</v>
      </c>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c r="AE465" s="236"/>
      <c r="AF465" s="236"/>
      <c r="AG465" s="236"/>
      <c r="AH465" s="236"/>
      <c r="AI465" s="236"/>
      <c r="AJ465" s="236"/>
      <c r="AK465" s="236"/>
      <c r="AL465" s="236"/>
      <c r="AM465" s="236"/>
      <c r="AN465" s="236"/>
      <c r="AO465" s="236"/>
      <c r="AP465" s="236"/>
      <c r="AQ465" s="236"/>
      <c r="AR465" s="236"/>
      <c r="AS465" s="236"/>
      <c r="AT465" s="236"/>
      <c r="AU465" s="236"/>
      <c r="AV465" s="236"/>
      <c r="AW465" s="236"/>
      <c r="AX465" s="236"/>
      <c r="AY465" s="195"/>
      <c r="BA465" s="192">
        <f t="shared" si="97"/>
        <v>24</v>
      </c>
      <c r="BB465" s="193">
        <f>BB464+1</f>
        <v>2</v>
      </c>
      <c r="BC465" s="192"/>
      <c r="BD465" s="192"/>
      <c r="BG465" s="563" t="str">
        <f t="shared" ca="1" si="89"/>
        <v/>
      </c>
      <c r="BH465" s="564" t="str">
        <f t="shared" ca="1" si="90"/>
        <v/>
      </c>
      <c r="BI465" s="564" t="str">
        <f t="shared" ca="1" si="91"/>
        <v/>
      </c>
      <c r="BJ465" s="564" t="str">
        <f t="shared" ca="1" si="92"/>
        <v/>
      </c>
      <c r="BK465" s="564" t="str">
        <f t="shared" ca="1" si="93"/>
        <v/>
      </c>
      <c r="BL465" s="565" t="str">
        <f t="shared" ca="1" si="94"/>
        <v/>
      </c>
    </row>
    <row r="466" spans="1:111" s="465" customFormat="1" ht="15" customHeight="1">
      <c r="A466" s="87"/>
      <c r="B466" s="87"/>
      <c r="C466" s="87"/>
      <c r="D466" s="236" t="str">
        <f>$BS$17&amp;"を実施する。"</f>
        <v>「24.1 現象マスタデータ取得・設定」を実施する。</v>
      </c>
      <c r="E466" s="87"/>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c r="AE466" s="236"/>
      <c r="AF466" s="236"/>
      <c r="AG466" s="236"/>
      <c r="AH466" s="236"/>
      <c r="AI466" s="236"/>
      <c r="AJ466" s="236"/>
      <c r="AK466" s="236"/>
      <c r="AL466" s="236"/>
      <c r="AM466" s="236"/>
      <c r="AN466" s="236"/>
      <c r="AO466" s="236"/>
      <c r="AP466" s="236"/>
      <c r="AQ466" s="236"/>
      <c r="AR466" s="236"/>
      <c r="AS466" s="236"/>
      <c r="AT466" s="236"/>
      <c r="AU466" s="236"/>
      <c r="AV466" s="236"/>
      <c r="AW466" s="236"/>
      <c r="AX466" s="236"/>
      <c r="AY466" s="195"/>
      <c r="BA466" s="192">
        <f t="shared" si="97"/>
        <v>24</v>
      </c>
      <c r="BB466" s="192">
        <f>BB465</f>
        <v>2</v>
      </c>
      <c r="BC466" s="192"/>
      <c r="BD466" s="192"/>
      <c r="BG466" s="563" t="str">
        <f t="shared" ca="1" si="89"/>
        <v/>
      </c>
      <c r="BH466" s="564" t="str">
        <f t="shared" ca="1" si="90"/>
        <v/>
      </c>
      <c r="BI466" s="564" t="str">
        <f t="shared" ca="1" si="91"/>
        <v/>
      </c>
      <c r="BJ466" s="564" t="str">
        <f t="shared" ca="1" si="92"/>
        <v/>
      </c>
      <c r="BK466" s="564" t="str">
        <f t="shared" ca="1" si="93"/>
        <v/>
      </c>
      <c r="BL466" s="565" t="str">
        <f t="shared" ca="1" si="94"/>
        <v/>
      </c>
    </row>
    <row r="467" spans="1:111" s="465" customFormat="1" ht="15" customHeight="1">
      <c r="A467" s="1768" t="str">
        <f>BA467&amp;"."</f>
        <v>25.</v>
      </c>
      <c r="B467" s="1769"/>
      <c r="C467" s="473" t="s">
        <v>586</v>
      </c>
      <c r="D467" s="236"/>
      <c r="E467" s="236"/>
      <c r="F467" s="236"/>
      <c r="G467" s="236"/>
      <c r="H467" s="300"/>
      <c r="I467" s="236"/>
      <c r="J467" s="473"/>
      <c r="K467" s="473"/>
      <c r="L467" s="473"/>
      <c r="M467" s="473"/>
      <c r="N467" s="473"/>
      <c r="O467" s="473"/>
      <c r="P467" s="473"/>
      <c r="Q467" s="473"/>
      <c r="R467" s="473"/>
      <c r="S467" s="473"/>
      <c r="T467" s="473"/>
      <c r="U467" s="473"/>
      <c r="V467" s="473"/>
      <c r="W467" s="473"/>
      <c r="X467" s="473"/>
      <c r="Y467" s="473"/>
      <c r="Z467" s="473"/>
      <c r="AA467" s="473"/>
      <c r="AB467" s="473"/>
      <c r="AC467" s="473"/>
      <c r="AD467" s="473"/>
      <c r="AE467" s="473"/>
      <c r="AF467" s="473"/>
      <c r="AG467" s="473"/>
      <c r="AH467" s="473"/>
      <c r="AI467" s="473"/>
      <c r="AJ467" s="473"/>
      <c r="AK467" s="473"/>
      <c r="AL467" s="473"/>
      <c r="AM467" s="473"/>
      <c r="AN467" s="473"/>
      <c r="AO467" s="473"/>
      <c r="AP467" s="473"/>
      <c r="AQ467" s="473"/>
      <c r="AR467" s="473"/>
      <c r="AS467" s="473"/>
      <c r="AT467" s="473"/>
      <c r="AU467" s="473"/>
      <c r="AV467" s="473"/>
      <c r="AW467" s="473"/>
      <c r="AX467" s="473"/>
      <c r="AY467" s="156"/>
      <c r="BA467" s="193">
        <f>BA466+1</f>
        <v>25</v>
      </c>
      <c r="BB467" s="192"/>
      <c r="BC467" s="192"/>
      <c r="BG467" s="563" t="str">
        <f t="shared" ca="1" si="89"/>
        <v/>
      </c>
      <c r="BH467" s="564" t="str">
        <f t="shared" ca="1" si="90"/>
        <v/>
      </c>
      <c r="BI467" s="564" t="str">
        <f t="shared" ca="1" si="91"/>
        <v/>
      </c>
      <c r="BJ467" s="564" t="str">
        <f t="shared" ca="1" si="92"/>
        <v/>
      </c>
      <c r="BK467" s="564" t="str">
        <f t="shared" ca="1" si="93"/>
        <v/>
      </c>
      <c r="BL467" s="565" t="str">
        <f t="shared" ca="1" si="94"/>
        <v/>
      </c>
      <c r="CL467" s="226"/>
      <c r="CM467" s="226"/>
      <c r="CN467" s="226"/>
      <c r="CO467" s="226"/>
      <c r="CP467" s="226"/>
      <c r="CQ467" s="226"/>
      <c r="CR467" s="226"/>
    </row>
    <row r="468" spans="1:111" s="465" customFormat="1" ht="15" customHeight="1">
      <c r="A468" s="1764" t="str">
        <f>BA468&amp;"."&amp;BB468</f>
        <v>25.1</v>
      </c>
      <c r="B468" s="1765"/>
      <c r="C468" s="1765"/>
      <c r="D468" s="236" t="s">
        <v>587</v>
      </c>
      <c r="F468" s="473"/>
      <c r="G468" s="473"/>
      <c r="H468" s="473"/>
      <c r="I468" s="473"/>
      <c r="J468" s="473"/>
      <c r="K468" s="473"/>
      <c r="L468" s="473"/>
      <c r="M468" s="473"/>
      <c r="N468" s="473"/>
      <c r="O468" s="473"/>
      <c r="P468" s="473"/>
      <c r="Q468" s="473"/>
      <c r="R468" s="473"/>
      <c r="S468" s="473"/>
      <c r="T468" s="473"/>
      <c r="U468" s="473"/>
      <c r="V468" s="473"/>
      <c r="W468" s="473"/>
      <c r="X468" s="473"/>
      <c r="Y468" s="473"/>
      <c r="Z468" s="473"/>
      <c r="AA468" s="473"/>
      <c r="AB468" s="473"/>
      <c r="AC468" s="473"/>
      <c r="AD468" s="473"/>
      <c r="AE468" s="473"/>
      <c r="AF468" s="473"/>
      <c r="AG468" s="473"/>
      <c r="AH468" s="473"/>
      <c r="AI468" s="473"/>
      <c r="AJ468" s="473"/>
      <c r="AK468" s="473"/>
      <c r="AL468" s="473"/>
      <c r="AM468" s="473"/>
      <c r="AN468" s="473"/>
      <c r="AO468" s="473"/>
      <c r="AP468" s="473"/>
      <c r="AQ468" s="473"/>
      <c r="AR468" s="473"/>
      <c r="AS468" s="473"/>
      <c r="AT468" s="473"/>
      <c r="AU468" s="473"/>
      <c r="AV468" s="473"/>
      <c r="AW468" s="473"/>
      <c r="AX468" s="473"/>
      <c r="AY468" s="466"/>
      <c r="BA468" s="192">
        <f t="shared" ref="BA468:BA475" si="98">BA467</f>
        <v>25</v>
      </c>
      <c r="BB468" s="193">
        <f>BB467+1</f>
        <v>1</v>
      </c>
      <c r="BC468" s="192"/>
      <c r="BG468" s="563" t="str">
        <f t="shared" ca="1" si="89"/>
        <v/>
      </c>
      <c r="BH468" s="564" t="str">
        <f t="shared" ca="1" si="90"/>
        <v/>
      </c>
      <c r="BI468" s="564" t="str">
        <f t="shared" ca="1" si="91"/>
        <v/>
      </c>
      <c r="BJ468" s="564" t="str">
        <f t="shared" ca="1" si="92"/>
        <v/>
      </c>
      <c r="BK468" s="564" t="str">
        <f t="shared" ca="1" si="93"/>
        <v/>
      </c>
      <c r="BL468" s="565" t="str">
        <f t="shared" ca="1" si="94"/>
        <v/>
      </c>
    </row>
    <row r="469" spans="1:111" s="465" customFormat="1" ht="15" customHeight="1">
      <c r="A469" s="599"/>
      <c r="B469" s="600"/>
      <c r="C469" s="600"/>
      <c r="D469" s="236" t="s">
        <v>588</v>
      </c>
      <c r="E469" s="473"/>
      <c r="F469" s="473"/>
      <c r="G469" s="473"/>
      <c r="H469" s="473"/>
      <c r="I469" s="473"/>
      <c r="J469" s="473"/>
      <c r="K469" s="473"/>
      <c r="L469" s="473"/>
      <c r="M469" s="473"/>
      <c r="N469" s="473"/>
      <c r="O469" s="473"/>
      <c r="P469" s="473"/>
      <c r="Q469" s="473"/>
      <c r="R469" s="473"/>
      <c r="S469" s="473"/>
      <c r="T469" s="473"/>
      <c r="U469" s="473"/>
      <c r="V469" s="473"/>
      <c r="W469" s="473"/>
      <c r="X469" s="473"/>
      <c r="Y469" s="473"/>
      <c r="Z469" s="473"/>
      <c r="AA469" s="473"/>
      <c r="AB469" s="473"/>
      <c r="AC469" s="473"/>
      <c r="AD469" s="473"/>
      <c r="AE469" s="473"/>
      <c r="AF469" s="473"/>
      <c r="AG469" s="473"/>
      <c r="AH469" s="473"/>
      <c r="AI469" s="473"/>
      <c r="AJ469" s="473"/>
      <c r="AK469" s="473"/>
      <c r="AL469" s="473"/>
      <c r="AM469" s="473"/>
      <c r="AN469" s="473"/>
      <c r="AO469" s="473"/>
      <c r="AP469" s="473"/>
      <c r="AQ469" s="473"/>
      <c r="AR469" s="473"/>
      <c r="AS469" s="473"/>
      <c r="AT469" s="473"/>
      <c r="AU469" s="473"/>
      <c r="AV469" s="473"/>
      <c r="AW469" s="473"/>
      <c r="AX469" s="473"/>
      <c r="AY469" s="466"/>
      <c r="BA469" s="192">
        <f t="shared" si="98"/>
        <v>25</v>
      </c>
      <c r="BB469" s="192">
        <f>BB468</f>
        <v>1</v>
      </c>
      <c r="BC469" s="192"/>
      <c r="BG469" s="563" t="str">
        <f t="shared" ca="1" si="89"/>
        <v/>
      </c>
      <c r="BH469" s="564" t="str">
        <f t="shared" ca="1" si="90"/>
        <v/>
      </c>
      <c r="BI469" s="564" t="str">
        <f t="shared" ca="1" si="91"/>
        <v/>
      </c>
      <c r="BJ469" s="564" t="str">
        <f t="shared" ca="1" si="92"/>
        <v/>
      </c>
      <c r="BK469" s="564" t="str">
        <f t="shared" ca="1" si="93"/>
        <v/>
      </c>
      <c r="BL469" s="565" t="str">
        <f t="shared" ca="1" si="94"/>
        <v/>
      </c>
    </row>
    <row r="470" spans="1:111" s="465" customFormat="1" ht="15" customHeight="1">
      <c r="A470" s="194"/>
      <c r="B470" s="236"/>
      <c r="C470" s="236"/>
      <c r="D470" s="445" t="s">
        <v>265</v>
      </c>
      <c r="E470" s="446"/>
      <c r="F470" s="446"/>
      <c r="G470" s="446"/>
      <c r="H470" s="446"/>
      <c r="I470" s="446"/>
      <c r="J470" s="446"/>
      <c r="K470" s="447"/>
      <c r="L470" s="241" t="s">
        <v>407</v>
      </c>
      <c r="M470" s="197"/>
      <c r="N470" s="197"/>
      <c r="O470" s="197"/>
      <c r="P470" s="197" t="s">
        <v>593</v>
      </c>
      <c r="Q470" s="197"/>
      <c r="R470" s="197"/>
      <c r="S470" s="197"/>
      <c r="T470" s="197"/>
      <c r="U470" s="197"/>
      <c r="V470" s="197"/>
      <c r="W470" s="197"/>
      <c r="X470" s="197"/>
      <c r="Y470" s="197"/>
      <c r="Z470" s="197"/>
      <c r="AA470" s="197"/>
      <c r="AB470" s="197"/>
      <c r="AC470" s="197"/>
      <c r="AD470" s="197"/>
      <c r="AE470" s="197"/>
      <c r="AF470" s="197"/>
      <c r="AG470" s="197"/>
      <c r="AH470" s="197"/>
      <c r="AI470" s="197"/>
      <c r="AJ470" s="197"/>
      <c r="AK470" s="197"/>
      <c r="AL470" s="197"/>
      <c r="AM470" s="197"/>
      <c r="AN470" s="197"/>
      <c r="AO470" s="197"/>
      <c r="AP470" s="197"/>
      <c r="AQ470" s="197"/>
      <c r="AR470" s="197"/>
      <c r="AS470" s="197"/>
      <c r="AT470" s="197"/>
      <c r="AU470" s="197"/>
      <c r="AV470" s="198"/>
      <c r="AW470" s="236"/>
      <c r="AX470" s="236"/>
      <c r="AY470" s="195"/>
      <c r="BA470" s="192">
        <f t="shared" si="98"/>
        <v>25</v>
      </c>
      <c r="BB470" s="192">
        <f>BB469</f>
        <v>1</v>
      </c>
      <c r="BC470" s="192"/>
      <c r="BG470" s="563" t="str">
        <f t="shared" ca="1" si="89"/>
        <v/>
      </c>
      <c r="BH470" s="564" t="str">
        <f t="shared" ca="1" si="90"/>
        <v/>
      </c>
      <c r="BI470" s="564" t="str">
        <f t="shared" ca="1" si="91"/>
        <v/>
      </c>
      <c r="BJ470" s="564" t="str">
        <f t="shared" ca="1" si="92"/>
        <v/>
      </c>
      <c r="BK470" s="564" t="str">
        <f t="shared" ca="1" si="93"/>
        <v/>
      </c>
      <c r="BL470" s="565" t="str">
        <f t="shared" ca="1" si="94"/>
        <v/>
      </c>
      <c r="CC470" s="226"/>
      <c r="CD470" s="226"/>
      <c r="CE470" s="226"/>
      <c r="CF470" s="226"/>
      <c r="CG470" s="226"/>
      <c r="CH470" s="226"/>
      <c r="CI470" s="226"/>
      <c r="CJ470" s="226"/>
      <c r="CK470" s="226"/>
      <c r="CS470" s="226"/>
      <c r="CT470" s="226"/>
      <c r="CU470" s="226"/>
    </row>
    <row r="471" spans="1:111" s="465" customFormat="1" ht="15" customHeight="1">
      <c r="A471" s="194"/>
      <c r="B471" s="236"/>
      <c r="C471" s="236"/>
      <c r="D471" s="448" t="s">
        <v>84</v>
      </c>
      <c r="E471" s="449"/>
      <c r="F471" s="449"/>
      <c r="G471" s="449"/>
      <c r="H471" s="449"/>
      <c r="I471" s="449"/>
      <c r="J471" s="449"/>
      <c r="K471" s="450"/>
      <c r="L471" s="604" t="s">
        <v>589</v>
      </c>
      <c r="M471" s="605"/>
      <c r="N471" s="605"/>
      <c r="O471" s="605"/>
      <c r="P471" s="605"/>
      <c r="Q471" s="605"/>
      <c r="R471" s="605"/>
      <c r="S471" s="605"/>
      <c r="T471" s="605"/>
      <c r="U471" s="605"/>
      <c r="V471" s="605"/>
      <c r="W471" s="605"/>
      <c r="X471" s="605"/>
      <c r="Y471" s="605"/>
      <c r="Z471" s="605"/>
      <c r="AA471" s="605"/>
      <c r="AB471" s="605"/>
      <c r="AC471" s="605"/>
      <c r="AD471" s="605"/>
      <c r="AE471" s="605"/>
      <c r="AF471" s="605"/>
      <c r="AG471" s="605"/>
      <c r="AH471" s="605"/>
      <c r="AI471" s="605"/>
      <c r="AJ471" s="605"/>
      <c r="AK471" s="605"/>
      <c r="AL471" s="605"/>
      <c r="AM471" s="605"/>
      <c r="AN471" s="605"/>
      <c r="AO471" s="605"/>
      <c r="AP471" s="605"/>
      <c r="AQ471" s="605"/>
      <c r="AR471" s="605"/>
      <c r="AS471" s="605"/>
      <c r="AT471" s="605"/>
      <c r="AU471" s="605"/>
      <c r="AV471" s="208"/>
      <c r="AW471" s="236"/>
      <c r="AX471" s="236"/>
      <c r="AY471" s="195"/>
      <c r="BA471" s="192">
        <f t="shared" si="98"/>
        <v>25</v>
      </c>
      <c r="BB471" s="192">
        <f>BB470</f>
        <v>1</v>
      </c>
      <c r="BC471" s="192"/>
      <c r="BG471" s="563" t="str">
        <f t="shared" ca="1" si="89"/>
        <v/>
      </c>
      <c r="BH471" s="564" t="str">
        <f t="shared" ca="1" si="90"/>
        <v/>
      </c>
      <c r="BI471" s="564" t="str">
        <f t="shared" ca="1" si="91"/>
        <v/>
      </c>
      <c r="BJ471" s="564" t="str">
        <f t="shared" ca="1" si="92"/>
        <v/>
      </c>
      <c r="BK471" s="564" t="str">
        <f t="shared" ca="1" si="93"/>
        <v/>
      </c>
      <c r="BL471" s="565" t="str">
        <f t="shared" ca="1" si="94"/>
        <v/>
      </c>
      <c r="CB471" s="226"/>
      <c r="DD471" s="226"/>
      <c r="DE471" s="226"/>
    </row>
    <row r="472" spans="1:111" s="465" customFormat="1" ht="15" customHeight="1">
      <c r="A472" s="470"/>
      <c r="B472" s="473"/>
      <c r="C472" s="473"/>
      <c r="D472" s="448" t="s">
        <v>233</v>
      </c>
      <c r="E472" s="449"/>
      <c r="F472" s="449"/>
      <c r="G472" s="449"/>
      <c r="H472" s="449"/>
      <c r="I472" s="449"/>
      <c r="J472" s="449"/>
      <c r="K472" s="450"/>
      <c r="L472" s="604" t="s">
        <v>590</v>
      </c>
      <c r="M472" s="605"/>
      <c r="N472" s="605"/>
      <c r="O472" s="605"/>
      <c r="P472" s="605"/>
      <c r="Q472" s="605"/>
      <c r="R472" s="605"/>
      <c r="S472" s="605"/>
      <c r="T472" s="605"/>
      <c r="U472" s="605"/>
      <c r="V472" s="605"/>
      <c r="W472" s="605"/>
      <c r="X472" s="605"/>
      <c r="Y472" s="605"/>
      <c r="Z472" s="605"/>
      <c r="AA472" s="605"/>
      <c r="AB472" s="605"/>
      <c r="AC472" s="605"/>
      <c r="AD472" s="605"/>
      <c r="AE472" s="605"/>
      <c r="AF472" s="605"/>
      <c r="AG472" s="605"/>
      <c r="AH472" s="605"/>
      <c r="AI472" s="605"/>
      <c r="AJ472" s="605"/>
      <c r="AK472" s="605"/>
      <c r="AL472" s="605"/>
      <c r="AM472" s="605"/>
      <c r="AN472" s="605"/>
      <c r="AO472" s="605"/>
      <c r="AP472" s="605"/>
      <c r="AQ472" s="605"/>
      <c r="AR472" s="605"/>
      <c r="AS472" s="605"/>
      <c r="AT472" s="605"/>
      <c r="AU472" s="605"/>
      <c r="AV472" s="208"/>
      <c r="AY472" s="466"/>
      <c r="BA472" s="192">
        <f t="shared" si="98"/>
        <v>25</v>
      </c>
      <c r="BB472" s="192">
        <f>BB471</f>
        <v>1</v>
      </c>
      <c r="BC472" s="192"/>
      <c r="BG472" s="563" t="str">
        <f t="shared" ca="1" si="89"/>
        <v/>
      </c>
      <c r="BH472" s="564" t="str">
        <f t="shared" ca="1" si="90"/>
        <v/>
      </c>
      <c r="BI472" s="564" t="str">
        <f t="shared" ca="1" si="91"/>
        <v/>
      </c>
      <c r="BJ472" s="564" t="str">
        <f t="shared" ca="1" si="92"/>
        <v/>
      </c>
      <c r="BK472" s="564" t="str">
        <f t="shared" ca="1" si="93"/>
        <v/>
      </c>
      <c r="BL472" s="565" t="str">
        <f t="shared" ca="1" si="94"/>
        <v/>
      </c>
      <c r="DC472" s="226"/>
    </row>
    <row r="473" spans="1:111" s="465" customFormat="1" ht="15" customHeight="1">
      <c r="A473" s="470"/>
      <c r="B473" s="473"/>
      <c r="C473" s="473"/>
      <c r="D473" s="601"/>
      <c r="E473" s="602"/>
      <c r="F473" s="602"/>
      <c r="G473" s="602"/>
      <c r="H473" s="602"/>
      <c r="I473" s="602"/>
      <c r="J473" s="602"/>
      <c r="K473" s="603"/>
      <c r="L473" s="209"/>
      <c r="M473" s="204" t="s">
        <v>591</v>
      </c>
      <c r="N473" s="204"/>
      <c r="O473" s="204"/>
      <c r="P473" s="204"/>
      <c r="Q473" s="204"/>
      <c r="R473" s="204"/>
      <c r="S473" s="204"/>
      <c r="T473" s="204"/>
      <c r="U473" s="204"/>
      <c r="V473" s="204"/>
      <c r="W473" s="204"/>
      <c r="X473" s="204"/>
      <c r="Y473" s="204"/>
      <c r="Z473" s="204"/>
      <c r="AA473" s="204"/>
      <c r="AB473" s="204"/>
      <c r="AC473" s="204"/>
      <c r="AD473" s="204"/>
      <c r="AE473" s="204"/>
      <c r="AF473" s="204"/>
      <c r="AG473" s="204"/>
      <c r="AH473" s="204"/>
      <c r="AI473" s="204"/>
      <c r="AJ473" s="204"/>
      <c r="AK473" s="204"/>
      <c r="AL473" s="204"/>
      <c r="AM473" s="204"/>
      <c r="AN473" s="204"/>
      <c r="AO473" s="204"/>
      <c r="AP473" s="204"/>
      <c r="AQ473" s="204"/>
      <c r="AR473" s="204"/>
      <c r="AS473" s="204"/>
      <c r="AT473" s="204"/>
      <c r="AU473" s="204"/>
      <c r="AV473" s="205"/>
      <c r="AY473" s="466"/>
      <c r="BA473" s="192">
        <f t="shared" si="98"/>
        <v>25</v>
      </c>
      <c r="BB473" s="192">
        <f>BB472</f>
        <v>1</v>
      </c>
      <c r="BC473" s="192"/>
      <c r="BG473" s="563" t="str">
        <f t="shared" ca="1" si="89"/>
        <v/>
      </c>
      <c r="BH473" s="564" t="str">
        <f t="shared" ca="1" si="90"/>
        <v/>
      </c>
      <c r="BI473" s="564" t="str">
        <f t="shared" ca="1" si="91"/>
        <v/>
      </c>
      <c r="BJ473" s="564" t="str">
        <f t="shared" ca="1" si="92"/>
        <v/>
      </c>
      <c r="BK473" s="564" t="str">
        <f t="shared" ca="1" si="93"/>
        <v/>
      </c>
      <c r="BL473" s="565" t="str">
        <f t="shared" ca="1" si="94"/>
        <v/>
      </c>
      <c r="CV473" s="226"/>
      <c r="CW473" s="226"/>
      <c r="CX473" s="226"/>
      <c r="CY473" s="226"/>
      <c r="CZ473" s="226"/>
      <c r="DA473" s="226"/>
      <c r="DB473" s="226"/>
    </row>
    <row r="474" spans="1:111" s="465" customFormat="1" ht="15" customHeight="1">
      <c r="A474" s="1764" t="str">
        <f>BA474&amp;"."&amp;BB474</f>
        <v>25.2</v>
      </c>
      <c r="B474" s="1765"/>
      <c r="C474" s="1765"/>
      <c r="D474" s="236" t="s">
        <v>592</v>
      </c>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c r="AE474" s="236"/>
      <c r="AF474" s="236"/>
      <c r="AG474" s="236"/>
      <c r="AH474" s="236"/>
      <c r="AI474" s="236"/>
      <c r="AJ474" s="236"/>
      <c r="AK474" s="236"/>
      <c r="AL474" s="236"/>
      <c r="AM474" s="236"/>
      <c r="AN474" s="236"/>
      <c r="AO474" s="236"/>
      <c r="AP474" s="236"/>
      <c r="AQ474" s="236"/>
      <c r="AR474" s="236"/>
      <c r="AS474" s="236"/>
      <c r="AT474" s="236"/>
      <c r="AU474" s="236"/>
      <c r="AV474" s="236"/>
      <c r="AW474" s="236"/>
      <c r="AX474" s="236"/>
      <c r="AY474" s="195"/>
      <c r="BA474" s="192">
        <f t="shared" si="98"/>
        <v>25</v>
      </c>
      <c r="BB474" s="193">
        <f>BB473+1</f>
        <v>2</v>
      </c>
      <c r="BC474" s="192"/>
      <c r="BD474" s="192"/>
      <c r="BG474" s="563" t="str">
        <f t="shared" ca="1" si="89"/>
        <v/>
      </c>
      <c r="BH474" s="564" t="str">
        <f t="shared" ca="1" si="90"/>
        <v/>
      </c>
      <c r="BI474" s="564" t="str">
        <f t="shared" ca="1" si="91"/>
        <v/>
      </c>
      <c r="BJ474" s="564" t="str">
        <f t="shared" ca="1" si="92"/>
        <v/>
      </c>
      <c r="BK474" s="564" t="str">
        <f t="shared" ca="1" si="93"/>
        <v/>
      </c>
      <c r="BL474" s="565" t="str">
        <f t="shared" ca="1" si="94"/>
        <v/>
      </c>
      <c r="BR474" s="226"/>
      <c r="BS474" s="226"/>
      <c r="BT474" s="226"/>
      <c r="BU474" s="226"/>
      <c r="BV474" s="226"/>
      <c r="BW474" s="226"/>
      <c r="BX474" s="226"/>
      <c r="BY474" s="226"/>
      <c r="BZ474" s="226"/>
      <c r="CA474" s="226"/>
    </row>
    <row r="475" spans="1:111" s="465" customFormat="1" ht="15" customHeight="1">
      <c r="A475" s="87"/>
      <c r="B475" s="87"/>
      <c r="C475" s="87"/>
      <c r="D475" s="236" t="str">
        <f>$BS$20&amp;"を実施する。"</f>
        <v>「25.1 原因マスタデータ取得・設定」を実施する。</v>
      </c>
      <c r="E475" s="87"/>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c r="AE475" s="236"/>
      <c r="AF475" s="236"/>
      <c r="AG475" s="236"/>
      <c r="AH475" s="236"/>
      <c r="AI475" s="236"/>
      <c r="AJ475" s="236"/>
      <c r="AK475" s="236"/>
      <c r="AL475" s="236"/>
      <c r="AM475" s="236"/>
      <c r="AN475" s="236"/>
      <c r="AO475" s="236"/>
      <c r="AP475" s="236"/>
      <c r="AQ475" s="236"/>
      <c r="AR475" s="236"/>
      <c r="AS475" s="236"/>
      <c r="AT475" s="236"/>
      <c r="AU475" s="236"/>
      <c r="AV475" s="236"/>
      <c r="AW475" s="236"/>
      <c r="AX475" s="236"/>
      <c r="AY475" s="195"/>
      <c r="BA475" s="192">
        <f t="shared" si="98"/>
        <v>25</v>
      </c>
      <c r="BB475" s="192">
        <f>BB474</f>
        <v>2</v>
      </c>
      <c r="BC475" s="192"/>
      <c r="BD475" s="192"/>
      <c r="BG475" s="563" t="str">
        <f t="shared" ca="1" si="89"/>
        <v/>
      </c>
      <c r="BH475" s="564" t="str">
        <f t="shared" ca="1" si="90"/>
        <v/>
      </c>
      <c r="BI475" s="564" t="str">
        <f t="shared" ca="1" si="91"/>
        <v/>
      </c>
      <c r="BJ475" s="564" t="str">
        <f t="shared" ca="1" si="92"/>
        <v/>
      </c>
      <c r="BK475" s="564" t="str">
        <f t="shared" ca="1" si="93"/>
        <v/>
      </c>
      <c r="BL475" s="565" t="str">
        <f t="shared" ca="1" si="94"/>
        <v/>
      </c>
    </row>
    <row r="476" spans="1:111" s="465" customFormat="1" ht="15" customHeight="1">
      <c r="A476" s="1768" t="str">
        <f>BA476&amp;"."</f>
        <v>26.</v>
      </c>
      <c r="B476" s="1769"/>
      <c r="C476" s="473" t="s">
        <v>594</v>
      </c>
      <c r="D476" s="236"/>
      <c r="E476" s="236"/>
      <c r="F476" s="236"/>
      <c r="G476" s="236"/>
      <c r="H476" s="300"/>
      <c r="I476" s="236"/>
      <c r="J476" s="473"/>
      <c r="K476" s="473"/>
      <c r="L476" s="473"/>
      <c r="M476" s="473"/>
      <c r="N476" s="473"/>
      <c r="O476" s="473"/>
      <c r="P476" s="473"/>
      <c r="Q476" s="473"/>
      <c r="R476" s="473"/>
      <c r="S476" s="473"/>
      <c r="T476" s="473"/>
      <c r="U476" s="473"/>
      <c r="V476" s="473"/>
      <c r="W476" s="473"/>
      <c r="X476" s="473"/>
      <c r="Y476" s="473"/>
      <c r="Z476" s="473"/>
      <c r="AA476" s="473"/>
      <c r="AB476" s="473"/>
      <c r="AC476" s="473"/>
      <c r="AD476" s="473"/>
      <c r="AE476" s="473"/>
      <c r="AF476" s="473"/>
      <c r="AG476" s="473"/>
      <c r="AH476" s="473"/>
      <c r="AI476" s="473"/>
      <c r="AJ476" s="473"/>
      <c r="AK476" s="473"/>
      <c r="AL476" s="473"/>
      <c r="AM476" s="473"/>
      <c r="AN476" s="473"/>
      <c r="AO476" s="473"/>
      <c r="AP476" s="473"/>
      <c r="AQ476" s="473"/>
      <c r="AR476" s="473"/>
      <c r="AS476" s="473"/>
      <c r="AT476" s="473"/>
      <c r="AU476" s="473"/>
      <c r="AV476" s="473"/>
      <c r="AW476" s="473"/>
      <c r="AX476" s="473"/>
      <c r="AY476" s="156"/>
      <c r="BA476" s="193">
        <f>BA475+1</f>
        <v>26</v>
      </c>
      <c r="BB476" s="192"/>
      <c r="BC476" s="192"/>
      <c r="BG476" s="563" t="str">
        <f t="shared" ca="1" si="89"/>
        <v/>
      </c>
      <c r="BH476" s="564" t="str">
        <f t="shared" ca="1" si="90"/>
        <v/>
      </c>
      <c r="BI476" s="564" t="str">
        <f t="shared" ca="1" si="91"/>
        <v/>
      </c>
      <c r="BJ476" s="564" t="str">
        <f t="shared" ca="1" si="92"/>
        <v/>
      </c>
      <c r="BK476" s="564" t="str">
        <f t="shared" ca="1" si="93"/>
        <v/>
      </c>
      <c r="BL476" s="565" t="str">
        <f t="shared" ca="1" si="94"/>
        <v/>
      </c>
    </row>
    <row r="477" spans="1:111" s="465" customFormat="1" ht="15" customHeight="1">
      <c r="A477" s="1737" t="str">
        <f>$BA477&amp;"."&amp;$BB477&amp;"."</f>
        <v>26.1.</v>
      </c>
      <c r="B477" s="1738"/>
      <c r="C477" s="1738"/>
      <c r="D477" s="236" t="s">
        <v>843</v>
      </c>
      <c r="F477" s="473"/>
      <c r="G477" s="473"/>
      <c r="H477" s="473"/>
      <c r="I477" s="473"/>
      <c r="J477" s="473"/>
      <c r="K477" s="473"/>
      <c r="L477" s="473"/>
      <c r="M477" s="473"/>
      <c r="N477" s="473"/>
      <c r="O477" s="473"/>
      <c r="P477" s="473"/>
      <c r="Q477" s="473"/>
      <c r="R477" s="473"/>
      <c r="S477" s="473"/>
      <c r="T477" s="473"/>
      <c r="U477" s="473"/>
      <c r="V477" s="473"/>
      <c r="W477" s="473"/>
      <c r="X477" s="473"/>
      <c r="Y477" s="473"/>
      <c r="Z477" s="473"/>
      <c r="AA477" s="473"/>
      <c r="AB477" s="473"/>
      <c r="AC477" s="473"/>
      <c r="AD477" s="473"/>
      <c r="AE477" s="473"/>
      <c r="AF477" s="473"/>
      <c r="AG477" s="473"/>
      <c r="AH477" s="473"/>
      <c r="AI477" s="473"/>
      <c r="AJ477" s="473"/>
      <c r="AK477" s="473"/>
      <c r="AL477" s="473"/>
      <c r="AM477" s="473"/>
      <c r="AN477" s="473"/>
      <c r="AO477" s="473"/>
      <c r="AP477" s="473"/>
      <c r="AQ477" s="473"/>
      <c r="AR477" s="473"/>
      <c r="AS477" s="473"/>
      <c r="AT477" s="473"/>
      <c r="AU477" s="473"/>
      <c r="AV477" s="473"/>
      <c r="AW477" s="473"/>
      <c r="AX477" s="473"/>
      <c r="AY477" s="466"/>
      <c r="BA477" s="192">
        <f t="shared" ref="BA477:BA507" si="99">BA476</f>
        <v>26</v>
      </c>
      <c r="BB477" s="193">
        <f>BB476+1</f>
        <v>1</v>
      </c>
      <c r="BC477" s="192"/>
      <c r="BG477" s="563" t="str">
        <f t="shared" ca="1" si="89"/>
        <v/>
      </c>
      <c r="BH477" s="564" t="str">
        <f t="shared" ca="1" si="90"/>
        <v/>
      </c>
      <c r="BI477" s="564" t="str">
        <f t="shared" ca="1" si="91"/>
        <v/>
      </c>
      <c r="BJ477" s="564" t="str">
        <f t="shared" ca="1" si="92"/>
        <v/>
      </c>
      <c r="BK477" s="564" t="str">
        <f t="shared" ca="1" si="93"/>
        <v/>
      </c>
      <c r="BL477" s="565" t="str">
        <f t="shared" ca="1" si="94"/>
        <v/>
      </c>
      <c r="CB477" s="226"/>
    </row>
    <row r="478" spans="1:111" s="465" customFormat="1" ht="15" customHeight="1">
      <c r="A478" s="1036"/>
      <c r="B478" s="1037"/>
      <c r="C478" s="1037"/>
      <c r="D478" s="465" t="str">
        <f>$CV$19&amp;$CW$20&amp;"を参照"</f>
        <v>「57. マスタ操作用Combobox」「57.1.コントロール構成」を参照</v>
      </c>
      <c r="E478" s="236"/>
      <c r="F478" s="473"/>
      <c r="G478" s="473"/>
      <c r="H478" s="473"/>
      <c r="I478" s="473"/>
      <c r="J478" s="473"/>
      <c r="K478" s="473"/>
      <c r="L478" s="473"/>
      <c r="M478" s="473"/>
      <c r="N478" s="473"/>
      <c r="O478" s="473"/>
      <c r="P478" s="473"/>
      <c r="Q478" s="473"/>
      <c r="R478" s="473"/>
      <c r="S478" s="473"/>
      <c r="T478" s="473"/>
      <c r="U478" s="473"/>
      <c r="V478" s="473"/>
      <c r="W478" s="473"/>
      <c r="X478" s="473"/>
      <c r="Y478" s="473"/>
      <c r="Z478" s="473"/>
      <c r="AA478" s="473"/>
      <c r="AB478" s="473"/>
      <c r="AC478" s="473"/>
      <c r="AD478" s="473"/>
      <c r="AE478" s="473"/>
      <c r="AF478" s="473"/>
      <c r="AG478" s="473"/>
      <c r="AH478" s="473"/>
      <c r="AI478" s="473"/>
      <c r="AJ478" s="473"/>
      <c r="AK478" s="473"/>
      <c r="AL478" s="473"/>
      <c r="AM478" s="473"/>
      <c r="AN478" s="473"/>
      <c r="AO478" s="473"/>
      <c r="AP478" s="473"/>
      <c r="AQ478" s="473"/>
      <c r="AR478" s="473"/>
      <c r="AS478" s="473"/>
      <c r="AT478" s="473"/>
      <c r="AU478" s="473"/>
      <c r="AV478" s="473"/>
      <c r="AW478" s="473"/>
      <c r="AX478" s="473"/>
      <c r="AY478" s="466"/>
      <c r="BA478" s="192">
        <f t="shared" si="99"/>
        <v>26</v>
      </c>
      <c r="BB478" s="192">
        <f>BB477</f>
        <v>1</v>
      </c>
      <c r="BC478" s="192"/>
      <c r="BG478" s="563" t="str">
        <f t="shared" ca="1" si="89"/>
        <v/>
      </c>
      <c r="BH478" s="564" t="str">
        <f t="shared" ca="1" si="90"/>
        <v/>
      </c>
      <c r="BI478" s="564" t="str">
        <f t="shared" ca="1" si="91"/>
        <v/>
      </c>
      <c r="BJ478" s="564" t="str">
        <f t="shared" ca="1" si="92"/>
        <v/>
      </c>
      <c r="BK478" s="564" t="str">
        <f t="shared" ca="1" si="93"/>
        <v/>
      </c>
      <c r="BL478" s="565" t="str">
        <f t="shared" ca="1" si="94"/>
        <v/>
      </c>
    </row>
    <row r="479" spans="1:111" s="465" customFormat="1" ht="15" customHeight="1">
      <c r="A479" s="1737" t="str">
        <f>$BA479&amp;"."&amp;$BB479&amp;"."</f>
        <v>26.2.</v>
      </c>
      <c r="B479" s="1738"/>
      <c r="C479" s="1738"/>
      <c r="D479" s="236" t="s">
        <v>839</v>
      </c>
      <c r="F479" s="473"/>
      <c r="G479" s="473"/>
      <c r="H479" s="473"/>
      <c r="I479" s="473"/>
      <c r="J479" s="473"/>
      <c r="K479" s="473"/>
      <c r="L479" s="473"/>
      <c r="M479" s="473"/>
      <c r="N479" s="473"/>
      <c r="O479" s="473"/>
      <c r="P479" s="473"/>
      <c r="Q479" s="473"/>
      <c r="R479" s="473"/>
      <c r="S479" s="473"/>
      <c r="T479" s="473"/>
      <c r="U479" s="473"/>
      <c r="V479" s="473"/>
      <c r="W479" s="473"/>
      <c r="X479" s="473"/>
      <c r="Y479" s="473"/>
      <c r="Z479" s="473"/>
      <c r="AA479" s="473"/>
      <c r="AB479" s="473"/>
      <c r="AC479" s="473"/>
      <c r="AD479" s="473"/>
      <c r="AE479" s="473"/>
      <c r="AF479" s="473"/>
      <c r="AG479" s="473"/>
      <c r="AH479" s="473"/>
      <c r="AI479" s="473"/>
      <c r="AJ479" s="473"/>
      <c r="AK479" s="473"/>
      <c r="AL479" s="473"/>
      <c r="AM479" s="473"/>
      <c r="AN479" s="473"/>
      <c r="AO479" s="473"/>
      <c r="AP479" s="473"/>
      <c r="AQ479" s="473"/>
      <c r="AR479" s="473"/>
      <c r="AS479" s="473"/>
      <c r="AT479" s="473"/>
      <c r="AU479" s="473"/>
      <c r="AV479" s="473"/>
      <c r="AW479" s="473"/>
      <c r="AX479" s="473"/>
      <c r="AY479" s="466"/>
      <c r="BA479" s="192">
        <f t="shared" si="99"/>
        <v>26</v>
      </c>
      <c r="BB479" s="193">
        <f>BB478+1</f>
        <v>2</v>
      </c>
      <c r="BC479" s="192"/>
      <c r="BG479" s="563" t="str">
        <f t="shared" ca="1" si="89"/>
        <v/>
      </c>
      <c r="BH479" s="564" t="str">
        <f t="shared" ca="1" si="90"/>
        <v/>
      </c>
      <c r="BI479" s="564" t="str">
        <f t="shared" ca="1" si="91"/>
        <v/>
      </c>
      <c r="BJ479" s="564" t="str">
        <f t="shared" ca="1" si="92"/>
        <v/>
      </c>
      <c r="BK479" s="564" t="str">
        <f t="shared" ca="1" si="93"/>
        <v/>
      </c>
      <c r="BL479" s="565" t="str">
        <f t="shared" ca="1" si="94"/>
        <v/>
      </c>
    </row>
    <row r="480" spans="1:111" s="226" customFormat="1" ht="15" customHeight="1">
      <c r="A480" s="1033"/>
      <c r="B480" s="1034"/>
      <c r="C480" s="1034"/>
      <c r="D480" s="465" t="str">
        <f>$CV$19&amp;$CW$21&amp;"を参照"</f>
        <v>「57. マスタ操作用Combobox」「57.2.プロパティ仕様」を参照</v>
      </c>
      <c r="E480" s="211"/>
      <c r="AY480" s="40"/>
      <c r="AZ480" s="465"/>
      <c r="BA480" s="192">
        <f t="shared" si="99"/>
        <v>26</v>
      </c>
      <c r="BB480" s="192">
        <f>BB479</f>
        <v>2</v>
      </c>
      <c r="BC480" s="192"/>
      <c r="BD480" s="465"/>
      <c r="BG480" s="563" t="str">
        <f t="shared" ca="1" si="89"/>
        <v/>
      </c>
      <c r="BH480" s="564" t="str">
        <f t="shared" ca="1" si="90"/>
        <v/>
      </c>
      <c r="BI480" s="564" t="str">
        <f t="shared" ca="1" si="91"/>
        <v/>
      </c>
      <c r="BJ480" s="564" t="str">
        <f t="shared" ca="1" si="92"/>
        <v/>
      </c>
      <c r="BK480" s="564" t="str">
        <f t="shared" ca="1" si="93"/>
        <v/>
      </c>
      <c r="BL480" s="565" t="str">
        <f t="shared" ca="1" si="94"/>
        <v/>
      </c>
      <c r="CB480" s="465"/>
      <c r="CC480" s="465"/>
      <c r="CD480" s="465"/>
      <c r="CE480" s="465"/>
      <c r="CF480" s="465"/>
      <c r="CG480" s="465"/>
      <c r="CH480" s="465"/>
      <c r="CI480" s="465"/>
      <c r="CJ480" s="465"/>
      <c r="CK480" s="465"/>
      <c r="CL480" s="465"/>
      <c r="CM480" s="465"/>
      <c r="CN480" s="465"/>
      <c r="CO480" s="465"/>
      <c r="CP480" s="465"/>
      <c r="CQ480" s="465"/>
      <c r="CR480" s="465"/>
      <c r="CS480" s="465"/>
      <c r="CT480" s="465"/>
      <c r="CU480" s="465"/>
      <c r="CV480" s="465"/>
      <c r="CW480" s="465"/>
      <c r="CX480" s="465"/>
      <c r="CY480" s="465"/>
      <c r="CZ480" s="465"/>
      <c r="DA480" s="465"/>
      <c r="DB480" s="465"/>
      <c r="DC480" s="465"/>
      <c r="DD480" s="465"/>
      <c r="DE480" s="465"/>
      <c r="DF480" s="465"/>
      <c r="DG480" s="465"/>
    </row>
    <row r="481" spans="1:111" s="465" customFormat="1" ht="15" customHeight="1">
      <c r="A481" s="1737" t="str">
        <f>$BA481&amp;"."&amp;$BB481&amp;"."</f>
        <v>26.3.</v>
      </c>
      <c r="B481" s="1738"/>
      <c r="C481" s="1738"/>
      <c r="D481" s="236" t="s">
        <v>855</v>
      </c>
      <c r="F481" s="473"/>
      <c r="G481" s="473"/>
      <c r="H481" s="473"/>
      <c r="I481" s="473"/>
      <c r="J481" s="473"/>
      <c r="K481" s="473"/>
      <c r="L481" s="473"/>
      <c r="M481" s="473"/>
      <c r="N481" s="473"/>
      <c r="O481" s="473"/>
      <c r="P481" s="473"/>
      <c r="Q481" s="473"/>
      <c r="R481" s="473"/>
      <c r="S481" s="473"/>
      <c r="T481" s="473"/>
      <c r="U481" s="473"/>
      <c r="V481" s="473"/>
      <c r="W481" s="473"/>
      <c r="X481" s="473"/>
      <c r="Y481" s="473"/>
      <c r="Z481" s="473"/>
      <c r="AA481" s="473"/>
      <c r="AB481" s="473"/>
      <c r="AC481" s="473"/>
      <c r="AD481" s="473"/>
      <c r="AE481" s="473"/>
      <c r="AF481" s="473"/>
      <c r="AG481" s="473"/>
      <c r="AH481" s="473"/>
      <c r="AI481" s="473"/>
      <c r="AJ481" s="473"/>
      <c r="AK481" s="473"/>
      <c r="AL481" s="473"/>
      <c r="AM481" s="473"/>
      <c r="AN481" s="473"/>
      <c r="AO481" s="473"/>
      <c r="AP481" s="473"/>
      <c r="AQ481" s="473"/>
      <c r="AR481" s="473"/>
      <c r="AS481" s="473"/>
      <c r="AT481" s="473"/>
      <c r="AU481" s="473"/>
      <c r="AV481" s="473"/>
      <c r="AW481" s="473"/>
      <c r="AX481" s="473"/>
      <c r="AY481" s="466"/>
      <c r="BA481" s="192">
        <f t="shared" si="99"/>
        <v>26</v>
      </c>
      <c r="BB481" s="193">
        <f>BB480+1</f>
        <v>3</v>
      </c>
      <c r="BC481" s="192"/>
      <c r="BG481" s="563" t="str">
        <f t="shared" ca="1" si="89"/>
        <v/>
      </c>
      <c r="BH481" s="564" t="str">
        <f t="shared" ca="1" si="90"/>
        <v/>
      </c>
      <c r="BI481" s="564" t="str">
        <f t="shared" ca="1" si="91"/>
        <v/>
      </c>
      <c r="BJ481" s="564" t="str">
        <f t="shared" ca="1" si="92"/>
        <v/>
      </c>
      <c r="BK481" s="564" t="str">
        <f t="shared" ca="1" si="93"/>
        <v/>
      </c>
      <c r="BL481" s="565" t="str">
        <f t="shared" ca="1" si="94"/>
        <v/>
      </c>
      <c r="BR481" s="226"/>
      <c r="BS481" s="226"/>
      <c r="BT481" s="226"/>
      <c r="BU481" s="226"/>
      <c r="BV481" s="226"/>
      <c r="BW481" s="226"/>
      <c r="BX481" s="226"/>
      <c r="BY481" s="226"/>
      <c r="BZ481" s="226"/>
      <c r="CA481" s="226"/>
      <c r="CB481" s="226"/>
      <c r="DF481" s="226"/>
      <c r="DG481" s="226"/>
    </row>
    <row r="482" spans="1:111" s="465" customFormat="1" ht="15" customHeight="1">
      <c r="A482" s="1760" t="str">
        <f>$BA482&amp;"."&amp;$BB482&amp;"."&amp;$BC482&amp;"."</f>
        <v>26.3.1.</v>
      </c>
      <c r="B482" s="1761"/>
      <c r="C482" s="1761"/>
      <c r="D482" s="1761"/>
      <c r="E482" s="236" t="s">
        <v>595</v>
      </c>
      <c r="F482" s="473"/>
      <c r="G482" s="473"/>
      <c r="H482" s="473"/>
      <c r="I482" s="473"/>
      <c r="J482" s="473"/>
      <c r="K482" s="473"/>
      <c r="L482" s="473"/>
      <c r="M482" s="473"/>
      <c r="N482" s="473"/>
      <c r="O482" s="473"/>
      <c r="P482" s="473"/>
      <c r="Q482" s="473"/>
      <c r="R482" s="473"/>
      <c r="S482" s="473"/>
      <c r="T482" s="473"/>
      <c r="U482" s="473"/>
      <c r="V482" s="473"/>
      <c r="W482" s="473"/>
      <c r="X482" s="473"/>
      <c r="Y482" s="473"/>
      <c r="Z482" s="473"/>
      <c r="AA482" s="473"/>
      <c r="AB482" s="473"/>
      <c r="AC482" s="473"/>
      <c r="AD482" s="473"/>
      <c r="AE482" s="473"/>
      <c r="AF482" s="473"/>
      <c r="AG482" s="473"/>
      <c r="AH482" s="473"/>
      <c r="AI482" s="473"/>
      <c r="AJ482" s="473"/>
      <c r="AK482" s="473"/>
      <c r="AL482" s="473"/>
      <c r="AM482" s="473"/>
      <c r="AN482" s="473"/>
      <c r="AO482" s="473"/>
      <c r="AP482" s="473"/>
      <c r="AQ482" s="473"/>
      <c r="AR482" s="473"/>
      <c r="AS482" s="473"/>
      <c r="AT482" s="473"/>
      <c r="AU482" s="473"/>
      <c r="AV482" s="473"/>
      <c r="AW482" s="473"/>
      <c r="AX482" s="473"/>
      <c r="AY482" s="466"/>
      <c r="BA482" s="192">
        <f t="shared" si="99"/>
        <v>26</v>
      </c>
      <c r="BB482" s="192">
        <f t="shared" ref="BB482:BB507" si="100">BB481</f>
        <v>3</v>
      </c>
      <c r="BC482" s="193">
        <f>BC481+1</f>
        <v>1</v>
      </c>
      <c r="BG482" s="563" t="str">
        <f t="shared" ca="1" si="89"/>
        <v/>
      </c>
      <c r="BH482" s="564" t="str">
        <f t="shared" ca="1" si="90"/>
        <v/>
      </c>
      <c r="BI482" s="564" t="str">
        <f t="shared" ca="1" si="91"/>
        <v/>
      </c>
      <c r="BJ482" s="564" t="str">
        <f t="shared" ca="1" si="92"/>
        <v/>
      </c>
      <c r="BK482" s="564" t="str">
        <f t="shared" ca="1" si="93"/>
        <v/>
      </c>
      <c r="BL482" s="565" t="str">
        <f t="shared" ca="1" si="94"/>
        <v/>
      </c>
    </row>
    <row r="483" spans="1:111" s="226" customFormat="1" ht="15" customHeight="1">
      <c r="A483" s="1758" t="str">
        <f>$BD483&amp;"."</f>
        <v>①.</v>
      </c>
      <c r="B483" s="1759"/>
      <c r="C483" s="1759"/>
      <c r="D483" s="1759"/>
      <c r="E483" s="1759"/>
      <c r="F483" s="226" t="s">
        <v>597</v>
      </c>
      <c r="AY483" s="40"/>
      <c r="AZ483" s="465"/>
      <c r="BA483" s="683">
        <f t="shared" si="99"/>
        <v>26</v>
      </c>
      <c r="BB483" s="683">
        <f>BB482</f>
        <v>3</v>
      </c>
      <c r="BC483" s="683">
        <f>BC482</f>
        <v>1</v>
      </c>
      <c r="BD483" s="687" t="str">
        <f>IF(ISBLANK(BD482),"①",CHAR(CODE(BD482)+1))</f>
        <v>①</v>
      </c>
      <c r="BG483" s="563" t="str">
        <f t="shared" ca="1" si="89"/>
        <v/>
      </c>
      <c r="BH483" s="564" t="str">
        <f t="shared" ca="1" si="90"/>
        <v/>
      </c>
      <c r="BI483" s="564" t="str">
        <f t="shared" ca="1" si="91"/>
        <v/>
      </c>
      <c r="BJ483" s="564" t="str">
        <f t="shared" ca="1" si="92"/>
        <v/>
      </c>
      <c r="BK483" s="564" t="str">
        <f t="shared" ca="1" si="93"/>
        <v/>
      </c>
      <c r="BL483" s="565" t="str">
        <f t="shared" ca="1" si="94"/>
        <v/>
      </c>
      <c r="BR483" s="465"/>
      <c r="BS483" s="465"/>
      <c r="BT483" s="465"/>
      <c r="BU483" s="465"/>
      <c r="BV483" s="465"/>
      <c r="BW483" s="465"/>
      <c r="BX483" s="465"/>
      <c r="BY483" s="465"/>
      <c r="BZ483" s="465"/>
      <c r="CA483" s="465"/>
      <c r="CB483" s="465"/>
      <c r="CC483" s="465"/>
      <c r="CD483" s="465"/>
      <c r="CE483" s="465"/>
      <c r="CF483" s="465"/>
      <c r="CG483" s="465"/>
      <c r="CH483" s="465"/>
      <c r="CI483" s="465"/>
      <c r="CJ483" s="465"/>
      <c r="CK483" s="465"/>
      <c r="CL483" s="465"/>
      <c r="CM483" s="465"/>
      <c r="CN483" s="465"/>
      <c r="CO483" s="465"/>
      <c r="CP483" s="465"/>
      <c r="CQ483" s="465"/>
      <c r="CR483" s="465"/>
      <c r="CS483" s="465"/>
      <c r="CT483" s="465"/>
      <c r="CU483" s="465"/>
      <c r="CV483" s="465"/>
      <c r="CW483" s="465"/>
      <c r="CX483" s="465"/>
      <c r="CY483" s="465"/>
      <c r="CZ483" s="465"/>
      <c r="DA483" s="465"/>
      <c r="DB483" s="465"/>
      <c r="DC483" s="465"/>
      <c r="DD483" s="465"/>
      <c r="DE483" s="465"/>
      <c r="DF483" s="465"/>
      <c r="DG483" s="465"/>
    </row>
    <row r="484" spans="1:111" s="465" customFormat="1" ht="15" customHeight="1">
      <c r="A484" s="606"/>
      <c r="B484" s="607"/>
      <c r="C484" s="607"/>
      <c r="F484" s="236" t="s">
        <v>596</v>
      </c>
      <c r="G484" s="473"/>
      <c r="H484" s="473"/>
      <c r="I484" s="473"/>
      <c r="J484" s="473"/>
      <c r="K484" s="473"/>
      <c r="L484" s="473"/>
      <c r="M484" s="473"/>
      <c r="N484" s="473"/>
      <c r="O484" s="473"/>
      <c r="P484" s="473"/>
      <c r="Q484" s="473"/>
      <c r="R484" s="473"/>
      <c r="S484" s="473"/>
      <c r="T484" s="473"/>
      <c r="U484" s="473"/>
      <c r="V484" s="473"/>
      <c r="W484" s="473"/>
      <c r="X484" s="473"/>
      <c r="Y484" s="473"/>
      <c r="Z484" s="473"/>
      <c r="AA484" s="473"/>
      <c r="AB484" s="473"/>
      <c r="AC484" s="473"/>
      <c r="AD484" s="473"/>
      <c r="AE484" s="473"/>
      <c r="AF484" s="473"/>
      <c r="AG484" s="473"/>
      <c r="AH484" s="473"/>
      <c r="AI484" s="473"/>
      <c r="AJ484" s="473"/>
      <c r="AK484" s="473"/>
      <c r="AL484" s="473"/>
      <c r="AM484" s="473"/>
      <c r="AN484" s="473"/>
      <c r="AO484" s="473"/>
      <c r="AP484" s="473"/>
      <c r="AQ484" s="473"/>
      <c r="AR484" s="473"/>
      <c r="AS484" s="473"/>
      <c r="AT484" s="473"/>
      <c r="AU484" s="473"/>
      <c r="AV484" s="473"/>
      <c r="AW484" s="473"/>
      <c r="AX484" s="473"/>
      <c r="AY484" s="466"/>
      <c r="BA484" s="192">
        <f t="shared" si="99"/>
        <v>26</v>
      </c>
      <c r="BB484" s="192">
        <f t="shared" si="100"/>
        <v>3</v>
      </c>
      <c r="BC484" s="192">
        <f t="shared" ref="BC484:BD498" si="101">BC483</f>
        <v>1</v>
      </c>
      <c r="BD484" s="192" t="str">
        <f t="shared" si="101"/>
        <v>①</v>
      </c>
      <c r="BG484" s="563" t="str">
        <f t="shared" ca="1" si="89"/>
        <v/>
      </c>
      <c r="BH484" s="564" t="str">
        <f t="shared" ca="1" si="90"/>
        <v/>
      </c>
      <c r="BI484" s="564" t="str">
        <f t="shared" ca="1" si="91"/>
        <v/>
      </c>
      <c r="BJ484" s="564" t="str">
        <f t="shared" ca="1" si="92"/>
        <v/>
      </c>
      <c r="BK484" s="564" t="str">
        <f t="shared" ca="1" si="93"/>
        <v/>
      </c>
      <c r="BL484" s="565" t="str">
        <f t="shared" ca="1" si="94"/>
        <v/>
      </c>
      <c r="DF484" s="226"/>
      <c r="DG484" s="226"/>
    </row>
    <row r="485" spans="1:111" s="465" customFormat="1" ht="15" customHeight="1">
      <c r="A485" s="194"/>
      <c r="B485" s="236"/>
      <c r="C485" s="236"/>
      <c r="F485" s="445" t="s">
        <v>265</v>
      </c>
      <c r="G485" s="446"/>
      <c r="H485" s="446"/>
      <c r="I485" s="446"/>
      <c r="J485" s="446"/>
      <c r="K485" s="446"/>
      <c r="L485" s="446"/>
      <c r="M485" s="447"/>
      <c r="N485" s="241" t="s">
        <v>407</v>
      </c>
      <c r="O485" s="197"/>
      <c r="P485" s="197"/>
      <c r="Q485" s="197"/>
      <c r="R485" s="197" t="s">
        <v>598</v>
      </c>
      <c r="S485" s="197"/>
      <c r="T485" s="197"/>
      <c r="U485" s="197"/>
      <c r="V485" s="197"/>
      <c r="W485" s="197"/>
      <c r="X485" s="197"/>
      <c r="Y485" s="197"/>
      <c r="Z485" s="197"/>
      <c r="AA485" s="197"/>
      <c r="AB485" s="197"/>
      <c r="AC485" s="197"/>
      <c r="AD485" s="197"/>
      <c r="AE485" s="197"/>
      <c r="AF485" s="197"/>
      <c r="AG485" s="197"/>
      <c r="AH485" s="197"/>
      <c r="AI485" s="197"/>
      <c r="AJ485" s="197"/>
      <c r="AK485" s="197"/>
      <c r="AL485" s="197"/>
      <c r="AM485" s="197"/>
      <c r="AN485" s="197"/>
      <c r="AO485" s="197"/>
      <c r="AP485" s="197"/>
      <c r="AQ485" s="197"/>
      <c r="AR485" s="197"/>
      <c r="AS485" s="197"/>
      <c r="AT485" s="197"/>
      <c r="AU485" s="197"/>
      <c r="AV485" s="198"/>
      <c r="AW485" s="236"/>
      <c r="AX485" s="236"/>
      <c r="AY485" s="195"/>
      <c r="BA485" s="192">
        <f t="shared" si="99"/>
        <v>26</v>
      </c>
      <c r="BB485" s="192">
        <f t="shared" si="100"/>
        <v>3</v>
      </c>
      <c r="BC485" s="192">
        <f t="shared" si="101"/>
        <v>1</v>
      </c>
      <c r="BD485" s="192" t="str">
        <f t="shared" si="101"/>
        <v>①</v>
      </c>
      <c r="BG485" s="563" t="str">
        <f t="shared" ca="1" si="89"/>
        <v/>
      </c>
      <c r="BH485" s="564" t="str">
        <f t="shared" ca="1" si="90"/>
        <v/>
      </c>
      <c r="BI485" s="564" t="str">
        <f t="shared" ca="1" si="91"/>
        <v/>
      </c>
      <c r="BJ485" s="564" t="str">
        <f t="shared" ca="1" si="92"/>
        <v/>
      </c>
      <c r="BK485" s="564" t="str">
        <f t="shared" ca="1" si="93"/>
        <v/>
      </c>
      <c r="BL485" s="565" t="str">
        <f t="shared" ca="1" si="94"/>
        <v/>
      </c>
    </row>
    <row r="486" spans="1:111" s="465" customFormat="1" ht="15" customHeight="1">
      <c r="A486" s="194"/>
      <c r="B486" s="236"/>
      <c r="C486" s="236"/>
      <c r="F486" s="448" t="s">
        <v>84</v>
      </c>
      <c r="G486" s="449"/>
      <c r="H486" s="449"/>
      <c r="I486" s="449"/>
      <c r="J486" s="449"/>
      <c r="K486" s="449"/>
      <c r="L486" s="449"/>
      <c r="M486" s="450"/>
      <c r="N486" s="613" t="s">
        <v>599</v>
      </c>
      <c r="O486" s="614"/>
      <c r="P486" s="614"/>
      <c r="Q486" s="614"/>
      <c r="R486" s="614"/>
      <c r="S486" s="614"/>
      <c r="T486" s="614"/>
      <c r="U486" s="614"/>
      <c r="V486" s="614"/>
      <c r="W486" s="614"/>
      <c r="X486" s="614"/>
      <c r="Y486" s="614"/>
      <c r="Z486" s="614"/>
      <c r="AA486" s="614"/>
      <c r="AB486" s="614"/>
      <c r="AC486" s="614"/>
      <c r="AD486" s="614"/>
      <c r="AE486" s="614"/>
      <c r="AF486" s="614"/>
      <c r="AG486" s="614"/>
      <c r="AH486" s="614"/>
      <c r="AI486" s="614"/>
      <c r="AJ486" s="614"/>
      <c r="AK486" s="614"/>
      <c r="AL486" s="614"/>
      <c r="AM486" s="614"/>
      <c r="AN486" s="614"/>
      <c r="AO486" s="614"/>
      <c r="AP486" s="614"/>
      <c r="AQ486" s="614"/>
      <c r="AR486" s="614"/>
      <c r="AS486" s="614"/>
      <c r="AT486" s="614"/>
      <c r="AU486" s="614"/>
      <c r="AV486" s="208"/>
      <c r="AW486" s="236"/>
      <c r="AX486" s="236"/>
      <c r="AY486" s="195"/>
      <c r="BA486" s="192">
        <f t="shared" si="99"/>
        <v>26</v>
      </c>
      <c r="BB486" s="192">
        <f t="shared" si="100"/>
        <v>3</v>
      </c>
      <c r="BC486" s="192">
        <f t="shared" si="101"/>
        <v>1</v>
      </c>
      <c r="BD486" s="192" t="str">
        <f t="shared" si="101"/>
        <v>①</v>
      </c>
      <c r="BG486" s="563" t="str">
        <f t="shared" ca="1" si="89"/>
        <v/>
      </c>
      <c r="BH486" s="564" t="str">
        <f t="shared" ca="1" si="90"/>
        <v/>
      </c>
      <c r="BI486" s="564" t="str">
        <f t="shared" ca="1" si="91"/>
        <v/>
      </c>
      <c r="BJ486" s="564" t="str">
        <f t="shared" ca="1" si="92"/>
        <v/>
      </c>
      <c r="BK486" s="564" t="str">
        <f t="shared" ca="1" si="93"/>
        <v/>
      </c>
      <c r="BL486" s="565" t="str">
        <f t="shared" ca="1" si="94"/>
        <v/>
      </c>
    </row>
    <row r="487" spans="1:111" s="465" customFormat="1" ht="15" customHeight="1">
      <c r="A487" s="470"/>
      <c r="B487" s="473"/>
      <c r="C487" s="473"/>
      <c r="F487" s="448" t="s">
        <v>233</v>
      </c>
      <c r="G487" s="449"/>
      <c r="H487" s="449"/>
      <c r="I487" s="449"/>
      <c r="J487" s="449"/>
      <c r="K487" s="449"/>
      <c r="L487" s="449"/>
      <c r="M487" s="450"/>
      <c r="N487" s="613" t="s">
        <v>600</v>
      </c>
      <c r="O487" s="614"/>
      <c r="P487" s="614"/>
      <c r="Q487" s="614"/>
      <c r="R487" s="614"/>
      <c r="S487" s="614"/>
      <c r="T487" s="614"/>
      <c r="U487" s="614"/>
      <c r="V487" s="614"/>
      <c r="W487" s="614"/>
      <c r="X487" s="614"/>
      <c r="Y487" s="614"/>
      <c r="Z487" s="614"/>
      <c r="AA487" s="614"/>
      <c r="AB487" s="614"/>
      <c r="AC487" s="614"/>
      <c r="AD487" s="614"/>
      <c r="AE487" s="614"/>
      <c r="AF487" s="614"/>
      <c r="AG487" s="614"/>
      <c r="AH487" s="614"/>
      <c r="AI487" s="614"/>
      <c r="AJ487" s="614"/>
      <c r="AK487" s="614"/>
      <c r="AL487" s="614"/>
      <c r="AM487" s="614"/>
      <c r="AN487" s="614"/>
      <c r="AO487" s="614"/>
      <c r="AP487" s="614"/>
      <c r="AQ487" s="614"/>
      <c r="AR487" s="614"/>
      <c r="AS487" s="614"/>
      <c r="AT487" s="614"/>
      <c r="AU487" s="614"/>
      <c r="AV487" s="208"/>
      <c r="AY487" s="466"/>
      <c r="BA487" s="192">
        <f t="shared" si="99"/>
        <v>26</v>
      </c>
      <c r="BB487" s="192">
        <f t="shared" si="100"/>
        <v>3</v>
      </c>
      <c r="BC487" s="192">
        <f t="shared" si="101"/>
        <v>1</v>
      </c>
      <c r="BD487" s="192" t="str">
        <f t="shared" si="101"/>
        <v>①</v>
      </c>
      <c r="BG487" s="563" t="str">
        <f t="shared" ca="1" si="89"/>
        <v/>
      </c>
      <c r="BH487" s="564" t="str">
        <f t="shared" ca="1" si="90"/>
        <v/>
      </c>
      <c r="BI487" s="564" t="str">
        <f t="shared" ca="1" si="91"/>
        <v/>
      </c>
      <c r="BJ487" s="564" t="str">
        <f t="shared" ca="1" si="92"/>
        <v/>
      </c>
      <c r="BK487" s="564" t="str">
        <f t="shared" ca="1" si="93"/>
        <v/>
      </c>
      <c r="BL487" s="565" t="str">
        <f t="shared" ca="1" si="94"/>
        <v/>
      </c>
    </row>
    <row r="488" spans="1:111" s="465" customFormat="1" ht="15" customHeight="1">
      <c r="A488" s="470"/>
      <c r="B488" s="473"/>
      <c r="C488" s="473"/>
      <c r="F488" s="454"/>
      <c r="G488" s="455"/>
      <c r="H488" s="455"/>
      <c r="I488" s="455"/>
      <c r="J488" s="455"/>
      <c r="K488" s="455"/>
      <c r="L488" s="455"/>
      <c r="M488" s="456"/>
      <c r="N488" s="612" t="s">
        <v>601</v>
      </c>
      <c r="O488" s="615"/>
      <c r="P488" s="615"/>
      <c r="Q488" s="615"/>
      <c r="R488" s="615"/>
      <c r="S488" s="615"/>
      <c r="T488" s="615"/>
      <c r="U488" s="615"/>
      <c r="V488" s="615"/>
      <c r="W488" s="615"/>
      <c r="X488" s="615"/>
      <c r="Y488" s="615"/>
      <c r="Z488" s="615"/>
      <c r="AA488" s="615"/>
      <c r="AB488" s="615"/>
      <c r="AC488" s="615"/>
      <c r="AD488" s="615"/>
      <c r="AE488" s="615"/>
      <c r="AF488" s="615"/>
      <c r="AG488" s="615"/>
      <c r="AH488" s="615"/>
      <c r="AI488" s="615"/>
      <c r="AJ488" s="615"/>
      <c r="AK488" s="615"/>
      <c r="AL488" s="615"/>
      <c r="AM488" s="615"/>
      <c r="AN488" s="615"/>
      <c r="AO488" s="615"/>
      <c r="AP488" s="615"/>
      <c r="AQ488" s="615"/>
      <c r="AR488" s="615"/>
      <c r="AS488" s="615"/>
      <c r="AT488" s="615"/>
      <c r="AU488" s="615"/>
      <c r="AV488" s="468"/>
      <c r="AY488" s="466"/>
      <c r="BA488" s="192">
        <f t="shared" si="99"/>
        <v>26</v>
      </c>
      <c r="BB488" s="192">
        <f t="shared" si="100"/>
        <v>3</v>
      </c>
      <c r="BC488" s="192">
        <f t="shared" si="101"/>
        <v>1</v>
      </c>
      <c r="BD488" s="192" t="str">
        <f t="shared" si="101"/>
        <v>①</v>
      </c>
      <c r="BG488" s="563" t="str">
        <f t="shared" ca="1" si="89"/>
        <v/>
      </c>
      <c r="BH488" s="564" t="str">
        <f t="shared" ca="1" si="90"/>
        <v/>
      </c>
      <c r="BI488" s="564" t="str">
        <f t="shared" ca="1" si="91"/>
        <v/>
      </c>
      <c r="BJ488" s="564" t="str">
        <f t="shared" ca="1" si="92"/>
        <v/>
      </c>
      <c r="BK488" s="564" t="str">
        <f t="shared" ca="1" si="93"/>
        <v/>
      </c>
      <c r="BL488" s="565" t="str">
        <f t="shared" ca="1" si="94"/>
        <v/>
      </c>
      <c r="CL488" s="226"/>
      <c r="CM488" s="226"/>
      <c r="CN488" s="226"/>
      <c r="CO488" s="226"/>
      <c r="CP488" s="226"/>
      <c r="CQ488" s="226"/>
      <c r="CR488" s="226"/>
    </row>
    <row r="489" spans="1:111" s="465" customFormat="1" ht="15" customHeight="1">
      <c r="A489" s="470"/>
      <c r="B489" s="473"/>
      <c r="C489" s="473"/>
      <c r="F489" s="454"/>
      <c r="G489" s="455"/>
      <c r="H489" s="455"/>
      <c r="I489" s="455"/>
      <c r="J489" s="455"/>
      <c r="K489" s="455"/>
      <c r="L489" s="455"/>
      <c r="M489" s="456"/>
      <c r="N489" s="612"/>
      <c r="O489" s="615" t="s">
        <v>473</v>
      </c>
      <c r="P489" s="614"/>
      <c r="Q489" s="615" t="s">
        <v>603</v>
      </c>
      <c r="R489" s="615"/>
      <c r="S489" s="615"/>
      <c r="T489" s="615"/>
      <c r="U489" s="615"/>
      <c r="V489" s="615"/>
      <c r="W489" s="615"/>
      <c r="X489" s="615"/>
      <c r="Y489" s="615"/>
      <c r="Z489" s="615"/>
      <c r="AA489" s="615"/>
      <c r="AB489" s="615"/>
      <c r="AC489" s="615"/>
      <c r="AD489" s="615"/>
      <c r="AE489" s="615"/>
      <c r="AF489" s="615"/>
      <c r="AG489" s="615"/>
      <c r="AH489" s="615"/>
      <c r="AI489" s="615"/>
      <c r="AJ489" s="615"/>
      <c r="AK489" s="615"/>
      <c r="AL489" s="615"/>
      <c r="AM489" s="615"/>
      <c r="AN489" s="615"/>
      <c r="AO489" s="615"/>
      <c r="AP489" s="615"/>
      <c r="AQ489" s="615"/>
      <c r="AR489" s="615"/>
      <c r="AS489" s="615"/>
      <c r="AT489" s="615"/>
      <c r="AU489" s="615"/>
      <c r="AV489" s="468"/>
      <c r="AY489" s="466"/>
      <c r="BA489" s="192">
        <f t="shared" si="99"/>
        <v>26</v>
      </c>
      <c r="BB489" s="192">
        <f t="shared" si="100"/>
        <v>3</v>
      </c>
      <c r="BC489" s="192">
        <f t="shared" si="101"/>
        <v>1</v>
      </c>
      <c r="BD489" s="192" t="str">
        <f t="shared" si="101"/>
        <v>①</v>
      </c>
      <c r="BG489" s="563" t="str">
        <f t="shared" ca="1" si="89"/>
        <v/>
      </c>
      <c r="BH489" s="564" t="str">
        <f t="shared" ca="1" si="90"/>
        <v/>
      </c>
      <c r="BI489" s="564" t="str">
        <f t="shared" ca="1" si="91"/>
        <v/>
      </c>
      <c r="BJ489" s="564" t="str">
        <f t="shared" ca="1" si="92"/>
        <v/>
      </c>
      <c r="BK489" s="564" t="str">
        <f t="shared" ca="1" si="93"/>
        <v/>
      </c>
      <c r="BL489" s="565" t="str">
        <f t="shared" ca="1" si="94"/>
        <v/>
      </c>
    </row>
    <row r="490" spans="1:111" s="465" customFormat="1" ht="15" customHeight="1">
      <c r="A490" s="470"/>
      <c r="B490" s="473"/>
      <c r="C490" s="473"/>
      <c r="F490" s="454"/>
      <c r="G490" s="455"/>
      <c r="H490" s="455"/>
      <c r="I490" s="455"/>
      <c r="J490" s="455"/>
      <c r="K490" s="455"/>
      <c r="L490" s="455"/>
      <c r="M490" s="456"/>
      <c r="N490" s="612" t="s">
        <v>604</v>
      </c>
      <c r="O490" s="615"/>
      <c r="P490" s="615"/>
      <c r="Q490" s="615"/>
      <c r="R490" s="615"/>
      <c r="S490" s="615"/>
      <c r="T490" s="615"/>
      <c r="U490" s="615"/>
      <c r="V490" s="615"/>
      <c r="W490" s="615"/>
      <c r="X490" s="615"/>
      <c r="Y490" s="615"/>
      <c r="Z490" s="615"/>
      <c r="AA490" s="615"/>
      <c r="AB490" s="615"/>
      <c r="AC490" s="615"/>
      <c r="AD490" s="615"/>
      <c r="AE490" s="615"/>
      <c r="AF490" s="615"/>
      <c r="AG490" s="615"/>
      <c r="AH490" s="615"/>
      <c r="AI490" s="615"/>
      <c r="AJ490" s="615"/>
      <c r="AK490" s="615"/>
      <c r="AL490" s="615"/>
      <c r="AM490" s="615"/>
      <c r="AN490" s="615"/>
      <c r="AO490" s="615"/>
      <c r="AP490" s="615"/>
      <c r="AQ490" s="615"/>
      <c r="AR490" s="615"/>
      <c r="AS490" s="615"/>
      <c r="AT490" s="615"/>
      <c r="AU490" s="615"/>
      <c r="AV490" s="468"/>
      <c r="AY490" s="466"/>
      <c r="BA490" s="192">
        <f t="shared" si="99"/>
        <v>26</v>
      </c>
      <c r="BB490" s="192">
        <f t="shared" si="100"/>
        <v>3</v>
      </c>
      <c r="BC490" s="192">
        <f t="shared" si="101"/>
        <v>1</v>
      </c>
      <c r="BD490" s="192" t="str">
        <f t="shared" si="101"/>
        <v>①</v>
      </c>
      <c r="BG490" s="563" t="str">
        <f t="shared" ca="1" si="89"/>
        <v/>
      </c>
      <c r="BH490" s="564" t="str">
        <f t="shared" ca="1" si="90"/>
        <v/>
      </c>
      <c r="BI490" s="564" t="str">
        <f t="shared" ca="1" si="91"/>
        <v/>
      </c>
      <c r="BJ490" s="564" t="str">
        <f t="shared" ca="1" si="92"/>
        <v/>
      </c>
      <c r="BK490" s="564" t="str">
        <f t="shared" ca="1" si="93"/>
        <v/>
      </c>
      <c r="BL490" s="565" t="str">
        <f t="shared" ca="1" si="94"/>
        <v/>
      </c>
    </row>
    <row r="491" spans="1:111" s="465" customFormat="1" ht="15" customHeight="1">
      <c r="A491" s="470"/>
      <c r="B491" s="473"/>
      <c r="C491" s="473"/>
      <c r="F491" s="454"/>
      <c r="G491" s="455"/>
      <c r="H491" s="455"/>
      <c r="I491" s="455"/>
      <c r="J491" s="455"/>
      <c r="K491" s="455"/>
      <c r="L491" s="455"/>
      <c r="M491" s="456"/>
      <c r="N491" s="612"/>
      <c r="O491" s="615" t="s">
        <v>473</v>
      </c>
      <c r="P491" s="614"/>
      <c r="Q491" s="615" t="s">
        <v>605</v>
      </c>
      <c r="R491" s="615"/>
      <c r="S491" s="615"/>
      <c r="T491" s="615"/>
      <c r="U491" s="615"/>
      <c r="V491" s="615"/>
      <c r="W491" s="615"/>
      <c r="X491" s="615"/>
      <c r="Y491" s="615"/>
      <c r="Z491" s="615"/>
      <c r="AA491" s="615"/>
      <c r="AB491" s="615"/>
      <c r="AC491" s="615"/>
      <c r="AD491" s="615"/>
      <c r="AE491" s="615"/>
      <c r="AF491" s="615"/>
      <c r="AG491" s="615"/>
      <c r="AH491" s="615"/>
      <c r="AI491" s="615"/>
      <c r="AJ491" s="615"/>
      <c r="AK491" s="615"/>
      <c r="AL491" s="615"/>
      <c r="AM491" s="615"/>
      <c r="AN491" s="615"/>
      <c r="AO491" s="615"/>
      <c r="AP491" s="615"/>
      <c r="AQ491" s="615"/>
      <c r="AR491" s="615"/>
      <c r="AS491" s="615"/>
      <c r="AT491" s="615"/>
      <c r="AU491" s="615"/>
      <c r="AV491" s="468"/>
      <c r="AY491" s="466"/>
      <c r="BA491" s="192">
        <f t="shared" si="99"/>
        <v>26</v>
      </c>
      <c r="BB491" s="192">
        <f t="shared" si="100"/>
        <v>3</v>
      </c>
      <c r="BC491" s="192">
        <f t="shared" si="101"/>
        <v>1</v>
      </c>
      <c r="BD491" s="192" t="str">
        <f t="shared" si="101"/>
        <v>①</v>
      </c>
      <c r="BG491" s="563" t="str">
        <f t="shared" ca="1" si="89"/>
        <v/>
      </c>
      <c r="BH491" s="564" t="str">
        <f t="shared" ca="1" si="90"/>
        <v/>
      </c>
      <c r="BI491" s="564" t="str">
        <f t="shared" ca="1" si="91"/>
        <v/>
      </c>
      <c r="BJ491" s="564" t="str">
        <f t="shared" ca="1" si="92"/>
        <v/>
      </c>
      <c r="BK491" s="564" t="str">
        <f t="shared" ca="1" si="93"/>
        <v/>
      </c>
      <c r="BL491" s="565" t="str">
        <f t="shared" ca="1" si="94"/>
        <v/>
      </c>
      <c r="CC491" s="226"/>
      <c r="CD491" s="226"/>
      <c r="CE491" s="226"/>
      <c r="CF491" s="226"/>
      <c r="CG491" s="226"/>
      <c r="CH491" s="226"/>
      <c r="CI491" s="226"/>
      <c r="CJ491" s="226"/>
      <c r="CK491" s="226"/>
      <c r="CS491" s="226"/>
      <c r="CT491" s="226"/>
      <c r="CU491" s="226"/>
    </row>
    <row r="492" spans="1:111" s="465" customFormat="1" ht="15" customHeight="1">
      <c r="A492" s="470"/>
      <c r="B492" s="473"/>
      <c r="C492" s="473"/>
      <c r="F492" s="454"/>
      <c r="G492" s="455"/>
      <c r="H492" s="455"/>
      <c r="I492" s="455"/>
      <c r="J492" s="455"/>
      <c r="K492" s="455"/>
      <c r="L492" s="455"/>
      <c r="M492" s="456"/>
      <c r="N492" s="612" t="s">
        <v>606</v>
      </c>
      <c r="O492" s="615"/>
      <c r="P492" s="615"/>
      <c r="Q492" s="615"/>
      <c r="R492" s="615"/>
      <c r="S492" s="615"/>
      <c r="T492" s="615"/>
      <c r="U492" s="615"/>
      <c r="V492" s="615"/>
      <c r="W492" s="615"/>
      <c r="X492" s="615"/>
      <c r="Y492" s="615"/>
      <c r="Z492" s="615"/>
      <c r="AA492" s="615"/>
      <c r="AB492" s="615"/>
      <c r="AC492" s="615"/>
      <c r="AD492" s="615"/>
      <c r="AE492" s="615"/>
      <c r="AF492" s="615"/>
      <c r="AG492" s="615"/>
      <c r="AH492" s="615"/>
      <c r="AI492" s="615"/>
      <c r="AJ492" s="615"/>
      <c r="AK492" s="615"/>
      <c r="AL492" s="615"/>
      <c r="AM492" s="615"/>
      <c r="AN492" s="615"/>
      <c r="AO492" s="615"/>
      <c r="AP492" s="615"/>
      <c r="AQ492" s="615"/>
      <c r="AR492" s="615"/>
      <c r="AS492" s="615"/>
      <c r="AT492" s="615"/>
      <c r="AU492" s="615"/>
      <c r="AV492" s="468"/>
      <c r="AY492" s="466"/>
      <c r="BA492" s="192">
        <f t="shared" si="99"/>
        <v>26</v>
      </c>
      <c r="BB492" s="192">
        <f t="shared" si="100"/>
        <v>3</v>
      </c>
      <c r="BC492" s="192">
        <f t="shared" si="101"/>
        <v>1</v>
      </c>
      <c r="BD492" s="192" t="str">
        <f t="shared" si="101"/>
        <v>①</v>
      </c>
      <c r="BG492" s="563" t="str">
        <f t="shared" ca="1" si="89"/>
        <v/>
      </c>
      <c r="BH492" s="564" t="str">
        <f t="shared" ca="1" si="90"/>
        <v/>
      </c>
      <c r="BI492" s="564" t="str">
        <f t="shared" ca="1" si="91"/>
        <v/>
      </c>
      <c r="BJ492" s="564" t="str">
        <f t="shared" ca="1" si="92"/>
        <v/>
      </c>
      <c r="BK492" s="564" t="str">
        <f t="shared" ca="1" si="93"/>
        <v/>
      </c>
      <c r="BL492" s="565" t="str">
        <f t="shared" ca="1" si="94"/>
        <v/>
      </c>
      <c r="CB492" s="226"/>
      <c r="DD492" s="226"/>
      <c r="DE492" s="226"/>
    </row>
    <row r="493" spans="1:111" s="465" customFormat="1" ht="15" customHeight="1">
      <c r="A493" s="470"/>
      <c r="B493" s="473"/>
      <c r="C493" s="473"/>
      <c r="F493" s="454"/>
      <c r="G493" s="455"/>
      <c r="H493" s="455"/>
      <c r="I493" s="455"/>
      <c r="J493" s="455"/>
      <c r="K493" s="455"/>
      <c r="L493" s="455"/>
      <c r="M493" s="456"/>
      <c r="N493" s="612"/>
      <c r="O493" s="615" t="s">
        <v>473</v>
      </c>
      <c r="P493" s="614"/>
      <c r="Q493" s="615" t="s">
        <v>607</v>
      </c>
      <c r="R493" s="615"/>
      <c r="S493" s="615"/>
      <c r="T493" s="615"/>
      <c r="U493" s="615"/>
      <c r="V493" s="615"/>
      <c r="W493" s="615"/>
      <c r="X493" s="615"/>
      <c r="Y493" s="615"/>
      <c r="Z493" s="615"/>
      <c r="AA493" s="615"/>
      <c r="AB493" s="615"/>
      <c r="AC493" s="615"/>
      <c r="AD493" s="615"/>
      <c r="AE493" s="615"/>
      <c r="AF493" s="615"/>
      <c r="AG493" s="615"/>
      <c r="AH493" s="615"/>
      <c r="AI493" s="615"/>
      <c r="AJ493" s="615"/>
      <c r="AK493" s="615"/>
      <c r="AL493" s="615"/>
      <c r="AM493" s="615"/>
      <c r="AN493" s="615"/>
      <c r="AO493" s="615"/>
      <c r="AP493" s="615"/>
      <c r="AQ493" s="615"/>
      <c r="AR493" s="615"/>
      <c r="AS493" s="615"/>
      <c r="AT493" s="615"/>
      <c r="AU493" s="615"/>
      <c r="AV493" s="468"/>
      <c r="AY493" s="466"/>
      <c r="BA493" s="192">
        <f t="shared" si="99"/>
        <v>26</v>
      </c>
      <c r="BB493" s="192">
        <f t="shared" si="100"/>
        <v>3</v>
      </c>
      <c r="BC493" s="192">
        <f t="shared" si="101"/>
        <v>1</v>
      </c>
      <c r="BD493" s="192" t="str">
        <f t="shared" si="101"/>
        <v>①</v>
      </c>
      <c r="BG493" s="563" t="str">
        <f t="shared" ca="1" si="89"/>
        <v/>
      </c>
      <c r="BH493" s="564" t="str">
        <f t="shared" ca="1" si="90"/>
        <v/>
      </c>
      <c r="BI493" s="564" t="str">
        <f t="shared" ca="1" si="91"/>
        <v/>
      </c>
      <c r="BJ493" s="564" t="str">
        <f t="shared" ca="1" si="92"/>
        <v/>
      </c>
      <c r="BK493" s="564" t="str">
        <f t="shared" ca="1" si="93"/>
        <v/>
      </c>
      <c r="BL493" s="565" t="str">
        <f t="shared" ca="1" si="94"/>
        <v/>
      </c>
      <c r="DC493" s="226"/>
    </row>
    <row r="494" spans="1:111" s="465" customFormat="1" ht="15" customHeight="1">
      <c r="A494" s="470"/>
      <c r="B494" s="473"/>
      <c r="C494" s="473"/>
      <c r="F494" s="454"/>
      <c r="G494" s="455"/>
      <c r="H494" s="455"/>
      <c r="I494" s="455"/>
      <c r="J494" s="455"/>
      <c r="K494" s="455"/>
      <c r="L494" s="455"/>
      <c r="M494" s="456"/>
      <c r="N494" s="612" t="s">
        <v>608</v>
      </c>
      <c r="O494" s="615"/>
      <c r="P494" s="615"/>
      <c r="Q494" s="615"/>
      <c r="R494" s="615"/>
      <c r="S494" s="615"/>
      <c r="T494" s="615"/>
      <c r="U494" s="615"/>
      <c r="V494" s="615"/>
      <c r="W494" s="615"/>
      <c r="X494" s="615"/>
      <c r="Y494" s="615"/>
      <c r="Z494" s="615"/>
      <c r="AA494" s="615"/>
      <c r="AB494" s="615"/>
      <c r="AC494" s="615"/>
      <c r="AD494" s="615"/>
      <c r="AE494" s="615"/>
      <c r="AF494" s="615"/>
      <c r="AG494" s="615"/>
      <c r="AH494" s="615"/>
      <c r="AI494" s="615"/>
      <c r="AJ494" s="615"/>
      <c r="AK494" s="615"/>
      <c r="AL494" s="615"/>
      <c r="AM494" s="615"/>
      <c r="AN494" s="615"/>
      <c r="AO494" s="615"/>
      <c r="AP494" s="615"/>
      <c r="AQ494" s="615"/>
      <c r="AR494" s="615"/>
      <c r="AS494" s="615"/>
      <c r="AT494" s="615"/>
      <c r="AU494" s="615"/>
      <c r="AV494" s="468"/>
      <c r="AY494" s="466"/>
      <c r="BA494" s="192">
        <f t="shared" si="99"/>
        <v>26</v>
      </c>
      <c r="BB494" s="192">
        <f t="shared" si="100"/>
        <v>3</v>
      </c>
      <c r="BC494" s="192">
        <f t="shared" si="101"/>
        <v>1</v>
      </c>
      <c r="BD494" s="192" t="str">
        <f t="shared" si="101"/>
        <v>①</v>
      </c>
      <c r="BG494" s="563" t="str">
        <f t="shared" ca="1" si="89"/>
        <v/>
      </c>
      <c r="BH494" s="564" t="str">
        <f t="shared" ca="1" si="90"/>
        <v/>
      </c>
      <c r="BI494" s="564" t="str">
        <f t="shared" ca="1" si="91"/>
        <v/>
      </c>
      <c r="BJ494" s="564" t="str">
        <f t="shared" ca="1" si="92"/>
        <v/>
      </c>
      <c r="BK494" s="564" t="str">
        <f t="shared" ca="1" si="93"/>
        <v/>
      </c>
      <c r="BL494" s="565" t="str">
        <f t="shared" ca="1" si="94"/>
        <v/>
      </c>
      <c r="CV494" s="226"/>
      <c r="CW494" s="226"/>
      <c r="CX494" s="226"/>
      <c r="CY494" s="226"/>
      <c r="CZ494" s="226"/>
      <c r="DA494" s="226"/>
      <c r="DB494" s="226"/>
    </row>
    <row r="495" spans="1:111" s="465" customFormat="1" ht="15" customHeight="1">
      <c r="A495" s="470"/>
      <c r="B495" s="473"/>
      <c r="C495" s="473"/>
      <c r="F495" s="454"/>
      <c r="G495" s="455"/>
      <c r="H495" s="455"/>
      <c r="I495" s="455"/>
      <c r="J495" s="455"/>
      <c r="K495" s="455"/>
      <c r="L495" s="455"/>
      <c r="M495" s="456"/>
      <c r="N495" s="612"/>
      <c r="O495" s="615" t="s">
        <v>473</v>
      </c>
      <c r="P495" s="614"/>
      <c r="Q495" s="615" t="s">
        <v>609</v>
      </c>
      <c r="R495" s="615"/>
      <c r="S495" s="615"/>
      <c r="T495" s="615"/>
      <c r="U495" s="615"/>
      <c r="V495" s="615"/>
      <c r="W495" s="615"/>
      <c r="X495" s="615"/>
      <c r="Y495" s="615"/>
      <c r="Z495" s="615"/>
      <c r="AA495" s="615"/>
      <c r="AB495" s="615"/>
      <c r="AC495" s="615"/>
      <c r="AD495" s="615"/>
      <c r="AE495" s="615"/>
      <c r="AF495" s="615"/>
      <c r="AG495" s="615"/>
      <c r="AH495" s="615"/>
      <c r="AI495" s="615"/>
      <c r="AJ495" s="615"/>
      <c r="AK495" s="615"/>
      <c r="AL495" s="615"/>
      <c r="AM495" s="615"/>
      <c r="AN495" s="615"/>
      <c r="AO495" s="615"/>
      <c r="AP495" s="615"/>
      <c r="AQ495" s="615"/>
      <c r="AR495" s="615"/>
      <c r="AS495" s="615"/>
      <c r="AT495" s="615"/>
      <c r="AU495" s="615"/>
      <c r="AV495" s="468"/>
      <c r="AY495" s="466"/>
      <c r="BA495" s="192">
        <f t="shared" si="99"/>
        <v>26</v>
      </c>
      <c r="BB495" s="192">
        <f t="shared" si="100"/>
        <v>3</v>
      </c>
      <c r="BC495" s="192">
        <f t="shared" si="101"/>
        <v>1</v>
      </c>
      <c r="BD495" s="192" t="str">
        <f t="shared" si="101"/>
        <v>①</v>
      </c>
      <c r="BG495" s="563" t="str">
        <f t="shared" ca="1" si="89"/>
        <v/>
      </c>
      <c r="BH495" s="564" t="str">
        <f t="shared" ca="1" si="90"/>
        <v/>
      </c>
      <c r="BI495" s="564" t="str">
        <f t="shared" ca="1" si="91"/>
        <v/>
      </c>
      <c r="BJ495" s="564" t="str">
        <f t="shared" ca="1" si="92"/>
        <v/>
      </c>
      <c r="BK495" s="564" t="str">
        <f t="shared" ca="1" si="93"/>
        <v/>
      </c>
      <c r="BL495" s="565" t="str">
        <f t="shared" ca="1" si="94"/>
        <v/>
      </c>
      <c r="BR495" s="226"/>
      <c r="BS495" s="226"/>
      <c r="BT495" s="226"/>
      <c r="BU495" s="226"/>
      <c r="BV495" s="226"/>
      <c r="BW495" s="226"/>
      <c r="BX495" s="226"/>
      <c r="BY495" s="226"/>
      <c r="BZ495" s="226"/>
      <c r="CA495" s="226"/>
    </row>
    <row r="496" spans="1:111" s="465" customFormat="1" ht="15" customHeight="1">
      <c r="A496" s="470"/>
      <c r="B496" s="473"/>
      <c r="C496" s="473"/>
      <c r="F496" s="454"/>
      <c r="G496" s="455"/>
      <c r="H496" s="455"/>
      <c r="I496" s="455"/>
      <c r="J496" s="455"/>
      <c r="K496" s="455"/>
      <c r="L496" s="455"/>
      <c r="M496" s="456"/>
      <c r="N496" s="612" t="s">
        <v>610</v>
      </c>
      <c r="O496" s="615"/>
      <c r="P496" s="615"/>
      <c r="Q496" s="615"/>
      <c r="R496" s="615"/>
      <c r="S496" s="615"/>
      <c r="T496" s="615"/>
      <c r="U496" s="615"/>
      <c r="V496" s="615"/>
      <c r="W496" s="615"/>
      <c r="X496" s="615"/>
      <c r="Y496" s="615"/>
      <c r="Z496" s="615"/>
      <c r="AA496" s="615"/>
      <c r="AB496" s="615"/>
      <c r="AC496" s="615"/>
      <c r="AD496" s="615"/>
      <c r="AE496" s="615"/>
      <c r="AF496" s="615"/>
      <c r="AG496" s="615"/>
      <c r="AH496" s="615"/>
      <c r="AI496" s="615"/>
      <c r="AJ496" s="615"/>
      <c r="AK496" s="615"/>
      <c r="AL496" s="615"/>
      <c r="AM496" s="615"/>
      <c r="AN496" s="615"/>
      <c r="AO496" s="615"/>
      <c r="AP496" s="615"/>
      <c r="AQ496" s="615"/>
      <c r="AR496" s="615"/>
      <c r="AS496" s="615"/>
      <c r="AT496" s="615"/>
      <c r="AU496" s="615"/>
      <c r="AV496" s="468"/>
      <c r="AY496" s="466"/>
      <c r="BA496" s="192">
        <f t="shared" si="99"/>
        <v>26</v>
      </c>
      <c r="BB496" s="192">
        <f t="shared" si="100"/>
        <v>3</v>
      </c>
      <c r="BC496" s="192">
        <f t="shared" si="101"/>
        <v>1</v>
      </c>
      <c r="BD496" s="192" t="str">
        <f t="shared" si="101"/>
        <v>①</v>
      </c>
      <c r="BG496" s="563" t="str">
        <f t="shared" ca="1" si="89"/>
        <v/>
      </c>
      <c r="BH496" s="564" t="str">
        <f t="shared" ca="1" si="90"/>
        <v/>
      </c>
      <c r="BI496" s="564" t="str">
        <f t="shared" ca="1" si="91"/>
        <v/>
      </c>
      <c r="BJ496" s="564" t="str">
        <f t="shared" ca="1" si="92"/>
        <v/>
      </c>
      <c r="BK496" s="564" t="str">
        <f t="shared" ca="1" si="93"/>
        <v/>
      </c>
      <c r="BL496" s="565" t="str">
        <f t="shared" ca="1" si="94"/>
        <v/>
      </c>
    </row>
    <row r="497" spans="1:111" s="465" customFormat="1" ht="15" customHeight="1">
      <c r="A497" s="470"/>
      <c r="B497" s="473"/>
      <c r="C497" s="473"/>
      <c r="F497" s="608"/>
      <c r="G497" s="609"/>
      <c r="H497" s="609"/>
      <c r="I497" s="609"/>
      <c r="J497" s="609"/>
      <c r="K497" s="609"/>
      <c r="L497" s="609"/>
      <c r="M497" s="610"/>
      <c r="N497" s="612"/>
      <c r="O497" s="615" t="s">
        <v>473</v>
      </c>
      <c r="P497" s="614"/>
      <c r="Q497" s="615" t="s">
        <v>611</v>
      </c>
      <c r="R497" s="615"/>
      <c r="S497" s="615"/>
      <c r="T497" s="615"/>
      <c r="U497" s="615"/>
      <c r="V497" s="615"/>
      <c r="W497" s="615"/>
      <c r="X497" s="615"/>
      <c r="Y497" s="615"/>
      <c r="Z497" s="615"/>
      <c r="AA497" s="615"/>
      <c r="AB497" s="615"/>
      <c r="AC497" s="615"/>
      <c r="AD497" s="615"/>
      <c r="AE497" s="615"/>
      <c r="AF497" s="615"/>
      <c r="AG497" s="615"/>
      <c r="AH497" s="615"/>
      <c r="AI497" s="615"/>
      <c r="AJ497" s="615"/>
      <c r="AK497" s="615"/>
      <c r="AL497" s="615"/>
      <c r="AM497" s="615"/>
      <c r="AN497" s="615"/>
      <c r="AO497" s="615"/>
      <c r="AP497" s="615"/>
      <c r="AQ497" s="615"/>
      <c r="AR497" s="615"/>
      <c r="AS497" s="615"/>
      <c r="AT497" s="615"/>
      <c r="AU497" s="615"/>
      <c r="AV497" s="468"/>
      <c r="AY497" s="466"/>
      <c r="BA497" s="192">
        <f t="shared" si="99"/>
        <v>26</v>
      </c>
      <c r="BB497" s="192">
        <f t="shared" si="100"/>
        <v>3</v>
      </c>
      <c r="BC497" s="192">
        <f t="shared" si="101"/>
        <v>1</v>
      </c>
      <c r="BD497" s="192" t="str">
        <f t="shared" si="101"/>
        <v>①</v>
      </c>
      <c r="BG497" s="563" t="str">
        <f t="shared" ca="1" si="89"/>
        <v/>
      </c>
      <c r="BH497" s="564" t="str">
        <f t="shared" ca="1" si="90"/>
        <v/>
      </c>
      <c r="BI497" s="564" t="str">
        <f t="shared" ca="1" si="91"/>
        <v/>
      </c>
      <c r="BJ497" s="564" t="str">
        <f t="shared" ca="1" si="92"/>
        <v/>
      </c>
      <c r="BK497" s="564" t="str">
        <f t="shared" ca="1" si="93"/>
        <v/>
      </c>
      <c r="BL497" s="565" t="str">
        <f t="shared" ca="1" si="94"/>
        <v/>
      </c>
    </row>
    <row r="498" spans="1:111" s="465" customFormat="1" ht="15" customHeight="1">
      <c r="A498" s="194"/>
      <c r="B498" s="236"/>
      <c r="C498" s="236"/>
      <c r="F498" s="460" t="s">
        <v>498</v>
      </c>
      <c r="G498" s="461"/>
      <c r="H498" s="461"/>
      <c r="I498" s="461"/>
      <c r="J498" s="461"/>
      <c r="K498" s="461"/>
      <c r="L498" s="461"/>
      <c r="M498" s="462"/>
      <c r="N498" s="209" t="s">
        <v>617</v>
      </c>
      <c r="O498" s="204"/>
      <c r="P498" s="204"/>
      <c r="Q498" s="204"/>
      <c r="R498" s="204"/>
      <c r="S498" s="204"/>
      <c r="T498" s="204"/>
      <c r="U498" s="204"/>
      <c r="V498" s="204"/>
      <c r="W498" s="204"/>
      <c r="X498" s="204"/>
      <c r="Y498" s="204"/>
      <c r="Z498" s="204"/>
      <c r="AA498" s="204"/>
      <c r="AB498" s="204"/>
      <c r="AC498" s="204"/>
      <c r="AD498" s="204"/>
      <c r="AE498" s="204"/>
      <c r="AF498" s="204"/>
      <c r="AG498" s="204"/>
      <c r="AH498" s="204"/>
      <c r="AI498" s="204"/>
      <c r="AJ498" s="204"/>
      <c r="AK498" s="204"/>
      <c r="AL498" s="204"/>
      <c r="AM498" s="204"/>
      <c r="AN498" s="204"/>
      <c r="AO498" s="204"/>
      <c r="AP498" s="204"/>
      <c r="AQ498" s="204"/>
      <c r="AR498" s="204"/>
      <c r="AS498" s="204"/>
      <c r="AT498" s="204"/>
      <c r="AU498" s="204"/>
      <c r="AV498" s="205"/>
      <c r="AW498" s="236"/>
      <c r="AX498" s="236"/>
      <c r="AY498" s="195"/>
      <c r="BA498" s="192">
        <f t="shared" si="99"/>
        <v>26</v>
      </c>
      <c r="BB498" s="192">
        <f t="shared" si="100"/>
        <v>3</v>
      </c>
      <c r="BC498" s="192">
        <f t="shared" si="101"/>
        <v>1</v>
      </c>
      <c r="BD498" s="192" t="str">
        <f t="shared" si="101"/>
        <v>①</v>
      </c>
      <c r="BG498" s="563" t="str">
        <f t="shared" ca="1" si="89"/>
        <v/>
      </c>
      <c r="BH498" s="564" t="str">
        <f t="shared" ca="1" si="90"/>
        <v/>
      </c>
      <c r="BI498" s="564" t="str">
        <f t="shared" ca="1" si="91"/>
        <v/>
      </c>
      <c r="BJ498" s="564" t="str">
        <f t="shared" ca="1" si="92"/>
        <v/>
      </c>
      <c r="BK498" s="564" t="str">
        <f t="shared" ca="1" si="93"/>
        <v/>
      </c>
      <c r="BL498" s="565" t="str">
        <f t="shared" ca="1" si="94"/>
        <v/>
      </c>
    </row>
    <row r="499" spans="1:111" s="226" customFormat="1" ht="15" customHeight="1">
      <c r="A499" s="1758" t="str">
        <f>$BD499&amp;"."</f>
        <v>②.</v>
      </c>
      <c r="B499" s="1759"/>
      <c r="C499" s="1759"/>
      <c r="D499" s="1759"/>
      <c r="E499" s="1759"/>
      <c r="F499" s="226" t="s">
        <v>612</v>
      </c>
      <c r="AY499" s="40"/>
      <c r="AZ499" s="465"/>
      <c r="BA499" s="683">
        <f t="shared" si="99"/>
        <v>26</v>
      </c>
      <c r="BB499" s="683">
        <f>BB498</f>
        <v>3</v>
      </c>
      <c r="BC499" s="683">
        <f>BC498</f>
        <v>1</v>
      </c>
      <c r="BD499" s="687" t="str">
        <f>IF(ISBLANK(BD498),"①",CHAR(CODE(BD498)+1))</f>
        <v>②</v>
      </c>
      <c r="BG499" s="563" t="str">
        <f t="shared" ca="1" si="89"/>
        <v/>
      </c>
      <c r="BH499" s="564" t="str">
        <f t="shared" ca="1" si="90"/>
        <v/>
      </c>
      <c r="BI499" s="564" t="str">
        <f t="shared" ca="1" si="91"/>
        <v/>
      </c>
      <c r="BJ499" s="564" t="str">
        <f t="shared" ca="1" si="92"/>
        <v/>
      </c>
      <c r="BK499" s="564" t="str">
        <f t="shared" ca="1" si="93"/>
        <v/>
      </c>
      <c r="BL499" s="565" t="str">
        <f t="shared" ca="1" si="94"/>
        <v/>
      </c>
      <c r="BR499" s="465"/>
      <c r="BS499" s="465"/>
      <c r="BT499" s="465"/>
      <c r="BU499" s="465"/>
      <c r="BV499" s="465"/>
      <c r="BW499" s="465"/>
      <c r="BX499" s="465"/>
      <c r="BY499" s="465"/>
      <c r="BZ499" s="465"/>
      <c r="CA499" s="465"/>
      <c r="CB499" s="465"/>
      <c r="CC499" s="465"/>
      <c r="CD499" s="465"/>
      <c r="CE499" s="465"/>
      <c r="CF499" s="465"/>
      <c r="CG499" s="465"/>
      <c r="CH499" s="465"/>
      <c r="CI499" s="465"/>
      <c r="CJ499" s="465"/>
      <c r="CK499" s="465"/>
      <c r="CS499" s="465"/>
      <c r="CT499" s="465"/>
      <c r="CU499" s="465"/>
      <c r="CV499" s="465"/>
      <c r="CW499" s="465"/>
      <c r="CX499" s="465"/>
      <c r="CY499" s="465"/>
      <c r="CZ499" s="465"/>
      <c r="DA499" s="465"/>
      <c r="DB499" s="465"/>
      <c r="DC499" s="465"/>
      <c r="DD499" s="465"/>
      <c r="DE499" s="465"/>
      <c r="DF499" s="465"/>
      <c r="DG499" s="465"/>
    </row>
    <row r="500" spans="1:111" s="465" customFormat="1" ht="15" customHeight="1">
      <c r="A500" s="606"/>
      <c r="B500" s="607"/>
      <c r="C500" s="607"/>
      <c r="F500" s="236" t="s">
        <v>596</v>
      </c>
      <c r="G500" s="473"/>
      <c r="H500" s="473"/>
      <c r="I500" s="473"/>
      <c r="J500" s="473"/>
      <c r="K500" s="473"/>
      <c r="L500" s="473"/>
      <c r="M500" s="473"/>
      <c r="N500" s="473"/>
      <c r="O500" s="473"/>
      <c r="P500" s="473"/>
      <c r="Q500" s="473"/>
      <c r="R500" s="473"/>
      <c r="S500" s="473"/>
      <c r="T500" s="473"/>
      <c r="U500" s="473"/>
      <c r="V500" s="473"/>
      <c r="W500" s="473"/>
      <c r="X500" s="473"/>
      <c r="Y500" s="473"/>
      <c r="Z500" s="473"/>
      <c r="AA500" s="473"/>
      <c r="AB500" s="473"/>
      <c r="AC500" s="473"/>
      <c r="AD500" s="473"/>
      <c r="AE500" s="473"/>
      <c r="AF500" s="473"/>
      <c r="AG500" s="473"/>
      <c r="AH500" s="473"/>
      <c r="AI500" s="473"/>
      <c r="AJ500" s="473"/>
      <c r="AK500" s="473"/>
      <c r="AL500" s="473"/>
      <c r="AM500" s="473"/>
      <c r="AN500" s="473"/>
      <c r="AO500" s="473"/>
      <c r="AP500" s="473"/>
      <c r="AQ500" s="473"/>
      <c r="AR500" s="473"/>
      <c r="AS500" s="473"/>
      <c r="AT500" s="473"/>
      <c r="AU500" s="473"/>
      <c r="AV500" s="473"/>
      <c r="AW500" s="473"/>
      <c r="AX500" s="473"/>
      <c r="AY500" s="466"/>
      <c r="BA500" s="192">
        <f t="shared" si="99"/>
        <v>26</v>
      </c>
      <c r="BB500" s="192">
        <f t="shared" si="100"/>
        <v>3</v>
      </c>
      <c r="BC500" s="192">
        <f t="shared" ref="BC500:BD507" si="102">BC499</f>
        <v>1</v>
      </c>
      <c r="BD500" s="192" t="str">
        <f t="shared" si="102"/>
        <v>②</v>
      </c>
      <c r="BG500" s="563" t="str">
        <f t="shared" ca="1" si="89"/>
        <v/>
      </c>
      <c r="BH500" s="564" t="str">
        <f t="shared" ca="1" si="90"/>
        <v/>
      </c>
      <c r="BI500" s="564" t="str">
        <f t="shared" ca="1" si="91"/>
        <v/>
      </c>
      <c r="BJ500" s="564" t="str">
        <f t="shared" ca="1" si="92"/>
        <v/>
      </c>
      <c r="BK500" s="564" t="str">
        <f t="shared" ca="1" si="93"/>
        <v/>
      </c>
      <c r="BL500" s="565" t="str">
        <f t="shared" ca="1" si="94"/>
        <v/>
      </c>
      <c r="DF500" s="226"/>
      <c r="DG500" s="226"/>
    </row>
    <row r="501" spans="1:111" s="465" customFormat="1" ht="15" customHeight="1">
      <c r="A501" s="194"/>
      <c r="B501" s="236"/>
      <c r="C501" s="236"/>
      <c r="F501" s="445" t="s">
        <v>265</v>
      </c>
      <c r="G501" s="446"/>
      <c r="H501" s="446"/>
      <c r="I501" s="446"/>
      <c r="J501" s="446"/>
      <c r="K501" s="446"/>
      <c r="L501" s="446"/>
      <c r="M501" s="447"/>
      <c r="N501" s="241" t="s">
        <v>407</v>
      </c>
      <c r="O501" s="197"/>
      <c r="P501" s="197"/>
      <c r="Q501" s="197"/>
      <c r="R501" s="197" t="s">
        <v>568</v>
      </c>
      <c r="S501" s="197"/>
      <c r="T501" s="197"/>
      <c r="U501" s="197"/>
      <c r="V501" s="197"/>
      <c r="W501" s="197"/>
      <c r="X501" s="197"/>
      <c r="Y501" s="197"/>
      <c r="Z501" s="197"/>
      <c r="AA501" s="197"/>
      <c r="AB501" s="197"/>
      <c r="AC501" s="197"/>
      <c r="AD501" s="197"/>
      <c r="AE501" s="197"/>
      <c r="AF501" s="197"/>
      <c r="AG501" s="197"/>
      <c r="AH501" s="197"/>
      <c r="AI501" s="197"/>
      <c r="AJ501" s="197"/>
      <c r="AK501" s="197"/>
      <c r="AL501" s="197"/>
      <c r="AM501" s="197"/>
      <c r="AN501" s="197"/>
      <c r="AO501" s="197"/>
      <c r="AP501" s="197"/>
      <c r="AQ501" s="197"/>
      <c r="AR501" s="197"/>
      <c r="AS501" s="197"/>
      <c r="AT501" s="197"/>
      <c r="AU501" s="197"/>
      <c r="AV501" s="198"/>
      <c r="AW501" s="236"/>
      <c r="AX501" s="236"/>
      <c r="AY501" s="195"/>
      <c r="BA501" s="192">
        <f t="shared" si="99"/>
        <v>26</v>
      </c>
      <c r="BB501" s="192">
        <f t="shared" si="100"/>
        <v>3</v>
      </c>
      <c r="BC501" s="192">
        <f t="shared" si="102"/>
        <v>1</v>
      </c>
      <c r="BD501" s="192" t="str">
        <f t="shared" si="102"/>
        <v>②</v>
      </c>
      <c r="BG501" s="563" t="str">
        <f t="shared" ca="1" si="89"/>
        <v/>
      </c>
      <c r="BH501" s="564" t="str">
        <f t="shared" ca="1" si="90"/>
        <v/>
      </c>
      <c r="BI501" s="564" t="str">
        <f t="shared" ca="1" si="91"/>
        <v/>
      </c>
      <c r="BJ501" s="564" t="str">
        <f t="shared" ca="1" si="92"/>
        <v/>
      </c>
      <c r="BK501" s="564" t="str">
        <f t="shared" ca="1" si="93"/>
        <v/>
      </c>
      <c r="BL501" s="565" t="str">
        <f t="shared" ca="1" si="94"/>
        <v/>
      </c>
    </row>
    <row r="502" spans="1:111" s="465" customFormat="1" ht="15" customHeight="1">
      <c r="A502" s="194"/>
      <c r="B502" s="236"/>
      <c r="C502" s="236"/>
      <c r="F502" s="448" t="s">
        <v>84</v>
      </c>
      <c r="G502" s="449"/>
      <c r="H502" s="449"/>
      <c r="I502" s="449"/>
      <c r="J502" s="449"/>
      <c r="K502" s="449"/>
      <c r="L502" s="449"/>
      <c r="M502" s="450"/>
      <c r="N502" s="613" t="s">
        <v>613</v>
      </c>
      <c r="O502" s="614"/>
      <c r="P502" s="614"/>
      <c r="Q502" s="614"/>
      <c r="R502" s="614"/>
      <c r="S502" s="614"/>
      <c r="T502" s="614"/>
      <c r="U502" s="614"/>
      <c r="V502" s="614"/>
      <c r="W502" s="614"/>
      <c r="X502" s="614"/>
      <c r="Y502" s="614"/>
      <c r="Z502" s="614"/>
      <c r="AA502" s="614"/>
      <c r="AB502" s="614"/>
      <c r="AC502" s="614"/>
      <c r="AD502" s="614"/>
      <c r="AE502" s="614"/>
      <c r="AF502" s="614"/>
      <c r="AG502" s="614"/>
      <c r="AH502" s="614"/>
      <c r="AI502" s="614"/>
      <c r="AJ502" s="614"/>
      <c r="AK502" s="614"/>
      <c r="AL502" s="614"/>
      <c r="AM502" s="614"/>
      <c r="AN502" s="614"/>
      <c r="AO502" s="614"/>
      <c r="AP502" s="614"/>
      <c r="AQ502" s="614"/>
      <c r="AR502" s="614"/>
      <c r="AS502" s="614"/>
      <c r="AT502" s="614"/>
      <c r="AU502" s="614"/>
      <c r="AV502" s="208"/>
      <c r="AW502" s="236"/>
      <c r="AX502" s="236"/>
      <c r="AY502" s="195"/>
      <c r="BA502" s="192">
        <f t="shared" si="99"/>
        <v>26</v>
      </c>
      <c r="BB502" s="192">
        <f t="shared" si="100"/>
        <v>3</v>
      </c>
      <c r="BC502" s="192">
        <f t="shared" si="102"/>
        <v>1</v>
      </c>
      <c r="BD502" s="192" t="str">
        <f t="shared" si="102"/>
        <v>②</v>
      </c>
      <c r="BG502" s="563" t="str">
        <f t="shared" ca="1" si="89"/>
        <v/>
      </c>
      <c r="BH502" s="564" t="str">
        <f t="shared" ca="1" si="90"/>
        <v/>
      </c>
      <c r="BI502" s="564" t="str">
        <f t="shared" ca="1" si="91"/>
        <v/>
      </c>
      <c r="BJ502" s="564" t="str">
        <f t="shared" ca="1" si="92"/>
        <v/>
      </c>
      <c r="BK502" s="564" t="str">
        <f t="shared" ca="1" si="93"/>
        <v/>
      </c>
      <c r="BL502" s="565" t="str">
        <f t="shared" ca="1" si="94"/>
        <v/>
      </c>
      <c r="CC502" s="226"/>
      <c r="CD502" s="226"/>
      <c r="CE502" s="226"/>
      <c r="CF502" s="226"/>
      <c r="CG502" s="226"/>
      <c r="CH502" s="226"/>
      <c r="CI502" s="226"/>
      <c r="CJ502" s="226"/>
      <c r="CK502" s="226"/>
      <c r="CS502" s="226"/>
      <c r="CT502" s="226"/>
      <c r="CU502" s="226"/>
    </row>
    <row r="503" spans="1:111" s="465" customFormat="1" ht="15" customHeight="1">
      <c r="A503" s="470"/>
      <c r="B503" s="473"/>
      <c r="C503" s="473"/>
      <c r="F503" s="448" t="s">
        <v>233</v>
      </c>
      <c r="G503" s="449"/>
      <c r="H503" s="449"/>
      <c r="I503" s="449"/>
      <c r="J503" s="449"/>
      <c r="K503" s="449"/>
      <c r="L503" s="449"/>
      <c r="M503" s="450"/>
      <c r="N503" s="612" t="s">
        <v>601</v>
      </c>
      <c r="O503" s="615"/>
      <c r="P503" s="615"/>
      <c r="Q503" s="615"/>
      <c r="R503" s="615"/>
      <c r="S503" s="615"/>
      <c r="T503" s="614"/>
      <c r="U503" s="614"/>
      <c r="V503" s="614"/>
      <c r="W503" s="614"/>
      <c r="X503" s="614"/>
      <c r="Y503" s="614"/>
      <c r="Z503" s="614"/>
      <c r="AA503" s="614"/>
      <c r="AB503" s="614"/>
      <c r="AC503" s="614"/>
      <c r="AD503" s="614"/>
      <c r="AE503" s="614"/>
      <c r="AF503" s="614"/>
      <c r="AG503" s="614"/>
      <c r="AH503" s="614"/>
      <c r="AI503" s="614"/>
      <c r="AJ503" s="614"/>
      <c r="AK503" s="614"/>
      <c r="AL503" s="614"/>
      <c r="AM503" s="614"/>
      <c r="AN503" s="614"/>
      <c r="AO503" s="614"/>
      <c r="AP503" s="614"/>
      <c r="AQ503" s="614"/>
      <c r="AR503" s="614"/>
      <c r="AS503" s="614"/>
      <c r="AT503" s="614"/>
      <c r="AU503" s="614"/>
      <c r="AV503" s="208"/>
      <c r="AY503" s="466"/>
      <c r="BA503" s="192">
        <f t="shared" si="99"/>
        <v>26</v>
      </c>
      <c r="BB503" s="192">
        <f t="shared" si="100"/>
        <v>3</v>
      </c>
      <c r="BC503" s="192">
        <f t="shared" si="102"/>
        <v>1</v>
      </c>
      <c r="BD503" s="192" t="str">
        <f t="shared" si="102"/>
        <v>②</v>
      </c>
      <c r="BG503" s="563" t="str">
        <f t="shared" ca="1" si="89"/>
        <v/>
      </c>
      <c r="BH503" s="564" t="str">
        <f t="shared" ca="1" si="90"/>
        <v/>
      </c>
      <c r="BI503" s="564" t="str">
        <f t="shared" ca="1" si="91"/>
        <v/>
      </c>
      <c r="BJ503" s="564" t="str">
        <f t="shared" ca="1" si="92"/>
        <v/>
      </c>
      <c r="BK503" s="564" t="str">
        <f t="shared" ca="1" si="93"/>
        <v/>
      </c>
      <c r="BL503" s="565" t="str">
        <f t="shared" ca="1" si="94"/>
        <v/>
      </c>
      <c r="CB503" s="226"/>
      <c r="DD503" s="226"/>
      <c r="DE503" s="226"/>
    </row>
    <row r="504" spans="1:111" s="465" customFormat="1" ht="15" customHeight="1">
      <c r="A504" s="470"/>
      <c r="B504" s="473"/>
      <c r="C504" s="473"/>
      <c r="F504" s="454"/>
      <c r="G504" s="455"/>
      <c r="H504" s="455"/>
      <c r="I504" s="455"/>
      <c r="J504" s="455"/>
      <c r="K504" s="455"/>
      <c r="L504" s="455"/>
      <c r="M504" s="456"/>
      <c r="N504" s="612"/>
      <c r="O504" s="615" t="s">
        <v>473</v>
      </c>
      <c r="P504" s="614"/>
      <c r="Q504" s="615" t="s">
        <v>614</v>
      </c>
      <c r="R504" s="615"/>
      <c r="S504" s="615"/>
      <c r="T504" s="615"/>
      <c r="U504" s="615"/>
      <c r="V504" s="615"/>
      <c r="W504" s="615"/>
      <c r="X504" s="615"/>
      <c r="Y504" s="615"/>
      <c r="Z504" s="615"/>
      <c r="AA504" s="615"/>
      <c r="AB504" s="615"/>
      <c r="AC504" s="615"/>
      <c r="AD504" s="615"/>
      <c r="AE504" s="615"/>
      <c r="AF504" s="615"/>
      <c r="AG504" s="615"/>
      <c r="AH504" s="615"/>
      <c r="AI504" s="615"/>
      <c r="AJ504" s="615"/>
      <c r="AK504" s="615"/>
      <c r="AL504" s="615"/>
      <c r="AM504" s="615"/>
      <c r="AN504" s="615"/>
      <c r="AO504" s="615"/>
      <c r="AP504" s="615"/>
      <c r="AQ504" s="615"/>
      <c r="AR504" s="615"/>
      <c r="AS504" s="615"/>
      <c r="AT504" s="615"/>
      <c r="AU504" s="615"/>
      <c r="AV504" s="468"/>
      <c r="AY504" s="466"/>
      <c r="BA504" s="192">
        <f t="shared" si="99"/>
        <v>26</v>
      </c>
      <c r="BB504" s="192">
        <f t="shared" si="100"/>
        <v>3</v>
      </c>
      <c r="BC504" s="192">
        <f t="shared" si="102"/>
        <v>1</v>
      </c>
      <c r="BD504" s="192" t="str">
        <f t="shared" si="102"/>
        <v>②</v>
      </c>
      <c r="BG504" s="563" t="str">
        <f t="shared" ca="1" si="89"/>
        <v/>
      </c>
      <c r="BH504" s="564" t="str">
        <f t="shared" ca="1" si="90"/>
        <v/>
      </c>
      <c r="BI504" s="564" t="str">
        <f t="shared" ca="1" si="91"/>
        <v/>
      </c>
      <c r="BJ504" s="564" t="str">
        <f t="shared" ca="1" si="92"/>
        <v/>
      </c>
      <c r="BK504" s="564" t="str">
        <f t="shared" ca="1" si="93"/>
        <v/>
      </c>
      <c r="BL504" s="565" t="str">
        <f t="shared" ca="1" si="94"/>
        <v/>
      </c>
      <c r="DC504" s="226"/>
    </row>
    <row r="505" spans="1:111" s="465" customFormat="1" ht="15" customHeight="1">
      <c r="A505" s="470"/>
      <c r="B505" s="473"/>
      <c r="C505" s="473"/>
      <c r="F505" s="454"/>
      <c r="G505" s="455"/>
      <c r="H505" s="455"/>
      <c r="I505" s="455"/>
      <c r="J505" s="455"/>
      <c r="K505" s="455"/>
      <c r="L505" s="455"/>
      <c r="M505" s="456"/>
      <c r="N505" s="612" t="s">
        <v>604</v>
      </c>
      <c r="O505" s="615"/>
      <c r="P505" s="615"/>
      <c r="Q505" s="615"/>
      <c r="R505" s="615"/>
      <c r="S505" s="615"/>
      <c r="T505" s="615"/>
      <c r="U505" s="615"/>
      <c r="V505" s="615"/>
      <c r="W505" s="615"/>
      <c r="X505" s="615"/>
      <c r="Y505" s="615"/>
      <c r="Z505" s="615"/>
      <c r="AA505" s="615"/>
      <c r="AB505" s="615"/>
      <c r="AC505" s="615"/>
      <c r="AD505" s="615"/>
      <c r="AE505" s="615"/>
      <c r="AF505" s="615"/>
      <c r="AG505" s="615"/>
      <c r="AH505" s="615"/>
      <c r="AI505" s="615"/>
      <c r="AJ505" s="615"/>
      <c r="AK505" s="615"/>
      <c r="AL505" s="615"/>
      <c r="AM505" s="615"/>
      <c r="AN505" s="615"/>
      <c r="AO505" s="615"/>
      <c r="AP505" s="615"/>
      <c r="AQ505" s="615"/>
      <c r="AR505" s="615"/>
      <c r="AS505" s="615"/>
      <c r="AT505" s="615"/>
      <c r="AU505" s="615"/>
      <c r="AV505" s="468"/>
      <c r="AY505" s="466"/>
      <c r="BA505" s="192">
        <f t="shared" si="99"/>
        <v>26</v>
      </c>
      <c r="BB505" s="192">
        <f t="shared" si="100"/>
        <v>3</v>
      </c>
      <c r="BC505" s="192">
        <f t="shared" si="102"/>
        <v>1</v>
      </c>
      <c r="BD505" s="192" t="str">
        <f t="shared" si="102"/>
        <v>②</v>
      </c>
      <c r="BG505" s="563" t="str">
        <f t="shared" ref="BG505:BG551" ca="1" si="103">IF(BA505&lt;&gt;"",IF(MID(_xlfn.FORMULATEXT(BA505),SEARCH("[",_xlfn.FORMULATEXT(BA505))+1,SEARCH("]",_xlfn.FORMULATEXT(BA505))-(SEARCH("[",_xlfn.FORMULATEXT(BA505))+1))="-1","",1),"")</f>
        <v/>
      </c>
      <c r="BH505" s="564" t="str">
        <f t="shared" ref="BH505:BH551" ca="1" si="104">IF(BB505&lt;&gt;"",IF(MID(_xlfn.FORMULATEXT(BB505),SEARCH("[",_xlfn.FORMULATEXT(BB505))+1,SEARCH("]",_xlfn.FORMULATEXT(BB505))-(SEARCH("[",_xlfn.FORMULATEXT(BB505))+1))="-1","",1),"")</f>
        <v/>
      </c>
      <c r="BI505" s="564" t="str">
        <f t="shared" ref="BI505:BI551" ca="1" si="105">IF(BC505&lt;&gt;"",IF(MID(_xlfn.FORMULATEXT(BC505),SEARCH("[",_xlfn.FORMULATEXT(BC505))+1,SEARCH("]",_xlfn.FORMULATEXT(BC505))-(SEARCH("[",_xlfn.FORMULATEXT(BC505))+1))="-1","",1),"")</f>
        <v/>
      </c>
      <c r="BJ505" s="564" t="str">
        <f t="shared" ref="BJ505:BJ551" ca="1" si="106">IF(BD505&lt;&gt;"",IF(MID(_xlfn.FORMULATEXT(BD505),SEARCH("[",_xlfn.FORMULATEXT(BD505))+1,SEARCH("]",_xlfn.FORMULATEXT(BD505))-(SEARCH("[",_xlfn.FORMULATEXT(BD505))+1))="-1","",1),"")</f>
        <v/>
      </c>
      <c r="BK505" s="564" t="str">
        <f t="shared" ref="BK505:BK551" ca="1" si="107">IF(BE505&lt;&gt;"",IF(MID(_xlfn.FORMULATEXT(BE505),SEARCH("[",_xlfn.FORMULATEXT(BE505))+1,SEARCH("]",_xlfn.FORMULATEXT(BE505))-(SEARCH("[",_xlfn.FORMULATEXT(BE505))+1))="-1","",1),"")</f>
        <v/>
      </c>
      <c r="BL505" s="565" t="str">
        <f t="shared" ref="BL505:BL551" ca="1" si="108">IF(BF505&lt;&gt;"",IF(MID(_xlfn.FORMULATEXT(BF505),SEARCH("[",_xlfn.FORMULATEXT(BF505))+1,SEARCH("]",_xlfn.FORMULATEXT(BF505))-(SEARCH("[",_xlfn.FORMULATEXT(BF505))+1))="-1","",1),"")</f>
        <v/>
      </c>
      <c r="CV505" s="226"/>
      <c r="CW505" s="226"/>
      <c r="CX505" s="226"/>
      <c r="CY505" s="226"/>
      <c r="CZ505" s="226"/>
      <c r="DA505" s="226"/>
      <c r="DB505" s="226"/>
    </row>
    <row r="506" spans="1:111" s="465" customFormat="1" ht="15" customHeight="1">
      <c r="A506" s="470"/>
      <c r="B506" s="473"/>
      <c r="C506" s="473"/>
      <c r="F506" s="454"/>
      <c r="G506" s="455"/>
      <c r="H506" s="455"/>
      <c r="I506" s="455"/>
      <c r="J506" s="455"/>
      <c r="K506" s="455"/>
      <c r="L506" s="455"/>
      <c r="M506" s="456"/>
      <c r="N506" s="612"/>
      <c r="O506" s="615" t="s">
        <v>473</v>
      </c>
      <c r="P506" s="614"/>
      <c r="Q506" s="615" t="s">
        <v>615</v>
      </c>
      <c r="R506" s="615"/>
      <c r="S506" s="615"/>
      <c r="T506" s="615"/>
      <c r="U506" s="615"/>
      <c r="V506" s="615"/>
      <c r="W506" s="615"/>
      <c r="X506" s="615"/>
      <c r="Y506" s="615"/>
      <c r="Z506" s="615"/>
      <c r="AA506" s="615"/>
      <c r="AB506" s="615"/>
      <c r="AC506" s="615"/>
      <c r="AD506" s="615"/>
      <c r="AE506" s="615"/>
      <c r="AF506" s="615"/>
      <c r="AG506" s="615"/>
      <c r="AH506" s="615"/>
      <c r="AI506" s="615"/>
      <c r="AJ506" s="615"/>
      <c r="AK506" s="615"/>
      <c r="AL506" s="615"/>
      <c r="AM506" s="615"/>
      <c r="AN506" s="615"/>
      <c r="AO506" s="615"/>
      <c r="AP506" s="615"/>
      <c r="AQ506" s="615"/>
      <c r="AR506" s="615"/>
      <c r="AS506" s="615"/>
      <c r="AT506" s="615"/>
      <c r="AU506" s="615"/>
      <c r="AV506" s="468"/>
      <c r="AY506" s="466"/>
      <c r="BA506" s="192">
        <f t="shared" si="99"/>
        <v>26</v>
      </c>
      <c r="BB506" s="192">
        <f t="shared" si="100"/>
        <v>3</v>
      </c>
      <c r="BC506" s="192">
        <f t="shared" si="102"/>
        <v>1</v>
      </c>
      <c r="BD506" s="192" t="str">
        <f t="shared" si="102"/>
        <v>②</v>
      </c>
      <c r="BG506" s="563" t="str">
        <f t="shared" ca="1" si="103"/>
        <v/>
      </c>
      <c r="BH506" s="564" t="str">
        <f t="shared" ca="1" si="104"/>
        <v/>
      </c>
      <c r="BI506" s="564" t="str">
        <f t="shared" ca="1" si="105"/>
        <v/>
      </c>
      <c r="BJ506" s="564" t="str">
        <f t="shared" ca="1" si="106"/>
        <v/>
      </c>
      <c r="BK506" s="564" t="str">
        <f t="shared" ca="1" si="107"/>
        <v/>
      </c>
      <c r="BL506" s="565" t="str">
        <f t="shared" ca="1" si="108"/>
        <v/>
      </c>
      <c r="BR506" s="226"/>
      <c r="BS506" s="226"/>
      <c r="BT506" s="226"/>
      <c r="BU506" s="226"/>
      <c r="BV506" s="226"/>
      <c r="BW506" s="226"/>
      <c r="BX506" s="226"/>
      <c r="BY506" s="226"/>
      <c r="BZ506" s="226"/>
      <c r="CA506" s="226"/>
    </row>
    <row r="507" spans="1:111" s="465" customFormat="1" ht="15" customHeight="1">
      <c r="A507" s="470"/>
      <c r="B507" s="473"/>
      <c r="C507" s="473"/>
      <c r="F507" s="454"/>
      <c r="G507" s="455"/>
      <c r="H507" s="455"/>
      <c r="I507" s="455"/>
      <c r="J507" s="455"/>
      <c r="K507" s="455"/>
      <c r="L507" s="455"/>
      <c r="M507" s="456"/>
      <c r="N507" s="612" t="s">
        <v>606</v>
      </c>
      <c r="O507" s="615"/>
      <c r="P507" s="615"/>
      <c r="Q507" s="615"/>
      <c r="R507" s="615"/>
      <c r="S507" s="615"/>
      <c r="T507" s="615"/>
      <c r="U507" s="615"/>
      <c r="V507" s="615"/>
      <c r="W507" s="615"/>
      <c r="X507" s="615"/>
      <c r="Y507" s="615"/>
      <c r="Z507" s="615"/>
      <c r="AA507" s="615"/>
      <c r="AB507" s="615"/>
      <c r="AC507" s="615"/>
      <c r="AD507" s="615"/>
      <c r="AE507" s="615"/>
      <c r="AF507" s="615"/>
      <c r="AG507" s="615"/>
      <c r="AH507" s="615"/>
      <c r="AI507" s="615"/>
      <c r="AJ507" s="615"/>
      <c r="AK507" s="615"/>
      <c r="AL507" s="615"/>
      <c r="AM507" s="615"/>
      <c r="AN507" s="615"/>
      <c r="AO507" s="615"/>
      <c r="AP507" s="615"/>
      <c r="AQ507" s="615"/>
      <c r="AR507" s="615"/>
      <c r="AS507" s="615"/>
      <c r="AT507" s="615"/>
      <c r="AU507" s="615"/>
      <c r="AV507" s="468"/>
      <c r="AY507" s="466"/>
      <c r="BA507" s="192">
        <f t="shared" si="99"/>
        <v>26</v>
      </c>
      <c r="BB507" s="192">
        <f t="shared" si="100"/>
        <v>3</v>
      </c>
      <c r="BC507" s="192">
        <f t="shared" si="102"/>
        <v>1</v>
      </c>
      <c r="BD507" s="192" t="str">
        <f t="shared" si="102"/>
        <v>②</v>
      </c>
      <c r="BG507" s="563" t="str">
        <f t="shared" ca="1" si="103"/>
        <v/>
      </c>
      <c r="BH507" s="564" t="str">
        <f t="shared" ca="1" si="104"/>
        <v/>
      </c>
      <c r="BI507" s="564" t="str">
        <f t="shared" ca="1" si="105"/>
        <v/>
      </c>
      <c r="BJ507" s="564" t="str">
        <f t="shared" ca="1" si="106"/>
        <v/>
      </c>
      <c r="BK507" s="564" t="str">
        <f t="shared" ca="1" si="107"/>
        <v/>
      </c>
      <c r="BL507" s="565" t="str">
        <f t="shared" ca="1" si="108"/>
        <v/>
      </c>
    </row>
    <row r="508" spans="1:111" s="465" customFormat="1" ht="15" customHeight="1">
      <c r="A508" s="470"/>
      <c r="B508" s="473"/>
      <c r="C508" s="473"/>
      <c r="F508" s="454"/>
      <c r="G508" s="455"/>
      <c r="H508" s="455"/>
      <c r="I508" s="455"/>
      <c r="J508" s="455"/>
      <c r="K508" s="455"/>
      <c r="L508" s="455"/>
      <c r="M508" s="456"/>
      <c r="N508" s="612"/>
      <c r="O508" s="615" t="s">
        <v>473</v>
      </c>
      <c r="P508" s="614"/>
      <c r="Q508" s="615" t="s">
        <v>616</v>
      </c>
      <c r="R508" s="615"/>
      <c r="S508" s="615"/>
      <c r="T508" s="615"/>
      <c r="U508" s="615"/>
      <c r="V508" s="615"/>
      <c r="W508" s="615"/>
      <c r="X508" s="615"/>
      <c r="Y508" s="615"/>
      <c r="Z508" s="615"/>
      <c r="AA508" s="615"/>
      <c r="AB508" s="615"/>
      <c r="AC508" s="615"/>
      <c r="AD508" s="615"/>
      <c r="AE508" s="615"/>
      <c r="AF508" s="615"/>
      <c r="AG508" s="615"/>
      <c r="AH508" s="615"/>
      <c r="AI508" s="615"/>
      <c r="AJ508" s="615"/>
      <c r="AK508" s="615"/>
      <c r="AL508" s="615"/>
      <c r="AM508" s="615"/>
      <c r="AN508" s="615"/>
      <c r="AO508" s="615"/>
      <c r="AP508" s="615"/>
      <c r="AQ508" s="615"/>
      <c r="AR508" s="615"/>
      <c r="AS508" s="615"/>
      <c r="AT508" s="615"/>
      <c r="AU508" s="615"/>
      <c r="AV508" s="468"/>
      <c r="AY508" s="466"/>
      <c r="BA508" s="192">
        <f t="shared" ref="BA508:BD510" si="109">BA507</f>
        <v>26</v>
      </c>
      <c r="BB508" s="192">
        <f t="shared" si="109"/>
        <v>3</v>
      </c>
      <c r="BC508" s="192">
        <f t="shared" si="109"/>
        <v>1</v>
      </c>
      <c r="BD508" s="192" t="str">
        <f t="shared" si="109"/>
        <v>②</v>
      </c>
      <c r="BG508" s="563" t="str">
        <f t="shared" ca="1" si="103"/>
        <v/>
      </c>
      <c r="BH508" s="564" t="str">
        <f t="shared" ca="1" si="104"/>
        <v/>
      </c>
      <c r="BI508" s="564" t="str">
        <f t="shared" ca="1" si="105"/>
        <v/>
      </c>
      <c r="BJ508" s="564" t="str">
        <f t="shared" ca="1" si="106"/>
        <v/>
      </c>
      <c r="BK508" s="564" t="str">
        <f t="shared" ca="1" si="107"/>
        <v/>
      </c>
      <c r="BL508" s="565" t="str">
        <f t="shared" ca="1" si="108"/>
        <v/>
      </c>
    </row>
    <row r="509" spans="1:111" s="465" customFormat="1" ht="15" customHeight="1">
      <c r="A509" s="194"/>
      <c r="B509" s="236"/>
      <c r="C509" s="236"/>
      <c r="F509" s="460" t="s">
        <v>498</v>
      </c>
      <c r="G509" s="461"/>
      <c r="H509" s="461"/>
      <c r="I509" s="461"/>
      <c r="J509" s="461"/>
      <c r="K509" s="461"/>
      <c r="L509" s="461"/>
      <c r="M509" s="462"/>
      <c r="N509" s="209" t="s">
        <v>613</v>
      </c>
      <c r="O509" s="204"/>
      <c r="P509" s="204"/>
      <c r="Q509" s="204"/>
      <c r="R509" s="204"/>
      <c r="S509" s="204"/>
      <c r="T509" s="204"/>
      <c r="U509" s="204"/>
      <c r="V509" s="204"/>
      <c r="W509" s="204"/>
      <c r="X509" s="204"/>
      <c r="Y509" s="204"/>
      <c r="Z509" s="204"/>
      <c r="AA509" s="204"/>
      <c r="AB509" s="204"/>
      <c r="AC509" s="204"/>
      <c r="AD509" s="204"/>
      <c r="AE509" s="204"/>
      <c r="AF509" s="204"/>
      <c r="AG509" s="204"/>
      <c r="AH509" s="204"/>
      <c r="AI509" s="204"/>
      <c r="AJ509" s="204"/>
      <c r="AK509" s="204"/>
      <c r="AL509" s="204"/>
      <c r="AM509" s="204"/>
      <c r="AN509" s="204"/>
      <c r="AO509" s="204"/>
      <c r="AP509" s="204"/>
      <c r="AQ509" s="204"/>
      <c r="AR509" s="204"/>
      <c r="AS509" s="204"/>
      <c r="AT509" s="204"/>
      <c r="AU509" s="204"/>
      <c r="AV509" s="205"/>
      <c r="AW509" s="236"/>
      <c r="AX509" s="236"/>
      <c r="AY509" s="195"/>
      <c r="BA509" s="192">
        <f t="shared" si="109"/>
        <v>26</v>
      </c>
      <c r="BB509" s="192">
        <f t="shared" si="109"/>
        <v>3</v>
      </c>
      <c r="BC509" s="192">
        <f t="shared" si="109"/>
        <v>1</v>
      </c>
      <c r="BD509" s="192" t="str">
        <f t="shared" si="109"/>
        <v>②</v>
      </c>
      <c r="BG509" s="563" t="str">
        <f t="shared" ca="1" si="103"/>
        <v/>
      </c>
      <c r="BH509" s="564" t="str">
        <f t="shared" ca="1" si="104"/>
        <v/>
      </c>
      <c r="BI509" s="564" t="str">
        <f t="shared" ca="1" si="105"/>
        <v/>
      </c>
      <c r="BJ509" s="564" t="str">
        <f t="shared" ca="1" si="106"/>
        <v/>
      </c>
      <c r="BK509" s="564" t="str">
        <f t="shared" ca="1" si="107"/>
        <v/>
      </c>
      <c r="BL509" s="565" t="str">
        <f t="shared" ca="1" si="108"/>
        <v/>
      </c>
      <c r="CL509" s="226"/>
      <c r="CM509" s="226"/>
      <c r="CN509" s="226"/>
      <c r="CO509" s="226"/>
      <c r="CP509" s="226"/>
      <c r="CQ509" s="226"/>
      <c r="CR509" s="226"/>
    </row>
    <row r="510" spans="1:111" s="226" customFormat="1" ht="15" customHeight="1">
      <c r="A510" s="1758" t="str">
        <f>$BD510&amp;"."</f>
        <v>③.</v>
      </c>
      <c r="B510" s="1759"/>
      <c r="C510" s="1759"/>
      <c r="D510" s="1759"/>
      <c r="E510" s="1759"/>
      <c r="F510" s="226" t="s">
        <v>618</v>
      </c>
      <c r="AY510" s="40"/>
      <c r="AZ510" s="465"/>
      <c r="BA510" s="683">
        <f t="shared" si="109"/>
        <v>26</v>
      </c>
      <c r="BB510" s="683">
        <f t="shared" si="109"/>
        <v>3</v>
      </c>
      <c r="BC510" s="683">
        <f t="shared" si="109"/>
        <v>1</v>
      </c>
      <c r="BD510" s="687" t="str">
        <f>IF(ISBLANK(BD509),"①",CHAR(CODE(BD509)+1))</f>
        <v>③</v>
      </c>
      <c r="BG510" s="563" t="str">
        <f t="shared" ca="1" si="103"/>
        <v/>
      </c>
      <c r="BH510" s="564" t="str">
        <f t="shared" ca="1" si="104"/>
        <v/>
      </c>
      <c r="BI510" s="564" t="str">
        <f t="shared" ca="1" si="105"/>
        <v/>
      </c>
      <c r="BJ510" s="564" t="str">
        <f t="shared" ca="1" si="106"/>
        <v/>
      </c>
      <c r="BK510" s="564" t="str">
        <f t="shared" ca="1" si="107"/>
        <v/>
      </c>
      <c r="BL510" s="565" t="str">
        <f t="shared" ca="1" si="108"/>
        <v/>
      </c>
      <c r="BR510" s="465"/>
      <c r="BS510" s="465"/>
      <c r="BT510" s="465"/>
      <c r="BU510" s="465"/>
      <c r="BV510" s="465"/>
      <c r="BW510" s="465"/>
      <c r="BX510" s="465"/>
      <c r="BY510" s="465"/>
      <c r="BZ510" s="465"/>
      <c r="CA510" s="465"/>
      <c r="CB510" s="465"/>
      <c r="CC510" s="465"/>
      <c r="CD510" s="465"/>
      <c r="CE510" s="465"/>
      <c r="CF510" s="465"/>
      <c r="CG510" s="465"/>
      <c r="CH510" s="465"/>
      <c r="CI510" s="465"/>
      <c r="CJ510" s="465"/>
      <c r="CK510" s="465"/>
      <c r="CL510" s="465"/>
      <c r="CM510" s="465"/>
      <c r="CN510" s="465"/>
      <c r="CO510" s="465"/>
      <c r="CP510" s="465"/>
      <c r="CQ510" s="465"/>
      <c r="CR510" s="465"/>
      <c r="CS510" s="465"/>
      <c r="CT510" s="465"/>
      <c r="CU510" s="465"/>
      <c r="CV510" s="465"/>
      <c r="CW510" s="465"/>
      <c r="CX510" s="465"/>
      <c r="CY510" s="465"/>
      <c r="CZ510" s="465"/>
      <c r="DA510" s="465"/>
      <c r="DB510" s="465"/>
      <c r="DC510" s="465"/>
      <c r="DD510" s="465"/>
      <c r="DE510" s="465"/>
      <c r="DF510" s="465"/>
      <c r="DG510" s="465"/>
    </row>
    <row r="511" spans="1:111" s="465" customFormat="1" ht="15" customHeight="1">
      <c r="A511" s="606"/>
      <c r="B511" s="607"/>
      <c r="C511" s="607"/>
      <c r="F511" s="236" t="s">
        <v>596</v>
      </c>
      <c r="G511" s="473"/>
      <c r="H511" s="473"/>
      <c r="I511" s="473"/>
      <c r="J511" s="473"/>
      <c r="K511" s="473"/>
      <c r="L511" s="473"/>
      <c r="M511" s="473"/>
      <c r="N511" s="473"/>
      <c r="O511" s="473"/>
      <c r="P511" s="473"/>
      <c r="Q511" s="473"/>
      <c r="R511" s="473"/>
      <c r="S511" s="473"/>
      <c r="T511" s="473"/>
      <c r="U511" s="473"/>
      <c r="V511" s="473"/>
      <c r="W511" s="473"/>
      <c r="X511" s="473"/>
      <c r="Y511" s="473"/>
      <c r="Z511" s="473"/>
      <c r="AA511" s="473"/>
      <c r="AB511" s="473"/>
      <c r="AC511" s="473"/>
      <c r="AD511" s="473"/>
      <c r="AE511" s="473"/>
      <c r="AF511" s="473"/>
      <c r="AG511" s="473"/>
      <c r="AH511" s="473"/>
      <c r="AI511" s="473"/>
      <c r="AJ511" s="473"/>
      <c r="AK511" s="473"/>
      <c r="AL511" s="473"/>
      <c r="AM511" s="473"/>
      <c r="AN511" s="473"/>
      <c r="AO511" s="473"/>
      <c r="AP511" s="473"/>
      <c r="AQ511" s="473"/>
      <c r="AR511" s="473"/>
      <c r="AS511" s="473"/>
      <c r="AT511" s="473"/>
      <c r="AU511" s="473"/>
      <c r="AV511" s="473"/>
      <c r="AW511" s="473"/>
      <c r="AX511" s="473"/>
      <c r="AY511" s="466"/>
      <c r="BA511" s="192">
        <f t="shared" ref="BA511:BB513" si="110">BA510</f>
        <v>26</v>
      </c>
      <c r="BB511" s="192">
        <f t="shared" si="110"/>
        <v>3</v>
      </c>
      <c r="BC511" s="192">
        <f t="shared" ref="BC511:BD513" si="111">BC510</f>
        <v>1</v>
      </c>
      <c r="BD511" s="192" t="str">
        <f t="shared" si="111"/>
        <v>③</v>
      </c>
      <c r="BG511" s="563" t="str">
        <f t="shared" ca="1" si="103"/>
        <v/>
      </c>
      <c r="BH511" s="564" t="str">
        <f t="shared" ca="1" si="104"/>
        <v/>
      </c>
      <c r="BI511" s="564" t="str">
        <f t="shared" ca="1" si="105"/>
        <v/>
      </c>
      <c r="BJ511" s="564" t="str">
        <f t="shared" ca="1" si="106"/>
        <v/>
      </c>
      <c r="BK511" s="564" t="str">
        <f t="shared" ca="1" si="107"/>
        <v/>
      </c>
      <c r="BL511" s="565" t="str">
        <f t="shared" ca="1" si="108"/>
        <v/>
      </c>
      <c r="DF511" s="226"/>
      <c r="DG511" s="226"/>
    </row>
    <row r="512" spans="1:111" s="465" customFormat="1" ht="15" customHeight="1">
      <c r="A512" s="194"/>
      <c r="B512" s="236"/>
      <c r="C512" s="236"/>
      <c r="F512" s="445" t="s">
        <v>265</v>
      </c>
      <c r="G512" s="446"/>
      <c r="H512" s="446"/>
      <c r="I512" s="446"/>
      <c r="J512" s="446"/>
      <c r="K512" s="446"/>
      <c r="L512" s="446"/>
      <c r="M512" s="447"/>
      <c r="N512" s="241" t="s">
        <v>407</v>
      </c>
      <c r="O512" s="197"/>
      <c r="P512" s="197"/>
      <c r="Q512" s="197"/>
      <c r="R512" s="197" t="s">
        <v>568</v>
      </c>
      <c r="S512" s="197"/>
      <c r="T512" s="197"/>
      <c r="U512" s="197"/>
      <c r="V512" s="197"/>
      <c r="W512" s="197"/>
      <c r="X512" s="197"/>
      <c r="Y512" s="197"/>
      <c r="Z512" s="197"/>
      <c r="AA512" s="197"/>
      <c r="AB512" s="197"/>
      <c r="AC512" s="197"/>
      <c r="AD512" s="197"/>
      <c r="AE512" s="197"/>
      <c r="AF512" s="197"/>
      <c r="AG512" s="197"/>
      <c r="AH512" s="197"/>
      <c r="AI512" s="197"/>
      <c r="AJ512" s="197"/>
      <c r="AK512" s="197"/>
      <c r="AL512" s="197"/>
      <c r="AM512" s="197"/>
      <c r="AN512" s="197"/>
      <c r="AO512" s="197"/>
      <c r="AP512" s="197"/>
      <c r="AQ512" s="197"/>
      <c r="AR512" s="197"/>
      <c r="AS512" s="197"/>
      <c r="AT512" s="197"/>
      <c r="AU512" s="197"/>
      <c r="AV512" s="198"/>
      <c r="AW512" s="236"/>
      <c r="AX512" s="236"/>
      <c r="AY512" s="195"/>
      <c r="BA512" s="192">
        <f t="shared" si="110"/>
        <v>26</v>
      </c>
      <c r="BB512" s="192">
        <f t="shared" si="110"/>
        <v>3</v>
      </c>
      <c r="BC512" s="192">
        <f t="shared" si="111"/>
        <v>1</v>
      </c>
      <c r="BD512" s="192" t="str">
        <f t="shared" si="111"/>
        <v>③</v>
      </c>
      <c r="BG512" s="563" t="str">
        <f t="shared" ca="1" si="103"/>
        <v/>
      </c>
      <c r="BH512" s="564" t="str">
        <f t="shared" ca="1" si="104"/>
        <v/>
      </c>
      <c r="BI512" s="564" t="str">
        <f t="shared" ca="1" si="105"/>
        <v/>
      </c>
      <c r="BJ512" s="564" t="str">
        <f t="shared" ca="1" si="106"/>
        <v/>
      </c>
      <c r="BK512" s="564" t="str">
        <f t="shared" ca="1" si="107"/>
        <v/>
      </c>
      <c r="BL512" s="565" t="str">
        <f t="shared" ca="1" si="108"/>
        <v/>
      </c>
      <c r="CC512" s="226"/>
      <c r="CD512" s="226"/>
      <c r="CE512" s="226"/>
      <c r="CF512" s="226"/>
      <c r="CG512" s="226"/>
      <c r="CH512" s="226"/>
      <c r="CI512" s="226"/>
      <c r="CJ512" s="226"/>
      <c r="CK512" s="226"/>
      <c r="CS512" s="226"/>
      <c r="CT512" s="226"/>
      <c r="CU512" s="226"/>
    </row>
    <row r="513" spans="1:111" s="465" customFormat="1" ht="15" customHeight="1">
      <c r="A513" s="194"/>
      <c r="B513" s="236"/>
      <c r="C513" s="236"/>
      <c r="F513" s="448" t="s">
        <v>84</v>
      </c>
      <c r="G513" s="449"/>
      <c r="H513" s="449"/>
      <c r="I513" s="449"/>
      <c r="J513" s="449"/>
      <c r="K513" s="449"/>
      <c r="L513" s="449"/>
      <c r="M513" s="450"/>
      <c r="N513" s="613" t="s">
        <v>619</v>
      </c>
      <c r="O513" s="614"/>
      <c r="P513" s="614"/>
      <c r="Q513" s="614"/>
      <c r="R513" s="614"/>
      <c r="S513" s="614"/>
      <c r="T513" s="614"/>
      <c r="U513" s="614"/>
      <c r="V513" s="614"/>
      <c r="W513" s="614"/>
      <c r="X513" s="614"/>
      <c r="Y513" s="614"/>
      <c r="Z513" s="614"/>
      <c r="AA513" s="614"/>
      <c r="AB513" s="614"/>
      <c r="AC513" s="614"/>
      <c r="AD513" s="614"/>
      <c r="AE513" s="614"/>
      <c r="AF513" s="614"/>
      <c r="AG513" s="614"/>
      <c r="AH513" s="614"/>
      <c r="AI513" s="614"/>
      <c r="AJ513" s="614"/>
      <c r="AK513" s="614"/>
      <c r="AL513" s="614"/>
      <c r="AM513" s="614"/>
      <c r="AN513" s="614"/>
      <c r="AO513" s="614"/>
      <c r="AP513" s="614"/>
      <c r="AQ513" s="614"/>
      <c r="AR513" s="614"/>
      <c r="AS513" s="614"/>
      <c r="AT513" s="614"/>
      <c r="AU513" s="614"/>
      <c r="AV513" s="208"/>
      <c r="AW513" s="236"/>
      <c r="AX513" s="236"/>
      <c r="AY513" s="195"/>
      <c r="BA513" s="192">
        <f t="shared" si="110"/>
        <v>26</v>
      </c>
      <c r="BB513" s="192">
        <f t="shared" si="110"/>
        <v>3</v>
      </c>
      <c r="BC513" s="192">
        <f t="shared" si="111"/>
        <v>1</v>
      </c>
      <c r="BD513" s="192" t="str">
        <f t="shared" si="111"/>
        <v>③</v>
      </c>
      <c r="BG513" s="563" t="str">
        <f t="shared" ca="1" si="103"/>
        <v/>
      </c>
      <c r="BH513" s="564" t="str">
        <f t="shared" ca="1" si="104"/>
        <v/>
      </c>
      <c r="BI513" s="564" t="str">
        <f t="shared" ca="1" si="105"/>
        <v/>
      </c>
      <c r="BJ513" s="564" t="str">
        <f t="shared" ca="1" si="106"/>
        <v/>
      </c>
      <c r="BK513" s="564" t="str">
        <f t="shared" ca="1" si="107"/>
        <v/>
      </c>
      <c r="BL513" s="565" t="str">
        <f t="shared" ca="1" si="108"/>
        <v/>
      </c>
      <c r="CB513" s="226"/>
      <c r="DD513" s="226"/>
      <c r="DE513" s="226"/>
    </row>
    <row r="514" spans="1:111" s="465" customFormat="1" ht="15" customHeight="1">
      <c r="A514" s="470"/>
      <c r="B514" s="473"/>
      <c r="C514" s="473"/>
      <c r="F514" s="448" t="s">
        <v>233</v>
      </c>
      <c r="G514" s="449"/>
      <c r="H514" s="449"/>
      <c r="I514" s="449"/>
      <c r="J514" s="449"/>
      <c r="K514" s="449"/>
      <c r="L514" s="449"/>
      <c r="M514" s="450"/>
      <c r="N514" s="613" t="s">
        <v>620</v>
      </c>
      <c r="O514" s="614"/>
      <c r="P514" s="614"/>
      <c r="Q514" s="614"/>
      <c r="R514" s="614"/>
      <c r="S514" s="614"/>
      <c r="T514" s="614"/>
      <c r="U514" s="614"/>
      <c r="V514" s="614"/>
      <c r="W514" s="614"/>
      <c r="X514" s="614"/>
      <c r="Y514" s="614"/>
      <c r="Z514" s="614"/>
      <c r="AA514" s="614"/>
      <c r="AB514" s="614"/>
      <c r="AC514" s="614"/>
      <c r="AD514" s="614"/>
      <c r="AE514" s="614"/>
      <c r="AF514" s="614"/>
      <c r="AG514" s="614"/>
      <c r="AH514" s="614"/>
      <c r="AI514" s="614"/>
      <c r="AJ514" s="614"/>
      <c r="AK514" s="614"/>
      <c r="AL514" s="614"/>
      <c r="AM514" s="614"/>
      <c r="AN514" s="614"/>
      <c r="AO514" s="614"/>
      <c r="AP514" s="614"/>
      <c r="AQ514" s="614"/>
      <c r="AR514" s="614"/>
      <c r="AS514" s="614"/>
      <c r="AT514" s="614"/>
      <c r="AU514" s="614"/>
      <c r="AV514" s="208"/>
      <c r="AY514" s="466"/>
      <c r="BA514" s="192">
        <f t="shared" ref="BA514:BD515" si="112">BA513</f>
        <v>26</v>
      </c>
      <c r="BB514" s="192">
        <f t="shared" si="112"/>
        <v>3</v>
      </c>
      <c r="BC514" s="192">
        <f t="shared" si="112"/>
        <v>1</v>
      </c>
      <c r="BD514" s="192" t="str">
        <f t="shared" si="112"/>
        <v>③</v>
      </c>
      <c r="BG514" s="563" t="str">
        <f t="shared" ca="1" si="103"/>
        <v/>
      </c>
      <c r="BH514" s="564" t="str">
        <f t="shared" ca="1" si="104"/>
        <v/>
      </c>
      <c r="BI514" s="564" t="str">
        <f t="shared" ca="1" si="105"/>
        <v/>
      </c>
      <c r="BJ514" s="564" t="str">
        <f t="shared" ca="1" si="106"/>
        <v/>
      </c>
      <c r="BK514" s="564" t="str">
        <f t="shared" ca="1" si="107"/>
        <v/>
      </c>
      <c r="BL514" s="565" t="str">
        <f t="shared" ca="1" si="108"/>
        <v/>
      </c>
      <c r="DC514" s="226"/>
    </row>
    <row r="515" spans="1:111" s="465" customFormat="1" ht="15" customHeight="1">
      <c r="A515" s="194"/>
      <c r="B515" s="236"/>
      <c r="C515" s="236"/>
      <c r="F515" s="460" t="s">
        <v>498</v>
      </c>
      <c r="G515" s="461"/>
      <c r="H515" s="461"/>
      <c r="I515" s="461"/>
      <c r="J515" s="461"/>
      <c r="K515" s="461"/>
      <c r="L515" s="461"/>
      <c r="M515" s="462"/>
      <c r="N515" s="209" t="s">
        <v>613</v>
      </c>
      <c r="O515" s="204"/>
      <c r="P515" s="204"/>
      <c r="Q515" s="204"/>
      <c r="R515" s="204"/>
      <c r="S515" s="204"/>
      <c r="T515" s="204"/>
      <c r="U515" s="204"/>
      <c r="V515" s="204"/>
      <c r="W515" s="204"/>
      <c r="X515" s="204"/>
      <c r="Y515" s="204"/>
      <c r="Z515" s="204"/>
      <c r="AA515" s="204"/>
      <c r="AB515" s="204"/>
      <c r="AC515" s="204"/>
      <c r="AD515" s="204"/>
      <c r="AE515" s="204"/>
      <c r="AF515" s="204"/>
      <c r="AG515" s="204"/>
      <c r="AH515" s="204"/>
      <c r="AI515" s="204"/>
      <c r="AJ515" s="204"/>
      <c r="AK515" s="204"/>
      <c r="AL515" s="204"/>
      <c r="AM515" s="204"/>
      <c r="AN515" s="204"/>
      <c r="AO515" s="204"/>
      <c r="AP515" s="204"/>
      <c r="AQ515" s="204"/>
      <c r="AR515" s="204"/>
      <c r="AS515" s="204"/>
      <c r="AT515" s="204"/>
      <c r="AU515" s="204"/>
      <c r="AV515" s="205"/>
      <c r="AW515" s="236"/>
      <c r="AX515" s="236"/>
      <c r="AY515" s="195"/>
      <c r="BA515" s="192">
        <f t="shared" si="112"/>
        <v>26</v>
      </c>
      <c r="BB515" s="192">
        <f t="shared" si="112"/>
        <v>3</v>
      </c>
      <c r="BC515" s="192">
        <f t="shared" si="112"/>
        <v>1</v>
      </c>
      <c r="BD515" s="192" t="str">
        <f t="shared" si="112"/>
        <v>③</v>
      </c>
      <c r="BG515" s="563" t="str">
        <f t="shared" ca="1" si="103"/>
        <v/>
      </c>
      <c r="BH515" s="564" t="str">
        <f t="shared" ca="1" si="104"/>
        <v/>
      </c>
      <c r="BI515" s="564" t="str">
        <f t="shared" ca="1" si="105"/>
        <v/>
      </c>
      <c r="BJ515" s="564" t="str">
        <f t="shared" ca="1" si="106"/>
        <v/>
      </c>
      <c r="BK515" s="564" t="str">
        <f t="shared" ca="1" si="107"/>
        <v/>
      </c>
      <c r="BL515" s="565" t="str">
        <f t="shared" ca="1" si="108"/>
        <v/>
      </c>
      <c r="CV515" s="226"/>
      <c r="CW515" s="226"/>
      <c r="CX515" s="226"/>
      <c r="CY515" s="226"/>
      <c r="CZ515" s="226"/>
      <c r="DA515" s="226"/>
      <c r="DB515" s="226"/>
    </row>
    <row r="516" spans="1:111" s="465" customFormat="1" ht="15" customHeight="1">
      <c r="A516" s="1764" t="str">
        <f>BA516&amp;"."&amp;BB516</f>
        <v>26.4</v>
      </c>
      <c r="B516" s="1765"/>
      <c r="C516" s="1765"/>
      <c r="D516" s="236" t="s">
        <v>1248</v>
      </c>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195"/>
      <c r="BA516" s="192">
        <f>BA515</f>
        <v>26</v>
      </c>
      <c r="BB516" s="193">
        <f>BB515+1</f>
        <v>4</v>
      </c>
      <c r="BC516" s="192"/>
      <c r="BD516" s="192"/>
      <c r="BG516" s="563" t="str">
        <f t="shared" ca="1" si="103"/>
        <v/>
      </c>
      <c r="BH516" s="564" t="str">
        <f t="shared" ca="1" si="104"/>
        <v/>
      </c>
      <c r="BI516" s="564" t="str">
        <f t="shared" ca="1" si="105"/>
        <v/>
      </c>
      <c r="BJ516" s="564" t="str">
        <f t="shared" ca="1" si="106"/>
        <v/>
      </c>
      <c r="BK516" s="564" t="str">
        <f t="shared" ca="1" si="107"/>
        <v/>
      </c>
      <c r="BL516" s="565" t="str">
        <f t="shared" ca="1" si="108"/>
        <v/>
      </c>
      <c r="BR516" s="226"/>
      <c r="BS516" s="226"/>
      <c r="BT516" s="226"/>
      <c r="BU516" s="226"/>
      <c r="BV516" s="226"/>
      <c r="BW516" s="226"/>
      <c r="BX516" s="226"/>
      <c r="BY516" s="226"/>
      <c r="BZ516" s="226"/>
      <c r="CA516" s="226"/>
    </row>
    <row r="517" spans="1:111" s="465" customFormat="1" ht="15" customHeight="1">
      <c r="A517" s="95"/>
      <c r="B517" s="95"/>
      <c r="C517" s="95"/>
      <c r="D517" s="465" t="str">
        <f>$CV$19&amp;$CW$22&amp;"を参照"</f>
        <v>「57. マスタ操作用Combobox」「57.3.各マスタデータ入力チェック処理」を参照</v>
      </c>
      <c r="E517" s="226"/>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c r="AB517" s="226"/>
      <c r="AC517" s="226"/>
      <c r="AD517" s="226"/>
      <c r="AE517" s="226"/>
      <c r="AF517" s="226"/>
      <c r="AG517" s="226"/>
      <c r="AH517" s="226"/>
      <c r="AI517" s="226"/>
      <c r="AJ517" s="226"/>
      <c r="AK517" s="226"/>
      <c r="AL517" s="226"/>
      <c r="AM517" s="226"/>
      <c r="AN517" s="226"/>
      <c r="AO517" s="226"/>
      <c r="AP517" s="226"/>
      <c r="AQ517" s="226"/>
      <c r="AR517" s="226"/>
      <c r="AS517" s="226"/>
      <c r="AT517" s="226"/>
      <c r="AU517" s="226"/>
      <c r="AV517" s="226"/>
      <c r="AW517" s="226"/>
      <c r="AX517" s="226"/>
      <c r="AY517" s="40"/>
      <c r="BA517" s="192">
        <f>BA516</f>
        <v>26</v>
      </c>
      <c r="BB517" s="192">
        <f>BB516</f>
        <v>4</v>
      </c>
      <c r="BC517" s="192"/>
      <c r="BD517" s="192"/>
      <c r="BG517" s="563" t="str">
        <f t="shared" ca="1" si="103"/>
        <v/>
      </c>
      <c r="BH517" s="564" t="str">
        <f t="shared" ca="1" si="104"/>
        <v/>
      </c>
      <c r="BI517" s="564" t="str">
        <f t="shared" ca="1" si="105"/>
        <v/>
      </c>
      <c r="BJ517" s="564" t="str">
        <f t="shared" ca="1" si="106"/>
        <v/>
      </c>
      <c r="BK517" s="564" t="str">
        <f t="shared" ca="1" si="107"/>
        <v/>
      </c>
      <c r="BL517" s="565" t="str">
        <f t="shared" ca="1" si="108"/>
        <v/>
      </c>
    </row>
    <row r="518" spans="1:111" s="465" customFormat="1" ht="15" customHeight="1">
      <c r="A518" s="1768" t="str">
        <f>BA518&amp;"."</f>
        <v>27.</v>
      </c>
      <c r="B518" s="1769"/>
      <c r="C518" s="473" t="s">
        <v>633</v>
      </c>
      <c r="D518" s="236"/>
      <c r="E518" s="236"/>
      <c r="F518" s="236"/>
      <c r="G518" s="236"/>
      <c r="H518" s="300"/>
      <c r="I518" s="236"/>
      <c r="J518" s="473"/>
      <c r="K518" s="473"/>
      <c r="L518" s="473"/>
      <c r="M518" s="473"/>
      <c r="N518" s="473"/>
      <c r="O518" s="473"/>
      <c r="P518" s="473"/>
      <c r="Q518" s="473"/>
      <c r="R518" s="473"/>
      <c r="S518" s="473"/>
      <c r="T518" s="473"/>
      <c r="U518" s="473"/>
      <c r="V518" s="473"/>
      <c r="W518" s="473"/>
      <c r="X518" s="473"/>
      <c r="Y518" s="473"/>
      <c r="Z518" s="473"/>
      <c r="AA518" s="473"/>
      <c r="AB518" s="473"/>
      <c r="AC518" s="473"/>
      <c r="AD518" s="473"/>
      <c r="AE518" s="473"/>
      <c r="AF518" s="473"/>
      <c r="AG518" s="473"/>
      <c r="AH518" s="473"/>
      <c r="AI518" s="473"/>
      <c r="AJ518" s="473"/>
      <c r="AK518" s="473"/>
      <c r="AL518" s="473"/>
      <c r="AM518" s="473"/>
      <c r="AN518" s="473"/>
      <c r="AO518" s="473"/>
      <c r="AP518" s="473"/>
      <c r="AQ518" s="473"/>
      <c r="AR518" s="473"/>
      <c r="AS518" s="473"/>
      <c r="AT518" s="473"/>
      <c r="AU518" s="473"/>
      <c r="AV518" s="473"/>
      <c r="AW518" s="473"/>
      <c r="AX518" s="473"/>
      <c r="AY518" s="156"/>
      <c r="BA518" s="193">
        <f>BA517+1</f>
        <v>27</v>
      </c>
      <c r="BB518" s="192"/>
      <c r="BC518" s="192"/>
      <c r="BG518" s="563" t="str">
        <f t="shared" ca="1" si="103"/>
        <v/>
      </c>
      <c r="BH518" s="564" t="str">
        <f t="shared" ca="1" si="104"/>
        <v/>
      </c>
      <c r="BI518" s="564" t="str">
        <f t="shared" ca="1" si="105"/>
        <v/>
      </c>
      <c r="BJ518" s="564" t="str">
        <f t="shared" ca="1" si="106"/>
        <v/>
      </c>
      <c r="BK518" s="564" t="str">
        <f t="shared" ca="1" si="107"/>
        <v/>
      </c>
      <c r="BL518" s="565" t="str">
        <f t="shared" ca="1" si="108"/>
        <v/>
      </c>
    </row>
    <row r="519" spans="1:111" s="465" customFormat="1" ht="15" customHeight="1">
      <c r="A519" s="1737" t="str">
        <f>$BA519&amp;"."&amp;$BB519&amp;"."</f>
        <v>27.1.</v>
      </c>
      <c r="B519" s="1738"/>
      <c r="C519" s="1738"/>
      <c r="D519" s="236" t="s">
        <v>843</v>
      </c>
      <c r="F519" s="473"/>
      <c r="G519" s="473"/>
      <c r="H519" s="473"/>
      <c r="I519" s="473"/>
      <c r="J519" s="473"/>
      <c r="K519" s="473"/>
      <c r="L519" s="473"/>
      <c r="M519" s="473"/>
      <c r="N519" s="473"/>
      <c r="O519" s="473"/>
      <c r="P519" s="473"/>
      <c r="Q519" s="473"/>
      <c r="R519" s="473"/>
      <c r="S519" s="473"/>
      <c r="T519" s="473"/>
      <c r="U519" s="473"/>
      <c r="V519" s="473"/>
      <c r="W519" s="473"/>
      <c r="X519" s="473"/>
      <c r="Y519" s="473"/>
      <c r="Z519" s="473"/>
      <c r="AA519" s="473"/>
      <c r="AB519" s="473"/>
      <c r="AC519" s="473"/>
      <c r="AD519" s="473"/>
      <c r="AE519" s="473"/>
      <c r="AF519" s="473"/>
      <c r="AG519" s="473"/>
      <c r="AH519" s="473"/>
      <c r="AI519" s="473"/>
      <c r="AJ519" s="473"/>
      <c r="AK519" s="473"/>
      <c r="AL519" s="473"/>
      <c r="AM519" s="473"/>
      <c r="AN519" s="473"/>
      <c r="AO519" s="473"/>
      <c r="AP519" s="473"/>
      <c r="AQ519" s="473"/>
      <c r="AR519" s="473"/>
      <c r="AS519" s="473"/>
      <c r="AT519" s="473"/>
      <c r="AU519" s="473"/>
      <c r="AV519" s="473"/>
      <c r="AW519" s="473"/>
      <c r="AX519" s="473"/>
      <c r="AY519" s="466"/>
      <c r="BA519" s="192">
        <f>BA518</f>
        <v>27</v>
      </c>
      <c r="BB519" s="193">
        <f>BB518+1</f>
        <v>1</v>
      </c>
      <c r="BC519" s="192"/>
      <c r="BG519" s="563" t="str">
        <f t="shared" ca="1" si="103"/>
        <v/>
      </c>
      <c r="BH519" s="564" t="str">
        <f t="shared" ca="1" si="104"/>
        <v/>
      </c>
      <c r="BI519" s="564" t="str">
        <f t="shared" ca="1" si="105"/>
        <v/>
      </c>
      <c r="BJ519" s="564" t="str">
        <f t="shared" ca="1" si="106"/>
        <v/>
      </c>
      <c r="BK519" s="564" t="str">
        <f t="shared" ca="1" si="107"/>
        <v/>
      </c>
      <c r="BL519" s="565" t="str">
        <f t="shared" ca="1" si="108"/>
        <v/>
      </c>
    </row>
    <row r="520" spans="1:111" s="465" customFormat="1" ht="15" customHeight="1">
      <c r="A520" s="1036"/>
      <c r="B520" s="1037"/>
      <c r="C520" s="1037"/>
      <c r="D520" s="465" t="str">
        <f>$CV$19&amp;$CW$20&amp;"を参照"</f>
        <v>「57. マスタ操作用Combobox」「57.1.コントロール構成」を参照</v>
      </c>
      <c r="E520" s="236"/>
      <c r="F520" s="473"/>
      <c r="G520" s="473"/>
      <c r="H520" s="473"/>
      <c r="I520" s="473"/>
      <c r="J520" s="473"/>
      <c r="K520" s="473"/>
      <c r="L520" s="473"/>
      <c r="M520" s="473"/>
      <c r="N520" s="473"/>
      <c r="O520" s="473"/>
      <c r="P520" s="473"/>
      <c r="Q520" s="473"/>
      <c r="R520" s="473"/>
      <c r="S520" s="473"/>
      <c r="T520" s="473"/>
      <c r="U520" s="473"/>
      <c r="V520" s="473"/>
      <c r="W520" s="473"/>
      <c r="X520" s="473"/>
      <c r="Y520" s="473"/>
      <c r="Z520" s="473"/>
      <c r="AA520" s="473"/>
      <c r="AB520" s="473"/>
      <c r="AC520" s="473"/>
      <c r="AD520" s="473"/>
      <c r="AE520" s="473"/>
      <c r="AF520" s="473"/>
      <c r="AG520" s="473"/>
      <c r="AH520" s="473"/>
      <c r="AI520" s="473"/>
      <c r="AJ520" s="473"/>
      <c r="AK520" s="473"/>
      <c r="AL520" s="473"/>
      <c r="AM520" s="473"/>
      <c r="AN520" s="473"/>
      <c r="AO520" s="473"/>
      <c r="AP520" s="473"/>
      <c r="AQ520" s="473"/>
      <c r="AR520" s="473"/>
      <c r="AS520" s="473"/>
      <c r="AT520" s="473"/>
      <c r="AU520" s="473"/>
      <c r="AV520" s="473"/>
      <c r="AW520" s="473"/>
      <c r="AX520" s="473"/>
      <c r="AY520" s="466"/>
      <c r="BA520" s="192">
        <f>BA519</f>
        <v>27</v>
      </c>
      <c r="BB520" s="192">
        <f>BB519</f>
        <v>1</v>
      </c>
      <c r="BC520" s="192"/>
      <c r="BG520" s="563" t="str">
        <f t="shared" ca="1" si="103"/>
        <v/>
      </c>
      <c r="BH520" s="564" t="str">
        <f t="shared" ca="1" si="104"/>
        <v/>
      </c>
      <c r="BI520" s="564" t="str">
        <f t="shared" ca="1" si="105"/>
        <v/>
      </c>
      <c r="BJ520" s="564" t="str">
        <f t="shared" ca="1" si="106"/>
        <v/>
      </c>
      <c r="BK520" s="564" t="str">
        <f t="shared" ca="1" si="107"/>
        <v/>
      </c>
      <c r="BL520" s="565" t="str">
        <f t="shared" ca="1" si="108"/>
        <v/>
      </c>
    </row>
    <row r="521" spans="1:111" s="465" customFormat="1" ht="15" customHeight="1">
      <c r="A521" s="1737" t="str">
        <f>$BA521&amp;"."&amp;$BB521&amp;"."</f>
        <v>27.2.</v>
      </c>
      <c r="B521" s="1738"/>
      <c r="C521" s="1738"/>
      <c r="D521" s="236" t="s">
        <v>839</v>
      </c>
      <c r="F521" s="473"/>
      <c r="G521" s="473"/>
      <c r="H521" s="473"/>
      <c r="I521" s="473"/>
      <c r="J521" s="473"/>
      <c r="K521" s="473"/>
      <c r="L521" s="473"/>
      <c r="M521" s="473"/>
      <c r="N521" s="473"/>
      <c r="O521" s="473"/>
      <c r="P521" s="473"/>
      <c r="Q521" s="473"/>
      <c r="R521" s="473"/>
      <c r="S521" s="473"/>
      <c r="T521" s="473"/>
      <c r="U521" s="473"/>
      <c r="V521" s="473"/>
      <c r="W521" s="473"/>
      <c r="X521" s="473"/>
      <c r="Y521" s="473"/>
      <c r="Z521" s="473"/>
      <c r="AA521" s="473"/>
      <c r="AB521" s="473"/>
      <c r="AC521" s="473"/>
      <c r="AD521" s="473"/>
      <c r="AE521" s="473"/>
      <c r="AF521" s="473"/>
      <c r="AG521" s="473"/>
      <c r="AH521" s="473"/>
      <c r="AI521" s="473"/>
      <c r="AJ521" s="473"/>
      <c r="AK521" s="473"/>
      <c r="AL521" s="473"/>
      <c r="AM521" s="473"/>
      <c r="AN521" s="473"/>
      <c r="AO521" s="473"/>
      <c r="AP521" s="473"/>
      <c r="AQ521" s="473"/>
      <c r="AR521" s="473"/>
      <c r="AS521" s="473"/>
      <c r="AT521" s="473"/>
      <c r="AU521" s="473"/>
      <c r="AV521" s="473"/>
      <c r="AW521" s="473"/>
      <c r="AX521" s="473"/>
      <c r="AY521" s="466"/>
      <c r="BA521" s="192">
        <f>BA520</f>
        <v>27</v>
      </c>
      <c r="BB521" s="193">
        <f>BB520+1</f>
        <v>2</v>
      </c>
      <c r="BC521" s="192"/>
      <c r="BG521" s="563" t="str">
        <f t="shared" ca="1" si="103"/>
        <v/>
      </c>
      <c r="BH521" s="564" t="str">
        <f t="shared" ca="1" si="104"/>
        <v/>
      </c>
      <c r="BI521" s="564" t="str">
        <f t="shared" ca="1" si="105"/>
        <v/>
      </c>
      <c r="BJ521" s="564" t="str">
        <f t="shared" ca="1" si="106"/>
        <v/>
      </c>
      <c r="BK521" s="564" t="str">
        <f t="shared" ca="1" si="107"/>
        <v/>
      </c>
      <c r="BL521" s="565" t="str">
        <f t="shared" ca="1" si="108"/>
        <v/>
      </c>
    </row>
    <row r="522" spans="1:111" s="226" customFormat="1" ht="15" customHeight="1">
      <c r="A522" s="1033"/>
      <c r="B522" s="1034"/>
      <c r="C522" s="1034"/>
      <c r="D522" s="465" t="str">
        <f>$CV$19&amp;$CW$21&amp;"を参照"</f>
        <v>「57. マスタ操作用Combobox」「57.2.プロパティ仕様」を参照</v>
      </c>
      <c r="E522" s="211"/>
      <c r="AY522" s="40"/>
      <c r="AZ522" s="465"/>
      <c r="BA522" s="192">
        <f>BA521</f>
        <v>27</v>
      </c>
      <c r="BB522" s="192">
        <f>BB521</f>
        <v>2</v>
      </c>
      <c r="BC522" s="192"/>
      <c r="BD522" s="465"/>
      <c r="BG522" s="563" t="str">
        <f t="shared" ca="1" si="103"/>
        <v/>
      </c>
      <c r="BH522" s="564" t="str">
        <f t="shared" ca="1" si="104"/>
        <v/>
      </c>
      <c r="BI522" s="564" t="str">
        <f t="shared" ca="1" si="105"/>
        <v/>
      </c>
      <c r="BJ522" s="564" t="str">
        <f t="shared" ca="1" si="106"/>
        <v/>
      </c>
      <c r="BK522" s="564" t="str">
        <f t="shared" ca="1" si="107"/>
        <v/>
      </c>
      <c r="BL522" s="565" t="str">
        <f t="shared" ca="1" si="108"/>
        <v/>
      </c>
      <c r="CB522" s="465"/>
      <c r="CC522" s="465"/>
      <c r="CD522" s="465"/>
      <c r="CE522" s="465"/>
      <c r="CF522" s="465"/>
      <c r="CG522" s="465"/>
      <c r="CH522" s="465"/>
      <c r="CI522" s="465"/>
      <c r="CJ522" s="465"/>
      <c r="CK522" s="465"/>
      <c r="CL522" s="465"/>
      <c r="CM522" s="465"/>
      <c r="CN522" s="465"/>
      <c r="CO522" s="465"/>
      <c r="CP522" s="465"/>
      <c r="CQ522" s="465"/>
      <c r="CR522" s="465"/>
      <c r="CS522" s="465"/>
      <c r="CT522" s="465"/>
      <c r="CU522" s="465"/>
      <c r="CV522" s="465"/>
      <c r="CW522" s="465"/>
      <c r="CX522" s="465"/>
      <c r="CY522" s="465"/>
      <c r="CZ522" s="465"/>
      <c r="DA522" s="465"/>
      <c r="DB522" s="465"/>
      <c r="DC522" s="465"/>
      <c r="DD522" s="465"/>
      <c r="DE522" s="465"/>
      <c r="DF522" s="465"/>
      <c r="DG522" s="465"/>
    </row>
    <row r="523" spans="1:111" s="465" customFormat="1" ht="15" customHeight="1">
      <c r="A523" s="1737" t="str">
        <f>$BA523&amp;"."&amp;$BB523&amp;"."</f>
        <v>27.3.</v>
      </c>
      <c r="B523" s="1738"/>
      <c r="C523" s="1738"/>
      <c r="D523" s="236" t="s">
        <v>855</v>
      </c>
      <c r="F523" s="473"/>
      <c r="G523" s="473"/>
      <c r="H523" s="473"/>
      <c r="I523" s="473"/>
      <c r="J523" s="473"/>
      <c r="K523" s="473"/>
      <c r="L523" s="473"/>
      <c r="M523" s="473"/>
      <c r="N523" s="473"/>
      <c r="O523" s="473"/>
      <c r="P523" s="473"/>
      <c r="Q523" s="473"/>
      <c r="R523" s="473"/>
      <c r="S523" s="473"/>
      <c r="T523" s="473"/>
      <c r="U523" s="473"/>
      <c r="V523" s="473"/>
      <c r="W523" s="473"/>
      <c r="X523" s="473"/>
      <c r="Y523" s="473"/>
      <c r="Z523" s="473"/>
      <c r="AA523" s="473"/>
      <c r="AB523" s="473"/>
      <c r="AC523" s="473"/>
      <c r="AD523" s="473"/>
      <c r="AE523" s="473"/>
      <c r="AF523" s="473"/>
      <c r="AG523" s="473"/>
      <c r="AH523" s="473"/>
      <c r="AI523" s="473"/>
      <c r="AJ523" s="473"/>
      <c r="AK523" s="473"/>
      <c r="AL523" s="473"/>
      <c r="AM523" s="473"/>
      <c r="AN523" s="473"/>
      <c r="AO523" s="473"/>
      <c r="AP523" s="473"/>
      <c r="AQ523" s="473"/>
      <c r="AR523" s="473"/>
      <c r="AS523" s="473"/>
      <c r="AT523" s="473"/>
      <c r="AU523" s="473"/>
      <c r="AV523" s="473"/>
      <c r="AW523" s="473"/>
      <c r="AX523" s="473"/>
      <c r="AY523" s="466"/>
      <c r="BA523" s="192">
        <f>BA522</f>
        <v>27</v>
      </c>
      <c r="BB523" s="193">
        <f>BB522+1</f>
        <v>3</v>
      </c>
      <c r="BC523" s="192"/>
      <c r="BG523" s="563" t="str">
        <f t="shared" ca="1" si="103"/>
        <v/>
      </c>
      <c r="BH523" s="564" t="str">
        <f t="shared" ca="1" si="104"/>
        <v/>
      </c>
      <c r="BI523" s="564" t="str">
        <f t="shared" ca="1" si="105"/>
        <v/>
      </c>
      <c r="BJ523" s="564" t="str">
        <f t="shared" ca="1" si="106"/>
        <v/>
      </c>
      <c r="BK523" s="564" t="str">
        <f t="shared" ca="1" si="107"/>
        <v/>
      </c>
      <c r="BL523" s="565" t="str">
        <f t="shared" ca="1" si="108"/>
        <v/>
      </c>
      <c r="BR523" s="226"/>
      <c r="BS523" s="226"/>
      <c r="BT523" s="226"/>
      <c r="BU523" s="226"/>
      <c r="BV523" s="226"/>
      <c r="BW523" s="226"/>
      <c r="BX523" s="226"/>
      <c r="BY523" s="226"/>
      <c r="BZ523" s="226"/>
      <c r="CA523" s="226"/>
      <c r="CB523" s="226"/>
      <c r="DF523" s="226"/>
      <c r="DG523" s="226"/>
    </row>
    <row r="524" spans="1:111" s="465" customFormat="1" ht="15" customHeight="1">
      <c r="A524" s="1737" t="str">
        <f>$BA524&amp;"."&amp;$BB524&amp;"."&amp;$BC524&amp;"."</f>
        <v>27.3.1.</v>
      </c>
      <c r="B524" s="1738"/>
      <c r="C524" s="1738"/>
      <c r="D524" s="1738"/>
      <c r="E524" s="236" t="s">
        <v>634</v>
      </c>
      <c r="F524" s="473"/>
      <c r="G524" s="473"/>
      <c r="H524" s="473"/>
      <c r="I524" s="473"/>
      <c r="J524" s="473"/>
      <c r="K524" s="473"/>
      <c r="L524" s="473"/>
      <c r="M524" s="473"/>
      <c r="N524" s="473"/>
      <c r="O524" s="473"/>
      <c r="P524" s="473"/>
      <c r="Q524" s="473"/>
      <c r="R524" s="473"/>
      <c r="S524" s="473"/>
      <c r="T524" s="473"/>
      <c r="U524" s="473"/>
      <c r="V524" s="473"/>
      <c r="W524" s="473"/>
      <c r="X524" s="473"/>
      <c r="Y524" s="473"/>
      <c r="Z524" s="473"/>
      <c r="AA524" s="473"/>
      <c r="AB524" s="473"/>
      <c r="AC524" s="473"/>
      <c r="AD524" s="473"/>
      <c r="AE524" s="473"/>
      <c r="AF524" s="473"/>
      <c r="AG524" s="473"/>
      <c r="AH524" s="473"/>
      <c r="AI524" s="473"/>
      <c r="AJ524" s="473"/>
      <c r="AK524" s="473"/>
      <c r="AL524" s="473"/>
      <c r="AM524" s="473"/>
      <c r="AN524" s="473"/>
      <c r="AO524" s="473"/>
      <c r="AP524" s="473"/>
      <c r="AQ524" s="473"/>
      <c r="AR524" s="473"/>
      <c r="AS524" s="473"/>
      <c r="AT524" s="473"/>
      <c r="AU524" s="473"/>
      <c r="AV524" s="473"/>
      <c r="AW524" s="473"/>
      <c r="AX524" s="473"/>
      <c r="AY524" s="466"/>
      <c r="BA524" s="192">
        <f t="shared" ref="BA524:BC525" si="113">BA523</f>
        <v>27</v>
      </c>
      <c r="BB524" s="192">
        <f t="shared" si="113"/>
        <v>3</v>
      </c>
      <c r="BC524" s="193">
        <f>BC523+1</f>
        <v>1</v>
      </c>
      <c r="BG524" s="563" t="str">
        <f t="shared" ca="1" si="103"/>
        <v/>
      </c>
      <c r="BH524" s="564" t="str">
        <f t="shared" ca="1" si="104"/>
        <v/>
      </c>
      <c r="BI524" s="564" t="str">
        <f t="shared" ca="1" si="105"/>
        <v/>
      </c>
      <c r="BJ524" s="564" t="str">
        <f t="shared" ca="1" si="106"/>
        <v/>
      </c>
      <c r="BK524" s="564" t="str">
        <f t="shared" ca="1" si="107"/>
        <v/>
      </c>
      <c r="BL524" s="565" t="str">
        <f t="shared" ca="1" si="108"/>
        <v/>
      </c>
    </row>
    <row r="525" spans="1:111" s="465" customFormat="1" ht="15" customHeight="1">
      <c r="A525" s="1726" t="str">
        <f>$BD525&amp;"."</f>
        <v>①.</v>
      </c>
      <c r="B525" s="1727"/>
      <c r="C525" s="1727"/>
      <c r="D525" s="1727"/>
      <c r="E525" s="1727"/>
      <c r="F525" s="236" t="s">
        <v>860</v>
      </c>
      <c r="G525" s="676"/>
      <c r="H525" s="676"/>
      <c r="I525" s="676"/>
      <c r="J525" s="676"/>
      <c r="K525" s="676"/>
      <c r="L525" s="676"/>
      <c r="M525" s="685"/>
      <c r="N525" s="685"/>
      <c r="O525" s="685"/>
      <c r="P525" s="685"/>
      <c r="Q525" s="685"/>
      <c r="R525" s="685"/>
      <c r="S525" s="685"/>
      <c r="T525" s="685"/>
      <c r="U525" s="685"/>
      <c r="V525" s="685"/>
      <c r="W525" s="685"/>
      <c r="X525" s="685"/>
      <c r="Y525" s="685"/>
      <c r="Z525" s="685"/>
      <c r="AA525" s="685"/>
      <c r="AB525" s="685"/>
      <c r="AC525" s="685"/>
      <c r="AD525" s="685"/>
      <c r="AE525" s="685"/>
      <c r="AF525" s="685"/>
      <c r="AG525" s="685"/>
      <c r="AH525" s="685"/>
      <c r="AI525" s="685"/>
      <c r="AJ525" s="685"/>
      <c r="AK525" s="685"/>
      <c r="AL525" s="685"/>
      <c r="AM525" s="685"/>
      <c r="AN525" s="685"/>
      <c r="AO525" s="685"/>
      <c r="AP525" s="685"/>
      <c r="AQ525" s="685"/>
      <c r="AR525" s="685"/>
      <c r="AS525" s="685"/>
      <c r="AT525" s="685"/>
      <c r="AU525" s="685"/>
      <c r="AV525" s="685"/>
      <c r="AW525" s="685"/>
      <c r="AX525" s="685"/>
      <c r="AY525" s="93"/>
      <c r="AZ525" s="92"/>
      <c r="BA525" s="683">
        <f t="shared" si="113"/>
        <v>27</v>
      </c>
      <c r="BB525" s="683">
        <f t="shared" si="113"/>
        <v>3</v>
      </c>
      <c r="BC525" s="683">
        <f t="shared" si="113"/>
        <v>1</v>
      </c>
      <c r="BD525" s="687" t="str">
        <f>IF(ISBLANK(BD524),"①",CHAR(CODE(BD524)+1))</f>
        <v>①</v>
      </c>
      <c r="BG525" s="563" t="str">
        <f t="shared" ca="1" si="103"/>
        <v/>
      </c>
      <c r="BH525" s="564" t="str">
        <f t="shared" ca="1" si="104"/>
        <v/>
      </c>
      <c r="BI525" s="564" t="str">
        <f t="shared" ca="1" si="105"/>
        <v/>
      </c>
      <c r="BJ525" s="564" t="str">
        <f t="shared" ca="1" si="106"/>
        <v/>
      </c>
      <c r="BK525" s="564" t="str">
        <f t="shared" ca="1" si="107"/>
        <v/>
      </c>
      <c r="BL525" s="565" t="str">
        <f t="shared" ca="1" si="108"/>
        <v/>
      </c>
    </row>
    <row r="526" spans="1:111" s="465" customFormat="1" ht="15" customHeight="1">
      <c r="A526" s="606"/>
      <c r="B526" s="607"/>
      <c r="C526" s="607"/>
      <c r="F526" s="236" t="s">
        <v>635</v>
      </c>
      <c r="G526" s="473"/>
      <c r="H526" s="473"/>
      <c r="I526" s="473"/>
      <c r="J526" s="473"/>
      <c r="K526" s="473"/>
      <c r="L526" s="473"/>
      <c r="M526" s="473"/>
      <c r="N526" s="473"/>
      <c r="O526" s="473"/>
      <c r="P526" s="473"/>
      <c r="Q526" s="473"/>
      <c r="R526" s="473"/>
      <c r="S526" s="473"/>
      <c r="T526" s="473"/>
      <c r="U526" s="473"/>
      <c r="V526" s="473"/>
      <c r="W526" s="473"/>
      <c r="X526" s="473"/>
      <c r="Y526" s="473"/>
      <c r="Z526" s="473"/>
      <c r="AA526" s="473"/>
      <c r="AB526" s="473"/>
      <c r="AC526" s="473"/>
      <c r="AD526" s="473"/>
      <c r="AE526" s="473"/>
      <c r="AF526" s="473"/>
      <c r="AG526" s="473"/>
      <c r="AH526" s="473"/>
      <c r="AI526" s="473"/>
      <c r="AJ526" s="473"/>
      <c r="AK526" s="473"/>
      <c r="AL526" s="473"/>
      <c r="AM526" s="473"/>
      <c r="AN526" s="473"/>
      <c r="AO526" s="473"/>
      <c r="AP526" s="473"/>
      <c r="AQ526" s="473"/>
      <c r="AR526" s="473"/>
      <c r="AS526" s="473"/>
      <c r="AT526" s="473"/>
      <c r="AU526" s="473"/>
      <c r="AV526" s="473"/>
      <c r="AW526" s="473"/>
      <c r="AX526" s="473"/>
      <c r="AY526" s="466"/>
      <c r="BA526" s="192">
        <f t="shared" ref="BA526:BC530" si="114">BA525</f>
        <v>27</v>
      </c>
      <c r="BB526" s="192">
        <f t="shared" si="114"/>
        <v>3</v>
      </c>
      <c r="BC526" s="192">
        <f t="shared" si="114"/>
        <v>1</v>
      </c>
      <c r="BD526" s="683" t="str">
        <f>BD525</f>
        <v>①</v>
      </c>
      <c r="BG526" s="563" t="str">
        <f t="shared" ca="1" si="103"/>
        <v/>
      </c>
      <c r="BH526" s="564" t="str">
        <f t="shared" ca="1" si="104"/>
        <v/>
      </c>
      <c r="BI526" s="564" t="str">
        <f t="shared" ca="1" si="105"/>
        <v/>
      </c>
      <c r="BJ526" s="564" t="str">
        <f t="shared" ca="1" si="106"/>
        <v/>
      </c>
      <c r="BK526" s="564" t="str">
        <f t="shared" ca="1" si="107"/>
        <v/>
      </c>
      <c r="BL526" s="565" t="str">
        <f t="shared" ca="1" si="108"/>
        <v/>
      </c>
      <c r="BR526" s="226"/>
      <c r="BS526" s="226"/>
      <c r="BT526" s="226"/>
      <c r="BU526" s="226"/>
      <c r="BV526" s="226"/>
      <c r="BW526" s="226"/>
      <c r="BX526" s="226"/>
      <c r="BY526" s="226"/>
      <c r="BZ526" s="226"/>
      <c r="CA526" s="226"/>
    </row>
    <row r="527" spans="1:111" s="465" customFormat="1" ht="15" customHeight="1">
      <c r="A527" s="194"/>
      <c r="B527" s="236"/>
      <c r="C527" s="236"/>
      <c r="F527" s="445" t="s">
        <v>265</v>
      </c>
      <c r="G527" s="446"/>
      <c r="H527" s="446"/>
      <c r="I527" s="446"/>
      <c r="J527" s="446"/>
      <c r="K527" s="446"/>
      <c r="L527" s="446"/>
      <c r="M527" s="447"/>
      <c r="N527" s="241" t="s">
        <v>407</v>
      </c>
      <c r="O527" s="197"/>
      <c r="P527" s="197"/>
      <c r="Q527" s="197" t="s">
        <v>568</v>
      </c>
      <c r="R527" s="197"/>
      <c r="S527" s="197"/>
      <c r="T527" s="197"/>
      <c r="U527" s="197"/>
      <c r="V527" s="197"/>
      <c r="W527" s="197"/>
      <c r="X527" s="197"/>
      <c r="Y527" s="197"/>
      <c r="Z527" s="197"/>
      <c r="AA527" s="197"/>
      <c r="AB527" s="197"/>
      <c r="AC527" s="197"/>
      <c r="AD527" s="197"/>
      <c r="AE527" s="197"/>
      <c r="AF527" s="197"/>
      <c r="AG527" s="197"/>
      <c r="AH527" s="197"/>
      <c r="AI527" s="197"/>
      <c r="AJ527" s="197"/>
      <c r="AK527" s="197"/>
      <c r="AL527" s="197"/>
      <c r="AM527" s="197"/>
      <c r="AN527" s="197"/>
      <c r="AO527" s="197"/>
      <c r="AP527" s="197"/>
      <c r="AQ527" s="197"/>
      <c r="AR527" s="197"/>
      <c r="AS527" s="197"/>
      <c r="AT527" s="197"/>
      <c r="AU527" s="197"/>
      <c r="AV527" s="198"/>
      <c r="AW527" s="236"/>
      <c r="AX527" s="236"/>
      <c r="AY527" s="195"/>
      <c r="BA527" s="192">
        <f t="shared" si="114"/>
        <v>27</v>
      </c>
      <c r="BB527" s="192">
        <f t="shared" si="114"/>
        <v>3</v>
      </c>
      <c r="BC527" s="192">
        <f t="shared" si="114"/>
        <v>1</v>
      </c>
      <c r="BD527" s="683" t="str">
        <f>BD526</f>
        <v>①</v>
      </c>
      <c r="BG527" s="563" t="str">
        <f t="shared" ca="1" si="103"/>
        <v/>
      </c>
      <c r="BH527" s="564" t="str">
        <f t="shared" ca="1" si="104"/>
        <v/>
      </c>
      <c r="BI527" s="564" t="str">
        <f t="shared" ca="1" si="105"/>
        <v/>
      </c>
      <c r="BJ527" s="564" t="str">
        <f t="shared" ca="1" si="106"/>
        <v/>
      </c>
      <c r="BK527" s="564" t="str">
        <f t="shared" ca="1" si="107"/>
        <v/>
      </c>
      <c r="BL527" s="565" t="str">
        <f t="shared" ca="1" si="108"/>
        <v/>
      </c>
    </row>
    <row r="528" spans="1:111" s="465" customFormat="1" ht="15" customHeight="1">
      <c r="A528" s="194"/>
      <c r="B528" s="236"/>
      <c r="C528" s="236"/>
      <c r="F528" s="448" t="s">
        <v>84</v>
      </c>
      <c r="G528" s="449"/>
      <c r="H528" s="449"/>
      <c r="I528" s="449"/>
      <c r="J528" s="449"/>
      <c r="K528" s="449"/>
      <c r="L528" s="449"/>
      <c r="M528" s="450"/>
      <c r="N528" s="613" t="s">
        <v>641</v>
      </c>
      <c r="O528" s="614"/>
      <c r="P528" s="614"/>
      <c r="Q528" s="614"/>
      <c r="R528" s="614"/>
      <c r="S528" s="614"/>
      <c r="T528" s="614"/>
      <c r="U528" s="614"/>
      <c r="V528" s="614"/>
      <c r="W528" s="614"/>
      <c r="X528" s="614"/>
      <c r="Y528" s="614"/>
      <c r="Z528" s="614"/>
      <c r="AA528" s="614"/>
      <c r="AB528" s="614"/>
      <c r="AC528" s="614"/>
      <c r="AD528" s="614"/>
      <c r="AE528" s="614"/>
      <c r="AF528" s="614"/>
      <c r="AG528" s="614"/>
      <c r="AH528" s="614"/>
      <c r="AI528" s="614"/>
      <c r="AJ528" s="614"/>
      <c r="AK528" s="614"/>
      <c r="AL528" s="614"/>
      <c r="AM528" s="614"/>
      <c r="AN528" s="614"/>
      <c r="AO528" s="614"/>
      <c r="AP528" s="614"/>
      <c r="AQ528" s="614"/>
      <c r="AR528" s="614"/>
      <c r="AS528" s="614"/>
      <c r="AT528" s="614"/>
      <c r="AU528" s="614"/>
      <c r="AV528" s="208"/>
      <c r="AW528" s="236"/>
      <c r="AX528" s="236"/>
      <c r="AY528" s="195"/>
      <c r="BA528" s="192">
        <f t="shared" si="114"/>
        <v>27</v>
      </c>
      <c r="BB528" s="192">
        <f t="shared" si="114"/>
        <v>3</v>
      </c>
      <c r="BC528" s="192">
        <f t="shared" si="114"/>
        <v>1</v>
      </c>
      <c r="BD528" s="683" t="str">
        <f>BD527</f>
        <v>①</v>
      </c>
      <c r="BG528" s="563" t="str">
        <f t="shared" ca="1" si="103"/>
        <v/>
      </c>
      <c r="BH528" s="564" t="str">
        <f t="shared" ca="1" si="104"/>
        <v/>
      </c>
      <c r="BI528" s="564" t="str">
        <f t="shared" ca="1" si="105"/>
        <v/>
      </c>
      <c r="BJ528" s="564" t="str">
        <f t="shared" ca="1" si="106"/>
        <v/>
      </c>
      <c r="BK528" s="564" t="str">
        <f t="shared" ca="1" si="107"/>
        <v/>
      </c>
      <c r="BL528" s="565" t="str">
        <f t="shared" ca="1" si="108"/>
        <v/>
      </c>
    </row>
    <row r="529" spans="1:111" s="465" customFormat="1" ht="15" customHeight="1">
      <c r="A529" s="470"/>
      <c r="B529" s="473"/>
      <c r="C529" s="473"/>
      <c r="F529" s="448" t="s">
        <v>233</v>
      </c>
      <c r="G529" s="449"/>
      <c r="H529" s="449"/>
      <c r="I529" s="449"/>
      <c r="J529" s="449"/>
      <c r="K529" s="449"/>
      <c r="L529" s="449"/>
      <c r="M529" s="450"/>
      <c r="N529" s="613" t="s">
        <v>642</v>
      </c>
      <c r="O529" s="614"/>
      <c r="P529" s="614"/>
      <c r="Q529" s="614"/>
      <c r="R529" s="614"/>
      <c r="S529" s="614"/>
      <c r="T529" s="614"/>
      <c r="U529" s="614"/>
      <c r="V529" s="614"/>
      <c r="W529" s="614"/>
      <c r="X529" s="614"/>
      <c r="Y529" s="614"/>
      <c r="Z529" s="614"/>
      <c r="AA529" s="614"/>
      <c r="AB529" s="614"/>
      <c r="AC529" s="614"/>
      <c r="AD529" s="614"/>
      <c r="AE529" s="614"/>
      <c r="AF529" s="614"/>
      <c r="AG529" s="614"/>
      <c r="AH529" s="614"/>
      <c r="AI529" s="614"/>
      <c r="AJ529" s="614"/>
      <c r="AK529" s="614"/>
      <c r="AL529" s="614"/>
      <c r="AM529" s="614"/>
      <c r="AN529" s="614"/>
      <c r="AO529" s="614"/>
      <c r="AP529" s="614"/>
      <c r="AQ529" s="614"/>
      <c r="AR529" s="614"/>
      <c r="AS529" s="614"/>
      <c r="AT529" s="614"/>
      <c r="AU529" s="614"/>
      <c r="AV529" s="208"/>
      <c r="AY529" s="466"/>
      <c r="BA529" s="192">
        <f t="shared" si="114"/>
        <v>27</v>
      </c>
      <c r="BB529" s="192">
        <f t="shared" si="114"/>
        <v>3</v>
      </c>
      <c r="BC529" s="192">
        <f t="shared" si="114"/>
        <v>1</v>
      </c>
      <c r="BD529" s="683" t="str">
        <f>BD528</f>
        <v>①</v>
      </c>
      <c r="BG529" s="563" t="str">
        <f t="shared" ca="1" si="103"/>
        <v/>
      </c>
      <c r="BH529" s="564" t="str">
        <f t="shared" ca="1" si="104"/>
        <v/>
      </c>
      <c r="BI529" s="564" t="str">
        <f t="shared" ca="1" si="105"/>
        <v/>
      </c>
      <c r="BJ529" s="564" t="str">
        <f t="shared" ca="1" si="106"/>
        <v/>
      </c>
      <c r="BK529" s="564" t="str">
        <f t="shared" ca="1" si="107"/>
        <v/>
      </c>
      <c r="BL529" s="565" t="str">
        <f t="shared" ca="1" si="108"/>
        <v/>
      </c>
    </row>
    <row r="530" spans="1:111" s="465" customFormat="1" ht="15" customHeight="1">
      <c r="A530" s="194"/>
      <c r="B530" s="236"/>
      <c r="C530" s="236"/>
      <c r="F530" s="460" t="s">
        <v>498</v>
      </c>
      <c r="G530" s="461"/>
      <c r="H530" s="461"/>
      <c r="I530" s="461"/>
      <c r="J530" s="461"/>
      <c r="K530" s="461"/>
      <c r="L530" s="461"/>
      <c r="M530" s="462"/>
      <c r="N530" s="209" t="s">
        <v>640</v>
      </c>
      <c r="O530" s="204"/>
      <c r="P530" s="204"/>
      <c r="Q530" s="204"/>
      <c r="R530" s="204"/>
      <c r="S530" s="204"/>
      <c r="T530" s="204"/>
      <c r="U530" s="204"/>
      <c r="V530" s="204"/>
      <c r="W530" s="204"/>
      <c r="X530" s="204"/>
      <c r="Y530" s="204"/>
      <c r="Z530" s="204"/>
      <c r="AA530" s="204"/>
      <c r="AB530" s="204"/>
      <c r="AC530" s="204"/>
      <c r="AD530" s="204"/>
      <c r="AE530" s="204"/>
      <c r="AF530" s="204"/>
      <c r="AG530" s="204"/>
      <c r="AH530" s="204"/>
      <c r="AI530" s="204"/>
      <c r="AJ530" s="204"/>
      <c r="AK530" s="204"/>
      <c r="AL530" s="204"/>
      <c r="AM530" s="204"/>
      <c r="AN530" s="204"/>
      <c r="AO530" s="204"/>
      <c r="AP530" s="204"/>
      <c r="AQ530" s="204"/>
      <c r="AR530" s="204"/>
      <c r="AS530" s="204"/>
      <c r="AT530" s="204"/>
      <c r="AU530" s="204"/>
      <c r="AV530" s="205"/>
      <c r="AW530" s="236"/>
      <c r="AX530" s="236"/>
      <c r="AY530" s="195"/>
      <c r="BA530" s="192">
        <f t="shared" si="114"/>
        <v>27</v>
      </c>
      <c r="BB530" s="192">
        <f t="shared" si="114"/>
        <v>3</v>
      </c>
      <c r="BC530" s="192">
        <f t="shared" si="114"/>
        <v>1</v>
      </c>
      <c r="BD530" s="683" t="str">
        <f>BD529</f>
        <v>①</v>
      </c>
      <c r="BG530" s="563" t="str">
        <f t="shared" ca="1" si="103"/>
        <v/>
      </c>
      <c r="BH530" s="564" t="str">
        <f t="shared" ca="1" si="104"/>
        <v/>
      </c>
      <c r="BI530" s="564" t="str">
        <f t="shared" ca="1" si="105"/>
        <v/>
      </c>
      <c r="BJ530" s="564" t="str">
        <f t="shared" ca="1" si="106"/>
        <v/>
      </c>
      <c r="BK530" s="564" t="str">
        <f t="shared" ca="1" si="107"/>
        <v/>
      </c>
      <c r="BL530" s="565" t="str">
        <f t="shared" ca="1" si="108"/>
        <v/>
      </c>
    </row>
    <row r="531" spans="1:111" s="226" customFormat="1" ht="15" customHeight="1">
      <c r="A531" s="1726" t="str">
        <f>$BD531&amp;"."</f>
        <v>②.</v>
      </c>
      <c r="B531" s="1727"/>
      <c r="C531" s="1727"/>
      <c r="D531" s="1727"/>
      <c r="E531" s="1727"/>
      <c r="F531" s="226" t="s">
        <v>597</v>
      </c>
      <c r="G531" s="676"/>
      <c r="H531" s="676"/>
      <c r="I531" s="676"/>
      <c r="J531" s="676"/>
      <c r="K531" s="676"/>
      <c r="L531" s="676"/>
      <c r="M531" s="685"/>
      <c r="N531" s="685"/>
      <c r="O531" s="685"/>
      <c r="P531" s="685"/>
      <c r="Q531" s="685"/>
      <c r="R531" s="685"/>
      <c r="S531" s="685"/>
      <c r="T531" s="685"/>
      <c r="U531" s="685"/>
      <c r="V531" s="685"/>
      <c r="W531" s="685"/>
      <c r="X531" s="685"/>
      <c r="Y531" s="685"/>
      <c r="Z531" s="685"/>
      <c r="AA531" s="685"/>
      <c r="AB531" s="685"/>
      <c r="AC531" s="685"/>
      <c r="AD531" s="685"/>
      <c r="AE531" s="685"/>
      <c r="AF531" s="685"/>
      <c r="AG531" s="685"/>
      <c r="AH531" s="685"/>
      <c r="AI531" s="685"/>
      <c r="AJ531" s="685"/>
      <c r="AK531" s="685"/>
      <c r="AL531" s="685"/>
      <c r="AM531" s="685"/>
      <c r="AN531" s="685"/>
      <c r="AO531" s="685"/>
      <c r="AP531" s="685"/>
      <c r="AQ531" s="685"/>
      <c r="AR531" s="685"/>
      <c r="AS531" s="685"/>
      <c r="AT531" s="685"/>
      <c r="AU531" s="685"/>
      <c r="AV531" s="685"/>
      <c r="AW531" s="685"/>
      <c r="AX531" s="685"/>
      <c r="AY531" s="93"/>
      <c r="AZ531" s="92"/>
      <c r="BA531" s="683">
        <f t="shared" ref="BA531:BD532" si="115">BA530</f>
        <v>27</v>
      </c>
      <c r="BB531" s="683">
        <f t="shared" si="115"/>
        <v>3</v>
      </c>
      <c r="BC531" s="683">
        <f t="shared" si="115"/>
        <v>1</v>
      </c>
      <c r="BD531" s="687" t="str">
        <f>IF(ISBLANK(BD530),"①",CHAR(CODE(BD530)+1))</f>
        <v>②</v>
      </c>
      <c r="BG531" s="563" t="str">
        <f t="shared" ca="1" si="103"/>
        <v/>
      </c>
      <c r="BH531" s="564" t="str">
        <f t="shared" ca="1" si="104"/>
        <v/>
      </c>
      <c r="BI531" s="564" t="str">
        <f t="shared" ca="1" si="105"/>
        <v/>
      </c>
      <c r="BJ531" s="564" t="str">
        <f t="shared" ca="1" si="106"/>
        <v/>
      </c>
      <c r="BK531" s="564" t="str">
        <f t="shared" ca="1" si="107"/>
        <v/>
      </c>
      <c r="BL531" s="565" t="str">
        <f t="shared" ca="1" si="108"/>
        <v/>
      </c>
      <c r="BR531" s="465"/>
      <c r="BS531" s="465"/>
      <c r="BT531" s="465"/>
      <c r="BU531" s="465"/>
      <c r="BV531" s="465"/>
      <c r="BW531" s="465"/>
      <c r="BX531" s="465"/>
      <c r="BY531" s="465"/>
      <c r="BZ531" s="465"/>
      <c r="CA531" s="465"/>
      <c r="CB531" s="465"/>
      <c r="CC531" s="465"/>
      <c r="CD531" s="465"/>
      <c r="CE531" s="465"/>
      <c r="CF531" s="465"/>
      <c r="CG531" s="465"/>
      <c r="CH531" s="465"/>
      <c r="CI531" s="465"/>
      <c r="CJ531" s="465"/>
      <c r="CK531" s="465"/>
      <c r="CL531" s="465"/>
      <c r="CM531" s="465"/>
      <c r="CN531" s="465"/>
      <c r="CO531" s="465"/>
      <c r="CP531" s="465"/>
      <c r="CQ531" s="465"/>
      <c r="CR531" s="465"/>
      <c r="CS531" s="465"/>
      <c r="CT531" s="465"/>
      <c r="CU531" s="465"/>
      <c r="CV531" s="465"/>
      <c r="CW531" s="465"/>
      <c r="CX531" s="465"/>
      <c r="CY531" s="465"/>
      <c r="CZ531" s="465"/>
      <c r="DA531" s="465"/>
      <c r="DB531" s="465"/>
      <c r="DC531" s="465"/>
      <c r="DD531" s="465"/>
      <c r="DE531" s="465"/>
      <c r="DF531" s="465"/>
      <c r="DG531" s="465"/>
    </row>
    <row r="532" spans="1:111" s="465" customFormat="1" ht="15" customHeight="1">
      <c r="A532" s="606"/>
      <c r="B532" s="607"/>
      <c r="C532" s="607"/>
      <c r="F532" s="236" t="s">
        <v>635</v>
      </c>
      <c r="G532" s="473"/>
      <c r="H532" s="473"/>
      <c r="I532" s="473"/>
      <c r="J532" s="473"/>
      <c r="K532" s="473"/>
      <c r="L532" s="473"/>
      <c r="M532" s="473"/>
      <c r="N532" s="473"/>
      <c r="O532" s="473"/>
      <c r="P532" s="473"/>
      <c r="Q532" s="473"/>
      <c r="R532" s="473"/>
      <c r="S532" s="473"/>
      <c r="T532" s="473"/>
      <c r="U532" s="473"/>
      <c r="V532" s="473"/>
      <c r="W532" s="473"/>
      <c r="X532" s="473"/>
      <c r="Y532" s="473"/>
      <c r="Z532" s="473"/>
      <c r="AA532" s="473"/>
      <c r="AB532" s="473"/>
      <c r="AC532" s="473"/>
      <c r="AD532" s="473"/>
      <c r="AE532" s="473"/>
      <c r="AF532" s="473"/>
      <c r="AG532" s="473"/>
      <c r="AH532" s="473"/>
      <c r="AI532" s="473"/>
      <c r="AJ532" s="473"/>
      <c r="AK532" s="473"/>
      <c r="AL532" s="473"/>
      <c r="AM532" s="473"/>
      <c r="AN532" s="473"/>
      <c r="AO532" s="473"/>
      <c r="AP532" s="473"/>
      <c r="AQ532" s="473"/>
      <c r="AR532" s="473"/>
      <c r="AS532" s="473"/>
      <c r="AT532" s="473"/>
      <c r="AU532" s="473"/>
      <c r="AV532" s="473"/>
      <c r="AW532" s="473"/>
      <c r="AX532" s="473"/>
      <c r="AY532" s="466"/>
      <c r="BA532" s="683">
        <f t="shared" si="115"/>
        <v>27</v>
      </c>
      <c r="BB532" s="683">
        <f t="shared" si="115"/>
        <v>3</v>
      </c>
      <c r="BC532" s="683">
        <f t="shared" si="115"/>
        <v>1</v>
      </c>
      <c r="BD532" s="683" t="str">
        <f t="shared" si="115"/>
        <v>②</v>
      </c>
      <c r="BG532" s="563" t="str">
        <f t="shared" ca="1" si="103"/>
        <v/>
      </c>
      <c r="BH532" s="564" t="str">
        <f t="shared" ca="1" si="104"/>
        <v/>
      </c>
      <c r="BI532" s="564" t="str">
        <f t="shared" ca="1" si="105"/>
        <v/>
      </c>
      <c r="BJ532" s="564" t="str">
        <f t="shared" ca="1" si="106"/>
        <v/>
      </c>
      <c r="BK532" s="564" t="str">
        <f t="shared" ca="1" si="107"/>
        <v/>
      </c>
      <c r="BL532" s="565" t="str">
        <f t="shared" ca="1" si="108"/>
        <v/>
      </c>
      <c r="DF532" s="226"/>
      <c r="DG532" s="226"/>
    </row>
    <row r="533" spans="1:111" s="465" customFormat="1" ht="15" customHeight="1">
      <c r="A533" s="194"/>
      <c r="B533" s="236"/>
      <c r="C533" s="236"/>
      <c r="F533" s="445" t="s">
        <v>265</v>
      </c>
      <c r="G533" s="446"/>
      <c r="H533" s="446"/>
      <c r="I533" s="446"/>
      <c r="J533" s="446"/>
      <c r="K533" s="446"/>
      <c r="L533" s="446"/>
      <c r="M533" s="447"/>
      <c r="N533" s="241" t="s">
        <v>407</v>
      </c>
      <c r="O533" s="197"/>
      <c r="P533" s="197"/>
      <c r="Q533" s="197"/>
      <c r="R533" s="197" t="s">
        <v>598</v>
      </c>
      <c r="S533" s="197"/>
      <c r="T533" s="197"/>
      <c r="U533" s="197"/>
      <c r="V533" s="197"/>
      <c r="W533" s="197"/>
      <c r="X533" s="197"/>
      <c r="Y533" s="197"/>
      <c r="Z533" s="197"/>
      <c r="AA533" s="197"/>
      <c r="AB533" s="197"/>
      <c r="AC533" s="197"/>
      <c r="AD533" s="197"/>
      <c r="AE533" s="197"/>
      <c r="AF533" s="197"/>
      <c r="AG533" s="197"/>
      <c r="AH533" s="197"/>
      <c r="AI533" s="197"/>
      <c r="AJ533" s="197"/>
      <c r="AK533" s="197"/>
      <c r="AL533" s="197"/>
      <c r="AM533" s="197"/>
      <c r="AN533" s="197"/>
      <c r="AO533" s="197"/>
      <c r="AP533" s="197"/>
      <c r="AQ533" s="197"/>
      <c r="AR533" s="197"/>
      <c r="AS533" s="197"/>
      <c r="AT533" s="197"/>
      <c r="AU533" s="197"/>
      <c r="AV533" s="198"/>
      <c r="AW533" s="236"/>
      <c r="AX533" s="236"/>
      <c r="AY533" s="195"/>
      <c r="BA533" s="192">
        <f t="shared" ref="BA533:BC534" si="116">BA532</f>
        <v>27</v>
      </c>
      <c r="BB533" s="192">
        <f t="shared" si="116"/>
        <v>3</v>
      </c>
      <c r="BC533" s="192">
        <f t="shared" si="116"/>
        <v>1</v>
      </c>
      <c r="BD533" s="683" t="str">
        <f>BD532</f>
        <v>②</v>
      </c>
      <c r="BG533" s="563" t="str">
        <f t="shared" ca="1" si="103"/>
        <v/>
      </c>
      <c r="BH533" s="564" t="str">
        <f t="shared" ca="1" si="104"/>
        <v/>
      </c>
      <c r="BI533" s="564" t="str">
        <f t="shared" ca="1" si="105"/>
        <v/>
      </c>
      <c r="BJ533" s="564" t="str">
        <f t="shared" ca="1" si="106"/>
        <v/>
      </c>
      <c r="BK533" s="564" t="str">
        <f t="shared" ca="1" si="107"/>
        <v/>
      </c>
      <c r="BL533" s="565" t="str">
        <f t="shared" ca="1" si="108"/>
        <v/>
      </c>
    </row>
    <row r="534" spans="1:111" s="465" customFormat="1" ht="15" customHeight="1">
      <c r="A534" s="194"/>
      <c r="B534" s="236"/>
      <c r="C534" s="236"/>
      <c r="F534" s="448" t="s">
        <v>84</v>
      </c>
      <c r="G534" s="449"/>
      <c r="H534" s="449"/>
      <c r="I534" s="449"/>
      <c r="J534" s="449"/>
      <c r="K534" s="449"/>
      <c r="L534" s="449"/>
      <c r="M534" s="450"/>
      <c r="N534" s="613" t="s">
        <v>636</v>
      </c>
      <c r="O534" s="614"/>
      <c r="P534" s="614"/>
      <c r="Q534" s="614"/>
      <c r="R534" s="614"/>
      <c r="S534" s="614"/>
      <c r="T534" s="614"/>
      <c r="U534" s="614"/>
      <c r="V534" s="614"/>
      <c r="W534" s="614"/>
      <c r="X534" s="614"/>
      <c r="Y534" s="614"/>
      <c r="Z534" s="614"/>
      <c r="AA534" s="614"/>
      <c r="AB534" s="614"/>
      <c r="AC534" s="614"/>
      <c r="AD534" s="614"/>
      <c r="AE534" s="614"/>
      <c r="AF534" s="614"/>
      <c r="AG534" s="614"/>
      <c r="AH534" s="614"/>
      <c r="AI534" s="614"/>
      <c r="AJ534" s="614"/>
      <c r="AK534" s="614"/>
      <c r="AL534" s="614"/>
      <c r="AM534" s="614"/>
      <c r="AN534" s="614"/>
      <c r="AO534" s="614"/>
      <c r="AP534" s="614"/>
      <c r="AQ534" s="614"/>
      <c r="AR534" s="614"/>
      <c r="AS534" s="614"/>
      <c r="AT534" s="614"/>
      <c r="AU534" s="614"/>
      <c r="AV534" s="208"/>
      <c r="AW534" s="236"/>
      <c r="AX534" s="236"/>
      <c r="AY534" s="195"/>
      <c r="BA534" s="192">
        <f t="shared" si="116"/>
        <v>27</v>
      </c>
      <c r="BB534" s="192">
        <f t="shared" si="116"/>
        <v>3</v>
      </c>
      <c r="BC534" s="192">
        <f t="shared" si="116"/>
        <v>1</v>
      </c>
      <c r="BD534" s="683" t="str">
        <f>BD533</f>
        <v>②</v>
      </c>
      <c r="BG534" s="563" t="str">
        <f t="shared" ca="1" si="103"/>
        <v/>
      </c>
      <c r="BH534" s="564" t="str">
        <f t="shared" ca="1" si="104"/>
        <v/>
      </c>
      <c r="BI534" s="564" t="str">
        <f t="shared" ca="1" si="105"/>
        <v/>
      </c>
      <c r="BJ534" s="564" t="str">
        <f t="shared" ca="1" si="106"/>
        <v/>
      </c>
      <c r="BK534" s="564" t="str">
        <f t="shared" ca="1" si="107"/>
        <v/>
      </c>
      <c r="BL534" s="565" t="str">
        <f t="shared" ca="1" si="108"/>
        <v/>
      </c>
    </row>
    <row r="535" spans="1:111" s="465" customFormat="1" ht="15" customHeight="1">
      <c r="A535" s="470"/>
      <c r="B535" s="473"/>
      <c r="C535" s="473"/>
      <c r="F535" s="448" t="s">
        <v>233</v>
      </c>
      <c r="G535" s="449"/>
      <c r="H535" s="449"/>
      <c r="I535" s="449"/>
      <c r="J535" s="449"/>
      <c r="K535" s="449"/>
      <c r="L535" s="449"/>
      <c r="M535" s="450"/>
      <c r="N535" s="612" t="s">
        <v>626</v>
      </c>
      <c r="O535" s="614"/>
      <c r="P535" s="614"/>
      <c r="Q535" s="614"/>
      <c r="R535" s="614"/>
      <c r="S535" s="614"/>
      <c r="T535" s="614"/>
      <c r="U535" s="614"/>
      <c r="V535" s="614"/>
      <c r="W535" s="614"/>
      <c r="X535" s="614"/>
      <c r="Y535" s="614"/>
      <c r="Z535" s="614"/>
      <c r="AA535" s="614"/>
      <c r="AB535" s="614"/>
      <c r="AC535" s="614"/>
      <c r="AD535" s="614"/>
      <c r="AE535" s="614"/>
      <c r="AF535" s="614"/>
      <c r="AG535" s="614"/>
      <c r="AH535" s="614"/>
      <c r="AI535" s="614"/>
      <c r="AJ535" s="614"/>
      <c r="AK535" s="614"/>
      <c r="AL535" s="614"/>
      <c r="AM535" s="614"/>
      <c r="AN535" s="614"/>
      <c r="AO535" s="614"/>
      <c r="AP535" s="614"/>
      <c r="AQ535" s="614"/>
      <c r="AR535" s="614"/>
      <c r="AS535" s="614"/>
      <c r="AT535" s="614"/>
      <c r="AU535" s="614"/>
      <c r="AV535" s="208"/>
      <c r="AY535" s="466"/>
      <c r="BA535" s="192">
        <f t="shared" ref="BA535:BD537" si="117">BA534</f>
        <v>27</v>
      </c>
      <c r="BB535" s="192">
        <f t="shared" si="117"/>
        <v>3</v>
      </c>
      <c r="BC535" s="192">
        <f t="shared" si="117"/>
        <v>1</v>
      </c>
      <c r="BD535" s="683" t="str">
        <f t="shared" si="117"/>
        <v>②</v>
      </c>
      <c r="BG535" s="563" t="str">
        <f t="shared" ca="1" si="103"/>
        <v/>
      </c>
      <c r="BH535" s="564" t="str">
        <f t="shared" ca="1" si="104"/>
        <v/>
      </c>
      <c r="BI535" s="564" t="str">
        <f t="shared" ca="1" si="105"/>
        <v/>
      </c>
      <c r="BJ535" s="564" t="str">
        <f t="shared" ca="1" si="106"/>
        <v/>
      </c>
      <c r="BK535" s="564" t="str">
        <f t="shared" ca="1" si="107"/>
        <v/>
      </c>
      <c r="BL535" s="565" t="str">
        <f t="shared" ca="1" si="108"/>
        <v/>
      </c>
    </row>
    <row r="536" spans="1:111" s="465" customFormat="1" ht="15" customHeight="1">
      <c r="A536" s="470"/>
      <c r="B536" s="473"/>
      <c r="C536" s="473"/>
      <c r="F536" s="454"/>
      <c r="G536" s="455"/>
      <c r="H536" s="455"/>
      <c r="I536" s="455"/>
      <c r="J536" s="455"/>
      <c r="K536" s="455"/>
      <c r="L536" s="455"/>
      <c r="M536" s="456"/>
      <c r="N536" s="612"/>
      <c r="O536" s="615"/>
      <c r="P536" s="615"/>
      <c r="Q536" s="615" t="s">
        <v>637</v>
      </c>
      <c r="R536" s="615"/>
      <c r="S536" s="615"/>
      <c r="T536" s="615"/>
      <c r="U536" s="615"/>
      <c r="V536" s="615"/>
      <c r="W536" s="615"/>
      <c r="X536" s="615"/>
      <c r="Y536" s="615"/>
      <c r="Z536" s="615"/>
      <c r="AA536" s="615"/>
      <c r="AB536" s="615"/>
      <c r="AC536" s="615"/>
      <c r="AD536" s="615"/>
      <c r="AE536" s="615"/>
      <c r="AF536" s="615"/>
      <c r="AG536" s="615"/>
      <c r="AH536" s="615"/>
      <c r="AI536" s="615"/>
      <c r="AJ536" s="615"/>
      <c r="AK536" s="615"/>
      <c r="AL536" s="615"/>
      <c r="AM536" s="615"/>
      <c r="AN536" s="615"/>
      <c r="AO536" s="615"/>
      <c r="AP536" s="615"/>
      <c r="AQ536" s="615"/>
      <c r="AR536" s="615"/>
      <c r="AS536" s="615"/>
      <c r="AT536" s="615"/>
      <c r="AU536" s="615"/>
      <c r="AV536" s="468"/>
      <c r="AY536" s="466"/>
      <c r="BA536" s="192">
        <f t="shared" si="117"/>
        <v>27</v>
      </c>
      <c r="BB536" s="192">
        <f t="shared" si="117"/>
        <v>3</v>
      </c>
      <c r="BC536" s="192">
        <f t="shared" si="117"/>
        <v>1</v>
      </c>
      <c r="BD536" s="683" t="str">
        <f t="shared" si="117"/>
        <v>②</v>
      </c>
      <c r="BG536" s="563" t="str">
        <f t="shared" ca="1" si="103"/>
        <v/>
      </c>
      <c r="BH536" s="564" t="str">
        <f t="shared" ca="1" si="104"/>
        <v/>
      </c>
      <c r="BI536" s="564" t="str">
        <f t="shared" ca="1" si="105"/>
        <v/>
      </c>
      <c r="BJ536" s="564" t="str">
        <f t="shared" ca="1" si="106"/>
        <v/>
      </c>
      <c r="BK536" s="564" t="str">
        <f t="shared" ca="1" si="107"/>
        <v/>
      </c>
      <c r="BL536" s="565" t="str">
        <f t="shared" ca="1" si="108"/>
        <v/>
      </c>
    </row>
    <row r="537" spans="1:111" s="465" customFormat="1" ht="15" customHeight="1">
      <c r="A537" s="470"/>
      <c r="B537" s="473"/>
      <c r="C537" s="473"/>
      <c r="F537" s="454"/>
      <c r="G537" s="455"/>
      <c r="H537" s="455"/>
      <c r="I537" s="455"/>
      <c r="J537" s="455"/>
      <c r="K537" s="455"/>
      <c r="L537" s="455"/>
      <c r="M537" s="456"/>
      <c r="N537" s="612" t="s">
        <v>601</v>
      </c>
      <c r="O537" s="615"/>
      <c r="P537" s="615"/>
      <c r="Q537" s="615"/>
      <c r="R537" s="615"/>
      <c r="S537" s="615"/>
      <c r="T537" s="615"/>
      <c r="U537" s="615"/>
      <c r="V537" s="615"/>
      <c r="W537" s="615"/>
      <c r="X537" s="615"/>
      <c r="Y537" s="615"/>
      <c r="Z537" s="615"/>
      <c r="AA537" s="615"/>
      <c r="AB537" s="615"/>
      <c r="AC537" s="615"/>
      <c r="AD537" s="615"/>
      <c r="AE537" s="615"/>
      <c r="AF537" s="615"/>
      <c r="AG537" s="615"/>
      <c r="AH537" s="615"/>
      <c r="AI537" s="615"/>
      <c r="AJ537" s="615"/>
      <c r="AK537" s="615"/>
      <c r="AL537" s="615"/>
      <c r="AM537" s="615"/>
      <c r="AN537" s="615"/>
      <c r="AO537" s="615"/>
      <c r="AP537" s="615"/>
      <c r="AQ537" s="615"/>
      <c r="AR537" s="615"/>
      <c r="AS537" s="615"/>
      <c r="AT537" s="615"/>
      <c r="AU537" s="615"/>
      <c r="AV537" s="468"/>
      <c r="AY537" s="466"/>
      <c r="BA537" s="192">
        <f t="shared" si="117"/>
        <v>27</v>
      </c>
      <c r="BB537" s="192">
        <f t="shared" si="117"/>
        <v>3</v>
      </c>
      <c r="BC537" s="192">
        <f t="shared" si="117"/>
        <v>1</v>
      </c>
      <c r="BD537" s="683" t="str">
        <f t="shared" si="117"/>
        <v>②</v>
      </c>
      <c r="BG537" s="563" t="str">
        <f t="shared" ca="1" si="103"/>
        <v/>
      </c>
      <c r="BH537" s="564" t="str">
        <f t="shared" ca="1" si="104"/>
        <v/>
      </c>
      <c r="BI537" s="564" t="str">
        <f t="shared" ca="1" si="105"/>
        <v/>
      </c>
      <c r="BJ537" s="564" t="str">
        <f t="shared" ca="1" si="106"/>
        <v/>
      </c>
      <c r="BK537" s="564" t="str">
        <f t="shared" ca="1" si="107"/>
        <v/>
      </c>
      <c r="BL537" s="565" t="str">
        <f t="shared" ca="1" si="108"/>
        <v/>
      </c>
      <c r="CL537" s="226"/>
      <c r="CM537" s="226"/>
      <c r="CN537" s="226"/>
      <c r="CO537" s="226"/>
      <c r="CP537" s="226"/>
      <c r="CQ537" s="226"/>
      <c r="CR537" s="226"/>
    </row>
    <row r="538" spans="1:111" s="465" customFormat="1" ht="15" customHeight="1">
      <c r="A538" s="470"/>
      <c r="B538" s="473"/>
      <c r="C538" s="473"/>
      <c r="F538" s="454"/>
      <c r="G538" s="455"/>
      <c r="H538" s="455"/>
      <c r="I538" s="455"/>
      <c r="J538" s="455"/>
      <c r="K538" s="455"/>
      <c r="L538" s="455"/>
      <c r="M538" s="456"/>
      <c r="N538" s="612"/>
      <c r="O538" s="615" t="s">
        <v>473</v>
      </c>
      <c r="P538" s="614"/>
      <c r="Q538" s="615" t="s">
        <v>603</v>
      </c>
      <c r="R538" s="615"/>
      <c r="S538" s="615"/>
      <c r="T538" s="615"/>
      <c r="U538" s="615"/>
      <c r="V538" s="615"/>
      <c r="W538" s="615"/>
      <c r="X538" s="615"/>
      <c r="Y538" s="615"/>
      <c r="Z538" s="615"/>
      <c r="AA538" s="615"/>
      <c r="AB538" s="615"/>
      <c r="AC538" s="615"/>
      <c r="AD538" s="615"/>
      <c r="AE538" s="615"/>
      <c r="AF538" s="615"/>
      <c r="AG538" s="615"/>
      <c r="AH538" s="615"/>
      <c r="AI538" s="615"/>
      <c r="AJ538" s="615"/>
      <c r="AK538" s="615"/>
      <c r="AL538" s="615"/>
      <c r="AM538" s="615"/>
      <c r="AN538" s="615"/>
      <c r="AO538" s="615"/>
      <c r="AP538" s="615"/>
      <c r="AQ538" s="615"/>
      <c r="AR538" s="615"/>
      <c r="AS538" s="615"/>
      <c r="AT538" s="615"/>
      <c r="AU538" s="615"/>
      <c r="AV538" s="468"/>
      <c r="AY538" s="466"/>
      <c r="BA538" s="192">
        <f t="shared" ref="BA538:BA547" si="118">BA537</f>
        <v>27</v>
      </c>
      <c r="BB538" s="192">
        <f t="shared" ref="BB538:BB547" si="119">BB537</f>
        <v>3</v>
      </c>
      <c r="BC538" s="192">
        <f t="shared" ref="BC538:BD548" si="120">BC537</f>
        <v>1</v>
      </c>
      <c r="BD538" s="683" t="str">
        <f t="shared" si="120"/>
        <v>②</v>
      </c>
      <c r="BG538" s="563" t="str">
        <f t="shared" ca="1" si="103"/>
        <v/>
      </c>
      <c r="BH538" s="564" t="str">
        <f t="shared" ca="1" si="104"/>
        <v/>
      </c>
      <c r="BI538" s="564" t="str">
        <f t="shared" ca="1" si="105"/>
        <v/>
      </c>
      <c r="BJ538" s="564" t="str">
        <f t="shared" ca="1" si="106"/>
        <v/>
      </c>
      <c r="BK538" s="564" t="str">
        <f t="shared" ca="1" si="107"/>
        <v/>
      </c>
      <c r="BL538" s="565" t="str">
        <f t="shared" ca="1" si="108"/>
        <v/>
      </c>
    </row>
    <row r="539" spans="1:111" s="465" customFormat="1" ht="15" customHeight="1">
      <c r="A539" s="470"/>
      <c r="B539" s="473"/>
      <c r="C539" s="473"/>
      <c r="F539" s="454"/>
      <c r="G539" s="455"/>
      <c r="H539" s="455"/>
      <c r="I539" s="455"/>
      <c r="J539" s="455"/>
      <c r="K539" s="455"/>
      <c r="L539" s="455"/>
      <c r="M539" s="456"/>
      <c r="N539" s="612" t="s">
        <v>604</v>
      </c>
      <c r="O539" s="615"/>
      <c r="P539" s="615"/>
      <c r="Q539" s="615"/>
      <c r="R539" s="615"/>
      <c r="S539" s="615"/>
      <c r="T539" s="615"/>
      <c r="U539" s="615"/>
      <c r="V539" s="615"/>
      <c r="W539" s="615"/>
      <c r="X539" s="615"/>
      <c r="Y539" s="615"/>
      <c r="Z539" s="615"/>
      <c r="AA539" s="615"/>
      <c r="AB539" s="615"/>
      <c r="AC539" s="615"/>
      <c r="AD539" s="615"/>
      <c r="AE539" s="615"/>
      <c r="AF539" s="615"/>
      <c r="AG539" s="615"/>
      <c r="AH539" s="615"/>
      <c r="AI539" s="615"/>
      <c r="AJ539" s="615"/>
      <c r="AK539" s="615"/>
      <c r="AL539" s="615"/>
      <c r="AM539" s="615"/>
      <c r="AN539" s="615"/>
      <c r="AO539" s="615"/>
      <c r="AP539" s="615"/>
      <c r="AQ539" s="615"/>
      <c r="AR539" s="615"/>
      <c r="AS539" s="615"/>
      <c r="AT539" s="615"/>
      <c r="AU539" s="615"/>
      <c r="AV539" s="468"/>
      <c r="AY539" s="466"/>
      <c r="BA539" s="192">
        <f t="shared" si="118"/>
        <v>27</v>
      </c>
      <c r="BB539" s="192">
        <f t="shared" si="119"/>
        <v>3</v>
      </c>
      <c r="BC539" s="192">
        <f t="shared" si="120"/>
        <v>1</v>
      </c>
      <c r="BD539" s="683" t="str">
        <f t="shared" si="120"/>
        <v>②</v>
      </c>
      <c r="BG539" s="563" t="str">
        <f t="shared" ca="1" si="103"/>
        <v/>
      </c>
      <c r="BH539" s="564" t="str">
        <f t="shared" ca="1" si="104"/>
        <v/>
      </c>
      <c r="BI539" s="564" t="str">
        <f t="shared" ca="1" si="105"/>
        <v/>
      </c>
      <c r="BJ539" s="564" t="str">
        <f t="shared" ca="1" si="106"/>
        <v/>
      </c>
      <c r="BK539" s="564" t="str">
        <f t="shared" ca="1" si="107"/>
        <v/>
      </c>
      <c r="BL539" s="565" t="str">
        <f t="shared" ca="1" si="108"/>
        <v/>
      </c>
    </row>
    <row r="540" spans="1:111" s="465" customFormat="1" ht="15" customHeight="1">
      <c r="A540" s="470"/>
      <c r="B540" s="473"/>
      <c r="C540" s="473"/>
      <c r="F540" s="454"/>
      <c r="G540" s="455"/>
      <c r="H540" s="455"/>
      <c r="I540" s="455"/>
      <c r="J540" s="455"/>
      <c r="K540" s="455"/>
      <c r="L540" s="455"/>
      <c r="M540" s="456"/>
      <c r="N540" s="612"/>
      <c r="O540" s="615" t="s">
        <v>473</v>
      </c>
      <c r="P540" s="614"/>
      <c r="Q540" s="615" t="s">
        <v>605</v>
      </c>
      <c r="R540" s="615"/>
      <c r="S540" s="615"/>
      <c r="T540" s="615"/>
      <c r="U540" s="615"/>
      <c r="V540" s="615"/>
      <c r="W540" s="615"/>
      <c r="X540" s="615"/>
      <c r="Y540" s="615"/>
      <c r="Z540" s="615"/>
      <c r="AA540" s="615"/>
      <c r="AB540" s="615"/>
      <c r="AC540" s="615"/>
      <c r="AD540" s="615"/>
      <c r="AE540" s="615"/>
      <c r="AF540" s="615"/>
      <c r="AG540" s="615"/>
      <c r="AH540" s="615"/>
      <c r="AI540" s="615"/>
      <c r="AJ540" s="615"/>
      <c r="AK540" s="615"/>
      <c r="AL540" s="615"/>
      <c r="AM540" s="615"/>
      <c r="AN540" s="615"/>
      <c r="AO540" s="615"/>
      <c r="AP540" s="615"/>
      <c r="AQ540" s="615"/>
      <c r="AR540" s="615"/>
      <c r="AS540" s="615"/>
      <c r="AT540" s="615"/>
      <c r="AU540" s="615"/>
      <c r="AV540" s="468"/>
      <c r="AY540" s="466"/>
      <c r="BA540" s="192">
        <f t="shared" si="118"/>
        <v>27</v>
      </c>
      <c r="BB540" s="192">
        <f t="shared" si="119"/>
        <v>3</v>
      </c>
      <c r="BC540" s="192">
        <f t="shared" si="120"/>
        <v>1</v>
      </c>
      <c r="BD540" s="683" t="str">
        <f t="shared" si="120"/>
        <v>②</v>
      </c>
      <c r="BG540" s="563" t="str">
        <f t="shared" ca="1" si="103"/>
        <v/>
      </c>
      <c r="BH540" s="564" t="str">
        <f t="shared" ca="1" si="104"/>
        <v/>
      </c>
      <c r="BI540" s="564" t="str">
        <f t="shared" ca="1" si="105"/>
        <v/>
      </c>
      <c r="BJ540" s="564" t="str">
        <f t="shared" ca="1" si="106"/>
        <v/>
      </c>
      <c r="BK540" s="564" t="str">
        <f t="shared" ca="1" si="107"/>
        <v/>
      </c>
      <c r="BL540" s="565" t="str">
        <f t="shared" ca="1" si="108"/>
        <v/>
      </c>
      <c r="CC540" s="226"/>
      <c r="CD540" s="226"/>
      <c r="CE540" s="226"/>
      <c r="CF540" s="226"/>
      <c r="CG540" s="226"/>
      <c r="CH540" s="226"/>
      <c r="CI540" s="226"/>
      <c r="CJ540" s="226"/>
      <c r="CK540" s="226"/>
      <c r="CS540" s="226"/>
      <c r="CT540" s="226"/>
      <c r="CU540" s="226"/>
    </row>
    <row r="541" spans="1:111" s="465" customFormat="1" ht="15" customHeight="1">
      <c r="A541" s="470"/>
      <c r="B541" s="473"/>
      <c r="C541" s="473"/>
      <c r="F541" s="454"/>
      <c r="G541" s="455"/>
      <c r="H541" s="455"/>
      <c r="I541" s="455"/>
      <c r="J541" s="455"/>
      <c r="K541" s="455"/>
      <c r="L541" s="455"/>
      <c r="M541" s="456"/>
      <c r="N541" s="612" t="s">
        <v>631</v>
      </c>
      <c r="O541" s="615"/>
      <c r="P541" s="615"/>
      <c r="Q541" s="615"/>
      <c r="R541" s="615"/>
      <c r="S541" s="615"/>
      <c r="T541" s="615"/>
      <c r="U541" s="615"/>
      <c r="V541" s="615"/>
      <c r="W541" s="615"/>
      <c r="X541" s="615"/>
      <c r="Y541" s="615"/>
      <c r="Z541" s="615"/>
      <c r="AA541" s="615"/>
      <c r="AB541" s="615"/>
      <c r="AC541" s="615"/>
      <c r="AD541" s="615"/>
      <c r="AE541" s="615"/>
      <c r="AF541" s="615"/>
      <c r="AG541" s="615"/>
      <c r="AH541" s="615"/>
      <c r="AI541" s="615"/>
      <c r="AJ541" s="615"/>
      <c r="AK541" s="615"/>
      <c r="AL541" s="615"/>
      <c r="AM541" s="615"/>
      <c r="AN541" s="615"/>
      <c r="AO541" s="615"/>
      <c r="AP541" s="615"/>
      <c r="AQ541" s="615"/>
      <c r="AR541" s="615"/>
      <c r="AS541" s="615"/>
      <c r="AT541" s="615"/>
      <c r="AU541" s="615"/>
      <c r="AV541" s="468"/>
      <c r="AY541" s="466"/>
      <c r="BA541" s="192">
        <f t="shared" si="118"/>
        <v>27</v>
      </c>
      <c r="BB541" s="192">
        <f t="shared" si="119"/>
        <v>3</v>
      </c>
      <c r="BC541" s="192">
        <f t="shared" si="120"/>
        <v>1</v>
      </c>
      <c r="BD541" s="683" t="str">
        <f t="shared" si="120"/>
        <v>②</v>
      </c>
      <c r="BG541" s="563" t="str">
        <f t="shared" ca="1" si="103"/>
        <v/>
      </c>
      <c r="BH541" s="564" t="str">
        <f t="shared" ca="1" si="104"/>
        <v/>
      </c>
      <c r="BI541" s="564" t="str">
        <f t="shared" ca="1" si="105"/>
        <v/>
      </c>
      <c r="BJ541" s="564" t="str">
        <f t="shared" ca="1" si="106"/>
        <v/>
      </c>
      <c r="BK541" s="564" t="str">
        <f t="shared" ca="1" si="107"/>
        <v/>
      </c>
      <c r="BL541" s="565" t="str">
        <f t="shared" ca="1" si="108"/>
        <v/>
      </c>
      <c r="CB541" s="226"/>
      <c r="DD541" s="226"/>
      <c r="DE541" s="226"/>
    </row>
    <row r="542" spans="1:111" s="465" customFormat="1" ht="15" customHeight="1">
      <c r="A542" s="470"/>
      <c r="B542" s="473"/>
      <c r="C542" s="473"/>
      <c r="F542" s="454"/>
      <c r="G542" s="455"/>
      <c r="H542" s="455"/>
      <c r="I542" s="455"/>
      <c r="J542" s="455"/>
      <c r="K542" s="455"/>
      <c r="L542" s="455"/>
      <c r="M542" s="456"/>
      <c r="N542" s="612"/>
      <c r="O542" s="615" t="s">
        <v>473</v>
      </c>
      <c r="P542" s="614"/>
      <c r="Q542" s="615" t="s">
        <v>638</v>
      </c>
      <c r="R542" s="615"/>
      <c r="S542" s="615"/>
      <c r="T542" s="615"/>
      <c r="U542" s="615"/>
      <c r="V542" s="615"/>
      <c r="W542" s="615"/>
      <c r="X542" s="615"/>
      <c r="Y542" s="615"/>
      <c r="Z542" s="615"/>
      <c r="AA542" s="615"/>
      <c r="AB542" s="615"/>
      <c r="AC542" s="615"/>
      <c r="AD542" s="615"/>
      <c r="AE542" s="615"/>
      <c r="AF542" s="615"/>
      <c r="AG542" s="615"/>
      <c r="AH542" s="615"/>
      <c r="AI542" s="615"/>
      <c r="AJ542" s="615"/>
      <c r="AK542" s="615"/>
      <c r="AL542" s="615"/>
      <c r="AM542" s="615"/>
      <c r="AN542" s="615"/>
      <c r="AO542" s="615"/>
      <c r="AP542" s="615"/>
      <c r="AQ542" s="615"/>
      <c r="AR542" s="615"/>
      <c r="AS542" s="615"/>
      <c r="AT542" s="615"/>
      <c r="AU542" s="615"/>
      <c r="AV542" s="468"/>
      <c r="AY542" s="466"/>
      <c r="BA542" s="192">
        <f t="shared" si="118"/>
        <v>27</v>
      </c>
      <c r="BB542" s="192">
        <f t="shared" si="119"/>
        <v>3</v>
      </c>
      <c r="BC542" s="192">
        <f t="shared" si="120"/>
        <v>1</v>
      </c>
      <c r="BD542" s="683" t="str">
        <f t="shared" si="120"/>
        <v>②</v>
      </c>
      <c r="BG542" s="563" t="str">
        <f t="shared" ca="1" si="103"/>
        <v/>
      </c>
      <c r="BH542" s="564" t="str">
        <f t="shared" ca="1" si="104"/>
        <v/>
      </c>
      <c r="BI542" s="564" t="str">
        <f t="shared" ca="1" si="105"/>
        <v/>
      </c>
      <c r="BJ542" s="564" t="str">
        <f t="shared" ca="1" si="106"/>
        <v/>
      </c>
      <c r="BK542" s="564" t="str">
        <f t="shared" ca="1" si="107"/>
        <v/>
      </c>
      <c r="BL542" s="565" t="str">
        <f t="shared" ca="1" si="108"/>
        <v/>
      </c>
      <c r="DC542" s="226"/>
    </row>
    <row r="543" spans="1:111" s="465" customFormat="1" ht="15" customHeight="1">
      <c r="A543" s="470"/>
      <c r="B543" s="473"/>
      <c r="C543" s="473"/>
      <c r="F543" s="454"/>
      <c r="G543" s="455"/>
      <c r="H543" s="455"/>
      <c r="I543" s="455"/>
      <c r="J543" s="455"/>
      <c r="K543" s="455"/>
      <c r="L543" s="455"/>
      <c r="M543" s="456"/>
      <c r="N543" s="612" t="s">
        <v>608</v>
      </c>
      <c r="O543" s="615"/>
      <c r="P543" s="615"/>
      <c r="Q543" s="615"/>
      <c r="R543" s="615"/>
      <c r="S543" s="615"/>
      <c r="T543" s="615"/>
      <c r="U543" s="615"/>
      <c r="V543" s="615"/>
      <c r="W543" s="615"/>
      <c r="X543" s="615"/>
      <c r="Y543" s="615"/>
      <c r="Z543" s="615"/>
      <c r="AA543" s="615"/>
      <c r="AB543" s="615"/>
      <c r="AC543" s="615"/>
      <c r="AD543" s="615"/>
      <c r="AE543" s="615"/>
      <c r="AF543" s="615"/>
      <c r="AG543" s="615"/>
      <c r="AH543" s="615"/>
      <c r="AI543" s="615"/>
      <c r="AJ543" s="615"/>
      <c r="AK543" s="615"/>
      <c r="AL543" s="615"/>
      <c r="AM543" s="615"/>
      <c r="AN543" s="615"/>
      <c r="AO543" s="615"/>
      <c r="AP543" s="615"/>
      <c r="AQ543" s="615"/>
      <c r="AR543" s="615"/>
      <c r="AS543" s="615"/>
      <c r="AT543" s="615"/>
      <c r="AU543" s="615"/>
      <c r="AV543" s="468"/>
      <c r="AY543" s="466"/>
      <c r="BA543" s="192">
        <f t="shared" si="118"/>
        <v>27</v>
      </c>
      <c r="BB543" s="192">
        <f t="shared" si="119"/>
        <v>3</v>
      </c>
      <c r="BC543" s="192">
        <f t="shared" si="120"/>
        <v>1</v>
      </c>
      <c r="BD543" s="683" t="str">
        <f t="shared" si="120"/>
        <v>②</v>
      </c>
      <c r="BG543" s="563" t="str">
        <f t="shared" ca="1" si="103"/>
        <v/>
      </c>
      <c r="BH543" s="564" t="str">
        <f t="shared" ca="1" si="104"/>
        <v/>
      </c>
      <c r="BI543" s="564" t="str">
        <f t="shared" ca="1" si="105"/>
        <v/>
      </c>
      <c r="BJ543" s="564" t="str">
        <f t="shared" ca="1" si="106"/>
        <v/>
      </c>
      <c r="BK543" s="564" t="str">
        <f t="shared" ca="1" si="107"/>
        <v/>
      </c>
      <c r="BL543" s="565" t="str">
        <f t="shared" ca="1" si="108"/>
        <v/>
      </c>
      <c r="CV543" s="226"/>
      <c r="CW543" s="226"/>
      <c r="CX543" s="226"/>
      <c r="CY543" s="226"/>
      <c r="CZ543" s="226"/>
      <c r="DA543" s="226"/>
      <c r="DB543" s="226"/>
    </row>
    <row r="544" spans="1:111" s="465" customFormat="1" ht="15" customHeight="1">
      <c r="A544" s="470"/>
      <c r="B544" s="473"/>
      <c r="C544" s="473"/>
      <c r="F544" s="454"/>
      <c r="G544" s="455"/>
      <c r="H544" s="455"/>
      <c r="I544" s="455"/>
      <c r="J544" s="455"/>
      <c r="K544" s="455"/>
      <c r="L544" s="455"/>
      <c r="M544" s="456"/>
      <c r="N544" s="612"/>
      <c r="O544" s="615" t="s">
        <v>473</v>
      </c>
      <c r="P544" s="614"/>
      <c r="Q544" s="615" t="s">
        <v>609</v>
      </c>
      <c r="R544" s="615"/>
      <c r="S544" s="615"/>
      <c r="T544" s="615"/>
      <c r="U544" s="615"/>
      <c r="V544" s="615"/>
      <c r="W544" s="615"/>
      <c r="X544" s="615"/>
      <c r="Y544" s="615"/>
      <c r="Z544" s="615"/>
      <c r="AA544" s="615"/>
      <c r="AB544" s="615"/>
      <c r="AC544" s="615"/>
      <c r="AD544" s="615"/>
      <c r="AE544" s="615"/>
      <c r="AF544" s="615"/>
      <c r="AG544" s="615"/>
      <c r="AH544" s="615"/>
      <c r="AI544" s="615"/>
      <c r="AJ544" s="615"/>
      <c r="AK544" s="615"/>
      <c r="AL544" s="615"/>
      <c r="AM544" s="615"/>
      <c r="AN544" s="615"/>
      <c r="AO544" s="615"/>
      <c r="AP544" s="615"/>
      <c r="AQ544" s="615"/>
      <c r="AR544" s="615"/>
      <c r="AS544" s="615"/>
      <c r="AT544" s="615"/>
      <c r="AU544" s="615"/>
      <c r="AV544" s="468"/>
      <c r="AY544" s="466"/>
      <c r="BA544" s="192">
        <f t="shared" si="118"/>
        <v>27</v>
      </c>
      <c r="BB544" s="192">
        <f t="shared" si="119"/>
        <v>3</v>
      </c>
      <c r="BC544" s="192">
        <f t="shared" si="120"/>
        <v>1</v>
      </c>
      <c r="BD544" s="683" t="str">
        <f t="shared" si="120"/>
        <v>②</v>
      </c>
      <c r="BG544" s="563" t="str">
        <f t="shared" ca="1" si="103"/>
        <v/>
      </c>
      <c r="BH544" s="564" t="str">
        <f t="shared" ca="1" si="104"/>
        <v/>
      </c>
      <c r="BI544" s="564" t="str">
        <f t="shared" ca="1" si="105"/>
        <v/>
      </c>
      <c r="BJ544" s="564" t="str">
        <f t="shared" ca="1" si="106"/>
        <v/>
      </c>
      <c r="BK544" s="564" t="str">
        <f t="shared" ca="1" si="107"/>
        <v/>
      </c>
      <c r="BL544" s="565" t="str">
        <f t="shared" ca="1" si="108"/>
        <v/>
      </c>
      <c r="BR544" s="226"/>
      <c r="BS544" s="226"/>
      <c r="BT544" s="226"/>
      <c r="BU544" s="226"/>
      <c r="BV544" s="226"/>
      <c r="BW544" s="226"/>
      <c r="BX544" s="226"/>
      <c r="BY544" s="226"/>
      <c r="BZ544" s="226"/>
      <c r="CA544" s="226"/>
    </row>
    <row r="545" spans="1:111" s="465" customFormat="1" ht="15" customHeight="1">
      <c r="A545" s="470"/>
      <c r="B545" s="473"/>
      <c r="C545" s="473"/>
      <c r="F545" s="454"/>
      <c r="G545" s="455"/>
      <c r="H545" s="455"/>
      <c r="I545" s="455"/>
      <c r="J545" s="455"/>
      <c r="K545" s="455"/>
      <c r="L545" s="455"/>
      <c r="M545" s="456"/>
      <c r="N545" s="612" t="s">
        <v>610</v>
      </c>
      <c r="O545" s="615"/>
      <c r="P545" s="615"/>
      <c r="Q545" s="615"/>
      <c r="R545" s="615"/>
      <c r="S545" s="615"/>
      <c r="T545" s="615"/>
      <c r="U545" s="615"/>
      <c r="V545" s="615"/>
      <c r="W545" s="615"/>
      <c r="X545" s="615"/>
      <c r="Y545" s="615"/>
      <c r="Z545" s="615"/>
      <c r="AA545" s="615"/>
      <c r="AB545" s="615"/>
      <c r="AC545" s="615"/>
      <c r="AD545" s="615"/>
      <c r="AE545" s="615"/>
      <c r="AF545" s="615"/>
      <c r="AG545" s="615"/>
      <c r="AH545" s="615"/>
      <c r="AI545" s="615"/>
      <c r="AJ545" s="615"/>
      <c r="AK545" s="615"/>
      <c r="AL545" s="615"/>
      <c r="AM545" s="615"/>
      <c r="AN545" s="615"/>
      <c r="AO545" s="615"/>
      <c r="AP545" s="615"/>
      <c r="AQ545" s="615"/>
      <c r="AR545" s="615"/>
      <c r="AS545" s="615"/>
      <c r="AT545" s="615"/>
      <c r="AU545" s="615"/>
      <c r="AV545" s="468"/>
      <c r="AY545" s="466"/>
      <c r="BA545" s="192">
        <f t="shared" si="118"/>
        <v>27</v>
      </c>
      <c r="BB545" s="192">
        <f t="shared" si="119"/>
        <v>3</v>
      </c>
      <c r="BC545" s="192">
        <f t="shared" si="120"/>
        <v>1</v>
      </c>
      <c r="BD545" s="683" t="str">
        <f t="shared" si="120"/>
        <v>②</v>
      </c>
      <c r="BG545" s="563" t="str">
        <f t="shared" ca="1" si="103"/>
        <v/>
      </c>
      <c r="BH545" s="564" t="str">
        <f t="shared" ca="1" si="104"/>
        <v/>
      </c>
      <c r="BI545" s="564" t="str">
        <f t="shared" ca="1" si="105"/>
        <v/>
      </c>
      <c r="BJ545" s="564" t="str">
        <f t="shared" ca="1" si="106"/>
        <v/>
      </c>
      <c r="BK545" s="564" t="str">
        <f t="shared" ca="1" si="107"/>
        <v/>
      </c>
      <c r="BL545" s="565" t="str">
        <f t="shared" ca="1" si="108"/>
        <v/>
      </c>
    </row>
    <row r="546" spans="1:111" s="465" customFormat="1" ht="15" customHeight="1">
      <c r="A546" s="470"/>
      <c r="B546" s="473"/>
      <c r="C546" s="473"/>
      <c r="F546" s="608"/>
      <c r="G546" s="609"/>
      <c r="H546" s="609"/>
      <c r="I546" s="609"/>
      <c r="J546" s="609"/>
      <c r="K546" s="609"/>
      <c r="L546" s="609"/>
      <c r="M546" s="610"/>
      <c r="N546" s="612"/>
      <c r="O546" s="615" t="s">
        <v>473</v>
      </c>
      <c r="P546" s="614"/>
      <c r="Q546" s="615" t="s">
        <v>611</v>
      </c>
      <c r="R546" s="615"/>
      <c r="S546" s="615"/>
      <c r="T546" s="615"/>
      <c r="U546" s="615"/>
      <c r="V546" s="615"/>
      <c r="W546" s="615"/>
      <c r="X546" s="615"/>
      <c r="Y546" s="615"/>
      <c r="Z546" s="615"/>
      <c r="AA546" s="615"/>
      <c r="AB546" s="615"/>
      <c r="AC546" s="615"/>
      <c r="AD546" s="615"/>
      <c r="AE546" s="615"/>
      <c r="AF546" s="615"/>
      <c r="AG546" s="615"/>
      <c r="AH546" s="615"/>
      <c r="AI546" s="615"/>
      <c r="AJ546" s="615"/>
      <c r="AK546" s="615"/>
      <c r="AL546" s="615"/>
      <c r="AM546" s="615"/>
      <c r="AN546" s="615"/>
      <c r="AO546" s="615"/>
      <c r="AP546" s="615"/>
      <c r="AQ546" s="615"/>
      <c r="AR546" s="615"/>
      <c r="AS546" s="615"/>
      <c r="AT546" s="615"/>
      <c r="AU546" s="615"/>
      <c r="AV546" s="468"/>
      <c r="AY546" s="466"/>
      <c r="BA546" s="192">
        <f t="shared" si="118"/>
        <v>27</v>
      </c>
      <c r="BB546" s="192">
        <f t="shared" si="119"/>
        <v>3</v>
      </c>
      <c r="BC546" s="192">
        <f t="shared" si="120"/>
        <v>1</v>
      </c>
      <c r="BD546" s="683" t="str">
        <f t="shared" si="120"/>
        <v>②</v>
      </c>
      <c r="BG546" s="563" t="str">
        <f t="shared" ca="1" si="103"/>
        <v/>
      </c>
      <c r="BH546" s="564" t="str">
        <f t="shared" ca="1" si="104"/>
        <v/>
      </c>
      <c r="BI546" s="564" t="str">
        <f t="shared" ca="1" si="105"/>
        <v/>
      </c>
      <c r="BJ546" s="564" t="str">
        <f t="shared" ca="1" si="106"/>
        <v/>
      </c>
      <c r="BK546" s="564" t="str">
        <f t="shared" ca="1" si="107"/>
        <v/>
      </c>
      <c r="BL546" s="565" t="str">
        <f t="shared" ca="1" si="108"/>
        <v/>
      </c>
    </row>
    <row r="547" spans="1:111" s="465" customFormat="1" ht="15" customHeight="1">
      <c r="A547" s="194"/>
      <c r="B547" s="236"/>
      <c r="C547" s="236"/>
      <c r="F547" s="460" t="s">
        <v>498</v>
      </c>
      <c r="G547" s="461"/>
      <c r="H547" s="461"/>
      <c r="I547" s="461"/>
      <c r="J547" s="461"/>
      <c r="K547" s="461"/>
      <c r="L547" s="461"/>
      <c r="M547" s="462"/>
      <c r="N547" s="209" t="s">
        <v>639</v>
      </c>
      <c r="O547" s="204"/>
      <c r="P547" s="204"/>
      <c r="Q547" s="204"/>
      <c r="R547" s="204"/>
      <c r="S547" s="204"/>
      <c r="T547" s="204"/>
      <c r="U547" s="204"/>
      <c r="V547" s="204"/>
      <c r="W547" s="204"/>
      <c r="X547" s="204"/>
      <c r="Y547" s="204"/>
      <c r="Z547" s="204"/>
      <c r="AA547" s="204"/>
      <c r="AB547" s="204"/>
      <c r="AC547" s="204"/>
      <c r="AD547" s="204"/>
      <c r="AE547" s="204"/>
      <c r="AF547" s="204"/>
      <c r="AG547" s="204"/>
      <c r="AH547" s="204"/>
      <c r="AI547" s="204"/>
      <c r="AJ547" s="204"/>
      <c r="AK547" s="204"/>
      <c r="AL547" s="204"/>
      <c r="AM547" s="204"/>
      <c r="AN547" s="204"/>
      <c r="AO547" s="204"/>
      <c r="AP547" s="204"/>
      <c r="AQ547" s="204"/>
      <c r="AR547" s="204"/>
      <c r="AS547" s="204"/>
      <c r="AT547" s="204"/>
      <c r="AU547" s="204"/>
      <c r="AV547" s="205"/>
      <c r="AW547" s="236"/>
      <c r="AX547" s="236"/>
      <c r="AY547" s="195"/>
      <c r="BA547" s="192">
        <f t="shared" si="118"/>
        <v>27</v>
      </c>
      <c r="BB547" s="192">
        <f t="shared" si="119"/>
        <v>3</v>
      </c>
      <c r="BC547" s="192">
        <f t="shared" si="120"/>
        <v>1</v>
      </c>
      <c r="BD547" s="683" t="str">
        <f t="shared" si="120"/>
        <v>②</v>
      </c>
      <c r="BG547" s="563" t="str">
        <f t="shared" ca="1" si="103"/>
        <v/>
      </c>
      <c r="BH547" s="564" t="str">
        <f t="shared" ca="1" si="104"/>
        <v/>
      </c>
      <c r="BI547" s="564" t="str">
        <f t="shared" ca="1" si="105"/>
        <v/>
      </c>
      <c r="BJ547" s="564" t="str">
        <f t="shared" ca="1" si="106"/>
        <v/>
      </c>
      <c r="BK547" s="564" t="str">
        <f t="shared" ca="1" si="107"/>
        <v/>
      </c>
      <c r="BL547" s="565" t="str">
        <f t="shared" ca="1" si="108"/>
        <v/>
      </c>
    </row>
    <row r="548" spans="1:111" s="226" customFormat="1" ht="15" customHeight="1">
      <c r="A548" s="1726" t="str">
        <f>$BD548&amp;"."</f>
        <v>③.</v>
      </c>
      <c r="B548" s="1727"/>
      <c r="C548" s="1727"/>
      <c r="D548" s="1727"/>
      <c r="E548" s="1727"/>
      <c r="F548" s="226" t="s">
        <v>612</v>
      </c>
      <c r="AY548" s="40"/>
      <c r="AZ548" s="465"/>
      <c r="BA548" s="192">
        <f>BA547</f>
        <v>27</v>
      </c>
      <c r="BB548" s="192">
        <f>BB547</f>
        <v>3</v>
      </c>
      <c r="BC548" s="192">
        <f t="shared" si="120"/>
        <v>1</v>
      </c>
      <c r="BD548" s="687" t="str">
        <f>IF(ISBLANK(BD547),"①",CHAR(CODE(BD547)+1))</f>
        <v>③</v>
      </c>
      <c r="BG548" s="563" t="str">
        <f t="shared" ca="1" si="103"/>
        <v/>
      </c>
      <c r="BH548" s="564" t="str">
        <f t="shared" ca="1" si="104"/>
        <v/>
      </c>
      <c r="BI548" s="564" t="str">
        <f t="shared" ca="1" si="105"/>
        <v/>
      </c>
      <c r="BJ548" s="564" t="str">
        <f t="shared" ca="1" si="106"/>
        <v/>
      </c>
      <c r="BK548" s="564" t="str">
        <f t="shared" ca="1" si="107"/>
        <v/>
      </c>
      <c r="BL548" s="565" t="str">
        <f t="shared" ca="1" si="108"/>
        <v/>
      </c>
      <c r="BR548" s="465"/>
      <c r="BS548" s="465"/>
      <c r="BT548" s="465"/>
      <c r="BU548" s="465"/>
      <c r="BV548" s="465"/>
      <c r="BW548" s="465"/>
      <c r="BX548" s="465"/>
      <c r="BY548" s="465"/>
      <c r="BZ548" s="465"/>
      <c r="CA548" s="465"/>
      <c r="CB548" s="465"/>
      <c r="CC548" s="465"/>
      <c r="CD548" s="465"/>
      <c r="CE548" s="465"/>
      <c r="CF548" s="465"/>
      <c r="CG548" s="465"/>
      <c r="CH548" s="465"/>
      <c r="CI548" s="465"/>
      <c r="CJ548" s="465"/>
      <c r="CK548" s="465"/>
      <c r="CL548" s="465"/>
      <c r="CM548" s="465"/>
      <c r="CN548" s="465"/>
      <c r="CO548" s="465"/>
      <c r="CP548" s="465"/>
      <c r="CQ548" s="465"/>
      <c r="CR548" s="465"/>
      <c r="CS548" s="465"/>
      <c r="CT548" s="465"/>
      <c r="CU548" s="465"/>
      <c r="CV548" s="465"/>
      <c r="CW548" s="465"/>
      <c r="CX548" s="465"/>
      <c r="CY548" s="465"/>
      <c r="CZ548" s="465"/>
      <c r="DA548" s="465"/>
      <c r="DB548" s="465"/>
      <c r="DC548" s="465"/>
      <c r="DD548" s="465"/>
      <c r="DE548" s="465"/>
      <c r="DF548" s="465"/>
      <c r="DG548" s="465"/>
    </row>
    <row r="549" spans="1:111" s="465" customFormat="1" ht="15" customHeight="1">
      <c r="A549" s="606"/>
      <c r="B549" s="607"/>
      <c r="C549" s="607"/>
      <c r="F549" s="236" t="s">
        <v>635</v>
      </c>
      <c r="G549" s="473"/>
      <c r="H549" s="473"/>
      <c r="I549" s="473"/>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73"/>
      <c r="AW549" s="473"/>
      <c r="AX549" s="473"/>
      <c r="AY549" s="466"/>
      <c r="BA549" s="192">
        <f t="shared" ref="BA549:BD550" si="121">BA548</f>
        <v>27</v>
      </c>
      <c r="BB549" s="192">
        <f t="shared" si="121"/>
        <v>3</v>
      </c>
      <c r="BC549" s="192">
        <f t="shared" si="121"/>
        <v>1</v>
      </c>
      <c r="BD549" s="192" t="str">
        <f t="shared" si="121"/>
        <v>③</v>
      </c>
      <c r="BG549" s="563" t="str">
        <f t="shared" ca="1" si="103"/>
        <v/>
      </c>
      <c r="BH549" s="564" t="str">
        <f t="shared" ca="1" si="104"/>
        <v/>
      </c>
      <c r="BI549" s="564" t="str">
        <f t="shared" ca="1" si="105"/>
        <v/>
      </c>
      <c r="BJ549" s="564" t="str">
        <f t="shared" ca="1" si="106"/>
        <v/>
      </c>
      <c r="BK549" s="564" t="str">
        <f t="shared" ca="1" si="107"/>
        <v/>
      </c>
      <c r="BL549" s="565" t="str">
        <f t="shared" ca="1" si="108"/>
        <v/>
      </c>
      <c r="DF549" s="226"/>
      <c r="DG549" s="226"/>
    </row>
    <row r="550" spans="1:111" s="465" customFormat="1" ht="15" customHeight="1">
      <c r="A550" s="194"/>
      <c r="B550" s="236"/>
      <c r="C550" s="236"/>
      <c r="F550" s="445" t="s">
        <v>265</v>
      </c>
      <c r="G550" s="446"/>
      <c r="H550" s="446"/>
      <c r="I550" s="446"/>
      <c r="J550" s="446"/>
      <c r="K550" s="446"/>
      <c r="L550" s="446"/>
      <c r="M550" s="447"/>
      <c r="N550" s="241" t="s">
        <v>407</v>
      </c>
      <c r="O550" s="197"/>
      <c r="P550" s="197"/>
      <c r="Q550" s="197"/>
      <c r="R550" s="197" t="s">
        <v>568</v>
      </c>
      <c r="S550" s="197"/>
      <c r="T550" s="197"/>
      <c r="U550" s="197"/>
      <c r="V550" s="197"/>
      <c r="W550" s="197"/>
      <c r="X550" s="197"/>
      <c r="Y550" s="197"/>
      <c r="Z550" s="197"/>
      <c r="AA550" s="197"/>
      <c r="AB550" s="197"/>
      <c r="AC550" s="197"/>
      <c r="AD550" s="197"/>
      <c r="AE550" s="197"/>
      <c r="AF550" s="197"/>
      <c r="AG550" s="197"/>
      <c r="AH550" s="197"/>
      <c r="AI550" s="197"/>
      <c r="AJ550" s="197"/>
      <c r="AK550" s="197"/>
      <c r="AL550" s="197"/>
      <c r="AM550" s="197"/>
      <c r="AN550" s="197"/>
      <c r="AO550" s="197"/>
      <c r="AP550" s="197"/>
      <c r="AQ550" s="197"/>
      <c r="AR550" s="197"/>
      <c r="AS550" s="197"/>
      <c r="AT550" s="197"/>
      <c r="AU550" s="197"/>
      <c r="AV550" s="198"/>
      <c r="AW550" s="236"/>
      <c r="AX550" s="236"/>
      <c r="AY550" s="195"/>
      <c r="BA550" s="192">
        <f t="shared" si="121"/>
        <v>27</v>
      </c>
      <c r="BB550" s="192">
        <f t="shared" si="121"/>
        <v>3</v>
      </c>
      <c r="BC550" s="192">
        <f t="shared" si="121"/>
        <v>1</v>
      </c>
      <c r="BD550" s="192" t="str">
        <f t="shared" si="121"/>
        <v>③</v>
      </c>
      <c r="BG550" s="563" t="str">
        <f t="shared" ca="1" si="103"/>
        <v/>
      </c>
      <c r="BH550" s="564" t="str">
        <f t="shared" ca="1" si="104"/>
        <v/>
      </c>
      <c r="BI550" s="564" t="str">
        <f t="shared" ca="1" si="105"/>
        <v/>
      </c>
      <c r="BJ550" s="564" t="str">
        <f t="shared" ca="1" si="106"/>
        <v/>
      </c>
      <c r="BK550" s="564" t="str">
        <f t="shared" ca="1" si="107"/>
        <v/>
      </c>
      <c r="BL550" s="565" t="str">
        <f t="shared" ca="1" si="108"/>
        <v/>
      </c>
      <c r="CL550" s="226"/>
      <c r="CM550" s="226"/>
      <c r="CN550" s="226"/>
      <c r="CO550" s="226"/>
      <c r="CP550" s="226"/>
      <c r="CQ550" s="226"/>
      <c r="CR550" s="226"/>
    </row>
    <row r="551" spans="1:111" s="465" customFormat="1" ht="15" customHeight="1">
      <c r="A551" s="194"/>
      <c r="B551" s="236"/>
      <c r="C551" s="236"/>
      <c r="F551" s="448" t="s">
        <v>84</v>
      </c>
      <c r="G551" s="449"/>
      <c r="H551" s="449"/>
      <c r="I551" s="449"/>
      <c r="J551" s="449"/>
      <c r="K551" s="449"/>
      <c r="L551" s="449"/>
      <c r="M551" s="450"/>
      <c r="N551" s="613" t="s">
        <v>640</v>
      </c>
      <c r="O551" s="614"/>
      <c r="P551" s="614"/>
      <c r="Q551" s="614"/>
      <c r="R551" s="614"/>
      <c r="S551" s="614"/>
      <c r="T551" s="614"/>
      <c r="U551" s="614"/>
      <c r="V551" s="614"/>
      <c r="W551" s="614"/>
      <c r="X551" s="614"/>
      <c r="Y551" s="614"/>
      <c r="Z551" s="614"/>
      <c r="AA551" s="614"/>
      <c r="AB551" s="614"/>
      <c r="AC551" s="614"/>
      <c r="AD551" s="614"/>
      <c r="AE551" s="614"/>
      <c r="AF551" s="614"/>
      <c r="AG551" s="614"/>
      <c r="AH551" s="614"/>
      <c r="AI551" s="614"/>
      <c r="AJ551" s="614"/>
      <c r="AK551" s="614"/>
      <c r="AL551" s="614"/>
      <c r="AM551" s="614"/>
      <c r="AN551" s="614"/>
      <c r="AO551" s="614"/>
      <c r="AP551" s="614"/>
      <c r="AQ551" s="614"/>
      <c r="AR551" s="614"/>
      <c r="AS551" s="614"/>
      <c r="AT551" s="614"/>
      <c r="AU551" s="614"/>
      <c r="AV551" s="208"/>
      <c r="AW551" s="236"/>
      <c r="AX551" s="236"/>
      <c r="AY551" s="195"/>
      <c r="BA551" s="192">
        <f t="shared" ref="BA551:BA560" si="122">BA550</f>
        <v>27</v>
      </c>
      <c r="BB551" s="192">
        <f t="shared" ref="BB551:BB560" si="123">BB550</f>
        <v>3</v>
      </c>
      <c r="BC551" s="192">
        <f t="shared" ref="BC551:BD560" si="124">BC550</f>
        <v>1</v>
      </c>
      <c r="BD551" s="192" t="str">
        <f t="shared" si="124"/>
        <v>③</v>
      </c>
      <c r="BG551" s="563" t="str">
        <f t="shared" ca="1" si="103"/>
        <v/>
      </c>
      <c r="BH551" s="564" t="str">
        <f t="shared" ca="1" si="104"/>
        <v/>
      </c>
      <c r="BI551" s="564" t="str">
        <f t="shared" ca="1" si="105"/>
        <v/>
      </c>
      <c r="BJ551" s="564" t="str">
        <f t="shared" ca="1" si="106"/>
        <v/>
      </c>
      <c r="BK551" s="564" t="str">
        <f t="shared" ca="1" si="107"/>
        <v/>
      </c>
      <c r="BL551" s="565" t="str">
        <f t="shared" ca="1" si="108"/>
        <v/>
      </c>
    </row>
    <row r="552" spans="1:111" s="465" customFormat="1" ht="15" customHeight="1">
      <c r="A552" s="470"/>
      <c r="B552" s="473"/>
      <c r="C552" s="473"/>
      <c r="F552" s="448" t="s">
        <v>233</v>
      </c>
      <c r="G552" s="449"/>
      <c r="H552" s="449"/>
      <c r="I552" s="449"/>
      <c r="J552" s="449"/>
      <c r="K552" s="449"/>
      <c r="L552" s="449"/>
      <c r="M552" s="450"/>
      <c r="N552" s="612" t="s">
        <v>601</v>
      </c>
      <c r="O552" s="615"/>
      <c r="P552" s="615"/>
      <c r="Q552" s="615"/>
      <c r="R552" s="615"/>
      <c r="S552" s="615"/>
      <c r="T552" s="614"/>
      <c r="U552" s="614"/>
      <c r="V552" s="614"/>
      <c r="W552" s="614"/>
      <c r="X552" s="614"/>
      <c r="Y552" s="614"/>
      <c r="Z552" s="614"/>
      <c r="AA552" s="614"/>
      <c r="AB552" s="614"/>
      <c r="AC552" s="614"/>
      <c r="AD552" s="614"/>
      <c r="AE552" s="614"/>
      <c r="AF552" s="614"/>
      <c r="AG552" s="614"/>
      <c r="AH552" s="614"/>
      <c r="AI552" s="614"/>
      <c r="AJ552" s="614"/>
      <c r="AK552" s="614"/>
      <c r="AL552" s="614"/>
      <c r="AM552" s="614"/>
      <c r="AN552" s="614"/>
      <c r="AO552" s="614"/>
      <c r="AP552" s="614"/>
      <c r="AQ552" s="614"/>
      <c r="AR552" s="614"/>
      <c r="AS552" s="614"/>
      <c r="AT552" s="614"/>
      <c r="AU552" s="614"/>
      <c r="AV552" s="208"/>
      <c r="AY552" s="466"/>
      <c r="BA552" s="192">
        <f t="shared" si="122"/>
        <v>27</v>
      </c>
      <c r="BB552" s="192">
        <f t="shared" si="123"/>
        <v>3</v>
      </c>
      <c r="BC552" s="192">
        <f t="shared" si="124"/>
        <v>1</v>
      </c>
      <c r="BD552" s="192" t="str">
        <f t="shared" si="124"/>
        <v>③</v>
      </c>
      <c r="BG552" s="563" t="str">
        <f t="shared" ref="BG552:BG617" ca="1" si="125">IF(BA552&lt;&gt;"",IF(MID(_xlfn.FORMULATEXT(BA552),SEARCH("[",_xlfn.FORMULATEXT(BA552))+1,SEARCH("]",_xlfn.FORMULATEXT(BA552))-(SEARCH("[",_xlfn.FORMULATEXT(BA552))+1))="-1","",1),"")</f>
        <v/>
      </c>
      <c r="BH552" s="564" t="str">
        <f t="shared" ref="BH552:BH617" ca="1" si="126">IF(BB552&lt;&gt;"",IF(MID(_xlfn.FORMULATEXT(BB552),SEARCH("[",_xlfn.FORMULATEXT(BB552))+1,SEARCH("]",_xlfn.FORMULATEXT(BB552))-(SEARCH("[",_xlfn.FORMULATEXT(BB552))+1))="-1","",1),"")</f>
        <v/>
      </c>
      <c r="BI552" s="564" t="str">
        <f t="shared" ref="BI552:BI617" ca="1" si="127">IF(BC552&lt;&gt;"",IF(MID(_xlfn.FORMULATEXT(BC552),SEARCH("[",_xlfn.FORMULATEXT(BC552))+1,SEARCH("]",_xlfn.FORMULATEXT(BC552))-(SEARCH("[",_xlfn.FORMULATEXT(BC552))+1))="-1","",1),"")</f>
        <v/>
      </c>
      <c r="BJ552" s="564" t="str">
        <f t="shared" ref="BJ552:BJ617" ca="1" si="128">IF(BD552&lt;&gt;"",IF(MID(_xlfn.FORMULATEXT(BD552),SEARCH("[",_xlfn.FORMULATEXT(BD552))+1,SEARCH("]",_xlfn.FORMULATEXT(BD552))-(SEARCH("[",_xlfn.FORMULATEXT(BD552))+1))="-1","",1),"")</f>
        <v/>
      </c>
      <c r="BK552" s="564" t="str">
        <f t="shared" ref="BK552:BK617" ca="1" si="129">IF(BE552&lt;&gt;"",IF(MID(_xlfn.FORMULATEXT(BE552),SEARCH("[",_xlfn.FORMULATEXT(BE552))+1,SEARCH("]",_xlfn.FORMULATEXT(BE552))-(SEARCH("[",_xlfn.FORMULATEXT(BE552))+1))="-1","",1),"")</f>
        <v/>
      </c>
      <c r="BL552" s="565" t="str">
        <f t="shared" ref="BL552:BL617" ca="1" si="130">IF(BF552&lt;&gt;"",IF(MID(_xlfn.FORMULATEXT(BF552),SEARCH("[",_xlfn.FORMULATEXT(BF552))+1,SEARCH("]",_xlfn.FORMULATEXT(BF552))-(SEARCH("[",_xlfn.FORMULATEXT(BF552))+1))="-1","",1),"")</f>
        <v/>
      </c>
    </row>
    <row r="553" spans="1:111" s="465" customFormat="1" ht="15" customHeight="1">
      <c r="A553" s="470"/>
      <c r="B553" s="473"/>
      <c r="C553" s="473"/>
      <c r="F553" s="454"/>
      <c r="G553" s="455"/>
      <c r="H553" s="455"/>
      <c r="I553" s="455"/>
      <c r="J553" s="455"/>
      <c r="K553" s="455"/>
      <c r="L553" s="455"/>
      <c r="M553" s="456"/>
      <c r="N553" s="612"/>
      <c r="O553" s="615" t="s">
        <v>473</v>
      </c>
      <c r="P553" s="614"/>
      <c r="Q553" s="615" t="s">
        <v>614</v>
      </c>
      <c r="R553" s="615"/>
      <c r="S553" s="615"/>
      <c r="T553" s="615"/>
      <c r="U553" s="615"/>
      <c r="V553" s="615"/>
      <c r="W553" s="615"/>
      <c r="X553" s="615"/>
      <c r="Y553" s="615"/>
      <c r="Z553" s="615"/>
      <c r="AA553" s="615"/>
      <c r="AB553" s="615"/>
      <c r="AC553" s="615"/>
      <c r="AD553" s="615"/>
      <c r="AE553" s="615"/>
      <c r="AF553" s="615"/>
      <c r="AG553" s="615"/>
      <c r="AH553" s="615"/>
      <c r="AI553" s="615"/>
      <c r="AJ553" s="615"/>
      <c r="AK553" s="615"/>
      <c r="AL553" s="615"/>
      <c r="AM553" s="615"/>
      <c r="AN553" s="615"/>
      <c r="AO553" s="615"/>
      <c r="AP553" s="615"/>
      <c r="AQ553" s="615"/>
      <c r="AR553" s="615"/>
      <c r="AS553" s="615"/>
      <c r="AT553" s="615"/>
      <c r="AU553" s="615"/>
      <c r="AV553" s="468"/>
      <c r="AY553" s="466"/>
      <c r="BA553" s="192">
        <f t="shared" si="122"/>
        <v>27</v>
      </c>
      <c r="BB553" s="192">
        <f t="shared" si="123"/>
        <v>3</v>
      </c>
      <c r="BC553" s="192">
        <f t="shared" si="124"/>
        <v>1</v>
      </c>
      <c r="BD553" s="192" t="str">
        <f t="shared" si="124"/>
        <v>③</v>
      </c>
      <c r="BG553" s="563" t="str">
        <f t="shared" ca="1" si="125"/>
        <v/>
      </c>
      <c r="BH553" s="564" t="str">
        <f t="shared" ca="1" si="126"/>
        <v/>
      </c>
      <c r="BI553" s="564" t="str">
        <f t="shared" ca="1" si="127"/>
        <v/>
      </c>
      <c r="BJ553" s="564" t="str">
        <f t="shared" ca="1" si="128"/>
        <v/>
      </c>
      <c r="BK553" s="564" t="str">
        <f t="shared" ca="1" si="129"/>
        <v/>
      </c>
      <c r="BL553" s="565" t="str">
        <f t="shared" ca="1" si="130"/>
        <v/>
      </c>
      <c r="CC553" s="226"/>
      <c r="CD553" s="226"/>
      <c r="CE553" s="226"/>
      <c r="CF553" s="226"/>
      <c r="CG553" s="226"/>
      <c r="CH553" s="226"/>
      <c r="CI553" s="226"/>
      <c r="CJ553" s="226"/>
      <c r="CK553" s="226"/>
      <c r="CS553" s="226"/>
      <c r="CT553" s="226"/>
      <c r="CU553" s="226"/>
    </row>
    <row r="554" spans="1:111" s="465" customFormat="1" ht="15" customHeight="1">
      <c r="A554" s="470"/>
      <c r="B554" s="473"/>
      <c r="C554" s="473"/>
      <c r="F554" s="454"/>
      <c r="G554" s="455"/>
      <c r="H554" s="455"/>
      <c r="I554" s="455"/>
      <c r="J554" s="455"/>
      <c r="K554" s="455"/>
      <c r="L554" s="455"/>
      <c r="M554" s="456"/>
      <c r="N554" s="612" t="s">
        <v>604</v>
      </c>
      <c r="O554" s="615"/>
      <c r="P554" s="615"/>
      <c r="Q554" s="615"/>
      <c r="R554" s="615"/>
      <c r="S554" s="615"/>
      <c r="T554" s="615"/>
      <c r="U554" s="615"/>
      <c r="V554" s="615"/>
      <c r="W554" s="615"/>
      <c r="X554" s="615"/>
      <c r="Y554" s="615"/>
      <c r="Z554" s="615"/>
      <c r="AA554" s="615"/>
      <c r="AB554" s="615"/>
      <c r="AC554" s="615"/>
      <c r="AD554" s="615"/>
      <c r="AE554" s="615"/>
      <c r="AF554" s="615"/>
      <c r="AG554" s="615"/>
      <c r="AH554" s="615"/>
      <c r="AI554" s="615"/>
      <c r="AJ554" s="615"/>
      <c r="AK554" s="615"/>
      <c r="AL554" s="615"/>
      <c r="AM554" s="615"/>
      <c r="AN554" s="615"/>
      <c r="AO554" s="615"/>
      <c r="AP554" s="615"/>
      <c r="AQ554" s="615"/>
      <c r="AR554" s="615"/>
      <c r="AS554" s="615"/>
      <c r="AT554" s="615"/>
      <c r="AU554" s="615"/>
      <c r="AV554" s="468"/>
      <c r="AY554" s="466"/>
      <c r="BA554" s="192">
        <f t="shared" si="122"/>
        <v>27</v>
      </c>
      <c r="BB554" s="192">
        <f t="shared" si="123"/>
        <v>3</v>
      </c>
      <c r="BC554" s="192">
        <f t="shared" si="124"/>
        <v>1</v>
      </c>
      <c r="BD554" s="192" t="str">
        <f t="shared" si="124"/>
        <v>③</v>
      </c>
      <c r="BG554" s="563" t="str">
        <f t="shared" ca="1" si="125"/>
        <v/>
      </c>
      <c r="BH554" s="564" t="str">
        <f t="shared" ca="1" si="126"/>
        <v/>
      </c>
      <c r="BI554" s="564" t="str">
        <f t="shared" ca="1" si="127"/>
        <v/>
      </c>
      <c r="BJ554" s="564" t="str">
        <f t="shared" ca="1" si="128"/>
        <v/>
      </c>
      <c r="BK554" s="564" t="str">
        <f t="shared" ca="1" si="129"/>
        <v/>
      </c>
      <c r="BL554" s="565" t="str">
        <f t="shared" ca="1" si="130"/>
        <v/>
      </c>
      <c r="CB554" s="226"/>
      <c r="DD554" s="226"/>
      <c r="DE554" s="226"/>
    </row>
    <row r="555" spans="1:111" s="465" customFormat="1" ht="15" customHeight="1">
      <c r="A555" s="470"/>
      <c r="B555" s="473"/>
      <c r="C555" s="473"/>
      <c r="F555" s="454"/>
      <c r="G555" s="455"/>
      <c r="H555" s="455"/>
      <c r="I555" s="455"/>
      <c r="J555" s="455"/>
      <c r="K555" s="455"/>
      <c r="L555" s="455"/>
      <c r="M555" s="456"/>
      <c r="N555" s="612"/>
      <c r="O555" s="615" t="s">
        <v>473</v>
      </c>
      <c r="P555" s="614"/>
      <c r="Q555" s="615" t="s">
        <v>615</v>
      </c>
      <c r="R555" s="615"/>
      <c r="S555" s="615"/>
      <c r="T555" s="615"/>
      <c r="U555" s="615"/>
      <c r="V555" s="615"/>
      <c r="W555" s="615"/>
      <c r="X555" s="615"/>
      <c r="Y555" s="615"/>
      <c r="Z555" s="615"/>
      <c r="AA555" s="615"/>
      <c r="AB555" s="615"/>
      <c r="AC555" s="615"/>
      <c r="AD555" s="615"/>
      <c r="AE555" s="615"/>
      <c r="AF555" s="615"/>
      <c r="AG555" s="615"/>
      <c r="AH555" s="615"/>
      <c r="AI555" s="615"/>
      <c r="AJ555" s="615"/>
      <c r="AK555" s="615"/>
      <c r="AL555" s="615"/>
      <c r="AM555" s="615"/>
      <c r="AN555" s="615"/>
      <c r="AO555" s="615"/>
      <c r="AP555" s="615"/>
      <c r="AQ555" s="615"/>
      <c r="AR555" s="615"/>
      <c r="AS555" s="615"/>
      <c r="AT555" s="615"/>
      <c r="AU555" s="615"/>
      <c r="AV555" s="468"/>
      <c r="AY555" s="466"/>
      <c r="BA555" s="192">
        <f t="shared" si="122"/>
        <v>27</v>
      </c>
      <c r="BB555" s="192">
        <f t="shared" si="123"/>
        <v>3</v>
      </c>
      <c r="BC555" s="192">
        <f t="shared" si="124"/>
        <v>1</v>
      </c>
      <c r="BD555" s="192" t="str">
        <f t="shared" si="124"/>
        <v>③</v>
      </c>
      <c r="BG555" s="563" t="str">
        <f t="shared" ca="1" si="125"/>
        <v/>
      </c>
      <c r="BH555" s="564" t="str">
        <f t="shared" ca="1" si="126"/>
        <v/>
      </c>
      <c r="BI555" s="564" t="str">
        <f t="shared" ca="1" si="127"/>
        <v/>
      </c>
      <c r="BJ555" s="564" t="str">
        <f t="shared" ca="1" si="128"/>
        <v/>
      </c>
      <c r="BK555" s="564" t="str">
        <f t="shared" ca="1" si="129"/>
        <v/>
      </c>
      <c r="BL555" s="565" t="str">
        <f t="shared" ca="1" si="130"/>
        <v/>
      </c>
      <c r="DC555" s="226"/>
    </row>
    <row r="556" spans="1:111" s="465" customFormat="1" ht="15" customHeight="1">
      <c r="A556" s="470"/>
      <c r="B556" s="473"/>
      <c r="C556" s="473"/>
      <c r="F556" s="454"/>
      <c r="G556" s="455"/>
      <c r="H556" s="455"/>
      <c r="I556" s="455"/>
      <c r="J556" s="455"/>
      <c r="K556" s="455"/>
      <c r="L556" s="455"/>
      <c r="M556" s="456"/>
      <c r="N556" s="612" t="s">
        <v>626</v>
      </c>
      <c r="O556" s="614"/>
      <c r="P556" s="614"/>
      <c r="Q556" s="614"/>
      <c r="R556" s="614"/>
      <c r="S556" s="614"/>
      <c r="T556" s="614"/>
      <c r="U556" s="614"/>
      <c r="V556" s="614"/>
      <c r="W556" s="614"/>
      <c r="X556" s="614"/>
      <c r="Y556" s="614"/>
      <c r="Z556" s="614"/>
      <c r="AA556" s="614"/>
      <c r="AB556" s="614"/>
      <c r="AC556" s="614"/>
      <c r="AD556" s="614"/>
      <c r="AE556" s="614"/>
      <c r="AF556" s="614"/>
      <c r="AG556" s="614"/>
      <c r="AH556" s="614"/>
      <c r="AI556" s="614"/>
      <c r="AJ556" s="614"/>
      <c r="AK556" s="614"/>
      <c r="AL556" s="614"/>
      <c r="AM556" s="614"/>
      <c r="AN556" s="614"/>
      <c r="AO556" s="614"/>
      <c r="AP556" s="614"/>
      <c r="AQ556" s="614"/>
      <c r="AR556" s="614"/>
      <c r="AS556" s="614"/>
      <c r="AT556" s="614"/>
      <c r="AU556" s="614"/>
      <c r="AV556" s="208"/>
      <c r="AY556" s="466"/>
      <c r="BA556" s="192">
        <f t="shared" si="122"/>
        <v>27</v>
      </c>
      <c r="BB556" s="192">
        <f t="shared" si="123"/>
        <v>3</v>
      </c>
      <c r="BC556" s="192">
        <f t="shared" si="124"/>
        <v>1</v>
      </c>
      <c r="BD556" s="192" t="str">
        <f t="shared" si="124"/>
        <v>③</v>
      </c>
      <c r="BG556" s="563" t="str">
        <f t="shared" ca="1" si="125"/>
        <v/>
      </c>
      <c r="BH556" s="564" t="str">
        <f t="shared" ca="1" si="126"/>
        <v/>
      </c>
      <c r="BI556" s="564" t="str">
        <f t="shared" ca="1" si="127"/>
        <v/>
      </c>
      <c r="BJ556" s="564" t="str">
        <f t="shared" ca="1" si="128"/>
        <v/>
      </c>
      <c r="BK556" s="564" t="str">
        <f t="shared" ca="1" si="129"/>
        <v/>
      </c>
      <c r="BL556" s="565" t="str">
        <f t="shared" ca="1" si="130"/>
        <v/>
      </c>
      <c r="CV556" s="226"/>
      <c r="CW556" s="226"/>
      <c r="CX556" s="226"/>
      <c r="CY556" s="226"/>
      <c r="CZ556" s="226"/>
      <c r="DA556" s="226"/>
      <c r="DB556" s="226"/>
    </row>
    <row r="557" spans="1:111" s="465" customFormat="1" ht="15" customHeight="1">
      <c r="A557" s="470"/>
      <c r="B557" s="473"/>
      <c r="C557" s="473"/>
      <c r="F557" s="454"/>
      <c r="G557" s="455"/>
      <c r="H557" s="455"/>
      <c r="I557" s="455"/>
      <c r="J557" s="455"/>
      <c r="K557" s="455"/>
      <c r="L557" s="455"/>
      <c r="M557" s="456"/>
      <c r="N557" s="612"/>
      <c r="O557" s="615" t="s">
        <v>473</v>
      </c>
      <c r="P557" s="615"/>
      <c r="Q557" s="615" t="s">
        <v>627</v>
      </c>
      <c r="R557" s="615"/>
      <c r="S557" s="615"/>
      <c r="T557" s="615"/>
      <c r="U557" s="615"/>
      <c r="V557" s="615"/>
      <c r="W557" s="615"/>
      <c r="X557" s="615"/>
      <c r="Y557" s="615"/>
      <c r="Z557" s="615"/>
      <c r="AA557" s="615"/>
      <c r="AB557" s="615"/>
      <c r="AC557" s="615"/>
      <c r="AD557" s="615"/>
      <c r="AE557" s="615"/>
      <c r="AF557" s="615"/>
      <c r="AG557" s="615"/>
      <c r="AH557" s="615"/>
      <c r="AI557" s="615"/>
      <c r="AJ557" s="615"/>
      <c r="AK557" s="615"/>
      <c r="AL557" s="615"/>
      <c r="AM557" s="615"/>
      <c r="AN557" s="615"/>
      <c r="AO557" s="615"/>
      <c r="AP557" s="615"/>
      <c r="AQ557" s="615"/>
      <c r="AR557" s="615"/>
      <c r="AS557" s="615"/>
      <c r="AT557" s="615"/>
      <c r="AU557" s="615"/>
      <c r="AV557" s="468"/>
      <c r="AY557" s="466"/>
      <c r="BA557" s="192">
        <f t="shared" si="122"/>
        <v>27</v>
      </c>
      <c r="BB557" s="192">
        <f t="shared" si="123"/>
        <v>3</v>
      </c>
      <c r="BC557" s="192">
        <f t="shared" si="124"/>
        <v>1</v>
      </c>
      <c r="BD557" s="192" t="str">
        <f t="shared" si="124"/>
        <v>③</v>
      </c>
      <c r="BG557" s="563" t="str">
        <f t="shared" ca="1" si="125"/>
        <v/>
      </c>
      <c r="BH557" s="564" t="str">
        <f t="shared" ca="1" si="126"/>
        <v/>
      </c>
      <c r="BI557" s="564" t="str">
        <f t="shared" ca="1" si="127"/>
        <v/>
      </c>
      <c r="BJ557" s="564" t="str">
        <f t="shared" ca="1" si="128"/>
        <v/>
      </c>
      <c r="BK557" s="564" t="str">
        <f t="shared" ca="1" si="129"/>
        <v/>
      </c>
      <c r="BL557" s="565" t="str">
        <f t="shared" ca="1" si="130"/>
        <v/>
      </c>
      <c r="BR557" s="226"/>
      <c r="BS557" s="226"/>
      <c r="BT557" s="226"/>
      <c r="BU557" s="226"/>
      <c r="BV557" s="226"/>
      <c r="BW557" s="226"/>
      <c r="BX557" s="226"/>
      <c r="BY557" s="226"/>
      <c r="BZ557" s="226"/>
      <c r="CA557" s="226"/>
    </row>
    <row r="558" spans="1:111" s="465" customFormat="1" ht="15" customHeight="1">
      <c r="A558" s="470"/>
      <c r="B558" s="473"/>
      <c r="C558" s="473"/>
      <c r="F558" s="454"/>
      <c r="G558" s="455"/>
      <c r="H558" s="455"/>
      <c r="I558" s="455"/>
      <c r="J558" s="455"/>
      <c r="K558" s="455"/>
      <c r="L558" s="455"/>
      <c r="M558" s="456"/>
      <c r="N558" s="612" t="s">
        <v>631</v>
      </c>
      <c r="O558" s="615"/>
      <c r="P558" s="615"/>
      <c r="Q558" s="615"/>
      <c r="R558" s="615"/>
      <c r="S558" s="615"/>
      <c r="T558" s="615"/>
      <c r="U558" s="615"/>
      <c r="V558" s="615"/>
      <c r="W558" s="615"/>
      <c r="X558" s="615"/>
      <c r="Y558" s="615"/>
      <c r="Z558" s="615"/>
      <c r="AA558" s="615"/>
      <c r="AB558" s="615"/>
      <c r="AC558" s="615"/>
      <c r="AD558" s="615"/>
      <c r="AE558" s="615"/>
      <c r="AF558" s="615"/>
      <c r="AG558" s="615"/>
      <c r="AH558" s="615"/>
      <c r="AI558" s="615"/>
      <c r="AJ558" s="615"/>
      <c r="AK558" s="615"/>
      <c r="AL558" s="615"/>
      <c r="AM558" s="615"/>
      <c r="AN558" s="615"/>
      <c r="AO558" s="615"/>
      <c r="AP558" s="615"/>
      <c r="AQ558" s="615"/>
      <c r="AR558" s="615"/>
      <c r="AS558" s="615"/>
      <c r="AT558" s="615"/>
      <c r="AU558" s="615"/>
      <c r="AV558" s="468"/>
      <c r="AY558" s="466"/>
      <c r="BA558" s="192">
        <f t="shared" si="122"/>
        <v>27</v>
      </c>
      <c r="BB558" s="192">
        <f t="shared" si="123"/>
        <v>3</v>
      </c>
      <c r="BC558" s="192">
        <f t="shared" si="124"/>
        <v>1</v>
      </c>
      <c r="BD558" s="192" t="str">
        <f t="shared" si="124"/>
        <v>③</v>
      </c>
      <c r="BG558" s="563" t="str">
        <f t="shared" ca="1" si="125"/>
        <v/>
      </c>
      <c r="BH558" s="564" t="str">
        <f t="shared" ca="1" si="126"/>
        <v/>
      </c>
      <c r="BI558" s="564" t="str">
        <f t="shared" ca="1" si="127"/>
        <v/>
      </c>
      <c r="BJ558" s="564" t="str">
        <f t="shared" ca="1" si="128"/>
        <v/>
      </c>
      <c r="BK558" s="564" t="str">
        <f t="shared" ca="1" si="129"/>
        <v/>
      </c>
      <c r="BL558" s="565" t="str">
        <f t="shared" ca="1" si="130"/>
        <v/>
      </c>
    </row>
    <row r="559" spans="1:111" s="465" customFormat="1" ht="15" customHeight="1">
      <c r="A559" s="470"/>
      <c r="B559" s="473"/>
      <c r="C559" s="473"/>
      <c r="F559" s="454"/>
      <c r="G559" s="455"/>
      <c r="H559" s="455"/>
      <c r="I559" s="455"/>
      <c r="J559" s="455"/>
      <c r="K559" s="455"/>
      <c r="L559" s="455"/>
      <c r="M559" s="456"/>
      <c r="N559" s="612"/>
      <c r="O559" s="615" t="s">
        <v>473</v>
      </c>
      <c r="P559" s="614"/>
      <c r="Q559" s="615" t="s">
        <v>632</v>
      </c>
      <c r="R559" s="615"/>
      <c r="S559" s="615"/>
      <c r="T559" s="615"/>
      <c r="U559" s="615"/>
      <c r="V559" s="615"/>
      <c r="W559" s="615"/>
      <c r="X559" s="615"/>
      <c r="Y559" s="615"/>
      <c r="Z559" s="615"/>
      <c r="AA559" s="615"/>
      <c r="AB559" s="615"/>
      <c r="AC559" s="615"/>
      <c r="AD559" s="615"/>
      <c r="AE559" s="615"/>
      <c r="AF559" s="615"/>
      <c r="AG559" s="615"/>
      <c r="AH559" s="615"/>
      <c r="AI559" s="615"/>
      <c r="AJ559" s="615"/>
      <c r="AK559" s="615"/>
      <c r="AL559" s="615"/>
      <c r="AM559" s="615"/>
      <c r="AN559" s="615"/>
      <c r="AO559" s="615"/>
      <c r="AP559" s="615"/>
      <c r="AQ559" s="615"/>
      <c r="AR559" s="615"/>
      <c r="AS559" s="615"/>
      <c r="AT559" s="615"/>
      <c r="AU559" s="615"/>
      <c r="AV559" s="468"/>
      <c r="AY559" s="466"/>
      <c r="BA559" s="192">
        <f t="shared" si="122"/>
        <v>27</v>
      </c>
      <c r="BB559" s="192">
        <f t="shared" si="123"/>
        <v>3</v>
      </c>
      <c r="BC559" s="192">
        <f t="shared" si="124"/>
        <v>1</v>
      </c>
      <c r="BD559" s="192" t="str">
        <f t="shared" si="124"/>
        <v>③</v>
      </c>
      <c r="BG559" s="563" t="str">
        <f t="shared" ca="1" si="125"/>
        <v/>
      </c>
      <c r="BH559" s="564" t="str">
        <f t="shared" ca="1" si="126"/>
        <v/>
      </c>
      <c r="BI559" s="564" t="str">
        <f t="shared" ca="1" si="127"/>
        <v/>
      </c>
      <c r="BJ559" s="564" t="str">
        <f t="shared" ca="1" si="128"/>
        <v/>
      </c>
      <c r="BK559" s="564" t="str">
        <f t="shared" ca="1" si="129"/>
        <v/>
      </c>
      <c r="BL559" s="565" t="str">
        <f t="shared" ca="1" si="130"/>
        <v/>
      </c>
    </row>
    <row r="560" spans="1:111" s="465" customFormat="1" ht="15" customHeight="1">
      <c r="A560" s="194"/>
      <c r="B560" s="236"/>
      <c r="C560" s="236"/>
      <c r="F560" s="460" t="s">
        <v>498</v>
      </c>
      <c r="G560" s="461"/>
      <c r="H560" s="461"/>
      <c r="I560" s="461"/>
      <c r="J560" s="461"/>
      <c r="K560" s="461"/>
      <c r="L560" s="461"/>
      <c r="M560" s="462"/>
      <c r="N560" s="209" t="s">
        <v>640</v>
      </c>
      <c r="O560" s="204"/>
      <c r="P560" s="204"/>
      <c r="Q560" s="204"/>
      <c r="R560" s="204"/>
      <c r="S560" s="204"/>
      <c r="T560" s="204"/>
      <c r="U560" s="204"/>
      <c r="V560" s="204"/>
      <c r="W560" s="204"/>
      <c r="X560" s="204"/>
      <c r="Y560" s="204"/>
      <c r="Z560" s="204"/>
      <c r="AA560" s="204"/>
      <c r="AB560" s="204"/>
      <c r="AC560" s="204"/>
      <c r="AD560" s="204"/>
      <c r="AE560" s="204"/>
      <c r="AF560" s="204"/>
      <c r="AG560" s="204"/>
      <c r="AH560" s="204"/>
      <c r="AI560" s="204"/>
      <c r="AJ560" s="204"/>
      <c r="AK560" s="204"/>
      <c r="AL560" s="204"/>
      <c r="AM560" s="204"/>
      <c r="AN560" s="204"/>
      <c r="AO560" s="204"/>
      <c r="AP560" s="204"/>
      <c r="AQ560" s="204"/>
      <c r="AR560" s="204"/>
      <c r="AS560" s="204"/>
      <c r="AT560" s="204"/>
      <c r="AU560" s="204"/>
      <c r="AV560" s="205"/>
      <c r="AW560" s="236"/>
      <c r="AX560" s="236"/>
      <c r="AY560" s="195"/>
      <c r="BA560" s="192">
        <f t="shared" si="122"/>
        <v>27</v>
      </c>
      <c r="BB560" s="192">
        <f t="shared" si="123"/>
        <v>3</v>
      </c>
      <c r="BC560" s="192">
        <f t="shared" si="124"/>
        <v>1</v>
      </c>
      <c r="BD560" s="192" t="str">
        <f t="shared" si="124"/>
        <v>③</v>
      </c>
      <c r="BG560" s="563" t="str">
        <f t="shared" ca="1" si="125"/>
        <v/>
      </c>
      <c r="BH560" s="564" t="str">
        <f t="shared" ca="1" si="126"/>
        <v/>
      </c>
      <c r="BI560" s="564" t="str">
        <f t="shared" ca="1" si="127"/>
        <v/>
      </c>
      <c r="BJ560" s="564" t="str">
        <f t="shared" ca="1" si="128"/>
        <v/>
      </c>
      <c r="BK560" s="564" t="str">
        <f t="shared" ca="1" si="129"/>
        <v/>
      </c>
      <c r="BL560" s="565" t="str">
        <f t="shared" ca="1" si="130"/>
        <v/>
      </c>
    </row>
    <row r="561" spans="1:64" s="465" customFormat="1" ht="15" customHeight="1">
      <c r="A561" s="1764" t="str">
        <f>BA561&amp;"."&amp;BB561</f>
        <v>27.4</v>
      </c>
      <c r="B561" s="1765"/>
      <c r="C561" s="1765"/>
      <c r="D561" s="236" t="s">
        <v>1252</v>
      </c>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195"/>
      <c r="BA561" s="192">
        <f>BA560</f>
        <v>27</v>
      </c>
      <c r="BB561" s="193">
        <f>BB560+1</f>
        <v>4</v>
      </c>
      <c r="BC561" s="192"/>
      <c r="BD561" s="192"/>
      <c r="BG561" s="563" t="str">
        <f t="shared" ca="1" si="125"/>
        <v/>
      </c>
      <c r="BH561" s="564" t="str">
        <f t="shared" ca="1" si="126"/>
        <v/>
      </c>
      <c r="BI561" s="564" t="str">
        <f t="shared" ca="1" si="127"/>
        <v/>
      </c>
      <c r="BJ561" s="564" t="str">
        <f t="shared" ca="1" si="128"/>
        <v/>
      </c>
      <c r="BK561" s="564" t="str">
        <f t="shared" ca="1" si="129"/>
        <v/>
      </c>
      <c r="BL561" s="565" t="str">
        <f t="shared" ca="1" si="130"/>
        <v/>
      </c>
    </row>
    <row r="562" spans="1:64" s="465" customFormat="1" ht="15" customHeight="1">
      <c r="A562" s="95"/>
      <c r="B562" s="95"/>
      <c r="C562" s="95"/>
      <c r="D562" s="465" t="str">
        <f>$CV$19&amp;$CW$22&amp;"を参照"</f>
        <v>「57. マスタ操作用Combobox」「57.3.各マスタデータ入力チェック処理」を参照</v>
      </c>
      <c r="E562" s="226"/>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c r="AB562" s="226"/>
      <c r="AC562" s="226"/>
      <c r="AD562" s="226"/>
      <c r="AE562" s="226"/>
      <c r="AF562" s="226"/>
      <c r="AG562" s="226"/>
      <c r="AH562" s="226"/>
      <c r="AI562" s="226"/>
      <c r="AJ562" s="226"/>
      <c r="AK562" s="226"/>
      <c r="AL562" s="226"/>
      <c r="AM562" s="226"/>
      <c r="AN562" s="226"/>
      <c r="AO562" s="226"/>
      <c r="AP562" s="226"/>
      <c r="AQ562" s="226"/>
      <c r="AR562" s="226"/>
      <c r="AS562" s="226"/>
      <c r="AT562" s="226"/>
      <c r="AU562" s="226"/>
      <c r="AV562" s="226"/>
      <c r="AW562" s="226"/>
      <c r="AX562" s="226"/>
      <c r="AY562" s="40"/>
      <c r="BA562" s="192">
        <f>BA561</f>
        <v>27</v>
      </c>
      <c r="BB562" s="192">
        <f>BB561</f>
        <v>4</v>
      </c>
      <c r="BC562" s="192"/>
      <c r="BD562" s="192"/>
      <c r="BG562" s="563" t="str">
        <f t="shared" ca="1" si="125"/>
        <v/>
      </c>
      <c r="BH562" s="564" t="str">
        <f t="shared" ca="1" si="126"/>
        <v/>
      </c>
      <c r="BI562" s="564" t="str">
        <f t="shared" ca="1" si="127"/>
        <v/>
      </c>
      <c r="BJ562" s="564" t="str">
        <f t="shared" ca="1" si="128"/>
        <v/>
      </c>
      <c r="BK562" s="564" t="str">
        <f t="shared" ca="1" si="129"/>
        <v/>
      </c>
      <c r="BL562" s="565" t="str">
        <f t="shared" ca="1" si="130"/>
        <v/>
      </c>
    </row>
    <row r="563" spans="1:64" s="465" customFormat="1" ht="15" customHeight="1">
      <c r="A563" s="1768" t="str">
        <f>BA563&amp;"."</f>
        <v>28.</v>
      </c>
      <c r="B563" s="1769"/>
      <c r="C563" s="473" t="s">
        <v>654</v>
      </c>
      <c r="D563" s="236"/>
      <c r="E563" s="236"/>
      <c r="F563" s="236"/>
      <c r="G563" s="236"/>
      <c r="H563" s="300"/>
      <c r="I563" s="236"/>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473"/>
      <c r="AL563" s="473"/>
      <c r="AM563" s="473"/>
      <c r="AN563" s="473"/>
      <c r="AO563" s="473"/>
      <c r="AP563" s="473"/>
      <c r="AQ563" s="473"/>
      <c r="AR563" s="473"/>
      <c r="AS563" s="473"/>
      <c r="AT563" s="473"/>
      <c r="AU563" s="473"/>
      <c r="AV563" s="473"/>
      <c r="AW563" s="473"/>
      <c r="AX563" s="473"/>
      <c r="AY563" s="156"/>
      <c r="BA563" s="193">
        <f>BA562+1</f>
        <v>28</v>
      </c>
      <c r="BB563" s="192"/>
      <c r="BC563" s="192"/>
      <c r="BG563" s="563" t="str">
        <f t="shared" ca="1" si="125"/>
        <v/>
      </c>
      <c r="BH563" s="564" t="str">
        <f t="shared" ca="1" si="126"/>
        <v/>
      </c>
      <c r="BI563" s="564" t="str">
        <f t="shared" ca="1" si="127"/>
        <v/>
      </c>
      <c r="BJ563" s="564" t="str">
        <f t="shared" ca="1" si="128"/>
        <v/>
      </c>
      <c r="BK563" s="564" t="str">
        <f t="shared" ca="1" si="129"/>
        <v/>
      </c>
      <c r="BL563" s="565" t="str">
        <f t="shared" ca="1" si="130"/>
        <v/>
      </c>
    </row>
    <row r="564" spans="1:64" s="465" customFormat="1" ht="15" customHeight="1">
      <c r="A564" s="1764" t="str">
        <f>BA564&amp;"."&amp;BB564</f>
        <v>28.1</v>
      </c>
      <c r="B564" s="1765"/>
      <c r="C564" s="1765"/>
      <c r="D564" s="236" t="s">
        <v>649</v>
      </c>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66"/>
      <c r="BA564" s="192">
        <f t="shared" ref="BA564:BA570" si="131">BA563</f>
        <v>28</v>
      </c>
      <c r="BB564" s="193">
        <f>BB563+1</f>
        <v>1</v>
      </c>
      <c r="BC564" s="192"/>
      <c r="BG564" s="563" t="str">
        <f t="shared" ca="1" si="125"/>
        <v/>
      </c>
      <c r="BH564" s="564" t="str">
        <f t="shared" ca="1" si="126"/>
        <v/>
      </c>
      <c r="BI564" s="564" t="str">
        <f t="shared" ca="1" si="127"/>
        <v/>
      </c>
      <c r="BJ564" s="564" t="str">
        <f t="shared" ca="1" si="128"/>
        <v/>
      </c>
      <c r="BK564" s="564" t="str">
        <f t="shared" ca="1" si="129"/>
        <v/>
      </c>
      <c r="BL564" s="565" t="str">
        <f t="shared" ca="1" si="130"/>
        <v/>
      </c>
    </row>
    <row r="565" spans="1:64" s="465" customFormat="1" ht="15" customHeight="1">
      <c r="A565" s="619"/>
      <c r="B565" s="620"/>
      <c r="C565" s="620"/>
      <c r="D565" s="236" t="s">
        <v>650</v>
      </c>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c r="AK565" s="473"/>
      <c r="AL565" s="473"/>
      <c r="AM565" s="473"/>
      <c r="AN565" s="473"/>
      <c r="AO565" s="473"/>
      <c r="AP565" s="473"/>
      <c r="AQ565" s="473"/>
      <c r="AR565" s="473"/>
      <c r="AS565" s="473"/>
      <c r="AT565" s="473"/>
      <c r="AU565" s="473"/>
      <c r="AV565" s="473"/>
      <c r="AW565" s="473"/>
      <c r="AX565" s="473"/>
      <c r="AY565" s="466"/>
      <c r="BA565" s="192">
        <f t="shared" si="131"/>
        <v>28</v>
      </c>
      <c r="BB565" s="192">
        <f>BB564</f>
        <v>1</v>
      </c>
      <c r="BC565" s="192"/>
      <c r="BG565" s="563" t="str">
        <f t="shared" ca="1" si="125"/>
        <v/>
      </c>
      <c r="BH565" s="564" t="str">
        <f t="shared" ca="1" si="126"/>
        <v/>
      </c>
      <c r="BI565" s="564" t="str">
        <f t="shared" ca="1" si="127"/>
        <v/>
      </c>
      <c r="BJ565" s="564" t="str">
        <f t="shared" ca="1" si="128"/>
        <v/>
      </c>
      <c r="BK565" s="564" t="str">
        <f t="shared" ca="1" si="129"/>
        <v/>
      </c>
      <c r="BL565" s="565" t="str">
        <f t="shared" ca="1" si="130"/>
        <v/>
      </c>
    </row>
    <row r="566" spans="1:64" s="465" customFormat="1" ht="15" customHeight="1">
      <c r="A566" s="194"/>
      <c r="B566" s="236"/>
      <c r="C566" s="236"/>
      <c r="D566" s="445" t="s">
        <v>265</v>
      </c>
      <c r="E566" s="446"/>
      <c r="F566" s="446"/>
      <c r="G566" s="446"/>
      <c r="H566" s="446"/>
      <c r="I566" s="446"/>
      <c r="J566" s="446"/>
      <c r="K566" s="447"/>
      <c r="L566" s="241" t="s">
        <v>407</v>
      </c>
      <c r="M566" s="197"/>
      <c r="N566" s="197"/>
      <c r="O566" s="197"/>
      <c r="P566" s="197" t="s">
        <v>648</v>
      </c>
      <c r="Q566" s="197"/>
      <c r="R566" s="197"/>
      <c r="S566" s="197"/>
      <c r="T566" s="197"/>
      <c r="U566" s="197"/>
      <c r="V566" s="197"/>
      <c r="W566" s="197"/>
      <c r="X566" s="197"/>
      <c r="Y566" s="197"/>
      <c r="Z566" s="197"/>
      <c r="AA566" s="197"/>
      <c r="AB566" s="197"/>
      <c r="AC566" s="197"/>
      <c r="AD566" s="197"/>
      <c r="AE566" s="197"/>
      <c r="AF566" s="197"/>
      <c r="AG566" s="197"/>
      <c r="AH566" s="197"/>
      <c r="AI566" s="197"/>
      <c r="AJ566" s="197"/>
      <c r="AK566" s="197"/>
      <c r="AL566" s="197"/>
      <c r="AM566" s="197"/>
      <c r="AN566" s="197"/>
      <c r="AO566" s="197"/>
      <c r="AP566" s="197"/>
      <c r="AQ566" s="197"/>
      <c r="AR566" s="197"/>
      <c r="AS566" s="197"/>
      <c r="AT566" s="197"/>
      <c r="AU566" s="197"/>
      <c r="AV566" s="198"/>
      <c r="AW566" s="236"/>
      <c r="AX566" s="236"/>
      <c r="AY566" s="195"/>
      <c r="BA566" s="192">
        <f t="shared" si="131"/>
        <v>28</v>
      </c>
      <c r="BB566" s="192">
        <f>BB565</f>
        <v>1</v>
      </c>
      <c r="BC566" s="192"/>
      <c r="BG566" s="563" t="str">
        <f t="shared" ca="1" si="125"/>
        <v/>
      </c>
      <c r="BH566" s="564" t="str">
        <f t="shared" ca="1" si="126"/>
        <v/>
      </c>
      <c r="BI566" s="564" t="str">
        <f t="shared" ca="1" si="127"/>
        <v/>
      </c>
      <c r="BJ566" s="564" t="str">
        <f t="shared" ca="1" si="128"/>
        <v/>
      </c>
      <c r="BK566" s="564" t="str">
        <f t="shared" ca="1" si="129"/>
        <v/>
      </c>
      <c r="BL566" s="565" t="str">
        <f t="shared" ca="1" si="130"/>
        <v/>
      </c>
    </row>
    <row r="567" spans="1:64" s="465" customFormat="1" ht="15" customHeight="1">
      <c r="A567" s="194"/>
      <c r="B567" s="236"/>
      <c r="C567" s="236"/>
      <c r="D567" s="448" t="s">
        <v>84</v>
      </c>
      <c r="E567" s="449"/>
      <c r="F567" s="449"/>
      <c r="G567" s="449"/>
      <c r="H567" s="449"/>
      <c r="I567" s="449"/>
      <c r="J567" s="449"/>
      <c r="K567" s="450"/>
      <c r="L567" s="622" t="s">
        <v>651</v>
      </c>
      <c r="M567" s="623"/>
      <c r="N567" s="623"/>
      <c r="O567" s="623"/>
      <c r="P567" s="623"/>
      <c r="Q567" s="623"/>
      <c r="R567" s="623"/>
      <c r="S567" s="623"/>
      <c r="T567" s="623"/>
      <c r="U567" s="623"/>
      <c r="V567" s="623"/>
      <c r="W567" s="623"/>
      <c r="X567" s="623"/>
      <c r="Y567" s="623"/>
      <c r="Z567" s="623"/>
      <c r="AA567" s="623"/>
      <c r="AB567" s="623"/>
      <c r="AC567" s="623"/>
      <c r="AD567" s="623"/>
      <c r="AE567" s="623"/>
      <c r="AF567" s="623"/>
      <c r="AG567" s="623"/>
      <c r="AH567" s="623"/>
      <c r="AI567" s="623"/>
      <c r="AJ567" s="623"/>
      <c r="AK567" s="623"/>
      <c r="AL567" s="623"/>
      <c r="AM567" s="623"/>
      <c r="AN567" s="623"/>
      <c r="AO567" s="623"/>
      <c r="AP567" s="623"/>
      <c r="AQ567" s="623"/>
      <c r="AR567" s="623"/>
      <c r="AS567" s="623"/>
      <c r="AT567" s="623"/>
      <c r="AU567" s="623"/>
      <c r="AV567" s="208"/>
      <c r="AW567" s="236"/>
      <c r="AX567" s="236"/>
      <c r="AY567" s="195"/>
      <c r="BA567" s="192">
        <f t="shared" si="131"/>
        <v>28</v>
      </c>
      <c r="BB567" s="192">
        <f>BB566</f>
        <v>1</v>
      </c>
      <c r="BC567" s="192"/>
      <c r="BG567" s="563" t="str">
        <f t="shared" ca="1" si="125"/>
        <v/>
      </c>
      <c r="BH567" s="564" t="str">
        <f t="shared" ca="1" si="126"/>
        <v/>
      </c>
      <c r="BI567" s="564" t="str">
        <f t="shared" ca="1" si="127"/>
        <v/>
      </c>
      <c r="BJ567" s="564" t="str">
        <f t="shared" ca="1" si="128"/>
        <v/>
      </c>
      <c r="BK567" s="564" t="str">
        <f t="shared" ca="1" si="129"/>
        <v/>
      </c>
      <c r="BL567" s="565" t="str">
        <f t="shared" ca="1" si="130"/>
        <v/>
      </c>
    </row>
    <row r="568" spans="1:64" s="465" customFormat="1" ht="15" customHeight="1">
      <c r="A568" s="470"/>
      <c r="B568" s="473"/>
      <c r="C568" s="473"/>
      <c r="D568" s="457"/>
      <c r="E568" s="458"/>
      <c r="F568" s="458"/>
      <c r="G568" s="458"/>
      <c r="H568" s="458"/>
      <c r="I568" s="458"/>
      <c r="J568" s="458"/>
      <c r="K568" s="459"/>
      <c r="L568" s="209" t="s">
        <v>652</v>
      </c>
      <c r="M568" s="204"/>
      <c r="N568" s="204"/>
      <c r="O568" s="204"/>
      <c r="P568" s="204"/>
      <c r="Q568" s="204"/>
      <c r="R568" s="204"/>
      <c r="S568" s="204"/>
      <c r="T568" s="204"/>
      <c r="U568" s="204"/>
      <c r="V568" s="204"/>
      <c r="W568" s="204"/>
      <c r="X568" s="204"/>
      <c r="Y568" s="204"/>
      <c r="Z568" s="204"/>
      <c r="AA568" s="204"/>
      <c r="AB568" s="204"/>
      <c r="AC568" s="204"/>
      <c r="AD568" s="204"/>
      <c r="AE568" s="204"/>
      <c r="AF568" s="204"/>
      <c r="AG568" s="204"/>
      <c r="AH568" s="204"/>
      <c r="AI568" s="204"/>
      <c r="AJ568" s="204"/>
      <c r="AK568" s="204"/>
      <c r="AL568" s="204"/>
      <c r="AM568" s="204"/>
      <c r="AN568" s="204"/>
      <c r="AO568" s="204"/>
      <c r="AP568" s="204"/>
      <c r="AQ568" s="204"/>
      <c r="AR568" s="204"/>
      <c r="AS568" s="204"/>
      <c r="AT568" s="204"/>
      <c r="AU568" s="204"/>
      <c r="AV568" s="205"/>
      <c r="AY568" s="466"/>
      <c r="BA568" s="192">
        <f t="shared" si="131"/>
        <v>28</v>
      </c>
      <c r="BB568" s="192">
        <f>BB567</f>
        <v>1</v>
      </c>
      <c r="BC568" s="192"/>
      <c r="BG568" s="563" t="str">
        <f t="shared" ca="1" si="125"/>
        <v/>
      </c>
      <c r="BH568" s="564" t="str">
        <f t="shared" ca="1" si="126"/>
        <v/>
      </c>
      <c r="BI568" s="564" t="str">
        <f t="shared" ca="1" si="127"/>
        <v/>
      </c>
      <c r="BJ568" s="564" t="str">
        <f t="shared" ca="1" si="128"/>
        <v/>
      </c>
      <c r="BK568" s="564" t="str">
        <f t="shared" ca="1" si="129"/>
        <v/>
      </c>
      <c r="BL568" s="565" t="str">
        <f t="shared" ca="1" si="130"/>
        <v/>
      </c>
    </row>
    <row r="569" spans="1:64" s="465" customFormat="1" ht="15" customHeight="1">
      <c r="A569" s="1764" t="str">
        <f>BA569&amp;"."&amp;BB569</f>
        <v>28.2</v>
      </c>
      <c r="B569" s="1765"/>
      <c r="C569" s="1765"/>
      <c r="D569" s="236" t="s">
        <v>653</v>
      </c>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195"/>
      <c r="BA569" s="192">
        <f t="shared" si="131"/>
        <v>28</v>
      </c>
      <c r="BB569" s="193">
        <f>BB568+1</f>
        <v>2</v>
      </c>
      <c r="BC569" s="192"/>
      <c r="BD569" s="192"/>
      <c r="BG569" s="563" t="str">
        <f t="shared" ca="1" si="125"/>
        <v/>
      </c>
      <c r="BH569" s="564" t="str">
        <f t="shared" ca="1" si="126"/>
        <v/>
      </c>
      <c r="BI569" s="564" t="str">
        <f t="shared" ca="1" si="127"/>
        <v/>
      </c>
      <c r="BJ569" s="564" t="str">
        <f t="shared" ca="1" si="128"/>
        <v/>
      </c>
      <c r="BK569" s="564" t="str">
        <f t="shared" ca="1" si="129"/>
        <v/>
      </c>
      <c r="BL569" s="565" t="str">
        <f t="shared" ca="1" si="130"/>
        <v/>
      </c>
    </row>
    <row r="570" spans="1:64" s="465" customFormat="1" ht="15" customHeight="1">
      <c r="A570" s="87"/>
      <c r="B570" s="87"/>
      <c r="C570" s="87"/>
      <c r="D570" s="236" t="str">
        <f>$BS$35&amp;"を実施する。"</f>
        <v>「28.1 権限区分マスタデータ取得・設定」を実施する。</v>
      </c>
      <c r="E570" s="87"/>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195"/>
      <c r="BA570" s="192">
        <f t="shared" si="131"/>
        <v>28</v>
      </c>
      <c r="BB570" s="192">
        <f>BB569</f>
        <v>2</v>
      </c>
      <c r="BC570" s="192"/>
      <c r="BD570" s="192"/>
      <c r="BG570" s="563" t="str">
        <f t="shared" ca="1" si="125"/>
        <v/>
      </c>
      <c r="BH570" s="564" t="str">
        <f t="shared" ca="1" si="126"/>
        <v/>
      </c>
      <c r="BI570" s="564" t="str">
        <f t="shared" ca="1" si="127"/>
        <v/>
      </c>
      <c r="BJ570" s="564" t="str">
        <f t="shared" ca="1" si="128"/>
        <v/>
      </c>
      <c r="BK570" s="564" t="str">
        <f t="shared" ca="1" si="129"/>
        <v/>
      </c>
      <c r="BL570" s="565" t="str">
        <f t="shared" ca="1" si="130"/>
        <v/>
      </c>
    </row>
    <row r="571" spans="1:64" s="465" customFormat="1" ht="15" customHeight="1">
      <c r="A571" s="1768" t="str">
        <f>BA571&amp;"."</f>
        <v>29.</v>
      </c>
      <c r="B571" s="1769"/>
      <c r="C571" s="473" t="s">
        <v>655</v>
      </c>
      <c r="D571" s="236"/>
      <c r="E571" s="236"/>
      <c r="F571" s="236"/>
      <c r="G571" s="236"/>
      <c r="H571" s="300"/>
      <c r="I571" s="236"/>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473"/>
      <c r="AL571" s="473"/>
      <c r="AM571" s="473"/>
      <c r="AN571" s="473"/>
      <c r="AO571" s="473"/>
      <c r="AP571" s="473"/>
      <c r="AQ571" s="473"/>
      <c r="AR571" s="473"/>
      <c r="AS571" s="473"/>
      <c r="AT571" s="473"/>
      <c r="AU571" s="473"/>
      <c r="AV571" s="473"/>
      <c r="AW571" s="473"/>
      <c r="AX571" s="473"/>
      <c r="AY571" s="156"/>
      <c r="BA571" s="193">
        <f>BA570+1</f>
        <v>29</v>
      </c>
      <c r="BB571" s="192"/>
      <c r="BC571" s="192"/>
      <c r="BG571" s="563" t="str">
        <f t="shared" ca="1" si="125"/>
        <v/>
      </c>
      <c r="BH571" s="564" t="str">
        <f t="shared" ca="1" si="126"/>
        <v/>
      </c>
      <c r="BI571" s="564" t="str">
        <f t="shared" ca="1" si="127"/>
        <v/>
      </c>
      <c r="BJ571" s="564" t="str">
        <f t="shared" ca="1" si="128"/>
        <v/>
      </c>
      <c r="BK571" s="564" t="str">
        <f t="shared" ca="1" si="129"/>
        <v/>
      </c>
      <c r="BL571" s="565" t="str">
        <f t="shared" ca="1" si="130"/>
        <v/>
      </c>
    </row>
    <row r="572" spans="1:64" s="465" customFormat="1" ht="15" customHeight="1">
      <c r="A572" s="1764" t="str">
        <f>BA572&amp;"."&amp;BB572</f>
        <v>29.1</v>
      </c>
      <c r="B572" s="1765"/>
      <c r="C572" s="1765"/>
      <c r="D572" s="236" t="s">
        <v>656</v>
      </c>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473"/>
      <c r="AL572" s="473"/>
      <c r="AM572" s="473"/>
      <c r="AN572" s="473"/>
      <c r="AO572" s="473"/>
      <c r="AP572" s="473"/>
      <c r="AQ572" s="473"/>
      <c r="AR572" s="473"/>
      <c r="AS572" s="473"/>
      <c r="AT572" s="473"/>
      <c r="AU572" s="473"/>
      <c r="AV572" s="473"/>
      <c r="AW572" s="473"/>
      <c r="AX572" s="473"/>
      <c r="AY572" s="466"/>
      <c r="BA572" s="192">
        <f t="shared" ref="BA572:BA578" si="132">BA571</f>
        <v>29</v>
      </c>
      <c r="BB572" s="193">
        <f>BB571+1</f>
        <v>1</v>
      </c>
      <c r="BC572" s="192"/>
      <c r="BG572" s="563" t="str">
        <f t="shared" ca="1" si="125"/>
        <v/>
      </c>
      <c r="BH572" s="564" t="str">
        <f t="shared" ca="1" si="126"/>
        <v/>
      </c>
      <c r="BI572" s="564" t="str">
        <f t="shared" ca="1" si="127"/>
        <v/>
      </c>
      <c r="BJ572" s="564" t="str">
        <f t="shared" ca="1" si="128"/>
        <v/>
      </c>
      <c r="BK572" s="564" t="str">
        <f t="shared" ca="1" si="129"/>
        <v/>
      </c>
      <c r="BL572" s="565" t="str">
        <f t="shared" ca="1" si="130"/>
        <v/>
      </c>
    </row>
    <row r="573" spans="1:64" s="465" customFormat="1" ht="15" customHeight="1">
      <c r="A573" s="619"/>
      <c r="B573" s="620"/>
      <c r="C573" s="620"/>
      <c r="D573" s="236" t="s">
        <v>657</v>
      </c>
      <c r="E573" s="473"/>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73"/>
      <c r="AW573" s="473"/>
      <c r="AX573" s="473"/>
      <c r="AY573" s="466"/>
      <c r="BA573" s="192">
        <f t="shared" si="132"/>
        <v>29</v>
      </c>
      <c r="BB573" s="192">
        <f t="shared" ref="BB573:BB578" si="133">BB572</f>
        <v>1</v>
      </c>
      <c r="BC573" s="192"/>
      <c r="BG573" s="563" t="str">
        <f t="shared" ca="1" si="125"/>
        <v/>
      </c>
      <c r="BH573" s="564" t="str">
        <f t="shared" ca="1" si="126"/>
        <v/>
      </c>
      <c r="BI573" s="564" t="str">
        <f t="shared" ca="1" si="127"/>
        <v/>
      </c>
      <c r="BJ573" s="564" t="str">
        <f t="shared" ca="1" si="128"/>
        <v/>
      </c>
      <c r="BK573" s="564" t="str">
        <f t="shared" ca="1" si="129"/>
        <v/>
      </c>
      <c r="BL573" s="565" t="str">
        <f t="shared" ca="1" si="130"/>
        <v/>
      </c>
    </row>
    <row r="574" spans="1:64" s="465" customFormat="1" ht="15" customHeight="1">
      <c r="A574" s="194"/>
      <c r="B574" s="236"/>
      <c r="C574" s="236"/>
      <c r="D574" s="445" t="s">
        <v>658</v>
      </c>
      <c r="E574" s="446"/>
      <c r="F574" s="628" t="s">
        <v>659</v>
      </c>
      <c r="G574" s="446"/>
      <c r="H574" s="447"/>
      <c r="I574" s="625"/>
      <c r="J574" s="236"/>
      <c r="N574" s="236"/>
      <c r="O574" s="236"/>
      <c r="P574" s="236"/>
      <c r="Q574" s="236"/>
      <c r="R574" s="236"/>
      <c r="S574" s="236"/>
      <c r="T574" s="236"/>
      <c r="U574" s="236"/>
      <c r="V574" s="236"/>
      <c r="W574" s="236"/>
      <c r="X574" s="236"/>
      <c r="Y574" s="236"/>
      <c r="Z574" s="236"/>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195"/>
      <c r="BA574" s="192">
        <f t="shared" si="132"/>
        <v>29</v>
      </c>
      <c r="BB574" s="192">
        <f t="shared" si="133"/>
        <v>1</v>
      </c>
      <c r="BC574" s="192"/>
      <c r="BG574" s="563" t="str">
        <f t="shared" ca="1" si="125"/>
        <v/>
      </c>
      <c r="BH574" s="564" t="str">
        <f t="shared" ca="1" si="126"/>
        <v/>
      </c>
      <c r="BI574" s="564" t="str">
        <f t="shared" ca="1" si="127"/>
        <v/>
      </c>
      <c r="BJ574" s="564" t="str">
        <f t="shared" ca="1" si="128"/>
        <v/>
      </c>
      <c r="BK574" s="564" t="str">
        <f t="shared" ca="1" si="129"/>
        <v/>
      </c>
      <c r="BL574" s="565" t="str">
        <f t="shared" ca="1" si="130"/>
        <v/>
      </c>
    </row>
    <row r="575" spans="1:64" s="465" customFormat="1" ht="15" customHeight="1">
      <c r="A575" s="194"/>
      <c r="B575" s="236"/>
      <c r="C575" s="236"/>
      <c r="D575" s="636">
        <v>0</v>
      </c>
      <c r="E575" s="629"/>
      <c r="F575" s="630" t="s">
        <v>660</v>
      </c>
      <c r="G575" s="629"/>
      <c r="H575" s="631"/>
      <c r="I575" s="625"/>
      <c r="J575" s="236"/>
      <c r="N575" s="236"/>
      <c r="O575" s="236"/>
      <c r="P575" s="236"/>
      <c r="Q575" s="236"/>
      <c r="R575" s="236"/>
      <c r="S575" s="236"/>
      <c r="T575" s="236"/>
      <c r="U575" s="236"/>
      <c r="V575" s="236"/>
      <c r="W575" s="236"/>
      <c r="X575" s="236"/>
      <c r="Y575" s="236"/>
      <c r="Z575" s="236"/>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195"/>
      <c r="BA575" s="192">
        <f t="shared" si="132"/>
        <v>29</v>
      </c>
      <c r="BB575" s="192">
        <f t="shared" si="133"/>
        <v>1</v>
      </c>
      <c r="BC575" s="192"/>
      <c r="BG575" s="563" t="str">
        <f t="shared" ca="1" si="125"/>
        <v/>
      </c>
      <c r="BH575" s="564" t="str">
        <f t="shared" ca="1" si="126"/>
        <v/>
      </c>
      <c r="BI575" s="564" t="str">
        <f t="shared" ca="1" si="127"/>
        <v/>
      </c>
      <c r="BJ575" s="564" t="str">
        <f t="shared" ca="1" si="128"/>
        <v/>
      </c>
      <c r="BK575" s="564" t="str">
        <f t="shared" ca="1" si="129"/>
        <v/>
      </c>
      <c r="BL575" s="565" t="str">
        <f t="shared" ca="1" si="130"/>
        <v/>
      </c>
    </row>
    <row r="576" spans="1:64" s="465" customFormat="1" ht="15" customHeight="1">
      <c r="A576" s="194"/>
      <c r="B576" s="236"/>
      <c r="C576" s="236"/>
      <c r="D576" s="637">
        <v>1</v>
      </c>
      <c r="E576" s="278"/>
      <c r="F576" s="632" t="s">
        <v>661</v>
      </c>
      <c r="G576" s="278"/>
      <c r="H576" s="513"/>
      <c r="I576" s="625"/>
      <c r="J576" s="236"/>
      <c r="N576" s="236"/>
      <c r="O576" s="236"/>
      <c r="P576" s="236"/>
      <c r="Q576" s="236"/>
      <c r="R576" s="236"/>
      <c r="S576" s="236"/>
      <c r="T576" s="236"/>
      <c r="U576" s="236"/>
      <c r="V576" s="236"/>
      <c r="W576" s="236"/>
      <c r="X576" s="236"/>
      <c r="Y576" s="236"/>
      <c r="Z576" s="236"/>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195"/>
      <c r="BA576" s="192">
        <f t="shared" si="132"/>
        <v>29</v>
      </c>
      <c r="BB576" s="192">
        <f t="shared" si="133"/>
        <v>1</v>
      </c>
      <c r="BC576" s="192"/>
      <c r="BG576" s="563" t="str">
        <f t="shared" ca="1" si="125"/>
        <v/>
      </c>
      <c r="BH576" s="564" t="str">
        <f t="shared" ca="1" si="126"/>
        <v/>
      </c>
      <c r="BI576" s="564" t="str">
        <f t="shared" ca="1" si="127"/>
        <v/>
      </c>
      <c r="BJ576" s="564" t="str">
        <f t="shared" ca="1" si="128"/>
        <v/>
      </c>
      <c r="BK576" s="564" t="str">
        <f t="shared" ca="1" si="129"/>
        <v/>
      </c>
      <c r="BL576" s="565" t="str">
        <f t="shared" ca="1" si="130"/>
        <v/>
      </c>
    </row>
    <row r="577" spans="1:64" s="465" customFormat="1" ht="15" customHeight="1">
      <c r="A577" s="194"/>
      <c r="B577" s="236"/>
      <c r="C577" s="236"/>
      <c r="D577" s="637">
        <v>2</v>
      </c>
      <c r="E577" s="278"/>
      <c r="F577" s="632" t="s">
        <v>662</v>
      </c>
      <c r="G577" s="278"/>
      <c r="H577" s="513"/>
      <c r="I577" s="625"/>
      <c r="J577" s="236"/>
      <c r="N577" s="236"/>
      <c r="O577" s="236"/>
      <c r="P577" s="236"/>
      <c r="Q577" s="236"/>
      <c r="R577" s="236"/>
      <c r="S577" s="236"/>
      <c r="T577" s="236"/>
      <c r="U577" s="236"/>
      <c r="V577" s="236"/>
      <c r="W577" s="236"/>
      <c r="X577" s="236"/>
      <c r="Y577" s="236"/>
      <c r="Z577" s="236"/>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195"/>
      <c r="BA577" s="192">
        <f t="shared" si="132"/>
        <v>29</v>
      </c>
      <c r="BB577" s="192">
        <f t="shared" si="133"/>
        <v>1</v>
      </c>
      <c r="BC577" s="192"/>
      <c r="BG577" s="563" t="str">
        <f t="shared" ca="1" si="125"/>
        <v/>
      </c>
      <c r="BH577" s="564" t="str">
        <f t="shared" ca="1" si="126"/>
        <v/>
      </c>
      <c r="BI577" s="564" t="str">
        <f t="shared" ca="1" si="127"/>
        <v/>
      </c>
      <c r="BJ577" s="564" t="str">
        <f t="shared" ca="1" si="128"/>
        <v/>
      </c>
      <c r="BK577" s="564" t="str">
        <f t="shared" ca="1" si="129"/>
        <v/>
      </c>
      <c r="BL577" s="565" t="str">
        <f t="shared" ca="1" si="130"/>
        <v/>
      </c>
    </row>
    <row r="578" spans="1:64" s="465" customFormat="1" ht="15" customHeight="1">
      <c r="A578" s="470"/>
      <c r="B578" s="473"/>
      <c r="C578" s="473"/>
      <c r="D578" s="638">
        <v>3</v>
      </c>
      <c r="E578" s="633"/>
      <c r="F578" s="634" t="s">
        <v>663</v>
      </c>
      <c r="G578" s="633"/>
      <c r="H578" s="635"/>
      <c r="I578" s="625"/>
      <c r="J578" s="236"/>
      <c r="N578" s="236"/>
      <c r="O578" s="236"/>
      <c r="P578" s="236"/>
      <c r="Q578" s="236"/>
      <c r="R578" s="236"/>
      <c r="S578" s="236"/>
      <c r="T578" s="236"/>
      <c r="U578" s="236"/>
      <c r="V578" s="236"/>
      <c r="W578" s="236"/>
      <c r="X578" s="236"/>
      <c r="Y578" s="236"/>
      <c r="Z578" s="236"/>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Y578" s="466"/>
      <c r="BA578" s="192">
        <f t="shared" si="132"/>
        <v>29</v>
      </c>
      <c r="BB578" s="192">
        <f t="shared" si="133"/>
        <v>1</v>
      </c>
      <c r="BC578" s="192"/>
      <c r="BG578" s="563" t="str">
        <f t="shared" ca="1" si="125"/>
        <v/>
      </c>
      <c r="BH578" s="564" t="str">
        <f t="shared" ca="1" si="126"/>
        <v/>
      </c>
      <c r="BI578" s="564" t="str">
        <f t="shared" ca="1" si="127"/>
        <v/>
      </c>
      <c r="BJ578" s="564" t="str">
        <f t="shared" ca="1" si="128"/>
        <v/>
      </c>
      <c r="BK578" s="564" t="str">
        <f t="shared" ca="1" si="129"/>
        <v/>
      </c>
      <c r="BL578" s="565" t="str">
        <f t="shared" ca="1" si="130"/>
        <v/>
      </c>
    </row>
    <row r="579" spans="1:64" s="465" customFormat="1" ht="15" customHeight="1">
      <c r="A579" s="1768" t="str">
        <f>BA579&amp;"."</f>
        <v>30.</v>
      </c>
      <c r="B579" s="1769"/>
      <c r="C579" s="473" t="s">
        <v>664</v>
      </c>
      <c r="D579" s="236"/>
      <c r="E579" s="236"/>
      <c r="F579" s="236"/>
      <c r="G579" s="236"/>
      <c r="H579" s="300"/>
      <c r="I579" s="236"/>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73"/>
      <c r="AW579" s="473"/>
      <c r="AX579" s="473"/>
      <c r="AY579" s="156"/>
      <c r="BA579" s="193">
        <f>BA578+1</f>
        <v>30</v>
      </c>
      <c r="BB579" s="192"/>
      <c r="BC579" s="192"/>
      <c r="BG579" s="563" t="str">
        <f t="shared" ca="1" si="125"/>
        <v/>
      </c>
      <c r="BH579" s="564" t="str">
        <f t="shared" ca="1" si="126"/>
        <v/>
      </c>
      <c r="BI579" s="564" t="str">
        <f t="shared" ca="1" si="127"/>
        <v/>
      </c>
      <c r="BJ579" s="564" t="str">
        <f t="shared" ca="1" si="128"/>
        <v/>
      </c>
      <c r="BK579" s="564" t="str">
        <f t="shared" ca="1" si="129"/>
        <v/>
      </c>
      <c r="BL579" s="565" t="str">
        <f t="shared" ca="1" si="130"/>
        <v/>
      </c>
    </row>
    <row r="580" spans="1:64" s="465" customFormat="1" ht="15" customHeight="1">
      <c r="A580" s="1764" t="str">
        <f>BA580&amp;"."&amp;BB580</f>
        <v>30.1</v>
      </c>
      <c r="B580" s="1765"/>
      <c r="C580" s="1765"/>
      <c r="D580" s="236" t="s">
        <v>665</v>
      </c>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c r="AK580" s="473"/>
      <c r="AL580" s="473"/>
      <c r="AM580" s="473"/>
      <c r="AN580" s="473"/>
      <c r="AO580" s="473"/>
      <c r="AP580" s="473"/>
      <c r="AQ580" s="473"/>
      <c r="AR580" s="473"/>
      <c r="AS580" s="473"/>
      <c r="AT580" s="473"/>
      <c r="AU580" s="473"/>
      <c r="AV580" s="473"/>
      <c r="AW580" s="473"/>
      <c r="AX580" s="473"/>
      <c r="AY580" s="466"/>
      <c r="BA580" s="192">
        <f t="shared" ref="BA580:BA585" si="134">BA579</f>
        <v>30</v>
      </c>
      <c r="BB580" s="193">
        <f>BB579+1</f>
        <v>1</v>
      </c>
      <c r="BC580" s="192"/>
      <c r="BG580" s="563" t="str">
        <f t="shared" ca="1" si="125"/>
        <v/>
      </c>
      <c r="BH580" s="564" t="str">
        <f t="shared" ca="1" si="126"/>
        <v/>
      </c>
      <c r="BI580" s="564" t="str">
        <f t="shared" ca="1" si="127"/>
        <v/>
      </c>
      <c r="BJ580" s="564" t="str">
        <f t="shared" ca="1" si="128"/>
        <v/>
      </c>
      <c r="BK580" s="564" t="str">
        <f t="shared" ca="1" si="129"/>
        <v/>
      </c>
      <c r="BL580" s="565" t="str">
        <f t="shared" ca="1" si="130"/>
        <v/>
      </c>
    </row>
    <row r="581" spans="1:64" s="465" customFormat="1" ht="15" customHeight="1">
      <c r="A581" s="619"/>
      <c r="B581" s="620"/>
      <c r="C581" s="620"/>
      <c r="D581" s="236" t="s">
        <v>666</v>
      </c>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473"/>
      <c r="AL581" s="473"/>
      <c r="AM581" s="473"/>
      <c r="AN581" s="473"/>
      <c r="AO581" s="473"/>
      <c r="AP581" s="473"/>
      <c r="AQ581" s="473"/>
      <c r="AR581" s="473"/>
      <c r="AS581" s="473"/>
      <c r="AT581" s="473"/>
      <c r="AU581" s="473"/>
      <c r="AV581" s="473"/>
      <c r="AW581" s="473"/>
      <c r="AX581" s="473"/>
      <c r="AY581" s="466"/>
      <c r="BA581" s="192">
        <f t="shared" si="134"/>
        <v>30</v>
      </c>
      <c r="BB581" s="192">
        <f>BB580</f>
        <v>1</v>
      </c>
      <c r="BC581" s="192"/>
      <c r="BG581" s="563" t="str">
        <f t="shared" ca="1" si="125"/>
        <v/>
      </c>
      <c r="BH581" s="564" t="str">
        <f t="shared" ca="1" si="126"/>
        <v/>
      </c>
      <c r="BI581" s="564" t="str">
        <f t="shared" ca="1" si="127"/>
        <v/>
      </c>
      <c r="BJ581" s="564" t="str">
        <f t="shared" ca="1" si="128"/>
        <v/>
      </c>
      <c r="BK581" s="564" t="str">
        <f t="shared" ca="1" si="129"/>
        <v/>
      </c>
      <c r="BL581" s="565" t="str">
        <f t="shared" ca="1" si="130"/>
        <v/>
      </c>
    </row>
    <row r="582" spans="1:64" s="465" customFormat="1" ht="15" customHeight="1">
      <c r="A582" s="194"/>
      <c r="B582" s="236"/>
      <c r="C582" s="236"/>
      <c r="D582" s="445" t="s">
        <v>265</v>
      </c>
      <c r="E582" s="446"/>
      <c r="F582" s="446"/>
      <c r="G582" s="446"/>
      <c r="H582" s="446"/>
      <c r="I582" s="446"/>
      <c r="J582" s="446"/>
      <c r="K582" s="447"/>
      <c r="L582" s="241" t="s">
        <v>407</v>
      </c>
      <c r="M582" s="197"/>
      <c r="N582" s="197"/>
      <c r="O582" s="197"/>
      <c r="P582" s="197" t="s">
        <v>667</v>
      </c>
      <c r="Q582" s="197"/>
      <c r="R582" s="197"/>
      <c r="S582" s="197"/>
      <c r="T582" s="197"/>
      <c r="U582" s="197"/>
      <c r="V582" s="197"/>
      <c r="W582" s="197"/>
      <c r="X582" s="197"/>
      <c r="Y582" s="197"/>
      <c r="Z582" s="197"/>
      <c r="AA582" s="197"/>
      <c r="AB582" s="197"/>
      <c r="AC582" s="197"/>
      <c r="AD582" s="197"/>
      <c r="AE582" s="197"/>
      <c r="AF582" s="197"/>
      <c r="AG582" s="197"/>
      <c r="AH582" s="197"/>
      <c r="AI582" s="197"/>
      <c r="AJ582" s="197"/>
      <c r="AK582" s="197"/>
      <c r="AL582" s="197"/>
      <c r="AM582" s="197"/>
      <c r="AN582" s="197"/>
      <c r="AO582" s="197"/>
      <c r="AP582" s="197"/>
      <c r="AQ582" s="197"/>
      <c r="AR582" s="197"/>
      <c r="AS582" s="197"/>
      <c r="AT582" s="197"/>
      <c r="AU582" s="197"/>
      <c r="AV582" s="198"/>
      <c r="AW582" s="236"/>
      <c r="AX582" s="236"/>
      <c r="AY582" s="195"/>
      <c r="BA582" s="192">
        <f t="shared" si="134"/>
        <v>30</v>
      </c>
      <c r="BB582" s="192">
        <f>BB581</f>
        <v>1</v>
      </c>
      <c r="BC582" s="192"/>
      <c r="BG582" s="563" t="str">
        <f t="shared" ca="1" si="125"/>
        <v/>
      </c>
      <c r="BH582" s="564" t="str">
        <f t="shared" ca="1" si="126"/>
        <v/>
      </c>
      <c r="BI582" s="564" t="str">
        <f t="shared" ca="1" si="127"/>
        <v/>
      </c>
      <c r="BJ582" s="564" t="str">
        <f t="shared" ca="1" si="128"/>
        <v/>
      </c>
      <c r="BK582" s="564" t="str">
        <f t="shared" ca="1" si="129"/>
        <v/>
      </c>
      <c r="BL582" s="565" t="str">
        <f t="shared" ca="1" si="130"/>
        <v/>
      </c>
    </row>
    <row r="583" spans="1:64" s="465" customFormat="1" ht="15" customHeight="1">
      <c r="A583" s="194"/>
      <c r="B583" s="236"/>
      <c r="C583" s="236"/>
      <c r="D583" s="460" t="s">
        <v>84</v>
      </c>
      <c r="E583" s="461"/>
      <c r="F583" s="461"/>
      <c r="G583" s="461"/>
      <c r="H583" s="461"/>
      <c r="I583" s="461"/>
      <c r="J583" s="461"/>
      <c r="K583" s="462"/>
      <c r="L583" s="209" t="s">
        <v>668</v>
      </c>
      <c r="M583" s="204"/>
      <c r="N583" s="204"/>
      <c r="O583" s="204"/>
      <c r="P583" s="204"/>
      <c r="Q583" s="204"/>
      <c r="R583" s="204"/>
      <c r="S583" s="204"/>
      <c r="T583" s="204"/>
      <c r="U583" s="204"/>
      <c r="V583" s="204"/>
      <c r="W583" s="204"/>
      <c r="X583" s="204"/>
      <c r="Y583" s="204"/>
      <c r="Z583" s="204"/>
      <c r="AA583" s="204"/>
      <c r="AB583" s="204"/>
      <c r="AC583" s="204"/>
      <c r="AD583" s="204"/>
      <c r="AE583" s="204"/>
      <c r="AF583" s="204"/>
      <c r="AG583" s="204"/>
      <c r="AH583" s="204"/>
      <c r="AI583" s="204"/>
      <c r="AJ583" s="204"/>
      <c r="AK583" s="204"/>
      <c r="AL583" s="204"/>
      <c r="AM583" s="204"/>
      <c r="AN583" s="204"/>
      <c r="AO583" s="204"/>
      <c r="AP583" s="204"/>
      <c r="AQ583" s="204"/>
      <c r="AR583" s="204"/>
      <c r="AS583" s="204"/>
      <c r="AT583" s="204"/>
      <c r="AU583" s="204"/>
      <c r="AV583" s="205"/>
      <c r="AW583" s="236"/>
      <c r="AX583" s="236"/>
      <c r="AY583" s="195"/>
      <c r="BA583" s="192">
        <f t="shared" si="134"/>
        <v>30</v>
      </c>
      <c r="BB583" s="192">
        <f>BB582</f>
        <v>1</v>
      </c>
      <c r="BC583" s="192"/>
      <c r="BG583" s="563" t="str">
        <f t="shared" ca="1" si="125"/>
        <v/>
      </c>
      <c r="BH583" s="564" t="str">
        <f t="shared" ca="1" si="126"/>
        <v/>
      </c>
      <c r="BI583" s="564" t="str">
        <f t="shared" ca="1" si="127"/>
        <v/>
      </c>
      <c r="BJ583" s="564" t="str">
        <f t="shared" ca="1" si="128"/>
        <v/>
      </c>
      <c r="BK583" s="564" t="str">
        <f t="shared" ca="1" si="129"/>
        <v/>
      </c>
      <c r="BL583" s="565" t="str">
        <f t="shared" ca="1" si="130"/>
        <v/>
      </c>
    </row>
    <row r="584" spans="1:64" s="465" customFormat="1" ht="15" customHeight="1">
      <c r="A584" s="1764" t="str">
        <f>BA584&amp;"."&amp;BB584</f>
        <v>30.2</v>
      </c>
      <c r="B584" s="1765"/>
      <c r="C584" s="1765"/>
      <c r="D584" s="236" t="s">
        <v>312</v>
      </c>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195"/>
      <c r="BA584" s="192">
        <f t="shared" si="134"/>
        <v>30</v>
      </c>
      <c r="BB584" s="193">
        <f>BB583+1</f>
        <v>2</v>
      </c>
      <c r="BC584" s="192"/>
      <c r="BD584" s="192"/>
      <c r="BG584" s="563" t="str">
        <f t="shared" ca="1" si="125"/>
        <v/>
      </c>
      <c r="BH584" s="564" t="str">
        <f t="shared" ca="1" si="126"/>
        <v/>
      </c>
      <c r="BI584" s="564" t="str">
        <f t="shared" ca="1" si="127"/>
        <v/>
      </c>
      <c r="BJ584" s="564" t="str">
        <f t="shared" ca="1" si="128"/>
        <v/>
      </c>
      <c r="BK584" s="564" t="str">
        <f t="shared" ca="1" si="129"/>
        <v/>
      </c>
      <c r="BL584" s="565" t="str">
        <f t="shared" ca="1" si="130"/>
        <v/>
      </c>
    </row>
    <row r="585" spans="1:64" s="465" customFormat="1" ht="15" customHeight="1">
      <c r="A585" s="87"/>
      <c r="B585" s="87"/>
      <c r="C585" s="87"/>
      <c r="D585" s="236" t="str">
        <f>$BS$40&amp;"を実施する。"</f>
        <v>「30.1 不具合内容マスタデータ取得・設定」を実施する。</v>
      </c>
      <c r="E585" s="87"/>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195"/>
      <c r="BA585" s="192">
        <f t="shared" si="134"/>
        <v>30</v>
      </c>
      <c r="BB585" s="192">
        <f>BB584</f>
        <v>2</v>
      </c>
      <c r="BC585" s="192"/>
      <c r="BD585" s="192"/>
      <c r="BG585" s="563" t="str">
        <f t="shared" ca="1" si="125"/>
        <v/>
      </c>
      <c r="BH585" s="564" t="str">
        <f t="shared" ca="1" si="126"/>
        <v/>
      </c>
      <c r="BI585" s="564" t="str">
        <f t="shared" ca="1" si="127"/>
        <v/>
      </c>
      <c r="BJ585" s="564" t="str">
        <f t="shared" ca="1" si="128"/>
        <v/>
      </c>
      <c r="BK585" s="564" t="str">
        <f t="shared" ca="1" si="129"/>
        <v/>
      </c>
      <c r="BL585" s="565" t="str">
        <f t="shared" ca="1" si="130"/>
        <v/>
      </c>
    </row>
    <row r="586" spans="1:64" s="465" customFormat="1" ht="15" customHeight="1">
      <c r="A586" s="1768" t="str">
        <f>BA586&amp;"."</f>
        <v>31.</v>
      </c>
      <c r="B586" s="1769"/>
      <c r="C586" s="473" t="s">
        <v>669</v>
      </c>
      <c r="D586" s="236"/>
      <c r="E586" s="236"/>
      <c r="F586" s="236"/>
      <c r="G586" s="236"/>
      <c r="H586" s="300"/>
      <c r="I586" s="236"/>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73"/>
      <c r="AW586" s="473"/>
      <c r="AX586" s="473"/>
      <c r="AY586" s="156"/>
      <c r="BA586" s="193">
        <f>BA585+1</f>
        <v>31</v>
      </c>
      <c r="BB586" s="192"/>
      <c r="BC586" s="192"/>
      <c r="BG586" s="563" t="str">
        <f t="shared" ca="1" si="125"/>
        <v/>
      </c>
      <c r="BH586" s="564" t="str">
        <f t="shared" ca="1" si="126"/>
        <v/>
      </c>
      <c r="BI586" s="564" t="str">
        <f t="shared" ca="1" si="127"/>
        <v/>
      </c>
      <c r="BJ586" s="564" t="str">
        <f t="shared" ca="1" si="128"/>
        <v/>
      </c>
      <c r="BK586" s="564" t="str">
        <f t="shared" ca="1" si="129"/>
        <v/>
      </c>
      <c r="BL586" s="565" t="str">
        <f t="shared" ca="1" si="130"/>
        <v/>
      </c>
    </row>
    <row r="587" spans="1:64" s="465" customFormat="1" ht="15" customHeight="1">
      <c r="A587" s="1764" t="str">
        <f>BA587&amp;"."&amp;BB587</f>
        <v>31.1</v>
      </c>
      <c r="B587" s="1765"/>
      <c r="C587" s="1765"/>
      <c r="D587" s="236" t="s">
        <v>670</v>
      </c>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473"/>
      <c r="AL587" s="473"/>
      <c r="AM587" s="473"/>
      <c r="AN587" s="473"/>
      <c r="AO587" s="473"/>
      <c r="AP587" s="473"/>
      <c r="AQ587" s="473"/>
      <c r="AR587" s="473"/>
      <c r="AS587" s="473"/>
      <c r="AT587" s="473"/>
      <c r="AU587" s="473"/>
      <c r="AV587" s="473"/>
      <c r="AW587" s="473"/>
      <c r="AX587" s="473"/>
      <c r="AY587" s="466"/>
      <c r="BA587" s="192">
        <f t="shared" ref="BA587:BA592" si="135">BA586</f>
        <v>31</v>
      </c>
      <c r="BB587" s="193">
        <f>BB586+1</f>
        <v>1</v>
      </c>
      <c r="BC587" s="192"/>
      <c r="BG587" s="563" t="str">
        <f t="shared" ca="1" si="125"/>
        <v/>
      </c>
      <c r="BH587" s="564" t="str">
        <f t="shared" ca="1" si="126"/>
        <v/>
      </c>
      <c r="BI587" s="564" t="str">
        <f t="shared" ca="1" si="127"/>
        <v/>
      </c>
      <c r="BJ587" s="564" t="str">
        <f t="shared" ca="1" si="128"/>
        <v/>
      </c>
      <c r="BK587" s="564" t="str">
        <f t="shared" ca="1" si="129"/>
        <v/>
      </c>
      <c r="BL587" s="565" t="str">
        <f t="shared" ca="1" si="130"/>
        <v/>
      </c>
    </row>
    <row r="588" spans="1:64" s="465" customFormat="1" ht="15" customHeight="1">
      <c r="A588" s="619"/>
      <c r="B588" s="620"/>
      <c r="C588" s="620"/>
      <c r="D588" s="236" t="s">
        <v>671</v>
      </c>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473"/>
      <c r="AL588" s="473"/>
      <c r="AM588" s="473"/>
      <c r="AN588" s="473"/>
      <c r="AO588" s="473"/>
      <c r="AP588" s="473"/>
      <c r="AQ588" s="473"/>
      <c r="AR588" s="473"/>
      <c r="AS588" s="473"/>
      <c r="AT588" s="473"/>
      <c r="AU588" s="473"/>
      <c r="AV588" s="473"/>
      <c r="AW588" s="473"/>
      <c r="AX588" s="473"/>
      <c r="AY588" s="466"/>
      <c r="BA588" s="192">
        <f t="shared" si="135"/>
        <v>31</v>
      </c>
      <c r="BB588" s="192">
        <f>BB587</f>
        <v>1</v>
      </c>
      <c r="BC588" s="192"/>
      <c r="BG588" s="563" t="str">
        <f t="shared" ca="1" si="125"/>
        <v/>
      </c>
      <c r="BH588" s="564" t="str">
        <f t="shared" ca="1" si="126"/>
        <v/>
      </c>
      <c r="BI588" s="564" t="str">
        <f t="shared" ca="1" si="127"/>
        <v/>
      </c>
      <c r="BJ588" s="564" t="str">
        <f t="shared" ca="1" si="128"/>
        <v/>
      </c>
      <c r="BK588" s="564" t="str">
        <f t="shared" ca="1" si="129"/>
        <v/>
      </c>
      <c r="BL588" s="565" t="str">
        <f t="shared" ca="1" si="130"/>
        <v/>
      </c>
    </row>
    <row r="589" spans="1:64" s="465" customFormat="1" ht="15" customHeight="1">
      <c r="A589" s="194"/>
      <c r="B589" s="236"/>
      <c r="C589" s="236"/>
      <c r="D589" s="445" t="s">
        <v>265</v>
      </c>
      <c r="E589" s="446"/>
      <c r="F589" s="446"/>
      <c r="G589" s="446"/>
      <c r="H589" s="446"/>
      <c r="I589" s="446"/>
      <c r="J589" s="446"/>
      <c r="K589" s="447"/>
      <c r="L589" s="241" t="s">
        <v>407</v>
      </c>
      <c r="M589" s="197"/>
      <c r="N589" s="197"/>
      <c r="O589" s="197"/>
      <c r="P589" s="197" t="s">
        <v>673</v>
      </c>
      <c r="Q589" s="197"/>
      <c r="R589" s="197"/>
      <c r="S589" s="197"/>
      <c r="T589" s="197"/>
      <c r="U589" s="197"/>
      <c r="V589" s="197"/>
      <c r="W589" s="197"/>
      <c r="X589" s="197"/>
      <c r="Y589" s="197"/>
      <c r="Z589" s="197"/>
      <c r="AA589" s="197"/>
      <c r="AB589" s="197"/>
      <c r="AC589" s="197"/>
      <c r="AD589" s="197"/>
      <c r="AE589" s="197"/>
      <c r="AF589" s="197"/>
      <c r="AG589" s="197"/>
      <c r="AH589" s="197"/>
      <c r="AI589" s="197"/>
      <c r="AJ589" s="197"/>
      <c r="AK589" s="197"/>
      <c r="AL589" s="197"/>
      <c r="AM589" s="197"/>
      <c r="AN589" s="197"/>
      <c r="AO589" s="197"/>
      <c r="AP589" s="197"/>
      <c r="AQ589" s="197"/>
      <c r="AR589" s="197"/>
      <c r="AS589" s="197"/>
      <c r="AT589" s="197"/>
      <c r="AU589" s="197"/>
      <c r="AV589" s="198"/>
      <c r="AW589" s="236"/>
      <c r="AX589" s="236"/>
      <c r="AY589" s="195"/>
      <c r="BA589" s="192">
        <f t="shared" si="135"/>
        <v>31</v>
      </c>
      <c r="BB589" s="192">
        <f>BB588</f>
        <v>1</v>
      </c>
      <c r="BC589" s="192"/>
      <c r="BG589" s="563" t="str">
        <f t="shared" ca="1" si="125"/>
        <v/>
      </c>
      <c r="BH589" s="564" t="str">
        <f t="shared" ca="1" si="126"/>
        <v/>
      </c>
      <c r="BI589" s="564" t="str">
        <f t="shared" ca="1" si="127"/>
        <v/>
      </c>
      <c r="BJ589" s="564" t="str">
        <f t="shared" ca="1" si="128"/>
        <v/>
      </c>
      <c r="BK589" s="564" t="str">
        <f t="shared" ca="1" si="129"/>
        <v/>
      </c>
      <c r="BL589" s="565" t="str">
        <f t="shared" ca="1" si="130"/>
        <v/>
      </c>
    </row>
    <row r="590" spans="1:64" s="465" customFormat="1" ht="15" customHeight="1">
      <c r="A590" s="194"/>
      <c r="B590" s="236"/>
      <c r="C590" s="236"/>
      <c r="D590" s="460" t="s">
        <v>84</v>
      </c>
      <c r="E590" s="461"/>
      <c r="F590" s="461"/>
      <c r="G590" s="461"/>
      <c r="H590" s="461"/>
      <c r="I590" s="461"/>
      <c r="J590" s="461"/>
      <c r="K590" s="462"/>
      <c r="L590" s="209" t="s">
        <v>674</v>
      </c>
      <c r="M590" s="204"/>
      <c r="N590" s="204"/>
      <c r="O590" s="204"/>
      <c r="P590" s="204"/>
      <c r="Q590" s="204"/>
      <c r="R590" s="204"/>
      <c r="S590" s="204"/>
      <c r="T590" s="204"/>
      <c r="U590" s="204"/>
      <c r="V590" s="204"/>
      <c r="W590" s="204"/>
      <c r="X590" s="204"/>
      <c r="Y590" s="204"/>
      <c r="Z590" s="204"/>
      <c r="AA590" s="204"/>
      <c r="AB590" s="204"/>
      <c r="AC590" s="204"/>
      <c r="AD590" s="204"/>
      <c r="AE590" s="204"/>
      <c r="AF590" s="204"/>
      <c r="AG590" s="204"/>
      <c r="AH590" s="204"/>
      <c r="AI590" s="204"/>
      <c r="AJ590" s="204"/>
      <c r="AK590" s="204"/>
      <c r="AL590" s="204"/>
      <c r="AM590" s="204"/>
      <c r="AN590" s="204"/>
      <c r="AO590" s="204"/>
      <c r="AP590" s="204"/>
      <c r="AQ590" s="204"/>
      <c r="AR590" s="204"/>
      <c r="AS590" s="204"/>
      <c r="AT590" s="204"/>
      <c r="AU590" s="204"/>
      <c r="AV590" s="205"/>
      <c r="AW590" s="236"/>
      <c r="AX590" s="236"/>
      <c r="AY590" s="195"/>
      <c r="BA590" s="192">
        <f t="shared" si="135"/>
        <v>31</v>
      </c>
      <c r="BB590" s="192">
        <f>BB589</f>
        <v>1</v>
      </c>
      <c r="BC590" s="192"/>
      <c r="BG590" s="563" t="str">
        <f t="shared" ca="1" si="125"/>
        <v/>
      </c>
      <c r="BH590" s="564" t="str">
        <f t="shared" ca="1" si="126"/>
        <v/>
      </c>
      <c r="BI590" s="564" t="str">
        <f t="shared" ca="1" si="127"/>
        <v/>
      </c>
      <c r="BJ590" s="564" t="str">
        <f t="shared" ca="1" si="128"/>
        <v/>
      </c>
      <c r="BK590" s="564" t="str">
        <f t="shared" ca="1" si="129"/>
        <v/>
      </c>
      <c r="BL590" s="565" t="str">
        <f t="shared" ca="1" si="130"/>
        <v/>
      </c>
    </row>
    <row r="591" spans="1:64" s="465" customFormat="1" ht="15" customHeight="1">
      <c r="A591" s="1764" t="str">
        <f>BA591&amp;"."&amp;BB591</f>
        <v>31.2</v>
      </c>
      <c r="B591" s="1765"/>
      <c r="C591" s="1765"/>
      <c r="D591" s="236" t="s">
        <v>672</v>
      </c>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195"/>
      <c r="BA591" s="192">
        <f t="shared" si="135"/>
        <v>31</v>
      </c>
      <c r="BB591" s="193">
        <f>BB590+1</f>
        <v>2</v>
      </c>
      <c r="BC591" s="192"/>
      <c r="BD591" s="192"/>
      <c r="BG591" s="563" t="str">
        <f t="shared" ca="1" si="125"/>
        <v/>
      </c>
      <c r="BH591" s="564" t="str">
        <f t="shared" ca="1" si="126"/>
        <v/>
      </c>
      <c r="BI591" s="564" t="str">
        <f t="shared" ca="1" si="127"/>
        <v/>
      </c>
      <c r="BJ591" s="564" t="str">
        <f t="shared" ca="1" si="128"/>
        <v/>
      </c>
      <c r="BK591" s="564" t="str">
        <f t="shared" ca="1" si="129"/>
        <v/>
      </c>
      <c r="BL591" s="565" t="str">
        <f t="shared" ca="1" si="130"/>
        <v/>
      </c>
    </row>
    <row r="592" spans="1:64" s="465" customFormat="1" ht="15" customHeight="1">
      <c r="A592" s="87"/>
      <c r="B592" s="87"/>
      <c r="C592" s="87"/>
      <c r="D592" s="236" t="str">
        <f>$CC$3&amp;"を実施する。"</f>
        <v>「31.2 間休コードマスタデータフィルタ処理」を実施する。</v>
      </c>
      <c r="E592" s="87"/>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195"/>
      <c r="BA592" s="192">
        <f t="shared" si="135"/>
        <v>31</v>
      </c>
      <c r="BB592" s="192">
        <f>BB591</f>
        <v>2</v>
      </c>
      <c r="BC592" s="192"/>
      <c r="BD592" s="192"/>
      <c r="BG592" s="563" t="str">
        <f t="shared" ca="1" si="125"/>
        <v/>
      </c>
      <c r="BH592" s="564" t="str">
        <f t="shared" ca="1" si="126"/>
        <v/>
      </c>
      <c r="BI592" s="564" t="str">
        <f t="shared" ca="1" si="127"/>
        <v/>
      </c>
      <c r="BJ592" s="564" t="str">
        <f t="shared" ca="1" si="128"/>
        <v/>
      </c>
      <c r="BK592" s="564" t="str">
        <f t="shared" ca="1" si="129"/>
        <v/>
      </c>
      <c r="BL592" s="565" t="str">
        <f t="shared" ca="1" si="130"/>
        <v/>
      </c>
    </row>
    <row r="593" spans="1:64" s="465" customFormat="1" ht="15" customHeight="1">
      <c r="A593" s="1768" t="str">
        <f>BA593&amp;"."</f>
        <v>32.</v>
      </c>
      <c r="B593" s="1769"/>
      <c r="C593" s="473" t="s">
        <v>678</v>
      </c>
      <c r="D593" s="236"/>
      <c r="E593" s="236"/>
      <c r="F593" s="236"/>
      <c r="G593" s="236"/>
      <c r="H593" s="300"/>
      <c r="I593" s="236"/>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73"/>
      <c r="AW593" s="473"/>
      <c r="AX593" s="473"/>
      <c r="AY593" s="156"/>
      <c r="BA593" s="193">
        <f>BA592+1</f>
        <v>32</v>
      </c>
      <c r="BB593" s="192"/>
      <c r="BC593" s="192"/>
      <c r="BG593" s="563" t="str">
        <f t="shared" ca="1" si="125"/>
        <v/>
      </c>
      <c r="BH593" s="564" t="str">
        <f t="shared" ca="1" si="126"/>
        <v/>
      </c>
      <c r="BI593" s="564" t="str">
        <f t="shared" ca="1" si="127"/>
        <v/>
      </c>
      <c r="BJ593" s="564" t="str">
        <f t="shared" ca="1" si="128"/>
        <v/>
      </c>
      <c r="BK593" s="564" t="str">
        <f t="shared" ca="1" si="129"/>
        <v/>
      </c>
      <c r="BL593" s="565" t="str">
        <f t="shared" ca="1" si="130"/>
        <v/>
      </c>
    </row>
    <row r="594" spans="1:64" s="465" customFormat="1" ht="15" customHeight="1">
      <c r="A594" s="1764" t="str">
        <f>BA594&amp;"."&amp;BB594</f>
        <v>32.1</v>
      </c>
      <c r="B594" s="1765"/>
      <c r="C594" s="1765"/>
      <c r="D594" s="236" t="s">
        <v>679</v>
      </c>
      <c r="F594" s="473"/>
      <c r="G594" s="473"/>
      <c r="H594" s="473"/>
      <c r="I594" s="473"/>
      <c r="J594" s="473"/>
      <c r="K594" s="473"/>
      <c r="L594" s="473"/>
      <c r="M594" s="473"/>
      <c r="N594" s="473"/>
      <c r="O594" s="473"/>
      <c r="P594" s="473"/>
      <c r="Q594" s="473"/>
      <c r="R594" s="473"/>
      <c r="S594" s="473"/>
      <c r="T594" s="473"/>
      <c r="U594" s="473"/>
      <c r="V594" s="473"/>
      <c r="W594" s="473"/>
      <c r="X594" s="473"/>
      <c r="Y594" s="473"/>
      <c r="Z594" s="473"/>
      <c r="AA594" s="473"/>
      <c r="AB594" s="473"/>
      <c r="AC594" s="473"/>
      <c r="AD594" s="473"/>
      <c r="AE594" s="473"/>
      <c r="AF594" s="473"/>
      <c r="AG594" s="473"/>
      <c r="AH594" s="473"/>
      <c r="AI594" s="473"/>
      <c r="AJ594" s="473"/>
      <c r="AK594" s="473"/>
      <c r="AL594" s="473"/>
      <c r="AM594" s="473"/>
      <c r="AN594" s="473"/>
      <c r="AO594" s="473"/>
      <c r="AP594" s="473"/>
      <c r="AQ594" s="473"/>
      <c r="AR594" s="473"/>
      <c r="AS594" s="473"/>
      <c r="AT594" s="473"/>
      <c r="AU594" s="473"/>
      <c r="AV594" s="473"/>
      <c r="AW594" s="473"/>
      <c r="AX594" s="473"/>
      <c r="AY594" s="466"/>
      <c r="BA594" s="192">
        <f>BA593</f>
        <v>32</v>
      </c>
      <c r="BB594" s="193">
        <f>BB593+1</f>
        <v>1</v>
      </c>
      <c r="BC594" s="192"/>
      <c r="BG594" s="563" t="str">
        <f t="shared" ca="1" si="125"/>
        <v/>
      </c>
      <c r="BH594" s="564" t="str">
        <f t="shared" ca="1" si="126"/>
        <v/>
      </c>
      <c r="BI594" s="564" t="str">
        <f t="shared" ca="1" si="127"/>
        <v/>
      </c>
      <c r="BJ594" s="564" t="str">
        <f t="shared" ca="1" si="128"/>
        <v/>
      </c>
      <c r="BK594" s="564" t="str">
        <f t="shared" ca="1" si="129"/>
        <v/>
      </c>
      <c r="BL594" s="565" t="str">
        <f t="shared" ca="1" si="130"/>
        <v/>
      </c>
    </row>
    <row r="595" spans="1:64" s="465" customFormat="1" ht="15" customHeight="1">
      <c r="A595" s="619"/>
      <c r="B595" s="620"/>
      <c r="C595" s="620"/>
      <c r="D595" s="236" t="s">
        <v>680</v>
      </c>
      <c r="E595" s="473"/>
      <c r="F595" s="473"/>
      <c r="G595" s="473"/>
      <c r="H595" s="473"/>
      <c r="I595" s="473"/>
      <c r="J595" s="473"/>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c r="AG595" s="473"/>
      <c r="AH595" s="473"/>
      <c r="AI595" s="473"/>
      <c r="AJ595" s="473"/>
      <c r="AK595" s="473"/>
      <c r="AL595" s="473"/>
      <c r="AM595" s="473"/>
      <c r="AN595" s="473"/>
      <c r="AO595" s="473"/>
      <c r="AP595" s="473"/>
      <c r="AQ595" s="473"/>
      <c r="AR595" s="473"/>
      <c r="AS595" s="473"/>
      <c r="AT595" s="473"/>
      <c r="AU595" s="473"/>
      <c r="AV595" s="473"/>
      <c r="AW595" s="473"/>
      <c r="AX595" s="473"/>
      <c r="AY595" s="466"/>
      <c r="BA595" s="192">
        <f>BA594</f>
        <v>32</v>
      </c>
      <c r="BB595" s="192">
        <f>BB594</f>
        <v>1</v>
      </c>
      <c r="BC595" s="192"/>
      <c r="BG595" s="563" t="str">
        <f t="shared" ca="1" si="125"/>
        <v/>
      </c>
      <c r="BH595" s="564" t="str">
        <f t="shared" ca="1" si="126"/>
        <v/>
      </c>
      <c r="BI595" s="564" t="str">
        <f t="shared" ca="1" si="127"/>
        <v/>
      </c>
      <c r="BJ595" s="564" t="str">
        <f t="shared" ca="1" si="128"/>
        <v/>
      </c>
      <c r="BK595" s="564" t="str">
        <f t="shared" ca="1" si="129"/>
        <v/>
      </c>
      <c r="BL595" s="565" t="str">
        <f t="shared" ca="1" si="130"/>
        <v/>
      </c>
    </row>
    <row r="596" spans="1:64" s="465" customFormat="1" ht="15" customHeight="1">
      <c r="A596" s="194"/>
      <c r="B596" s="236"/>
      <c r="C596" s="236"/>
      <c r="D596" s="445" t="s">
        <v>265</v>
      </c>
      <c r="E596" s="446"/>
      <c r="F596" s="446"/>
      <c r="G596" s="446"/>
      <c r="H596" s="446"/>
      <c r="I596" s="446"/>
      <c r="J596" s="446"/>
      <c r="K596" s="447"/>
      <c r="L596" s="241" t="s">
        <v>407</v>
      </c>
      <c r="M596" s="197"/>
      <c r="N596" s="197"/>
      <c r="O596" s="197"/>
      <c r="P596" s="197" t="s">
        <v>675</v>
      </c>
      <c r="Q596" s="197"/>
      <c r="R596" s="197"/>
      <c r="S596" s="197"/>
      <c r="T596" s="197"/>
      <c r="U596" s="197"/>
      <c r="V596" s="197"/>
      <c r="W596" s="197"/>
      <c r="X596" s="197"/>
      <c r="Y596" s="197"/>
      <c r="Z596" s="197"/>
      <c r="AA596" s="197"/>
      <c r="AB596" s="197"/>
      <c r="AC596" s="197"/>
      <c r="AD596" s="197"/>
      <c r="AE596" s="197"/>
      <c r="AF596" s="197"/>
      <c r="AG596" s="197"/>
      <c r="AH596" s="197"/>
      <c r="AI596" s="197"/>
      <c r="AJ596" s="197"/>
      <c r="AK596" s="197"/>
      <c r="AL596" s="197"/>
      <c r="AM596" s="197"/>
      <c r="AN596" s="197"/>
      <c r="AO596" s="197"/>
      <c r="AP596" s="197"/>
      <c r="AQ596" s="197"/>
      <c r="AR596" s="197"/>
      <c r="AS596" s="197"/>
      <c r="AT596" s="197"/>
      <c r="AU596" s="197"/>
      <c r="AV596" s="198"/>
      <c r="AW596" s="236"/>
      <c r="AX596" s="236"/>
      <c r="AY596" s="195"/>
      <c r="BA596" s="192">
        <f>BA595</f>
        <v>32</v>
      </c>
      <c r="BB596" s="192">
        <f>BB595</f>
        <v>1</v>
      </c>
      <c r="BC596" s="192"/>
      <c r="BG596" s="563" t="str">
        <f t="shared" ca="1" si="125"/>
        <v/>
      </c>
      <c r="BH596" s="564" t="str">
        <f t="shared" ca="1" si="126"/>
        <v/>
      </c>
      <c r="BI596" s="564" t="str">
        <f t="shared" ca="1" si="127"/>
        <v/>
      </c>
      <c r="BJ596" s="564" t="str">
        <f t="shared" ca="1" si="128"/>
        <v/>
      </c>
      <c r="BK596" s="564" t="str">
        <f t="shared" ca="1" si="129"/>
        <v/>
      </c>
      <c r="BL596" s="565" t="str">
        <f t="shared" ca="1" si="130"/>
        <v/>
      </c>
    </row>
    <row r="597" spans="1:64" s="465" customFormat="1" ht="15" customHeight="1">
      <c r="A597" s="194"/>
      <c r="B597" s="236"/>
      <c r="C597" s="236"/>
      <c r="D597" s="448" t="s">
        <v>84</v>
      </c>
      <c r="E597" s="449"/>
      <c r="F597" s="449"/>
      <c r="G597" s="449"/>
      <c r="H597" s="449"/>
      <c r="I597" s="449"/>
      <c r="J597" s="449"/>
      <c r="K597" s="450"/>
      <c r="L597" s="622" t="s">
        <v>676</v>
      </c>
      <c r="M597" s="623"/>
      <c r="N597" s="623"/>
      <c r="O597" s="623"/>
      <c r="P597" s="623"/>
      <c r="Q597" s="623"/>
      <c r="R597" s="623"/>
      <c r="S597" s="623"/>
      <c r="T597" s="623"/>
      <c r="U597" s="623"/>
      <c r="V597" s="623"/>
      <c r="W597" s="623"/>
      <c r="X597" s="623"/>
      <c r="Y597" s="623"/>
      <c r="Z597" s="623"/>
      <c r="AA597" s="623"/>
      <c r="AB597" s="623"/>
      <c r="AC597" s="623"/>
      <c r="AD597" s="623"/>
      <c r="AE597" s="623"/>
      <c r="AF597" s="623"/>
      <c r="AG597" s="623"/>
      <c r="AH597" s="623"/>
      <c r="AI597" s="623"/>
      <c r="AJ597" s="623"/>
      <c r="AK597" s="623"/>
      <c r="AL597" s="623"/>
      <c r="AM597" s="623"/>
      <c r="AN597" s="623"/>
      <c r="AO597" s="623"/>
      <c r="AP597" s="623"/>
      <c r="AQ597" s="623"/>
      <c r="AR597" s="623"/>
      <c r="AS597" s="623"/>
      <c r="AT597" s="623"/>
      <c r="AU597" s="623"/>
      <c r="AV597" s="208"/>
      <c r="AW597" s="236"/>
      <c r="AX597" s="236"/>
      <c r="AY597" s="195"/>
      <c r="BA597" s="192">
        <f t="shared" ref="BA597:BB599" si="136">BA596</f>
        <v>32</v>
      </c>
      <c r="BB597" s="192">
        <f t="shared" si="136"/>
        <v>1</v>
      </c>
      <c r="BC597" s="192"/>
      <c r="BG597" s="563" t="str">
        <f t="shared" ca="1" si="125"/>
        <v/>
      </c>
      <c r="BH597" s="564" t="str">
        <f t="shared" ca="1" si="126"/>
        <v/>
      </c>
      <c r="BI597" s="564" t="str">
        <f t="shared" ca="1" si="127"/>
        <v/>
      </c>
      <c r="BJ597" s="564" t="str">
        <f t="shared" ca="1" si="128"/>
        <v/>
      </c>
      <c r="BK597" s="564" t="str">
        <f t="shared" ca="1" si="129"/>
        <v/>
      </c>
      <c r="BL597" s="565" t="str">
        <f t="shared" ca="1" si="130"/>
        <v/>
      </c>
    </row>
    <row r="598" spans="1:64" s="465" customFormat="1" ht="15" customHeight="1">
      <c r="A598" s="194"/>
      <c r="B598" s="236"/>
      <c r="C598" s="236"/>
      <c r="D598" s="457"/>
      <c r="E598" s="458"/>
      <c r="F598" s="458"/>
      <c r="G598" s="458"/>
      <c r="H598" s="458"/>
      <c r="I598" s="458"/>
      <c r="J598" s="458"/>
      <c r="K598" s="459"/>
      <c r="L598" s="209" t="s">
        <v>677</v>
      </c>
      <c r="M598" s="204"/>
      <c r="N598" s="204"/>
      <c r="O598" s="204"/>
      <c r="P598" s="204"/>
      <c r="Q598" s="204"/>
      <c r="R598" s="204"/>
      <c r="S598" s="204"/>
      <c r="T598" s="204"/>
      <c r="U598" s="204"/>
      <c r="V598" s="204"/>
      <c r="W598" s="204"/>
      <c r="X598" s="204"/>
      <c r="Y598" s="204"/>
      <c r="Z598" s="204"/>
      <c r="AA598" s="204"/>
      <c r="AB598" s="204"/>
      <c r="AC598" s="204"/>
      <c r="AD598" s="204"/>
      <c r="AE598" s="204"/>
      <c r="AF598" s="204"/>
      <c r="AG598" s="204"/>
      <c r="AH598" s="204"/>
      <c r="AI598" s="204"/>
      <c r="AJ598" s="204"/>
      <c r="AK598" s="204"/>
      <c r="AL598" s="204"/>
      <c r="AM598" s="204"/>
      <c r="AN598" s="204"/>
      <c r="AO598" s="204"/>
      <c r="AP598" s="204"/>
      <c r="AQ598" s="204"/>
      <c r="AR598" s="204"/>
      <c r="AS598" s="204"/>
      <c r="AT598" s="204"/>
      <c r="AU598" s="204"/>
      <c r="AV598" s="205"/>
      <c r="AW598" s="236"/>
      <c r="AX598" s="236"/>
      <c r="AY598" s="195"/>
      <c r="BA598" s="192">
        <f t="shared" si="136"/>
        <v>32</v>
      </c>
      <c r="BB598" s="192">
        <f t="shared" si="136"/>
        <v>1</v>
      </c>
      <c r="BC598" s="192"/>
      <c r="BG598" s="563" t="str">
        <f t="shared" ca="1" si="125"/>
        <v/>
      </c>
      <c r="BH598" s="564" t="str">
        <f t="shared" ca="1" si="126"/>
        <v/>
      </c>
      <c r="BI598" s="564" t="str">
        <f t="shared" ca="1" si="127"/>
        <v/>
      </c>
      <c r="BJ598" s="564" t="str">
        <f t="shared" ca="1" si="128"/>
        <v/>
      </c>
      <c r="BK598" s="564" t="str">
        <f t="shared" ca="1" si="129"/>
        <v/>
      </c>
      <c r="BL598" s="565" t="str">
        <f t="shared" ca="1" si="130"/>
        <v/>
      </c>
    </row>
    <row r="599" spans="1:64" s="465" customFormat="1" ht="15" customHeight="1">
      <c r="A599" s="1764" t="str">
        <f>BA599&amp;"."&amp;BB599</f>
        <v>32.2</v>
      </c>
      <c r="B599" s="1765"/>
      <c r="C599" s="1765"/>
      <c r="D599" s="236" t="s">
        <v>681</v>
      </c>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195"/>
      <c r="BA599" s="192">
        <f t="shared" si="136"/>
        <v>32</v>
      </c>
      <c r="BB599" s="193">
        <f>BB598+1</f>
        <v>2</v>
      </c>
      <c r="BC599" s="192"/>
      <c r="BD599" s="192"/>
      <c r="BG599" s="563" t="str">
        <f t="shared" ca="1" si="125"/>
        <v/>
      </c>
      <c r="BH599" s="564" t="str">
        <f t="shared" ca="1" si="126"/>
        <v/>
      </c>
      <c r="BI599" s="564" t="str">
        <f t="shared" ca="1" si="127"/>
        <v/>
      </c>
      <c r="BJ599" s="564" t="str">
        <f t="shared" ca="1" si="128"/>
        <v/>
      </c>
      <c r="BK599" s="564" t="str">
        <f t="shared" ca="1" si="129"/>
        <v/>
      </c>
      <c r="BL599" s="565" t="str">
        <f t="shared" ca="1" si="130"/>
        <v/>
      </c>
    </row>
    <row r="600" spans="1:64" s="465" customFormat="1" ht="15" customHeight="1">
      <c r="A600" s="87"/>
      <c r="B600" s="87"/>
      <c r="C600" s="87"/>
      <c r="D600" s="236" t="str">
        <f>$CC$5&amp;"を実施する。"</f>
        <v>「32.1 勤務区分マスタデータ取得・設定」を実施する。</v>
      </c>
      <c r="E600" s="87"/>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195"/>
      <c r="BA600" s="192">
        <f>BA599</f>
        <v>32</v>
      </c>
      <c r="BB600" s="192">
        <f>BB599</f>
        <v>2</v>
      </c>
      <c r="BC600" s="192"/>
      <c r="BD600" s="192"/>
      <c r="BG600" s="563" t="str">
        <f t="shared" ca="1" si="125"/>
        <v/>
      </c>
      <c r="BH600" s="564" t="str">
        <f t="shared" ca="1" si="126"/>
        <v/>
      </c>
      <c r="BI600" s="564" t="str">
        <f t="shared" ca="1" si="127"/>
        <v/>
      </c>
      <c r="BJ600" s="564" t="str">
        <f t="shared" ca="1" si="128"/>
        <v/>
      </c>
      <c r="BK600" s="564" t="str">
        <f t="shared" ca="1" si="129"/>
        <v/>
      </c>
      <c r="BL600" s="565" t="str">
        <f t="shared" ca="1" si="130"/>
        <v/>
      </c>
    </row>
    <row r="601" spans="1:64" s="465" customFormat="1" ht="15" customHeight="1">
      <c r="A601" s="1768" t="str">
        <f>BA601&amp;"."</f>
        <v>33.</v>
      </c>
      <c r="B601" s="1769"/>
      <c r="C601" s="473" t="s">
        <v>682</v>
      </c>
      <c r="D601" s="236"/>
      <c r="E601" s="236"/>
      <c r="F601" s="236"/>
      <c r="G601" s="236"/>
      <c r="H601" s="300"/>
      <c r="I601" s="236"/>
      <c r="J601" s="473"/>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c r="AG601" s="473"/>
      <c r="AH601" s="473"/>
      <c r="AI601" s="473"/>
      <c r="AJ601" s="473"/>
      <c r="AK601" s="473"/>
      <c r="AL601" s="473"/>
      <c r="AM601" s="473"/>
      <c r="AN601" s="473"/>
      <c r="AO601" s="473"/>
      <c r="AP601" s="473"/>
      <c r="AQ601" s="473"/>
      <c r="AR601" s="473"/>
      <c r="AS601" s="473"/>
      <c r="AT601" s="473"/>
      <c r="AU601" s="473"/>
      <c r="AV601" s="473"/>
      <c r="AW601" s="473"/>
      <c r="AX601" s="473"/>
      <c r="AY601" s="156"/>
      <c r="BA601" s="193">
        <f>BA600+1</f>
        <v>33</v>
      </c>
      <c r="BB601" s="192"/>
      <c r="BC601" s="192"/>
      <c r="BG601" s="563" t="str">
        <f t="shared" ca="1" si="125"/>
        <v/>
      </c>
      <c r="BH601" s="564" t="str">
        <f t="shared" ca="1" si="126"/>
        <v/>
      </c>
      <c r="BI601" s="564" t="str">
        <f t="shared" ca="1" si="127"/>
        <v/>
      </c>
      <c r="BJ601" s="564" t="str">
        <f t="shared" ca="1" si="128"/>
        <v/>
      </c>
      <c r="BK601" s="564" t="str">
        <f t="shared" ca="1" si="129"/>
        <v/>
      </c>
      <c r="BL601" s="565" t="str">
        <f t="shared" ca="1" si="130"/>
        <v/>
      </c>
    </row>
    <row r="602" spans="1:64" s="465" customFormat="1" ht="15" customHeight="1">
      <c r="A602" s="1764" t="str">
        <f>BA602&amp;"."&amp;BB602</f>
        <v>33.1</v>
      </c>
      <c r="B602" s="1765"/>
      <c r="C602" s="1765"/>
      <c r="D602" s="236" t="s">
        <v>683</v>
      </c>
      <c r="F602" s="473"/>
      <c r="G602" s="473"/>
      <c r="H602" s="473"/>
      <c r="I602" s="473"/>
      <c r="J602" s="473"/>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c r="AG602" s="473"/>
      <c r="AH602" s="473"/>
      <c r="AI602" s="473"/>
      <c r="AJ602" s="473"/>
      <c r="AK602" s="473"/>
      <c r="AL602" s="473"/>
      <c r="AM602" s="473"/>
      <c r="AN602" s="473"/>
      <c r="AO602" s="473"/>
      <c r="AP602" s="473"/>
      <c r="AQ602" s="473"/>
      <c r="AR602" s="473"/>
      <c r="AS602" s="473"/>
      <c r="AT602" s="473"/>
      <c r="AU602" s="473"/>
      <c r="AV602" s="473"/>
      <c r="AW602" s="473"/>
      <c r="AX602" s="473"/>
      <c r="AY602" s="466"/>
      <c r="BA602" s="192">
        <f>BA601</f>
        <v>33</v>
      </c>
      <c r="BB602" s="193">
        <f>BB601+1</f>
        <v>1</v>
      </c>
      <c r="BC602" s="192"/>
      <c r="BG602" s="563" t="str">
        <f t="shared" ca="1" si="125"/>
        <v/>
      </c>
      <c r="BH602" s="564" t="str">
        <f t="shared" ca="1" si="126"/>
        <v/>
      </c>
      <c r="BI602" s="564" t="str">
        <f t="shared" ca="1" si="127"/>
        <v/>
      </c>
      <c r="BJ602" s="564" t="str">
        <f t="shared" ca="1" si="128"/>
        <v/>
      </c>
      <c r="BK602" s="564" t="str">
        <f t="shared" ca="1" si="129"/>
        <v/>
      </c>
      <c r="BL602" s="565" t="str">
        <f t="shared" ca="1" si="130"/>
        <v/>
      </c>
    </row>
    <row r="603" spans="1:64" s="465" customFormat="1" ht="15" customHeight="1">
      <c r="A603" s="619"/>
      <c r="B603" s="620"/>
      <c r="C603" s="620"/>
      <c r="D603" s="236" t="s">
        <v>684</v>
      </c>
      <c r="E603" s="473"/>
      <c r="F603" s="473"/>
      <c r="G603" s="473"/>
      <c r="H603" s="473"/>
      <c r="I603" s="473"/>
      <c r="J603" s="473"/>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c r="AG603" s="473"/>
      <c r="AH603" s="473"/>
      <c r="AI603" s="473"/>
      <c r="AJ603" s="473"/>
      <c r="AK603" s="473"/>
      <c r="AL603" s="473"/>
      <c r="AM603" s="473"/>
      <c r="AN603" s="473"/>
      <c r="AO603" s="473"/>
      <c r="AP603" s="473"/>
      <c r="AQ603" s="473"/>
      <c r="AR603" s="473"/>
      <c r="AS603" s="473"/>
      <c r="AT603" s="473"/>
      <c r="AU603" s="473"/>
      <c r="AV603" s="473"/>
      <c r="AW603" s="473"/>
      <c r="AX603" s="473"/>
      <c r="AY603" s="466"/>
      <c r="BA603" s="192">
        <f>BA602</f>
        <v>33</v>
      </c>
      <c r="BB603" s="192">
        <f>BB602</f>
        <v>1</v>
      </c>
      <c r="BC603" s="192"/>
      <c r="BG603" s="563" t="str">
        <f t="shared" ca="1" si="125"/>
        <v/>
      </c>
      <c r="BH603" s="564" t="str">
        <f t="shared" ca="1" si="126"/>
        <v/>
      </c>
      <c r="BI603" s="564" t="str">
        <f t="shared" ca="1" si="127"/>
        <v/>
      </c>
      <c r="BJ603" s="564" t="str">
        <f t="shared" ca="1" si="128"/>
        <v/>
      </c>
      <c r="BK603" s="564" t="str">
        <f t="shared" ca="1" si="129"/>
        <v/>
      </c>
      <c r="BL603" s="565" t="str">
        <f t="shared" ca="1" si="130"/>
        <v/>
      </c>
    </row>
    <row r="604" spans="1:64" s="465" customFormat="1" ht="15" customHeight="1">
      <c r="A604" s="194"/>
      <c r="B604" s="236"/>
      <c r="C604" s="236"/>
      <c r="D604" s="445" t="s">
        <v>265</v>
      </c>
      <c r="E604" s="446"/>
      <c r="F604" s="446"/>
      <c r="G604" s="446"/>
      <c r="H604" s="446"/>
      <c r="I604" s="446"/>
      <c r="J604" s="446"/>
      <c r="K604" s="447"/>
      <c r="L604" s="241" t="s">
        <v>407</v>
      </c>
      <c r="M604" s="197"/>
      <c r="N604" s="197"/>
      <c r="O604" s="197"/>
      <c r="P604" s="197" t="s">
        <v>686</v>
      </c>
      <c r="Q604" s="197"/>
      <c r="R604" s="197"/>
      <c r="S604" s="197"/>
      <c r="T604" s="197"/>
      <c r="U604" s="197"/>
      <c r="V604" s="197"/>
      <c r="W604" s="197"/>
      <c r="X604" s="197"/>
      <c r="Y604" s="197"/>
      <c r="Z604" s="197"/>
      <c r="AA604" s="197"/>
      <c r="AB604" s="197"/>
      <c r="AC604" s="197"/>
      <c r="AD604" s="197"/>
      <c r="AE604" s="197"/>
      <c r="AF604" s="197"/>
      <c r="AG604" s="197"/>
      <c r="AH604" s="197"/>
      <c r="AI604" s="197"/>
      <c r="AJ604" s="197"/>
      <c r="AK604" s="197"/>
      <c r="AL604" s="197"/>
      <c r="AM604" s="197"/>
      <c r="AN604" s="197"/>
      <c r="AO604" s="197"/>
      <c r="AP604" s="197"/>
      <c r="AQ604" s="197"/>
      <c r="AR604" s="197"/>
      <c r="AS604" s="197"/>
      <c r="AT604" s="197"/>
      <c r="AU604" s="197"/>
      <c r="AV604" s="198"/>
      <c r="AW604" s="236"/>
      <c r="AX604" s="236"/>
      <c r="AY604" s="195"/>
      <c r="BA604" s="192">
        <f>BA603</f>
        <v>33</v>
      </c>
      <c r="BB604" s="192">
        <f>BB603</f>
        <v>1</v>
      </c>
      <c r="BC604" s="192"/>
      <c r="BG604" s="563" t="str">
        <f t="shared" ca="1" si="125"/>
        <v/>
      </c>
      <c r="BH604" s="564" t="str">
        <f t="shared" ca="1" si="126"/>
        <v/>
      </c>
      <c r="BI604" s="564" t="str">
        <f t="shared" ca="1" si="127"/>
        <v/>
      </c>
      <c r="BJ604" s="564" t="str">
        <f t="shared" ca="1" si="128"/>
        <v/>
      </c>
      <c r="BK604" s="564" t="str">
        <f t="shared" ca="1" si="129"/>
        <v/>
      </c>
      <c r="BL604" s="565" t="str">
        <f t="shared" ca="1" si="130"/>
        <v/>
      </c>
    </row>
    <row r="605" spans="1:64" s="465" customFormat="1" ht="15" customHeight="1">
      <c r="A605" s="194"/>
      <c r="B605" s="236"/>
      <c r="C605" s="236"/>
      <c r="D605" s="448" t="s">
        <v>84</v>
      </c>
      <c r="E605" s="449"/>
      <c r="F605" s="449"/>
      <c r="G605" s="449"/>
      <c r="H605" s="449"/>
      <c r="I605" s="449"/>
      <c r="J605" s="449"/>
      <c r="K605" s="450"/>
      <c r="L605" s="622" t="s">
        <v>687</v>
      </c>
      <c r="M605" s="623"/>
      <c r="N605" s="623"/>
      <c r="O605" s="623"/>
      <c r="P605" s="623"/>
      <c r="Q605" s="623"/>
      <c r="R605" s="623"/>
      <c r="S605" s="623"/>
      <c r="T605" s="623"/>
      <c r="U605" s="623"/>
      <c r="V605" s="623"/>
      <c r="W605" s="623"/>
      <c r="X605" s="623"/>
      <c r="Y605" s="623"/>
      <c r="Z605" s="623"/>
      <c r="AA605" s="623"/>
      <c r="AB605" s="623"/>
      <c r="AC605" s="623"/>
      <c r="AD605" s="623"/>
      <c r="AE605" s="623"/>
      <c r="AF605" s="623"/>
      <c r="AG605" s="623"/>
      <c r="AH605" s="623"/>
      <c r="AI605" s="623"/>
      <c r="AJ605" s="623"/>
      <c r="AK605" s="623"/>
      <c r="AL605" s="623"/>
      <c r="AM605" s="623"/>
      <c r="AN605" s="623"/>
      <c r="AO605" s="623"/>
      <c r="AP605" s="623"/>
      <c r="AQ605" s="623"/>
      <c r="AR605" s="623"/>
      <c r="AS605" s="623"/>
      <c r="AT605" s="623"/>
      <c r="AU605" s="623"/>
      <c r="AV605" s="208"/>
      <c r="AW605" s="236"/>
      <c r="AX605" s="236"/>
      <c r="AY605" s="195"/>
      <c r="BA605" s="192">
        <f>BA604</f>
        <v>33</v>
      </c>
      <c r="BB605" s="192">
        <f>BB604</f>
        <v>1</v>
      </c>
      <c r="BC605" s="192"/>
      <c r="BG605" s="563" t="str">
        <f t="shared" ca="1" si="125"/>
        <v/>
      </c>
      <c r="BH605" s="564" t="str">
        <f t="shared" ca="1" si="126"/>
        <v/>
      </c>
      <c r="BI605" s="564" t="str">
        <f t="shared" ca="1" si="127"/>
        <v/>
      </c>
      <c r="BJ605" s="564" t="str">
        <f t="shared" ca="1" si="128"/>
        <v/>
      </c>
      <c r="BK605" s="564" t="str">
        <f t="shared" ca="1" si="129"/>
        <v/>
      </c>
      <c r="BL605" s="565" t="str">
        <f t="shared" ca="1" si="130"/>
        <v/>
      </c>
    </row>
    <row r="606" spans="1:64" s="465" customFormat="1" ht="15" customHeight="1">
      <c r="A606" s="470"/>
      <c r="B606" s="473"/>
      <c r="C606" s="473"/>
      <c r="D606" s="448" t="s">
        <v>233</v>
      </c>
      <c r="E606" s="449"/>
      <c r="F606" s="449"/>
      <c r="G606" s="449"/>
      <c r="H606" s="449"/>
      <c r="I606" s="449"/>
      <c r="J606" s="449"/>
      <c r="K606" s="450"/>
      <c r="L606" s="621" t="s">
        <v>688</v>
      </c>
      <c r="M606" s="623"/>
      <c r="N606" s="623"/>
      <c r="O606" s="623"/>
      <c r="P606" s="623"/>
      <c r="Q606" s="623"/>
      <c r="R606" s="623"/>
      <c r="S606" s="623"/>
      <c r="T606" s="623"/>
      <c r="U606" s="623"/>
      <c r="V606" s="623"/>
      <c r="W606" s="623"/>
      <c r="X606" s="623"/>
      <c r="Y606" s="623"/>
      <c r="Z606" s="623"/>
      <c r="AA606" s="623"/>
      <c r="AB606" s="623"/>
      <c r="AC606" s="623"/>
      <c r="AD606" s="623"/>
      <c r="AE606" s="623"/>
      <c r="AF606" s="623"/>
      <c r="AG606" s="623"/>
      <c r="AH606" s="623"/>
      <c r="AI606" s="623"/>
      <c r="AJ606" s="623"/>
      <c r="AK606" s="623"/>
      <c r="AL606" s="623"/>
      <c r="AM606" s="623"/>
      <c r="AN606" s="623"/>
      <c r="AO606" s="623"/>
      <c r="AP606" s="623"/>
      <c r="AQ606" s="623"/>
      <c r="AR606" s="623"/>
      <c r="AS606" s="623"/>
      <c r="AT606" s="623"/>
      <c r="AU606" s="623"/>
      <c r="AV606" s="208"/>
      <c r="AY606" s="466"/>
      <c r="BA606" s="192">
        <f>BA605</f>
        <v>33</v>
      </c>
      <c r="BB606" s="192">
        <f>BB605</f>
        <v>1</v>
      </c>
      <c r="BC606" s="192"/>
      <c r="BG606" s="563" t="str">
        <f t="shared" ca="1" si="125"/>
        <v/>
      </c>
      <c r="BH606" s="564" t="str">
        <f t="shared" ca="1" si="126"/>
        <v/>
      </c>
      <c r="BI606" s="564" t="str">
        <f t="shared" ca="1" si="127"/>
        <v/>
      </c>
      <c r="BJ606" s="564" t="str">
        <f t="shared" ca="1" si="128"/>
        <v/>
      </c>
      <c r="BK606" s="564" t="str">
        <f t="shared" ca="1" si="129"/>
        <v/>
      </c>
      <c r="BL606" s="565" t="str">
        <f t="shared" ca="1" si="130"/>
        <v/>
      </c>
    </row>
    <row r="607" spans="1:64" s="465" customFormat="1" ht="15" customHeight="1">
      <c r="A607" s="470"/>
      <c r="B607" s="473"/>
      <c r="C607" s="473"/>
      <c r="D607" s="454"/>
      <c r="E607" s="455"/>
      <c r="F607" s="455"/>
      <c r="G607" s="455"/>
      <c r="H607" s="455"/>
      <c r="I607" s="455"/>
      <c r="J607" s="455"/>
      <c r="K607" s="456"/>
      <c r="L607" s="621"/>
      <c r="M607" s="624" t="s">
        <v>689</v>
      </c>
      <c r="N607" s="624"/>
      <c r="O607" s="624"/>
      <c r="P607" s="624"/>
      <c r="Q607" s="624"/>
      <c r="R607" s="624"/>
      <c r="S607" s="624"/>
      <c r="T607" s="624"/>
      <c r="U607" s="624"/>
      <c r="V607" s="624"/>
      <c r="W607" s="624"/>
      <c r="X607" s="624"/>
      <c r="Y607" s="624"/>
      <c r="Z607" s="624"/>
      <c r="AA607" s="624"/>
      <c r="AB607" s="624"/>
      <c r="AC607" s="624"/>
      <c r="AD607" s="624"/>
      <c r="AE607" s="624"/>
      <c r="AF607" s="624"/>
      <c r="AG607" s="624"/>
      <c r="AH607" s="624"/>
      <c r="AI607" s="624"/>
      <c r="AJ607" s="624"/>
      <c r="AK607" s="624"/>
      <c r="AL607" s="624"/>
      <c r="AM607" s="624"/>
      <c r="AN607" s="624"/>
      <c r="AO607" s="624"/>
      <c r="AP607" s="624"/>
      <c r="AQ607" s="624"/>
      <c r="AR607" s="624"/>
      <c r="AS607" s="624"/>
      <c r="AT607" s="624"/>
      <c r="AU607" s="624"/>
      <c r="AV607" s="468"/>
      <c r="AY607" s="466"/>
      <c r="BA607" s="192">
        <f t="shared" ref="BA607:BB609" si="137">BA606</f>
        <v>33</v>
      </c>
      <c r="BB607" s="192">
        <f t="shared" si="137"/>
        <v>1</v>
      </c>
      <c r="BC607" s="192"/>
      <c r="BG607" s="563" t="str">
        <f t="shared" ca="1" si="125"/>
        <v/>
      </c>
      <c r="BH607" s="564" t="str">
        <f t="shared" ca="1" si="126"/>
        <v/>
      </c>
      <c r="BI607" s="564" t="str">
        <f t="shared" ca="1" si="127"/>
        <v/>
      </c>
      <c r="BJ607" s="564" t="str">
        <f t="shared" ca="1" si="128"/>
        <v/>
      </c>
      <c r="BK607" s="564" t="str">
        <f t="shared" ca="1" si="129"/>
        <v/>
      </c>
      <c r="BL607" s="565" t="str">
        <f t="shared" ca="1" si="130"/>
        <v/>
      </c>
    </row>
    <row r="608" spans="1:64" s="465" customFormat="1" ht="15" customHeight="1">
      <c r="A608" s="194"/>
      <c r="B608" s="236"/>
      <c r="C608" s="236"/>
      <c r="D608" s="460" t="s">
        <v>498</v>
      </c>
      <c r="E608" s="461"/>
      <c r="F608" s="461"/>
      <c r="G608" s="461"/>
      <c r="H608" s="461"/>
      <c r="I608" s="461"/>
      <c r="J608" s="461"/>
      <c r="K608" s="462"/>
      <c r="L608" s="209" t="s">
        <v>687</v>
      </c>
      <c r="M608" s="204"/>
      <c r="N608" s="204"/>
      <c r="O608" s="204"/>
      <c r="P608" s="204"/>
      <c r="Q608" s="204"/>
      <c r="R608" s="204"/>
      <c r="S608" s="204"/>
      <c r="T608" s="204"/>
      <c r="U608" s="204"/>
      <c r="V608" s="204"/>
      <c r="W608" s="204"/>
      <c r="X608" s="204"/>
      <c r="Y608" s="204"/>
      <c r="Z608" s="204"/>
      <c r="AA608" s="204"/>
      <c r="AB608" s="204"/>
      <c r="AC608" s="204"/>
      <c r="AD608" s="204"/>
      <c r="AE608" s="204"/>
      <c r="AF608" s="204"/>
      <c r="AG608" s="204"/>
      <c r="AH608" s="204"/>
      <c r="AI608" s="204"/>
      <c r="AJ608" s="204"/>
      <c r="AK608" s="204"/>
      <c r="AL608" s="204"/>
      <c r="AM608" s="204"/>
      <c r="AN608" s="204"/>
      <c r="AO608" s="204"/>
      <c r="AP608" s="204"/>
      <c r="AQ608" s="204"/>
      <c r="AR608" s="204"/>
      <c r="AS608" s="204"/>
      <c r="AT608" s="204"/>
      <c r="AU608" s="204"/>
      <c r="AV608" s="205"/>
      <c r="AW608" s="236"/>
      <c r="AX608" s="236"/>
      <c r="AY608" s="195"/>
      <c r="BA608" s="192">
        <f t="shared" si="137"/>
        <v>33</v>
      </c>
      <c r="BB608" s="192">
        <f t="shared" si="137"/>
        <v>1</v>
      </c>
      <c r="BC608" s="192"/>
      <c r="BG608" s="563" t="str">
        <f t="shared" ca="1" si="125"/>
        <v/>
      </c>
      <c r="BH608" s="564" t="str">
        <f t="shared" ca="1" si="126"/>
        <v/>
      </c>
      <c r="BI608" s="564" t="str">
        <f t="shared" ca="1" si="127"/>
        <v/>
      </c>
      <c r="BJ608" s="564" t="str">
        <f t="shared" ca="1" si="128"/>
        <v/>
      </c>
      <c r="BK608" s="564" t="str">
        <f t="shared" ca="1" si="129"/>
        <v/>
      </c>
      <c r="BL608" s="565" t="str">
        <f t="shared" ca="1" si="130"/>
        <v/>
      </c>
    </row>
    <row r="609" spans="1:64" s="465" customFormat="1" ht="15" customHeight="1">
      <c r="A609" s="1764" t="str">
        <f>BA609&amp;"."&amp;BB609</f>
        <v>33.2</v>
      </c>
      <c r="B609" s="1765"/>
      <c r="C609" s="1765"/>
      <c r="D609" s="236" t="s">
        <v>685</v>
      </c>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195"/>
      <c r="BA609" s="192">
        <f t="shared" si="137"/>
        <v>33</v>
      </c>
      <c r="BB609" s="193">
        <f>BB608+1</f>
        <v>2</v>
      </c>
      <c r="BC609" s="192"/>
      <c r="BD609" s="192"/>
      <c r="BG609" s="563" t="str">
        <f t="shared" ca="1" si="125"/>
        <v/>
      </c>
      <c r="BH609" s="564" t="str">
        <f t="shared" ca="1" si="126"/>
        <v/>
      </c>
      <c r="BI609" s="564" t="str">
        <f t="shared" ca="1" si="127"/>
        <v/>
      </c>
      <c r="BJ609" s="564" t="str">
        <f t="shared" ca="1" si="128"/>
        <v/>
      </c>
      <c r="BK609" s="564" t="str">
        <f t="shared" ca="1" si="129"/>
        <v/>
      </c>
      <c r="BL609" s="565" t="str">
        <f t="shared" ca="1" si="130"/>
        <v/>
      </c>
    </row>
    <row r="610" spans="1:64" s="465" customFormat="1" ht="15" customHeight="1">
      <c r="A610" s="87"/>
      <c r="B610" s="87"/>
      <c r="C610" s="87"/>
      <c r="D610" s="236" t="str">
        <f>$CC$9&amp;"を実施する。"</f>
        <v>「33.1 作業ラインマスタデータ取得・設定」を実施する。</v>
      </c>
      <c r="E610" s="87"/>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195"/>
      <c r="BA610" s="192">
        <f>BA609</f>
        <v>33</v>
      </c>
      <c r="BB610" s="192">
        <f>BB609</f>
        <v>2</v>
      </c>
      <c r="BC610" s="192"/>
      <c r="BD610" s="192"/>
      <c r="BG610" s="563" t="str">
        <f t="shared" ca="1" si="125"/>
        <v/>
      </c>
      <c r="BH610" s="564" t="str">
        <f t="shared" ca="1" si="126"/>
        <v/>
      </c>
      <c r="BI610" s="564" t="str">
        <f t="shared" ca="1" si="127"/>
        <v/>
      </c>
      <c r="BJ610" s="564" t="str">
        <f t="shared" ca="1" si="128"/>
        <v/>
      </c>
      <c r="BK610" s="564" t="str">
        <f t="shared" ca="1" si="129"/>
        <v/>
      </c>
      <c r="BL610" s="565" t="str">
        <f t="shared" ca="1" si="130"/>
        <v/>
      </c>
    </row>
    <row r="611" spans="1:64" s="465" customFormat="1" ht="15" customHeight="1">
      <c r="A611" s="1768" t="str">
        <f>BA611&amp;"."</f>
        <v>34.</v>
      </c>
      <c r="B611" s="1769"/>
      <c r="C611" s="473" t="s">
        <v>690</v>
      </c>
      <c r="D611" s="236"/>
      <c r="E611" s="236"/>
      <c r="F611" s="236"/>
      <c r="G611" s="236"/>
      <c r="H611" s="300"/>
      <c r="I611" s="236"/>
      <c r="J611" s="473"/>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c r="AG611" s="473"/>
      <c r="AH611" s="473"/>
      <c r="AI611" s="473"/>
      <c r="AJ611" s="473"/>
      <c r="AK611" s="473"/>
      <c r="AL611" s="473"/>
      <c r="AM611" s="473"/>
      <c r="AN611" s="473"/>
      <c r="AO611" s="473"/>
      <c r="AP611" s="473"/>
      <c r="AQ611" s="473"/>
      <c r="AR611" s="473"/>
      <c r="AS611" s="473"/>
      <c r="AT611" s="473"/>
      <c r="AU611" s="473"/>
      <c r="AV611" s="473"/>
      <c r="AW611" s="473"/>
      <c r="AX611" s="473"/>
      <c r="AY611" s="156"/>
      <c r="BA611" s="193">
        <f>BA610+1</f>
        <v>34</v>
      </c>
      <c r="BB611" s="192"/>
      <c r="BC611" s="192"/>
      <c r="BG611" s="563" t="str">
        <f t="shared" ca="1" si="125"/>
        <v/>
      </c>
      <c r="BH611" s="564" t="str">
        <f t="shared" ca="1" si="126"/>
        <v/>
      </c>
      <c r="BI611" s="564" t="str">
        <f t="shared" ca="1" si="127"/>
        <v/>
      </c>
      <c r="BJ611" s="564" t="str">
        <f t="shared" ca="1" si="128"/>
        <v/>
      </c>
      <c r="BK611" s="564" t="str">
        <f t="shared" ca="1" si="129"/>
        <v/>
      </c>
      <c r="BL611" s="565" t="str">
        <f t="shared" ca="1" si="130"/>
        <v/>
      </c>
    </row>
    <row r="612" spans="1:64" s="465" customFormat="1" ht="15" customHeight="1">
      <c r="A612" s="1764" t="str">
        <f>BA612&amp;"."&amp;BB612</f>
        <v>34.1</v>
      </c>
      <c r="B612" s="1765"/>
      <c r="C612" s="1765"/>
      <c r="D612" s="236" t="s">
        <v>691</v>
      </c>
      <c r="F612" s="473"/>
      <c r="G612" s="473"/>
      <c r="H612" s="473"/>
      <c r="I612" s="473"/>
      <c r="J612" s="473"/>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c r="AG612" s="473"/>
      <c r="AH612" s="473"/>
      <c r="AI612" s="473"/>
      <c r="AJ612" s="473"/>
      <c r="AK612" s="473"/>
      <c r="AL612" s="473"/>
      <c r="AM612" s="473"/>
      <c r="AN612" s="473"/>
      <c r="AO612" s="473"/>
      <c r="AP612" s="473"/>
      <c r="AQ612" s="473"/>
      <c r="AR612" s="473"/>
      <c r="AS612" s="473"/>
      <c r="AT612" s="473"/>
      <c r="AU612" s="473"/>
      <c r="AV612" s="473"/>
      <c r="AW612" s="473"/>
      <c r="AX612" s="473"/>
      <c r="AY612" s="466"/>
      <c r="BA612" s="192">
        <f t="shared" ref="BA612:BA618" si="138">BA611</f>
        <v>34</v>
      </c>
      <c r="BB612" s="193">
        <f>BB611+1</f>
        <v>1</v>
      </c>
      <c r="BC612" s="192"/>
      <c r="BG612" s="563" t="str">
        <f t="shared" ca="1" si="125"/>
        <v/>
      </c>
      <c r="BH612" s="564" t="str">
        <f t="shared" ca="1" si="126"/>
        <v/>
      </c>
      <c r="BI612" s="564" t="str">
        <f t="shared" ca="1" si="127"/>
        <v/>
      </c>
      <c r="BJ612" s="564" t="str">
        <f t="shared" ca="1" si="128"/>
        <v/>
      </c>
      <c r="BK612" s="564" t="str">
        <f t="shared" ca="1" si="129"/>
        <v/>
      </c>
      <c r="BL612" s="565" t="str">
        <f t="shared" ca="1" si="130"/>
        <v/>
      </c>
    </row>
    <row r="613" spans="1:64" s="465" customFormat="1" ht="15" customHeight="1">
      <c r="A613" s="619"/>
      <c r="B613" s="620"/>
      <c r="C613" s="620"/>
      <c r="D613" s="236" t="s">
        <v>692</v>
      </c>
      <c r="E613" s="473"/>
      <c r="F613" s="473"/>
      <c r="G613" s="473"/>
      <c r="H613" s="473"/>
      <c r="I613" s="473"/>
      <c r="J613" s="473"/>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c r="AG613" s="473"/>
      <c r="AH613" s="473"/>
      <c r="AI613" s="473"/>
      <c r="AJ613" s="473"/>
      <c r="AK613" s="473"/>
      <c r="AL613" s="473"/>
      <c r="AM613" s="473"/>
      <c r="AN613" s="473"/>
      <c r="AO613" s="473"/>
      <c r="AP613" s="473"/>
      <c r="AQ613" s="473"/>
      <c r="AR613" s="473"/>
      <c r="AS613" s="473"/>
      <c r="AT613" s="473"/>
      <c r="AU613" s="473"/>
      <c r="AV613" s="473"/>
      <c r="AW613" s="473"/>
      <c r="AX613" s="473"/>
      <c r="AY613" s="466"/>
      <c r="BA613" s="192">
        <f t="shared" si="138"/>
        <v>34</v>
      </c>
      <c r="BB613" s="192">
        <f>BB612</f>
        <v>1</v>
      </c>
      <c r="BC613" s="192"/>
      <c r="BG613" s="563" t="str">
        <f t="shared" ca="1" si="125"/>
        <v/>
      </c>
      <c r="BH613" s="564" t="str">
        <f t="shared" ca="1" si="126"/>
        <v/>
      </c>
      <c r="BI613" s="564" t="str">
        <f t="shared" ca="1" si="127"/>
        <v/>
      </c>
      <c r="BJ613" s="564" t="str">
        <f t="shared" ca="1" si="128"/>
        <v/>
      </c>
      <c r="BK613" s="564" t="str">
        <f t="shared" ca="1" si="129"/>
        <v/>
      </c>
      <c r="BL613" s="565" t="str">
        <f t="shared" ca="1" si="130"/>
        <v/>
      </c>
    </row>
    <row r="614" spans="1:64" s="465" customFormat="1" ht="15" customHeight="1">
      <c r="A614" s="194"/>
      <c r="B614" s="236"/>
      <c r="C614" s="236"/>
      <c r="D614" s="445" t="s">
        <v>265</v>
      </c>
      <c r="E614" s="446"/>
      <c r="F614" s="446"/>
      <c r="G614" s="446"/>
      <c r="H614" s="446"/>
      <c r="I614" s="446"/>
      <c r="J614" s="446"/>
      <c r="K614" s="447"/>
      <c r="L614" s="241" t="s">
        <v>407</v>
      </c>
      <c r="M614" s="197"/>
      <c r="N614" s="197"/>
      <c r="O614" s="197"/>
      <c r="P614" s="197" t="s">
        <v>696</v>
      </c>
      <c r="Q614" s="197"/>
      <c r="R614" s="197"/>
      <c r="S614" s="197"/>
      <c r="T614" s="197"/>
      <c r="U614" s="197"/>
      <c r="V614" s="197"/>
      <c r="W614" s="197"/>
      <c r="X614" s="197"/>
      <c r="Y614" s="197"/>
      <c r="Z614" s="197"/>
      <c r="AA614" s="197"/>
      <c r="AB614" s="197"/>
      <c r="AC614" s="197"/>
      <c r="AD614" s="197"/>
      <c r="AE614" s="197"/>
      <c r="AF614" s="197"/>
      <c r="AG614" s="197"/>
      <c r="AH614" s="197"/>
      <c r="AI614" s="197"/>
      <c r="AJ614" s="197"/>
      <c r="AK614" s="197"/>
      <c r="AL614" s="197"/>
      <c r="AM614" s="197"/>
      <c r="AN614" s="197"/>
      <c r="AO614" s="197"/>
      <c r="AP614" s="197"/>
      <c r="AQ614" s="197"/>
      <c r="AR614" s="197"/>
      <c r="AS614" s="197"/>
      <c r="AT614" s="197"/>
      <c r="AU614" s="197"/>
      <c r="AV614" s="198"/>
      <c r="AW614" s="236"/>
      <c r="AX614" s="236"/>
      <c r="AY614" s="195"/>
      <c r="BA614" s="192">
        <f t="shared" si="138"/>
        <v>34</v>
      </c>
      <c r="BB614" s="192">
        <f>BB613</f>
        <v>1</v>
      </c>
      <c r="BC614" s="192"/>
      <c r="BG614" s="563" t="str">
        <f t="shared" ca="1" si="125"/>
        <v/>
      </c>
      <c r="BH614" s="564" t="str">
        <f t="shared" ca="1" si="126"/>
        <v/>
      </c>
      <c r="BI614" s="564" t="str">
        <f t="shared" ca="1" si="127"/>
        <v/>
      </c>
      <c r="BJ614" s="564" t="str">
        <f t="shared" ca="1" si="128"/>
        <v/>
      </c>
      <c r="BK614" s="564" t="str">
        <f t="shared" ca="1" si="129"/>
        <v/>
      </c>
      <c r="BL614" s="565" t="str">
        <f t="shared" ca="1" si="130"/>
        <v/>
      </c>
    </row>
    <row r="615" spans="1:64" s="465" customFormat="1" ht="15" customHeight="1">
      <c r="A615" s="194"/>
      <c r="B615" s="236"/>
      <c r="C615" s="236"/>
      <c r="D615" s="448" t="s">
        <v>84</v>
      </c>
      <c r="E615" s="449"/>
      <c r="F615" s="449"/>
      <c r="G615" s="449"/>
      <c r="H615" s="449"/>
      <c r="I615" s="449"/>
      <c r="J615" s="449"/>
      <c r="K615" s="450"/>
      <c r="L615" s="622" t="s">
        <v>693</v>
      </c>
      <c r="M615" s="623"/>
      <c r="N615" s="623"/>
      <c r="O615" s="623"/>
      <c r="P615" s="623"/>
      <c r="Q615" s="623"/>
      <c r="R615" s="623"/>
      <c r="S615" s="623"/>
      <c r="T615" s="623"/>
      <c r="U615" s="623"/>
      <c r="V615" s="623"/>
      <c r="W615" s="623"/>
      <c r="X615" s="623"/>
      <c r="Y615" s="623"/>
      <c r="Z615" s="623"/>
      <c r="AA615" s="623"/>
      <c r="AB615" s="623"/>
      <c r="AC615" s="623"/>
      <c r="AD615" s="623"/>
      <c r="AE615" s="623"/>
      <c r="AF615" s="623"/>
      <c r="AG615" s="623"/>
      <c r="AH615" s="623"/>
      <c r="AI615" s="623"/>
      <c r="AJ615" s="623"/>
      <c r="AK615" s="623"/>
      <c r="AL615" s="623"/>
      <c r="AM615" s="623"/>
      <c r="AN615" s="623"/>
      <c r="AO615" s="623"/>
      <c r="AP615" s="623"/>
      <c r="AQ615" s="623"/>
      <c r="AR615" s="623"/>
      <c r="AS615" s="623"/>
      <c r="AT615" s="623"/>
      <c r="AU615" s="623"/>
      <c r="AV615" s="208"/>
      <c r="AW615" s="236"/>
      <c r="AX615" s="236"/>
      <c r="AY615" s="195"/>
      <c r="BA615" s="192">
        <f t="shared" si="138"/>
        <v>34</v>
      </c>
      <c r="BB615" s="192">
        <f>BB614</f>
        <v>1</v>
      </c>
      <c r="BC615" s="192"/>
      <c r="BG615" s="563" t="str">
        <f t="shared" ca="1" si="125"/>
        <v/>
      </c>
      <c r="BH615" s="564" t="str">
        <f t="shared" ca="1" si="126"/>
        <v/>
      </c>
      <c r="BI615" s="564" t="str">
        <f t="shared" ca="1" si="127"/>
        <v/>
      </c>
      <c r="BJ615" s="564" t="str">
        <f t="shared" ca="1" si="128"/>
        <v/>
      </c>
      <c r="BK615" s="564" t="str">
        <f t="shared" ca="1" si="129"/>
        <v/>
      </c>
      <c r="BL615" s="565" t="str">
        <f t="shared" ca="1" si="130"/>
        <v/>
      </c>
    </row>
    <row r="616" spans="1:64" s="465" customFormat="1" ht="15" customHeight="1">
      <c r="A616" s="194"/>
      <c r="B616" s="236"/>
      <c r="C616" s="236"/>
      <c r="D616" s="457"/>
      <c r="E616" s="458"/>
      <c r="F616" s="458"/>
      <c r="G616" s="458"/>
      <c r="H616" s="458"/>
      <c r="I616" s="458"/>
      <c r="J616" s="458"/>
      <c r="K616" s="459"/>
      <c r="L616" s="209" t="s">
        <v>694</v>
      </c>
      <c r="M616" s="204"/>
      <c r="N616" s="204"/>
      <c r="O616" s="204"/>
      <c r="P616" s="204"/>
      <c r="Q616" s="204"/>
      <c r="R616" s="204"/>
      <c r="S616" s="204"/>
      <c r="T616" s="204"/>
      <c r="U616" s="204"/>
      <c r="V616" s="204"/>
      <c r="W616" s="204"/>
      <c r="X616" s="204"/>
      <c r="Y616" s="204"/>
      <c r="Z616" s="204"/>
      <c r="AA616" s="204"/>
      <c r="AB616" s="204"/>
      <c r="AC616" s="204"/>
      <c r="AD616" s="204"/>
      <c r="AE616" s="204"/>
      <c r="AF616" s="204"/>
      <c r="AG616" s="204"/>
      <c r="AH616" s="204"/>
      <c r="AI616" s="204"/>
      <c r="AJ616" s="204"/>
      <c r="AK616" s="204"/>
      <c r="AL616" s="204"/>
      <c r="AM616" s="204"/>
      <c r="AN616" s="204"/>
      <c r="AO616" s="204"/>
      <c r="AP616" s="204"/>
      <c r="AQ616" s="204"/>
      <c r="AR616" s="204"/>
      <c r="AS616" s="204"/>
      <c r="AT616" s="204"/>
      <c r="AU616" s="204"/>
      <c r="AV616" s="205"/>
      <c r="AW616" s="236"/>
      <c r="AX616" s="236"/>
      <c r="AY616" s="195"/>
      <c r="BA616" s="192">
        <f t="shared" si="138"/>
        <v>34</v>
      </c>
      <c r="BB616" s="192">
        <f>BB615</f>
        <v>1</v>
      </c>
      <c r="BC616" s="192"/>
      <c r="BG616" s="563" t="str">
        <f t="shared" ca="1" si="125"/>
        <v/>
      </c>
      <c r="BH616" s="564" t="str">
        <f t="shared" ca="1" si="126"/>
        <v/>
      </c>
      <c r="BI616" s="564" t="str">
        <f t="shared" ca="1" si="127"/>
        <v/>
      </c>
      <c r="BJ616" s="564" t="str">
        <f t="shared" ca="1" si="128"/>
        <v/>
      </c>
      <c r="BK616" s="564" t="str">
        <f t="shared" ca="1" si="129"/>
        <v/>
      </c>
      <c r="BL616" s="565" t="str">
        <f t="shared" ca="1" si="130"/>
        <v/>
      </c>
    </row>
    <row r="617" spans="1:64" s="465" customFormat="1" ht="15" customHeight="1">
      <c r="A617" s="1764" t="str">
        <f>BA617&amp;"."&amp;BB617</f>
        <v>34.2</v>
      </c>
      <c r="B617" s="1765"/>
      <c r="C617" s="1765"/>
      <c r="D617" s="236" t="s">
        <v>695</v>
      </c>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195"/>
      <c r="BA617" s="192">
        <f t="shared" si="138"/>
        <v>34</v>
      </c>
      <c r="BB617" s="193">
        <f>BB616+1</f>
        <v>2</v>
      </c>
      <c r="BC617" s="192"/>
      <c r="BD617" s="192"/>
      <c r="BG617" s="563" t="str">
        <f t="shared" ca="1" si="125"/>
        <v/>
      </c>
      <c r="BH617" s="564" t="str">
        <f t="shared" ca="1" si="126"/>
        <v/>
      </c>
      <c r="BI617" s="564" t="str">
        <f t="shared" ca="1" si="127"/>
        <v/>
      </c>
      <c r="BJ617" s="564" t="str">
        <f t="shared" ca="1" si="128"/>
        <v/>
      </c>
      <c r="BK617" s="564" t="str">
        <f t="shared" ca="1" si="129"/>
        <v/>
      </c>
      <c r="BL617" s="565" t="str">
        <f t="shared" ca="1" si="130"/>
        <v/>
      </c>
    </row>
    <row r="618" spans="1:64" s="465" customFormat="1" ht="15" customHeight="1">
      <c r="A618" s="87"/>
      <c r="B618" s="87"/>
      <c r="C618" s="87"/>
      <c r="D618" s="236" t="str">
        <f>$CC$13&amp;"を実施する。"</f>
        <v>「34.2 使用設備マスタデータフィルタ処理」を実施する。</v>
      </c>
      <c r="E618" s="87"/>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195"/>
      <c r="BA618" s="192">
        <f t="shared" si="138"/>
        <v>34</v>
      </c>
      <c r="BB618" s="192">
        <f>BB617</f>
        <v>2</v>
      </c>
      <c r="BC618" s="192"/>
      <c r="BD618" s="192"/>
      <c r="BG618" s="563" t="str">
        <f t="shared" ref="BG618:BG681" ca="1" si="139">IF(BA618&lt;&gt;"",IF(MID(_xlfn.FORMULATEXT(BA618),SEARCH("[",_xlfn.FORMULATEXT(BA618))+1,SEARCH("]",_xlfn.FORMULATEXT(BA618))-(SEARCH("[",_xlfn.FORMULATEXT(BA618))+1))="-1","",1),"")</f>
        <v/>
      </c>
      <c r="BH618" s="564" t="str">
        <f t="shared" ref="BH618:BH681" ca="1" si="140">IF(BB618&lt;&gt;"",IF(MID(_xlfn.FORMULATEXT(BB618),SEARCH("[",_xlfn.FORMULATEXT(BB618))+1,SEARCH("]",_xlfn.FORMULATEXT(BB618))-(SEARCH("[",_xlfn.FORMULATEXT(BB618))+1))="-1","",1),"")</f>
        <v/>
      </c>
      <c r="BI618" s="564" t="str">
        <f t="shared" ref="BI618:BI681" ca="1" si="141">IF(BC618&lt;&gt;"",IF(MID(_xlfn.FORMULATEXT(BC618),SEARCH("[",_xlfn.FORMULATEXT(BC618))+1,SEARCH("]",_xlfn.FORMULATEXT(BC618))-(SEARCH("[",_xlfn.FORMULATEXT(BC618))+1))="-1","",1),"")</f>
        <v/>
      </c>
      <c r="BJ618" s="564" t="str">
        <f t="shared" ref="BJ618:BJ681" ca="1" si="142">IF(BD618&lt;&gt;"",IF(MID(_xlfn.FORMULATEXT(BD618),SEARCH("[",_xlfn.FORMULATEXT(BD618))+1,SEARCH("]",_xlfn.FORMULATEXT(BD618))-(SEARCH("[",_xlfn.FORMULATEXT(BD618))+1))="-1","",1),"")</f>
        <v/>
      </c>
      <c r="BK618" s="564" t="str">
        <f t="shared" ref="BK618:BK681" ca="1" si="143">IF(BE618&lt;&gt;"",IF(MID(_xlfn.FORMULATEXT(BE618),SEARCH("[",_xlfn.FORMULATEXT(BE618))+1,SEARCH("]",_xlfn.FORMULATEXT(BE618))-(SEARCH("[",_xlfn.FORMULATEXT(BE618))+1))="-1","",1),"")</f>
        <v/>
      </c>
      <c r="BL618" s="565" t="str">
        <f t="shared" ref="BL618:BL681" ca="1" si="144">IF(BF618&lt;&gt;"",IF(MID(_xlfn.FORMULATEXT(BF618),SEARCH("[",_xlfn.FORMULATEXT(BF618))+1,SEARCH("]",_xlfn.FORMULATEXT(BF618))-(SEARCH("[",_xlfn.FORMULATEXT(BF618))+1))="-1","",1),"")</f>
        <v/>
      </c>
    </row>
    <row r="619" spans="1:64" s="465" customFormat="1" ht="15" customHeight="1">
      <c r="A619" s="1768" t="str">
        <f>BA619&amp;"."</f>
        <v>35.</v>
      </c>
      <c r="B619" s="1769"/>
      <c r="C619" s="473" t="s">
        <v>697</v>
      </c>
      <c r="D619" s="236"/>
      <c r="E619" s="236"/>
      <c r="F619" s="236"/>
      <c r="G619" s="236"/>
      <c r="H619" s="300"/>
      <c r="I619" s="236"/>
      <c r="J619" s="473"/>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c r="AG619" s="473"/>
      <c r="AH619" s="473"/>
      <c r="AI619" s="473"/>
      <c r="AJ619" s="473"/>
      <c r="AK619" s="473"/>
      <c r="AL619" s="473"/>
      <c r="AM619" s="473"/>
      <c r="AN619" s="473"/>
      <c r="AO619" s="473"/>
      <c r="AP619" s="473"/>
      <c r="AQ619" s="473"/>
      <c r="AR619" s="473"/>
      <c r="AS619" s="473"/>
      <c r="AT619" s="473"/>
      <c r="AU619" s="473"/>
      <c r="AV619" s="473"/>
      <c r="AW619" s="473"/>
      <c r="AX619" s="473"/>
      <c r="AY619" s="156"/>
      <c r="BA619" s="193">
        <f>BA618+1</f>
        <v>35</v>
      </c>
      <c r="BB619" s="192"/>
      <c r="BC619" s="192"/>
      <c r="BG619" s="563" t="str">
        <f t="shared" ca="1" si="139"/>
        <v/>
      </c>
      <c r="BH619" s="564" t="str">
        <f t="shared" ca="1" si="140"/>
        <v/>
      </c>
      <c r="BI619" s="564" t="str">
        <f t="shared" ca="1" si="141"/>
        <v/>
      </c>
      <c r="BJ619" s="564" t="str">
        <f t="shared" ca="1" si="142"/>
        <v/>
      </c>
      <c r="BK619" s="564" t="str">
        <f t="shared" ca="1" si="143"/>
        <v/>
      </c>
      <c r="BL619" s="565" t="str">
        <f t="shared" ca="1" si="144"/>
        <v/>
      </c>
    </row>
    <row r="620" spans="1:64" s="465" customFormat="1" ht="15" customHeight="1">
      <c r="A620" s="1764" t="str">
        <f>BA620&amp;"."&amp;BB620</f>
        <v>35.1</v>
      </c>
      <c r="B620" s="1765"/>
      <c r="C620" s="1765"/>
      <c r="D620" s="236" t="s">
        <v>698</v>
      </c>
      <c r="F620" s="473"/>
      <c r="G620" s="473"/>
      <c r="H620" s="473"/>
      <c r="I620" s="473"/>
      <c r="J620" s="473"/>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c r="AG620" s="473"/>
      <c r="AH620" s="473"/>
      <c r="AI620" s="473"/>
      <c r="AJ620" s="473"/>
      <c r="AK620" s="473"/>
      <c r="AL620" s="473"/>
      <c r="AM620" s="473"/>
      <c r="AN620" s="473"/>
      <c r="AO620" s="473"/>
      <c r="AP620" s="473"/>
      <c r="AQ620" s="473"/>
      <c r="AR620" s="473"/>
      <c r="AS620" s="473"/>
      <c r="AT620" s="473"/>
      <c r="AU620" s="473"/>
      <c r="AV620" s="473"/>
      <c r="AW620" s="473"/>
      <c r="AX620" s="473"/>
      <c r="AY620" s="466"/>
      <c r="BA620" s="192">
        <f t="shared" ref="BA620:BA626" si="145">BA619</f>
        <v>35</v>
      </c>
      <c r="BB620" s="193">
        <f>BB619+1</f>
        <v>1</v>
      </c>
      <c r="BC620" s="192"/>
      <c r="BG620" s="563" t="str">
        <f t="shared" ca="1" si="139"/>
        <v/>
      </c>
      <c r="BH620" s="564" t="str">
        <f t="shared" ca="1" si="140"/>
        <v/>
      </c>
      <c r="BI620" s="564" t="str">
        <f t="shared" ca="1" si="141"/>
        <v/>
      </c>
      <c r="BJ620" s="564" t="str">
        <f t="shared" ca="1" si="142"/>
        <v/>
      </c>
      <c r="BK620" s="564" t="str">
        <f t="shared" ca="1" si="143"/>
        <v/>
      </c>
      <c r="BL620" s="565" t="str">
        <f t="shared" ca="1" si="144"/>
        <v/>
      </c>
    </row>
    <row r="621" spans="1:64" s="465" customFormat="1" ht="15" customHeight="1">
      <c r="A621" s="619"/>
      <c r="B621" s="620"/>
      <c r="C621" s="620"/>
      <c r="D621" s="236" t="s">
        <v>699</v>
      </c>
      <c r="E621" s="473"/>
      <c r="F621" s="473"/>
      <c r="G621" s="473"/>
      <c r="H621" s="473"/>
      <c r="I621" s="473"/>
      <c r="J621" s="473"/>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c r="AG621" s="473"/>
      <c r="AH621" s="473"/>
      <c r="AI621" s="473"/>
      <c r="AJ621" s="473"/>
      <c r="AK621" s="473"/>
      <c r="AL621" s="473"/>
      <c r="AM621" s="473"/>
      <c r="AN621" s="473"/>
      <c r="AO621" s="473"/>
      <c r="AP621" s="473"/>
      <c r="AQ621" s="473"/>
      <c r="AR621" s="473"/>
      <c r="AS621" s="473"/>
      <c r="AT621" s="473"/>
      <c r="AU621" s="473"/>
      <c r="AV621" s="473"/>
      <c r="AW621" s="473"/>
      <c r="AX621" s="473"/>
      <c r="AY621" s="466"/>
      <c r="BA621" s="192">
        <f t="shared" si="145"/>
        <v>35</v>
      </c>
      <c r="BB621" s="192">
        <f>BB620</f>
        <v>1</v>
      </c>
      <c r="BC621" s="192"/>
      <c r="BG621" s="563" t="str">
        <f t="shared" ca="1" si="139"/>
        <v/>
      </c>
      <c r="BH621" s="564" t="str">
        <f t="shared" ca="1" si="140"/>
        <v/>
      </c>
      <c r="BI621" s="564" t="str">
        <f t="shared" ca="1" si="141"/>
        <v/>
      </c>
      <c r="BJ621" s="564" t="str">
        <f t="shared" ca="1" si="142"/>
        <v/>
      </c>
      <c r="BK621" s="564" t="str">
        <f t="shared" ca="1" si="143"/>
        <v/>
      </c>
      <c r="BL621" s="565" t="str">
        <f t="shared" ca="1" si="144"/>
        <v/>
      </c>
    </row>
    <row r="622" spans="1:64" s="465" customFormat="1" ht="15" customHeight="1">
      <c r="A622" s="194"/>
      <c r="B622" s="236"/>
      <c r="C622" s="236"/>
      <c r="D622" s="445" t="s">
        <v>265</v>
      </c>
      <c r="E622" s="446"/>
      <c r="F622" s="446"/>
      <c r="G622" s="446"/>
      <c r="H622" s="446"/>
      <c r="I622" s="446"/>
      <c r="J622" s="446"/>
      <c r="K622" s="447"/>
      <c r="L622" s="241" t="s">
        <v>407</v>
      </c>
      <c r="M622" s="197"/>
      <c r="N622" s="197"/>
      <c r="O622" s="197"/>
      <c r="P622" s="197" t="s">
        <v>708</v>
      </c>
      <c r="Q622" s="197"/>
      <c r="R622" s="197"/>
      <c r="S622" s="197"/>
      <c r="T622" s="197"/>
      <c r="U622" s="197"/>
      <c r="V622" s="197"/>
      <c r="W622" s="197"/>
      <c r="X622" s="197"/>
      <c r="Y622" s="197"/>
      <c r="Z622" s="197"/>
      <c r="AA622" s="197"/>
      <c r="AB622" s="197"/>
      <c r="AC622" s="197"/>
      <c r="AD622" s="197"/>
      <c r="AE622" s="197"/>
      <c r="AF622" s="197"/>
      <c r="AG622" s="197"/>
      <c r="AH622" s="197"/>
      <c r="AI622" s="197"/>
      <c r="AJ622" s="197"/>
      <c r="AK622" s="197"/>
      <c r="AL622" s="197"/>
      <c r="AM622" s="197"/>
      <c r="AN622" s="197"/>
      <c r="AO622" s="197"/>
      <c r="AP622" s="197"/>
      <c r="AQ622" s="197"/>
      <c r="AR622" s="197"/>
      <c r="AS622" s="197"/>
      <c r="AT622" s="197"/>
      <c r="AU622" s="197"/>
      <c r="AV622" s="198"/>
      <c r="AW622" s="236"/>
      <c r="AX622" s="236"/>
      <c r="AY622" s="195"/>
      <c r="BA622" s="192">
        <f t="shared" si="145"/>
        <v>35</v>
      </c>
      <c r="BB622" s="192">
        <f>BB621</f>
        <v>1</v>
      </c>
      <c r="BC622" s="192"/>
      <c r="BG622" s="563" t="str">
        <f t="shared" ca="1" si="139"/>
        <v/>
      </c>
      <c r="BH622" s="564" t="str">
        <f t="shared" ca="1" si="140"/>
        <v/>
      </c>
      <c r="BI622" s="564" t="str">
        <f t="shared" ca="1" si="141"/>
        <v/>
      </c>
      <c r="BJ622" s="564" t="str">
        <f t="shared" ca="1" si="142"/>
        <v/>
      </c>
      <c r="BK622" s="564" t="str">
        <f t="shared" ca="1" si="143"/>
        <v/>
      </c>
      <c r="BL622" s="565" t="str">
        <f t="shared" ca="1" si="144"/>
        <v/>
      </c>
    </row>
    <row r="623" spans="1:64" s="465" customFormat="1" ht="15" customHeight="1">
      <c r="A623" s="194"/>
      <c r="B623" s="236"/>
      <c r="C623" s="236"/>
      <c r="D623" s="448" t="s">
        <v>84</v>
      </c>
      <c r="E623" s="449"/>
      <c r="F623" s="449"/>
      <c r="G623" s="449"/>
      <c r="H623" s="449"/>
      <c r="I623" s="449"/>
      <c r="J623" s="449"/>
      <c r="K623" s="450"/>
      <c r="L623" s="622" t="s">
        <v>700</v>
      </c>
      <c r="M623" s="623"/>
      <c r="N623" s="623"/>
      <c r="O623" s="623"/>
      <c r="P623" s="623"/>
      <c r="Q623" s="623"/>
      <c r="R623" s="623"/>
      <c r="S623" s="623"/>
      <c r="T623" s="623"/>
      <c r="U623" s="623"/>
      <c r="V623" s="623"/>
      <c r="W623" s="623"/>
      <c r="X623" s="623"/>
      <c r="Y623" s="623"/>
      <c r="Z623" s="623"/>
      <c r="AA623" s="623"/>
      <c r="AB623" s="623"/>
      <c r="AC623" s="623"/>
      <c r="AD623" s="623"/>
      <c r="AE623" s="623"/>
      <c r="AF623" s="623"/>
      <c r="AG623" s="623"/>
      <c r="AH623" s="623"/>
      <c r="AI623" s="623"/>
      <c r="AJ623" s="623"/>
      <c r="AK623" s="623"/>
      <c r="AL623" s="623"/>
      <c r="AM623" s="623"/>
      <c r="AN623" s="623"/>
      <c r="AO623" s="623"/>
      <c r="AP623" s="623"/>
      <c r="AQ623" s="623"/>
      <c r="AR623" s="623"/>
      <c r="AS623" s="623"/>
      <c r="AT623" s="623"/>
      <c r="AU623" s="623"/>
      <c r="AV623" s="208"/>
      <c r="AW623" s="236"/>
      <c r="AX623" s="236"/>
      <c r="AY623" s="195"/>
      <c r="BA623" s="192">
        <f t="shared" si="145"/>
        <v>35</v>
      </c>
      <c r="BB623" s="192">
        <f>BB622</f>
        <v>1</v>
      </c>
      <c r="BC623" s="192"/>
      <c r="BG623" s="563" t="str">
        <f t="shared" ca="1" si="139"/>
        <v/>
      </c>
      <c r="BH623" s="564" t="str">
        <f t="shared" ca="1" si="140"/>
        <v/>
      </c>
      <c r="BI623" s="564" t="str">
        <f t="shared" ca="1" si="141"/>
        <v/>
      </c>
      <c r="BJ623" s="564" t="str">
        <f t="shared" ca="1" si="142"/>
        <v/>
      </c>
      <c r="BK623" s="564" t="str">
        <f t="shared" ca="1" si="143"/>
        <v/>
      </c>
      <c r="BL623" s="565" t="str">
        <f t="shared" ca="1" si="144"/>
        <v/>
      </c>
    </row>
    <row r="624" spans="1:64" s="465" customFormat="1" ht="15" customHeight="1">
      <c r="A624" s="194"/>
      <c r="B624" s="236"/>
      <c r="C624" s="236"/>
      <c r="D624" s="457"/>
      <c r="E624" s="458"/>
      <c r="F624" s="458"/>
      <c r="G624" s="458"/>
      <c r="H624" s="458"/>
      <c r="I624" s="458"/>
      <c r="J624" s="458"/>
      <c r="K624" s="459"/>
      <c r="L624" s="209" t="s">
        <v>701</v>
      </c>
      <c r="M624" s="204"/>
      <c r="N624" s="204"/>
      <c r="O624" s="204"/>
      <c r="P624" s="204"/>
      <c r="Q624" s="204"/>
      <c r="R624" s="204"/>
      <c r="S624" s="204"/>
      <c r="T624" s="204"/>
      <c r="U624" s="204"/>
      <c r="V624" s="204"/>
      <c r="W624" s="204"/>
      <c r="X624" s="204"/>
      <c r="Y624" s="204"/>
      <c r="Z624" s="204"/>
      <c r="AA624" s="204"/>
      <c r="AB624" s="204"/>
      <c r="AC624" s="204"/>
      <c r="AD624" s="204"/>
      <c r="AE624" s="204"/>
      <c r="AF624" s="204"/>
      <c r="AG624" s="204"/>
      <c r="AH624" s="204"/>
      <c r="AI624" s="204"/>
      <c r="AJ624" s="204"/>
      <c r="AK624" s="204"/>
      <c r="AL624" s="204"/>
      <c r="AM624" s="204"/>
      <c r="AN624" s="204"/>
      <c r="AO624" s="204"/>
      <c r="AP624" s="204"/>
      <c r="AQ624" s="204"/>
      <c r="AR624" s="204"/>
      <c r="AS624" s="204"/>
      <c r="AT624" s="204"/>
      <c r="AU624" s="204"/>
      <c r="AV624" s="205"/>
      <c r="AW624" s="236"/>
      <c r="AX624" s="236"/>
      <c r="AY624" s="195"/>
      <c r="BA624" s="192">
        <f t="shared" si="145"/>
        <v>35</v>
      </c>
      <c r="BB624" s="192">
        <f>BB623</f>
        <v>1</v>
      </c>
      <c r="BC624" s="192"/>
      <c r="BG624" s="563" t="str">
        <f t="shared" ca="1" si="139"/>
        <v/>
      </c>
      <c r="BH624" s="564" t="str">
        <f t="shared" ca="1" si="140"/>
        <v/>
      </c>
      <c r="BI624" s="564" t="str">
        <f t="shared" ca="1" si="141"/>
        <v/>
      </c>
      <c r="BJ624" s="564" t="str">
        <f t="shared" ca="1" si="142"/>
        <v/>
      </c>
      <c r="BK624" s="564" t="str">
        <f t="shared" ca="1" si="143"/>
        <v/>
      </c>
      <c r="BL624" s="565" t="str">
        <f t="shared" ca="1" si="144"/>
        <v/>
      </c>
    </row>
    <row r="625" spans="1:64" s="465" customFormat="1" ht="15" customHeight="1">
      <c r="A625" s="1764" t="str">
        <f>BA625&amp;"."&amp;BB625</f>
        <v>35.2</v>
      </c>
      <c r="B625" s="1765"/>
      <c r="C625" s="1765"/>
      <c r="D625" s="236" t="s">
        <v>702</v>
      </c>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195"/>
      <c r="BA625" s="192">
        <f t="shared" si="145"/>
        <v>35</v>
      </c>
      <c r="BB625" s="193">
        <f>BB624+1</f>
        <v>2</v>
      </c>
      <c r="BC625" s="192"/>
      <c r="BD625" s="192"/>
      <c r="BG625" s="563" t="str">
        <f t="shared" ca="1" si="139"/>
        <v/>
      </c>
      <c r="BH625" s="564" t="str">
        <f t="shared" ca="1" si="140"/>
        <v/>
      </c>
      <c r="BI625" s="564" t="str">
        <f t="shared" ca="1" si="141"/>
        <v/>
      </c>
      <c r="BJ625" s="564" t="str">
        <f t="shared" ca="1" si="142"/>
        <v/>
      </c>
      <c r="BK625" s="564" t="str">
        <f t="shared" ca="1" si="143"/>
        <v/>
      </c>
      <c r="BL625" s="565" t="str">
        <f t="shared" ca="1" si="144"/>
        <v/>
      </c>
    </row>
    <row r="626" spans="1:64" s="465" customFormat="1" ht="15" customHeight="1">
      <c r="A626" s="87"/>
      <c r="B626" s="87"/>
      <c r="C626" s="87"/>
      <c r="D626" s="236" t="str">
        <f>$CC$16&amp;"を実施する。"</f>
        <v>「35.2 ステータスマスタデータフィルタ処理」を実施する。</v>
      </c>
      <c r="E626" s="87"/>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195"/>
      <c r="BA626" s="192">
        <f t="shared" si="145"/>
        <v>35</v>
      </c>
      <c r="BB626" s="192">
        <f>BB625</f>
        <v>2</v>
      </c>
      <c r="BC626" s="192"/>
      <c r="BD626" s="192"/>
      <c r="BG626" s="563" t="str">
        <f t="shared" ca="1" si="139"/>
        <v/>
      </c>
      <c r="BH626" s="564" t="str">
        <f t="shared" ca="1" si="140"/>
        <v/>
      </c>
      <c r="BI626" s="564" t="str">
        <f t="shared" ca="1" si="141"/>
        <v/>
      </c>
      <c r="BJ626" s="564" t="str">
        <f t="shared" ca="1" si="142"/>
        <v/>
      </c>
      <c r="BK626" s="564" t="str">
        <f t="shared" ca="1" si="143"/>
        <v/>
      </c>
      <c r="BL626" s="565" t="str">
        <f t="shared" ca="1" si="144"/>
        <v/>
      </c>
    </row>
    <row r="627" spans="1:64" s="465" customFormat="1" ht="15" customHeight="1">
      <c r="A627" s="1768" t="str">
        <f>BA627&amp;"."</f>
        <v>36.</v>
      </c>
      <c r="B627" s="1769"/>
      <c r="C627" s="473" t="s">
        <v>703</v>
      </c>
      <c r="D627" s="236"/>
      <c r="E627" s="236"/>
      <c r="F627" s="236"/>
      <c r="G627" s="236"/>
      <c r="H627" s="300"/>
      <c r="I627" s="236"/>
      <c r="J627" s="473"/>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c r="AG627" s="473"/>
      <c r="AH627" s="473"/>
      <c r="AI627" s="473"/>
      <c r="AJ627" s="473"/>
      <c r="AK627" s="473"/>
      <c r="AL627" s="473"/>
      <c r="AM627" s="473"/>
      <c r="AN627" s="473"/>
      <c r="AO627" s="473"/>
      <c r="AP627" s="473"/>
      <c r="AQ627" s="473"/>
      <c r="AR627" s="473"/>
      <c r="AS627" s="473"/>
      <c r="AT627" s="473"/>
      <c r="AU627" s="473"/>
      <c r="AV627" s="473"/>
      <c r="AW627" s="473"/>
      <c r="AX627" s="473"/>
      <c r="AY627" s="156"/>
      <c r="BA627" s="193">
        <f>BA626+1</f>
        <v>36</v>
      </c>
      <c r="BB627" s="192"/>
      <c r="BC627" s="192"/>
      <c r="BG627" s="563" t="str">
        <f t="shared" ca="1" si="139"/>
        <v/>
      </c>
      <c r="BH627" s="564" t="str">
        <f t="shared" ca="1" si="140"/>
        <v/>
      </c>
      <c r="BI627" s="564" t="str">
        <f t="shared" ca="1" si="141"/>
        <v/>
      </c>
      <c r="BJ627" s="564" t="str">
        <f t="shared" ca="1" si="142"/>
        <v/>
      </c>
      <c r="BK627" s="564" t="str">
        <f t="shared" ca="1" si="143"/>
        <v/>
      </c>
      <c r="BL627" s="565" t="str">
        <f t="shared" ca="1" si="144"/>
        <v/>
      </c>
    </row>
    <row r="628" spans="1:64" s="465" customFormat="1" ht="15" customHeight="1">
      <c r="A628" s="1764" t="str">
        <f>BA628&amp;"."&amp;BB628</f>
        <v>36.1</v>
      </c>
      <c r="B628" s="1765"/>
      <c r="C628" s="1765"/>
      <c r="D628" s="236" t="s">
        <v>704</v>
      </c>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3"/>
      <c r="AR628" s="473"/>
      <c r="AS628" s="473"/>
      <c r="AT628" s="473"/>
      <c r="AU628" s="473"/>
      <c r="AV628" s="473"/>
      <c r="AW628" s="473"/>
      <c r="AX628" s="473"/>
      <c r="AY628" s="466"/>
      <c r="BA628" s="192">
        <f t="shared" ref="BA628:BA634" si="146">BA627</f>
        <v>36</v>
      </c>
      <c r="BB628" s="193">
        <f>BB627+1</f>
        <v>1</v>
      </c>
      <c r="BC628" s="192"/>
      <c r="BG628" s="563" t="str">
        <f t="shared" ca="1" si="139"/>
        <v/>
      </c>
      <c r="BH628" s="564" t="str">
        <f t="shared" ca="1" si="140"/>
        <v/>
      </c>
      <c r="BI628" s="564" t="str">
        <f t="shared" ca="1" si="141"/>
        <v/>
      </c>
      <c r="BJ628" s="564" t="str">
        <f t="shared" ca="1" si="142"/>
        <v/>
      </c>
      <c r="BK628" s="564" t="str">
        <f t="shared" ca="1" si="143"/>
        <v/>
      </c>
      <c r="BL628" s="565" t="str">
        <f t="shared" ca="1" si="144"/>
        <v/>
      </c>
    </row>
    <row r="629" spans="1:64" s="465" customFormat="1" ht="15" customHeight="1">
      <c r="A629" s="619"/>
      <c r="B629" s="620"/>
      <c r="C629" s="620"/>
      <c r="D629" s="236" t="s">
        <v>705</v>
      </c>
      <c r="E629" s="473"/>
      <c r="F629" s="473"/>
      <c r="G629" s="473"/>
      <c r="H629" s="473"/>
      <c r="I629" s="473"/>
      <c r="J629" s="473"/>
      <c r="K629" s="473"/>
      <c r="L629" s="473"/>
      <c r="M629" s="473"/>
      <c r="N629" s="473"/>
      <c r="O629" s="473"/>
      <c r="P629" s="473"/>
      <c r="Q629" s="473"/>
      <c r="R629" s="473"/>
      <c r="S629" s="473"/>
      <c r="T629" s="473"/>
      <c r="U629" s="473"/>
      <c r="V629" s="473"/>
      <c r="W629" s="473"/>
      <c r="X629" s="473"/>
      <c r="Y629" s="473"/>
      <c r="Z629" s="473"/>
      <c r="AA629" s="473"/>
      <c r="AB629" s="473"/>
      <c r="AC629" s="473"/>
      <c r="AD629" s="473"/>
      <c r="AE629" s="473"/>
      <c r="AF629" s="473"/>
      <c r="AG629" s="473"/>
      <c r="AH629" s="473"/>
      <c r="AI629" s="473"/>
      <c r="AJ629" s="473"/>
      <c r="AK629" s="473"/>
      <c r="AL629" s="473"/>
      <c r="AM629" s="473"/>
      <c r="AN629" s="473"/>
      <c r="AO629" s="473"/>
      <c r="AP629" s="473"/>
      <c r="AQ629" s="473"/>
      <c r="AR629" s="473"/>
      <c r="AS629" s="473"/>
      <c r="AT629" s="473"/>
      <c r="AU629" s="473"/>
      <c r="AV629" s="473"/>
      <c r="AW629" s="473"/>
      <c r="AX629" s="473"/>
      <c r="AY629" s="466"/>
      <c r="BA629" s="192">
        <f t="shared" si="146"/>
        <v>36</v>
      </c>
      <c r="BB629" s="192">
        <f>BB628</f>
        <v>1</v>
      </c>
      <c r="BC629" s="192"/>
      <c r="BG629" s="563" t="str">
        <f t="shared" ca="1" si="139"/>
        <v/>
      </c>
      <c r="BH629" s="564" t="str">
        <f t="shared" ca="1" si="140"/>
        <v/>
      </c>
      <c r="BI629" s="564" t="str">
        <f t="shared" ca="1" si="141"/>
        <v/>
      </c>
      <c r="BJ629" s="564" t="str">
        <f t="shared" ca="1" si="142"/>
        <v/>
      </c>
      <c r="BK629" s="564" t="str">
        <f t="shared" ca="1" si="143"/>
        <v/>
      </c>
      <c r="BL629" s="565" t="str">
        <f t="shared" ca="1" si="144"/>
        <v/>
      </c>
    </row>
    <row r="630" spans="1:64" s="465" customFormat="1" ht="15" customHeight="1">
      <c r="A630" s="194"/>
      <c r="B630" s="236"/>
      <c r="C630" s="236"/>
      <c r="D630" s="445" t="s">
        <v>265</v>
      </c>
      <c r="E630" s="446"/>
      <c r="F630" s="446"/>
      <c r="G630" s="446"/>
      <c r="H630" s="446"/>
      <c r="I630" s="446"/>
      <c r="J630" s="446"/>
      <c r="K630" s="447"/>
      <c r="L630" s="241" t="s">
        <v>407</v>
      </c>
      <c r="M630" s="197"/>
      <c r="N630" s="197"/>
      <c r="O630" s="197"/>
      <c r="P630" s="197" t="s">
        <v>707</v>
      </c>
      <c r="Q630" s="197"/>
      <c r="R630" s="197"/>
      <c r="S630" s="197"/>
      <c r="T630" s="197"/>
      <c r="U630" s="197"/>
      <c r="V630" s="197"/>
      <c r="W630" s="197"/>
      <c r="X630" s="197"/>
      <c r="Y630" s="197"/>
      <c r="Z630" s="197"/>
      <c r="AA630" s="197"/>
      <c r="AB630" s="197"/>
      <c r="AC630" s="197"/>
      <c r="AD630" s="197"/>
      <c r="AE630" s="197"/>
      <c r="AF630" s="197"/>
      <c r="AG630" s="197"/>
      <c r="AH630" s="197"/>
      <c r="AI630" s="197"/>
      <c r="AJ630" s="197"/>
      <c r="AK630" s="197"/>
      <c r="AL630" s="197"/>
      <c r="AM630" s="197"/>
      <c r="AN630" s="197"/>
      <c r="AO630" s="197"/>
      <c r="AP630" s="197"/>
      <c r="AQ630" s="197"/>
      <c r="AR630" s="197"/>
      <c r="AS630" s="197"/>
      <c r="AT630" s="197"/>
      <c r="AU630" s="197"/>
      <c r="AV630" s="198"/>
      <c r="AW630" s="236"/>
      <c r="AX630" s="236"/>
      <c r="AY630" s="195"/>
      <c r="BA630" s="192">
        <f t="shared" si="146"/>
        <v>36</v>
      </c>
      <c r="BB630" s="192">
        <f>BB629</f>
        <v>1</v>
      </c>
      <c r="BC630" s="192"/>
      <c r="BG630" s="563" t="str">
        <f t="shared" ca="1" si="139"/>
        <v/>
      </c>
      <c r="BH630" s="564" t="str">
        <f t="shared" ca="1" si="140"/>
        <v/>
      </c>
      <c r="BI630" s="564" t="str">
        <f t="shared" ca="1" si="141"/>
        <v/>
      </c>
      <c r="BJ630" s="564" t="str">
        <f t="shared" ca="1" si="142"/>
        <v/>
      </c>
      <c r="BK630" s="564" t="str">
        <f t="shared" ca="1" si="143"/>
        <v/>
      </c>
      <c r="BL630" s="565" t="str">
        <f t="shared" ca="1" si="144"/>
        <v/>
      </c>
    </row>
    <row r="631" spans="1:64" s="465" customFormat="1" ht="15" customHeight="1">
      <c r="A631" s="194"/>
      <c r="B631" s="236"/>
      <c r="C631" s="236"/>
      <c r="D631" s="448" t="s">
        <v>84</v>
      </c>
      <c r="E631" s="449"/>
      <c r="F631" s="449"/>
      <c r="G631" s="449"/>
      <c r="H631" s="449"/>
      <c r="I631" s="449"/>
      <c r="J631" s="449"/>
      <c r="K631" s="450"/>
      <c r="L631" s="622" t="s">
        <v>709</v>
      </c>
      <c r="M631" s="623"/>
      <c r="N631" s="623"/>
      <c r="O631" s="623"/>
      <c r="P631" s="623"/>
      <c r="Q631" s="623"/>
      <c r="R631" s="623"/>
      <c r="S631" s="623"/>
      <c r="T631" s="623"/>
      <c r="U631" s="623"/>
      <c r="V631" s="623"/>
      <c r="W631" s="623"/>
      <c r="X631" s="623"/>
      <c r="Y631" s="623"/>
      <c r="Z631" s="623"/>
      <c r="AA631" s="623"/>
      <c r="AB631" s="623"/>
      <c r="AC631" s="623"/>
      <c r="AD631" s="623"/>
      <c r="AE631" s="623"/>
      <c r="AF631" s="623"/>
      <c r="AG631" s="623"/>
      <c r="AH631" s="623"/>
      <c r="AI631" s="623"/>
      <c r="AJ631" s="623"/>
      <c r="AK631" s="623"/>
      <c r="AL631" s="623"/>
      <c r="AM631" s="623"/>
      <c r="AN631" s="623"/>
      <c r="AO631" s="623"/>
      <c r="AP631" s="623"/>
      <c r="AQ631" s="623"/>
      <c r="AR631" s="623"/>
      <c r="AS631" s="623"/>
      <c r="AT631" s="623"/>
      <c r="AU631" s="623"/>
      <c r="AV631" s="208"/>
      <c r="AW631" s="236"/>
      <c r="AX631" s="236"/>
      <c r="AY631" s="195"/>
      <c r="BA631" s="192">
        <f t="shared" si="146"/>
        <v>36</v>
      </c>
      <c r="BB631" s="192">
        <f>BB630</f>
        <v>1</v>
      </c>
      <c r="BC631" s="192"/>
      <c r="BG631" s="563" t="str">
        <f t="shared" ca="1" si="139"/>
        <v/>
      </c>
      <c r="BH631" s="564" t="str">
        <f t="shared" ca="1" si="140"/>
        <v/>
      </c>
      <c r="BI631" s="564" t="str">
        <f t="shared" ca="1" si="141"/>
        <v/>
      </c>
      <c r="BJ631" s="564" t="str">
        <f t="shared" ca="1" si="142"/>
        <v/>
      </c>
      <c r="BK631" s="564" t="str">
        <f t="shared" ca="1" si="143"/>
        <v/>
      </c>
      <c r="BL631" s="565" t="str">
        <f t="shared" ca="1" si="144"/>
        <v/>
      </c>
    </row>
    <row r="632" spans="1:64" s="465" customFormat="1" ht="15" customHeight="1">
      <c r="A632" s="194"/>
      <c r="B632" s="236"/>
      <c r="C632" s="236"/>
      <c r="D632" s="457"/>
      <c r="E632" s="458"/>
      <c r="F632" s="458"/>
      <c r="G632" s="458"/>
      <c r="H632" s="458"/>
      <c r="I632" s="458"/>
      <c r="J632" s="458"/>
      <c r="K632" s="459"/>
      <c r="L632" s="209" t="s">
        <v>710</v>
      </c>
      <c r="M632" s="204"/>
      <c r="N632" s="204"/>
      <c r="O632" s="204"/>
      <c r="P632" s="204"/>
      <c r="Q632" s="204"/>
      <c r="R632" s="204"/>
      <c r="S632" s="204"/>
      <c r="T632" s="204"/>
      <c r="U632" s="204"/>
      <c r="V632" s="204"/>
      <c r="W632" s="204"/>
      <c r="X632" s="204"/>
      <c r="Y632" s="204"/>
      <c r="Z632" s="204"/>
      <c r="AA632" s="204"/>
      <c r="AB632" s="204"/>
      <c r="AC632" s="204"/>
      <c r="AD632" s="204"/>
      <c r="AE632" s="204"/>
      <c r="AF632" s="204"/>
      <c r="AG632" s="204"/>
      <c r="AH632" s="204"/>
      <c r="AI632" s="204"/>
      <c r="AJ632" s="204"/>
      <c r="AK632" s="204"/>
      <c r="AL632" s="204"/>
      <c r="AM632" s="204"/>
      <c r="AN632" s="204"/>
      <c r="AO632" s="204"/>
      <c r="AP632" s="204"/>
      <c r="AQ632" s="204"/>
      <c r="AR632" s="204"/>
      <c r="AS632" s="204"/>
      <c r="AT632" s="204"/>
      <c r="AU632" s="204"/>
      <c r="AV632" s="205"/>
      <c r="AW632" s="236"/>
      <c r="AX632" s="236"/>
      <c r="AY632" s="195"/>
      <c r="BA632" s="192">
        <f t="shared" si="146"/>
        <v>36</v>
      </c>
      <c r="BB632" s="192">
        <f>BB631</f>
        <v>1</v>
      </c>
      <c r="BC632" s="192"/>
      <c r="BG632" s="563" t="str">
        <f t="shared" ca="1" si="139"/>
        <v/>
      </c>
      <c r="BH632" s="564" t="str">
        <f t="shared" ca="1" si="140"/>
        <v/>
      </c>
      <c r="BI632" s="564" t="str">
        <f t="shared" ca="1" si="141"/>
        <v/>
      </c>
      <c r="BJ632" s="564" t="str">
        <f t="shared" ca="1" si="142"/>
        <v/>
      </c>
      <c r="BK632" s="564" t="str">
        <f t="shared" ca="1" si="143"/>
        <v/>
      </c>
      <c r="BL632" s="565" t="str">
        <f t="shared" ca="1" si="144"/>
        <v/>
      </c>
    </row>
    <row r="633" spans="1:64" s="465" customFormat="1" ht="15" customHeight="1">
      <c r="A633" s="1764" t="str">
        <f>BA633&amp;"."&amp;BB633</f>
        <v>36.2</v>
      </c>
      <c r="B633" s="1765"/>
      <c r="C633" s="1765"/>
      <c r="D633" s="236" t="s">
        <v>706</v>
      </c>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195"/>
      <c r="BA633" s="192">
        <f t="shared" si="146"/>
        <v>36</v>
      </c>
      <c r="BB633" s="193">
        <f>BB632+1</f>
        <v>2</v>
      </c>
      <c r="BC633" s="192"/>
      <c r="BD633" s="192"/>
      <c r="BG633" s="563" t="str">
        <f t="shared" ca="1" si="139"/>
        <v/>
      </c>
      <c r="BH633" s="564" t="str">
        <f t="shared" ca="1" si="140"/>
        <v/>
      </c>
      <c r="BI633" s="564" t="str">
        <f t="shared" ca="1" si="141"/>
        <v/>
      </c>
      <c r="BJ633" s="564" t="str">
        <f t="shared" ca="1" si="142"/>
        <v/>
      </c>
      <c r="BK633" s="564" t="str">
        <f t="shared" ca="1" si="143"/>
        <v/>
      </c>
      <c r="BL633" s="565" t="str">
        <f t="shared" ca="1" si="144"/>
        <v/>
      </c>
    </row>
    <row r="634" spans="1:64" s="465" customFormat="1" ht="15" customHeight="1">
      <c r="A634" s="87"/>
      <c r="B634" s="87"/>
      <c r="C634" s="87"/>
      <c r="D634" s="236" t="str">
        <f>$CC$18&amp;"を実施する。"</f>
        <v>「36.1 所属マスタデータ取得・設定」を実施する。</v>
      </c>
      <c r="E634" s="87"/>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195"/>
      <c r="BA634" s="192">
        <f t="shared" si="146"/>
        <v>36</v>
      </c>
      <c r="BB634" s="192">
        <f>BB633</f>
        <v>2</v>
      </c>
      <c r="BC634" s="192"/>
      <c r="BD634" s="192"/>
      <c r="BG634" s="563" t="str">
        <f t="shared" ca="1" si="139"/>
        <v/>
      </c>
      <c r="BH634" s="564" t="str">
        <f t="shared" ca="1" si="140"/>
        <v/>
      </c>
      <c r="BI634" s="564" t="str">
        <f t="shared" ca="1" si="141"/>
        <v/>
      </c>
      <c r="BJ634" s="564" t="str">
        <f t="shared" ca="1" si="142"/>
        <v/>
      </c>
      <c r="BK634" s="564" t="str">
        <f t="shared" ca="1" si="143"/>
        <v/>
      </c>
      <c r="BL634" s="565" t="str">
        <f t="shared" ca="1" si="144"/>
        <v/>
      </c>
    </row>
    <row r="635" spans="1:64" s="465" customFormat="1" ht="15" customHeight="1">
      <c r="A635" s="1768" t="str">
        <f>BA635&amp;"."</f>
        <v>37.</v>
      </c>
      <c r="B635" s="1769"/>
      <c r="C635" s="473" t="s">
        <v>711</v>
      </c>
      <c r="D635" s="236"/>
      <c r="E635" s="236"/>
      <c r="F635" s="236"/>
      <c r="G635" s="236"/>
      <c r="H635" s="300"/>
      <c r="I635" s="236"/>
      <c r="J635" s="473"/>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c r="AG635" s="473"/>
      <c r="AH635" s="473"/>
      <c r="AI635" s="473"/>
      <c r="AJ635" s="473"/>
      <c r="AK635" s="473"/>
      <c r="AL635" s="473"/>
      <c r="AM635" s="473"/>
      <c r="AN635" s="473"/>
      <c r="AO635" s="473"/>
      <c r="AP635" s="473"/>
      <c r="AQ635" s="473"/>
      <c r="AR635" s="473"/>
      <c r="AS635" s="473"/>
      <c r="AT635" s="473"/>
      <c r="AU635" s="473"/>
      <c r="AV635" s="473"/>
      <c r="AW635" s="473"/>
      <c r="AX635" s="473"/>
      <c r="AY635" s="156"/>
      <c r="BA635" s="193">
        <f>BA634+1</f>
        <v>37</v>
      </c>
      <c r="BB635" s="192"/>
      <c r="BC635" s="192"/>
      <c r="BG635" s="563" t="str">
        <f t="shared" ca="1" si="139"/>
        <v/>
      </c>
      <c r="BH635" s="564" t="str">
        <f t="shared" ca="1" si="140"/>
        <v/>
      </c>
      <c r="BI635" s="564" t="str">
        <f t="shared" ca="1" si="141"/>
        <v/>
      </c>
      <c r="BJ635" s="564" t="str">
        <f t="shared" ca="1" si="142"/>
        <v/>
      </c>
      <c r="BK635" s="564" t="str">
        <f t="shared" ca="1" si="143"/>
        <v/>
      </c>
      <c r="BL635" s="565" t="str">
        <f t="shared" ca="1" si="144"/>
        <v/>
      </c>
    </row>
    <row r="636" spans="1:64" s="465" customFormat="1" ht="15" customHeight="1">
      <c r="A636" s="1764" t="str">
        <f>BA636&amp;"."&amp;BB636</f>
        <v>37.1</v>
      </c>
      <c r="B636" s="1765"/>
      <c r="C636" s="1765"/>
      <c r="D636" s="236" t="s">
        <v>712</v>
      </c>
      <c r="F636" s="473"/>
      <c r="G636" s="473"/>
      <c r="H636" s="473"/>
      <c r="I636" s="473"/>
      <c r="J636" s="473"/>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c r="AG636" s="473"/>
      <c r="AH636" s="473"/>
      <c r="AI636" s="473"/>
      <c r="AJ636" s="473"/>
      <c r="AK636" s="473"/>
      <c r="AL636" s="473"/>
      <c r="AM636" s="473"/>
      <c r="AN636" s="473"/>
      <c r="AO636" s="473"/>
      <c r="AP636" s="473"/>
      <c r="AQ636" s="473"/>
      <c r="AR636" s="473"/>
      <c r="AS636" s="473"/>
      <c r="AT636" s="473"/>
      <c r="AU636" s="473"/>
      <c r="AV636" s="473"/>
      <c r="AW636" s="473"/>
      <c r="AX636" s="473"/>
      <c r="AY636" s="466"/>
      <c r="BA636" s="192">
        <f t="shared" ref="BA636:BA641" si="147">BA635</f>
        <v>37</v>
      </c>
      <c r="BB636" s="193">
        <f>BB635+1</f>
        <v>1</v>
      </c>
      <c r="BC636" s="192"/>
      <c r="BG636" s="563" t="str">
        <f t="shared" ca="1" si="139"/>
        <v/>
      </c>
      <c r="BH636" s="564" t="str">
        <f t="shared" ca="1" si="140"/>
        <v/>
      </c>
      <c r="BI636" s="564" t="str">
        <f t="shared" ca="1" si="141"/>
        <v/>
      </c>
      <c r="BJ636" s="564" t="str">
        <f t="shared" ca="1" si="142"/>
        <v/>
      </c>
      <c r="BK636" s="564" t="str">
        <f t="shared" ca="1" si="143"/>
        <v/>
      </c>
      <c r="BL636" s="565" t="str">
        <f t="shared" ca="1" si="144"/>
        <v/>
      </c>
    </row>
    <row r="637" spans="1:64" s="465" customFormat="1" ht="15" customHeight="1">
      <c r="A637" s="619"/>
      <c r="B637" s="620"/>
      <c r="C637" s="620"/>
      <c r="D637" s="236" t="s">
        <v>713</v>
      </c>
      <c r="E637" s="473"/>
      <c r="F637" s="473"/>
      <c r="G637" s="473"/>
      <c r="H637" s="473"/>
      <c r="I637" s="473"/>
      <c r="J637" s="473"/>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c r="AG637" s="473"/>
      <c r="AH637" s="473"/>
      <c r="AI637" s="473"/>
      <c r="AJ637" s="473"/>
      <c r="AK637" s="473"/>
      <c r="AL637" s="473"/>
      <c r="AM637" s="473"/>
      <c r="AN637" s="473"/>
      <c r="AO637" s="473"/>
      <c r="AP637" s="473"/>
      <c r="AQ637" s="473"/>
      <c r="AR637" s="473"/>
      <c r="AS637" s="473"/>
      <c r="AT637" s="473"/>
      <c r="AU637" s="473"/>
      <c r="AV637" s="473"/>
      <c r="AW637" s="473"/>
      <c r="AX637" s="473"/>
      <c r="AY637" s="466"/>
      <c r="BA637" s="192">
        <f t="shared" si="147"/>
        <v>37</v>
      </c>
      <c r="BB637" s="192">
        <f>BB636</f>
        <v>1</v>
      </c>
      <c r="BC637" s="192"/>
      <c r="BG637" s="563" t="str">
        <f t="shared" ca="1" si="139"/>
        <v/>
      </c>
      <c r="BH637" s="564" t="str">
        <f t="shared" ca="1" si="140"/>
        <v/>
      </c>
      <c r="BI637" s="564" t="str">
        <f t="shared" ca="1" si="141"/>
        <v/>
      </c>
      <c r="BJ637" s="564" t="str">
        <f t="shared" ca="1" si="142"/>
        <v/>
      </c>
      <c r="BK637" s="564" t="str">
        <f t="shared" ca="1" si="143"/>
        <v/>
      </c>
      <c r="BL637" s="565" t="str">
        <f t="shared" ca="1" si="144"/>
        <v/>
      </c>
    </row>
    <row r="638" spans="1:64" s="465" customFormat="1" ht="15" customHeight="1">
      <c r="A638" s="194"/>
      <c r="B638" s="236"/>
      <c r="C638" s="236"/>
      <c r="D638" s="445" t="s">
        <v>265</v>
      </c>
      <c r="E638" s="445"/>
      <c r="F638" s="446"/>
      <c r="G638" s="446"/>
      <c r="H638" s="446"/>
      <c r="I638" s="446"/>
      <c r="J638" s="446"/>
      <c r="K638" s="447"/>
      <c r="L638" s="241" t="s">
        <v>407</v>
      </c>
      <c r="M638" s="197"/>
      <c r="N638" s="197"/>
      <c r="O638" s="197"/>
      <c r="P638" s="197" t="s">
        <v>715</v>
      </c>
      <c r="Q638" s="197"/>
      <c r="R638" s="197"/>
      <c r="S638" s="197"/>
      <c r="T638" s="197"/>
      <c r="U638" s="197"/>
      <c r="V638" s="197"/>
      <c r="W638" s="197"/>
      <c r="X638" s="197"/>
      <c r="Y638" s="197"/>
      <c r="Z638" s="197"/>
      <c r="AA638" s="197"/>
      <c r="AB638" s="197"/>
      <c r="AC638" s="197"/>
      <c r="AD638" s="197"/>
      <c r="AE638" s="197"/>
      <c r="AF638" s="197"/>
      <c r="AG638" s="197"/>
      <c r="AH638" s="197"/>
      <c r="AI638" s="197"/>
      <c r="AJ638" s="197"/>
      <c r="AK638" s="197"/>
      <c r="AL638" s="197"/>
      <c r="AM638" s="197"/>
      <c r="AN638" s="197"/>
      <c r="AO638" s="197"/>
      <c r="AP638" s="197"/>
      <c r="AQ638" s="197"/>
      <c r="AR638" s="197"/>
      <c r="AS638" s="197"/>
      <c r="AT638" s="197"/>
      <c r="AU638" s="197"/>
      <c r="AV638" s="198"/>
      <c r="AW638" s="236"/>
      <c r="AX638" s="236"/>
      <c r="AY638" s="195"/>
      <c r="BA638" s="192">
        <f t="shared" si="147"/>
        <v>37</v>
      </c>
      <c r="BB638" s="192">
        <f>BB637</f>
        <v>1</v>
      </c>
      <c r="BC638" s="192"/>
      <c r="BG638" s="563" t="str">
        <f t="shared" ca="1" si="139"/>
        <v/>
      </c>
      <c r="BH638" s="564" t="str">
        <f t="shared" ca="1" si="140"/>
        <v/>
      </c>
      <c r="BI638" s="564" t="str">
        <f t="shared" ca="1" si="141"/>
        <v/>
      </c>
      <c r="BJ638" s="564" t="str">
        <f t="shared" ca="1" si="142"/>
        <v/>
      </c>
      <c r="BK638" s="564" t="str">
        <f t="shared" ca="1" si="143"/>
        <v/>
      </c>
      <c r="BL638" s="565" t="str">
        <f t="shared" ca="1" si="144"/>
        <v/>
      </c>
    </row>
    <row r="639" spans="1:64" s="465" customFormat="1" ht="15" customHeight="1">
      <c r="A639" s="194"/>
      <c r="B639" s="236"/>
      <c r="C639" s="236"/>
      <c r="D639" s="460" t="s">
        <v>84</v>
      </c>
      <c r="E639" s="460"/>
      <c r="F639" s="461"/>
      <c r="G639" s="461"/>
      <c r="H639" s="461"/>
      <c r="I639" s="461"/>
      <c r="J639" s="461"/>
      <c r="K639" s="462"/>
      <c r="L639" s="209" t="s">
        <v>716</v>
      </c>
      <c r="M639" s="204"/>
      <c r="N639" s="204"/>
      <c r="O639" s="204"/>
      <c r="P639" s="204"/>
      <c r="Q639" s="204"/>
      <c r="R639" s="204"/>
      <c r="S639" s="204"/>
      <c r="T639" s="204"/>
      <c r="U639" s="204"/>
      <c r="V639" s="204"/>
      <c r="W639" s="204"/>
      <c r="X639" s="204"/>
      <c r="Y639" s="204"/>
      <c r="Z639" s="204"/>
      <c r="AA639" s="204"/>
      <c r="AB639" s="204"/>
      <c r="AC639" s="204"/>
      <c r="AD639" s="204"/>
      <c r="AE639" s="204"/>
      <c r="AF639" s="204"/>
      <c r="AG639" s="204"/>
      <c r="AH639" s="204"/>
      <c r="AI639" s="204"/>
      <c r="AJ639" s="204"/>
      <c r="AK639" s="204"/>
      <c r="AL639" s="204"/>
      <c r="AM639" s="204"/>
      <c r="AN639" s="204"/>
      <c r="AO639" s="204"/>
      <c r="AP639" s="204"/>
      <c r="AQ639" s="204"/>
      <c r="AR639" s="204"/>
      <c r="AS639" s="204"/>
      <c r="AT639" s="204"/>
      <c r="AU639" s="204"/>
      <c r="AV639" s="205"/>
      <c r="AW639" s="236"/>
      <c r="AX639" s="236"/>
      <c r="AY639" s="195"/>
      <c r="BA639" s="192">
        <f t="shared" si="147"/>
        <v>37</v>
      </c>
      <c r="BB639" s="192">
        <f>BB638</f>
        <v>1</v>
      </c>
      <c r="BC639" s="192"/>
      <c r="BG639" s="563" t="str">
        <f t="shared" ca="1" si="139"/>
        <v/>
      </c>
      <c r="BH639" s="564" t="str">
        <f t="shared" ca="1" si="140"/>
        <v/>
      </c>
      <c r="BI639" s="564" t="str">
        <f t="shared" ca="1" si="141"/>
        <v/>
      </c>
      <c r="BJ639" s="564" t="str">
        <f t="shared" ca="1" si="142"/>
        <v/>
      </c>
      <c r="BK639" s="564" t="str">
        <f t="shared" ca="1" si="143"/>
        <v/>
      </c>
      <c r="BL639" s="565" t="str">
        <f t="shared" ca="1" si="144"/>
        <v/>
      </c>
    </row>
    <row r="640" spans="1:64" s="465" customFormat="1" ht="15" customHeight="1">
      <c r="A640" s="1764" t="str">
        <f>BA640&amp;"."&amp;BB640</f>
        <v>37.2</v>
      </c>
      <c r="B640" s="1765"/>
      <c r="C640" s="1765"/>
      <c r="D640" s="236" t="s">
        <v>714</v>
      </c>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195"/>
      <c r="BA640" s="192">
        <f t="shared" si="147"/>
        <v>37</v>
      </c>
      <c r="BB640" s="193">
        <f>BB639+1</f>
        <v>2</v>
      </c>
      <c r="BC640" s="192"/>
      <c r="BD640" s="192"/>
      <c r="BG640" s="563" t="str">
        <f t="shared" ca="1" si="139"/>
        <v/>
      </c>
      <c r="BH640" s="564" t="str">
        <f t="shared" ca="1" si="140"/>
        <v/>
      </c>
      <c r="BI640" s="564" t="str">
        <f t="shared" ca="1" si="141"/>
        <v/>
      </c>
      <c r="BJ640" s="564" t="str">
        <f t="shared" ca="1" si="142"/>
        <v/>
      </c>
      <c r="BK640" s="564" t="str">
        <f t="shared" ca="1" si="143"/>
        <v/>
      </c>
      <c r="BL640" s="565" t="str">
        <f t="shared" ca="1" si="144"/>
        <v/>
      </c>
    </row>
    <row r="641" spans="1:109" s="465" customFormat="1" ht="15" customHeight="1">
      <c r="A641" s="87"/>
      <c r="B641" s="87"/>
      <c r="C641" s="87"/>
      <c r="D641" s="236" t="str">
        <f>$CC$22&amp;"を実施する。"</f>
        <v>「37.2 対策内容マスタデータフィルタ処理」を実施する。</v>
      </c>
      <c r="E641" s="87"/>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195"/>
      <c r="BA641" s="192">
        <f t="shared" si="147"/>
        <v>37</v>
      </c>
      <c r="BB641" s="192">
        <f>BB640</f>
        <v>2</v>
      </c>
      <c r="BC641" s="192"/>
      <c r="BD641" s="192"/>
      <c r="BG641" s="563" t="str">
        <f t="shared" ca="1" si="139"/>
        <v/>
      </c>
      <c r="BH641" s="564" t="str">
        <f t="shared" ca="1" si="140"/>
        <v/>
      </c>
      <c r="BI641" s="564" t="str">
        <f t="shared" ca="1" si="141"/>
        <v/>
      </c>
      <c r="BJ641" s="564" t="str">
        <f t="shared" ca="1" si="142"/>
        <v/>
      </c>
      <c r="BK641" s="564" t="str">
        <f t="shared" ca="1" si="143"/>
        <v/>
      </c>
      <c r="BL641" s="565" t="str">
        <f t="shared" ca="1" si="144"/>
        <v/>
      </c>
    </row>
    <row r="642" spans="1:109" s="465" customFormat="1" ht="15" customHeight="1">
      <c r="A642" s="1768" t="str">
        <f>BA642&amp;"."</f>
        <v>38.</v>
      </c>
      <c r="B642" s="1769"/>
      <c r="C642" s="473" t="s">
        <v>717</v>
      </c>
      <c r="D642" s="236"/>
      <c r="E642" s="236"/>
      <c r="F642" s="236"/>
      <c r="G642" s="236"/>
      <c r="H642" s="300"/>
      <c r="I642" s="236"/>
      <c r="J642" s="473"/>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c r="AG642" s="473"/>
      <c r="AH642" s="473"/>
      <c r="AI642" s="473"/>
      <c r="AJ642" s="473"/>
      <c r="AK642" s="473"/>
      <c r="AL642" s="473"/>
      <c r="AM642" s="473"/>
      <c r="AN642" s="473"/>
      <c r="AO642" s="473"/>
      <c r="AP642" s="473"/>
      <c r="AQ642" s="473"/>
      <c r="AR642" s="473"/>
      <c r="AS642" s="473"/>
      <c r="AT642" s="473"/>
      <c r="AU642" s="473"/>
      <c r="AV642" s="473"/>
      <c r="AW642" s="473"/>
      <c r="AX642" s="473"/>
      <c r="AY642" s="156"/>
      <c r="BA642" s="193">
        <f>BA641+1</f>
        <v>38</v>
      </c>
      <c r="BB642" s="192"/>
      <c r="BC642" s="192"/>
      <c r="BG642" s="563" t="str">
        <f t="shared" ca="1" si="139"/>
        <v/>
      </c>
      <c r="BH642" s="564" t="str">
        <f t="shared" ca="1" si="140"/>
        <v/>
      </c>
      <c r="BI642" s="564" t="str">
        <f t="shared" ca="1" si="141"/>
        <v/>
      </c>
      <c r="BJ642" s="564" t="str">
        <f t="shared" ca="1" si="142"/>
        <v/>
      </c>
      <c r="BK642" s="564" t="str">
        <f t="shared" ca="1" si="143"/>
        <v/>
      </c>
      <c r="BL642" s="565" t="str">
        <f t="shared" ca="1" si="144"/>
        <v/>
      </c>
    </row>
    <row r="643" spans="1:109" s="465" customFormat="1" ht="15" customHeight="1">
      <c r="A643" s="1764" t="str">
        <f>BA643&amp;"."&amp;BB643</f>
        <v>38.1</v>
      </c>
      <c r="B643" s="1765"/>
      <c r="C643" s="1765"/>
      <c r="D643" s="236" t="s">
        <v>718</v>
      </c>
      <c r="F643" s="473"/>
      <c r="G643" s="473"/>
      <c r="H643" s="473"/>
      <c r="I643" s="473"/>
      <c r="J643" s="473"/>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c r="AG643" s="473"/>
      <c r="AH643" s="473"/>
      <c r="AI643" s="473"/>
      <c r="AJ643" s="473"/>
      <c r="AK643" s="473"/>
      <c r="AL643" s="473"/>
      <c r="AM643" s="473"/>
      <c r="AN643" s="473"/>
      <c r="AO643" s="473"/>
      <c r="AP643" s="473"/>
      <c r="AQ643" s="473"/>
      <c r="AR643" s="473"/>
      <c r="AS643" s="473"/>
      <c r="AT643" s="473"/>
      <c r="AU643" s="473"/>
      <c r="AV643" s="473"/>
      <c r="AW643" s="473"/>
      <c r="AX643" s="473"/>
      <c r="AY643" s="466"/>
      <c r="BA643" s="192">
        <f t="shared" ref="BA643:BA652" si="148">BA642</f>
        <v>38</v>
      </c>
      <c r="BB643" s="193">
        <f>BB642+1</f>
        <v>1</v>
      </c>
      <c r="BC643" s="192"/>
      <c r="BG643" s="563" t="str">
        <f t="shared" ca="1" si="139"/>
        <v/>
      </c>
      <c r="BH643" s="564" t="str">
        <f t="shared" ca="1" si="140"/>
        <v/>
      </c>
      <c r="BI643" s="564" t="str">
        <f t="shared" ca="1" si="141"/>
        <v/>
      </c>
      <c r="BJ643" s="564" t="str">
        <f t="shared" ca="1" si="142"/>
        <v/>
      </c>
      <c r="BK643" s="564" t="str">
        <f t="shared" ca="1" si="143"/>
        <v/>
      </c>
      <c r="BL643" s="565" t="str">
        <f t="shared" ca="1" si="144"/>
        <v/>
      </c>
    </row>
    <row r="644" spans="1:109" s="465" customFormat="1" ht="15" customHeight="1">
      <c r="A644" s="619"/>
      <c r="B644" s="620"/>
      <c r="C644" s="620"/>
      <c r="D644" s="236" t="s">
        <v>719</v>
      </c>
      <c r="E644" s="473"/>
      <c r="F644" s="473"/>
      <c r="G644" s="473"/>
      <c r="H644" s="473"/>
      <c r="I644" s="473"/>
      <c r="J644" s="473"/>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c r="AG644" s="473"/>
      <c r="AH644" s="473"/>
      <c r="AI644" s="473"/>
      <c r="AJ644" s="473"/>
      <c r="AK644" s="473"/>
      <c r="AL644" s="473"/>
      <c r="AM644" s="473"/>
      <c r="AN644" s="473"/>
      <c r="AO644" s="473"/>
      <c r="AP644" s="473"/>
      <c r="AQ644" s="473"/>
      <c r="AR644" s="473"/>
      <c r="AS644" s="473"/>
      <c r="AT644" s="473"/>
      <c r="AU644" s="473"/>
      <c r="AV644" s="473"/>
      <c r="AW644" s="473"/>
      <c r="AX644" s="473"/>
      <c r="AY644" s="466"/>
      <c r="BA644" s="192">
        <f t="shared" si="148"/>
        <v>38</v>
      </c>
      <c r="BB644" s="192">
        <f t="shared" ref="BB644:BB650" si="149">BB643</f>
        <v>1</v>
      </c>
      <c r="BC644" s="192"/>
      <c r="BG644" s="563" t="str">
        <f t="shared" ca="1" si="139"/>
        <v/>
      </c>
      <c r="BH644" s="564" t="str">
        <f t="shared" ca="1" si="140"/>
        <v/>
      </c>
      <c r="BI644" s="564" t="str">
        <f t="shared" ca="1" si="141"/>
        <v/>
      </c>
      <c r="BJ644" s="564" t="str">
        <f t="shared" ca="1" si="142"/>
        <v/>
      </c>
      <c r="BK644" s="564" t="str">
        <f t="shared" ca="1" si="143"/>
        <v/>
      </c>
      <c r="BL644" s="565" t="str">
        <f t="shared" ca="1" si="144"/>
        <v/>
      </c>
    </row>
    <row r="645" spans="1:109" s="465" customFormat="1" ht="15" customHeight="1">
      <c r="A645" s="619"/>
      <c r="B645" s="620"/>
      <c r="C645" s="620"/>
      <c r="D645" s="236" t="s">
        <v>725</v>
      </c>
      <c r="E645" s="473"/>
      <c r="F645" s="473"/>
      <c r="G645" s="473"/>
      <c r="H645" s="473"/>
      <c r="I645" s="473"/>
      <c r="J645" s="473"/>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c r="AG645" s="473"/>
      <c r="AH645" s="473"/>
      <c r="AI645" s="473"/>
      <c r="AJ645" s="473"/>
      <c r="AK645" s="473"/>
      <c r="AL645" s="473"/>
      <c r="AM645" s="473"/>
      <c r="AN645" s="473"/>
      <c r="AO645" s="473"/>
      <c r="AP645" s="473"/>
      <c r="AQ645" s="473"/>
      <c r="AR645" s="473"/>
      <c r="AS645" s="473"/>
      <c r="AT645" s="473"/>
      <c r="AU645" s="473"/>
      <c r="AV645" s="473"/>
      <c r="AW645" s="473"/>
      <c r="AX645" s="473"/>
      <c r="AY645" s="466"/>
      <c r="BA645" s="192">
        <f t="shared" si="148"/>
        <v>38</v>
      </c>
      <c r="BB645" s="192">
        <f t="shared" si="149"/>
        <v>1</v>
      </c>
      <c r="BC645" s="192"/>
      <c r="BG645" s="563" t="str">
        <f t="shared" ca="1" si="139"/>
        <v/>
      </c>
      <c r="BH645" s="564" t="str">
        <f t="shared" ca="1" si="140"/>
        <v/>
      </c>
      <c r="BI645" s="564" t="str">
        <f t="shared" ca="1" si="141"/>
        <v/>
      </c>
      <c r="BJ645" s="564" t="str">
        <f t="shared" ca="1" si="142"/>
        <v/>
      </c>
      <c r="BK645" s="564" t="str">
        <f t="shared" ca="1" si="143"/>
        <v/>
      </c>
      <c r="BL645" s="565" t="str">
        <f t="shared" ca="1" si="144"/>
        <v/>
      </c>
    </row>
    <row r="646" spans="1:109" s="465" customFormat="1" ht="15" customHeight="1">
      <c r="A646" s="194"/>
      <c r="B646" s="236"/>
      <c r="C646" s="236"/>
      <c r="D646" s="445" t="s">
        <v>265</v>
      </c>
      <c r="E646" s="446"/>
      <c r="F646" s="446"/>
      <c r="G646" s="446"/>
      <c r="H646" s="446"/>
      <c r="I646" s="446"/>
      <c r="J646" s="446"/>
      <c r="K646" s="447"/>
      <c r="L646" s="241" t="s">
        <v>407</v>
      </c>
      <c r="M646" s="197"/>
      <c r="N646" s="197"/>
      <c r="O646" s="197"/>
      <c r="P646" s="197" t="s">
        <v>722</v>
      </c>
      <c r="Q646" s="197"/>
      <c r="R646" s="197"/>
      <c r="S646" s="197"/>
      <c r="T646" s="197"/>
      <c r="U646" s="197"/>
      <c r="V646" s="197"/>
      <c r="W646" s="197"/>
      <c r="X646" s="197"/>
      <c r="Y646" s="197"/>
      <c r="Z646" s="197"/>
      <c r="AA646" s="197"/>
      <c r="AB646" s="197"/>
      <c r="AC646" s="197"/>
      <c r="AD646" s="197"/>
      <c r="AE646" s="197"/>
      <c r="AF646" s="197"/>
      <c r="AG646" s="197"/>
      <c r="AH646" s="197"/>
      <c r="AI646" s="197"/>
      <c r="AJ646" s="197"/>
      <c r="AK646" s="197"/>
      <c r="AL646" s="197"/>
      <c r="AM646" s="197"/>
      <c r="AN646" s="197"/>
      <c r="AO646" s="197"/>
      <c r="AP646" s="197"/>
      <c r="AQ646" s="197"/>
      <c r="AR646" s="197"/>
      <c r="AS646" s="197"/>
      <c r="AT646" s="197"/>
      <c r="AU646" s="197"/>
      <c r="AV646" s="198"/>
      <c r="AW646" s="236"/>
      <c r="AX646" s="236"/>
      <c r="AY646" s="195"/>
      <c r="BA646" s="192">
        <f t="shared" si="148"/>
        <v>38</v>
      </c>
      <c r="BB646" s="192">
        <f t="shared" si="149"/>
        <v>1</v>
      </c>
      <c r="BC646" s="192"/>
      <c r="BG646" s="563" t="str">
        <f t="shared" ca="1" si="139"/>
        <v/>
      </c>
      <c r="BH646" s="564" t="str">
        <f t="shared" ca="1" si="140"/>
        <v/>
      </c>
      <c r="BI646" s="564" t="str">
        <f t="shared" ca="1" si="141"/>
        <v/>
      </c>
      <c r="BJ646" s="564" t="str">
        <f t="shared" ca="1" si="142"/>
        <v/>
      </c>
      <c r="BK646" s="564" t="str">
        <f t="shared" ca="1" si="143"/>
        <v/>
      </c>
      <c r="BL646" s="565" t="str">
        <f t="shared" ca="1" si="144"/>
        <v/>
      </c>
    </row>
    <row r="647" spans="1:109" s="465" customFormat="1" ht="15" customHeight="1">
      <c r="A647" s="194"/>
      <c r="B647" s="236"/>
      <c r="C647" s="236"/>
      <c r="D647" s="448" t="s">
        <v>84</v>
      </c>
      <c r="E647" s="449"/>
      <c r="F647" s="449"/>
      <c r="G647" s="449"/>
      <c r="H647" s="449"/>
      <c r="I647" s="449"/>
      <c r="J647" s="449"/>
      <c r="K647" s="450"/>
      <c r="L647" s="622" t="s">
        <v>723</v>
      </c>
      <c r="M647" s="623"/>
      <c r="N647" s="623"/>
      <c r="O647" s="623"/>
      <c r="P647" s="623"/>
      <c r="Q647" s="623"/>
      <c r="R647" s="623"/>
      <c r="S647" s="623"/>
      <c r="T647" s="623"/>
      <c r="U647" s="623"/>
      <c r="V647" s="623"/>
      <c r="W647" s="623"/>
      <c r="X647" s="623"/>
      <c r="Y647" s="623"/>
      <c r="Z647" s="623"/>
      <c r="AA647" s="623"/>
      <c r="AB647" s="623"/>
      <c r="AC647" s="623"/>
      <c r="AD647" s="623"/>
      <c r="AE647" s="623"/>
      <c r="AF647" s="623"/>
      <c r="AG647" s="623"/>
      <c r="AH647" s="623"/>
      <c r="AI647" s="623"/>
      <c r="AJ647" s="623"/>
      <c r="AK647" s="623"/>
      <c r="AL647" s="623"/>
      <c r="AM647" s="623"/>
      <c r="AN647" s="623"/>
      <c r="AO647" s="623"/>
      <c r="AP647" s="623"/>
      <c r="AQ647" s="623"/>
      <c r="AR647" s="623"/>
      <c r="AS647" s="623"/>
      <c r="AT647" s="623"/>
      <c r="AU647" s="623"/>
      <c r="AV647" s="208"/>
      <c r="AW647" s="236"/>
      <c r="AX647" s="236"/>
      <c r="AY647" s="195"/>
      <c r="BA647" s="192">
        <f t="shared" si="148"/>
        <v>38</v>
      </c>
      <c r="BB647" s="192">
        <f t="shared" si="149"/>
        <v>1</v>
      </c>
      <c r="BC647" s="192"/>
      <c r="BG647" s="563" t="str">
        <f t="shared" ca="1" si="139"/>
        <v/>
      </c>
      <c r="BH647" s="564" t="str">
        <f t="shared" ca="1" si="140"/>
        <v/>
      </c>
      <c r="BI647" s="564" t="str">
        <f t="shared" ca="1" si="141"/>
        <v/>
      </c>
      <c r="BJ647" s="564" t="str">
        <f t="shared" ca="1" si="142"/>
        <v/>
      </c>
      <c r="BK647" s="564" t="str">
        <f t="shared" ca="1" si="143"/>
        <v/>
      </c>
      <c r="BL647" s="565" t="str">
        <f t="shared" ca="1" si="144"/>
        <v/>
      </c>
    </row>
    <row r="648" spans="1:109" s="465" customFormat="1" ht="15" customHeight="1">
      <c r="A648" s="470"/>
      <c r="B648" s="473"/>
      <c r="C648" s="473"/>
      <c r="D648" s="451"/>
      <c r="E648" s="452"/>
      <c r="F648" s="452"/>
      <c r="G648" s="452"/>
      <c r="H648" s="452"/>
      <c r="I648" s="452"/>
      <c r="J648" s="452"/>
      <c r="K648" s="453"/>
      <c r="L648" s="621" t="s">
        <v>724</v>
      </c>
      <c r="M648" s="623"/>
      <c r="N648" s="623"/>
      <c r="O648" s="623"/>
      <c r="P648" s="623"/>
      <c r="Q648" s="623"/>
      <c r="R648" s="623"/>
      <c r="S648" s="623"/>
      <c r="T648" s="623"/>
      <c r="U648" s="623"/>
      <c r="V648" s="623"/>
      <c r="W648" s="623"/>
      <c r="X648" s="623"/>
      <c r="Y648" s="623"/>
      <c r="Z648" s="623"/>
      <c r="AA648" s="623"/>
      <c r="AB648" s="623"/>
      <c r="AC648" s="623"/>
      <c r="AD648" s="623"/>
      <c r="AE648" s="623"/>
      <c r="AF648" s="623"/>
      <c r="AG648" s="623"/>
      <c r="AH648" s="623"/>
      <c r="AI648" s="623"/>
      <c r="AJ648" s="623"/>
      <c r="AK648" s="623"/>
      <c r="AL648" s="623"/>
      <c r="AM648" s="623"/>
      <c r="AN648" s="623"/>
      <c r="AO648" s="623"/>
      <c r="AP648" s="623"/>
      <c r="AQ648" s="623"/>
      <c r="AR648" s="623"/>
      <c r="AS648" s="623"/>
      <c r="AT648" s="623"/>
      <c r="AU648" s="623"/>
      <c r="AV648" s="208"/>
      <c r="AY648" s="466"/>
      <c r="BA648" s="192">
        <f t="shared" si="148"/>
        <v>38</v>
      </c>
      <c r="BB648" s="192">
        <f t="shared" si="149"/>
        <v>1</v>
      </c>
      <c r="BC648" s="192"/>
      <c r="BG648" s="563" t="str">
        <f t="shared" ca="1" si="139"/>
        <v/>
      </c>
      <c r="BH648" s="564" t="str">
        <f t="shared" ca="1" si="140"/>
        <v/>
      </c>
      <c r="BI648" s="564" t="str">
        <f t="shared" ca="1" si="141"/>
        <v/>
      </c>
      <c r="BJ648" s="564" t="str">
        <f t="shared" ca="1" si="142"/>
        <v/>
      </c>
      <c r="BK648" s="564" t="str">
        <f t="shared" ca="1" si="143"/>
        <v/>
      </c>
      <c r="BL648" s="565" t="str">
        <f t="shared" ca="1" si="144"/>
        <v/>
      </c>
    </row>
    <row r="649" spans="1:109" s="465" customFormat="1" ht="15" customHeight="1">
      <c r="A649" s="470"/>
      <c r="B649" s="473"/>
      <c r="C649" s="473"/>
      <c r="D649" s="448" t="s">
        <v>233</v>
      </c>
      <c r="E649" s="449"/>
      <c r="F649" s="449"/>
      <c r="G649" s="449"/>
      <c r="H649" s="449"/>
      <c r="I649" s="449"/>
      <c r="J649" s="449"/>
      <c r="K649" s="450"/>
      <c r="L649" s="621" t="s">
        <v>688</v>
      </c>
      <c r="M649" s="623"/>
      <c r="N649" s="623"/>
      <c r="O649" s="623"/>
      <c r="P649" s="623"/>
      <c r="Q649" s="623"/>
      <c r="R649" s="623"/>
      <c r="S649" s="623"/>
      <c r="T649" s="623"/>
      <c r="U649" s="623"/>
      <c r="V649" s="623"/>
      <c r="W649" s="623"/>
      <c r="X649" s="623"/>
      <c r="Y649" s="623"/>
      <c r="Z649" s="623"/>
      <c r="AA649" s="623"/>
      <c r="AB649" s="623"/>
      <c r="AC649" s="623"/>
      <c r="AD649" s="623"/>
      <c r="AE649" s="623"/>
      <c r="AF649" s="623"/>
      <c r="AG649" s="623"/>
      <c r="AH649" s="623"/>
      <c r="AI649" s="623"/>
      <c r="AJ649" s="623"/>
      <c r="AK649" s="623"/>
      <c r="AL649" s="623"/>
      <c r="AM649" s="623"/>
      <c r="AN649" s="623"/>
      <c r="AO649" s="623"/>
      <c r="AP649" s="623"/>
      <c r="AQ649" s="623"/>
      <c r="AR649" s="623"/>
      <c r="AS649" s="623"/>
      <c r="AT649" s="623"/>
      <c r="AU649" s="623"/>
      <c r="AV649" s="208"/>
      <c r="AY649" s="466"/>
      <c r="BA649" s="192">
        <f t="shared" si="148"/>
        <v>38</v>
      </c>
      <c r="BB649" s="192">
        <f t="shared" si="149"/>
        <v>1</v>
      </c>
      <c r="BC649" s="192"/>
      <c r="BG649" s="563" t="str">
        <f t="shared" ca="1" si="139"/>
        <v/>
      </c>
      <c r="BH649" s="564" t="str">
        <f t="shared" ca="1" si="140"/>
        <v/>
      </c>
      <c r="BI649" s="564" t="str">
        <f t="shared" ca="1" si="141"/>
        <v/>
      </c>
      <c r="BJ649" s="564" t="str">
        <f t="shared" ca="1" si="142"/>
        <v/>
      </c>
      <c r="BK649" s="564" t="str">
        <f t="shared" ca="1" si="143"/>
        <v/>
      </c>
      <c r="BL649" s="565" t="str">
        <f t="shared" ca="1" si="144"/>
        <v/>
      </c>
      <c r="CL649" s="95"/>
      <c r="CM649" s="95"/>
      <c r="CN649" s="95"/>
      <c r="CO649" s="95"/>
      <c r="CP649" s="95"/>
      <c r="CQ649" s="95"/>
      <c r="CR649" s="95"/>
    </row>
    <row r="650" spans="1:109" s="465" customFormat="1" ht="15" customHeight="1">
      <c r="A650" s="470"/>
      <c r="B650" s="473"/>
      <c r="C650" s="473"/>
      <c r="D650" s="457"/>
      <c r="E650" s="458"/>
      <c r="F650" s="458"/>
      <c r="G650" s="458"/>
      <c r="H650" s="458"/>
      <c r="I650" s="458"/>
      <c r="J650" s="458"/>
      <c r="K650" s="459"/>
      <c r="L650" s="209"/>
      <c r="M650" s="204" t="s">
        <v>720</v>
      </c>
      <c r="N650" s="204"/>
      <c r="O650" s="204"/>
      <c r="P650" s="204"/>
      <c r="Q650" s="204"/>
      <c r="R650" s="204"/>
      <c r="S650" s="204"/>
      <c r="T650" s="204"/>
      <c r="U650" s="204"/>
      <c r="V650" s="204"/>
      <c r="W650" s="204"/>
      <c r="X650" s="204"/>
      <c r="Y650" s="204"/>
      <c r="Z650" s="204"/>
      <c r="AA650" s="204"/>
      <c r="AB650" s="204"/>
      <c r="AC650" s="204"/>
      <c r="AD650" s="204"/>
      <c r="AE650" s="204"/>
      <c r="AF650" s="204"/>
      <c r="AG650" s="204"/>
      <c r="AH650" s="204"/>
      <c r="AI650" s="204"/>
      <c r="AJ650" s="204"/>
      <c r="AK650" s="204"/>
      <c r="AL650" s="204"/>
      <c r="AM650" s="204"/>
      <c r="AN650" s="204"/>
      <c r="AO650" s="204"/>
      <c r="AP650" s="204"/>
      <c r="AQ650" s="204"/>
      <c r="AR650" s="204"/>
      <c r="AS650" s="204"/>
      <c r="AT650" s="204"/>
      <c r="AU650" s="204"/>
      <c r="AV650" s="205"/>
      <c r="AY650" s="466"/>
      <c r="BA650" s="192">
        <f t="shared" si="148"/>
        <v>38</v>
      </c>
      <c r="BB650" s="192">
        <f t="shared" si="149"/>
        <v>1</v>
      </c>
      <c r="BC650" s="192"/>
      <c r="BG650" s="563" t="str">
        <f t="shared" ca="1" si="139"/>
        <v/>
      </c>
      <c r="BH650" s="564" t="str">
        <f t="shared" ca="1" si="140"/>
        <v/>
      </c>
      <c r="BI650" s="564" t="str">
        <f t="shared" ca="1" si="141"/>
        <v/>
      </c>
      <c r="BJ650" s="564" t="str">
        <f t="shared" ca="1" si="142"/>
        <v/>
      </c>
      <c r="BK650" s="564" t="str">
        <f t="shared" ca="1" si="143"/>
        <v/>
      </c>
      <c r="BL650" s="565" t="str">
        <f t="shared" ca="1" si="144"/>
        <v/>
      </c>
      <c r="CL650" s="95"/>
      <c r="CM650" s="95"/>
      <c r="CN650" s="95"/>
      <c r="CO650" s="95"/>
      <c r="CP650" s="95"/>
      <c r="CQ650" s="95"/>
      <c r="CR650" s="95"/>
    </row>
    <row r="651" spans="1:109" s="465" customFormat="1" ht="15" customHeight="1">
      <c r="A651" s="1764" t="str">
        <f>BA651&amp;"."&amp;BB651</f>
        <v>38.2</v>
      </c>
      <c r="B651" s="1765"/>
      <c r="C651" s="1765"/>
      <c r="D651" s="236" t="s">
        <v>721</v>
      </c>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195"/>
      <c r="BA651" s="192">
        <f t="shared" si="148"/>
        <v>38</v>
      </c>
      <c r="BB651" s="193">
        <f>BB650+1</f>
        <v>2</v>
      </c>
      <c r="BC651" s="192"/>
      <c r="BD651" s="192"/>
      <c r="BG651" s="563" t="str">
        <f t="shared" ca="1" si="139"/>
        <v/>
      </c>
      <c r="BH651" s="564" t="str">
        <f t="shared" ca="1" si="140"/>
        <v/>
      </c>
      <c r="BI651" s="564" t="str">
        <f t="shared" ca="1" si="141"/>
        <v/>
      </c>
      <c r="BJ651" s="564" t="str">
        <f t="shared" ca="1" si="142"/>
        <v/>
      </c>
      <c r="BK651" s="564" t="str">
        <f t="shared" ca="1" si="143"/>
        <v/>
      </c>
      <c r="BL651" s="565" t="str">
        <f t="shared" ca="1" si="144"/>
        <v/>
      </c>
      <c r="CL651" s="95"/>
      <c r="CM651" s="95"/>
      <c r="CN651" s="95"/>
      <c r="CO651" s="95"/>
      <c r="CP651" s="95"/>
      <c r="CQ651" s="95"/>
      <c r="CR651" s="95"/>
    </row>
    <row r="652" spans="1:109" s="465" customFormat="1" ht="15" customHeight="1">
      <c r="A652" s="87"/>
      <c r="B652" s="87"/>
      <c r="C652" s="87"/>
      <c r="D652" s="236" t="str">
        <f>$CC$24&amp;"を実施する。"</f>
        <v>「38.1 担当者マスタデータ取得・設定」を実施する。</v>
      </c>
      <c r="E652" s="87"/>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195"/>
      <c r="BA652" s="192">
        <f t="shared" si="148"/>
        <v>38</v>
      </c>
      <c r="BB652" s="192">
        <f>BB651</f>
        <v>2</v>
      </c>
      <c r="BC652" s="192"/>
      <c r="BD652" s="192"/>
      <c r="BG652" s="563" t="str">
        <f t="shared" ca="1" si="139"/>
        <v/>
      </c>
      <c r="BH652" s="564" t="str">
        <f t="shared" ca="1" si="140"/>
        <v/>
      </c>
      <c r="BI652" s="564" t="str">
        <f t="shared" ca="1" si="141"/>
        <v/>
      </c>
      <c r="BJ652" s="564" t="str">
        <f t="shared" ca="1" si="142"/>
        <v/>
      </c>
      <c r="BK652" s="564" t="str">
        <f t="shared" ca="1" si="143"/>
        <v/>
      </c>
      <c r="BL652" s="565" t="str">
        <f t="shared" ca="1" si="144"/>
        <v/>
      </c>
      <c r="CC652" s="95"/>
      <c r="CD652" s="95"/>
      <c r="CE652" s="95"/>
      <c r="CF652" s="95"/>
      <c r="CG652" s="95"/>
      <c r="CH652" s="95"/>
      <c r="CI652" s="95"/>
      <c r="CJ652" s="95"/>
      <c r="CK652" s="95"/>
      <c r="CL652" s="95"/>
      <c r="CM652" s="95"/>
      <c r="CN652" s="95"/>
      <c r="CO652" s="95"/>
      <c r="CP652" s="95"/>
      <c r="CQ652" s="95"/>
      <c r="CR652" s="95"/>
      <c r="CS652" s="87"/>
      <c r="CT652" s="87"/>
      <c r="CU652" s="87"/>
    </row>
    <row r="653" spans="1:109" s="465" customFormat="1" ht="15" customHeight="1">
      <c r="A653" s="1768" t="str">
        <f>BA653&amp;"."</f>
        <v>39.</v>
      </c>
      <c r="B653" s="1769"/>
      <c r="C653" s="473" t="s">
        <v>726</v>
      </c>
      <c r="D653" s="236"/>
      <c r="E653" s="236"/>
      <c r="F653" s="236"/>
      <c r="G653" s="236"/>
      <c r="H653" s="300"/>
      <c r="I653" s="236"/>
      <c r="J653" s="473"/>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c r="AG653" s="473"/>
      <c r="AH653" s="473"/>
      <c r="AI653" s="473"/>
      <c r="AJ653" s="473"/>
      <c r="AK653" s="473"/>
      <c r="AL653" s="473"/>
      <c r="AM653" s="473"/>
      <c r="AN653" s="473"/>
      <c r="AO653" s="473"/>
      <c r="AP653" s="473"/>
      <c r="AQ653" s="473"/>
      <c r="AR653" s="473"/>
      <c r="AS653" s="473"/>
      <c r="AT653" s="473"/>
      <c r="AU653" s="473"/>
      <c r="AV653" s="473"/>
      <c r="AW653" s="473"/>
      <c r="AX653" s="473"/>
      <c r="AY653" s="156"/>
      <c r="BA653" s="193">
        <f>BA652+1</f>
        <v>39</v>
      </c>
      <c r="BB653" s="192"/>
      <c r="BC653" s="192"/>
      <c r="BG653" s="563" t="str">
        <f t="shared" ca="1" si="139"/>
        <v/>
      </c>
      <c r="BH653" s="564" t="str">
        <f t="shared" ca="1" si="140"/>
        <v/>
      </c>
      <c r="BI653" s="564" t="str">
        <f t="shared" ca="1" si="141"/>
        <v/>
      </c>
      <c r="BJ653" s="564" t="str">
        <f t="shared" ca="1" si="142"/>
        <v/>
      </c>
      <c r="BK653" s="564" t="str">
        <f t="shared" ca="1" si="143"/>
        <v/>
      </c>
      <c r="BL653" s="565" t="str">
        <f t="shared" ca="1" si="144"/>
        <v/>
      </c>
      <c r="CB653" s="95"/>
      <c r="CC653" s="95"/>
      <c r="CD653" s="95"/>
      <c r="CE653" s="95"/>
      <c r="CF653" s="95"/>
      <c r="CG653" s="95"/>
      <c r="CH653" s="95"/>
      <c r="CI653" s="95"/>
      <c r="CJ653" s="95"/>
      <c r="CK653" s="95"/>
      <c r="CL653" s="95"/>
      <c r="CM653" s="95"/>
      <c r="CN653" s="95"/>
      <c r="CO653" s="95"/>
      <c r="CP653" s="95"/>
      <c r="CQ653" s="95"/>
      <c r="CR653" s="95"/>
      <c r="CS653" s="87"/>
      <c r="CT653" s="87"/>
      <c r="CU653" s="87"/>
      <c r="DD653" s="87"/>
      <c r="DE653" s="87"/>
    </row>
    <row r="654" spans="1:109" s="465" customFormat="1" ht="15" customHeight="1">
      <c r="A654" s="1737" t="str">
        <f>$BA654&amp;"."&amp;$BB654&amp;"."</f>
        <v>39.1.</v>
      </c>
      <c r="B654" s="1738"/>
      <c r="C654" s="1738"/>
      <c r="D654" s="236" t="s">
        <v>727</v>
      </c>
      <c r="F654" s="473"/>
      <c r="G654" s="473"/>
      <c r="H654" s="473"/>
      <c r="I654" s="473"/>
      <c r="J654" s="473"/>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c r="AG654" s="473"/>
      <c r="AH654" s="473"/>
      <c r="AI654" s="473"/>
      <c r="AJ654" s="473"/>
      <c r="AK654" s="473"/>
      <c r="AL654" s="473"/>
      <c r="AM654" s="473"/>
      <c r="AN654" s="473"/>
      <c r="AO654" s="473"/>
      <c r="AP654" s="473"/>
      <c r="AQ654" s="473"/>
      <c r="AR654" s="473"/>
      <c r="AS654" s="473"/>
      <c r="AT654" s="473"/>
      <c r="AU654" s="473"/>
      <c r="AV654" s="473"/>
      <c r="AW654" s="473"/>
      <c r="AX654" s="473"/>
      <c r="AY654" s="466"/>
      <c r="BA654" s="192">
        <f t="shared" ref="BA654:BA660" si="150">BA653</f>
        <v>39</v>
      </c>
      <c r="BB654" s="193">
        <f>BB653+1</f>
        <v>1</v>
      </c>
      <c r="BC654" s="192"/>
      <c r="BG654" s="563" t="str">
        <f t="shared" ca="1" si="139"/>
        <v/>
      </c>
      <c r="BH654" s="564" t="str">
        <f t="shared" ca="1" si="140"/>
        <v/>
      </c>
      <c r="BI654" s="564" t="str">
        <f t="shared" ca="1" si="141"/>
        <v/>
      </c>
      <c r="BJ654" s="564" t="str">
        <f t="shared" ca="1" si="142"/>
        <v/>
      </c>
      <c r="BK654" s="564" t="str">
        <f t="shared" ca="1" si="143"/>
        <v/>
      </c>
      <c r="BL654" s="565" t="str">
        <f t="shared" ca="1" si="144"/>
        <v/>
      </c>
      <c r="CB654" s="95"/>
      <c r="CC654" s="95"/>
      <c r="CD654" s="95"/>
      <c r="CE654" s="95"/>
      <c r="CF654" s="95"/>
      <c r="CG654" s="95"/>
      <c r="CH654" s="95"/>
      <c r="CI654" s="95"/>
      <c r="CJ654" s="95"/>
      <c r="CK654" s="95"/>
      <c r="CL654" s="95"/>
      <c r="CM654" s="95"/>
      <c r="CN654" s="95"/>
      <c r="CO654" s="95"/>
      <c r="CP654" s="95"/>
      <c r="CQ654" s="95"/>
      <c r="CR654" s="95"/>
      <c r="CS654" s="87"/>
      <c r="CT654" s="87"/>
      <c r="CU654" s="87"/>
      <c r="DC654" s="87"/>
      <c r="DD654" s="87"/>
      <c r="DE654" s="87"/>
    </row>
    <row r="655" spans="1:109" s="465" customFormat="1" ht="15" customHeight="1">
      <c r="A655" s="619"/>
      <c r="B655" s="620"/>
      <c r="C655" s="620"/>
      <c r="D655" s="236" t="s">
        <v>728</v>
      </c>
      <c r="E655" s="473"/>
      <c r="F655" s="473"/>
      <c r="G655" s="473"/>
      <c r="H655" s="473"/>
      <c r="I655" s="473"/>
      <c r="J655" s="473"/>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c r="AG655" s="473"/>
      <c r="AH655" s="473"/>
      <c r="AI655" s="473"/>
      <c r="AJ655" s="473"/>
      <c r="AK655" s="473"/>
      <c r="AL655" s="473"/>
      <c r="AM655" s="473"/>
      <c r="AN655" s="473"/>
      <c r="AO655" s="473"/>
      <c r="AP655" s="473"/>
      <c r="AQ655" s="473"/>
      <c r="AR655" s="473"/>
      <c r="AS655" s="473"/>
      <c r="AT655" s="473"/>
      <c r="AU655" s="473"/>
      <c r="AV655" s="473"/>
      <c r="AW655" s="473"/>
      <c r="AX655" s="473"/>
      <c r="AY655" s="466"/>
      <c r="BA655" s="192">
        <f t="shared" si="150"/>
        <v>39</v>
      </c>
      <c r="BB655" s="192">
        <f>BB654</f>
        <v>1</v>
      </c>
      <c r="BC655" s="192"/>
      <c r="BG655" s="563" t="str">
        <f t="shared" ca="1" si="139"/>
        <v/>
      </c>
      <c r="BH655" s="564" t="str">
        <f t="shared" ca="1" si="140"/>
        <v/>
      </c>
      <c r="BI655" s="564" t="str">
        <f t="shared" ca="1" si="141"/>
        <v/>
      </c>
      <c r="BJ655" s="564" t="str">
        <f t="shared" ca="1" si="142"/>
        <v/>
      </c>
      <c r="BK655" s="564" t="str">
        <f t="shared" ca="1" si="143"/>
        <v/>
      </c>
      <c r="BL655" s="565" t="str">
        <f t="shared" ca="1" si="144"/>
        <v/>
      </c>
      <c r="CB655" s="95"/>
      <c r="CC655" s="95"/>
      <c r="CD655" s="95"/>
      <c r="CE655" s="95"/>
      <c r="CF655" s="95"/>
      <c r="CG655" s="95"/>
      <c r="CH655" s="95"/>
      <c r="CI655" s="95"/>
      <c r="CJ655" s="95"/>
      <c r="CK655" s="95"/>
      <c r="CL655" s="95"/>
      <c r="CM655" s="95"/>
      <c r="CN655" s="95"/>
      <c r="CO655" s="95"/>
      <c r="CP655" s="95"/>
      <c r="CQ655" s="95"/>
      <c r="CR655" s="95"/>
      <c r="CS655" s="87"/>
      <c r="CT655" s="87"/>
      <c r="CU655" s="87"/>
      <c r="CV655" s="87"/>
      <c r="CW655" s="87"/>
      <c r="CX655" s="87"/>
      <c r="CY655" s="87"/>
      <c r="CZ655" s="87"/>
      <c r="DA655" s="87"/>
      <c r="DB655" s="87"/>
      <c r="DC655" s="87"/>
      <c r="DD655" s="87"/>
      <c r="DE655" s="87"/>
    </row>
    <row r="656" spans="1:109" s="465" customFormat="1" ht="15" customHeight="1">
      <c r="A656" s="194"/>
      <c r="B656" s="236"/>
      <c r="C656" s="236"/>
      <c r="D656" s="445" t="s">
        <v>265</v>
      </c>
      <c r="E656" s="445"/>
      <c r="F656" s="446"/>
      <c r="G656" s="446"/>
      <c r="H656" s="446"/>
      <c r="I656" s="446"/>
      <c r="J656" s="446"/>
      <c r="K656" s="447"/>
      <c r="L656" s="241" t="s">
        <v>407</v>
      </c>
      <c r="M656" s="197"/>
      <c r="N656" s="197"/>
      <c r="O656" s="197"/>
      <c r="P656" s="197" t="s">
        <v>730</v>
      </c>
      <c r="Q656" s="197"/>
      <c r="R656" s="197"/>
      <c r="S656" s="197"/>
      <c r="T656" s="197"/>
      <c r="U656" s="197"/>
      <c r="V656" s="197"/>
      <c r="W656" s="197"/>
      <c r="X656" s="197"/>
      <c r="Y656" s="197"/>
      <c r="Z656" s="197"/>
      <c r="AA656" s="197"/>
      <c r="AB656" s="197"/>
      <c r="AC656" s="197"/>
      <c r="AD656" s="197"/>
      <c r="AE656" s="197"/>
      <c r="AF656" s="197"/>
      <c r="AG656" s="197"/>
      <c r="AH656" s="197"/>
      <c r="AI656" s="197"/>
      <c r="AJ656" s="197"/>
      <c r="AK656" s="197"/>
      <c r="AL656" s="197"/>
      <c r="AM656" s="197"/>
      <c r="AN656" s="197"/>
      <c r="AO656" s="197"/>
      <c r="AP656" s="197"/>
      <c r="AQ656" s="197"/>
      <c r="AR656" s="197"/>
      <c r="AS656" s="197"/>
      <c r="AT656" s="197"/>
      <c r="AU656" s="197"/>
      <c r="AV656" s="198"/>
      <c r="AW656" s="236"/>
      <c r="AX656" s="236"/>
      <c r="AY656" s="195"/>
      <c r="BA656" s="192">
        <f t="shared" si="150"/>
        <v>39</v>
      </c>
      <c r="BB656" s="192">
        <f>BB655</f>
        <v>1</v>
      </c>
      <c r="BC656" s="192"/>
      <c r="BG656" s="563" t="str">
        <f t="shared" ca="1" si="139"/>
        <v/>
      </c>
      <c r="BH656" s="564" t="str">
        <f t="shared" ca="1" si="140"/>
        <v/>
      </c>
      <c r="BI656" s="564" t="str">
        <f t="shared" ca="1" si="141"/>
        <v/>
      </c>
      <c r="BJ656" s="564" t="str">
        <f t="shared" ca="1" si="142"/>
        <v/>
      </c>
      <c r="BK656" s="564" t="str">
        <f t="shared" ca="1" si="143"/>
        <v/>
      </c>
      <c r="BL656" s="565" t="str">
        <f t="shared" ca="1" si="144"/>
        <v/>
      </c>
      <c r="BR656" s="95"/>
      <c r="BS656" s="95"/>
      <c r="BT656" s="95"/>
      <c r="BU656" s="95"/>
      <c r="BV656" s="95"/>
      <c r="BW656" s="95"/>
      <c r="BX656" s="95"/>
      <c r="BY656" s="95"/>
      <c r="BZ656" s="95"/>
      <c r="CA656" s="95"/>
      <c r="CB656" s="95"/>
      <c r="CC656" s="95"/>
      <c r="CD656" s="95"/>
      <c r="CE656" s="95"/>
      <c r="CF656" s="95"/>
      <c r="CG656" s="95"/>
      <c r="CH656" s="95"/>
      <c r="CI656" s="95"/>
      <c r="CJ656" s="95"/>
      <c r="CK656" s="95"/>
      <c r="CL656" s="95"/>
      <c r="CM656" s="95"/>
      <c r="CN656" s="95"/>
      <c r="CO656" s="95"/>
      <c r="CP656" s="95"/>
      <c r="CQ656" s="95"/>
      <c r="CR656" s="95"/>
      <c r="CS656" s="87"/>
      <c r="CT656" s="87"/>
      <c r="CU656" s="87"/>
      <c r="CV656" s="87"/>
      <c r="CW656" s="87"/>
      <c r="CX656" s="87"/>
      <c r="CY656" s="87"/>
      <c r="CZ656" s="87"/>
      <c r="DA656" s="87"/>
      <c r="DB656" s="87"/>
      <c r="DC656" s="87"/>
      <c r="DD656" s="87"/>
      <c r="DE656" s="87"/>
    </row>
    <row r="657" spans="1:111" s="465" customFormat="1" ht="15" customHeight="1">
      <c r="A657" s="194"/>
      <c r="B657" s="236"/>
      <c r="C657" s="236"/>
      <c r="D657" s="460" t="s">
        <v>84</v>
      </c>
      <c r="E657" s="460"/>
      <c r="F657" s="461"/>
      <c r="G657" s="461"/>
      <c r="H657" s="461"/>
      <c r="I657" s="461"/>
      <c r="J657" s="461"/>
      <c r="K657" s="462"/>
      <c r="L657" s="209" t="s">
        <v>731</v>
      </c>
      <c r="M657" s="204"/>
      <c r="N657" s="204"/>
      <c r="O657" s="204"/>
      <c r="P657" s="204"/>
      <c r="Q657" s="204"/>
      <c r="R657" s="204"/>
      <c r="S657" s="204"/>
      <c r="T657" s="204"/>
      <c r="U657" s="204"/>
      <c r="V657" s="204"/>
      <c r="W657" s="204"/>
      <c r="X657" s="204"/>
      <c r="Y657" s="204"/>
      <c r="Z657" s="204"/>
      <c r="AA657" s="204"/>
      <c r="AB657" s="204"/>
      <c r="AC657" s="204"/>
      <c r="AD657" s="204"/>
      <c r="AE657" s="204"/>
      <c r="AF657" s="204"/>
      <c r="AG657" s="204"/>
      <c r="AH657" s="204"/>
      <c r="AI657" s="204"/>
      <c r="AJ657" s="204"/>
      <c r="AK657" s="204"/>
      <c r="AL657" s="204"/>
      <c r="AM657" s="204"/>
      <c r="AN657" s="204"/>
      <c r="AO657" s="204"/>
      <c r="AP657" s="204"/>
      <c r="AQ657" s="204"/>
      <c r="AR657" s="204"/>
      <c r="AS657" s="204"/>
      <c r="AT657" s="204"/>
      <c r="AU657" s="204"/>
      <c r="AV657" s="205"/>
      <c r="AW657" s="236"/>
      <c r="AX657" s="236"/>
      <c r="AY657" s="195"/>
      <c r="BA657" s="192">
        <f t="shared" si="150"/>
        <v>39</v>
      </c>
      <c r="BB657" s="192">
        <f>BB656</f>
        <v>1</v>
      </c>
      <c r="BC657" s="192"/>
      <c r="BG657" s="563" t="str">
        <f t="shared" ca="1" si="139"/>
        <v/>
      </c>
      <c r="BH657" s="564" t="str">
        <f t="shared" ca="1" si="140"/>
        <v/>
      </c>
      <c r="BI657" s="564" t="str">
        <f t="shared" ca="1" si="141"/>
        <v/>
      </c>
      <c r="BJ657" s="564" t="str">
        <f t="shared" ca="1" si="142"/>
        <v/>
      </c>
      <c r="BK657" s="564" t="str">
        <f t="shared" ca="1" si="143"/>
        <v/>
      </c>
      <c r="BL657" s="565" t="str">
        <f t="shared" ca="1" si="144"/>
        <v/>
      </c>
      <c r="BR657" s="95"/>
      <c r="BS657" s="95"/>
      <c r="BT657" s="95"/>
      <c r="BU657" s="95"/>
      <c r="BV657" s="95"/>
      <c r="BW657" s="95"/>
      <c r="BX657" s="95"/>
      <c r="BY657" s="95"/>
      <c r="BZ657" s="95"/>
      <c r="CA657" s="95"/>
      <c r="CB657" s="95"/>
      <c r="CC657" s="95"/>
      <c r="CD657" s="95"/>
      <c r="CE657" s="95"/>
      <c r="CF657" s="95"/>
      <c r="CG657" s="95"/>
      <c r="CH657" s="95"/>
      <c r="CI657" s="95"/>
      <c r="CJ657" s="95"/>
      <c r="CK657" s="95"/>
      <c r="CL657" s="95"/>
      <c r="CM657" s="95"/>
      <c r="CN657" s="95"/>
      <c r="CO657" s="95"/>
      <c r="CP657" s="95"/>
      <c r="CQ657" s="95"/>
      <c r="CR657" s="95"/>
      <c r="CS657" s="87"/>
      <c r="CT657" s="87"/>
      <c r="CU657" s="87"/>
      <c r="CV657" s="87"/>
      <c r="CW657" s="87"/>
      <c r="CX657" s="87"/>
      <c r="CY657" s="87"/>
      <c r="CZ657" s="87"/>
      <c r="DA657" s="87"/>
      <c r="DB657" s="87"/>
      <c r="DC657" s="87"/>
      <c r="DD657" s="87"/>
      <c r="DE657" s="87"/>
    </row>
    <row r="658" spans="1:111" s="465" customFormat="1" ht="15" customHeight="1">
      <c r="A658" s="1737" t="str">
        <f>$BA658&amp;"."&amp;$BB658&amp;"."</f>
        <v>39.2.</v>
      </c>
      <c r="B658" s="1738"/>
      <c r="C658" s="1738"/>
      <c r="D658" s="236" t="s">
        <v>729</v>
      </c>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195"/>
      <c r="BA658" s="192">
        <f t="shared" si="150"/>
        <v>39</v>
      </c>
      <c r="BB658" s="193">
        <f>BB657+1</f>
        <v>2</v>
      </c>
      <c r="BC658" s="192"/>
      <c r="BD658" s="192"/>
      <c r="BG658" s="563" t="str">
        <f t="shared" ca="1" si="139"/>
        <v/>
      </c>
      <c r="BH658" s="564" t="str">
        <f t="shared" ca="1" si="140"/>
        <v/>
      </c>
      <c r="BI658" s="564" t="str">
        <f t="shared" ca="1" si="141"/>
        <v/>
      </c>
      <c r="BJ658" s="564" t="str">
        <f t="shared" ca="1" si="142"/>
        <v/>
      </c>
      <c r="BK658" s="564" t="str">
        <f t="shared" ca="1" si="143"/>
        <v/>
      </c>
      <c r="BL658" s="565" t="str">
        <f t="shared" ca="1" si="144"/>
        <v/>
      </c>
      <c r="BR658" s="95"/>
      <c r="BS658" s="95"/>
      <c r="BT658" s="95"/>
      <c r="BU658" s="95"/>
      <c r="BV658" s="95"/>
      <c r="BW658" s="95"/>
      <c r="BX658" s="95"/>
      <c r="BY658" s="95"/>
      <c r="BZ658" s="95"/>
      <c r="CA658" s="95"/>
      <c r="CB658" s="95"/>
      <c r="CC658" s="95"/>
      <c r="CD658" s="95"/>
      <c r="CE658" s="95"/>
      <c r="CF658" s="95"/>
      <c r="CG658" s="95"/>
      <c r="CH658" s="95"/>
      <c r="CI658" s="95"/>
      <c r="CJ658" s="95"/>
      <c r="CK658" s="95"/>
      <c r="CL658" s="95"/>
      <c r="CM658" s="95"/>
      <c r="CN658" s="95"/>
      <c r="CO658" s="95"/>
      <c r="CP658" s="95"/>
      <c r="CQ658" s="95"/>
      <c r="CR658" s="95"/>
      <c r="CS658" s="87"/>
      <c r="CT658" s="87"/>
      <c r="CU658" s="87"/>
      <c r="CV658" s="87"/>
      <c r="CW658" s="87"/>
      <c r="CX658" s="87"/>
      <c r="CY658" s="87"/>
      <c r="CZ658" s="87"/>
      <c r="DA658" s="87"/>
      <c r="DB658" s="87"/>
      <c r="DC658" s="87"/>
      <c r="DD658" s="87"/>
      <c r="DE658" s="87"/>
    </row>
    <row r="659" spans="1:111" s="465" customFormat="1" ht="15" customHeight="1">
      <c r="A659" s="97"/>
      <c r="B659" s="350"/>
      <c r="C659" s="350"/>
      <c r="D659" s="236" t="str">
        <f>$CC$27&amp;"を実施する。"</f>
        <v>「39.1. Ｗ／Ｃマスタデータ取得・設定」を実施する。</v>
      </c>
      <c r="E659" s="350"/>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195"/>
      <c r="BA659" s="192">
        <f t="shared" si="150"/>
        <v>39</v>
      </c>
      <c r="BB659" s="192">
        <f>BB658</f>
        <v>2</v>
      </c>
      <c r="BC659" s="192"/>
      <c r="BD659" s="192"/>
      <c r="BG659" s="563" t="str">
        <f t="shared" ca="1" si="139"/>
        <v/>
      </c>
      <c r="BH659" s="564" t="str">
        <f t="shared" ca="1" si="140"/>
        <v/>
      </c>
      <c r="BI659" s="564" t="str">
        <f t="shared" ca="1" si="141"/>
        <v/>
      </c>
      <c r="BJ659" s="564" t="str">
        <f t="shared" ca="1" si="142"/>
        <v/>
      </c>
      <c r="BK659" s="564" t="str">
        <f t="shared" ca="1" si="143"/>
        <v/>
      </c>
      <c r="BL659" s="565" t="str">
        <f t="shared" ca="1" si="144"/>
        <v/>
      </c>
      <c r="BR659" s="95"/>
      <c r="BS659" s="95"/>
      <c r="BT659" s="95"/>
      <c r="BU659" s="95"/>
      <c r="BV659" s="95"/>
      <c r="BW659" s="95"/>
      <c r="BX659" s="95"/>
      <c r="BY659" s="95"/>
      <c r="BZ659" s="95"/>
      <c r="CA659" s="95"/>
      <c r="CB659" s="95"/>
      <c r="CC659" s="95"/>
      <c r="CD659" s="95"/>
      <c r="CE659" s="95"/>
      <c r="CF659" s="95"/>
      <c r="CG659" s="95"/>
      <c r="CH659" s="95"/>
      <c r="CI659" s="95"/>
      <c r="CJ659" s="95"/>
      <c r="CK659" s="95"/>
      <c r="CL659" s="95"/>
      <c r="CM659" s="95"/>
      <c r="CN659" s="95"/>
      <c r="CO659" s="95"/>
      <c r="CP659" s="95"/>
      <c r="CQ659" s="95"/>
      <c r="CR659" s="95"/>
      <c r="CS659" s="87"/>
      <c r="CT659" s="87"/>
      <c r="CU659" s="87"/>
      <c r="CV659" s="87"/>
      <c r="CW659" s="87"/>
      <c r="CX659" s="87"/>
      <c r="CY659" s="87"/>
      <c r="CZ659" s="87"/>
      <c r="DA659" s="87"/>
      <c r="DB659" s="87"/>
      <c r="DC659" s="87"/>
      <c r="DD659" s="87"/>
      <c r="DE659" s="87"/>
    </row>
    <row r="660" spans="1:111" ht="15" customHeight="1">
      <c r="A660" s="97"/>
      <c r="B660" s="350"/>
      <c r="C660" s="350"/>
      <c r="D660" s="350"/>
      <c r="E660" s="350"/>
      <c r="F660" s="350"/>
      <c r="G660" s="350"/>
      <c r="H660" s="350"/>
      <c r="I660" s="350"/>
      <c r="J660" s="350"/>
      <c r="K660" s="350"/>
      <c r="L660" s="350"/>
      <c r="M660" s="350"/>
      <c r="N660" s="350"/>
      <c r="O660" s="350"/>
      <c r="P660" s="350"/>
      <c r="Q660" s="350"/>
      <c r="R660" s="350"/>
      <c r="S660" s="350"/>
      <c r="T660" s="350"/>
      <c r="U660" s="350"/>
      <c r="V660" s="350"/>
      <c r="W660" s="350"/>
      <c r="X660" s="350"/>
      <c r="Y660" s="350"/>
      <c r="Z660" s="350"/>
      <c r="AA660" s="350"/>
      <c r="AB660" s="350"/>
      <c r="AC660" s="350"/>
      <c r="AD660" s="350"/>
      <c r="AE660" s="350"/>
      <c r="AF660" s="350"/>
      <c r="AG660" s="350"/>
      <c r="AH660" s="350"/>
      <c r="AI660" s="350"/>
      <c r="AJ660" s="350"/>
      <c r="AK660" s="350"/>
      <c r="AL660" s="350"/>
      <c r="AM660" s="350"/>
      <c r="AN660" s="350"/>
      <c r="AO660" s="350"/>
      <c r="AP660" s="350"/>
      <c r="AQ660" s="350"/>
      <c r="AR660" s="350"/>
      <c r="AS660" s="350"/>
      <c r="AT660" s="350"/>
      <c r="AU660" s="350"/>
      <c r="AV660" s="350"/>
      <c r="AW660" s="350"/>
      <c r="AX660" s="350"/>
      <c r="AY660" s="89"/>
      <c r="BA660" s="192">
        <f t="shared" si="150"/>
        <v>39</v>
      </c>
      <c r="BB660" s="192">
        <f>BB659</f>
        <v>2</v>
      </c>
      <c r="BG660" s="563" t="str">
        <f t="shared" ca="1" si="139"/>
        <v/>
      </c>
      <c r="BH660" s="564" t="str">
        <f t="shared" ca="1" si="140"/>
        <v/>
      </c>
      <c r="BI660" s="564" t="str">
        <f t="shared" ca="1" si="141"/>
        <v/>
      </c>
      <c r="BJ660" s="564" t="str">
        <f t="shared" ca="1" si="142"/>
        <v/>
      </c>
      <c r="BK660" s="564" t="str">
        <f t="shared" ca="1" si="143"/>
        <v/>
      </c>
      <c r="BL660" s="565" t="str">
        <f t="shared" ca="1" si="144"/>
        <v/>
      </c>
      <c r="DF660" s="465"/>
      <c r="DG660" s="465"/>
    </row>
    <row r="661" spans="1:111" ht="15" customHeight="1">
      <c r="A661" s="1772" t="str">
        <f>BA661&amp;"."</f>
        <v>40.</v>
      </c>
      <c r="B661" s="1773"/>
      <c r="C661" s="352" t="s">
        <v>769</v>
      </c>
      <c r="D661" s="352"/>
      <c r="E661" s="352"/>
      <c r="F661" s="352"/>
      <c r="G661" s="352"/>
      <c r="H661" s="352"/>
      <c r="I661" s="352"/>
      <c r="J661" s="352"/>
      <c r="K661" s="352"/>
      <c r="L661" s="352"/>
      <c r="M661" s="352"/>
      <c r="N661" s="352"/>
      <c r="O661" s="352"/>
      <c r="P661" s="352"/>
      <c r="Q661" s="352"/>
      <c r="R661" s="352"/>
      <c r="S661" s="352"/>
      <c r="T661" s="352"/>
      <c r="U661" s="352"/>
      <c r="V661" s="352"/>
      <c r="W661" s="352"/>
      <c r="X661" s="352"/>
      <c r="Y661" s="352"/>
      <c r="Z661" s="352"/>
      <c r="AA661" s="352"/>
      <c r="AB661" s="352"/>
      <c r="AC661" s="352"/>
      <c r="AD661" s="352"/>
      <c r="AE661" s="352"/>
      <c r="AF661" s="352"/>
      <c r="AG661" s="352"/>
      <c r="AH661" s="352"/>
      <c r="AI661" s="352"/>
      <c r="AJ661" s="352"/>
      <c r="AK661" s="352"/>
      <c r="AL661" s="352"/>
      <c r="AM661" s="352"/>
      <c r="AN661" s="352"/>
      <c r="AO661" s="352"/>
      <c r="AP661" s="352"/>
      <c r="AQ661" s="352"/>
      <c r="AR661" s="352"/>
      <c r="AS661" s="352"/>
      <c r="AT661" s="352"/>
      <c r="AU661" s="352"/>
      <c r="AV661" s="352"/>
      <c r="AW661" s="352"/>
      <c r="AX661" s="352"/>
      <c r="AY661" s="725"/>
      <c r="AZ661" s="95"/>
      <c r="BA661" s="193">
        <f>BA660+1</f>
        <v>40</v>
      </c>
      <c r="BB661" s="192"/>
      <c r="BC661" s="192"/>
      <c r="BD661" s="465"/>
      <c r="BE661" s="465"/>
      <c r="BF661" s="465"/>
      <c r="BG661" s="563" t="str">
        <f t="shared" ca="1" si="139"/>
        <v/>
      </c>
      <c r="BH661" s="564" t="str">
        <f t="shared" ca="1" si="140"/>
        <v/>
      </c>
      <c r="BI661" s="564" t="str">
        <f t="shared" ca="1" si="141"/>
        <v/>
      </c>
      <c r="BJ661" s="564" t="str">
        <f t="shared" ca="1" si="142"/>
        <v/>
      </c>
      <c r="BK661" s="564" t="str">
        <f t="shared" ca="1" si="143"/>
        <v/>
      </c>
      <c r="BL661" s="565" t="str">
        <f t="shared" ca="1" si="144"/>
        <v/>
      </c>
    </row>
    <row r="662" spans="1:111" ht="15" customHeight="1">
      <c r="A662" s="1737" t="str">
        <f>$BA662&amp;"."&amp;$BB662&amp;"."</f>
        <v>40.1.</v>
      </c>
      <c r="B662" s="1738"/>
      <c r="C662" s="1738"/>
      <c r="D662" s="236" t="s">
        <v>770</v>
      </c>
      <c r="E662" s="236"/>
      <c r="F662" s="473"/>
      <c r="G662" s="473"/>
      <c r="H662" s="473"/>
      <c r="I662" s="473"/>
      <c r="J662" s="473"/>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c r="AG662" s="473"/>
      <c r="AH662" s="473"/>
      <c r="AI662" s="473"/>
      <c r="AJ662" s="473"/>
      <c r="AK662" s="473"/>
      <c r="AL662" s="473"/>
      <c r="AM662" s="473"/>
      <c r="AN662" s="473"/>
      <c r="AO662" s="473"/>
      <c r="AP662" s="473"/>
      <c r="AQ662" s="473"/>
      <c r="AR662" s="473"/>
      <c r="AS662" s="473"/>
      <c r="AT662" s="473"/>
      <c r="AU662" s="473"/>
      <c r="AV662" s="473"/>
      <c r="AW662" s="473"/>
      <c r="AX662" s="473"/>
      <c r="AY662" s="466"/>
      <c r="AZ662" s="465"/>
      <c r="BA662" s="192">
        <f t="shared" ref="BA662:BB665" si="151">BA661</f>
        <v>40</v>
      </c>
      <c r="BB662" s="193">
        <f>BB661+1</f>
        <v>1</v>
      </c>
      <c r="BC662" s="192"/>
      <c r="BD662" s="465"/>
      <c r="BE662" s="465"/>
      <c r="BF662" s="465"/>
      <c r="BG662" s="563" t="str">
        <f t="shared" ca="1" si="139"/>
        <v/>
      </c>
      <c r="BH662" s="564" t="str">
        <f t="shared" ca="1" si="140"/>
        <v/>
      </c>
      <c r="BI662" s="564" t="str">
        <f t="shared" ca="1" si="141"/>
        <v/>
      </c>
      <c r="BJ662" s="564" t="str">
        <f t="shared" ca="1" si="142"/>
        <v/>
      </c>
      <c r="BK662" s="564" t="str">
        <f t="shared" ca="1" si="143"/>
        <v/>
      </c>
      <c r="BL662" s="565" t="str">
        <f t="shared" ca="1" si="144"/>
        <v/>
      </c>
    </row>
    <row r="663" spans="1:111" ht="15" customHeight="1">
      <c r="A663" s="90"/>
      <c r="B663" s="352"/>
      <c r="C663" s="352"/>
      <c r="D663" s="352" t="s">
        <v>771</v>
      </c>
      <c r="E663" s="352"/>
      <c r="F663" s="352"/>
      <c r="G663" s="352"/>
      <c r="H663" s="352"/>
      <c r="I663" s="352"/>
      <c r="J663" s="352"/>
      <c r="K663" s="352"/>
      <c r="L663" s="352"/>
      <c r="M663" s="352"/>
      <c r="N663" s="352"/>
      <c r="O663" s="352"/>
      <c r="P663" s="352"/>
      <c r="Q663" s="352"/>
      <c r="R663" s="352"/>
      <c r="S663" s="352"/>
      <c r="T663" s="352"/>
      <c r="U663" s="352"/>
      <c r="V663" s="352"/>
      <c r="W663" s="352"/>
      <c r="X663" s="352"/>
      <c r="Y663" s="352"/>
      <c r="Z663" s="352"/>
      <c r="AA663" s="352"/>
      <c r="AB663" s="352"/>
      <c r="AC663" s="352"/>
      <c r="AD663" s="352"/>
      <c r="AE663" s="352"/>
      <c r="AF663" s="352"/>
      <c r="AG663" s="352"/>
      <c r="AH663" s="352"/>
      <c r="AI663" s="352"/>
      <c r="AJ663" s="352"/>
      <c r="AK663" s="352"/>
      <c r="AL663" s="352"/>
      <c r="AM663" s="352"/>
      <c r="AN663" s="352"/>
      <c r="AO663" s="352"/>
      <c r="AP663" s="352"/>
      <c r="AQ663" s="352"/>
      <c r="AR663" s="352"/>
      <c r="AS663" s="352"/>
      <c r="AT663" s="352"/>
      <c r="AU663" s="352"/>
      <c r="AV663" s="352"/>
      <c r="AW663" s="352"/>
      <c r="AX663" s="352"/>
      <c r="AY663" s="725"/>
      <c r="AZ663" s="95"/>
      <c r="BA663" s="192">
        <f t="shared" si="151"/>
        <v>40</v>
      </c>
      <c r="BB663" s="192">
        <f t="shared" si="151"/>
        <v>1</v>
      </c>
      <c r="BC663" s="95"/>
      <c r="BD663" s="95"/>
      <c r="BE663" s="95"/>
      <c r="BG663" s="563" t="str">
        <f t="shared" ca="1" si="139"/>
        <v/>
      </c>
      <c r="BH663" s="564" t="str">
        <f t="shared" ca="1" si="140"/>
        <v/>
      </c>
      <c r="BI663" s="564" t="str">
        <f t="shared" ca="1" si="141"/>
        <v/>
      </c>
      <c r="BJ663" s="564" t="str">
        <f t="shared" ca="1" si="142"/>
        <v/>
      </c>
      <c r="BK663" s="564" t="str">
        <f t="shared" ca="1" si="143"/>
        <v/>
      </c>
      <c r="BL663" s="565" t="str">
        <f t="shared" ca="1" si="144"/>
        <v/>
      </c>
    </row>
    <row r="664" spans="1:111" ht="15" customHeight="1">
      <c r="A664" s="1737" t="str">
        <f>$BA664&amp;"."&amp;$BB664&amp;"."</f>
        <v>40.2.</v>
      </c>
      <c r="B664" s="1738"/>
      <c r="C664" s="1738"/>
      <c r="D664" s="236" t="s">
        <v>772</v>
      </c>
      <c r="E664" s="236"/>
      <c r="F664" s="473"/>
      <c r="G664" s="473"/>
      <c r="H664" s="473"/>
      <c r="I664" s="473"/>
      <c r="J664" s="473"/>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c r="AG664" s="473"/>
      <c r="AH664" s="473"/>
      <c r="AI664" s="473"/>
      <c r="AJ664" s="473"/>
      <c r="AK664" s="473"/>
      <c r="AL664" s="473"/>
      <c r="AM664" s="473"/>
      <c r="AN664" s="473"/>
      <c r="AO664" s="473"/>
      <c r="AP664" s="473"/>
      <c r="AQ664" s="473"/>
      <c r="AR664" s="473"/>
      <c r="AS664" s="473"/>
      <c r="AT664" s="473"/>
      <c r="AU664" s="473"/>
      <c r="AV664" s="473"/>
      <c r="AW664" s="473"/>
      <c r="AX664" s="473"/>
      <c r="AY664" s="466"/>
      <c r="AZ664" s="465"/>
      <c r="BA664" s="192">
        <f t="shared" si="151"/>
        <v>40</v>
      </c>
      <c r="BB664" s="193">
        <f>BB663+1</f>
        <v>2</v>
      </c>
      <c r="BC664" s="192"/>
      <c r="BD664" s="465"/>
      <c r="BE664" s="465"/>
      <c r="BF664" s="465"/>
      <c r="BG664" s="563" t="str">
        <f t="shared" ca="1" si="139"/>
        <v/>
      </c>
      <c r="BH664" s="564" t="str">
        <f t="shared" ca="1" si="140"/>
        <v/>
      </c>
      <c r="BI664" s="564" t="str">
        <f t="shared" ca="1" si="141"/>
        <v/>
      </c>
      <c r="BJ664" s="564" t="str">
        <f t="shared" ca="1" si="142"/>
        <v/>
      </c>
      <c r="BK664" s="564" t="str">
        <f t="shared" ca="1" si="143"/>
        <v/>
      </c>
      <c r="BL664" s="565" t="str">
        <f t="shared" ca="1" si="144"/>
        <v/>
      </c>
    </row>
    <row r="665" spans="1:111" ht="15" customHeight="1">
      <c r="A665" s="90"/>
      <c r="B665" s="352"/>
      <c r="C665" s="352"/>
      <c r="D665" s="352" t="s">
        <v>773</v>
      </c>
      <c r="E665" s="352"/>
      <c r="F665" s="352"/>
      <c r="G665" s="352"/>
      <c r="H665" s="352"/>
      <c r="I665" s="352"/>
      <c r="J665" s="352"/>
      <c r="K665" s="352"/>
      <c r="L665" s="352"/>
      <c r="M665" s="352"/>
      <c r="N665" s="352"/>
      <c r="O665" s="352"/>
      <c r="P665" s="352"/>
      <c r="Q665" s="352"/>
      <c r="R665" s="352"/>
      <c r="S665" s="352"/>
      <c r="T665" s="352"/>
      <c r="U665" s="352"/>
      <c r="V665" s="352"/>
      <c r="W665" s="352"/>
      <c r="X665" s="352"/>
      <c r="Y665" s="352"/>
      <c r="Z665" s="352"/>
      <c r="AA665" s="352"/>
      <c r="AB665" s="352"/>
      <c r="AC665" s="352"/>
      <c r="AD665" s="352"/>
      <c r="AE665" s="352"/>
      <c r="AF665" s="352"/>
      <c r="AG665" s="352"/>
      <c r="AH665" s="352"/>
      <c r="AI665" s="352"/>
      <c r="AJ665" s="352"/>
      <c r="AK665" s="352"/>
      <c r="AL665" s="352"/>
      <c r="AM665" s="352"/>
      <c r="AN665" s="352"/>
      <c r="AO665" s="352"/>
      <c r="AP665" s="352"/>
      <c r="AQ665" s="352"/>
      <c r="AR665" s="352"/>
      <c r="AS665" s="352"/>
      <c r="AT665" s="352"/>
      <c r="AU665" s="352"/>
      <c r="AV665" s="352"/>
      <c r="AW665" s="352"/>
      <c r="AX665" s="352"/>
      <c r="AY665" s="725"/>
      <c r="AZ665" s="95"/>
      <c r="BA665" s="192">
        <f t="shared" si="151"/>
        <v>40</v>
      </c>
      <c r="BC665" s="95"/>
      <c r="BD665" s="95"/>
      <c r="BE665" s="95"/>
      <c r="BG665" s="563" t="str">
        <f t="shared" ca="1" si="139"/>
        <v/>
      </c>
      <c r="BH665" s="564" t="str">
        <f t="shared" ca="1" si="140"/>
        <v/>
      </c>
      <c r="BI665" s="564" t="str">
        <f t="shared" ca="1" si="141"/>
        <v/>
      </c>
      <c r="BJ665" s="564" t="str">
        <f t="shared" ca="1" si="142"/>
        <v/>
      </c>
      <c r="BK665" s="564" t="str">
        <f t="shared" ca="1" si="143"/>
        <v/>
      </c>
      <c r="BL665" s="565" t="str">
        <f t="shared" ca="1" si="144"/>
        <v/>
      </c>
    </row>
    <row r="666" spans="1:111" ht="15" customHeight="1">
      <c r="A666" s="1772" t="str">
        <f>BA666&amp;"."</f>
        <v>41.</v>
      </c>
      <c r="B666" s="1773"/>
      <c r="C666" s="352" t="s">
        <v>774</v>
      </c>
      <c r="D666" s="352"/>
      <c r="E666" s="352"/>
      <c r="F666" s="352"/>
      <c r="G666" s="352"/>
      <c r="H666" s="352"/>
      <c r="I666" s="352"/>
      <c r="J666" s="352"/>
      <c r="K666" s="352"/>
      <c r="L666" s="352"/>
      <c r="M666" s="352"/>
      <c r="N666" s="352"/>
      <c r="O666" s="352"/>
      <c r="P666" s="352"/>
      <c r="Q666" s="352"/>
      <c r="R666" s="352"/>
      <c r="S666" s="352"/>
      <c r="T666" s="352"/>
      <c r="U666" s="352"/>
      <c r="V666" s="352"/>
      <c r="W666" s="352"/>
      <c r="X666" s="352"/>
      <c r="Y666" s="352"/>
      <c r="Z666" s="352"/>
      <c r="AA666" s="352"/>
      <c r="AB666" s="352"/>
      <c r="AC666" s="352"/>
      <c r="AD666" s="352"/>
      <c r="AE666" s="352"/>
      <c r="AF666" s="352"/>
      <c r="AG666" s="352"/>
      <c r="AH666" s="352"/>
      <c r="AI666" s="352"/>
      <c r="AJ666" s="352"/>
      <c r="AK666" s="352"/>
      <c r="AL666" s="352"/>
      <c r="AM666" s="352"/>
      <c r="AN666" s="352"/>
      <c r="AO666" s="352"/>
      <c r="AP666" s="352"/>
      <c r="AQ666" s="352"/>
      <c r="AR666" s="352"/>
      <c r="AS666" s="352"/>
      <c r="AT666" s="352"/>
      <c r="AU666" s="352"/>
      <c r="AV666" s="352"/>
      <c r="AW666" s="352"/>
      <c r="AX666" s="352"/>
      <c r="AY666" s="725"/>
      <c r="AZ666" s="95"/>
      <c r="BA666" s="193">
        <f>BA665+1</f>
        <v>41</v>
      </c>
      <c r="BC666" s="95"/>
      <c r="BD666" s="95"/>
      <c r="BE666" s="95"/>
      <c r="BG666" s="563" t="str">
        <f t="shared" ca="1" si="139"/>
        <v/>
      </c>
      <c r="BH666" s="564" t="str">
        <f t="shared" ca="1" si="140"/>
        <v/>
      </c>
      <c r="BI666" s="564" t="str">
        <f t="shared" ca="1" si="141"/>
        <v/>
      </c>
      <c r="BJ666" s="564" t="str">
        <f t="shared" ca="1" si="142"/>
        <v/>
      </c>
      <c r="BK666" s="564" t="str">
        <f t="shared" ca="1" si="143"/>
        <v/>
      </c>
      <c r="BL666" s="565" t="str">
        <f t="shared" ca="1" si="144"/>
        <v/>
      </c>
    </row>
    <row r="667" spans="1:111" ht="15" customHeight="1">
      <c r="A667" s="90"/>
      <c r="B667" s="352"/>
      <c r="C667" s="352" t="s">
        <v>782</v>
      </c>
      <c r="D667" s="352"/>
      <c r="E667" s="352"/>
      <c r="F667" s="352"/>
      <c r="G667" s="352"/>
      <c r="H667" s="352"/>
      <c r="I667" s="352"/>
      <c r="J667" s="352"/>
      <c r="K667" s="352"/>
      <c r="L667" s="352"/>
      <c r="M667" s="352"/>
      <c r="N667" s="352"/>
      <c r="O667" s="352"/>
      <c r="P667" s="352"/>
      <c r="Q667" s="352"/>
      <c r="R667" s="352"/>
      <c r="S667" s="352"/>
      <c r="T667" s="352"/>
      <c r="U667" s="352"/>
      <c r="V667" s="352"/>
      <c r="W667" s="352"/>
      <c r="X667" s="352"/>
      <c r="Y667" s="352"/>
      <c r="Z667" s="352"/>
      <c r="AA667" s="352"/>
      <c r="AB667" s="352"/>
      <c r="AC667" s="352"/>
      <c r="AD667" s="352"/>
      <c r="AE667" s="352"/>
      <c r="AF667" s="352"/>
      <c r="AG667" s="352"/>
      <c r="AH667" s="352"/>
      <c r="AI667" s="352"/>
      <c r="AJ667" s="352"/>
      <c r="AK667" s="352"/>
      <c r="AL667" s="352"/>
      <c r="AM667" s="352"/>
      <c r="AN667" s="352"/>
      <c r="AO667" s="352"/>
      <c r="AP667" s="352"/>
      <c r="AQ667" s="352"/>
      <c r="AR667" s="352"/>
      <c r="AS667" s="352"/>
      <c r="AT667" s="352"/>
      <c r="AU667" s="352"/>
      <c r="AV667" s="352"/>
      <c r="AW667" s="352"/>
      <c r="AX667" s="352"/>
      <c r="AY667" s="725"/>
      <c r="AZ667" s="95"/>
      <c r="BA667" s="192">
        <f t="shared" ref="BA667:BA678" si="152">BA666</f>
        <v>41</v>
      </c>
      <c r="BC667" s="95"/>
      <c r="BD667" s="95"/>
      <c r="BE667" s="95"/>
      <c r="BG667" s="563" t="str">
        <f t="shared" ca="1" si="139"/>
        <v/>
      </c>
      <c r="BH667" s="564" t="str">
        <f t="shared" ca="1" si="140"/>
        <v/>
      </c>
      <c r="BI667" s="564" t="str">
        <f t="shared" ca="1" si="141"/>
        <v/>
      </c>
      <c r="BJ667" s="564" t="str">
        <f t="shared" ca="1" si="142"/>
        <v/>
      </c>
      <c r="BK667" s="564" t="str">
        <f t="shared" ca="1" si="143"/>
        <v/>
      </c>
      <c r="BL667" s="565" t="str">
        <f t="shared" ca="1" si="144"/>
        <v/>
      </c>
      <c r="CS667" s="95"/>
    </row>
    <row r="668" spans="1:111" ht="15" customHeight="1">
      <c r="A668" s="1737" t="str">
        <f>$BA668&amp;"."&amp;$BB668&amp;"."</f>
        <v>41.1.</v>
      </c>
      <c r="B668" s="1738"/>
      <c r="C668" s="1738"/>
      <c r="D668" s="236" t="s">
        <v>775</v>
      </c>
      <c r="E668" s="236"/>
      <c r="F668" s="473"/>
      <c r="G668" s="473"/>
      <c r="H668" s="473"/>
      <c r="I668" s="473"/>
      <c r="J668" s="473"/>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c r="AG668" s="473"/>
      <c r="AH668" s="473"/>
      <c r="AI668" s="473"/>
      <c r="AJ668" s="473"/>
      <c r="AK668" s="473"/>
      <c r="AL668" s="473"/>
      <c r="AM668" s="473"/>
      <c r="AN668" s="473"/>
      <c r="AO668" s="473"/>
      <c r="AP668" s="473"/>
      <c r="AQ668" s="473"/>
      <c r="AR668" s="473"/>
      <c r="AS668" s="473"/>
      <c r="AT668" s="473"/>
      <c r="AU668" s="473"/>
      <c r="AV668" s="473"/>
      <c r="AW668" s="473"/>
      <c r="AX668" s="473"/>
      <c r="AY668" s="466"/>
      <c r="AZ668" s="465"/>
      <c r="BA668" s="192">
        <f t="shared" si="152"/>
        <v>41</v>
      </c>
      <c r="BB668" s="193">
        <f>BB667+1</f>
        <v>1</v>
      </c>
      <c r="BC668" s="95"/>
      <c r="BD668" s="95"/>
      <c r="BE668" s="95"/>
      <c r="BG668" s="563" t="str">
        <f t="shared" ca="1" si="139"/>
        <v/>
      </c>
      <c r="BH668" s="564" t="str">
        <f t="shared" ca="1" si="140"/>
        <v/>
      </c>
      <c r="BI668" s="564" t="str">
        <f t="shared" ca="1" si="141"/>
        <v/>
      </c>
      <c r="BJ668" s="564" t="str">
        <f t="shared" ca="1" si="142"/>
        <v/>
      </c>
      <c r="BK668" s="564" t="str">
        <f t="shared" ca="1" si="143"/>
        <v/>
      </c>
      <c r="BL668" s="565" t="str">
        <f t="shared" ca="1" si="144"/>
        <v/>
      </c>
      <c r="CS668" s="95"/>
    </row>
    <row r="669" spans="1:111" ht="15" customHeight="1">
      <c r="A669" s="90"/>
      <c r="B669" s="352"/>
      <c r="C669" s="352"/>
      <c r="D669" s="352" t="str">
        <f>"画面名の登録が存在しなかった場合、以下条件にて"&amp;$BH$1&amp;"を実施し、処理を異常終了する。"</f>
        <v>画面名の登録が存在しなかった場合、以下条件にて「4. ログ出力処理」を実施し、処理を異常終了する。</v>
      </c>
      <c r="E669" s="352"/>
      <c r="F669" s="352"/>
      <c r="G669" s="352"/>
      <c r="H669" s="352"/>
      <c r="I669" s="352"/>
      <c r="J669" s="352"/>
      <c r="K669" s="352"/>
      <c r="L669" s="352"/>
      <c r="M669" s="352"/>
      <c r="N669" s="352"/>
      <c r="O669" s="352"/>
      <c r="P669" s="352"/>
      <c r="Q669" s="352"/>
      <c r="R669" s="352"/>
      <c r="S669" s="352"/>
      <c r="T669" s="352"/>
      <c r="U669" s="352"/>
      <c r="V669" s="352"/>
      <c r="W669" s="352"/>
      <c r="X669" s="352"/>
      <c r="Y669" s="352"/>
      <c r="Z669" s="352"/>
      <c r="AA669" s="352"/>
      <c r="AB669" s="352"/>
      <c r="AC669" s="352"/>
      <c r="AD669" s="352"/>
      <c r="AE669" s="352"/>
      <c r="AF669" s="352"/>
      <c r="AG669" s="352"/>
      <c r="AH669" s="352"/>
      <c r="AI669" s="352"/>
      <c r="AJ669" s="352"/>
      <c r="AK669" s="352"/>
      <c r="AL669" s="352"/>
      <c r="AM669" s="352"/>
      <c r="AN669" s="352"/>
      <c r="AO669" s="352"/>
      <c r="AP669" s="352"/>
      <c r="AQ669" s="352"/>
      <c r="AR669" s="352"/>
      <c r="AS669" s="352"/>
      <c r="AT669" s="352"/>
      <c r="AU669" s="352"/>
      <c r="AV669" s="352"/>
      <c r="AW669" s="352"/>
      <c r="AX669" s="352"/>
      <c r="AY669" s="725"/>
      <c r="AZ669" s="95"/>
      <c r="BA669" s="192">
        <f t="shared" si="152"/>
        <v>41</v>
      </c>
      <c r="BB669" s="192">
        <f>BB668</f>
        <v>1</v>
      </c>
      <c r="BC669" s="95"/>
      <c r="BD669" s="95"/>
      <c r="BE669" s="95"/>
      <c r="BG669" s="563" t="str">
        <f t="shared" ca="1" si="139"/>
        <v/>
      </c>
      <c r="BH669" s="564" t="str">
        <f t="shared" ca="1" si="140"/>
        <v/>
      </c>
      <c r="BI669" s="564" t="str">
        <f t="shared" ca="1" si="141"/>
        <v/>
      </c>
      <c r="BJ669" s="564" t="str">
        <f t="shared" ca="1" si="142"/>
        <v/>
      </c>
      <c r="BK669" s="564" t="str">
        <f t="shared" ca="1" si="143"/>
        <v/>
      </c>
      <c r="BL669" s="565" t="str">
        <f t="shared" ca="1" si="144"/>
        <v/>
      </c>
      <c r="CS669" s="95"/>
    </row>
    <row r="670" spans="1:111" ht="15" customHeight="1">
      <c r="A670" s="194"/>
      <c r="B670" s="465"/>
      <c r="C670" s="465"/>
      <c r="D670" s="498" t="s">
        <v>103</v>
      </c>
      <c r="E670" s="426"/>
      <c r="F670" s="426"/>
      <c r="G670" s="426"/>
      <c r="H670" s="426"/>
      <c r="I670" s="426"/>
      <c r="J670" s="426"/>
      <c r="K670" s="427"/>
      <c r="L670" s="206" t="s">
        <v>107</v>
      </c>
      <c r="M670" s="197"/>
      <c r="N670" s="197" t="str">
        <f>"("&amp;VLOOKUP(L670,[1]processing_log!$B$37:$Y$105,4,FALSE)&amp;" - "&amp;VLOOKUP(L670,[1]processing_log!$B$37:$Y$105,21,FALSE)&amp;VLOOKUP(L670,[1]processing_log!$B$37:$Y$105,24,FALSE)&amp;")"</f>
        <v>(プログラム起動 - 異常終了)</v>
      </c>
      <c r="O670" s="197"/>
      <c r="P670" s="197"/>
      <c r="Q670" s="197"/>
      <c r="R670" s="197"/>
      <c r="S670" s="197"/>
      <c r="T670" s="197"/>
      <c r="U670" s="197"/>
      <c r="V670" s="197"/>
      <c r="W670" s="197"/>
      <c r="X670" s="197"/>
      <c r="Y670" s="197"/>
      <c r="Z670" s="197"/>
      <c r="AA670" s="197"/>
      <c r="AB670" s="197"/>
      <c r="AC670" s="197"/>
      <c r="AD670" s="197"/>
      <c r="AE670" s="197"/>
      <c r="AF670" s="197"/>
      <c r="AG670" s="197"/>
      <c r="AH670" s="197"/>
      <c r="AI670" s="197"/>
      <c r="AJ670" s="197"/>
      <c r="AK670" s="197"/>
      <c r="AL670" s="197"/>
      <c r="AM670" s="197"/>
      <c r="AN670" s="197"/>
      <c r="AO670" s="197"/>
      <c r="AP670" s="197"/>
      <c r="AQ670" s="197"/>
      <c r="AR670" s="197"/>
      <c r="AS670" s="197"/>
      <c r="AT670" s="197"/>
      <c r="AU670" s="197"/>
      <c r="AV670" s="197"/>
      <c r="AW670" s="197"/>
      <c r="AX670" s="198"/>
      <c r="AY670" s="195"/>
      <c r="AZ670" s="95"/>
      <c r="BA670" s="192">
        <f t="shared" si="152"/>
        <v>41</v>
      </c>
      <c r="BB670" s="192">
        <f>BB669</f>
        <v>1</v>
      </c>
      <c r="BC670" s="95"/>
      <c r="BD670" s="95"/>
      <c r="BE670" s="95"/>
      <c r="BG670" s="563" t="str">
        <f t="shared" ca="1" si="139"/>
        <v/>
      </c>
      <c r="BH670" s="564" t="str">
        <f t="shared" ca="1" si="140"/>
        <v/>
      </c>
      <c r="BI670" s="564" t="str">
        <f t="shared" ca="1" si="141"/>
        <v/>
      </c>
      <c r="BJ670" s="564" t="str">
        <f t="shared" ca="1" si="142"/>
        <v/>
      </c>
      <c r="BK670" s="564" t="str">
        <f t="shared" ca="1" si="143"/>
        <v/>
      </c>
      <c r="BL670" s="565" t="str">
        <f t="shared" ca="1" si="144"/>
        <v/>
      </c>
      <c r="CS670" s="95"/>
    </row>
    <row r="671" spans="1:111" ht="15" customHeight="1">
      <c r="A671" s="194"/>
      <c r="B671" s="465"/>
      <c r="C671" s="465"/>
      <c r="D671" s="503" t="s">
        <v>104</v>
      </c>
      <c r="E671" s="504"/>
      <c r="F671" s="504"/>
      <c r="G671" s="504"/>
      <c r="H671" s="504"/>
      <c r="I671" s="504"/>
      <c r="J671" s="504"/>
      <c r="K671" s="505"/>
      <c r="L671" s="207" t="s">
        <v>776</v>
      </c>
      <c r="M671" s="658"/>
      <c r="N671" s="658"/>
      <c r="O671" s="658"/>
      <c r="P671" s="658"/>
      <c r="Q671" s="658"/>
      <c r="R671" s="658"/>
      <c r="S671" s="658"/>
      <c r="T671" s="658"/>
      <c r="U671" s="658"/>
      <c r="V671" s="658"/>
      <c r="W671" s="658"/>
      <c r="X671" s="658"/>
      <c r="Y671" s="658"/>
      <c r="Z671" s="658"/>
      <c r="AA671" s="658"/>
      <c r="AB671" s="658"/>
      <c r="AC671" s="658"/>
      <c r="AD671" s="658"/>
      <c r="AE671" s="658"/>
      <c r="AF671" s="658"/>
      <c r="AG671" s="658"/>
      <c r="AH671" s="658"/>
      <c r="AI671" s="658"/>
      <c r="AJ671" s="658"/>
      <c r="AK671" s="658"/>
      <c r="AL671" s="658"/>
      <c r="AM671" s="658"/>
      <c r="AN671" s="658"/>
      <c r="AO671" s="658"/>
      <c r="AP671" s="658"/>
      <c r="AQ671" s="658"/>
      <c r="AR671" s="658"/>
      <c r="AS671" s="658"/>
      <c r="AT671" s="658"/>
      <c r="AU671" s="658"/>
      <c r="AV671" s="658"/>
      <c r="AW671" s="658"/>
      <c r="AX671" s="208"/>
      <c r="AY671" s="195"/>
      <c r="AZ671" s="95"/>
      <c r="BA671" s="192">
        <f t="shared" si="152"/>
        <v>41</v>
      </c>
      <c r="BB671" s="192">
        <f>BB670</f>
        <v>1</v>
      </c>
      <c r="BC671" s="95"/>
      <c r="BD671" s="95"/>
      <c r="BE671" s="95"/>
      <c r="BG671" s="563" t="str">
        <f t="shared" ca="1" si="139"/>
        <v/>
      </c>
      <c r="BH671" s="564" t="str">
        <f t="shared" ca="1" si="140"/>
        <v/>
      </c>
      <c r="BI671" s="564" t="str">
        <f t="shared" ca="1" si="141"/>
        <v/>
      </c>
      <c r="BJ671" s="564" t="str">
        <f t="shared" ca="1" si="142"/>
        <v/>
      </c>
      <c r="BK671" s="564" t="str">
        <f t="shared" ca="1" si="143"/>
        <v/>
      </c>
      <c r="BL671" s="565" t="str">
        <f t="shared" ca="1" si="144"/>
        <v/>
      </c>
      <c r="CS671" s="95"/>
    </row>
    <row r="672" spans="1:111" ht="15" customHeight="1">
      <c r="A672" s="194"/>
      <c r="B672" s="465"/>
      <c r="C672" s="465"/>
      <c r="D672" s="503" t="s">
        <v>105</v>
      </c>
      <c r="E672" s="504"/>
      <c r="F672" s="504"/>
      <c r="G672" s="504"/>
      <c r="H672" s="504"/>
      <c r="I672" s="504"/>
      <c r="J672" s="504"/>
      <c r="K672" s="505"/>
      <c r="L672" s="657"/>
      <c r="M672" s="658"/>
      <c r="N672" s="658"/>
      <c r="O672" s="658"/>
      <c r="P672" s="658"/>
      <c r="Q672" s="658"/>
      <c r="R672" s="658"/>
      <c r="S672" s="658"/>
      <c r="T672" s="658"/>
      <c r="U672" s="658"/>
      <c r="V672" s="658"/>
      <c r="W672" s="658"/>
      <c r="X672" s="658"/>
      <c r="Y672" s="658"/>
      <c r="Z672" s="658"/>
      <c r="AA672" s="658"/>
      <c r="AB672" s="658"/>
      <c r="AC672" s="658"/>
      <c r="AD672" s="658"/>
      <c r="AE672" s="658"/>
      <c r="AF672" s="658"/>
      <c r="AG672" s="658"/>
      <c r="AH672" s="658"/>
      <c r="AI672" s="658"/>
      <c r="AJ672" s="658"/>
      <c r="AK672" s="658"/>
      <c r="AL672" s="658"/>
      <c r="AM672" s="658"/>
      <c r="AN672" s="658"/>
      <c r="AO672" s="658"/>
      <c r="AP672" s="658"/>
      <c r="AQ672" s="658"/>
      <c r="AR672" s="658"/>
      <c r="AS672" s="658"/>
      <c r="AT672" s="658"/>
      <c r="AU672" s="658"/>
      <c r="AV672" s="658"/>
      <c r="AW672" s="658"/>
      <c r="AX672" s="208"/>
      <c r="AY672" s="195"/>
      <c r="AZ672" s="95"/>
      <c r="BA672" s="192">
        <f t="shared" si="152"/>
        <v>41</v>
      </c>
      <c r="BB672" s="192">
        <f>BB671</f>
        <v>1</v>
      </c>
      <c r="BC672" s="95"/>
      <c r="BD672" s="95"/>
      <c r="BE672" s="95"/>
      <c r="BG672" s="563" t="str">
        <f t="shared" ca="1" si="139"/>
        <v/>
      </c>
      <c r="BH672" s="564" t="str">
        <f t="shared" ca="1" si="140"/>
        <v/>
      </c>
      <c r="BI672" s="564" t="str">
        <f t="shared" ca="1" si="141"/>
        <v/>
      </c>
      <c r="BJ672" s="564" t="str">
        <f t="shared" ca="1" si="142"/>
        <v/>
      </c>
      <c r="BK672" s="564" t="str">
        <f t="shared" ca="1" si="143"/>
        <v/>
      </c>
      <c r="BL672" s="565" t="str">
        <f t="shared" ca="1" si="144"/>
        <v/>
      </c>
      <c r="CS672" s="95"/>
    </row>
    <row r="673" spans="1:97" ht="15" customHeight="1">
      <c r="A673" s="194"/>
      <c r="B673" s="465"/>
      <c r="C673" s="465"/>
      <c r="D673" s="502" t="s">
        <v>106</v>
      </c>
      <c r="E673" s="431"/>
      <c r="F673" s="431"/>
      <c r="G673" s="431"/>
      <c r="H673" s="431"/>
      <c r="I673" s="431"/>
      <c r="J673" s="431"/>
      <c r="K673" s="432"/>
      <c r="L673" s="209"/>
      <c r="M673" s="204"/>
      <c r="N673" s="204"/>
      <c r="O673" s="204"/>
      <c r="P673" s="204"/>
      <c r="Q673" s="204"/>
      <c r="R673" s="204"/>
      <c r="S673" s="204"/>
      <c r="T673" s="204"/>
      <c r="U673" s="204"/>
      <c r="V673" s="204"/>
      <c r="W673" s="204"/>
      <c r="X673" s="204"/>
      <c r="Y673" s="204"/>
      <c r="Z673" s="204"/>
      <c r="AA673" s="204"/>
      <c r="AB673" s="204"/>
      <c r="AC673" s="204"/>
      <c r="AD673" s="204"/>
      <c r="AE673" s="204"/>
      <c r="AF673" s="204"/>
      <c r="AG673" s="204"/>
      <c r="AH673" s="204"/>
      <c r="AI673" s="204"/>
      <c r="AJ673" s="204"/>
      <c r="AK673" s="204"/>
      <c r="AL673" s="204"/>
      <c r="AM673" s="204"/>
      <c r="AN673" s="204"/>
      <c r="AO673" s="204"/>
      <c r="AP673" s="204"/>
      <c r="AQ673" s="204"/>
      <c r="AR673" s="204"/>
      <c r="AS673" s="204"/>
      <c r="AT673" s="204"/>
      <c r="AU673" s="204"/>
      <c r="AV673" s="204"/>
      <c r="AW673" s="204"/>
      <c r="AX673" s="205"/>
      <c r="AY673" s="195"/>
      <c r="AZ673" s="95"/>
      <c r="BA673" s="192">
        <f t="shared" si="152"/>
        <v>41</v>
      </c>
      <c r="BB673" s="192">
        <f>BB672</f>
        <v>1</v>
      </c>
      <c r="BC673" s="95"/>
      <c r="BD673" s="95"/>
      <c r="BE673" s="95"/>
      <c r="BG673" s="563" t="str">
        <f t="shared" ca="1" si="139"/>
        <v/>
      </c>
      <c r="BH673" s="564" t="str">
        <f t="shared" ca="1" si="140"/>
        <v/>
      </c>
      <c r="BI673" s="564" t="str">
        <f t="shared" ca="1" si="141"/>
        <v/>
      </c>
      <c r="BJ673" s="564" t="str">
        <f t="shared" ca="1" si="142"/>
        <v/>
      </c>
      <c r="BK673" s="564" t="str">
        <f t="shared" ca="1" si="143"/>
        <v/>
      </c>
      <c r="BL673" s="565" t="str">
        <f t="shared" ca="1" si="144"/>
        <v/>
      </c>
    </row>
    <row r="674" spans="1:97" ht="15" customHeight="1">
      <c r="A674" s="1737" t="str">
        <f>$BA674&amp;"."&amp;$BB674&amp;"."</f>
        <v>41.2.</v>
      </c>
      <c r="B674" s="1738"/>
      <c r="C674" s="1738"/>
      <c r="D674" s="236" t="s">
        <v>777</v>
      </c>
      <c r="E674" s="236"/>
      <c r="F674" s="473"/>
      <c r="G674" s="473"/>
      <c r="H674" s="473"/>
      <c r="I674" s="473"/>
      <c r="J674" s="473"/>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c r="AG674" s="473"/>
      <c r="AH674" s="473"/>
      <c r="AI674" s="473"/>
      <c r="AJ674" s="473"/>
      <c r="AK674" s="473"/>
      <c r="AL674" s="473"/>
      <c r="AM674" s="473"/>
      <c r="AN674" s="473"/>
      <c r="AO674" s="473"/>
      <c r="AP674" s="473"/>
      <c r="AQ674" s="473"/>
      <c r="AR674" s="473"/>
      <c r="AS674" s="473"/>
      <c r="AT674" s="473"/>
      <c r="AU674" s="473"/>
      <c r="AV674" s="473"/>
      <c r="AW674" s="473"/>
      <c r="AX674" s="473"/>
      <c r="AY674" s="466"/>
      <c r="AZ674" s="465"/>
      <c r="BA674" s="192">
        <f t="shared" si="152"/>
        <v>41</v>
      </c>
      <c r="BB674" s="193">
        <f>BB673+1</f>
        <v>2</v>
      </c>
      <c r="BC674" s="95"/>
      <c r="BD674" s="95"/>
      <c r="BE674" s="95"/>
      <c r="BG674" s="563" t="str">
        <f t="shared" ca="1" si="139"/>
        <v/>
      </c>
      <c r="BH674" s="564" t="str">
        <f t="shared" ca="1" si="140"/>
        <v/>
      </c>
      <c r="BI674" s="564" t="str">
        <f t="shared" ca="1" si="141"/>
        <v/>
      </c>
      <c r="BJ674" s="564" t="str">
        <f t="shared" ca="1" si="142"/>
        <v/>
      </c>
      <c r="BK674" s="564" t="str">
        <f t="shared" ca="1" si="143"/>
        <v/>
      </c>
      <c r="BL674" s="565" t="str">
        <f t="shared" ca="1" si="144"/>
        <v/>
      </c>
    </row>
    <row r="675" spans="1:97" ht="15" customHeight="1">
      <c r="A675" s="90"/>
      <c r="B675" s="352"/>
      <c r="C675" s="352"/>
      <c r="D675" s="352" t="s">
        <v>778</v>
      </c>
      <c r="E675" s="352"/>
      <c r="F675" s="352"/>
      <c r="G675" s="352"/>
      <c r="H675" s="352"/>
      <c r="I675" s="352"/>
      <c r="J675" s="352"/>
      <c r="K675" s="352"/>
      <c r="L675" s="352"/>
      <c r="M675" s="352"/>
      <c r="N675" s="352"/>
      <c r="O675" s="352"/>
      <c r="P675" s="352"/>
      <c r="Q675" s="352"/>
      <c r="R675" s="352"/>
      <c r="S675" s="352"/>
      <c r="T675" s="352"/>
      <c r="U675" s="352"/>
      <c r="V675" s="352"/>
      <c r="W675" s="352"/>
      <c r="X675" s="352"/>
      <c r="Y675" s="352"/>
      <c r="Z675" s="352"/>
      <c r="AA675" s="352"/>
      <c r="AB675" s="352"/>
      <c r="AC675" s="352"/>
      <c r="AD675" s="352"/>
      <c r="AE675" s="352"/>
      <c r="AF675" s="352"/>
      <c r="AG675" s="352"/>
      <c r="AH675" s="352"/>
      <c r="AI675" s="352"/>
      <c r="AJ675" s="352"/>
      <c r="AK675" s="352"/>
      <c r="AL675" s="352"/>
      <c r="AM675" s="352"/>
      <c r="AN675" s="352"/>
      <c r="AO675" s="352"/>
      <c r="AP675" s="352"/>
      <c r="AQ675" s="352"/>
      <c r="AR675" s="352"/>
      <c r="AS675" s="352"/>
      <c r="AT675" s="352"/>
      <c r="AU675" s="352"/>
      <c r="AV675" s="352"/>
      <c r="AW675" s="352"/>
      <c r="AX675" s="352"/>
      <c r="AY675" s="725"/>
      <c r="AZ675" s="95"/>
      <c r="BA675" s="192">
        <f t="shared" si="152"/>
        <v>41</v>
      </c>
      <c r="BB675" s="192">
        <f>BB674</f>
        <v>2</v>
      </c>
      <c r="BC675" s="95"/>
      <c r="BD675" s="95"/>
      <c r="BE675" s="95"/>
      <c r="BG675" s="563" t="str">
        <f t="shared" ca="1" si="139"/>
        <v/>
      </c>
      <c r="BH675" s="564" t="str">
        <f t="shared" ca="1" si="140"/>
        <v/>
      </c>
      <c r="BI675" s="564" t="str">
        <f t="shared" ca="1" si="141"/>
        <v/>
      </c>
      <c r="BJ675" s="564" t="str">
        <f t="shared" ca="1" si="142"/>
        <v/>
      </c>
      <c r="BK675" s="564" t="str">
        <f t="shared" ca="1" si="143"/>
        <v/>
      </c>
      <c r="BL675" s="565" t="str">
        <f t="shared" ca="1" si="144"/>
        <v/>
      </c>
      <c r="CS675" s="95"/>
    </row>
    <row r="676" spans="1:97" ht="15" customHeight="1">
      <c r="A676" s="465"/>
      <c r="B676" s="465"/>
      <c r="C676" s="465"/>
      <c r="D676" s="498" t="s">
        <v>150</v>
      </c>
      <c r="E676" s="426"/>
      <c r="F676" s="426"/>
      <c r="G676" s="426"/>
      <c r="H676" s="426"/>
      <c r="I676" s="426"/>
      <c r="J676" s="426"/>
      <c r="K676" s="427"/>
      <c r="L676" s="237" t="s">
        <v>153</v>
      </c>
      <c r="M676" s="197"/>
      <c r="N676" s="197"/>
      <c r="O676" s="197"/>
      <c r="P676" s="197"/>
      <c r="Q676" s="197"/>
      <c r="R676" s="197"/>
      <c r="S676" s="197"/>
      <c r="T676" s="197"/>
      <c r="U676" s="197"/>
      <c r="V676" s="197"/>
      <c r="W676" s="197"/>
      <c r="X676" s="197"/>
      <c r="Y676" s="197"/>
      <c r="Z676" s="197"/>
      <c r="AA676" s="197"/>
      <c r="AB676" s="197"/>
      <c r="AC676" s="197"/>
      <c r="AD676" s="197"/>
      <c r="AE676" s="197"/>
      <c r="AF676" s="197"/>
      <c r="AG676" s="197"/>
      <c r="AH676" s="197"/>
      <c r="AI676" s="197"/>
      <c r="AJ676" s="197"/>
      <c r="AK676" s="197"/>
      <c r="AL676" s="197"/>
      <c r="AM676" s="197"/>
      <c r="AN676" s="197"/>
      <c r="AO676" s="197"/>
      <c r="AP676" s="197"/>
      <c r="AQ676" s="197"/>
      <c r="AR676" s="197"/>
      <c r="AS676" s="197"/>
      <c r="AT676" s="197"/>
      <c r="AU676" s="197"/>
      <c r="AV676" s="197"/>
      <c r="AW676" s="197"/>
      <c r="AX676" s="198"/>
      <c r="AY676" s="195"/>
      <c r="AZ676" s="465"/>
      <c r="BA676" s="192">
        <f t="shared" si="152"/>
        <v>41</v>
      </c>
      <c r="BB676" s="192">
        <f>BB675</f>
        <v>2</v>
      </c>
      <c r="BC676" s="95"/>
      <c r="BD676" s="95"/>
      <c r="BE676" s="95"/>
      <c r="BF676" s="465"/>
      <c r="BG676" s="563" t="str">
        <f t="shared" ca="1" si="139"/>
        <v/>
      </c>
      <c r="BH676" s="564" t="str">
        <f t="shared" ca="1" si="140"/>
        <v/>
      </c>
      <c r="BI676" s="564" t="str">
        <f t="shared" ca="1" si="141"/>
        <v/>
      </c>
      <c r="BJ676" s="564" t="str">
        <f t="shared" ca="1" si="142"/>
        <v/>
      </c>
      <c r="BK676" s="564" t="str">
        <f t="shared" ca="1" si="143"/>
        <v/>
      </c>
      <c r="BL676" s="565" t="str">
        <f t="shared" ca="1" si="144"/>
        <v/>
      </c>
      <c r="CS676" s="95"/>
    </row>
    <row r="677" spans="1:97" ht="15" customHeight="1">
      <c r="A677" s="465"/>
      <c r="B677" s="465"/>
      <c r="C677" s="465"/>
      <c r="D677" s="499" t="s">
        <v>151</v>
      </c>
      <c r="E677" s="500"/>
      <c r="F677" s="500"/>
      <c r="G677" s="500"/>
      <c r="H677" s="500"/>
      <c r="I677" s="500"/>
      <c r="J677" s="500"/>
      <c r="K677" s="501"/>
      <c r="L677" s="656" t="str">
        <f>"画面起動時の画面名取得処理で異常が発生した為、に失敗したため、&lt;各画面の画面名&gt;画面を起動できませんでした。"</f>
        <v>画面起動時の画面名取得処理で異常が発生した為、に失敗したため、&lt;各画面の画面名&gt;画面を起動できませんでした。</v>
      </c>
      <c r="M677" s="659"/>
      <c r="N677" s="659"/>
      <c r="O677" s="659"/>
      <c r="P677" s="659"/>
      <c r="Q677" s="659"/>
      <c r="R677" s="659"/>
      <c r="S677" s="659"/>
      <c r="T677" s="659"/>
      <c r="U677" s="659"/>
      <c r="V677" s="659"/>
      <c r="W677" s="659"/>
      <c r="X677" s="659"/>
      <c r="Y677" s="659"/>
      <c r="Z677" s="659"/>
      <c r="AA677" s="659"/>
      <c r="AB677" s="659"/>
      <c r="AC677" s="659"/>
      <c r="AD677" s="659"/>
      <c r="AE677" s="659"/>
      <c r="AF677" s="659"/>
      <c r="AG677" s="659"/>
      <c r="AH677" s="659"/>
      <c r="AI677" s="659"/>
      <c r="AJ677" s="659"/>
      <c r="AK677" s="659"/>
      <c r="AL677" s="659"/>
      <c r="AM677" s="659"/>
      <c r="AN677" s="659"/>
      <c r="AO677" s="659"/>
      <c r="AP677" s="659"/>
      <c r="AQ677" s="659"/>
      <c r="AR677" s="659"/>
      <c r="AS677" s="659"/>
      <c r="AT677" s="659"/>
      <c r="AU677" s="659"/>
      <c r="AV677" s="659"/>
      <c r="AW677" s="659"/>
      <c r="AX677" s="468"/>
      <c r="AY677" s="195"/>
      <c r="AZ677" s="465"/>
      <c r="BA677" s="192">
        <f t="shared" si="152"/>
        <v>41</v>
      </c>
      <c r="BB677" s="192">
        <f>BB676</f>
        <v>2</v>
      </c>
      <c r="BC677" s="95"/>
      <c r="BD677" s="95"/>
      <c r="BE677" s="95"/>
      <c r="BF677" s="465"/>
      <c r="BG677" s="563" t="str">
        <f t="shared" ca="1" si="139"/>
        <v/>
      </c>
      <c r="BH677" s="564" t="str">
        <f t="shared" ca="1" si="140"/>
        <v/>
      </c>
      <c r="BI677" s="564" t="str">
        <f t="shared" ca="1" si="141"/>
        <v/>
      </c>
      <c r="BJ677" s="564" t="str">
        <f t="shared" ca="1" si="142"/>
        <v/>
      </c>
      <c r="BK677" s="564" t="str">
        <f t="shared" ca="1" si="143"/>
        <v/>
      </c>
      <c r="BL677" s="565" t="str">
        <f t="shared" ca="1" si="144"/>
        <v/>
      </c>
      <c r="CS677" s="95"/>
    </row>
    <row r="678" spans="1:97" ht="15" customHeight="1">
      <c r="A678" s="465"/>
      <c r="B678" s="465"/>
      <c r="C678" s="465"/>
      <c r="D678" s="554"/>
      <c r="E678" s="555"/>
      <c r="F678" s="555"/>
      <c r="G678" s="555"/>
      <c r="H678" s="555"/>
      <c r="I678" s="555"/>
      <c r="J678" s="555"/>
      <c r="K678" s="556"/>
      <c r="L678" s="238" t="s">
        <v>311</v>
      </c>
      <c r="M678" s="249"/>
      <c r="N678" s="249"/>
      <c r="O678" s="249"/>
      <c r="P678" s="249"/>
      <c r="Q678" s="249"/>
      <c r="R678" s="249"/>
      <c r="S678" s="249"/>
      <c r="T678" s="249"/>
      <c r="U678" s="249"/>
      <c r="V678" s="249"/>
      <c r="W678" s="249"/>
      <c r="X678" s="249"/>
      <c r="Y678" s="249"/>
      <c r="Z678" s="249"/>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51"/>
      <c r="AY678" s="195"/>
      <c r="AZ678" s="465"/>
      <c r="BA678" s="192">
        <f t="shared" si="152"/>
        <v>41</v>
      </c>
      <c r="BB678" s="192">
        <f>BB677</f>
        <v>2</v>
      </c>
      <c r="BC678" s="95"/>
      <c r="BD678" s="95"/>
      <c r="BE678" s="95"/>
      <c r="BF678" s="465"/>
      <c r="BG678" s="563" t="str">
        <f t="shared" ca="1" si="139"/>
        <v/>
      </c>
      <c r="BH678" s="564" t="str">
        <f t="shared" ca="1" si="140"/>
        <v/>
      </c>
      <c r="BI678" s="564" t="str">
        <f t="shared" ca="1" si="141"/>
        <v/>
      </c>
      <c r="BJ678" s="564" t="str">
        <f t="shared" ca="1" si="142"/>
        <v/>
      </c>
      <c r="BK678" s="564" t="str">
        <f t="shared" ca="1" si="143"/>
        <v/>
      </c>
      <c r="BL678" s="565" t="str">
        <f t="shared" ca="1" si="144"/>
        <v/>
      </c>
    </row>
    <row r="679" spans="1:97" ht="15" customHeight="1">
      <c r="A679" s="1772" t="str">
        <f>BA679&amp;"."</f>
        <v>42.</v>
      </c>
      <c r="B679" s="1773"/>
      <c r="C679" s="352" t="s">
        <v>779</v>
      </c>
      <c r="D679" s="352"/>
      <c r="E679" s="352"/>
      <c r="F679" s="352"/>
      <c r="G679" s="352"/>
      <c r="H679" s="352"/>
      <c r="I679" s="352"/>
      <c r="J679" s="352"/>
      <c r="K679" s="352"/>
      <c r="L679" s="352"/>
      <c r="M679" s="352"/>
      <c r="N679" s="352"/>
      <c r="O679" s="352"/>
      <c r="P679" s="352"/>
      <c r="Q679" s="352"/>
      <c r="R679" s="352"/>
      <c r="S679" s="352"/>
      <c r="T679" s="352"/>
      <c r="U679" s="352"/>
      <c r="V679" s="352"/>
      <c r="W679" s="352"/>
      <c r="X679" s="352"/>
      <c r="Y679" s="352"/>
      <c r="Z679" s="352"/>
      <c r="AA679" s="352"/>
      <c r="AB679" s="352"/>
      <c r="AC679" s="352"/>
      <c r="AD679" s="352"/>
      <c r="AE679" s="352"/>
      <c r="AF679" s="352"/>
      <c r="AG679" s="352"/>
      <c r="AH679" s="352"/>
      <c r="AI679" s="352"/>
      <c r="AJ679" s="352"/>
      <c r="AK679" s="352"/>
      <c r="AL679" s="352"/>
      <c r="AM679" s="352"/>
      <c r="AN679" s="352"/>
      <c r="AO679" s="352"/>
      <c r="AP679" s="352"/>
      <c r="AQ679" s="352"/>
      <c r="AR679" s="352"/>
      <c r="AS679" s="352"/>
      <c r="AT679" s="352"/>
      <c r="AU679" s="352"/>
      <c r="AV679" s="352"/>
      <c r="AW679" s="352"/>
      <c r="AX679" s="352"/>
      <c r="AY679" s="725"/>
      <c r="AZ679" s="95"/>
      <c r="BA679" s="193">
        <f>BA678+1</f>
        <v>42</v>
      </c>
      <c r="BC679" s="95"/>
      <c r="BD679" s="95"/>
      <c r="BE679" s="95"/>
      <c r="BG679" s="563" t="str">
        <f t="shared" ca="1" si="139"/>
        <v/>
      </c>
      <c r="BH679" s="564" t="str">
        <f t="shared" ca="1" si="140"/>
        <v/>
      </c>
      <c r="BI679" s="564" t="str">
        <f t="shared" ca="1" si="141"/>
        <v/>
      </c>
      <c r="BJ679" s="564" t="str">
        <f t="shared" ca="1" si="142"/>
        <v/>
      </c>
      <c r="BK679" s="564" t="str">
        <f t="shared" ca="1" si="143"/>
        <v/>
      </c>
      <c r="BL679" s="565" t="str">
        <f t="shared" ca="1" si="144"/>
        <v/>
      </c>
      <c r="CS679" s="95"/>
    </row>
    <row r="680" spans="1:97" ht="15" customHeight="1">
      <c r="A680" s="90"/>
      <c r="B680" s="352"/>
      <c r="C680" s="352" t="s">
        <v>788</v>
      </c>
      <c r="D680" s="352"/>
      <c r="E680" s="352"/>
      <c r="F680" s="352"/>
      <c r="G680" s="352"/>
      <c r="H680" s="352"/>
      <c r="I680" s="352"/>
      <c r="J680" s="352"/>
      <c r="K680" s="352"/>
      <c r="L680" s="352"/>
      <c r="M680" s="352"/>
      <c r="N680" s="352"/>
      <c r="O680" s="352"/>
      <c r="P680" s="352"/>
      <c r="Q680" s="352"/>
      <c r="R680" s="352"/>
      <c r="S680" s="352"/>
      <c r="T680" s="352"/>
      <c r="U680" s="352"/>
      <c r="V680" s="352"/>
      <c r="W680" s="352"/>
      <c r="X680" s="352"/>
      <c r="Y680" s="352"/>
      <c r="Z680" s="352"/>
      <c r="AA680" s="352"/>
      <c r="AB680" s="352"/>
      <c r="AC680" s="352"/>
      <c r="AD680" s="352"/>
      <c r="AE680" s="352"/>
      <c r="AF680" s="352"/>
      <c r="AG680" s="352"/>
      <c r="AH680" s="352"/>
      <c r="AI680" s="352"/>
      <c r="AJ680" s="352"/>
      <c r="AK680" s="352"/>
      <c r="AL680" s="352"/>
      <c r="AM680" s="352"/>
      <c r="AN680" s="352"/>
      <c r="AO680" s="352"/>
      <c r="AP680" s="352"/>
      <c r="AQ680" s="352"/>
      <c r="AR680" s="352"/>
      <c r="AS680" s="352"/>
      <c r="AT680" s="352"/>
      <c r="AU680" s="352"/>
      <c r="AV680" s="352"/>
      <c r="AW680" s="352"/>
      <c r="AX680" s="352"/>
      <c r="AY680" s="725"/>
      <c r="AZ680" s="95"/>
      <c r="BA680" s="192">
        <f t="shared" ref="BA680:BA686" si="153">BA679</f>
        <v>42</v>
      </c>
      <c r="BC680" s="95"/>
      <c r="BD680" s="95"/>
      <c r="BE680" s="95"/>
      <c r="BG680" s="563" t="str">
        <f t="shared" ca="1" si="139"/>
        <v/>
      </c>
      <c r="BH680" s="564" t="str">
        <f t="shared" ca="1" si="140"/>
        <v/>
      </c>
      <c r="BI680" s="564" t="str">
        <f t="shared" ca="1" si="141"/>
        <v/>
      </c>
      <c r="BJ680" s="564" t="str">
        <f t="shared" ca="1" si="142"/>
        <v/>
      </c>
      <c r="BK680" s="564" t="str">
        <f t="shared" ca="1" si="143"/>
        <v/>
      </c>
      <c r="BL680" s="565" t="str">
        <f t="shared" ca="1" si="144"/>
        <v/>
      </c>
      <c r="CS680" s="95"/>
    </row>
    <row r="681" spans="1:97" ht="15" customHeight="1">
      <c r="A681" s="1737" t="str">
        <f>$BA681&amp;"."&amp;$BB681&amp;"."</f>
        <v>42.1.</v>
      </c>
      <c r="B681" s="1738"/>
      <c r="C681" s="1738"/>
      <c r="D681" s="236" t="s">
        <v>780</v>
      </c>
      <c r="E681" s="236"/>
      <c r="F681" s="473"/>
      <c r="G681" s="473"/>
      <c r="H681" s="473"/>
      <c r="I681" s="473"/>
      <c r="J681" s="473"/>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c r="AG681" s="473"/>
      <c r="AH681" s="473"/>
      <c r="AI681" s="473"/>
      <c r="AJ681" s="473"/>
      <c r="AK681" s="473"/>
      <c r="AL681" s="473"/>
      <c r="AM681" s="473"/>
      <c r="AN681" s="473"/>
      <c r="AO681" s="473"/>
      <c r="AP681" s="473"/>
      <c r="AQ681" s="473"/>
      <c r="AR681" s="473"/>
      <c r="AS681" s="473"/>
      <c r="AT681" s="473"/>
      <c r="AU681" s="473"/>
      <c r="AV681" s="473"/>
      <c r="AW681" s="473"/>
      <c r="AX681" s="473"/>
      <c r="AY681" s="466"/>
      <c r="AZ681" s="465"/>
      <c r="BA681" s="192">
        <f t="shared" si="153"/>
        <v>42</v>
      </c>
      <c r="BB681" s="193">
        <f>BB680+1</f>
        <v>1</v>
      </c>
      <c r="BC681" s="95"/>
      <c r="BD681" s="95"/>
      <c r="BE681" s="95"/>
      <c r="BG681" s="563" t="str">
        <f t="shared" ca="1" si="139"/>
        <v/>
      </c>
      <c r="BH681" s="564" t="str">
        <f t="shared" ca="1" si="140"/>
        <v/>
      </c>
      <c r="BI681" s="564" t="str">
        <f t="shared" ca="1" si="141"/>
        <v/>
      </c>
      <c r="BJ681" s="564" t="str">
        <f t="shared" ca="1" si="142"/>
        <v/>
      </c>
      <c r="BK681" s="564" t="str">
        <f t="shared" ca="1" si="143"/>
        <v/>
      </c>
      <c r="BL681" s="565" t="str">
        <f t="shared" ca="1" si="144"/>
        <v/>
      </c>
      <c r="CS681" s="95"/>
    </row>
    <row r="682" spans="1:97" ht="15" customHeight="1">
      <c r="A682" s="90"/>
      <c r="B682" s="352"/>
      <c r="C682" s="352"/>
      <c r="D682" s="352" t="s">
        <v>781</v>
      </c>
      <c r="E682" s="352"/>
      <c r="F682" s="352"/>
      <c r="G682" s="352"/>
      <c r="H682" s="352"/>
      <c r="I682" s="352"/>
      <c r="J682" s="352"/>
      <c r="K682" s="352"/>
      <c r="L682" s="352"/>
      <c r="M682" s="352"/>
      <c r="N682" s="352"/>
      <c r="O682" s="352"/>
      <c r="P682" s="352"/>
      <c r="Q682" s="352"/>
      <c r="R682" s="352"/>
      <c r="S682" s="352"/>
      <c r="T682" s="352"/>
      <c r="U682" s="352"/>
      <c r="V682" s="352"/>
      <c r="W682" s="352"/>
      <c r="X682" s="352"/>
      <c r="Y682" s="352"/>
      <c r="Z682" s="352"/>
      <c r="AA682" s="352"/>
      <c r="AB682" s="352"/>
      <c r="AC682" s="352"/>
      <c r="AD682" s="352"/>
      <c r="AE682" s="352"/>
      <c r="AF682" s="352"/>
      <c r="AG682" s="352"/>
      <c r="AH682" s="352"/>
      <c r="AI682" s="352"/>
      <c r="AJ682" s="352"/>
      <c r="AK682" s="352"/>
      <c r="AL682" s="352"/>
      <c r="AM682" s="352"/>
      <c r="AN682" s="352"/>
      <c r="AO682" s="352"/>
      <c r="AP682" s="352"/>
      <c r="AQ682" s="352"/>
      <c r="AR682" s="352"/>
      <c r="AS682" s="352"/>
      <c r="AT682" s="352"/>
      <c r="AU682" s="352"/>
      <c r="AV682" s="352"/>
      <c r="AW682" s="352"/>
      <c r="AX682" s="352"/>
      <c r="AY682" s="725"/>
      <c r="AZ682" s="95"/>
      <c r="BA682" s="192">
        <f t="shared" si="153"/>
        <v>42</v>
      </c>
      <c r="BB682" s="192">
        <f>BB681</f>
        <v>1</v>
      </c>
      <c r="BC682" s="95"/>
      <c r="BD682" s="95"/>
      <c r="BE682" s="95"/>
      <c r="BG682" s="563" t="str">
        <f t="shared" ref="BG682:BG745" ca="1" si="154">IF(BA682&lt;&gt;"",IF(MID(_xlfn.FORMULATEXT(BA682),SEARCH("[",_xlfn.FORMULATEXT(BA682))+1,SEARCH("]",_xlfn.FORMULATEXT(BA682))-(SEARCH("[",_xlfn.FORMULATEXT(BA682))+1))="-1","",1),"")</f>
        <v/>
      </c>
      <c r="BH682" s="564" t="str">
        <f t="shared" ref="BH682:BH745" ca="1" si="155">IF(BB682&lt;&gt;"",IF(MID(_xlfn.FORMULATEXT(BB682),SEARCH("[",_xlfn.FORMULATEXT(BB682))+1,SEARCH("]",_xlfn.FORMULATEXT(BB682))-(SEARCH("[",_xlfn.FORMULATEXT(BB682))+1))="-1","",1),"")</f>
        <v/>
      </c>
      <c r="BI682" s="564" t="str">
        <f t="shared" ref="BI682:BI745" ca="1" si="156">IF(BC682&lt;&gt;"",IF(MID(_xlfn.FORMULATEXT(BC682),SEARCH("[",_xlfn.FORMULATEXT(BC682))+1,SEARCH("]",_xlfn.FORMULATEXT(BC682))-(SEARCH("[",_xlfn.FORMULATEXT(BC682))+1))="-1","",1),"")</f>
        <v/>
      </c>
      <c r="BJ682" s="564" t="str">
        <f t="shared" ref="BJ682:BJ745" ca="1" si="157">IF(BD682&lt;&gt;"",IF(MID(_xlfn.FORMULATEXT(BD682),SEARCH("[",_xlfn.FORMULATEXT(BD682))+1,SEARCH("]",_xlfn.FORMULATEXT(BD682))-(SEARCH("[",_xlfn.FORMULATEXT(BD682))+1))="-1","",1),"")</f>
        <v/>
      </c>
      <c r="BK682" s="564" t="str">
        <f t="shared" ref="BK682:BK745" ca="1" si="158">IF(BE682&lt;&gt;"",IF(MID(_xlfn.FORMULATEXT(BE682),SEARCH("[",_xlfn.FORMULATEXT(BE682))+1,SEARCH("]",_xlfn.FORMULATEXT(BE682))-(SEARCH("[",_xlfn.FORMULATEXT(BE682))+1))="-1","",1),"")</f>
        <v/>
      </c>
      <c r="BL682" s="565" t="str">
        <f t="shared" ref="BL682:BL745" ca="1" si="159">IF(BF682&lt;&gt;"",IF(MID(_xlfn.FORMULATEXT(BF682),SEARCH("[",_xlfn.FORMULATEXT(BF682))+1,SEARCH("]",_xlfn.FORMULATEXT(BF682))-(SEARCH("[",_xlfn.FORMULATEXT(BF682))+1))="-1","",1),"")</f>
        <v/>
      </c>
      <c r="CS682" s="95"/>
    </row>
    <row r="683" spans="1:97" ht="15" customHeight="1">
      <c r="A683" s="465"/>
      <c r="B683" s="465"/>
      <c r="C683" s="465"/>
      <c r="D683" s="498" t="s">
        <v>150</v>
      </c>
      <c r="E683" s="426"/>
      <c r="F683" s="426"/>
      <c r="G683" s="426"/>
      <c r="H683" s="426"/>
      <c r="I683" s="426"/>
      <c r="J683" s="426"/>
      <c r="K683" s="427"/>
      <c r="L683" s="237" t="s">
        <v>153</v>
      </c>
      <c r="M683" s="197"/>
      <c r="N683" s="197"/>
      <c r="O683" s="197"/>
      <c r="P683" s="197"/>
      <c r="Q683" s="197"/>
      <c r="R683" s="197"/>
      <c r="S683" s="197"/>
      <c r="T683" s="197"/>
      <c r="U683" s="197"/>
      <c r="V683" s="197"/>
      <c r="W683" s="197"/>
      <c r="X683" s="197"/>
      <c r="Y683" s="197"/>
      <c r="Z683" s="197"/>
      <c r="AA683" s="197"/>
      <c r="AB683" s="197"/>
      <c r="AC683" s="197"/>
      <c r="AD683" s="197"/>
      <c r="AE683" s="197"/>
      <c r="AF683" s="197"/>
      <c r="AG683" s="197"/>
      <c r="AH683" s="197"/>
      <c r="AI683" s="197"/>
      <c r="AJ683" s="197"/>
      <c r="AK683" s="197"/>
      <c r="AL683" s="197"/>
      <c r="AM683" s="197"/>
      <c r="AN683" s="197"/>
      <c r="AO683" s="197"/>
      <c r="AP683" s="197"/>
      <c r="AQ683" s="197"/>
      <c r="AR683" s="197"/>
      <c r="AS683" s="197"/>
      <c r="AT683" s="197"/>
      <c r="AU683" s="197"/>
      <c r="AV683" s="197"/>
      <c r="AW683" s="197"/>
      <c r="AX683" s="198"/>
      <c r="AY683" s="195"/>
      <c r="AZ683" s="465"/>
      <c r="BA683" s="192">
        <f t="shared" si="153"/>
        <v>42</v>
      </c>
      <c r="BB683" s="192">
        <f>BB682</f>
        <v>1</v>
      </c>
      <c r="BC683" s="95"/>
      <c r="BD683" s="95"/>
      <c r="BE683" s="233"/>
      <c r="BF683" s="465"/>
      <c r="BG683" s="563" t="str">
        <f t="shared" ca="1" si="154"/>
        <v/>
      </c>
      <c r="BH683" s="564" t="str">
        <f t="shared" ca="1" si="155"/>
        <v/>
      </c>
      <c r="BI683" s="564" t="str">
        <f t="shared" ca="1" si="156"/>
        <v/>
      </c>
      <c r="BJ683" s="564" t="str">
        <f t="shared" ca="1" si="157"/>
        <v/>
      </c>
      <c r="BK683" s="564" t="str">
        <f t="shared" ca="1" si="158"/>
        <v/>
      </c>
      <c r="BL683" s="565" t="str">
        <f t="shared" ca="1" si="159"/>
        <v/>
      </c>
    </row>
    <row r="684" spans="1:97" ht="15" customHeight="1">
      <c r="A684" s="465"/>
      <c r="B684" s="465"/>
      <c r="C684" s="465"/>
      <c r="D684" s="499" t="s">
        <v>151</v>
      </c>
      <c r="E684" s="500"/>
      <c r="F684" s="500"/>
      <c r="G684" s="500"/>
      <c r="H684" s="500"/>
      <c r="I684" s="500"/>
      <c r="J684" s="500"/>
      <c r="K684" s="501"/>
      <c r="L684" s="663" t="str">
        <f>"画面起動時の担当者取得処理で異常が発生したため、&lt;各画面の画面名&gt;画面を起動できませんでした。"</f>
        <v>画面起動時の担当者取得処理で異常が発生したため、&lt;各画面の画面名&gt;画面を起動できませんでした。</v>
      </c>
      <c r="M684" s="666"/>
      <c r="N684" s="666"/>
      <c r="O684" s="666"/>
      <c r="P684" s="666"/>
      <c r="Q684" s="666"/>
      <c r="R684" s="666"/>
      <c r="S684" s="666"/>
      <c r="T684" s="666"/>
      <c r="U684" s="666"/>
      <c r="V684" s="666"/>
      <c r="W684" s="666"/>
      <c r="X684" s="666"/>
      <c r="Y684" s="666"/>
      <c r="Z684" s="666"/>
      <c r="AA684" s="666"/>
      <c r="AB684" s="666"/>
      <c r="AC684" s="666"/>
      <c r="AD684" s="666"/>
      <c r="AE684" s="666"/>
      <c r="AF684" s="666"/>
      <c r="AG684" s="666"/>
      <c r="AH684" s="666"/>
      <c r="AI684" s="666"/>
      <c r="AJ684" s="666"/>
      <c r="AK684" s="666"/>
      <c r="AL684" s="666"/>
      <c r="AM684" s="666"/>
      <c r="AN684" s="666"/>
      <c r="AO684" s="666"/>
      <c r="AP684" s="666"/>
      <c r="AQ684" s="666"/>
      <c r="AR684" s="666"/>
      <c r="AS684" s="666"/>
      <c r="AT684" s="666"/>
      <c r="AU684" s="666"/>
      <c r="AV684" s="666"/>
      <c r="AW684" s="666"/>
      <c r="AX684" s="468"/>
      <c r="AY684" s="195"/>
      <c r="AZ684" s="465"/>
      <c r="BA684" s="192">
        <f t="shared" si="153"/>
        <v>42</v>
      </c>
      <c r="BB684" s="192">
        <f>BB683</f>
        <v>1</v>
      </c>
      <c r="BC684" s="95"/>
      <c r="BD684" s="95"/>
      <c r="BE684" s="465"/>
      <c r="BF684" s="465"/>
      <c r="BG684" s="563" t="str">
        <f t="shared" ca="1" si="154"/>
        <v/>
      </c>
      <c r="BH684" s="564" t="str">
        <f t="shared" ca="1" si="155"/>
        <v/>
      </c>
      <c r="BI684" s="564" t="str">
        <f t="shared" ca="1" si="156"/>
        <v/>
      </c>
      <c r="BJ684" s="564" t="str">
        <f t="shared" ca="1" si="157"/>
        <v/>
      </c>
      <c r="BK684" s="564" t="str">
        <f t="shared" ca="1" si="158"/>
        <v/>
      </c>
      <c r="BL684" s="565" t="str">
        <f t="shared" ca="1" si="159"/>
        <v/>
      </c>
    </row>
    <row r="685" spans="1:97" ht="15" customHeight="1">
      <c r="A685" s="465"/>
      <c r="B685" s="465"/>
      <c r="C685" s="465"/>
      <c r="D685" s="554"/>
      <c r="E685" s="555"/>
      <c r="F685" s="555"/>
      <c r="G685" s="555"/>
      <c r="H685" s="555"/>
      <c r="I685" s="555"/>
      <c r="J685" s="555"/>
      <c r="K685" s="556"/>
      <c r="L685" s="238" t="s">
        <v>311</v>
      </c>
      <c r="M685" s="249"/>
      <c r="N685" s="249"/>
      <c r="O685" s="249"/>
      <c r="P685" s="249"/>
      <c r="Q685" s="249"/>
      <c r="R685" s="249"/>
      <c r="S685" s="249"/>
      <c r="T685" s="249"/>
      <c r="U685" s="249"/>
      <c r="V685" s="249"/>
      <c r="W685" s="249"/>
      <c r="X685" s="249"/>
      <c r="Y685" s="249"/>
      <c r="Z685" s="249"/>
      <c r="AA685" s="249"/>
      <c r="AB685" s="249"/>
      <c r="AC685" s="249"/>
      <c r="AD685" s="249"/>
      <c r="AE685" s="249"/>
      <c r="AF685" s="249"/>
      <c r="AG685" s="249"/>
      <c r="AH685" s="249"/>
      <c r="AI685" s="249"/>
      <c r="AJ685" s="249"/>
      <c r="AK685" s="249"/>
      <c r="AL685" s="249"/>
      <c r="AM685" s="249"/>
      <c r="AN685" s="249"/>
      <c r="AO685" s="249"/>
      <c r="AP685" s="249"/>
      <c r="AQ685" s="249"/>
      <c r="AR685" s="249"/>
      <c r="AS685" s="249"/>
      <c r="AT685" s="249"/>
      <c r="AU685" s="249"/>
      <c r="AV685" s="249"/>
      <c r="AW685" s="249"/>
      <c r="AX685" s="251"/>
      <c r="AY685" s="195"/>
      <c r="AZ685" s="465"/>
      <c r="BA685" s="192">
        <f t="shared" si="153"/>
        <v>42</v>
      </c>
      <c r="BB685" s="192">
        <f>BB684</f>
        <v>1</v>
      </c>
      <c r="BC685" s="95"/>
      <c r="BD685" s="95"/>
      <c r="BE685" s="465"/>
      <c r="BF685" s="465"/>
      <c r="BG685" s="563" t="str">
        <f t="shared" ca="1" si="154"/>
        <v/>
      </c>
      <c r="BH685" s="564" t="str">
        <f t="shared" ca="1" si="155"/>
        <v/>
      </c>
      <c r="BI685" s="564" t="str">
        <f t="shared" ca="1" si="156"/>
        <v/>
      </c>
      <c r="BJ685" s="564" t="str">
        <f t="shared" ca="1" si="157"/>
        <v/>
      </c>
      <c r="BK685" s="564" t="str">
        <f t="shared" ca="1" si="158"/>
        <v/>
      </c>
      <c r="BL685" s="565" t="str">
        <f t="shared" ca="1" si="159"/>
        <v/>
      </c>
    </row>
    <row r="686" spans="1:97" ht="15" customHeight="1">
      <c r="A686" s="1737" t="str">
        <f>$BA686&amp;"."&amp;$BB686&amp;"."</f>
        <v>42.2.</v>
      </c>
      <c r="B686" s="1738"/>
      <c r="C686" s="1738"/>
      <c r="D686" s="236" t="s">
        <v>777</v>
      </c>
      <c r="E686" s="236"/>
      <c r="F686" s="473"/>
      <c r="G686" s="473"/>
      <c r="H686" s="473"/>
      <c r="I686" s="473"/>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3"/>
      <c r="AR686" s="473"/>
      <c r="AS686" s="473"/>
      <c r="AT686" s="473"/>
      <c r="AU686" s="473"/>
      <c r="AV686" s="473"/>
      <c r="AW686" s="473"/>
      <c r="AX686" s="473"/>
      <c r="AY686" s="466"/>
      <c r="AZ686" s="465"/>
      <c r="BA686" s="192">
        <f t="shared" si="153"/>
        <v>42</v>
      </c>
      <c r="BB686" s="193">
        <f>BB685+1</f>
        <v>2</v>
      </c>
      <c r="BC686" s="95"/>
      <c r="BD686" s="95"/>
      <c r="BE686" s="95"/>
      <c r="BG686" s="563" t="str">
        <f t="shared" ca="1" si="154"/>
        <v/>
      </c>
      <c r="BH686" s="564" t="str">
        <f t="shared" ca="1" si="155"/>
        <v/>
      </c>
      <c r="BI686" s="564" t="str">
        <f t="shared" ca="1" si="156"/>
        <v/>
      </c>
      <c r="BJ686" s="564" t="str">
        <f t="shared" ca="1" si="157"/>
        <v/>
      </c>
      <c r="BK686" s="564" t="str">
        <f t="shared" ca="1" si="158"/>
        <v/>
      </c>
      <c r="BL686" s="565" t="str">
        <f t="shared" ca="1" si="159"/>
        <v/>
      </c>
    </row>
    <row r="687" spans="1:97" ht="15" customHeight="1">
      <c r="A687" s="90"/>
      <c r="B687" s="352"/>
      <c r="C687" s="352"/>
      <c r="D687" s="352" t="s">
        <v>786</v>
      </c>
      <c r="E687" s="352"/>
      <c r="F687" s="352"/>
      <c r="G687" s="352"/>
      <c r="H687" s="352"/>
      <c r="I687" s="352"/>
      <c r="J687" s="352"/>
      <c r="K687" s="352"/>
      <c r="L687" s="352"/>
      <c r="M687" s="352"/>
      <c r="N687" s="352"/>
      <c r="O687" s="352"/>
      <c r="P687" s="352"/>
      <c r="Q687" s="352"/>
      <c r="R687" s="352"/>
      <c r="S687" s="352"/>
      <c r="T687" s="352"/>
      <c r="U687" s="352"/>
      <c r="V687" s="352"/>
      <c r="W687" s="352"/>
      <c r="X687" s="352"/>
      <c r="Y687" s="352"/>
      <c r="Z687" s="352"/>
      <c r="AA687" s="352"/>
      <c r="AB687" s="352"/>
      <c r="AC687" s="352"/>
      <c r="AD687" s="352"/>
      <c r="AE687" s="352"/>
      <c r="AF687" s="352"/>
      <c r="AG687" s="352"/>
      <c r="AH687" s="352"/>
      <c r="AI687" s="352"/>
      <c r="AJ687" s="352"/>
      <c r="AK687" s="352"/>
      <c r="AL687" s="352"/>
      <c r="AM687" s="352"/>
      <c r="AN687" s="352"/>
      <c r="AO687" s="352"/>
      <c r="AP687" s="352"/>
      <c r="AQ687" s="352"/>
      <c r="AR687" s="352"/>
      <c r="AS687" s="352"/>
      <c r="AT687" s="352"/>
      <c r="AU687" s="352"/>
      <c r="AV687" s="352"/>
      <c r="AW687" s="352"/>
      <c r="AX687" s="352"/>
      <c r="AY687" s="725"/>
      <c r="AZ687" s="95"/>
      <c r="BA687" s="192">
        <f t="shared" ref="BA687:BB694" si="160">BA686</f>
        <v>42</v>
      </c>
      <c r="BB687" s="95">
        <f t="shared" si="160"/>
        <v>2</v>
      </c>
      <c r="BC687" s="95"/>
      <c r="BD687" s="95"/>
      <c r="BE687" s="95"/>
      <c r="BG687" s="563" t="str">
        <f t="shared" ca="1" si="154"/>
        <v/>
      </c>
      <c r="BH687" s="564" t="str">
        <f t="shared" ca="1" si="155"/>
        <v/>
      </c>
      <c r="BI687" s="564" t="str">
        <f t="shared" ca="1" si="156"/>
        <v/>
      </c>
      <c r="BJ687" s="564" t="str">
        <f t="shared" ca="1" si="157"/>
        <v/>
      </c>
      <c r="BK687" s="564" t="str">
        <f t="shared" ca="1" si="158"/>
        <v/>
      </c>
      <c r="BL687" s="565" t="str">
        <f t="shared" ca="1" si="159"/>
        <v/>
      </c>
      <c r="CS687" s="95"/>
    </row>
    <row r="688" spans="1:97" ht="15" customHeight="1">
      <c r="A688" s="465"/>
      <c r="B688" s="465"/>
      <c r="C688" s="465"/>
      <c r="D688" s="498" t="s">
        <v>150</v>
      </c>
      <c r="E688" s="426"/>
      <c r="F688" s="426"/>
      <c r="G688" s="426"/>
      <c r="H688" s="426"/>
      <c r="I688" s="426"/>
      <c r="J688" s="426"/>
      <c r="K688" s="427"/>
      <c r="L688" s="237" t="s">
        <v>153</v>
      </c>
      <c r="M688" s="197"/>
      <c r="N688" s="197"/>
      <c r="O688" s="197"/>
      <c r="P688" s="197"/>
      <c r="Q688" s="197"/>
      <c r="R688" s="197"/>
      <c r="S688" s="197"/>
      <c r="T688" s="197"/>
      <c r="U688" s="197"/>
      <c r="V688" s="197"/>
      <c r="W688" s="197"/>
      <c r="X688" s="197"/>
      <c r="Y688" s="197"/>
      <c r="Z688" s="197"/>
      <c r="AA688" s="197"/>
      <c r="AB688" s="197"/>
      <c r="AC688" s="197"/>
      <c r="AD688" s="197"/>
      <c r="AE688" s="197"/>
      <c r="AF688" s="197"/>
      <c r="AG688" s="197"/>
      <c r="AH688" s="197"/>
      <c r="AI688" s="197"/>
      <c r="AJ688" s="197"/>
      <c r="AK688" s="197"/>
      <c r="AL688" s="197"/>
      <c r="AM688" s="197"/>
      <c r="AN688" s="197"/>
      <c r="AO688" s="197"/>
      <c r="AP688" s="197"/>
      <c r="AQ688" s="197"/>
      <c r="AR688" s="197"/>
      <c r="AS688" s="197"/>
      <c r="AT688" s="197"/>
      <c r="AU688" s="197"/>
      <c r="AV688" s="197"/>
      <c r="AW688" s="197"/>
      <c r="AX688" s="198"/>
      <c r="AY688" s="195"/>
      <c r="AZ688" s="465"/>
      <c r="BA688" s="192">
        <f t="shared" ref="BA688:BB691" si="161">BA687</f>
        <v>42</v>
      </c>
      <c r="BB688" s="192">
        <f t="shared" si="161"/>
        <v>2</v>
      </c>
      <c r="BC688" s="95"/>
      <c r="BD688" s="95"/>
      <c r="BE688" s="233"/>
      <c r="BF688" s="465"/>
      <c r="BG688" s="563" t="str">
        <f t="shared" ca="1" si="154"/>
        <v/>
      </c>
      <c r="BH688" s="564" t="str">
        <f t="shared" ca="1" si="155"/>
        <v/>
      </c>
      <c r="BI688" s="564" t="str">
        <f t="shared" ca="1" si="156"/>
        <v/>
      </c>
      <c r="BJ688" s="564" t="str">
        <f t="shared" ca="1" si="157"/>
        <v/>
      </c>
      <c r="BK688" s="564" t="str">
        <f t="shared" ca="1" si="158"/>
        <v/>
      </c>
      <c r="BL688" s="565" t="str">
        <f t="shared" ca="1" si="159"/>
        <v/>
      </c>
      <c r="CS688" s="95"/>
    </row>
    <row r="689" spans="1:97" ht="15" customHeight="1">
      <c r="A689" s="465"/>
      <c r="B689" s="465"/>
      <c r="C689" s="465"/>
      <c r="D689" s="499" t="s">
        <v>151</v>
      </c>
      <c r="E689" s="500"/>
      <c r="F689" s="500"/>
      <c r="G689" s="500"/>
      <c r="H689" s="500"/>
      <c r="I689" s="500"/>
      <c r="J689" s="500"/>
      <c r="K689" s="501"/>
      <c r="L689" s="663" t="s">
        <v>787</v>
      </c>
      <c r="M689" s="666"/>
      <c r="N689" s="666"/>
      <c r="O689" s="666"/>
      <c r="P689" s="666"/>
      <c r="Q689" s="666"/>
      <c r="R689" s="666"/>
      <c r="S689" s="666"/>
      <c r="T689" s="666"/>
      <c r="U689" s="666"/>
      <c r="V689" s="666"/>
      <c r="W689" s="666"/>
      <c r="X689" s="666"/>
      <c r="Y689" s="666"/>
      <c r="Z689" s="666"/>
      <c r="AA689" s="666"/>
      <c r="AB689" s="666"/>
      <c r="AC689" s="666"/>
      <c r="AD689" s="666"/>
      <c r="AE689" s="666"/>
      <c r="AF689" s="666"/>
      <c r="AG689" s="666"/>
      <c r="AH689" s="666"/>
      <c r="AI689" s="666"/>
      <c r="AJ689" s="666"/>
      <c r="AK689" s="666"/>
      <c r="AL689" s="666"/>
      <c r="AM689" s="666"/>
      <c r="AN689" s="666"/>
      <c r="AO689" s="666"/>
      <c r="AP689" s="666"/>
      <c r="AQ689" s="666"/>
      <c r="AR689" s="666"/>
      <c r="AS689" s="666"/>
      <c r="AT689" s="666"/>
      <c r="AU689" s="666"/>
      <c r="AV689" s="666"/>
      <c r="AW689" s="666"/>
      <c r="AX689" s="468"/>
      <c r="AY689" s="195"/>
      <c r="AZ689" s="465"/>
      <c r="BA689" s="192">
        <f t="shared" si="161"/>
        <v>42</v>
      </c>
      <c r="BB689" s="192">
        <f t="shared" si="161"/>
        <v>2</v>
      </c>
      <c r="BC689" s="95"/>
      <c r="BD689" s="95"/>
      <c r="BE689" s="465"/>
      <c r="BF689" s="465"/>
      <c r="BG689" s="563" t="str">
        <f t="shared" ca="1" si="154"/>
        <v/>
      </c>
      <c r="BH689" s="564" t="str">
        <f t="shared" ca="1" si="155"/>
        <v/>
      </c>
      <c r="BI689" s="564" t="str">
        <f t="shared" ca="1" si="156"/>
        <v/>
      </c>
      <c r="BJ689" s="564" t="str">
        <f t="shared" ca="1" si="157"/>
        <v/>
      </c>
      <c r="BK689" s="564" t="str">
        <f t="shared" ca="1" si="158"/>
        <v/>
      </c>
      <c r="BL689" s="565" t="str">
        <f t="shared" ca="1" si="159"/>
        <v/>
      </c>
      <c r="CS689" s="95"/>
    </row>
    <row r="690" spans="1:97" ht="15" customHeight="1">
      <c r="A690" s="465"/>
      <c r="B690" s="465"/>
      <c r="C690" s="465"/>
      <c r="D690" s="554"/>
      <c r="E690" s="555"/>
      <c r="F690" s="555"/>
      <c r="G690" s="555"/>
      <c r="H690" s="555"/>
      <c r="I690" s="555"/>
      <c r="J690" s="555"/>
      <c r="K690" s="556"/>
      <c r="L690" s="238" t="s">
        <v>311</v>
      </c>
      <c r="M690" s="249"/>
      <c r="N690" s="249"/>
      <c r="O690" s="249"/>
      <c r="P690" s="249"/>
      <c r="Q690" s="249"/>
      <c r="R690" s="249"/>
      <c r="S690" s="249"/>
      <c r="T690" s="249"/>
      <c r="U690" s="249"/>
      <c r="V690" s="249"/>
      <c r="W690" s="249"/>
      <c r="X690" s="249"/>
      <c r="Y690" s="249"/>
      <c r="Z690" s="249"/>
      <c r="AA690" s="249"/>
      <c r="AB690" s="249"/>
      <c r="AC690" s="249"/>
      <c r="AD690" s="249"/>
      <c r="AE690" s="249"/>
      <c r="AF690" s="249"/>
      <c r="AG690" s="249"/>
      <c r="AH690" s="249"/>
      <c r="AI690" s="249"/>
      <c r="AJ690" s="249"/>
      <c r="AK690" s="249"/>
      <c r="AL690" s="249"/>
      <c r="AM690" s="249"/>
      <c r="AN690" s="249"/>
      <c r="AO690" s="249"/>
      <c r="AP690" s="249"/>
      <c r="AQ690" s="249"/>
      <c r="AR690" s="249"/>
      <c r="AS690" s="249"/>
      <c r="AT690" s="249"/>
      <c r="AU690" s="249"/>
      <c r="AV690" s="249"/>
      <c r="AW690" s="249"/>
      <c r="AX690" s="251"/>
      <c r="AY690" s="195"/>
      <c r="AZ690" s="465"/>
      <c r="BA690" s="192">
        <f t="shared" si="161"/>
        <v>42</v>
      </c>
      <c r="BB690" s="192">
        <f t="shared" si="161"/>
        <v>2</v>
      </c>
      <c r="BC690" s="95"/>
      <c r="BD690" s="95"/>
      <c r="BE690" s="465"/>
      <c r="BF690" s="465"/>
      <c r="BG690" s="563" t="str">
        <f t="shared" ca="1" si="154"/>
        <v/>
      </c>
      <c r="BH690" s="564" t="str">
        <f t="shared" ca="1" si="155"/>
        <v/>
      </c>
      <c r="BI690" s="564" t="str">
        <f t="shared" ca="1" si="156"/>
        <v/>
      </c>
      <c r="BJ690" s="564" t="str">
        <f t="shared" ca="1" si="157"/>
        <v/>
      </c>
      <c r="BK690" s="564" t="str">
        <f t="shared" ca="1" si="158"/>
        <v/>
      </c>
      <c r="BL690" s="565" t="str">
        <f t="shared" ca="1" si="159"/>
        <v/>
      </c>
      <c r="CS690" s="95"/>
    </row>
    <row r="691" spans="1:97" ht="15" customHeight="1">
      <c r="A691" s="194"/>
      <c r="B691" s="465"/>
      <c r="C691" s="465"/>
      <c r="D691" s="498" t="s">
        <v>103</v>
      </c>
      <c r="E691" s="426"/>
      <c r="F691" s="426"/>
      <c r="G691" s="426"/>
      <c r="H691" s="426"/>
      <c r="I691" s="426"/>
      <c r="J691" s="426"/>
      <c r="K691" s="427"/>
      <c r="L691" s="206" t="s">
        <v>307</v>
      </c>
      <c r="M691" s="197"/>
      <c r="N691" s="197" t="str">
        <f>"("&amp;VLOOKUP(L691,[1]processing_log!$B$37:$Y$105,4,FALSE)&amp;" - "&amp;VLOOKUP(L691,[1]processing_log!$B$37:$Y$105,21,FALSE)&amp;VLOOKUP(L691,[1]processing_log!$B$37:$Y$105,24,FALSE)&amp;")"</f>
        <v>(他処理 - 異常終了)</v>
      </c>
      <c r="O691" s="197"/>
      <c r="P691" s="197"/>
      <c r="Q691" s="197"/>
      <c r="R691" s="197"/>
      <c r="S691" s="197"/>
      <c r="T691" s="197"/>
      <c r="U691" s="197"/>
      <c r="V691" s="197"/>
      <c r="W691" s="197"/>
      <c r="X691" s="197"/>
      <c r="Y691" s="197"/>
      <c r="Z691" s="197"/>
      <c r="AA691" s="197"/>
      <c r="AB691" s="197"/>
      <c r="AC691" s="197"/>
      <c r="AD691" s="197"/>
      <c r="AE691" s="197"/>
      <c r="AF691" s="197"/>
      <c r="AG691" s="197"/>
      <c r="AH691" s="197"/>
      <c r="AI691" s="197"/>
      <c r="AJ691" s="197"/>
      <c r="AK691" s="197"/>
      <c r="AL691" s="197"/>
      <c r="AM691" s="197"/>
      <c r="AN691" s="197"/>
      <c r="AO691" s="197"/>
      <c r="AP691" s="197"/>
      <c r="AQ691" s="197"/>
      <c r="AR691" s="197"/>
      <c r="AS691" s="197"/>
      <c r="AT691" s="197"/>
      <c r="AU691" s="197"/>
      <c r="AV691" s="197"/>
      <c r="AW691" s="197"/>
      <c r="AX691" s="198"/>
      <c r="AY691" s="195"/>
      <c r="AZ691" s="95"/>
      <c r="BA691" s="192">
        <f t="shared" si="161"/>
        <v>42</v>
      </c>
      <c r="BB691" s="192">
        <f t="shared" si="161"/>
        <v>2</v>
      </c>
      <c r="BC691" s="95"/>
      <c r="BD691" s="95"/>
      <c r="BE691" s="95"/>
      <c r="BG691" s="563" t="str">
        <f t="shared" ca="1" si="154"/>
        <v/>
      </c>
      <c r="BH691" s="564" t="str">
        <f t="shared" ca="1" si="155"/>
        <v/>
      </c>
      <c r="BI691" s="564" t="str">
        <f t="shared" ca="1" si="156"/>
        <v/>
      </c>
      <c r="BJ691" s="564" t="str">
        <f t="shared" ca="1" si="157"/>
        <v/>
      </c>
      <c r="BK691" s="564" t="str">
        <f t="shared" ca="1" si="158"/>
        <v/>
      </c>
      <c r="BL691" s="565" t="str">
        <f t="shared" ca="1" si="159"/>
        <v/>
      </c>
      <c r="CS691" s="95"/>
    </row>
    <row r="692" spans="1:97" ht="15" customHeight="1">
      <c r="A692" s="194"/>
      <c r="B692" s="465"/>
      <c r="C692" s="465"/>
      <c r="D692" s="503" t="s">
        <v>104</v>
      </c>
      <c r="E692" s="504"/>
      <c r="F692" s="504"/>
      <c r="G692" s="504"/>
      <c r="H692" s="504"/>
      <c r="I692" s="504"/>
      <c r="J692" s="504"/>
      <c r="K692" s="505"/>
      <c r="L692" s="207" t="s">
        <v>267</v>
      </c>
      <c r="M692" s="665"/>
      <c r="N692" s="665"/>
      <c r="O692" s="665"/>
      <c r="P692" s="665"/>
      <c r="Q692" s="665"/>
      <c r="R692" s="665"/>
      <c r="S692" s="665"/>
      <c r="T692" s="665"/>
      <c r="U692" s="665"/>
      <c r="V692" s="665"/>
      <c r="W692" s="665"/>
      <c r="X692" s="665"/>
      <c r="Y692" s="665"/>
      <c r="Z692" s="665"/>
      <c r="AA692" s="665"/>
      <c r="AB692" s="665"/>
      <c r="AC692" s="665"/>
      <c r="AD692" s="665"/>
      <c r="AE692" s="665"/>
      <c r="AF692" s="665"/>
      <c r="AG692" s="665"/>
      <c r="AH692" s="665"/>
      <c r="AI692" s="665"/>
      <c r="AJ692" s="665"/>
      <c r="AK692" s="665"/>
      <c r="AL692" s="665"/>
      <c r="AM692" s="665"/>
      <c r="AN692" s="665"/>
      <c r="AO692" s="665"/>
      <c r="AP692" s="665"/>
      <c r="AQ692" s="665"/>
      <c r="AR692" s="665"/>
      <c r="AS692" s="665"/>
      <c r="AT692" s="665"/>
      <c r="AU692" s="665"/>
      <c r="AV692" s="665"/>
      <c r="AW692" s="665"/>
      <c r="AX692" s="208"/>
      <c r="AY692" s="195"/>
      <c r="AZ692" s="95"/>
      <c r="BA692" s="192">
        <f t="shared" si="160"/>
        <v>42</v>
      </c>
      <c r="BB692" s="192">
        <f t="shared" si="160"/>
        <v>2</v>
      </c>
      <c r="BC692" s="95"/>
      <c r="BD692" s="95"/>
      <c r="BE692" s="95"/>
      <c r="BG692" s="563" t="str">
        <f t="shared" ca="1" si="154"/>
        <v/>
      </c>
      <c r="BH692" s="564" t="str">
        <f t="shared" ca="1" si="155"/>
        <v/>
      </c>
      <c r="BI692" s="564" t="str">
        <f t="shared" ca="1" si="156"/>
        <v/>
      </c>
      <c r="BJ692" s="564" t="str">
        <f t="shared" ca="1" si="157"/>
        <v/>
      </c>
      <c r="BK692" s="564" t="str">
        <f t="shared" ca="1" si="158"/>
        <v/>
      </c>
      <c r="BL692" s="565" t="str">
        <f t="shared" ca="1" si="159"/>
        <v/>
      </c>
      <c r="CS692" s="95"/>
    </row>
    <row r="693" spans="1:97" ht="15" customHeight="1">
      <c r="A693" s="194"/>
      <c r="B693" s="465"/>
      <c r="C693" s="465"/>
      <c r="D693" s="503" t="s">
        <v>105</v>
      </c>
      <c r="E693" s="504"/>
      <c r="F693" s="504"/>
      <c r="G693" s="504"/>
      <c r="H693" s="504"/>
      <c r="I693" s="504"/>
      <c r="J693" s="504"/>
      <c r="K693" s="505"/>
      <c r="L693" s="664"/>
      <c r="M693" s="665"/>
      <c r="N693" s="665"/>
      <c r="O693" s="665"/>
      <c r="P693" s="665"/>
      <c r="Q693" s="665"/>
      <c r="R693" s="665"/>
      <c r="S693" s="665"/>
      <c r="T693" s="665"/>
      <c r="U693" s="665"/>
      <c r="V693" s="665"/>
      <c r="W693" s="665"/>
      <c r="X693" s="665"/>
      <c r="Y693" s="665"/>
      <c r="Z693" s="665"/>
      <c r="AA693" s="665"/>
      <c r="AB693" s="665"/>
      <c r="AC693" s="665"/>
      <c r="AD693" s="665"/>
      <c r="AE693" s="665"/>
      <c r="AF693" s="665"/>
      <c r="AG693" s="665"/>
      <c r="AH693" s="665"/>
      <c r="AI693" s="665"/>
      <c r="AJ693" s="665"/>
      <c r="AK693" s="665"/>
      <c r="AL693" s="665"/>
      <c r="AM693" s="665"/>
      <c r="AN693" s="665"/>
      <c r="AO693" s="665"/>
      <c r="AP693" s="665"/>
      <c r="AQ693" s="665"/>
      <c r="AR693" s="665"/>
      <c r="AS693" s="665"/>
      <c r="AT693" s="665"/>
      <c r="AU693" s="665"/>
      <c r="AV693" s="665"/>
      <c r="AW693" s="665"/>
      <c r="AX693" s="208"/>
      <c r="AY693" s="195"/>
      <c r="AZ693" s="95"/>
      <c r="BA693" s="192">
        <f t="shared" si="160"/>
        <v>42</v>
      </c>
      <c r="BB693" s="192">
        <f t="shared" si="160"/>
        <v>2</v>
      </c>
      <c r="BC693" s="95"/>
      <c r="BD693" s="95"/>
      <c r="BE693" s="95"/>
      <c r="BG693" s="563" t="str">
        <f t="shared" ca="1" si="154"/>
        <v/>
      </c>
      <c r="BH693" s="564" t="str">
        <f t="shared" ca="1" si="155"/>
        <v/>
      </c>
      <c r="BI693" s="564" t="str">
        <f t="shared" ca="1" si="156"/>
        <v/>
      </c>
      <c r="BJ693" s="564" t="str">
        <f t="shared" ca="1" si="157"/>
        <v/>
      </c>
      <c r="BK693" s="564" t="str">
        <f t="shared" ca="1" si="158"/>
        <v/>
      </c>
      <c r="BL693" s="565" t="str">
        <f t="shared" ca="1" si="159"/>
        <v/>
      </c>
      <c r="CS693" s="95"/>
    </row>
    <row r="694" spans="1:97" ht="15" customHeight="1">
      <c r="A694" s="194"/>
      <c r="B694" s="465"/>
      <c r="C694" s="465"/>
      <c r="D694" s="502" t="s">
        <v>106</v>
      </c>
      <c r="E694" s="431"/>
      <c r="F694" s="431"/>
      <c r="G694" s="431"/>
      <c r="H694" s="431"/>
      <c r="I694" s="431"/>
      <c r="J694" s="431"/>
      <c r="K694" s="432"/>
      <c r="L694" s="209" t="s">
        <v>790</v>
      </c>
      <c r="M694" s="204"/>
      <c r="N694" s="204"/>
      <c r="O694" s="204"/>
      <c r="P694" s="204"/>
      <c r="Q694" s="204"/>
      <c r="R694" s="204"/>
      <c r="S694" s="204"/>
      <c r="T694" s="204"/>
      <c r="U694" s="204"/>
      <c r="V694" s="204"/>
      <c r="W694" s="204"/>
      <c r="X694" s="204"/>
      <c r="Y694" s="204"/>
      <c r="Z694" s="204"/>
      <c r="AA694" s="204"/>
      <c r="AB694" s="204"/>
      <c r="AC694" s="204"/>
      <c r="AD694" s="204"/>
      <c r="AE694" s="204"/>
      <c r="AF694" s="204"/>
      <c r="AG694" s="204"/>
      <c r="AH694" s="204"/>
      <c r="AI694" s="204"/>
      <c r="AJ694" s="204"/>
      <c r="AK694" s="204"/>
      <c r="AL694" s="204"/>
      <c r="AM694" s="204"/>
      <c r="AN694" s="204"/>
      <c r="AO694" s="204"/>
      <c r="AP694" s="204"/>
      <c r="AQ694" s="204"/>
      <c r="AR694" s="204"/>
      <c r="AS694" s="204"/>
      <c r="AT694" s="204"/>
      <c r="AU694" s="204"/>
      <c r="AV694" s="204"/>
      <c r="AW694" s="204"/>
      <c r="AX694" s="205"/>
      <c r="AY694" s="195"/>
      <c r="AZ694" s="95"/>
      <c r="BA694" s="192">
        <f t="shared" si="160"/>
        <v>42</v>
      </c>
      <c r="BB694" s="192">
        <f t="shared" si="160"/>
        <v>2</v>
      </c>
      <c r="BC694" s="95"/>
      <c r="BD694" s="95"/>
      <c r="BE694" s="95"/>
      <c r="BG694" s="563" t="str">
        <f t="shared" ca="1" si="154"/>
        <v/>
      </c>
      <c r="BH694" s="564" t="str">
        <f t="shared" ca="1" si="155"/>
        <v/>
      </c>
      <c r="BI694" s="564" t="str">
        <f t="shared" ca="1" si="156"/>
        <v/>
      </c>
      <c r="BJ694" s="564" t="str">
        <f t="shared" ca="1" si="157"/>
        <v/>
      </c>
      <c r="BK694" s="564" t="str">
        <f t="shared" ca="1" si="158"/>
        <v/>
      </c>
      <c r="BL694" s="565" t="str">
        <f t="shared" ca="1" si="159"/>
        <v/>
      </c>
    </row>
    <row r="695" spans="1:97" ht="15" customHeight="1">
      <c r="A695" s="1772" t="str">
        <f>BA695&amp;"."</f>
        <v>43.</v>
      </c>
      <c r="B695" s="1773"/>
      <c r="C695" s="352" t="s">
        <v>783</v>
      </c>
      <c r="D695" s="352"/>
      <c r="E695" s="352"/>
      <c r="F695" s="352"/>
      <c r="G695" s="352"/>
      <c r="H695" s="352"/>
      <c r="I695" s="352"/>
      <c r="J695" s="352"/>
      <c r="K695" s="352"/>
      <c r="L695" s="352"/>
      <c r="M695" s="352"/>
      <c r="N695" s="352"/>
      <c r="O695" s="352"/>
      <c r="P695" s="352"/>
      <c r="Q695" s="352"/>
      <c r="R695" s="352"/>
      <c r="S695" s="352"/>
      <c r="T695" s="352"/>
      <c r="U695" s="352"/>
      <c r="V695" s="352"/>
      <c r="W695" s="352"/>
      <c r="X695" s="352"/>
      <c r="Y695" s="352"/>
      <c r="Z695" s="352"/>
      <c r="AA695" s="352"/>
      <c r="AB695" s="352"/>
      <c r="AC695" s="352"/>
      <c r="AD695" s="352"/>
      <c r="AE695" s="352"/>
      <c r="AF695" s="352"/>
      <c r="AG695" s="352"/>
      <c r="AH695" s="352"/>
      <c r="AI695" s="352"/>
      <c r="AJ695" s="352"/>
      <c r="AK695" s="352"/>
      <c r="AL695" s="352"/>
      <c r="AM695" s="352"/>
      <c r="AN695" s="352"/>
      <c r="AO695" s="352"/>
      <c r="AP695" s="352"/>
      <c r="AQ695" s="352"/>
      <c r="AR695" s="352"/>
      <c r="AS695" s="352"/>
      <c r="AT695" s="352"/>
      <c r="AU695" s="352"/>
      <c r="AV695" s="352"/>
      <c r="AW695" s="352"/>
      <c r="AX695" s="352"/>
      <c r="AY695" s="725"/>
      <c r="AZ695" s="95"/>
      <c r="BA695" s="193">
        <f>BA694+1</f>
        <v>43</v>
      </c>
      <c r="BC695" s="95"/>
      <c r="BD695" s="95"/>
      <c r="BE695" s="95"/>
      <c r="BG695" s="563" t="str">
        <f t="shared" ca="1" si="154"/>
        <v/>
      </c>
      <c r="BH695" s="564" t="str">
        <f t="shared" ca="1" si="155"/>
        <v/>
      </c>
      <c r="BI695" s="564" t="str">
        <f t="shared" ca="1" si="156"/>
        <v/>
      </c>
      <c r="BJ695" s="564" t="str">
        <f t="shared" ca="1" si="157"/>
        <v/>
      </c>
      <c r="BK695" s="564" t="str">
        <f t="shared" ca="1" si="158"/>
        <v/>
      </c>
      <c r="BL695" s="565" t="str">
        <f t="shared" ca="1" si="159"/>
        <v/>
      </c>
    </row>
    <row r="696" spans="1:97" ht="15" customHeight="1">
      <c r="A696" s="90"/>
      <c r="B696" s="352"/>
      <c r="C696" s="352" t="s">
        <v>784</v>
      </c>
      <c r="D696" s="352"/>
      <c r="E696" s="352"/>
      <c r="F696" s="352"/>
      <c r="G696" s="352"/>
      <c r="H696" s="352"/>
      <c r="I696" s="352"/>
      <c r="J696" s="352"/>
      <c r="K696" s="352"/>
      <c r="L696" s="352"/>
      <c r="M696" s="352"/>
      <c r="N696" s="352"/>
      <c r="O696" s="352"/>
      <c r="P696" s="352"/>
      <c r="Q696" s="352"/>
      <c r="R696" s="352"/>
      <c r="S696" s="352"/>
      <c r="T696" s="352"/>
      <c r="U696" s="352"/>
      <c r="V696" s="352"/>
      <c r="W696" s="352"/>
      <c r="X696" s="352"/>
      <c r="Y696" s="352"/>
      <c r="Z696" s="352"/>
      <c r="AA696" s="352"/>
      <c r="AB696" s="352"/>
      <c r="AC696" s="352"/>
      <c r="AD696" s="352"/>
      <c r="AE696" s="352"/>
      <c r="AF696" s="352"/>
      <c r="AG696" s="352"/>
      <c r="AH696" s="352"/>
      <c r="AI696" s="352"/>
      <c r="AJ696" s="352"/>
      <c r="AK696" s="352"/>
      <c r="AL696" s="352"/>
      <c r="AM696" s="352"/>
      <c r="AN696" s="352"/>
      <c r="AO696" s="352"/>
      <c r="AP696" s="352"/>
      <c r="AQ696" s="352"/>
      <c r="AR696" s="352"/>
      <c r="AS696" s="352"/>
      <c r="AT696" s="352"/>
      <c r="AU696" s="352"/>
      <c r="AV696" s="352"/>
      <c r="AW696" s="352"/>
      <c r="AX696" s="352"/>
      <c r="AY696" s="725"/>
      <c r="AZ696" s="95"/>
      <c r="BA696" s="192">
        <f>BA695</f>
        <v>43</v>
      </c>
      <c r="BC696" s="95"/>
      <c r="BD696" s="95"/>
      <c r="BE696" s="95"/>
      <c r="BG696" s="563" t="str">
        <f t="shared" ca="1" si="154"/>
        <v/>
      </c>
      <c r="BH696" s="564" t="str">
        <f t="shared" ca="1" si="155"/>
        <v/>
      </c>
      <c r="BI696" s="564" t="str">
        <f t="shared" ca="1" si="156"/>
        <v/>
      </c>
      <c r="BJ696" s="564" t="str">
        <f t="shared" ca="1" si="157"/>
        <v/>
      </c>
      <c r="BK696" s="564" t="str">
        <f t="shared" ca="1" si="158"/>
        <v/>
      </c>
      <c r="BL696" s="565" t="str">
        <f t="shared" ca="1" si="159"/>
        <v/>
      </c>
    </row>
    <row r="697" spans="1:97" ht="15" customHeight="1">
      <c r="A697" s="1737" t="str">
        <f>$BA697&amp;"."&amp;$BB697&amp;"."</f>
        <v>43.1.</v>
      </c>
      <c r="B697" s="1738"/>
      <c r="C697" s="1738"/>
      <c r="D697" s="236" t="s">
        <v>780</v>
      </c>
      <c r="E697" s="236"/>
      <c r="F697" s="473"/>
      <c r="G697" s="473"/>
      <c r="H697" s="473"/>
      <c r="I697" s="473"/>
      <c r="J697" s="473"/>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c r="AG697" s="473"/>
      <c r="AH697" s="473"/>
      <c r="AI697" s="473"/>
      <c r="AJ697" s="473"/>
      <c r="AK697" s="473"/>
      <c r="AL697" s="473"/>
      <c r="AM697" s="473"/>
      <c r="AN697" s="473"/>
      <c r="AO697" s="473"/>
      <c r="AP697" s="473"/>
      <c r="AQ697" s="473"/>
      <c r="AR697" s="473"/>
      <c r="AS697" s="473"/>
      <c r="AT697" s="473"/>
      <c r="AU697" s="473"/>
      <c r="AV697" s="473"/>
      <c r="AW697" s="473"/>
      <c r="AX697" s="473"/>
      <c r="AY697" s="466"/>
      <c r="AZ697" s="465"/>
      <c r="BA697" s="192">
        <f>BA696</f>
        <v>43</v>
      </c>
      <c r="BB697" s="193">
        <f>BB696+1</f>
        <v>1</v>
      </c>
      <c r="BC697" s="95"/>
      <c r="BD697" s="95"/>
      <c r="BE697" s="95"/>
      <c r="BG697" s="563" t="str">
        <f t="shared" ca="1" si="154"/>
        <v/>
      </c>
      <c r="BH697" s="564" t="str">
        <f t="shared" ca="1" si="155"/>
        <v/>
      </c>
      <c r="BI697" s="564" t="str">
        <f t="shared" ca="1" si="156"/>
        <v/>
      </c>
      <c r="BJ697" s="564" t="str">
        <f t="shared" ca="1" si="157"/>
        <v/>
      </c>
      <c r="BK697" s="564" t="str">
        <f t="shared" ca="1" si="158"/>
        <v/>
      </c>
      <c r="BL697" s="565" t="str">
        <f t="shared" ca="1" si="159"/>
        <v/>
      </c>
    </row>
    <row r="698" spans="1:97" ht="15" customHeight="1">
      <c r="A698" s="90"/>
      <c r="B698" s="352"/>
      <c r="C698" s="352"/>
      <c r="D698" s="352" t="s">
        <v>796</v>
      </c>
      <c r="E698" s="352"/>
      <c r="F698" s="352"/>
      <c r="G698" s="352"/>
      <c r="H698" s="352"/>
      <c r="I698" s="352"/>
      <c r="J698" s="352"/>
      <c r="K698" s="352"/>
      <c r="L698" s="352"/>
      <c r="M698" s="352"/>
      <c r="N698" s="352"/>
      <c r="O698" s="352"/>
      <c r="P698" s="352"/>
      <c r="Q698" s="352"/>
      <c r="R698" s="352"/>
      <c r="S698" s="352"/>
      <c r="T698" s="352"/>
      <c r="U698" s="352"/>
      <c r="V698" s="352"/>
      <c r="W698" s="352"/>
      <c r="X698" s="352"/>
      <c r="Y698" s="352"/>
      <c r="Z698" s="352"/>
      <c r="AA698" s="352"/>
      <c r="AB698" s="352"/>
      <c r="AC698" s="352"/>
      <c r="AD698" s="352"/>
      <c r="AE698" s="352"/>
      <c r="AF698" s="352"/>
      <c r="AG698" s="352"/>
      <c r="AH698" s="352"/>
      <c r="AI698" s="352"/>
      <c r="AJ698" s="352"/>
      <c r="AK698" s="352"/>
      <c r="AL698" s="352"/>
      <c r="AM698" s="352"/>
      <c r="AN698" s="352"/>
      <c r="AO698" s="352"/>
      <c r="AP698" s="352"/>
      <c r="AQ698" s="352"/>
      <c r="AR698" s="352"/>
      <c r="AS698" s="352"/>
      <c r="AT698" s="352"/>
      <c r="AU698" s="352"/>
      <c r="AV698" s="352"/>
      <c r="AW698" s="352"/>
      <c r="AX698" s="352"/>
      <c r="AY698" s="725"/>
      <c r="AZ698" s="95"/>
      <c r="BA698" s="192">
        <f>BA697</f>
        <v>43</v>
      </c>
      <c r="BB698" s="192">
        <f>BB697</f>
        <v>1</v>
      </c>
      <c r="BC698" s="95"/>
      <c r="BD698" s="95"/>
      <c r="BE698" s="95"/>
      <c r="BG698" s="563" t="str">
        <f t="shared" ca="1" si="154"/>
        <v/>
      </c>
      <c r="BH698" s="564" t="str">
        <f t="shared" ca="1" si="155"/>
        <v/>
      </c>
      <c r="BI698" s="564" t="str">
        <f t="shared" ca="1" si="156"/>
        <v/>
      </c>
      <c r="BJ698" s="564" t="str">
        <f t="shared" ca="1" si="157"/>
        <v/>
      </c>
      <c r="BK698" s="564" t="str">
        <f t="shared" ca="1" si="158"/>
        <v/>
      </c>
      <c r="BL698" s="565" t="str">
        <f t="shared" ca="1" si="159"/>
        <v/>
      </c>
      <c r="CS698" s="95"/>
    </row>
    <row r="699" spans="1:97" ht="15" customHeight="1">
      <c r="A699" s="465"/>
      <c r="B699" s="465"/>
      <c r="C699" s="465"/>
      <c r="D699" s="498" t="s">
        <v>150</v>
      </c>
      <c r="E699" s="426"/>
      <c r="F699" s="426"/>
      <c r="G699" s="426"/>
      <c r="H699" s="426"/>
      <c r="I699" s="426"/>
      <c r="J699" s="426"/>
      <c r="K699" s="427"/>
      <c r="L699" s="237" t="s">
        <v>153</v>
      </c>
      <c r="M699" s="197"/>
      <c r="N699" s="197"/>
      <c r="O699" s="197"/>
      <c r="P699" s="197"/>
      <c r="Q699" s="197"/>
      <c r="R699" s="197"/>
      <c r="S699" s="197"/>
      <c r="T699" s="197"/>
      <c r="U699" s="197"/>
      <c r="V699" s="197"/>
      <c r="W699" s="197"/>
      <c r="X699" s="197"/>
      <c r="Y699" s="197"/>
      <c r="Z699" s="197"/>
      <c r="AA699" s="197"/>
      <c r="AB699" s="197"/>
      <c r="AC699" s="197"/>
      <c r="AD699" s="197"/>
      <c r="AE699" s="197"/>
      <c r="AF699" s="197"/>
      <c r="AG699" s="197"/>
      <c r="AH699" s="197"/>
      <c r="AI699" s="197"/>
      <c r="AJ699" s="197"/>
      <c r="AK699" s="197"/>
      <c r="AL699" s="197"/>
      <c r="AM699" s="197"/>
      <c r="AN699" s="197"/>
      <c r="AO699" s="197"/>
      <c r="AP699" s="197"/>
      <c r="AQ699" s="197"/>
      <c r="AR699" s="197"/>
      <c r="AS699" s="197"/>
      <c r="AT699" s="197"/>
      <c r="AU699" s="197"/>
      <c r="AV699" s="197"/>
      <c r="AW699" s="197"/>
      <c r="AX699" s="198"/>
      <c r="AY699" s="195"/>
      <c r="AZ699" s="465"/>
      <c r="BA699" s="192">
        <f>BA698</f>
        <v>43</v>
      </c>
      <c r="BB699" s="192">
        <f>BB698</f>
        <v>1</v>
      </c>
      <c r="BC699" s="95"/>
      <c r="BD699" s="95"/>
      <c r="BE699" s="95"/>
      <c r="BG699" s="563" t="str">
        <f t="shared" ca="1" si="154"/>
        <v/>
      </c>
      <c r="BH699" s="564" t="str">
        <f t="shared" ca="1" si="155"/>
        <v/>
      </c>
      <c r="BI699" s="564" t="str">
        <f t="shared" ca="1" si="156"/>
        <v/>
      </c>
      <c r="BJ699" s="564" t="str">
        <f t="shared" ca="1" si="157"/>
        <v/>
      </c>
      <c r="BK699" s="564" t="str">
        <f t="shared" ca="1" si="158"/>
        <v/>
      </c>
      <c r="BL699" s="565" t="str">
        <f t="shared" ca="1" si="159"/>
        <v/>
      </c>
      <c r="CS699" s="95"/>
    </row>
    <row r="700" spans="1:97" ht="15" customHeight="1">
      <c r="A700" s="465"/>
      <c r="B700" s="465"/>
      <c r="C700" s="465"/>
      <c r="D700" s="499" t="s">
        <v>151</v>
      </c>
      <c r="E700" s="500"/>
      <c r="F700" s="500"/>
      <c r="G700" s="500"/>
      <c r="H700" s="500"/>
      <c r="I700" s="500"/>
      <c r="J700" s="500"/>
      <c r="K700" s="501"/>
      <c r="L700" s="663" t="s">
        <v>785</v>
      </c>
      <c r="M700" s="666"/>
      <c r="N700" s="666"/>
      <c r="O700" s="666"/>
      <c r="P700" s="666"/>
      <c r="Q700" s="666"/>
      <c r="R700" s="666"/>
      <c r="S700" s="666"/>
      <c r="T700" s="666"/>
      <c r="U700" s="666"/>
      <c r="V700" s="666"/>
      <c r="W700" s="666"/>
      <c r="X700" s="666"/>
      <c r="Y700" s="666"/>
      <c r="Z700" s="666"/>
      <c r="AA700" s="666"/>
      <c r="AB700" s="666"/>
      <c r="AC700" s="666"/>
      <c r="AD700" s="666"/>
      <c r="AE700" s="666"/>
      <c r="AF700" s="666"/>
      <c r="AG700" s="666"/>
      <c r="AH700" s="666"/>
      <c r="AI700" s="666"/>
      <c r="AJ700" s="666"/>
      <c r="AK700" s="666"/>
      <c r="AL700" s="666"/>
      <c r="AM700" s="666"/>
      <c r="AN700" s="666"/>
      <c r="AO700" s="666"/>
      <c r="AP700" s="666"/>
      <c r="AQ700" s="666"/>
      <c r="AR700" s="666"/>
      <c r="AS700" s="666"/>
      <c r="AT700" s="666"/>
      <c r="AU700" s="666"/>
      <c r="AV700" s="666"/>
      <c r="AW700" s="666"/>
      <c r="AX700" s="468"/>
      <c r="AY700" s="195"/>
      <c r="AZ700" s="465"/>
      <c r="BA700" s="192">
        <f t="shared" ref="BA700:BB703" si="162">BA699</f>
        <v>43</v>
      </c>
      <c r="BB700" s="192">
        <f t="shared" si="162"/>
        <v>1</v>
      </c>
      <c r="BC700" s="95"/>
      <c r="BD700" s="95"/>
      <c r="BE700" s="95"/>
      <c r="BG700" s="563" t="str">
        <f t="shared" ca="1" si="154"/>
        <v/>
      </c>
      <c r="BH700" s="564" t="str">
        <f t="shared" ca="1" si="155"/>
        <v/>
      </c>
      <c r="BI700" s="564" t="str">
        <f t="shared" ca="1" si="156"/>
        <v/>
      </c>
      <c r="BJ700" s="564" t="str">
        <f t="shared" ca="1" si="157"/>
        <v/>
      </c>
      <c r="BK700" s="564" t="str">
        <f t="shared" ca="1" si="158"/>
        <v/>
      </c>
      <c r="BL700" s="565" t="str">
        <f t="shared" ca="1" si="159"/>
        <v/>
      </c>
      <c r="CS700" s="95"/>
    </row>
    <row r="701" spans="1:97" ht="15" customHeight="1">
      <c r="A701" s="465"/>
      <c r="B701" s="465"/>
      <c r="C701" s="465"/>
      <c r="D701" s="554"/>
      <c r="E701" s="555"/>
      <c r="F701" s="555"/>
      <c r="G701" s="555"/>
      <c r="H701" s="555"/>
      <c r="I701" s="555"/>
      <c r="J701" s="555"/>
      <c r="K701" s="556"/>
      <c r="L701" s="238" t="s">
        <v>311</v>
      </c>
      <c r="M701" s="249"/>
      <c r="N701" s="249"/>
      <c r="O701" s="249"/>
      <c r="P701" s="249"/>
      <c r="Q701" s="249"/>
      <c r="R701" s="249"/>
      <c r="S701" s="249"/>
      <c r="T701" s="249"/>
      <c r="U701" s="249"/>
      <c r="V701" s="249"/>
      <c r="W701" s="249"/>
      <c r="X701" s="249"/>
      <c r="Y701" s="249"/>
      <c r="Z701" s="249"/>
      <c r="AA701" s="249"/>
      <c r="AB701" s="249"/>
      <c r="AC701" s="249"/>
      <c r="AD701" s="249"/>
      <c r="AE701" s="249"/>
      <c r="AF701" s="249"/>
      <c r="AG701" s="249"/>
      <c r="AH701" s="249"/>
      <c r="AI701" s="249"/>
      <c r="AJ701" s="249"/>
      <c r="AK701" s="249"/>
      <c r="AL701" s="249"/>
      <c r="AM701" s="249"/>
      <c r="AN701" s="249"/>
      <c r="AO701" s="249"/>
      <c r="AP701" s="249"/>
      <c r="AQ701" s="249"/>
      <c r="AR701" s="249"/>
      <c r="AS701" s="249"/>
      <c r="AT701" s="249"/>
      <c r="AU701" s="249"/>
      <c r="AV701" s="249"/>
      <c r="AW701" s="249"/>
      <c r="AX701" s="251"/>
      <c r="AY701" s="195"/>
      <c r="AZ701" s="465"/>
      <c r="BA701" s="192">
        <f t="shared" si="162"/>
        <v>43</v>
      </c>
      <c r="BB701" s="192">
        <f t="shared" si="162"/>
        <v>1</v>
      </c>
      <c r="BC701" s="95"/>
      <c r="BD701" s="95"/>
      <c r="BE701" s="95"/>
      <c r="BG701" s="563" t="str">
        <f t="shared" ca="1" si="154"/>
        <v/>
      </c>
      <c r="BH701" s="564" t="str">
        <f t="shared" ca="1" si="155"/>
        <v/>
      </c>
      <c r="BI701" s="564" t="str">
        <f t="shared" ca="1" si="156"/>
        <v/>
      </c>
      <c r="BJ701" s="564" t="str">
        <f t="shared" ca="1" si="157"/>
        <v/>
      </c>
      <c r="BK701" s="564" t="str">
        <f t="shared" ca="1" si="158"/>
        <v/>
      </c>
      <c r="BL701" s="565" t="str">
        <f t="shared" ca="1" si="159"/>
        <v/>
      </c>
      <c r="CS701" s="95"/>
    </row>
    <row r="702" spans="1:97" ht="15" customHeight="1">
      <c r="A702" s="194"/>
      <c r="B702" s="465"/>
      <c r="C702" s="465"/>
      <c r="D702" s="498" t="s">
        <v>103</v>
      </c>
      <c r="E702" s="426"/>
      <c r="F702" s="426"/>
      <c r="G702" s="426"/>
      <c r="H702" s="426"/>
      <c r="I702" s="426"/>
      <c r="J702" s="426"/>
      <c r="K702" s="427"/>
      <c r="L702" s="206" t="s">
        <v>307</v>
      </c>
      <c r="M702" s="197"/>
      <c r="N702" s="197" t="str">
        <f>"("&amp;VLOOKUP(L702,[1]processing_log!$B$37:$Y$105,4,FALSE)&amp;" - "&amp;VLOOKUP(L702,[1]processing_log!$B$37:$Y$105,21,FALSE)&amp;VLOOKUP(L702,[1]processing_log!$B$37:$Y$105,24,FALSE)&amp;")"</f>
        <v>(他処理 - 異常終了)</v>
      </c>
      <c r="O702" s="197"/>
      <c r="P702" s="197"/>
      <c r="Q702" s="197"/>
      <c r="R702" s="197"/>
      <c r="S702" s="197"/>
      <c r="T702" s="197"/>
      <c r="U702" s="197"/>
      <c r="V702" s="197"/>
      <c r="W702" s="197"/>
      <c r="X702" s="197"/>
      <c r="Y702" s="197"/>
      <c r="Z702" s="197"/>
      <c r="AA702" s="197"/>
      <c r="AB702" s="197"/>
      <c r="AC702" s="197"/>
      <c r="AD702" s="197"/>
      <c r="AE702" s="197"/>
      <c r="AF702" s="197"/>
      <c r="AG702" s="197"/>
      <c r="AH702" s="197"/>
      <c r="AI702" s="197"/>
      <c r="AJ702" s="197"/>
      <c r="AK702" s="197"/>
      <c r="AL702" s="197"/>
      <c r="AM702" s="197"/>
      <c r="AN702" s="197"/>
      <c r="AO702" s="197"/>
      <c r="AP702" s="197"/>
      <c r="AQ702" s="197"/>
      <c r="AR702" s="197"/>
      <c r="AS702" s="197"/>
      <c r="AT702" s="197"/>
      <c r="AU702" s="197"/>
      <c r="AV702" s="197"/>
      <c r="AW702" s="197"/>
      <c r="AX702" s="198"/>
      <c r="AY702" s="195"/>
      <c r="AZ702" s="95"/>
      <c r="BA702" s="192">
        <f t="shared" si="162"/>
        <v>43</v>
      </c>
      <c r="BB702" s="192">
        <f t="shared" si="162"/>
        <v>1</v>
      </c>
      <c r="BC702" s="95"/>
      <c r="BD702" s="95"/>
      <c r="BE702" s="95"/>
      <c r="BG702" s="563" t="str">
        <f t="shared" ca="1" si="154"/>
        <v/>
      </c>
      <c r="BH702" s="564" t="str">
        <f t="shared" ca="1" si="155"/>
        <v/>
      </c>
      <c r="BI702" s="564" t="str">
        <f t="shared" ca="1" si="156"/>
        <v/>
      </c>
      <c r="BJ702" s="564" t="str">
        <f t="shared" ca="1" si="157"/>
        <v/>
      </c>
      <c r="BK702" s="564" t="str">
        <f t="shared" ca="1" si="158"/>
        <v/>
      </c>
      <c r="BL702" s="565" t="str">
        <f t="shared" ca="1" si="159"/>
        <v/>
      </c>
      <c r="CS702" s="95"/>
    </row>
    <row r="703" spans="1:97" ht="15" customHeight="1">
      <c r="A703" s="194"/>
      <c r="B703" s="465"/>
      <c r="C703" s="465"/>
      <c r="D703" s="503" t="s">
        <v>104</v>
      </c>
      <c r="E703" s="504"/>
      <c r="F703" s="504"/>
      <c r="G703" s="504"/>
      <c r="H703" s="504"/>
      <c r="I703" s="504"/>
      <c r="J703" s="504"/>
      <c r="K703" s="505"/>
      <c r="L703" s="207" t="s">
        <v>267</v>
      </c>
      <c r="M703" s="665"/>
      <c r="N703" s="665"/>
      <c r="O703" s="665"/>
      <c r="P703" s="665"/>
      <c r="Q703" s="665"/>
      <c r="R703" s="665"/>
      <c r="S703" s="665"/>
      <c r="T703" s="665"/>
      <c r="U703" s="665"/>
      <c r="V703" s="665"/>
      <c r="W703" s="665"/>
      <c r="X703" s="665"/>
      <c r="Y703" s="665"/>
      <c r="Z703" s="665"/>
      <c r="AA703" s="665"/>
      <c r="AB703" s="665"/>
      <c r="AC703" s="665"/>
      <c r="AD703" s="665"/>
      <c r="AE703" s="665"/>
      <c r="AF703" s="665"/>
      <c r="AG703" s="665"/>
      <c r="AH703" s="665"/>
      <c r="AI703" s="665"/>
      <c r="AJ703" s="665"/>
      <c r="AK703" s="665"/>
      <c r="AL703" s="665"/>
      <c r="AM703" s="665"/>
      <c r="AN703" s="665"/>
      <c r="AO703" s="665"/>
      <c r="AP703" s="665"/>
      <c r="AQ703" s="665"/>
      <c r="AR703" s="665"/>
      <c r="AS703" s="665"/>
      <c r="AT703" s="665"/>
      <c r="AU703" s="665"/>
      <c r="AV703" s="665"/>
      <c r="AW703" s="665"/>
      <c r="AX703" s="208"/>
      <c r="AY703" s="195"/>
      <c r="AZ703" s="95"/>
      <c r="BA703" s="192">
        <f t="shared" si="162"/>
        <v>43</v>
      </c>
      <c r="BB703" s="192">
        <f t="shared" si="162"/>
        <v>1</v>
      </c>
      <c r="BC703" s="95"/>
      <c r="BD703" s="95"/>
      <c r="BE703" s="95"/>
      <c r="BG703" s="563" t="str">
        <f t="shared" ca="1" si="154"/>
        <v/>
      </c>
      <c r="BH703" s="564" t="str">
        <f t="shared" ca="1" si="155"/>
        <v/>
      </c>
      <c r="BI703" s="564" t="str">
        <f t="shared" ca="1" si="156"/>
        <v/>
      </c>
      <c r="BJ703" s="564" t="str">
        <f t="shared" ca="1" si="157"/>
        <v/>
      </c>
      <c r="BK703" s="564" t="str">
        <f t="shared" ca="1" si="158"/>
        <v/>
      </c>
      <c r="BL703" s="565" t="str">
        <f t="shared" ca="1" si="159"/>
        <v/>
      </c>
      <c r="CS703" s="95"/>
    </row>
    <row r="704" spans="1:97" ht="15" customHeight="1">
      <c r="A704" s="194"/>
      <c r="B704" s="465"/>
      <c r="C704" s="465"/>
      <c r="D704" s="503" t="s">
        <v>105</v>
      </c>
      <c r="E704" s="504"/>
      <c r="F704" s="504"/>
      <c r="G704" s="504"/>
      <c r="H704" s="504"/>
      <c r="I704" s="504"/>
      <c r="J704" s="504"/>
      <c r="K704" s="505"/>
      <c r="L704" s="664"/>
      <c r="M704" s="665"/>
      <c r="N704" s="665"/>
      <c r="O704" s="665"/>
      <c r="P704" s="665"/>
      <c r="Q704" s="665"/>
      <c r="R704" s="665"/>
      <c r="S704" s="665"/>
      <c r="T704" s="665"/>
      <c r="U704" s="665"/>
      <c r="V704" s="665"/>
      <c r="W704" s="665"/>
      <c r="X704" s="665"/>
      <c r="Y704" s="665"/>
      <c r="Z704" s="665"/>
      <c r="AA704" s="665"/>
      <c r="AB704" s="665"/>
      <c r="AC704" s="665"/>
      <c r="AD704" s="665"/>
      <c r="AE704" s="665"/>
      <c r="AF704" s="665"/>
      <c r="AG704" s="665"/>
      <c r="AH704" s="665"/>
      <c r="AI704" s="665"/>
      <c r="AJ704" s="665"/>
      <c r="AK704" s="665"/>
      <c r="AL704" s="665"/>
      <c r="AM704" s="665"/>
      <c r="AN704" s="665"/>
      <c r="AO704" s="665"/>
      <c r="AP704" s="665"/>
      <c r="AQ704" s="665"/>
      <c r="AR704" s="665"/>
      <c r="AS704" s="665"/>
      <c r="AT704" s="665"/>
      <c r="AU704" s="665"/>
      <c r="AV704" s="665"/>
      <c r="AW704" s="665"/>
      <c r="AX704" s="208"/>
      <c r="AY704" s="195"/>
      <c r="AZ704" s="95"/>
      <c r="BA704" s="192">
        <f>BA703</f>
        <v>43</v>
      </c>
      <c r="BB704" s="192">
        <f>BB703</f>
        <v>1</v>
      </c>
      <c r="BC704" s="95"/>
      <c r="BD704" s="95"/>
      <c r="BE704" s="95"/>
      <c r="BG704" s="563" t="str">
        <f t="shared" ca="1" si="154"/>
        <v/>
      </c>
      <c r="BH704" s="564" t="str">
        <f t="shared" ca="1" si="155"/>
        <v/>
      </c>
      <c r="BI704" s="564" t="str">
        <f t="shared" ca="1" si="156"/>
        <v/>
      </c>
      <c r="BJ704" s="564" t="str">
        <f t="shared" ca="1" si="157"/>
        <v/>
      </c>
      <c r="BK704" s="564" t="str">
        <f t="shared" ca="1" si="158"/>
        <v/>
      </c>
      <c r="BL704" s="565" t="str">
        <f t="shared" ca="1" si="159"/>
        <v/>
      </c>
      <c r="CS704" s="95"/>
    </row>
    <row r="705" spans="1:97" ht="15" customHeight="1">
      <c r="A705" s="194"/>
      <c r="B705" s="465"/>
      <c r="C705" s="465"/>
      <c r="D705" s="502" t="s">
        <v>106</v>
      </c>
      <c r="E705" s="431"/>
      <c r="F705" s="431"/>
      <c r="G705" s="431"/>
      <c r="H705" s="431"/>
      <c r="I705" s="431"/>
      <c r="J705" s="431"/>
      <c r="K705" s="432"/>
      <c r="L705" s="209" t="s">
        <v>790</v>
      </c>
      <c r="M705" s="204"/>
      <c r="N705" s="204"/>
      <c r="O705" s="204"/>
      <c r="P705" s="204"/>
      <c r="Q705" s="204"/>
      <c r="R705" s="204"/>
      <c r="S705" s="204"/>
      <c r="T705" s="204"/>
      <c r="U705" s="204"/>
      <c r="V705" s="204"/>
      <c r="W705" s="204"/>
      <c r="X705" s="204"/>
      <c r="Y705" s="204"/>
      <c r="Z705" s="204"/>
      <c r="AA705" s="204"/>
      <c r="AB705" s="204"/>
      <c r="AC705" s="204"/>
      <c r="AD705" s="204"/>
      <c r="AE705" s="204"/>
      <c r="AF705" s="204"/>
      <c r="AG705" s="204"/>
      <c r="AH705" s="204"/>
      <c r="AI705" s="204"/>
      <c r="AJ705" s="204"/>
      <c r="AK705" s="204"/>
      <c r="AL705" s="204"/>
      <c r="AM705" s="204"/>
      <c r="AN705" s="204"/>
      <c r="AO705" s="204"/>
      <c r="AP705" s="204"/>
      <c r="AQ705" s="204"/>
      <c r="AR705" s="204"/>
      <c r="AS705" s="204"/>
      <c r="AT705" s="204"/>
      <c r="AU705" s="204"/>
      <c r="AV705" s="204"/>
      <c r="AW705" s="204"/>
      <c r="AX705" s="205"/>
      <c r="AY705" s="195"/>
      <c r="AZ705" s="95"/>
      <c r="BA705" s="192">
        <f>BA704</f>
        <v>43</v>
      </c>
      <c r="BB705" s="192">
        <f>BB704</f>
        <v>1</v>
      </c>
      <c r="BC705" s="95"/>
      <c r="BD705" s="95"/>
      <c r="BE705" s="95"/>
      <c r="BG705" s="563" t="str">
        <f t="shared" ca="1" si="154"/>
        <v/>
      </c>
      <c r="BH705" s="564" t="str">
        <f t="shared" ca="1" si="155"/>
        <v/>
      </c>
      <c r="BI705" s="564" t="str">
        <f t="shared" ca="1" si="156"/>
        <v/>
      </c>
      <c r="BJ705" s="564" t="str">
        <f t="shared" ca="1" si="157"/>
        <v/>
      </c>
      <c r="BK705" s="564" t="str">
        <f t="shared" ca="1" si="158"/>
        <v/>
      </c>
      <c r="BL705" s="565" t="str">
        <f t="shared" ca="1" si="159"/>
        <v/>
      </c>
      <c r="CS705" s="95"/>
    </row>
    <row r="706" spans="1:97" ht="15" customHeight="1">
      <c r="A706" s="1737" t="str">
        <f>$BA706&amp;"."&amp;$BB706&amp;"."</f>
        <v>43.2.</v>
      </c>
      <c r="B706" s="1738"/>
      <c r="C706" s="1738"/>
      <c r="D706" s="236" t="s">
        <v>777</v>
      </c>
      <c r="E706" s="236"/>
      <c r="F706" s="473"/>
      <c r="G706" s="473"/>
      <c r="H706" s="473"/>
      <c r="I706" s="473"/>
      <c r="J706" s="473"/>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c r="AG706" s="473"/>
      <c r="AH706" s="473"/>
      <c r="AI706" s="473"/>
      <c r="AJ706" s="473"/>
      <c r="AK706" s="473"/>
      <c r="AL706" s="473"/>
      <c r="AM706" s="473"/>
      <c r="AN706" s="473"/>
      <c r="AO706" s="473"/>
      <c r="AP706" s="473"/>
      <c r="AQ706" s="473"/>
      <c r="AR706" s="473"/>
      <c r="AS706" s="473"/>
      <c r="AT706" s="473"/>
      <c r="AU706" s="473"/>
      <c r="AV706" s="473"/>
      <c r="AW706" s="473"/>
      <c r="AX706" s="473"/>
      <c r="AY706" s="466"/>
      <c r="AZ706" s="465"/>
      <c r="BA706" s="192">
        <f>BA705</f>
        <v>43</v>
      </c>
      <c r="BB706" s="193">
        <f>BB705+1</f>
        <v>2</v>
      </c>
      <c r="BC706" s="95"/>
      <c r="BD706" s="95"/>
      <c r="BE706" s="95"/>
      <c r="BG706" s="563" t="str">
        <f t="shared" ca="1" si="154"/>
        <v/>
      </c>
      <c r="BH706" s="564" t="str">
        <f t="shared" ca="1" si="155"/>
        <v/>
      </c>
      <c r="BI706" s="564" t="str">
        <f t="shared" ca="1" si="156"/>
        <v/>
      </c>
      <c r="BJ706" s="564" t="str">
        <f t="shared" ca="1" si="157"/>
        <v/>
      </c>
      <c r="BK706" s="564" t="str">
        <f t="shared" ca="1" si="158"/>
        <v/>
      </c>
      <c r="BL706" s="565" t="str">
        <f t="shared" ca="1" si="159"/>
        <v/>
      </c>
      <c r="CS706" s="95"/>
    </row>
    <row r="707" spans="1:97" ht="15" customHeight="1">
      <c r="A707" s="90"/>
      <c r="B707" s="352"/>
      <c r="C707" s="352"/>
      <c r="D707" s="352" t="s">
        <v>778</v>
      </c>
      <c r="E707" s="352"/>
      <c r="F707" s="352"/>
      <c r="G707" s="352"/>
      <c r="H707" s="352"/>
      <c r="I707" s="352"/>
      <c r="J707" s="352"/>
      <c r="K707" s="352"/>
      <c r="L707" s="352"/>
      <c r="M707" s="352"/>
      <c r="N707" s="352"/>
      <c r="O707" s="352"/>
      <c r="P707" s="352"/>
      <c r="Q707" s="352"/>
      <c r="R707" s="352"/>
      <c r="S707" s="352"/>
      <c r="T707" s="352"/>
      <c r="U707" s="352"/>
      <c r="V707" s="352"/>
      <c r="W707" s="352"/>
      <c r="X707" s="352"/>
      <c r="Y707" s="352"/>
      <c r="Z707" s="352"/>
      <c r="AA707" s="352"/>
      <c r="AB707" s="352"/>
      <c r="AC707" s="352"/>
      <c r="AD707" s="352"/>
      <c r="AE707" s="352"/>
      <c r="AF707" s="352"/>
      <c r="AG707" s="352"/>
      <c r="AH707" s="352"/>
      <c r="AI707" s="352"/>
      <c r="AJ707" s="352"/>
      <c r="AK707" s="352"/>
      <c r="AL707" s="352"/>
      <c r="AM707" s="352"/>
      <c r="AN707" s="352"/>
      <c r="AO707" s="352"/>
      <c r="AP707" s="352"/>
      <c r="AQ707" s="352"/>
      <c r="AR707" s="352"/>
      <c r="AS707" s="352"/>
      <c r="AT707" s="352"/>
      <c r="AU707" s="352"/>
      <c r="AV707" s="352"/>
      <c r="AW707" s="352"/>
      <c r="AX707" s="352"/>
      <c r="AY707" s="725"/>
      <c r="AZ707" s="95"/>
      <c r="BA707" s="192">
        <f t="shared" ref="BA707:BA714" si="163">BA706</f>
        <v>43</v>
      </c>
      <c r="BB707" s="95">
        <f t="shared" ref="BB707:BB714" si="164">BB706</f>
        <v>2</v>
      </c>
      <c r="BC707" s="95"/>
      <c r="BD707" s="95"/>
      <c r="BE707" s="95"/>
      <c r="BG707" s="563" t="str">
        <f t="shared" ca="1" si="154"/>
        <v/>
      </c>
      <c r="BH707" s="564" t="str">
        <f t="shared" ca="1" si="155"/>
        <v/>
      </c>
      <c r="BI707" s="564" t="str">
        <f t="shared" ca="1" si="156"/>
        <v/>
      </c>
      <c r="BJ707" s="564" t="str">
        <f t="shared" ca="1" si="157"/>
        <v/>
      </c>
      <c r="BK707" s="564" t="str">
        <f t="shared" ca="1" si="158"/>
        <v/>
      </c>
      <c r="BL707" s="565" t="str">
        <f t="shared" ca="1" si="159"/>
        <v/>
      </c>
      <c r="CS707" s="95"/>
    </row>
    <row r="708" spans="1:97" ht="15" customHeight="1">
      <c r="A708" s="465"/>
      <c r="B708" s="465"/>
      <c r="C708" s="465"/>
      <c r="D708" s="498" t="s">
        <v>150</v>
      </c>
      <c r="E708" s="426"/>
      <c r="F708" s="426"/>
      <c r="G708" s="426"/>
      <c r="H708" s="426"/>
      <c r="I708" s="426"/>
      <c r="J708" s="426"/>
      <c r="K708" s="427"/>
      <c r="L708" s="237" t="s">
        <v>153</v>
      </c>
      <c r="M708" s="197"/>
      <c r="N708" s="197"/>
      <c r="O708" s="197"/>
      <c r="P708" s="197"/>
      <c r="Q708" s="197"/>
      <c r="R708" s="197"/>
      <c r="S708" s="197"/>
      <c r="T708" s="197"/>
      <c r="U708" s="197"/>
      <c r="V708" s="197"/>
      <c r="W708" s="197"/>
      <c r="X708" s="197"/>
      <c r="Y708" s="197"/>
      <c r="Z708" s="197"/>
      <c r="AA708" s="197"/>
      <c r="AB708" s="197"/>
      <c r="AC708" s="197"/>
      <c r="AD708" s="197"/>
      <c r="AE708" s="197"/>
      <c r="AF708" s="197"/>
      <c r="AG708" s="197"/>
      <c r="AH708" s="197"/>
      <c r="AI708" s="197"/>
      <c r="AJ708" s="197"/>
      <c r="AK708" s="197"/>
      <c r="AL708" s="197"/>
      <c r="AM708" s="197"/>
      <c r="AN708" s="197"/>
      <c r="AO708" s="197"/>
      <c r="AP708" s="197"/>
      <c r="AQ708" s="197"/>
      <c r="AR708" s="197"/>
      <c r="AS708" s="197"/>
      <c r="AT708" s="197"/>
      <c r="AU708" s="197"/>
      <c r="AV708" s="197"/>
      <c r="AW708" s="197"/>
      <c r="AX708" s="198"/>
      <c r="AY708" s="195"/>
      <c r="AZ708" s="465"/>
      <c r="BA708" s="192">
        <f t="shared" ref="BA708:BB711" si="165">BA707</f>
        <v>43</v>
      </c>
      <c r="BB708" s="192">
        <f t="shared" si="165"/>
        <v>2</v>
      </c>
      <c r="BC708" s="95"/>
      <c r="BD708" s="95"/>
      <c r="BE708" s="95"/>
      <c r="BG708" s="563" t="str">
        <f t="shared" ca="1" si="154"/>
        <v/>
      </c>
      <c r="BH708" s="564" t="str">
        <f t="shared" ca="1" si="155"/>
        <v/>
      </c>
      <c r="BI708" s="564" t="str">
        <f t="shared" ca="1" si="156"/>
        <v/>
      </c>
      <c r="BJ708" s="564" t="str">
        <f t="shared" ca="1" si="157"/>
        <v/>
      </c>
      <c r="BK708" s="564" t="str">
        <f t="shared" ca="1" si="158"/>
        <v/>
      </c>
      <c r="BL708" s="565" t="str">
        <f t="shared" ca="1" si="159"/>
        <v/>
      </c>
      <c r="CS708" s="95"/>
    </row>
    <row r="709" spans="1:97" ht="15" customHeight="1">
      <c r="A709" s="465"/>
      <c r="B709" s="465"/>
      <c r="C709" s="465"/>
      <c r="D709" s="499" t="s">
        <v>151</v>
      </c>
      <c r="E709" s="500"/>
      <c r="F709" s="500"/>
      <c r="G709" s="500"/>
      <c r="H709" s="500"/>
      <c r="I709" s="500"/>
      <c r="J709" s="500"/>
      <c r="K709" s="501"/>
      <c r="L709" s="663" t="s">
        <v>785</v>
      </c>
      <c r="M709" s="666"/>
      <c r="N709" s="666"/>
      <c r="O709" s="666"/>
      <c r="P709" s="666"/>
      <c r="Q709" s="666"/>
      <c r="R709" s="666"/>
      <c r="S709" s="666"/>
      <c r="T709" s="666"/>
      <c r="U709" s="666"/>
      <c r="V709" s="666"/>
      <c r="W709" s="666"/>
      <c r="X709" s="666"/>
      <c r="Y709" s="666"/>
      <c r="Z709" s="666"/>
      <c r="AA709" s="666"/>
      <c r="AB709" s="666"/>
      <c r="AC709" s="666"/>
      <c r="AD709" s="666"/>
      <c r="AE709" s="666"/>
      <c r="AF709" s="666"/>
      <c r="AG709" s="666"/>
      <c r="AH709" s="666"/>
      <c r="AI709" s="666"/>
      <c r="AJ709" s="666"/>
      <c r="AK709" s="666"/>
      <c r="AL709" s="666"/>
      <c r="AM709" s="666"/>
      <c r="AN709" s="666"/>
      <c r="AO709" s="666"/>
      <c r="AP709" s="666"/>
      <c r="AQ709" s="666"/>
      <c r="AR709" s="666"/>
      <c r="AS709" s="666"/>
      <c r="AT709" s="666"/>
      <c r="AU709" s="666"/>
      <c r="AV709" s="666"/>
      <c r="AW709" s="666"/>
      <c r="AX709" s="468"/>
      <c r="AY709" s="195"/>
      <c r="AZ709" s="465"/>
      <c r="BA709" s="192">
        <f t="shared" si="165"/>
        <v>43</v>
      </c>
      <c r="BB709" s="192">
        <f t="shared" si="165"/>
        <v>2</v>
      </c>
      <c r="BC709" s="95"/>
      <c r="BD709" s="95"/>
      <c r="BE709" s="95"/>
      <c r="BG709" s="563" t="str">
        <f t="shared" ca="1" si="154"/>
        <v/>
      </c>
      <c r="BH709" s="564" t="str">
        <f t="shared" ca="1" si="155"/>
        <v/>
      </c>
      <c r="BI709" s="564" t="str">
        <f t="shared" ca="1" si="156"/>
        <v/>
      </c>
      <c r="BJ709" s="564" t="str">
        <f t="shared" ca="1" si="157"/>
        <v/>
      </c>
      <c r="BK709" s="564" t="str">
        <f t="shared" ca="1" si="158"/>
        <v/>
      </c>
      <c r="BL709" s="565" t="str">
        <f t="shared" ca="1" si="159"/>
        <v/>
      </c>
      <c r="CS709" s="95"/>
    </row>
    <row r="710" spans="1:97" ht="15" customHeight="1">
      <c r="A710" s="465"/>
      <c r="B710" s="465"/>
      <c r="C710" s="465"/>
      <c r="D710" s="554"/>
      <c r="E710" s="555"/>
      <c r="F710" s="555"/>
      <c r="G710" s="555"/>
      <c r="H710" s="555"/>
      <c r="I710" s="555"/>
      <c r="J710" s="555"/>
      <c r="K710" s="556"/>
      <c r="L710" s="238" t="s">
        <v>311</v>
      </c>
      <c r="M710" s="249"/>
      <c r="N710" s="249"/>
      <c r="O710" s="249"/>
      <c r="P710" s="249"/>
      <c r="Q710" s="249"/>
      <c r="R710" s="249"/>
      <c r="S710" s="249"/>
      <c r="T710" s="249"/>
      <c r="U710" s="249"/>
      <c r="V710" s="249"/>
      <c r="W710" s="249"/>
      <c r="X710" s="249"/>
      <c r="Y710" s="249"/>
      <c r="Z710" s="249"/>
      <c r="AA710" s="249"/>
      <c r="AB710" s="249"/>
      <c r="AC710" s="249"/>
      <c r="AD710" s="249"/>
      <c r="AE710" s="249"/>
      <c r="AF710" s="249"/>
      <c r="AG710" s="249"/>
      <c r="AH710" s="249"/>
      <c r="AI710" s="249"/>
      <c r="AJ710" s="249"/>
      <c r="AK710" s="249"/>
      <c r="AL710" s="249"/>
      <c r="AM710" s="249"/>
      <c r="AN710" s="249"/>
      <c r="AO710" s="249"/>
      <c r="AP710" s="249"/>
      <c r="AQ710" s="249"/>
      <c r="AR710" s="249"/>
      <c r="AS710" s="249"/>
      <c r="AT710" s="249"/>
      <c r="AU710" s="249"/>
      <c r="AV710" s="249"/>
      <c r="AW710" s="249"/>
      <c r="AX710" s="251"/>
      <c r="AY710" s="195"/>
      <c r="AZ710" s="465"/>
      <c r="BA710" s="192">
        <f t="shared" si="165"/>
        <v>43</v>
      </c>
      <c r="BB710" s="192">
        <f t="shared" si="165"/>
        <v>2</v>
      </c>
      <c r="BC710" s="95"/>
      <c r="BD710" s="95"/>
      <c r="BE710" s="95"/>
      <c r="BG710" s="563" t="str">
        <f t="shared" ca="1" si="154"/>
        <v/>
      </c>
      <c r="BH710" s="564" t="str">
        <f t="shared" ca="1" si="155"/>
        <v/>
      </c>
      <c r="BI710" s="564" t="str">
        <f t="shared" ca="1" si="156"/>
        <v/>
      </c>
      <c r="BJ710" s="564" t="str">
        <f t="shared" ca="1" si="157"/>
        <v/>
      </c>
      <c r="BK710" s="564" t="str">
        <f t="shared" ca="1" si="158"/>
        <v/>
      </c>
      <c r="BL710" s="565" t="str">
        <f t="shared" ca="1" si="159"/>
        <v/>
      </c>
      <c r="CS710" s="95"/>
    </row>
    <row r="711" spans="1:97" ht="15" customHeight="1">
      <c r="A711" s="194"/>
      <c r="B711" s="465"/>
      <c r="C711" s="465"/>
      <c r="D711" s="498" t="s">
        <v>103</v>
      </c>
      <c r="E711" s="426"/>
      <c r="F711" s="426"/>
      <c r="G711" s="426"/>
      <c r="H711" s="426"/>
      <c r="I711" s="426"/>
      <c r="J711" s="426"/>
      <c r="K711" s="427"/>
      <c r="L711" s="206" t="s">
        <v>307</v>
      </c>
      <c r="M711" s="197"/>
      <c r="N711" s="197" t="str">
        <f>"("&amp;VLOOKUP(L711,[1]processing_log!$B$37:$Y$105,4,FALSE)&amp;" - "&amp;VLOOKUP(L711,[1]processing_log!$B$37:$Y$105,21,FALSE)&amp;VLOOKUP(L711,[1]processing_log!$B$37:$Y$105,24,FALSE)&amp;")"</f>
        <v>(他処理 - 異常終了)</v>
      </c>
      <c r="O711" s="197"/>
      <c r="P711" s="197"/>
      <c r="Q711" s="197"/>
      <c r="R711" s="197"/>
      <c r="S711" s="197"/>
      <c r="T711" s="197"/>
      <c r="U711" s="197"/>
      <c r="V711" s="197"/>
      <c r="W711" s="197"/>
      <c r="X711" s="197"/>
      <c r="Y711" s="197"/>
      <c r="Z711" s="197"/>
      <c r="AA711" s="197"/>
      <c r="AB711" s="197"/>
      <c r="AC711" s="197"/>
      <c r="AD711" s="197"/>
      <c r="AE711" s="197"/>
      <c r="AF711" s="197"/>
      <c r="AG711" s="197"/>
      <c r="AH711" s="197"/>
      <c r="AI711" s="197"/>
      <c r="AJ711" s="197"/>
      <c r="AK711" s="197"/>
      <c r="AL711" s="197"/>
      <c r="AM711" s="197"/>
      <c r="AN711" s="197"/>
      <c r="AO711" s="197"/>
      <c r="AP711" s="197"/>
      <c r="AQ711" s="197"/>
      <c r="AR711" s="197"/>
      <c r="AS711" s="197"/>
      <c r="AT711" s="197"/>
      <c r="AU711" s="197"/>
      <c r="AV711" s="197"/>
      <c r="AW711" s="197"/>
      <c r="AX711" s="198"/>
      <c r="AY711" s="195"/>
      <c r="AZ711" s="95"/>
      <c r="BA711" s="192">
        <f t="shared" si="165"/>
        <v>43</v>
      </c>
      <c r="BB711" s="192">
        <f t="shared" si="165"/>
        <v>2</v>
      </c>
      <c r="BC711" s="95"/>
      <c r="BD711" s="95"/>
      <c r="BE711" s="95"/>
      <c r="BG711" s="563" t="str">
        <f t="shared" ca="1" si="154"/>
        <v/>
      </c>
      <c r="BH711" s="564" t="str">
        <f t="shared" ca="1" si="155"/>
        <v/>
      </c>
      <c r="BI711" s="564" t="str">
        <f t="shared" ca="1" si="156"/>
        <v/>
      </c>
      <c r="BJ711" s="564" t="str">
        <f t="shared" ca="1" si="157"/>
        <v/>
      </c>
      <c r="BK711" s="564" t="str">
        <f t="shared" ca="1" si="158"/>
        <v/>
      </c>
      <c r="BL711" s="565" t="str">
        <f t="shared" ca="1" si="159"/>
        <v/>
      </c>
      <c r="CS711" s="95"/>
    </row>
    <row r="712" spans="1:97" ht="15" customHeight="1">
      <c r="A712" s="194"/>
      <c r="B712" s="465"/>
      <c r="C712" s="465"/>
      <c r="D712" s="503" t="s">
        <v>104</v>
      </c>
      <c r="E712" s="504"/>
      <c r="F712" s="504"/>
      <c r="G712" s="504"/>
      <c r="H712" s="504"/>
      <c r="I712" s="504"/>
      <c r="J712" s="504"/>
      <c r="K712" s="505"/>
      <c r="L712" s="207" t="s">
        <v>789</v>
      </c>
      <c r="M712" s="665"/>
      <c r="N712" s="665"/>
      <c r="O712" s="665"/>
      <c r="P712" s="665"/>
      <c r="Q712" s="665"/>
      <c r="R712" s="665"/>
      <c r="S712" s="665"/>
      <c r="T712" s="665"/>
      <c r="U712" s="665"/>
      <c r="V712" s="665"/>
      <c r="W712" s="665"/>
      <c r="X712" s="665"/>
      <c r="Y712" s="665"/>
      <c r="Z712" s="665"/>
      <c r="AA712" s="665"/>
      <c r="AB712" s="665"/>
      <c r="AC712" s="665"/>
      <c r="AD712" s="665"/>
      <c r="AE712" s="665"/>
      <c r="AF712" s="665"/>
      <c r="AG712" s="665"/>
      <c r="AH712" s="665"/>
      <c r="AI712" s="665"/>
      <c r="AJ712" s="665"/>
      <c r="AK712" s="665"/>
      <c r="AL712" s="665"/>
      <c r="AM712" s="665"/>
      <c r="AN712" s="665"/>
      <c r="AO712" s="665"/>
      <c r="AP712" s="665"/>
      <c r="AQ712" s="665"/>
      <c r="AR712" s="665"/>
      <c r="AS712" s="665"/>
      <c r="AT712" s="665"/>
      <c r="AU712" s="665"/>
      <c r="AV712" s="665"/>
      <c r="AW712" s="665"/>
      <c r="AX712" s="208"/>
      <c r="AY712" s="195"/>
      <c r="AZ712" s="95"/>
      <c r="BA712" s="192">
        <f t="shared" si="163"/>
        <v>43</v>
      </c>
      <c r="BB712" s="192">
        <f t="shared" si="164"/>
        <v>2</v>
      </c>
      <c r="BC712" s="95"/>
      <c r="BD712" s="95"/>
      <c r="BE712" s="95"/>
      <c r="BG712" s="563" t="str">
        <f t="shared" ca="1" si="154"/>
        <v/>
      </c>
      <c r="BH712" s="564" t="str">
        <f t="shared" ca="1" si="155"/>
        <v/>
      </c>
      <c r="BI712" s="564" t="str">
        <f t="shared" ca="1" si="156"/>
        <v/>
      </c>
      <c r="BJ712" s="564" t="str">
        <f t="shared" ca="1" si="157"/>
        <v/>
      </c>
      <c r="BK712" s="564" t="str">
        <f t="shared" ca="1" si="158"/>
        <v/>
      </c>
      <c r="BL712" s="565" t="str">
        <f t="shared" ca="1" si="159"/>
        <v/>
      </c>
      <c r="CS712" s="95"/>
    </row>
    <row r="713" spans="1:97" ht="15" customHeight="1">
      <c r="A713" s="194"/>
      <c r="B713" s="465"/>
      <c r="C713" s="465"/>
      <c r="D713" s="503" t="s">
        <v>105</v>
      </c>
      <c r="E713" s="504"/>
      <c r="F713" s="504"/>
      <c r="G713" s="504"/>
      <c r="H713" s="504"/>
      <c r="I713" s="504"/>
      <c r="J713" s="504"/>
      <c r="K713" s="505"/>
      <c r="L713" s="664"/>
      <c r="M713" s="665"/>
      <c r="N713" s="665"/>
      <c r="O713" s="665"/>
      <c r="P713" s="665"/>
      <c r="Q713" s="665"/>
      <c r="R713" s="665"/>
      <c r="S713" s="665"/>
      <c r="T713" s="665"/>
      <c r="U713" s="665"/>
      <c r="V713" s="665"/>
      <c r="W713" s="665"/>
      <c r="X713" s="665"/>
      <c r="Y713" s="665"/>
      <c r="Z713" s="665"/>
      <c r="AA713" s="665"/>
      <c r="AB713" s="665"/>
      <c r="AC713" s="665"/>
      <c r="AD713" s="665"/>
      <c r="AE713" s="665"/>
      <c r="AF713" s="665"/>
      <c r="AG713" s="665"/>
      <c r="AH713" s="665"/>
      <c r="AI713" s="665"/>
      <c r="AJ713" s="665"/>
      <c r="AK713" s="665"/>
      <c r="AL713" s="665"/>
      <c r="AM713" s="665"/>
      <c r="AN713" s="665"/>
      <c r="AO713" s="665"/>
      <c r="AP713" s="665"/>
      <c r="AQ713" s="665"/>
      <c r="AR713" s="665"/>
      <c r="AS713" s="665"/>
      <c r="AT713" s="665"/>
      <c r="AU713" s="665"/>
      <c r="AV713" s="665"/>
      <c r="AW713" s="665"/>
      <c r="AX713" s="208"/>
      <c r="AY713" s="195"/>
      <c r="AZ713" s="95"/>
      <c r="BA713" s="192">
        <f t="shared" si="163"/>
        <v>43</v>
      </c>
      <c r="BB713" s="192">
        <f t="shared" si="164"/>
        <v>2</v>
      </c>
      <c r="BC713" s="95"/>
      <c r="BD713" s="95"/>
      <c r="BE713" s="95"/>
      <c r="BG713" s="563" t="str">
        <f t="shared" ca="1" si="154"/>
        <v/>
      </c>
      <c r="BH713" s="564" t="str">
        <f t="shared" ca="1" si="155"/>
        <v/>
      </c>
      <c r="BI713" s="564" t="str">
        <f t="shared" ca="1" si="156"/>
        <v/>
      </c>
      <c r="BJ713" s="564" t="str">
        <f t="shared" ca="1" si="157"/>
        <v/>
      </c>
      <c r="BK713" s="564" t="str">
        <f t="shared" ca="1" si="158"/>
        <v/>
      </c>
      <c r="BL713" s="565" t="str">
        <f t="shared" ca="1" si="159"/>
        <v/>
      </c>
      <c r="CS713" s="95"/>
    </row>
    <row r="714" spans="1:97" ht="15" customHeight="1">
      <c r="A714" s="194"/>
      <c r="B714" s="465"/>
      <c r="C714" s="465"/>
      <c r="D714" s="502" t="s">
        <v>106</v>
      </c>
      <c r="E714" s="431"/>
      <c r="F714" s="431"/>
      <c r="G714" s="431"/>
      <c r="H714" s="431"/>
      <c r="I714" s="431"/>
      <c r="J714" s="431"/>
      <c r="K714" s="432"/>
      <c r="L714" s="209" t="s">
        <v>790</v>
      </c>
      <c r="M714" s="204"/>
      <c r="N714" s="204"/>
      <c r="O714" s="204"/>
      <c r="P714" s="204"/>
      <c r="Q714" s="204"/>
      <c r="R714" s="204"/>
      <c r="S714" s="204"/>
      <c r="T714" s="204"/>
      <c r="U714" s="204"/>
      <c r="V714" s="204"/>
      <c r="W714" s="204"/>
      <c r="X714" s="204"/>
      <c r="Y714" s="204"/>
      <c r="Z714" s="204"/>
      <c r="AA714" s="204"/>
      <c r="AB714" s="204"/>
      <c r="AC714" s="204"/>
      <c r="AD714" s="204"/>
      <c r="AE714" s="204"/>
      <c r="AF714" s="204"/>
      <c r="AG714" s="204"/>
      <c r="AH714" s="204"/>
      <c r="AI714" s="204"/>
      <c r="AJ714" s="204"/>
      <c r="AK714" s="204"/>
      <c r="AL714" s="204"/>
      <c r="AM714" s="204"/>
      <c r="AN714" s="204"/>
      <c r="AO714" s="204"/>
      <c r="AP714" s="204"/>
      <c r="AQ714" s="204"/>
      <c r="AR714" s="204"/>
      <c r="AS714" s="204"/>
      <c r="AT714" s="204"/>
      <c r="AU714" s="204"/>
      <c r="AV714" s="204"/>
      <c r="AW714" s="204"/>
      <c r="AX714" s="205"/>
      <c r="AY714" s="195"/>
      <c r="AZ714" s="95"/>
      <c r="BA714" s="192">
        <f t="shared" si="163"/>
        <v>43</v>
      </c>
      <c r="BB714" s="192">
        <f t="shared" si="164"/>
        <v>2</v>
      </c>
      <c r="BC714" s="95"/>
      <c r="BD714" s="95"/>
      <c r="BE714" s="95"/>
      <c r="BG714" s="563" t="str">
        <f t="shared" ca="1" si="154"/>
        <v/>
      </c>
      <c r="BH714" s="564" t="str">
        <f t="shared" ca="1" si="155"/>
        <v/>
      </c>
      <c r="BI714" s="564" t="str">
        <f t="shared" ca="1" si="156"/>
        <v/>
      </c>
      <c r="BJ714" s="564" t="str">
        <f t="shared" ca="1" si="157"/>
        <v/>
      </c>
      <c r="BK714" s="564" t="str">
        <f t="shared" ca="1" si="158"/>
        <v/>
      </c>
      <c r="BL714" s="565" t="str">
        <f t="shared" ca="1" si="159"/>
        <v/>
      </c>
      <c r="CS714" s="95"/>
    </row>
    <row r="715" spans="1:97" ht="15" customHeight="1">
      <c r="A715" s="1772" t="str">
        <f>BA715&amp;"."</f>
        <v>44.</v>
      </c>
      <c r="B715" s="1773"/>
      <c r="C715" s="352" t="s">
        <v>791</v>
      </c>
      <c r="D715" s="352"/>
      <c r="E715" s="352"/>
      <c r="F715" s="352"/>
      <c r="G715" s="352"/>
      <c r="H715" s="352"/>
      <c r="I715" s="352"/>
      <c r="J715" s="352"/>
      <c r="K715" s="352"/>
      <c r="L715" s="352"/>
      <c r="M715" s="352"/>
      <c r="N715" s="352"/>
      <c r="O715" s="352"/>
      <c r="P715" s="352"/>
      <c r="Q715" s="352"/>
      <c r="R715" s="352"/>
      <c r="S715" s="352"/>
      <c r="T715" s="352"/>
      <c r="U715" s="352"/>
      <c r="V715" s="352"/>
      <c r="W715" s="352"/>
      <c r="X715" s="352"/>
      <c r="Y715" s="352"/>
      <c r="Z715" s="352"/>
      <c r="AA715" s="352"/>
      <c r="AB715" s="352"/>
      <c r="AC715" s="352"/>
      <c r="AD715" s="352"/>
      <c r="AE715" s="352"/>
      <c r="AF715" s="352"/>
      <c r="AG715" s="352"/>
      <c r="AH715" s="352"/>
      <c r="AI715" s="352"/>
      <c r="AJ715" s="352"/>
      <c r="AK715" s="352"/>
      <c r="AL715" s="352"/>
      <c r="AM715" s="352"/>
      <c r="AN715" s="352"/>
      <c r="AO715" s="352"/>
      <c r="AP715" s="352"/>
      <c r="AQ715" s="352"/>
      <c r="AR715" s="352"/>
      <c r="AS715" s="352"/>
      <c r="AT715" s="352"/>
      <c r="AU715" s="352"/>
      <c r="AV715" s="352"/>
      <c r="AW715" s="352"/>
      <c r="AX715" s="352"/>
      <c r="AY715" s="725"/>
      <c r="AZ715" s="95"/>
      <c r="BA715" s="193">
        <f>BA714+1</f>
        <v>44</v>
      </c>
      <c r="BC715" s="95"/>
      <c r="BD715" s="95"/>
      <c r="BE715" s="95"/>
      <c r="BG715" s="563" t="str">
        <f t="shared" ca="1" si="154"/>
        <v/>
      </c>
      <c r="BH715" s="564" t="str">
        <f t="shared" ca="1" si="155"/>
        <v/>
      </c>
      <c r="BI715" s="564" t="str">
        <f t="shared" ca="1" si="156"/>
        <v/>
      </c>
      <c r="BJ715" s="564" t="str">
        <f t="shared" ca="1" si="157"/>
        <v/>
      </c>
      <c r="BK715" s="564" t="str">
        <f t="shared" ca="1" si="158"/>
        <v/>
      </c>
      <c r="BL715" s="565" t="str">
        <f t="shared" ca="1" si="159"/>
        <v/>
      </c>
    </row>
    <row r="716" spans="1:97" ht="15" customHeight="1">
      <c r="A716" s="90"/>
      <c r="B716" s="352"/>
      <c r="C716" s="352" t="s">
        <v>792</v>
      </c>
      <c r="D716" s="352"/>
      <c r="E716" s="352"/>
      <c r="F716" s="352"/>
      <c r="G716" s="352"/>
      <c r="H716" s="352"/>
      <c r="I716" s="352"/>
      <c r="J716" s="352"/>
      <c r="K716" s="352"/>
      <c r="L716" s="352"/>
      <c r="M716" s="352"/>
      <c r="N716" s="352"/>
      <c r="O716" s="352"/>
      <c r="P716" s="352"/>
      <c r="Q716" s="352"/>
      <c r="R716" s="352"/>
      <c r="S716" s="352"/>
      <c r="T716" s="352"/>
      <c r="U716" s="352"/>
      <c r="V716" s="352"/>
      <c r="W716" s="352"/>
      <c r="X716" s="352"/>
      <c r="Y716" s="352"/>
      <c r="Z716" s="352"/>
      <c r="AA716" s="352"/>
      <c r="AB716" s="352"/>
      <c r="AC716" s="352"/>
      <c r="AD716" s="352"/>
      <c r="AE716" s="352"/>
      <c r="AF716" s="352"/>
      <c r="AG716" s="352"/>
      <c r="AH716" s="352"/>
      <c r="AI716" s="352"/>
      <c r="AJ716" s="352"/>
      <c r="AK716" s="352"/>
      <c r="AL716" s="352"/>
      <c r="AM716" s="352"/>
      <c r="AN716" s="352"/>
      <c r="AO716" s="352"/>
      <c r="AP716" s="352"/>
      <c r="AQ716" s="352"/>
      <c r="AR716" s="352"/>
      <c r="AS716" s="352"/>
      <c r="AT716" s="352"/>
      <c r="AU716" s="352"/>
      <c r="AV716" s="352"/>
      <c r="AW716" s="352"/>
      <c r="AX716" s="352"/>
      <c r="AY716" s="725"/>
      <c r="AZ716" s="95"/>
      <c r="BA716" s="192">
        <f>BA715</f>
        <v>44</v>
      </c>
      <c r="BC716" s="95"/>
      <c r="BD716" s="95"/>
      <c r="BE716" s="95"/>
      <c r="BG716" s="563" t="str">
        <f t="shared" ca="1" si="154"/>
        <v/>
      </c>
      <c r="BH716" s="564" t="str">
        <f t="shared" ca="1" si="155"/>
        <v/>
      </c>
      <c r="BI716" s="564" t="str">
        <f t="shared" ca="1" si="156"/>
        <v/>
      </c>
      <c r="BJ716" s="564" t="str">
        <f t="shared" ca="1" si="157"/>
        <v/>
      </c>
      <c r="BK716" s="564" t="str">
        <f t="shared" ca="1" si="158"/>
        <v/>
      </c>
      <c r="BL716" s="565" t="str">
        <f t="shared" ca="1" si="159"/>
        <v/>
      </c>
    </row>
    <row r="717" spans="1:97" ht="15" customHeight="1">
      <c r="A717" s="90"/>
      <c r="B717" s="352"/>
      <c r="C717" s="352" t="s">
        <v>793</v>
      </c>
      <c r="D717" s="352"/>
      <c r="E717" s="352"/>
      <c r="F717" s="352"/>
      <c r="G717" s="352"/>
      <c r="H717" s="352"/>
      <c r="I717" s="352"/>
      <c r="J717" s="352"/>
      <c r="K717" s="352"/>
      <c r="L717" s="352"/>
      <c r="M717" s="352"/>
      <c r="N717" s="352"/>
      <c r="O717" s="352"/>
      <c r="P717" s="352"/>
      <c r="Q717" s="352"/>
      <c r="R717" s="352"/>
      <c r="S717" s="352"/>
      <c r="T717" s="352"/>
      <c r="U717" s="352"/>
      <c r="V717" s="352"/>
      <c r="W717" s="352"/>
      <c r="X717" s="352"/>
      <c r="Y717" s="352"/>
      <c r="Z717" s="352"/>
      <c r="AA717" s="352"/>
      <c r="AB717" s="352"/>
      <c r="AC717" s="352"/>
      <c r="AD717" s="352"/>
      <c r="AE717" s="352"/>
      <c r="AF717" s="352"/>
      <c r="AG717" s="352"/>
      <c r="AH717" s="352"/>
      <c r="AI717" s="352"/>
      <c r="AJ717" s="352"/>
      <c r="AK717" s="352"/>
      <c r="AL717" s="352"/>
      <c r="AM717" s="352"/>
      <c r="AN717" s="352"/>
      <c r="AO717" s="352"/>
      <c r="AP717" s="352"/>
      <c r="AQ717" s="352"/>
      <c r="AR717" s="352"/>
      <c r="AS717" s="352"/>
      <c r="AT717" s="352"/>
      <c r="AU717" s="352"/>
      <c r="AV717" s="352"/>
      <c r="AW717" s="352"/>
      <c r="AX717" s="352"/>
      <c r="AY717" s="725"/>
      <c r="AZ717" s="95"/>
      <c r="BA717" s="192">
        <f>BA716</f>
        <v>44</v>
      </c>
      <c r="BC717" s="95"/>
      <c r="BD717" s="95"/>
      <c r="BE717" s="95"/>
      <c r="BG717" s="563" t="str">
        <f t="shared" ca="1" si="154"/>
        <v/>
      </c>
      <c r="BH717" s="564" t="str">
        <f t="shared" ca="1" si="155"/>
        <v/>
      </c>
      <c r="BI717" s="564" t="str">
        <f t="shared" ca="1" si="156"/>
        <v/>
      </c>
      <c r="BJ717" s="564" t="str">
        <f t="shared" ca="1" si="157"/>
        <v/>
      </c>
      <c r="BK717" s="564" t="str">
        <f t="shared" ca="1" si="158"/>
        <v/>
      </c>
      <c r="BL717" s="565" t="str">
        <f t="shared" ca="1" si="159"/>
        <v/>
      </c>
    </row>
    <row r="718" spans="1:97" ht="15" customHeight="1">
      <c r="A718" s="1737" t="str">
        <f>$BA718&amp;"."&amp;$BB718&amp;"."</f>
        <v>44.1.</v>
      </c>
      <c r="B718" s="1738"/>
      <c r="C718" s="1738"/>
      <c r="D718" s="236" t="s">
        <v>780</v>
      </c>
      <c r="E718" s="236"/>
      <c r="F718" s="473"/>
      <c r="G718" s="473"/>
      <c r="H718" s="473"/>
      <c r="I718" s="473"/>
      <c r="J718" s="473"/>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c r="AG718" s="473"/>
      <c r="AH718" s="473"/>
      <c r="AI718" s="473"/>
      <c r="AJ718" s="473"/>
      <c r="AK718" s="473"/>
      <c r="AL718" s="473"/>
      <c r="AM718" s="473"/>
      <c r="AN718" s="473"/>
      <c r="AO718" s="473"/>
      <c r="AP718" s="473"/>
      <c r="AQ718" s="473"/>
      <c r="AR718" s="473"/>
      <c r="AS718" s="473"/>
      <c r="AT718" s="473"/>
      <c r="AU718" s="473"/>
      <c r="AV718" s="473"/>
      <c r="AW718" s="473"/>
      <c r="AX718" s="473"/>
      <c r="AY718" s="466"/>
      <c r="AZ718" s="465"/>
      <c r="BA718" s="192">
        <f t="shared" ref="BA718:BB735" si="166">BA717</f>
        <v>44</v>
      </c>
      <c r="BB718" s="193">
        <f>BB717+1</f>
        <v>1</v>
      </c>
      <c r="BC718" s="95"/>
      <c r="BD718" s="95"/>
      <c r="BE718" s="95"/>
      <c r="BG718" s="563" t="str">
        <f t="shared" ca="1" si="154"/>
        <v/>
      </c>
      <c r="BH718" s="564" t="str">
        <f t="shared" ca="1" si="155"/>
        <v/>
      </c>
      <c r="BI718" s="564" t="str">
        <f t="shared" ca="1" si="156"/>
        <v/>
      </c>
      <c r="BJ718" s="564" t="str">
        <f t="shared" ca="1" si="157"/>
        <v/>
      </c>
      <c r="BK718" s="564" t="str">
        <f t="shared" ca="1" si="158"/>
        <v/>
      </c>
      <c r="BL718" s="565" t="str">
        <f t="shared" ca="1" si="159"/>
        <v/>
      </c>
    </row>
    <row r="719" spans="1:97" ht="15" customHeight="1">
      <c r="A719" s="90"/>
      <c r="B719" s="352"/>
      <c r="C719" s="352"/>
      <c r="D719" s="352" t="s">
        <v>796</v>
      </c>
      <c r="E719" s="352"/>
      <c r="F719" s="352"/>
      <c r="G719" s="352"/>
      <c r="H719" s="352"/>
      <c r="I719" s="352"/>
      <c r="J719" s="352"/>
      <c r="K719" s="352"/>
      <c r="L719" s="352"/>
      <c r="M719" s="352"/>
      <c r="N719" s="352"/>
      <c r="O719" s="352"/>
      <c r="P719" s="352"/>
      <c r="Q719" s="352"/>
      <c r="R719" s="352"/>
      <c r="S719" s="352"/>
      <c r="T719" s="352"/>
      <c r="U719" s="352"/>
      <c r="V719" s="352"/>
      <c r="W719" s="352"/>
      <c r="X719" s="352"/>
      <c r="Y719" s="352"/>
      <c r="Z719" s="352"/>
      <c r="AA719" s="352"/>
      <c r="AB719" s="352"/>
      <c r="AC719" s="352"/>
      <c r="AD719" s="352"/>
      <c r="AE719" s="352"/>
      <c r="AF719" s="352"/>
      <c r="AG719" s="352"/>
      <c r="AH719" s="352"/>
      <c r="AI719" s="352"/>
      <c r="AJ719" s="352"/>
      <c r="AK719" s="352"/>
      <c r="AL719" s="352"/>
      <c r="AM719" s="352"/>
      <c r="AN719" s="352"/>
      <c r="AO719" s="352"/>
      <c r="AP719" s="352"/>
      <c r="AQ719" s="352"/>
      <c r="AR719" s="352"/>
      <c r="AS719" s="352"/>
      <c r="AT719" s="352"/>
      <c r="AU719" s="352"/>
      <c r="AV719" s="352"/>
      <c r="AW719" s="352"/>
      <c r="AX719" s="352"/>
      <c r="AY719" s="725"/>
      <c r="AZ719" s="95"/>
      <c r="BA719" s="192">
        <f>BA718</f>
        <v>44</v>
      </c>
      <c r="BB719" s="192">
        <f>BB718</f>
        <v>1</v>
      </c>
      <c r="BC719" s="95"/>
      <c r="BD719" s="95"/>
      <c r="BE719" s="95"/>
      <c r="BG719" s="563" t="str">
        <f t="shared" ca="1" si="154"/>
        <v/>
      </c>
      <c r="BH719" s="564" t="str">
        <f t="shared" ca="1" si="155"/>
        <v/>
      </c>
      <c r="BI719" s="564" t="str">
        <f t="shared" ca="1" si="156"/>
        <v/>
      </c>
      <c r="BJ719" s="564" t="str">
        <f t="shared" ca="1" si="157"/>
        <v/>
      </c>
      <c r="BK719" s="564" t="str">
        <f t="shared" ca="1" si="158"/>
        <v/>
      </c>
      <c r="BL719" s="565" t="str">
        <f t="shared" ca="1" si="159"/>
        <v/>
      </c>
      <c r="CS719" s="95"/>
    </row>
    <row r="720" spans="1:97" ht="15" customHeight="1">
      <c r="A720" s="465"/>
      <c r="B720" s="465"/>
      <c r="C720" s="465"/>
      <c r="D720" s="498" t="s">
        <v>150</v>
      </c>
      <c r="E720" s="426"/>
      <c r="F720" s="426"/>
      <c r="G720" s="426"/>
      <c r="H720" s="426"/>
      <c r="I720" s="426"/>
      <c r="J720" s="426"/>
      <c r="K720" s="427"/>
      <c r="L720" s="237" t="s">
        <v>153</v>
      </c>
      <c r="M720" s="197"/>
      <c r="N720" s="197"/>
      <c r="O720" s="197"/>
      <c r="P720" s="197"/>
      <c r="Q720" s="197"/>
      <c r="R720" s="197"/>
      <c r="S720" s="197"/>
      <c r="T720" s="197"/>
      <c r="U720" s="197"/>
      <c r="V720" s="197"/>
      <c r="W720" s="197"/>
      <c r="X720" s="197"/>
      <c r="Y720" s="197"/>
      <c r="Z720" s="197"/>
      <c r="AA720" s="197"/>
      <c r="AB720" s="197"/>
      <c r="AC720" s="197"/>
      <c r="AD720" s="197"/>
      <c r="AE720" s="197"/>
      <c r="AF720" s="197"/>
      <c r="AG720" s="197"/>
      <c r="AH720" s="197"/>
      <c r="AI720" s="197"/>
      <c r="AJ720" s="197"/>
      <c r="AK720" s="197"/>
      <c r="AL720" s="197"/>
      <c r="AM720" s="197"/>
      <c r="AN720" s="197"/>
      <c r="AO720" s="197"/>
      <c r="AP720" s="197"/>
      <c r="AQ720" s="197"/>
      <c r="AR720" s="197"/>
      <c r="AS720" s="197"/>
      <c r="AT720" s="197"/>
      <c r="AU720" s="197"/>
      <c r="AV720" s="197"/>
      <c r="AW720" s="197"/>
      <c r="AX720" s="198"/>
      <c r="AY720" s="195"/>
      <c r="AZ720" s="465"/>
      <c r="BA720" s="192">
        <f t="shared" si="166"/>
        <v>44</v>
      </c>
      <c r="BB720" s="192">
        <f t="shared" si="166"/>
        <v>1</v>
      </c>
      <c r="BC720" s="95"/>
      <c r="BD720" s="95"/>
      <c r="BE720" s="95"/>
      <c r="BG720" s="563" t="str">
        <f t="shared" ca="1" si="154"/>
        <v/>
      </c>
      <c r="BH720" s="564" t="str">
        <f t="shared" ca="1" si="155"/>
        <v/>
      </c>
      <c r="BI720" s="564" t="str">
        <f t="shared" ca="1" si="156"/>
        <v/>
      </c>
      <c r="BJ720" s="564" t="str">
        <f t="shared" ca="1" si="157"/>
        <v/>
      </c>
      <c r="BK720" s="564" t="str">
        <f t="shared" ca="1" si="158"/>
        <v/>
      </c>
      <c r="BL720" s="565" t="str">
        <f t="shared" ca="1" si="159"/>
        <v/>
      </c>
      <c r="CS720" s="95"/>
    </row>
    <row r="721" spans="1:97" ht="15" customHeight="1">
      <c r="A721" s="465"/>
      <c r="B721" s="465"/>
      <c r="C721" s="465"/>
      <c r="D721" s="499" t="s">
        <v>151</v>
      </c>
      <c r="E721" s="500"/>
      <c r="F721" s="500"/>
      <c r="G721" s="500"/>
      <c r="H721" s="500"/>
      <c r="I721" s="500"/>
      <c r="J721" s="500"/>
      <c r="K721" s="501"/>
      <c r="L721" s="663" t="s">
        <v>794</v>
      </c>
      <c r="M721" s="666"/>
      <c r="N721" s="666"/>
      <c r="O721" s="666"/>
      <c r="P721" s="666"/>
      <c r="Q721" s="666"/>
      <c r="R721" s="666"/>
      <c r="S721" s="666"/>
      <c r="T721" s="666"/>
      <c r="U721" s="666"/>
      <c r="V721" s="666"/>
      <c r="W721" s="666"/>
      <c r="X721" s="666"/>
      <c r="Y721" s="666"/>
      <c r="Z721" s="666"/>
      <c r="AA721" s="666"/>
      <c r="AB721" s="666"/>
      <c r="AC721" s="666"/>
      <c r="AD721" s="666"/>
      <c r="AE721" s="666"/>
      <c r="AF721" s="666"/>
      <c r="AG721" s="666"/>
      <c r="AH721" s="666"/>
      <c r="AI721" s="666"/>
      <c r="AJ721" s="666"/>
      <c r="AK721" s="666"/>
      <c r="AL721" s="666"/>
      <c r="AM721" s="666"/>
      <c r="AN721" s="666"/>
      <c r="AO721" s="666"/>
      <c r="AP721" s="666"/>
      <c r="AQ721" s="666"/>
      <c r="AR721" s="666"/>
      <c r="AS721" s="666"/>
      <c r="AT721" s="666"/>
      <c r="AU721" s="666"/>
      <c r="AV721" s="666"/>
      <c r="AW721" s="666"/>
      <c r="AX721" s="468"/>
      <c r="AY721" s="195"/>
      <c r="AZ721" s="465"/>
      <c r="BA721" s="192">
        <f t="shared" si="166"/>
        <v>44</v>
      </c>
      <c r="BB721" s="192">
        <f t="shared" si="166"/>
        <v>1</v>
      </c>
      <c r="BC721" s="95"/>
      <c r="BD721" s="95"/>
      <c r="BE721" s="95"/>
      <c r="BG721" s="563" t="str">
        <f t="shared" ca="1" si="154"/>
        <v/>
      </c>
      <c r="BH721" s="564" t="str">
        <f t="shared" ca="1" si="155"/>
        <v/>
      </c>
      <c r="BI721" s="564" t="str">
        <f t="shared" ca="1" si="156"/>
        <v/>
      </c>
      <c r="BJ721" s="564" t="str">
        <f t="shared" ca="1" si="157"/>
        <v/>
      </c>
      <c r="BK721" s="564" t="str">
        <f t="shared" ca="1" si="158"/>
        <v/>
      </c>
      <c r="BL721" s="565" t="str">
        <f t="shared" ca="1" si="159"/>
        <v/>
      </c>
      <c r="CS721" s="95"/>
    </row>
    <row r="722" spans="1:97" ht="15" customHeight="1">
      <c r="A722" s="465"/>
      <c r="B722" s="465"/>
      <c r="C722" s="465"/>
      <c r="D722" s="554"/>
      <c r="E722" s="555"/>
      <c r="F722" s="555"/>
      <c r="G722" s="555"/>
      <c r="H722" s="555"/>
      <c r="I722" s="555"/>
      <c r="J722" s="555"/>
      <c r="K722" s="556"/>
      <c r="L722" s="238" t="s">
        <v>795</v>
      </c>
      <c r="M722" s="249"/>
      <c r="N722" s="249"/>
      <c r="O722" s="249"/>
      <c r="P722" s="249"/>
      <c r="Q722" s="249"/>
      <c r="R722" s="249"/>
      <c r="S722" s="249"/>
      <c r="T722" s="249"/>
      <c r="U722" s="249"/>
      <c r="V722" s="249"/>
      <c r="W722" s="249"/>
      <c r="X722" s="249"/>
      <c r="Y722" s="249"/>
      <c r="Z722" s="249"/>
      <c r="AA722" s="249"/>
      <c r="AB722" s="249"/>
      <c r="AC722" s="249"/>
      <c r="AD722" s="249"/>
      <c r="AE722" s="249"/>
      <c r="AF722" s="249"/>
      <c r="AG722" s="249"/>
      <c r="AH722" s="249"/>
      <c r="AI722" s="249"/>
      <c r="AJ722" s="249"/>
      <c r="AK722" s="249"/>
      <c r="AL722" s="249"/>
      <c r="AM722" s="249"/>
      <c r="AN722" s="249"/>
      <c r="AO722" s="249"/>
      <c r="AP722" s="249"/>
      <c r="AQ722" s="249"/>
      <c r="AR722" s="249"/>
      <c r="AS722" s="249"/>
      <c r="AT722" s="249"/>
      <c r="AU722" s="249"/>
      <c r="AV722" s="249"/>
      <c r="AW722" s="249"/>
      <c r="AX722" s="251"/>
      <c r="AY722" s="195"/>
      <c r="AZ722" s="465"/>
      <c r="BA722" s="192">
        <f t="shared" si="166"/>
        <v>44</v>
      </c>
      <c r="BB722" s="192">
        <f t="shared" si="166"/>
        <v>1</v>
      </c>
      <c r="BC722" s="95"/>
      <c r="BD722" s="95"/>
      <c r="BE722" s="95"/>
      <c r="BG722" s="563" t="str">
        <f t="shared" ca="1" si="154"/>
        <v/>
      </c>
      <c r="BH722" s="564" t="str">
        <f t="shared" ca="1" si="155"/>
        <v/>
      </c>
      <c r="BI722" s="564" t="str">
        <f t="shared" ca="1" si="156"/>
        <v/>
      </c>
      <c r="BJ722" s="564" t="str">
        <f t="shared" ca="1" si="157"/>
        <v/>
      </c>
      <c r="BK722" s="564" t="str">
        <f t="shared" ca="1" si="158"/>
        <v/>
      </c>
      <c r="BL722" s="565" t="str">
        <f t="shared" ca="1" si="159"/>
        <v/>
      </c>
      <c r="CS722" s="95"/>
    </row>
    <row r="723" spans="1:97" ht="15" customHeight="1">
      <c r="A723" s="194"/>
      <c r="B723" s="465"/>
      <c r="C723" s="465"/>
      <c r="D723" s="498" t="s">
        <v>103</v>
      </c>
      <c r="E723" s="426"/>
      <c r="F723" s="426"/>
      <c r="G723" s="426"/>
      <c r="H723" s="426"/>
      <c r="I723" s="426"/>
      <c r="J723" s="426"/>
      <c r="K723" s="427"/>
      <c r="L723" s="206" t="s">
        <v>307</v>
      </c>
      <c r="M723" s="197"/>
      <c r="N723" s="197" t="str">
        <f>"("&amp;VLOOKUP(L723,[1]processing_log!$B$37:$Y$105,4,FALSE)&amp;" - "&amp;VLOOKUP(L723,[1]processing_log!$B$37:$Y$105,21,FALSE)&amp;VLOOKUP(L723,[1]processing_log!$B$37:$Y$105,24,FALSE)&amp;")"</f>
        <v>(他処理 - 異常終了)</v>
      </c>
      <c r="O723" s="197"/>
      <c r="P723" s="197"/>
      <c r="Q723" s="197"/>
      <c r="R723" s="197"/>
      <c r="S723" s="197"/>
      <c r="T723" s="197"/>
      <c r="U723" s="197"/>
      <c r="V723" s="197"/>
      <c r="W723" s="197"/>
      <c r="X723" s="197"/>
      <c r="Y723" s="197"/>
      <c r="Z723" s="197"/>
      <c r="AA723" s="197"/>
      <c r="AB723" s="197"/>
      <c r="AC723" s="197"/>
      <c r="AD723" s="197"/>
      <c r="AE723" s="197"/>
      <c r="AF723" s="197"/>
      <c r="AG723" s="197"/>
      <c r="AH723" s="197"/>
      <c r="AI723" s="197"/>
      <c r="AJ723" s="197"/>
      <c r="AK723" s="197"/>
      <c r="AL723" s="197"/>
      <c r="AM723" s="197"/>
      <c r="AN723" s="197"/>
      <c r="AO723" s="197"/>
      <c r="AP723" s="197"/>
      <c r="AQ723" s="197"/>
      <c r="AR723" s="197"/>
      <c r="AS723" s="197"/>
      <c r="AT723" s="197"/>
      <c r="AU723" s="197"/>
      <c r="AV723" s="197"/>
      <c r="AW723" s="197"/>
      <c r="AX723" s="198"/>
      <c r="AY723" s="195"/>
      <c r="AZ723" s="95"/>
      <c r="BA723" s="192">
        <f t="shared" si="166"/>
        <v>44</v>
      </c>
      <c r="BB723" s="192">
        <f t="shared" si="166"/>
        <v>1</v>
      </c>
      <c r="BC723" s="95"/>
      <c r="BD723" s="95"/>
      <c r="BE723" s="95"/>
      <c r="BG723" s="563" t="str">
        <f t="shared" ca="1" si="154"/>
        <v/>
      </c>
      <c r="BH723" s="564" t="str">
        <f t="shared" ca="1" si="155"/>
        <v/>
      </c>
      <c r="BI723" s="564" t="str">
        <f t="shared" ca="1" si="156"/>
        <v/>
      </c>
      <c r="BJ723" s="564" t="str">
        <f t="shared" ca="1" si="157"/>
        <v/>
      </c>
      <c r="BK723" s="564" t="str">
        <f t="shared" ca="1" si="158"/>
        <v/>
      </c>
      <c r="BL723" s="565" t="str">
        <f t="shared" ca="1" si="159"/>
        <v/>
      </c>
      <c r="CS723" s="95"/>
    </row>
    <row r="724" spans="1:97" ht="15" customHeight="1">
      <c r="A724" s="194"/>
      <c r="B724" s="465"/>
      <c r="C724" s="465"/>
      <c r="D724" s="503" t="s">
        <v>104</v>
      </c>
      <c r="E724" s="504"/>
      <c r="F724" s="504"/>
      <c r="G724" s="504"/>
      <c r="H724" s="504"/>
      <c r="I724" s="504"/>
      <c r="J724" s="504"/>
      <c r="K724" s="505"/>
      <c r="L724" s="207" t="s">
        <v>267</v>
      </c>
      <c r="M724" s="665"/>
      <c r="N724" s="665"/>
      <c r="O724" s="665"/>
      <c r="P724" s="665"/>
      <c r="Q724" s="665"/>
      <c r="R724" s="665"/>
      <c r="S724" s="665"/>
      <c r="T724" s="665"/>
      <c r="U724" s="665"/>
      <c r="V724" s="665"/>
      <c r="W724" s="665"/>
      <c r="X724" s="665"/>
      <c r="Y724" s="665"/>
      <c r="Z724" s="665"/>
      <c r="AA724" s="665"/>
      <c r="AB724" s="665"/>
      <c r="AC724" s="665"/>
      <c r="AD724" s="665"/>
      <c r="AE724" s="665"/>
      <c r="AF724" s="665"/>
      <c r="AG724" s="665"/>
      <c r="AH724" s="665"/>
      <c r="AI724" s="665"/>
      <c r="AJ724" s="665"/>
      <c r="AK724" s="665"/>
      <c r="AL724" s="665"/>
      <c r="AM724" s="665"/>
      <c r="AN724" s="665"/>
      <c r="AO724" s="665"/>
      <c r="AP724" s="665"/>
      <c r="AQ724" s="665"/>
      <c r="AR724" s="665"/>
      <c r="AS724" s="665"/>
      <c r="AT724" s="665"/>
      <c r="AU724" s="665"/>
      <c r="AV724" s="665"/>
      <c r="AW724" s="665"/>
      <c r="AX724" s="208"/>
      <c r="AY724" s="195"/>
      <c r="AZ724" s="95"/>
      <c r="BA724" s="192">
        <f t="shared" si="166"/>
        <v>44</v>
      </c>
      <c r="BB724" s="192">
        <f t="shared" si="166"/>
        <v>1</v>
      </c>
      <c r="BC724" s="95"/>
      <c r="BD724" s="95"/>
      <c r="BE724" s="95"/>
      <c r="BG724" s="563" t="str">
        <f t="shared" ca="1" si="154"/>
        <v/>
      </c>
      <c r="BH724" s="564" t="str">
        <f t="shared" ca="1" si="155"/>
        <v/>
      </c>
      <c r="BI724" s="564" t="str">
        <f t="shared" ca="1" si="156"/>
        <v/>
      </c>
      <c r="BJ724" s="564" t="str">
        <f t="shared" ca="1" si="157"/>
        <v/>
      </c>
      <c r="BK724" s="564" t="str">
        <f t="shared" ca="1" si="158"/>
        <v/>
      </c>
      <c r="BL724" s="565" t="str">
        <f t="shared" ca="1" si="159"/>
        <v/>
      </c>
      <c r="CS724" s="95"/>
    </row>
    <row r="725" spans="1:97" ht="15" customHeight="1">
      <c r="A725" s="194"/>
      <c r="B725" s="465"/>
      <c r="C725" s="465"/>
      <c r="D725" s="503" t="s">
        <v>105</v>
      </c>
      <c r="E725" s="504"/>
      <c r="F725" s="504"/>
      <c r="G725" s="504"/>
      <c r="H725" s="504"/>
      <c r="I725" s="504"/>
      <c r="J725" s="504"/>
      <c r="K725" s="505"/>
      <c r="L725" s="664"/>
      <c r="M725" s="665"/>
      <c r="N725" s="665"/>
      <c r="O725" s="665"/>
      <c r="P725" s="665"/>
      <c r="Q725" s="665"/>
      <c r="R725" s="665"/>
      <c r="S725" s="665"/>
      <c r="T725" s="665"/>
      <c r="U725" s="665"/>
      <c r="V725" s="665"/>
      <c r="W725" s="665"/>
      <c r="X725" s="665"/>
      <c r="Y725" s="665"/>
      <c r="Z725" s="665"/>
      <c r="AA725" s="665"/>
      <c r="AB725" s="665"/>
      <c r="AC725" s="665"/>
      <c r="AD725" s="665"/>
      <c r="AE725" s="665"/>
      <c r="AF725" s="665"/>
      <c r="AG725" s="665"/>
      <c r="AH725" s="665"/>
      <c r="AI725" s="665"/>
      <c r="AJ725" s="665"/>
      <c r="AK725" s="665"/>
      <c r="AL725" s="665"/>
      <c r="AM725" s="665"/>
      <c r="AN725" s="665"/>
      <c r="AO725" s="665"/>
      <c r="AP725" s="665"/>
      <c r="AQ725" s="665"/>
      <c r="AR725" s="665"/>
      <c r="AS725" s="665"/>
      <c r="AT725" s="665"/>
      <c r="AU725" s="665"/>
      <c r="AV725" s="665"/>
      <c r="AW725" s="665"/>
      <c r="AX725" s="208"/>
      <c r="AY725" s="195"/>
      <c r="AZ725" s="95"/>
      <c r="BA725" s="192">
        <f t="shared" si="166"/>
        <v>44</v>
      </c>
      <c r="BB725" s="192">
        <f t="shared" si="166"/>
        <v>1</v>
      </c>
      <c r="BC725" s="95"/>
      <c r="BD725" s="95"/>
      <c r="BE725" s="95"/>
      <c r="BG725" s="563" t="str">
        <f t="shared" ca="1" si="154"/>
        <v/>
      </c>
      <c r="BH725" s="564" t="str">
        <f t="shared" ca="1" si="155"/>
        <v/>
      </c>
      <c r="BI725" s="564" t="str">
        <f t="shared" ca="1" si="156"/>
        <v/>
      </c>
      <c r="BJ725" s="564" t="str">
        <f t="shared" ca="1" si="157"/>
        <v/>
      </c>
      <c r="BK725" s="564" t="str">
        <f t="shared" ca="1" si="158"/>
        <v/>
      </c>
      <c r="BL725" s="565" t="str">
        <f t="shared" ca="1" si="159"/>
        <v/>
      </c>
      <c r="CS725" s="95"/>
    </row>
    <row r="726" spans="1:97" ht="15" customHeight="1">
      <c r="A726" s="194"/>
      <c r="B726" s="465"/>
      <c r="C726" s="465"/>
      <c r="D726" s="502" t="s">
        <v>106</v>
      </c>
      <c r="E726" s="431"/>
      <c r="F726" s="431"/>
      <c r="G726" s="431"/>
      <c r="H726" s="431"/>
      <c r="I726" s="431"/>
      <c r="J726" s="431"/>
      <c r="K726" s="432"/>
      <c r="L726" s="209" t="s">
        <v>790</v>
      </c>
      <c r="M726" s="204"/>
      <c r="N726" s="204"/>
      <c r="O726" s="204"/>
      <c r="P726" s="204"/>
      <c r="Q726" s="204"/>
      <c r="R726" s="204"/>
      <c r="S726" s="204"/>
      <c r="T726" s="204"/>
      <c r="U726" s="204"/>
      <c r="V726" s="204"/>
      <c r="W726" s="204"/>
      <c r="X726" s="204"/>
      <c r="Y726" s="204"/>
      <c r="Z726" s="204"/>
      <c r="AA726" s="204"/>
      <c r="AB726" s="204"/>
      <c r="AC726" s="204"/>
      <c r="AD726" s="204"/>
      <c r="AE726" s="204"/>
      <c r="AF726" s="204"/>
      <c r="AG726" s="204"/>
      <c r="AH726" s="204"/>
      <c r="AI726" s="204"/>
      <c r="AJ726" s="204"/>
      <c r="AK726" s="204"/>
      <c r="AL726" s="204"/>
      <c r="AM726" s="204"/>
      <c r="AN726" s="204"/>
      <c r="AO726" s="204"/>
      <c r="AP726" s="204"/>
      <c r="AQ726" s="204"/>
      <c r="AR726" s="204"/>
      <c r="AS726" s="204"/>
      <c r="AT726" s="204"/>
      <c r="AU726" s="204"/>
      <c r="AV726" s="204"/>
      <c r="AW726" s="204"/>
      <c r="AX726" s="205"/>
      <c r="AY726" s="195"/>
      <c r="AZ726" s="95"/>
      <c r="BA726" s="192">
        <f t="shared" si="166"/>
        <v>44</v>
      </c>
      <c r="BB726" s="192">
        <f t="shared" si="166"/>
        <v>1</v>
      </c>
      <c r="BC726" s="95"/>
      <c r="BD726" s="95"/>
      <c r="BE726" s="95"/>
      <c r="BG726" s="563" t="str">
        <f t="shared" ca="1" si="154"/>
        <v/>
      </c>
      <c r="BH726" s="564" t="str">
        <f t="shared" ca="1" si="155"/>
        <v/>
      </c>
      <c r="BI726" s="564" t="str">
        <f t="shared" ca="1" si="156"/>
        <v/>
      </c>
      <c r="BJ726" s="564" t="str">
        <f t="shared" ca="1" si="157"/>
        <v/>
      </c>
      <c r="BK726" s="564" t="str">
        <f t="shared" ca="1" si="158"/>
        <v/>
      </c>
      <c r="BL726" s="565" t="str">
        <f t="shared" ca="1" si="159"/>
        <v/>
      </c>
      <c r="CS726" s="95"/>
    </row>
    <row r="727" spans="1:97" ht="15" customHeight="1">
      <c r="A727" s="1737" t="str">
        <f>$BA727&amp;"."&amp;$BB727&amp;"."</f>
        <v>44.2.</v>
      </c>
      <c r="B727" s="1738"/>
      <c r="C727" s="1738"/>
      <c r="D727" s="236" t="s">
        <v>777</v>
      </c>
      <c r="E727" s="236"/>
      <c r="F727" s="473"/>
      <c r="G727" s="473"/>
      <c r="H727" s="473"/>
      <c r="I727" s="473"/>
      <c r="J727" s="473"/>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c r="AG727" s="473"/>
      <c r="AH727" s="473"/>
      <c r="AI727" s="473"/>
      <c r="AJ727" s="473"/>
      <c r="AK727" s="473"/>
      <c r="AL727" s="473"/>
      <c r="AM727" s="473"/>
      <c r="AN727" s="473"/>
      <c r="AO727" s="473"/>
      <c r="AP727" s="473"/>
      <c r="AQ727" s="473"/>
      <c r="AR727" s="473"/>
      <c r="AS727" s="473"/>
      <c r="AT727" s="473"/>
      <c r="AU727" s="473"/>
      <c r="AV727" s="473"/>
      <c r="AW727" s="473"/>
      <c r="AX727" s="473"/>
      <c r="AY727" s="466"/>
      <c r="AZ727" s="465"/>
      <c r="BA727" s="192">
        <f t="shared" si="166"/>
        <v>44</v>
      </c>
      <c r="BB727" s="193">
        <f>BB726+1</f>
        <v>2</v>
      </c>
      <c r="BC727" s="95"/>
      <c r="BD727" s="95"/>
      <c r="BE727" s="95"/>
      <c r="BG727" s="563" t="str">
        <f t="shared" ca="1" si="154"/>
        <v/>
      </c>
      <c r="BH727" s="564" t="str">
        <f t="shared" ca="1" si="155"/>
        <v/>
      </c>
      <c r="BI727" s="564" t="str">
        <f t="shared" ca="1" si="156"/>
        <v/>
      </c>
      <c r="BJ727" s="564" t="str">
        <f t="shared" ca="1" si="157"/>
        <v/>
      </c>
      <c r="BK727" s="564" t="str">
        <f t="shared" ca="1" si="158"/>
        <v/>
      </c>
      <c r="BL727" s="565" t="str">
        <f t="shared" ca="1" si="159"/>
        <v/>
      </c>
      <c r="CS727" s="95"/>
    </row>
    <row r="728" spans="1:97" ht="15" customHeight="1">
      <c r="A728" s="90"/>
      <c r="B728" s="352"/>
      <c r="C728" s="352"/>
      <c r="D728" s="352" t="s">
        <v>778</v>
      </c>
      <c r="E728" s="352"/>
      <c r="F728" s="352"/>
      <c r="G728" s="352"/>
      <c r="H728" s="352"/>
      <c r="I728" s="352"/>
      <c r="J728" s="352"/>
      <c r="K728" s="352"/>
      <c r="L728" s="352"/>
      <c r="M728" s="352"/>
      <c r="N728" s="352"/>
      <c r="O728" s="352"/>
      <c r="P728" s="352"/>
      <c r="Q728" s="352"/>
      <c r="R728" s="352"/>
      <c r="S728" s="352"/>
      <c r="T728" s="352"/>
      <c r="U728" s="352"/>
      <c r="V728" s="352"/>
      <c r="W728" s="352"/>
      <c r="X728" s="352"/>
      <c r="Y728" s="352"/>
      <c r="Z728" s="352"/>
      <c r="AA728" s="352"/>
      <c r="AB728" s="352"/>
      <c r="AC728" s="352"/>
      <c r="AD728" s="352"/>
      <c r="AE728" s="352"/>
      <c r="AF728" s="352"/>
      <c r="AG728" s="352"/>
      <c r="AH728" s="352"/>
      <c r="AI728" s="352"/>
      <c r="AJ728" s="352"/>
      <c r="AK728" s="352"/>
      <c r="AL728" s="352"/>
      <c r="AM728" s="352"/>
      <c r="AN728" s="352"/>
      <c r="AO728" s="352"/>
      <c r="AP728" s="352"/>
      <c r="AQ728" s="352"/>
      <c r="AR728" s="352"/>
      <c r="AS728" s="352"/>
      <c r="AT728" s="352"/>
      <c r="AU728" s="352"/>
      <c r="AV728" s="352"/>
      <c r="AW728" s="352"/>
      <c r="AX728" s="352"/>
      <c r="AY728" s="725"/>
      <c r="AZ728" s="95"/>
      <c r="BA728" s="192">
        <f t="shared" si="166"/>
        <v>44</v>
      </c>
      <c r="BB728" s="95">
        <f>BB727</f>
        <v>2</v>
      </c>
      <c r="BC728" s="95"/>
      <c r="BD728" s="95"/>
      <c r="BE728" s="95"/>
      <c r="BG728" s="563" t="str">
        <f t="shared" ca="1" si="154"/>
        <v/>
      </c>
      <c r="BH728" s="564" t="str">
        <f t="shared" ca="1" si="155"/>
        <v/>
      </c>
      <c r="BI728" s="564" t="str">
        <f t="shared" ca="1" si="156"/>
        <v/>
      </c>
      <c r="BJ728" s="564" t="str">
        <f t="shared" ca="1" si="157"/>
        <v/>
      </c>
      <c r="BK728" s="564" t="str">
        <f t="shared" ca="1" si="158"/>
        <v/>
      </c>
      <c r="BL728" s="565" t="str">
        <f t="shared" ca="1" si="159"/>
        <v/>
      </c>
      <c r="CS728" s="95"/>
    </row>
    <row r="729" spans="1:97" ht="15" customHeight="1">
      <c r="A729" s="465"/>
      <c r="B729" s="465"/>
      <c r="C729" s="465"/>
      <c r="D729" s="498" t="s">
        <v>150</v>
      </c>
      <c r="E729" s="426"/>
      <c r="F729" s="426"/>
      <c r="G729" s="426"/>
      <c r="H729" s="426"/>
      <c r="I729" s="426"/>
      <c r="J729" s="426"/>
      <c r="K729" s="427"/>
      <c r="L729" s="237" t="s">
        <v>153</v>
      </c>
      <c r="M729" s="197"/>
      <c r="N729" s="197"/>
      <c r="O729" s="197"/>
      <c r="P729" s="197"/>
      <c r="Q729" s="197"/>
      <c r="R729" s="197"/>
      <c r="S729" s="197"/>
      <c r="T729" s="197"/>
      <c r="U729" s="197"/>
      <c r="V729" s="197"/>
      <c r="W729" s="197"/>
      <c r="X729" s="197"/>
      <c r="Y729" s="197"/>
      <c r="Z729" s="197"/>
      <c r="AA729" s="197"/>
      <c r="AB729" s="197"/>
      <c r="AC729" s="197"/>
      <c r="AD729" s="197"/>
      <c r="AE729" s="197"/>
      <c r="AF729" s="197"/>
      <c r="AG729" s="197"/>
      <c r="AH729" s="197"/>
      <c r="AI729" s="197"/>
      <c r="AJ729" s="197"/>
      <c r="AK729" s="197"/>
      <c r="AL729" s="197"/>
      <c r="AM729" s="197"/>
      <c r="AN729" s="197"/>
      <c r="AO729" s="197"/>
      <c r="AP729" s="197"/>
      <c r="AQ729" s="197"/>
      <c r="AR729" s="197"/>
      <c r="AS729" s="197"/>
      <c r="AT729" s="197"/>
      <c r="AU729" s="197"/>
      <c r="AV729" s="197"/>
      <c r="AW729" s="197"/>
      <c r="AX729" s="198"/>
      <c r="AY729" s="195"/>
      <c r="AZ729" s="465"/>
      <c r="BA729" s="192">
        <f>BA728</f>
        <v>44</v>
      </c>
      <c r="BB729" s="192">
        <f>BB728</f>
        <v>2</v>
      </c>
      <c r="BC729" s="95"/>
      <c r="BD729" s="95"/>
      <c r="BE729" s="95"/>
      <c r="BG729" s="563" t="str">
        <f t="shared" ca="1" si="154"/>
        <v/>
      </c>
      <c r="BH729" s="564" t="str">
        <f t="shared" ca="1" si="155"/>
        <v/>
      </c>
      <c r="BI729" s="564" t="str">
        <f t="shared" ca="1" si="156"/>
        <v/>
      </c>
      <c r="BJ729" s="564" t="str">
        <f t="shared" ca="1" si="157"/>
        <v/>
      </c>
      <c r="BK729" s="564" t="str">
        <f t="shared" ca="1" si="158"/>
        <v/>
      </c>
      <c r="BL729" s="565" t="str">
        <f t="shared" ca="1" si="159"/>
        <v/>
      </c>
      <c r="CS729" s="95"/>
    </row>
    <row r="730" spans="1:97" ht="15" customHeight="1">
      <c r="A730" s="465"/>
      <c r="B730" s="465"/>
      <c r="C730" s="465"/>
      <c r="D730" s="499" t="s">
        <v>151</v>
      </c>
      <c r="E730" s="500"/>
      <c r="F730" s="500"/>
      <c r="G730" s="500"/>
      <c r="H730" s="500"/>
      <c r="I730" s="500"/>
      <c r="J730" s="500"/>
      <c r="K730" s="501"/>
      <c r="L730" s="663" t="s">
        <v>797</v>
      </c>
      <c r="M730" s="666"/>
      <c r="N730" s="666"/>
      <c r="O730" s="666"/>
      <c r="P730" s="666"/>
      <c r="Q730" s="666"/>
      <c r="R730" s="666"/>
      <c r="S730" s="666"/>
      <c r="T730" s="666"/>
      <c r="U730" s="666"/>
      <c r="V730" s="666"/>
      <c r="W730" s="666"/>
      <c r="X730" s="666"/>
      <c r="Y730" s="666"/>
      <c r="Z730" s="666"/>
      <c r="AA730" s="666"/>
      <c r="AB730" s="666"/>
      <c r="AC730" s="666"/>
      <c r="AD730" s="666"/>
      <c r="AE730" s="666"/>
      <c r="AF730" s="666"/>
      <c r="AG730" s="666"/>
      <c r="AH730" s="666"/>
      <c r="AI730" s="666"/>
      <c r="AJ730" s="666"/>
      <c r="AK730" s="666"/>
      <c r="AL730" s="666"/>
      <c r="AM730" s="666"/>
      <c r="AN730" s="666"/>
      <c r="AO730" s="666"/>
      <c r="AP730" s="666"/>
      <c r="AQ730" s="666"/>
      <c r="AR730" s="666"/>
      <c r="AS730" s="666"/>
      <c r="AT730" s="666"/>
      <c r="AU730" s="666"/>
      <c r="AV730" s="666"/>
      <c r="AW730" s="666"/>
      <c r="AX730" s="468"/>
      <c r="AY730" s="195"/>
      <c r="AZ730" s="465"/>
      <c r="BA730" s="192">
        <f t="shared" ref="BA730:BB735" si="167">BA729</f>
        <v>44</v>
      </c>
      <c r="BB730" s="192">
        <f t="shared" si="167"/>
        <v>2</v>
      </c>
      <c r="BC730" s="95"/>
      <c r="BD730" s="95"/>
      <c r="BE730" s="95"/>
      <c r="BG730" s="563" t="str">
        <f t="shared" ca="1" si="154"/>
        <v/>
      </c>
      <c r="BH730" s="564" t="str">
        <f t="shared" ca="1" si="155"/>
        <v/>
      </c>
      <c r="BI730" s="564" t="str">
        <f t="shared" ca="1" si="156"/>
        <v/>
      </c>
      <c r="BJ730" s="564" t="str">
        <f t="shared" ca="1" si="157"/>
        <v/>
      </c>
      <c r="BK730" s="564" t="str">
        <f t="shared" ca="1" si="158"/>
        <v/>
      </c>
      <c r="BL730" s="565" t="str">
        <f t="shared" ca="1" si="159"/>
        <v/>
      </c>
      <c r="CS730" s="95"/>
    </row>
    <row r="731" spans="1:97" ht="15" customHeight="1">
      <c r="A731" s="465"/>
      <c r="B731" s="465"/>
      <c r="C731" s="465"/>
      <c r="D731" s="554"/>
      <c r="E731" s="555"/>
      <c r="F731" s="555"/>
      <c r="G731" s="555"/>
      <c r="H731" s="555"/>
      <c r="I731" s="555"/>
      <c r="J731" s="555"/>
      <c r="K731" s="556"/>
      <c r="L731" s="238" t="s">
        <v>311</v>
      </c>
      <c r="M731" s="249"/>
      <c r="N731" s="249"/>
      <c r="O731" s="249"/>
      <c r="P731" s="249"/>
      <c r="Q731" s="249"/>
      <c r="R731" s="249"/>
      <c r="S731" s="249"/>
      <c r="T731" s="249"/>
      <c r="U731" s="249"/>
      <c r="V731" s="249"/>
      <c r="W731" s="249"/>
      <c r="X731" s="249"/>
      <c r="Y731" s="249"/>
      <c r="Z731" s="249"/>
      <c r="AA731" s="249"/>
      <c r="AB731" s="567"/>
      <c r="AC731" s="249"/>
      <c r="AD731" s="249"/>
      <c r="AE731" s="249"/>
      <c r="AF731" s="249"/>
      <c r="AG731" s="249"/>
      <c r="AH731" s="249"/>
      <c r="AI731" s="249"/>
      <c r="AJ731" s="249"/>
      <c r="AK731" s="249"/>
      <c r="AL731" s="249"/>
      <c r="AM731" s="249"/>
      <c r="AN731" s="249"/>
      <c r="AO731" s="249"/>
      <c r="AP731" s="249"/>
      <c r="AQ731" s="249"/>
      <c r="AR731" s="249"/>
      <c r="AS731" s="249"/>
      <c r="AT731" s="249"/>
      <c r="AU731" s="249"/>
      <c r="AV731" s="249"/>
      <c r="AW731" s="249"/>
      <c r="AX731" s="251"/>
      <c r="AY731" s="195"/>
      <c r="AZ731" s="465"/>
      <c r="BA731" s="192">
        <f t="shared" si="167"/>
        <v>44</v>
      </c>
      <c r="BB731" s="192">
        <f t="shared" si="167"/>
        <v>2</v>
      </c>
      <c r="BC731" s="95"/>
      <c r="BD731" s="95"/>
      <c r="BE731" s="95"/>
      <c r="BG731" s="563" t="str">
        <f t="shared" ca="1" si="154"/>
        <v/>
      </c>
      <c r="BH731" s="564" t="str">
        <f t="shared" ca="1" si="155"/>
        <v/>
      </c>
      <c r="BI731" s="564" t="str">
        <f t="shared" ca="1" si="156"/>
        <v/>
      </c>
      <c r="BJ731" s="564" t="str">
        <f t="shared" ca="1" si="157"/>
        <v/>
      </c>
      <c r="BK731" s="564" t="str">
        <f t="shared" ca="1" si="158"/>
        <v/>
      </c>
      <c r="BL731" s="565" t="str">
        <f t="shared" ca="1" si="159"/>
        <v/>
      </c>
      <c r="CS731" s="95"/>
    </row>
    <row r="732" spans="1:97" ht="15" customHeight="1">
      <c r="A732" s="194"/>
      <c r="B732" s="465"/>
      <c r="C732" s="465"/>
      <c r="D732" s="498" t="s">
        <v>103</v>
      </c>
      <c r="E732" s="426"/>
      <c r="F732" s="426"/>
      <c r="G732" s="426"/>
      <c r="H732" s="426"/>
      <c r="I732" s="426"/>
      <c r="J732" s="426"/>
      <c r="K732" s="427"/>
      <c r="L732" s="206" t="s">
        <v>107</v>
      </c>
      <c r="M732" s="197"/>
      <c r="N732" s="197" t="str">
        <f>"("&amp;VLOOKUP(L732,[1]processing_log!$B$37:$Y$105,4,FALSE)&amp;" - "&amp;VLOOKUP(L732,[1]processing_log!$B$37:$Y$105,21,FALSE)&amp;VLOOKUP(L732,[1]processing_log!$B$37:$Y$105,24,FALSE)&amp;")"</f>
        <v>(プログラム起動 - 異常終了)</v>
      </c>
      <c r="O732" s="197"/>
      <c r="P732" s="197"/>
      <c r="Q732" s="197"/>
      <c r="R732" s="197"/>
      <c r="S732" s="197"/>
      <c r="T732" s="197"/>
      <c r="U732" s="197"/>
      <c r="V732" s="197"/>
      <c r="W732" s="197"/>
      <c r="X732" s="197"/>
      <c r="Y732" s="197"/>
      <c r="Z732" s="197"/>
      <c r="AA732" s="197"/>
      <c r="AB732" s="197"/>
      <c r="AC732" s="197"/>
      <c r="AD732" s="197"/>
      <c r="AE732" s="197"/>
      <c r="AF732" s="197"/>
      <c r="AG732" s="197"/>
      <c r="AH732" s="197"/>
      <c r="AI732" s="197"/>
      <c r="AJ732" s="197"/>
      <c r="AK732" s="197"/>
      <c r="AL732" s="197"/>
      <c r="AM732" s="197"/>
      <c r="AN732" s="197"/>
      <c r="AO732" s="197"/>
      <c r="AP732" s="197"/>
      <c r="AQ732" s="197"/>
      <c r="AR732" s="197"/>
      <c r="AS732" s="197"/>
      <c r="AT732" s="197"/>
      <c r="AU732" s="197"/>
      <c r="AV732" s="197"/>
      <c r="AW732" s="197"/>
      <c r="AX732" s="198"/>
      <c r="AY732" s="195"/>
      <c r="AZ732" s="95"/>
      <c r="BA732" s="192">
        <f t="shared" si="167"/>
        <v>44</v>
      </c>
      <c r="BB732" s="192">
        <f t="shared" si="167"/>
        <v>2</v>
      </c>
      <c r="BC732" s="95"/>
      <c r="BD732" s="95"/>
      <c r="BE732" s="95"/>
      <c r="BG732" s="563" t="str">
        <f t="shared" ca="1" si="154"/>
        <v/>
      </c>
      <c r="BH732" s="564" t="str">
        <f t="shared" ca="1" si="155"/>
        <v/>
      </c>
      <c r="BI732" s="564" t="str">
        <f t="shared" ca="1" si="156"/>
        <v/>
      </c>
      <c r="BJ732" s="564" t="str">
        <f t="shared" ca="1" si="157"/>
        <v/>
      </c>
      <c r="BK732" s="564" t="str">
        <f t="shared" ca="1" si="158"/>
        <v/>
      </c>
      <c r="BL732" s="565" t="str">
        <f t="shared" ca="1" si="159"/>
        <v/>
      </c>
    </row>
    <row r="733" spans="1:97" ht="15" customHeight="1">
      <c r="A733" s="194"/>
      <c r="B733" s="465"/>
      <c r="C733" s="465"/>
      <c r="D733" s="503" t="s">
        <v>104</v>
      </c>
      <c r="E733" s="504"/>
      <c r="F733" s="504"/>
      <c r="G733" s="504"/>
      <c r="H733" s="504"/>
      <c r="I733" s="504"/>
      <c r="J733" s="504"/>
      <c r="K733" s="505"/>
      <c r="L733" s="207" t="s">
        <v>789</v>
      </c>
      <c r="M733" s="665"/>
      <c r="N733" s="665"/>
      <c r="O733" s="665"/>
      <c r="P733" s="665"/>
      <c r="Q733" s="665"/>
      <c r="R733" s="665"/>
      <c r="S733" s="665"/>
      <c r="T733" s="665"/>
      <c r="U733" s="665"/>
      <c r="V733" s="665"/>
      <c r="W733" s="665"/>
      <c r="X733" s="665"/>
      <c r="Y733" s="665"/>
      <c r="Z733" s="665"/>
      <c r="AA733" s="665"/>
      <c r="AB733" s="665"/>
      <c r="AC733" s="665"/>
      <c r="AD733" s="665"/>
      <c r="AE733" s="665"/>
      <c r="AF733" s="665"/>
      <c r="AG733" s="665"/>
      <c r="AH733" s="665"/>
      <c r="AI733" s="665"/>
      <c r="AJ733" s="665"/>
      <c r="AK733" s="665"/>
      <c r="AL733" s="665"/>
      <c r="AM733" s="665"/>
      <c r="AN733" s="665"/>
      <c r="AO733" s="665"/>
      <c r="AP733" s="665"/>
      <c r="AQ733" s="665"/>
      <c r="AR733" s="665"/>
      <c r="AS733" s="665"/>
      <c r="AT733" s="665"/>
      <c r="AU733" s="665"/>
      <c r="AV733" s="665"/>
      <c r="AW733" s="665"/>
      <c r="AX733" s="208"/>
      <c r="AY733" s="195"/>
      <c r="AZ733" s="95"/>
      <c r="BA733" s="192">
        <f t="shared" si="166"/>
        <v>44</v>
      </c>
      <c r="BB733" s="192">
        <f t="shared" si="167"/>
        <v>2</v>
      </c>
      <c r="BC733" s="95"/>
      <c r="BD733" s="95"/>
      <c r="BE733" s="95"/>
      <c r="BG733" s="563" t="str">
        <f t="shared" ca="1" si="154"/>
        <v/>
      </c>
      <c r="BH733" s="564" t="str">
        <f t="shared" ca="1" si="155"/>
        <v/>
      </c>
      <c r="BI733" s="564" t="str">
        <f t="shared" ca="1" si="156"/>
        <v/>
      </c>
      <c r="BJ733" s="564" t="str">
        <f t="shared" ca="1" si="157"/>
        <v/>
      </c>
      <c r="BK733" s="564" t="str">
        <f t="shared" ca="1" si="158"/>
        <v/>
      </c>
      <c r="BL733" s="565" t="str">
        <f t="shared" ca="1" si="159"/>
        <v/>
      </c>
    </row>
    <row r="734" spans="1:97" ht="15" customHeight="1">
      <c r="A734" s="194"/>
      <c r="B734" s="465"/>
      <c r="C734" s="465"/>
      <c r="D734" s="503" t="s">
        <v>105</v>
      </c>
      <c r="E734" s="504"/>
      <c r="F734" s="504"/>
      <c r="G734" s="504"/>
      <c r="H734" s="504"/>
      <c r="I734" s="504"/>
      <c r="J734" s="504"/>
      <c r="K734" s="505"/>
      <c r="L734" s="664"/>
      <c r="M734" s="665"/>
      <c r="N734" s="665"/>
      <c r="O734" s="665"/>
      <c r="P734" s="665"/>
      <c r="Q734" s="665"/>
      <c r="R734" s="665"/>
      <c r="S734" s="665"/>
      <c r="T734" s="665"/>
      <c r="U734" s="665"/>
      <c r="V734" s="665"/>
      <c r="W734" s="665"/>
      <c r="X734" s="665"/>
      <c r="Y734" s="665"/>
      <c r="Z734" s="665"/>
      <c r="AA734" s="665"/>
      <c r="AB734" s="665"/>
      <c r="AC734" s="665"/>
      <c r="AD734" s="665"/>
      <c r="AE734" s="665"/>
      <c r="AF734" s="665"/>
      <c r="AG734" s="665"/>
      <c r="AH734" s="665"/>
      <c r="AI734" s="665"/>
      <c r="AJ734" s="665"/>
      <c r="AK734" s="665"/>
      <c r="AL734" s="665"/>
      <c r="AM734" s="665"/>
      <c r="AN734" s="665"/>
      <c r="AO734" s="665"/>
      <c r="AP734" s="665"/>
      <c r="AQ734" s="665"/>
      <c r="AR734" s="665"/>
      <c r="AS734" s="665"/>
      <c r="AT734" s="665"/>
      <c r="AU734" s="665"/>
      <c r="AV734" s="665"/>
      <c r="AW734" s="665"/>
      <c r="AX734" s="208"/>
      <c r="AY734" s="195"/>
      <c r="AZ734" s="95"/>
      <c r="BA734" s="192">
        <f t="shared" si="166"/>
        <v>44</v>
      </c>
      <c r="BB734" s="192">
        <f t="shared" si="167"/>
        <v>2</v>
      </c>
      <c r="BC734" s="95"/>
      <c r="BD734" s="95"/>
      <c r="BE734" s="95"/>
      <c r="BG734" s="563" t="str">
        <f t="shared" ca="1" si="154"/>
        <v/>
      </c>
      <c r="BH734" s="564" t="str">
        <f t="shared" ca="1" si="155"/>
        <v/>
      </c>
      <c r="BI734" s="564" t="str">
        <f t="shared" ca="1" si="156"/>
        <v/>
      </c>
      <c r="BJ734" s="564" t="str">
        <f t="shared" ca="1" si="157"/>
        <v/>
      </c>
      <c r="BK734" s="564" t="str">
        <f t="shared" ca="1" si="158"/>
        <v/>
      </c>
      <c r="BL734" s="565" t="str">
        <f t="shared" ca="1" si="159"/>
        <v/>
      </c>
    </row>
    <row r="735" spans="1:97" ht="15" customHeight="1">
      <c r="A735" s="194"/>
      <c r="B735" s="465"/>
      <c r="C735" s="465"/>
      <c r="D735" s="502" t="s">
        <v>106</v>
      </c>
      <c r="E735" s="431"/>
      <c r="F735" s="431"/>
      <c r="G735" s="431"/>
      <c r="H735" s="431"/>
      <c r="I735" s="431"/>
      <c r="J735" s="431"/>
      <c r="K735" s="432"/>
      <c r="L735" s="209" t="s">
        <v>798</v>
      </c>
      <c r="M735" s="204"/>
      <c r="N735" s="204"/>
      <c r="O735" s="204"/>
      <c r="P735" s="204"/>
      <c r="Q735" s="204"/>
      <c r="R735" s="204"/>
      <c r="S735" s="204"/>
      <c r="T735" s="204"/>
      <c r="U735" s="204"/>
      <c r="V735" s="204"/>
      <c r="W735" s="204"/>
      <c r="X735" s="204"/>
      <c r="Y735" s="204"/>
      <c r="Z735" s="204"/>
      <c r="AA735" s="204"/>
      <c r="AB735" s="204"/>
      <c r="AC735" s="204"/>
      <c r="AD735" s="204"/>
      <c r="AE735" s="204"/>
      <c r="AF735" s="204"/>
      <c r="AG735" s="204"/>
      <c r="AH735" s="204"/>
      <c r="AI735" s="204"/>
      <c r="AJ735" s="204"/>
      <c r="AK735" s="204"/>
      <c r="AL735" s="204"/>
      <c r="AM735" s="204"/>
      <c r="AN735" s="204"/>
      <c r="AO735" s="204"/>
      <c r="AP735" s="204"/>
      <c r="AQ735" s="204"/>
      <c r="AR735" s="204"/>
      <c r="AS735" s="204"/>
      <c r="AT735" s="204"/>
      <c r="AU735" s="204"/>
      <c r="AV735" s="204"/>
      <c r="AW735" s="204"/>
      <c r="AX735" s="205"/>
      <c r="AY735" s="195"/>
      <c r="AZ735" s="95"/>
      <c r="BA735" s="192">
        <f t="shared" si="166"/>
        <v>44</v>
      </c>
      <c r="BB735" s="192">
        <f t="shared" si="167"/>
        <v>2</v>
      </c>
      <c r="BC735" s="95"/>
      <c r="BD735" s="95"/>
      <c r="BE735" s="95"/>
      <c r="BG735" s="563" t="str">
        <f t="shared" ca="1" si="154"/>
        <v/>
      </c>
      <c r="BH735" s="564" t="str">
        <f t="shared" ca="1" si="155"/>
        <v/>
      </c>
      <c r="BI735" s="564" t="str">
        <f t="shared" ca="1" si="156"/>
        <v/>
      </c>
      <c r="BJ735" s="564" t="str">
        <f t="shared" ca="1" si="157"/>
        <v/>
      </c>
      <c r="BK735" s="564" t="str">
        <f t="shared" ca="1" si="158"/>
        <v/>
      </c>
      <c r="BL735" s="565" t="str">
        <f t="shared" ca="1" si="159"/>
        <v/>
      </c>
    </row>
    <row r="736" spans="1:97" ht="15" customHeight="1">
      <c r="A736" s="1772" t="str">
        <f>BA736&amp;"."</f>
        <v>45.</v>
      </c>
      <c r="B736" s="1773"/>
      <c r="C736" s="352" t="s">
        <v>799</v>
      </c>
      <c r="D736" s="352"/>
      <c r="E736" s="352"/>
      <c r="F736" s="352"/>
      <c r="G736" s="352"/>
      <c r="H736" s="352"/>
      <c r="I736" s="352"/>
      <c r="J736" s="352"/>
      <c r="K736" s="352"/>
      <c r="L736" s="352"/>
      <c r="M736" s="352"/>
      <c r="N736" s="352"/>
      <c r="O736" s="352"/>
      <c r="P736" s="352"/>
      <c r="Q736" s="352"/>
      <c r="R736" s="352"/>
      <c r="S736" s="352"/>
      <c r="T736" s="352"/>
      <c r="U736" s="352"/>
      <c r="V736" s="352"/>
      <c r="W736" s="352"/>
      <c r="X736" s="352"/>
      <c r="Y736" s="352"/>
      <c r="Z736" s="352"/>
      <c r="AA736" s="352"/>
      <c r="AB736" s="352"/>
      <c r="AC736" s="352"/>
      <c r="AD736" s="352"/>
      <c r="AE736" s="352"/>
      <c r="AF736" s="352"/>
      <c r="AG736" s="352"/>
      <c r="AH736" s="352"/>
      <c r="AI736" s="352"/>
      <c r="AJ736" s="352"/>
      <c r="AK736" s="352"/>
      <c r="AL736" s="352"/>
      <c r="AM736" s="352"/>
      <c r="AN736" s="352"/>
      <c r="AO736" s="352"/>
      <c r="AP736" s="352"/>
      <c r="AQ736" s="352"/>
      <c r="AR736" s="352"/>
      <c r="AS736" s="352"/>
      <c r="AT736" s="352"/>
      <c r="AU736" s="352"/>
      <c r="AV736" s="352"/>
      <c r="AW736" s="352"/>
      <c r="AX736" s="352"/>
      <c r="AY736" s="725"/>
      <c r="AZ736" s="95"/>
      <c r="BA736" s="193">
        <f>BA735+1</f>
        <v>45</v>
      </c>
      <c r="BC736" s="95"/>
      <c r="BD736" s="95"/>
      <c r="BE736" s="95"/>
      <c r="BG736" s="563" t="str">
        <f t="shared" ca="1" si="154"/>
        <v/>
      </c>
      <c r="BH736" s="564" t="str">
        <f t="shared" ca="1" si="155"/>
        <v/>
      </c>
      <c r="BI736" s="564" t="str">
        <f t="shared" ca="1" si="156"/>
        <v/>
      </c>
      <c r="BJ736" s="564" t="str">
        <f t="shared" ca="1" si="157"/>
        <v/>
      </c>
      <c r="BK736" s="564" t="str">
        <f t="shared" ca="1" si="158"/>
        <v/>
      </c>
      <c r="BL736" s="565" t="str">
        <f t="shared" ca="1" si="159"/>
        <v/>
      </c>
      <c r="CS736" s="95"/>
    </row>
    <row r="737" spans="1:97" ht="15" customHeight="1">
      <c r="A737" s="90"/>
      <c r="B737" s="352"/>
      <c r="C737" s="352" t="s">
        <v>800</v>
      </c>
      <c r="D737" s="352"/>
      <c r="E737" s="352"/>
      <c r="F737" s="352"/>
      <c r="G737" s="352"/>
      <c r="H737" s="352"/>
      <c r="I737" s="352"/>
      <c r="J737" s="352"/>
      <c r="K737" s="352"/>
      <c r="L737" s="352"/>
      <c r="M737" s="352"/>
      <c r="N737" s="352"/>
      <c r="O737" s="352"/>
      <c r="P737" s="352"/>
      <c r="Q737" s="352"/>
      <c r="R737" s="352"/>
      <c r="S737" s="352"/>
      <c r="T737" s="352"/>
      <c r="U737" s="352"/>
      <c r="V737" s="352"/>
      <c r="W737" s="352"/>
      <c r="X737" s="352"/>
      <c r="Y737" s="352"/>
      <c r="Z737" s="352"/>
      <c r="AA737" s="352"/>
      <c r="AB737" s="352"/>
      <c r="AC737" s="352"/>
      <c r="AD737" s="352"/>
      <c r="AE737" s="352"/>
      <c r="AF737" s="352"/>
      <c r="AG737" s="352"/>
      <c r="AH737" s="352"/>
      <c r="AI737" s="352"/>
      <c r="AJ737" s="352"/>
      <c r="AK737" s="352"/>
      <c r="AL737" s="352"/>
      <c r="AM737" s="352"/>
      <c r="AN737" s="352"/>
      <c r="AO737" s="352"/>
      <c r="AP737" s="352"/>
      <c r="AQ737" s="352"/>
      <c r="AR737" s="352"/>
      <c r="AS737" s="352"/>
      <c r="AT737" s="352"/>
      <c r="AU737" s="352"/>
      <c r="AV737" s="352"/>
      <c r="AW737" s="352"/>
      <c r="AX737" s="352"/>
      <c r="AY737" s="725"/>
      <c r="AZ737" s="95"/>
      <c r="BA737" s="192">
        <f t="shared" ref="BA737:BA742" si="168">BA736</f>
        <v>45</v>
      </c>
      <c r="BC737" s="95"/>
      <c r="BD737" s="95"/>
      <c r="BE737" s="95"/>
      <c r="BG737" s="563" t="str">
        <f t="shared" ca="1" si="154"/>
        <v/>
      </c>
      <c r="BH737" s="564" t="str">
        <f t="shared" ca="1" si="155"/>
        <v/>
      </c>
      <c r="BI737" s="564" t="str">
        <f t="shared" ca="1" si="156"/>
        <v/>
      </c>
      <c r="BJ737" s="564" t="str">
        <f t="shared" ca="1" si="157"/>
        <v/>
      </c>
      <c r="BK737" s="564" t="str">
        <f t="shared" ca="1" si="158"/>
        <v/>
      </c>
      <c r="BL737" s="565" t="str">
        <f t="shared" ca="1" si="159"/>
        <v/>
      </c>
      <c r="CS737" s="95"/>
    </row>
    <row r="738" spans="1:97" ht="15" customHeight="1">
      <c r="A738" s="1737" t="str">
        <f>$BA738&amp;"."&amp;$BB738&amp;"."</f>
        <v>45.1.</v>
      </c>
      <c r="B738" s="1738"/>
      <c r="C738" s="1738"/>
      <c r="D738" s="236" t="s">
        <v>801</v>
      </c>
      <c r="E738" s="236"/>
      <c r="F738" s="473"/>
      <c r="G738" s="473"/>
      <c r="H738" s="473"/>
      <c r="I738" s="473"/>
      <c r="J738" s="473"/>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c r="AG738" s="473"/>
      <c r="AH738" s="473"/>
      <c r="AI738" s="473"/>
      <c r="AJ738" s="473"/>
      <c r="AK738" s="473"/>
      <c r="AL738" s="473"/>
      <c r="AM738" s="473"/>
      <c r="AN738" s="473"/>
      <c r="AO738" s="473"/>
      <c r="AP738" s="473"/>
      <c r="AQ738" s="473"/>
      <c r="AR738" s="473"/>
      <c r="AS738" s="473"/>
      <c r="AT738" s="473"/>
      <c r="AU738" s="473"/>
      <c r="AV738" s="473"/>
      <c r="AW738" s="473"/>
      <c r="AX738" s="473"/>
      <c r="AY738" s="466"/>
      <c r="AZ738" s="465"/>
      <c r="BA738" s="192">
        <f t="shared" si="168"/>
        <v>45</v>
      </c>
      <c r="BB738" s="193">
        <f>BB737+1</f>
        <v>1</v>
      </c>
      <c r="BC738" s="95"/>
      <c r="BD738" s="95"/>
      <c r="BE738" s="95"/>
      <c r="BG738" s="563" t="str">
        <f t="shared" ca="1" si="154"/>
        <v/>
      </c>
      <c r="BH738" s="564" t="str">
        <f t="shared" ca="1" si="155"/>
        <v/>
      </c>
      <c r="BI738" s="564" t="str">
        <f t="shared" ca="1" si="156"/>
        <v/>
      </c>
      <c r="BJ738" s="564" t="str">
        <f t="shared" ca="1" si="157"/>
        <v/>
      </c>
      <c r="BK738" s="564" t="str">
        <f t="shared" ca="1" si="158"/>
        <v/>
      </c>
      <c r="BL738" s="565" t="str">
        <f t="shared" ca="1" si="159"/>
        <v/>
      </c>
      <c r="CS738" s="95"/>
    </row>
    <row r="739" spans="1:97" ht="15" customHeight="1">
      <c r="A739" s="90"/>
      <c r="B739" s="352"/>
      <c r="C739" s="352"/>
      <c r="D739" s="352" t="s">
        <v>802</v>
      </c>
      <c r="E739" s="352"/>
      <c r="F739" s="352"/>
      <c r="G739" s="352"/>
      <c r="H739" s="352"/>
      <c r="I739" s="352"/>
      <c r="J739" s="352"/>
      <c r="K739" s="352"/>
      <c r="L739" s="352"/>
      <c r="M739" s="352"/>
      <c r="N739" s="352"/>
      <c r="O739" s="352"/>
      <c r="P739" s="352"/>
      <c r="Q739" s="352"/>
      <c r="R739" s="352"/>
      <c r="S739" s="352"/>
      <c r="T739" s="352"/>
      <c r="U739" s="352"/>
      <c r="V739" s="352"/>
      <c r="W739" s="352"/>
      <c r="X739" s="352"/>
      <c r="Y739" s="352"/>
      <c r="Z739" s="352"/>
      <c r="AA739" s="352"/>
      <c r="AB739" s="352"/>
      <c r="AC739" s="352"/>
      <c r="AD739" s="352"/>
      <c r="AE739" s="352"/>
      <c r="AF739" s="352"/>
      <c r="AG739" s="352"/>
      <c r="AH739" s="352"/>
      <c r="AI739" s="352"/>
      <c r="AJ739" s="352"/>
      <c r="AK739" s="352"/>
      <c r="AL739" s="352"/>
      <c r="AM739" s="352"/>
      <c r="AN739" s="352"/>
      <c r="AO739" s="352"/>
      <c r="AP739" s="352"/>
      <c r="AQ739" s="352"/>
      <c r="AR739" s="352"/>
      <c r="AS739" s="352"/>
      <c r="AT739" s="352"/>
      <c r="AU739" s="352"/>
      <c r="AV739" s="352"/>
      <c r="AW739" s="352"/>
      <c r="AX739" s="352"/>
      <c r="AY739" s="725"/>
      <c r="AZ739" s="95"/>
      <c r="BA739" s="192">
        <f t="shared" si="168"/>
        <v>45</v>
      </c>
      <c r="BB739" s="95">
        <f>BB738</f>
        <v>1</v>
      </c>
      <c r="BC739" s="95"/>
      <c r="BD739" s="95"/>
      <c r="BE739" s="95"/>
      <c r="BG739" s="563" t="str">
        <f t="shared" ca="1" si="154"/>
        <v/>
      </c>
      <c r="BH739" s="564" t="str">
        <f t="shared" ca="1" si="155"/>
        <v/>
      </c>
      <c r="BI739" s="564" t="str">
        <f t="shared" ca="1" si="156"/>
        <v/>
      </c>
      <c r="BJ739" s="564" t="str">
        <f t="shared" ca="1" si="157"/>
        <v/>
      </c>
      <c r="BK739" s="564" t="str">
        <f t="shared" ca="1" si="158"/>
        <v/>
      </c>
      <c r="BL739" s="565" t="str">
        <f t="shared" ca="1" si="159"/>
        <v/>
      </c>
      <c r="CS739" s="95"/>
    </row>
    <row r="740" spans="1:97" ht="15" customHeight="1">
      <c r="A740" s="194"/>
      <c r="B740" s="465"/>
      <c r="C740" s="465"/>
      <c r="D740" s="498" t="s">
        <v>103</v>
      </c>
      <c r="E740" s="426"/>
      <c r="F740" s="426"/>
      <c r="G740" s="426"/>
      <c r="H740" s="426"/>
      <c r="I740" s="426"/>
      <c r="J740" s="426"/>
      <c r="K740" s="427"/>
      <c r="L740" s="206" t="s">
        <v>454</v>
      </c>
      <c r="M740" s="197"/>
      <c r="N740" s="197" t="str">
        <f>"("&amp;VLOOKUP(L740,[1]processing_log!$B$37:$Y$105,4,FALSE)&amp;" - "&amp;VLOOKUP(L740,[1]processing_log!$B$37:$Y$105,21,FALSE)&amp;VLOOKUP(L740,[1]processing_log!$B$37:$Y$105,24,FALSE)&amp;")"</f>
        <v>(プログラム起動 - 正常開始)</v>
      </c>
      <c r="O740" s="197"/>
      <c r="P740" s="197"/>
      <c r="Q740" s="197"/>
      <c r="R740" s="197"/>
      <c r="S740" s="197"/>
      <c r="T740" s="197"/>
      <c r="U740" s="197"/>
      <c r="V740" s="197"/>
      <c r="W740" s="197"/>
      <c r="X740" s="197"/>
      <c r="Y740" s="197"/>
      <c r="Z740" s="197"/>
      <c r="AA740" s="197"/>
      <c r="AB740" s="197"/>
      <c r="AC740" s="197"/>
      <c r="AD740" s="197"/>
      <c r="AE740" s="197"/>
      <c r="AF740" s="197"/>
      <c r="AG740" s="197"/>
      <c r="AH740" s="197"/>
      <c r="AI740" s="197"/>
      <c r="AJ740" s="197"/>
      <c r="AK740" s="197"/>
      <c r="AL740" s="197"/>
      <c r="AM740" s="197"/>
      <c r="AN740" s="197"/>
      <c r="AO740" s="197"/>
      <c r="AP740" s="197"/>
      <c r="AQ740" s="197"/>
      <c r="AR740" s="197"/>
      <c r="AS740" s="197"/>
      <c r="AT740" s="197"/>
      <c r="AU740" s="197"/>
      <c r="AV740" s="197"/>
      <c r="AW740" s="197"/>
      <c r="AX740" s="198"/>
      <c r="AY740" s="195"/>
      <c r="AZ740" s="95"/>
      <c r="BA740" s="192">
        <f t="shared" si="168"/>
        <v>45</v>
      </c>
      <c r="BB740" s="192">
        <f>BB739</f>
        <v>1</v>
      </c>
      <c r="BC740" s="95"/>
      <c r="BD740" s="95"/>
      <c r="BE740" s="95"/>
      <c r="BG740" s="563" t="str">
        <f t="shared" ca="1" si="154"/>
        <v/>
      </c>
      <c r="BH740" s="564" t="str">
        <f t="shared" ca="1" si="155"/>
        <v/>
      </c>
      <c r="BI740" s="564" t="str">
        <f t="shared" ca="1" si="156"/>
        <v/>
      </c>
      <c r="BJ740" s="564" t="str">
        <f t="shared" ca="1" si="157"/>
        <v/>
      </c>
      <c r="BK740" s="564" t="str">
        <f t="shared" ca="1" si="158"/>
        <v/>
      </c>
      <c r="BL740" s="565" t="str">
        <f t="shared" ca="1" si="159"/>
        <v/>
      </c>
      <c r="CS740" s="95"/>
    </row>
    <row r="741" spans="1:97" ht="15" customHeight="1">
      <c r="A741" s="194"/>
      <c r="B741" s="465"/>
      <c r="C741" s="465"/>
      <c r="D741" s="503" t="s">
        <v>104</v>
      </c>
      <c r="E741" s="504"/>
      <c r="F741" s="504"/>
      <c r="G741" s="504"/>
      <c r="H741" s="504"/>
      <c r="I741" s="504"/>
      <c r="J741" s="504"/>
      <c r="K741" s="505"/>
      <c r="L741" s="207" t="s">
        <v>803</v>
      </c>
      <c r="M741" s="665"/>
      <c r="N741" s="665"/>
      <c r="O741" s="665"/>
      <c r="P741" s="665"/>
      <c r="Q741" s="665"/>
      <c r="R741" s="665"/>
      <c r="S741" s="665"/>
      <c r="T741" s="665"/>
      <c r="U741" s="665"/>
      <c r="V741" s="665"/>
      <c r="W741" s="665"/>
      <c r="X741" s="665"/>
      <c r="Y741" s="665"/>
      <c r="Z741" s="665"/>
      <c r="AA741" s="665"/>
      <c r="AB741" s="665"/>
      <c r="AC741" s="665"/>
      <c r="AD741" s="665"/>
      <c r="AE741" s="665"/>
      <c r="AF741" s="665"/>
      <c r="AG741" s="665"/>
      <c r="AH741" s="665"/>
      <c r="AI741" s="665"/>
      <c r="AJ741" s="665"/>
      <c r="AK741" s="665"/>
      <c r="AL741" s="665"/>
      <c r="AM741" s="665"/>
      <c r="AN741" s="665"/>
      <c r="AO741" s="665"/>
      <c r="AP741" s="665"/>
      <c r="AQ741" s="665"/>
      <c r="AR741" s="665"/>
      <c r="AS741" s="665"/>
      <c r="AT741" s="665"/>
      <c r="AU741" s="665"/>
      <c r="AV741" s="665"/>
      <c r="AW741" s="665"/>
      <c r="AX741" s="208"/>
      <c r="AY741" s="195"/>
      <c r="AZ741" s="95"/>
      <c r="BA741" s="192">
        <f t="shared" si="168"/>
        <v>45</v>
      </c>
      <c r="BB741" s="192">
        <f>BB740</f>
        <v>1</v>
      </c>
      <c r="BC741" s="95"/>
      <c r="BD741" s="95"/>
      <c r="BE741" s="95"/>
      <c r="BG741" s="563" t="str">
        <f t="shared" ca="1" si="154"/>
        <v/>
      </c>
      <c r="BH741" s="564" t="str">
        <f t="shared" ca="1" si="155"/>
        <v/>
      </c>
      <c r="BI741" s="564" t="str">
        <f t="shared" ca="1" si="156"/>
        <v/>
      </c>
      <c r="BJ741" s="564" t="str">
        <f t="shared" ca="1" si="157"/>
        <v/>
      </c>
      <c r="BK741" s="564" t="str">
        <f t="shared" ca="1" si="158"/>
        <v/>
      </c>
      <c r="BL741" s="565" t="str">
        <f t="shared" ca="1" si="159"/>
        <v/>
      </c>
      <c r="CS741" s="95"/>
    </row>
    <row r="742" spans="1:97" ht="15" customHeight="1">
      <c r="A742" s="194"/>
      <c r="B742" s="465"/>
      <c r="C742" s="465"/>
      <c r="D742" s="503" t="s">
        <v>105</v>
      </c>
      <c r="E742" s="504"/>
      <c r="F742" s="504"/>
      <c r="G742" s="504"/>
      <c r="H742" s="504"/>
      <c r="I742" s="504"/>
      <c r="J742" s="504"/>
      <c r="K742" s="505"/>
      <c r="L742" s="664"/>
      <c r="M742" s="665"/>
      <c r="N742" s="665"/>
      <c r="O742" s="665"/>
      <c r="P742" s="665"/>
      <c r="Q742" s="665"/>
      <c r="R742" s="665"/>
      <c r="S742" s="665"/>
      <c r="T742" s="665"/>
      <c r="U742" s="665"/>
      <c r="V742" s="665"/>
      <c r="W742" s="665"/>
      <c r="X742" s="665"/>
      <c r="Y742" s="665"/>
      <c r="Z742" s="665"/>
      <c r="AA742" s="665"/>
      <c r="AB742" s="665"/>
      <c r="AC742" s="665"/>
      <c r="AD742" s="665"/>
      <c r="AE742" s="665"/>
      <c r="AF742" s="665"/>
      <c r="AG742" s="665"/>
      <c r="AH742" s="665"/>
      <c r="AI742" s="665"/>
      <c r="AJ742" s="665"/>
      <c r="AK742" s="665"/>
      <c r="AL742" s="665"/>
      <c r="AM742" s="665"/>
      <c r="AN742" s="665"/>
      <c r="AO742" s="665"/>
      <c r="AP742" s="665"/>
      <c r="AQ742" s="665"/>
      <c r="AR742" s="665"/>
      <c r="AS742" s="665"/>
      <c r="AT742" s="665"/>
      <c r="AU742" s="665"/>
      <c r="AV742" s="665"/>
      <c r="AW742" s="665"/>
      <c r="AX742" s="208"/>
      <c r="AY742" s="195"/>
      <c r="AZ742" s="95"/>
      <c r="BA742" s="192">
        <f t="shared" si="168"/>
        <v>45</v>
      </c>
      <c r="BB742" s="192">
        <f>BB741</f>
        <v>1</v>
      </c>
      <c r="BC742" s="95"/>
      <c r="BD742" s="95"/>
      <c r="BE742" s="95"/>
      <c r="BG742" s="563" t="str">
        <f t="shared" ca="1" si="154"/>
        <v/>
      </c>
      <c r="BH742" s="564" t="str">
        <f t="shared" ca="1" si="155"/>
        <v/>
      </c>
      <c r="BI742" s="564" t="str">
        <f t="shared" ca="1" si="156"/>
        <v/>
      </c>
      <c r="BJ742" s="564" t="str">
        <f t="shared" ca="1" si="157"/>
        <v/>
      </c>
      <c r="BK742" s="564" t="str">
        <f t="shared" ca="1" si="158"/>
        <v/>
      </c>
      <c r="BL742" s="565" t="str">
        <f t="shared" ca="1" si="159"/>
        <v/>
      </c>
      <c r="CS742" s="95"/>
    </row>
    <row r="743" spans="1:97" ht="15" customHeight="1">
      <c r="A743" s="194"/>
      <c r="B743" s="465"/>
      <c r="C743" s="465"/>
      <c r="D743" s="502" t="s">
        <v>106</v>
      </c>
      <c r="E743" s="431"/>
      <c r="F743" s="431"/>
      <c r="G743" s="431"/>
      <c r="H743" s="431"/>
      <c r="I743" s="431"/>
      <c r="J743" s="431"/>
      <c r="K743" s="432"/>
      <c r="L743" s="209" t="s">
        <v>790</v>
      </c>
      <c r="M743" s="204"/>
      <c r="N743" s="204"/>
      <c r="O743" s="204"/>
      <c r="P743" s="204"/>
      <c r="Q743" s="204"/>
      <c r="R743" s="204"/>
      <c r="S743" s="204"/>
      <c r="T743" s="204"/>
      <c r="U743" s="204"/>
      <c r="V743" s="204"/>
      <c r="W743" s="204"/>
      <c r="X743" s="204"/>
      <c r="Y743" s="204"/>
      <c r="Z743" s="204"/>
      <c r="AA743" s="204"/>
      <c r="AB743" s="204"/>
      <c r="AC743" s="204"/>
      <c r="AD743" s="204"/>
      <c r="AE743" s="204"/>
      <c r="AF743" s="204"/>
      <c r="AG743" s="204"/>
      <c r="AH743" s="204"/>
      <c r="AI743" s="204"/>
      <c r="AJ743" s="204"/>
      <c r="AK743" s="204"/>
      <c r="AL743" s="204"/>
      <c r="AM743" s="204"/>
      <c r="AN743" s="204"/>
      <c r="AO743" s="204"/>
      <c r="AP743" s="204"/>
      <c r="AQ743" s="204"/>
      <c r="AR743" s="204"/>
      <c r="AS743" s="204"/>
      <c r="AT743" s="204"/>
      <c r="AU743" s="204"/>
      <c r="AV743" s="204"/>
      <c r="AW743" s="204"/>
      <c r="AX743" s="205"/>
      <c r="AY743" s="195"/>
      <c r="AZ743" s="95"/>
      <c r="BA743" s="192">
        <f t="shared" ref="BA743:BB747" si="169">BA742</f>
        <v>45</v>
      </c>
      <c r="BB743" s="192">
        <f t="shared" ref="BB743:BC748" si="170">BB742</f>
        <v>1</v>
      </c>
      <c r="BC743" s="95"/>
      <c r="BD743" s="95"/>
      <c r="BE743" s="95"/>
      <c r="BG743" s="563" t="str">
        <f t="shared" ca="1" si="154"/>
        <v/>
      </c>
      <c r="BH743" s="564" t="str">
        <f t="shared" ca="1" si="155"/>
        <v/>
      </c>
      <c r="BI743" s="564" t="str">
        <f t="shared" ca="1" si="156"/>
        <v/>
      </c>
      <c r="BJ743" s="564" t="str">
        <f t="shared" ca="1" si="157"/>
        <v/>
      </c>
      <c r="BK743" s="564" t="str">
        <f t="shared" ca="1" si="158"/>
        <v/>
      </c>
      <c r="BL743" s="565" t="str">
        <f t="shared" ca="1" si="159"/>
        <v/>
      </c>
      <c r="CS743" s="95"/>
    </row>
    <row r="744" spans="1:97" ht="15" customHeight="1">
      <c r="A744" s="1737" t="str">
        <f>$BA744&amp;"."&amp;$BB744&amp;"."&amp;$BC744&amp;"."</f>
        <v>45.1.1.</v>
      </c>
      <c r="B744" s="1738"/>
      <c r="C744" s="1738"/>
      <c r="D744" s="1738"/>
      <c r="E744" s="685" t="s">
        <v>804</v>
      </c>
      <c r="F744" s="685"/>
      <c r="G744" s="676"/>
      <c r="H744" s="676"/>
      <c r="I744" s="676"/>
      <c r="J744" s="676"/>
      <c r="K744" s="676"/>
      <c r="L744" s="676"/>
      <c r="M744" s="685"/>
      <c r="N744" s="685"/>
      <c r="O744" s="685"/>
      <c r="P744" s="685"/>
      <c r="Q744" s="685"/>
      <c r="R744" s="685"/>
      <c r="S744" s="685"/>
      <c r="T744" s="685"/>
      <c r="U744" s="685"/>
      <c r="V744" s="685"/>
      <c r="W744" s="685"/>
      <c r="X744" s="685"/>
      <c r="Y744" s="685"/>
      <c r="Z744" s="685"/>
      <c r="AA744" s="685"/>
      <c r="AB744" s="685"/>
      <c r="AC744" s="685"/>
      <c r="AD744" s="685"/>
      <c r="AE744" s="685"/>
      <c r="AF744" s="685"/>
      <c r="AG744" s="685"/>
      <c r="AH744" s="685"/>
      <c r="AI744" s="685"/>
      <c r="AJ744" s="685"/>
      <c r="AK744" s="685"/>
      <c r="AL744" s="685"/>
      <c r="AM744" s="685"/>
      <c r="AN744" s="685"/>
      <c r="AO744" s="685"/>
      <c r="AP744" s="685"/>
      <c r="AQ744" s="685"/>
      <c r="AR744" s="685"/>
      <c r="AS744" s="685"/>
      <c r="AT744" s="685"/>
      <c r="AU744" s="685"/>
      <c r="AV744" s="685"/>
      <c r="AW744" s="685"/>
      <c r="AX744" s="685"/>
      <c r="AY744" s="93"/>
      <c r="AZ744" s="92"/>
      <c r="BA744" s="683">
        <f t="shared" si="169"/>
        <v>45</v>
      </c>
      <c r="BB744" s="683">
        <f t="shared" si="169"/>
        <v>1</v>
      </c>
      <c r="BC744" s="678">
        <f>BC743+1</f>
        <v>1</v>
      </c>
      <c r="BD744" s="95"/>
      <c r="BE744" s="95"/>
      <c r="BG744" s="563" t="str">
        <f t="shared" ca="1" si="154"/>
        <v/>
      </c>
      <c r="BH744" s="564" t="str">
        <f t="shared" ca="1" si="155"/>
        <v/>
      </c>
      <c r="BI744" s="564" t="str">
        <f t="shared" ca="1" si="156"/>
        <v/>
      </c>
      <c r="BJ744" s="564" t="str">
        <f t="shared" ca="1" si="157"/>
        <v/>
      </c>
      <c r="BK744" s="564" t="str">
        <f t="shared" ca="1" si="158"/>
        <v/>
      </c>
      <c r="BL744" s="565" t="str">
        <f t="shared" ca="1" si="159"/>
        <v/>
      </c>
      <c r="CS744" s="95"/>
    </row>
    <row r="745" spans="1:97" ht="15" customHeight="1">
      <c r="A745" s="90"/>
      <c r="B745" s="352"/>
      <c r="C745" s="352"/>
      <c r="D745" s="352"/>
      <c r="E745" s="352" t="s">
        <v>805</v>
      </c>
      <c r="F745" s="352"/>
      <c r="G745" s="352"/>
      <c r="H745" s="352"/>
      <c r="I745" s="352"/>
      <c r="J745" s="352"/>
      <c r="K745" s="352"/>
      <c r="L745" s="352"/>
      <c r="M745" s="352"/>
      <c r="N745" s="352"/>
      <c r="O745" s="352"/>
      <c r="P745" s="352"/>
      <c r="Q745" s="352"/>
      <c r="R745" s="352"/>
      <c r="S745" s="352"/>
      <c r="T745" s="352"/>
      <c r="U745" s="352"/>
      <c r="V745" s="352"/>
      <c r="W745" s="352"/>
      <c r="X745" s="352"/>
      <c r="Y745" s="352"/>
      <c r="Z745" s="352"/>
      <c r="AA745" s="352"/>
      <c r="AB745" s="352"/>
      <c r="AC745" s="352"/>
      <c r="AD745" s="352"/>
      <c r="AE745" s="352"/>
      <c r="AF745" s="352"/>
      <c r="AG745" s="352"/>
      <c r="AH745" s="352"/>
      <c r="AI745" s="352"/>
      <c r="AJ745" s="352"/>
      <c r="AK745" s="352"/>
      <c r="AL745" s="352"/>
      <c r="AM745" s="352"/>
      <c r="AN745" s="352"/>
      <c r="AO745" s="352"/>
      <c r="AP745" s="352"/>
      <c r="AQ745" s="352"/>
      <c r="AR745" s="352"/>
      <c r="AS745" s="352"/>
      <c r="AT745" s="352"/>
      <c r="AU745" s="352"/>
      <c r="AV745" s="352"/>
      <c r="AW745" s="352"/>
      <c r="AX745" s="352"/>
      <c r="AY745" s="725"/>
      <c r="AZ745" s="95"/>
      <c r="BA745" s="192">
        <f t="shared" si="169"/>
        <v>45</v>
      </c>
      <c r="BB745" s="95">
        <f t="shared" si="170"/>
        <v>1</v>
      </c>
      <c r="BC745" s="95">
        <f t="shared" si="170"/>
        <v>1</v>
      </c>
      <c r="BD745" s="95"/>
      <c r="BE745" s="95"/>
      <c r="BG745" s="563" t="str">
        <f t="shared" ca="1" si="154"/>
        <v/>
      </c>
      <c r="BH745" s="564" t="str">
        <f t="shared" ca="1" si="155"/>
        <v/>
      </c>
      <c r="BI745" s="564" t="str">
        <f t="shared" ca="1" si="156"/>
        <v/>
      </c>
      <c r="BJ745" s="564" t="str">
        <f t="shared" ca="1" si="157"/>
        <v/>
      </c>
      <c r="BK745" s="564" t="str">
        <f t="shared" ca="1" si="158"/>
        <v/>
      </c>
      <c r="BL745" s="565" t="str">
        <f t="shared" ca="1" si="159"/>
        <v/>
      </c>
      <c r="CS745" s="95"/>
    </row>
    <row r="746" spans="1:97" ht="15" customHeight="1">
      <c r="A746" s="90"/>
      <c r="B746" s="352"/>
      <c r="C746" s="352"/>
      <c r="D746" s="352"/>
      <c r="E746" s="498" t="s">
        <v>150</v>
      </c>
      <c r="F746" s="426"/>
      <c r="G746" s="426"/>
      <c r="H746" s="426"/>
      <c r="I746" s="426"/>
      <c r="J746" s="426"/>
      <c r="K746" s="426"/>
      <c r="L746" s="427"/>
      <c r="M746" s="237" t="s">
        <v>153</v>
      </c>
      <c r="N746" s="197"/>
      <c r="O746" s="197"/>
      <c r="P746" s="197"/>
      <c r="Q746" s="197"/>
      <c r="R746" s="197"/>
      <c r="S746" s="197"/>
      <c r="T746" s="197"/>
      <c r="U746" s="197"/>
      <c r="V746" s="197"/>
      <c r="W746" s="197"/>
      <c r="X746" s="197"/>
      <c r="Y746" s="197"/>
      <c r="Z746" s="197"/>
      <c r="AA746" s="197"/>
      <c r="AB746" s="197"/>
      <c r="AC746" s="197"/>
      <c r="AD746" s="197"/>
      <c r="AE746" s="197"/>
      <c r="AF746" s="197"/>
      <c r="AG746" s="197"/>
      <c r="AH746" s="197"/>
      <c r="AI746" s="197"/>
      <c r="AJ746" s="197"/>
      <c r="AK746" s="197"/>
      <c r="AL746" s="197"/>
      <c r="AM746" s="197"/>
      <c r="AN746" s="197"/>
      <c r="AO746" s="197"/>
      <c r="AP746" s="197"/>
      <c r="AQ746" s="197"/>
      <c r="AR746" s="197"/>
      <c r="AS746" s="197"/>
      <c r="AT746" s="197"/>
      <c r="AU746" s="197"/>
      <c r="AV746" s="197"/>
      <c r="AW746" s="197"/>
      <c r="AX746" s="198"/>
      <c r="AY746" s="725"/>
      <c r="AZ746" s="95"/>
      <c r="BA746" s="192">
        <f t="shared" si="169"/>
        <v>45</v>
      </c>
      <c r="BB746" s="95">
        <f t="shared" si="170"/>
        <v>1</v>
      </c>
      <c r="BC746" s="95">
        <f t="shared" si="170"/>
        <v>1</v>
      </c>
      <c r="BD746" s="95"/>
      <c r="BE746" s="95"/>
      <c r="BG746" s="563" t="str">
        <f t="shared" ref="BG746:BG791" ca="1" si="171">IF(BA746&lt;&gt;"",IF(MID(_xlfn.FORMULATEXT(BA746),SEARCH("[",_xlfn.FORMULATEXT(BA746))+1,SEARCH("]",_xlfn.FORMULATEXT(BA746))-(SEARCH("[",_xlfn.FORMULATEXT(BA746))+1))="-1","",1),"")</f>
        <v/>
      </c>
      <c r="BH746" s="564" t="str">
        <f t="shared" ref="BH746:BH791" ca="1" si="172">IF(BB746&lt;&gt;"",IF(MID(_xlfn.FORMULATEXT(BB746),SEARCH("[",_xlfn.FORMULATEXT(BB746))+1,SEARCH("]",_xlfn.FORMULATEXT(BB746))-(SEARCH("[",_xlfn.FORMULATEXT(BB746))+1))="-1","",1),"")</f>
        <v/>
      </c>
      <c r="BI746" s="564" t="str">
        <f t="shared" ref="BI746:BI791" ca="1" si="173">IF(BC746&lt;&gt;"",IF(MID(_xlfn.FORMULATEXT(BC746),SEARCH("[",_xlfn.FORMULATEXT(BC746))+1,SEARCH("]",_xlfn.FORMULATEXT(BC746))-(SEARCH("[",_xlfn.FORMULATEXT(BC746))+1))="-1","",1),"")</f>
        <v/>
      </c>
      <c r="BJ746" s="564" t="str">
        <f t="shared" ref="BJ746:BJ791" ca="1" si="174">IF(BD746&lt;&gt;"",IF(MID(_xlfn.FORMULATEXT(BD746),SEARCH("[",_xlfn.FORMULATEXT(BD746))+1,SEARCH("]",_xlfn.FORMULATEXT(BD746))-(SEARCH("[",_xlfn.FORMULATEXT(BD746))+1))="-1","",1),"")</f>
        <v/>
      </c>
      <c r="BK746" s="564" t="str">
        <f t="shared" ref="BK746:BK791" ca="1" si="175">IF(BE746&lt;&gt;"",IF(MID(_xlfn.FORMULATEXT(BE746),SEARCH("[",_xlfn.FORMULATEXT(BE746))+1,SEARCH("]",_xlfn.FORMULATEXT(BE746))-(SEARCH("[",_xlfn.FORMULATEXT(BE746))+1))="-1","",1),"")</f>
        <v/>
      </c>
      <c r="BL746" s="565" t="str">
        <f t="shared" ref="BL746:BL791" ca="1" si="176">IF(BF746&lt;&gt;"",IF(MID(_xlfn.FORMULATEXT(BF746),SEARCH("[",_xlfn.FORMULATEXT(BF746))+1,SEARCH("]",_xlfn.FORMULATEXT(BF746))-(SEARCH("[",_xlfn.FORMULATEXT(BF746))+1))="-1","",1),"")</f>
        <v/>
      </c>
      <c r="CS746" s="95"/>
    </row>
    <row r="747" spans="1:97" ht="15" customHeight="1">
      <c r="A747" s="90"/>
      <c r="B747" s="352"/>
      <c r="C747" s="352"/>
      <c r="D747" s="352"/>
      <c r="E747" s="499" t="s">
        <v>151</v>
      </c>
      <c r="F747" s="500"/>
      <c r="G747" s="500"/>
      <c r="H747" s="500"/>
      <c r="I747" s="500"/>
      <c r="J747" s="500"/>
      <c r="K747" s="500"/>
      <c r="L747" s="501"/>
      <c r="M747" s="663" t="s">
        <v>806</v>
      </c>
      <c r="N747" s="666"/>
      <c r="O747" s="666"/>
      <c r="P747" s="666"/>
      <c r="Q747" s="666"/>
      <c r="R747" s="666"/>
      <c r="S747" s="666"/>
      <c r="T747" s="666"/>
      <c r="U747" s="666"/>
      <c r="V747" s="666"/>
      <c r="W747" s="666"/>
      <c r="X747" s="666"/>
      <c r="Y747" s="666"/>
      <c r="Z747" s="666"/>
      <c r="AA747" s="666"/>
      <c r="AB747" s="666"/>
      <c r="AC747" s="666"/>
      <c r="AD747" s="666"/>
      <c r="AE747" s="666"/>
      <c r="AF747" s="666"/>
      <c r="AG747" s="666"/>
      <c r="AH747" s="666"/>
      <c r="AI747" s="666"/>
      <c r="AJ747" s="666"/>
      <c r="AK747" s="666"/>
      <c r="AL747" s="666"/>
      <c r="AM747" s="666"/>
      <c r="AN747" s="666"/>
      <c r="AO747" s="666"/>
      <c r="AP747" s="666"/>
      <c r="AQ747" s="666"/>
      <c r="AR747" s="666"/>
      <c r="AS747" s="666"/>
      <c r="AT747" s="666"/>
      <c r="AU747" s="666"/>
      <c r="AV747" s="666"/>
      <c r="AW747" s="666"/>
      <c r="AX747" s="468"/>
      <c r="AY747" s="725"/>
      <c r="AZ747" s="95"/>
      <c r="BA747" s="192">
        <f t="shared" si="169"/>
        <v>45</v>
      </c>
      <c r="BB747" s="95">
        <f t="shared" si="170"/>
        <v>1</v>
      </c>
      <c r="BC747" s="95">
        <f t="shared" si="170"/>
        <v>1</v>
      </c>
      <c r="BD747" s="95"/>
      <c r="BE747" s="95"/>
      <c r="BG747" s="563" t="str">
        <f t="shared" ca="1" si="171"/>
        <v/>
      </c>
      <c r="BH747" s="564" t="str">
        <f t="shared" ca="1" si="172"/>
        <v/>
      </c>
      <c r="BI747" s="564" t="str">
        <f t="shared" ca="1" si="173"/>
        <v/>
      </c>
      <c r="BJ747" s="564" t="str">
        <f t="shared" ca="1" si="174"/>
        <v/>
      </c>
      <c r="BK747" s="564" t="str">
        <f t="shared" ca="1" si="175"/>
        <v/>
      </c>
      <c r="BL747" s="565" t="str">
        <f t="shared" ca="1" si="176"/>
        <v/>
      </c>
      <c r="CS747" s="95"/>
    </row>
    <row r="748" spans="1:97" ht="15" customHeight="1">
      <c r="A748" s="90"/>
      <c r="B748" s="352"/>
      <c r="C748" s="352"/>
      <c r="D748" s="352"/>
      <c r="E748" s="554"/>
      <c r="F748" s="555"/>
      <c r="G748" s="555"/>
      <c r="H748" s="555"/>
      <c r="I748" s="555"/>
      <c r="J748" s="555"/>
      <c r="K748" s="555"/>
      <c r="L748" s="556"/>
      <c r="M748" s="238" t="s">
        <v>311</v>
      </c>
      <c r="N748" s="249"/>
      <c r="O748" s="249"/>
      <c r="P748" s="249"/>
      <c r="Q748" s="249"/>
      <c r="R748" s="249"/>
      <c r="S748" s="249"/>
      <c r="T748" s="249"/>
      <c r="U748" s="249"/>
      <c r="V748" s="249"/>
      <c r="W748" s="249"/>
      <c r="X748" s="249"/>
      <c r="Y748" s="249"/>
      <c r="Z748" s="249"/>
      <c r="AA748" s="249"/>
      <c r="AB748" s="249"/>
      <c r="AC748" s="249"/>
      <c r="AD748" s="249"/>
      <c r="AE748" s="249"/>
      <c r="AF748" s="249"/>
      <c r="AG748" s="249"/>
      <c r="AH748" s="249"/>
      <c r="AI748" s="249"/>
      <c r="AJ748" s="249"/>
      <c r="AK748" s="249"/>
      <c r="AL748" s="249"/>
      <c r="AM748" s="249"/>
      <c r="AN748" s="249"/>
      <c r="AO748" s="249"/>
      <c r="AP748" s="249"/>
      <c r="AQ748" s="249"/>
      <c r="AR748" s="249"/>
      <c r="AS748" s="249"/>
      <c r="AT748" s="249"/>
      <c r="AU748" s="249"/>
      <c r="AV748" s="249"/>
      <c r="AW748" s="249"/>
      <c r="AX748" s="251"/>
      <c r="AY748" s="725"/>
      <c r="AZ748" s="95"/>
      <c r="BA748" s="192">
        <f t="shared" ref="BA748:BA759" si="177">BA747</f>
        <v>45</v>
      </c>
      <c r="BB748" s="95">
        <f t="shared" si="170"/>
        <v>1</v>
      </c>
      <c r="BC748" s="95">
        <f t="shared" si="170"/>
        <v>1</v>
      </c>
      <c r="BD748" s="95"/>
      <c r="BE748" s="95"/>
      <c r="BG748" s="563" t="str">
        <f t="shared" ca="1" si="171"/>
        <v/>
      </c>
      <c r="BH748" s="564" t="str">
        <f t="shared" ca="1" si="172"/>
        <v/>
      </c>
      <c r="BI748" s="564" t="str">
        <f t="shared" ca="1" si="173"/>
        <v/>
      </c>
      <c r="BJ748" s="564" t="str">
        <f t="shared" ca="1" si="174"/>
        <v/>
      </c>
      <c r="BK748" s="564" t="str">
        <f t="shared" ca="1" si="175"/>
        <v/>
      </c>
      <c r="BL748" s="565" t="str">
        <f t="shared" ca="1" si="176"/>
        <v/>
      </c>
      <c r="CS748" s="95"/>
    </row>
    <row r="749" spans="1:97" ht="15" customHeight="1">
      <c r="A749" s="1737" t="str">
        <f>$BA749&amp;"."&amp;$BB749&amp;"."</f>
        <v>45.2.</v>
      </c>
      <c r="B749" s="1738"/>
      <c r="C749" s="1738"/>
      <c r="D749" s="236" t="s">
        <v>807</v>
      </c>
      <c r="E749" s="236"/>
      <c r="F749" s="473"/>
      <c r="G749" s="473"/>
      <c r="H749" s="473"/>
      <c r="I749" s="473"/>
      <c r="J749" s="473"/>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c r="AG749" s="473"/>
      <c r="AH749" s="473"/>
      <c r="AI749" s="473"/>
      <c r="AJ749" s="473"/>
      <c r="AK749" s="473"/>
      <c r="AL749" s="473"/>
      <c r="AM749" s="473"/>
      <c r="AN749" s="473"/>
      <c r="AO749" s="473"/>
      <c r="AP749" s="473"/>
      <c r="AQ749" s="473"/>
      <c r="AR749" s="473"/>
      <c r="AS749" s="473"/>
      <c r="AT749" s="473"/>
      <c r="AU749" s="473"/>
      <c r="AV749" s="473"/>
      <c r="AW749" s="473"/>
      <c r="AX749" s="473"/>
      <c r="AY749" s="466"/>
      <c r="AZ749" s="465"/>
      <c r="BA749" s="192">
        <f t="shared" si="177"/>
        <v>45</v>
      </c>
      <c r="BB749" s="193">
        <f>BB748+1</f>
        <v>2</v>
      </c>
      <c r="BC749" s="95"/>
      <c r="BD749" s="95"/>
      <c r="BE749" s="95"/>
      <c r="BG749" s="563" t="str">
        <f t="shared" ca="1" si="171"/>
        <v/>
      </c>
      <c r="BH749" s="564" t="str">
        <f t="shared" ca="1" si="172"/>
        <v/>
      </c>
      <c r="BI749" s="564" t="str">
        <f t="shared" ca="1" si="173"/>
        <v/>
      </c>
      <c r="BJ749" s="564" t="str">
        <f t="shared" ca="1" si="174"/>
        <v/>
      </c>
      <c r="BK749" s="564" t="str">
        <f t="shared" ca="1" si="175"/>
        <v/>
      </c>
      <c r="BL749" s="565" t="str">
        <f t="shared" ca="1" si="176"/>
        <v/>
      </c>
      <c r="CS749" s="95"/>
    </row>
    <row r="750" spans="1:97" ht="15" customHeight="1">
      <c r="A750" s="90"/>
      <c r="B750" s="352"/>
      <c r="C750" s="352"/>
      <c r="D750" s="352" t="str">
        <f>$CL$4&amp;"の処理を実行する。"</f>
        <v>「41. 画面情報取得処理」の処理を実行する。</v>
      </c>
      <c r="E750" s="352"/>
      <c r="F750" s="352"/>
      <c r="G750" s="352"/>
      <c r="H750" s="352"/>
      <c r="I750" s="352"/>
      <c r="J750" s="352"/>
      <c r="K750" s="352"/>
      <c r="L750" s="352"/>
      <c r="M750" s="352"/>
      <c r="N750" s="352"/>
      <c r="O750" s="352"/>
      <c r="P750" s="352"/>
      <c r="Q750" s="352"/>
      <c r="R750" s="352"/>
      <c r="S750" s="352"/>
      <c r="T750" s="352"/>
      <c r="U750" s="352"/>
      <c r="V750" s="352"/>
      <c r="W750" s="352"/>
      <c r="X750" s="352"/>
      <c r="Y750" s="352"/>
      <c r="Z750" s="352"/>
      <c r="AA750" s="352"/>
      <c r="AB750" s="352"/>
      <c r="AC750" s="352"/>
      <c r="AD750" s="352"/>
      <c r="AE750" s="352"/>
      <c r="AF750" s="352"/>
      <c r="AG750" s="352"/>
      <c r="AH750" s="352"/>
      <c r="AI750" s="352"/>
      <c r="AJ750" s="352"/>
      <c r="AK750" s="352"/>
      <c r="AL750" s="352"/>
      <c r="AM750" s="352"/>
      <c r="AN750" s="352"/>
      <c r="AO750" s="352"/>
      <c r="AP750" s="352"/>
      <c r="AQ750" s="352"/>
      <c r="AR750" s="352"/>
      <c r="AS750" s="352"/>
      <c r="AT750" s="352"/>
      <c r="AU750" s="352"/>
      <c r="AV750" s="352"/>
      <c r="AW750" s="352"/>
      <c r="AX750" s="352"/>
      <c r="AY750" s="725"/>
      <c r="AZ750" s="95"/>
      <c r="BA750" s="192">
        <f>BA749</f>
        <v>45</v>
      </c>
      <c r="BB750" s="95">
        <f>BB749</f>
        <v>2</v>
      </c>
      <c r="BC750" s="95"/>
      <c r="BD750" s="95"/>
      <c r="BE750" s="95"/>
      <c r="BG750" s="563" t="str">
        <f t="shared" ca="1" si="171"/>
        <v/>
      </c>
      <c r="BH750" s="564" t="str">
        <f t="shared" ca="1" si="172"/>
        <v/>
      </c>
      <c r="BI750" s="564" t="str">
        <f t="shared" ca="1" si="173"/>
        <v/>
      </c>
      <c r="BJ750" s="564" t="str">
        <f t="shared" ca="1" si="174"/>
        <v/>
      </c>
      <c r="BK750" s="564" t="str">
        <f t="shared" ca="1" si="175"/>
        <v/>
      </c>
      <c r="BL750" s="565" t="str">
        <f t="shared" ca="1" si="176"/>
        <v/>
      </c>
      <c r="CL750" s="465"/>
      <c r="CM750" s="465"/>
      <c r="CN750" s="465"/>
      <c r="CO750" s="465"/>
      <c r="CP750" s="465"/>
      <c r="CQ750" s="465"/>
      <c r="CR750" s="465"/>
      <c r="CS750" s="95"/>
    </row>
    <row r="751" spans="1:97" ht="15" customHeight="1">
      <c r="A751" s="1737" t="str">
        <f>$BA751&amp;"."&amp;$BB751&amp;"."</f>
        <v>45.3.</v>
      </c>
      <c r="B751" s="1738"/>
      <c r="C751" s="1738"/>
      <c r="D751" s="236" t="s">
        <v>808</v>
      </c>
      <c r="E751" s="236"/>
      <c r="F751" s="473"/>
      <c r="G751" s="473"/>
      <c r="H751" s="473"/>
      <c r="I751" s="473"/>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73"/>
      <c r="AW751" s="473"/>
      <c r="AX751" s="473"/>
      <c r="AY751" s="466"/>
      <c r="AZ751" s="465"/>
      <c r="BA751" s="192">
        <f t="shared" si="177"/>
        <v>45</v>
      </c>
      <c r="BB751" s="193">
        <f>BB750+1</f>
        <v>3</v>
      </c>
      <c r="BC751" s="95"/>
      <c r="BD751" s="95"/>
      <c r="BE751" s="95"/>
      <c r="BG751" s="563" t="str">
        <f t="shared" ca="1" si="171"/>
        <v/>
      </c>
      <c r="BH751" s="564" t="str">
        <f t="shared" ca="1" si="172"/>
        <v/>
      </c>
      <c r="BI751" s="564" t="str">
        <f t="shared" ca="1" si="173"/>
        <v/>
      </c>
      <c r="BJ751" s="564" t="str">
        <f t="shared" ca="1" si="174"/>
        <v/>
      </c>
      <c r="BK751" s="564" t="str">
        <f t="shared" ca="1" si="175"/>
        <v/>
      </c>
      <c r="BL751" s="565" t="str">
        <f t="shared" ca="1" si="176"/>
        <v/>
      </c>
      <c r="CL751" s="465"/>
      <c r="CM751" s="465"/>
      <c r="CN751" s="465"/>
      <c r="CO751" s="465"/>
      <c r="CP751" s="465"/>
      <c r="CQ751" s="465"/>
      <c r="CR751" s="465"/>
      <c r="CS751" s="95"/>
    </row>
    <row r="752" spans="1:97" ht="15" customHeight="1">
      <c r="A752" s="90"/>
      <c r="B752" s="352"/>
      <c r="C752" s="352"/>
      <c r="D752" s="352" t="str">
        <f>$CL$7&amp;"の処理を実行し、フォームタイトルを以下の様に表示する。"</f>
        <v>「42. 担当者情報取得処理」の処理を実行し、フォームタイトルを以下の様に表示する。</v>
      </c>
      <c r="E752" s="352"/>
      <c r="F752" s="352"/>
      <c r="G752" s="352"/>
      <c r="H752" s="352"/>
      <c r="I752" s="352"/>
      <c r="J752" s="352"/>
      <c r="K752" s="352"/>
      <c r="L752" s="352"/>
      <c r="M752" s="352"/>
      <c r="N752" s="352"/>
      <c r="O752" s="352"/>
      <c r="P752" s="352"/>
      <c r="Q752" s="352"/>
      <c r="R752" s="352"/>
      <c r="S752" s="352"/>
      <c r="T752" s="352"/>
      <c r="U752" s="352"/>
      <c r="V752" s="352"/>
      <c r="W752" s="352"/>
      <c r="X752" s="352"/>
      <c r="Y752" s="352"/>
      <c r="Z752" s="352"/>
      <c r="AA752" s="352"/>
      <c r="AB752" s="352"/>
      <c r="AC752" s="352"/>
      <c r="AD752" s="352"/>
      <c r="AE752" s="352"/>
      <c r="AF752" s="352"/>
      <c r="AG752" s="352"/>
      <c r="AH752" s="352"/>
      <c r="AI752" s="352"/>
      <c r="AJ752" s="352"/>
      <c r="AK752" s="352"/>
      <c r="AL752" s="352"/>
      <c r="AM752" s="352"/>
      <c r="AN752" s="352"/>
      <c r="AO752" s="352"/>
      <c r="AP752" s="352"/>
      <c r="AQ752" s="352"/>
      <c r="AR752" s="352"/>
      <c r="AS752" s="352"/>
      <c r="AT752" s="352"/>
      <c r="AU752" s="352"/>
      <c r="AV752" s="352"/>
      <c r="AW752" s="352"/>
      <c r="AX752" s="352"/>
      <c r="AY752" s="725"/>
      <c r="AZ752" s="95"/>
      <c r="BA752" s="192">
        <f t="shared" ref="BA752:BB754" si="178">BA751</f>
        <v>45</v>
      </c>
      <c r="BB752" s="95">
        <f t="shared" si="178"/>
        <v>3</v>
      </c>
      <c r="BC752" s="95"/>
      <c r="BD752" s="95"/>
      <c r="BE752" s="95"/>
      <c r="BG752" s="563" t="str">
        <f t="shared" ca="1" si="171"/>
        <v/>
      </c>
      <c r="BH752" s="564" t="str">
        <f t="shared" ca="1" si="172"/>
        <v/>
      </c>
      <c r="BI752" s="564" t="str">
        <f t="shared" ca="1" si="173"/>
        <v/>
      </c>
      <c r="BJ752" s="564" t="str">
        <f t="shared" ca="1" si="174"/>
        <v/>
      </c>
      <c r="BK752" s="564" t="str">
        <f t="shared" ca="1" si="175"/>
        <v/>
      </c>
      <c r="BL752" s="565" t="str">
        <f t="shared" ca="1" si="176"/>
        <v/>
      </c>
      <c r="CL752" s="465"/>
      <c r="CM752" s="465"/>
      <c r="CN752" s="465"/>
      <c r="CO752" s="465"/>
      <c r="CP752" s="465"/>
      <c r="CQ752" s="465"/>
      <c r="CR752" s="465"/>
      <c r="CS752" s="95"/>
    </row>
    <row r="753" spans="1:111" ht="15" customHeight="1">
      <c r="A753" s="90"/>
      <c r="B753" s="352"/>
      <c r="C753" s="352"/>
      <c r="D753" s="352"/>
      <c r="E753" s="352" t="s">
        <v>809</v>
      </c>
      <c r="F753" s="352"/>
      <c r="G753" s="352"/>
      <c r="H753" s="352"/>
      <c r="I753" s="352"/>
      <c r="J753" s="352"/>
      <c r="K753" s="352"/>
      <c r="L753" s="352"/>
      <c r="M753" s="352"/>
      <c r="N753" s="352"/>
      <c r="O753" s="352"/>
      <c r="P753" s="352"/>
      <c r="Q753" s="352"/>
      <c r="R753" s="352"/>
      <c r="S753" s="352"/>
      <c r="T753" s="352"/>
      <c r="U753" s="352"/>
      <c r="V753" s="352"/>
      <c r="W753" s="352"/>
      <c r="X753" s="352"/>
      <c r="Y753" s="352"/>
      <c r="Z753" s="352"/>
      <c r="AA753" s="352"/>
      <c r="AB753" s="352"/>
      <c r="AC753" s="352"/>
      <c r="AD753" s="352"/>
      <c r="AE753" s="352"/>
      <c r="AF753" s="352"/>
      <c r="AG753" s="352"/>
      <c r="AH753" s="352"/>
      <c r="AI753" s="352"/>
      <c r="AJ753" s="352"/>
      <c r="AK753" s="352"/>
      <c r="AL753" s="352"/>
      <c r="AM753" s="352"/>
      <c r="AN753" s="352"/>
      <c r="AO753" s="352"/>
      <c r="AP753" s="352"/>
      <c r="AQ753" s="352"/>
      <c r="AR753" s="352"/>
      <c r="AS753" s="352"/>
      <c r="AT753" s="352"/>
      <c r="AU753" s="352"/>
      <c r="AV753" s="352"/>
      <c r="AW753" s="352"/>
      <c r="AX753" s="352"/>
      <c r="AY753" s="725"/>
      <c r="AZ753" s="95"/>
      <c r="BA753" s="192">
        <f t="shared" si="178"/>
        <v>45</v>
      </c>
      <c r="BB753" s="95">
        <f t="shared" si="178"/>
        <v>3</v>
      </c>
      <c r="BC753" s="95"/>
      <c r="BD753" s="95"/>
      <c r="BE753" s="95"/>
      <c r="BG753" s="563" t="str">
        <f t="shared" ca="1" si="171"/>
        <v/>
      </c>
      <c r="BH753" s="564" t="str">
        <f t="shared" ca="1" si="172"/>
        <v/>
      </c>
      <c r="BI753" s="564" t="str">
        <f t="shared" ca="1" si="173"/>
        <v/>
      </c>
      <c r="BJ753" s="564" t="str">
        <f t="shared" ca="1" si="174"/>
        <v/>
      </c>
      <c r="BK753" s="564" t="str">
        <f t="shared" ca="1" si="175"/>
        <v/>
      </c>
      <c r="BL753" s="565" t="str">
        <f t="shared" ca="1" si="176"/>
        <v/>
      </c>
      <c r="CC753" s="465"/>
      <c r="CD753" s="465"/>
      <c r="CE753" s="465"/>
      <c r="CF753" s="465"/>
      <c r="CG753" s="465"/>
      <c r="CH753" s="465"/>
      <c r="CI753" s="465"/>
      <c r="CJ753" s="465"/>
      <c r="CK753" s="465"/>
      <c r="CL753" s="465"/>
      <c r="CM753" s="465"/>
      <c r="CN753" s="465"/>
      <c r="CO753" s="465"/>
      <c r="CP753" s="465"/>
      <c r="CQ753" s="465"/>
      <c r="CR753" s="465"/>
      <c r="CS753" s="465"/>
      <c r="CT753" s="465"/>
      <c r="CU753" s="465"/>
    </row>
    <row r="754" spans="1:111" ht="15" customHeight="1">
      <c r="A754" s="1737" t="str">
        <f>$BA754&amp;"."&amp;$BB754&amp;"."</f>
        <v>45.4.</v>
      </c>
      <c r="B754" s="1738"/>
      <c r="C754" s="1738"/>
      <c r="D754" s="236" t="s">
        <v>810</v>
      </c>
      <c r="E754" s="236"/>
      <c r="F754" s="473"/>
      <c r="G754" s="473"/>
      <c r="H754" s="473"/>
      <c r="I754" s="473"/>
      <c r="J754" s="473"/>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c r="AG754" s="473"/>
      <c r="AH754" s="473"/>
      <c r="AI754" s="473"/>
      <c r="AJ754" s="473"/>
      <c r="AK754" s="473"/>
      <c r="AL754" s="473"/>
      <c r="AM754" s="473"/>
      <c r="AN754" s="473"/>
      <c r="AO754" s="473"/>
      <c r="AP754" s="473"/>
      <c r="AQ754" s="473"/>
      <c r="AR754" s="473"/>
      <c r="AS754" s="473"/>
      <c r="AT754" s="473"/>
      <c r="AU754" s="473"/>
      <c r="AV754" s="473"/>
      <c r="AW754" s="473"/>
      <c r="AX754" s="473"/>
      <c r="AY754" s="466"/>
      <c r="AZ754" s="465"/>
      <c r="BA754" s="192">
        <f t="shared" si="178"/>
        <v>45</v>
      </c>
      <c r="BB754" s="193">
        <f>BB753+1</f>
        <v>4</v>
      </c>
      <c r="BC754" s="95"/>
      <c r="BD754" s="95"/>
      <c r="BE754" s="95"/>
      <c r="BG754" s="563" t="str">
        <f t="shared" ca="1" si="171"/>
        <v/>
      </c>
      <c r="BH754" s="564" t="str">
        <f t="shared" ca="1" si="172"/>
        <v/>
      </c>
      <c r="BI754" s="564" t="str">
        <f t="shared" ca="1" si="173"/>
        <v/>
      </c>
      <c r="BJ754" s="564" t="str">
        <f t="shared" ca="1" si="174"/>
        <v/>
      </c>
      <c r="BK754" s="564" t="str">
        <f t="shared" ca="1" si="175"/>
        <v/>
      </c>
      <c r="BL754" s="565" t="str">
        <f t="shared" ca="1" si="176"/>
        <v/>
      </c>
      <c r="CB754" s="465"/>
      <c r="CC754" s="465"/>
      <c r="CD754" s="465"/>
      <c r="CE754" s="465"/>
      <c r="CF754" s="465"/>
      <c r="CG754" s="465"/>
      <c r="CH754" s="465"/>
      <c r="CI754" s="465"/>
      <c r="CJ754" s="465"/>
      <c r="CK754" s="465"/>
      <c r="CL754" s="226"/>
      <c r="CM754" s="226"/>
      <c r="CN754" s="226"/>
      <c r="CO754" s="226"/>
      <c r="CP754" s="226"/>
      <c r="CQ754" s="226"/>
      <c r="CR754" s="226"/>
      <c r="CS754" s="465"/>
      <c r="CT754" s="465"/>
      <c r="CU754" s="465"/>
      <c r="DD754" s="465"/>
      <c r="DE754" s="465"/>
    </row>
    <row r="755" spans="1:111" ht="15" customHeight="1">
      <c r="A755" s="90"/>
      <c r="B755" s="352"/>
      <c r="C755" s="352"/>
      <c r="D755" s="352" t="str">
        <f>$CL$10&amp;"の処理を実行する。"</f>
        <v>「43. 担当者権限情報取得処理」の処理を実行する。</v>
      </c>
      <c r="E755" s="352"/>
      <c r="F755" s="352"/>
      <c r="G755" s="352"/>
      <c r="H755" s="352"/>
      <c r="I755" s="352"/>
      <c r="J755" s="352"/>
      <c r="K755" s="352"/>
      <c r="L755" s="352"/>
      <c r="M755" s="352"/>
      <c r="N755" s="352"/>
      <c r="O755" s="352"/>
      <c r="P755" s="352"/>
      <c r="Q755" s="352"/>
      <c r="R755" s="352"/>
      <c r="S755" s="352"/>
      <c r="T755" s="352"/>
      <c r="U755" s="352"/>
      <c r="V755" s="352"/>
      <c r="W755" s="352"/>
      <c r="X755" s="352"/>
      <c r="Y755" s="352"/>
      <c r="Z755" s="352"/>
      <c r="AA755" s="352"/>
      <c r="AB755" s="352"/>
      <c r="AC755" s="352"/>
      <c r="AD755" s="352"/>
      <c r="AE755" s="352"/>
      <c r="AF755" s="352"/>
      <c r="AG755" s="352"/>
      <c r="AH755" s="352"/>
      <c r="AI755" s="352"/>
      <c r="AJ755" s="352"/>
      <c r="AK755" s="352"/>
      <c r="AL755" s="352"/>
      <c r="AM755" s="352"/>
      <c r="AN755" s="352"/>
      <c r="AO755" s="352"/>
      <c r="AP755" s="352"/>
      <c r="AQ755" s="352"/>
      <c r="AR755" s="352"/>
      <c r="AS755" s="352"/>
      <c r="AT755" s="352"/>
      <c r="AU755" s="352"/>
      <c r="AV755" s="352"/>
      <c r="AW755" s="352"/>
      <c r="AX755" s="352"/>
      <c r="AY755" s="725"/>
      <c r="AZ755" s="95"/>
      <c r="BA755" s="192">
        <f t="shared" si="177"/>
        <v>45</v>
      </c>
      <c r="BB755" s="95">
        <f>BB754</f>
        <v>4</v>
      </c>
      <c r="BC755" s="95"/>
      <c r="BD755" s="95"/>
      <c r="BE755" s="95"/>
      <c r="BG755" s="563" t="str">
        <f t="shared" ca="1" si="171"/>
        <v/>
      </c>
      <c r="BH755" s="564" t="str">
        <f t="shared" ca="1" si="172"/>
        <v/>
      </c>
      <c r="BI755" s="564" t="str">
        <f t="shared" ca="1" si="173"/>
        <v/>
      </c>
      <c r="BJ755" s="564" t="str">
        <f t="shared" ca="1" si="174"/>
        <v/>
      </c>
      <c r="BK755" s="564" t="str">
        <f t="shared" ca="1" si="175"/>
        <v/>
      </c>
      <c r="BL755" s="565" t="str">
        <f t="shared" ca="1" si="176"/>
        <v/>
      </c>
      <c r="CB755" s="465"/>
      <c r="CC755" s="465"/>
      <c r="CD755" s="465"/>
      <c r="CE755" s="465"/>
      <c r="CF755" s="465"/>
      <c r="CG755" s="465"/>
      <c r="CH755" s="465"/>
      <c r="CI755" s="465"/>
      <c r="CJ755" s="465"/>
      <c r="CK755" s="465"/>
      <c r="CL755" s="465"/>
      <c r="CM755" s="465"/>
      <c r="CN755" s="465"/>
      <c r="CO755" s="465"/>
      <c r="CP755" s="465"/>
      <c r="CQ755" s="465"/>
      <c r="CR755" s="465"/>
      <c r="CS755" s="465"/>
      <c r="CT755" s="465"/>
      <c r="CU755" s="465"/>
      <c r="DC755" s="465"/>
      <c r="DD755" s="465"/>
      <c r="DE755" s="465"/>
    </row>
    <row r="756" spans="1:111" ht="15" customHeight="1">
      <c r="A756" s="1737" t="str">
        <f>$BA756&amp;"."&amp;$BB756&amp;"."</f>
        <v>45.5.</v>
      </c>
      <c r="B756" s="1738"/>
      <c r="C756" s="1738"/>
      <c r="D756" s="236" t="s">
        <v>811</v>
      </c>
      <c r="E756" s="236"/>
      <c r="F756" s="473"/>
      <c r="G756" s="473"/>
      <c r="H756" s="473"/>
      <c r="I756" s="473"/>
      <c r="J756" s="473"/>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c r="AG756" s="473"/>
      <c r="AH756" s="473"/>
      <c r="AI756" s="473"/>
      <c r="AJ756" s="473"/>
      <c r="AK756" s="473"/>
      <c r="AL756" s="473"/>
      <c r="AM756" s="473"/>
      <c r="AN756" s="473"/>
      <c r="AO756" s="473"/>
      <c r="AP756" s="473"/>
      <c r="AQ756" s="473"/>
      <c r="AR756" s="473"/>
      <c r="AS756" s="473"/>
      <c r="AT756" s="473"/>
      <c r="AU756" s="473"/>
      <c r="AV756" s="473"/>
      <c r="AW756" s="473"/>
      <c r="AX756" s="473"/>
      <c r="AY756" s="466"/>
      <c r="AZ756" s="465"/>
      <c r="BA756" s="192">
        <f t="shared" si="177"/>
        <v>45</v>
      </c>
      <c r="BB756" s="193">
        <f>BB755+1</f>
        <v>5</v>
      </c>
      <c r="BC756" s="95"/>
      <c r="BD756" s="95"/>
      <c r="BE756" s="95"/>
      <c r="BG756" s="563" t="str">
        <f t="shared" ca="1" si="171"/>
        <v/>
      </c>
      <c r="BH756" s="564" t="str">
        <f t="shared" ca="1" si="172"/>
        <v/>
      </c>
      <c r="BI756" s="564" t="str">
        <f t="shared" ca="1" si="173"/>
        <v/>
      </c>
      <c r="BJ756" s="564" t="str">
        <f t="shared" ca="1" si="174"/>
        <v/>
      </c>
      <c r="BK756" s="564" t="str">
        <f t="shared" ca="1" si="175"/>
        <v/>
      </c>
      <c r="BL756" s="565" t="str">
        <f t="shared" ca="1" si="176"/>
        <v/>
      </c>
      <c r="BR756" s="226"/>
      <c r="BS756" s="226"/>
      <c r="BT756" s="226"/>
      <c r="BU756" s="226"/>
      <c r="BV756" s="226"/>
      <c r="BW756" s="226"/>
      <c r="BX756" s="226"/>
      <c r="BY756" s="226"/>
      <c r="BZ756" s="226"/>
      <c r="CA756" s="226"/>
      <c r="CB756" s="465"/>
      <c r="CC756" s="465"/>
      <c r="CD756" s="465"/>
      <c r="CE756" s="465"/>
      <c r="CF756" s="465"/>
      <c r="CG756" s="465"/>
      <c r="CH756" s="465"/>
      <c r="CI756" s="465"/>
      <c r="CJ756" s="465"/>
      <c r="CK756" s="465"/>
      <c r="CL756" s="465"/>
      <c r="CM756" s="465"/>
      <c r="CN756" s="465"/>
      <c r="CO756" s="465"/>
      <c r="CP756" s="465"/>
      <c r="CQ756" s="465"/>
      <c r="CR756" s="465"/>
      <c r="CS756" s="465"/>
      <c r="CT756" s="465"/>
      <c r="CU756" s="465"/>
      <c r="CV756" s="465"/>
      <c r="CW756" s="465"/>
      <c r="CX756" s="465"/>
      <c r="CY756" s="465"/>
      <c r="CZ756" s="465"/>
      <c r="DA756" s="465"/>
      <c r="DB756" s="465"/>
      <c r="DC756" s="465"/>
      <c r="DD756" s="465"/>
      <c r="DE756" s="465"/>
    </row>
    <row r="757" spans="1:111" ht="15" customHeight="1">
      <c r="A757" s="1737" t="str">
        <f>$BA757&amp;"."&amp;$BB757&amp;"."&amp;$BC757&amp;"."</f>
        <v>45.5.1.</v>
      </c>
      <c r="B757" s="1738"/>
      <c r="C757" s="1738"/>
      <c r="D757" s="1738"/>
      <c r="E757" s="352" t="str">
        <f>$CL$13&amp;"の処理を実行する。"</f>
        <v>「44. 画面操作区分情報取得処理」の処理を実行する。</v>
      </c>
      <c r="F757" s="352"/>
      <c r="G757" s="352"/>
      <c r="H757" s="352"/>
      <c r="I757" s="352"/>
      <c r="J757" s="352"/>
      <c r="K757" s="352"/>
      <c r="L757" s="352"/>
      <c r="M757" s="352"/>
      <c r="N757" s="352"/>
      <c r="O757" s="352"/>
      <c r="P757" s="352"/>
      <c r="Q757" s="352"/>
      <c r="R757" s="352"/>
      <c r="S757" s="352"/>
      <c r="T757" s="352"/>
      <c r="U757" s="352"/>
      <c r="V757" s="352"/>
      <c r="W757" s="352"/>
      <c r="X757" s="352"/>
      <c r="Y757" s="352"/>
      <c r="Z757" s="352"/>
      <c r="AA757" s="352"/>
      <c r="AB757" s="352"/>
      <c r="AC757" s="352"/>
      <c r="AD757" s="352"/>
      <c r="AE757" s="352"/>
      <c r="AF757" s="352"/>
      <c r="AG757" s="352"/>
      <c r="AH757" s="352"/>
      <c r="AI757" s="352"/>
      <c r="AJ757" s="352"/>
      <c r="AK757" s="352"/>
      <c r="AL757" s="352"/>
      <c r="AM757" s="352"/>
      <c r="AN757" s="352"/>
      <c r="AO757" s="352"/>
      <c r="AP757" s="352"/>
      <c r="AQ757" s="352"/>
      <c r="AR757" s="352"/>
      <c r="AS757" s="352"/>
      <c r="AT757" s="352"/>
      <c r="AU757" s="352"/>
      <c r="AV757" s="352"/>
      <c r="AW757" s="352"/>
      <c r="AX757" s="352"/>
      <c r="AY757" s="725"/>
      <c r="AZ757" s="95"/>
      <c r="BA757" s="683">
        <f t="shared" si="177"/>
        <v>45</v>
      </c>
      <c r="BB757" s="683">
        <f>BB756</f>
        <v>5</v>
      </c>
      <c r="BC757" s="678">
        <f>BC756+1</f>
        <v>1</v>
      </c>
      <c r="BD757" s="95"/>
      <c r="BE757" s="95"/>
      <c r="BG757" s="563" t="str">
        <f t="shared" ca="1" si="171"/>
        <v/>
      </c>
      <c r="BH757" s="564" t="str">
        <f t="shared" ca="1" si="172"/>
        <v/>
      </c>
      <c r="BI757" s="564" t="str">
        <f t="shared" ca="1" si="173"/>
        <v/>
      </c>
      <c r="BJ757" s="564" t="str">
        <f t="shared" ca="1" si="174"/>
        <v/>
      </c>
      <c r="BK757" s="564" t="str">
        <f t="shared" ca="1" si="175"/>
        <v/>
      </c>
      <c r="BL757" s="565" t="str">
        <f t="shared" ca="1" si="176"/>
        <v/>
      </c>
      <c r="BR757" s="465"/>
      <c r="BS757" s="465"/>
      <c r="BT757" s="465"/>
      <c r="BU757" s="465"/>
      <c r="BV757" s="465"/>
      <c r="BW757" s="465"/>
      <c r="BX757" s="465"/>
      <c r="BY757" s="465"/>
      <c r="BZ757" s="465"/>
      <c r="CA757" s="465"/>
      <c r="CB757" s="465"/>
      <c r="CC757" s="226"/>
      <c r="CD757" s="226"/>
      <c r="CE757" s="226"/>
      <c r="CF757" s="226"/>
      <c r="CG757" s="226"/>
      <c r="CH757" s="226"/>
      <c r="CI757" s="226"/>
      <c r="CJ757" s="226"/>
      <c r="CK757" s="226"/>
      <c r="CL757" s="465"/>
      <c r="CM757" s="465"/>
      <c r="CN757" s="465"/>
      <c r="CO757" s="465"/>
      <c r="CP757" s="465"/>
      <c r="CQ757" s="465"/>
      <c r="CR757" s="465"/>
      <c r="CS757" s="226"/>
      <c r="CT757" s="226"/>
      <c r="CU757" s="226"/>
      <c r="CV757" s="465"/>
      <c r="CW757" s="465"/>
      <c r="CX757" s="465"/>
      <c r="CY757" s="465"/>
      <c r="CZ757" s="465"/>
      <c r="DA757" s="465"/>
      <c r="DB757" s="465"/>
      <c r="DC757" s="465"/>
      <c r="DD757" s="465"/>
      <c r="DE757" s="465"/>
    </row>
    <row r="758" spans="1:111" ht="15" customHeight="1">
      <c r="A758" s="1737" t="str">
        <f>$BA758&amp;"."&amp;$BB758&amp;"."&amp;$BC758&amp;"."</f>
        <v>45.5.2.</v>
      </c>
      <c r="B758" s="1738"/>
      <c r="C758" s="1738"/>
      <c r="D758" s="1738"/>
      <c r="E758" s="352" t="s">
        <v>812</v>
      </c>
      <c r="F758" s="352"/>
      <c r="G758" s="352"/>
      <c r="H758" s="352"/>
      <c r="I758" s="352"/>
      <c r="J758" s="352"/>
      <c r="K758" s="352"/>
      <c r="L758" s="352"/>
      <c r="M758" s="352"/>
      <c r="N758" s="352"/>
      <c r="O758" s="352"/>
      <c r="P758" s="352"/>
      <c r="Q758" s="352"/>
      <c r="R758" s="352"/>
      <c r="S758" s="352"/>
      <c r="T758" s="352"/>
      <c r="U758" s="352"/>
      <c r="V758" s="352"/>
      <c r="W758" s="352"/>
      <c r="X758" s="352"/>
      <c r="Y758" s="352"/>
      <c r="Z758" s="352"/>
      <c r="AA758" s="352"/>
      <c r="AB758" s="352"/>
      <c r="AC758" s="352"/>
      <c r="AD758" s="352"/>
      <c r="AE758" s="352"/>
      <c r="AF758" s="352"/>
      <c r="AG758" s="352"/>
      <c r="AH758" s="352"/>
      <c r="AI758" s="352"/>
      <c r="AJ758" s="352"/>
      <c r="AK758" s="352"/>
      <c r="AL758" s="352"/>
      <c r="AM758" s="352"/>
      <c r="AN758" s="352"/>
      <c r="AO758" s="352"/>
      <c r="AP758" s="352"/>
      <c r="AQ758" s="352"/>
      <c r="AR758" s="352"/>
      <c r="AS758" s="352"/>
      <c r="AT758" s="352"/>
      <c r="AU758" s="352"/>
      <c r="AV758" s="352"/>
      <c r="AW758" s="352"/>
      <c r="AX758" s="352"/>
      <c r="AY758" s="725"/>
      <c r="AZ758" s="95"/>
      <c r="BA758" s="683">
        <f t="shared" si="177"/>
        <v>45</v>
      </c>
      <c r="BB758" s="683">
        <f>BB757</f>
        <v>5</v>
      </c>
      <c r="BC758" s="678">
        <f>BC757+1</f>
        <v>2</v>
      </c>
      <c r="BD758" s="95"/>
      <c r="BE758" s="95"/>
      <c r="BG758" s="563" t="str">
        <f t="shared" ca="1" si="171"/>
        <v/>
      </c>
      <c r="BH758" s="564" t="str">
        <f t="shared" ca="1" si="172"/>
        <v/>
      </c>
      <c r="BI758" s="564" t="str">
        <f t="shared" ca="1" si="173"/>
        <v/>
      </c>
      <c r="BJ758" s="564" t="str">
        <f t="shared" ca="1" si="174"/>
        <v/>
      </c>
      <c r="BK758" s="564" t="str">
        <f t="shared" ca="1" si="175"/>
        <v/>
      </c>
      <c r="BL758" s="565" t="str">
        <f t="shared" ca="1" si="176"/>
        <v/>
      </c>
      <c r="BR758" s="226"/>
      <c r="BS758" s="226"/>
      <c r="BT758" s="226"/>
      <c r="BU758" s="226"/>
      <c r="BV758" s="226"/>
      <c r="BW758" s="226"/>
      <c r="BX758" s="226"/>
      <c r="BY758" s="226"/>
      <c r="BZ758" s="226"/>
      <c r="CA758" s="226"/>
      <c r="CB758" s="226"/>
      <c r="CC758" s="465"/>
      <c r="CD758" s="465"/>
      <c r="CE758" s="465"/>
      <c r="CF758" s="465"/>
      <c r="CG758" s="465"/>
      <c r="CH758" s="465"/>
      <c r="CI758" s="465"/>
      <c r="CJ758" s="465"/>
      <c r="CK758" s="465"/>
      <c r="CL758" s="465"/>
      <c r="CM758" s="465"/>
      <c r="CN758" s="465"/>
      <c r="CO758" s="465"/>
      <c r="CP758" s="465"/>
      <c r="CQ758" s="465"/>
      <c r="CR758" s="465"/>
      <c r="CS758" s="465"/>
      <c r="CT758" s="465"/>
      <c r="CU758" s="465"/>
      <c r="CV758" s="465"/>
      <c r="CW758" s="465"/>
      <c r="CX758" s="465"/>
      <c r="CY758" s="465"/>
      <c r="CZ758" s="465"/>
      <c r="DA758" s="465"/>
      <c r="DB758" s="465"/>
      <c r="DC758" s="465"/>
      <c r="DD758" s="226"/>
      <c r="DE758" s="226"/>
    </row>
    <row r="759" spans="1:111" ht="15" customHeight="1">
      <c r="A759" s="1764" t="str">
        <f>BA759&amp;"."&amp;BB759</f>
        <v>45.6</v>
      </c>
      <c r="B759" s="1765"/>
      <c r="C759" s="1765"/>
      <c r="D759" s="236" t="s">
        <v>813</v>
      </c>
      <c r="E759" s="236"/>
      <c r="F759" s="473"/>
      <c r="G759" s="473"/>
      <c r="H759" s="473"/>
      <c r="I759" s="473"/>
      <c r="J759" s="473"/>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c r="AG759" s="473"/>
      <c r="AH759" s="473"/>
      <c r="AI759" s="473"/>
      <c r="AJ759" s="473"/>
      <c r="AK759" s="473"/>
      <c r="AL759" s="473"/>
      <c r="AM759" s="473"/>
      <c r="AN759" s="473"/>
      <c r="AO759" s="473"/>
      <c r="AP759" s="473"/>
      <c r="AQ759" s="473"/>
      <c r="AR759" s="473"/>
      <c r="AS759" s="473"/>
      <c r="AT759" s="473"/>
      <c r="AU759" s="473"/>
      <c r="AV759" s="473"/>
      <c r="AW759" s="473"/>
      <c r="AX759" s="473"/>
      <c r="AY759" s="466"/>
      <c r="AZ759" s="465"/>
      <c r="BA759" s="192">
        <f t="shared" si="177"/>
        <v>45</v>
      </c>
      <c r="BB759" s="193">
        <f>BB758+1</f>
        <v>6</v>
      </c>
      <c r="BC759" s="95"/>
      <c r="BD759" s="95"/>
      <c r="BE759" s="95"/>
      <c r="BG759" s="563" t="str">
        <f t="shared" ca="1" si="171"/>
        <v/>
      </c>
      <c r="BH759" s="564" t="str">
        <f t="shared" ca="1" si="172"/>
        <v/>
      </c>
      <c r="BI759" s="564" t="str">
        <f t="shared" ca="1" si="173"/>
        <v/>
      </c>
      <c r="BJ759" s="564" t="str">
        <f t="shared" ca="1" si="174"/>
        <v/>
      </c>
      <c r="BK759" s="564" t="str">
        <f t="shared" ca="1" si="175"/>
        <v/>
      </c>
      <c r="BL759" s="565" t="str">
        <f t="shared" ca="1" si="176"/>
        <v/>
      </c>
      <c r="BR759" s="465"/>
      <c r="BS759" s="465"/>
      <c r="BT759" s="465"/>
      <c r="BU759" s="465"/>
      <c r="BV759" s="465"/>
      <c r="BW759" s="465"/>
      <c r="BX759" s="465"/>
      <c r="BY759" s="465"/>
      <c r="BZ759" s="465"/>
      <c r="CA759" s="465"/>
      <c r="CB759" s="465"/>
      <c r="CC759" s="465"/>
      <c r="CD759" s="465"/>
      <c r="CE759" s="465"/>
      <c r="CF759" s="465"/>
      <c r="CG759" s="465"/>
      <c r="CH759" s="465"/>
      <c r="CI759" s="465"/>
      <c r="CJ759" s="465"/>
      <c r="CK759" s="465"/>
      <c r="CL759" s="465"/>
      <c r="CM759" s="465"/>
      <c r="CN759" s="465"/>
      <c r="CO759" s="465"/>
      <c r="CP759" s="465"/>
      <c r="CQ759" s="465"/>
      <c r="CR759" s="465"/>
      <c r="CS759" s="465"/>
      <c r="CT759" s="465"/>
      <c r="CU759" s="465"/>
      <c r="CV759" s="465"/>
      <c r="CW759" s="465"/>
      <c r="CX759" s="465"/>
      <c r="CY759" s="465"/>
      <c r="CZ759" s="465"/>
      <c r="DA759" s="465"/>
      <c r="DB759" s="465"/>
      <c r="DC759" s="226"/>
      <c r="DD759" s="465"/>
      <c r="DE759" s="465"/>
    </row>
    <row r="760" spans="1:111" ht="15" customHeight="1">
      <c r="A760" s="90"/>
      <c r="B760" s="352"/>
      <c r="C760" s="352"/>
      <c r="D760" s="352" t="s">
        <v>814</v>
      </c>
      <c r="E760" s="352"/>
      <c r="F760" s="352"/>
      <c r="G760" s="352"/>
      <c r="H760" s="352"/>
      <c r="I760" s="352"/>
      <c r="J760" s="352"/>
      <c r="K760" s="352"/>
      <c r="L760" s="352"/>
      <c r="M760" s="352"/>
      <c r="N760" s="352"/>
      <c r="O760" s="352"/>
      <c r="P760" s="352"/>
      <c r="Q760" s="352"/>
      <c r="R760" s="352"/>
      <c r="S760" s="352"/>
      <c r="T760" s="352"/>
      <c r="U760" s="352"/>
      <c r="V760" s="352"/>
      <c r="W760" s="352"/>
      <c r="X760" s="352"/>
      <c r="Y760" s="352"/>
      <c r="Z760" s="352"/>
      <c r="AA760" s="352"/>
      <c r="AB760" s="352"/>
      <c r="AC760" s="352"/>
      <c r="AD760" s="352"/>
      <c r="AE760" s="352"/>
      <c r="AF760" s="352"/>
      <c r="AG760" s="352"/>
      <c r="AH760" s="352"/>
      <c r="AI760" s="352"/>
      <c r="AJ760" s="352"/>
      <c r="AK760" s="352"/>
      <c r="AL760" s="352"/>
      <c r="AM760" s="352"/>
      <c r="AN760" s="352"/>
      <c r="AO760" s="352"/>
      <c r="AP760" s="352"/>
      <c r="AQ760" s="352"/>
      <c r="AR760" s="352"/>
      <c r="AS760" s="352"/>
      <c r="AT760" s="352"/>
      <c r="AU760" s="352"/>
      <c r="AV760" s="352"/>
      <c r="AW760" s="352"/>
      <c r="AX760" s="352"/>
      <c r="AY760" s="725"/>
      <c r="AZ760" s="95"/>
      <c r="BA760" s="192">
        <f>BA759</f>
        <v>45</v>
      </c>
      <c r="BB760" s="95">
        <f>BB759</f>
        <v>6</v>
      </c>
      <c r="BC760" s="95"/>
      <c r="BD760" s="95"/>
      <c r="BE760" s="95"/>
      <c r="BG760" s="563" t="str">
        <f t="shared" ca="1" si="171"/>
        <v/>
      </c>
      <c r="BH760" s="564" t="str">
        <f t="shared" ca="1" si="172"/>
        <v/>
      </c>
      <c r="BI760" s="564" t="str">
        <f t="shared" ca="1" si="173"/>
        <v/>
      </c>
      <c r="BJ760" s="564" t="str">
        <f t="shared" ca="1" si="174"/>
        <v/>
      </c>
      <c r="BK760" s="564" t="str">
        <f t="shared" ca="1" si="175"/>
        <v/>
      </c>
      <c r="BL760" s="565" t="str">
        <f t="shared" ca="1" si="176"/>
        <v/>
      </c>
      <c r="BR760" s="465"/>
      <c r="BS760" s="465"/>
      <c r="BT760" s="465"/>
      <c r="BU760" s="465"/>
      <c r="BV760" s="465"/>
      <c r="BW760" s="465"/>
      <c r="BX760" s="465"/>
      <c r="BY760" s="465"/>
      <c r="BZ760" s="465"/>
      <c r="CA760" s="465"/>
      <c r="CB760" s="465"/>
      <c r="CC760" s="465"/>
      <c r="CD760" s="465"/>
      <c r="CE760" s="465"/>
      <c r="CF760" s="465"/>
      <c r="CG760" s="465"/>
      <c r="CH760" s="465"/>
      <c r="CI760" s="465"/>
      <c r="CJ760" s="465"/>
      <c r="CK760" s="465"/>
      <c r="CL760" s="465"/>
      <c r="CM760" s="465"/>
      <c r="CN760" s="465"/>
      <c r="CO760" s="465"/>
      <c r="CP760" s="465"/>
      <c r="CQ760" s="465"/>
      <c r="CR760" s="465"/>
      <c r="CS760" s="465"/>
      <c r="CT760" s="465"/>
      <c r="CU760" s="465"/>
      <c r="CV760" s="226"/>
      <c r="CW760" s="226"/>
      <c r="CX760" s="226"/>
      <c r="CY760" s="226"/>
      <c r="CZ760" s="226"/>
      <c r="DA760" s="226"/>
      <c r="DB760" s="226"/>
      <c r="DC760" s="465"/>
      <c r="DD760" s="465"/>
      <c r="DE760" s="465"/>
    </row>
    <row r="761" spans="1:111" s="465" customFormat="1" ht="15" customHeight="1">
      <c r="A761" s="1768" t="str">
        <f>BA761&amp;"."</f>
        <v>46.</v>
      </c>
      <c r="B761" s="1769"/>
      <c r="C761" s="473" t="s">
        <v>838</v>
      </c>
      <c r="D761" s="236"/>
      <c r="E761" s="236"/>
      <c r="F761" s="236"/>
      <c r="G761" s="236"/>
      <c r="H761" s="300"/>
      <c r="I761" s="236"/>
      <c r="J761" s="473"/>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c r="AG761" s="473"/>
      <c r="AH761" s="473"/>
      <c r="AI761" s="473"/>
      <c r="AJ761" s="473"/>
      <c r="AK761" s="473"/>
      <c r="AL761" s="473"/>
      <c r="AM761" s="473"/>
      <c r="AN761" s="473"/>
      <c r="AO761" s="473"/>
      <c r="AP761" s="473"/>
      <c r="AQ761" s="473"/>
      <c r="AR761" s="473"/>
      <c r="AS761" s="473"/>
      <c r="AT761" s="473"/>
      <c r="AU761" s="473"/>
      <c r="AV761" s="473"/>
      <c r="AW761" s="473"/>
      <c r="AX761" s="473"/>
      <c r="AY761" s="156"/>
      <c r="BA761" s="193">
        <f>BA760+1</f>
        <v>46</v>
      </c>
      <c r="BB761" s="192"/>
      <c r="BC761" s="192"/>
      <c r="BG761" s="563" t="str">
        <f t="shared" ca="1" si="171"/>
        <v/>
      </c>
      <c r="BH761" s="564" t="str">
        <f t="shared" ca="1" si="172"/>
        <v/>
      </c>
      <c r="BI761" s="564" t="str">
        <f t="shared" ca="1" si="173"/>
        <v/>
      </c>
      <c r="BJ761" s="564" t="str">
        <f t="shared" ca="1" si="174"/>
        <v/>
      </c>
      <c r="BK761" s="564" t="str">
        <f t="shared" ca="1" si="175"/>
        <v/>
      </c>
      <c r="BL761" s="565" t="str">
        <f t="shared" ca="1" si="176"/>
        <v/>
      </c>
      <c r="BR761" s="226"/>
      <c r="BS761" s="226"/>
      <c r="BT761" s="226"/>
      <c r="BU761" s="226"/>
      <c r="BV761" s="226"/>
      <c r="BW761" s="226"/>
      <c r="BX761" s="226"/>
      <c r="BY761" s="226"/>
      <c r="BZ761" s="226"/>
      <c r="CA761" s="226"/>
      <c r="DF761" s="87"/>
      <c r="DG761" s="87"/>
    </row>
    <row r="762" spans="1:111" s="465" customFormat="1" ht="15" customHeight="1">
      <c r="A762" s="1737" t="str">
        <f>$BA762&amp;"."&amp;$BB762&amp;"."</f>
        <v>46.1.</v>
      </c>
      <c r="B762" s="1738"/>
      <c r="C762" s="1738"/>
      <c r="D762" s="236" t="s">
        <v>843</v>
      </c>
      <c r="F762" s="473"/>
      <c r="G762" s="473"/>
      <c r="H762" s="473"/>
      <c r="I762" s="473"/>
      <c r="J762" s="473"/>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c r="AG762" s="473"/>
      <c r="AH762" s="473"/>
      <c r="AI762" s="473"/>
      <c r="AJ762" s="473"/>
      <c r="AK762" s="473"/>
      <c r="AL762" s="473"/>
      <c r="AM762" s="473"/>
      <c r="AN762" s="473"/>
      <c r="AO762" s="473"/>
      <c r="AP762" s="473"/>
      <c r="AQ762" s="473"/>
      <c r="AR762" s="473"/>
      <c r="AS762" s="473"/>
      <c r="AT762" s="473"/>
      <c r="AU762" s="473"/>
      <c r="AV762" s="473"/>
      <c r="AW762" s="473"/>
      <c r="AX762" s="473"/>
      <c r="AY762" s="466"/>
      <c r="BA762" s="192">
        <f>BA761</f>
        <v>46</v>
      </c>
      <c r="BB762" s="193">
        <f>BB761+1</f>
        <v>1</v>
      </c>
      <c r="BC762" s="192"/>
      <c r="BG762" s="563" t="str">
        <f t="shared" ca="1" si="171"/>
        <v/>
      </c>
      <c r="BH762" s="564" t="str">
        <f t="shared" ca="1" si="172"/>
        <v/>
      </c>
      <c r="BI762" s="564" t="str">
        <f t="shared" ca="1" si="173"/>
        <v/>
      </c>
      <c r="BJ762" s="564" t="str">
        <f t="shared" ca="1" si="174"/>
        <v/>
      </c>
      <c r="BK762" s="564" t="str">
        <f t="shared" ca="1" si="175"/>
        <v/>
      </c>
      <c r="BL762" s="565" t="str">
        <f t="shared" ca="1" si="176"/>
        <v/>
      </c>
      <c r="BR762" s="226"/>
      <c r="BS762" s="226"/>
      <c r="BT762" s="226"/>
      <c r="BU762" s="226"/>
      <c r="BV762" s="226"/>
      <c r="BW762" s="226"/>
      <c r="BX762" s="226"/>
      <c r="BY762" s="226"/>
      <c r="BZ762" s="226"/>
      <c r="CA762" s="226"/>
    </row>
    <row r="763" spans="1:111" s="465" customFormat="1" ht="15" customHeight="1">
      <c r="A763" s="1036"/>
      <c r="B763" s="1037"/>
      <c r="C763" s="1037"/>
      <c r="D763" s="465" t="str">
        <f>$CV$19&amp;$CW$20&amp;"を参照"</f>
        <v>「57. マスタ操作用Combobox」「57.1.コントロール構成」を参照</v>
      </c>
      <c r="E763" s="236"/>
      <c r="F763" s="473"/>
      <c r="G763" s="473"/>
      <c r="H763" s="473"/>
      <c r="I763" s="473"/>
      <c r="J763" s="473"/>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c r="AG763" s="473"/>
      <c r="AH763" s="473"/>
      <c r="AI763" s="473"/>
      <c r="AJ763" s="473"/>
      <c r="AK763" s="473"/>
      <c r="AL763" s="473"/>
      <c r="AM763" s="473"/>
      <c r="AN763" s="473"/>
      <c r="AO763" s="473"/>
      <c r="AP763" s="473"/>
      <c r="AQ763" s="473"/>
      <c r="AR763" s="473"/>
      <c r="AS763" s="473"/>
      <c r="AT763" s="473"/>
      <c r="AU763" s="473"/>
      <c r="AV763" s="473"/>
      <c r="AW763" s="473"/>
      <c r="AX763" s="473"/>
      <c r="AY763" s="466"/>
      <c r="BA763" s="192">
        <f>BA762</f>
        <v>46</v>
      </c>
      <c r="BB763" s="192">
        <f>BB762</f>
        <v>1</v>
      </c>
      <c r="BC763" s="192"/>
      <c r="BG763" s="563" t="str">
        <f t="shared" ca="1" si="171"/>
        <v/>
      </c>
      <c r="BH763" s="564" t="str">
        <f t="shared" ca="1" si="172"/>
        <v/>
      </c>
      <c r="BI763" s="564" t="str">
        <f t="shared" ca="1" si="173"/>
        <v/>
      </c>
      <c r="BJ763" s="564" t="str">
        <f t="shared" ca="1" si="174"/>
        <v/>
      </c>
      <c r="BK763" s="564" t="str">
        <f t="shared" ca="1" si="175"/>
        <v/>
      </c>
      <c r="BL763" s="565" t="str">
        <f t="shared" ca="1" si="176"/>
        <v/>
      </c>
      <c r="BR763" s="226"/>
      <c r="BS763" s="226"/>
      <c r="BT763" s="226"/>
      <c r="BU763" s="226"/>
      <c r="BV763" s="226"/>
      <c r="BW763" s="226"/>
      <c r="BX763" s="226"/>
      <c r="BY763" s="226"/>
      <c r="BZ763" s="226"/>
      <c r="CA763" s="226"/>
    </row>
    <row r="764" spans="1:111" s="465" customFormat="1" ht="15" customHeight="1">
      <c r="A764" s="1737" t="str">
        <f>$BA764&amp;"."&amp;$BB764&amp;"."</f>
        <v>46.2.</v>
      </c>
      <c r="B764" s="1738"/>
      <c r="C764" s="1738"/>
      <c r="D764" s="236" t="s">
        <v>839</v>
      </c>
      <c r="F764" s="473"/>
      <c r="G764" s="473"/>
      <c r="H764" s="473"/>
      <c r="I764" s="473"/>
      <c r="J764" s="473"/>
      <c r="K764" s="473"/>
      <c r="L764" s="473"/>
      <c r="M764" s="473"/>
      <c r="N764" s="473"/>
      <c r="O764" s="473"/>
      <c r="P764" s="473"/>
      <c r="Q764" s="473"/>
      <c r="R764" s="473"/>
      <c r="S764" s="473"/>
      <c r="T764" s="473"/>
      <c r="U764" s="473"/>
      <c r="V764" s="473"/>
      <c r="W764" s="473"/>
      <c r="X764" s="473"/>
      <c r="Y764" s="473"/>
      <c r="Z764" s="473"/>
      <c r="AA764" s="473"/>
      <c r="AB764" s="473"/>
      <c r="AC764" s="473"/>
      <c r="AD764" s="473"/>
      <c r="AE764" s="473"/>
      <c r="AF764" s="473"/>
      <c r="AG764" s="473"/>
      <c r="AH764" s="473"/>
      <c r="AI764" s="473"/>
      <c r="AJ764" s="473"/>
      <c r="AK764" s="473"/>
      <c r="AL764" s="473"/>
      <c r="AM764" s="473"/>
      <c r="AN764" s="473"/>
      <c r="AO764" s="473"/>
      <c r="AP764" s="473"/>
      <c r="AQ764" s="473"/>
      <c r="AR764" s="473"/>
      <c r="AS764" s="473"/>
      <c r="AT764" s="473"/>
      <c r="AU764" s="473"/>
      <c r="AV764" s="473"/>
      <c r="AW764" s="473"/>
      <c r="AX764" s="473"/>
      <c r="AY764" s="466"/>
      <c r="BA764" s="192">
        <f>BA763</f>
        <v>46</v>
      </c>
      <c r="BB764" s="193">
        <f>BB763+1</f>
        <v>2</v>
      </c>
      <c r="BC764" s="192"/>
      <c r="BG764" s="563" t="str">
        <f t="shared" ca="1" si="171"/>
        <v/>
      </c>
      <c r="BH764" s="564" t="str">
        <f t="shared" ca="1" si="172"/>
        <v/>
      </c>
      <c r="BI764" s="564" t="str">
        <f t="shared" ca="1" si="173"/>
        <v/>
      </c>
      <c r="BJ764" s="564" t="str">
        <f t="shared" ca="1" si="174"/>
        <v/>
      </c>
      <c r="BK764" s="564" t="str">
        <f t="shared" ca="1" si="175"/>
        <v/>
      </c>
      <c r="BL764" s="565" t="str">
        <f t="shared" ca="1" si="176"/>
        <v/>
      </c>
      <c r="BR764" s="226"/>
      <c r="BS764" s="226"/>
      <c r="BT764" s="226"/>
      <c r="BU764" s="226"/>
      <c r="BV764" s="226"/>
      <c r="BW764" s="226"/>
      <c r="BX764" s="226"/>
      <c r="BY764" s="226"/>
      <c r="BZ764" s="226"/>
      <c r="CA764" s="226"/>
    </row>
    <row r="765" spans="1:111" s="226" customFormat="1" ht="15" customHeight="1">
      <c r="A765" s="1033"/>
      <c r="B765" s="1034"/>
      <c r="C765" s="1034"/>
      <c r="D765" s="465" t="str">
        <f>$CV$19&amp;$CW$21&amp;"を参照"</f>
        <v>「57. マスタ操作用Combobox」「57.2.プロパティ仕様」を参照</v>
      </c>
      <c r="E765" s="211"/>
      <c r="AY765" s="40"/>
      <c r="AZ765" s="465"/>
      <c r="BA765" s="192">
        <f>BA764</f>
        <v>46</v>
      </c>
      <c r="BB765" s="192">
        <f>BB764</f>
        <v>2</v>
      </c>
      <c r="BC765" s="192"/>
      <c r="BD765" s="465"/>
      <c r="BG765" s="563" t="str">
        <f t="shared" ca="1" si="171"/>
        <v/>
      </c>
      <c r="BH765" s="564" t="str">
        <f t="shared" ca="1" si="172"/>
        <v/>
      </c>
      <c r="BI765" s="564" t="str">
        <f t="shared" ca="1" si="173"/>
        <v/>
      </c>
      <c r="BJ765" s="564" t="str">
        <f t="shared" ca="1" si="174"/>
        <v/>
      </c>
      <c r="BK765" s="564" t="str">
        <f t="shared" ca="1" si="175"/>
        <v/>
      </c>
      <c r="BL765" s="565" t="str">
        <f t="shared" ca="1" si="176"/>
        <v/>
      </c>
      <c r="CB765" s="465"/>
      <c r="CC765" s="465"/>
      <c r="CD765" s="465"/>
      <c r="CE765" s="465"/>
      <c r="CF765" s="465"/>
      <c r="CG765" s="465"/>
      <c r="CH765" s="465"/>
      <c r="CI765" s="465"/>
      <c r="CJ765" s="465"/>
      <c r="CK765" s="465"/>
      <c r="CL765" s="465"/>
      <c r="CM765" s="465"/>
      <c r="CN765" s="465"/>
      <c r="CO765" s="465"/>
      <c r="CP765" s="465"/>
      <c r="CQ765" s="465"/>
      <c r="CR765" s="465"/>
      <c r="CS765" s="465"/>
      <c r="CT765" s="465"/>
      <c r="CU765" s="465"/>
      <c r="CV765" s="465"/>
      <c r="CW765" s="465"/>
      <c r="CX765" s="465"/>
      <c r="CY765" s="465"/>
      <c r="CZ765" s="465"/>
      <c r="DA765" s="465"/>
      <c r="DB765" s="465"/>
      <c r="DC765" s="465"/>
      <c r="DD765" s="465"/>
      <c r="DE765" s="465"/>
      <c r="DF765" s="465"/>
      <c r="DG765" s="465"/>
    </row>
    <row r="766" spans="1:111" s="465" customFormat="1" ht="15" customHeight="1">
      <c r="A766" s="1737" t="str">
        <f>$BA766&amp;"."&amp;$BB766&amp;"."</f>
        <v>46.3.</v>
      </c>
      <c r="B766" s="1738"/>
      <c r="C766" s="1738"/>
      <c r="D766" s="236" t="s">
        <v>855</v>
      </c>
      <c r="F766" s="473"/>
      <c r="G766" s="473"/>
      <c r="H766" s="473"/>
      <c r="I766" s="473"/>
      <c r="J766" s="473"/>
      <c r="K766" s="473"/>
      <c r="L766" s="473"/>
      <c r="M766" s="473"/>
      <c r="N766" s="473"/>
      <c r="O766" s="473"/>
      <c r="P766" s="473"/>
      <c r="Q766" s="473"/>
      <c r="R766" s="473"/>
      <c r="S766" s="473"/>
      <c r="T766" s="473"/>
      <c r="U766" s="473"/>
      <c r="V766" s="473"/>
      <c r="W766" s="473"/>
      <c r="X766" s="473"/>
      <c r="Y766" s="473"/>
      <c r="Z766" s="473"/>
      <c r="AA766" s="473"/>
      <c r="AB766" s="473"/>
      <c r="AC766" s="473"/>
      <c r="AD766" s="473"/>
      <c r="AE766" s="473"/>
      <c r="AF766" s="473"/>
      <c r="AG766" s="473"/>
      <c r="AH766" s="473"/>
      <c r="AI766" s="473"/>
      <c r="AJ766" s="473"/>
      <c r="AK766" s="473"/>
      <c r="AL766" s="473"/>
      <c r="AM766" s="473"/>
      <c r="AN766" s="473"/>
      <c r="AO766" s="473"/>
      <c r="AP766" s="473"/>
      <c r="AQ766" s="473"/>
      <c r="AR766" s="473"/>
      <c r="AS766" s="473"/>
      <c r="AT766" s="473"/>
      <c r="AU766" s="473"/>
      <c r="AV766" s="473"/>
      <c r="AW766" s="473"/>
      <c r="AX766" s="473"/>
      <c r="AY766" s="466"/>
      <c r="BA766" s="192">
        <f>BA765</f>
        <v>46</v>
      </c>
      <c r="BB766" s="193">
        <f>BB765+1</f>
        <v>3</v>
      </c>
      <c r="BC766" s="192"/>
      <c r="BG766" s="563" t="str">
        <f t="shared" ca="1" si="171"/>
        <v/>
      </c>
      <c r="BH766" s="564" t="str">
        <f t="shared" ca="1" si="172"/>
        <v/>
      </c>
      <c r="BI766" s="564" t="str">
        <f t="shared" ca="1" si="173"/>
        <v/>
      </c>
      <c r="BJ766" s="564" t="str">
        <f t="shared" ca="1" si="174"/>
        <v/>
      </c>
      <c r="BK766" s="564" t="str">
        <f t="shared" ca="1" si="175"/>
        <v/>
      </c>
      <c r="BL766" s="565" t="str">
        <f t="shared" ca="1" si="176"/>
        <v/>
      </c>
      <c r="CB766" s="226"/>
      <c r="DF766" s="226"/>
      <c r="DG766" s="226"/>
    </row>
    <row r="767" spans="1:111" s="226" customFormat="1" ht="15" customHeight="1">
      <c r="A767" s="1737" t="str">
        <f>$BA767&amp;"."&amp;$BB767&amp;"."&amp;$BC767&amp;"."</f>
        <v>46.3.1.</v>
      </c>
      <c r="B767" s="1738"/>
      <c r="C767" s="1738"/>
      <c r="D767" s="1738"/>
      <c r="E767" s="226" t="s">
        <v>856</v>
      </c>
      <c r="AY767" s="40"/>
      <c r="AZ767" s="465"/>
      <c r="BA767" s="192">
        <f t="shared" ref="BA767:BC772" si="179">BA766</f>
        <v>46</v>
      </c>
      <c r="BB767" s="192">
        <f t="shared" si="179"/>
        <v>3</v>
      </c>
      <c r="BC767" s="193">
        <f>BC766+1</f>
        <v>1</v>
      </c>
      <c r="BD767" s="465"/>
      <c r="BG767" s="563" t="str">
        <f t="shared" ca="1" si="171"/>
        <v/>
      </c>
      <c r="BH767" s="564" t="str">
        <f t="shared" ca="1" si="172"/>
        <v/>
      </c>
      <c r="BI767" s="564" t="str">
        <f t="shared" ca="1" si="173"/>
        <v/>
      </c>
      <c r="BJ767" s="564" t="str">
        <f t="shared" ca="1" si="174"/>
        <v/>
      </c>
      <c r="BK767" s="564" t="str">
        <f t="shared" ca="1" si="175"/>
        <v/>
      </c>
      <c r="BL767" s="565" t="str">
        <f t="shared" ca="1" si="176"/>
        <v/>
      </c>
      <c r="BR767" s="465"/>
      <c r="BS767" s="465"/>
      <c r="BT767" s="465"/>
      <c r="BU767" s="465"/>
      <c r="BV767" s="465"/>
      <c r="BW767" s="465"/>
      <c r="BX767" s="465"/>
      <c r="BY767" s="465"/>
      <c r="BZ767" s="465"/>
      <c r="CA767" s="465"/>
      <c r="CB767" s="465"/>
      <c r="CC767" s="465"/>
      <c r="CD767" s="465"/>
      <c r="CE767" s="465"/>
      <c r="CF767" s="465"/>
      <c r="CG767" s="465"/>
      <c r="CH767" s="465"/>
      <c r="CI767" s="465"/>
      <c r="CJ767" s="465"/>
      <c r="CK767" s="465"/>
      <c r="CL767" s="465"/>
      <c r="CM767" s="465"/>
      <c r="CN767" s="465"/>
      <c r="CO767" s="465"/>
      <c r="CP767" s="465"/>
      <c r="CQ767" s="465"/>
      <c r="CR767" s="465"/>
      <c r="CS767" s="465"/>
      <c r="CT767" s="465"/>
      <c r="CU767" s="465"/>
      <c r="CV767" s="465"/>
      <c r="CW767" s="465"/>
      <c r="CX767" s="465"/>
      <c r="CY767" s="465"/>
      <c r="CZ767" s="465"/>
      <c r="DA767" s="465"/>
      <c r="DB767" s="465"/>
      <c r="DC767" s="465"/>
      <c r="DD767" s="465"/>
      <c r="DE767" s="465"/>
      <c r="DF767" s="465"/>
      <c r="DG767" s="465"/>
    </row>
    <row r="768" spans="1:111" s="465" customFormat="1" ht="15" customHeight="1">
      <c r="A768" s="1726" t="str">
        <f>$BD768&amp;"."</f>
        <v>①.</v>
      </c>
      <c r="B768" s="1727"/>
      <c r="C768" s="1727"/>
      <c r="D768" s="1727"/>
      <c r="E768" s="1727"/>
      <c r="F768" s="236" t="s">
        <v>860</v>
      </c>
      <c r="G768" s="676"/>
      <c r="H768" s="676"/>
      <c r="I768" s="676"/>
      <c r="J768" s="676"/>
      <c r="K768" s="676"/>
      <c r="L768" s="676"/>
      <c r="M768" s="685"/>
      <c r="N768" s="685"/>
      <c r="O768" s="685"/>
      <c r="P768" s="685"/>
      <c r="Q768" s="685"/>
      <c r="R768" s="685"/>
      <c r="S768" s="685"/>
      <c r="T768" s="685"/>
      <c r="U768" s="685"/>
      <c r="V768" s="685"/>
      <c r="W768" s="685"/>
      <c r="X768" s="685"/>
      <c r="Y768" s="685"/>
      <c r="Z768" s="685"/>
      <c r="AA768" s="685"/>
      <c r="AB768" s="685"/>
      <c r="AC768" s="685"/>
      <c r="AD768" s="685"/>
      <c r="AE768" s="685"/>
      <c r="AF768" s="685"/>
      <c r="AG768" s="685"/>
      <c r="AH768" s="685"/>
      <c r="AI768" s="685"/>
      <c r="AJ768" s="685"/>
      <c r="AK768" s="685"/>
      <c r="AL768" s="685"/>
      <c r="AM768" s="685"/>
      <c r="AN768" s="685"/>
      <c r="AO768" s="685"/>
      <c r="AP768" s="685"/>
      <c r="AQ768" s="685"/>
      <c r="AR768" s="685"/>
      <c r="AS768" s="685"/>
      <c r="AT768" s="685"/>
      <c r="AU768" s="685"/>
      <c r="AV768" s="685"/>
      <c r="AW768" s="685"/>
      <c r="AX768" s="685"/>
      <c r="AY768" s="93"/>
      <c r="AZ768" s="92"/>
      <c r="BA768" s="683">
        <f t="shared" si="179"/>
        <v>46</v>
      </c>
      <c r="BB768" s="683">
        <f t="shared" si="179"/>
        <v>3</v>
      </c>
      <c r="BC768" s="683">
        <f t="shared" si="179"/>
        <v>1</v>
      </c>
      <c r="BD768" s="687" t="str">
        <f>IF(ISBLANK(BD767),"①",CHAR(CODE(BD767)+1))</f>
        <v>①</v>
      </c>
      <c r="BG768" s="563" t="str">
        <f t="shared" ca="1" si="171"/>
        <v/>
      </c>
      <c r="BH768" s="564" t="str">
        <f t="shared" ca="1" si="172"/>
        <v/>
      </c>
      <c r="BI768" s="564" t="str">
        <f t="shared" ca="1" si="173"/>
        <v/>
      </c>
      <c r="BJ768" s="564" t="str">
        <f t="shared" ca="1" si="174"/>
        <v/>
      </c>
      <c r="BK768" s="564" t="str">
        <f t="shared" ca="1" si="175"/>
        <v/>
      </c>
      <c r="BL768" s="565" t="str">
        <f t="shared" ca="1" si="176"/>
        <v/>
      </c>
      <c r="DF768" s="226"/>
      <c r="DG768" s="226"/>
    </row>
    <row r="769" spans="1:111" s="465" customFormat="1" ht="15" customHeight="1">
      <c r="A769" s="731"/>
      <c r="B769" s="732"/>
      <c r="C769" s="732"/>
      <c r="D769" s="732"/>
      <c r="F769" s="236" t="s">
        <v>857</v>
      </c>
      <c r="G769" s="473"/>
      <c r="H769" s="473"/>
      <c r="I769" s="473"/>
      <c r="J769" s="473"/>
      <c r="K769" s="473"/>
      <c r="L769" s="473"/>
      <c r="M769" s="473"/>
      <c r="N769" s="473"/>
      <c r="O769" s="473"/>
      <c r="P769" s="473"/>
      <c r="Q769" s="473"/>
      <c r="R769" s="473"/>
      <c r="S769" s="473"/>
      <c r="T769" s="473"/>
      <c r="U769" s="473"/>
      <c r="V769" s="473"/>
      <c r="W769" s="473"/>
      <c r="X769" s="473"/>
      <c r="Y769" s="473"/>
      <c r="Z769" s="473"/>
      <c r="AA769" s="473"/>
      <c r="AB769" s="473"/>
      <c r="AC769" s="473"/>
      <c r="AD769" s="473"/>
      <c r="AE769" s="473"/>
      <c r="AF769" s="473"/>
      <c r="AG769" s="473"/>
      <c r="AH769" s="473"/>
      <c r="AI769" s="473"/>
      <c r="AJ769" s="473"/>
      <c r="AK769" s="473"/>
      <c r="AL769" s="473"/>
      <c r="AM769" s="473"/>
      <c r="AN769" s="473"/>
      <c r="AO769" s="473"/>
      <c r="AP769" s="473"/>
      <c r="AQ769" s="473"/>
      <c r="AR769" s="473"/>
      <c r="AS769" s="473"/>
      <c r="AT769" s="473"/>
      <c r="AU769" s="473"/>
      <c r="AV769" s="473"/>
      <c r="AW769" s="473"/>
      <c r="AX769" s="473"/>
      <c r="AY769" s="466"/>
      <c r="BA769" s="192">
        <f t="shared" si="179"/>
        <v>46</v>
      </c>
      <c r="BB769" s="192">
        <f t="shared" si="179"/>
        <v>3</v>
      </c>
      <c r="BC769" s="192">
        <f t="shared" si="179"/>
        <v>1</v>
      </c>
      <c r="BD769" s="192" t="str">
        <f>BD768</f>
        <v>①</v>
      </c>
      <c r="BG769" s="563" t="str">
        <f t="shared" ca="1" si="171"/>
        <v/>
      </c>
      <c r="BH769" s="564" t="str">
        <f t="shared" ca="1" si="172"/>
        <v/>
      </c>
      <c r="BI769" s="564" t="str">
        <f t="shared" ca="1" si="173"/>
        <v/>
      </c>
      <c r="BJ769" s="564" t="str">
        <f t="shared" ca="1" si="174"/>
        <v/>
      </c>
      <c r="BK769" s="564" t="str">
        <f t="shared" ca="1" si="175"/>
        <v/>
      </c>
      <c r="BL769" s="565" t="str">
        <f t="shared" ca="1" si="176"/>
        <v/>
      </c>
      <c r="BR769" s="226"/>
      <c r="BS769" s="226"/>
      <c r="BT769" s="226"/>
      <c r="BU769" s="226"/>
      <c r="BV769" s="226"/>
      <c r="BW769" s="226"/>
      <c r="BX769" s="226"/>
      <c r="BY769" s="226"/>
      <c r="BZ769" s="226"/>
      <c r="CA769" s="226"/>
    </row>
    <row r="770" spans="1:111" s="465" customFormat="1" ht="15" customHeight="1">
      <c r="A770" s="194"/>
      <c r="B770" s="236"/>
      <c r="C770" s="236"/>
      <c r="D770" s="236"/>
      <c r="F770" s="445" t="s">
        <v>265</v>
      </c>
      <c r="G770" s="446"/>
      <c r="H770" s="446"/>
      <c r="I770" s="446"/>
      <c r="J770" s="446"/>
      <c r="K770" s="446"/>
      <c r="L770" s="446"/>
      <c r="M770" s="447"/>
      <c r="N770" s="241" t="s">
        <v>407</v>
      </c>
      <c r="O770" s="197"/>
      <c r="P770" s="197"/>
      <c r="Q770" s="197"/>
      <c r="R770" s="197" t="s">
        <v>861</v>
      </c>
      <c r="S770" s="197"/>
      <c r="T770" s="197"/>
      <c r="U770" s="197"/>
      <c r="V770" s="197"/>
      <c r="W770" s="197"/>
      <c r="X770" s="197"/>
      <c r="Y770" s="197"/>
      <c r="Z770" s="197"/>
      <c r="AA770" s="197"/>
      <c r="AB770" s="197"/>
      <c r="AC770" s="197"/>
      <c r="AD770" s="197"/>
      <c r="AE770" s="197"/>
      <c r="AF770" s="197"/>
      <c r="AG770" s="197"/>
      <c r="AH770" s="197"/>
      <c r="AI770" s="197"/>
      <c r="AJ770" s="197"/>
      <c r="AK770" s="197"/>
      <c r="AL770" s="197"/>
      <c r="AM770" s="197"/>
      <c r="AN770" s="197"/>
      <c r="AO770" s="197"/>
      <c r="AP770" s="197"/>
      <c r="AQ770" s="197"/>
      <c r="AR770" s="197"/>
      <c r="AS770" s="197"/>
      <c r="AT770" s="197"/>
      <c r="AU770" s="197"/>
      <c r="AV770" s="198"/>
      <c r="AW770" s="236"/>
      <c r="AX770" s="236"/>
      <c r="AY770" s="195"/>
      <c r="BA770" s="192">
        <f t="shared" si="179"/>
        <v>46</v>
      </c>
      <c r="BB770" s="192">
        <f t="shared" si="179"/>
        <v>3</v>
      </c>
      <c r="BC770" s="192">
        <f>BC769</f>
        <v>1</v>
      </c>
      <c r="BD770" s="192" t="str">
        <f>BD769</f>
        <v>①</v>
      </c>
      <c r="BG770" s="563" t="str">
        <f t="shared" ca="1" si="171"/>
        <v/>
      </c>
      <c r="BH770" s="564" t="str">
        <f t="shared" ca="1" si="172"/>
        <v/>
      </c>
      <c r="BI770" s="564" t="str">
        <f t="shared" ca="1" si="173"/>
        <v/>
      </c>
      <c r="BJ770" s="564" t="str">
        <f t="shared" ca="1" si="174"/>
        <v/>
      </c>
      <c r="BK770" s="564" t="str">
        <f t="shared" ca="1" si="175"/>
        <v/>
      </c>
      <c r="BL770" s="565" t="str">
        <f t="shared" ca="1" si="176"/>
        <v/>
      </c>
    </row>
    <row r="771" spans="1:111" s="465" customFormat="1" ht="15" customHeight="1">
      <c r="A771" s="194"/>
      <c r="B771" s="236"/>
      <c r="C771" s="236"/>
      <c r="D771" s="236"/>
      <c r="F771" s="448" t="s">
        <v>84</v>
      </c>
      <c r="G771" s="449"/>
      <c r="H771" s="449"/>
      <c r="I771" s="449"/>
      <c r="J771" s="449"/>
      <c r="K771" s="449"/>
      <c r="L771" s="449"/>
      <c r="M771" s="450"/>
      <c r="N771" s="735" t="s">
        <v>858</v>
      </c>
      <c r="O771" s="736"/>
      <c r="P771" s="736"/>
      <c r="Q771" s="736"/>
      <c r="R771" s="283"/>
      <c r="S771" s="736"/>
      <c r="T771" s="736"/>
      <c r="U771" s="736"/>
      <c r="V771" s="736"/>
      <c r="W771" s="736"/>
      <c r="X771" s="736"/>
      <c r="Y771" s="736"/>
      <c r="Z771" s="736"/>
      <c r="AA771" s="736"/>
      <c r="AB771" s="736"/>
      <c r="AC771" s="736"/>
      <c r="AD771" s="736"/>
      <c r="AE771" s="736"/>
      <c r="AF771" s="736"/>
      <c r="AG771" s="736"/>
      <c r="AH771" s="736"/>
      <c r="AI771" s="736"/>
      <c r="AJ771" s="736"/>
      <c r="AK771" s="736"/>
      <c r="AL771" s="736"/>
      <c r="AM771" s="736"/>
      <c r="AN771" s="736"/>
      <c r="AO771" s="736"/>
      <c r="AP771" s="736"/>
      <c r="AQ771" s="736"/>
      <c r="AR771" s="736"/>
      <c r="AS771" s="736"/>
      <c r="AT771" s="736"/>
      <c r="AU771" s="736"/>
      <c r="AV771" s="208"/>
      <c r="AW771" s="236"/>
      <c r="AX771" s="236"/>
      <c r="AY771" s="195"/>
      <c r="BA771" s="192">
        <f t="shared" si="179"/>
        <v>46</v>
      </c>
      <c r="BB771" s="192">
        <f t="shared" si="179"/>
        <v>3</v>
      </c>
      <c r="BC771" s="192">
        <f>BC770</f>
        <v>1</v>
      </c>
      <c r="BD771" s="192" t="str">
        <f>BD770</f>
        <v>①</v>
      </c>
      <c r="BG771" s="563" t="str">
        <f t="shared" ca="1" si="171"/>
        <v/>
      </c>
      <c r="BH771" s="564" t="str">
        <f t="shared" ca="1" si="172"/>
        <v/>
      </c>
      <c r="BI771" s="564" t="str">
        <f t="shared" ca="1" si="173"/>
        <v/>
      </c>
      <c r="BJ771" s="564" t="str">
        <f t="shared" ca="1" si="174"/>
        <v/>
      </c>
      <c r="BK771" s="564" t="str">
        <f t="shared" ca="1" si="175"/>
        <v/>
      </c>
      <c r="BL771" s="565" t="str">
        <f t="shared" ca="1" si="176"/>
        <v/>
      </c>
    </row>
    <row r="772" spans="1:111" s="465" customFormat="1" ht="15" customHeight="1">
      <c r="A772" s="470"/>
      <c r="B772" s="473"/>
      <c r="C772" s="473"/>
      <c r="D772" s="473"/>
      <c r="F772" s="457"/>
      <c r="G772" s="458"/>
      <c r="H772" s="458"/>
      <c r="I772" s="458"/>
      <c r="J772" s="458"/>
      <c r="K772" s="458"/>
      <c r="L772" s="458"/>
      <c r="M772" s="459"/>
      <c r="N772" s="209" t="s">
        <v>859</v>
      </c>
      <c r="O772" s="204"/>
      <c r="P772" s="204"/>
      <c r="Q772" s="204"/>
      <c r="R772" s="204"/>
      <c r="S772" s="204"/>
      <c r="T772" s="204"/>
      <c r="U772" s="204"/>
      <c r="V772" s="204"/>
      <c r="W772" s="204"/>
      <c r="X772" s="204"/>
      <c r="Y772" s="204"/>
      <c r="Z772" s="204"/>
      <c r="AA772" s="204"/>
      <c r="AB772" s="204"/>
      <c r="AC772" s="204"/>
      <c r="AD772" s="204"/>
      <c r="AE772" s="204"/>
      <c r="AF772" s="204"/>
      <c r="AG772" s="204"/>
      <c r="AH772" s="204"/>
      <c r="AI772" s="204"/>
      <c r="AJ772" s="204"/>
      <c r="AK772" s="204"/>
      <c r="AL772" s="204"/>
      <c r="AM772" s="204"/>
      <c r="AN772" s="204"/>
      <c r="AO772" s="204"/>
      <c r="AP772" s="204"/>
      <c r="AQ772" s="204"/>
      <c r="AR772" s="204"/>
      <c r="AS772" s="204"/>
      <c r="AT772" s="204"/>
      <c r="AU772" s="204"/>
      <c r="AV772" s="205"/>
      <c r="AY772" s="466"/>
      <c r="BA772" s="192">
        <f t="shared" si="179"/>
        <v>46</v>
      </c>
      <c r="BB772" s="192">
        <f t="shared" si="179"/>
        <v>3</v>
      </c>
      <c r="BC772" s="192">
        <f>BC771</f>
        <v>1</v>
      </c>
      <c r="BD772" s="192" t="str">
        <f>BD771</f>
        <v>①</v>
      </c>
      <c r="BG772" s="563" t="str">
        <f t="shared" ca="1" si="171"/>
        <v/>
      </c>
      <c r="BH772" s="564" t="str">
        <f t="shared" ca="1" si="172"/>
        <v/>
      </c>
      <c r="BI772" s="564" t="str">
        <f t="shared" ca="1" si="173"/>
        <v/>
      </c>
      <c r="BJ772" s="564" t="str">
        <f t="shared" ca="1" si="174"/>
        <v/>
      </c>
      <c r="BK772" s="564" t="str">
        <f t="shared" ca="1" si="175"/>
        <v/>
      </c>
      <c r="BL772" s="565" t="str">
        <f t="shared" ca="1" si="176"/>
        <v/>
      </c>
    </row>
    <row r="773" spans="1:111" s="226" customFormat="1" ht="15" customHeight="1">
      <c r="A773" s="1726" t="str">
        <f>$BD773&amp;"."</f>
        <v>②.</v>
      </c>
      <c r="B773" s="1727"/>
      <c r="C773" s="1727"/>
      <c r="D773" s="1727"/>
      <c r="E773" s="1727"/>
      <c r="F773" s="236" t="s">
        <v>862</v>
      </c>
      <c r="G773" s="676"/>
      <c r="H773" s="676"/>
      <c r="I773" s="676"/>
      <c r="J773" s="676"/>
      <c r="K773" s="676"/>
      <c r="L773" s="676"/>
      <c r="M773" s="685"/>
      <c r="N773" s="685"/>
      <c r="O773" s="685"/>
      <c r="P773" s="685"/>
      <c r="Q773" s="685"/>
      <c r="R773" s="685"/>
      <c r="S773" s="685"/>
      <c r="T773" s="685"/>
      <c r="U773" s="685"/>
      <c r="V773" s="685"/>
      <c r="W773" s="685"/>
      <c r="X773" s="685"/>
      <c r="Y773" s="685"/>
      <c r="Z773" s="685"/>
      <c r="AA773" s="685"/>
      <c r="AB773" s="685"/>
      <c r="AC773" s="685"/>
      <c r="AD773" s="685"/>
      <c r="AE773" s="685"/>
      <c r="AF773" s="685"/>
      <c r="AG773" s="685"/>
      <c r="AH773" s="685"/>
      <c r="AI773" s="685"/>
      <c r="AJ773" s="685"/>
      <c r="AK773" s="685"/>
      <c r="AL773" s="685"/>
      <c r="AM773" s="685"/>
      <c r="AN773" s="685"/>
      <c r="AO773" s="685"/>
      <c r="AP773" s="685"/>
      <c r="AQ773" s="685"/>
      <c r="AR773" s="685"/>
      <c r="AS773" s="685"/>
      <c r="AT773" s="685"/>
      <c r="AU773" s="685"/>
      <c r="AV773" s="685"/>
      <c r="AW773" s="685"/>
      <c r="AX773" s="685"/>
      <c r="AY773" s="93"/>
      <c r="AZ773" s="92"/>
      <c r="BA773" s="683">
        <f>BA772</f>
        <v>46</v>
      </c>
      <c r="BB773" s="683">
        <f>BB772</f>
        <v>3</v>
      </c>
      <c r="BC773" s="683">
        <f>BC772</f>
        <v>1</v>
      </c>
      <c r="BD773" s="687" t="str">
        <f>IF(ISBLANK(BD772),"①",CHAR(CODE(BD772)+1))</f>
        <v>②</v>
      </c>
      <c r="BG773" s="563" t="str">
        <f t="shared" ca="1" si="171"/>
        <v/>
      </c>
      <c r="BH773" s="564" t="str">
        <f t="shared" ca="1" si="172"/>
        <v/>
      </c>
      <c r="BI773" s="564" t="str">
        <f t="shared" ca="1" si="173"/>
        <v/>
      </c>
      <c r="BJ773" s="564" t="str">
        <f t="shared" ca="1" si="174"/>
        <v/>
      </c>
      <c r="BK773" s="564" t="str">
        <f t="shared" ca="1" si="175"/>
        <v/>
      </c>
      <c r="BL773" s="565" t="str">
        <f t="shared" ca="1" si="176"/>
        <v/>
      </c>
      <c r="BR773" s="465"/>
      <c r="BS773" s="465"/>
      <c r="BT773" s="465"/>
      <c r="BU773" s="465"/>
      <c r="BV773" s="465"/>
      <c r="BW773" s="465"/>
      <c r="BX773" s="465"/>
      <c r="BY773" s="465"/>
      <c r="BZ773" s="465"/>
      <c r="CA773" s="465"/>
      <c r="CB773" s="465"/>
      <c r="CC773" s="465"/>
      <c r="CD773" s="465"/>
      <c r="CE773" s="465"/>
      <c r="CF773" s="465"/>
      <c r="CG773" s="465"/>
      <c r="CH773" s="465"/>
      <c r="CI773" s="465"/>
      <c r="CJ773" s="465"/>
      <c r="CK773" s="465"/>
      <c r="CL773" s="465"/>
      <c r="CM773" s="465"/>
      <c r="CN773" s="465"/>
      <c r="CO773" s="465"/>
      <c r="CP773" s="465"/>
      <c r="CQ773" s="465"/>
      <c r="CR773" s="465"/>
      <c r="CS773" s="465"/>
      <c r="CT773" s="465"/>
      <c r="CU773" s="465"/>
      <c r="CV773" s="465"/>
      <c r="CW773" s="465"/>
      <c r="CX773" s="465"/>
      <c r="CY773" s="465"/>
      <c r="CZ773" s="465"/>
      <c r="DA773" s="465"/>
      <c r="DB773" s="465"/>
      <c r="DC773" s="465"/>
      <c r="DD773" s="465"/>
      <c r="DE773" s="465"/>
      <c r="DF773" s="465"/>
      <c r="DG773" s="465"/>
    </row>
    <row r="774" spans="1:111" s="465" customFormat="1" ht="15" customHeight="1">
      <c r="A774" s="731"/>
      <c r="B774" s="732"/>
      <c r="C774" s="732"/>
      <c r="D774" s="732"/>
      <c r="F774" s="236" t="s">
        <v>857</v>
      </c>
      <c r="G774" s="473"/>
      <c r="H774" s="473"/>
      <c r="I774" s="473"/>
      <c r="J774" s="473"/>
      <c r="K774" s="473"/>
      <c r="L774" s="473"/>
      <c r="M774" s="473"/>
      <c r="N774" s="473"/>
      <c r="O774" s="473"/>
      <c r="P774" s="473"/>
      <c r="Q774" s="473"/>
      <c r="R774" s="473"/>
      <c r="S774" s="473"/>
      <c r="T774" s="473"/>
      <c r="U774" s="473"/>
      <c r="V774" s="473"/>
      <c r="W774" s="473"/>
      <c r="X774" s="473"/>
      <c r="Y774" s="473"/>
      <c r="Z774" s="473"/>
      <c r="AA774" s="473"/>
      <c r="AB774" s="473"/>
      <c r="AC774" s="473"/>
      <c r="AD774" s="473"/>
      <c r="AE774" s="473"/>
      <c r="AF774" s="473"/>
      <c r="AG774" s="473"/>
      <c r="AH774" s="473"/>
      <c r="AI774" s="473"/>
      <c r="AJ774" s="473"/>
      <c r="AK774" s="473"/>
      <c r="AL774" s="473"/>
      <c r="AM774" s="473"/>
      <c r="AN774" s="473"/>
      <c r="AO774" s="473"/>
      <c r="AP774" s="473"/>
      <c r="AQ774" s="473"/>
      <c r="AR774" s="473"/>
      <c r="AS774" s="473"/>
      <c r="AT774" s="473"/>
      <c r="AU774" s="473"/>
      <c r="AV774" s="473"/>
      <c r="AW774" s="473"/>
      <c r="AX774" s="473"/>
      <c r="AY774" s="466"/>
      <c r="BA774" s="192">
        <f t="shared" ref="BA774:BD778" si="180">BA773</f>
        <v>46</v>
      </c>
      <c r="BB774" s="192">
        <f t="shared" si="180"/>
        <v>3</v>
      </c>
      <c r="BC774" s="192">
        <f t="shared" si="180"/>
        <v>1</v>
      </c>
      <c r="BD774" s="192" t="str">
        <f t="shared" si="180"/>
        <v>②</v>
      </c>
      <c r="BG774" s="563" t="str">
        <f t="shared" ca="1" si="171"/>
        <v/>
      </c>
      <c r="BH774" s="564" t="str">
        <f t="shared" ca="1" si="172"/>
        <v/>
      </c>
      <c r="BI774" s="564" t="str">
        <f t="shared" ca="1" si="173"/>
        <v/>
      </c>
      <c r="BJ774" s="564" t="str">
        <f t="shared" ca="1" si="174"/>
        <v/>
      </c>
      <c r="BK774" s="564" t="str">
        <f t="shared" ca="1" si="175"/>
        <v/>
      </c>
      <c r="BL774" s="565" t="str">
        <f t="shared" ca="1" si="176"/>
        <v/>
      </c>
      <c r="DF774" s="226"/>
      <c r="DG774" s="226"/>
    </row>
    <row r="775" spans="1:111" s="465" customFormat="1" ht="15" customHeight="1">
      <c r="A775" s="194"/>
      <c r="B775" s="236"/>
      <c r="C775" s="236"/>
      <c r="D775" s="236"/>
      <c r="F775" s="445" t="s">
        <v>265</v>
      </c>
      <c r="G775" s="446"/>
      <c r="H775" s="446"/>
      <c r="I775" s="446"/>
      <c r="J775" s="446"/>
      <c r="K775" s="446"/>
      <c r="L775" s="446"/>
      <c r="M775" s="447"/>
      <c r="N775" s="241" t="s">
        <v>407</v>
      </c>
      <c r="O775" s="197"/>
      <c r="P775" s="197"/>
      <c r="Q775" s="197"/>
      <c r="R775" s="197" t="s">
        <v>861</v>
      </c>
      <c r="S775" s="197"/>
      <c r="T775" s="197"/>
      <c r="U775" s="197"/>
      <c r="V775" s="197"/>
      <c r="W775" s="197"/>
      <c r="X775" s="197"/>
      <c r="Y775" s="197"/>
      <c r="Z775" s="197"/>
      <c r="AA775" s="197"/>
      <c r="AB775" s="197"/>
      <c r="AC775" s="197"/>
      <c r="AD775" s="197"/>
      <c r="AE775" s="197"/>
      <c r="AF775" s="197"/>
      <c r="AG775" s="197"/>
      <c r="AH775" s="197"/>
      <c r="AI775" s="197"/>
      <c r="AJ775" s="197"/>
      <c r="AK775" s="197"/>
      <c r="AL775" s="197"/>
      <c r="AM775" s="197"/>
      <c r="AN775" s="197"/>
      <c r="AO775" s="197"/>
      <c r="AP775" s="197"/>
      <c r="AQ775" s="197"/>
      <c r="AR775" s="197"/>
      <c r="AS775" s="197"/>
      <c r="AT775" s="197"/>
      <c r="AU775" s="197"/>
      <c r="AV775" s="198"/>
      <c r="AW775" s="236"/>
      <c r="AX775" s="236"/>
      <c r="AY775" s="195"/>
      <c r="BA775" s="192">
        <f>BA774</f>
        <v>46</v>
      </c>
      <c r="BB775" s="192">
        <f>BB774</f>
        <v>3</v>
      </c>
      <c r="BC775" s="192">
        <f t="shared" si="180"/>
        <v>1</v>
      </c>
      <c r="BD775" s="192" t="str">
        <f t="shared" si="180"/>
        <v>②</v>
      </c>
      <c r="BG775" s="563" t="str">
        <f t="shared" ca="1" si="171"/>
        <v/>
      </c>
      <c r="BH775" s="564" t="str">
        <f t="shared" ca="1" si="172"/>
        <v/>
      </c>
      <c r="BI775" s="564" t="str">
        <f t="shared" ca="1" si="173"/>
        <v/>
      </c>
      <c r="BJ775" s="564" t="str">
        <f t="shared" ca="1" si="174"/>
        <v/>
      </c>
      <c r="BK775" s="564" t="str">
        <f t="shared" ca="1" si="175"/>
        <v/>
      </c>
      <c r="BL775" s="565" t="str">
        <f t="shared" ca="1" si="176"/>
        <v/>
      </c>
      <c r="CL775" s="95"/>
      <c r="CM775" s="95"/>
      <c r="CN775" s="95"/>
      <c r="CO775" s="95"/>
      <c r="CP775" s="95"/>
      <c r="CQ775" s="95"/>
      <c r="CR775" s="95"/>
    </row>
    <row r="776" spans="1:111" s="465" customFormat="1" ht="15" customHeight="1">
      <c r="A776" s="194"/>
      <c r="B776" s="236"/>
      <c r="C776" s="236"/>
      <c r="D776" s="236"/>
      <c r="F776" s="448" t="s">
        <v>84</v>
      </c>
      <c r="G776" s="449"/>
      <c r="H776" s="449"/>
      <c r="I776" s="449"/>
      <c r="J776" s="449"/>
      <c r="K776" s="449"/>
      <c r="L776" s="449"/>
      <c r="M776" s="450"/>
      <c r="N776" s="735" t="s">
        <v>858</v>
      </c>
      <c r="O776" s="736"/>
      <c r="P776" s="736"/>
      <c r="Q776" s="736"/>
      <c r="R776" s="283"/>
      <c r="S776" s="736"/>
      <c r="T776" s="736"/>
      <c r="U776" s="736"/>
      <c r="V776" s="736"/>
      <c r="W776" s="736"/>
      <c r="X776" s="736"/>
      <c r="Y776" s="736"/>
      <c r="Z776" s="736"/>
      <c r="AA776" s="736"/>
      <c r="AB776" s="736"/>
      <c r="AC776" s="736"/>
      <c r="AD776" s="736"/>
      <c r="AE776" s="736"/>
      <c r="AF776" s="736"/>
      <c r="AG776" s="736"/>
      <c r="AH776" s="736"/>
      <c r="AI776" s="736"/>
      <c r="AJ776" s="736"/>
      <c r="AK776" s="736"/>
      <c r="AL776" s="736"/>
      <c r="AM776" s="736"/>
      <c r="AN776" s="736"/>
      <c r="AO776" s="736"/>
      <c r="AP776" s="736"/>
      <c r="AQ776" s="736"/>
      <c r="AR776" s="736"/>
      <c r="AS776" s="736"/>
      <c r="AT776" s="736"/>
      <c r="AU776" s="736"/>
      <c r="AV776" s="208"/>
      <c r="AW776" s="236"/>
      <c r="AX776" s="236"/>
      <c r="AY776" s="195"/>
      <c r="BA776" s="192">
        <f t="shared" ref="BA776:BB778" si="181">BA775</f>
        <v>46</v>
      </c>
      <c r="BB776" s="192">
        <f t="shared" si="181"/>
        <v>3</v>
      </c>
      <c r="BC776" s="192">
        <f t="shared" si="180"/>
        <v>1</v>
      </c>
      <c r="BD776" s="192" t="str">
        <f t="shared" si="180"/>
        <v>②</v>
      </c>
      <c r="BG776" s="563" t="str">
        <f t="shared" ca="1" si="171"/>
        <v/>
      </c>
      <c r="BH776" s="564" t="str">
        <f t="shared" ca="1" si="172"/>
        <v/>
      </c>
      <c r="BI776" s="564" t="str">
        <f t="shared" ca="1" si="173"/>
        <v/>
      </c>
      <c r="BJ776" s="564" t="str">
        <f t="shared" ca="1" si="174"/>
        <v/>
      </c>
      <c r="BK776" s="564" t="str">
        <f t="shared" ca="1" si="175"/>
        <v/>
      </c>
      <c r="BL776" s="565" t="str">
        <f t="shared" ca="1" si="176"/>
        <v/>
      </c>
      <c r="CL776" s="95"/>
      <c r="CM776" s="95"/>
      <c r="CN776" s="95"/>
      <c r="CO776" s="95"/>
      <c r="CP776" s="95"/>
      <c r="CQ776" s="95"/>
      <c r="CR776" s="95"/>
    </row>
    <row r="777" spans="1:111" s="465" customFormat="1" ht="15" customHeight="1">
      <c r="A777" s="470"/>
      <c r="B777" s="473"/>
      <c r="C777" s="473"/>
      <c r="D777" s="473"/>
      <c r="F777" s="454"/>
      <c r="G777" s="455"/>
      <c r="H777" s="455"/>
      <c r="I777" s="455"/>
      <c r="J777" s="455"/>
      <c r="K777" s="455"/>
      <c r="L777" s="455"/>
      <c r="M777" s="456"/>
      <c r="N777" s="733" t="s">
        <v>859</v>
      </c>
      <c r="O777" s="737"/>
      <c r="P777" s="737"/>
      <c r="Q777" s="737"/>
      <c r="R777" s="737"/>
      <c r="S777" s="737"/>
      <c r="T777" s="737"/>
      <c r="U777" s="737"/>
      <c r="V777" s="737"/>
      <c r="W777" s="737"/>
      <c r="X777" s="737"/>
      <c r="Y777" s="737"/>
      <c r="Z777" s="737"/>
      <c r="AA777" s="737"/>
      <c r="AB777" s="737"/>
      <c r="AC777" s="737"/>
      <c r="AD777" s="737"/>
      <c r="AE777" s="737"/>
      <c r="AF777" s="737"/>
      <c r="AG777" s="737"/>
      <c r="AH777" s="737"/>
      <c r="AI777" s="737"/>
      <c r="AJ777" s="737"/>
      <c r="AK777" s="737"/>
      <c r="AL777" s="737"/>
      <c r="AM777" s="737"/>
      <c r="AN777" s="737"/>
      <c r="AO777" s="737"/>
      <c r="AP777" s="737"/>
      <c r="AQ777" s="737"/>
      <c r="AR777" s="737"/>
      <c r="AS777" s="737"/>
      <c r="AT777" s="737"/>
      <c r="AU777" s="737"/>
      <c r="AV777" s="468"/>
      <c r="AY777" s="466"/>
      <c r="BA777" s="192">
        <f>BA776</f>
        <v>46</v>
      </c>
      <c r="BB777" s="192">
        <f>BB776</f>
        <v>3</v>
      </c>
      <c r="BC777" s="192">
        <f t="shared" si="180"/>
        <v>1</v>
      </c>
      <c r="BD777" s="192" t="str">
        <f t="shared" si="180"/>
        <v>②</v>
      </c>
      <c r="BG777" s="563" t="str">
        <f t="shared" ca="1" si="171"/>
        <v/>
      </c>
      <c r="BH777" s="564" t="str">
        <f t="shared" ca="1" si="172"/>
        <v/>
      </c>
      <c r="BI777" s="564" t="str">
        <f t="shared" ca="1" si="173"/>
        <v/>
      </c>
      <c r="BJ777" s="564" t="str">
        <f t="shared" ca="1" si="174"/>
        <v/>
      </c>
      <c r="BK777" s="564" t="str">
        <f t="shared" ca="1" si="175"/>
        <v/>
      </c>
      <c r="BL777" s="565" t="str">
        <f t="shared" ca="1" si="176"/>
        <v/>
      </c>
      <c r="CL777" s="95"/>
      <c r="CM777" s="95"/>
      <c r="CN777" s="95"/>
      <c r="CO777" s="95"/>
      <c r="CP777" s="95"/>
      <c r="CQ777" s="95"/>
      <c r="CR777" s="95"/>
    </row>
    <row r="778" spans="1:111" s="465" customFormat="1" ht="15" customHeight="1">
      <c r="A778" s="194"/>
      <c r="B778" s="236"/>
      <c r="C778" s="236"/>
      <c r="D778" s="236"/>
      <c r="F778" s="460" t="s">
        <v>83</v>
      </c>
      <c r="G778" s="461"/>
      <c r="H778" s="461"/>
      <c r="I778" s="461"/>
      <c r="J778" s="461"/>
      <c r="K778" s="461"/>
      <c r="L778" s="461"/>
      <c r="M778" s="462"/>
      <c r="N778" s="209" t="s">
        <v>863</v>
      </c>
      <c r="O778" s="204"/>
      <c r="P778" s="204"/>
      <c r="Q778" s="204"/>
      <c r="R778" s="286"/>
      <c r="S778" s="204"/>
      <c r="T778" s="204"/>
      <c r="U778" s="204"/>
      <c r="V778" s="204"/>
      <c r="W778" s="204"/>
      <c r="X778" s="204"/>
      <c r="Y778" s="204"/>
      <c r="Z778" s="204"/>
      <c r="AA778" s="204"/>
      <c r="AB778" s="204"/>
      <c r="AC778" s="204"/>
      <c r="AD778" s="204"/>
      <c r="AE778" s="204"/>
      <c r="AF778" s="204"/>
      <c r="AG778" s="204"/>
      <c r="AH778" s="204"/>
      <c r="AI778" s="204"/>
      <c r="AJ778" s="204"/>
      <c r="AK778" s="204"/>
      <c r="AL778" s="204"/>
      <c r="AM778" s="204"/>
      <c r="AN778" s="204"/>
      <c r="AO778" s="204"/>
      <c r="AP778" s="204"/>
      <c r="AQ778" s="204"/>
      <c r="AR778" s="204"/>
      <c r="AS778" s="204"/>
      <c r="AT778" s="204"/>
      <c r="AU778" s="204"/>
      <c r="AV778" s="205"/>
      <c r="AW778" s="236"/>
      <c r="AX778" s="236"/>
      <c r="AY778" s="195"/>
      <c r="BA778" s="192">
        <f t="shared" si="181"/>
        <v>46</v>
      </c>
      <c r="BB778" s="192">
        <f t="shared" si="181"/>
        <v>3</v>
      </c>
      <c r="BC778" s="192">
        <f t="shared" si="180"/>
        <v>1</v>
      </c>
      <c r="BD778" s="192" t="str">
        <f t="shared" si="180"/>
        <v>②</v>
      </c>
      <c r="BG778" s="563" t="str">
        <f t="shared" ca="1" si="171"/>
        <v/>
      </c>
      <c r="BH778" s="564" t="str">
        <f t="shared" ca="1" si="172"/>
        <v/>
      </c>
      <c r="BI778" s="564" t="str">
        <f t="shared" ca="1" si="173"/>
        <v/>
      </c>
      <c r="BJ778" s="564" t="str">
        <f t="shared" ca="1" si="174"/>
        <v/>
      </c>
      <c r="BK778" s="564" t="str">
        <f t="shared" ca="1" si="175"/>
        <v/>
      </c>
      <c r="BL778" s="565" t="str">
        <f t="shared" ca="1" si="176"/>
        <v/>
      </c>
      <c r="CC778" s="95"/>
      <c r="CD778" s="95"/>
      <c r="CE778" s="95"/>
      <c r="CF778" s="95"/>
      <c r="CG778" s="95"/>
      <c r="CH778" s="95"/>
      <c r="CI778" s="95"/>
      <c r="CJ778" s="95"/>
      <c r="CK778" s="95"/>
      <c r="CS778" s="95"/>
      <c r="CT778" s="87"/>
      <c r="CU778" s="87"/>
    </row>
    <row r="779" spans="1:111" s="465" customFormat="1" ht="15" customHeight="1">
      <c r="A779" s="1764" t="str">
        <f>BA779&amp;"."&amp;BB779</f>
        <v>46.4</v>
      </c>
      <c r="B779" s="1765"/>
      <c r="C779" s="1765"/>
      <c r="D779" s="236" t="s">
        <v>1253</v>
      </c>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195"/>
      <c r="BA779" s="192">
        <f>BA778</f>
        <v>46</v>
      </c>
      <c r="BB779" s="193">
        <f>BB778+1</f>
        <v>4</v>
      </c>
      <c r="BC779" s="192"/>
      <c r="BD779" s="192"/>
      <c r="BG779" s="563" t="str">
        <f t="shared" ca="1" si="171"/>
        <v/>
      </c>
      <c r="BH779" s="564" t="str">
        <f t="shared" ca="1" si="172"/>
        <v/>
      </c>
      <c r="BI779" s="564" t="str">
        <f t="shared" ca="1" si="173"/>
        <v/>
      </c>
      <c r="BJ779" s="564" t="str">
        <f t="shared" ca="1" si="174"/>
        <v/>
      </c>
      <c r="BK779" s="564" t="str">
        <f t="shared" ca="1" si="175"/>
        <v/>
      </c>
      <c r="BL779" s="565" t="str">
        <f t="shared" ca="1" si="176"/>
        <v/>
      </c>
      <c r="BR779" s="226"/>
      <c r="BS779" s="226"/>
      <c r="BT779" s="226"/>
      <c r="BU779" s="226"/>
      <c r="BV779" s="226"/>
      <c r="BW779" s="226"/>
      <c r="BX779" s="226"/>
      <c r="BY779" s="226"/>
      <c r="BZ779" s="226"/>
      <c r="CA779" s="226"/>
      <c r="CB779" s="95"/>
      <c r="CC779" s="95"/>
      <c r="CD779" s="95"/>
      <c r="CE779" s="95"/>
      <c r="CF779" s="95"/>
      <c r="CG779" s="95"/>
      <c r="CH779" s="95"/>
      <c r="CI779" s="95"/>
      <c r="CJ779" s="95"/>
      <c r="CK779" s="95"/>
      <c r="CL779" s="95"/>
      <c r="CM779" s="95"/>
      <c r="CN779" s="95"/>
      <c r="CO779" s="95"/>
      <c r="CP779" s="95"/>
      <c r="CQ779" s="95"/>
      <c r="CR779" s="95"/>
      <c r="CS779" s="95"/>
      <c r="CT779" s="87"/>
      <c r="CU779" s="87"/>
      <c r="DD779" s="87"/>
      <c r="DE779" s="87"/>
    </row>
    <row r="780" spans="1:111" s="465" customFormat="1" ht="15" customHeight="1">
      <c r="A780" s="95"/>
      <c r="B780" s="95"/>
      <c r="C780" s="95"/>
      <c r="D780" s="465" t="str">
        <f>$CV$19&amp;$CW$22&amp;"を参照"</f>
        <v>「57. マスタ操作用Combobox」「57.3.各マスタデータ入力チェック処理」を参照</v>
      </c>
      <c r="E780" s="226"/>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c r="AB780" s="226"/>
      <c r="AC780" s="226"/>
      <c r="AD780" s="226"/>
      <c r="AE780" s="226"/>
      <c r="AF780" s="226"/>
      <c r="AG780" s="226"/>
      <c r="AH780" s="226"/>
      <c r="AI780" s="226"/>
      <c r="AJ780" s="226"/>
      <c r="AK780" s="226"/>
      <c r="AL780" s="226"/>
      <c r="AM780" s="226"/>
      <c r="AN780" s="226"/>
      <c r="AO780" s="226"/>
      <c r="AP780" s="226"/>
      <c r="AQ780" s="226"/>
      <c r="AR780" s="226"/>
      <c r="AS780" s="226"/>
      <c r="AT780" s="226"/>
      <c r="AU780" s="226"/>
      <c r="AV780" s="226"/>
      <c r="AW780" s="226"/>
      <c r="AX780" s="226"/>
      <c r="AY780" s="40"/>
      <c r="BA780" s="192">
        <f>BA779</f>
        <v>46</v>
      </c>
      <c r="BB780" s="192">
        <f>BB779</f>
        <v>4</v>
      </c>
      <c r="BC780" s="192"/>
      <c r="BD780" s="192"/>
      <c r="BG780" s="563" t="str">
        <f t="shared" ca="1" si="171"/>
        <v/>
      </c>
      <c r="BH780" s="564" t="str">
        <f t="shared" ca="1" si="172"/>
        <v/>
      </c>
      <c r="BI780" s="564" t="str">
        <f t="shared" ca="1" si="173"/>
        <v/>
      </c>
      <c r="BJ780" s="564" t="str">
        <f t="shared" ca="1" si="174"/>
        <v/>
      </c>
      <c r="BK780" s="564" t="str">
        <f t="shared" ca="1" si="175"/>
        <v/>
      </c>
      <c r="BL780" s="565" t="str">
        <f t="shared" ca="1" si="176"/>
        <v/>
      </c>
      <c r="CB780" s="95"/>
      <c r="CC780" s="95"/>
      <c r="CD780" s="95"/>
      <c r="CE780" s="95"/>
      <c r="CF780" s="95"/>
      <c r="CG780" s="95"/>
      <c r="CH780" s="95"/>
      <c r="CI780" s="95"/>
      <c r="CJ780" s="95"/>
      <c r="CK780" s="95"/>
      <c r="CS780" s="95"/>
      <c r="CT780" s="87"/>
      <c r="CU780" s="87"/>
      <c r="DC780" s="87"/>
      <c r="DD780" s="87"/>
      <c r="DE780" s="87"/>
    </row>
    <row r="781" spans="1:111" s="465" customFormat="1" ht="15" customHeight="1">
      <c r="A781" s="1766" t="str">
        <f>BA781&amp;"."</f>
        <v>47.</v>
      </c>
      <c r="B781" s="1767"/>
      <c r="C781" s="473" t="s">
        <v>911</v>
      </c>
      <c r="D781" s="236"/>
      <c r="E781" s="236"/>
      <c r="F781" s="236"/>
      <c r="G781" s="236"/>
      <c r="H781" s="300"/>
      <c r="I781" s="236"/>
      <c r="J781" s="473"/>
      <c r="K781" s="473"/>
      <c r="L781" s="473"/>
      <c r="M781" s="473"/>
      <c r="N781" s="473"/>
      <c r="O781" s="473"/>
      <c r="P781" s="473"/>
      <c r="Q781" s="473"/>
      <c r="R781" s="473"/>
      <c r="S781" s="473"/>
      <c r="T781" s="473"/>
      <c r="U781" s="473"/>
      <c r="V781" s="473"/>
      <c r="W781" s="473"/>
      <c r="X781" s="473"/>
      <c r="Y781" s="473"/>
      <c r="Z781" s="473"/>
      <c r="AA781" s="473"/>
      <c r="AB781" s="473"/>
      <c r="AC781" s="473"/>
      <c r="AD781" s="473"/>
      <c r="AE781" s="473"/>
      <c r="AF781" s="473"/>
      <c r="AG781" s="473"/>
      <c r="AH781" s="473"/>
      <c r="AI781" s="473"/>
      <c r="AJ781" s="473"/>
      <c r="AK781" s="473"/>
      <c r="AL781" s="473"/>
      <c r="AM781" s="473"/>
      <c r="AN781" s="473"/>
      <c r="AO781" s="473"/>
      <c r="AP781" s="473"/>
      <c r="AQ781" s="473"/>
      <c r="AR781" s="473"/>
      <c r="AS781" s="473"/>
      <c r="AT781" s="473"/>
      <c r="AU781" s="473"/>
      <c r="AV781" s="473"/>
      <c r="AW781" s="473"/>
      <c r="AX781" s="473"/>
      <c r="AY781" s="156"/>
      <c r="BA781" s="193">
        <f>BA780+1</f>
        <v>47</v>
      </c>
      <c r="BB781" s="192"/>
      <c r="BC781" s="192"/>
      <c r="BG781" s="563" t="str">
        <f t="shared" ca="1" si="171"/>
        <v/>
      </c>
      <c r="BH781" s="564" t="str">
        <f t="shared" ca="1" si="172"/>
        <v/>
      </c>
      <c r="BI781" s="564" t="str">
        <f t="shared" ca="1" si="173"/>
        <v/>
      </c>
      <c r="BJ781" s="564" t="str">
        <f t="shared" ca="1" si="174"/>
        <v/>
      </c>
      <c r="BK781" s="564" t="str">
        <f t="shared" ca="1" si="175"/>
        <v/>
      </c>
      <c r="BL781" s="565" t="str">
        <f t="shared" ca="1" si="176"/>
        <v/>
      </c>
      <c r="CV781" s="87"/>
      <c r="CW781" s="87"/>
      <c r="CX781" s="87"/>
      <c r="CY781" s="87"/>
      <c r="CZ781" s="87"/>
      <c r="DA781" s="87"/>
      <c r="DB781" s="87"/>
      <c r="DC781" s="87"/>
      <c r="DD781" s="87"/>
      <c r="DE781" s="87"/>
    </row>
    <row r="782" spans="1:111" s="465" customFormat="1" ht="15" customHeight="1">
      <c r="A782" s="1737" t="str">
        <f>$BA782&amp;"."&amp;$BB782&amp;"."</f>
        <v>47.1.</v>
      </c>
      <c r="B782" s="1738"/>
      <c r="C782" s="1738"/>
      <c r="D782" s="236" t="s">
        <v>562</v>
      </c>
      <c r="F782" s="473"/>
      <c r="G782" s="473"/>
      <c r="H782" s="473"/>
      <c r="I782" s="473"/>
      <c r="J782" s="473"/>
      <c r="K782" s="473"/>
      <c r="L782" s="473"/>
      <c r="M782" s="473"/>
      <c r="N782" s="473"/>
      <c r="O782" s="473"/>
      <c r="P782" s="473"/>
      <c r="Q782" s="473"/>
      <c r="R782" s="473"/>
      <c r="S782" s="473"/>
      <c r="T782" s="473"/>
      <c r="U782" s="473"/>
      <c r="V782" s="473"/>
      <c r="W782" s="473"/>
      <c r="X782" s="473"/>
      <c r="Y782" s="473"/>
      <c r="Z782" s="473"/>
      <c r="AA782" s="473"/>
      <c r="AB782" s="473"/>
      <c r="AC782" s="473"/>
      <c r="AD782" s="473"/>
      <c r="AE782" s="473"/>
      <c r="AF782" s="473"/>
      <c r="AG782" s="473"/>
      <c r="AH782" s="473"/>
      <c r="AI782" s="473"/>
      <c r="AJ782" s="473"/>
      <c r="AK782" s="473"/>
      <c r="AL782" s="473"/>
      <c r="AM782" s="473"/>
      <c r="AN782" s="473"/>
      <c r="AO782" s="473"/>
      <c r="AP782" s="473"/>
      <c r="AQ782" s="473"/>
      <c r="AR782" s="473"/>
      <c r="AS782" s="473"/>
      <c r="AT782" s="473"/>
      <c r="AU782" s="473"/>
      <c r="AV782" s="473"/>
      <c r="AW782" s="473"/>
      <c r="AX782" s="473"/>
      <c r="AY782" s="466"/>
      <c r="BA782" s="192">
        <f>BA781</f>
        <v>47</v>
      </c>
      <c r="BB782" s="193">
        <f>BB781+1</f>
        <v>1</v>
      </c>
      <c r="BC782" s="192"/>
      <c r="BG782" s="563" t="str">
        <f t="shared" ca="1" si="171"/>
        <v/>
      </c>
      <c r="BH782" s="564" t="str">
        <f t="shared" ca="1" si="172"/>
        <v/>
      </c>
      <c r="BI782" s="564" t="str">
        <f t="shared" ca="1" si="173"/>
        <v/>
      </c>
      <c r="BJ782" s="564" t="str">
        <f t="shared" ca="1" si="174"/>
        <v/>
      </c>
      <c r="BK782" s="564" t="str">
        <f t="shared" ca="1" si="175"/>
        <v/>
      </c>
      <c r="BL782" s="565" t="str">
        <f t="shared" ca="1" si="176"/>
        <v/>
      </c>
      <c r="BR782" s="226"/>
      <c r="BS782" s="226"/>
      <c r="BT782" s="226"/>
      <c r="BU782" s="226"/>
      <c r="BV782" s="226"/>
      <c r="BW782" s="226"/>
      <c r="BX782" s="226"/>
      <c r="BY782" s="226"/>
      <c r="BZ782" s="226"/>
      <c r="CA782" s="226"/>
      <c r="CC782" s="95"/>
      <c r="CD782" s="95"/>
      <c r="CE782" s="95"/>
      <c r="CF782" s="95"/>
      <c r="CG782" s="95"/>
      <c r="CH782" s="95"/>
      <c r="CI782" s="95"/>
      <c r="CJ782" s="95"/>
      <c r="CK782" s="95"/>
      <c r="CS782" s="95"/>
      <c r="CT782" s="87"/>
      <c r="CU782" s="87"/>
      <c r="CV782" s="87"/>
      <c r="CW782" s="87"/>
      <c r="CX782" s="87"/>
      <c r="CY782" s="87"/>
      <c r="CZ782" s="87"/>
      <c r="DA782" s="87"/>
      <c r="DB782" s="87"/>
      <c r="DC782" s="87"/>
    </row>
    <row r="783" spans="1:111" ht="15" customHeight="1">
      <c r="A783" s="90"/>
      <c r="B783" s="352"/>
      <c r="C783" s="352"/>
      <c r="D783" s="498" t="s">
        <v>150</v>
      </c>
      <c r="E783" s="426"/>
      <c r="F783" s="426"/>
      <c r="G783" s="426"/>
      <c r="H783" s="426"/>
      <c r="I783" s="426"/>
      <c r="J783" s="426"/>
      <c r="K783" s="427"/>
      <c r="L783" s="237" t="s">
        <v>342</v>
      </c>
      <c r="M783" s="197"/>
      <c r="N783" s="197"/>
      <c r="O783" s="197"/>
      <c r="P783" s="197"/>
      <c r="Q783" s="197"/>
      <c r="R783" s="197"/>
      <c r="S783" s="197"/>
      <c r="T783" s="197"/>
      <c r="U783" s="197"/>
      <c r="V783" s="197"/>
      <c r="W783" s="197"/>
      <c r="X783" s="197"/>
      <c r="Y783" s="197"/>
      <c r="Z783" s="197"/>
      <c r="AA783" s="197"/>
      <c r="AB783" s="197"/>
      <c r="AC783" s="197"/>
      <c r="AD783" s="197"/>
      <c r="AE783" s="197"/>
      <c r="AF783" s="197"/>
      <c r="AG783" s="197"/>
      <c r="AH783" s="197"/>
      <c r="AI783" s="197"/>
      <c r="AJ783" s="197"/>
      <c r="AK783" s="197"/>
      <c r="AL783" s="197"/>
      <c r="AM783" s="197"/>
      <c r="AN783" s="197"/>
      <c r="AO783" s="197"/>
      <c r="AP783" s="197"/>
      <c r="AQ783" s="197"/>
      <c r="AR783" s="197"/>
      <c r="AS783" s="197"/>
      <c r="AT783" s="197"/>
      <c r="AU783" s="197"/>
      <c r="AV783" s="197"/>
      <c r="AW783" s="197"/>
      <c r="AX783" s="198"/>
      <c r="AY783" s="725"/>
      <c r="AZ783" s="95"/>
      <c r="BA783" s="192">
        <f>BA782</f>
        <v>47</v>
      </c>
      <c r="BB783" s="95">
        <f>BB782</f>
        <v>1</v>
      </c>
      <c r="BC783" s="192"/>
      <c r="BD783" s="95"/>
      <c r="BE783" s="95"/>
      <c r="BG783" s="563" t="str">
        <f t="shared" ca="1" si="171"/>
        <v/>
      </c>
      <c r="BH783" s="564" t="str">
        <f t="shared" ca="1" si="172"/>
        <v/>
      </c>
      <c r="BI783" s="564" t="str">
        <f t="shared" ca="1" si="173"/>
        <v/>
      </c>
      <c r="BJ783" s="564" t="str">
        <f t="shared" ca="1" si="174"/>
        <v/>
      </c>
      <c r="BK783" s="564" t="str">
        <f t="shared" ca="1" si="175"/>
        <v/>
      </c>
      <c r="BL783" s="565" t="str">
        <f t="shared" ca="1" si="176"/>
        <v/>
      </c>
      <c r="BR783" s="465"/>
      <c r="BS783" s="465"/>
      <c r="BT783" s="465"/>
      <c r="BU783" s="465"/>
      <c r="BV783" s="465"/>
      <c r="BW783" s="465"/>
      <c r="BX783" s="465"/>
      <c r="BY783" s="465"/>
      <c r="BZ783" s="465"/>
      <c r="CA783" s="465"/>
      <c r="CC783" s="465"/>
      <c r="CD783" s="465"/>
      <c r="CE783" s="465"/>
      <c r="CF783" s="465"/>
      <c r="CG783" s="465"/>
      <c r="CH783" s="465"/>
      <c r="CI783" s="465"/>
      <c r="CJ783" s="465"/>
      <c r="CK783" s="465"/>
      <c r="CL783" s="465"/>
      <c r="CM783" s="465"/>
      <c r="CN783" s="465"/>
      <c r="CO783" s="465"/>
      <c r="CP783" s="465"/>
      <c r="CQ783" s="465"/>
      <c r="CR783" s="465"/>
      <c r="CS783" s="465"/>
      <c r="CT783" s="465"/>
      <c r="CU783" s="465"/>
      <c r="DC783" s="465"/>
      <c r="DF783" s="465"/>
      <c r="DG783" s="465"/>
    </row>
    <row r="784" spans="1:111" ht="15" customHeight="1">
      <c r="A784" s="90"/>
      <c r="B784" s="352"/>
      <c r="C784" s="352"/>
      <c r="D784" s="499" t="s">
        <v>151</v>
      </c>
      <c r="E784" s="500"/>
      <c r="F784" s="500"/>
      <c r="G784" s="500"/>
      <c r="H784" s="500"/>
      <c r="I784" s="500"/>
      <c r="J784" s="500"/>
      <c r="K784" s="501"/>
      <c r="L784" s="749" t="s">
        <v>912</v>
      </c>
      <c r="M784" s="782"/>
      <c r="N784" s="782"/>
      <c r="O784" s="782"/>
      <c r="P784" s="782"/>
      <c r="Q784" s="782"/>
      <c r="R784" s="782"/>
      <c r="S784" s="782"/>
      <c r="T784" s="782"/>
      <c r="U784" s="782"/>
      <c r="V784" s="782"/>
      <c r="W784" s="782"/>
      <c r="X784" s="782"/>
      <c r="Y784" s="782"/>
      <c r="Z784" s="782"/>
      <c r="AA784" s="782"/>
      <c r="AB784" s="782"/>
      <c r="AC784" s="782"/>
      <c r="AD784" s="782"/>
      <c r="AE784" s="782"/>
      <c r="AF784" s="782"/>
      <c r="AG784" s="782"/>
      <c r="AH784" s="782"/>
      <c r="AI784" s="782"/>
      <c r="AJ784" s="782"/>
      <c r="AK784" s="782"/>
      <c r="AL784" s="782"/>
      <c r="AM784" s="782"/>
      <c r="AN784" s="782"/>
      <c r="AO784" s="782"/>
      <c r="AP784" s="782"/>
      <c r="AQ784" s="782"/>
      <c r="AR784" s="782"/>
      <c r="AS784" s="782"/>
      <c r="AT784" s="782"/>
      <c r="AU784" s="782"/>
      <c r="AV784" s="782"/>
      <c r="AW784" s="782"/>
      <c r="AX784" s="468"/>
      <c r="AY784" s="725"/>
      <c r="AZ784" s="95"/>
      <c r="BA784" s="192">
        <f t="shared" ref="BA784:BB786" si="182">BA783</f>
        <v>47</v>
      </c>
      <c r="BB784" s="95">
        <f t="shared" si="182"/>
        <v>1</v>
      </c>
      <c r="BC784" s="192"/>
      <c r="BD784" s="95"/>
      <c r="BE784" s="95"/>
      <c r="BG784" s="563" t="str">
        <f t="shared" ca="1" si="171"/>
        <v/>
      </c>
      <c r="BH784" s="564" t="str">
        <f t="shared" ca="1" si="172"/>
        <v/>
      </c>
      <c r="BI784" s="564" t="str">
        <f t="shared" ca="1" si="173"/>
        <v/>
      </c>
      <c r="BJ784" s="564" t="str">
        <f t="shared" ca="1" si="174"/>
        <v/>
      </c>
      <c r="BK784" s="564" t="str">
        <f t="shared" ca="1" si="175"/>
        <v/>
      </c>
      <c r="BL784" s="565" t="str">
        <f t="shared" ca="1" si="176"/>
        <v/>
      </c>
      <c r="BR784" s="226"/>
      <c r="BS784" s="226"/>
      <c r="BT784" s="226"/>
      <c r="BU784" s="226"/>
      <c r="BV784" s="226"/>
      <c r="BW784" s="226"/>
      <c r="BX784" s="226"/>
      <c r="BY784" s="226"/>
      <c r="BZ784" s="226"/>
      <c r="CA784" s="226"/>
      <c r="CB784" s="465"/>
      <c r="CC784" s="465"/>
      <c r="CD784" s="465"/>
      <c r="CE784" s="465"/>
      <c r="CF784" s="465"/>
      <c r="CG784" s="465"/>
      <c r="CH784" s="465"/>
      <c r="CI784" s="465"/>
      <c r="CJ784" s="465"/>
      <c r="CK784" s="465"/>
      <c r="CL784" s="465"/>
      <c r="CM784" s="465"/>
      <c r="CN784" s="465"/>
      <c r="CO784" s="465"/>
      <c r="CP784" s="465"/>
      <c r="CQ784" s="465"/>
      <c r="CR784" s="465"/>
      <c r="CS784" s="465"/>
      <c r="CT784" s="465"/>
      <c r="CU784" s="465"/>
      <c r="CV784" s="465"/>
      <c r="CW784" s="465"/>
      <c r="CX784" s="465"/>
      <c r="CY784" s="465"/>
      <c r="CZ784" s="465"/>
      <c r="DA784" s="465"/>
      <c r="DB784" s="465"/>
      <c r="DD784" s="465"/>
      <c r="DE784" s="465"/>
    </row>
    <row r="785" spans="1:111" ht="15" customHeight="1">
      <c r="A785" s="90"/>
      <c r="B785" s="352"/>
      <c r="C785" s="352"/>
      <c r="D785" s="554"/>
      <c r="E785" s="555"/>
      <c r="F785" s="555"/>
      <c r="G785" s="555"/>
      <c r="H785" s="555"/>
      <c r="I785" s="555"/>
      <c r="J785" s="555"/>
      <c r="K785" s="556"/>
      <c r="L785" s="238" t="s">
        <v>362</v>
      </c>
      <c r="M785" s="249"/>
      <c r="N785" s="249"/>
      <c r="O785" s="249"/>
      <c r="P785" s="249"/>
      <c r="Q785" s="249"/>
      <c r="R785" s="249"/>
      <c r="S785" s="249"/>
      <c r="T785" s="249"/>
      <c r="U785" s="249"/>
      <c r="V785" s="249"/>
      <c r="W785" s="249"/>
      <c r="X785" s="249"/>
      <c r="Y785" s="249"/>
      <c r="Z785" s="249"/>
      <c r="AA785" s="249"/>
      <c r="AB785" s="249"/>
      <c r="AC785" s="249"/>
      <c r="AD785" s="249"/>
      <c r="AE785" s="249"/>
      <c r="AF785" s="249"/>
      <c r="AG785" s="249"/>
      <c r="AH785" s="249"/>
      <c r="AI785" s="249"/>
      <c r="AJ785" s="249"/>
      <c r="AK785" s="249"/>
      <c r="AL785" s="249"/>
      <c r="AM785" s="249"/>
      <c r="AN785" s="249"/>
      <c r="AO785" s="249"/>
      <c r="AP785" s="249"/>
      <c r="AQ785" s="249"/>
      <c r="AR785" s="249"/>
      <c r="AS785" s="249"/>
      <c r="AT785" s="249"/>
      <c r="AU785" s="249"/>
      <c r="AV785" s="249"/>
      <c r="AW785" s="249"/>
      <c r="AX785" s="251"/>
      <c r="AY785" s="725"/>
      <c r="AZ785" s="95"/>
      <c r="BA785" s="192">
        <f t="shared" si="182"/>
        <v>47</v>
      </c>
      <c r="BB785" s="95">
        <f t="shared" si="182"/>
        <v>1</v>
      </c>
      <c r="BC785" s="192"/>
      <c r="BD785" s="95"/>
      <c r="BE785" s="95"/>
      <c r="BG785" s="563" t="str">
        <f t="shared" ca="1" si="171"/>
        <v/>
      </c>
      <c r="BH785" s="564" t="str">
        <f t="shared" ca="1" si="172"/>
        <v/>
      </c>
      <c r="BI785" s="564" t="str">
        <f t="shared" ca="1" si="173"/>
        <v/>
      </c>
      <c r="BJ785" s="564" t="str">
        <f t="shared" ca="1" si="174"/>
        <v/>
      </c>
      <c r="BK785" s="564" t="str">
        <f t="shared" ca="1" si="175"/>
        <v/>
      </c>
      <c r="BL785" s="565" t="str">
        <f t="shared" ca="1" si="176"/>
        <v/>
      </c>
      <c r="CB785" s="465"/>
      <c r="CC785" s="465"/>
      <c r="CD785" s="465"/>
      <c r="CE785" s="465"/>
      <c r="CF785" s="465"/>
      <c r="CG785" s="465"/>
      <c r="CH785" s="465"/>
      <c r="CI785" s="465"/>
      <c r="CJ785" s="465"/>
      <c r="CK785" s="465"/>
      <c r="CL785" s="465"/>
      <c r="CM785" s="465"/>
      <c r="CN785" s="465"/>
      <c r="CO785" s="465"/>
      <c r="CP785" s="465"/>
      <c r="CQ785" s="465"/>
      <c r="CR785" s="465"/>
      <c r="CS785" s="465"/>
      <c r="CT785" s="465"/>
      <c r="CU785" s="465"/>
      <c r="DC785" s="465"/>
      <c r="DD785" s="465"/>
      <c r="DE785" s="465"/>
    </row>
    <row r="786" spans="1:111" s="465" customFormat="1" ht="15" customHeight="1">
      <c r="A786" s="1737" t="str">
        <f>$BA786&amp;"."&amp;$BB786&amp;"."</f>
        <v>47.2.</v>
      </c>
      <c r="B786" s="1738"/>
      <c r="C786" s="1738"/>
      <c r="D786" s="236" t="s">
        <v>913</v>
      </c>
      <c r="F786" s="473"/>
      <c r="G786" s="473"/>
      <c r="H786" s="473"/>
      <c r="I786" s="473"/>
      <c r="J786" s="473"/>
      <c r="K786" s="473"/>
      <c r="L786" s="473"/>
      <c r="M786" s="473"/>
      <c r="N786" s="473"/>
      <c r="O786" s="473"/>
      <c r="P786" s="473"/>
      <c r="Q786" s="473"/>
      <c r="R786" s="473"/>
      <c r="S786" s="473"/>
      <c r="T786" s="473"/>
      <c r="U786" s="473"/>
      <c r="V786" s="473"/>
      <c r="W786" s="473"/>
      <c r="X786" s="473"/>
      <c r="Y786" s="473"/>
      <c r="Z786" s="473"/>
      <c r="AA786" s="473"/>
      <c r="AB786" s="473"/>
      <c r="AC786" s="473"/>
      <c r="AD786" s="473"/>
      <c r="AE786" s="473"/>
      <c r="AF786" s="473"/>
      <c r="AG786" s="473"/>
      <c r="AH786" s="473"/>
      <c r="AI786" s="473"/>
      <c r="AJ786" s="473"/>
      <c r="AK786" s="473"/>
      <c r="AL786" s="473"/>
      <c r="AM786" s="473"/>
      <c r="AN786" s="473"/>
      <c r="AO786" s="473"/>
      <c r="AP786" s="473"/>
      <c r="AQ786" s="473"/>
      <c r="AR786" s="473"/>
      <c r="AS786" s="473"/>
      <c r="AT786" s="473"/>
      <c r="AU786" s="473"/>
      <c r="AV786" s="473"/>
      <c r="AW786" s="473"/>
      <c r="AX786" s="473"/>
      <c r="AY786" s="466"/>
      <c r="BA786" s="192">
        <f t="shared" si="182"/>
        <v>47</v>
      </c>
      <c r="BB786" s="193">
        <f>BB785+1</f>
        <v>2</v>
      </c>
      <c r="BC786" s="192"/>
      <c r="BG786" s="563" t="str">
        <f t="shared" ca="1" si="171"/>
        <v/>
      </c>
      <c r="BH786" s="564" t="str">
        <f t="shared" ca="1" si="172"/>
        <v/>
      </c>
      <c r="BI786" s="564" t="str">
        <f t="shared" ca="1" si="173"/>
        <v/>
      </c>
      <c r="BJ786" s="564" t="str">
        <f t="shared" ca="1" si="174"/>
        <v/>
      </c>
      <c r="BK786" s="564" t="str">
        <f t="shared" ca="1" si="175"/>
        <v/>
      </c>
      <c r="BL786" s="565" t="str">
        <f t="shared" ca="1" si="176"/>
        <v/>
      </c>
      <c r="DF786" s="87"/>
      <c r="DG786" s="87"/>
    </row>
    <row r="787" spans="1:111" s="465" customFormat="1" ht="15" customHeight="1">
      <c r="A787" s="759"/>
      <c r="B787" s="760"/>
      <c r="C787" s="760"/>
      <c r="D787" s="465" t="s">
        <v>914</v>
      </c>
      <c r="E787" s="236"/>
      <c r="F787" s="473"/>
      <c r="G787" s="473"/>
      <c r="H787" s="473"/>
      <c r="I787" s="473"/>
      <c r="J787" s="473"/>
      <c r="K787" s="473"/>
      <c r="L787" s="473"/>
      <c r="M787" s="473"/>
      <c r="N787" s="473"/>
      <c r="O787" s="473"/>
      <c r="P787" s="473"/>
      <c r="Q787" s="473"/>
      <c r="R787" s="473"/>
      <c r="S787" s="473"/>
      <c r="T787" s="473"/>
      <c r="U787" s="473"/>
      <c r="V787" s="473"/>
      <c r="W787" s="473"/>
      <c r="X787" s="473"/>
      <c r="Y787" s="473"/>
      <c r="Z787" s="473"/>
      <c r="AA787" s="473"/>
      <c r="AB787" s="473"/>
      <c r="AC787" s="473"/>
      <c r="AD787" s="473"/>
      <c r="AE787" s="473"/>
      <c r="AF787" s="473"/>
      <c r="AG787" s="473"/>
      <c r="AH787" s="473"/>
      <c r="AI787" s="473"/>
      <c r="AJ787" s="473"/>
      <c r="AK787" s="473"/>
      <c r="AL787" s="473"/>
      <c r="AM787" s="473"/>
      <c r="AN787" s="473"/>
      <c r="AO787" s="473"/>
      <c r="AP787" s="473"/>
      <c r="AQ787" s="473"/>
      <c r="AR787" s="473"/>
      <c r="AS787" s="473"/>
      <c r="AT787" s="473"/>
      <c r="AU787" s="473"/>
      <c r="AV787" s="473"/>
      <c r="AW787" s="473"/>
      <c r="AX787" s="473"/>
      <c r="AY787" s="466"/>
      <c r="BA787" s="192">
        <f>BA786</f>
        <v>47</v>
      </c>
      <c r="BB787" s="192">
        <f>BB786</f>
        <v>2</v>
      </c>
      <c r="BC787" s="192"/>
      <c r="BG787" s="563" t="str">
        <f t="shared" ca="1" si="171"/>
        <v/>
      </c>
      <c r="BH787" s="564" t="str">
        <f t="shared" ca="1" si="172"/>
        <v/>
      </c>
      <c r="BI787" s="564" t="str">
        <f t="shared" ca="1" si="173"/>
        <v/>
      </c>
      <c r="BJ787" s="564" t="str">
        <f t="shared" ca="1" si="174"/>
        <v/>
      </c>
      <c r="BK787" s="564" t="str">
        <f t="shared" ca="1" si="175"/>
        <v/>
      </c>
      <c r="BL787" s="565" t="str">
        <f t="shared" ca="1" si="176"/>
        <v/>
      </c>
      <c r="BR787" s="226"/>
      <c r="BS787" s="226"/>
      <c r="BT787" s="226"/>
      <c r="BU787" s="226"/>
      <c r="BV787" s="226"/>
      <c r="BW787" s="226"/>
      <c r="BX787" s="226"/>
      <c r="BY787" s="226"/>
      <c r="BZ787" s="226"/>
      <c r="CA787" s="226"/>
      <c r="CC787" s="469"/>
      <c r="CD787" s="469"/>
      <c r="CE787" s="469"/>
      <c r="CF787" s="469"/>
      <c r="CG787" s="469"/>
      <c r="CH787" s="469"/>
      <c r="CI787" s="469"/>
      <c r="CJ787" s="469"/>
    </row>
    <row r="788" spans="1:111" s="465" customFormat="1" ht="15" customHeight="1">
      <c r="A788" s="1737" t="str">
        <f>$BA788&amp;"."&amp;$BB788&amp;"."</f>
        <v>47.3.</v>
      </c>
      <c r="B788" s="1738"/>
      <c r="C788" s="1738"/>
      <c r="D788" s="236" t="s">
        <v>915</v>
      </c>
      <c r="F788" s="473"/>
      <c r="G788" s="473"/>
      <c r="H788" s="473"/>
      <c r="I788" s="473"/>
      <c r="J788" s="473"/>
      <c r="K788" s="473"/>
      <c r="L788" s="473"/>
      <c r="M788" s="473"/>
      <c r="N788" s="473"/>
      <c r="O788" s="473"/>
      <c r="P788" s="473"/>
      <c r="Q788" s="473"/>
      <c r="R788" s="473"/>
      <c r="S788" s="473"/>
      <c r="T788" s="473"/>
      <c r="U788" s="473"/>
      <c r="V788" s="473"/>
      <c r="W788" s="473"/>
      <c r="X788" s="473"/>
      <c r="Y788" s="473"/>
      <c r="Z788" s="473"/>
      <c r="AA788" s="473"/>
      <c r="AB788" s="473"/>
      <c r="AC788" s="473"/>
      <c r="AD788" s="473"/>
      <c r="AE788" s="473"/>
      <c r="AF788" s="473"/>
      <c r="AG788" s="473"/>
      <c r="AH788" s="473"/>
      <c r="AI788" s="473"/>
      <c r="AJ788" s="473"/>
      <c r="AK788" s="473"/>
      <c r="AL788" s="473"/>
      <c r="AM788" s="473"/>
      <c r="AN788" s="473"/>
      <c r="AO788" s="473"/>
      <c r="AP788" s="473"/>
      <c r="AQ788" s="473"/>
      <c r="AR788" s="473"/>
      <c r="AS788" s="473"/>
      <c r="AT788" s="473"/>
      <c r="AU788" s="473"/>
      <c r="AV788" s="473"/>
      <c r="AW788" s="473"/>
      <c r="AX788" s="473"/>
      <c r="AY788" s="466"/>
      <c r="BA788" s="192">
        <f t="shared" ref="BA788:BC805" si="183">BA787</f>
        <v>47</v>
      </c>
      <c r="BB788" s="193">
        <f>BB787+1</f>
        <v>3</v>
      </c>
      <c r="BC788" s="192"/>
      <c r="BG788" s="563" t="str">
        <f t="shared" ca="1" si="171"/>
        <v/>
      </c>
      <c r="BH788" s="564" t="str">
        <f t="shared" ca="1" si="172"/>
        <v/>
      </c>
      <c r="BI788" s="564" t="str">
        <f t="shared" ca="1" si="173"/>
        <v/>
      </c>
      <c r="BJ788" s="564" t="str">
        <f t="shared" ca="1" si="174"/>
        <v/>
      </c>
      <c r="BK788" s="564" t="str">
        <f t="shared" ca="1" si="175"/>
        <v/>
      </c>
      <c r="BL788" s="565" t="str">
        <f t="shared" ca="1" si="176"/>
        <v/>
      </c>
      <c r="CA788" s="469"/>
      <c r="CB788" s="469"/>
    </row>
    <row r="789" spans="1:111" s="465" customFormat="1" ht="15" customHeight="1">
      <c r="A789" s="759"/>
      <c r="B789" s="760"/>
      <c r="C789" s="760"/>
      <c r="D789" s="465" t="s">
        <v>916</v>
      </c>
      <c r="E789" s="236"/>
      <c r="F789" s="473"/>
      <c r="G789" s="473"/>
      <c r="H789" s="473"/>
      <c r="I789" s="473"/>
      <c r="J789" s="473"/>
      <c r="K789" s="473"/>
      <c r="L789" s="473"/>
      <c r="M789" s="473"/>
      <c r="N789" s="473"/>
      <c r="O789" s="473"/>
      <c r="P789" s="473"/>
      <c r="Q789" s="473"/>
      <c r="R789" s="473"/>
      <c r="S789" s="473"/>
      <c r="T789" s="473"/>
      <c r="U789" s="473"/>
      <c r="V789" s="473"/>
      <c r="W789" s="473"/>
      <c r="X789" s="473"/>
      <c r="Y789" s="473"/>
      <c r="Z789" s="473"/>
      <c r="AA789" s="473"/>
      <c r="AB789" s="473"/>
      <c r="AC789" s="473"/>
      <c r="AD789" s="473"/>
      <c r="AE789" s="473"/>
      <c r="AF789" s="473"/>
      <c r="AG789" s="473"/>
      <c r="AH789" s="473"/>
      <c r="AI789" s="473"/>
      <c r="AJ789" s="473"/>
      <c r="AK789" s="473"/>
      <c r="AL789" s="473"/>
      <c r="AM789" s="473"/>
      <c r="AN789" s="473"/>
      <c r="AO789" s="473"/>
      <c r="AP789" s="473"/>
      <c r="AQ789" s="473"/>
      <c r="AR789" s="473"/>
      <c r="AS789" s="473"/>
      <c r="AT789" s="473"/>
      <c r="AU789" s="473"/>
      <c r="AV789" s="473"/>
      <c r="AW789" s="473"/>
      <c r="AX789" s="473"/>
      <c r="AY789" s="466"/>
      <c r="BA789" s="192">
        <f>BA788</f>
        <v>47</v>
      </c>
      <c r="BB789" s="192">
        <f>BB788</f>
        <v>3</v>
      </c>
      <c r="BC789" s="192"/>
      <c r="BG789" s="563" t="str">
        <f t="shared" ca="1" si="171"/>
        <v/>
      </c>
      <c r="BH789" s="564" t="str">
        <f t="shared" ca="1" si="172"/>
        <v/>
      </c>
      <c r="BI789" s="564" t="str">
        <f t="shared" ca="1" si="173"/>
        <v/>
      </c>
      <c r="BJ789" s="564" t="str">
        <f t="shared" ca="1" si="174"/>
        <v/>
      </c>
      <c r="BK789" s="564" t="str">
        <f t="shared" ca="1" si="175"/>
        <v/>
      </c>
      <c r="BL789" s="565" t="str">
        <f t="shared" ca="1" si="176"/>
        <v/>
      </c>
    </row>
    <row r="790" spans="1:111" ht="15" customHeight="1">
      <c r="A790" s="1766" t="str">
        <f>BA790&amp;"."</f>
        <v>48.</v>
      </c>
      <c r="B790" s="1767"/>
      <c r="C790" s="473" t="s">
        <v>926</v>
      </c>
      <c r="D790" s="236"/>
      <c r="E790" s="236"/>
      <c r="F790" s="236"/>
      <c r="G790" s="236"/>
      <c r="H790" s="300"/>
      <c r="I790" s="236"/>
      <c r="J790" s="473"/>
      <c r="K790" s="473"/>
      <c r="L790" s="473"/>
      <c r="M790" s="473"/>
      <c r="N790" s="473"/>
      <c r="O790" s="473"/>
      <c r="P790" s="473"/>
      <c r="Q790" s="473"/>
      <c r="R790" s="473"/>
      <c r="S790" s="473"/>
      <c r="T790" s="473"/>
      <c r="U790" s="473"/>
      <c r="V790" s="473"/>
      <c r="W790" s="473"/>
      <c r="X790" s="473"/>
      <c r="Y790" s="473"/>
      <c r="Z790" s="473"/>
      <c r="AA790" s="473"/>
      <c r="AB790" s="473"/>
      <c r="AC790" s="473"/>
      <c r="AD790" s="473"/>
      <c r="AE790" s="473"/>
      <c r="AF790" s="473"/>
      <c r="AG790" s="473"/>
      <c r="AH790" s="473"/>
      <c r="AI790" s="473"/>
      <c r="AJ790" s="473"/>
      <c r="AK790" s="473"/>
      <c r="AL790" s="473"/>
      <c r="AM790" s="473"/>
      <c r="AN790" s="473"/>
      <c r="AO790" s="473"/>
      <c r="AP790" s="473"/>
      <c r="AQ790" s="473"/>
      <c r="AR790" s="473"/>
      <c r="AS790" s="473"/>
      <c r="AT790" s="473"/>
      <c r="AU790" s="473"/>
      <c r="AV790" s="473"/>
      <c r="AW790" s="473"/>
      <c r="AX790" s="473"/>
      <c r="AY790" s="156"/>
      <c r="AZ790" s="465"/>
      <c r="BA790" s="193">
        <f>BA789+1</f>
        <v>48</v>
      </c>
      <c r="BC790" s="95"/>
      <c r="BD790" s="95"/>
      <c r="BE790" s="95"/>
      <c r="BG790" s="563" t="str">
        <f t="shared" ca="1" si="171"/>
        <v/>
      </c>
      <c r="BH790" s="564" t="str">
        <f t="shared" ca="1" si="172"/>
        <v/>
      </c>
      <c r="BI790" s="564" t="str">
        <f t="shared" ca="1" si="173"/>
        <v/>
      </c>
      <c r="BJ790" s="564" t="str">
        <f t="shared" ca="1" si="174"/>
        <v/>
      </c>
      <c r="BK790" s="564" t="str">
        <f t="shared" ca="1" si="175"/>
        <v/>
      </c>
      <c r="BL790" s="565" t="str">
        <f t="shared" ca="1" si="176"/>
        <v/>
      </c>
      <c r="BR790" s="465"/>
      <c r="BS790" s="465"/>
      <c r="BT790" s="465"/>
      <c r="BU790" s="465"/>
      <c r="BV790" s="465"/>
      <c r="BW790" s="465"/>
      <c r="BX790" s="465"/>
      <c r="BY790" s="465"/>
      <c r="BZ790" s="465"/>
      <c r="CA790" s="465"/>
      <c r="CB790" s="465"/>
      <c r="CC790" s="465"/>
      <c r="CD790" s="465"/>
      <c r="CE790" s="465"/>
      <c r="CF790" s="465"/>
      <c r="CG790" s="465"/>
      <c r="CH790" s="465"/>
      <c r="CI790" s="465"/>
      <c r="CJ790" s="465"/>
      <c r="CK790" s="465"/>
      <c r="CL790" s="465"/>
      <c r="CM790" s="465"/>
      <c r="CN790" s="465"/>
      <c r="CO790" s="465"/>
      <c r="CP790" s="465"/>
      <c r="CQ790" s="465"/>
      <c r="CR790" s="465"/>
      <c r="CS790" s="465"/>
      <c r="CT790" s="465"/>
      <c r="CU790" s="465"/>
      <c r="CV790" s="465"/>
      <c r="CW790" s="465"/>
      <c r="CX790" s="465"/>
      <c r="CY790" s="465"/>
      <c r="CZ790" s="465"/>
      <c r="DA790" s="465"/>
      <c r="DB790" s="465"/>
      <c r="DC790" s="465"/>
      <c r="DD790" s="465"/>
      <c r="DE790" s="465"/>
      <c r="DF790" s="465"/>
      <c r="DG790" s="465"/>
    </row>
    <row r="791" spans="1:111" s="465" customFormat="1" ht="15" customHeight="1">
      <c r="A791" s="1737" t="str">
        <f>$BA791&amp;"."&amp;$BB791&amp;"."</f>
        <v>48.1.</v>
      </c>
      <c r="B791" s="1738"/>
      <c r="C791" s="1738"/>
      <c r="D791" s="465" t="s">
        <v>919</v>
      </c>
      <c r="F791" s="473"/>
      <c r="G791" s="473"/>
      <c r="H791" s="473"/>
      <c r="I791" s="473"/>
      <c r="J791" s="473"/>
      <c r="K791" s="473"/>
      <c r="L791" s="473"/>
      <c r="M791" s="473"/>
      <c r="N791" s="473"/>
      <c r="O791" s="473"/>
      <c r="P791" s="473"/>
      <c r="Q791" s="473"/>
      <c r="R791" s="473"/>
      <c r="S791" s="473"/>
      <c r="T791" s="473"/>
      <c r="U791" s="473"/>
      <c r="V791" s="473"/>
      <c r="W791" s="473"/>
      <c r="X791" s="473"/>
      <c r="Y791" s="473"/>
      <c r="Z791" s="473"/>
      <c r="AA791" s="473"/>
      <c r="AB791" s="473"/>
      <c r="AC791" s="473"/>
      <c r="AD791" s="473"/>
      <c r="AE791" s="473"/>
      <c r="AF791" s="473"/>
      <c r="AG791" s="473"/>
      <c r="AH791" s="473"/>
      <c r="AI791" s="473"/>
      <c r="AJ791" s="473"/>
      <c r="AK791" s="473"/>
      <c r="AL791" s="473"/>
      <c r="AM791" s="473"/>
      <c r="AN791" s="473"/>
      <c r="AO791" s="473"/>
      <c r="AP791" s="473"/>
      <c r="AQ791" s="473"/>
      <c r="AR791" s="473"/>
      <c r="AS791" s="473"/>
      <c r="AT791" s="473"/>
      <c r="AU791" s="473"/>
      <c r="AV791" s="473"/>
      <c r="AW791" s="473"/>
      <c r="AX791" s="473"/>
      <c r="AY791" s="466"/>
      <c r="BA791" s="192">
        <f t="shared" ref="BA791:BC794" si="184">BA790</f>
        <v>48</v>
      </c>
      <c r="BB791" s="193">
        <f>BB790+1</f>
        <v>1</v>
      </c>
      <c r="BC791" s="192"/>
      <c r="BG791" s="563" t="str">
        <f t="shared" ca="1" si="171"/>
        <v/>
      </c>
      <c r="BH791" s="564" t="str">
        <f t="shared" ca="1" si="172"/>
        <v/>
      </c>
      <c r="BI791" s="564" t="str">
        <f t="shared" ca="1" si="173"/>
        <v/>
      </c>
      <c r="BJ791" s="564" t="str">
        <f t="shared" ca="1" si="174"/>
        <v/>
      </c>
      <c r="BK791" s="564" t="str">
        <f t="shared" ca="1" si="175"/>
        <v/>
      </c>
      <c r="BL791" s="565" t="str">
        <f t="shared" ca="1" si="176"/>
        <v/>
      </c>
      <c r="CC791" s="469"/>
      <c r="CD791" s="469"/>
      <c r="CE791" s="469"/>
      <c r="CF791" s="469"/>
      <c r="CG791" s="469"/>
      <c r="CH791" s="469"/>
      <c r="CI791" s="469"/>
      <c r="CJ791" s="469"/>
      <c r="DF791" s="87"/>
      <c r="DG791" s="87"/>
    </row>
    <row r="792" spans="1:111" s="465" customFormat="1" ht="15" customHeight="1">
      <c r="A792" s="759"/>
      <c r="B792" s="760"/>
      <c r="C792" s="760"/>
      <c r="D792" s="465" t="s">
        <v>927</v>
      </c>
      <c r="E792" s="236"/>
      <c r="F792" s="473"/>
      <c r="G792" s="473"/>
      <c r="H792" s="473"/>
      <c r="I792" s="473"/>
      <c r="J792" s="473"/>
      <c r="K792" s="473"/>
      <c r="L792" s="473"/>
      <c r="M792" s="473"/>
      <c r="N792" s="473"/>
      <c r="O792" s="473"/>
      <c r="P792" s="473"/>
      <c r="Q792" s="473"/>
      <c r="R792" s="473"/>
      <c r="S792" s="473"/>
      <c r="T792" s="473"/>
      <c r="U792" s="473"/>
      <c r="V792" s="473"/>
      <c r="W792" s="473"/>
      <c r="X792" s="473"/>
      <c r="Y792" s="473"/>
      <c r="Z792" s="473"/>
      <c r="AA792" s="473"/>
      <c r="AB792" s="473"/>
      <c r="AC792" s="473"/>
      <c r="AD792" s="473"/>
      <c r="AE792" s="473"/>
      <c r="AF792" s="473"/>
      <c r="AG792" s="473"/>
      <c r="AH792" s="473"/>
      <c r="AI792" s="473"/>
      <c r="AJ792" s="473"/>
      <c r="AK792" s="473"/>
      <c r="AL792" s="473"/>
      <c r="AM792" s="473"/>
      <c r="AN792" s="473"/>
      <c r="AO792" s="473"/>
      <c r="AP792" s="473"/>
      <c r="AQ792" s="473"/>
      <c r="AR792" s="473"/>
      <c r="AS792" s="473"/>
      <c r="AT792" s="473"/>
      <c r="AU792" s="473"/>
      <c r="AV792" s="473"/>
      <c r="AW792" s="473"/>
      <c r="AX792" s="473"/>
      <c r="AY792" s="466"/>
      <c r="BA792" s="192">
        <f t="shared" si="184"/>
        <v>48</v>
      </c>
      <c r="BB792" s="192">
        <f t="shared" si="184"/>
        <v>1</v>
      </c>
      <c r="BC792" s="192"/>
      <c r="BG792" s="563" t="str">
        <f t="shared" ref="BG792:BG855" ca="1" si="185">IF(BA792&lt;&gt;"",IF(MID(_xlfn.FORMULATEXT(BA792),SEARCH("[",_xlfn.FORMULATEXT(BA792))+1,SEARCH("]",_xlfn.FORMULATEXT(BA792))-(SEARCH("[",_xlfn.FORMULATEXT(BA792))+1))="-1","",1),"")</f>
        <v/>
      </c>
      <c r="BH792" s="564" t="str">
        <f t="shared" ref="BH792:BH855" ca="1" si="186">IF(BB792&lt;&gt;"",IF(MID(_xlfn.FORMULATEXT(BB792),SEARCH("[",_xlfn.FORMULATEXT(BB792))+1,SEARCH("]",_xlfn.FORMULATEXT(BB792))-(SEARCH("[",_xlfn.FORMULATEXT(BB792))+1))="-1","",1),"")</f>
        <v/>
      </c>
      <c r="BI792" s="564" t="str">
        <f t="shared" ref="BI792:BI855" ca="1" si="187">IF(BC792&lt;&gt;"",IF(MID(_xlfn.FORMULATEXT(BC792),SEARCH("[",_xlfn.FORMULATEXT(BC792))+1,SEARCH("]",_xlfn.FORMULATEXT(BC792))-(SEARCH("[",_xlfn.FORMULATEXT(BC792))+1))="-1","",1),"")</f>
        <v/>
      </c>
      <c r="BJ792" s="564" t="str">
        <f t="shared" ref="BJ792:BJ855" ca="1" si="188">IF(BD792&lt;&gt;"",IF(MID(_xlfn.FORMULATEXT(BD792),SEARCH("[",_xlfn.FORMULATEXT(BD792))+1,SEARCH("]",_xlfn.FORMULATEXT(BD792))-(SEARCH("[",_xlfn.FORMULATEXT(BD792))+1))="-1","",1),"")</f>
        <v/>
      </c>
      <c r="BK792" s="564" t="str">
        <f t="shared" ref="BK792:BK855" ca="1" si="189">IF(BE792&lt;&gt;"",IF(MID(_xlfn.FORMULATEXT(BE792),SEARCH("[",_xlfn.FORMULATEXT(BE792))+1,SEARCH("]",_xlfn.FORMULATEXT(BE792))-(SEARCH("[",_xlfn.FORMULATEXT(BE792))+1))="-1","",1),"")</f>
        <v/>
      </c>
      <c r="BL792" s="565" t="str">
        <f t="shared" ref="BL792:BL855" ca="1" si="190">IF(BF792&lt;&gt;"",IF(MID(_xlfn.FORMULATEXT(BF792),SEARCH("[",_xlfn.FORMULATEXT(BF792))+1,SEARCH("]",_xlfn.FORMULATEXT(BF792))-(SEARCH("[",_xlfn.FORMULATEXT(BF792))+1))="-1","",1),"")</f>
        <v/>
      </c>
      <c r="BZ792" s="469"/>
      <c r="CB792" s="469"/>
    </row>
    <row r="793" spans="1:111" s="465" customFormat="1" ht="15" customHeight="1">
      <c r="A793" s="1737" t="str">
        <f>$BA793&amp;"."&amp;$BB793&amp;"."&amp;$BC793&amp;"."</f>
        <v>48.1.1.</v>
      </c>
      <c r="B793" s="1738"/>
      <c r="C793" s="1738"/>
      <c r="D793" s="1738"/>
      <c r="E793" s="465" t="s">
        <v>920</v>
      </c>
      <c r="AY793" s="195"/>
      <c r="BA793" s="192">
        <f t="shared" si="184"/>
        <v>48</v>
      </c>
      <c r="BB793" s="192">
        <f t="shared" si="184"/>
        <v>1</v>
      </c>
      <c r="BC793" s="193">
        <f>BC792+1</f>
        <v>1</v>
      </c>
      <c r="BD793" s="192"/>
      <c r="BE793" s="233"/>
      <c r="BF793" s="233"/>
      <c r="BG793" s="563" t="str">
        <f t="shared" ca="1" si="185"/>
        <v/>
      </c>
      <c r="BH793" s="564" t="str">
        <f t="shared" ca="1" si="186"/>
        <v/>
      </c>
      <c r="BI793" s="564" t="str">
        <f t="shared" ca="1" si="187"/>
        <v/>
      </c>
      <c r="BJ793" s="564" t="str">
        <f t="shared" ca="1" si="188"/>
        <v/>
      </c>
      <c r="BK793" s="564" t="str">
        <f t="shared" ca="1" si="189"/>
        <v/>
      </c>
      <c r="BL793" s="565" t="str">
        <f t="shared" ca="1" si="190"/>
        <v/>
      </c>
      <c r="CA793" s="469"/>
    </row>
    <row r="794" spans="1:111" s="465" customFormat="1" ht="15" customHeight="1">
      <c r="A794" s="761"/>
      <c r="B794" s="761"/>
      <c r="C794" s="761"/>
      <c r="D794" s="761"/>
      <c r="E794" s="465" t="s">
        <v>96</v>
      </c>
      <c r="AY794" s="195"/>
      <c r="BA794" s="192">
        <f t="shared" si="184"/>
        <v>48</v>
      </c>
      <c r="BB794" s="192">
        <f t="shared" si="184"/>
        <v>1</v>
      </c>
      <c r="BC794" s="192">
        <f t="shared" si="184"/>
        <v>1</v>
      </c>
      <c r="BD794" s="192"/>
      <c r="BE794" s="233"/>
      <c r="BF794" s="233"/>
      <c r="BG794" s="563" t="str">
        <f t="shared" ca="1" si="185"/>
        <v/>
      </c>
      <c r="BH794" s="564" t="str">
        <f t="shared" ca="1" si="186"/>
        <v/>
      </c>
      <c r="BI794" s="564" t="str">
        <f t="shared" ca="1" si="187"/>
        <v/>
      </c>
      <c r="BJ794" s="564" t="str">
        <f t="shared" ca="1" si="188"/>
        <v/>
      </c>
      <c r="BK794" s="564" t="str">
        <f t="shared" ca="1" si="189"/>
        <v/>
      </c>
      <c r="BL794" s="565" t="str">
        <f t="shared" ca="1" si="190"/>
        <v/>
      </c>
    </row>
    <row r="795" spans="1:111" s="465" customFormat="1" ht="15" customHeight="1">
      <c r="E795" s="498" t="s">
        <v>150</v>
      </c>
      <c r="F795" s="426"/>
      <c r="G795" s="426"/>
      <c r="H795" s="426"/>
      <c r="I795" s="426"/>
      <c r="J795" s="426"/>
      <c r="K795" s="426"/>
      <c r="L795" s="427"/>
      <c r="M795" s="237" t="s">
        <v>153</v>
      </c>
      <c r="N795" s="197"/>
      <c r="O795" s="197"/>
      <c r="P795" s="197"/>
      <c r="Q795" s="197"/>
      <c r="R795" s="197"/>
      <c r="S795" s="197"/>
      <c r="T795" s="197"/>
      <c r="U795" s="197"/>
      <c r="V795" s="197"/>
      <c r="W795" s="197"/>
      <c r="X795" s="197"/>
      <c r="Y795" s="197"/>
      <c r="Z795" s="197"/>
      <c r="AA795" s="197"/>
      <c r="AB795" s="197"/>
      <c r="AC795" s="197"/>
      <c r="AD795" s="197"/>
      <c r="AE795" s="197"/>
      <c r="AF795" s="197"/>
      <c r="AG795" s="197"/>
      <c r="AH795" s="197"/>
      <c r="AI795" s="197"/>
      <c r="AJ795" s="197"/>
      <c r="AK795" s="197"/>
      <c r="AL795" s="197"/>
      <c r="AM795" s="197"/>
      <c r="AN795" s="197"/>
      <c r="AO795" s="197"/>
      <c r="AP795" s="197"/>
      <c r="AQ795" s="197"/>
      <c r="AR795" s="197"/>
      <c r="AS795" s="197"/>
      <c r="AT795" s="197"/>
      <c r="AU795" s="197"/>
      <c r="AV795" s="197"/>
      <c r="AW795" s="197"/>
      <c r="AX795" s="198"/>
      <c r="AY795" s="195"/>
      <c r="BA795" s="192">
        <f t="shared" si="183"/>
        <v>48</v>
      </c>
      <c r="BB795" s="192">
        <f t="shared" si="183"/>
        <v>1</v>
      </c>
      <c r="BC795" s="192">
        <f t="shared" si="183"/>
        <v>1</v>
      </c>
      <c r="BD795" s="192"/>
      <c r="BE795" s="233"/>
      <c r="BG795" s="563" t="str">
        <f t="shared" ca="1" si="185"/>
        <v/>
      </c>
      <c r="BH795" s="564" t="str">
        <f t="shared" ca="1" si="186"/>
        <v/>
      </c>
      <c r="BI795" s="564" t="str">
        <f t="shared" ca="1" si="187"/>
        <v/>
      </c>
      <c r="BJ795" s="564" t="str">
        <f t="shared" ca="1" si="188"/>
        <v/>
      </c>
      <c r="BK795" s="564" t="str">
        <f t="shared" ca="1" si="189"/>
        <v/>
      </c>
      <c r="BL795" s="565" t="str">
        <f t="shared" ca="1" si="190"/>
        <v/>
      </c>
    </row>
    <row r="796" spans="1:111" s="465" customFormat="1" ht="15" customHeight="1">
      <c r="E796" s="499" t="s">
        <v>151</v>
      </c>
      <c r="F796" s="500"/>
      <c r="G796" s="500"/>
      <c r="H796" s="500"/>
      <c r="I796" s="500"/>
      <c r="J796" s="500"/>
      <c r="K796" s="500"/>
      <c r="L796" s="501"/>
      <c r="M796" s="749" t="s">
        <v>360</v>
      </c>
      <c r="N796" s="782"/>
      <c r="O796" s="782"/>
      <c r="P796" s="782"/>
      <c r="Q796" s="782"/>
      <c r="R796" s="782"/>
      <c r="S796" s="782"/>
      <c r="T796" s="782"/>
      <c r="U796" s="782"/>
      <c r="V796" s="782"/>
      <c r="W796" s="782"/>
      <c r="X796" s="782"/>
      <c r="Y796" s="782"/>
      <c r="Z796" s="782"/>
      <c r="AA796" s="782"/>
      <c r="AB796" s="782"/>
      <c r="AC796" s="782"/>
      <c r="AD796" s="782"/>
      <c r="AE796" s="782"/>
      <c r="AF796" s="782"/>
      <c r="AG796" s="782"/>
      <c r="AH796" s="782"/>
      <c r="AI796" s="782"/>
      <c r="AJ796" s="782"/>
      <c r="AK796" s="782"/>
      <c r="AL796" s="782"/>
      <c r="AM796" s="782"/>
      <c r="AN796" s="782"/>
      <c r="AO796" s="782"/>
      <c r="AP796" s="782"/>
      <c r="AQ796" s="782"/>
      <c r="AR796" s="782"/>
      <c r="AS796" s="782"/>
      <c r="AT796" s="782"/>
      <c r="AU796" s="782"/>
      <c r="AV796" s="782"/>
      <c r="AW796" s="782"/>
      <c r="AX796" s="468"/>
      <c r="AY796" s="195"/>
      <c r="BA796" s="192">
        <f t="shared" si="183"/>
        <v>48</v>
      </c>
      <c r="BB796" s="192">
        <f t="shared" si="183"/>
        <v>1</v>
      </c>
      <c r="BC796" s="192">
        <f t="shared" si="183"/>
        <v>1</v>
      </c>
      <c r="BD796" s="192"/>
      <c r="BG796" s="563" t="str">
        <f t="shared" ca="1" si="185"/>
        <v/>
      </c>
      <c r="BH796" s="564" t="str">
        <f t="shared" ca="1" si="186"/>
        <v/>
      </c>
      <c r="BI796" s="564" t="str">
        <f t="shared" ca="1" si="187"/>
        <v/>
      </c>
      <c r="BJ796" s="564" t="str">
        <f t="shared" ca="1" si="188"/>
        <v/>
      </c>
      <c r="BK796" s="564" t="str">
        <f t="shared" ca="1" si="189"/>
        <v/>
      </c>
      <c r="BL796" s="565" t="str">
        <f t="shared" ca="1" si="190"/>
        <v/>
      </c>
      <c r="CA796" s="469"/>
    </row>
    <row r="797" spans="1:111" s="465" customFormat="1" ht="15" customHeight="1">
      <c r="E797" s="502" t="s">
        <v>152</v>
      </c>
      <c r="F797" s="431"/>
      <c r="G797" s="431"/>
      <c r="H797" s="431"/>
      <c r="I797" s="431"/>
      <c r="J797" s="431"/>
      <c r="K797" s="431"/>
      <c r="L797" s="432"/>
      <c r="M797" s="238" t="s">
        <v>318</v>
      </c>
      <c r="N797" s="204"/>
      <c r="O797" s="204"/>
      <c r="P797" s="204"/>
      <c r="Q797" s="204"/>
      <c r="R797" s="204"/>
      <c r="S797" s="204"/>
      <c r="T797" s="204"/>
      <c r="U797" s="204"/>
      <c r="V797" s="204"/>
      <c r="W797" s="204"/>
      <c r="X797" s="204"/>
      <c r="Y797" s="204"/>
      <c r="Z797" s="204"/>
      <c r="AA797" s="204"/>
      <c r="AB797" s="204"/>
      <c r="AC797" s="204"/>
      <c r="AD797" s="204"/>
      <c r="AE797" s="204"/>
      <c r="AF797" s="204"/>
      <c r="AG797" s="204"/>
      <c r="AH797" s="204"/>
      <c r="AI797" s="204"/>
      <c r="AJ797" s="204"/>
      <c r="AK797" s="204"/>
      <c r="AL797" s="204"/>
      <c r="AM797" s="204"/>
      <c r="AN797" s="204"/>
      <c r="AO797" s="204"/>
      <c r="AP797" s="204"/>
      <c r="AQ797" s="204"/>
      <c r="AR797" s="204"/>
      <c r="AS797" s="204"/>
      <c r="AT797" s="204"/>
      <c r="AU797" s="204"/>
      <c r="AV797" s="204"/>
      <c r="AW797" s="204"/>
      <c r="AX797" s="205"/>
      <c r="AY797" s="195"/>
      <c r="BA797" s="192">
        <f t="shared" si="183"/>
        <v>48</v>
      </c>
      <c r="BB797" s="192">
        <f t="shared" si="183"/>
        <v>1</v>
      </c>
      <c r="BC797" s="192">
        <f t="shared" si="183"/>
        <v>1</v>
      </c>
      <c r="BD797" s="192"/>
      <c r="BG797" s="563" t="str">
        <f t="shared" ca="1" si="185"/>
        <v/>
      </c>
      <c r="BH797" s="564" t="str">
        <f t="shared" ca="1" si="186"/>
        <v/>
      </c>
      <c r="BI797" s="564" t="str">
        <f t="shared" ca="1" si="187"/>
        <v/>
      </c>
      <c r="BJ797" s="564" t="str">
        <f t="shared" ca="1" si="188"/>
        <v/>
      </c>
      <c r="BK797" s="564" t="str">
        <f t="shared" ca="1" si="189"/>
        <v/>
      </c>
      <c r="BL797" s="565" t="str">
        <f t="shared" ca="1" si="190"/>
        <v/>
      </c>
      <c r="BZ797" s="469"/>
    </row>
    <row r="798" spans="1:111" s="465" customFormat="1" ht="15" customHeight="1">
      <c r="A798" s="1737" t="str">
        <f>$BA798&amp;"."&amp;$BB798&amp;"."&amp;$BC798&amp;"."</f>
        <v>48.1.2.</v>
      </c>
      <c r="B798" s="1738"/>
      <c r="C798" s="1738"/>
      <c r="D798" s="1738"/>
      <c r="E798" s="465" t="s">
        <v>921</v>
      </c>
      <c r="AY798" s="195"/>
      <c r="BA798" s="192">
        <f t="shared" si="183"/>
        <v>48</v>
      </c>
      <c r="BB798" s="192">
        <f t="shared" si="183"/>
        <v>1</v>
      </c>
      <c r="BC798" s="193">
        <f>BC797+1</f>
        <v>2</v>
      </c>
      <c r="BD798" s="192"/>
      <c r="BE798" s="233"/>
      <c r="BF798" s="233"/>
      <c r="BG798" s="563" t="str">
        <f t="shared" ca="1" si="185"/>
        <v/>
      </c>
      <c r="BH798" s="564" t="str">
        <f t="shared" ca="1" si="186"/>
        <v/>
      </c>
      <c r="BI798" s="564" t="str">
        <f t="shared" ca="1" si="187"/>
        <v/>
      </c>
      <c r="BJ798" s="564" t="str">
        <f t="shared" ca="1" si="188"/>
        <v/>
      </c>
      <c r="BK798" s="564" t="str">
        <f t="shared" ca="1" si="189"/>
        <v/>
      </c>
      <c r="BL798" s="565" t="str">
        <f t="shared" ca="1" si="190"/>
        <v/>
      </c>
    </row>
    <row r="799" spans="1:111" s="465" customFormat="1" ht="15" customHeight="1">
      <c r="E799" s="498" t="s">
        <v>150</v>
      </c>
      <c r="F799" s="426"/>
      <c r="G799" s="426"/>
      <c r="H799" s="426"/>
      <c r="I799" s="426"/>
      <c r="J799" s="426"/>
      <c r="K799" s="426"/>
      <c r="L799" s="427"/>
      <c r="M799" s="237" t="s">
        <v>153</v>
      </c>
      <c r="N799" s="197"/>
      <c r="O799" s="197"/>
      <c r="P799" s="197"/>
      <c r="Q799" s="197"/>
      <c r="R799" s="197"/>
      <c r="S799" s="197"/>
      <c r="T799" s="197"/>
      <c r="U799" s="197"/>
      <c r="V799" s="197"/>
      <c r="W799" s="197"/>
      <c r="X799" s="197"/>
      <c r="Y799" s="197"/>
      <c r="Z799" s="197"/>
      <c r="AA799" s="197"/>
      <c r="AB799" s="197"/>
      <c r="AC799" s="197"/>
      <c r="AD799" s="197"/>
      <c r="AE799" s="197"/>
      <c r="AF799" s="197"/>
      <c r="AG799" s="197"/>
      <c r="AH799" s="197"/>
      <c r="AI799" s="197"/>
      <c r="AJ799" s="197"/>
      <c r="AK799" s="197"/>
      <c r="AL799" s="197"/>
      <c r="AM799" s="197"/>
      <c r="AN799" s="197"/>
      <c r="AO799" s="197"/>
      <c r="AP799" s="197"/>
      <c r="AQ799" s="197"/>
      <c r="AR799" s="197"/>
      <c r="AS799" s="197"/>
      <c r="AT799" s="197"/>
      <c r="AU799" s="197"/>
      <c r="AV799" s="197"/>
      <c r="AW799" s="197"/>
      <c r="AX799" s="198"/>
      <c r="AY799" s="195"/>
      <c r="BA799" s="192">
        <f t="shared" si="183"/>
        <v>48</v>
      </c>
      <c r="BB799" s="192">
        <f t="shared" si="183"/>
        <v>1</v>
      </c>
      <c r="BC799" s="192">
        <f t="shared" si="183"/>
        <v>2</v>
      </c>
      <c r="BD799" s="192"/>
      <c r="BE799" s="233"/>
      <c r="BG799" s="563" t="str">
        <f t="shared" ca="1" si="185"/>
        <v/>
      </c>
      <c r="BH799" s="564" t="str">
        <f t="shared" ca="1" si="186"/>
        <v/>
      </c>
      <c r="BI799" s="564" t="str">
        <f t="shared" ca="1" si="187"/>
        <v/>
      </c>
      <c r="BJ799" s="564" t="str">
        <f t="shared" ca="1" si="188"/>
        <v/>
      </c>
      <c r="BK799" s="564" t="str">
        <f t="shared" ca="1" si="189"/>
        <v/>
      </c>
      <c r="BL799" s="565" t="str">
        <f t="shared" ca="1" si="190"/>
        <v/>
      </c>
      <c r="CA799" s="469"/>
    </row>
    <row r="800" spans="1:111" s="465" customFormat="1" ht="15" customHeight="1">
      <c r="E800" s="499" t="s">
        <v>151</v>
      </c>
      <c r="F800" s="500"/>
      <c r="G800" s="500"/>
      <c r="H800" s="500"/>
      <c r="I800" s="500"/>
      <c r="J800" s="500"/>
      <c r="K800" s="500"/>
      <c r="L800" s="501"/>
      <c r="M800" s="749" t="s">
        <v>358</v>
      </c>
      <c r="N800" s="782"/>
      <c r="O800" s="782"/>
      <c r="P800" s="782"/>
      <c r="Q800" s="782"/>
      <c r="R800" s="782"/>
      <c r="S800" s="782"/>
      <c r="T800" s="782"/>
      <c r="U800" s="782"/>
      <c r="V800" s="782"/>
      <c r="W800" s="782"/>
      <c r="X800" s="782"/>
      <c r="Y800" s="782"/>
      <c r="Z800" s="782"/>
      <c r="AA800" s="782"/>
      <c r="AB800" s="782"/>
      <c r="AC800" s="782"/>
      <c r="AD800" s="782"/>
      <c r="AE800" s="782"/>
      <c r="AF800" s="782"/>
      <c r="AG800" s="782"/>
      <c r="AH800" s="782"/>
      <c r="AI800" s="782"/>
      <c r="AJ800" s="782"/>
      <c r="AK800" s="782"/>
      <c r="AL800" s="782"/>
      <c r="AM800" s="782"/>
      <c r="AN800" s="782"/>
      <c r="AO800" s="782"/>
      <c r="AP800" s="782"/>
      <c r="AQ800" s="782"/>
      <c r="AR800" s="782"/>
      <c r="AS800" s="782"/>
      <c r="AT800" s="782"/>
      <c r="AU800" s="782"/>
      <c r="AV800" s="782"/>
      <c r="AW800" s="782"/>
      <c r="AX800" s="468"/>
      <c r="AY800" s="195"/>
      <c r="BA800" s="192">
        <f t="shared" si="183"/>
        <v>48</v>
      </c>
      <c r="BB800" s="192">
        <f t="shared" si="183"/>
        <v>1</v>
      </c>
      <c r="BC800" s="192">
        <f t="shared" si="183"/>
        <v>2</v>
      </c>
      <c r="BD800" s="192"/>
      <c r="BG800" s="563" t="str">
        <f t="shared" ca="1" si="185"/>
        <v/>
      </c>
      <c r="BH800" s="564" t="str">
        <f t="shared" ca="1" si="186"/>
        <v/>
      </c>
      <c r="BI800" s="564" t="str">
        <f t="shared" ca="1" si="187"/>
        <v/>
      </c>
      <c r="BJ800" s="564" t="str">
        <f t="shared" ca="1" si="188"/>
        <v/>
      </c>
      <c r="BK800" s="564" t="str">
        <f t="shared" ca="1" si="189"/>
        <v/>
      </c>
      <c r="BL800" s="565" t="str">
        <f t="shared" ca="1" si="190"/>
        <v/>
      </c>
      <c r="CA800" s="469"/>
    </row>
    <row r="801" spans="1:111" s="465" customFormat="1" ht="15" customHeight="1">
      <c r="E801" s="201"/>
      <c r="F801" s="746"/>
      <c r="G801" s="557"/>
      <c r="H801" s="557"/>
      <c r="I801" s="557"/>
      <c r="J801" s="557"/>
      <c r="K801" s="557"/>
      <c r="L801" s="558"/>
      <c r="M801" s="780" t="s">
        <v>359</v>
      </c>
      <c r="N801" s="781"/>
      <c r="O801" s="781"/>
      <c r="P801" s="781"/>
      <c r="Q801" s="781"/>
      <c r="R801" s="781"/>
      <c r="S801" s="781"/>
      <c r="T801" s="781"/>
      <c r="U801" s="781"/>
      <c r="V801" s="781"/>
      <c r="W801" s="781"/>
      <c r="X801" s="781"/>
      <c r="Y801" s="781"/>
      <c r="Z801" s="781"/>
      <c r="AA801" s="781"/>
      <c r="AB801" s="781"/>
      <c r="AC801" s="781"/>
      <c r="AD801" s="781"/>
      <c r="AE801" s="781"/>
      <c r="AF801" s="781"/>
      <c r="AG801" s="781"/>
      <c r="AH801" s="781"/>
      <c r="AI801" s="781"/>
      <c r="AJ801" s="781"/>
      <c r="AK801" s="781"/>
      <c r="AL801" s="781"/>
      <c r="AM801" s="781"/>
      <c r="AN801" s="781"/>
      <c r="AO801" s="781"/>
      <c r="AP801" s="781"/>
      <c r="AQ801" s="781"/>
      <c r="AR801" s="781"/>
      <c r="AS801" s="781"/>
      <c r="AT801" s="781"/>
      <c r="AU801" s="781"/>
      <c r="AV801" s="781"/>
      <c r="AW801" s="781"/>
      <c r="AX801" s="203"/>
      <c r="AY801" s="195"/>
      <c r="BA801" s="192">
        <f t="shared" si="183"/>
        <v>48</v>
      </c>
      <c r="BB801" s="192">
        <f t="shared" si="183"/>
        <v>1</v>
      </c>
      <c r="BC801" s="192">
        <f t="shared" si="183"/>
        <v>2</v>
      </c>
      <c r="BD801" s="192"/>
      <c r="BG801" s="563" t="str">
        <f t="shared" ca="1" si="185"/>
        <v/>
      </c>
      <c r="BH801" s="564" t="str">
        <f t="shared" ca="1" si="186"/>
        <v/>
      </c>
      <c r="BI801" s="564" t="str">
        <f t="shared" ca="1" si="187"/>
        <v/>
      </c>
      <c r="BJ801" s="564" t="str">
        <f t="shared" ca="1" si="188"/>
        <v/>
      </c>
      <c r="BK801" s="564" t="str">
        <f t="shared" ca="1" si="189"/>
        <v/>
      </c>
      <c r="BL801" s="565" t="str">
        <f t="shared" ca="1" si="190"/>
        <v/>
      </c>
    </row>
    <row r="802" spans="1:111" s="465" customFormat="1" ht="15" customHeight="1">
      <c r="E802" s="502" t="s">
        <v>152</v>
      </c>
      <c r="F802" s="431"/>
      <c r="G802" s="431"/>
      <c r="H802" s="431"/>
      <c r="I802" s="431"/>
      <c r="J802" s="431"/>
      <c r="K802" s="431"/>
      <c r="L802" s="432"/>
      <c r="M802" s="238" t="s">
        <v>318</v>
      </c>
      <c r="N802" s="204"/>
      <c r="O802" s="204"/>
      <c r="P802" s="204"/>
      <c r="Q802" s="204"/>
      <c r="R802" s="204"/>
      <c r="S802" s="204"/>
      <c r="T802" s="204"/>
      <c r="U802" s="204"/>
      <c r="V802" s="204"/>
      <c r="W802" s="204"/>
      <c r="X802" s="204"/>
      <c r="Y802" s="204"/>
      <c r="Z802" s="204"/>
      <c r="AA802" s="204"/>
      <c r="AB802" s="204"/>
      <c r="AC802" s="204"/>
      <c r="AD802" s="204"/>
      <c r="AE802" s="204"/>
      <c r="AF802" s="204"/>
      <c r="AG802" s="204"/>
      <c r="AH802" s="204"/>
      <c r="AI802" s="204"/>
      <c r="AJ802" s="204"/>
      <c r="AK802" s="204"/>
      <c r="AL802" s="204"/>
      <c r="AM802" s="204"/>
      <c r="AN802" s="204"/>
      <c r="AO802" s="204"/>
      <c r="AP802" s="204"/>
      <c r="AQ802" s="204"/>
      <c r="AR802" s="204"/>
      <c r="AS802" s="204"/>
      <c r="AT802" s="204"/>
      <c r="AU802" s="204"/>
      <c r="AV802" s="204"/>
      <c r="AW802" s="204"/>
      <c r="AX802" s="205"/>
      <c r="AY802" s="195"/>
      <c r="BA802" s="192">
        <f t="shared" si="183"/>
        <v>48</v>
      </c>
      <c r="BB802" s="192">
        <f t="shared" si="183"/>
        <v>1</v>
      </c>
      <c r="BC802" s="192">
        <f t="shared" si="183"/>
        <v>2</v>
      </c>
      <c r="BD802" s="192"/>
      <c r="BG802" s="563" t="str">
        <f t="shared" ca="1" si="185"/>
        <v/>
      </c>
      <c r="BH802" s="564" t="str">
        <f t="shared" ca="1" si="186"/>
        <v/>
      </c>
      <c r="BI802" s="564" t="str">
        <f t="shared" ca="1" si="187"/>
        <v/>
      </c>
      <c r="BJ802" s="564" t="str">
        <f t="shared" ca="1" si="188"/>
        <v/>
      </c>
      <c r="BK802" s="564" t="str">
        <f t="shared" ca="1" si="189"/>
        <v/>
      </c>
      <c r="BL802" s="565" t="str">
        <f t="shared" ca="1" si="190"/>
        <v/>
      </c>
      <c r="CL802" s="95"/>
      <c r="CM802" s="95"/>
      <c r="CN802" s="95"/>
      <c r="CO802" s="95"/>
      <c r="CP802" s="95"/>
      <c r="CQ802" s="95"/>
      <c r="CR802" s="95"/>
    </row>
    <row r="803" spans="1:111" s="465" customFormat="1" ht="15" customHeight="1">
      <c r="A803" s="1737" t="str">
        <f>$BA803&amp;"."&amp;$BB803&amp;"."</f>
        <v>48.2.</v>
      </c>
      <c r="B803" s="1738"/>
      <c r="C803" s="1738"/>
      <c r="D803" s="465" t="s">
        <v>922</v>
      </c>
      <c r="F803" s="473"/>
      <c r="G803" s="473"/>
      <c r="H803" s="473"/>
      <c r="I803" s="473"/>
      <c r="J803" s="473"/>
      <c r="K803" s="473"/>
      <c r="L803" s="473"/>
      <c r="M803" s="473"/>
      <c r="N803" s="473"/>
      <c r="O803" s="473"/>
      <c r="P803" s="473"/>
      <c r="Q803" s="473"/>
      <c r="R803" s="841"/>
      <c r="S803" s="473"/>
      <c r="T803" s="473"/>
      <c r="U803" s="473"/>
      <c r="V803" s="473"/>
      <c r="W803" s="473"/>
      <c r="X803" s="473"/>
      <c r="Y803" s="473"/>
      <c r="Z803" s="473"/>
      <c r="AA803" s="473"/>
      <c r="AB803" s="473"/>
      <c r="AC803" s="473"/>
      <c r="AD803" s="473"/>
      <c r="AE803" s="473"/>
      <c r="AF803" s="473"/>
      <c r="AG803" s="473"/>
      <c r="AH803" s="473"/>
      <c r="AI803" s="473"/>
      <c r="AJ803" s="473"/>
      <c r="AK803" s="473"/>
      <c r="AL803" s="473"/>
      <c r="AM803" s="473"/>
      <c r="AN803" s="473"/>
      <c r="AO803" s="473"/>
      <c r="AP803" s="473"/>
      <c r="AQ803" s="473"/>
      <c r="AR803" s="473"/>
      <c r="AS803" s="473"/>
      <c r="AT803" s="473"/>
      <c r="AU803" s="473"/>
      <c r="AV803" s="473"/>
      <c r="AW803" s="473"/>
      <c r="AX803" s="473"/>
      <c r="AY803" s="466"/>
      <c r="BA803" s="192">
        <f t="shared" si="183"/>
        <v>48</v>
      </c>
      <c r="BB803" s="193">
        <f>BB802+1</f>
        <v>2</v>
      </c>
      <c r="BC803" s="192"/>
      <c r="BG803" s="563" t="str">
        <f t="shared" ca="1" si="185"/>
        <v/>
      </c>
      <c r="BH803" s="564" t="str">
        <f t="shared" ca="1" si="186"/>
        <v/>
      </c>
      <c r="BI803" s="564" t="str">
        <f t="shared" ca="1" si="187"/>
        <v/>
      </c>
      <c r="BJ803" s="564" t="str">
        <f t="shared" ca="1" si="188"/>
        <v/>
      </c>
      <c r="BK803" s="564" t="str">
        <f t="shared" ca="1" si="189"/>
        <v/>
      </c>
      <c r="BL803" s="565" t="str">
        <f t="shared" ca="1" si="190"/>
        <v/>
      </c>
      <c r="CA803" s="469"/>
      <c r="CL803" s="95"/>
      <c r="CM803" s="95"/>
      <c r="CN803" s="95"/>
      <c r="CO803" s="95"/>
      <c r="CP803" s="95"/>
      <c r="CQ803" s="95"/>
      <c r="CR803" s="95"/>
    </row>
    <row r="804" spans="1:111" s="465" customFormat="1" ht="15" customHeight="1">
      <c r="A804" s="758"/>
      <c r="B804" s="758"/>
      <c r="C804" s="758"/>
      <c r="D804" s="465" t="s">
        <v>923</v>
      </c>
      <c r="AY804" s="195"/>
      <c r="BA804" s="192">
        <f t="shared" si="183"/>
        <v>48</v>
      </c>
      <c r="BB804" s="192">
        <f t="shared" si="183"/>
        <v>2</v>
      </c>
      <c r="BC804" s="192"/>
      <c r="BD804" s="192"/>
      <c r="BE804" s="233"/>
      <c r="BF804" s="233"/>
      <c r="BG804" s="563" t="str">
        <f t="shared" ca="1" si="185"/>
        <v/>
      </c>
      <c r="BH804" s="564" t="str">
        <f t="shared" ca="1" si="186"/>
        <v/>
      </c>
      <c r="BI804" s="564" t="str">
        <f t="shared" ca="1" si="187"/>
        <v/>
      </c>
      <c r="BJ804" s="564" t="str">
        <f t="shared" ca="1" si="188"/>
        <v/>
      </c>
      <c r="BK804" s="564" t="str">
        <f t="shared" ca="1" si="189"/>
        <v/>
      </c>
      <c r="BL804" s="565" t="str">
        <f t="shared" ca="1" si="190"/>
        <v/>
      </c>
      <c r="CL804" s="95"/>
      <c r="CM804" s="95"/>
      <c r="CN804" s="95"/>
      <c r="CO804" s="95"/>
      <c r="CP804" s="95"/>
      <c r="CQ804" s="95"/>
      <c r="CR804" s="95"/>
    </row>
    <row r="805" spans="1:111" s="465" customFormat="1" ht="15" customHeight="1">
      <c r="A805" s="1737" t="str">
        <f>$BA805&amp;"."&amp;$BB805&amp;"."&amp;$BC805&amp;"."</f>
        <v>48.2.1.</v>
      </c>
      <c r="B805" s="1738"/>
      <c r="C805" s="1738"/>
      <c r="D805" s="1738"/>
      <c r="E805" s="465" t="s">
        <v>925</v>
      </c>
      <c r="AY805" s="195"/>
      <c r="BA805" s="192">
        <f t="shared" si="183"/>
        <v>48</v>
      </c>
      <c r="BB805" s="192">
        <f t="shared" si="183"/>
        <v>2</v>
      </c>
      <c r="BC805" s="193">
        <f>BC804+1</f>
        <v>1</v>
      </c>
      <c r="BD805" s="192"/>
      <c r="BE805" s="233"/>
      <c r="BF805" s="233"/>
      <c r="BG805" s="563" t="str">
        <f t="shared" ca="1" si="185"/>
        <v/>
      </c>
      <c r="BH805" s="564" t="str">
        <f t="shared" ca="1" si="186"/>
        <v/>
      </c>
      <c r="BI805" s="564" t="str">
        <f t="shared" ca="1" si="187"/>
        <v/>
      </c>
      <c r="BJ805" s="564" t="str">
        <f t="shared" ca="1" si="188"/>
        <v/>
      </c>
      <c r="BK805" s="564" t="str">
        <f t="shared" ca="1" si="189"/>
        <v/>
      </c>
      <c r="BL805" s="565" t="str">
        <f t="shared" ca="1" si="190"/>
        <v/>
      </c>
      <c r="CA805" s="469"/>
      <c r="CC805" s="95"/>
      <c r="CD805" s="95"/>
      <c r="CE805" s="95"/>
      <c r="CF805" s="95"/>
      <c r="CG805" s="95"/>
      <c r="CH805" s="95"/>
      <c r="CI805" s="95"/>
      <c r="CJ805" s="95"/>
      <c r="CK805" s="95"/>
      <c r="CL805" s="95"/>
      <c r="CM805" s="95"/>
      <c r="CN805" s="95"/>
      <c r="CO805" s="95"/>
      <c r="CP805" s="95"/>
      <c r="CQ805" s="95"/>
      <c r="CR805" s="95"/>
      <c r="CS805" s="95"/>
      <c r="CT805" s="87"/>
      <c r="CU805" s="87"/>
    </row>
    <row r="806" spans="1:111" s="465" customFormat="1" ht="15" customHeight="1">
      <c r="E806" s="498" t="s">
        <v>150</v>
      </c>
      <c r="F806" s="426"/>
      <c r="G806" s="426"/>
      <c r="H806" s="426"/>
      <c r="I806" s="426"/>
      <c r="J806" s="426"/>
      <c r="K806" s="426"/>
      <c r="L806" s="427"/>
      <c r="M806" s="237" t="s">
        <v>342</v>
      </c>
      <c r="N806" s="197"/>
      <c r="O806" s="197"/>
      <c r="P806" s="197"/>
      <c r="Q806" s="197"/>
      <c r="R806" s="197"/>
      <c r="S806" s="197"/>
      <c r="T806" s="197"/>
      <c r="U806" s="197"/>
      <c r="V806" s="197"/>
      <c r="W806" s="197"/>
      <c r="X806" s="197"/>
      <c r="Y806" s="197"/>
      <c r="Z806" s="197"/>
      <c r="AA806" s="197"/>
      <c r="AB806" s="197"/>
      <c r="AC806" s="197"/>
      <c r="AD806" s="197"/>
      <c r="AE806" s="197"/>
      <c r="AF806" s="197"/>
      <c r="AG806" s="197"/>
      <c r="AH806" s="197"/>
      <c r="AI806" s="197"/>
      <c r="AJ806" s="197"/>
      <c r="AK806" s="197"/>
      <c r="AL806" s="197"/>
      <c r="AM806" s="197"/>
      <c r="AN806" s="197"/>
      <c r="AO806" s="197"/>
      <c r="AP806" s="197"/>
      <c r="AQ806" s="197"/>
      <c r="AR806" s="197"/>
      <c r="AS806" s="197"/>
      <c r="AT806" s="197"/>
      <c r="AU806" s="197"/>
      <c r="AV806" s="197"/>
      <c r="AW806" s="197"/>
      <c r="AX806" s="198"/>
      <c r="AY806" s="195"/>
      <c r="BA806" s="192">
        <f t="shared" ref="BA806:BC808" si="191">BA805</f>
        <v>48</v>
      </c>
      <c r="BB806" s="192">
        <f t="shared" si="191"/>
        <v>2</v>
      </c>
      <c r="BC806" s="192">
        <f t="shared" si="191"/>
        <v>1</v>
      </c>
      <c r="BD806" s="192"/>
      <c r="BE806" s="233"/>
      <c r="BG806" s="563" t="str">
        <f t="shared" ca="1" si="185"/>
        <v/>
      </c>
      <c r="BH806" s="564" t="str">
        <f t="shared" ca="1" si="186"/>
        <v/>
      </c>
      <c r="BI806" s="564" t="str">
        <f t="shared" ca="1" si="187"/>
        <v/>
      </c>
      <c r="BJ806" s="564" t="str">
        <f t="shared" ca="1" si="188"/>
        <v/>
      </c>
      <c r="BK806" s="564" t="str">
        <f t="shared" ca="1" si="189"/>
        <v/>
      </c>
      <c r="BL806" s="565" t="str">
        <f t="shared" ca="1" si="190"/>
        <v/>
      </c>
      <c r="CA806" s="469"/>
      <c r="CB806" s="95"/>
      <c r="CC806" s="95"/>
      <c r="CD806" s="95"/>
      <c r="CE806" s="95"/>
      <c r="CF806" s="95"/>
      <c r="CG806" s="95"/>
      <c r="CH806" s="95"/>
      <c r="CI806" s="95"/>
      <c r="CJ806" s="95"/>
      <c r="CK806" s="95"/>
      <c r="CL806" s="95"/>
      <c r="CM806" s="95"/>
      <c r="CN806" s="95"/>
      <c r="CO806" s="95"/>
      <c r="CP806" s="95"/>
      <c r="CQ806" s="95"/>
      <c r="CR806" s="95"/>
      <c r="CS806" s="87"/>
      <c r="CT806" s="87"/>
      <c r="CU806" s="87"/>
      <c r="DD806" s="87"/>
      <c r="DE806" s="87"/>
    </row>
    <row r="807" spans="1:111" s="465" customFormat="1" ht="15" customHeight="1">
      <c r="E807" s="499" t="s">
        <v>151</v>
      </c>
      <c r="F807" s="500"/>
      <c r="G807" s="500"/>
      <c r="H807" s="500"/>
      <c r="I807" s="500"/>
      <c r="J807" s="500"/>
      <c r="K807" s="500"/>
      <c r="L807" s="501"/>
      <c r="M807" s="749" t="s">
        <v>924</v>
      </c>
      <c r="N807" s="782"/>
      <c r="O807" s="782"/>
      <c r="P807" s="782"/>
      <c r="Q807" s="782"/>
      <c r="R807" s="782"/>
      <c r="S807" s="782"/>
      <c r="T807" s="782"/>
      <c r="U807" s="782"/>
      <c r="V807" s="782"/>
      <c r="W807" s="782"/>
      <c r="X807" s="782"/>
      <c r="Y807" s="782"/>
      <c r="Z807" s="782"/>
      <c r="AA807" s="782"/>
      <c r="AB807" s="782"/>
      <c r="AC807" s="782"/>
      <c r="AD807" s="782"/>
      <c r="AE807" s="782"/>
      <c r="AF807" s="782"/>
      <c r="AG807" s="782"/>
      <c r="AH807" s="782"/>
      <c r="AI807" s="782"/>
      <c r="AJ807" s="782"/>
      <c r="AK807" s="782"/>
      <c r="AL807" s="782"/>
      <c r="AM807" s="782"/>
      <c r="AN807" s="782"/>
      <c r="AO807" s="782"/>
      <c r="AP807" s="782"/>
      <c r="AQ807" s="782"/>
      <c r="AR807" s="782"/>
      <c r="AS807" s="782"/>
      <c r="AT807" s="782"/>
      <c r="AU807" s="782"/>
      <c r="AV807" s="782"/>
      <c r="AW807" s="782"/>
      <c r="AX807" s="468"/>
      <c r="AY807" s="195"/>
      <c r="BA807" s="192">
        <f t="shared" si="191"/>
        <v>48</v>
      </c>
      <c r="BB807" s="192">
        <f t="shared" si="191"/>
        <v>2</v>
      </c>
      <c r="BC807" s="192">
        <f t="shared" si="191"/>
        <v>1</v>
      </c>
      <c r="BD807" s="192"/>
      <c r="BG807" s="563" t="str">
        <f t="shared" ca="1" si="185"/>
        <v/>
      </c>
      <c r="BH807" s="564" t="str">
        <f t="shared" ca="1" si="186"/>
        <v/>
      </c>
      <c r="BI807" s="564" t="str">
        <f t="shared" ca="1" si="187"/>
        <v/>
      </c>
      <c r="BJ807" s="564" t="str">
        <f t="shared" ca="1" si="188"/>
        <v/>
      </c>
      <c r="BK807" s="564" t="str">
        <f t="shared" ca="1" si="189"/>
        <v/>
      </c>
      <c r="BL807" s="565" t="str">
        <f t="shared" ca="1" si="190"/>
        <v/>
      </c>
      <c r="CA807" s="469"/>
      <c r="CB807" s="95"/>
      <c r="CC807" s="95"/>
      <c r="CD807" s="95"/>
      <c r="CE807" s="95"/>
      <c r="CF807" s="95"/>
      <c r="CG807" s="95"/>
      <c r="CH807" s="95"/>
      <c r="CI807" s="95"/>
      <c r="CJ807" s="95"/>
      <c r="CK807" s="95"/>
      <c r="CS807" s="87"/>
      <c r="CT807" s="87"/>
      <c r="CU807" s="87"/>
      <c r="DC807" s="87"/>
      <c r="DD807" s="87"/>
      <c r="DE807" s="87"/>
    </row>
    <row r="808" spans="1:111" s="465" customFormat="1" ht="15" customHeight="1">
      <c r="E808" s="201"/>
      <c r="F808" s="746"/>
      <c r="G808" s="557"/>
      <c r="H808" s="557"/>
      <c r="I808" s="557"/>
      <c r="J808" s="557"/>
      <c r="K808" s="557"/>
      <c r="L808" s="558"/>
      <c r="M808" s="780" t="s">
        <v>343</v>
      </c>
      <c r="N808" s="781"/>
      <c r="O808" s="781"/>
      <c r="P808" s="781"/>
      <c r="Q808" s="781"/>
      <c r="R808" s="781"/>
      <c r="S808" s="781"/>
      <c r="T808" s="781"/>
      <c r="U808" s="781"/>
      <c r="V808" s="781"/>
      <c r="W808" s="781"/>
      <c r="X808" s="781"/>
      <c r="Y808" s="781"/>
      <c r="Z808" s="781"/>
      <c r="AA808" s="781"/>
      <c r="AB808" s="781"/>
      <c r="AC808" s="781"/>
      <c r="AD808" s="781"/>
      <c r="AE808" s="781"/>
      <c r="AF808" s="781"/>
      <c r="AG808" s="781"/>
      <c r="AH808" s="781"/>
      <c r="AI808" s="781"/>
      <c r="AJ808" s="781"/>
      <c r="AK808" s="781"/>
      <c r="AL808" s="781"/>
      <c r="AM808" s="781"/>
      <c r="AN808" s="781"/>
      <c r="AO808" s="781"/>
      <c r="AP808" s="781"/>
      <c r="AQ808" s="781"/>
      <c r="AR808" s="781"/>
      <c r="AS808" s="781"/>
      <c r="AT808" s="781"/>
      <c r="AU808" s="781"/>
      <c r="AV808" s="781"/>
      <c r="AW808" s="781"/>
      <c r="AX808" s="203"/>
      <c r="AY808" s="195"/>
      <c r="BA808" s="192">
        <f t="shared" si="191"/>
        <v>48</v>
      </c>
      <c r="BB808" s="192">
        <f t="shared" si="191"/>
        <v>2</v>
      </c>
      <c r="BC808" s="192">
        <f t="shared" si="191"/>
        <v>1</v>
      </c>
      <c r="BD808" s="192"/>
      <c r="BG808" s="563" t="str">
        <f t="shared" ca="1" si="185"/>
        <v/>
      </c>
      <c r="BH808" s="564" t="str">
        <f t="shared" ca="1" si="186"/>
        <v/>
      </c>
      <c r="BI808" s="564" t="str">
        <f t="shared" ca="1" si="187"/>
        <v/>
      </c>
      <c r="BJ808" s="564" t="str">
        <f t="shared" ca="1" si="188"/>
        <v/>
      </c>
      <c r="BK808" s="564" t="str">
        <f t="shared" ca="1" si="189"/>
        <v/>
      </c>
      <c r="BL808" s="565" t="str">
        <f t="shared" ca="1" si="190"/>
        <v/>
      </c>
      <c r="BR808" s="95"/>
      <c r="BS808" s="95"/>
      <c r="BT808" s="95"/>
      <c r="BU808" s="95"/>
      <c r="BV808" s="95"/>
      <c r="BW808" s="95"/>
      <c r="BX808" s="95"/>
      <c r="BY808" s="95"/>
      <c r="BZ808" s="95"/>
      <c r="CA808" s="95"/>
      <c r="CB808" s="95"/>
      <c r="CC808" s="95"/>
      <c r="CD808" s="95"/>
      <c r="CE808" s="95"/>
      <c r="CF808" s="95"/>
      <c r="CG808" s="95"/>
      <c r="CH808" s="95"/>
      <c r="CI808" s="95"/>
      <c r="CJ808" s="95"/>
      <c r="CK808" s="95"/>
      <c r="CL808" s="94"/>
      <c r="CM808" s="94"/>
      <c r="CN808" s="94"/>
      <c r="CO808" s="94"/>
      <c r="CP808" s="94"/>
      <c r="CQ808" s="94"/>
      <c r="CR808" s="94"/>
      <c r="CS808" s="87"/>
      <c r="CT808" s="87"/>
      <c r="CU808" s="87"/>
      <c r="CV808" s="87"/>
      <c r="CW808" s="87"/>
      <c r="CX808" s="87"/>
      <c r="CY808" s="87"/>
      <c r="CZ808" s="87"/>
      <c r="DA808" s="87"/>
      <c r="DB808" s="87"/>
      <c r="DC808" s="87"/>
      <c r="DD808" s="87"/>
      <c r="DE808" s="87"/>
    </row>
    <row r="809" spans="1:111" s="465" customFormat="1" ht="15" customHeight="1">
      <c r="E809" s="502" t="s">
        <v>152</v>
      </c>
      <c r="F809" s="431"/>
      <c r="G809" s="431"/>
      <c r="H809" s="431"/>
      <c r="I809" s="431"/>
      <c r="J809" s="431"/>
      <c r="K809" s="431"/>
      <c r="L809" s="432"/>
      <c r="M809" s="238" t="s">
        <v>154</v>
      </c>
      <c r="N809" s="204"/>
      <c r="O809" s="204"/>
      <c r="P809" s="204"/>
      <c r="Q809" s="204"/>
      <c r="R809" s="204"/>
      <c r="S809" s="204"/>
      <c r="T809" s="204"/>
      <c r="U809" s="204"/>
      <c r="V809" s="204"/>
      <c r="W809" s="204"/>
      <c r="X809" s="204"/>
      <c r="Y809" s="204"/>
      <c r="Z809" s="204"/>
      <c r="AA809" s="204"/>
      <c r="AB809" s="204"/>
      <c r="AC809" s="204"/>
      <c r="AD809" s="204"/>
      <c r="AE809" s="204"/>
      <c r="AF809" s="204"/>
      <c r="AG809" s="204"/>
      <c r="AH809" s="204"/>
      <c r="AI809" s="204"/>
      <c r="AJ809" s="204"/>
      <c r="AK809" s="204"/>
      <c r="AL809" s="204"/>
      <c r="AM809" s="204"/>
      <c r="AN809" s="204"/>
      <c r="AO809" s="204"/>
      <c r="AP809" s="204"/>
      <c r="AQ809" s="204"/>
      <c r="AR809" s="204"/>
      <c r="AS809" s="204"/>
      <c r="AT809" s="204"/>
      <c r="AU809" s="204"/>
      <c r="AV809" s="204"/>
      <c r="AW809" s="204"/>
      <c r="AX809" s="205"/>
      <c r="AY809" s="195"/>
      <c r="BA809" s="192">
        <f t="shared" ref="BA809:BC812" si="192">BA808</f>
        <v>48</v>
      </c>
      <c r="BB809" s="192">
        <f t="shared" si="192"/>
        <v>2</v>
      </c>
      <c r="BC809" s="192">
        <f t="shared" si="192"/>
        <v>1</v>
      </c>
      <c r="BD809" s="192"/>
      <c r="BG809" s="563" t="str">
        <f t="shared" ca="1" si="185"/>
        <v/>
      </c>
      <c r="BH809" s="564" t="str">
        <f t="shared" ca="1" si="186"/>
        <v/>
      </c>
      <c r="BI809" s="564" t="str">
        <f t="shared" ca="1" si="187"/>
        <v/>
      </c>
      <c r="BJ809" s="564" t="str">
        <f t="shared" ca="1" si="188"/>
        <v/>
      </c>
      <c r="BK809" s="564" t="str">
        <f t="shared" ca="1" si="189"/>
        <v/>
      </c>
      <c r="BL809" s="565" t="str">
        <f t="shared" ca="1" si="190"/>
        <v/>
      </c>
      <c r="BR809" s="95"/>
      <c r="BS809" s="95"/>
      <c r="BT809" s="95"/>
      <c r="BU809" s="95"/>
      <c r="BV809" s="95"/>
      <c r="BW809" s="95"/>
      <c r="BX809" s="95"/>
      <c r="BY809" s="95"/>
      <c r="BZ809" s="95"/>
      <c r="CA809" s="95"/>
      <c r="CB809" s="95"/>
      <c r="CC809" s="95"/>
      <c r="CD809" s="95"/>
      <c r="CE809" s="95"/>
      <c r="CF809" s="95"/>
      <c r="CG809" s="95"/>
      <c r="CH809" s="95"/>
      <c r="CI809" s="95"/>
      <c r="CJ809" s="95"/>
      <c r="CK809" s="95"/>
      <c r="CL809" s="95"/>
      <c r="CM809" s="95"/>
      <c r="CN809" s="95"/>
      <c r="CO809" s="95"/>
      <c r="CP809" s="95"/>
      <c r="CQ809" s="95"/>
      <c r="CR809" s="95"/>
      <c r="CS809" s="87"/>
      <c r="CT809" s="87"/>
      <c r="CU809" s="87"/>
      <c r="CV809" s="87"/>
      <c r="CW809" s="87"/>
      <c r="CX809" s="87"/>
      <c r="CY809" s="87"/>
      <c r="CZ809" s="87"/>
      <c r="DA809" s="87"/>
      <c r="DB809" s="87"/>
      <c r="DC809" s="87"/>
      <c r="DD809" s="87"/>
      <c r="DE809" s="87"/>
    </row>
    <row r="810" spans="1:111" s="465" customFormat="1" ht="15" customHeight="1">
      <c r="A810" s="1737" t="str">
        <f>$BA810&amp;"."&amp;$BB810&amp;"."&amp;$BC810&amp;"."</f>
        <v>48.2.2.</v>
      </c>
      <c r="B810" s="1738"/>
      <c r="C810" s="1738"/>
      <c r="D810" s="1738"/>
      <c r="E810" s="465" t="s">
        <v>344</v>
      </c>
      <c r="AY810" s="195"/>
      <c r="BA810" s="192">
        <f t="shared" si="192"/>
        <v>48</v>
      </c>
      <c r="BB810" s="192">
        <f t="shared" si="192"/>
        <v>2</v>
      </c>
      <c r="BC810" s="193">
        <f>BC809+1</f>
        <v>2</v>
      </c>
      <c r="BD810" s="192"/>
      <c r="BE810" s="233"/>
      <c r="BF810" s="233"/>
      <c r="BG810" s="563" t="str">
        <f t="shared" ca="1" si="185"/>
        <v/>
      </c>
      <c r="BH810" s="564" t="str">
        <f t="shared" ca="1" si="186"/>
        <v/>
      </c>
      <c r="BI810" s="564" t="str">
        <f t="shared" ca="1" si="187"/>
        <v/>
      </c>
      <c r="BJ810" s="564" t="str">
        <f t="shared" ca="1" si="188"/>
        <v/>
      </c>
      <c r="BK810" s="564" t="str">
        <f t="shared" ca="1" si="189"/>
        <v/>
      </c>
      <c r="BL810" s="565" t="str">
        <f t="shared" ca="1" si="190"/>
        <v/>
      </c>
      <c r="BR810" s="95"/>
      <c r="BS810" s="95"/>
      <c r="BT810" s="95"/>
      <c r="BU810" s="95"/>
      <c r="BV810" s="95"/>
      <c r="BW810" s="95"/>
      <c r="BX810" s="95"/>
      <c r="BY810" s="95"/>
      <c r="BZ810" s="95"/>
      <c r="CA810" s="95"/>
      <c r="CB810" s="95"/>
      <c r="CL810" s="95"/>
      <c r="CM810" s="95"/>
      <c r="CN810" s="95"/>
      <c r="CO810" s="95"/>
      <c r="CP810" s="95"/>
      <c r="CQ810" s="95"/>
      <c r="CR810" s="95"/>
      <c r="CV810" s="87"/>
      <c r="CW810" s="87"/>
      <c r="CX810" s="87"/>
      <c r="CY810" s="87"/>
      <c r="CZ810" s="87"/>
      <c r="DA810" s="87"/>
      <c r="DB810" s="87"/>
      <c r="DC810" s="87"/>
      <c r="DD810" s="87"/>
      <c r="DE810" s="87"/>
    </row>
    <row r="811" spans="1:111" s="465" customFormat="1" ht="15" customHeight="1">
      <c r="A811" s="1737" t="str">
        <f>$BA811&amp;"."&amp;$BB811&amp;"."&amp;$BC811&amp;"."</f>
        <v>48.2.3.</v>
      </c>
      <c r="B811" s="1738"/>
      <c r="C811" s="1738"/>
      <c r="D811" s="1738"/>
      <c r="E811" s="465" t="s">
        <v>352</v>
      </c>
      <c r="AY811" s="195"/>
      <c r="BA811" s="192">
        <f t="shared" si="192"/>
        <v>48</v>
      </c>
      <c r="BB811" s="192">
        <f t="shared" si="192"/>
        <v>2</v>
      </c>
      <c r="BC811" s="193">
        <f>BC810+1</f>
        <v>3</v>
      </c>
      <c r="BD811" s="192"/>
      <c r="BE811" s="233"/>
      <c r="BF811" s="233"/>
      <c r="BG811" s="563" t="str">
        <f t="shared" ca="1" si="185"/>
        <v/>
      </c>
      <c r="BH811" s="564" t="str">
        <f t="shared" ca="1" si="186"/>
        <v/>
      </c>
      <c r="BI811" s="564" t="str">
        <f t="shared" ca="1" si="187"/>
        <v/>
      </c>
      <c r="BJ811" s="564" t="str">
        <f t="shared" ca="1" si="188"/>
        <v/>
      </c>
      <c r="BK811" s="564" t="str">
        <f t="shared" ca="1" si="189"/>
        <v/>
      </c>
      <c r="BL811" s="565" t="str">
        <f t="shared" ca="1" si="190"/>
        <v/>
      </c>
      <c r="BR811" s="95"/>
      <c r="BS811" s="95"/>
      <c r="BT811" s="95"/>
      <c r="BU811" s="95"/>
      <c r="BV811" s="95"/>
      <c r="BW811" s="95"/>
      <c r="BX811" s="95"/>
      <c r="BY811" s="95"/>
      <c r="BZ811" s="95"/>
      <c r="CA811" s="95"/>
      <c r="CC811" s="94"/>
      <c r="CD811" s="94"/>
      <c r="CE811" s="94"/>
      <c r="CF811" s="94"/>
      <c r="CG811" s="94"/>
      <c r="CH811" s="94"/>
      <c r="CI811" s="94"/>
      <c r="CJ811" s="94"/>
      <c r="CK811" s="94"/>
      <c r="CL811" s="95"/>
      <c r="CM811" s="95"/>
      <c r="CN811" s="95"/>
      <c r="CO811" s="95"/>
      <c r="CP811" s="95"/>
      <c r="CQ811" s="95"/>
      <c r="CR811" s="95"/>
      <c r="CS811" s="94"/>
      <c r="CT811" s="94"/>
      <c r="CU811" s="94"/>
      <c r="CV811" s="87"/>
      <c r="CW811" s="87"/>
      <c r="CX811" s="87"/>
      <c r="CY811" s="87"/>
      <c r="CZ811" s="87"/>
      <c r="DA811" s="87"/>
      <c r="DB811" s="87"/>
      <c r="DC811" s="87"/>
    </row>
    <row r="812" spans="1:111" s="465" customFormat="1" ht="15" customHeight="1">
      <c r="A812" s="1774" t="str">
        <f>BD812</f>
        <v>①</v>
      </c>
      <c r="B812" s="1774"/>
      <c r="C812" s="1774"/>
      <c r="D812" s="1774"/>
      <c r="E812" s="1774"/>
      <c r="F812" s="465" t="s">
        <v>931</v>
      </c>
      <c r="AY812" s="195"/>
      <c r="BA812" s="683">
        <f t="shared" si="192"/>
        <v>48</v>
      </c>
      <c r="BB812" s="683">
        <f t="shared" si="192"/>
        <v>2</v>
      </c>
      <c r="BC812" s="683">
        <f t="shared" si="192"/>
        <v>3</v>
      </c>
      <c r="BD812" s="687" t="str">
        <f>IF(ISBLANK(BD811),"①",CHAR(CODE(BD811)+1))</f>
        <v>①</v>
      </c>
      <c r="BE812" s="304"/>
      <c r="BF812" s="233"/>
      <c r="BG812" s="563" t="str">
        <f t="shared" ca="1" si="185"/>
        <v/>
      </c>
      <c r="BH812" s="564" t="str">
        <f t="shared" ca="1" si="186"/>
        <v/>
      </c>
      <c r="BI812" s="564" t="str">
        <f t="shared" ca="1" si="187"/>
        <v/>
      </c>
      <c r="BJ812" s="564" t="str">
        <f t="shared" ca="1" si="188"/>
        <v/>
      </c>
      <c r="BK812" s="564" t="str">
        <f t="shared" ca="1" si="189"/>
        <v/>
      </c>
      <c r="BL812" s="565" t="str">
        <f t="shared" ca="1" si="190"/>
        <v/>
      </c>
      <c r="BR812" s="95"/>
      <c r="BS812" s="95"/>
      <c r="BT812" s="95"/>
      <c r="BU812" s="95"/>
      <c r="BV812" s="95"/>
      <c r="BW812" s="95"/>
      <c r="BX812" s="95"/>
      <c r="BY812" s="95"/>
      <c r="BZ812" s="95"/>
      <c r="CA812" s="95"/>
      <c r="CB812" s="94"/>
      <c r="CC812" s="95"/>
      <c r="CD812" s="95"/>
      <c r="CE812" s="95"/>
      <c r="CF812" s="95"/>
      <c r="CG812" s="95"/>
      <c r="CH812" s="95"/>
      <c r="CI812" s="95"/>
      <c r="CJ812" s="95"/>
      <c r="CK812" s="95"/>
      <c r="CL812" s="95"/>
      <c r="CM812" s="95"/>
      <c r="CN812" s="95"/>
      <c r="CO812" s="95"/>
      <c r="CP812" s="95"/>
      <c r="CQ812" s="95"/>
      <c r="CR812" s="95"/>
      <c r="CS812" s="95"/>
      <c r="CT812" s="87"/>
      <c r="CU812" s="87"/>
      <c r="CV812" s="87"/>
      <c r="CW812" s="87"/>
      <c r="CX812" s="87"/>
      <c r="CY812" s="87"/>
      <c r="CZ812" s="87"/>
      <c r="DA812" s="87"/>
      <c r="DB812" s="87"/>
      <c r="DD812" s="94"/>
      <c r="DE812" s="94"/>
    </row>
    <row r="813" spans="1:111" ht="15" customHeight="1">
      <c r="A813" s="90"/>
      <c r="B813" s="352"/>
      <c r="C813" s="352"/>
      <c r="F813" s="352" t="s">
        <v>802</v>
      </c>
      <c r="G813" s="352"/>
      <c r="H813" s="352"/>
      <c r="I813" s="352"/>
      <c r="J813" s="352"/>
      <c r="K813" s="352"/>
      <c r="L813" s="352"/>
      <c r="M813" s="352"/>
      <c r="N813" s="352"/>
      <c r="O813" s="352"/>
      <c r="P813" s="352"/>
      <c r="Q813" s="352"/>
      <c r="R813" s="352"/>
      <c r="S813" s="352"/>
      <c r="T813" s="352"/>
      <c r="U813" s="352"/>
      <c r="V813" s="352"/>
      <c r="W813" s="352"/>
      <c r="X813" s="352"/>
      <c r="Y813" s="352"/>
      <c r="Z813" s="352"/>
      <c r="AA813" s="352"/>
      <c r="AB813" s="352"/>
      <c r="AC813" s="352"/>
      <c r="AD813" s="352"/>
      <c r="AE813" s="352"/>
      <c r="AF813" s="352"/>
      <c r="AG813" s="352"/>
      <c r="AH813" s="352"/>
      <c r="AI813" s="352"/>
      <c r="AJ813" s="352"/>
      <c r="AK813" s="352"/>
      <c r="AL813" s="352"/>
      <c r="AM813" s="352"/>
      <c r="AN813" s="352"/>
      <c r="AO813" s="352"/>
      <c r="AP813" s="352"/>
      <c r="AQ813" s="352"/>
      <c r="AR813" s="352"/>
      <c r="AS813" s="352"/>
      <c r="AT813" s="352"/>
      <c r="AU813" s="352"/>
      <c r="AV813" s="352"/>
      <c r="AW813" s="352"/>
      <c r="AX813" s="352"/>
      <c r="AY813" s="725"/>
      <c r="AZ813" s="95"/>
      <c r="BA813" s="192">
        <f t="shared" ref="BA813:BD817" si="193">BA812</f>
        <v>48</v>
      </c>
      <c r="BB813" s="95">
        <f>BB812</f>
        <v>2</v>
      </c>
      <c r="BC813" s="192">
        <f t="shared" si="193"/>
        <v>3</v>
      </c>
      <c r="BD813" s="192" t="str">
        <f t="shared" si="193"/>
        <v>①</v>
      </c>
      <c r="BE813" s="95"/>
      <c r="BG813" s="563" t="str">
        <f t="shared" ca="1" si="185"/>
        <v/>
      </c>
      <c r="BH813" s="564" t="str">
        <f t="shared" ca="1" si="186"/>
        <v/>
      </c>
      <c r="BI813" s="564" t="str">
        <f t="shared" ca="1" si="187"/>
        <v/>
      </c>
      <c r="BJ813" s="564" t="str">
        <f t="shared" ca="1" si="188"/>
        <v/>
      </c>
      <c r="BK813" s="564" t="str">
        <f t="shared" ca="1" si="189"/>
        <v/>
      </c>
      <c r="BL813" s="565" t="str">
        <f t="shared" ca="1" si="190"/>
        <v/>
      </c>
      <c r="BR813" s="465"/>
      <c r="BS813" s="465"/>
      <c r="BT813" s="465"/>
      <c r="BU813" s="465"/>
      <c r="BV813" s="465"/>
      <c r="BW813" s="465"/>
      <c r="BX813" s="465"/>
      <c r="BY813" s="465"/>
      <c r="BZ813" s="465"/>
      <c r="CA813" s="469"/>
      <c r="CV813" s="465"/>
      <c r="CW813" s="465"/>
      <c r="CX813" s="465"/>
      <c r="CY813" s="465"/>
      <c r="CZ813" s="465"/>
      <c r="DA813" s="465"/>
      <c r="DB813" s="465"/>
      <c r="DC813" s="94"/>
      <c r="DF813" s="465"/>
      <c r="DG813" s="465"/>
    </row>
    <row r="814" spans="1:111" ht="15" customHeight="1">
      <c r="A814" s="194"/>
      <c r="B814" s="465"/>
      <c r="C814" s="465"/>
      <c r="F814" s="498" t="s">
        <v>103</v>
      </c>
      <c r="G814" s="426"/>
      <c r="H814" s="426"/>
      <c r="I814" s="426"/>
      <c r="J814" s="426"/>
      <c r="K814" s="426"/>
      <c r="L814" s="426"/>
      <c r="M814" s="427"/>
      <c r="N814" s="206" t="s">
        <v>51</v>
      </c>
      <c r="O814" s="197"/>
      <c r="P814" s="197" t="str">
        <f>"("&amp;VLOOKUP(N814,[1]processing_log!$B$37:$Y$105,4,FALSE)&amp;" - "&amp;VLOOKUP(N814,[1]processing_log!$B$37:$Y$105,21,FALSE)&amp;VLOOKUP(N814,[1]processing_log!$B$37:$Y$105,24,FALSE)&amp;")"</f>
        <v>(削除処理 - 開始)</v>
      </c>
      <c r="Q814" s="197"/>
      <c r="R814" s="197"/>
      <c r="S814" s="197"/>
      <c r="T814" s="197"/>
      <c r="U814" s="197"/>
      <c r="V814" s="197"/>
      <c r="W814" s="197"/>
      <c r="X814" s="197"/>
      <c r="Y814" s="197"/>
      <c r="Z814" s="197"/>
      <c r="AA814" s="197"/>
      <c r="AB814" s="197"/>
      <c r="AC814" s="197"/>
      <c r="AD814" s="197"/>
      <c r="AE814" s="197"/>
      <c r="AF814" s="197"/>
      <c r="AG814" s="197"/>
      <c r="AH814" s="197"/>
      <c r="AI814" s="197"/>
      <c r="AJ814" s="197"/>
      <c r="AK814" s="197"/>
      <c r="AL814" s="197"/>
      <c r="AM814" s="197"/>
      <c r="AN814" s="197"/>
      <c r="AO814" s="197"/>
      <c r="AP814" s="197"/>
      <c r="AQ814" s="197"/>
      <c r="AR814" s="197"/>
      <c r="AS814" s="197"/>
      <c r="AT814" s="197"/>
      <c r="AU814" s="197"/>
      <c r="AV814" s="197"/>
      <c r="AW814" s="197"/>
      <c r="AX814" s="198"/>
      <c r="AY814" s="195"/>
      <c r="AZ814" s="95"/>
      <c r="BA814" s="192">
        <f t="shared" si="193"/>
        <v>48</v>
      </c>
      <c r="BB814" s="192">
        <f>BB813</f>
        <v>2</v>
      </c>
      <c r="BC814" s="192">
        <f t="shared" si="193"/>
        <v>3</v>
      </c>
      <c r="BD814" s="192" t="str">
        <f t="shared" si="193"/>
        <v>①</v>
      </c>
      <c r="BE814" s="95"/>
      <c r="BG814" s="563" t="str">
        <f t="shared" ca="1" si="185"/>
        <v/>
      </c>
      <c r="BH814" s="564" t="str">
        <f t="shared" ca="1" si="186"/>
        <v/>
      </c>
      <c r="BI814" s="564" t="str">
        <f t="shared" ca="1" si="187"/>
        <v/>
      </c>
      <c r="BJ814" s="564" t="str">
        <f t="shared" ca="1" si="188"/>
        <v/>
      </c>
      <c r="BK814" s="564" t="str">
        <f t="shared" ca="1" si="189"/>
        <v/>
      </c>
      <c r="BL814" s="565" t="str">
        <f t="shared" ca="1" si="190"/>
        <v/>
      </c>
      <c r="BR814" s="94"/>
      <c r="BS814" s="94"/>
      <c r="BT814" s="94"/>
      <c r="BU814" s="94"/>
      <c r="BV814" s="94"/>
      <c r="BW814" s="94"/>
      <c r="BX814" s="94"/>
      <c r="BY814" s="94"/>
      <c r="BZ814" s="94"/>
      <c r="CA814" s="94"/>
      <c r="CL814" s="465"/>
      <c r="CM814" s="465"/>
      <c r="CN814" s="465"/>
      <c r="CO814" s="465"/>
      <c r="CP814" s="465"/>
      <c r="CQ814" s="465"/>
      <c r="CR814" s="465"/>
      <c r="CV814" s="94"/>
      <c r="CW814" s="94"/>
      <c r="CX814" s="94"/>
      <c r="CY814" s="94"/>
      <c r="CZ814" s="94"/>
      <c r="DA814" s="94"/>
      <c r="DB814" s="94"/>
    </row>
    <row r="815" spans="1:111" ht="15" customHeight="1">
      <c r="A815" s="194"/>
      <c r="B815" s="465"/>
      <c r="C815" s="465"/>
      <c r="F815" s="503" t="s">
        <v>104</v>
      </c>
      <c r="G815" s="504"/>
      <c r="H815" s="504"/>
      <c r="I815" s="504"/>
      <c r="J815" s="504"/>
      <c r="K815" s="504"/>
      <c r="L815" s="504"/>
      <c r="M815" s="505"/>
      <c r="N815" s="207" t="s">
        <v>932</v>
      </c>
      <c r="O815" s="779"/>
      <c r="P815" s="779"/>
      <c r="Q815" s="779"/>
      <c r="R815" s="779"/>
      <c r="S815" s="779"/>
      <c r="T815" s="779"/>
      <c r="U815" s="779"/>
      <c r="V815" s="779"/>
      <c r="W815" s="779"/>
      <c r="X815" s="779"/>
      <c r="Y815" s="779"/>
      <c r="Z815" s="779"/>
      <c r="AA815" s="779"/>
      <c r="AB815" s="779"/>
      <c r="AC815" s="779"/>
      <c r="AD815" s="779"/>
      <c r="AE815" s="779"/>
      <c r="AF815" s="779"/>
      <c r="AG815" s="779"/>
      <c r="AH815" s="779"/>
      <c r="AI815" s="779"/>
      <c r="AJ815" s="779"/>
      <c r="AK815" s="779"/>
      <c r="AL815" s="779"/>
      <c r="AM815" s="779"/>
      <c r="AN815" s="779"/>
      <c r="AO815" s="779"/>
      <c r="AP815" s="779"/>
      <c r="AQ815" s="779"/>
      <c r="AR815" s="779"/>
      <c r="AS815" s="779"/>
      <c r="AT815" s="779"/>
      <c r="AU815" s="779"/>
      <c r="AV815" s="779"/>
      <c r="AW815" s="779"/>
      <c r="AX815" s="208"/>
      <c r="AY815" s="195"/>
      <c r="AZ815" s="95"/>
      <c r="BA815" s="192">
        <f t="shared" si="193"/>
        <v>48</v>
      </c>
      <c r="BB815" s="192">
        <f>BB814</f>
        <v>2</v>
      </c>
      <c r="BC815" s="192">
        <f t="shared" si="193"/>
        <v>3</v>
      </c>
      <c r="BD815" s="192" t="str">
        <f t="shared" si="193"/>
        <v>①</v>
      </c>
      <c r="BE815" s="95"/>
      <c r="BG815" s="563" t="str">
        <f t="shared" ca="1" si="185"/>
        <v/>
      </c>
      <c r="BH815" s="564" t="str">
        <f t="shared" ca="1" si="186"/>
        <v/>
      </c>
      <c r="BI815" s="564" t="str">
        <f t="shared" ca="1" si="187"/>
        <v/>
      </c>
      <c r="BJ815" s="564" t="str">
        <f t="shared" ca="1" si="188"/>
        <v/>
      </c>
      <c r="BK815" s="564" t="str">
        <f t="shared" ca="1" si="189"/>
        <v/>
      </c>
      <c r="BL815" s="565" t="str">
        <f t="shared" ca="1" si="190"/>
        <v/>
      </c>
      <c r="CL815" s="465"/>
      <c r="CM815" s="465"/>
      <c r="CN815" s="465"/>
      <c r="CO815" s="465"/>
      <c r="CP815" s="465"/>
      <c r="CQ815" s="465"/>
      <c r="CR815" s="465"/>
    </row>
    <row r="816" spans="1:111" ht="15" customHeight="1">
      <c r="A816" s="194"/>
      <c r="B816" s="465"/>
      <c r="C816" s="465"/>
      <c r="F816" s="503" t="s">
        <v>105</v>
      </c>
      <c r="G816" s="504"/>
      <c r="H816" s="504"/>
      <c r="I816" s="504"/>
      <c r="J816" s="504"/>
      <c r="K816" s="504"/>
      <c r="L816" s="504"/>
      <c r="M816" s="505"/>
      <c r="N816" s="751"/>
      <c r="O816" s="779"/>
      <c r="P816" s="779"/>
      <c r="Q816" s="779"/>
      <c r="R816" s="779"/>
      <c r="S816" s="779"/>
      <c r="T816" s="779"/>
      <c r="U816" s="779"/>
      <c r="V816" s="779"/>
      <c r="W816" s="779"/>
      <c r="X816" s="779"/>
      <c r="Y816" s="779"/>
      <c r="Z816" s="779"/>
      <c r="AA816" s="779"/>
      <c r="AB816" s="779"/>
      <c r="AC816" s="779"/>
      <c r="AD816" s="779"/>
      <c r="AE816" s="779"/>
      <c r="AF816" s="779"/>
      <c r="AG816" s="779"/>
      <c r="AH816" s="779"/>
      <c r="AI816" s="779"/>
      <c r="AJ816" s="779"/>
      <c r="AK816" s="779"/>
      <c r="AL816" s="779"/>
      <c r="AM816" s="779"/>
      <c r="AN816" s="779"/>
      <c r="AO816" s="779"/>
      <c r="AP816" s="779"/>
      <c r="AQ816" s="779"/>
      <c r="AR816" s="779"/>
      <c r="AS816" s="779"/>
      <c r="AT816" s="779"/>
      <c r="AU816" s="779"/>
      <c r="AV816" s="779"/>
      <c r="AW816" s="779"/>
      <c r="AX816" s="208"/>
      <c r="AY816" s="195"/>
      <c r="AZ816" s="95"/>
      <c r="BA816" s="192">
        <f t="shared" si="193"/>
        <v>48</v>
      </c>
      <c r="BB816" s="192">
        <f>BB815</f>
        <v>2</v>
      </c>
      <c r="BC816" s="192">
        <f t="shared" si="193"/>
        <v>3</v>
      </c>
      <c r="BD816" s="192" t="str">
        <f t="shared" si="193"/>
        <v>①</v>
      </c>
      <c r="BE816" s="95"/>
      <c r="BG816" s="563" t="str">
        <f t="shared" ca="1" si="185"/>
        <v/>
      </c>
      <c r="BH816" s="564" t="str">
        <f t="shared" ca="1" si="186"/>
        <v/>
      </c>
      <c r="BI816" s="564" t="str">
        <f t="shared" ca="1" si="187"/>
        <v/>
      </c>
      <c r="BJ816" s="564" t="str">
        <f t="shared" ca="1" si="188"/>
        <v/>
      </c>
      <c r="BK816" s="564" t="str">
        <f t="shared" ca="1" si="189"/>
        <v/>
      </c>
      <c r="BL816" s="565" t="str">
        <f t="shared" ca="1" si="190"/>
        <v/>
      </c>
      <c r="CL816" s="465"/>
      <c r="CM816" s="465"/>
      <c r="CN816" s="465"/>
      <c r="CO816" s="465"/>
      <c r="CP816" s="465"/>
      <c r="CQ816" s="465"/>
      <c r="CR816" s="465"/>
    </row>
    <row r="817" spans="1:111" ht="15" customHeight="1">
      <c r="A817" s="194"/>
      <c r="B817" s="465"/>
      <c r="C817" s="465"/>
      <c r="F817" s="502" t="s">
        <v>106</v>
      </c>
      <c r="G817" s="431"/>
      <c r="H817" s="431"/>
      <c r="I817" s="431"/>
      <c r="J817" s="431"/>
      <c r="K817" s="431"/>
      <c r="L817" s="431"/>
      <c r="M817" s="432"/>
      <c r="N817" s="209"/>
      <c r="O817" s="204"/>
      <c r="P817" s="204"/>
      <c r="Q817" s="204"/>
      <c r="R817" s="204"/>
      <c r="S817" s="204"/>
      <c r="T817" s="204"/>
      <c r="U817" s="204"/>
      <c r="V817" s="204"/>
      <c r="W817" s="204"/>
      <c r="X817" s="204"/>
      <c r="Y817" s="204"/>
      <c r="Z817" s="204"/>
      <c r="AA817" s="204"/>
      <c r="AB817" s="204"/>
      <c r="AC817" s="204"/>
      <c r="AD817" s="204"/>
      <c r="AE817" s="204"/>
      <c r="AF817" s="204"/>
      <c r="AG817" s="204"/>
      <c r="AH817" s="204"/>
      <c r="AI817" s="204"/>
      <c r="AJ817" s="204"/>
      <c r="AK817" s="204"/>
      <c r="AL817" s="204"/>
      <c r="AM817" s="204"/>
      <c r="AN817" s="204"/>
      <c r="AO817" s="204"/>
      <c r="AP817" s="204"/>
      <c r="AQ817" s="204"/>
      <c r="AR817" s="204"/>
      <c r="AS817" s="204"/>
      <c r="AT817" s="204"/>
      <c r="AU817" s="204"/>
      <c r="AV817" s="204"/>
      <c r="AW817" s="204"/>
      <c r="AX817" s="205"/>
      <c r="AY817" s="195"/>
      <c r="AZ817" s="95"/>
      <c r="BA817" s="192">
        <f t="shared" ref="BA817:BC818" si="194">BA816</f>
        <v>48</v>
      </c>
      <c r="BB817" s="192">
        <f t="shared" si="194"/>
        <v>2</v>
      </c>
      <c r="BC817" s="192">
        <f t="shared" si="193"/>
        <v>3</v>
      </c>
      <c r="BD817" s="192" t="str">
        <f t="shared" si="193"/>
        <v>①</v>
      </c>
      <c r="BE817" s="95"/>
      <c r="BG817" s="563" t="str">
        <f t="shared" ca="1" si="185"/>
        <v/>
      </c>
      <c r="BH817" s="564" t="str">
        <f t="shared" ca="1" si="186"/>
        <v/>
      </c>
      <c r="BI817" s="564" t="str">
        <f t="shared" ca="1" si="187"/>
        <v/>
      </c>
      <c r="BJ817" s="564" t="str">
        <f t="shared" ca="1" si="188"/>
        <v/>
      </c>
      <c r="BK817" s="564" t="str">
        <f t="shared" ca="1" si="189"/>
        <v/>
      </c>
      <c r="BL817" s="565" t="str">
        <f t="shared" ca="1" si="190"/>
        <v/>
      </c>
      <c r="CC817" s="465"/>
      <c r="CD817" s="465"/>
      <c r="CE817" s="465"/>
      <c r="CF817" s="465"/>
      <c r="CG817" s="465"/>
      <c r="CH817" s="465"/>
      <c r="CI817" s="465"/>
      <c r="CJ817" s="465"/>
      <c r="CK817" s="465"/>
      <c r="CL817" s="465"/>
      <c r="CM817" s="465"/>
      <c r="CN817" s="465"/>
      <c r="CO817" s="465"/>
      <c r="CP817" s="465"/>
      <c r="CQ817" s="465"/>
      <c r="CR817" s="465"/>
      <c r="CS817" s="465"/>
      <c r="CT817" s="465"/>
      <c r="CU817" s="465"/>
    </row>
    <row r="818" spans="1:111" s="465" customFormat="1" ht="15" customHeight="1">
      <c r="A818" s="1774" t="str">
        <f>BD818</f>
        <v>②</v>
      </c>
      <c r="B818" s="1774"/>
      <c r="C818" s="1774"/>
      <c r="D818" s="1774"/>
      <c r="E818" s="1774"/>
      <c r="F818" s="465" t="s">
        <v>928</v>
      </c>
      <c r="AY818" s="195"/>
      <c r="BA818" s="683">
        <f t="shared" si="194"/>
        <v>48</v>
      </c>
      <c r="BB818" s="683">
        <f t="shared" si="194"/>
        <v>2</v>
      </c>
      <c r="BC818" s="683">
        <f t="shared" si="194"/>
        <v>3</v>
      </c>
      <c r="BD818" s="687" t="str">
        <f>IF(ISBLANK(BD817),"①",CHAR(CODE(BD817)+1))</f>
        <v>②</v>
      </c>
      <c r="BE818" s="304"/>
      <c r="BF818" s="233"/>
      <c r="BG818" s="563" t="str">
        <f t="shared" ca="1" si="185"/>
        <v/>
      </c>
      <c r="BH818" s="564" t="str">
        <f t="shared" ca="1" si="186"/>
        <v/>
      </c>
      <c r="BI818" s="564" t="str">
        <f t="shared" ca="1" si="187"/>
        <v/>
      </c>
      <c r="BJ818" s="564" t="str">
        <f t="shared" ca="1" si="188"/>
        <v/>
      </c>
      <c r="BK818" s="564" t="str">
        <f t="shared" ca="1" si="189"/>
        <v/>
      </c>
      <c r="BL818" s="565" t="str">
        <f t="shared" ca="1" si="190"/>
        <v/>
      </c>
      <c r="BR818" s="95"/>
      <c r="BS818" s="95"/>
      <c r="BT818" s="95"/>
      <c r="BU818" s="95"/>
      <c r="BV818" s="95"/>
      <c r="BW818" s="95"/>
      <c r="BX818" s="95"/>
      <c r="BY818" s="95"/>
      <c r="BZ818" s="95"/>
      <c r="CA818" s="95"/>
      <c r="CV818" s="87"/>
      <c r="CW818" s="87"/>
      <c r="CX818" s="87"/>
      <c r="CY818" s="87"/>
      <c r="CZ818" s="87"/>
      <c r="DA818" s="87"/>
      <c r="DB818" s="87"/>
      <c r="DC818" s="87"/>
      <c r="DF818" s="87"/>
      <c r="DG818" s="87"/>
    </row>
    <row r="819" spans="1:111" s="94" customFormat="1" ht="15" customHeight="1">
      <c r="A819" s="1726" t="str">
        <f>$BD819&amp;"."&amp;$BE819&amp;"."</f>
        <v>②.1.</v>
      </c>
      <c r="B819" s="1727"/>
      <c r="C819" s="1727"/>
      <c r="D819" s="1727"/>
      <c r="E819" s="1727"/>
      <c r="F819" s="1727"/>
      <c r="G819" s="676" t="s">
        <v>933</v>
      </c>
      <c r="H819" s="676"/>
      <c r="I819" s="676"/>
      <c r="J819" s="676"/>
      <c r="K819" s="676"/>
      <c r="L819" s="676"/>
      <c r="M819" s="685"/>
      <c r="N819" s="685"/>
      <c r="O819" s="685"/>
      <c r="P819" s="685"/>
      <c r="Q819" s="685"/>
      <c r="R819" s="685"/>
      <c r="S819" s="685"/>
      <c r="T819" s="685"/>
      <c r="U819" s="685"/>
      <c r="V819" s="685"/>
      <c r="W819" s="685"/>
      <c r="X819" s="685"/>
      <c r="Y819" s="685"/>
      <c r="Z819" s="685"/>
      <c r="AA819" s="685"/>
      <c r="AB819" s="685"/>
      <c r="AC819" s="685"/>
      <c r="AD819" s="685"/>
      <c r="AE819" s="685"/>
      <c r="AF819" s="685"/>
      <c r="AG819" s="685"/>
      <c r="AH819" s="685"/>
      <c r="AI819" s="685"/>
      <c r="AJ819" s="685"/>
      <c r="AK819" s="685"/>
      <c r="AL819" s="685"/>
      <c r="AM819" s="685"/>
      <c r="AN819" s="685"/>
      <c r="AO819" s="685"/>
      <c r="AP819" s="685"/>
      <c r="AQ819" s="685"/>
      <c r="AR819" s="685"/>
      <c r="AS819" s="685"/>
      <c r="AT819" s="685"/>
      <c r="AU819" s="685"/>
      <c r="AV819" s="685"/>
      <c r="AW819" s="685"/>
      <c r="AX819" s="685"/>
      <c r="AY819" s="93"/>
      <c r="AZ819" s="92"/>
      <c r="BA819" s="683">
        <f t="shared" ref="BA819:BC832" si="195">BA818</f>
        <v>48</v>
      </c>
      <c r="BB819" s="95">
        <f t="shared" si="195"/>
        <v>2</v>
      </c>
      <c r="BC819" s="95">
        <f t="shared" si="195"/>
        <v>3</v>
      </c>
      <c r="BD819" s="683" t="str">
        <f>BD818</f>
        <v>②</v>
      </c>
      <c r="BE819" s="678">
        <f>BE818+1</f>
        <v>1</v>
      </c>
      <c r="BF819" s="92"/>
      <c r="BG819" s="563" t="str">
        <f t="shared" ca="1" si="185"/>
        <v/>
      </c>
      <c r="BH819" s="564" t="str">
        <f t="shared" ca="1" si="186"/>
        <v/>
      </c>
      <c r="BI819" s="564" t="str">
        <f t="shared" ca="1" si="187"/>
        <v/>
      </c>
      <c r="BJ819" s="564" t="str">
        <f t="shared" ca="1" si="188"/>
        <v/>
      </c>
      <c r="BK819" s="564" t="str">
        <f t="shared" ca="1" si="189"/>
        <v/>
      </c>
      <c r="BL819" s="565" t="str">
        <f t="shared" ca="1" si="190"/>
        <v/>
      </c>
      <c r="BR819" s="95"/>
      <c r="BS819" s="95"/>
      <c r="BT819" s="95"/>
      <c r="BU819" s="95"/>
      <c r="BV819" s="95"/>
      <c r="BW819" s="95"/>
      <c r="BX819" s="95"/>
      <c r="BY819" s="95"/>
      <c r="BZ819" s="95"/>
      <c r="CA819" s="95"/>
      <c r="CB819" s="465"/>
      <c r="CC819" s="465"/>
      <c r="CD819" s="465"/>
      <c r="CE819" s="465"/>
      <c r="CF819" s="465"/>
      <c r="CG819" s="465"/>
      <c r="CH819" s="465"/>
      <c r="CI819" s="465"/>
      <c r="CJ819" s="465"/>
      <c r="CK819" s="465"/>
      <c r="CL819" s="95"/>
      <c r="CM819" s="95"/>
      <c r="CN819" s="95"/>
      <c r="CO819" s="95"/>
      <c r="CP819" s="95"/>
      <c r="CQ819" s="95"/>
      <c r="CR819" s="95"/>
      <c r="CS819" s="465"/>
      <c r="CT819" s="465"/>
      <c r="CU819" s="465"/>
      <c r="CV819" s="87"/>
      <c r="CW819" s="87"/>
      <c r="CX819" s="87"/>
      <c r="CY819" s="87"/>
      <c r="CZ819" s="87"/>
      <c r="DA819" s="87"/>
      <c r="DB819" s="87"/>
      <c r="DC819" s="465"/>
      <c r="DD819" s="465"/>
      <c r="DE819" s="465"/>
      <c r="DF819" s="465"/>
      <c r="DG819" s="465"/>
    </row>
    <row r="820" spans="1:111" ht="15" customHeight="1">
      <c r="A820" s="90"/>
      <c r="B820" s="352"/>
      <c r="C820" s="352"/>
      <c r="G820" s="352" t="s">
        <v>802</v>
      </c>
      <c r="H820" s="352"/>
      <c r="I820" s="352"/>
      <c r="J820" s="352"/>
      <c r="K820" s="352"/>
      <c r="L820" s="352"/>
      <c r="M820" s="352"/>
      <c r="N820" s="352"/>
      <c r="O820" s="352"/>
      <c r="P820" s="352"/>
      <c r="Q820" s="352"/>
      <c r="R820" s="352"/>
      <c r="S820" s="352"/>
      <c r="T820" s="352"/>
      <c r="U820" s="352"/>
      <c r="V820" s="352"/>
      <c r="W820" s="352"/>
      <c r="X820" s="352"/>
      <c r="Y820" s="352"/>
      <c r="Z820" s="352"/>
      <c r="AA820" s="352"/>
      <c r="AB820" s="352"/>
      <c r="AC820" s="352"/>
      <c r="AD820" s="352"/>
      <c r="AE820" s="352"/>
      <c r="AF820" s="352"/>
      <c r="AG820" s="352"/>
      <c r="AH820" s="352"/>
      <c r="AI820" s="352"/>
      <c r="AJ820" s="352"/>
      <c r="AK820" s="352"/>
      <c r="AL820" s="352"/>
      <c r="AM820" s="352"/>
      <c r="AN820" s="352"/>
      <c r="AO820" s="352"/>
      <c r="AP820" s="352"/>
      <c r="AQ820" s="352"/>
      <c r="AR820" s="352"/>
      <c r="AS820" s="352"/>
      <c r="AT820" s="352"/>
      <c r="AU820" s="352"/>
      <c r="AV820" s="352"/>
      <c r="AW820" s="352"/>
      <c r="AX820" s="352"/>
      <c r="AY820" s="725"/>
      <c r="AZ820" s="95"/>
      <c r="BA820" s="192">
        <f t="shared" si="195"/>
        <v>48</v>
      </c>
      <c r="BB820" s="95">
        <f t="shared" ref="BB820:BE824" si="196">BB819</f>
        <v>2</v>
      </c>
      <c r="BC820" s="95">
        <f t="shared" si="196"/>
        <v>3</v>
      </c>
      <c r="BD820" s="95" t="str">
        <f t="shared" si="196"/>
        <v>②</v>
      </c>
      <c r="BE820" s="95">
        <f t="shared" si="196"/>
        <v>1</v>
      </c>
      <c r="BG820" s="563" t="str">
        <f t="shared" ca="1" si="185"/>
        <v/>
      </c>
      <c r="BH820" s="564" t="str">
        <f t="shared" ca="1" si="186"/>
        <v/>
      </c>
      <c r="BI820" s="564" t="str">
        <f t="shared" ca="1" si="187"/>
        <v/>
      </c>
      <c r="BJ820" s="564" t="str">
        <f t="shared" ca="1" si="188"/>
        <v/>
      </c>
      <c r="BK820" s="564" t="str">
        <f t="shared" ca="1" si="189"/>
        <v/>
      </c>
      <c r="BL820" s="565" t="str">
        <f t="shared" ca="1" si="190"/>
        <v/>
      </c>
      <c r="BR820" s="465"/>
      <c r="BS820" s="465"/>
      <c r="BT820" s="465"/>
      <c r="BU820" s="465"/>
      <c r="BV820" s="465"/>
      <c r="BW820" s="465"/>
      <c r="BX820" s="465"/>
      <c r="BY820" s="465"/>
      <c r="BZ820" s="469"/>
      <c r="CA820" s="465"/>
      <c r="CB820" s="465"/>
      <c r="CC820" s="465"/>
      <c r="CD820" s="465"/>
      <c r="CE820" s="465"/>
      <c r="CF820" s="465"/>
      <c r="CG820" s="465"/>
      <c r="CH820" s="465"/>
      <c r="CI820" s="465"/>
      <c r="CJ820" s="465"/>
      <c r="CK820" s="465"/>
      <c r="CS820" s="465"/>
      <c r="CT820" s="465"/>
      <c r="CU820" s="465"/>
      <c r="CV820" s="465"/>
      <c r="CW820" s="465"/>
      <c r="CX820" s="465"/>
      <c r="CY820" s="465"/>
      <c r="CZ820" s="465"/>
      <c r="DA820" s="465"/>
      <c r="DB820" s="465"/>
      <c r="DC820" s="465"/>
      <c r="DD820" s="465"/>
      <c r="DE820" s="465"/>
      <c r="DF820" s="94"/>
      <c r="DG820" s="94"/>
    </row>
    <row r="821" spans="1:111" ht="15" customHeight="1">
      <c r="A821" s="194"/>
      <c r="B821" s="465"/>
      <c r="C821" s="465"/>
      <c r="G821" s="498" t="s">
        <v>103</v>
      </c>
      <c r="H821" s="426"/>
      <c r="I821" s="426"/>
      <c r="J821" s="426"/>
      <c r="K821" s="426"/>
      <c r="L821" s="426"/>
      <c r="M821" s="426"/>
      <c r="N821" s="427"/>
      <c r="O821" s="206" t="s">
        <v>340</v>
      </c>
      <c r="P821" s="197"/>
      <c r="Q821" s="197" t="str">
        <f>"("&amp;VLOOKUP(O821,[1]processing_log!$B$37:$Y$105,4,FALSE)&amp;" - "&amp;VLOOKUP(O821,[1]processing_log!$B$37:$Y$105,21,FALSE)&amp;VLOOKUP(O821,[1]processing_log!$B$37:$Y$105,24,FALSE)&amp;")"</f>
        <v>(削除処理 - 正常終了)</v>
      </c>
      <c r="R821" s="197"/>
      <c r="S821" s="197"/>
      <c r="T821" s="197"/>
      <c r="U821" s="197"/>
      <c r="V821" s="197"/>
      <c r="W821" s="197"/>
      <c r="X821" s="197"/>
      <c r="Y821" s="197"/>
      <c r="Z821" s="197"/>
      <c r="AA821" s="197"/>
      <c r="AB821" s="197"/>
      <c r="AC821" s="197"/>
      <c r="AD821" s="197"/>
      <c r="AE821" s="197"/>
      <c r="AF821" s="197"/>
      <c r="AG821" s="197"/>
      <c r="AH821" s="197"/>
      <c r="AI821" s="197"/>
      <c r="AJ821" s="197"/>
      <c r="AK821" s="197"/>
      <c r="AL821" s="197"/>
      <c r="AM821" s="197"/>
      <c r="AN821" s="197"/>
      <c r="AO821" s="197"/>
      <c r="AP821" s="197"/>
      <c r="AQ821" s="197"/>
      <c r="AR821" s="197"/>
      <c r="AS821" s="197"/>
      <c r="AT821" s="197"/>
      <c r="AU821" s="197"/>
      <c r="AV821" s="197"/>
      <c r="AW821" s="197"/>
      <c r="AX821" s="198"/>
      <c r="AY821" s="195"/>
      <c r="AZ821" s="95"/>
      <c r="BA821" s="192">
        <f t="shared" si="195"/>
        <v>48</v>
      </c>
      <c r="BB821" s="192">
        <f t="shared" si="196"/>
        <v>2</v>
      </c>
      <c r="BC821" s="95">
        <f t="shared" si="196"/>
        <v>3</v>
      </c>
      <c r="BD821" s="95" t="str">
        <f t="shared" si="196"/>
        <v>②</v>
      </c>
      <c r="BE821" s="95">
        <f t="shared" si="196"/>
        <v>1</v>
      </c>
      <c r="BG821" s="563" t="str">
        <f t="shared" ca="1" si="185"/>
        <v/>
      </c>
      <c r="BH821" s="564" t="str">
        <f t="shared" ca="1" si="186"/>
        <v/>
      </c>
      <c r="BI821" s="564" t="str">
        <f t="shared" ca="1" si="187"/>
        <v/>
      </c>
      <c r="BJ821" s="564" t="str">
        <f t="shared" ca="1" si="188"/>
        <v/>
      </c>
      <c r="BK821" s="564" t="str">
        <f t="shared" ca="1" si="189"/>
        <v/>
      </c>
      <c r="BL821" s="565" t="str">
        <f t="shared" ca="1" si="190"/>
        <v/>
      </c>
      <c r="BR821" s="465"/>
      <c r="BS821" s="465"/>
      <c r="BT821" s="465"/>
      <c r="BU821" s="465"/>
      <c r="BV821" s="465"/>
      <c r="BW821" s="465"/>
      <c r="BX821" s="465"/>
      <c r="BY821" s="465"/>
      <c r="BZ821" s="465"/>
      <c r="CA821" s="465"/>
      <c r="CB821" s="465"/>
      <c r="CC821" s="465"/>
      <c r="CD821" s="465"/>
      <c r="CE821" s="465"/>
      <c r="CF821" s="465"/>
      <c r="CG821" s="465"/>
      <c r="CH821" s="465"/>
      <c r="CI821" s="465"/>
      <c r="CJ821" s="465"/>
      <c r="CK821" s="465"/>
      <c r="CS821" s="465"/>
      <c r="CT821" s="465"/>
      <c r="CU821" s="465"/>
      <c r="CV821" s="465"/>
      <c r="CW821" s="465"/>
      <c r="CX821" s="465"/>
      <c r="CY821" s="465"/>
      <c r="CZ821" s="465"/>
      <c r="DA821" s="465"/>
      <c r="DB821" s="465"/>
      <c r="DC821" s="465"/>
      <c r="DD821" s="465"/>
      <c r="DE821" s="465"/>
    </row>
    <row r="822" spans="1:111" ht="15" customHeight="1">
      <c r="A822" s="194"/>
      <c r="B822" s="465"/>
      <c r="C822" s="465"/>
      <c r="G822" s="503" t="s">
        <v>104</v>
      </c>
      <c r="H822" s="504"/>
      <c r="I822" s="504"/>
      <c r="J822" s="504"/>
      <c r="K822" s="504"/>
      <c r="L822" s="504"/>
      <c r="M822" s="504"/>
      <c r="N822" s="505"/>
      <c r="O822" s="207" t="s">
        <v>935</v>
      </c>
      <c r="P822" s="779"/>
      <c r="Q822" s="779"/>
      <c r="R822" s="779"/>
      <c r="S822" s="779"/>
      <c r="T822" s="779"/>
      <c r="U822" s="779"/>
      <c r="V822" s="779"/>
      <c r="W822" s="779"/>
      <c r="X822" s="779"/>
      <c r="Y822" s="779"/>
      <c r="Z822" s="779"/>
      <c r="AA822" s="779"/>
      <c r="AB822" s="779"/>
      <c r="AC822" s="779"/>
      <c r="AD822" s="779"/>
      <c r="AE822" s="779"/>
      <c r="AF822" s="779"/>
      <c r="AG822" s="779"/>
      <c r="AH822" s="779"/>
      <c r="AI822" s="779"/>
      <c r="AJ822" s="779"/>
      <c r="AK822" s="779"/>
      <c r="AL822" s="779"/>
      <c r="AM822" s="779"/>
      <c r="AN822" s="779"/>
      <c r="AO822" s="779"/>
      <c r="AP822" s="779"/>
      <c r="AQ822" s="779"/>
      <c r="AR822" s="779"/>
      <c r="AS822" s="779"/>
      <c r="AT822" s="779"/>
      <c r="AU822" s="779"/>
      <c r="AV822" s="779"/>
      <c r="AW822" s="779"/>
      <c r="AX822" s="208"/>
      <c r="AY822" s="195"/>
      <c r="AZ822" s="95"/>
      <c r="BA822" s="192">
        <f t="shared" si="195"/>
        <v>48</v>
      </c>
      <c r="BB822" s="192">
        <f t="shared" si="196"/>
        <v>2</v>
      </c>
      <c r="BC822" s="95">
        <f t="shared" si="196"/>
        <v>3</v>
      </c>
      <c r="BD822" s="95" t="str">
        <f t="shared" si="196"/>
        <v>②</v>
      </c>
      <c r="BE822" s="95">
        <f t="shared" si="196"/>
        <v>1</v>
      </c>
      <c r="BG822" s="563" t="str">
        <f t="shared" ca="1" si="185"/>
        <v/>
      </c>
      <c r="BH822" s="564" t="str">
        <f t="shared" ca="1" si="186"/>
        <v/>
      </c>
      <c r="BI822" s="564" t="str">
        <f t="shared" ca="1" si="187"/>
        <v/>
      </c>
      <c r="BJ822" s="564" t="str">
        <f t="shared" ca="1" si="188"/>
        <v/>
      </c>
      <c r="BK822" s="564" t="str">
        <f t="shared" ca="1" si="189"/>
        <v/>
      </c>
      <c r="BL822" s="565" t="str">
        <f t="shared" ca="1" si="190"/>
        <v/>
      </c>
      <c r="BR822" s="465"/>
      <c r="BS822" s="465"/>
      <c r="BT822" s="465"/>
      <c r="BU822" s="465"/>
      <c r="BV822" s="465"/>
      <c r="BW822" s="465"/>
      <c r="BX822" s="465"/>
      <c r="BY822" s="465"/>
      <c r="BZ822" s="465"/>
      <c r="CA822" s="465"/>
      <c r="CB822" s="465"/>
      <c r="CS822" s="95"/>
      <c r="CV822" s="465"/>
      <c r="CW822" s="465"/>
      <c r="CX822" s="465"/>
      <c r="CY822" s="465"/>
      <c r="CZ822" s="465"/>
      <c r="DA822" s="465"/>
      <c r="DB822" s="465"/>
      <c r="DC822" s="465"/>
      <c r="DD822" s="465"/>
      <c r="DE822" s="465"/>
    </row>
    <row r="823" spans="1:111" ht="15" customHeight="1">
      <c r="A823" s="194"/>
      <c r="B823" s="465"/>
      <c r="C823" s="465"/>
      <c r="G823" s="503" t="s">
        <v>105</v>
      </c>
      <c r="H823" s="504"/>
      <c r="I823" s="504"/>
      <c r="J823" s="504"/>
      <c r="K823" s="504"/>
      <c r="L823" s="504"/>
      <c r="M823" s="504"/>
      <c r="N823" s="505"/>
      <c r="O823" s="751"/>
      <c r="P823" s="779"/>
      <c r="Q823" s="779"/>
      <c r="R823" s="779"/>
      <c r="S823" s="779"/>
      <c r="T823" s="779"/>
      <c r="U823" s="779"/>
      <c r="V823" s="779"/>
      <c r="W823" s="779"/>
      <c r="X823" s="779"/>
      <c r="Y823" s="779"/>
      <c r="Z823" s="779"/>
      <c r="AA823" s="779"/>
      <c r="AB823" s="779"/>
      <c r="AC823" s="779"/>
      <c r="AD823" s="779"/>
      <c r="AE823" s="779"/>
      <c r="AF823" s="779"/>
      <c r="AG823" s="779"/>
      <c r="AH823" s="779"/>
      <c r="AI823" s="779"/>
      <c r="AJ823" s="779"/>
      <c r="AK823" s="779"/>
      <c r="AL823" s="779"/>
      <c r="AM823" s="779"/>
      <c r="AN823" s="779"/>
      <c r="AO823" s="779"/>
      <c r="AP823" s="779"/>
      <c r="AQ823" s="779"/>
      <c r="AR823" s="779"/>
      <c r="AS823" s="779"/>
      <c r="AT823" s="779"/>
      <c r="AU823" s="779"/>
      <c r="AV823" s="779"/>
      <c r="AW823" s="779"/>
      <c r="AX823" s="208"/>
      <c r="AY823" s="195"/>
      <c r="AZ823" s="95"/>
      <c r="BA823" s="192">
        <f t="shared" si="195"/>
        <v>48</v>
      </c>
      <c r="BB823" s="192">
        <f t="shared" si="196"/>
        <v>2</v>
      </c>
      <c r="BC823" s="95">
        <f t="shared" si="196"/>
        <v>3</v>
      </c>
      <c r="BD823" s="95" t="str">
        <f t="shared" si="196"/>
        <v>②</v>
      </c>
      <c r="BE823" s="95">
        <f t="shared" si="196"/>
        <v>1</v>
      </c>
      <c r="BG823" s="563" t="str">
        <f t="shared" ca="1" si="185"/>
        <v/>
      </c>
      <c r="BH823" s="564" t="str">
        <f t="shared" ca="1" si="186"/>
        <v/>
      </c>
      <c r="BI823" s="564" t="str">
        <f t="shared" ca="1" si="187"/>
        <v/>
      </c>
      <c r="BJ823" s="564" t="str">
        <f t="shared" ca="1" si="188"/>
        <v/>
      </c>
      <c r="BK823" s="564" t="str">
        <f t="shared" ca="1" si="189"/>
        <v/>
      </c>
      <c r="BL823" s="565" t="str">
        <f t="shared" ca="1" si="190"/>
        <v/>
      </c>
      <c r="BR823" s="465"/>
      <c r="BS823" s="465"/>
      <c r="BT823" s="465"/>
      <c r="BU823" s="465"/>
      <c r="BV823" s="465"/>
      <c r="BW823" s="465"/>
      <c r="BX823" s="465"/>
      <c r="BY823" s="465"/>
      <c r="BZ823" s="465"/>
      <c r="CA823" s="465"/>
      <c r="CS823" s="95"/>
      <c r="CV823" s="465"/>
      <c r="CW823" s="465"/>
      <c r="CX823" s="465"/>
      <c r="CY823" s="465"/>
      <c r="CZ823" s="465"/>
      <c r="DA823" s="465"/>
      <c r="DB823" s="465"/>
      <c r="DC823" s="465"/>
    </row>
    <row r="824" spans="1:111" ht="15" customHeight="1">
      <c r="A824" s="194"/>
      <c r="B824" s="465"/>
      <c r="C824" s="465"/>
      <c r="G824" s="502" t="s">
        <v>106</v>
      </c>
      <c r="H824" s="431"/>
      <c r="I824" s="431"/>
      <c r="J824" s="431"/>
      <c r="K824" s="431"/>
      <c r="L824" s="431"/>
      <c r="M824" s="431"/>
      <c r="N824" s="432"/>
      <c r="O824" s="209"/>
      <c r="P824" s="204"/>
      <c r="Q824" s="204"/>
      <c r="R824" s="204"/>
      <c r="S824" s="204"/>
      <c r="T824" s="204"/>
      <c r="U824" s="204"/>
      <c r="V824" s="204"/>
      <c r="W824" s="204"/>
      <c r="X824" s="204"/>
      <c r="Y824" s="204"/>
      <c r="Z824" s="204"/>
      <c r="AA824" s="204"/>
      <c r="AB824" s="204"/>
      <c r="AC824" s="204"/>
      <c r="AD824" s="204"/>
      <c r="AE824" s="204"/>
      <c r="AF824" s="204"/>
      <c r="AG824" s="204"/>
      <c r="AH824" s="204"/>
      <c r="AI824" s="204"/>
      <c r="AJ824" s="204"/>
      <c r="AK824" s="204"/>
      <c r="AL824" s="204"/>
      <c r="AM824" s="204"/>
      <c r="AN824" s="204"/>
      <c r="AO824" s="204"/>
      <c r="AP824" s="204"/>
      <c r="AQ824" s="204"/>
      <c r="AR824" s="204"/>
      <c r="AS824" s="204"/>
      <c r="AT824" s="204"/>
      <c r="AU824" s="204"/>
      <c r="AV824" s="204"/>
      <c r="AW824" s="204"/>
      <c r="AX824" s="205"/>
      <c r="AY824" s="195"/>
      <c r="AZ824" s="95"/>
      <c r="BA824" s="192">
        <f>BA823</f>
        <v>48</v>
      </c>
      <c r="BB824" s="192">
        <f t="shared" si="196"/>
        <v>2</v>
      </c>
      <c r="BC824" s="95">
        <f t="shared" si="196"/>
        <v>3</v>
      </c>
      <c r="BD824" s="95" t="str">
        <f t="shared" si="196"/>
        <v>②</v>
      </c>
      <c r="BE824" s="95">
        <f t="shared" si="196"/>
        <v>1</v>
      </c>
      <c r="BG824" s="563" t="str">
        <f t="shared" ca="1" si="185"/>
        <v/>
      </c>
      <c r="BH824" s="564" t="str">
        <f t="shared" ca="1" si="186"/>
        <v/>
      </c>
      <c r="BI824" s="564" t="str">
        <f t="shared" ca="1" si="187"/>
        <v/>
      </c>
      <c r="BJ824" s="564" t="str">
        <f t="shared" ca="1" si="188"/>
        <v/>
      </c>
      <c r="BK824" s="564" t="str">
        <f t="shared" ca="1" si="189"/>
        <v/>
      </c>
      <c r="BL824" s="565" t="str">
        <f t="shared" ca="1" si="190"/>
        <v/>
      </c>
      <c r="BR824" s="465"/>
      <c r="BS824" s="465"/>
      <c r="BT824" s="465"/>
      <c r="BU824" s="465"/>
      <c r="BV824" s="465"/>
      <c r="BW824" s="465"/>
      <c r="BX824" s="465"/>
      <c r="BY824" s="465"/>
      <c r="BZ824" s="465"/>
      <c r="CA824" s="465"/>
      <c r="CS824" s="95"/>
      <c r="CV824" s="465"/>
      <c r="CW824" s="465"/>
      <c r="CX824" s="465"/>
      <c r="CY824" s="465"/>
      <c r="CZ824" s="465"/>
      <c r="DA824" s="465"/>
      <c r="DB824" s="465"/>
    </row>
    <row r="825" spans="1:111" s="465" customFormat="1" ht="15" customHeight="1">
      <c r="A825" s="1726" t="str">
        <f>$BD825&amp;"."&amp;$BE825&amp;"."</f>
        <v>②.2.</v>
      </c>
      <c r="B825" s="1727"/>
      <c r="C825" s="1727"/>
      <c r="D825" s="1727"/>
      <c r="E825" s="1727"/>
      <c r="F825" s="1727"/>
      <c r="G825" s="676" t="s">
        <v>934</v>
      </c>
      <c r="H825" s="676"/>
      <c r="I825" s="676"/>
      <c r="J825" s="676"/>
      <c r="K825" s="676"/>
      <c r="L825" s="676"/>
      <c r="M825" s="685"/>
      <c r="N825" s="685"/>
      <c r="O825" s="685"/>
      <c r="P825" s="685"/>
      <c r="Q825" s="685"/>
      <c r="R825" s="685"/>
      <c r="S825" s="685"/>
      <c r="T825" s="685"/>
      <c r="U825" s="685"/>
      <c r="V825" s="685"/>
      <c r="W825" s="685"/>
      <c r="X825" s="685"/>
      <c r="Y825" s="685"/>
      <c r="Z825" s="685"/>
      <c r="AA825" s="685"/>
      <c r="AB825" s="685"/>
      <c r="AC825" s="685"/>
      <c r="AD825" s="685"/>
      <c r="AE825" s="685"/>
      <c r="AF825" s="685"/>
      <c r="AG825" s="685"/>
      <c r="AH825" s="685"/>
      <c r="AI825" s="685"/>
      <c r="AJ825" s="685"/>
      <c r="AK825" s="685"/>
      <c r="AL825" s="685"/>
      <c r="AM825" s="685"/>
      <c r="AN825" s="685"/>
      <c r="AO825" s="685"/>
      <c r="AP825" s="685"/>
      <c r="AQ825" s="685"/>
      <c r="AR825" s="685"/>
      <c r="AS825" s="685"/>
      <c r="AT825" s="685"/>
      <c r="AU825" s="685"/>
      <c r="AV825" s="685"/>
      <c r="AW825" s="685"/>
      <c r="AX825" s="685"/>
      <c r="AY825" s="93"/>
      <c r="AZ825" s="92"/>
      <c r="BA825" s="683">
        <f t="shared" si="195"/>
        <v>48</v>
      </c>
      <c r="BB825" s="95">
        <f t="shared" si="195"/>
        <v>2</v>
      </c>
      <c r="BC825" s="95">
        <f t="shared" si="195"/>
        <v>3</v>
      </c>
      <c r="BD825" s="683" t="str">
        <f t="shared" ref="BD825:BD837" si="197">BD824</f>
        <v>②</v>
      </c>
      <c r="BE825" s="678">
        <f>BE824+1</f>
        <v>2</v>
      </c>
      <c r="BF825" s="233"/>
      <c r="BG825" s="563" t="str">
        <f t="shared" ca="1" si="185"/>
        <v/>
      </c>
      <c r="BH825" s="564" t="str">
        <f t="shared" ca="1" si="186"/>
        <v/>
      </c>
      <c r="BI825" s="564" t="str">
        <f t="shared" ca="1" si="187"/>
        <v/>
      </c>
      <c r="BJ825" s="564" t="str">
        <f t="shared" ca="1" si="188"/>
        <v/>
      </c>
      <c r="BK825" s="564" t="str">
        <f t="shared" ca="1" si="189"/>
        <v/>
      </c>
      <c r="BL825" s="565" t="str">
        <f t="shared" ca="1" si="190"/>
        <v/>
      </c>
      <c r="BR825" s="95"/>
      <c r="BS825" s="95"/>
      <c r="BT825" s="95"/>
      <c r="BU825" s="95"/>
      <c r="BV825" s="95"/>
      <c r="BW825" s="95"/>
      <c r="BX825" s="95"/>
      <c r="BY825" s="95"/>
      <c r="BZ825" s="95"/>
      <c r="CA825" s="95"/>
      <c r="CB825" s="95"/>
      <c r="CC825" s="95"/>
      <c r="CD825" s="95"/>
      <c r="CE825" s="95"/>
      <c r="CF825" s="95"/>
      <c r="CG825" s="95"/>
      <c r="CH825" s="95"/>
      <c r="CI825" s="95"/>
      <c r="CJ825" s="95"/>
      <c r="CK825" s="95"/>
      <c r="CL825" s="95"/>
      <c r="CM825" s="95"/>
      <c r="CN825" s="95"/>
      <c r="CO825" s="95"/>
      <c r="CP825" s="95"/>
      <c r="CQ825" s="95"/>
      <c r="CR825" s="95"/>
      <c r="CS825" s="95"/>
      <c r="CT825" s="87"/>
      <c r="CU825" s="87"/>
      <c r="CV825" s="87"/>
      <c r="CW825" s="87"/>
      <c r="CX825" s="87"/>
      <c r="CY825" s="87"/>
      <c r="CZ825" s="87"/>
      <c r="DA825" s="87"/>
      <c r="DB825" s="87"/>
      <c r="DC825" s="87"/>
      <c r="DD825" s="87"/>
      <c r="DE825" s="87"/>
      <c r="DF825" s="87"/>
      <c r="DG825" s="87"/>
    </row>
    <row r="826" spans="1:111" s="465" customFormat="1" ht="15" customHeight="1">
      <c r="A826" s="1726" t="str">
        <f>$BD826&amp;"."&amp;$BE826&amp;"."&amp;$BF826&amp;"."</f>
        <v>②.2.1.</v>
      </c>
      <c r="B826" s="1727"/>
      <c r="C826" s="1727"/>
      <c r="D826" s="1727"/>
      <c r="E826" s="1727"/>
      <c r="F826" s="1727"/>
      <c r="G826" s="1727"/>
      <c r="H826" s="676" t="s">
        <v>936</v>
      </c>
      <c r="I826" s="676"/>
      <c r="J826" s="676"/>
      <c r="K826" s="676"/>
      <c r="L826" s="676"/>
      <c r="M826" s="685"/>
      <c r="N826" s="685"/>
      <c r="O826" s="685"/>
      <c r="P826" s="685"/>
      <c r="Q826" s="685"/>
      <c r="R826" s="685"/>
      <c r="S826" s="685"/>
      <c r="T826" s="685"/>
      <c r="U826" s="685"/>
      <c r="V826" s="685"/>
      <c r="W826" s="685"/>
      <c r="X826" s="685"/>
      <c r="Y826" s="685"/>
      <c r="Z826" s="685"/>
      <c r="AA826" s="685"/>
      <c r="AB826" s="685"/>
      <c r="AC826" s="685"/>
      <c r="AD826" s="685"/>
      <c r="AE826" s="685"/>
      <c r="AF826" s="685"/>
      <c r="AG826" s="685"/>
      <c r="AH826" s="685"/>
      <c r="AI826" s="685"/>
      <c r="AJ826" s="685"/>
      <c r="AK826" s="685"/>
      <c r="AL826" s="685"/>
      <c r="AM826" s="685"/>
      <c r="AN826" s="685"/>
      <c r="AO826" s="685"/>
      <c r="AP826" s="685"/>
      <c r="AQ826" s="685"/>
      <c r="AR826" s="685"/>
      <c r="AS826" s="685"/>
      <c r="AT826" s="685"/>
      <c r="AU826" s="685"/>
      <c r="AV826" s="685"/>
      <c r="AW826" s="685"/>
      <c r="AX826" s="685"/>
      <c r="AY826" s="93"/>
      <c r="AZ826" s="92"/>
      <c r="BA826" s="683">
        <f t="shared" si="195"/>
        <v>48</v>
      </c>
      <c r="BB826" s="683">
        <f t="shared" si="195"/>
        <v>2</v>
      </c>
      <c r="BC826" s="683">
        <f t="shared" si="195"/>
        <v>3</v>
      </c>
      <c r="BD826" s="683" t="str">
        <f t="shared" si="197"/>
        <v>②</v>
      </c>
      <c r="BE826" s="683">
        <f>BE825</f>
        <v>2</v>
      </c>
      <c r="BF826" s="678">
        <f>BF825+1</f>
        <v>1</v>
      </c>
      <c r="BG826" s="563" t="str">
        <f t="shared" ca="1" si="185"/>
        <v/>
      </c>
      <c r="BH826" s="564" t="str">
        <f t="shared" ca="1" si="186"/>
        <v/>
      </c>
      <c r="BI826" s="564" t="str">
        <f t="shared" ca="1" si="187"/>
        <v/>
      </c>
      <c r="BJ826" s="564" t="str">
        <f t="shared" ca="1" si="188"/>
        <v/>
      </c>
      <c r="BK826" s="564" t="str">
        <f t="shared" ca="1" si="189"/>
        <v/>
      </c>
      <c r="BL826" s="565" t="str">
        <f t="shared" ca="1" si="190"/>
        <v/>
      </c>
      <c r="BR826" s="95"/>
      <c r="BS826" s="95"/>
      <c r="BT826" s="95"/>
      <c r="BU826" s="95"/>
      <c r="BV826" s="95"/>
      <c r="BW826" s="95"/>
      <c r="BX826" s="95"/>
      <c r="BY826" s="95"/>
      <c r="BZ826" s="95"/>
      <c r="CA826" s="95"/>
      <c r="CB826" s="95"/>
      <c r="CC826" s="95"/>
      <c r="CD826" s="95"/>
      <c r="CE826" s="95"/>
      <c r="CF826" s="95"/>
      <c r="CG826" s="95"/>
      <c r="CH826" s="95"/>
      <c r="CI826" s="95"/>
      <c r="CJ826" s="95"/>
      <c r="CK826" s="95"/>
      <c r="CL826" s="95"/>
      <c r="CM826" s="95"/>
      <c r="CN826" s="95"/>
      <c r="CO826" s="95"/>
      <c r="CP826" s="95"/>
      <c r="CQ826" s="95"/>
      <c r="CR826" s="95"/>
      <c r="CS826" s="95"/>
      <c r="CT826" s="87"/>
      <c r="CU826" s="87"/>
      <c r="CV826" s="87"/>
      <c r="CW826" s="87"/>
      <c r="CX826" s="87"/>
      <c r="CY826" s="87"/>
      <c r="CZ826" s="87"/>
      <c r="DA826" s="87"/>
      <c r="DB826" s="87"/>
      <c r="DC826" s="87"/>
      <c r="DD826" s="87"/>
      <c r="DE826" s="87"/>
    </row>
    <row r="827" spans="1:111" s="465" customFormat="1" ht="15" customHeight="1">
      <c r="A827" s="90"/>
      <c r="B827" s="352"/>
      <c r="C827" s="352"/>
      <c r="D827" s="87"/>
      <c r="E827" s="87"/>
      <c r="F827" s="87"/>
      <c r="H827" s="352" t="s">
        <v>802</v>
      </c>
      <c r="I827" s="352"/>
      <c r="J827" s="352"/>
      <c r="K827" s="352"/>
      <c r="L827" s="352"/>
      <c r="M827" s="352"/>
      <c r="N827" s="352"/>
      <c r="O827" s="352"/>
      <c r="P827" s="352"/>
      <c r="Q827" s="352"/>
      <c r="R827" s="352"/>
      <c r="S827" s="352"/>
      <c r="T827" s="352"/>
      <c r="U827" s="352"/>
      <c r="V827" s="352"/>
      <c r="W827" s="352"/>
      <c r="X827" s="352"/>
      <c r="Y827" s="352"/>
      <c r="Z827" s="352"/>
      <c r="AA827" s="352"/>
      <c r="AB827" s="352"/>
      <c r="AC827" s="352"/>
      <c r="AD827" s="352"/>
      <c r="AE827" s="352"/>
      <c r="AF827" s="352"/>
      <c r="AG827" s="352"/>
      <c r="AH827" s="352"/>
      <c r="AI827" s="352"/>
      <c r="AJ827" s="352"/>
      <c r="AK827" s="352"/>
      <c r="AL827" s="352"/>
      <c r="AM827" s="352"/>
      <c r="AN827" s="352"/>
      <c r="AO827" s="352"/>
      <c r="AP827" s="352"/>
      <c r="AQ827" s="352"/>
      <c r="AR827" s="352"/>
      <c r="AS827" s="352"/>
      <c r="AT827" s="352"/>
      <c r="AU827" s="352"/>
      <c r="AV827" s="352"/>
      <c r="AW827" s="352"/>
      <c r="AX827" s="352"/>
      <c r="AY827" s="725"/>
      <c r="AZ827" s="95"/>
      <c r="BA827" s="192">
        <f>BA826</f>
        <v>48</v>
      </c>
      <c r="BB827" s="95">
        <f t="shared" si="195"/>
        <v>2</v>
      </c>
      <c r="BC827" s="95">
        <f t="shared" si="195"/>
        <v>3</v>
      </c>
      <c r="BD827" s="95" t="str">
        <f t="shared" si="197"/>
        <v>②</v>
      </c>
      <c r="BE827" s="95">
        <f t="shared" ref="BE827:BF831" si="198">BE826</f>
        <v>2</v>
      </c>
      <c r="BF827" s="95">
        <f t="shared" si="198"/>
        <v>1</v>
      </c>
      <c r="BG827" s="563" t="str">
        <f t="shared" ca="1" si="185"/>
        <v/>
      </c>
      <c r="BH827" s="564" t="str">
        <f t="shared" ca="1" si="186"/>
        <v/>
      </c>
      <c r="BI827" s="564" t="str">
        <f t="shared" ca="1" si="187"/>
        <v/>
      </c>
      <c r="BJ827" s="564" t="str">
        <f t="shared" ca="1" si="188"/>
        <v/>
      </c>
      <c r="BK827" s="564" t="str">
        <f t="shared" ca="1" si="189"/>
        <v/>
      </c>
      <c r="BL827" s="565" t="str">
        <f t="shared" ca="1" si="190"/>
        <v/>
      </c>
      <c r="BR827" s="95"/>
      <c r="BS827" s="95"/>
      <c r="BT827" s="95"/>
      <c r="BU827" s="95"/>
      <c r="BV827" s="95"/>
      <c r="BW827" s="95"/>
      <c r="BX827" s="95"/>
      <c r="BY827" s="95"/>
      <c r="BZ827" s="95"/>
      <c r="CA827" s="95"/>
      <c r="CB827" s="95"/>
      <c r="CC827" s="95"/>
      <c r="CD827" s="95"/>
      <c r="CE827" s="95"/>
      <c r="CF827" s="95"/>
      <c r="CG827" s="95"/>
      <c r="CH827" s="95"/>
      <c r="CI827" s="95"/>
      <c r="CJ827" s="95"/>
      <c r="CK827" s="95"/>
      <c r="CL827" s="95"/>
      <c r="CM827" s="95"/>
      <c r="CN827" s="95"/>
      <c r="CO827" s="95"/>
      <c r="CP827" s="95"/>
      <c r="CQ827" s="95"/>
      <c r="CR827" s="95"/>
      <c r="CS827" s="95"/>
      <c r="CT827" s="87"/>
      <c r="CU827" s="87"/>
      <c r="CV827" s="87"/>
      <c r="CW827" s="87"/>
      <c r="CX827" s="87"/>
      <c r="CY827" s="87"/>
      <c r="CZ827" s="87"/>
      <c r="DA827" s="87"/>
      <c r="DB827" s="87"/>
      <c r="DC827" s="87"/>
      <c r="DD827" s="87"/>
      <c r="DE827" s="87"/>
    </row>
    <row r="828" spans="1:111" s="465" customFormat="1" ht="15" customHeight="1">
      <c r="A828" s="194"/>
      <c r="D828" s="87"/>
      <c r="E828" s="87"/>
      <c r="F828" s="87"/>
      <c r="H828" s="498" t="s">
        <v>103</v>
      </c>
      <c r="I828" s="426"/>
      <c r="J828" s="426"/>
      <c r="K828" s="426"/>
      <c r="L828" s="426"/>
      <c r="M828" s="426"/>
      <c r="N828" s="426"/>
      <c r="O828" s="427"/>
      <c r="P828" s="206" t="s">
        <v>305</v>
      </c>
      <c r="Q828" s="197"/>
      <c r="R828" s="197" t="str">
        <f>"("&amp;VLOOKUP(P828,[1]processing_log!$B$37:$Y$105,4,FALSE)&amp;" - "&amp;VLOOKUP(P828,[1]processing_log!$B$37:$Y$105,21,FALSE)&amp;VLOOKUP(P828,[1]processing_log!$B$37:$Y$105,24,FALSE)&amp;")"</f>
        <v>(削除処理 - 異常終了)</v>
      </c>
      <c r="S828" s="197"/>
      <c r="T828" s="197"/>
      <c r="U828" s="197"/>
      <c r="V828" s="197"/>
      <c r="W828" s="197"/>
      <c r="X828" s="197"/>
      <c r="Y828" s="197"/>
      <c r="Z828" s="197"/>
      <c r="AA828" s="197"/>
      <c r="AB828" s="197"/>
      <c r="AC828" s="197"/>
      <c r="AD828" s="197"/>
      <c r="AE828" s="197"/>
      <c r="AF828" s="197"/>
      <c r="AG828" s="197"/>
      <c r="AH828" s="197"/>
      <c r="AI828" s="197"/>
      <c r="AJ828" s="197"/>
      <c r="AK828" s="197"/>
      <c r="AL828" s="197"/>
      <c r="AM828" s="197"/>
      <c r="AN828" s="197"/>
      <c r="AO828" s="197"/>
      <c r="AP828" s="197"/>
      <c r="AQ828" s="197"/>
      <c r="AR828" s="197"/>
      <c r="AS828" s="197"/>
      <c r="AT828" s="197"/>
      <c r="AU828" s="197"/>
      <c r="AV828" s="197"/>
      <c r="AW828" s="197"/>
      <c r="AX828" s="198"/>
      <c r="AY828" s="195"/>
      <c r="AZ828" s="95"/>
      <c r="BA828" s="192">
        <f>BA827</f>
        <v>48</v>
      </c>
      <c r="BB828" s="192">
        <f t="shared" si="195"/>
        <v>2</v>
      </c>
      <c r="BC828" s="95">
        <f t="shared" si="195"/>
        <v>3</v>
      </c>
      <c r="BD828" s="95" t="str">
        <f t="shared" si="197"/>
        <v>②</v>
      </c>
      <c r="BE828" s="95">
        <f t="shared" si="198"/>
        <v>2</v>
      </c>
      <c r="BF828" s="95">
        <f t="shared" si="198"/>
        <v>1</v>
      </c>
      <c r="BG828" s="563" t="str">
        <f t="shared" ca="1" si="185"/>
        <v/>
      </c>
      <c r="BH828" s="564" t="str">
        <f t="shared" ca="1" si="186"/>
        <v/>
      </c>
      <c r="BI828" s="564" t="str">
        <f t="shared" ca="1" si="187"/>
        <v/>
      </c>
      <c r="BJ828" s="564" t="str">
        <f t="shared" ca="1" si="188"/>
        <v/>
      </c>
      <c r="BK828" s="564" t="str">
        <f t="shared" ca="1" si="189"/>
        <v/>
      </c>
      <c r="BL828" s="565" t="str">
        <f t="shared" ca="1" si="190"/>
        <v/>
      </c>
      <c r="BR828" s="95"/>
      <c r="BS828" s="95"/>
      <c r="BT828" s="95"/>
      <c r="BU828" s="95"/>
      <c r="BV828" s="95"/>
      <c r="BW828" s="95"/>
      <c r="BX828" s="95"/>
      <c r="BY828" s="95"/>
      <c r="BZ828" s="95"/>
      <c r="CA828" s="95"/>
      <c r="CB828" s="95"/>
      <c r="CC828" s="95"/>
      <c r="CD828" s="95"/>
      <c r="CE828" s="95"/>
      <c r="CF828" s="95"/>
      <c r="CG828" s="95"/>
      <c r="CH828" s="95"/>
      <c r="CI828" s="95"/>
      <c r="CJ828" s="95"/>
      <c r="CK828" s="95"/>
      <c r="CL828" s="95"/>
      <c r="CM828" s="95"/>
      <c r="CN828" s="95"/>
      <c r="CO828" s="95"/>
      <c r="CP828" s="95"/>
      <c r="CQ828" s="95"/>
      <c r="CR828" s="95"/>
      <c r="CS828" s="95"/>
      <c r="CT828" s="87"/>
      <c r="CU828" s="87"/>
      <c r="CV828" s="87"/>
      <c r="CW828" s="87"/>
      <c r="CX828" s="87"/>
      <c r="CY828" s="87"/>
      <c r="CZ828" s="87"/>
      <c r="DA828" s="87"/>
      <c r="DB828" s="87"/>
      <c r="DC828" s="87"/>
      <c r="DD828" s="87"/>
      <c r="DE828" s="87"/>
    </row>
    <row r="829" spans="1:111" s="465" customFormat="1" ht="15" customHeight="1">
      <c r="A829" s="194"/>
      <c r="D829" s="87"/>
      <c r="E829" s="87"/>
      <c r="F829" s="87"/>
      <c r="H829" s="503" t="s">
        <v>104</v>
      </c>
      <c r="I829" s="504"/>
      <c r="J829" s="504"/>
      <c r="K829" s="504"/>
      <c r="L829" s="504"/>
      <c r="M829" s="504"/>
      <c r="N829" s="504"/>
      <c r="O829" s="505"/>
      <c r="P829" s="207" t="s">
        <v>937</v>
      </c>
      <c r="Q829" s="779"/>
      <c r="R829" s="779"/>
      <c r="S829" s="779"/>
      <c r="T829" s="779"/>
      <c r="U829" s="779"/>
      <c r="V829" s="779"/>
      <c r="W829" s="779"/>
      <c r="X829" s="779"/>
      <c r="Y829" s="779"/>
      <c r="Z829" s="779"/>
      <c r="AA829" s="779"/>
      <c r="AB829" s="779"/>
      <c r="AC829" s="779"/>
      <c r="AD829" s="779"/>
      <c r="AE829" s="779"/>
      <c r="AF829" s="779"/>
      <c r="AG829" s="779"/>
      <c r="AH829" s="779"/>
      <c r="AI829" s="779"/>
      <c r="AJ829" s="779"/>
      <c r="AK829" s="779"/>
      <c r="AL829" s="779"/>
      <c r="AM829" s="779"/>
      <c r="AN829" s="779"/>
      <c r="AO829" s="779"/>
      <c r="AP829" s="779"/>
      <c r="AQ829" s="779"/>
      <c r="AR829" s="779"/>
      <c r="AS829" s="779"/>
      <c r="AT829" s="779"/>
      <c r="AU829" s="779"/>
      <c r="AV829" s="779"/>
      <c r="AW829" s="779"/>
      <c r="AX829" s="208"/>
      <c r="AY829" s="195"/>
      <c r="AZ829" s="95"/>
      <c r="BA829" s="192">
        <f>BA828</f>
        <v>48</v>
      </c>
      <c r="BB829" s="192">
        <f t="shared" si="195"/>
        <v>2</v>
      </c>
      <c r="BC829" s="95">
        <f t="shared" si="195"/>
        <v>3</v>
      </c>
      <c r="BD829" s="95" t="str">
        <f t="shared" si="197"/>
        <v>②</v>
      </c>
      <c r="BE829" s="95">
        <f t="shared" si="198"/>
        <v>2</v>
      </c>
      <c r="BF829" s="95">
        <f t="shared" si="198"/>
        <v>1</v>
      </c>
      <c r="BG829" s="563" t="str">
        <f t="shared" ca="1" si="185"/>
        <v/>
      </c>
      <c r="BH829" s="564" t="str">
        <f t="shared" ca="1" si="186"/>
        <v/>
      </c>
      <c r="BI829" s="564" t="str">
        <f t="shared" ca="1" si="187"/>
        <v/>
      </c>
      <c r="BJ829" s="564" t="str">
        <f t="shared" ca="1" si="188"/>
        <v/>
      </c>
      <c r="BK829" s="564" t="str">
        <f t="shared" ca="1" si="189"/>
        <v/>
      </c>
      <c r="BL829" s="565" t="str">
        <f t="shared" ca="1" si="190"/>
        <v/>
      </c>
      <c r="BR829" s="95"/>
      <c r="BS829" s="95"/>
      <c r="BT829" s="95"/>
      <c r="BU829" s="95"/>
      <c r="BV829" s="95"/>
      <c r="BW829" s="95"/>
      <c r="BX829" s="95"/>
      <c r="BY829" s="95"/>
      <c r="BZ829" s="95"/>
      <c r="CA829" s="95"/>
      <c r="CB829" s="95"/>
      <c r="CC829" s="95"/>
      <c r="CD829" s="95"/>
      <c r="CE829" s="95"/>
      <c r="CF829" s="95"/>
      <c r="CG829" s="95"/>
      <c r="CH829" s="95"/>
      <c r="CI829" s="95"/>
      <c r="CJ829" s="95"/>
      <c r="CK829" s="95"/>
      <c r="CL829" s="95"/>
      <c r="CM829" s="95"/>
      <c r="CN829" s="95"/>
      <c r="CO829" s="95"/>
      <c r="CP829" s="95"/>
      <c r="CQ829" s="95"/>
      <c r="CR829" s="95"/>
      <c r="CS829" s="95"/>
      <c r="CT829" s="87"/>
      <c r="CU829" s="87"/>
      <c r="CV829" s="87"/>
      <c r="CW829" s="87"/>
      <c r="CX829" s="87"/>
      <c r="CY829" s="87"/>
      <c r="CZ829" s="87"/>
      <c r="DA829" s="87"/>
      <c r="DB829" s="87"/>
      <c r="DC829" s="87"/>
      <c r="DD829" s="87"/>
      <c r="DE829" s="87"/>
    </row>
    <row r="830" spans="1:111" ht="15" customHeight="1">
      <c r="A830" s="194"/>
      <c r="B830" s="465"/>
      <c r="C830" s="465"/>
      <c r="H830" s="503" t="s">
        <v>105</v>
      </c>
      <c r="I830" s="504"/>
      <c r="J830" s="504"/>
      <c r="K830" s="504"/>
      <c r="L830" s="504"/>
      <c r="M830" s="504"/>
      <c r="N830" s="504"/>
      <c r="O830" s="505"/>
      <c r="P830" s="751"/>
      <c r="Q830" s="779"/>
      <c r="R830" s="779"/>
      <c r="S830" s="779"/>
      <c r="T830" s="779"/>
      <c r="U830" s="779"/>
      <c r="V830" s="779"/>
      <c r="W830" s="779"/>
      <c r="X830" s="779"/>
      <c r="Y830" s="779"/>
      <c r="Z830" s="779"/>
      <c r="AA830" s="779"/>
      <c r="AB830" s="779"/>
      <c r="AC830" s="779"/>
      <c r="AD830" s="779"/>
      <c r="AE830" s="779"/>
      <c r="AF830" s="779"/>
      <c r="AG830" s="779"/>
      <c r="AH830" s="779"/>
      <c r="AI830" s="779"/>
      <c r="AJ830" s="779"/>
      <c r="AK830" s="779"/>
      <c r="AL830" s="779"/>
      <c r="AM830" s="779"/>
      <c r="AN830" s="779"/>
      <c r="AO830" s="779"/>
      <c r="AP830" s="779"/>
      <c r="AQ830" s="779"/>
      <c r="AR830" s="779"/>
      <c r="AS830" s="779"/>
      <c r="AT830" s="779"/>
      <c r="AU830" s="779"/>
      <c r="AV830" s="779"/>
      <c r="AW830" s="779"/>
      <c r="AX830" s="208"/>
      <c r="AY830" s="195"/>
      <c r="AZ830" s="95"/>
      <c r="BA830" s="192">
        <f>BA829</f>
        <v>48</v>
      </c>
      <c r="BB830" s="192">
        <f t="shared" si="195"/>
        <v>2</v>
      </c>
      <c r="BC830" s="95">
        <f t="shared" si="195"/>
        <v>3</v>
      </c>
      <c r="BD830" s="95" t="str">
        <f t="shared" si="197"/>
        <v>②</v>
      </c>
      <c r="BE830" s="95">
        <f t="shared" si="198"/>
        <v>2</v>
      </c>
      <c r="BF830" s="95">
        <f t="shared" si="198"/>
        <v>1</v>
      </c>
      <c r="BG830" s="563" t="str">
        <f t="shared" ca="1" si="185"/>
        <v/>
      </c>
      <c r="BH830" s="564" t="str">
        <f t="shared" ca="1" si="186"/>
        <v/>
      </c>
      <c r="BI830" s="564" t="str">
        <f t="shared" ca="1" si="187"/>
        <v/>
      </c>
      <c r="BJ830" s="564" t="str">
        <f t="shared" ca="1" si="188"/>
        <v/>
      </c>
      <c r="BK830" s="564" t="str">
        <f t="shared" ca="1" si="189"/>
        <v/>
      </c>
      <c r="BL830" s="565" t="str">
        <f t="shared" ca="1" si="190"/>
        <v/>
      </c>
      <c r="CS830" s="95"/>
      <c r="DF830" s="465"/>
      <c r="DG830" s="465"/>
    </row>
    <row r="831" spans="1:111" ht="15" customHeight="1">
      <c r="A831" s="194"/>
      <c r="B831" s="465"/>
      <c r="C831" s="465"/>
      <c r="H831" s="502" t="s">
        <v>106</v>
      </c>
      <c r="I831" s="431"/>
      <c r="J831" s="431"/>
      <c r="K831" s="431"/>
      <c r="L831" s="431"/>
      <c r="M831" s="431"/>
      <c r="N831" s="431"/>
      <c r="O831" s="432"/>
      <c r="P831" s="209"/>
      <c r="Q831" s="204"/>
      <c r="R831" s="204"/>
      <c r="S831" s="204"/>
      <c r="T831" s="204"/>
      <c r="U831" s="204"/>
      <c r="V831" s="204"/>
      <c r="W831" s="204"/>
      <c r="X831" s="204"/>
      <c r="Y831" s="204"/>
      <c r="Z831" s="204"/>
      <c r="AA831" s="204"/>
      <c r="AB831" s="204"/>
      <c r="AC831" s="204"/>
      <c r="AD831" s="204"/>
      <c r="AE831" s="204"/>
      <c r="AF831" s="204"/>
      <c r="AG831" s="204"/>
      <c r="AH831" s="204"/>
      <c r="AI831" s="204"/>
      <c r="AJ831" s="204"/>
      <c r="AK831" s="204"/>
      <c r="AL831" s="204"/>
      <c r="AM831" s="204"/>
      <c r="AN831" s="204"/>
      <c r="AO831" s="204"/>
      <c r="AP831" s="204"/>
      <c r="AQ831" s="204"/>
      <c r="AR831" s="204"/>
      <c r="AS831" s="204"/>
      <c r="AT831" s="204"/>
      <c r="AU831" s="204"/>
      <c r="AV831" s="204"/>
      <c r="AW831" s="204"/>
      <c r="AX831" s="205"/>
      <c r="AY831" s="195"/>
      <c r="AZ831" s="95"/>
      <c r="BA831" s="192">
        <f>BA830</f>
        <v>48</v>
      </c>
      <c r="BB831" s="192">
        <f t="shared" si="195"/>
        <v>2</v>
      </c>
      <c r="BC831" s="95">
        <f t="shared" si="195"/>
        <v>3</v>
      </c>
      <c r="BD831" s="95" t="str">
        <f t="shared" si="197"/>
        <v>②</v>
      </c>
      <c r="BE831" s="95">
        <f t="shared" si="198"/>
        <v>2</v>
      </c>
      <c r="BF831" s="95">
        <f t="shared" si="198"/>
        <v>1</v>
      </c>
      <c r="BG831" s="563" t="str">
        <f t="shared" ca="1" si="185"/>
        <v/>
      </c>
      <c r="BH831" s="564" t="str">
        <f t="shared" ca="1" si="186"/>
        <v/>
      </c>
      <c r="BI831" s="564" t="str">
        <f t="shared" ca="1" si="187"/>
        <v/>
      </c>
      <c r="BJ831" s="564" t="str">
        <f t="shared" ca="1" si="188"/>
        <v/>
      </c>
      <c r="BK831" s="564" t="str">
        <f t="shared" ca="1" si="189"/>
        <v/>
      </c>
      <c r="BL831" s="565" t="str">
        <f t="shared" ca="1" si="190"/>
        <v/>
      </c>
      <c r="CS831" s="95"/>
    </row>
    <row r="832" spans="1:111" ht="15" customHeight="1">
      <c r="A832" s="1726" t="str">
        <f>$BD832&amp;"."&amp;$BE832&amp;"."&amp;$BF832&amp;"."</f>
        <v>②.2.2.</v>
      </c>
      <c r="B832" s="1727"/>
      <c r="C832" s="1727"/>
      <c r="D832" s="1727"/>
      <c r="E832" s="1727"/>
      <c r="F832" s="1727"/>
      <c r="G832" s="1727"/>
      <c r="H832" s="676" t="s">
        <v>938</v>
      </c>
      <c r="I832" s="676"/>
      <c r="J832" s="676"/>
      <c r="K832" s="676"/>
      <c r="L832" s="676"/>
      <c r="M832" s="685"/>
      <c r="N832" s="685"/>
      <c r="O832" s="685"/>
      <c r="P832" s="685"/>
      <c r="Q832" s="685"/>
      <c r="R832" s="685"/>
      <c r="S832" s="685"/>
      <c r="T832" s="685"/>
      <c r="U832" s="685"/>
      <c r="V832" s="685"/>
      <c r="W832" s="685"/>
      <c r="X832" s="685"/>
      <c r="Y832" s="685"/>
      <c r="Z832" s="685"/>
      <c r="AA832" s="685"/>
      <c r="AB832" s="685"/>
      <c r="AC832" s="685"/>
      <c r="AD832" s="685"/>
      <c r="AE832" s="685"/>
      <c r="AF832" s="685"/>
      <c r="AG832" s="685"/>
      <c r="AH832" s="685"/>
      <c r="AI832" s="685"/>
      <c r="AJ832" s="685"/>
      <c r="AK832" s="685"/>
      <c r="AL832" s="685"/>
      <c r="AM832" s="685"/>
      <c r="AN832" s="685"/>
      <c r="AO832" s="685"/>
      <c r="AP832" s="685"/>
      <c r="AQ832" s="685"/>
      <c r="AR832" s="685"/>
      <c r="AS832" s="685"/>
      <c r="AT832" s="685"/>
      <c r="AU832" s="685"/>
      <c r="AV832" s="685"/>
      <c r="AW832" s="685"/>
      <c r="AX832" s="685"/>
      <c r="AY832" s="93"/>
      <c r="AZ832" s="92"/>
      <c r="BA832" s="683">
        <f t="shared" si="195"/>
        <v>48</v>
      </c>
      <c r="BB832" s="683">
        <f t="shared" si="195"/>
        <v>2</v>
      </c>
      <c r="BC832" s="683">
        <f t="shared" si="195"/>
        <v>3</v>
      </c>
      <c r="BD832" s="683" t="str">
        <f t="shared" si="197"/>
        <v>②</v>
      </c>
      <c r="BE832" s="683">
        <f t="shared" ref="BE832:BE837" si="199">BE831</f>
        <v>2</v>
      </c>
      <c r="BF832" s="678">
        <f>BF831+1</f>
        <v>2</v>
      </c>
      <c r="BG832" s="563" t="str">
        <f t="shared" ca="1" si="185"/>
        <v/>
      </c>
      <c r="BH832" s="564" t="str">
        <f t="shared" ca="1" si="186"/>
        <v/>
      </c>
      <c r="BI832" s="564" t="str">
        <f t="shared" ca="1" si="187"/>
        <v/>
      </c>
      <c r="BJ832" s="564" t="str">
        <f t="shared" ca="1" si="188"/>
        <v/>
      </c>
      <c r="BK832" s="564" t="str">
        <f t="shared" ca="1" si="189"/>
        <v/>
      </c>
      <c r="BL832" s="565" t="str">
        <f t="shared" ca="1" si="190"/>
        <v/>
      </c>
      <c r="CS832" s="95"/>
    </row>
    <row r="833" spans="1:97" ht="15" customHeight="1">
      <c r="A833" s="90"/>
      <c r="B833" s="352"/>
      <c r="C833" s="352"/>
      <c r="D833" s="352"/>
      <c r="E833" s="352"/>
      <c r="F833" s="352"/>
      <c r="G833" s="352"/>
      <c r="H833" s="352" t="s">
        <v>929</v>
      </c>
      <c r="I833" s="352"/>
      <c r="J833" s="352"/>
      <c r="K833" s="352"/>
      <c r="L833" s="352"/>
      <c r="M833" s="352"/>
      <c r="N833" s="352"/>
      <c r="O833" s="352"/>
      <c r="P833" s="352"/>
      <c r="Q833" s="352"/>
      <c r="R833" s="352"/>
      <c r="S833" s="352"/>
      <c r="T833" s="352"/>
      <c r="U833" s="352"/>
      <c r="V833" s="352"/>
      <c r="W833" s="352"/>
      <c r="X833" s="352"/>
      <c r="Y833" s="352"/>
      <c r="Z833" s="352"/>
      <c r="AA833" s="352"/>
      <c r="AB833" s="352"/>
      <c r="AC833" s="352"/>
      <c r="AD833" s="352"/>
      <c r="AE833" s="352"/>
      <c r="AF833" s="352"/>
      <c r="AG833" s="352"/>
      <c r="AH833" s="352"/>
      <c r="AI833" s="352"/>
      <c r="AJ833" s="352"/>
      <c r="AK833" s="352"/>
      <c r="AL833" s="352"/>
      <c r="AM833" s="352"/>
      <c r="AN833" s="352"/>
      <c r="AO833" s="352"/>
      <c r="AP833" s="352"/>
      <c r="AQ833" s="352"/>
      <c r="AR833" s="352"/>
      <c r="AS833" s="352"/>
      <c r="AT833" s="352"/>
      <c r="AU833" s="352"/>
      <c r="AV833" s="352"/>
      <c r="AW833" s="352"/>
      <c r="AX833" s="352"/>
      <c r="AY833" s="725"/>
      <c r="AZ833" s="95"/>
      <c r="BA833" s="192">
        <f t="shared" ref="BA833:BA847" si="200">BA832</f>
        <v>48</v>
      </c>
      <c r="BB833" s="683">
        <f t="shared" ref="BB833:BB847" si="201">BB832</f>
        <v>2</v>
      </c>
      <c r="BC833" s="683">
        <f t="shared" ref="BC833:BC847" si="202">BC832</f>
        <v>3</v>
      </c>
      <c r="BD833" s="683" t="str">
        <f t="shared" si="197"/>
        <v>②</v>
      </c>
      <c r="BE833" s="683">
        <f t="shared" si="199"/>
        <v>2</v>
      </c>
      <c r="BF833" s="683">
        <f>BF832</f>
        <v>2</v>
      </c>
      <c r="BG833" s="563" t="str">
        <f t="shared" ca="1" si="185"/>
        <v/>
      </c>
      <c r="BH833" s="564" t="str">
        <f t="shared" ca="1" si="186"/>
        <v/>
      </c>
      <c r="BI833" s="564" t="str">
        <f t="shared" ca="1" si="187"/>
        <v/>
      </c>
      <c r="BJ833" s="564" t="str">
        <f t="shared" ca="1" si="188"/>
        <v/>
      </c>
      <c r="BK833" s="564" t="str">
        <f t="shared" ca="1" si="189"/>
        <v/>
      </c>
      <c r="BL833" s="565" t="str">
        <f t="shared" ca="1" si="190"/>
        <v/>
      </c>
      <c r="CS833" s="95"/>
    </row>
    <row r="834" spans="1:97" ht="15" customHeight="1">
      <c r="A834" s="90"/>
      <c r="B834" s="352"/>
      <c r="C834" s="352"/>
      <c r="D834" s="352"/>
      <c r="E834" s="352"/>
      <c r="F834" s="352"/>
      <c r="G834" s="352"/>
      <c r="H834" s="498" t="s">
        <v>150</v>
      </c>
      <c r="I834" s="426"/>
      <c r="J834" s="426"/>
      <c r="K834" s="426"/>
      <c r="L834" s="426"/>
      <c r="M834" s="426"/>
      <c r="N834" s="426"/>
      <c r="O834" s="427"/>
      <c r="P834" s="237" t="s">
        <v>153</v>
      </c>
      <c r="Q834" s="197"/>
      <c r="R834" s="197"/>
      <c r="S834" s="197"/>
      <c r="T834" s="197"/>
      <c r="U834" s="197"/>
      <c r="V834" s="197"/>
      <c r="W834" s="197"/>
      <c r="X834" s="197"/>
      <c r="Y834" s="197"/>
      <c r="Z834" s="197"/>
      <c r="AA834" s="197"/>
      <c r="AB834" s="197"/>
      <c r="AC834" s="197"/>
      <c r="AD834" s="197"/>
      <c r="AE834" s="197"/>
      <c r="AF834" s="197"/>
      <c r="AG834" s="197"/>
      <c r="AH834" s="197"/>
      <c r="AI834" s="197"/>
      <c r="AJ834" s="197"/>
      <c r="AK834" s="197"/>
      <c r="AL834" s="197"/>
      <c r="AM834" s="197"/>
      <c r="AN834" s="197"/>
      <c r="AO834" s="197"/>
      <c r="AP834" s="197"/>
      <c r="AQ834" s="197"/>
      <c r="AR834" s="197"/>
      <c r="AS834" s="197"/>
      <c r="AT834" s="197"/>
      <c r="AU834" s="197"/>
      <c r="AV834" s="197"/>
      <c r="AW834" s="197"/>
      <c r="AX834" s="198"/>
      <c r="AY834" s="725"/>
      <c r="AZ834" s="95"/>
      <c r="BA834" s="192">
        <f t="shared" si="200"/>
        <v>48</v>
      </c>
      <c r="BB834" s="683">
        <f t="shared" si="201"/>
        <v>2</v>
      </c>
      <c r="BC834" s="683">
        <f t="shared" si="202"/>
        <v>3</v>
      </c>
      <c r="BD834" s="683" t="str">
        <f t="shared" si="197"/>
        <v>②</v>
      </c>
      <c r="BE834" s="683">
        <f t="shared" si="199"/>
        <v>2</v>
      </c>
      <c r="BF834" s="683">
        <f>BF833</f>
        <v>2</v>
      </c>
      <c r="BG834" s="563" t="str">
        <f t="shared" ca="1" si="185"/>
        <v/>
      </c>
      <c r="BH834" s="564" t="str">
        <f t="shared" ca="1" si="186"/>
        <v/>
      </c>
      <c r="BI834" s="564" t="str">
        <f t="shared" ca="1" si="187"/>
        <v/>
      </c>
      <c r="BJ834" s="564" t="str">
        <f t="shared" ca="1" si="188"/>
        <v/>
      </c>
      <c r="BK834" s="564" t="str">
        <f t="shared" ca="1" si="189"/>
        <v/>
      </c>
      <c r="BL834" s="565" t="str">
        <f t="shared" ca="1" si="190"/>
        <v/>
      </c>
      <c r="CS834" s="95"/>
    </row>
    <row r="835" spans="1:97" ht="15" customHeight="1">
      <c r="A835" s="90"/>
      <c r="B835" s="352"/>
      <c r="C835" s="352"/>
      <c r="D835" s="352"/>
      <c r="E835" s="352"/>
      <c r="F835" s="352"/>
      <c r="G835" s="352"/>
      <c r="H835" s="499" t="s">
        <v>151</v>
      </c>
      <c r="I835" s="500"/>
      <c r="J835" s="500"/>
      <c r="K835" s="500"/>
      <c r="L835" s="500"/>
      <c r="M835" s="500"/>
      <c r="N835" s="500"/>
      <c r="O835" s="501"/>
      <c r="P835" s="749" t="s">
        <v>939</v>
      </c>
      <c r="Q835" s="782"/>
      <c r="R835" s="782"/>
      <c r="S835" s="782"/>
      <c r="T835" s="782"/>
      <c r="U835" s="782"/>
      <c r="V835" s="782"/>
      <c r="W835" s="782"/>
      <c r="X835" s="782"/>
      <c r="Y835" s="782"/>
      <c r="Z835" s="782"/>
      <c r="AA835" s="782"/>
      <c r="AB835" s="782"/>
      <c r="AC835" s="782"/>
      <c r="AD835" s="782"/>
      <c r="AE835" s="782"/>
      <c r="AF835" s="782"/>
      <c r="AG835" s="782"/>
      <c r="AH835" s="782"/>
      <c r="AI835" s="782"/>
      <c r="AJ835" s="782"/>
      <c r="AK835" s="782"/>
      <c r="AL835" s="782"/>
      <c r="AM835" s="782"/>
      <c r="AN835" s="782"/>
      <c r="AO835" s="782"/>
      <c r="AP835" s="782"/>
      <c r="AQ835" s="782"/>
      <c r="AR835" s="782"/>
      <c r="AS835" s="782"/>
      <c r="AT835" s="782"/>
      <c r="AU835" s="782"/>
      <c r="AV835" s="782"/>
      <c r="AW835" s="782"/>
      <c r="AX835" s="468"/>
      <c r="AY835" s="725"/>
      <c r="AZ835" s="95"/>
      <c r="BA835" s="192">
        <f t="shared" si="200"/>
        <v>48</v>
      </c>
      <c r="BB835" s="683">
        <f t="shared" si="201"/>
        <v>2</v>
      </c>
      <c r="BC835" s="683">
        <f t="shared" si="202"/>
        <v>3</v>
      </c>
      <c r="BD835" s="683" t="str">
        <f t="shared" si="197"/>
        <v>②</v>
      </c>
      <c r="BE835" s="683">
        <f t="shared" si="199"/>
        <v>2</v>
      </c>
      <c r="BF835" s="683">
        <f>BF834</f>
        <v>2</v>
      </c>
      <c r="BG835" s="563" t="str">
        <f t="shared" ca="1" si="185"/>
        <v/>
      </c>
      <c r="BH835" s="564" t="str">
        <f t="shared" ca="1" si="186"/>
        <v/>
      </c>
      <c r="BI835" s="564" t="str">
        <f t="shared" ca="1" si="187"/>
        <v/>
      </c>
      <c r="BJ835" s="564" t="str">
        <f t="shared" ca="1" si="188"/>
        <v/>
      </c>
      <c r="BK835" s="564" t="str">
        <f t="shared" ca="1" si="189"/>
        <v/>
      </c>
      <c r="BL835" s="565" t="str">
        <f t="shared" ca="1" si="190"/>
        <v/>
      </c>
      <c r="CS835" s="95"/>
    </row>
    <row r="836" spans="1:97" ht="15" customHeight="1">
      <c r="A836" s="90"/>
      <c r="B836" s="352"/>
      <c r="C836" s="352"/>
      <c r="D836" s="352"/>
      <c r="E836" s="352"/>
      <c r="F836" s="352"/>
      <c r="G836" s="352"/>
      <c r="H836" s="201"/>
      <c r="I836" s="746"/>
      <c r="J836" s="557"/>
      <c r="K836" s="557"/>
      <c r="L836" s="557"/>
      <c r="M836" s="557"/>
      <c r="N836" s="557"/>
      <c r="O836" s="558"/>
      <c r="P836" s="780" t="s">
        <v>311</v>
      </c>
      <c r="Q836" s="781"/>
      <c r="R836" s="781"/>
      <c r="S836" s="781"/>
      <c r="T836" s="781"/>
      <c r="U836" s="781"/>
      <c r="V836" s="781"/>
      <c r="W836" s="781"/>
      <c r="X836" s="781"/>
      <c r="Y836" s="781"/>
      <c r="Z836" s="781"/>
      <c r="AA836" s="781"/>
      <c r="AB836" s="781"/>
      <c r="AC836" s="781"/>
      <c r="AD836" s="781"/>
      <c r="AE836" s="781"/>
      <c r="AF836" s="781"/>
      <c r="AG836" s="781"/>
      <c r="AH836" s="781"/>
      <c r="AI836" s="781"/>
      <c r="AJ836" s="781"/>
      <c r="AK836" s="781"/>
      <c r="AL836" s="781"/>
      <c r="AM836" s="781"/>
      <c r="AN836" s="781"/>
      <c r="AO836" s="781"/>
      <c r="AP836" s="781"/>
      <c r="AQ836" s="781"/>
      <c r="AR836" s="781"/>
      <c r="AS836" s="781"/>
      <c r="AT836" s="781"/>
      <c r="AU836" s="781"/>
      <c r="AV836" s="781"/>
      <c r="AW836" s="781"/>
      <c r="AX836" s="203"/>
      <c r="AY836" s="725"/>
      <c r="AZ836" s="95"/>
      <c r="BA836" s="192">
        <f t="shared" si="200"/>
        <v>48</v>
      </c>
      <c r="BB836" s="683">
        <f t="shared" si="201"/>
        <v>2</v>
      </c>
      <c r="BC836" s="683">
        <f t="shared" si="202"/>
        <v>3</v>
      </c>
      <c r="BD836" s="683" t="str">
        <f t="shared" si="197"/>
        <v>②</v>
      </c>
      <c r="BE836" s="683">
        <f t="shared" si="199"/>
        <v>2</v>
      </c>
      <c r="BF836" s="683">
        <f>BF835</f>
        <v>2</v>
      </c>
      <c r="BG836" s="563" t="str">
        <f t="shared" ca="1" si="185"/>
        <v/>
      </c>
      <c r="BH836" s="564" t="str">
        <f t="shared" ca="1" si="186"/>
        <v/>
      </c>
      <c r="BI836" s="564" t="str">
        <f t="shared" ca="1" si="187"/>
        <v/>
      </c>
      <c r="BJ836" s="564" t="str">
        <f t="shared" ca="1" si="188"/>
        <v/>
      </c>
      <c r="BK836" s="564" t="str">
        <f t="shared" ca="1" si="189"/>
        <v/>
      </c>
      <c r="BL836" s="565" t="str">
        <f t="shared" ca="1" si="190"/>
        <v/>
      </c>
      <c r="CS836" s="95"/>
    </row>
    <row r="837" spans="1:97" ht="15" customHeight="1">
      <c r="A837" s="90"/>
      <c r="B837" s="352"/>
      <c r="C837" s="352"/>
      <c r="D837" s="352"/>
      <c r="E837" s="352"/>
      <c r="F837" s="352"/>
      <c r="G837" s="352"/>
      <c r="H837" s="502" t="s">
        <v>152</v>
      </c>
      <c r="I837" s="431"/>
      <c r="J837" s="431"/>
      <c r="K837" s="431"/>
      <c r="L837" s="431"/>
      <c r="M837" s="431"/>
      <c r="N837" s="431"/>
      <c r="O837" s="432"/>
      <c r="P837" s="238" t="s">
        <v>399</v>
      </c>
      <c r="Q837" s="204"/>
      <c r="R837" s="204"/>
      <c r="S837" s="204"/>
      <c r="T837" s="204"/>
      <c r="U837" s="204"/>
      <c r="V837" s="204"/>
      <c r="W837" s="204"/>
      <c r="X837" s="204"/>
      <c r="Y837" s="204"/>
      <c r="Z837" s="204"/>
      <c r="AA837" s="204"/>
      <c r="AB837" s="204"/>
      <c r="AC837" s="204"/>
      <c r="AD837" s="204"/>
      <c r="AE837" s="204"/>
      <c r="AF837" s="204"/>
      <c r="AG837" s="204"/>
      <c r="AH837" s="204"/>
      <c r="AI837" s="204"/>
      <c r="AJ837" s="204"/>
      <c r="AK837" s="204"/>
      <c r="AL837" s="204"/>
      <c r="AM837" s="204"/>
      <c r="AN837" s="204"/>
      <c r="AO837" s="204"/>
      <c r="AP837" s="204"/>
      <c r="AQ837" s="204"/>
      <c r="AR837" s="204"/>
      <c r="AS837" s="204"/>
      <c r="AT837" s="204"/>
      <c r="AU837" s="204"/>
      <c r="AV837" s="204"/>
      <c r="AW837" s="204"/>
      <c r="AX837" s="205"/>
      <c r="AY837" s="725"/>
      <c r="AZ837" s="95"/>
      <c r="BA837" s="192">
        <f t="shared" si="200"/>
        <v>48</v>
      </c>
      <c r="BB837" s="683">
        <f t="shared" si="201"/>
        <v>2</v>
      </c>
      <c r="BC837" s="683">
        <f t="shared" si="202"/>
        <v>3</v>
      </c>
      <c r="BD837" s="683" t="str">
        <f t="shared" si="197"/>
        <v>②</v>
      </c>
      <c r="BE837" s="683">
        <f t="shared" si="199"/>
        <v>2</v>
      </c>
      <c r="BF837" s="683">
        <f>BF836</f>
        <v>2</v>
      </c>
      <c r="BG837" s="563" t="str">
        <f t="shared" ca="1" si="185"/>
        <v/>
      </c>
      <c r="BH837" s="564" t="str">
        <f t="shared" ca="1" si="186"/>
        <v/>
      </c>
      <c r="BI837" s="564" t="str">
        <f t="shared" ca="1" si="187"/>
        <v/>
      </c>
      <c r="BJ837" s="564" t="str">
        <f t="shared" ca="1" si="188"/>
        <v/>
      </c>
      <c r="BK837" s="564" t="str">
        <f t="shared" ca="1" si="189"/>
        <v/>
      </c>
      <c r="BL837" s="565" t="str">
        <f t="shared" ca="1" si="190"/>
        <v/>
      </c>
      <c r="CS837" s="95"/>
    </row>
    <row r="838" spans="1:97" ht="15" customHeight="1">
      <c r="A838" s="1774" t="str">
        <f>BD838</f>
        <v>③</v>
      </c>
      <c r="B838" s="1774"/>
      <c r="C838" s="1774"/>
      <c r="D838" s="1774"/>
      <c r="E838" s="1774"/>
      <c r="F838" s="465" t="s">
        <v>900</v>
      </c>
      <c r="G838" s="465"/>
      <c r="H838" s="465"/>
      <c r="I838" s="465"/>
      <c r="J838" s="465"/>
      <c r="K838" s="465"/>
      <c r="L838" s="465"/>
      <c r="M838" s="465"/>
      <c r="N838" s="465"/>
      <c r="O838" s="465"/>
      <c r="P838" s="465"/>
      <c r="Q838" s="465"/>
      <c r="R838" s="465"/>
      <c r="S838" s="465"/>
      <c r="T838" s="465"/>
      <c r="U838" s="465"/>
      <c r="V838" s="465"/>
      <c r="W838" s="465"/>
      <c r="X838" s="465"/>
      <c r="Y838" s="465"/>
      <c r="Z838" s="465"/>
      <c r="AA838" s="465"/>
      <c r="AB838" s="465"/>
      <c r="AC838" s="465"/>
      <c r="AD838" s="465"/>
      <c r="AE838" s="465"/>
      <c r="AF838" s="465"/>
      <c r="AG838" s="465"/>
      <c r="AH838" s="465"/>
      <c r="AI838" s="465"/>
      <c r="AJ838" s="465"/>
      <c r="AK838" s="465"/>
      <c r="AL838" s="465"/>
      <c r="AM838" s="465"/>
      <c r="AN838" s="465"/>
      <c r="AO838" s="465"/>
      <c r="AP838" s="465"/>
      <c r="AQ838" s="465"/>
      <c r="AR838" s="465"/>
      <c r="AS838" s="465"/>
      <c r="AT838" s="465"/>
      <c r="AU838" s="465"/>
      <c r="AV838" s="465"/>
      <c r="AW838" s="465"/>
      <c r="AX838" s="465"/>
      <c r="AY838" s="195"/>
      <c r="AZ838" s="465"/>
      <c r="BA838" s="683">
        <f t="shared" si="200"/>
        <v>48</v>
      </c>
      <c r="BB838" s="683">
        <f t="shared" si="201"/>
        <v>2</v>
      </c>
      <c r="BC838" s="683">
        <f t="shared" si="202"/>
        <v>3</v>
      </c>
      <c r="BD838" s="687" t="str">
        <f>IF(ISBLANK(BD837),"①",CHAR(CODE(BD837)+1))</f>
        <v>③</v>
      </c>
      <c r="BE838" s="95"/>
      <c r="BG838" s="563" t="str">
        <f t="shared" ca="1" si="185"/>
        <v/>
      </c>
      <c r="BH838" s="564" t="str">
        <f t="shared" ca="1" si="186"/>
        <v/>
      </c>
      <c r="BI838" s="564" t="str">
        <f t="shared" ca="1" si="187"/>
        <v/>
      </c>
      <c r="BJ838" s="564" t="str">
        <f t="shared" ca="1" si="188"/>
        <v/>
      </c>
      <c r="BK838" s="564" t="str">
        <f t="shared" ca="1" si="189"/>
        <v/>
      </c>
      <c r="BL838" s="565" t="str">
        <f t="shared" ca="1" si="190"/>
        <v/>
      </c>
      <c r="CS838" s="95"/>
    </row>
    <row r="839" spans="1:97" ht="15" customHeight="1">
      <c r="A839" s="90"/>
      <c r="B839" s="352"/>
      <c r="C839" s="352"/>
      <c r="D839" s="352"/>
      <c r="E839" s="352"/>
      <c r="F839" s="352" t="s">
        <v>940</v>
      </c>
      <c r="G839" s="352"/>
      <c r="H839" s="352"/>
      <c r="I839" s="352"/>
      <c r="J839" s="352"/>
      <c r="K839" s="352"/>
      <c r="L839" s="352"/>
      <c r="M839" s="352"/>
      <c r="N839" s="352"/>
      <c r="O839" s="352"/>
      <c r="P839" s="352"/>
      <c r="Q839" s="352"/>
      <c r="R839" s="352"/>
      <c r="S839" s="352"/>
      <c r="T839" s="352"/>
      <c r="U839" s="352"/>
      <c r="V839" s="352"/>
      <c r="W839" s="352"/>
      <c r="X839" s="352"/>
      <c r="Y839" s="352"/>
      <c r="Z839" s="352"/>
      <c r="AA839" s="352"/>
      <c r="AB839" s="352"/>
      <c r="AC839" s="352"/>
      <c r="AD839" s="352"/>
      <c r="AE839" s="352"/>
      <c r="AF839" s="352"/>
      <c r="AG839" s="352"/>
      <c r="AH839" s="352"/>
      <c r="AI839" s="352"/>
      <c r="AJ839" s="352"/>
      <c r="AK839" s="352"/>
      <c r="AL839" s="352"/>
      <c r="AM839" s="352"/>
      <c r="AN839" s="352"/>
      <c r="AO839" s="352"/>
      <c r="AP839" s="352"/>
      <c r="AQ839" s="352"/>
      <c r="AR839" s="352"/>
      <c r="AS839" s="352"/>
      <c r="AT839" s="352"/>
      <c r="AU839" s="352"/>
      <c r="AV839" s="352"/>
      <c r="AW839" s="352"/>
      <c r="AX839" s="352"/>
      <c r="AY839" s="725"/>
      <c r="AZ839" s="95"/>
      <c r="BA839" s="192">
        <f t="shared" si="200"/>
        <v>48</v>
      </c>
      <c r="BB839" s="683">
        <f t="shared" si="201"/>
        <v>2</v>
      </c>
      <c r="BC839" s="683">
        <f t="shared" si="202"/>
        <v>3</v>
      </c>
      <c r="BD839" s="683" t="str">
        <f t="shared" ref="BD839:BD847" si="203">BD838</f>
        <v>③</v>
      </c>
      <c r="BE839" s="95"/>
      <c r="BG839" s="563" t="str">
        <f t="shared" ca="1" si="185"/>
        <v/>
      </c>
      <c r="BH839" s="564" t="str">
        <f t="shared" ca="1" si="186"/>
        <v/>
      </c>
      <c r="BI839" s="564" t="str">
        <f t="shared" ca="1" si="187"/>
        <v/>
      </c>
      <c r="BJ839" s="564" t="str">
        <f t="shared" ca="1" si="188"/>
        <v/>
      </c>
      <c r="BK839" s="564" t="str">
        <f t="shared" ca="1" si="189"/>
        <v/>
      </c>
      <c r="BL839" s="565" t="str">
        <f t="shared" ca="1" si="190"/>
        <v/>
      </c>
      <c r="CS839" s="95"/>
    </row>
    <row r="840" spans="1:97" ht="15" customHeight="1">
      <c r="A840" s="1726" t="str">
        <f>$BD840&amp;"."&amp;$BE840&amp;"."</f>
        <v>③.1.</v>
      </c>
      <c r="B840" s="1727"/>
      <c r="C840" s="1727"/>
      <c r="D840" s="1727"/>
      <c r="E840" s="1727"/>
      <c r="F840" s="1727"/>
      <c r="G840" s="676" t="s">
        <v>938</v>
      </c>
      <c r="H840" s="676"/>
      <c r="I840" s="676"/>
      <c r="J840" s="676"/>
      <c r="K840" s="676"/>
      <c r="L840" s="676"/>
      <c r="M840" s="685"/>
      <c r="N840" s="685"/>
      <c r="O840" s="685"/>
      <c r="P840" s="685"/>
      <c r="Q840" s="685"/>
      <c r="R840" s="685"/>
      <c r="S840" s="685"/>
      <c r="T840" s="685"/>
      <c r="U840" s="685"/>
      <c r="V840" s="685"/>
      <c r="W840" s="685"/>
      <c r="X840" s="685"/>
      <c r="Y840" s="685"/>
      <c r="Z840" s="685"/>
      <c r="AA840" s="685"/>
      <c r="AB840" s="685"/>
      <c r="AC840" s="685"/>
      <c r="AD840" s="685"/>
      <c r="AE840" s="685"/>
      <c r="AF840" s="685"/>
      <c r="AG840" s="685"/>
      <c r="AH840" s="685"/>
      <c r="AI840" s="685"/>
      <c r="AJ840" s="685"/>
      <c r="AK840" s="685"/>
      <c r="AL840" s="685"/>
      <c r="AM840" s="685"/>
      <c r="AN840" s="685"/>
      <c r="AO840" s="685"/>
      <c r="AP840" s="685"/>
      <c r="AQ840" s="685"/>
      <c r="AR840" s="685"/>
      <c r="AS840" s="685"/>
      <c r="AT840" s="685"/>
      <c r="AU840" s="685"/>
      <c r="AV840" s="685"/>
      <c r="AW840" s="685"/>
      <c r="AX840" s="685"/>
      <c r="AY840" s="93"/>
      <c r="AZ840" s="92"/>
      <c r="BA840" s="683">
        <f t="shared" si="200"/>
        <v>48</v>
      </c>
      <c r="BB840" s="95">
        <f t="shared" si="201"/>
        <v>2</v>
      </c>
      <c r="BC840" s="95">
        <f t="shared" si="202"/>
        <v>3</v>
      </c>
      <c r="BD840" s="683" t="str">
        <f t="shared" si="203"/>
        <v>③</v>
      </c>
      <c r="BE840" s="678">
        <f>BE839+1</f>
        <v>1</v>
      </c>
      <c r="BG840" s="563" t="str">
        <f t="shared" ca="1" si="185"/>
        <v/>
      </c>
      <c r="BH840" s="564" t="str">
        <f t="shared" ca="1" si="186"/>
        <v/>
      </c>
      <c r="BI840" s="564" t="str">
        <f t="shared" ca="1" si="187"/>
        <v/>
      </c>
      <c r="BJ840" s="564" t="str">
        <f t="shared" ca="1" si="188"/>
        <v/>
      </c>
      <c r="BK840" s="564" t="str">
        <f t="shared" ca="1" si="189"/>
        <v/>
      </c>
      <c r="BL840" s="565" t="str">
        <f t="shared" ca="1" si="190"/>
        <v/>
      </c>
      <c r="CS840" s="95"/>
    </row>
    <row r="841" spans="1:97" ht="15" customHeight="1">
      <c r="A841" s="90"/>
      <c r="B841" s="352"/>
      <c r="C841" s="352"/>
      <c r="D841" s="352"/>
      <c r="E841" s="352"/>
      <c r="F841" s="352"/>
      <c r="G841" s="352" t="s">
        <v>929</v>
      </c>
      <c r="H841" s="352"/>
      <c r="I841" s="352"/>
      <c r="J841" s="352"/>
      <c r="K841" s="352"/>
      <c r="L841" s="352"/>
      <c r="M841" s="352"/>
      <c r="N841" s="352"/>
      <c r="O841" s="352"/>
      <c r="P841" s="352"/>
      <c r="Q841" s="352"/>
      <c r="R841" s="352"/>
      <c r="S841" s="352"/>
      <c r="T841" s="352"/>
      <c r="U841" s="352"/>
      <c r="V841" s="352"/>
      <c r="W841" s="352"/>
      <c r="X841" s="352"/>
      <c r="Y841" s="352"/>
      <c r="Z841" s="352"/>
      <c r="AA841" s="352"/>
      <c r="AB841" s="352"/>
      <c r="AC841" s="352"/>
      <c r="AD841" s="352"/>
      <c r="AE841" s="352"/>
      <c r="AF841" s="352"/>
      <c r="AG841" s="352"/>
      <c r="AH841" s="352"/>
      <c r="AI841" s="352"/>
      <c r="AJ841" s="352"/>
      <c r="AK841" s="352"/>
      <c r="AL841" s="352"/>
      <c r="AM841" s="352"/>
      <c r="AN841" s="352"/>
      <c r="AO841" s="352"/>
      <c r="AP841" s="352"/>
      <c r="AQ841" s="352"/>
      <c r="AR841" s="352"/>
      <c r="AS841" s="352"/>
      <c r="AT841" s="352"/>
      <c r="AU841" s="352"/>
      <c r="AV841" s="352"/>
      <c r="AW841" s="352"/>
      <c r="AX841" s="352"/>
      <c r="AY841" s="725"/>
      <c r="AZ841" s="95"/>
      <c r="BA841" s="192">
        <f t="shared" si="200"/>
        <v>48</v>
      </c>
      <c r="BB841" s="683">
        <f t="shared" si="201"/>
        <v>2</v>
      </c>
      <c r="BC841" s="683">
        <f t="shared" si="202"/>
        <v>3</v>
      </c>
      <c r="BD841" s="683" t="str">
        <f t="shared" si="203"/>
        <v>③</v>
      </c>
      <c r="BE841" s="683">
        <f>BE840</f>
        <v>1</v>
      </c>
      <c r="BG841" s="563" t="str">
        <f t="shared" ca="1" si="185"/>
        <v/>
      </c>
      <c r="BH841" s="564" t="str">
        <f t="shared" ca="1" si="186"/>
        <v/>
      </c>
      <c r="BI841" s="564" t="str">
        <f t="shared" ca="1" si="187"/>
        <v/>
      </c>
      <c r="BJ841" s="564" t="str">
        <f t="shared" ca="1" si="188"/>
        <v/>
      </c>
      <c r="BK841" s="564" t="str">
        <f t="shared" ca="1" si="189"/>
        <v/>
      </c>
      <c r="BL841" s="565" t="str">
        <f t="shared" ca="1" si="190"/>
        <v/>
      </c>
      <c r="CS841" s="95"/>
    </row>
    <row r="842" spans="1:97" ht="15" customHeight="1">
      <c r="A842" s="90"/>
      <c r="B842" s="352"/>
      <c r="C842" s="352"/>
      <c r="D842" s="352"/>
      <c r="E842" s="352"/>
      <c r="F842" s="352"/>
      <c r="G842" s="498" t="s">
        <v>150</v>
      </c>
      <c r="H842" s="426"/>
      <c r="I842" s="426"/>
      <c r="J842" s="426"/>
      <c r="K842" s="426"/>
      <c r="L842" s="426"/>
      <c r="M842" s="426"/>
      <c r="N842" s="427"/>
      <c r="O842" s="237" t="s">
        <v>153</v>
      </c>
      <c r="P842" s="197"/>
      <c r="Q842" s="197"/>
      <c r="R842" s="197"/>
      <c r="S842" s="197"/>
      <c r="T842" s="197"/>
      <c r="U842" s="197"/>
      <c r="V842" s="197"/>
      <c r="W842" s="197"/>
      <c r="X842" s="197"/>
      <c r="Y842" s="197"/>
      <c r="Z842" s="197"/>
      <c r="AA842" s="197"/>
      <c r="AB842" s="197"/>
      <c r="AC842" s="197"/>
      <c r="AD842" s="197"/>
      <c r="AE842" s="197"/>
      <c r="AF842" s="197"/>
      <c r="AG842" s="197"/>
      <c r="AH842" s="197"/>
      <c r="AI842" s="197"/>
      <c r="AJ842" s="197"/>
      <c r="AK842" s="197"/>
      <c r="AL842" s="197"/>
      <c r="AM842" s="197"/>
      <c r="AN842" s="197"/>
      <c r="AO842" s="197"/>
      <c r="AP842" s="197"/>
      <c r="AQ842" s="197"/>
      <c r="AR842" s="197"/>
      <c r="AS842" s="197"/>
      <c r="AT842" s="197"/>
      <c r="AU842" s="197"/>
      <c r="AV842" s="197"/>
      <c r="AW842" s="197"/>
      <c r="AX842" s="198"/>
      <c r="AY842" s="725"/>
      <c r="AZ842" s="95"/>
      <c r="BA842" s="192">
        <f t="shared" si="200"/>
        <v>48</v>
      </c>
      <c r="BB842" s="683">
        <f t="shared" si="201"/>
        <v>2</v>
      </c>
      <c r="BC842" s="683">
        <f t="shared" si="202"/>
        <v>3</v>
      </c>
      <c r="BD842" s="683" t="str">
        <f t="shared" si="203"/>
        <v>③</v>
      </c>
      <c r="BE842" s="683">
        <f>BE841</f>
        <v>1</v>
      </c>
      <c r="BG842" s="563" t="str">
        <f t="shared" ca="1" si="185"/>
        <v/>
      </c>
      <c r="BH842" s="564" t="str">
        <f t="shared" ca="1" si="186"/>
        <v/>
      </c>
      <c r="BI842" s="564" t="str">
        <f t="shared" ca="1" si="187"/>
        <v/>
      </c>
      <c r="BJ842" s="564" t="str">
        <f t="shared" ca="1" si="188"/>
        <v/>
      </c>
      <c r="BK842" s="564" t="str">
        <f t="shared" ca="1" si="189"/>
        <v/>
      </c>
      <c r="BL842" s="565" t="str">
        <f t="shared" ca="1" si="190"/>
        <v/>
      </c>
      <c r="CS842" s="95"/>
    </row>
    <row r="843" spans="1:97" ht="15" customHeight="1">
      <c r="A843" s="90"/>
      <c r="B843" s="352"/>
      <c r="C843" s="352"/>
      <c r="D843" s="352"/>
      <c r="E843" s="352"/>
      <c r="F843" s="352"/>
      <c r="G843" s="499" t="s">
        <v>151</v>
      </c>
      <c r="H843" s="500"/>
      <c r="I843" s="500"/>
      <c r="J843" s="500"/>
      <c r="K843" s="500"/>
      <c r="L843" s="500"/>
      <c r="M843" s="500"/>
      <c r="N843" s="501"/>
      <c r="O843" s="749" t="s">
        <v>939</v>
      </c>
      <c r="P843" s="782"/>
      <c r="Q843" s="782"/>
      <c r="R843" s="782"/>
      <c r="S843" s="782"/>
      <c r="T843" s="782"/>
      <c r="U843" s="782"/>
      <c r="V843" s="782"/>
      <c r="W843" s="782"/>
      <c r="X843" s="782"/>
      <c r="Y843" s="782"/>
      <c r="Z843" s="782"/>
      <c r="AA843" s="782"/>
      <c r="AB843" s="782"/>
      <c r="AC843" s="782"/>
      <c r="AD843" s="782"/>
      <c r="AE843" s="782"/>
      <c r="AF843" s="782"/>
      <c r="AG843" s="782"/>
      <c r="AH843" s="782"/>
      <c r="AI843" s="782"/>
      <c r="AJ843" s="782"/>
      <c r="AK843" s="782"/>
      <c r="AL843" s="782"/>
      <c r="AM843" s="782"/>
      <c r="AN843" s="782"/>
      <c r="AO843" s="782"/>
      <c r="AP843" s="782"/>
      <c r="AQ843" s="782"/>
      <c r="AR843" s="782"/>
      <c r="AS843" s="782"/>
      <c r="AT843" s="782"/>
      <c r="AU843" s="782"/>
      <c r="AV843" s="782"/>
      <c r="AW843" s="782"/>
      <c r="AX843" s="468"/>
      <c r="AY843" s="725"/>
      <c r="AZ843" s="95"/>
      <c r="BA843" s="192">
        <f t="shared" si="200"/>
        <v>48</v>
      </c>
      <c r="BB843" s="683">
        <f t="shared" si="201"/>
        <v>2</v>
      </c>
      <c r="BC843" s="683">
        <f t="shared" si="202"/>
        <v>3</v>
      </c>
      <c r="BD843" s="683" t="str">
        <f t="shared" si="203"/>
        <v>③</v>
      </c>
      <c r="BE843" s="683">
        <f>BE842</f>
        <v>1</v>
      </c>
      <c r="BG843" s="563" t="str">
        <f t="shared" ca="1" si="185"/>
        <v/>
      </c>
      <c r="BH843" s="564" t="str">
        <f t="shared" ca="1" si="186"/>
        <v/>
      </c>
      <c r="BI843" s="564" t="str">
        <f t="shared" ca="1" si="187"/>
        <v/>
      </c>
      <c r="BJ843" s="564" t="str">
        <f t="shared" ca="1" si="188"/>
        <v/>
      </c>
      <c r="BK843" s="564" t="str">
        <f t="shared" ca="1" si="189"/>
        <v/>
      </c>
      <c r="BL843" s="565" t="str">
        <f t="shared" ca="1" si="190"/>
        <v/>
      </c>
      <c r="CS843" s="95"/>
    </row>
    <row r="844" spans="1:97" ht="15" customHeight="1">
      <c r="A844" s="90"/>
      <c r="B844" s="352"/>
      <c r="C844" s="352"/>
      <c r="D844" s="352"/>
      <c r="E844" s="352"/>
      <c r="F844" s="352"/>
      <c r="G844" s="201"/>
      <c r="H844" s="746"/>
      <c r="I844" s="557"/>
      <c r="J844" s="557"/>
      <c r="K844" s="557"/>
      <c r="L844" s="557"/>
      <c r="M844" s="557"/>
      <c r="N844" s="558"/>
      <c r="O844" s="780" t="s">
        <v>311</v>
      </c>
      <c r="P844" s="781"/>
      <c r="Q844" s="781"/>
      <c r="R844" s="781"/>
      <c r="S844" s="781"/>
      <c r="T844" s="781"/>
      <c r="U844" s="781"/>
      <c r="V844" s="781"/>
      <c r="W844" s="781"/>
      <c r="X844" s="781"/>
      <c r="Y844" s="781"/>
      <c r="Z844" s="781"/>
      <c r="AA844" s="781"/>
      <c r="AB844" s="781"/>
      <c r="AC844" s="781"/>
      <c r="AD844" s="781"/>
      <c r="AE844" s="781"/>
      <c r="AF844" s="781"/>
      <c r="AG844" s="781"/>
      <c r="AH844" s="781"/>
      <c r="AI844" s="781"/>
      <c r="AJ844" s="781"/>
      <c r="AK844" s="781"/>
      <c r="AL844" s="781"/>
      <c r="AM844" s="781"/>
      <c r="AN844" s="781"/>
      <c r="AO844" s="781"/>
      <c r="AP844" s="781"/>
      <c r="AQ844" s="781"/>
      <c r="AR844" s="781"/>
      <c r="AS844" s="781"/>
      <c r="AT844" s="781"/>
      <c r="AU844" s="781"/>
      <c r="AV844" s="781"/>
      <c r="AW844" s="781"/>
      <c r="AX844" s="203"/>
      <c r="AY844" s="725"/>
      <c r="AZ844" s="95"/>
      <c r="BA844" s="192">
        <f t="shared" si="200"/>
        <v>48</v>
      </c>
      <c r="BB844" s="683">
        <f t="shared" si="201"/>
        <v>2</v>
      </c>
      <c r="BC844" s="683">
        <f t="shared" si="202"/>
        <v>3</v>
      </c>
      <c r="BD844" s="683" t="str">
        <f t="shared" si="203"/>
        <v>③</v>
      </c>
      <c r="BE844" s="683">
        <f>BE843</f>
        <v>1</v>
      </c>
      <c r="BG844" s="563" t="str">
        <f t="shared" ca="1" si="185"/>
        <v/>
      </c>
      <c r="BH844" s="564" t="str">
        <f t="shared" ca="1" si="186"/>
        <v/>
      </c>
      <c r="BI844" s="564" t="str">
        <f t="shared" ca="1" si="187"/>
        <v/>
      </c>
      <c r="BJ844" s="564" t="str">
        <f t="shared" ca="1" si="188"/>
        <v/>
      </c>
      <c r="BK844" s="564" t="str">
        <f t="shared" ca="1" si="189"/>
        <v/>
      </c>
      <c r="BL844" s="565" t="str">
        <f t="shared" ca="1" si="190"/>
        <v/>
      </c>
      <c r="CS844" s="95"/>
    </row>
    <row r="845" spans="1:97" ht="15" customHeight="1">
      <c r="A845" s="90"/>
      <c r="B845" s="352"/>
      <c r="C845" s="352"/>
      <c r="D845" s="352"/>
      <c r="E845" s="352"/>
      <c r="F845" s="352"/>
      <c r="G845" s="502" t="s">
        <v>152</v>
      </c>
      <c r="H845" s="431"/>
      <c r="I845" s="431"/>
      <c r="J845" s="431"/>
      <c r="K845" s="431"/>
      <c r="L845" s="431"/>
      <c r="M845" s="431"/>
      <c r="N845" s="432"/>
      <c r="O845" s="238" t="s">
        <v>399</v>
      </c>
      <c r="P845" s="204"/>
      <c r="Q845" s="204"/>
      <c r="R845" s="204"/>
      <c r="S845" s="204"/>
      <c r="T845" s="204"/>
      <c r="U845" s="204"/>
      <c r="V845" s="204"/>
      <c r="W845" s="204"/>
      <c r="X845" s="204"/>
      <c r="Y845" s="204"/>
      <c r="Z845" s="204"/>
      <c r="AA845" s="204"/>
      <c r="AB845" s="204"/>
      <c r="AC845" s="204"/>
      <c r="AD845" s="204"/>
      <c r="AE845" s="204"/>
      <c r="AF845" s="204"/>
      <c r="AG845" s="204"/>
      <c r="AH845" s="204"/>
      <c r="AI845" s="204"/>
      <c r="AJ845" s="204"/>
      <c r="AK845" s="204"/>
      <c r="AL845" s="204"/>
      <c r="AM845" s="204"/>
      <c r="AN845" s="204"/>
      <c r="AO845" s="204"/>
      <c r="AP845" s="204"/>
      <c r="AQ845" s="204"/>
      <c r="AR845" s="204"/>
      <c r="AS845" s="204"/>
      <c r="AT845" s="204"/>
      <c r="AU845" s="204"/>
      <c r="AV845" s="204"/>
      <c r="AW845" s="204"/>
      <c r="AX845" s="205"/>
      <c r="AY845" s="725"/>
      <c r="AZ845" s="95"/>
      <c r="BA845" s="192">
        <f t="shared" si="200"/>
        <v>48</v>
      </c>
      <c r="BB845" s="683">
        <f t="shared" si="201"/>
        <v>2</v>
      </c>
      <c r="BC845" s="683">
        <f t="shared" si="202"/>
        <v>3</v>
      </c>
      <c r="BD845" s="683" t="str">
        <f t="shared" si="203"/>
        <v>③</v>
      </c>
      <c r="BE845" s="683">
        <f>BE844</f>
        <v>1</v>
      </c>
      <c r="BG845" s="563" t="str">
        <f t="shared" ca="1" si="185"/>
        <v/>
      </c>
      <c r="BH845" s="564" t="str">
        <f t="shared" ca="1" si="186"/>
        <v/>
      </c>
      <c r="BI845" s="564" t="str">
        <f t="shared" ca="1" si="187"/>
        <v/>
      </c>
      <c r="BJ845" s="564" t="str">
        <f t="shared" ca="1" si="188"/>
        <v/>
      </c>
      <c r="BK845" s="564" t="str">
        <f t="shared" ca="1" si="189"/>
        <v/>
      </c>
      <c r="BL845" s="565" t="str">
        <f t="shared" ca="1" si="190"/>
        <v/>
      </c>
      <c r="CS845" s="95"/>
    </row>
    <row r="846" spans="1:97" ht="15" customHeight="1">
      <c r="A846" s="1726" t="str">
        <f>$BD846&amp;"."&amp;$BE846&amp;"."</f>
        <v>③.2.</v>
      </c>
      <c r="B846" s="1727"/>
      <c r="C846" s="1727"/>
      <c r="D846" s="1727"/>
      <c r="E846" s="1727"/>
      <c r="F846" s="1727"/>
      <c r="G846" s="676" t="s">
        <v>936</v>
      </c>
      <c r="H846" s="676"/>
      <c r="I846" s="676"/>
      <c r="J846" s="676"/>
      <c r="K846" s="676"/>
      <c r="L846" s="676"/>
      <c r="M846" s="685"/>
      <c r="N846" s="685"/>
      <c r="O846" s="685"/>
      <c r="P846" s="685"/>
      <c r="Q846" s="685"/>
      <c r="R846" s="685"/>
      <c r="S846" s="685"/>
      <c r="T846" s="685"/>
      <c r="U846" s="685"/>
      <c r="V846" s="685"/>
      <c r="W846" s="685"/>
      <c r="X846" s="685"/>
      <c r="Y846" s="685"/>
      <c r="Z846" s="685"/>
      <c r="AA846" s="685"/>
      <c r="AB846" s="685"/>
      <c r="AC846" s="685"/>
      <c r="AD846" s="685"/>
      <c r="AE846" s="685"/>
      <c r="AF846" s="685"/>
      <c r="AG846" s="685"/>
      <c r="AH846" s="685"/>
      <c r="AI846" s="685"/>
      <c r="AJ846" s="685"/>
      <c r="AK846" s="685"/>
      <c r="AL846" s="685"/>
      <c r="AM846" s="685"/>
      <c r="AN846" s="685"/>
      <c r="AO846" s="685"/>
      <c r="AP846" s="685"/>
      <c r="AQ846" s="685"/>
      <c r="AR846" s="685"/>
      <c r="AS846" s="685"/>
      <c r="AT846" s="685"/>
      <c r="AU846" s="685"/>
      <c r="AV846" s="685"/>
      <c r="AW846" s="685"/>
      <c r="AX846" s="685"/>
      <c r="AY846" s="93"/>
      <c r="AZ846" s="92"/>
      <c r="BA846" s="683">
        <f t="shared" si="200"/>
        <v>48</v>
      </c>
      <c r="BB846" s="95">
        <f t="shared" si="201"/>
        <v>2</v>
      </c>
      <c r="BC846" s="95">
        <f t="shared" si="202"/>
        <v>3</v>
      </c>
      <c r="BD846" s="683" t="str">
        <f t="shared" si="203"/>
        <v>③</v>
      </c>
      <c r="BE846" s="678">
        <f>BE845+1</f>
        <v>2</v>
      </c>
      <c r="BG846" s="563" t="str">
        <f t="shared" ca="1" si="185"/>
        <v/>
      </c>
      <c r="BH846" s="564" t="str">
        <f t="shared" ca="1" si="186"/>
        <v/>
      </c>
      <c r="BI846" s="564" t="str">
        <f t="shared" ca="1" si="187"/>
        <v/>
      </c>
      <c r="BJ846" s="564" t="str">
        <f t="shared" ca="1" si="188"/>
        <v/>
      </c>
      <c r="BK846" s="564" t="str">
        <f t="shared" ca="1" si="189"/>
        <v/>
      </c>
      <c r="BL846" s="565" t="str">
        <f t="shared" ca="1" si="190"/>
        <v/>
      </c>
      <c r="CS846" s="95"/>
    </row>
    <row r="847" spans="1:97" ht="15" customHeight="1">
      <c r="A847" s="90"/>
      <c r="B847" s="352"/>
      <c r="C847" s="352"/>
      <c r="D847" s="352"/>
      <c r="E847" s="352"/>
      <c r="F847" s="352"/>
      <c r="G847" s="352" t="s">
        <v>941</v>
      </c>
      <c r="H847" s="352"/>
      <c r="I847" s="352"/>
      <c r="J847" s="352"/>
      <c r="K847" s="352"/>
      <c r="L847" s="352"/>
      <c r="M847" s="352"/>
      <c r="N847" s="352"/>
      <c r="O847" s="352"/>
      <c r="P847" s="352"/>
      <c r="Q847" s="352"/>
      <c r="R847" s="352"/>
      <c r="S847" s="352"/>
      <c r="T847" s="352"/>
      <c r="U847" s="352"/>
      <c r="V847" s="352"/>
      <c r="W847" s="352"/>
      <c r="X847" s="352"/>
      <c r="Y847" s="352"/>
      <c r="Z847" s="352"/>
      <c r="AA847" s="352"/>
      <c r="AB847" s="352"/>
      <c r="AC847" s="351"/>
      <c r="AD847" s="352"/>
      <c r="AE847" s="352"/>
      <c r="AF847" s="352"/>
      <c r="AG847" s="352"/>
      <c r="AH847" s="352"/>
      <c r="AI847" s="352"/>
      <c r="AJ847" s="352"/>
      <c r="AK847" s="352"/>
      <c r="AL847" s="352"/>
      <c r="AM847" s="352"/>
      <c r="AN847" s="352"/>
      <c r="AO847" s="352"/>
      <c r="AP847" s="352"/>
      <c r="AQ847" s="352"/>
      <c r="AR847" s="352"/>
      <c r="AS847" s="352"/>
      <c r="AT847" s="352"/>
      <c r="AU847" s="352"/>
      <c r="AV847" s="352"/>
      <c r="AW847" s="352"/>
      <c r="AX847" s="352"/>
      <c r="AY847" s="725"/>
      <c r="AZ847" s="95"/>
      <c r="BA847" s="192">
        <f t="shared" si="200"/>
        <v>48</v>
      </c>
      <c r="BB847" s="683">
        <f t="shared" si="201"/>
        <v>2</v>
      </c>
      <c r="BC847" s="683">
        <f t="shared" si="202"/>
        <v>3</v>
      </c>
      <c r="BD847" s="683" t="str">
        <f t="shared" si="203"/>
        <v>③</v>
      </c>
      <c r="BE847" s="683">
        <f>BE846</f>
        <v>2</v>
      </c>
      <c r="BG847" s="563" t="str">
        <f t="shared" ca="1" si="185"/>
        <v/>
      </c>
      <c r="BH847" s="564" t="str">
        <f t="shared" ca="1" si="186"/>
        <v/>
      </c>
      <c r="BI847" s="564" t="str">
        <f t="shared" ca="1" si="187"/>
        <v/>
      </c>
      <c r="BJ847" s="564" t="str">
        <f t="shared" ca="1" si="188"/>
        <v/>
      </c>
      <c r="BK847" s="564" t="str">
        <f t="shared" ca="1" si="189"/>
        <v/>
      </c>
      <c r="BL847" s="565" t="str">
        <f t="shared" ca="1" si="190"/>
        <v/>
      </c>
      <c r="CS847" s="95"/>
    </row>
    <row r="848" spans="1:97" ht="15" customHeight="1">
      <c r="A848" s="90"/>
      <c r="B848" s="352"/>
      <c r="C848" s="352"/>
      <c r="D848" s="352"/>
      <c r="E848" s="352"/>
      <c r="F848" s="352"/>
      <c r="G848" s="498" t="s">
        <v>103</v>
      </c>
      <c r="H848" s="426"/>
      <c r="I848" s="426"/>
      <c r="J848" s="426"/>
      <c r="K848" s="426"/>
      <c r="L848" s="426"/>
      <c r="M848" s="426"/>
      <c r="N848" s="427"/>
      <c r="O848" s="206" t="s">
        <v>305</v>
      </c>
      <c r="P848" s="197"/>
      <c r="Q848" s="197" t="str">
        <f>"("&amp;VLOOKUP(O848,[1]processing_log!$B$37:$Y$105,4,FALSE)&amp;" - "&amp;VLOOKUP(O848,[1]processing_log!$B$37:$Y$105,21,FALSE)&amp;VLOOKUP(O848,[1]processing_log!$B$37:$Y$105,24,FALSE)&amp;")"</f>
        <v>(削除処理 - 異常終了)</v>
      </c>
      <c r="R848" s="197"/>
      <c r="S848" s="197"/>
      <c r="T848" s="197"/>
      <c r="U848" s="197"/>
      <c r="V848" s="197"/>
      <c r="W848" s="197"/>
      <c r="X848" s="197"/>
      <c r="Y848" s="197"/>
      <c r="Z848" s="197"/>
      <c r="AA848" s="197"/>
      <c r="AB848" s="197"/>
      <c r="AC848" s="197"/>
      <c r="AD848" s="197"/>
      <c r="AE848" s="197"/>
      <c r="AF848" s="197"/>
      <c r="AG848" s="197"/>
      <c r="AH848" s="197"/>
      <c r="AI848" s="197"/>
      <c r="AJ848" s="197"/>
      <c r="AK848" s="197"/>
      <c r="AL848" s="197"/>
      <c r="AM848" s="197"/>
      <c r="AN848" s="197"/>
      <c r="AO848" s="197"/>
      <c r="AP848" s="197"/>
      <c r="AQ848" s="197"/>
      <c r="AR848" s="197"/>
      <c r="AS848" s="197"/>
      <c r="AT848" s="197"/>
      <c r="AU848" s="197"/>
      <c r="AV848" s="197"/>
      <c r="AW848" s="197"/>
      <c r="AX848" s="198"/>
      <c r="AY848" s="725"/>
      <c r="AZ848" s="95"/>
      <c r="BA848" s="192">
        <f t="shared" ref="BA848:BE851" si="204">BA847</f>
        <v>48</v>
      </c>
      <c r="BB848" s="95">
        <f t="shared" si="204"/>
        <v>2</v>
      </c>
      <c r="BC848" s="95">
        <f t="shared" si="204"/>
        <v>3</v>
      </c>
      <c r="BD848" s="95" t="str">
        <f t="shared" si="204"/>
        <v>③</v>
      </c>
      <c r="BE848" s="95">
        <f t="shared" si="204"/>
        <v>2</v>
      </c>
      <c r="BG848" s="563" t="str">
        <f t="shared" ca="1" si="185"/>
        <v/>
      </c>
      <c r="BH848" s="564" t="str">
        <f t="shared" ca="1" si="186"/>
        <v/>
      </c>
      <c r="BI848" s="564" t="str">
        <f t="shared" ca="1" si="187"/>
        <v/>
      </c>
      <c r="BJ848" s="564" t="str">
        <f t="shared" ca="1" si="188"/>
        <v/>
      </c>
      <c r="BK848" s="564" t="str">
        <f t="shared" ca="1" si="189"/>
        <v/>
      </c>
      <c r="BL848" s="565" t="str">
        <f t="shared" ca="1" si="190"/>
        <v/>
      </c>
      <c r="CS848" s="95"/>
    </row>
    <row r="849" spans="1:111" ht="15" customHeight="1">
      <c r="A849" s="90"/>
      <c r="B849" s="352"/>
      <c r="C849" s="352"/>
      <c r="D849" s="352"/>
      <c r="E849" s="352"/>
      <c r="F849" s="352"/>
      <c r="G849" s="503" t="s">
        <v>104</v>
      </c>
      <c r="H849" s="504"/>
      <c r="I849" s="504"/>
      <c r="J849" s="504"/>
      <c r="K849" s="504"/>
      <c r="L849" s="504"/>
      <c r="M849" s="504"/>
      <c r="N849" s="505"/>
      <c r="O849" s="207" t="s">
        <v>937</v>
      </c>
      <c r="P849" s="779"/>
      <c r="Q849" s="779"/>
      <c r="R849" s="779"/>
      <c r="S849" s="779"/>
      <c r="T849" s="779"/>
      <c r="U849" s="779"/>
      <c r="V849" s="779"/>
      <c r="W849" s="779"/>
      <c r="X849" s="779"/>
      <c r="Y849" s="779"/>
      <c r="Z849" s="779"/>
      <c r="AA849" s="779"/>
      <c r="AB849" s="779"/>
      <c r="AC849" s="779"/>
      <c r="AD849" s="779"/>
      <c r="AE849" s="779"/>
      <c r="AF849" s="779"/>
      <c r="AG849" s="779"/>
      <c r="AH849" s="779"/>
      <c r="AI849" s="779"/>
      <c r="AJ849" s="779"/>
      <c r="AK849" s="779"/>
      <c r="AL849" s="779"/>
      <c r="AM849" s="779"/>
      <c r="AN849" s="779"/>
      <c r="AO849" s="779"/>
      <c r="AP849" s="779"/>
      <c r="AQ849" s="779"/>
      <c r="AR849" s="779"/>
      <c r="AS849" s="779"/>
      <c r="AT849" s="779"/>
      <c r="AU849" s="779"/>
      <c r="AV849" s="779"/>
      <c r="AW849" s="779"/>
      <c r="AX849" s="208"/>
      <c r="AY849" s="725"/>
      <c r="AZ849" s="95"/>
      <c r="BA849" s="192">
        <f t="shared" si="204"/>
        <v>48</v>
      </c>
      <c r="BB849" s="95">
        <f t="shared" si="204"/>
        <v>2</v>
      </c>
      <c r="BC849" s="95">
        <f t="shared" si="204"/>
        <v>3</v>
      </c>
      <c r="BD849" s="95" t="str">
        <f t="shared" si="204"/>
        <v>③</v>
      </c>
      <c r="BE849" s="95">
        <f t="shared" si="204"/>
        <v>2</v>
      </c>
      <c r="BG849" s="563" t="str">
        <f t="shared" ca="1" si="185"/>
        <v/>
      </c>
      <c r="BH849" s="564" t="str">
        <f t="shared" ca="1" si="186"/>
        <v/>
      </c>
      <c r="BI849" s="564" t="str">
        <f t="shared" ca="1" si="187"/>
        <v/>
      </c>
      <c r="BJ849" s="564" t="str">
        <f t="shared" ca="1" si="188"/>
        <v/>
      </c>
      <c r="BK849" s="564" t="str">
        <f t="shared" ca="1" si="189"/>
        <v/>
      </c>
      <c r="BL849" s="565" t="str">
        <f t="shared" ca="1" si="190"/>
        <v/>
      </c>
      <c r="CS849" s="95"/>
    </row>
    <row r="850" spans="1:111" ht="15" customHeight="1">
      <c r="A850" s="90"/>
      <c r="B850" s="352"/>
      <c r="C850" s="352"/>
      <c r="D850" s="352"/>
      <c r="E850" s="352"/>
      <c r="F850" s="352"/>
      <c r="G850" s="503" t="s">
        <v>105</v>
      </c>
      <c r="H850" s="504"/>
      <c r="I850" s="504"/>
      <c r="J850" s="504"/>
      <c r="K850" s="504"/>
      <c r="L850" s="504"/>
      <c r="M850" s="504"/>
      <c r="N850" s="505"/>
      <c r="O850" s="751"/>
      <c r="P850" s="779"/>
      <c r="Q850" s="779"/>
      <c r="R850" s="779"/>
      <c r="S850" s="779"/>
      <c r="T850" s="779"/>
      <c r="U850" s="779"/>
      <c r="V850" s="779"/>
      <c r="W850" s="779"/>
      <c r="X850" s="779"/>
      <c r="Y850" s="779"/>
      <c r="Z850" s="779"/>
      <c r="AA850" s="779"/>
      <c r="AB850" s="779"/>
      <c r="AC850" s="779"/>
      <c r="AD850" s="779"/>
      <c r="AE850" s="779"/>
      <c r="AF850" s="779"/>
      <c r="AG850" s="779"/>
      <c r="AH850" s="779"/>
      <c r="AI850" s="779"/>
      <c r="AJ850" s="779"/>
      <c r="AK850" s="779"/>
      <c r="AL850" s="779"/>
      <c r="AM850" s="779"/>
      <c r="AN850" s="779"/>
      <c r="AO850" s="779"/>
      <c r="AP850" s="779"/>
      <c r="AQ850" s="779"/>
      <c r="AR850" s="779"/>
      <c r="AS850" s="779"/>
      <c r="AT850" s="779"/>
      <c r="AU850" s="779"/>
      <c r="AV850" s="779"/>
      <c r="AW850" s="779"/>
      <c r="AX850" s="208"/>
      <c r="AY850" s="725"/>
      <c r="AZ850" s="95"/>
      <c r="BA850" s="192">
        <f t="shared" si="204"/>
        <v>48</v>
      </c>
      <c r="BB850" s="95">
        <f t="shared" si="204"/>
        <v>2</v>
      </c>
      <c r="BC850" s="95">
        <f t="shared" si="204"/>
        <v>3</v>
      </c>
      <c r="BD850" s="95" t="str">
        <f t="shared" si="204"/>
        <v>③</v>
      </c>
      <c r="BE850" s="95">
        <f t="shared" si="204"/>
        <v>2</v>
      </c>
      <c r="BG850" s="563" t="str">
        <f t="shared" ca="1" si="185"/>
        <v/>
      </c>
      <c r="BH850" s="564" t="str">
        <f t="shared" ca="1" si="186"/>
        <v/>
      </c>
      <c r="BI850" s="564" t="str">
        <f t="shared" ca="1" si="187"/>
        <v/>
      </c>
      <c r="BJ850" s="564" t="str">
        <f t="shared" ca="1" si="188"/>
        <v/>
      </c>
      <c r="BK850" s="564" t="str">
        <f t="shared" ca="1" si="189"/>
        <v/>
      </c>
      <c r="BL850" s="565" t="str">
        <f t="shared" ca="1" si="190"/>
        <v/>
      </c>
      <c r="CL850" s="94"/>
      <c r="CM850" s="94"/>
      <c r="CN850" s="94"/>
      <c r="CO850" s="94"/>
      <c r="CP850" s="94"/>
      <c r="CQ850" s="94"/>
      <c r="CR850" s="94"/>
      <c r="CS850" s="95"/>
    </row>
    <row r="851" spans="1:111" ht="15" customHeight="1">
      <c r="A851" s="90"/>
      <c r="B851" s="352"/>
      <c r="C851" s="352"/>
      <c r="D851" s="352"/>
      <c r="E851" s="352"/>
      <c r="F851" s="352"/>
      <c r="G851" s="502" t="s">
        <v>106</v>
      </c>
      <c r="H851" s="431"/>
      <c r="I851" s="431"/>
      <c r="J851" s="431"/>
      <c r="K851" s="431"/>
      <c r="L851" s="431"/>
      <c r="M851" s="431"/>
      <c r="N851" s="432"/>
      <c r="O851" s="209" t="s">
        <v>942</v>
      </c>
      <c r="P851" s="204"/>
      <c r="Q851" s="204"/>
      <c r="R851" s="204"/>
      <c r="S851" s="204"/>
      <c r="T851" s="204"/>
      <c r="U851" s="204"/>
      <c r="V851" s="204"/>
      <c r="W851" s="204"/>
      <c r="X851" s="204"/>
      <c r="Y851" s="204"/>
      <c r="Z851" s="204"/>
      <c r="AA851" s="204"/>
      <c r="AB851" s="204"/>
      <c r="AC851" s="204"/>
      <c r="AD851" s="204"/>
      <c r="AE851" s="204"/>
      <c r="AF851" s="204"/>
      <c r="AG851" s="204"/>
      <c r="AH851" s="204"/>
      <c r="AI851" s="204"/>
      <c r="AJ851" s="204"/>
      <c r="AK851" s="204"/>
      <c r="AL851" s="204"/>
      <c r="AM851" s="204"/>
      <c r="AN851" s="204"/>
      <c r="AO851" s="204"/>
      <c r="AP851" s="204"/>
      <c r="AQ851" s="204"/>
      <c r="AR851" s="204"/>
      <c r="AS851" s="204"/>
      <c r="AT851" s="204"/>
      <c r="AU851" s="204"/>
      <c r="AV851" s="204"/>
      <c r="AW851" s="204"/>
      <c r="AX851" s="205"/>
      <c r="AY851" s="725"/>
      <c r="AZ851" s="95"/>
      <c r="BA851" s="192">
        <f t="shared" si="204"/>
        <v>48</v>
      </c>
      <c r="BB851" s="95">
        <f t="shared" si="204"/>
        <v>2</v>
      </c>
      <c r="BC851" s="95">
        <f t="shared" si="204"/>
        <v>3</v>
      </c>
      <c r="BD851" s="95" t="str">
        <f t="shared" si="204"/>
        <v>③</v>
      </c>
      <c r="BE851" s="95">
        <f t="shared" si="204"/>
        <v>2</v>
      </c>
      <c r="BG851" s="563" t="str">
        <f t="shared" ca="1" si="185"/>
        <v/>
      </c>
      <c r="BH851" s="564" t="str">
        <f t="shared" ca="1" si="186"/>
        <v/>
      </c>
      <c r="BI851" s="564" t="str">
        <f t="shared" ca="1" si="187"/>
        <v/>
      </c>
      <c r="BJ851" s="564" t="str">
        <f t="shared" ca="1" si="188"/>
        <v/>
      </c>
      <c r="BK851" s="564" t="str">
        <f t="shared" ca="1" si="189"/>
        <v/>
      </c>
      <c r="BL851" s="565" t="str">
        <f t="shared" ca="1" si="190"/>
        <v/>
      </c>
      <c r="CS851" s="95"/>
    </row>
    <row r="852" spans="1:111" ht="15" customHeight="1">
      <c r="A852" s="1766" t="str">
        <f>BA852&amp;"."</f>
        <v>49.</v>
      </c>
      <c r="B852" s="1767"/>
      <c r="C852" s="473" t="s">
        <v>950</v>
      </c>
      <c r="D852" s="236"/>
      <c r="E852" s="236"/>
      <c r="F852" s="236"/>
      <c r="G852" s="236"/>
      <c r="H852" s="300"/>
      <c r="I852" s="236"/>
      <c r="J852" s="473"/>
      <c r="K852" s="473"/>
      <c r="L852" s="473"/>
      <c r="M852" s="473"/>
      <c r="N852" s="473"/>
      <c r="O852" s="473"/>
      <c r="P852" s="473"/>
      <c r="Q852" s="473"/>
      <c r="R852" s="473"/>
      <c r="S852" s="473"/>
      <c r="T852" s="473"/>
      <c r="U852" s="473"/>
      <c r="V852" s="473"/>
      <c r="W852" s="473"/>
      <c r="X852" s="473"/>
      <c r="Y852" s="473"/>
      <c r="Z852" s="473"/>
      <c r="AA852" s="473"/>
      <c r="AB852" s="473"/>
      <c r="AC852" s="473"/>
      <c r="AD852" s="473"/>
      <c r="AE852" s="473"/>
      <c r="AF852" s="473"/>
      <c r="AG852" s="473"/>
      <c r="AH852" s="473"/>
      <c r="AI852" s="473"/>
      <c r="AJ852" s="473"/>
      <c r="AK852" s="473"/>
      <c r="AL852" s="473"/>
      <c r="AM852" s="473"/>
      <c r="AN852" s="473"/>
      <c r="AO852" s="473"/>
      <c r="AP852" s="473"/>
      <c r="AQ852" s="473"/>
      <c r="AR852" s="473"/>
      <c r="AS852" s="473"/>
      <c r="AT852" s="473"/>
      <c r="AU852" s="473"/>
      <c r="AV852" s="473"/>
      <c r="AW852" s="473"/>
      <c r="AX852" s="473"/>
      <c r="AY852" s="156"/>
      <c r="AZ852" s="465"/>
      <c r="BA852" s="193">
        <f>BA851+1</f>
        <v>49</v>
      </c>
      <c r="BC852" s="95"/>
      <c r="BD852" s="95"/>
      <c r="BE852" s="95"/>
      <c r="BG852" s="563" t="str">
        <f t="shared" ca="1" si="185"/>
        <v/>
      </c>
      <c r="BH852" s="564" t="str">
        <f t="shared" ca="1" si="186"/>
        <v/>
      </c>
      <c r="BI852" s="564" t="str">
        <f t="shared" ca="1" si="187"/>
        <v/>
      </c>
      <c r="BJ852" s="564" t="str">
        <f t="shared" ca="1" si="188"/>
        <v/>
      </c>
      <c r="BK852" s="564" t="str">
        <f t="shared" ca="1" si="189"/>
        <v/>
      </c>
      <c r="BL852" s="565" t="str">
        <f t="shared" ca="1" si="190"/>
        <v/>
      </c>
      <c r="CS852" s="95"/>
    </row>
    <row r="853" spans="1:111" ht="15" customHeight="1">
      <c r="A853" s="1737" t="str">
        <f>$BA853&amp;"."&amp;$BB853&amp;"."</f>
        <v>49.1.</v>
      </c>
      <c r="B853" s="1738"/>
      <c r="C853" s="1738"/>
      <c r="D853" s="465" t="s">
        <v>951</v>
      </c>
      <c r="E853" s="465"/>
      <c r="F853" s="473"/>
      <c r="G853" s="473"/>
      <c r="H853" s="473"/>
      <c r="I853" s="473"/>
      <c r="J853" s="473"/>
      <c r="K853" s="473"/>
      <c r="L853" s="473"/>
      <c r="M853" s="473"/>
      <c r="N853" s="473"/>
      <c r="O853" s="473"/>
      <c r="P853" s="473"/>
      <c r="Q853" s="473"/>
      <c r="R853" s="473"/>
      <c r="S853" s="473"/>
      <c r="T853" s="473"/>
      <c r="U853" s="473"/>
      <c r="V853" s="473"/>
      <c r="W853" s="473"/>
      <c r="X853" s="473"/>
      <c r="Y853" s="473"/>
      <c r="Z853" s="473"/>
      <c r="AA853" s="473"/>
      <c r="AB853" s="473"/>
      <c r="AC853" s="473"/>
      <c r="AD853" s="473"/>
      <c r="AE853" s="473"/>
      <c r="AF853" s="473"/>
      <c r="AG853" s="473"/>
      <c r="AH853" s="473"/>
      <c r="AI853" s="473"/>
      <c r="AJ853" s="473"/>
      <c r="AK853" s="473"/>
      <c r="AL853" s="473"/>
      <c r="AM853" s="473"/>
      <c r="AN853" s="473"/>
      <c r="AO853" s="473"/>
      <c r="AP853" s="473"/>
      <c r="AQ853" s="473"/>
      <c r="AR853" s="473"/>
      <c r="AS853" s="473"/>
      <c r="AT853" s="473"/>
      <c r="AU853" s="473"/>
      <c r="AV853" s="473"/>
      <c r="AW853" s="473"/>
      <c r="AX853" s="473"/>
      <c r="AY853" s="466"/>
      <c r="AZ853" s="465"/>
      <c r="BA853" s="192">
        <f t="shared" ref="BA853:BA861" si="205">BA852</f>
        <v>49</v>
      </c>
      <c r="BB853" s="193">
        <f>BB852+1</f>
        <v>1</v>
      </c>
      <c r="BC853" s="95"/>
      <c r="BD853" s="95"/>
      <c r="BE853" s="95"/>
      <c r="BG853" s="563" t="str">
        <f t="shared" ca="1" si="185"/>
        <v/>
      </c>
      <c r="BH853" s="564" t="str">
        <f t="shared" ca="1" si="186"/>
        <v/>
      </c>
      <c r="BI853" s="564" t="str">
        <f t="shared" ca="1" si="187"/>
        <v/>
      </c>
      <c r="BJ853" s="564" t="str">
        <f t="shared" ca="1" si="188"/>
        <v/>
      </c>
      <c r="BK853" s="564" t="str">
        <f t="shared" ca="1" si="189"/>
        <v/>
      </c>
      <c r="BL853" s="565" t="str">
        <f t="shared" ca="1" si="190"/>
        <v/>
      </c>
      <c r="CC853" s="94"/>
      <c r="CD853" s="94"/>
      <c r="CE853" s="94"/>
      <c r="CF853" s="94"/>
      <c r="CG853" s="94"/>
      <c r="CH853" s="94"/>
      <c r="CI853" s="94"/>
      <c r="CJ853" s="94"/>
      <c r="CK853" s="94"/>
      <c r="CS853" s="94"/>
      <c r="CT853" s="94"/>
      <c r="CU853" s="94"/>
    </row>
    <row r="854" spans="1:111" ht="15" customHeight="1">
      <c r="A854" s="90"/>
      <c r="B854" s="352"/>
      <c r="C854" s="352"/>
      <c r="D854" s="352" t="s">
        <v>929</v>
      </c>
      <c r="E854" s="352"/>
      <c r="F854" s="352"/>
      <c r="G854" s="352"/>
      <c r="H854" s="352"/>
      <c r="I854" s="352"/>
      <c r="J854" s="352"/>
      <c r="K854" s="352"/>
      <c r="L854" s="352"/>
      <c r="M854" s="352"/>
      <c r="N854" s="352"/>
      <c r="O854" s="352"/>
      <c r="P854" s="352"/>
      <c r="Q854" s="352"/>
      <c r="R854" s="352"/>
      <c r="S854" s="352"/>
      <c r="T854" s="352"/>
      <c r="U854" s="352"/>
      <c r="V854" s="352"/>
      <c r="W854" s="352"/>
      <c r="X854" s="352"/>
      <c r="Y854" s="352"/>
      <c r="Z854" s="352"/>
      <c r="AA854" s="352"/>
      <c r="AB854" s="352"/>
      <c r="AC854" s="352"/>
      <c r="AD854" s="352"/>
      <c r="AE854" s="352"/>
      <c r="AF854" s="352"/>
      <c r="AG854" s="352"/>
      <c r="AH854" s="352"/>
      <c r="AI854" s="352"/>
      <c r="AJ854" s="352"/>
      <c r="AK854" s="352"/>
      <c r="AL854" s="352"/>
      <c r="AM854" s="352"/>
      <c r="AN854" s="352"/>
      <c r="AO854" s="352"/>
      <c r="AP854" s="352"/>
      <c r="AQ854" s="352"/>
      <c r="AR854" s="352"/>
      <c r="AS854" s="352"/>
      <c r="AT854" s="352"/>
      <c r="AU854" s="352"/>
      <c r="AV854" s="352"/>
      <c r="AW854" s="352"/>
      <c r="AX854" s="352"/>
      <c r="AY854" s="725"/>
      <c r="AZ854" s="95"/>
      <c r="BA854" s="192">
        <f t="shared" si="205"/>
        <v>49</v>
      </c>
      <c r="BB854" s="192">
        <f t="shared" ref="BB854:BB861" si="206">BB853</f>
        <v>1</v>
      </c>
      <c r="BC854" s="95"/>
      <c r="BD854" s="95"/>
      <c r="BE854" s="95"/>
      <c r="BG854" s="563" t="str">
        <f t="shared" ca="1" si="185"/>
        <v/>
      </c>
      <c r="BH854" s="564" t="str">
        <f t="shared" ca="1" si="186"/>
        <v/>
      </c>
      <c r="BI854" s="564" t="str">
        <f t="shared" ca="1" si="187"/>
        <v/>
      </c>
      <c r="BJ854" s="564" t="str">
        <f t="shared" ca="1" si="188"/>
        <v/>
      </c>
      <c r="BK854" s="564" t="str">
        <f t="shared" ca="1" si="189"/>
        <v/>
      </c>
      <c r="BL854" s="565" t="str">
        <f t="shared" ca="1" si="190"/>
        <v/>
      </c>
      <c r="CB854" s="94"/>
      <c r="CS854" s="95"/>
      <c r="DD854" s="94"/>
      <c r="DE854" s="94"/>
    </row>
    <row r="855" spans="1:111" ht="15" customHeight="1">
      <c r="A855" s="90"/>
      <c r="B855" s="352"/>
      <c r="C855" s="352"/>
      <c r="D855" s="498" t="s">
        <v>150</v>
      </c>
      <c r="E855" s="426"/>
      <c r="F855" s="426"/>
      <c r="G855" s="426"/>
      <c r="H855" s="426"/>
      <c r="I855" s="426"/>
      <c r="J855" s="426"/>
      <c r="K855" s="427"/>
      <c r="L855" s="237" t="s">
        <v>342</v>
      </c>
      <c r="M855" s="197"/>
      <c r="N855" s="197"/>
      <c r="O855" s="197"/>
      <c r="P855" s="197"/>
      <c r="Q855" s="197"/>
      <c r="R855" s="197"/>
      <c r="S855" s="197"/>
      <c r="T855" s="197"/>
      <c r="U855" s="197"/>
      <c r="V855" s="197"/>
      <c r="W855" s="197"/>
      <c r="X855" s="197"/>
      <c r="Y855" s="197"/>
      <c r="Z855" s="197"/>
      <c r="AA855" s="197"/>
      <c r="AB855" s="197"/>
      <c r="AC855" s="197"/>
      <c r="AD855" s="197"/>
      <c r="AE855" s="197"/>
      <c r="AF855" s="197"/>
      <c r="AG855" s="197"/>
      <c r="AH855" s="197"/>
      <c r="AI855" s="197"/>
      <c r="AJ855" s="197"/>
      <c r="AK855" s="197"/>
      <c r="AL855" s="197"/>
      <c r="AM855" s="197"/>
      <c r="AN855" s="197"/>
      <c r="AO855" s="197"/>
      <c r="AP855" s="197"/>
      <c r="AQ855" s="197"/>
      <c r="AR855" s="197"/>
      <c r="AS855" s="197"/>
      <c r="AT855" s="197"/>
      <c r="AU855" s="197"/>
      <c r="AV855" s="197"/>
      <c r="AW855" s="197"/>
      <c r="AX855" s="198"/>
      <c r="AY855" s="725"/>
      <c r="AZ855" s="95"/>
      <c r="BA855" s="192">
        <f t="shared" si="205"/>
        <v>49</v>
      </c>
      <c r="BB855" s="192">
        <f t="shared" si="206"/>
        <v>1</v>
      </c>
      <c r="BC855" s="95"/>
      <c r="BD855" s="95"/>
      <c r="BE855" s="95"/>
      <c r="BG855" s="563" t="str">
        <f t="shared" ca="1" si="185"/>
        <v/>
      </c>
      <c r="BH855" s="564" t="str">
        <f t="shared" ca="1" si="186"/>
        <v/>
      </c>
      <c r="BI855" s="564" t="str">
        <f t="shared" ca="1" si="187"/>
        <v/>
      </c>
      <c r="BJ855" s="564" t="str">
        <f t="shared" ca="1" si="188"/>
        <v/>
      </c>
      <c r="BK855" s="564" t="str">
        <f t="shared" ca="1" si="189"/>
        <v/>
      </c>
      <c r="BL855" s="565" t="str">
        <f t="shared" ca="1" si="190"/>
        <v/>
      </c>
      <c r="CS855" s="95"/>
      <c r="DC855" s="94"/>
    </row>
    <row r="856" spans="1:111" ht="15" customHeight="1">
      <c r="A856" s="90"/>
      <c r="B856" s="352"/>
      <c r="C856" s="352"/>
      <c r="D856" s="499" t="s">
        <v>151</v>
      </c>
      <c r="E856" s="500"/>
      <c r="F856" s="500"/>
      <c r="G856" s="500"/>
      <c r="H856" s="500"/>
      <c r="I856" s="500"/>
      <c r="J856" s="500"/>
      <c r="K856" s="501"/>
      <c r="L856" s="749" t="s">
        <v>952</v>
      </c>
      <c r="M856" s="782"/>
      <c r="N856" s="782"/>
      <c r="O856" s="782"/>
      <c r="P856" s="782"/>
      <c r="Q856" s="782"/>
      <c r="R856" s="782"/>
      <c r="S856" s="782"/>
      <c r="T856" s="782"/>
      <c r="U856" s="782"/>
      <c r="V856" s="782"/>
      <c r="W856" s="782"/>
      <c r="X856" s="782"/>
      <c r="Y856" s="782"/>
      <c r="Z856" s="782"/>
      <c r="AA856" s="782"/>
      <c r="AB856" s="782"/>
      <c r="AC856" s="782"/>
      <c r="AD856" s="782"/>
      <c r="AE856" s="782"/>
      <c r="AF856" s="782"/>
      <c r="AG856" s="782"/>
      <c r="AH856" s="782"/>
      <c r="AI856" s="782"/>
      <c r="AJ856" s="782"/>
      <c r="AK856" s="782"/>
      <c r="AL856" s="782"/>
      <c r="AM856" s="782"/>
      <c r="AN856" s="782"/>
      <c r="AO856" s="782"/>
      <c r="AP856" s="782"/>
      <c r="AQ856" s="782"/>
      <c r="AR856" s="782"/>
      <c r="AS856" s="782"/>
      <c r="AT856" s="782"/>
      <c r="AU856" s="782"/>
      <c r="AV856" s="782"/>
      <c r="AW856" s="782"/>
      <c r="AX856" s="468"/>
      <c r="AY856" s="725"/>
      <c r="AZ856" s="95"/>
      <c r="BA856" s="192">
        <f t="shared" si="205"/>
        <v>49</v>
      </c>
      <c r="BB856" s="192">
        <f t="shared" si="206"/>
        <v>1</v>
      </c>
      <c r="BC856" s="95"/>
      <c r="BD856" s="95"/>
      <c r="BE856" s="95"/>
      <c r="BG856" s="563" t="str">
        <f t="shared" ref="BG856:BG891" ca="1" si="207">IF(BA856&lt;&gt;"",IF(MID(_xlfn.FORMULATEXT(BA856),SEARCH("[",_xlfn.FORMULATEXT(BA856))+1,SEARCH("]",_xlfn.FORMULATEXT(BA856))-(SEARCH("[",_xlfn.FORMULATEXT(BA856))+1))="-1","",1),"")</f>
        <v/>
      </c>
      <c r="BH856" s="564" t="str">
        <f t="shared" ref="BH856:BH891" ca="1" si="208">IF(BB856&lt;&gt;"",IF(MID(_xlfn.FORMULATEXT(BB856),SEARCH("[",_xlfn.FORMULATEXT(BB856))+1,SEARCH("]",_xlfn.FORMULATEXT(BB856))-(SEARCH("[",_xlfn.FORMULATEXT(BB856))+1))="-1","",1),"")</f>
        <v/>
      </c>
      <c r="BI856" s="564" t="str">
        <f t="shared" ref="BI856:BI891" ca="1" si="209">IF(BC856&lt;&gt;"",IF(MID(_xlfn.FORMULATEXT(BC856),SEARCH("[",_xlfn.FORMULATEXT(BC856))+1,SEARCH("]",_xlfn.FORMULATEXT(BC856))-(SEARCH("[",_xlfn.FORMULATEXT(BC856))+1))="-1","",1),"")</f>
        <v/>
      </c>
      <c r="BJ856" s="564" t="str">
        <f t="shared" ref="BJ856:BJ891" ca="1" si="210">IF(BD856&lt;&gt;"",IF(MID(_xlfn.FORMULATEXT(BD856),SEARCH("[",_xlfn.FORMULATEXT(BD856))+1,SEARCH("]",_xlfn.FORMULATEXT(BD856))-(SEARCH("[",_xlfn.FORMULATEXT(BD856))+1))="-1","",1),"")</f>
        <v/>
      </c>
      <c r="BK856" s="564" t="str">
        <f t="shared" ref="BK856:BK891" ca="1" si="211">IF(BE856&lt;&gt;"",IF(MID(_xlfn.FORMULATEXT(BE856),SEARCH("[",_xlfn.FORMULATEXT(BE856))+1,SEARCH("]",_xlfn.FORMULATEXT(BE856))-(SEARCH("[",_xlfn.FORMULATEXT(BE856))+1))="-1","",1),"")</f>
        <v/>
      </c>
      <c r="BL856" s="565" t="str">
        <f t="shared" ref="BL856:BL891" ca="1" si="212">IF(BF856&lt;&gt;"",IF(MID(_xlfn.FORMULATEXT(BF856),SEARCH("[",_xlfn.FORMULATEXT(BF856))+1,SEARCH("]",_xlfn.FORMULATEXT(BF856))-(SEARCH("[",_xlfn.FORMULATEXT(BF856))+1))="-1","",1),"")</f>
        <v/>
      </c>
      <c r="BR856" s="94"/>
      <c r="BS856" s="94"/>
      <c r="BT856" s="94"/>
      <c r="BU856" s="94"/>
      <c r="BV856" s="94"/>
      <c r="BW856" s="94"/>
      <c r="BX856" s="94"/>
      <c r="BY856" s="94"/>
      <c r="BZ856" s="94"/>
      <c r="CA856" s="94"/>
      <c r="CL856" s="465"/>
      <c r="CM856" s="465"/>
      <c r="CN856" s="465"/>
      <c r="CO856" s="465"/>
      <c r="CP856" s="465"/>
      <c r="CQ856" s="465"/>
      <c r="CR856" s="465"/>
      <c r="CS856" s="95"/>
      <c r="CV856" s="94"/>
      <c r="CW856" s="94"/>
      <c r="CX856" s="94"/>
      <c r="CY856" s="94"/>
      <c r="CZ856" s="94"/>
      <c r="DA856" s="94"/>
      <c r="DB856" s="94"/>
    </row>
    <row r="857" spans="1:111" ht="15" customHeight="1">
      <c r="A857" s="90"/>
      <c r="B857" s="352"/>
      <c r="C857" s="352"/>
      <c r="D857" s="201"/>
      <c r="E857" s="746"/>
      <c r="F857" s="557"/>
      <c r="G857" s="557"/>
      <c r="H857" s="557"/>
      <c r="I857" s="557"/>
      <c r="J857" s="557"/>
      <c r="K857" s="558"/>
      <c r="L857" s="780" t="s">
        <v>362</v>
      </c>
      <c r="M857" s="781"/>
      <c r="N857" s="781"/>
      <c r="O857" s="781"/>
      <c r="P857" s="781"/>
      <c r="Q857" s="781"/>
      <c r="R857" s="781"/>
      <c r="S857" s="781"/>
      <c r="T857" s="781"/>
      <c r="U857" s="781"/>
      <c r="V857" s="781"/>
      <c r="W857" s="781"/>
      <c r="X857" s="781"/>
      <c r="Y857" s="781"/>
      <c r="Z857" s="781"/>
      <c r="AA857" s="781"/>
      <c r="AB857" s="781"/>
      <c r="AC857" s="781"/>
      <c r="AD857" s="781"/>
      <c r="AE857" s="781"/>
      <c r="AF857" s="781"/>
      <c r="AG857" s="781"/>
      <c r="AH857" s="781"/>
      <c r="AI857" s="781"/>
      <c r="AJ857" s="781"/>
      <c r="AK857" s="781"/>
      <c r="AL857" s="781"/>
      <c r="AM857" s="781"/>
      <c r="AN857" s="781"/>
      <c r="AO857" s="781"/>
      <c r="AP857" s="781"/>
      <c r="AQ857" s="781"/>
      <c r="AR857" s="781"/>
      <c r="AS857" s="781"/>
      <c r="AT857" s="781"/>
      <c r="AU857" s="781"/>
      <c r="AV857" s="781"/>
      <c r="AW857" s="781"/>
      <c r="AX857" s="203"/>
      <c r="AY857" s="725"/>
      <c r="AZ857" s="95"/>
      <c r="BA857" s="192">
        <f t="shared" si="205"/>
        <v>49</v>
      </c>
      <c r="BB857" s="192">
        <f t="shared" si="206"/>
        <v>1</v>
      </c>
      <c r="BC857" s="95"/>
      <c r="BD857" s="95"/>
      <c r="BE857" s="95"/>
      <c r="BG857" s="563" t="str">
        <f t="shared" ca="1" si="207"/>
        <v/>
      </c>
      <c r="BH857" s="564" t="str">
        <f t="shared" ca="1" si="208"/>
        <v/>
      </c>
      <c r="BI857" s="564" t="str">
        <f t="shared" ca="1" si="209"/>
        <v/>
      </c>
      <c r="BJ857" s="564" t="str">
        <f t="shared" ca="1" si="210"/>
        <v/>
      </c>
      <c r="BK857" s="564" t="str">
        <f t="shared" ca="1" si="211"/>
        <v/>
      </c>
      <c r="BL857" s="565" t="str">
        <f t="shared" ca="1" si="212"/>
        <v/>
      </c>
      <c r="CL857" s="465"/>
      <c r="CM857" s="465"/>
      <c r="CN857" s="465"/>
      <c r="CO857" s="465"/>
      <c r="CP857" s="465"/>
      <c r="CQ857" s="465"/>
      <c r="CR857" s="465"/>
      <c r="CS857" s="95"/>
    </row>
    <row r="858" spans="1:111" ht="15" customHeight="1">
      <c r="A858" s="90"/>
      <c r="B858" s="352"/>
      <c r="C858" s="352"/>
      <c r="D858" s="502" t="s">
        <v>152</v>
      </c>
      <c r="E858" s="431"/>
      <c r="F858" s="431"/>
      <c r="G858" s="431"/>
      <c r="H858" s="431"/>
      <c r="I858" s="431"/>
      <c r="J858" s="431"/>
      <c r="K858" s="432"/>
      <c r="L858" s="238" t="s">
        <v>154</v>
      </c>
      <c r="M858" s="204"/>
      <c r="N858" s="204"/>
      <c r="O858" s="204"/>
      <c r="P858" s="204"/>
      <c r="Q858" s="204"/>
      <c r="R858" s="204"/>
      <c r="S858" s="204"/>
      <c r="T858" s="204"/>
      <c r="U858" s="204"/>
      <c r="V858" s="204"/>
      <c r="W858" s="204"/>
      <c r="X858" s="204"/>
      <c r="Y858" s="204"/>
      <c r="Z858" s="204"/>
      <c r="AA858" s="204"/>
      <c r="AB858" s="204"/>
      <c r="AC858" s="204"/>
      <c r="AD858" s="204"/>
      <c r="AE858" s="204"/>
      <c r="AF858" s="204"/>
      <c r="AG858" s="204"/>
      <c r="AH858" s="204"/>
      <c r="AI858" s="204"/>
      <c r="AJ858" s="204"/>
      <c r="AK858" s="204"/>
      <c r="AL858" s="204"/>
      <c r="AM858" s="204"/>
      <c r="AN858" s="204"/>
      <c r="AO858" s="204"/>
      <c r="AP858" s="204"/>
      <c r="AQ858" s="204"/>
      <c r="AR858" s="204"/>
      <c r="AS858" s="204"/>
      <c r="AT858" s="204"/>
      <c r="AU858" s="204"/>
      <c r="AV858" s="204"/>
      <c r="AW858" s="204"/>
      <c r="AX858" s="205"/>
      <c r="AY858" s="725"/>
      <c r="AZ858" s="95"/>
      <c r="BA858" s="192">
        <f t="shared" si="205"/>
        <v>49</v>
      </c>
      <c r="BB858" s="192">
        <f t="shared" si="206"/>
        <v>1</v>
      </c>
      <c r="BC858" s="95"/>
      <c r="BD858" s="95"/>
      <c r="BE858" s="95"/>
      <c r="BG858" s="563" t="str">
        <f t="shared" ca="1" si="207"/>
        <v/>
      </c>
      <c r="BH858" s="564" t="str">
        <f t="shared" ca="1" si="208"/>
        <v/>
      </c>
      <c r="BI858" s="564" t="str">
        <f t="shared" ca="1" si="209"/>
        <v/>
      </c>
      <c r="BJ858" s="564" t="str">
        <f t="shared" ca="1" si="210"/>
        <v/>
      </c>
      <c r="BK858" s="564" t="str">
        <f t="shared" ca="1" si="211"/>
        <v/>
      </c>
      <c r="BL858" s="565" t="str">
        <f t="shared" ca="1" si="212"/>
        <v/>
      </c>
      <c r="CL858" s="465"/>
      <c r="CM858" s="465"/>
      <c r="CN858" s="465"/>
      <c r="CO858" s="465"/>
      <c r="CP858" s="465"/>
      <c r="CQ858" s="465"/>
      <c r="CR858" s="465"/>
      <c r="CS858" s="95"/>
    </row>
    <row r="859" spans="1:111" ht="15" customHeight="1">
      <c r="A859" s="1737" t="str">
        <f>$BA859&amp;"."&amp;$BB859&amp;"."&amp;$BC859&amp;"."</f>
        <v>49.1.1.</v>
      </c>
      <c r="B859" s="1738"/>
      <c r="C859" s="1738"/>
      <c r="D859" s="1738"/>
      <c r="E859" s="465" t="s">
        <v>352</v>
      </c>
      <c r="F859" s="465"/>
      <c r="G859" s="465"/>
      <c r="H859" s="465"/>
      <c r="I859" s="465"/>
      <c r="J859" s="465"/>
      <c r="K859" s="465"/>
      <c r="L859" s="465"/>
      <c r="M859" s="465"/>
      <c r="N859" s="465"/>
      <c r="O859" s="465"/>
      <c r="P859" s="465"/>
      <c r="Q859" s="465"/>
      <c r="R859" s="465"/>
      <c r="S859" s="465"/>
      <c r="T859" s="465"/>
      <c r="U859" s="465"/>
      <c r="V859" s="465"/>
      <c r="W859" s="465"/>
      <c r="X859" s="465"/>
      <c r="Y859" s="465"/>
      <c r="Z859" s="465"/>
      <c r="AA859" s="465"/>
      <c r="AB859" s="465"/>
      <c r="AC859" s="465"/>
      <c r="AD859" s="465"/>
      <c r="AE859" s="465"/>
      <c r="AF859" s="465"/>
      <c r="AG859" s="465"/>
      <c r="AH859" s="465"/>
      <c r="AI859" s="465"/>
      <c r="AJ859" s="465"/>
      <c r="AK859" s="465"/>
      <c r="AL859" s="465"/>
      <c r="AM859" s="465"/>
      <c r="AN859" s="465"/>
      <c r="AO859" s="465"/>
      <c r="AP859" s="465"/>
      <c r="AQ859" s="465"/>
      <c r="AR859" s="465"/>
      <c r="AS859" s="465"/>
      <c r="AT859" s="465"/>
      <c r="AU859" s="465"/>
      <c r="AV859" s="465"/>
      <c r="AW859" s="465"/>
      <c r="AX859" s="465"/>
      <c r="AY859" s="195"/>
      <c r="AZ859" s="465"/>
      <c r="BA859" s="192">
        <f t="shared" si="205"/>
        <v>49</v>
      </c>
      <c r="BB859" s="192">
        <f t="shared" si="206"/>
        <v>1</v>
      </c>
      <c r="BC859" s="193">
        <f>BC858+1</f>
        <v>1</v>
      </c>
      <c r="BD859" s="95"/>
      <c r="BE859" s="95"/>
      <c r="BG859" s="563" t="str">
        <f t="shared" ca="1" si="207"/>
        <v/>
      </c>
      <c r="BH859" s="564" t="str">
        <f t="shared" ca="1" si="208"/>
        <v/>
      </c>
      <c r="BI859" s="564" t="str">
        <f t="shared" ca="1" si="209"/>
        <v/>
      </c>
      <c r="BJ859" s="564" t="str">
        <f t="shared" ca="1" si="210"/>
        <v/>
      </c>
      <c r="BK859" s="564" t="str">
        <f t="shared" ca="1" si="211"/>
        <v/>
      </c>
      <c r="BL859" s="565" t="str">
        <f t="shared" ca="1" si="212"/>
        <v/>
      </c>
      <c r="CC859" s="465"/>
      <c r="CD859" s="465"/>
      <c r="CE859" s="465"/>
      <c r="CF859" s="465"/>
      <c r="CG859" s="465"/>
      <c r="CH859" s="465"/>
      <c r="CI859" s="465"/>
      <c r="CJ859" s="465"/>
      <c r="CK859" s="465"/>
      <c r="CL859" s="465"/>
      <c r="CM859" s="465"/>
      <c r="CN859" s="465"/>
      <c r="CO859" s="465"/>
      <c r="CP859" s="465"/>
      <c r="CQ859" s="465"/>
      <c r="CR859" s="465"/>
      <c r="CS859" s="465"/>
      <c r="CT859" s="465"/>
      <c r="CU859" s="465"/>
    </row>
    <row r="860" spans="1:111" ht="15" customHeight="1">
      <c r="A860" s="1726" t="str">
        <f>$BD860&amp;"."</f>
        <v>①.</v>
      </c>
      <c r="B860" s="1727"/>
      <c r="C860" s="1727"/>
      <c r="D860" s="1727"/>
      <c r="E860" s="1727"/>
      <c r="F860" s="352" t="s">
        <v>953</v>
      </c>
      <c r="G860" s="352"/>
      <c r="H860" s="352"/>
      <c r="I860" s="352"/>
      <c r="J860" s="352"/>
      <c r="K860" s="352"/>
      <c r="L860" s="352"/>
      <c r="M860" s="352"/>
      <c r="N860" s="352"/>
      <c r="O860" s="352"/>
      <c r="P860" s="352"/>
      <c r="Q860" s="352"/>
      <c r="R860" s="352"/>
      <c r="S860" s="352"/>
      <c r="T860" s="352"/>
      <c r="U860" s="352"/>
      <c r="V860" s="352"/>
      <c r="W860" s="352"/>
      <c r="X860" s="352"/>
      <c r="Y860" s="352"/>
      <c r="Z860" s="352"/>
      <c r="AA860" s="352"/>
      <c r="AB860" s="352"/>
      <c r="AC860" s="352"/>
      <c r="AD860" s="352"/>
      <c r="AE860" s="352"/>
      <c r="AF860" s="352"/>
      <c r="AG860" s="352"/>
      <c r="AH860" s="352"/>
      <c r="AI860" s="352"/>
      <c r="AJ860" s="352"/>
      <c r="AK860" s="352"/>
      <c r="AL860" s="352"/>
      <c r="AM860" s="352"/>
      <c r="AN860" s="352"/>
      <c r="AO860" s="352"/>
      <c r="AP860" s="352"/>
      <c r="AQ860" s="352"/>
      <c r="AR860" s="352"/>
      <c r="AS860" s="352"/>
      <c r="AT860" s="352"/>
      <c r="AU860" s="352"/>
      <c r="AV860" s="352"/>
      <c r="AW860" s="352"/>
      <c r="AX860" s="352"/>
      <c r="AY860" s="725"/>
      <c r="AZ860" s="95"/>
      <c r="BA860" s="192">
        <f t="shared" si="205"/>
        <v>49</v>
      </c>
      <c r="BB860" s="192">
        <f t="shared" si="206"/>
        <v>1</v>
      </c>
      <c r="BC860" s="192">
        <f>BC859</f>
        <v>1</v>
      </c>
      <c r="BD860" s="687" t="str">
        <f>IF(ISBLANK(BD859),"①",CHAR(CODE(BD859)+1))</f>
        <v>①</v>
      </c>
      <c r="BE860" s="95"/>
      <c r="BG860" s="563" t="str">
        <f t="shared" ca="1" si="207"/>
        <v/>
      </c>
      <c r="BH860" s="564" t="str">
        <f t="shared" ca="1" si="208"/>
        <v/>
      </c>
      <c r="BI860" s="564" t="str">
        <f t="shared" ca="1" si="209"/>
        <v/>
      </c>
      <c r="BJ860" s="564" t="str">
        <f t="shared" ca="1" si="210"/>
        <v/>
      </c>
      <c r="BK860" s="564" t="str">
        <f t="shared" ca="1" si="211"/>
        <v/>
      </c>
      <c r="BL860" s="565" t="str">
        <f t="shared" ca="1" si="212"/>
        <v/>
      </c>
      <c r="CB860" s="465"/>
      <c r="CC860" s="465"/>
      <c r="CD860" s="465"/>
      <c r="CE860" s="465"/>
      <c r="CF860" s="465"/>
      <c r="CG860" s="465"/>
      <c r="CH860" s="465"/>
      <c r="CI860" s="465"/>
      <c r="CJ860" s="465"/>
      <c r="CK860" s="465"/>
      <c r="CL860" s="226"/>
      <c r="CM860" s="226"/>
      <c r="CN860" s="226"/>
      <c r="CO860" s="226"/>
      <c r="CP860" s="226"/>
      <c r="CQ860" s="226"/>
      <c r="CR860" s="226"/>
      <c r="CS860" s="465"/>
      <c r="CT860" s="465"/>
      <c r="CU860" s="465"/>
      <c r="DD860" s="465"/>
      <c r="DE860" s="465"/>
    </row>
    <row r="861" spans="1:111" s="94" customFormat="1" ht="15" customHeight="1">
      <c r="A861" s="1726" t="str">
        <f>$BD861&amp;"."</f>
        <v>②.</v>
      </c>
      <c r="B861" s="1727"/>
      <c r="C861" s="1727"/>
      <c r="D861" s="1727"/>
      <c r="E861" s="1727"/>
      <c r="F861" s="685" t="s">
        <v>967</v>
      </c>
      <c r="G861" s="676"/>
      <c r="H861" s="676"/>
      <c r="I861" s="676"/>
      <c r="J861" s="676"/>
      <c r="K861" s="676"/>
      <c r="L861" s="676"/>
      <c r="M861" s="685"/>
      <c r="N861" s="685"/>
      <c r="O861" s="685"/>
      <c r="P861" s="685"/>
      <c r="Q861" s="685"/>
      <c r="R861" s="685"/>
      <c r="S861" s="685"/>
      <c r="T861" s="685"/>
      <c r="U861" s="685"/>
      <c r="V861" s="685"/>
      <c r="W861" s="685"/>
      <c r="X861" s="685"/>
      <c r="Y861" s="685"/>
      <c r="Z861" s="685"/>
      <c r="AA861" s="685"/>
      <c r="AB861" s="685"/>
      <c r="AC861" s="685"/>
      <c r="AD861" s="685"/>
      <c r="AE861" s="685"/>
      <c r="AF861" s="685"/>
      <c r="AG861" s="685"/>
      <c r="AH861" s="685"/>
      <c r="AI861" s="685"/>
      <c r="AJ861" s="685"/>
      <c r="AK861" s="685"/>
      <c r="AL861" s="685"/>
      <c r="AM861" s="685"/>
      <c r="AN861" s="685"/>
      <c r="AO861" s="685"/>
      <c r="AP861" s="685"/>
      <c r="AQ861" s="685"/>
      <c r="AR861" s="685"/>
      <c r="AS861" s="685"/>
      <c r="AT861" s="685"/>
      <c r="AU861" s="685"/>
      <c r="AV861" s="685"/>
      <c r="AW861" s="685"/>
      <c r="AX861" s="685"/>
      <c r="AY861" s="93"/>
      <c r="AZ861" s="92"/>
      <c r="BA861" s="683">
        <f t="shared" si="205"/>
        <v>49</v>
      </c>
      <c r="BB861" s="683">
        <f t="shared" si="206"/>
        <v>1</v>
      </c>
      <c r="BC861" s="683">
        <f>BC860</f>
        <v>1</v>
      </c>
      <c r="BD861" s="687" t="str">
        <f>IF(ISBLANK(BD860),"①",CHAR(CODE(BD860)+1))</f>
        <v>②</v>
      </c>
      <c r="BE861" s="87"/>
      <c r="BF861" s="92"/>
      <c r="BG861" s="563" t="str">
        <f t="shared" ca="1" si="207"/>
        <v/>
      </c>
      <c r="BH861" s="564" t="str">
        <f t="shared" ca="1" si="208"/>
        <v/>
      </c>
      <c r="BI861" s="564" t="str">
        <f t="shared" ca="1" si="209"/>
        <v/>
      </c>
      <c r="BJ861" s="564" t="str">
        <f t="shared" ca="1" si="210"/>
        <v/>
      </c>
      <c r="BK861" s="564" t="str">
        <f t="shared" ca="1" si="211"/>
        <v/>
      </c>
      <c r="BL861" s="565" t="str">
        <f t="shared" ca="1" si="212"/>
        <v/>
      </c>
      <c r="BR861" s="95"/>
      <c r="BS861" s="95"/>
      <c r="BT861" s="95"/>
      <c r="BU861" s="95"/>
      <c r="BV861" s="95"/>
      <c r="BW861" s="95"/>
      <c r="BX861" s="95"/>
      <c r="BY861" s="95"/>
      <c r="BZ861" s="95"/>
      <c r="CA861" s="95"/>
      <c r="CB861" s="465"/>
      <c r="CC861" s="465"/>
      <c r="CD861" s="465"/>
      <c r="CE861" s="465"/>
      <c r="CF861" s="465"/>
      <c r="CG861" s="465"/>
      <c r="CH861" s="465"/>
      <c r="CI861" s="465"/>
      <c r="CJ861" s="465"/>
      <c r="CK861" s="465"/>
      <c r="CL861" s="465"/>
      <c r="CM861" s="465"/>
      <c r="CN861" s="465"/>
      <c r="CO861" s="465"/>
      <c r="CP861" s="465"/>
      <c r="CQ861" s="465"/>
      <c r="CR861" s="465"/>
      <c r="CS861" s="465"/>
      <c r="CT861" s="465"/>
      <c r="CU861" s="465"/>
      <c r="CV861" s="87"/>
      <c r="CW861" s="87"/>
      <c r="CX861" s="87"/>
      <c r="CY861" s="87"/>
      <c r="CZ861" s="87"/>
      <c r="DA861" s="87"/>
      <c r="DB861" s="87"/>
      <c r="DC861" s="465"/>
      <c r="DD861" s="465"/>
      <c r="DE861" s="465"/>
      <c r="DF861" s="87"/>
      <c r="DG861" s="87"/>
    </row>
    <row r="862" spans="1:111" ht="15" customHeight="1">
      <c r="A862" s="90"/>
      <c r="B862" s="352"/>
      <c r="C862" s="352"/>
      <c r="D862" s="352"/>
      <c r="E862" s="352"/>
      <c r="F862" s="352" t="s">
        <v>969</v>
      </c>
      <c r="G862" s="352"/>
      <c r="H862" s="352"/>
      <c r="I862" s="352"/>
      <c r="J862" s="352"/>
      <c r="K862" s="352"/>
      <c r="L862" s="352"/>
      <c r="M862" s="352"/>
      <c r="N862" s="352"/>
      <c r="O862" s="352"/>
      <c r="P862" s="352"/>
      <c r="Q862" s="352"/>
      <c r="R862" s="352"/>
      <c r="S862" s="352"/>
      <c r="T862" s="352"/>
      <c r="U862" s="352"/>
      <c r="V862" s="352"/>
      <c r="W862" s="352"/>
      <c r="X862" s="352"/>
      <c r="Y862" s="352"/>
      <c r="Z862" s="352"/>
      <c r="AA862" s="352"/>
      <c r="AB862" s="352"/>
      <c r="AC862" s="352"/>
      <c r="AD862" s="352"/>
      <c r="AE862" s="352"/>
      <c r="AF862" s="352"/>
      <c r="AG862" s="352"/>
      <c r="AH862" s="352"/>
      <c r="AI862" s="352"/>
      <c r="AJ862" s="352"/>
      <c r="AK862" s="352"/>
      <c r="AL862" s="352"/>
      <c r="AM862" s="352"/>
      <c r="AN862" s="352"/>
      <c r="AO862" s="352"/>
      <c r="AP862" s="352"/>
      <c r="AQ862" s="352"/>
      <c r="AR862" s="352"/>
      <c r="AS862" s="352"/>
      <c r="AT862" s="352"/>
      <c r="AU862" s="352"/>
      <c r="AV862" s="352"/>
      <c r="AW862" s="352"/>
      <c r="AX862" s="352"/>
      <c r="AY862" s="725"/>
      <c r="AZ862" s="95"/>
      <c r="BA862" s="192">
        <f t="shared" ref="BA862:BD866" si="213">BA861</f>
        <v>49</v>
      </c>
      <c r="BB862" s="95">
        <f t="shared" si="213"/>
        <v>1</v>
      </c>
      <c r="BC862" s="95">
        <f t="shared" si="213"/>
        <v>1</v>
      </c>
      <c r="BD862" s="95" t="str">
        <f t="shared" si="213"/>
        <v>②</v>
      </c>
      <c r="BE862" s="95"/>
      <c r="BG862" s="563" t="str">
        <f t="shared" ca="1" si="207"/>
        <v/>
      </c>
      <c r="BH862" s="564" t="str">
        <f t="shared" ca="1" si="208"/>
        <v/>
      </c>
      <c r="BI862" s="564" t="str">
        <f t="shared" ca="1" si="209"/>
        <v/>
      </c>
      <c r="BJ862" s="564" t="str">
        <f t="shared" ca="1" si="210"/>
        <v/>
      </c>
      <c r="BK862" s="564" t="str">
        <f t="shared" ca="1" si="211"/>
        <v/>
      </c>
      <c r="BL862" s="565" t="str">
        <f t="shared" ca="1" si="212"/>
        <v/>
      </c>
      <c r="BR862" s="226"/>
      <c r="BS862" s="226"/>
      <c r="BT862" s="226"/>
      <c r="BU862" s="226"/>
      <c r="BV862" s="226"/>
      <c r="BW862" s="226"/>
      <c r="BX862" s="226"/>
      <c r="BY862" s="226"/>
      <c r="BZ862" s="226"/>
      <c r="CA862" s="226"/>
      <c r="CB862" s="465"/>
      <c r="CC862" s="465"/>
      <c r="CD862" s="465"/>
      <c r="CE862" s="465"/>
      <c r="CF862" s="465"/>
      <c r="CG862" s="465"/>
      <c r="CH862" s="465"/>
      <c r="CI862" s="465"/>
      <c r="CJ862" s="465"/>
      <c r="CK862" s="465"/>
      <c r="CL862" s="465"/>
      <c r="CM862" s="465"/>
      <c r="CN862" s="465"/>
      <c r="CO862" s="465"/>
      <c r="CP862" s="465"/>
      <c r="CQ862" s="465"/>
      <c r="CR862" s="465"/>
      <c r="CS862" s="465"/>
      <c r="CT862" s="465"/>
      <c r="CU862" s="465"/>
      <c r="CV862" s="465"/>
      <c r="CW862" s="465"/>
      <c r="CX862" s="465"/>
      <c r="CY862" s="465"/>
      <c r="CZ862" s="465"/>
      <c r="DA862" s="465"/>
      <c r="DB862" s="465"/>
      <c r="DC862" s="465"/>
      <c r="DD862" s="465"/>
      <c r="DE862" s="465"/>
      <c r="DF862" s="94"/>
      <c r="DG862" s="94"/>
    </row>
    <row r="863" spans="1:111" ht="15" customHeight="1">
      <c r="A863" s="90"/>
      <c r="B863" s="352"/>
      <c r="C863" s="473"/>
      <c r="F863" s="955" t="s">
        <v>103</v>
      </c>
      <c r="G863" s="956"/>
      <c r="H863" s="956"/>
      <c r="I863" s="956"/>
      <c r="J863" s="956"/>
      <c r="K863" s="956"/>
      <c r="L863" s="956"/>
      <c r="M863" s="957"/>
      <c r="N863" s="133" t="s">
        <v>384</v>
      </c>
      <c r="O863" s="827"/>
      <c r="P863" s="197" t="str">
        <f>"("&amp;VLOOKUP(N863,[1]processing_log!$B$37:$Y$105,4,FALSE)&amp;" - "&amp;VLOOKUP(N863,[1]processing_log!$B$37:$Y$105,21,FALSE)&amp;VLOOKUP(N863,[1]processing_log!$B$37:$Y$105,24,FALSE)&amp;")"</f>
        <v>(プログラム終了 - 正常終了)</v>
      </c>
      <c r="Q863" s="827"/>
      <c r="R863" s="827"/>
      <c r="S863" s="827"/>
      <c r="T863" s="827"/>
      <c r="U863" s="827"/>
      <c r="V863" s="827"/>
      <c r="W863" s="827"/>
      <c r="X863" s="827"/>
      <c r="Y863" s="827"/>
      <c r="Z863" s="827"/>
      <c r="AA863" s="827"/>
      <c r="AB863" s="827"/>
      <c r="AC863" s="827"/>
      <c r="AD863" s="827"/>
      <c r="AE863" s="827"/>
      <c r="AF863" s="827"/>
      <c r="AG863" s="827"/>
      <c r="AH863" s="827"/>
      <c r="AI863" s="827"/>
      <c r="AJ863" s="827"/>
      <c r="AK863" s="827"/>
      <c r="AL863" s="827"/>
      <c r="AM863" s="827"/>
      <c r="AN863" s="827"/>
      <c r="AO863" s="827"/>
      <c r="AP863" s="827"/>
      <c r="AQ863" s="827"/>
      <c r="AR863" s="827"/>
      <c r="AS863" s="827"/>
      <c r="AT863" s="827"/>
      <c r="AU863" s="827"/>
      <c r="AV863" s="827"/>
      <c r="AW863" s="827"/>
      <c r="AX863" s="72"/>
      <c r="AY863" s="725"/>
      <c r="AZ863" s="95"/>
      <c r="BA863" s="192">
        <f t="shared" si="213"/>
        <v>49</v>
      </c>
      <c r="BB863" s="95">
        <f t="shared" si="213"/>
        <v>1</v>
      </c>
      <c r="BC863" s="95">
        <f t="shared" si="213"/>
        <v>1</v>
      </c>
      <c r="BD863" s="95" t="str">
        <f t="shared" si="213"/>
        <v>②</v>
      </c>
      <c r="BE863" s="95"/>
      <c r="BG863" s="563" t="str">
        <f t="shared" ca="1" si="207"/>
        <v/>
      </c>
      <c r="BH863" s="564" t="str">
        <f t="shared" ca="1" si="208"/>
        <v/>
      </c>
      <c r="BI863" s="564" t="str">
        <f t="shared" ca="1" si="209"/>
        <v/>
      </c>
      <c r="BJ863" s="564" t="str">
        <f t="shared" ca="1" si="210"/>
        <v/>
      </c>
      <c r="BK863" s="564" t="str">
        <f t="shared" ca="1" si="211"/>
        <v/>
      </c>
      <c r="BL863" s="565" t="str">
        <f t="shared" ca="1" si="212"/>
        <v/>
      </c>
      <c r="BR863" s="465"/>
      <c r="BS863" s="465"/>
      <c r="BT863" s="465"/>
      <c r="BU863" s="465"/>
      <c r="BV863" s="465"/>
      <c r="BW863" s="465"/>
      <c r="BX863" s="465"/>
      <c r="BY863" s="465"/>
      <c r="BZ863" s="465"/>
      <c r="CA863" s="465"/>
      <c r="CB863" s="465"/>
      <c r="CC863" s="226"/>
      <c r="CD863" s="226"/>
      <c r="CE863" s="226"/>
      <c r="CF863" s="226"/>
      <c r="CG863" s="226"/>
      <c r="CH863" s="226"/>
      <c r="CI863" s="226"/>
      <c r="CJ863" s="226"/>
      <c r="CK863" s="226"/>
      <c r="CL863" s="465"/>
      <c r="CM863" s="465"/>
      <c r="CN863" s="465"/>
      <c r="CO863" s="465"/>
      <c r="CP863" s="465"/>
      <c r="CQ863" s="465"/>
      <c r="CR863" s="465"/>
      <c r="CS863" s="226"/>
      <c r="CT863" s="226"/>
      <c r="CU863" s="226"/>
      <c r="CV863" s="465"/>
      <c r="CW863" s="465"/>
      <c r="CX863" s="465"/>
      <c r="CY863" s="465"/>
      <c r="CZ863" s="465"/>
      <c r="DA863" s="465"/>
      <c r="DB863" s="465"/>
      <c r="DC863" s="465"/>
      <c r="DD863" s="465"/>
      <c r="DE863" s="465"/>
    </row>
    <row r="864" spans="1:111" ht="15" customHeight="1">
      <c r="A864" s="90"/>
      <c r="B864" s="352"/>
      <c r="C864" s="352"/>
      <c r="F864" s="958" t="s">
        <v>104</v>
      </c>
      <c r="G864" s="959"/>
      <c r="H864" s="959"/>
      <c r="I864" s="959"/>
      <c r="J864" s="959"/>
      <c r="K864" s="959"/>
      <c r="L864" s="959"/>
      <c r="M864" s="960"/>
      <c r="N864" s="800" t="s">
        <v>968</v>
      </c>
      <c r="O864" s="801"/>
      <c r="P864" s="801"/>
      <c r="Q864" s="801"/>
      <c r="R864" s="801"/>
      <c r="S864" s="801"/>
      <c r="T864" s="801"/>
      <c r="U864" s="801"/>
      <c r="V864" s="801"/>
      <c r="W864" s="801"/>
      <c r="X864" s="801"/>
      <c r="Y864" s="801"/>
      <c r="Z864" s="801"/>
      <c r="AA864" s="801"/>
      <c r="AB864" s="801"/>
      <c r="AC864" s="801"/>
      <c r="AD864" s="801"/>
      <c r="AE864" s="801"/>
      <c r="AF864" s="801"/>
      <c r="AG864" s="801"/>
      <c r="AH864" s="801"/>
      <c r="AI864" s="801"/>
      <c r="AJ864" s="801"/>
      <c r="AK864" s="801"/>
      <c r="AL864" s="801"/>
      <c r="AM864" s="801"/>
      <c r="AN864" s="801"/>
      <c r="AO864" s="801"/>
      <c r="AP864" s="801"/>
      <c r="AQ864" s="801"/>
      <c r="AR864" s="801"/>
      <c r="AS864" s="801"/>
      <c r="AT864" s="801"/>
      <c r="AU864" s="801"/>
      <c r="AV864" s="801"/>
      <c r="AW864" s="801"/>
      <c r="AX864" s="73"/>
      <c r="AY864" s="725"/>
      <c r="AZ864" s="95"/>
      <c r="BA864" s="192">
        <f t="shared" si="213"/>
        <v>49</v>
      </c>
      <c r="BB864" s="95">
        <f t="shared" si="213"/>
        <v>1</v>
      </c>
      <c r="BC864" s="95">
        <f t="shared" si="213"/>
        <v>1</v>
      </c>
      <c r="BD864" s="95" t="str">
        <f t="shared" si="213"/>
        <v>②</v>
      </c>
      <c r="BE864" s="95"/>
      <c r="BG864" s="563" t="str">
        <f t="shared" ca="1" si="207"/>
        <v/>
      </c>
      <c r="BH864" s="564" t="str">
        <f t="shared" ca="1" si="208"/>
        <v/>
      </c>
      <c r="BI864" s="564" t="str">
        <f t="shared" ca="1" si="209"/>
        <v/>
      </c>
      <c r="BJ864" s="564" t="str">
        <f t="shared" ca="1" si="210"/>
        <v/>
      </c>
      <c r="BK864" s="564" t="str">
        <f t="shared" ca="1" si="211"/>
        <v/>
      </c>
      <c r="BL864" s="565" t="str">
        <f t="shared" ca="1" si="212"/>
        <v/>
      </c>
      <c r="BR864" s="226"/>
      <c r="BS864" s="226"/>
      <c r="BT864" s="226"/>
      <c r="BU864" s="226"/>
      <c r="BV864" s="226"/>
      <c r="BW864" s="226"/>
      <c r="BX864" s="226"/>
      <c r="BY864" s="226"/>
      <c r="BZ864" s="226"/>
      <c r="CA864" s="226"/>
      <c r="CB864" s="226"/>
      <c r="CC864" s="465"/>
      <c r="CD864" s="465"/>
      <c r="CE864" s="465"/>
      <c r="CF864" s="465"/>
      <c r="CG864" s="465"/>
      <c r="CH864" s="465"/>
      <c r="CI864" s="465"/>
      <c r="CJ864" s="465"/>
      <c r="CK864" s="465"/>
      <c r="CL864" s="465"/>
      <c r="CM864" s="465"/>
      <c r="CN864" s="465"/>
      <c r="CO864" s="465"/>
      <c r="CP864" s="465"/>
      <c r="CQ864" s="465"/>
      <c r="CR864" s="465"/>
      <c r="CS864" s="465"/>
      <c r="CT864" s="465"/>
      <c r="CU864" s="465"/>
      <c r="CV864" s="465"/>
      <c r="CW864" s="465"/>
      <c r="CX864" s="465"/>
      <c r="CY864" s="465"/>
      <c r="CZ864" s="465"/>
      <c r="DA864" s="465"/>
      <c r="DB864" s="465"/>
      <c r="DC864" s="465"/>
      <c r="DD864" s="226"/>
      <c r="DE864" s="226"/>
    </row>
    <row r="865" spans="1:111" ht="15" customHeight="1">
      <c r="A865" s="90"/>
      <c r="B865" s="352"/>
      <c r="C865" s="352"/>
      <c r="F865" s="958" t="s">
        <v>105</v>
      </c>
      <c r="G865" s="959"/>
      <c r="H865" s="959"/>
      <c r="I865" s="959"/>
      <c r="J865" s="959"/>
      <c r="K865" s="959"/>
      <c r="L865" s="959"/>
      <c r="M865" s="960"/>
      <c r="N865" s="800" t="s">
        <v>302</v>
      </c>
      <c r="O865" s="801"/>
      <c r="P865" s="801"/>
      <c r="Q865" s="801"/>
      <c r="R865" s="801"/>
      <c r="S865" s="801"/>
      <c r="T865" s="801"/>
      <c r="U865" s="801"/>
      <c r="V865" s="801"/>
      <c r="W865" s="801"/>
      <c r="X865" s="801"/>
      <c r="Y865" s="801"/>
      <c r="Z865" s="801"/>
      <c r="AA865" s="801"/>
      <c r="AB865" s="801"/>
      <c r="AC865" s="801"/>
      <c r="AD865" s="801"/>
      <c r="AE865" s="801"/>
      <c r="AF865" s="801"/>
      <c r="AG865" s="801"/>
      <c r="AH865" s="801"/>
      <c r="AI865" s="801"/>
      <c r="AJ865" s="801"/>
      <c r="AK865" s="801"/>
      <c r="AL865" s="801"/>
      <c r="AM865" s="801"/>
      <c r="AN865" s="801"/>
      <c r="AO865" s="801"/>
      <c r="AP865" s="801"/>
      <c r="AQ865" s="801"/>
      <c r="AR865" s="801"/>
      <c r="AS865" s="801"/>
      <c r="AT865" s="801"/>
      <c r="AU865" s="801"/>
      <c r="AV865" s="801"/>
      <c r="AW865" s="801"/>
      <c r="AX865" s="73"/>
      <c r="AY865" s="725"/>
      <c r="AZ865" s="95"/>
      <c r="BA865" s="192">
        <f t="shared" si="213"/>
        <v>49</v>
      </c>
      <c r="BB865" s="95">
        <f t="shared" si="213"/>
        <v>1</v>
      </c>
      <c r="BC865" s="95">
        <f t="shared" si="213"/>
        <v>1</v>
      </c>
      <c r="BD865" s="95" t="str">
        <f t="shared" si="213"/>
        <v>②</v>
      </c>
      <c r="BE865" s="95"/>
      <c r="BG865" s="563" t="str">
        <f t="shared" ca="1" si="207"/>
        <v/>
      </c>
      <c r="BH865" s="564" t="str">
        <f t="shared" ca="1" si="208"/>
        <v/>
      </c>
      <c r="BI865" s="564" t="str">
        <f t="shared" ca="1" si="209"/>
        <v/>
      </c>
      <c r="BJ865" s="564" t="str">
        <f t="shared" ca="1" si="210"/>
        <v/>
      </c>
      <c r="BK865" s="564" t="str">
        <f t="shared" ca="1" si="211"/>
        <v/>
      </c>
      <c r="BL865" s="565" t="str">
        <f t="shared" ca="1" si="212"/>
        <v/>
      </c>
      <c r="BR865" s="465"/>
      <c r="BS865" s="465"/>
      <c r="BT865" s="465"/>
      <c r="BU865" s="465"/>
      <c r="BV865" s="465"/>
      <c r="BW865" s="465"/>
      <c r="BX865" s="465"/>
      <c r="BY865" s="465"/>
      <c r="BZ865" s="465"/>
      <c r="CA865" s="465"/>
      <c r="CB865" s="465"/>
      <c r="CC865" s="465"/>
      <c r="CD865" s="465"/>
      <c r="CE865" s="465"/>
      <c r="CF865" s="465"/>
      <c r="CG865" s="465"/>
      <c r="CH865" s="465"/>
      <c r="CI865" s="465"/>
      <c r="CJ865" s="465"/>
      <c r="CK865" s="465"/>
      <c r="CL865" s="465"/>
      <c r="CM865" s="465"/>
      <c r="CN865" s="465"/>
      <c r="CO865" s="465"/>
      <c r="CP865" s="465"/>
      <c r="CQ865" s="465"/>
      <c r="CR865" s="465"/>
      <c r="CS865" s="465"/>
      <c r="CT865" s="465"/>
      <c r="CU865" s="465"/>
      <c r="CV865" s="465"/>
      <c r="CW865" s="465"/>
      <c r="CX865" s="465"/>
      <c r="CY865" s="465"/>
      <c r="CZ865" s="465"/>
      <c r="DA865" s="465"/>
      <c r="DB865" s="465"/>
      <c r="DC865" s="226"/>
      <c r="DD865" s="465"/>
      <c r="DE865" s="465"/>
    </row>
    <row r="866" spans="1:111" ht="15" customHeight="1">
      <c r="A866" s="964"/>
      <c r="B866" s="352"/>
      <c r="C866" s="352"/>
      <c r="F866" s="961" t="s">
        <v>106</v>
      </c>
      <c r="G866" s="962"/>
      <c r="H866" s="962"/>
      <c r="I866" s="962"/>
      <c r="J866" s="962"/>
      <c r="K866" s="962"/>
      <c r="L866" s="962"/>
      <c r="M866" s="963"/>
      <c r="N866" s="838" t="s">
        <v>302</v>
      </c>
      <c r="O866" s="839"/>
      <c r="P866" s="839"/>
      <c r="Q866" s="839"/>
      <c r="R866" s="839"/>
      <c r="S866" s="839"/>
      <c r="T866" s="839"/>
      <c r="U866" s="839"/>
      <c r="V866" s="839"/>
      <c r="W866" s="839"/>
      <c r="X866" s="839"/>
      <c r="Y866" s="839"/>
      <c r="Z866" s="839"/>
      <c r="AA866" s="839"/>
      <c r="AB866" s="839"/>
      <c r="AC866" s="839"/>
      <c r="AD866" s="839"/>
      <c r="AE866" s="839"/>
      <c r="AF866" s="839"/>
      <c r="AG866" s="839"/>
      <c r="AH866" s="839"/>
      <c r="AI866" s="839"/>
      <c r="AJ866" s="839"/>
      <c r="AK866" s="839"/>
      <c r="AL866" s="839"/>
      <c r="AM866" s="839"/>
      <c r="AN866" s="839"/>
      <c r="AO866" s="839"/>
      <c r="AP866" s="839"/>
      <c r="AQ866" s="839"/>
      <c r="AR866" s="839"/>
      <c r="AS866" s="839"/>
      <c r="AT866" s="839"/>
      <c r="AU866" s="839"/>
      <c r="AV866" s="839"/>
      <c r="AW866" s="839"/>
      <c r="AX866" s="74"/>
      <c r="AY866" s="725"/>
      <c r="AZ866" s="95"/>
      <c r="BA866" s="192">
        <f t="shared" si="213"/>
        <v>49</v>
      </c>
      <c r="BB866" s="95">
        <f t="shared" si="213"/>
        <v>1</v>
      </c>
      <c r="BC866" s="95">
        <f t="shared" si="213"/>
        <v>1</v>
      </c>
      <c r="BD866" s="95" t="str">
        <f t="shared" si="213"/>
        <v>②</v>
      </c>
      <c r="BE866" s="95"/>
      <c r="BG866" s="563" t="str">
        <f t="shared" ca="1" si="207"/>
        <v/>
      </c>
      <c r="BH866" s="564" t="str">
        <f t="shared" ca="1" si="208"/>
        <v/>
      </c>
      <c r="BI866" s="564" t="str">
        <f t="shared" ca="1" si="209"/>
        <v/>
      </c>
      <c r="BJ866" s="564" t="str">
        <f t="shared" ca="1" si="210"/>
        <v/>
      </c>
      <c r="BK866" s="564" t="str">
        <f t="shared" ca="1" si="211"/>
        <v/>
      </c>
      <c r="BL866" s="565" t="str">
        <f t="shared" ca="1" si="212"/>
        <v/>
      </c>
      <c r="BR866" s="465"/>
      <c r="BS866" s="465"/>
      <c r="BT866" s="465"/>
      <c r="BU866" s="465"/>
      <c r="BV866" s="465"/>
      <c r="BW866" s="465"/>
      <c r="BX866" s="465"/>
      <c r="BY866" s="465"/>
      <c r="BZ866" s="465"/>
      <c r="CA866" s="465"/>
      <c r="CB866" s="465"/>
      <c r="CC866" s="465"/>
      <c r="CD866" s="465"/>
      <c r="CE866" s="465"/>
      <c r="CF866" s="465"/>
      <c r="CG866" s="465"/>
      <c r="CH866" s="465"/>
      <c r="CI866" s="465"/>
      <c r="CJ866" s="465"/>
      <c r="CK866" s="465"/>
      <c r="CL866" s="465"/>
      <c r="CM866" s="465"/>
      <c r="CN866" s="465"/>
      <c r="CO866" s="465"/>
      <c r="CP866" s="465"/>
      <c r="CQ866" s="465"/>
      <c r="CR866" s="465"/>
      <c r="CS866" s="465"/>
      <c r="CT866" s="465"/>
      <c r="CU866" s="465"/>
      <c r="CV866" s="226"/>
      <c r="CW866" s="226"/>
      <c r="CX866" s="226"/>
      <c r="CY866" s="226"/>
      <c r="CZ866" s="226"/>
      <c r="DA866" s="226"/>
      <c r="DB866" s="226"/>
      <c r="DC866" s="465"/>
      <c r="DD866" s="465"/>
      <c r="DE866" s="465"/>
    </row>
    <row r="867" spans="1:111" s="465" customFormat="1" ht="15" customHeight="1">
      <c r="A867" s="1768" t="str">
        <f>BA867&amp;"."</f>
        <v>50.</v>
      </c>
      <c r="B867" s="1769"/>
      <c r="C867" s="473" t="s">
        <v>994</v>
      </c>
      <c r="D867" s="236"/>
      <c r="E867" s="236"/>
      <c r="F867" s="236"/>
      <c r="G867" s="236"/>
      <c r="H867" s="300"/>
      <c r="I867" s="236"/>
      <c r="J867" s="473"/>
      <c r="K867" s="473"/>
      <c r="L867" s="473"/>
      <c r="M867" s="473"/>
      <c r="N867" s="473"/>
      <c r="O867" s="473"/>
      <c r="P867" s="473"/>
      <c r="Q867" s="473"/>
      <c r="R867" s="473"/>
      <c r="S867" s="473"/>
      <c r="T867" s="473"/>
      <c r="U867" s="473"/>
      <c r="V867" s="473"/>
      <c r="W867" s="473"/>
      <c r="X867" s="473"/>
      <c r="Y867" s="473"/>
      <c r="Z867" s="473"/>
      <c r="AA867" s="473"/>
      <c r="AB867" s="473"/>
      <c r="AC867" s="473"/>
      <c r="AD867" s="473"/>
      <c r="AE867" s="473"/>
      <c r="AF867" s="473"/>
      <c r="AG867" s="473"/>
      <c r="AH867" s="473"/>
      <c r="AI867" s="473"/>
      <c r="AJ867" s="473"/>
      <c r="AK867" s="473"/>
      <c r="AL867" s="473"/>
      <c r="AM867" s="473"/>
      <c r="AN867" s="473"/>
      <c r="AO867" s="473"/>
      <c r="AP867" s="473"/>
      <c r="AQ867" s="473"/>
      <c r="AR867" s="473"/>
      <c r="AS867" s="473"/>
      <c r="AT867" s="473"/>
      <c r="AU867" s="473"/>
      <c r="AV867" s="473"/>
      <c r="AW867" s="473"/>
      <c r="AX867" s="473"/>
      <c r="AY867" s="156"/>
      <c r="BA867" s="193">
        <f>BA866+1</f>
        <v>50</v>
      </c>
      <c r="BB867" s="192"/>
      <c r="BC867" s="192"/>
      <c r="BG867" s="563" t="str">
        <f t="shared" ca="1" si="207"/>
        <v/>
      </c>
      <c r="BH867" s="564" t="str">
        <f t="shared" ca="1" si="208"/>
        <v/>
      </c>
      <c r="BI867" s="564" t="str">
        <f t="shared" ca="1" si="209"/>
        <v/>
      </c>
      <c r="BJ867" s="564" t="str">
        <f t="shared" ca="1" si="210"/>
        <v/>
      </c>
      <c r="BK867" s="564" t="str">
        <f t="shared" ca="1" si="211"/>
        <v/>
      </c>
      <c r="BL867" s="565" t="str">
        <f t="shared" ca="1" si="212"/>
        <v/>
      </c>
      <c r="BR867" s="226"/>
      <c r="BS867" s="226"/>
      <c r="BT867" s="226"/>
      <c r="BU867" s="226"/>
      <c r="BV867" s="226"/>
      <c r="BW867" s="226"/>
      <c r="BX867" s="226"/>
      <c r="BY867" s="226"/>
      <c r="BZ867" s="226"/>
      <c r="CA867" s="226"/>
      <c r="DF867" s="87"/>
      <c r="DG867" s="87"/>
    </row>
    <row r="868" spans="1:111" s="465" customFormat="1" ht="15" customHeight="1">
      <c r="A868" s="1737" t="str">
        <f>$BA868&amp;"."&amp;$BB868&amp;"."</f>
        <v>50.1.</v>
      </c>
      <c r="B868" s="1738"/>
      <c r="C868" s="1738"/>
      <c r="D868" s="236" t="s">
        <v>843</v>
      </c>
      <c r="F868" s="473"/>
      <c r="G868" s="473"/>
      <c r="H868" s="473"/>
      <c r="I868" s="473"/>
      <c r="J868" s="473"/>
      <c r="K868" s="473"/>
      <c r="L868" s="473"/>
      <c r="M868" s="473"/>
      <c r="N868" s="473"/>
      <c r="O868" s="473"/>
      <c r="P868" s="473"/>
      <c r="Q868" s="473"/>
      <c r="R868" s="473"/>
      <c r="S868" s="473"/>
      <c r="T868" s="473"/>
      <c r="U868" s="473"/>
      <c r="V868" s="473"/>
      <c r="W868" s="473"/>
      <c r="X868" s="473"/>
      <c r="Y868" s="473"/>
      <c r="Z868" s="473"/>
      <c r="AA868" s="473"/>
      <c r="AB868" s="473"/>
      <c r="AC868" s="473"/>
      <c r="AD868" s="473"/>
      <c r="AE868" s="473"/>
      <c r="AF868" s="473"/>
      <c r="AG868" s="473"/>
      <c r="AH868" s="473"/>
      <c r="AI868" s="473"/>
      <c r="AJ868" s="473"/>
      <c r="AK868" s="473"/>
      <c r="AL868" s="473"/>
      <c r="AM868" s="473"/>
      <c r="AN868" s="473"/>
      <c r="AO868" s="473"/>
      <c r="AP868" s="473"/>
      <c r="AQ868" s="473"/>
      <c r="AR868" s="473"/>
      <c r="AS868" s="473"/>
      <c r="AT868" s="473"/>
      <c r="AU868" s="473"/>
      <c r="AV868" s="473"/>
      <c r="AW868" s="473"/>
      <c r="AX868" s="473"/>
      <c r="AY868" s="466"/>
      <c r="BA868" s="192">
        <f t="shared" ref="BA868:BA886" si="214">BA867</f>
        <v>50</v>
      </c>
      <c r="BB868" s="193">
        <f>BB867+1</f>
        <v>1</v>
      </c>
      <c r="BC868" s="192"/>
      <c r="BG868" s="563" t="str">
        <f t="shared" ca="1" si="207"/>
        <v/>
      </c>
      <c r="BH868" s="564" t="str">
        <f t="shared" ca="1" si="208"/>
        <v/>
      </c>
      <c r="BI868" s="564" t="str">
        <f t="shared" ca="1" si="209"/>
        <v/>
      </c>
      <c r="BJ868" s="564" t="str">
        <f t="shared" ca="1" si="210"/>
        <v/>
      </c>
      <c r="BK868" s="564" t="str">
        <f t="shared" ca="1" si="211"/>
        <v/>
      </c>
      <c r="BL868" s="565" t="str">
        <f t="shared" ca="1" si="212"/>
        <v/>
      </c>
      <c r="BR868" s="226"/>
      <c r="BS868" s="226"/>
      <c r="BT868" s="226"/>
      <c r="BU868" s="226"/>
      <c r="BV868" s="226"/>
      <c r="BW868" s="226"/>
      <c r="BX868" s="226"/>
      <c r="BY868" s="226"/>
      <c r="BZ868" s="226"/>
      <c r="CA868" s="226"/>
    </row>
    <row r="869" spans="1:111" s="465" customFormat="1" ht="15" customHeight="1">
      <c r="A869" s="1036"/>
      <c r="B869" s="1037"/>
      <c r="C869" s="1037"/>
      <c r="D869" s="465" t="str">
        <f>$CV$19&amp;$CW$20&amp;"を参照"</f>
        <v>「57. マスタ操作用Combobox」「57.1.コントロール構成」を参照</v>
      </c>
      <c r="E869" s="236"/>
      <c r="F869" s="473"/>
      <c r="G869" s="473"/>
      <c r="H869" s="473"/>
      <c r="I869" s="473"/>
      <c r="J869" s="473"/>
      <c r="K869" s="473"/>
      <c r="L869" s="473"/>
      <c r="M869" s="473"/>
      <c r="N869" s="473"/>
      <c r="O869" s="473"/>
      <c r="P869" s="473"/>
      <c r="Q869" s="473"/>
      <c r="R869" s="473"/>
      <c r="S869" s="473"/>
      <c r="T869" s="473"/>
      <c r="U869" s="473"/>
      <c r="V869" s="473"/>
      <c r="W869" s="473"/>
      <c r="X869" s="473"/>
      <c r="Y869" s="473"/>
      <c r="Z869" s="473"/>
      <c r="AA869" s="473"/>
      <c r="AB869" s="473"/>
      <c r="AC869" s="473"/>
      <c r="AD869" s="473"/>
      <c r="AE869" s="473"/>
      <c r="AF869" s="473"/>
      <c r="AG869" s="473"/>
      <c r="AH869" s="473"/>
      <c r="AI869" s="473"/>
      <c r="AJ869" s="473"/>
      <c r="AK869" s="473"/>
      <c r="AL869" s="473"/>
      <c r="AM869" s="473"/>
      <c r="AN869" s="473"/>
      <c r="AO869" s="473"/>
      <c r="AP869" s="473"/>
      <c r="AQ869" s="473"/>
      <c r="AR869" s="473"/>
      <c r="AS869" s="473"/>
      <c r="AT869" s="473"/>
      <c r="AU869" s="473"/>
      <c r="AV869" s="473"/>
      <c r="AW869" s="473"/>
      <c r="AX869" s="473"/>
      <c r="AY869" s="466"/>
      <c r="BA869" s="192">
        <f t="shared" si="214"/>
        <v>50</v>
      </c>
      <c r="BB869" s="192">
        <f>BB868</f>
        <v>1</v>
      </c>
      <c r="BC869" s="192"/>
      <c r="BG869" s="563" t="str">
        <f t="shared" ca="1" si="207"/>
        <v/>
      </c>
      <c r="BH869" s="564" t="str">
        <f t="shared" ca="1" si="208"/>
        <v/>
      </c>
      <c r="BI869" s="564" t="str">
        <f t="shared" ca="1" si="209"/>
        <v/>
      </c>
      <c r="BJ869" s="564" t="str">
        <f t="shared" ca="1" si="210"/>
        <v/>
      </c>
      <c r="BK869" s="564" t="str">
        <f t="shared" ca="1" si="211"/>
        <v/>
      </c>
      <c r="BL869" s="565" t="str">
        <f t="shared" ca="1" si="212"/>
        <v/>
      </c>
      <c r="BR869" s="226"/>
      <c r="BS869" s="226"/>
      <c r="BT869" s="226"/>
      <c r="BU869" s="226"/>
      <c r="BV869" s="226"/>
      <c r="BW869" s="226"/>
      <c r="BX869" s="226"/>
      <c r="BY869" s="226"/>
      <c r="BZ869" s="226"/>
      <c r="CA869" s="226"/>
    </row>
    <row r="870" spans="1:111" s="465" customFormat="1" ht="15" customHeight="1">
      <c r="A870" s="1737" t="str">
        <f>$BA870&amp;"."&amp;$BB870&amp;"."</f>
        <v>50.2.</v>
      </c>
      <c r="B870" s="1738"/>
      <c r="C870" s="1738"/>
      <c r="D870" s="236" t="s">
        <v>839</v>
      </c>
      <c r="F870" s="473"/>
      <c r="G870" s="473"/>
      <c r="H870" s="473"/>
      <c r="I870" s="473"/>
      <c r="J870" s="473"/>
      <c r="K870" s="473"/>
      <c r="L870" s="473"/>
      <c r="M870" s="473"/>
      <c r="N870" s="473"/>
      <c r="O870" s="473"/>
      <c r="P870" s="473"/>
      <c r="Q870" s="473"/>
      <c r="R870" s="473"/>
      <c r="S870" s="473"/>
      <c r="T870" s="473"/>
      <c r="U870" s="473"/>
      <c r="V870" s="473"/>
      <c r="W870" s="473"/>
      <c r="X870" s="473"/>
      <c r="Y870" s="473"/>
      <c r="Z870" s="473"/>
      <c r="AA870" s="473"/>
      <c r="AB870" s="473"/>
      <c r="AC870" s="473"/>
      <c r="AD870" s="473"/>
      <c r="AE870" s="473"/>
      <c r="AF870" s="473"/>
      <c r="AG870" s="473"/>
      <c r="AH870" s="473"/>
      <c r="AI870" s="473"/>
      <c r="AJ870" s="473"/>
      <c r="AK870" s="473"/>
      <c r="AL870" s="473"/>
      <c r="AM870" s="473"/>
      <c r="AN870" s="473"/>
      <c r="AO870" s="473"/>
      <c r="AP870" s="473"/>
      <c r="AQ870" s="473"/>
      <c r="AR870" s="473"/>
      <c r="AS870" s="473"/>
      <c r="AT870" s="473"/>
      <c r="AU870" s="473"/>
      <c r="AV870" s="473"/>
      <c r="AW870" s="473"/>
      <c r="AX870" s="473"/>
      <c r="AY870" s="466"/>
      <c r="BA870" s="192">
        <f t="shared" si="214"/>
        <v>50</v>
      </c>
      <c r="BB870" s="193">
        <f>BB869+1</f>
        <v>2</v>
      </c>
      <c r="BC870" s="192"/>
      <c r="BG870" s="563" t="str">
        <f t="shared" ca="1" si="207"/>
        <v/>
      </c>
      <c r="BH870" s="564" t="str">
        <f t="shared" ca="1" si="208"/>
        <v/>
      </c>
      <c r="BI870" s="564" t="str">
        <f t="shared" ca="1" si="209"/>
        <v/>
      </c>
      <c r="BJ870" s="564" t="str">
        <f t="shared" ca="1" si="210"/>
        <v/>
      </c>
      <c r="BK870" s="564" t="str">
        <f t="shared" ca="1" si="211"/>
        <v/>
      </c>
      <c r="BL870" s="565" t="str">
        <f t="shared" ca="1" si="212"/>
        <v/>
      </c>
      <c r="BR870" s="226"/>
      <c r="BS870" s="226"/>
      <c r="BT870" s="226"/>
      <c r="BU870" s="226"/>
      <c r="BV870" s="226"/>
      <c r="BW870" s="226"/>
      <c r="BX870" s="226"/>
      <c r="BY870" s="226"/>
      <c r="BZ870" s="226"/>
      <c r="CA870" s="226"/>
    </row>
    <row r="871" spans="1:111" s="226" customFormat="1" ht="15" customHeight="1">
      <c r="A871" s="1033"/>
      <c r="B871" s="1034"/>
      <c r="C871" s="1034"/>
      <c r="D871" s="465" t="str">
        <f>$CV$19&amp;$CW$21&amp;"を参照"</f>
        <v>「57. マスタ操作用Combobox」「57.2.プロパティ仕様」を参照</v>
      </c>
      <c r="E871" s="211"/>
      <c r="AY871" s="40"/>
      <c r="AZ871" s="465"/>
      <c r="BA871" s="192">
        <f t="shared" si="214"/>
        <v>50</v>
      </c>
      <c r="BB871" s="192">
        <f>BB870</f>
        <v>2</v>
      </c>
      <c r="BC871" s="192"/>
      <c r="BD871" s="465"/>
      <c r="BG871" s="563" t="str">
        <f t="shared" ca="1" si="207"/>
        <v/>
      </c>
      <c r="BH871" s="564" t="str">
        <f t="shared" ca="1" si="208"/>
        <v/>
      </c>
      <c r="BI871" s="564" t="str">
        <f t="shared" ca="1" si="209"/>
        <v/>
      </c>
      <c r="BJ871" s="564" t="str">
        <f t="shared" ca="1" si="210"/>
        <v/>
      </c>
      <c r="BK871" s="564" t="str">
        <f t="shared" ca="1" si="211"/>
        <v/>
      </c>
      <c r="BL871" s="565" t="str">
        <f t="shared" ca="1" si="212"/>
        <v/>
      </c>
      <c r="CB871" s="465"/>
      <c r="CC871" s="465"/>
      <c r="CD871" s="465"/>
      <c r="CE871" s="465"/>
      <c r="CF871" s="465"/>
      <c r="CG871" s="465"/>
      <c r="CH871" s="465"/>
      <c r="CI871" s="465"/>
      <c r="CJ871" s="465"/>
      <c r="CK871" s="465"/>
      <c r="CL871" s="465"/>
      <c r="CM871" s="465"/>
      <c r="CN871" s="465"/>
      <c r="CO871" s="465"/>
      <c r="CP871" s="465"/>
      <c r="CQ871" s="465"/>
      <c r="CR871" s="465"/>
      <c r="CS871" s="465"/>
      <c r="CT871" s="465"/>
      <c r="CU871" s="465"/>
      <c r="CV871" s="465"/>
      <c r="CW871" s="465"/>
      <c r="CX871" s="465"/>
      <c r="CY871" s="465"/>
      <c r="CZ871" s="465"/>
      <c r="DA871" s="465"/>
      <c r="DB871" s="465"/>
      <c r="DC871" s="465"/>
      <c r="DD871" s="465"/>
      <c r="DE871" s="465"/>
      <c r="DF871" s="465"/>
      <c r="DG871" s="465"/>
    </row>
    <row r="872" spans="1:111" s="465" customFormat="1" ht="15" customHeight="1">
      <c r="A872" s="1737" t="str">
        <f>$BA872&amp;"."&amp;$BB872&amp;"."</f>
        <v>50.3.</v>
      </c>
      <c r="B872" s="1738"/>
      <c r="C872" s="1738"/>
      <c r="D872" s="236" t="s">
        <v>855</v>
      </c>
      <c r="F872" s="473"/>
      <c r="G872" s="473"/>
      <c r="H872" s="473"/>
      <c r="I872" s="473"/>
      <c r="J872" s="473"/>
      <c r="K872" s="473"/>
      <c r="L872" s="473"/>
      <c r="M872" s="473"/>
      <c r="N872" s="473"/>
      <c r="O872" s="473"/>
      <c r="P872" s="473"/>
      <c r="Q872" s="473"/>
      <c r="R872" s="473"/>
      <c r="S872" s="473"/>
      <c r="T872" s="473"/>
      <c r="U872" s="473"/>
      <c r="V872" s="473"/>
      <c r="W872" s="473"/>
      <c r="X872" s="473"/>
      <c r="Y872" s="473"/>
      <c r="Z872" s="473"/>
      <c r="AA872" s="473"/>
      <c r="AB872" s="473"/>
      <c r="AC872" s="473"/>
      <c r="AD872" s="473"/>
      <c r="AE872" s="473"/>
      <c r="AF872" s="473"/>
      <c r="AG872" s="473"/>
      <c r="AH872" s="473"/>
      <c r="AI872" s="473"/>
      <c r="AJ872" s="473"/>
      <c r="AK872" s="473"/>
      <c r="AL872" s="473"/>
      <c r="AM872" s="473"/>
      <c r="AN872" s="473"/>
      <c r="AO872" s="473"/>
      <c r="AP872" s="473"/>
      <c r="AQ872" s="473"/>
      <c r="AR872" s="473"/>
      <c r="AS872" s="473"/>
      <c r="AT872" s="473"/>
      <c r="AU872" s="473"/>
      <c r="AV872" s="473"/>
      <c r="AW872" s="473"/>
      <c r="AX872" s="473"/>
      <c r="AY872" s="466"/>
      <c r="BA872" s="192">
        <f t="shared" si="214"/>
        <v>50</v>
      </c>
      <c r="BB872" s="193">
        <f>BB871+1</f>
        <v>3</v>
      </c>
      <c r="BC872" s="192"/>
      <c r="BG872" s="563" t="str">
        <f t="shared" ca="1" si="207"/>
        <v/>
      </c>
      <c r="BH872" s="564" t="str">
        <f t="shared" ca="1" si="208"/>
        <v/>
      </c>
      <c r="BI872" s="564" t="str">
        <f t="shared" ca="1" si="209"/>
        <v/>
      </c>
      <c r="BJ872" s="564" t="str">
        <f t="shared" ca="1" si="210"/>
        <v/>
      </c>
      <c r="BK872" s="564" t="str">
        <f t="shared" ca="1" si="211"/>
        <v/>
      </c>
      <c r="BL872" s="565" t="str">
        <f t="shared" ca="1" si="212"/>
        <v/>
      </c>
      <c r="CB872" s="226"/>
      <c r="DF872" s="226"/>
      <c r="DG872" s="226"/>
    </row>
    <row r="873" spans="1:111" s="226" customFormat="1" ht="15" customHeight="1">
      <c r="A873" s="1737" t="str">
        <f>$BA873&amp;"."&amp;$BB873&amp;"."&amp;$BC873&amp;"."</f>
        <v>50.3.1.</v>
      </c>
      <c r="B873" s="1738"/>
      <c r="C873" s="1738"/>
      <c r="D873" s="1738"/>
      <c r="E873" s="226" t="s">
        <v>995</v>
      </c>
      <c r="AY873" s="40"/>
      <c r="AZ873" s="465"/>
      <c r="BA873" s="192">
        <f t="shared" si="214"/>
        <v>50</v>
      </c>
      <c r="BB873" s="192">
        <f t="shared" ref="BB873:BB884" si="215">BB872</f>
        <v>3</v>
      </c>
      <c r="BC873" s="193">
        <f>BC872+1</f>
        <v>1</v>
      </c>
      <c r="BD873" s="465"/>
      <c r="BG873" s="563" t="str">
        <f t="shared" ca="1" si="207"/>
        <v/>
      </c>
      <c r="BH873" s="564" t="str">
        <f t="shared" ca="1" si="208"/>
        <v/>
      </c>
      <c r="BI873" s="564" t="str">
        <f t="shared" ca="1" si="209"/>
        <v/>
      </c>
      <c r="BJ873" s="564" t="str">
        <f t="shared" ca="1" si="210"/>
        <v/>
      </c>
      <c r="BK873" s="564" t="str">
        <f t="shared" ca="1" si="211"/>
        <v/>
      </c>
      <c r="BL873" s="565" t="str">
        <f t="shared" ca="1" si="212"/>
        <v/>
      </c>
      <c r="BR873" s="465"/>
      <c r="BS873" s="465"/>
      <c r="BT873" s="465"/>
      <c r="BU873" s="465"/>
      <c r="BV873" s="465"/>
      <c r="BW873" s="465"/>
      <c r="BX873" s="465"/>
      <c r="BY873" s="465"/>
      <c r="BZ873" s="465"/>
      <c r="CA873" s="465"/>
      <c r="CB873" s="465"/>
      <c r="CC873" s="465"/>
      <c r="CD873" s="465"/>
      <c r="CE873" s="465"/>
      <c r="CF873" s="465"/>
      <c r="CG873" s="465"/>
      <c r="CH873" s="465"/>
      <c r="CI873" s="465"/>
      <c r="CJ873" s="465"/>
      <c r="CK873" s="465"/>
      <c r="CL873" s="465"/>
      <c r="CM873" s="465"/>
      <c r="CN873" s="465"/>
      <c r="CO873" s="465"/>
      <c r="CP873" s="465"/>
      <c r="CQ873" s="465"/>
      <c r="CR873" s="465"/>
      <c r="CS873" s="465"/>
      <c r="CT873" s="465"/>
      <c r="CU873" s="465"/>
      <c r="CV873" s="465"/>
      <c r="CW873" s="465"/>
      <c r="CX873" s="465"/>
      <c r="CY873" s="465"/>
      <c r="CZ873" s="465"/>
      <c r="DA873" s="465"/>
      <c r="DB873" s="465"/>
      <c r="DC873" s="465"/>
      <c r="DD873" s="465"/>
      <c r="DE873" s="465"/>
      <c r="DF873" s="465"/>
      <c r="DG873" s="465"/>
    </row>
    <row r="874" spans="1:111" s="465" customFormat="1" ht="15" customHeight="1">
      <c r="A874" s="1726" t="str">
        <f>$BD874&amp;"."</f>
        <v>①.</v>
      </c>
      <c r="B874" s="1727"/>
      <c r="C874" s="1727"/>
      <c r="D874" s="1727"/>
      <c r="E874" s="1727"/>
      <c r="F874" s="236" t="s">
        <v>860</v>
      </c>
      <c r="G874" s="676"/>
      <c r="H874" s="676"/>
      <c r="I874" s="676"/>
      <c r="J874" s="676"/>
      <c r="K874" s="676"/>
      <c r="L874" s="676"/>
      <c r="M874" s="685"/>
      <c r="N874" s="685"/>
      <c r="O874" s="685"/>
      <c r="P874" s="685"/>
      <c r="Q874" s="685"/>
      <c r="R874" s="685"/>
      <c r="S874" s="685"/>
      <c r="T874" s="685"/>
      <c r="U874" s="685"/>
      <c r="V874" s="685"/>
      <c r="W874" s="685"/>
      <c r="X874" s="685"/>
      <c r="Y874" s="685"/>
      <c r="Z874" s="685"/>
      <c r="AA874" s="685"/>
      <c r="AB874" s="685"/>
      <c r="AC874" s="685"/>
      <c r="AD874" s="685"/>
      <c r="AE874" s="685"/>
      <c r="AF874" s="685"/>
      <c r="AG874" s="685"/>
      <c r="AH874" s="685"/>
      <c r="AI874" s="685"/>
      <c r="AJ874" s="685"/>
      <c r="AK874" s="685"/>
      <c r="AL874" s="685"/>
      <c r="AM874" s="685"/>
      <c r="AN874" s="685"/>
      <c r="AO874" s="685"/>
      <c r="AP874" s="685"/>
      <c r="AQ874" s="685"/>
      <c r="AR874" s="685"/>
      <c r="AS874" s="685"/>
      <c r="AT874" s="685"/>
      <c r="AU874" s="685"/>
      <c r="AV874" s="685"/>
      <c r="AW874" s="685"/>
      <c r="AX874" s="685"/>
      <c r="AY874" s="93"/>
      <c r="AZ874" s="92"/>
      <c r="BA874" s="683">
        <f t="shared" si="214"/>
        <v>50</v>
      </c>
      <c r="BB874" s="683">
        <f t="shared" si="215"/>
        <v>3</v>
      </c>
      <c r="BC874" s="683">
        <f t="shared" ref="BC874:BC884" si="216">BC873</f>
        <v>1</v>
      </c>
      <c r="BD874" s="687" t="str">
        <f>IF(ISBLANK(BD873),"①",CHAR(CODE(BD873)+1))</f>
        <v>①</v>
      </c>
      <c r="BG874" s="563" t="str">
        <f t="shared" ca="1" si="207"/>
        <v/>
      </c>
      <c r="BH874" s="564" t="str">
        <f t="shared" ca="1" si="208"/>
        <v/>
      </c>
      <c r="BI874" s="564" t="str">
        <f t="shared" ca="1" si="209"/>
        <v/>
      </c>
      <c r="BJ874" s="564" t="str">
        <f t="shared" ca="1" si="210"/>
        <v/>
      </c>
      <c r="BK874" s="564" t="str">
        <f t="shared" ca="1" si="211"/>
        <v/>
      </c>
      <c r="BL874" s="565" t="str">
        <f t="shared" ca="1" si="212"/>
        <v/>
      </c>
      <c r="DF874" s="226"/>
      <c r="DG874" s="226"/>
    </row>
    <row r="875" spans="1:111" s="465" customFormat="1" ht="15" customHeight="1">
      <c r="A875" s="807"/>
      <c r="B875" s="808"/>
      <c r="C875" s="808"/>
      <c r="D875" s="808"/>
      <c r="F875" s="236" t="s">
        <v>857</v>
      </c>
      <c r="G875" s="473"/>
      <c r="H875" s="473"/>
      <c r="I875" s="473"/>
      <c r="J875" s="473"/>
      <c r="K875" s="473"/>
      <c r="L875" s="473"/>
      <c r="M875" s="473"/>
      <c r="N875" s="473"/>
      <c r="O875" s="473"/>
      <c r="P875" s="473"/>
      <c r="Q875" s="473"/>
      <c r="R875" s="473"/>
      <c r="S875" s="473"/>
      <c r="T875" s="473"/>
      <c r="U875" s="473"/>
      <c r="V875" s="473"/>
      <c r="W875" s="473"/>
      <c r="X875" s="473"/>
      <c r="Y875" s="473"/>
      <c r="Z875" s="473"/>
      <c r="AA875" s="473"/>
      <c r="AB875" s="473"/>
      <c r="AC875" s="473"/>
      <c r="AD875" s="473"/>
      <c r="AE875" s="473"/>
      <c r="AF875" s="473"/>
      <c r="AG875" s="473"/>
      <c r="AH875" s="473"/>
      <c r="AI875" s="473"/>
      <c r="AJ875" s="473"/>
      <c r="AK875" s="473"/>
      <c r="AL875" s="473"/>
      <c r="AM875" s="473"/>
      <c r="AN875" s="473"/>
      <c r="AO875" s="473"/>
      <c r="AP875" s="473"/>
      <c r="AQ875" s="473"/>
      <c r="AR875" s="473"/>
      <c r="AS875" s="473"/>
      <c r="AT875" s="473"/>
      <c r="AU875" s="473"/>
      <c r="AV875" s="473"/>
      <c r="AW875" s="473"/>
      <c r="AX875" s="473"/>
      <c r="AY875" s="466"/>
      <c r="BA875" s="192">
        <f t="shared" si="214"/>
        <v>50</v>
      </c>
      <c r="BB875" s="192">
        <f t="shared" si="215"/>
        <v>3</v>
      </c>
      <c r="BC875" s="192">
        <f t="shared" si="216"/>
        <v>1</v>
      </c>
      <c r="BD875" s="192" t="str">
        <f>BD874</f>
        <v>①</v>
      </c>
      <c r="BG875" s="563" t="str">
        <f t="shared" ca="1" si="207"/>
        <v/>
      </c>
      <c r="BH875" s="564" t="str">
        <f t="shared" ca="1" si="208"/>
        <v/>
      </c>
      <c r="BI875" s="564" t="str">
        <f t="shared" ca="1" si="209"/>
        <v/>
      </c>
      <c r="BJ875" s="564" t="str">
        <f t="shared" ca="1" si="210"/>
        <v/>
      </c>
      <c r="BK875" s="564" t="str">
        <f t="shared" ca="1" si="211"/>
        <v/>
      </c>
      <c r="BL875" s="565" t="str">
        <f t="shared" ca="1" si="212"/>
        <v/>
      </c>
      <c r="BR875" s="226"/>
      <c r="BS875" s="226"/>
      <c r="BT875" s="226"/>
      <c r="BU875" s="226"/>
      <c r="BV875" s="226"/>
      <c r="BW875" s="226"/>
      <c r="BX875" s="226"/>
      <c r="BY875" s="226"/>
      <c r="BZ875" s="226"/>
      <c r="CA875" s="226"/>
    </row>
    <row r="876" spans="1:111" s="465" customFormat="1" ht="15" customHeight="1">
      <c r="A876" s="194"/>
      <c r="B876" s="236"/>
      <c r="C876" s="236"/>
      <c r="D876" s="236"/>
      <c r="F876" s="445" t="s">
        <v>265</v>
      </c>
      <c r="G876" s="446"/>
      <c r="H876" s="446"/>
      <c r="I876" s="446"/>
      <c r="J876" s="446"/>
      <c r="K876" s="446"/>
      <c r="L876" s="446"/>
      <c r="M876" s="447"/>
      <c r="N876" s="241" t="s">
        <v>964</v>
      </c>
      <c r="O876" s="197"/>
      <c r="P876" s="197"/>
      <c r="Q876" s="197"/>
      <c r="R876" s="197" t="s">
        <v>999</v>
      </c>
      <c r="S876" s="197"/>
      <c r="T876" s="197"/>
      <c r="U876" s="197"/>
      <c r="V876" s="197"/>
      <c r="W876" s="197"/>
      <c r="X876" s="197"/>
      <c r="Y876" s="197"/>
      <c r="Z876" s="197"/>
      <c r="AA876" s="197"/>
      <c r="AB876" s="197"/>
      <c r="AC876" s="197"/>
      <c r="AD876" s="197"/>
      <c r="AE876" s="197"/>
      <c r="AF876" s="197"/>
      <c r="AG876" s="197"/>
      <c r="AH876" s="197"/>
      <c r="AI876" s="197"/>
      <c r="AJ876" s="197"/>
      <c r="AK876" s="197"/>
      <c r="AL876" s="197"/>
      <c r="AM876" s="197"/>
      <c r="AN876" s="197"/>
      <c r="AO876" s="197"/>
      <c r="AP876" s="197"/>
      <c r="AQ876" s="197"/>
      <c r="AR876" s="197"/>
      <c r="AS876" s="197"/>
      <c r="AT876" s="197"/>
      <c r="AU876" s="197"/>
      <c r="AV876" s="198"/>
      <c r="AW876" s="236"/>
      <c r="AX876" s="236"/>
      <c r="AY876" s="195"/>
      <c r="BA876" s="192">
        <f t="shared" si="214"/>
        <v>50</v>
      </c>
      <c r="BB876" s="192">
        <f t="shared" si="215"/>
        <v>3</v>
      </c>
      <c r="BC876" s="192">
        <f t="shared" si="216"/>
        <v>1</v>
      </c>
      <c r="BD876" s="192" t="str">
        <f>BD875</f>
        <v>①</v>
      </c>
      <c r="BG876" s="563" t="str">
        <f t="shared" ca="1" si="207"/>
        <v/>
      </c>
      <c r="BH876" s="564" t="str">
        <f t="shared" ca="1" si="208"/>
        <v/>
      </c>
      <c r="BI876" s="564" t="str">
        <f t="shared" ca="1" si="209"/>
        <v/>
      </c>
      <c r="BJ876" s="564" t="str">
        <f t="shared" ca="1" si="210"/>
        <v/>
      </c>
      <c r="BK876" s="564" t="str">
        <f t="shared" ca="1" si="211"/>
        <v/>
      </c>
      <c r="BL876" s="565" t="str">
        <f t="shared" ca="1" si="212"/>
        <v/>
      </c>
    </row>
    <row r="877" spans="1:111" s="465" customFormat="1" ht="15" customHeight="1">
      <c r="A877" s="194"/>
      <c r="B877" s="236"/>
      <c r="C877" s="236"/>
      <c r="D877" s="236"/>
      <c r="F877" s="448" t="s">
        <v>84</v>
      </c>
      <c r="G877" s="449"/>
      <c r="H877" s="449"/>
      <c r="I877" s="449"/>
      <c r="J877" s="449"/>
      <c r="K877" s="449"/>
      <c r="L877" s="449"/>
      <c r="M877" s="450"/>
      <c r="N877" s="814" t="s">
        <v>996</v>
      </c>
      <c r="O877" s="828"/>
      <c r="P877" s="828"/>
      <c r="Q877" s="828"/>
      <c r="R877" s="283"/>
      <c r="S877" s="828"/>
      <c r="T877" s="828"/>
      <c r="U877" s="828"/>
      <c r="V877" s="828"/>
      <c r="W877" s="828"/>
      <c r="X877" s="828"/>
      <c r="Y877" s="828"/>
      <c r="Z877" s="828"/>
      <c r="AA877" s="828"/>
      <c r="AB877" s="828"/>
      <c r="AC877" s="828"/>
      <c r="AD877" s="828"/>
      <c r="AE877" s="828"/>
      <c r="AF877" s="828"/>
      <c r="AG877" s="828"/>
      <c r="AH877" s="828"/>
      <c r="AI877" s="828"/>
      <c r="AJ877" s="828"/>
      <c r="AK877" s="828"/>
      <c r="AL877" s="828"/>
      <c r="AM877" s="828"/>
      <c r="AN877" s="828"/>
      <c r="AO877" s="828"/>
      <c r="AP877" s="828"/>
      <c r="AQ877" s="828"/>
      <c r="AR877" s="828"/>
      <c r="AS877" s="828"/>
      <c r="AT877" s="828"/>
      <c r="AU877" s="828"/>
      <c r="AV877" s="208"/>
      <c r="AW877" s="236"/>
      <c r="AX877" s="236"/>
      <c r="AY877" s="195"/>
      <c r="BA877" s="192">
        <f t="shared" si="214"/>
        <v>50</v>
      </c>
      <c r="BB877" s="192">
        <f t="shared" si="215"/>
        <v>3</v>
      </c>
      <c r="BC877" s="192">
        <f t="shared" si="216"/>
        <v>1</v>
      </c>
      <c r="BD877" s="192" t="str">
        <f>BD876</f>
        <v>①</v>
      </c>
      <c r="BG877" s="563" t="str">
        <f t="shared" ca="1" si="207"/>
        <v/>
      </c>
      <c r="BH877" s="564" t="str">
        <f t="shared" ca="1" si="208"/>
        <v/>
      </c>
      <c r="BI877" s="564" t="str">
        <f t="shared" ca="1" si="209"/>
        <v/>
      </c>
      <c r="BJ877" s="564" t="str">
        <f t="shared" ca="1" si="210"/>
        <v/>
      </c>
      <c r="BK877" s="564" t="str">
        <f t="shared" ca="1" si="211"/>
        <v/>
      </c>
      <c r="BL877" s="565" t="str">
        <f t="shared" ca="1" si="212"/>
        <v/>
      </c>
    </row>
    <row r="878" spans="1:111" s="465" customFormat="1" ht="15" customHeight="1">
      <c r="A878" s="470"/>
      <c r="B878" s="473"/>
      <c r="C878" s="473"/>
      <c r="D878" s="473"/>
      <c r="F878" s="457"/>
      <c r="G878" s="458"/>
      <c r="H878" s="458"/>
      <c r="I878" s="458"/>
      <c r="J878" s="458"/>
      <c r="K878" s="458"/>
      <c r="L878" s="458"/>
      <c r="M878" s="459"/>
      <c r="N878" s="209" t="s">
        <v>997</v>
      </c>
      <c r="O878" s="204"/>
      <c r="P878" s="204"/>
      <c r="Q878" s="204"/>
      <c r="R878" s="204"/>
      <c r="S878" s="204"/>
      <c r="T878" s="204"/>
      <c r="U878" s="204"/>
      <c r="V878" s="204"/>
      <c r="W878" s="204"/>
      <c r="X878" s="204"/>
      <c r="Y878" s="204"/>
      <c r="Z878" s="204"/>
      <c r="AA878" s="204"/>
      <c r="AB878" s="204"/>
      <c r="AC878" s="204"/>
      <c r="AD878" s="204"/>
      <c r="AE878" s="204"/>
      <c r="AF878" s="204"/>
      <c r="AG878" s="204"/>
      <c r="AH878" s="204"/>
      <c r="AI878" s="204"/>
      <c r="AJ878" s="204"/>
      <c r="AK878" s="204"/>
      <c r="AL878" s="204"/>
      <c r="AM878" s="204"/>
      <c r="AN878" s="204"/>
      <c r="AO878" s="204"/>
      <c r="AP878" s="204"/>
      <c r="AQ878" s="204"/>
      <c r="AR878" s="204"/>
      <c r="AS878" s="204"/>
      <c r="AT878" s="204"/>
      <c r="AU878" s="204"/>
      <c r="AV878" s="205"/>
      <c r="AY878" s="466"/>
      <c r="BA878" s="192">
        <f t="shared" si="214"/>
        <v>50</v>
      </c>
      <c r="BB878" s="192">
        <f t="shared" si="215"/>
        <v>3</v>
      </c>
      <c r="BC878" s="192">
        <f t="shared" si="216"/>
        <v>1</v>
      </c>
      <c r="BD878" s="192" t="str">
        <f>BD877</f>
        <v>①</v>
      </c>
      <c r="BG878" s="563" t="str">
        <f t="shared" ca="1" si="207"/>
        <v/>
      </c>
      <c r="BH878" s="564" t="str">
        <f t="shared" ca="1" si="208"/>
        <v/>
      </c>
      <c r="BI878" s="564" t="str">
        <f t="shared" ca="1" si="209"/>
        <v/>
      </c>
      <c r="BJ878" s="564" t="str">
        <f t="shared" ca="1" si="210"/>
        <v/>
      </c>
      <c r="BK878" s="564" t="str">
        <f t="shared" ca="1" si="211"/>
        <v/>
      </c>
      <c r="BL878" s="565" t="str">
        <f t="shared" ca="1" si="212"/>
        <v/>
      </c>
    </row>
    <row r="879" spans="1:111" s="226" customFormat="1" ht="15" customHeight="1">
      <c r="A879" s="1726" t="str">
        <f>$BD879&amp;"."</f>
        <v>②.</v>
      </c>
      <c r="B879" s="1727"/>
      <c r="C879" s="1727"/>
      <c r="D879" s="1727"/>
      <c r="E879" s="1727"/>
      <c r="F879" s="236" t="s">
        <v>862</v>
      </c>
      <c r="G879" s="676"/>
      <c r="H879" s="676"/>
      <c r="I879" s="676"/>
      <c r="J879" s="676"/>
      <c r="K879" s="676"/>
      <c r="L879" s="676"/>
      <c r="M879" s="685"/>
      <c r="N879" s="685"/>
      <c r="O879" s="685"/>
      <c r="P879" s="685"/>
      <c r="Q879" s="685"/>
      <c r="R879" s="685"/>
      <c r="S879" s="685"/>
      <c r="T879" s="685"/>
      <c r="U879" s="685"/>
      <c r="V879" s="685"/>
      <c r="W879" s="685"/>
      <c r="X879" s="685"/>
      <c r="Y879" s="685"/>
      <c r="Z879" s="685"/>
      <c r="AA879" s="685"/>
      <c r="AB879" s="685"/>
      <c r="AC879" s="685"/>
      <c r="AD879" s="685"/>
      <c r="AE879" s="685"/>
      <c r="AF879" s="685"/>
      <c r="AG879" s="685"/>
      <c r="AH879" s="685"/>
      <c r="AI879" s="685"/>
      <c r="AJ879" s="685"/>
      <c r="AK879" s="685"/>
      <c r="AL879" s="685"/>
      <c r="AM879" s="685"/>
      <c r="AN879" s="685"/>
      <c r="AO879" s="685"/>
      <c r="AP879" s="685"/>
      <c r="AQ879" s="685"/>
      <c r="AR879" s="685"/>
      <c r="AS879" s="685"/>
      <c r="AT879" s="685"/>
      <c r="AU879" s="685"/>
      <c r="AV879" s="685"/>
      <c r="AW879" s="685"/>
      <c r="AX879" s="685"/>
      <c r="AY879" s="93"/>
      <c r="AZ879" s="92"/>
      <c r="BA879" s="683">
        <f t="shared" si="214"/>
        <v>50</v>
      </c>
      <c r="BB879" s="683">
        <f t="shared" si="215"/>
        <v>3</v>
      </c>
      <c r="BC879" s="683">
        <f t="shared" si="216"/>
        <v>1</v>
      </c>
      <c r="BD879" s="687" t="str">
        <f>IF(ISBLANK(BD878),"①",CHAR(CODE(BD878)+1))</f>
        <v>②</v>
      </c>
      <c r="BG879" s="563" t="str">
        <f t="shared" ca="1" si="207"/>
        <v/>
      </c>
      <c r="BH879" s="564" t="str">
        <f t="shared" ca="1" si="208"/>
        <v/>
      </c>
      <c r="BI879" s="564" t="str">
        <f t="shared" ca="1" si="209"/>
        <v/>
      </c>
      <c r="BJ879" s="564" t="str">
        <f t="shared" ca="1" si="210"/>
        <v/>
      </c>
      <c r="BK879" s="564" t="str">
        <f t="shared" ca="1" si="211"/>
        <v/>
      </c>
      <c r="BL879" s="565" t="str">
        <f t="shared" ca="1" si="212"/>
        <v/>
      </c>
      <c r="BR879" s="465"/>
      <c r="BS879" s="465"/>
      <c r="BT879" s="465"/>
      <c r="BU879" s="465"/>
      <c r="BV879" s="465"/>
      <c r="BW879" s="465"/>
      <c r="BX879" s="465"/>
      <c r="BY879" s="465"/>
      <c r="BZ879" s="465"/>
      <c r="CA879" s="465"/>
      <c r="CB879" s="465"/>
      <c r="CC879" s="465"/>
      <c r="CD879" s="465"/>
      <c r="CE879" s="465"/>
      <c r="CF879" s="465"/>
      <c r="CG879" s="465"/>
      <c r="CH879" s="465"/>
      <c r="CI879" s="465"/>
      <c r="CJ879" s="465"/>
      <c r="CK879" s="465"/>
      <c r="CL879" s="465"/>
      <c r="CM879" s="465"/>
      <c r="CN879" s="465"/>
      <c r="CO879" s="465"/>
      <c r="CP879" s="465"/>
      <c r="CQ879" s="465"/>
      <c r="CR879" s="465"/>
      <c r="CS879" s="465"/>
      <c r="CT879" s="465"/>
      <c r="CU879" s="465"/>
      <c r="CV879" s="465"/>
      <c r="CW879" s="465"/>
      <c r="CX879" s="465"/>
      <c r="CY879" s="465"/>
      <c r="CZ879" s="465"/>
      <c r="DA879" s="465"/>
      <c r="DB879" s="465"/>
      <c r="DC879" s="465"/>
      <c r="DD879" s="465"/>
      <c r="DE879" s="465"/>
      <c r="DF879" s="465"/>
      <c r="DG879" s="465"/>
    </row>
    <row r="880" spans="1:111" s="465" customFormat="1" ht="15" customHeight="1">
      <c r="A880" s="807"/>
      <c r="B880" s="808"/>
      <c r="C880" s="808"/>
      <c r="D880" s="808"/>
      <c r="F880" s="236" t="s">
        <v>857</v>
      </c>
      <c r="G880" s="473"/>
      <c r="H880" s="473"/>
      <c r="I880" s="473"/>
      <c r="J880" s="473"/>
      <c r="K880" s="473"/>
      <c r="L880" s="473"/>
      <c r="M880" s="473"/>
      <c r="N880" s="473"/>
      <c r="O880" s="473"/>
      <c r="P880" s="473"/>
      <c r="Q880" s="473"/>
      <c r="R880" s="473"/>
      <c r="S880" s="473"/>
      <c r="T880" s="473"/>
      <c r="U880" s="473"/>
      <c r="V880" s="473"/>
      <c r="W880" s="473"/>
      <c r="X880" s="473"/>
      <c r="Y880" s="473"/>
      <c r="Z880" s="473"/>
      <c r="AA880" s="473"/>
      <c r="AB880" s="473"/>
      <c r="AC880" s="473"/>
      <c r="AD880" s="473"/>
      <c r="AE880" s="473"/>
      <c r="AF880" s="473"/>
      <c r="AG880" s="473"/>
      <c r="AH880" s="473"/>
      <c r="AI880" s="473"/>
      <c r="AJ880" s="473"/>
      <c r="AK880" s="473"/>
      <c r="AL880" s="473"/>
      <c r="AM880" s="473"/>
      <c r="AN880" s="473"/>
      <c r="AO880" s="473"/>
      <c r="AP880" s="473"/>
      <c r="AQ880" s="473"/>
      <c r="AR880" s="473"/>
      <c r="AS880" s="473"/>
      <c r="AT880" s="473"/>
      <c r="AU880" s="473"/>
      <c r="AV880" s="473"/>
      <c r="AW880" s="473"/>
      <c r="AX880" s="473"/>
      <c r="AY880" s="466"/>
      <c r="BA880" s="192">
        <f t="shared" si="214"/>
        <v>50</v>
      </c>
      <c r="BB880" s="192">
        <f t="shared" si="215"/>
        <v>3</v>
      </c>
      <c r="BC880" s="192">
        <f t="shared" si="216"/>
        <v>1</v>
      </c>
      <c r="BD880" s="192" t="str">
        <f>BD879</f>
        <v>②</v>
      </c>
      <c r="BG880" s="563" t="str">
        <f t="shared" ca="1" si="207"/>
        <v/>
      </c>
      <c r="BH880" s="564" t="str">
        <f t="shared" ca="1" si="208"/>
        <v/>
      </c>
      <c r="BI880" s="564" t="str">
        <f t="shared" ca="1" si="209"/>
        <v/>
      </c>
      <c r="BJ880" s="564" t="str">
        <f t="shared" ca="1" si="210"/>
        <v/>
      </c>
      <c r="BK880" s="564" t="str">
        <f t="shared" ca="1" si="211"/>
        <v/>
      </c>
      <c r="BL880" s="565" t="str">
        <f t="shared" ca="1" si="212"/>
        <v/>
      </c>
      <c r="DF880" s="226"/>
      <c r="DG880" s="226"/>
    </row>
    <row r="881" spans="1:111" s="465" customFormat="1" ht="15" customHeight="1">
      <c r="A881" s="194"/>
      <c r="B881" s="236"/>
      <c r="C881" s="236"/>
      <c r="D881" s="236"/>
      <c r="F881" s="445" t="s">
        <v>265</v>
      </c>
      <c r="G881" s="446"/>
      <c r="H881" s="446"/>
      <c r="I881" s="446"/>
      <c r="J881" s="446"/>
      <c r="K881" s="446"/>
      <c r="L881" s="446"/>
      <c r="M881" s="447"/>
      <c r="N881" s="241" t="s">
        <v>964</v>
      </c>
      <c r="O881" s="197"/>
      <c r="P881" s="197"/>
      <c r="Q881" s="197"/>
      <c r="R881" s="197" t="s">
        <v>999</v>
      </c>
      <c r="S881" s="197"/>
      <c r="T881" s="197"/>
      <c r="U881" s="197"/>
      <c r="V881" s="197"/>
      <c r="W881" s="197"/>
      <c r="X881" s="197"/>
      <c r="Y881" s="197"/>
      <c r="Z881" s="197"/>
      <c r="AA881" s="197"/>
      <c r="AB881" s="197"/>
      <c r="AC881" s="197"/>
      <c r="AD881" s="197"/>
      <c r="AE881" s="197"/>
      <c r="AF881" s="197"/>
      <c r="AG881" s="197"/>
      <c r="AH881" s="197"/>
      <c r="AI881" s="197"/>
      <c r="AJ881" s="197"/>
      <c r="AK881" s="197"/>
      <c r="AL881" s="197"/>
      <c r="AM881" s="197"/>
      <c r="AN881" s="197"/>
      <c r="AO881" s="197"/>
      <c r="AP881" s="197"/>
      <c r="AQ881" s="197"/>
      <c r="AR881" s="197"/>
      <c r="AS881" s="197"/>
      <c r="AT881" s="197"/>
      <c r="AU881" s="197"/>
      <c r="AV881" s="198"/>
      <c r="AW881" s="236"/>
      <c r="AX881" s="236"/>
      <c r="AY881" s="195"/>
      <c r="BA881" s="192">
        <f t="shared" si="214"/>
        <v>50</v>
      </c>
      <c r="BB881" s="192">
        <f t="shared" si="215"/>
        <v>3</v>
      </c>
      <c r="BC881" s="192">
        <f t="shared" si="216"/>
        <v>1</v>
      </c>
      <c r="BD881" s="192" t="str">
        <f>BD880</f>
        <v>②</v>
      </c>
      <c r="BG881" s="563" t="str">
        <f t="shared" ca="1" si="207"/>
        <v/>
      </c>
      <c r="BH881" s="564" t="str">
        <f t="shared" ca="1" si="208"/>
        <v/>
      </c>
      <c r="BI881" s="564" t="str">
        <f t="shared" ca="1" si="209"/>
        <v/>
      </c>
      <c r="BJ881" s="564" t="str">
        <f t="shared" ca="1" si="210"/>
        <v/>
      </c>
      <c r="BK881" s="564" t="str">
        <f t="shared" ca="1" si="211"/>
        <v/>
      </c>
      <c r="BL881" s="565" t="str">
        <f t="shared" ca="1" si="212"/>
        <v/>
      </c>
    </row>
    <row r="882" spans="1:111" s="465" customFormat="1" ht="15" customHeight="1">
      <c r="A882" s="194"/>
      <c r="B882" s="236"/>
      <c r="C882" s="236"/>
      <c r="D882" s="236"/>
      <c r="F882" s="448" t="s">
        <v>84</v>
      </c>
      <c r="G882" s="449"/>
      <c r="H882" s="449"/>
      <c r="I882" s="449"/>
      <c r="J882" s="449"/>
      <c r="K882" s="449"/>
      <c r="L882" s="449"/>
      <c r="M882" s="450"/>
      <c r="N882" s="814" t="s">
        <v>996</v>
      </c>
      <c r="O882" s="828"/>
      <c r="P882" s="828"/>
      <c r="Q882" s="828"/>
      <c r="R882" s="283"/>
      <c r="S882" s="828"/>
      <c r="T882" s="828"/>
      <c r="U882" s="828"/>
      <c r="V882" s="828"/>
      <c r="W882" s="828"/>
      <c r="X882" s="828"/>
      <c r="Y882" s="828"/>
      <c r="Z882" s="828"/>
      <c r="AA882" s="828"/>
      <c r="AB882" s="828"/>
      <c r="AC882" s="828"/>
      <c r="AD882" s="828"/>
      <c r="AE882" s="828"/>
      <c r="AF882" s="828"/>
      <c r="AG882" s="828"/>
      <c r="AH882" s="828"/>
      <c r="AI882" s="828"/>
      <c r="AJ882" s="828"/>
      <c r="AK882" s="828"/>
      <c r="AL882" s="828"/>
      <c r="AM882" s="828"/>
      <c r="AN882" s="828"/>
      <c r="AO882" s="828"/>
      <c r="AP882" s="828"/>
      <c r="AQ882" s="828"/>
      <c r="AR882" s="828"/>
      <c r="AS882" s="828"/>
      <c r="AT882" s="828"/>
      <c r="AU882" s="828"/>
      <c r="AV882" s="208"/>
      <c r="AW882" s="236"/>
      <c r="AX882" s="236"/>
      <c r="AY882" s="195"/>
      <c r="BA882" s="192">
        <f t="shared" si="214"/>
        <v>50</v>
      </c>
      <c r="BB882" s="192">
        <f t="shared" si="215"/>
        <v>3</v>
      </c>
      <c r="BC882" s="192">
        <f t="shared" si="216"/>
        <v>1</v>
      </c>
      <c r="BD882" s="192" t="str">
        <f>BD881</f>
        <v>②</v>
      </c>
      <c r="BG882" s="563" t="str">
        <f t="shared" ca="1" si="207"/>
        <v/>
      </c>
      <c r="BH882" s="564" t="str">
        <f t="shared" ca="1" si="208"/>
        <v/>
      </c>
      <c r="BI882" s="564" t="str">
        <f t="shared" ca="1" si="209"/>
        <v/>
      </c>
      <c r="BJ882" s="564" t="str">
        <f t="shared" ca="1" si="210"/>
        <v/>
      </c>
      <c r="BK882" s="564" t="str">
        <f t="shared" ca="1" si="211"/>
        <v/>
      </c>
      <c r="BL882" s="565" t="str">
        <f t="shared" ca="1" si="212"/>
        <v/>
      </c>
    </row>
    <row r="883" spans="1:111" s="465" customFormat="1" ht="15" customHeight="1">
      <c r="A883" s="470"/>
      <c r="B883" s="473"/>
      <c r="C883" s="473"/>
      <c r="D883" s="473"/>
      <c r="F883" s="454"/>
      <c r="G883" s="455"/>
      <c r="H883" s="455"/>
      <c r="I883" s="455"/>
      <c r="J883" s="455"/>
      <c r="K883" s="455"/>
      <c r="L883" s="455"/>
      <c r="M883" s="456"/>
      <c r="N883" s="809" t="s">
        <v>997</v>
      </c>
      <c r="O883" s="835"/>
      <c r="P883" s="835"/>
      <c r="Q883" s="835"/>
      <c r="R883" s="835"/>
      <c r="S883" s="835"/>
      <c r="T883" s="835"/>
      <c r="U883" s="835"/>
      <c r="V883" s="835"/>
      <c r="W883" s="835"/>
      <c r="X883" s="835"/>
      <c r="Y883" s="835"/>
      <c r="Z883" s="835"/>
      <c r="AA883" s="835"/>
      <c r="AB883" s="835"/>
      <c r="AC883" s="835"/>
      <c r="AD883" s="835"/>
      <c r="AE883" s="835"/>
      <c r="AF883" s="835"/>
      <c r="AG883" s="835"/>
      <c r="AH883" s="835"/>
      <c r="AI883" s="835"/>
      <c r="AJ883" s="835"/>
      <c r="AK883" s="835"/>
      <c r="AL883" s="835"/>
      <c r="AM883" s="835"/>
      <c r="AN883" s="835"/>
      <c r="AO883" s="835"/>
      <c r="AP883" s="835"/>
      <c r="AQ883" s="835"/>
      <c r="AR883" s="835"/>
      <c r="AS883" s="835"/>
      <c r="AT883" s="835"/>
      <c r="AU883" s="835"/>
      <c r="AV883" s="468"/>
      <c r="AY883" s="466"/>
      <c r="BA883" s="192">
        <f t="shared" si="214"/>
        <v>50</v>
      </c>
      <c r="BB883" s="192">
        <f t="shared" si="215"/>
        <v>3</v>
      </c>
      <c r="BC883" s="192">
        <f t="shared" si="216"/>
        <v>1</v>
      </c>
      <c r="BD883" s="192" t="str">
        <f>BD882</f>
        <v>②</v>
      </c>
      <c r="BG883" s="563" t="str">
        <f t="shared" ca="1" si="207"/>
        <v/>
      </c>
      <c r="BH883" s="564" t="str">
        <f t="shared" ca="1" si="208"/>
        <v/>
      </c>
      <c r="BI883" s="564" t="str">
        <f t="shared" ca="1" si="209"/>
        <v/>
      </c>
      <c r="BJ883" s="564" t="str">
        <f t="shared" ca="1" si="210"/>
        <v/>
      </c>
      <c r="BK883" s="564" t="str">
        <f t="shared" ca="1" si="211"/>
        <v/>
      </c>
      <c r="BL883" s="565" t="str">
        <f t="shared" ca="1" si="212"/>
        <v/>
      </c>
      <c r="CL883" s="226"/>
      <c r="CM883" s="226"/>
      <c r="CN883" s="226"/>
      <c r="CO883" s="226"/>
      <c r="CP883" s="226"/>
      <c r="CQ883" s="226"/>
      <c r="CR883" s="226"/>
    </row>
    <row r="884" spans="1:111" s="465" customFormat="1" ht="15" customHeight="1">
      <c r="A884" s="194"/>
      <c r="B884" s="236"/>
      <c r="C884" s="236"/>
      <c r="D884" s="236"/>
      <c r="F884" s="460" t="s">
        <v>83</v>
      </c>
      <c r="G884" s="461"/>
      <c r="H884" s="461"/>
      <c r="I884" s="461"/>
      <c r="J884" s="461"/>
      <c r="K884" s="461"/>
      <c r="L884" s="461"/>
      <c r="M884" s="462"/>
      <c r="N884" s="209" t="s">
        <v>998</v>
      </c>
      <c r="O884" s="204"/>
      <c r="P884" s="204"/>
      <c r="Q884" s="204"/>
      <c r="R884" s="286"/>
      <c r="S884" s="204"/>
      <c r="T884" s="204"/>
      <c r="U884" s="204"/>
      <c r="V884" s="204"/>
      <c r="W884" s="204"/>
      <c r="X884" s="204"/>
      <c r="Y884" s="204"/>
      <c r="Z884" s="204"/>
      <c r="AA884" s="204"/>
      <c r="AB884" s="204"/>
      <c r="AC884" s="204"/>
      <c r="AD884" s="204"/>
      <c r="AE884" s="204"/>
      <c r="AF884" s="204"/>
      <c r="AG884" s="204"/>
      <c r="AH884" s="204"/>
      <c r="AI884" s="204"/>
      <c r="AJ884" s="204"/>
      <c r="AK884" s="204"/>
      <c r="AL884" s="204"/>
      <c r="AM884" s="204"/>
      <c r="AN884" s="204"/>
      <c r="AO884" s="204"/>
      <c r="AP884" s="204"/>
      <c r="AQ884" s="204"/>
      <c r="AR884" s="204"/>
      <c r="AS884" s="204"/>
      <c r="AT884" s="204"/>
      <c r="AU884" s="204"/>
      <c r="AV884" s="205"/>
      <c r="AW884" s="236"/>
      <c r="AX884" s="236"/>
      <c r="AY884" s="195"/>
      <c r="BA884" s="192">
        <f t="shared" si="214"/>
        <v>50</v>
      </c>
      <c r="BB884" s="192">
        <f t="shared" si="215"/>
        <v>3</v>
      </c>
      <c r="BC884" s="192">
        <f t="shared" si="216"/>
        <v>1</v>
      </c>
      <c r="BD884" s="192" t="str">
        <f>BD883</f>
        <v>②</v>
      </c>
      <c r="BG884" s="563" t="str">
        <f t="shared" ca="1" si="207"/>
        <v/>
      </c>
      <c r="BH884" s="564" t="str">
        <f t="shared" ca="1" si="208"/>
        <v/>
      </c>
      <c r="BI884" s="564" t="str">
        <f t="shared" ca="1" si="209"/>
        <v/>
      </c>
      <c r="BJ884" s="564" t="str">
        <f t="shared" ca="1" si="210"/>
        <v/>
      </c>
      <c r="BK884" s="564" t="str">
        <f t="shared" ca="1" si="211"/>
        <v/>
      </c>
      <c r="BL884" s="565" t="str">
        <f t="shared" ca="1" si="212"/>
        <v/>
      </c>
    </row>
    <row r="885" spans="1:111" s="465" customFormat="1" ht="15" customHeight="1">
      <c r="A885" s="1764" t="str">
        <f>BA885&amp;"."&amp;BB885</f>
        <v>50.4</v>
      </c>
      <c r="B885" s="1765"/>
      <c r="C885" s="1765"/>
      <c r="D885" s="236" t="s">
        <v>1254</v>
      </c>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c r="AE885" s="236"/>
      <c r="AF885" s="236"/>
      <c r="AG885" s="236"/>
      <c r="AH885" s="236"/>
      <c r="AI885" s="236"/>
      <c r="AJ885" s="236"/>
      <c r="AK885" s="236"/>
      <c r="AL885" s="236"/>
      <c r="AM885" s="236"/>
      <c r="AN885" s="236"/>
      <c r="AO885" s="236"/>
      <c r="AP885" s="236"/>
      <c r="AQ885" s="236"/>
      <c r="AR885" s="236"/>
      <c r="AS885" s="236"/>
      <c r="AT885" s="236"/>
      <c r="AU885" s="236"/>
      <c r="AV885" s="236"/>
      <c r="AW885" s="236"/>
      <c r="AX885" s="236"/>
      <c r="AY885" s="195"/>
      <c r="BA885" s="192">
        <f t="shared" si="214"/>
        <v>50</v>
      </c>
      <c r="BB885" s="193">
        <f>BB884+1</f>
        <v>4</v>
      </c>
      <c r="BC885" s="192"/>
      <c r="BD885" s="192"/>
      <c r="BG885" s="563" t="str">
        <f t="shared" ca="1" si="207"/>
        <v/>
      </c>
      <c r="BH885" s="564" t="str">
        <f t="shared" ca="1" si="208"/>
        <v/>
      </c>
      <c r="BI885" s="564" t="str">
        <f t="shared" ca="1" si="209"/>
        <v/>
      </c>
      <c r="BJ885" s="564" t="str">
        <f t="shared" ca="1" si="210"/>
        <v/>
      </c>
      <c r="BK885" s="564" t="str">
        <f t="shared" ca="1" si="211"/>
        <v/>
      </c>
      <c r="BL885" s="565" t="str">
        <f t="shared" ca="1" si="212"/>
        <v/>
      </c>
      <c r="BR885" s="226"/>
      <c r="BS885" s="226"/>
      <c r="BT885" s="226"/>
      <c r="BU885" s="226"/>
      <c r="BV885" s="226"/>
      <c r="BW885" s="226"/>
      <c r="BX885" s="226"/>
      <c r="BY885" s="226"/>
      <c r="BZ885" s="226"/>
      <c r="CA885" s="226"/>
    </row>
    <row r="886" spans="1:111" s="465" customFormat="1" ht="15" customHeight="1">
      <c r="A886" s="95"/>
      <c r="B886" s="95"/>
      <c r="C886" s="95"/>
      <c r="D886" s="465" t="str">
        <f>$CV$19&amp;$CW$22&amp;"を参照"</f>
        <v>「57. マスタ操作用Combobox」「57.3.各マスタデータ入力チェック処理」を参照</v>
      </c>
      <c r="E886" s="226"/>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c r="AB886" s="226"/>
      <c r="AC886" s="226"/>
      <c r="AD886" s="226"/>
      <c r="AE886" s="226"/>
      <c r="AF886" s="226"/>
      <c r="AG886" s="226"/>
      <c r="AH886" s="226"/>
      <c r="AI886" s="226"/>
      <c r="AJ886" s="226"/>
      <c r="AK886" s="226"/>
      <c r="AL886" s="226"/>
      <c r="AM886" s="226"/>
      <c r="AN886" s="226"/>
      <c r="AO886" s="226"/>
      <c r="AP886" s="226"/>
      <c r="AQ886" s="226"/>
      <c r="AR886" s="226"/>
      <c r="AS886" s="226"/>
      <c r="AT886" s="226"/>
      <c r="AU886" s="226"/>
      <c r="AV886" s="226"/>
      <c r="AW886" s="226"/>
      <c r="AX886" s="226"/>
      <c r="AY886" s="40"/>
      <c r="BA886" s="192">
        <f t="shared" si="214"/>
        <v>50</v>
      </c>
      <c r="BB886" s="192">
        <f>BB885</f>
        <v>4</v>
      </c>
      <c r="BC886" s="192"/>
      <c r="BD886" s="192"/>
      <c r="BG886" s="563" t="str">
        <f t="shared" ca="1" si="207"/>
        <v/>
      </c>
      <c r="BH886" s="564" t="str">
        <f t="shared" ca="1" si="208"/>
        <v/>
      </c>
      <c r="BI886" s="564" t="str">
        <f t="shared" ca="1" si="209"/>
        <v/>
      </c>
      <c r="BJ886" s="564" t="str">
        <f t="shared" ca="1" si="210"/>
        <v/>
      </c>
      <c r="BK886" s="564" t="str">
        <f t="shared" ca="1" si="211"/>
        <v/>
      </c>
      <c r="BL886" s="565" t="str">
        <f t="shared" ca="1" si="212"/>
        <v/>
      </c>
      <c r="CC886" s="226"/>
      <c r="CD886" s="226"/>
      <c r="CE886" s="226"/>
      <c r="CF886" s="226"/>
      <c r="CG886" s="226"/>
      <c r="CH886" s="226"/>
      <c r="CI886" s="226"/>
      <c r="CJ886" s="226"/>
      <c r="CK886" s="226"/>
      <c r="CS886" s="226"/>
      <c r="CT886" s="226"/>
      <c r="CU886" s="226"/>
    </row>
    <row r="887" spans="1:111" s="465" customFormat="1" ht="15" customHeight="1">
      <c r="A887" s="1768" t="str">
        <f>BA887&amp;"."</f>
        <v>51.</v>
      </c>
      <c r="B887" s="1769"/>
      <c r="C887" s="473" t="s">
        <v>1025</v>
      </c>
      <c r="D887" s="236"/>
      <c r="E887" s="236"/>
      <c r="F887" s="236"/>
      <c r="G887" s="236"/>
      <c r="H887" s="300"/>
      <c r="I887" s="236"/>
      <c r="J887" s="473"/>
      <c r="K887" s="473"/>
      <c r="L887" s="473"/>
      <c r="M887" s="473"/>
      <c r="N887" s="473"/>
      <c r="O887" s="473"/>
      <c r="P887" s="473"/>
      <c r="Q887" s="473"/>
      <c r="R887" s="473"/>
      <c r="S887" s="473"/>
      <c r="T887" s="473"/>
      <c r="U887" s="473"/>
      <c r="V887" s="473"/>
      <c r="W887" s="473"/>
      <c r="X887" s="473"/>
      <c r="Y887" s="473"/>
      <c r="Z887" s="473"/>
      <c r="AA887" s="473"/>
      <c r="AB887" s="473"/>
      <c r="AC887" s="473"/>
      <c r="AD887" s="473"/>
      <c r="AE887" s="473"/>
      <c r="AF887" s="473"/>
      <c r="AG887" s="473"/>
      <c r="AH887" s="473"/>
      <c r="AI887" s="473"/>
      <c r="AJ887" s="473"/>
      <c r="AK887" s="473"/>
      <c r="AL887" s="473"/>
      <c r="AM887" s="473"/>
      <c r="AN887" s="473"/>
      <c r="AO887" s="473"/>
      <c r="AP887" s="473"/>
      <c r="AQ887" s="473"/>
      <c r="AR887" s="473"/>
      <c r="AS887" s="473"/>
      <c r="AT887" s="473"/>
      <c r="AU887" s="473"/>
      <c r="AV887" s="473"/>
      <c r="AW887" s="473"/>
      <c r="AX887" s="473"/>
      <c r="AY887" s="156"/>
      <c r="BA887" s="193">
        <f>BA886+1</f>
        <v>51</v>
      </c>
      <c r="BB887" s="192"/>
      <c r="BC887" s="192"/>
      <c r="BG887" s="563" t="str">
        <f t="shared" ca="1" si="207"/>
        <v/>
      </c>
      <c r="BH887" s="564" t="str">
        <f t="shared" ca="1" si="208"/>
        <v/>
      </c>
      <c r="BI887" s="564" t="str">
        <f t="shared" ca="1" si="209"/>
        <v/>
      </c>
      <c r="BJ887" s="564" t="str">
        <f t="shared" ca="1" si="210"/>
        <v/>
      </c>
      <c r="BK887" s="564" t="str">
        <f t="shared" ca="1" si="211"/>
        <v/>
      </c>
      <c r="BL887" s="565" t="str">
        <f t="shared" ca="1" si="212"/>
        <v/>
      </c>
      <c r="BR887" s="226"/>
      <c r="BS887" s="226"/>
      <c r="BT887" s="226"/>
      <c r="BU887" s="226"/>
      <c r="BV887" s="226"/>
      <c r="BW887" s="226"/>
      <c r="BX887" s="226"/>
      <c r="BY887" s="226"/>
      <c r="BZ887" s="226"/>
      <c r="CA887" s="226"/>
      <c r="DD887" s="226"/>
      <c r="DE887" s="226"/>
    </row>
    <row r="888" spans="1:111" s="465" customFormat="1" ht="15" customHeight="1">
      <c r="A888" s="1737" t="str">
        <f>$BA888&amp;"."&amp;$BB888&amp;"."</f>
        <v>51.1.</v>
      </c>
      <c r="B888" s="1738"/>
      <c r="C888" s="1738"/>
      <c r="D888" s="236" t="s">
        <v>843</v>
      </c>
      <c r="F888" s="473"/>
      <c r="G888" s="473"/>
      <c r="H888" s="473"/>
      <c r="I888" s="473"/>
      <c r="J888" s="473"/>
      <c r="K888" s="473"/>
      <c r="L888" s="473"/>
      <c r="M888" s="473"/>
      <c r="N888" s="473"/>
      <c r="O888" s="473"/>
      <c r="P888" s="473"/>
      <c r="Q888" s="473"/>
      <c r="R888" s="473"/>
      <c r="S888" s="473"/>
      <c r="T888" s="473"/>
      <c r="U888" s="473"/>
      <c r="V888" s="473"/>
      <c r="W888" s="473"/>
      <c r="X888" s="473"/>
      <c r="Y888" s="473"/>
      <c r="Z888" s="473"/>
      <c r="AA888" s="473"/>
      <c r="AB888" s="473"/>
      <c r="AC888" s="473"/>
      <c r="AD888" s="473"/>
      <c r="AE888" s="473"/>
      <c r="AF888" s="473"/>
      <c r="AG888" s="473"/>
      <c r="AH888" s="473"/>
      <c r="AI888" s="473"/>
      <c r="AJ888" s="473"/>
      <c r="AK888" s="473"/>
      <c r="AL888" s="473"/>
      <c r="AM888" s="473"/>
      <c r="AN888" s="473"/>
      <c r="AO888" s="473"/>
      <c r="AP888" s="473"/>
      <c r="AQ888" s="473"/>
      <c r="AR888" s="473"/>
      <c r="AS888" s="473"/>
      <c r="AT888" s="473"/>
      <c r="AU888" s="473"/>
      <c r="AV888" s="473"/>
      <c r="AW888" s="473"/>
      <c r="AX888" s="473"/>
      <c r="AY888" s="466"/>
      <c r="BA888" s="192">
        <f t="shared" ref="BA888:BA906" si="217">BA887</f>
        <v>51</v>
      </c>
      <c r="BB888" s="193">
        <f>BB887+1</f>
        <v>1</v>
      </c>
      <c r="BC888" s="192"/>
      <c r="BG888" s="563" t="str">
        <f t="shared" ca="1" si="207"/>
        <v/>
      </c>
      <c r="BH888" s="564" t="str">
        <f t="shared" ca="1" si="208"/>
        <v/>
      </c>
      <c r="BI888" s="564" t="str">
        <f t="shared" ca="1" si="209"/>
        <v/>
      </c>
      <c r="BJ888" s="564" t="str">
        <f t="shared" ca="1" si="210"/>
        <v/>
      </c>
      <c r="BK888" s="564" t="str">
        <f t="shared" ca="1" si="211"/>
        <v/>
      </c>
      <c r="BL888" s="565" t="str">
        <f t="shared" ca="1" si="212"/>
        <v/>
      </c>
      <c r="BR888" s="226"/>
      <c r="BS888" s="226"/>
      <c r="BT888" s="226"/>
      <c r="BU888" s="226"/>
      <c r="BV888" s="226"/>
      <c r="BW888" s="226"/>
      <c r="BX888" s="226"/>
      <c r="BY888" s="226"/>
      <c r="BZ888" s="226"/>
      <c r="CA888" s="226"/>
      <c r="DC888" s="226"/>
    </row>
    <row r="889" spans="1:111" s="465" customFormat="1" ht="15" customHeight="1">
      <c r="A889" s="1036"/>
      <c r="B889" s="1037"/>
      <c r="C889" s="1037"/>
      <c r="D889" s="465" t="str">
        <f>$CV$19&amp;$CW$20&amp;"を参照"</f>
        <v>「57. マスタ操作用Combobox」「57.1.コントロール構成」を参照</v>
      </c>
      <c r="E889" s="236"/>
      <c r="F889" s="473"/>
      <c r="G889" s="473"/>
      <c r="H889" s="473"/>
      <c r="I889" s="473"/>
      <c r="J889" s="473"/>
      <c r="K889" s="473"/>
      <c r="L889" s="473"/>
      <c r="M889" s="473"/>
      <c r="N889" s="473"/>
      <c r="O889" s="473"/>
      <c r="P889" s="473"/>
      <c r="Q889" s="473"/>
      <c r="R889" s="473"/>
      <c r="S889" s="473"/>
      <c r="T889" s="473"/>
      <c r="U889" s="473"/>
      <c r="V889" s="473"/>
      <c r="W889" s="473"/>
      <c r="X889" s="473"/>
      <c r="Y889" s="473"/>
      <c r="Z889" s="473"/>
      <c r="AA889" s="473"/>
      <c r="AB889" s="473"/>
      <c r="AC889" s="473"/>
      <c r="AD889" s="473"/>
      <c r="AE889" s="473"/>
      <c r="AF889" s="473"/>
      <c r="AG889" s="473"/>
      <c r="AH889" s="473"/>
      <c r="AI889" s="473"/>
      <c r="AJ889" s="473"/>
      <c r="AK889" s="473"/>
      <c r="AL889" s="473"/>
      <c r="AM889" s="473"/>
      <c r="AN889" s="473"/>
      <c r="AO889" s="473"/>
      <c r="AP889" s="473"/>
      <c r="AQ889" s="473"/>
      <c r="AR889" s="473"/>
      <c r="AS889" s="473"/>
      <c r="AT889" s="473"/>
      <c r="AU889" s="473"/>
      <c r="AV889" s="473"/>
      <c r="AW889" s="473"/>
      <c r="AX889" s="473"/>
      <c r="AY889" s="466"/>
      <c r="BA889" s="192">
        <f t="shared" si="217"/>
        <v>51</v>
      </c>
      <c r="BB889" s="192">
        <f>BB888</f>
        <v>1</v>
      </c>
      <c r="BC889" s="192"/>
      <c r="BG889" s="563" t="str">
        <f t="shared" ca="1" si="207"/>
        <v/>
      </c>
      <c r="BH889" s="564" t="str">
        <f t="shared" ca="1" si="208"/>
        <v/>
      </c>
      <c r="BI889" s="564" t="str">
        <f t="shared" ca="1" si="209"/>
        <v/>
      </c>
      <c r="BJ889" s="564" t="str">
        <f t="shared" ca="1" si="210"/>
        <v/>
      </c>
      <c r="BK889" s="564" t="str">
        <f t="shared" ca="1" si="211"/>
        <v/>
      </c>
      <c r="BL889" s="565" t="str">
        <f t="shared" ca="1" si="212"/>
        <v/>
      </c>
      <c r="BR889" s="226"/>
      <c r="BS889" s="226"/>
      <c r="BT889" s="226"/>
      <c r="BU889" s="226"/>
      <c r="BV889" s="226"/>
      <c r="BW889" s="226"/>
      <c r="BX889" s="226"/>
      <c r="BY889" s="226"/>
      <c r="BZ889" s="226"/>
      <c r="CA889" s="226"/>
      <c r="CV889" s="226"/>
      <c r="CW889" s="226"/>
      <c r="CX889" s="226"/>
      <c r="CY889" s="226"/>
      <c r="CZ889" s="226"/>
      <c r="DA889" s="226"/>
      <c r="DB889" s="226"/>
    </row>
    <row r="890" spans="1:111" s="465" customFormat="1" ht="15" customHeight="1">
      <c r="A890" s="1737" t="str">
        <f>$BA890&amp;"."&amp;$BB890&amp;"."</f>
        <v>51.2.</v>
      </c>
      <c r="B890" s="1738"/>
      <c r="C890" s="1738"/>
      <c r="D890" s="236" t="s">
        <v>839</v>
      </c>
      <c r="F890" s="473"/>
      <c r="G890" s="473"/>
      <c r="H890" s="473"/>
      <c r="I890" s="473"/>
      <c r="J890" s="473"/>
      <c r="K890" s="473"/>
      <c r="L890" s="473"/>
      <c r="M890" s="473"/>
      <c r="N890" s="473"/>
      <c r="O890" s="473"/>
      <c r="P890" s="473"/>
      <c r="Q890" s="473"/>
      <c r="R890" s="473"/>
      <c r="S890" s="473"/>
      <c r="T890" s="473"/>
      <c r="U890" s="473"/>
      <c r="V890" s="473"/>
      <c r="W890" s="473"/>
      <c r="X890" s="473"/>
      <c r="Y890" s="473"/>
      <c r="Z890" s="473"/>
      <c r="AA890" s="473"/>
      <c r="AB890" s="473"/>
      <c r="AC890" s="473"/>
      <c r="AD890" s="473"/>
      <c r="AE890" s="473"/>
      <c r="AF890" s="473"/>
      <c r="AG890" s="473"/>
      <c r="AH890" s="473"/>
      <c r="AI890" s="473"/>
      <c r="AJ890" s="473"/>
      <c r="AK890" s="473"/>
      <c r="AL890" s="473"/>
      <c r="AM890" s="473"/>
      <c r="AN890" s="473"/>
      <c r="AO890" s="473"/>
      <c r="AP890" s="473"/>
      <c r="AQ890" s="473"/>
      <c r="AR890" s="473"/>
      <c r="AS890" s="473"/>
      <c r="AT890" s="473"/>
      <c r="AU890" s="473"/>
      <c r="AV890" s="473"/>
      <c r="AW890" s="473"/>
      <c r="AX890" s="473"/>
      <c r="AY890" s="466"/>
      <c r="BA890" s="192">
        <f t="shared" si="217"/>
        <v>51</v>
      </c>
      <c r="BB890" s="193">
        <f>BB889+1</f>
        <v>2</v>
      </c>
      <c r="BC890" s="192"/>
      <c r="BG890" s="563" t="str">
        <f t="shared" ca="1" si="207"/>
        <v/>
      </c>
      <c r="BH890" s="564" t="str">
        <f t="shared" ca="1" si="208"/>
        <v/>
      </c>
      <c r="BI890" s="564" t="str">
        <f t="shared" ca="1" si="209"/>
        <v/>
      </c>
      <c r="BJ890" s="564" t="str">
        <f t="shared" ca="1" si="210"/>
        <v/>
      </c>
      <c r="BK890" s="564" t="str">
        <f t="shared" ca="1" si="211"/>
        <v/>
      </c>
      <c r="BL890" s="565" t="str">
        <f t="shared" ca="1" si="212"/>
        <v/>
      </c>
      <c r="BR890" s="226"/>
      <c r="BS890" s="226"/>
      <c r="BT890" s="226"/>
      <c r="BU890" s="226"/>
      <c r="BV890" s="226"/>
      <c r="BW890" s="226"/>
      <c r="BX890" s="226"/>
      <c r="BY890" s="226"/>
      <c r="BZ890" s="226"/>
      <c r="CA890" s="226"/>
    </row>
    <row r="891" spans="1:111" s="226" customFormat="1" ht="15" customHeight="1">
      <c r="A891" s="1033"/>
      <c r="B891" s="1034"/>
      <c r="C891" s="1034"/>
      <c r="D891" s="465" t="str">
        <f>$CV$19&amp;$CW$21&amp;"を参照"</f>
        <v>「57. マスタ操作用Combobox」「57.2.プロパティ仕様」を参照</v>
      </c>
      <c r="E891" s="211"/>
      <c r="AY891" s="40"/>
      <c r="AZ891" s="465"/>
      <c r="BA891" s="192">
        <f t="shared" si="217"/>
        <v>51</v>
      </c>
      <c r="BB891" s="192">
        <f>BB890</f>
        <v>2</v>
      </c>
      <c r="BC891" s="192"/>
      <c r="BD891" s="465"/>
      <c r="BG891" s="563" t="str">
        <f t="shared" ca="1" si="207"/>
        <v/>
      </c>
      <c r="BH891" s="564" t="str">
        <f t="shared" ca="1" si="208"/>
        <v/>
      </c>
      <c r="BI891" s="564" t="str">
        <f t="shared" ca="1" si="209"/>
        <v/>
      </c>
      <c r="BJ891" s="564" t="str">
        <f t="shared" ca="1" si="210"/>
        <v/>
      </c>
      <c r="BK891" s="564" t="str">
        <f t="shared" ca="1" si="211"/>
        <v/>
      </c>
      <c r="BL891" s="565" t="str">
        <f t="shared" ca="1" si="212"/>
        <v/>
      </c>
      <c r="CB891" s="465"/>
      <c r="CC891" s="465"/>
      <c r="CD891" s="465"/>
      <c r="CE891" s="465"/>
      <c r="CF891" s="465"/>
      <c r="CG891" s="465"/>
      <c r="CH891" s="465"/>
      <c r="CI891" s="465"/>
      <c r="CJ891" s="465"/>
      <c r="CK891" s="465"/>
      <c r="CL891" s="465"/>
      <c r="CM891" s="465"/>
      <c r="CN891" s="465"/>
      <c r="CO891" s="465"/>
      <c r="CP891" s="465"/>
      <c r="CQ891" s="465"/>
      <c r="CR891" s="465"/>
      <c r="CS891" s="465"/>
      <c r="CT891" s="465"/>
      <c r="CU891" s="465"/>
      <c r="CV891" s="465"/>
      <c r="CW891" s="465"/>
      <c r="CX891" s="465"/>
      <c r="CY891" s="465"/>
      <c r="CZ891" s="465"/>
      <c r="DA891" s="465"/>
      <c r="DB891" s="465"/>
      <c r="DC891" s="465"/>
      <c r="DD891" s="465"/>
      <c r="DE891" s="465"/>
      <c r="DF891" s="465"/>
      <c r="DG891" s="465"/>
    </row>
    <row r="892" spans="1:111" s="465" customFormat="1" ht="15" customHeight="1">
      <c r="A892" s="1737" t="str">
        <f>$BA892&amp;"."&amp;$BB892&amp;"."</f>
        <v>51.3.</v>
      </c>
      <c r="B892" s="1738"/>
      <c r="C892" s="1738"/>
      <c r="D892" s="236" t="s">
        <v>855</v>
      </c>
      <c r="F892" s="473"/>
      <c r="G892" s="473"/>
      <c r="H892" s="473"/>
      <c r="I892" s="473"/>
      <c r="J892" s="473"/>
      <c r="K892" s="473"/>
      <c r="L892" s="473"/>
      <c r="M892" s="473"/>
      <c r="N892" s="473"/>
      <c r="O892" s="473"/>
      <c r="P892" s="473"/>
      <c r="Q892" s="473"/>
      <c r="R892" s="473"/>
      <c r="S892" s="473"/>
      <c r="T892" s="473"/>
      <c r="U892" s="473"/>
      <c r="V892" s="473"/>
      <c r="W892" s="473"/>
      <c r="X892" s="473"/>
      <c r="Y892" s="473"/>
      <c r="Z892" s="473"/>
      <c r="AA892" s="473"/>
      <c r="AB892" s="473"/>
      <c r="AC892" s="473"/>
      <c r="AD892" s="473"/>
      <c r="AE892" s="473"/>
      <c r="AF892" s="473"/>
      <c r="AG892" s="473"/>
      <c r="AH892" s="473"/>
      <c r="AI892" s="473"/>
      <c r="AJ892" s="473"/>
      <c r="AK892" s="473"/>
      <c r="AL892" s="473"/>
      <c r="AM892" s="473"/>
      <c r="AN892" s="473"/>
      <c r="AO892" s="473"/>
      <c r="AP892" s="473"/>
      <c r="AQ892" s="473"/>
      <c r="AR892" s="473"/>
      <c r="AS892" s="473"/>
      <c r="AT892" s="473"/>
      <c r="AU892" s="473"/>
      <c r="AV892" s="473"/>
      <c r="AW892" s="473"/>
      <c r="AX892" s="473"/>
      <c r="AY892" s="466"/>
      <c r="BA892" s="192">
        <f t="shared" si="217"/>
        <v>51</v>
      </c>
      <c r="BB892" s="193">
        <f>BB891+1</f>
        <v>3</v>
      </c>
      <c r="BC892" s="192"/>
      <c r="BG892" s="563" t="str">
        <f t="shared" ref="BG892:BG947" ca="1" si="218">IF(BA892&lt;&gt;"",IF(MID(_xlfn.FORMULATEXT(BA892),SEARCH("[",_xlfn.FORMULATEXT(BA892))+1,SEARCH("]",_xlfn.FORMULATEXT(BA892))-(SEARCH("[",_xlfn.FORMULATEXT(BA892))+1))="-1","",1),"")</f>
        <v/>
      </c>
      <c r="BH892" s="564" t="str">
        <f t="shared" ref="BH892:BH947" ca="1" si="219">IF(BB892&lt;&gt;"",IF(MID(_xlfn.FORMULATEXT(BB892),SEARCH("[",_xlfn.FORMULATEXT(BB892))+1,SEARCH("]",_xlfn.FORMULATEXT(BB892))-(SEARCH("[",_xlfn.FORMULATEXT(BB892))+1))="-1","",1),"")</f>
        <v/>
      </c>
      <c r="BI892" s="564" t="str">
        <f t="shared" ref="BI892:BI947" ca="1" si="220">IF(BC892&lt;&gt;"",IF(MID(_xlfn.FORMULATEXT(BC892),SEARCH("[",_xlfn.FORMULATEXT(BC892))+1,SEARCH("]",_xlfn.FORMULATEXT(BC892))-(SEARCH("[",_xlfn.FORMULATEXT(BC892))+1))="-1","",1),"")</f>
        <v/>
      </c>
      <c r="BJ892" s="564" t="str">
        <f t="shared" ref="BJ892:BJ947" ca="1" si="221">IF(BD892&lt;&gt;"",IF(MID(_xlfn.FORMULATEXT(BD892),SEARCH("[",_xlfn.FORMULATEXT(BD892))+1,SEARCH("]",_xlfn.FORMULATEXT(BD892))-(SEARCH("[",_xlfn.FORMULATEXT(BD892))+1))="-1","",1),"")</f>
        <v/>
      </c>
      <c r="BK892" s="564" t="str">
        <f t="shared" ref="BK892:BK947" ca="1" si="222">IF(BE892&lt;&gt;"",IF(MID(_xlfn.FORMULATEXT(BE892),SEARCH("[",_xlfn.FORMULATEXT(BE892))+1,SEARCH("]",_xlfn.FORMULATEXT(BE892))-(SEARCH("[",_xlfn.FORMULATEXT(BE892))+1))="-1","",1),"")</f>
        <v/>
      </c>
      <c r="BL892" s="565" t="str">
        <f t="shared" ref="BL892:BL947" ca="1" si="223">IF(BF892&lt;&gt;"",IF(MID(_xlfn.FORMULATEXT(BF892),SEARCH("[",_xlfn.FORMULATEXT(BF892))+1,SEARCH("]",_xlfn.FORMULATEXT(BF892))-(SEARCH("[",_xlfn.FORMULATEXT(BF892))+1))="-1","",1),"")</f>
        <v/>
      </c>
      <c r="CB892" s="226"/>
      <c r="DF892" s="226"/>
      <c r="DG892" s="226"/>
    </row>
    <row r="893" spans="1:111" s="226" customFormat="1" ht="15" customHeight="1">
      <c r="A893" s="1737" t="str">
        <f>$BA893&amp;"."&amp;$BB893&amp;"."&amp;$BC893&amp;"."</f>
        <v>51.3.1.</v>
      </c>
      <c r="B893" s="1738"/>
      <c r="C893" s="1738"/>
      <c r="D893" s="1738"/>
      <c r="E893" s="226" t="s">
        <v>1026</v>
      </c>
      <c r="AY893" s="40"/>
      <c r="AZ893" s="465"/>
      <c r="BA893" s="192">
        <f t="shared" si="217"/>
        <v>51</v>
      </c>
      <c r="BB893" s="192">
        <f t="shared" ref="BB893:BB904" si="224">BB892</f>
        <v>3</v>
      </c>
      <c r="BC893" s="193">
        <f>BC892+1</f>
        <v>1</v>
      </c>
      <c r="BD893" s="465"/>
      <c r="BG893" s="563" t="str">
        <f t="shared" ca="1" si="218"/>
        <v/>
      </c>
      <c r="BH893" s="564" t="str">
        <f t="shared" ca="1" si="219"/>
        <v/>
      </c>
      <c r="BI893" s="564" t="str">
        <f t="shared" ca="1" si="220"/>
        <v/>
      </c>
      <c r="BJ893" s="564" t="str">
        <f t="shared" ca="1" si="221"/>
        <v/>
      </c>
      <c r="BK893" s="564" t="str">
        <f t="shared" ca="1" si="222"/>
        <v/>
      </c>
      <c r="BL893" s="565" t="str">
        <f t="shared" ca="1" si="223"/>
        <v/>
      </c>
      <c r="BR893" s="465"/>
      <c r="BS893" s="465"/>
      <c r="BT893" s="465"/>
      <c r="BU893" s="465"/>
      <c r="BV893" s="465"/>
      <c r="BW893" s="465"/>
      <c r="BX893" s="465"/>
      <c r="BY893" s="465"/>
      <c r="BZ893" s="465"/>
      <c r="CA893" s="465"/>
      <c r="CB893" s="465"/>
      <c r="CC893" s="465"/>
      <c r="CD893" s="465"/>
      <c r="CE893" s="465"/>
      <c r="CF893" s="465"/>
      <c r="CG893" s="465"/>
      <c r="CH893" s="465"/>
      <c r="CI893" s="465"/>
      <c r="CJ893" s="465"/>
      <c r="CK893" s="465"/>
      <c r="CL893" s="465"/>
      <c r="CM893" s="465"/>
      <c r="CN893" s="465"/>
      <c r="CO893" s="465"/>
      <c r="CP893" s="465"/>
      <c r="CQ893" s="465"/>
      <c r="CR893" s="465"/>
      <c r="CS893" s="465"/>
      <c r="CT893" s="465"/>
      <c r="CU893" s="465"/>
      <c r="CV893" s="465"/>
      <c r="CW893" s="465"/>
      <c r="CX893" s="465"/>
      <c r="CY893" s="465"/>
      <c r="CZ893" s="465"/>
      <c r="DA893" s="465"/>
      <c r="DB893" s="465"/>
      <c r="DC893" s="465"/>
      <c r="DD893" s="465"/>
      <c r="DE893" s="465"/>
      <c r="DF893" s="465"/>
      <c r="DG893" s="465"/>
    </row>
    <row r="894" spans="1:111" s="465" customFormat="1" ht="15" customHeight="1">
      <c r="A894" s="1726" t="str">
        <f>$BD894&amp;"."</f>
        <v>①.</v>
      </c>
      <c r="B894" s="1727"/>
      <c r="C894" s="1727"/>
      <c r="D894" s="1727"/>
      <c r="E894" s="1727"/>
      <c r="F894" s="236" t="s">
        <v>860</v>
      </c>
      <c r="G894" s="676"/>
      <c r="H894" s="676"/>
      <c r="I894" s="676"/>
      <c r="J894" s="676"/>
      <c r="K894" s="676"/>
      <c r="L894" s="676"/>
      <c r="M894" s="685"/>
      <c r="N894" s="685"/>
      <c r="O894" s="685"/>
      <c r="P894" s="685"/>
      <c r="Q894" s="685"/>
      <c r="R894" s="685"/>
      <c r="S894" s="685"/>
      <c r="T894" s="685"/>
      <c r="U894" s="685"/>
      <c r="V894" s="685"/>
      <c r="W894" s="685"/>
      <c r="X894" s="685"/>
      <c r="Y894" s="685"/>
      <c r="Z894" s="685"/>
      <c r="AA894" s="685"/>
      <c r="AB894" s="685"/>
      <c r="AC894" s="685"/>
      <c r="AD894" s="685"/>
      <c r="AE894" s="685"/>
      <c r="AF894" s="685"/>
      <c r="AG894" s="685"/>
      <c r="AH894" s="685"/>
      <c r="AI894" s="685"/>
      <c r="AJ894" s="685"/>
      <c r="AK894" s="685"/>
      <c r="AL894" s="685"/>
      <c r="AM894" s="685"/>
      <c r="AN894" s="685"/>
      <c r="AO894" s="685"/>
      <c r="AP894" s="685"/>
      <c r="AQ894" s="685"/>
      <c r="AR894" s="685"/>
      <c r="AS894" s="685"/>
      <c r="AT894" s="685"/>
      <c r="AU894" s="685"/>
      <c r="AV894" s="685"/>
      <c r="AW894" s="685"/>
      <c r="AX894" s="685"/>
      <c r="AY894" s="93"/>
      <c r="AZ894" s="92"/>
      <c r="BA894" s="683">
        <f t="shared" si="217"/>
        <v>51</v>
      </c>
      <c r="BB894" s="683">
        <f t="shared" si="224"/>
        <v>3</v>
      </c>
      <c r="BC894" s="683">
        <f t="shared" ref="BC894:BC904" si="225">BC893</f>
        <v>1</v>
      </c>
      <c r="BD894" s="687" t="str">
        <f>IF(ISBLANK(BD893),"①",CHAR(CODE(BD893)+1))</f>
        <v>①</v>
      </c>
      <c r="BG894" s="563" t="str">
        <f t="shared" ca="1" si="218"/>
        <v/>
      </c>
      <c r="BH894" s="564" t="str">
        <f t="shared" ca="1" si="219"/>
        <v/>
      </c>
      <c r="BI894" s="564" t="str">
        <f t="shared" ca="1" si="220"/>
        <v/>
      </c>
      <c r="BJ894" s="564" t="str">
        <f t="shared" ca="1" si="221"/>
        <v/>
      </c>
      <c r="BK894" s="564" t="str">
        <f t="shared" ca="1" si="222"/>
        <v/>
      </c>
      <c r="BL894" s="565" t="str">
        <f t="shared" ca="1" si="223"/>
        <v/>
      </c>
      <c r="DF894" s="226"/>
      <c r="DG894" s="226"/>
    </row>
    <row r="895" spans="1:111" s="465" customFormat="1" ht="15" customHeight="1">
      <c r="A895" s="807"/>
      <c r="B895" s="808"/>
      <c r="C895" s="808"/>
      <c r="D895" s="808"/>
      <c r="F895" s="236" t="s">
        <v>857</v>
      </c>
      <c r="G895" s="473"/>
      <c r="H895" s="473"/>
      <c r="I895" s="473"/>
      <c r="J895" s="473"/>
      <c r="K895" s="473"/>
      <c r="L895" s="473"/>
      <c r="M895" s="473"/>
      <c r="N895" s="473"/>
      <c r="O895" s="473"/>
      <c r="P895" s="473"/>
      <c r="Q895" s="473"/>
      <c r="R895" s="473"/>
      <c r="S895" s="473"/>
      <c r="T895" s="473"/>
      <c r="U895" s="473"/>
      <c r="V895" s="473"/>
      <c r="W895" s="473"/>
      <c r="X895" s="473"/>
      <c r="Y895" s="473"/>
      <c r="Z895" s="473"/>
      <c r="AA895" s="473"/>
      <c r="AB895" s="473"/>
      <c r="AC895" s="473"/>
      <c r="AD895" s="473"/>
      <c r="AE895" s="473"/>
      <c r="AF895" s="473"/>
      <c r="AG895" s="473"/>
      <c r="AH895" s="473"/>
      <c r="AI895" s="473"/>
      <c r="AJ895" s="473"/>
      <c r="AK895" s="473"/>
      <c r="AL895" s="473"/>
      <c r="AM895" s="473"/>
      <c r="AN895" s="473"/>
      <c r="AO895" s="473"/>
      <c r="AP895" s="473"/>
      <c r="AQ895" s="473"/>
      <c r="AR895" s="473"/>
      <c r="AS895" s="473"/>
      <c r="AT895" s="473"/>
      <c r="AU895" s="473"/>
      <c r="AV895" s="473"/>
      <c r="AW895" s="473"/>
      <c r="AX895" s="473"/>
      <c r="AY895" s="466"/>
      <c r="BA895" s="192">
        <f t="shared" si="217"/>
        <v>51</v>
      </c>
      <c r="BB895" s="192">
        <f t="shared" si="224"/>
        <v>3</v>
      </c>
      <c r="BC895" s="192">
        <f t="shared" si="225"/>
        <v>1</v>
      </c>
      <c r="BD895" s="192" t="str">
        <f>BD894</f>
        <v>①</v>
      </c>
      <c r="BG895" s="563" t="str">
        <f t="shared" ca="1" si="218"/>
        <v/>
      </c>
      <c r="BH895" s="564" t="str">
        <f t="shared" ca="1" si="219"/>
        <v/>
      </c>
      <c r="BI895" s="564" t="str">
        <f t="shared" ca="1" si="220"/>
        <v/>
      </c>
      <c r="BJ895" s="564" t="str">
        <f t="shared" ca="1" si="221"/>
        <v/>
      </c>
      <c r="BK895" s="564" t="str">
        <f t="shared" ca="1" si="222"/>
        <v/>
      </c>
      <c r="BL895" s="565" t="str">
        <f t="shared" ca="1" si="223"/>
        <v/>
      </c>
      <c r="BR895" s="226"/>
      <c r="BS895" s="226"/>
      <c r="BT895" s="226"/>
      <c r="BU895" s="226"/>
      <c r="BV895" s="226"/>
      <c r="BW895" s="226"/>
      <c r="BX895" s="226"/>
      <c r="BY895" s="226"/>
      <c r="BZ895" s="226"/>
      <c r="CA895" s="226"/>
    </row>
    <row r="896" spans="1:111" s="465" customFormat="1" ht="15" customHeight="1">
      <c r="A896" s="194"/>
      <c r="B896" s="236"/>
      <c r="C896" s="236"/>
      <c r="D896" s="236"/>
      <c r="F896" s="445" t="s">
        <v>265</v>
      </c>
      <c r="G896" s="446"/>
      <c r="H896" s="446"/>
      <c r="I896" s="446"/>
      <c r="J896" s="446"/>
      <c r="K896" s="446"/>
      <c r="L896" s="446"/>
      <c r="M896" s="447"/>
      <c r="N896" s="241" t="s">
        <v>964</v>
      </c>
      <c r="O896" s="197"/>
      <c r="P896" s="197"/>
      <c r="Q896" s="197"/>
      <c r="R896" s="197" t="s">
        <v>1027</v>
      </c>
      <c r="S896" s="197"/>
      <c r="T896" s="197"/>
      <c r="U896" s="197"/>
      <c r="V896" s="197"/>
      <c r="W896" s="197"/>
      <c r="X896" s="197"/>
      <c r="Y896" s="197"/>
      <c r="Z896" s="197"/>
      <c r="AA896" s="197"/>
      <c r="AB896" s="197"/>
      <c r="AC896" s="197"/>
      <c r="AD896" s="197"/>
      <c r="AE896" s="197"/>
      <c r="AF896" s="197"/>
      <c r="AG896" s="197"/>
      <c r="AH896" s="197"/>
      <c r="AI896" s="197"/>
      <c r="AJ896" s="197"/>
      <c r="AK896" s="197"/>
      <c r="AL896" s="197"/>
      <c r="AM896" s="197"/>
      <c r="AN896" s="197"/>
      <c r="AO896" s="197"/>
      <c r="AP896" s="197"/>
      <c r="AQ896" s="197"/>
      <c r="AR896" s="197"/>
      <c r="AS896" s="197"/>
      <c r="AT896" s="197"/>
      <c r="AU896" s="197"/>
      <c r="AV896" s="198"/>
      <c r="AW896" s="236"/>
      <c r="AX896" s="236"/>
      <c r="AY896" s="195"/>
      <c r="BA896" s="192">
        <f t="shared" si="217"/>
        <v>51</v>
      </c>
      <c r="BB896" s="192">
        <f t="shared" si="224"/>
        <v>3</v>
      </c>
      <c r="BC896" s="192">
        <f t="shared" si="225"/>
        <v>1</v>
      </c>
      <c r="BD896" s="192" t="str">
        <f>BD895</f>
        <v>①</v>
      </c>
      <c r="BG896" s="563" t="str">
        <f t="shared" ca="1" si="218"/>
        <v/>
      </c>
      <c r="BH896" s="564" t="str">
        <f t="shared" ca="1" si="219"/>
        <v/>
      </c>
      <c r="BI896" s="564" t="str">
        <f t="shared" ca="1" si="220"/>
        <v/>
      </c>
      <c r="BJ896" s="564" t="str">
        <f t="shared" ca="1" si="221"/>
        <v/>
      </c>
      <c r="BK896" s="564" t="str">
        <f t="shared" ca="1" si="222"/>
        <v/>
      </c>
      <c r="BL896" s="565" t="str">
        <f t="shared" ca="1" si="223"/>
        <v/>
      </c>
    </row>
    <row r="897" spans="1:111" s="465" customFormat="1" ht="15" customHeight="1">
      <c r="A897" s="194"/>
      <c r="B897" s="236"/>
      <c r="C897" s="236"/>
      <c r="D897" s="236"/>
      <c r="F897" s="448" t="s">
        <v>84</v>
      </c>
      <c r="G897" s="449"/>
      <c r="H897" s="449"/>
      <c r="I897" s="449"/>
      <c r="J897" s="449"/>
      <c r="K897" s="449"/>
      <c r="L897" s="449"/>
      <c r="M897" s="450"/>
      <c r="N897" s="814" t="s">
        <v>1028</v>
      </c>
      <c r="O897" s="828"/>
      <c r="P897" s="828"/>
      <c r="Q897" s="828"/>
      <c r="R897" s="283"/>
      <c r="S897" s="828"/>
      <c r="T897" s="828"/>
      <c r="U897" s="828"/>
      <c r="V897" s="828"/>
      <c r="W897" s="828"/>
      <c r="X897" s="828"/>
      <c r="Y897" s="828"/>
      <c r="Z897" s="828"/>
      <c r="AA897" s="828"/>
      <c r="AB897" s="828"/>
      <c r="AC897" s="828"/>
      <c r="AD897" s="828"/>
      <c r="AE897" s="828"/>
      <c r="AF897" s="828"/>
      <c r="AG897" s="828"/>
      <c r="AH897" s="828"/>
      <c r="AI897" s="828"/>
      <c r="AJ897" s="828"/>
      <c r="AK897" s="828"/>
      <c r="AL897" s="828"/>
      <c r="AM897" s="828"/>
      <c r="AN897" s="828"/>
      <c r="AO897" s="828"/>
      <c r="AP897" s="828"/>
      <c r="AQ897" s="828"/>
      <c r="AR897" s="828"/>
      <c r="AS897" s="828"/>
      <c r="AT897" s="828"/>
      <c r="AU897" s="828"/>
      <c r="AV897" s="208"/>
      <c r="AW897" s="236"/>
      <c r="AX897" s="236"/>
      <c r="AY897" s="195"/>
      <c r="BA897" s="192">
        <f t="shared" si="217"/>
        <v>51</v>
      </c>
      <c r="BB897" s="192">
        <f t="shared" si="224"/>
        <v>3</v>
      </c>
      <c r="BC897" s="192">
        <f t="shared" si="225"/>
        <v>1</v>
      </c>
      <c r="BD897" s="192" t="str">
        <f>BD896</f>
        <v>①</v>
      </c>
      <c r="BG897" s="563" t="str">
        <f t="shared" ca="1" si="218"/>
        <v/>
      </c>
      <c r="BH897" s="564" t="str">
        <f t="shared" ca="1" si="219"/>
        <v/>
      </c>
      <c r="BI897" s="564" t="str">
        <f t="shared" ca="1" si="220"/>
        <v/>
      </c>
      <c r="BJ897" s="564" t="str">
        <f t="shared" ca="1" si="221"/>
        <v/>
      </c>
      <c r="BK897" s="564" t="str">
        <f t="shared" ca="1" si="222"/>
        <v/>
      </c>
      <c r="BL897" s="565" t="str">
        <f t="shared" ca="1" si="223"/>
        <v/>
      </c>
    </row>
    <row r="898" spans="1:111" s="465" customFormat="1" ht="15" customHeight="1">
      <c r="A898" s="470"/>
      <c r="B898" s="473"/>
      <c r="C898" s="473"/>
      <c r="D898" s="473"/>
      <c r="F898" s="457"/>
      <c r="G898" s="458"/>
      <c r="H898" s="458"/>
      <c r="I898" s="458"/>
      <c r="J898" s="458"/>
      <c r="K898" s="458"/>
      <c r="L898" s="458"/>
      <c r="M898" s="459"/>
      <c r="N898" s="209" t="s">
        <v>1029</v>
      </c>
      <c r="O898" s="204"/>
      <c r="P898" s="204"/>
      <c r="Q898" s="204"/>
      <c r="R898" s="204"/>
      <c r="S898" s="204"/>
      <c r="T898" s="204"/>
      <c r="U898" s="204"/>
      <c r="V898" s="204"/>
      <c r="W898" s="204"/>
      <c r="X898" s="204"/>
      <c r="Y898" s="204"/>
      <c r="Z898" s="204"/>
      <c r="AA898" s="204"/>
      <c r="AB898" s="204"/>
      <c r="AC898" s="204"/>
      <c r="AD898" s="204"/>
      <c r="AE898" s="204"/>
      <c r="AF898" s="204"/>
      <c r="AG898" s="204"/>
      <c r="AH898" s="204"/>
      <c r="AI898" s="204"/>
      <c r="AJ898" s="204"/>
      <c r="AK898" s="204"/>
      <c r="AL898" s="204"/>
      <c r="AM898" s="204"/>
      <c r="AN898" s="204"/>
      <c r="AO898" s="204"/>
      <c r="AP898" s="204"/>
      <c r="AQ898" s="204"/>
      <c r="AR898" s="204"/>
      <c r="AS898" s="204"/>
      <c r="AT898" s="204"/>
      <c r="AU898" s="204"/>
      <c r="AV898" s="205"/>
      <c r="AY898" s="466"/>
      <c r="BA898" s="192">
        <f t="shared" si="217"/>
        <v>51</v>
      </c>
      <c r="BB898" s="192">
        <f t="shared" si="224"/>
        <v>3</v>
      </c>
      <c r="BC898" s="192">
        <f t="shared" si="225"/>
        <v>1</v>
      </c>
      <c r="BD898" s="192" t="str">
        <f>BD897</f>
        <v>①</v>
      </c>
      <c r="BG898" s="563" t="str">
        <f t="shared" ca="1" si="218"/>
        <v/>
      </c>
      <c r="BH898" s="564" t="str">
        <f t="shared" ca="1" si="219"/>
        <v/>
      </c>
      <c r="BI898" s="564" t="str">
        <f t="shared" ca="1" si="220"/>
        <v/>
      </c>
      <c r="BJ898" s="564" t="str">
        <f t="shared" ca="1" si="221"/>
        <v/>
      </c>
      <c r="BK898" s="564" t="str">
        <f t="shared" ca="1" si="222"/>
        <v/>
      </c>
      <c r="BL898" s="565" t="str">
        <f t="shared" ca="1" si="223"/>
        <v/>
      </c>
    </row>
    <row r="899" spans="1:111" s="226" customFormat="1" ht="15" customHeight="1">
      <c r="A899" s="1726" t="str">
        <f>$BD899&amp;"."</f>
        <v>②.</v>
      </c>
      <c r="B899" s="1727"/>
      <c r="C899" s="1727"/>
      <c r="D899" s="1727"/>
      <c r="E899" s="1727"/>
      <c r="F899" s="236" t="s">
        <v>862</v>
      </c>
      <c r="G899" s="676"/>
      <c r="H899" s="676"/>
      <c r="I899" s="676"/>
      <c r="J899" s="676"/>
      <c r="K899" s="676"/>
      <c r="L899" s="676"/>
      <c r="M899" s="685"/>
      <c r="N899" s="685"/>
      <c r="O899" s="685"/>
      <c r="P899" s="685"/>
      <c r="Q899" s="685"/>
      <c r="R899" s="685"/>
      <c r="S899" s="685"/>
      <c r="T899" s="685"/>
      <c r="U899" s="685"/>
      <c r="V899" s="685"/>
      <c r="W899" s="685"/>
      <c r="X899" s="685"/>
      <c r="Y899" s="685"/>
      <c r="Z899" s="685"/>
      <c r="AA899" s="685"/>
      <c r="AB899" s="685"/>
      <c r="AC899" s="685"/>
      <c r="AD899" s="685"/>
      <c r="AE899" s="685"/>
      <c r="AF899" s="685"/>
      <c r="AG899" s="685"/>
      <c r="AH899" s="685"/>
      <c r="AI899" s="685"/>
      <c r="AJ899" s="685"/>
      <c r="AK899" s="685"/>
      <c r="AL899" s="685"/>
      <c r="AM899" s="685"/>
      <c r="AN899" s="685"/>
      <c r="AO899" s="685"/>
      <c r="AP899" s="685"/>
      <c r="AQ899" s="685"/>
      <c r="AR899" s="685"/>
      <c r="AS899" s="685"/>
      <c r="AT899" s="685"/>
      <c r="AU899" s="685"/>
      <c r="AV899" s="685"/>
      <c r="AW899" s="685"/>
      <c r="AX899" s="685"/>
      <c r="AY899" s="93"/>
      <c r="AZ899" s="92"/>
      <c r="BA899" s="683">
        <f t="shared" si="217"/>
        <v>51</v>
      </c>
      <c r="BB899" s="683">
        <f t="shared" si="224"/>
        <v>3</v>
      </c>
      <c r="BC899" s="683">
        <f t="shared" si="225"/>
        <v>1</v>
      </c>
      <c r="BD899" s="687" t="str">
        <f>IF(ISBLANK(BD898),"①",CHAR(CODE(BD898)+1))</f>
        <v>②</v>
      </c>
      <c r="BG899" s="563" t="str">
        <f t="shared" ca="1" si="218"/>
        <v/>
      </c>
      <c r="BH899" s="564" t="str">
        <f t="shared" ca="1" si="219"/>
        <v/>
      </c>
      <c r="BI899" s="564" t="str">
        <f t="shared" ca="1" si="220"/>
        <v/>
      </c>
      <c r="BJ899" s="564" t="str">
        <f t="shared" ca="1" si="221"/>
        <v/>
      </c>
      <c r="BK899" s="564" t="str">
        <f t="shared" ca="1" si="222"/>
        <v/>
      </c>
      <c r="BL899" s="565" t="str">
        <f t="shared" ca="1" si="223"/>
        <v/>
      </c>
      <c r="BR899" s="465"/>
      <c r="BS899" s="465"/>
      <c r="BT899" s="465"/>
      <c r="BU899" s="465"/>
      <c r="BV899" s="465"/>
      <c r="BW899" s="465"/>
      <c r="BX899" s="465"/>
      <c r="BY899" s="465"/>
      <c r="BZ899" s="465"/>
      <c r="CA899" s="465"/>
      <c r="CB899" s="465"/>
      <c r="CC899" s="465"/>
      <c r="CD899" s="465"/>
      <c r="CE899" s="465"/>
      <c r="CF899" s="465"/>
      <c r="CG899" s="465"/>
      <c r="CH899" s="465"/>
      <c r="CI899" s="465"/>
      <c r="CJ899" s="465"/>
      <c r="CK899" s="465"/>
      <c r="CL899" s="95"/>
      <c r="CM899" s="95"/>
      <c r="CN899" s="95"/>
      <c r="CO899" s="95"/>
      <c r="CP899" s="95"/>
      <c r="CQ899" s="95"/>
      <c r="CR899" s="95"/>
      <c r="CS899" s="465"/>
      <c r="CT899" s="465"/>
      <c r="CU899" s="465"/>
      <c r="CV899" s="465"/>
      <c r="CW899" s="465"/>
      <c r="CX899" s="465"/>
      <c r="CY899" s="465"/>
      <c r="CZ899" s="465"/>
      <c r="DA899" s="465"/>
      <c r="DB899" s="465"/>
      <c r="DC899" s="465"/>
      <c r="DD899" s="465"/>
      <c r="DE899" s="465"/>
      <c r="DF899" s="465"/>
      <c r="DG899" s="465"/>
    </row>
    <row r="900" spans="1:111" s="465" customFormat="1" ht="15" customHeight="1">
      <c r="A900" s="807"/>
      <c r="B900" s="808"/>
      <c r="C900" s="808"/>
      <c r="D900" s="808"/>
      <c r="F900" s="236" t="s">
        <v>857</v>
      </c>
      <c r="G900" s="473"/>
      <c r="H900" s="473"/>
      <c r="I900" s="473"/>
      <c r="J900" s="473"/>
      <c r="K900" s="473"/>
      <c r="L900" s="473"/>
      <c r="M900" s="473"/>
      <c r="N900" s="473"/>
      <c r="O900" s="473"/>
      <c r="P900" s="473"/>
      <c r="Q900" s="473"/>
      <c r="R900" s="473"/>
      <c r="S900" s="473"/>
      <c r="T900" s="473"/>
      <c r="U900" s="473"/>
      <c r="V900" s="473"/>
      <c r="W900" s="473"/>
      <c r="X900" s="473"/>
      <c r="Y900" s="473"/>
      <c r="Z900" s="473"/>
      <c r="AA900" s="473"/>
      <c r="AB900" s="473"/>
      <c r="AC900" s="473"/>
      <c r="AD900" s="473"/>
      <c r="AE900" s="473"/>
      <c r="AF900" s="473"/>
      <c r="AG900" s="473"/>
      <c r="AH900" s="473"/>
      <c r="AI900" s="473"/>
      <c r="AJ900" s="473"/>
      <c r="AK900" s="473"/>
      <c r="AL900" s="473"/>
      <c r="AM900" s="473"/>
      <c r="AN900" s="473"/>
      <c r="AO900" s="473"/>
      <c r="AP900" s="473"/>
      <c r="AQ900" s="473"/>
      <c r="AR900" s="473"/>
      <c r="AS900" s="473"/>
      <c r="AT900" s="473"/>
      <c r="AU900" s="473"/>
      <c r="AV900" s="473"/>
      <c r="AW900" s="473"/>
      <c r="AX900" s="473"/>
      <c r="AY900" s="466"/>
      <c r="BA900" s="192">
        <f t="shared" si="217"/>
        <v>51</v>
      </c>
      <c r="BB900" s="192">
        <f t="shared" si="224"/>
        <v>3</v>
      </c>
      <c r="BC900" s="192">
        <f t="shared" si="225"/>
        <v>1</v>
      </c>
      <c r="BD900" s="192" t="str">
        <f>BD899</f>
        <v>②</v>
      </c>
      <c r="BG900" s="563" t="str">
        <f t="shared" ca="1" si="218"/>
        <v/>
      </c>
      <c r="BH900" s="564" t="str">
        <f t="shared" ca="1" si="219"/>
        <v/>
      </c>
      <c r="BI900" s="564" t="str">
        <f t="shared" ca="1" si="220"/>
        <v/>
      </c>
      <c r="BJ900" s="564" t="str">
        <f t="shared" ca="1" si="221"/>
        <v/>
      </c>
      <c r="BK900" s="564" t="str">
        <f t="shared" ca="1" si="222"/>
        <v/>
      </c>
      <c r="BL900" s="565" t="str">
        <f t="shared" ca="1" si="223"/>
        <v/>
      </c>
      <c r="CL900" s="95"/>
      <c r="CM900" s="95"/>
      <c r="CN900" s="95"/>
      <c r="CO900" s="95"/>
      <c r="CP900" s="95"/>
      <c r="CQ900" s="95"/>
      <c r="CR900" s="95"/>
      <c r="DF900" s="226"/>
      <c r="DG900" s="226"/>
    </row>
    <row r="901" spans="1:111" s="465" customFormat="1" ht="15" customHeight="1">
      <c r="A901" s="194"/>
      <c r="B901" s="236"/>
      <c r="C901" s="236"/>
      <c r="D901" s="236"/>
      <c r="F901" s="445" t="s">
        <v>265</v>
      </c>
      <c r="G901" s="446"/>
      <c r="H901" s="446"/>
      <c r="I901" s="446"/>
      <c r="J901" s="446"/>
      <c r="K901" s="446"/>
      <c r="L901" s="446"/>
      <c r="M901" s="447"/>
      <c r="N901" s="241" t="s">
        <v>964</v>
      </c>
      <c r="O901" s="197"/>
      <c r="P901" s="197"/>
      <c r="Q901" s="197"/>
      <c r="R901" s="197" t="s">
        <v>1027</v>
      </c>
      <c r="S901" s="197"/>
      <c r="T901" s="197"/>
      <c r="U901" s="197"/>
      <c r="V901" s="197"/>
      <c r="W901" s="197"/>
      <c r="X901" s="197"/>
      <c r="Y901" s="197"/>
      <c r="Z901" s="197"/>
      <c r="AA901" s="197"/>
      <c r="AB901" s="197"/>
      <c r="AC901" s="197"/>
      <c r="AD901" s="197"/>
      <c r="AE901" s="197"/>
      <c r="AF901" s="197"/>
      <c r="AG901" s="197"/>
      <c r="AH901" s="197"/>
      <c r="AI901" s="197"/>
      <c r="AJ901" s="197"/>
      <c r="AK901" s="197"/>
      <c r="AL901" s="197"/>
      <c r="AM901" s="197"/>
      <c r="AN901" s="197"/>
      <c r="AO901" s="197"/>
      <c r="AP901" s="197"/>
      <c r="AQ901" s="197"/>
      <c r="AR901" s="197"/>
      <c r="AS901" s="197"/>
      <c r="AT901" s="197"/>
      <c r="AU901" s="197"/>
      <c r="AV901" s="198"/>
      <c r="AW901" s="236"/>
      <c r="AX901" s="236"/>
      <c r="AY901" s="195"/>
      <c r="BA901" s="192">
        <f t="shared" si="217"/>
        <v>51</v>
      </c>
      <c r="BB901" s="192">
        <f t="shared" si="224"/>
        <v>3</v>
      </c>
      <c r="BC901" s="192">
        <f t="shared" si="225"/>
        <v>1</v>
      </c>
      <c r="BD901" s="192" t="str">
        <f>BD900</f>
        <v>②</v>
      </c>
      <c r="BG901" s="563" t="str">
        <f t="shared" ca="1" si="218"/>
        <v/>
      </c>
      <c r="BH901" s="564" t="str">
        <f t="shared" ca="1" si="219"/>
        <v/>
      </c>
      <c r="BI901" s="564" t="str">
        <f t="shared" ca="1" si="220"/>
        <v/>
      </c>
      <c r="BJ901" s="564" t="str">
        <f t="shared" ca="1" si="221"/>
        <v/>
      </c>
      <c r="BK901" s="564" t="str">
        <f t="shared" ca="1" si="222"/>
        <v/>
      </c>
      <c r="BL901" s="565" t="str">
        <f t="shared" ca="1" si="223"/>
        <v/>
      </c>
      <c r="CL901" s="95"/>
      <c r="CM901" s="95"/>
      <c r="CN901" s="95"/>
      <c r="CO901" s="95"/>
      <c r="CP901" s="95"/>
      <c r="CQ901" s="95"/>
      <c r="CR901" s="95"/>
    </row>
    <row r="902" spans="1:111" s="465" customFormat="1" ht="15" customHeight="1">
      <c r="A902" s="194"/>
      <c r="B902" s="236"/>
      <c r="C902" s="236"/>
      <c r="D902" s="236"/>
      <c r="F902" s="448" t="s">
        <v>84</v>
      </c>
      <c r="G902" s="449"/>
      <c r="H902" s="449"/>
      <c r="I902" s="449"/>
      <c r="J902" s="449"/>
      <c r="K902" s="449"/>
      <c r="L902" s="449"/>
      <c r="M902" s="450"/>
      <c r="N902" s="814" t="s">
        <v>1028</v>
      </c>
      <c r="O902" s="828"/>
      <c r="P902" s="828"/>
      <c r="Q902" s="828"/>
      <c r="R902" s="283"/>
      <c r="S902" s="828"/>
      <c r="T902" s="828"/>
      <c r="U902" s="828"/>
      <c r="V902" s="828"/>
      <c r="W902" s="828"/>
      <c r="X902" s="828"/>
      <c r="Y902" s="828"/>
      <c r="Z902" s="828"/>
      <c r="AA902" s="828"/>
      <c r="AB902" s="828"/>
      <c r="AC902" s="828"/>
      <c r="AD902" s="828"/>
      <c r="AE902" s="828"/>
      <c r="AF902" s="828"/>
      <c r="AG902" s="828"/>
      <c r="AH902" s="828"/>
      <c r="AI902" s="828"/>
      <c r="AJ902" s="828"/>
      <c r="AK902" s="828"/>
      <c r="AL902" s="828"/>
      <c r="AM902" s="828"/>
      <c r="AN902" s="828"/>
      <c r="AO902" s="828"/>
      <c r="AP902" s="828"/>
      <c r="AQ902" s="828"/>
      <c r="AR902" s="828"/>
      <c r="AS902" s="828"/>
      <c r="AT902" s="828"/>
      <c r="AU902" s="828"/>
      <c r="AV902" s="208"/>
      <c r="AW902" s="236"/>
      <c r="AX902" s="236"/>
      <c r="AY902" s="195"/>
      <c r="BA902" s="192">
        <f t="shared" si="217"/>
        <v>51</v>
      </c>
      <c r="BB902" s="192">
        <f t="shared" si="224"/>
        <v>3</v>
      </c>
      <c r="BC902" s="192">
        <f t="shared" si="225"/>
        <v>1</v>
      </c>
      <c r="BD902" s="192" t="str">
        <f>BD901</f>
        <v>②</v>
      </c>
      <c r="BG902" s="563" t="str">
        <f t="shared" ca="1" si="218"/>
        <v/>
      </c>
      <c r="BH902" s="564" t="str">
        <f t="shared" ca="1" si="219"/>
        <v/>
      </c>
      <c r="BI902" s="564" t="str">
        <f t="shared" ca="1" si="220"/>
        <v/>
      </c>
      <c r="BJ902" s="564" t="str">
        <f t="shared" ca="1" si="221"/>
        <v/>
      </c>
      <c r="BK902" s="564" t="str">
        <f t="shared" ca="1" si="222"/>
        <v/>
      </c>
      <c r="BL902" s="565" t="str">
        <f t="shared" ca="1" si="223"/>
        <v/>
      </c>
      <c r="CC902" s="95"/>
      <c r="CD902" s="95"/>
      <c r="CE902" s="95"/>
      <c r="CF902" s="95"/>
      <c r="CG902" s="95"/>
      <c r="CH902" s="95"/>
      <c r="CI902" s="95"/>
      <c r="CJ902" s="95"/>
      <c r="CK902" s="95"/>
      <c r="CL902" s="95"/>
      <c r="CM902" s="95"/>
      <c r="CN902" s="95"/>
      <c r="CO902" s="95"/>
      <c r="CP902" s="95"/>
      <c r="CQ902" s="95"/>
      <c r="CR902" s="95"/>
      <c r="CS902" s="95"/>
      <c r="CT902" s="87"/>
      <c r="CU902" s="87"/>
    </row>
    <row r="903" spans="1:111" s="465" customFormat="1" ht="15" customHeight="1">
      <c r="A903" s="470"/>
      <c r="B903" s="473"/>
      <c r="C903" s="473"/>
      <c r="D903" s="473"/>
      <c r="F903" s="454"/>
      <c r="G903" s="455"/>
      <c r="H903" s="455"/>
      <c r="I903" s="455"/>
      <c r="J903" s="455"/>
      <c r="K903" s="455"/>
      <c r="L903" s="455"/>
      <c r="M903" s="456"/>
      <c r="N903" s="809" t="s">
        <v>1029</v>
      </c>
      <c r="O903" s="835"/>
      <c r="P903" s="835"/>
      <c r="Q903" s="835"/>
      <c r="R903" s="835"/>
      <c r="S903" s="835"/>
      <c r="T903" s="835"/>
      <c r="U903" s="835"/>
      <c r="V903" s="835"/>
      <c r="W903" s="835"/>
      <c r="X903" s="835"/>
      <c r="Y903" s="835"/>
      <c r="Z903" s="835"/>
      <c r="AA903" s="835"/>
      <c r="AB903" s="835"/>
      <c r="AC903" s="835"/>
      <c r="AD903" s="835"/>
      <c r="AE903" s="835"/>
      <c r="AF903" s="835"/>
      <c r="AG903" s="835"/>
      <c r="AH903" s="835"/>
      <c r="AI903" s="835"/>
      <c r="AJ903" s="835"/>
      <c r="AK903" s="835"/>
      <c r="AL903" s="835"/>
      <c r="AM903" s="835"/>
      <c r="AN903" s="835"/>
      <c r="AO903" s="835"/>
      <c r="AP903" s="835"/>
      <c r="AQ903" s="835"/>
      <c r="AR903" s="835"/>
      <c r="AS903" s="835"/>
      <c r="AT903" s="835"/>
      <c r="AU903" s="835"/>
      <c r="AV903" s="468"/>
      <c r="AY903" s="466"/>
      <c r="BA903" s="192">
        <f t="shared" si="217"/>
        <v>51</v>
      </c>
      <c r="BB903" s="192">
        <f t="shared" si="224"/>
        <v>3</v>
      </c>
      <c r="BC903" s="192">
        <f t="shared" si="225"/>
        <v>1</v>
      </c>
      <c r="BD903" s="192" t="str">
        <f>BD902</f>
        <v>②</v>
      </c>
      <c r="BG903" s="563" t="str">
        <f t="shared" ca="1" si="218"/>
        <v/>
      </c>
      <c r="BH903" s="564" t="str">
        <f t="shared" ca="1" si="219"/>
        <v/>
      </c>
      <c r="BI903" s="564" t="str">
        <f t="shared" ca="1" si="220"/>
        <v/>
      </c>
      <c r="BJ903" s="564" t="str">
        <f t="shared" ca="1" si="221"/>
        <v/>
      </c>
      <c r="BK903" s="564" t="str">
        <f t="shared" ca="1" si="222"/>
        <v/>
      </c>
      <c r="BL903" s="565" t="str">
        <f t="shared" ca="1" si="223"/>
        <v/>
      </c>
      <c r="CB903" s="95"/>
      <c r="CC903" s="95"/>
      <c r="CD903" s="95"/>
      <c r="CE903" s="95"/>
      <c r="CF903" s="95"/>
      <c r="CG903" s="95"/>
      <c r="CH903" s="95"/>
      <c r="CI903" s="95"/>
      <c r="CJ903" s="95"/>
      <c r="CK903" s="95"/>
      <c r="CL903" s="95"/>
      <c r="CM903" s="95"/>
      <c r="CN903" s="95"/>
      <c r="CO903" s="95"/>
      <c r="CP903" s="95"/>
      <c r="CQ903" s="95"/>
      <c r="CR903" s="95"/>
      <c r="CS903" s="95"/>
      <c r="CT903" s="87"/>
      <c r="CU903" s="87"/>
      <c r="DD903" s="87"/>
      <c r="DE903" s="87"/>
    </row>
    <row r="904" spans="1:111" s="465" customFormat="1" ht="15" customHeight="1">
      <c r="A904" s="194"/>
      <c r="B904" s="236"/>
      <c r="C904" s="236"/>
      <c r="D904" s="236"/>
      <c r="F904" s="460" t="s">
        <v>83</v>
      </c>
      <c r="G904" s="461"/>
      <c r="H904" s="461"/>
      <c r="I904" s="461"/>
      <c r="J904" s="461"/>
      <c r="K904" s="461"/>
      <c r="L904" s="461"/>
      <c r="M904" s="462"/>
      <c r="N904" s="209" t="s">
        <v>1030</v>
      </c>
      <c r="O904" s="204"/>
      <c r="P904" s="204"/>
      <c r="Q904" s="204"/>
      <c r="R904" s="286"/>
      <c r="S904" s="204"/>
      <c r="T904" s="204"/>
      <c r="U904" s="204"/>
      <c r="V904" s="204"/>
      <c r="W904" s="204"/>
      <c r="X904" s="204"/>
      <c r="Y904" s="204"/>
      <c r="Z904" s="204"/>
      <c r="AA904" s="204"/>
      <c r="AB904" s="204"/>
      <c r="AC904" s="204"/>
      <c r="AD904" s="204"/>
      <c r="AE904" s="204"/>
      <c r="AF904" s="204"/>
      <c r="AG904" s="204"/>
      <c r="AH904" s="204"/>
      <c r="AI904" s="204"/>
      <c r="AJ904" s="204"/>
      <c r="AK904" s="204"/>
      <c r="AL904" s="204"/>
      <c r="AM904" s="204"/>
      <c r="AN904" s="204"/>
      <c r="AO904" s="204"/>
      <c r="AP904" s="204"/>
      <c r="AQ904" s="204"/>
      <c r="AR904" s="204"/>
      <c r="AS904" s="204"/>
      <c r="AT904" s="204"/>
      <c r="AU904" s="204"/>
      <c r="AV904" s="205"/>
      <c r="AW904" s="236"/>
      <c r="AX904" s="236"/>
      <c r="AY904" s="195"/>
      <c r="BA904" s="192">
        <f t="shared" si="217"/>
        <v>51</v>
      </c>
      <c r="BB904" s="192">
        <f t="shared" si="224"/>
        <v>3</v>
      </c>
      <c r="BC904" s="192">
        <f t="shared" si="225"/>
        <v>1</v>
      </c>
      <c r="BD904" s="192" t="str">
        <f>BD903</f>
        <v>②</v>
      </c>
      <c r="BG904" s="563" t="str">
        <f t="shared" ca="1" si="218"/>
        <v/>
      </c>
      <c r="BH904" s="564" t="str">
        <f t="shared" ca="1" si="219"/>
        <v/>
      </c>
      <c r="BI904" s="564" t="str">
        <f t="shared" ca="1" si="220"/>
        <v/>
      </c>
      <c r="BJ904" s="564" t="str">
        <f t="shared" ca="1" si="221"/>
        <v/>
      </c>
      <c r="BK904" s="564" t="str">
        <f t="shared" ca="1" si="222"/>
        <v/>
      </c>
      <c r="BL904" s="565" t="str">
        <f t="shared" ca="1" si="223"/>
        <v/>
      </c>
      <c r="CB904" s="95"/>
      <c r="CC904" s="95"/>
      <c r="CD904" s="95"/>
      <c r="CE904" s="95"/>
      <c r="CF904" s="95"/>
      <c r="CG904" s="95"/>
      <c r="CH904" s="95"/>
      <c r="CI904" s="95"/>
      <c r="CJ904" s="95"/>
      <c r="CK904" s="95"/>
      <c r="CL904" s="95"/>
      <c r="CM904" s="95"/>
      <c r="CN904" s="95"/>
      <c r="CO904" s="95"/>
      <c r="CP904" s="95"/>
      <c r="CQ904" s="95"/>
      <c r="CR904" s="95"/>
      <c r="CS904" s="95"/>
      <c r="CT904" s="87"/>
      <c r="CU904" s="87"/>
      <c r="DC904" s="87"/>
      <c r="DD904" s="87"/>
      <c r="DE904" s="87"/>
    </row>
    <row r="905" spans="1:111" s="465" customFormat="1" ht="15" customHeight="1">
      <c r="A905" s="1764" t="str">
        <f>BA905&amp;"."&amp;BB905</f>
        <v>51.4</v>
      </c>
      <c r="B905" s="1765"/>
      <c r="C905" s="1765"/>
      <c r="D905" s="236" t="s">
        <v>1255</v>
      </c>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c r="AE905" s="236"/>
      <c r="AF905" s="236"/>
      <c r="AG905" s="236"/>
      <c r="AH905" s="236"/>
      <c r="AI905" s="236"/>
      <c r="AJ905" s="236"/>
      <c r="AK905" s="236"/>
      <c r="AL905" s="236"/>
      <c r="AM905" s="236"/>
      <c r="AN905" s="236"/>
      <c r="AO905" s="236"/>
      <c r="AP905" s="236"/>
      <c r="AQ905" s="236"/>
      <c r="AR905" s="236"/>
      <c r="AS905" s="236"/>
      <c r="AT905" s="236"/>
      <c r="AU905" s="236"/>
      <c r="AV905" s="236"/>
      <c r="AW905" s="236"/>
      <c r="AX905" s="236"/>
      <c r="AY905" s="195"/>
      <c r="BA905" s="192">
        <f t="shared" si="217"/>
        <v>51</v>
      </c>
      <c r="BB905" s="193">
        <f>BB904+1</f>
        <v>4</v>
      </c>
      <c r="BC905" s="192"/>
      <c r="BD905" s="192"/>
      <c r="BG905" s="563" t="str">
        <f t="shared" ca="1" si="218"/>
        <v/>
      </c>
      <c r="BH905" s="564" t="str">
        <f t="shared" ca="1" si="219"/>
        <v/>
      </c>
      <c r="BI905" s="564" t="str">
        <f t="shared" ca="1" si="220"/>
        <v/>
      </c>
      <c r="BJ905" s="564" t="str">
        <f t="shared" ca="1" si="221"/>
        <v/>
      </c>
      <c r="BK905" s="564" t="str">
        <f t="shared" ca="1" si="222"/>
        <v/>
      </c>
      <c r="BL905" s="565" t="str">
        <f t="shared" ca="1" si="223"/>
        <v/>
      </c>
      <c r="BR905" s="95"/>
      <c r="BS905" s="95"/>
      <c r="BT905" s="95"/>
      <c r="BU905" s="95"/>
      <c r="BV905" s="95"/>
      <c r="BW905" s="95"/>
      <c r="BX905" s="95"/>
      <c r="BY905" s="95"/>
      <c r="BZ905" s="95"/>
      <c r="CA905" s="95"/>
      <c r="CB905" s="95"/>
      <c r="CC905" s="95"/>
      <c r="CD905" s="95"/>
      <c r="CE905" s="95"/>
      <c r="CF905" s="95"/>
      <c r="CG905" s="95"/>
      <c r="CH905" s="95"/>
      <c r="CI905" s="95"/>
      <c r="CJ905" s="95"/>
      <c r="CK905" s="95"/>
      <c r="CL905" s="95"/>
      <c r="CM905" s="95"/>
      <c r="CN905" s="95"/>
      <c r="CO905" s="95"/>
      <c r="CP905" s="95"/>
      <c r="CQ905" s="95"/>
      <c r="CR905" s="95"/>
      <c r="CS905" s="95"/>
      <c r="CT905" s="87"/>
      <c r="CU905" s="87"/>
      <c r="CV905" s="87"/>
      <c r="CW905" s="87"/>
      <c r="CX905" s="87"/>
      <c r="CY905" s="87"/>
      <c r="CZ905" s="87"/>
      <c r="DA905" s="87"/>
      <c r="DB905" s="87"/>
      <c r="DC905" s="87"/>
      <c r="DD905" s="87"/>
      <c r="DE905" s="87"/>
    </row>
    <row r="906" spans="1:111" s="465" customFormat="1" ht="15" customHeight="1">
      <c r="A906" s="95"/>
      <c r="B906" s="95"/>
      <c r="C906" s="95"/>
      <c r="D906" s="465" t="str">
        <f>$CV$19&amp;$CW$22&amp;"を参照"</f>
        <v>「57. マスタ操作用Combobox」「57.3.各マスタデータ入力チェック処理」を参照</v>
      </c>
      <c r="E906" s="226"/>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c r="AB906" s="226"/>
      <c r="AC906" s="226"/>
      <c r="AD906" s="226"/>
      <c r="AE906" s="226"/>
      <c r="AF906" s="226"/>
      <c r="AG906" s="226"/>
      <c r="AH906" s="226"/>
      <c r="AI906" s="226"/>
      <c r="AJ906" s="226"/>
      <c r="AK906" s="226"/>
      <c r="AL906" s="226"/>
      <c r="AM906" s="226"/>
      <c r="AN906" s="226"/>
      <c r="AO906" s="226"/>
      <c r="AP906" s="226"/>
      <c r="AQ906" s="226"/>
      <c r="AR906" s="226"/>
      <c r="AS906" s="226"/>
      <c r="AT906" s="226"/>
      <c r="AU906" s="226"/>
      <c r="AV906" s="226"/>
      <c r="AW906" s="226"/>
      <c r="AX906" s="226"/>
      <c r="AY906" s="40"/>
      <c r="BA906" s="192">
        <f t="shared" si="217"/>
        <v>51</v>
      </c>
      <c r="BB906" s="192">
        <f>BB905</f>
        <v>4</v>
      </c>
      <c r="BC906" s="192"/>
      <c r="BD906" s="192"/>
      <c r="BG906" s="563" t="str">
        <f t="shared" ca="1" si="218"/>
        <v/>
      </c>
      <c r="BH906" s="564" t="str">
        <f t="shared" ca="1" si="219"/>
        <v/>
      </c>
      <c r="BI906" s="564" t="str">
        <f t="shared" ca="1" si="220"/>
        <v/>
      </c>
      <c r="BJ906" s="564" t="str">
        <f t="shared" ca="1" si="221"/>
        <v/>
      </c>
      <c r="BK906" s="564" t="str">
        <f t="shared" ca="1" si="222"/>
        <v/>
      </c>
      <c r="BL906" s="565" t="str">
        <f t="shared" ca="1" si="223"/>
        <v/>
      </c>
      <c r="BR906" s="95"/>
      <c r="BS906" s="95"/>
      <c r="BT906" s="95"/>
      <c r="BU906" s="95"/>
      <c r="BV906" s="95"/>
      <c r="BW906" s="95"/>
      <c r="BX906" s="95"/>
      <c r="BY906" s="95"/>
      <c r="BZ906" s="95"/>
      <c r="CA906" s="95"/>
      <c r="CB906" s="95"/>
      <c r="CC906" s="95"/>
      <c r="CD906" s="95"/>
      <c r="CE906" s="95"/>
      <c r="CF906" s="95"/>
      <c r="CG906" s="95"/>
      <c r="CH906" s="95"/>
      <c r="CI906" s="95"/>
      <c r="CJ906" s="95"/>
      <c r="CK906" s="95"/>
      <c r="CL906" s="95"/>
      <c r="CM906" s="95"/>
      <c r="CN906" s="95"/>
      <c r="CO906" s="95"/>
      <c r="CP906" s="95"/>
      <c r="CQ906" s="95"/>
      <c r="CR906" s="95"/>
      <c r="CS906" s="95"/>
      <c r="CT906" s="87"/>
      <c r="CU906" s="87"/>
      <c r="CV906" s="87"/>
      <c r="CW906" s="87"/>
      <c r="CX906" s="87"/>
      <c r="CY906" s="87"/>
      <c r="CZ906" s="87"/>
      <c r="DA906" s="87"/>
      <c r="DB906" s="87"/>
      <c r="DC906" s="87"/>
      <c r="DD906" s="87"/>
      <c r="DE906" s="87"/>
    </row>
    <row r="907" spans="1:111" ht="15" customHeight="1">
      <c r="A907" s="1766" t="str">
        <f>BA907&amp;"."</f>
        <v>52.</v>
      </c>
      <c r="B907" s="1767"/>
      <c r="C907" s="473" t="s">
        <v>1035</v>
      </c>
      <c r="D907" s="236"/>
      <c r="E907" s="236"/>
      <c r="F907" s="236"/>
      <c r="G907" s="236"/>
      <c r="H907" s="300"/>
      <c r="I907" s="236"/>
      <c r="J907" s="473"/>
      <c r="K907" s="473"/>
      <c r="L907" s="473"/>
      <c r="M907" s="473"/>
      <c r="N907" s="473"/>
      <c r="O907" s="473"/>
      <c r="P907" s="473"/>
      <c r="Q907" s="473"/>
      <c r="R907" s="473"/>
      <c r="S907" s="473"/>
      <c r="T907" s="473"/>
      <c r="U907" s="473"/>
      <c r="V907" s="473"/>
      <c r="W907" s="473"/>
      <c r="X907" s="473"/>
      <c r="Y907" s="473"/>
      <c r="Z907" s="473"/>
      <c r="AA907" s="473"/>
      <c r="AB907" s="473"/>
      <c r="AC907" s="473"/>
      <c r="AD907" s="473"/>
      <c r="AE907" s="473"/>
      <c r="AF907" s="473"/>
      <c r="AG907" s="473"/>
      <c r="AH907" s="473"/>
      <c r="AI907" s="473"/>
      <c r="AJ907" s="473"/>
      <c r="AK907" s="473"/>
      <c r="AL907" s="473"/>
      <c r="AM907" s="473"/>
      <c r="AN907" s="473"/>
      <c r="AO907" s="473"/>
      <c r="AP907" s="473"/>
      <c r="AQ907" s="473"/>
      <c r="AR907" s="473"/>
      <c r="AS907" s="473"/>
      <c r="AT907" s="473"/>
      <c r="AU907" s="473"/>
      <c r="AV907" s="473"/>
      <c r="AW907" s="473"/>
      <c r="AX907" s="473"/>
      <c r="AY907" s="156"/>
      <c r="AZ907" s="465"/>
      <c r="BA907" s="193">
        <f>BA906+1</f>
        <v>52</v>
      </c>
      <c r="BC907" s="95"/>
      <c r="BD907" s="95"/>
      <c r="BE907" s="95"/>
      <c r="BG907" s="563" t="str">
        <f t="shared" ca="1" si="218"/>
        <v/>
      </c>
      <c r="BH907" s="564" t="str">
        <f t="shared" ca="1" si="219"/>
        <v/>
      </c>
      <c r="BI907" s="564" t="str">
        <f t="shared" ca="1" si="220"/>
        <v/>
      </c>
      <c r="BJ907" s="564" t="str">
        <f t="shared" ca="1" si="221"/>
        <v/>
      </c>
      <c r="BK907" s="564" t="str">
        <f t="shared" ca="1" si="222"/>
        <v/>
      </c>
      <c r="BL907" s="565" t="str">
        <f t="shared" ca="1" si="223"/>
        <v/>
      </c>
      <c r="CS907" s="95"/>
      <c r="DF907" s="465"/>
      <c r="DG907" s="465"/>
    </row>
    <row r="908" spans="1:111" ht="15" customHeight="1">
      <c r="A908" s="1737" t="str">
        <f>$BA908&amp;"."&amp;$BB908&amp;"."</f>
        <v>52.1.</v>
      </c>
      <c r="B908" s="1738"/>
      <c r="C908" s="1738"/>
      <c r="D908" s="469" t="s">
        <v>890</v>
      </c>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c r="AE908" s="236"/>
      <c r="AF908" s="236"/>
      <c r="AG908" s="236"/>
      <c r="AH908" s="236"/>
      <c r="AI908" s="236"/>
      <c r="AJ908" s="236"/>
      <c r="AK908" s="236"/>
      <c r="AL908" s="236"/>
      <c r="AM908" s="236"/>
      <c r="AN908" s="236"/>
      <c r="AO908" s="236"/>
      <c r="AP908" s="236"/>
      <c r="AQ908" s="236"/>
      <c r="AR908" s="236"/>
      <c r="AS908" s="236"/>
      <c r="AT908" s="236"/>
      <c r="AU908" s="236"/>
      <c r="AV908" s="236"/>
      <c r="AW908" s="236"/>
      <c r="AX908" s="236"/>
      <c r="AY908" s="195"/>
      <c r="AZ908" s="465"/>
      <c r="BA908" s="192">
        <f t="shared" ref="BA908:BA924" si="226">BA907</f>
        <v>52</v>
      </c>
      <c r="BB908" s="193">
        <f>BB907+1</f>
        <v>1</v>
      </c>
      <c r="BC908" s="192"/>
      <c r="BD908" s="192"/>
      <c r="BE908" s="465"/>
      <c r="BF908" s="465"/>
      <c r="BG908" s="563" t="str">
        <f t="shared" ca="1" si="218"/>
        <v/>
      </c>
      <c r="BH908" s="564" t="str">
        <f t="shared" ca="1" si="219"/>
        <v/>
      </c>
      <c r="BI908" s="564" t="str">
        <f t="shared" ca="1" si="220"/>
        <v/>
      </c>
      <c r="BJ908" s="564" t="str">
        <f t="shared" ca="1" si="221"/>
        <v/>
      </c>
      <c r="BK908" s="564" t="str">
        <f t="shared" ca="1" si="222"/>
        <v/>
      </c>
      <c r="BL908" s="565" t="str">
        <f t="shared" ca="1" si="223"/>
        <v/>
      </c>
      <c r="CS908" s="95"/>
    </row>
    <row r="909" spans="1:111" ht="15" customHeight="1">
      <c r="A909" s="90"/>
      <c r="B909" s="352"/>
      <c r="C909" s="352"/>
      <c r="D909" s="469" t="s">
        <v>1036</v>
      </c>
      <c r="E909" s="352"/>
      <c r="F909" s="352"/>
      <c r="G909" s="352"/>
      <c r="H909" s="352"/>
      <c r="I909" s="352"/>
      <c r="J909" s="352"/>
      <c r="K909" s="352"/>
      <c r="L909" s="352"/>
      <c r="M909" s="352"/>
      <c r="N909" s="352"/>
      <c r="O909" s="352"/>
      <c r="P909" s="352"/>
      <c r="Q909" s="352"/>
      <c r="R909" s="352"/>
      <c r="S909" s="352"/>
      <c r="T909" s="352"/>
      <c r="U909" s="352"/>
      <c r="V909" s="352"/>
      <c r="W909" s="352"/>
      <c r="X909" s="352"/>
      <c r="Y909" s="352"/>
      <c r="Z909" s="352"/>
      <c r="AA909" s="352"/>
      <c r="AB909" s="352"/>
      <c r="AC909" s="352"/>
      <c r="AD909" s="352"/>
      <c r="AE909" s="352"/>
      <c r="AF909" s="352"/>
      <c r="AG909" s="352"/>
      <c r="AH909" s="352"/>
      <c r="AI909" s="352"/>
      <c r="AJ909" s="352"/>
      <c r="AK909" s="352"/>
      <c r="AL909" s="352"/>
      <c r="AM909" s="352"/>
      <c r="AN909" s="352"/>
      <c r="AO909" s="352"/>
      <c r="AP909" s="352"/>
      <c r="AQ909" s="352"/>
      <c r="AR909" s="352"/>
      <c r="AS909" s="352"/>
      <c r="AT909" s="352"/>
      <c r="AU909" s="352"/>
      <c r="AV909" s="352"/>
      <c r="AW909" s="352"/>
      <c r="AX909" s="352"/>
      <c r="AY909" s="725"/>
      <c r="AZ909" s="95"/>
      <c r="BA909" s="192">
        <f t="shared" si="226"/>
        <v>52</v>
      </c>
      <c r="BB909" s="192">
        <f>BB908</f>
        <v>1</v>
      </c>
      <c r="BC909" s="95"/>
      <c r="BD909" s="95"/>
      <c r="BE909" s="95"/>
      <c r="BG909" s="563" t="str">
        <f t="shared" ca="1" si="218"/>
        <v/>
      </c>
      <c r="BH909" s="564" t="str">
        <f t="shared" ca="1" si="219"/>
        <v/>
      </c>
      <c r="BI909" s="564" t="str">
        <f t="shared" ca="1" si="220"/>
        <v/>
      </c>
      <c r="BJ909" s="564" t="str">
        <f t="shared" ca="1" si="221"/>
        <v/>
      </c>
      <c r="BK909" s="564" t="str">
        <f t="shared" ca="1" si="222"/>
        <v/>
      </c>
      <c r="BL909" s="565" t="str">
        <f t="shared" ca="1" si="223"/>
        <v/>
      </c>
      <c r="CS909" s="95"/>
    </row>
    <row r="910" spans="1:111" ht="15" customHeight="1">
      <c r="A910" s="90"/>
      <c r="B910" s="352"/>
      <c r="C910" s="352"/>
      <c r="D910" s="845" t="s">
        <v>150</v>
      </c>
      <c r="E910" s="846"/>
      <c r="F910" s="846"/>
      <c r="G910" s="846"/>
      <c r="H910" s="846"/>
      <c r="I910" s="846"/>
      <c r="J910" s="846"/>
      <c r="K910" s="847"/>
      <c r="L910" s="301" t="s">
        <v>153</v>
      </c>
      <c r="M910" s="266"/>
      <c r="N910" s="266"/>
      <c r="O910" s="266"/>
      <c r="P910" s="266"/>
      <c r="Q910" s="266"/>
      <c r="R910" s="266"/>
      <c r="S910" s="266"/>
      <c r="T910" s="266"/>
      <c r="U910" s="266"/>
      <c r="V910" s="266"/>
      <c r="W910" s="266"/>
      <c r="X910" s="266"/>
      <c r="Y910" s="266"/>
      <c r="Z910" s="266"/>
      <c r="AA910" s="266"/>
      <c r="AB910" s="266"/>
      <c r="AC910" s="266"/>
      <c r="AD910" s="266"/>
      <c r="AE910" s="266"/>
      <c r="AF910" s="266"/>
      <c r="AG910" s="266"/>
      <c r="AH910" s="266"/>
      <c r="AI910" s="266"/>
      <c r="AJ910" s="266"/>
      <c r="AK910" s="266"/>
      <c r="AL910" s="266"/>
      <c r="AM910" s="266"/>
      <c r="AN910" s="266"/>
      <c r="AO910" s="266"/>
      <c r="AP910" s="266"/>
      <c r="AQ910" s="266"/>
      <c r="AR910" s="266"/>
      <c r="AS910" s="266"/>
      <c r="AT910" s="266"/>
      <c r="AU910" s="266"/>
      <c r="AV910" s="266"/>
      <c r="AW910" s="266"/>
      <c r="AX910" s="267"/>
      <c r="AY910" s="725"/>
      <c r="AZ910" s="95"/>
      <c r="BA910" s="192">
        <f t="shared" si="226"/>
        <v>52</v>
      </c>
      <c r="BB910" s="192">
        <f>BB909</f>
        <v>1</v>
      </c>
      <c r="BC910" s="95"/>
      <c r="BD910" s="95"/>
      <c r="BE910" s="95"/>
      <c r="BG910" s="563" t="str">
        <f t="shared" ca="1" si="218"/>
        <v/>
      </c>
      <c r="BH910" s="564" t="str">
        <f t="shared" ca="1" si="219"/>
        <v/>
      </c>
      <c r="BI910" s="564" t="str">
        <f t="shared" ca="1" si="220"/>
        <v/>
      </c>
      <c r="BJ910" s="564" t="str">
        <f t="shared" ca="1" si="221"/>
        <v/>
      </c>
      <c r="BK910" s="564" t="str">
        <f t="shared" ca="1" si="222"/>
        <v/>
      </c>
      <c r="BL910" s="565" t="str">
        <f t="shared" ca="1" si="223"/>
        <v/>
      </c>
      <c r="CS910" s="95"/>
    </row>
    <row r="911" spans="1:111" ht="15" customHeight="1">
      <c r="A911" s="90"/>
      <c r="B911" s="352"/>
      <c r="C911" s="352"/>
      <c r="D911" s="848" t="s">
        <v>151</v>
      </c>
      <c r="E911" s="849"/>
      <c r="F911" s="849"/>
      <c r="G911" s="849"/>
      <c r="H911" s="849"/>
      <c r="I911" s="849"/>
      <c r="J911" s="849"/>
      <c r="K911" s="850"/>
      <c r="L911" s="927" t="s">
        <v>892</v>
      </c>
      <c r="M911" s="257"/>
      <c r="N911" s="257"/>
      <c r="O911" s="257"/>
      <c r="P911" s="257"/>
      <c r="Q911" s="257"/>
      <c r="R911" s="257"/>
      <c r="S911" s="257"/>
      <c r="T911" s="257"/>
      <c r="U911" s="257"/>
      <c r="V911" s="257"/>
      <c r="W911" s="257"/>
      <c r="X911" s="257"/>
      <c r="Y911" s="257"/>
      <c r="Z911" s="257"/>
      <c r="AA911" s="257"/>
      <c r="AB911" s="257"/>
      <c r="AC911" s="257"/>
      <c r="AD911" s="257"/>
      <c r="AE911" s="257"/>
      <c r="AF911" s="257"/>
      <c r="AG911" s="257"/>
      <c r="AH911" s="257"/>
      <c r="AI911" s="257"/>
      <c r="AJ911" s="257"/>
      <c r="AK911" s="257"/>
      <c r="AL911" s="257"/>
      <c r="AM911" s="257"/>
      <c r="AN911" s="257"/>
      <c r="AO911" s="257"/>
      <c r="AP911" s="257"/>
      <c r="AQ911" s="257"/>
      <c r="AR911" s="257"/>
      <c r="AS911" s="257"/>
      <c r="AT911" s="257"/>
      <c r="AU911" s="257"/>
      <c r="AV911" s="257"/>
      <c r="AW911" s="257"/>
      <c r="AX911" s="258"/>
      <c r="AY911" s="725"/>
      <c r="AZ911" s="95"/>
      <c r="BA911" s="192">
        <f t="shared" si="226"/>
        <v>52</v>
      </c>
      <c r="BB911" s="192">
        <f>BB910</f>
        <v>1</v>
      </c>
      <c r="BC911" s="95"/>
      <c r="BD911" s="95"/>
      <c r="BE911" s="95"/>
      <c r="BG911" s="563" t="str">
        <f t="shared" ca="1" si="218"/>
        <v/>
      </c>
      <c r="BH911" s="564" t="str">
        <f t="shared" ca="1" si="219"/>
        <v/>
      </c>
      <c r="BI911" s="564" t="str">
        <f t="shared" ca="1" si="220"/>
        <v/>
      </c>
      <c r="BJ911" s="564" t="str">
        <f t="shared" ca="1" si="221"/>
        <v/>
      </c>
      <c r="BK911" s="564" t="str">
        <f t="shared" ca="1" si="222"/>
        <v/>
      </c>
      <c r="BL911" s="565" t="str">
        <f t="shared" ca="1" si="223"/>
        <v/>
      </c>
      <c r="CS911" s="95"/>
    </row>
    <row r="912" spans="1:111" ht="15" customHeight="1">
      <c r="A912" s="90"/>
      <c r="B912" s="352"/>
      <c r="C912" s="352"/>
      <c r="D912" s="851" t="s">
        <v>152</v>
      </c>
      <c r="E912" s="852"/>
      <c r="F912" s="852"/>
      <c r="G912" s="852"/>
      <c r="H912" s="852"/>
      <c r="I912" s="852"/>
      <c r="J912" s="852"/>
      <c r="K912" s="853"/>
      <c r="L912" s="303" t="s">
        <v>399</v>
      </c>
      <c r="M912" s="271"/>
      <c r="N912" s="271"/>
      <c r="O912" s="271"/>
      <c r="P912" s="271"/>
      <c r="Q912" s="271"/>
      <c r="R912" s="271"/>
      <c r="S912" s="271"/>
      <c r="T912" s="271"/>
      <c r="U912" s="271"/>
      <c r="V912" s="271"/>
      <c r="W912" s="271"/>
      <c r="X912" s="271"/>
      <c r="Y912" s="271"/>
      <c r="Z912" s="271"/>
      <c r="AA912" s="271"/>
      <c r="AB912" s="271"/>
      <c r="AC912" s="271"/>
      <c r="AD912" s="271"/>
      <c r="AE912" s="271"/>
      <c r="AF912" s="271"/>
      <c r="AG912" s="271"/>
      <c r="AH912" s="271"/>
      <c r="AI912" s="271"/>
      <c r="AJ912" s="271"/>
      <c r="AK912" s="271"/>
      <c r="AL912" s="271"/>
      <c r="AM912" s="271"/>
      <c r="AN912" s="271"/>
      <c r="AO912" s="271"/>
      <c r="AP912" s="271"/>
      <c r="AQ912" s="271"/>
      <c r="AR912" s="271"/>
      <c r="AS912" s="271"/>
      <c r="AT912" s="271"/>
      <c r="AU912" s="271"/>
      <c r="AV912" s="271"/>
      <c r="AW912" s="271"/>
      <c r="AX912" s="272"/>
      <c r="AY912" s="725"/>
      <c r="AZ912" s="95"/>
      <c r="BA912" s="192">
        <f t="shared" si="226"/>
        <v>52</v>
      </c>
      <c r="BB912" s="192">
        <f>BB911</f>
        <v>1</v>
      </c>
      <c r="BC912" s="95"/>
      <c r="BD912" s="95"/>
      <c r="BE912" s="95"/>
      <c r="BG912" s="563" t="str">
        <f t="shared" ca="1" si="218"/>
        <v/>
      </c>
      <c r="BH912" s="564" t="str">
        <f t="shared" ca="1" si="219"/>
        <v/>
      </c>
      <c r="BI912" s="564" t="str">
        <f t="shared" ca="1" si="220"/>
        <v/>
      </c>
      <c r="BJ912" s="564" t="str">
        <f t="shared" ca="1" si="221"/>
        <v/>
      </c>
      <c r="BK912" s="564" t="str">
        <f t="shared" ca="1" si="222"/>
        <v/>
      </c>
      <c r="BL912" s="565" t="str">
        <f t="shared" ca="1" si="223"/>
        <v/>
      </c>
      <c r="CS912" s="95"/>
    </row>
    <row r="913" spans="1:97" ht="15" customHeight="1">
      <c r="A913" s="1737" t="str">
        <f>$BA913&amp;"."&amp;$BB913&amp;"."</f>
        <v>52.2.</v>
      </c>
      <c r="B913" s="1738"/>
      <c r="C913" s="1738"/>
      <c r="D913" s="469" t="s">
        <v>1037</v>
      </c>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c r="AE913" s="236"/>
      <c r="AF913" s="236"/>
      <c r="AG913" s="236"/>
      <c r="AH913" s="236"/>
      <c r="AI913" s="236"/>
      <c r="AJ913" s="236"/>
      <c r="AK913" s="236"/>
      <c r="AL913" s="236"/>
      <c r="AM913" s="236"/>
      <c r="AN913" s="236"/>
      <c r="AO913" s="236"/>
      <c r="AP913" s="236"/>
      <c r="AQ913" s="236"/>
      <c r="AR913" s="236"/>
      <c r="AS913" s="236"/>
      <c r="AT913" s="236"/>
      <c r="AU913" s="236"/>
      <c r="AV913" s="236"/>
      <c r="AW913" s="236"/>
      <c r="AX913" s="236"/>
      <c r="AY913" s="195"/>
      <c r="AZ913" s="465"/>
      <c r="BA913" s="192">
        <f t="shared" si="226"/>
        <v>52</v>
      </c>
      <c r="BB913" s="193">
        <f>BB912+1</f>
        <v>2</v>
      </c>
      <c r="BC913" s="192"/>
      <c r="BD913" s="192"/>
      <c r="BE913" s="465"/>
      <c r="BF913" s="465"/>
      <c r="BG913" s="563" t="str">
        <f t="shared" ca="1" si="218"/>
        <v/>
      </c>
      <c r="BH913" s="564" t="str">
        <f t="shared" ca="1" si="219"/>
        <v/>
      </c>
      <c r="BI913" s="564" t="str">
        <f t="shared" ca="1" si="220"/>
        <v/>
      </c>
      <c r="BJ913" s="564" t="str">
        <f t="shared" ca="1" si="221"/>
        <v/>
      </c>
      <c r="BK913" s="564" t="str">
        <f t="shared" ca="1" si="222"/>
        <v/>
      </c>
      <c r="BL913" s="565" t="str">
        <f t="shared" ca="1" si="223"/>
        <v/>
      </c>
      <c r="CS913" s="95"/>
    </row>
    <row r="914" spans="1:97" ht="15" customHeight="1">
      <c r="A914" s="90"/>
      <c r="B914" s="352"/>
      <c r="C914" s="352"/>
      <c r="D914" s="352" t="s">
        <v>1038</v>
      </c>
      <c r="E914" s="352"/>
      <c r="F914" s="352"/>
      <c r="G914" s="352"/>
      <c r="H914" s="352"/>
      <c r="I914" s="352"/>
      <c r="J914" s="352"/>
      <c r="K914" s="352"/>
      <c r="L914" s="352"/>
      <c r="M914" s="352"/>
      <c r="N914" s="352"/>
      <c r="O914" s="352"/>
      <c r="P914" s="352"/>
      <c r="Q914" s="352"/>
      <c r="R914" s="352"/>
      <c r="S914" s="352"/>
      <c r="T914" s="352"/>
      <c r="U914" s="352"/>
      <c r="V914" s="352"/>
      <c r="W914" s="352"/>
      <c r="X914" s="352"/>
      <c r="Y914" s="352"/>
      <c r="Z914" s="352"/>
      <c r="AA914" s="352"/>
      <c r="AB914" s="352"/>
      <c r="AC914" s="352"/>
      <c r="AD914" s="352"/>
      <c r="AE914" s="352"/>
      <c r="AF914" s="352"/>
      <c r="AG914" s="352"/>
      <c r="AH914" s="352"/>
      <c r="AI914" s="352"/>
      <c r="AJ914" s="352"/>
      <c r="AK914" s="352"/>
      <c r="AL914" s="352"/>
      <c r="AM914" s="352"/>
      <c r="AN914" s="352"/>
      <c r="AO914" s="352"/>
      <c r="AP914" s="352"/>
      <c r="AQ914" s="352"/>
      <c r="AR914" s="352"/>
      <c r="AS914" s="352"/>
      <c r="AT914" s="352"/>
      <c r="AU914" s="352"/>
      <c r="AV914" s="352"/>
      <c r="AW914" s="352"/>
      <c r="AX914" s="352"/>
      <c r="AY914" s="725"/>
      <c r="AZ914" s="95"/>
      <c r="BA914" s="192">
        <f t="shared" si="226"/>
        <v>52</v>
      </c>
      <c r="BB914" s="192">
        <f>BB913</f>
        <v>2</v>
      </c>
      <c r="BC914" s="95"/>
      <c r="BD914" s="95"/>
      <c r="BE914" s="95"/>
      <c r="BG914" s="563" t="str">
        <f t="shared" ca="1" si="218"/>
        <v/>
      </c>
      <c r="BH914" s="564" t="str">
        <f t="shared" ca="1" si="219"/>
        <v/>
      </c>
      <c r="BI914" s="564" t="str">
        <f t="shared" ca="1" si="220"/>
        <v/>
      </c>
      <c r="BJ914" s="564" t="str">
        <f t="shared" ca="1" si="221"/>
        <v/>
      </c>
      <c r="BK914" s="564" t="str">
        <f t="shared" ca="1" si="222"/>
        <v/>
      </c>
      <c r="BL914" s="565" t="str">
        <f t="shared" ca="1" si="223"/>
        <v/>
      </c>
      <c r="CS914" s="95"/>
    </row>
    <row r="915" spans="1:97" ht="15" customHeight="1">
      <c r="A915" s="1737" t="str">
        <f>$BA915&amp;"."&amp;$BB915&amp;"."</f>
        <v>52.3.</v>
      </c>
      <c r="B915" s="1738"/>
      <c r="C915" s="1738"/>
      <c r="D915" s="469" t="s">
        <v>1039</v>
      </c>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c r="AE915" s="236"/>
      <c r="AF915" s="236"/>
      <c r="AG915" s="236"/>
      <c r="AH915" s="236"/>
      <c r="AI915" s="236"/>
      <c r="AJ915" s="236"/>
      <c r="AK915" s="236"/>
      <c r="AL915" s="236"/>
      <c r="AM915" s="236"/>
      <c r="AN915" s="236"/>
      <c r="AO915" s="236"/>
      <c r="AP915" s="236"/>
      <c r="AQ915" s="236"/>
      <c r="AR915" s="236"/>
      <c r="AS915" s="236"/>
      <c r="AT915" s="236"/>
      <c r="AU915" s="236"/>
      <c r="AV915" s="236"/>
      <c r="AW915" s="236"/>
      <c r="AX915" s="236"/>
      <c r="AY915" s="195"/>
      <c r="AZ915" s="465"/>
      <c r="BA915" s="192">
        <f t="shared" si="226"/>
        <v>52</v>
      </c>
      <c r="BB915" s="193">
        <f>BB914+1</f>
        <v>3</v>
      </c>
      <c r="BC915" s="95"/>
      <c r="BD915" s="95"/>
      <c r="BE915" s="95"/>
      <c r="BG915" s="563" t="str">
        <f t="shared" ca="1" si="218"/>
        <v/>
      </c>
      <c r="BH915" s="564" t="str">
        <f t="shared" ca="1" si="219"/>
        <v/>
      </c>
      <c r="BI915" s="564" t="str">
        <f t="shared" ca="1" si="220"/>
        <v/>
      </c>
      <c r="BJ915" s="564" t="str">
        <f t="shared" ca="1" si="221"/>
        <v/>
      </c>
      <c r="BK915" s="564" t="str">
        <f t="shared" ca="1" si="222"/>
        <v/>
      </c>
      <c r="BL915" s="565" t="str">
        <f t="shared" ca="1" si="223"/>
        <v/>
      </c>
      <c r="CS915" s="95"/>
    </row>
    <row r="916" spans="1:97" ht="15" customHeight="1">
      <c r="A916" s="90"/>
      <c r="B916" s="352"/>
      <c r="C916" s="352"/>
      <c r="D916" s="352" t="s">
        <v>1040</v>
      </c>
      <c r="E916" s="352"/>
      <c r="F916" s="352"/>
      <c r="G916" s="352"/>
      <c r="H916" s="352"/>
      <c r="I916" s="352"/>
      <c r="J916" s="352"/>
      <c r="K916" s="352"/>
      <c r="L916" s="352"/>
      <c r="M916" s="352"/>
      <c r="N916" s="352"/>
      <c r="O916" s="352"/>
      <c r="P916" s="352"/>
      <c r="Q916" s="352"/>
      <c r="R916" s="352"/>
      <c r="S916" s="352"/>
      <c r="T916" s="352"/>
      <c r="U916" s="352"/>
      <c r="V916" s="352"/>
      <c r="W916" s="352"/>
      <c r="X916" s="352"/>
      <c r="Y916" s="352"/>
      <c r="Z916" s="352"/>
      <c r="AA916" s="352"/>
      <c r="AB916" s="352"/>
      <c r="AC916" s="352"/>
      <c r="AD916" s="352"/>
      <c r="AE916" s="352"/>
      <c r="AF916" s="352"/>
      <c r="AG916" s="352"/>
      <c r="AH916" s="352"/>
      <c r="AI916" s="352"/>
      <c r="AJ916" s="352"/>
      <c r="AK916" s="352"/>
      <c r="AL916" s="352"/>
      <c r="AM916" s="352"/>
      <c r="AN916" s="352"/>
      <c r="AO916" s="352"/>
      <c r="AP916" s="352"/>
      <c r="AQ916" s="352"/>
      <c r="AR916" s="352"/>
      <c r="AS916" s="352"/>
      <c r="AT916" s="352"/>
      <c r="AU916" s="352"/>
      <c r="AV916" s="352"/>
      <c r="AW916" s="352"/>
      <c r="AX916" s="352"/>
      <c r="AY916" s="725"/>
      <c r="AZ916" s="95"/>
      <c r="BA916" s="192">
        <f t="shared" si="226"/>
        <v>52</v>
      </c>
      <c r="BB916" s="192">
        <f>BB915</f>
        <v>3</v>
      </c>
      <c r="BC916" s="95"/>
      <c r="BD916" s="95"/>
      <c r="BE916" s="95"/>
      <c r="BG916" s="563" t="str">
        <f t="shared" ca="1" si="218"/>
        <v/>
      </c>
      <c r="BH916" s="564" t="str">
        <f t="shared" ca="1" si="219"/>
        <v/>
      </c>
      <c r="BI916" s="564" t="str">
        <f t="shared" ca="1" si="220"/>
        <v/>
      </c>
      <c r="BJ916" s="564" t="str">
        <f t="shared" ca="1" si="221"/>
        <v/>
      </c>
      <c r="BK916" s="564" t="str">
        <f t="shared" ca="1" si="222"/>
        <v/>
      </c>
      <c r="BL916" s="565" t="str">
        <f t="shared" ca="1" si="223"/>
        <v/>
      </c>
      <c r="CS916" s="95"/>
    </row>
    <row r="917" spans="1:97" ht="15" customHeight="1">
      <c r="A917" s="90"/>
      <c r="B917" s="352"/>
      <c r="C917" s="352"/>
      <c r="D917" s="845" t="s">
        <v>150</v>
      </c>
      <c r="E917" s="846"/>
      <c r="F917" s="846"/>
      <c r="G917" s="846"/>
      <c r="H917" s="846"/>
      <c r="I917" s="846"/>
      <c r="J917" s="846"/>
      <c r="K917" s="847"/>
      <c r="L917" s="301" t="s">
        <v>342</v>
      </c>
      <c r="M917" s="266"/>
      <c r="N917" s="266"/>
      <c r="O917" s="266"/>
      <c r="P917" s="266"/>
      <c r="Q917" s="266"/>
      <c r="R917" s="266"/>
      <c r="S917" s="266"/>
      <c r="T917" s="266"/>
      <c r="U917" s="266"/>
      <c r="V917" s="266"/>
      <c r="W917" s="266"/>
      <c r="X917" s="266"/>
      <c r="Y917" s="266"/>
      <c r="Z917" s="266"/>
      <c r="AA917" s="266"/>
      <c r="AB917" s="266"/>
      <c r="AC917" s="266"/>
      <c r="AD917" s="266"/>
      <c r="AE917" s="266"/>
      <c r="AF917" s="266"/>
      <c r="AG917" s="266"/>
      <c r="AH917" s="266"/>
      <c r="AI917" s="266"/>
      <c r="AJ917" s="266"/>
      <c r="AK917" s="266"/>
      <c r="AL917" s="266"/>
      <c r="AM917" s="266"/>
      <c r="AN917" s="266"/>
      <c r="AO917" s="266"/>
      <c r="AP917" s="266"/>
      <c r="AQ917" s="266"/>
      <c r="AR917" s="266"/>
      <c r="AS917" s="266"/>
      <c r="AT917" s="266"/>
      <c r="AU917" s="266"/>
      <c r="AV917" s="266"/>
      <c r="AW917" s="266"/>
      <c r="AX917" s="267"/>
      <c r="AY917" s="725"/>
      <c r="AZ917" s="95"/>
      <c r="BA917" s="192">
        <f t="shared" si="226"/>
        <v>52</v>
      </c>
      <c r="BB917" s="192">
        <f>BB916</f>
        <v>3</v>
      </c>
      <c r="BC917" s="95"/>
      <c r="BD917" s="95"/>
      <c r="BE917" s="95"/>
      <c r="BG917" s="563" t="str">
        <f t="shared" ca="1" si="218"/>
        <v/>
      </c>
      <c r="BH917" s="564" t="str">
        <f t="shared" ca="1" si="219"/>
        <v/>
      </c>
      <c r="BI917" s="564" t="str">
        <f t="shared" ca="1" si="220"/>
        <v/>
      </c>
      <c r="BJ917" s="564" t="str">
        <f t="shared" ca="1" si="221"/>
        <v/>
      </c>
      <c r="BK917" s="564" t="str">
        <f t="shared" ca="1" si="222"/>
        <v/>
      </c>
      <c r="BL917" s="565" t="str">
        <f t="shared" ca="1" si="223"/>
        <v/>
      </c>
      <c r="CS917" s="95"/>
    </row>
    <row r="918" spans="1:97" ht="15" customHeight="1">
      <c r="A918" s="90"/>
      <c r="B918" s="352"/>
      <c r="C918" s="352"/>
      <c r="D918" s="848" t="s">
        <v>151</v>
      </c>
      <c r="E918" s="849"/>
      <c r="F918" s="849"/>
      <c r="G918" s="849"/>
      <c r="H918" s="849"/>
      <c r="I918" s="849"/>
      <c r="J918" s="849"/>
      <c r="K918" s="850"/>
      <c r="L918" s="927" t="s">
        <v>402</v>
      </c>
      <c r="M918" s="257"/>
      <c r="N918" s="257"/>
      <c r="O918" s="257"/>
      <c r="P918" s="257"/>
      <c r="Q918" s="257"/>
      <c r="R918" s="257"/>
      <c r="S918" s="257"/>
      <c r="T918" s="257"/>
      <c r="U918" s="257"/>
      <c r="V918" s="257"/>
      <c r="W918" s="257"/>
      <c r="X918" s="257"/>
      <c r="Y918" s="257"/>
      <c r="Z918" s="257"/>
      <c r="AA918" s="257"/>
      <c r="AB918" s="257"/>
      <c r="AC918" s="257"/>
      <c r="AD918" s="257"/>
      <c r="AE918" s="257"/>
      <c r="AF918" s="257"/>
      <c r="AG918" s="257"/>
      <c r="AH918" s="257"/>
      <c r="AI918" s="257"/>
      <c r="AJ918" s="257"/>
      <c r="AK918" s="257"/>
      <c r="AL918" s="257"/>
      <c r="AM918" s="257"/>
      <c r="AN918" s="257"/>
      <c r="AO918" s="257"/>
      <c r="AP918" s="257"/>
      <c r="AQ918" s="257"/>
      <c r="AR918" s="257"/>
      <c r="AS918" s="257"/>
      <c r="AT918" s="257"/>
      <c r="AU918" s="257"/>
      <c r="AV918" s="257"/>
      <c r="AW918" s="257"/>
      <c r="AX918" s="258"/>
      <c r="AY918" s="725"/>
      <c r="AZ918" s="95"/>
      <c r="BA918" s="192">
        <f t="shared" si="226"/>
        <v>52</v>
      </c>
      <c r="BB918" s="192">
        <f>BB917</f>
        <v>3</v>
      </c>
      <c r="BC918" s="95"/>
      <c r="BD918" s="95"/>
      <c r="BE918" s="95"/>
      <c r="BG918" s="563" t="str">
        <f t="shared" ca="1" si="218"/>
        <v/>
      </c>
      <c r="BH918" s="564" t="str">
        <f t="shared" ca="1" si="219"/>
        <v/>
      </c>
      <c r="BI918" s="564" t="str">
        <f t="shared" ca="1" si="220"/>
        <v/>
      </c>
      <c r="BJ918" s="564" t="str">
        <f t="shared" ca="1" si="221"/>
        <v/>
      </c>
      <c r="BK918" s="564" t="str">
        <f t="shared" ca="1" si="222"/>
        <v/>
      </c>
      <c r="BL918" s="565" t="str">
        <f t="shared" ca="1" si="223"/>
        <v/>
      </c>
      <c r="CS918" s="95"/>
    </row>
    <row r="919" spans="1:97" ht="15" customHeight="1">
      <c r="A919" s="90"/>
      <c r="B919" s="352"/>
      <c r="C919" s="352"/>
      <c r="D919" s="302"/>
      <c r="E919" s="922"/>
      <c r="F919" s="922"/>
      <c r="G919" s="922"/>
      <c r="H919" s="922"/>
      <c r="I919" s="922"/>
      <c r="J919" s="922"/>
      <c r="K919" s="923"/>
      <c r="L919" s="302" t="s">
        <v>362</v>
      </c>
      <c r="M919" s="922"/>
      <c r="N919" s="922"/>
      <c r="O919" s="922"/>
      <c r="P919" s="922"/>
      <c r="Q919" s="922"/>
      <c r="R919" s="922"/>
      <c r="S919" s="922"/>
      <c r="T919" s="922"/>
      <c r="U919" s="922"/>
      <c r="V919" s="922"/>
      <c r="W919" s="922"/>
      <c r="X919" s="922"/>
      <c r="Y919" s="922"/>
      <c r="Z919" s="922"/>
      <c r="AA919" s="922"/>
      <c r="AB919" s="922"/>
      <c r="AC919" s="922"/>
      <c r="AD919" s="922"/>
      <c r="AE919" s="922"/>
      <c r="AF919" s="922"/>
      <c r="AG919" s="922"/>
      <c r="AH919" s="922"/>
      <c r="AI919" s="922"/>
      <c r="AJ919" s="922"/>
      <c r="AK919" s="922"/>
      <c r="AL919" s="922"/>
      <c r="AM919" s="922"/>
      <c r="AN919" s="922"/>
      <c r="AO919" s="922"/>
      <c r="AP919" s="922"/>
      <c r="AQ919" s="922"/>
      <c r="AR919" s="922"/>
      <c r="AS919" s="922"/>
      <c r="AT919" s="922"/>
      <c r="AU919" s="922"/>
      <c r="AV919" s="922"/>
      <c r="AW919" s="922"/>
      <c r="AX919" s="923"/>
      <c r="AY919" s="725"/>
      <c r="AZ919" s="95"/>
      <c r="BA919" s="192">
        <f t="shared" si="226"/>
        <v>52</v>
      </c>
      <c r="BB919" s="192">
        <f>BB918</f>
        <v>3</v>
      </c>
      <c r="BC919" s="95"/>
      <c r="BD919" s="95"/>
      <c r="BE919" s="95"/>
      <c r="BG919" s="563" t="str">
        <f t="shared" ca="1" si="218"/>
        <v/>
      </c>
      <c r="BH919" s="564" t="str">
        <f t="shared" ca="1" si="219"/>
        <v/>
      </c>
      <c r="BI919" s="564" t="str">
        <f t="shared" ca="1" si="220"/>
        <v/>
      </c>
      <c r="BJ919" s="564" t="str">
        <f t="shared" ca="1" si="221"/>
        <v/>
      </c>
      <c r="BK919" s="564" t="str">
        <f t="shared" ca="1" si="222"/>
        <v/>
      </c>
      <c r="BL919" s="565" t="str">
        <f t="shared" ca="1" si="223"/>
        <v/>
      </c>
      <c r="CS919" s="95"/>
    </row>
    <row r="920" spans="1:97" ht="15" customHeight="1">
      <c r="A920" s="90"/>
      <c r="B920" s="352"/>
      <c r="C920" s="352"/>
      <c r="D920" s="851" t="s">
        <v>152</v>
      </c>
      <c r="E920" s="852"/>
      <c r="F920" s="852"/>
      <c r="G920" s="852"/>
      <c r="H920" s="852"/>
      <c r="I920" s="852"/>
      <c r="J920" s="852"/>
      <c r="K920" s="853"/>
      <c r="L920" s="303" t="s">
        <v>403</v>
      </c>
      <c r="M920" s="271"/>
      <c r="N920" s="271"/>
      <c r="O920" s="271"/>
      <c r="P920" s="271"/>
      <c r="Q920" s="271"/>
      <c r="R920" s="271"/>
      <c r="S920" s="271"/>
      <c r="T920" s="271"/>
      <c r="U920" s="271"/>
      <c r="V920" s="271"/>
      <c r="W920" s="271"/>
      <c r="X920" s="271"/>
      <c r="Y920" s="271"/>
      <c r="Z920" s="271"/>
      <c r="AA920" s="271"/>
      <c r="AB920" s="271"/>
      <c r="AC920" s="271"/>
      <c r="AD920" s="271"/>
      <c r="AE920" s="271"/>
      <c r="AF920" s="271"/>
      <c r="AG920" s="271"/>
      <c r="AH920" s="271"/>
      <c r="AI920" s="271"/>
      <c r="AJ920" s="271"/>
      <c r="AK920" s="271"/>
      <c r="AL920" s="271"/>
      <c r="AM920" s="271"/>
      <c r="AN920" s="271"/>
      <c r="AO920" s="271"/>
      <c r="AP920" s="271"/>
      <c r="AQ920" s="271"/>
      <c r="AR920" s="271"/>
      <c r="AS920" s="271"/>
      <c r="AT920" s="271"/>
      <c r="AU920" s="271"/>
      <c r="AV920" s="271"/>
      <c r="AW920" s="271"/>
      <c r="AX920" s="272"/>
      <c r="AY920" s="725"/>
      <c r="AZ920" s="95"/>
      <c r="BA920" s="192">
        <f t="shared" si="226"/>
        <v>52</v>
      </c>
      <c r="BB920" s="192">
        <f>BB919</f>
        <v>3</v>
      </c>
      <c r="BC920" s="95"/>
      <c r="BD920" s="95"/>
      <c r="BE920" s="95"/>
      <c r="BG920" s="563" t="str">
        <f t="shared" ca="1" si="218"/>
        <v/>
      </c>
      <c r="BH920" s="564" t="str">
        <f t="shared" ca="1" si="219"/>
        <v/>
      </c>
      <c r="BI920" s="564" t="str">
        <f t="shared" ca="1" si="220"/>
        <v/>
      </c>
      <c r="BJ920" s="564" t="str">
        <f t="shared" ca="1" si="221"/>
        <v/>
      </c>
      <c r="BK920" s="564" t="str">
        <f t="shared" ca="1" si="222"/>
        <v/>
      </c>
      <c r="BL920" s="565" t="str">
        <f t="shared" ca="1" si="223"/>
        <v/>
      </c>
      <c r="CS920" s="95"/>
    </row>
    <row r="921" spans="1:97" ht="15" customHeight="1">
      <c r="A921" s="1737" t="str">
        <f>$BA921&amp;"."&amp;$BB921&amp;"."</f>
        <v>52.4.</v>
      </c>
      <c r="B921" s="1738"/>
      <c r="C921" s="1738"/>
      <c r="D921" s="469" t="s">
        <v>1041</v>
      </c>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c r="AE921" s="236"/>
      <c r="AF921" s="236"/>
      <c r="AG921" s="236"/>
      <c r="AH921" s="236"/>
      <c r="AI921" s="236"/>
      <c r="AJ921" s="236"/>
      <c r="AK921" s="236"/>
      <c r="AL921" s="236"/>
      <c r="AM921" s="236"/>
      <c r="AN921" s="236"/>
      <c r="AO921" s="236"/>
      <c r="AP921" s="236"/>
      <c r="AQ921" s="236"/>
      <c r="AR921" s="236"/>
      <c r="AS921" s="236"/>
      <c r="AT921" s="236"/>
      <c r="AU921" s="236"/>
      <c r="AV921" s="236"/>
      <c r="AW921" s="236"/>
      <c r="AX921" s="236"/>
      <c r="AY921" s="195"/>
      <c r="AZ921" s="465"/>
      <c r="BA921" s="192">
        <f t="shared" si="226"/>
        <v>52</v>
      </c>
      <c r="BB921" s="193">
        <f>BB920+1</f>
        <v>4</v>
      </c>
      <c r="BC921" s="95"/>
      <c r="BD921" s="95"/>
      <c r="BE921" s="95"/>
      <c r="BG921" s="563" t="str">
        <f t="shared" ca="1" si="218"/>
        <v/>
      </c>
      <c r="BH921" s="564" t="str">
        <f t="shared" ca="1" si="219"/>
        <v/>
      </c>
      <c r="BI921" s="564" t="str">
        <f t="shared" ca="1" si="220"/>
        <v/>
      </c>
      <c r="BJ921" s="564" t="str">
        <f t="shared" ca="1" si="221"/>
        <v/>
      </c>
      <c r="BK921" s="564" t="str">
        <f t="shared" ca="1" si="222"/>
        <v/>
      </c>
      <c r="BL921" s="565" t="str">
        <f t="shared" ca="1" si="223"/>
        <v/>
      </c>
      <c r="CS921" s="95"/>
    </row>
    <row r="922" spans="1:97" ht="15" customHeight="1">
      <c r="A922" s="90"/>
      <c r="B922" s="352"/>
      <c r="C922" s="352"/>
      <c r="D922" s="352" t="s">
        <v>1042</v>
      </c>
      <c r="E922" s="352"/>
      <c r="F922" s="352"/>
      <c r="G922" s="352"/>
      <c r="H922" s="352"/>
      <c r="I922" s="352"/>
      <c r="J922" s="352"/>
      <c r="K922" s="352"/>
      <c r="L922" s="352"/>
      <c r="M922" s="352"/>
      <c r="N922" s="352"/>
      <c r="O922" s="352"/>
      <c r="P922" s="352"/>
      <c r="Q922" s="352"/>
      <c r="R922" s="352"/>
      <c r="S922" s="352"/>
      <c r="T922" s="352"/>
      <c r="U922" s="352"/>
      <c r="V922" s="352"/>
      <c r="W922" s="352"/>
      <c r="X922" s="352"/>
      <c r="Y922" s="352"/>
      <c r="Z922" s="352"/>
      <c r="AA922" s="352"/>
      <c r="AB922" s="352"/>
      <c r="AC922" s="352"/>
      <c r="AD922" s="352"/>
      <c r="AE922" s="352"/>
      <c r="AF922" s="352"/>
      <c r="AG922" s="352"/>
      <c r="AH922" s="352"/>
      <c r="AI922" s="352"/>
      <c r="AJ922" s="352"/>
      <c r="AK922" s="352"/>
      <c r="AL922" s="352"/>
      <c r="AM922" s="352"/>
      <c r="AN922" s="352"/>
      <c r="AO922" s="352"/>
      <c r="AP922" s="352"/>
      <c r="AQ922" s="352"/>
      <c r="AR922" s="352"/>
      <c r="AS922" s="352"/>
      <c r="AT922" s="352"/>
      <c r="AU922" s="352"/>
      <c r="AV922" s="352"/>
      <c r="AW922" s="352"/>
      <c r="AX922" s="352"/>
      <c r="AY922" s="725"/>
      <c r="AZ922" s="95"/>
      <c r="BA922" s="192">
        <f t="shared" si="226"/>
        <v>52</v>
      </c>
      <c r="BB922" s="192">
        <f>BB921</f>
        <v>4</v>
      </c>
      <c r="BC922" s="95"/>
      <c r="BD922" s="95"/>
      <c r="BE922" s="95"/>
      <c r="BG922" s="563" t="str">
        <f t="shared" ca="1" si="218"/>
        <v/>
      </c>
      <c r="BH922" s="564" t="str">
        <f t="shared" ca="1" si="219"/>
        <v/>
      </c>
      <c r="BI922" s="564" t="str">
        <f t="shared" ca="1" si="220"/>
        <v/>
      </c>
      <c r="BJ922" s="564" t="str">
        <f t="shared" ca="1" si="221"/>
        <v/>
      </c>
      <c r="BK922" s="564" t="str">
        <f t="shared" ca="1" si="222"/>
        <v/>
      </c>
      <c r="BL922" s="565" t="str">
        <f t="shared" ca="1" si="223"/>
        <v/>
      </c>
      <c r="CS922" s="95"/>
    </row>
    <row r="923" spans="1:97" ht="15" customHeight="1">
      <c r="A923" s="1737" t="str">
        <f>$BA923&amp;"."&amp;$BB923&amp;"."</f>
        <v>52.5.</v>
      </c>
      <c r="B923" s="1738"/>
      <c r="C923" s="1738"/>
      <c r="D923" s="469" t="s">
        <v>319</v>
      </c>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c r="AE923" s="236"/>
      <c r="AF923" s="236"/>
      <c r="AG923" s="236"/>
      <c r="AH923" s="236"/>
      <c r="AI923" s="236"/>
      <c r="AJ923" s="236"/>
      <c r="AK923" s="236"/>
      <c r="AL923" s="236"/>
      <c r="AM923" s="236"/>
      <c r="AN923" s="236"/>
      <c r="AO923" s="236"/>
      <c r="AP923" s="236"/>
      <c r="AQ923" s="236"/>
      <c r="AR923" s="236"/>
      <c r="AS923" s="236"/>
      <c r="AT923" s="236"/>
      <c r="AU923" s="236"/>
      <c r="AV923" s="236"/>
      <c r="AW923" s="236"/>
      <c r="AX923" s="236"/>
      <c r="AY923" s="195"/>
      <c r="AZ923" s="465"/>
      <c r="BA923" s="192">
        <f t="shared" si="226"/>
        <v>52</v>
      </c>
      <c r="BB923" s="193">
        <f>BB922+1</f>
        <v>5</v>
      </c>
      <c r="BC923" s="95"/>
      <c r="BD923" s="95"/>
      <c r="BE923" s="95"/>
      <c r="BG923" s="563" t="str">
        <f t="shared" ca="1" si="218"/>
        <v/>
      </c>
      <c r="BH923" s="564" t="str">
        <f t="shared" ca="1" si="219"/>
        <v/>
      </c>
      <c r="BI923" s="564" t="str">
        <f t="shared" ca="1" si="220"/>
        <v/>
      </c>
      <c r="BJ923" s="564" t="str">
        <f t="shared" ca="1" si="221"/>
        <v/>
      </c>
      <c r="BK923" s="564" t="str">
        <f t="shared" ca="1" si="222"/>
        <v/>
      </c>
      <c r="BL923" s="565" t="str">
        <f t="shared" ca="1" si="223"/>
        <v/>
      </c>
      <c r="CS923" s="95"/>
    </row>
    <row r="924" spans="1:97" ht="15" customHeight="1">
      <c r="A924" s="1737" t="str">
        <f>$BA924&amp;"."&amp;$BB924&amp;"."&amp;$BC924&amp;"."</f>
        <v>52.5.1.</v>
      </c>
      <c r="B924" s="1738"/>
      <c r="C924" s="1738"/>
      <c r="D924" s="1738"/>
      <c r="E924" s="226" t="s">
        <v>552</v>
      </c>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c r="AB924" s="226"/>
      <c r="AC924" s="226"/>
      <c r="AD924" s="226"/>
      <c r="AE924" s="226"/>
      <c r="AF924" s="226"/>
      <c r="AG924" s="226"/>
      <c r="AH924" s="226"/>
      <c r="AI924" s="226"/>
      <c r="AJ924" s="226"/>
      <c r="AK924" s="226"/>
      <c r="AL924" s="226"/>
      <c r="AM924" s="226"/>
      <c r="AN924" s="226"/>
      <c r="AO924" s="226"/>
      <c r="AP924" s="226"/>
      <c r="AQ924" s="226"/>
      <c r="AR924" s="226"/>
      <c r="AS924" s="226"/>
      <c r="AT924" s="226"/>
      <c r="AU924" s="226"/>
      <c r="AV924" s="226"/>
      <c r="AW924" s="226"/>
      <c r="AX924" s="226"/>
      <c r="AY924" s="40"/>
      <c r="AZ924" s="465"/>
      <c r="BA924" s="192">
        <f t="shared" si="226"/>
        <v>52</v>
      </c>
      <c r="BB924" s="192">
        <f t="shared" ref="BB924:BB944" si="227">BB923</f>
        <v>5</v>
      </c>
      <c r="BC924" s="193">
        <f>BC923+1</f>
        <v>1</v>
      </c>
      <c r="BD924" s="192"/>
      <c r="BE924" s="465"/>
      <c r="BF924" s="465"/>
      <c r="BG924" s="563" t="str">
        <f t="shared" ca="1" si="218"/>
        <v/>
      </c>
      <c r="BH924" s="564" t="str">
        <f t="shared" ca="1" si="219"/>
        <v/>
      </c>
      <c r="BI924" s="564" t="str">
        <f t="shared" ca="1" si="220"/>
        <v/>
      </c>
      <c r="BJ924" s="564" t="str">
        <f t="shared" ca="1" si="221"/>
        <v/>
      </c>
      <c r="BK924" s="564" t="str">
        <f t="shared" ca="1" si="222"/>
        <v/>
      </c>
      <c r="BL924" s="565" t="str">
        <f t="shared" ca="1" si="223"/>
        <v/>
      </c>
      <c r="CS924" s="95"/>
    </row>
    <row r="925" spans="1:97" ht="15" customHeight="1">
      <c r="A925" s="90"/>
      <c r="B925" s="352"/>
      <c r="C925" s="352"/>
      <c r="D925" s="352"/>
      <c r="E925" s="352" t="s">
        <v>1053</v>
      </c>
      <c r="F925" s="352"/>
      <c r="G925" s="352"/>
      <c r="H925" s="352"/>
      <c r="I925" s="352"/>
      <c r="J925" s="352"/>
      <c r="K925" s="352"/>
      <c r="L925" s="352"/>
      <c r="M925" s="352"/>
      <c r="N925" s="352"/>
      <c r="O925" s="352"/>
      <c r="P925" s="352"/>
      <c r="Q925" s="352"/>
      <c r="R925" s="352"/>
      <c r="S925" s="352"/>
      <c r="T925" s="352"/>
      <c r="U925" s="352"/>
      <c r="V925" s="352"/>
      <c r="W925" s="352"/>
      <c r="X925" s="352"/>
      <c r="Y925" s="352"/>
      <c r="Z925" s="352"/>
      <c r="AA925" s="352"/>
      <c r="AB925" s="352"/>
      <c r="AC925" s="352"/>
      <c r="AD925" s="352"/>
      <c r="AE925" s="352"/>
      <c r="AF925" s="352"/>
      <c r="AG925" s="352"/>
      <c r="AH925" s="352"/>
      <c r="AI925" s="352"/>
      <c r="AJ925" s="352"/>
      <c r="AK925" s="352"/>
      <c r="AL925" s="352"/>
      <c r="AM925" s="352"/>
      <c r="AN925" s="352"/>
      <c r="AO925" s="352"/>
      <c r="AP925" s="352"/>
      <c r="AQ925" s="352"/>
      <c r="AR925" s="352"/>
      <c r="AS925" s="352"/>
      <c r="AT925" s="352"/>
      <c r="AU925" s="352"/>
      <c r="AV925" s="352"/>
      <c r="AW925" s="352"/>
      <c r="AX925" s="352"/>
      <c r="AY925" s="725"/>
      <c r="AZ925" s="95"/>
      <c r="BA925" s="192">
        <f t="shared" ref="BA925:BA941" si="228">BA924</f>
        <v>52</v>
      </c>
      <c r="BB925" s="95">
        <f t="shared" si="227"/>
        <v>5</v>
      </c>
      <c r="BC925" s="95">
        <f>BC924</f>
        <v>1</v>
      </c>
      <c r="BD925" s="95"/>
      <c r="BE925" s="95"/>
      <c r="BG925" s="563" t="str">
        <f t="shared" ca="1" si="218"/>
        <v/>
      </c>
      <c r="BH925" s="564" t="str">
        <f t="shared" ca="1" si="219"/>
        <v/>
      </c>
      <c r="BI925" s="564" t="str">
        <f t="shared" ca="1" si="220"/>
        <v/>
      </c>
      <c r="BJ925" s="564" t="str">
        <f t="shared" ca="1" si="221"/>
        <v/>
      </c>
      <c r="BK925" s="564" t="str">
        <f t="shared" ca="1" si="222"/>
        <v/>
      </c>
      <c r="BL925" s="565" t="str">
        <f t="shared" ca="1" si="223"/>
        <v/>
      </c>
      <c r="CS925" s="95"/>
    </row>
    <row r="926" spans="1:97" ht="15" customHeight="1">
      <c r="A926" s="90"/>
      <c r="B926" s="352"/>
      <c r="C926" s="352"/>
      <c r="D926" s="352"/>
      <c r="E926" s="978" t="s">
        <v>103</v>
      </c>
      <c r="F926" s="979"/>
      <c r="G926" s="979"/>
      <c r="H926" s="979"/>
      <c r="I926" s="979"/>
      <c r="J926" s="979"/>
      <c r="K926" s="979"/>
      <c r="L926" s="980"/>
      <c r="M926" s="133" t="s">
        <v>108</v>
      </c>
      <c r="N926" s="827"/>
      <c r="O926" s="197" t="str">
        <f>"("&amp;VLOOKUP(M926,[1]processing_log!$B$37:$Y$105,4,FALSE)&amp;" - "&amp;VLOOKUP(M926,[1]processing_log!$B$37:$Y$105,21,FALSE)&amp;VLOOKUP(M926,[1]processing_log!$B$37:$Y$105,24,FALSE)&amp;")"</f>
        <v>(登録・更新処理 - 開始)</v>
      </c>
      <c r="P926" s="827"/>
      <c r="Q926" s="827"/>
      <c r="R926" s="827"/>
      <c r="S926" s="827"/>
      <c r="T926" s="827"/>
      <c r="U926" s="827"/>
      <c r="V926" s="827"/>
      <c r="W926" s="827"/>
      <c r="X926" s="827"/>
      <c r="Y926" s="827"/>
      <c r="Z926" s="827"/>
      <c r="AA926" s="827"/>
      <c r="AB926" s="827"/>
      <c r="AC926" s="827"/>
      <c r="AD926" s="827"/>
      <c r="AE926" s="827"/>
      <c r="AF926" s="827"/>
      <c r="AG926" s="827"/>
      <c r="AH926" s="827"/>
      <c r="AI926" s="827"/>
      <c r="AJ926" s="827"/>
      <c r="AK926" s="827"/>
      <c r="AL926" s="827"/>
      <c r="AM926" s="827"/>
      <c r="AN926" s="827"/>
      <c r="AO926" s="827"/>
      <c r="AP926" s="827"/>
      <c r="AQ926" s="827"/>
      <c r="AR926" s="827"/>
      <c r="AS926" s="827"/>
      <c r="AT926" s="827"/>
      <c r="AU926" s="827"/>
      <c r="AV926" s="827"/>
      <c r="AW926" s="827"/>
      <c r="AX926" s="72"/>
      <c r="AY926" s="725"/>
      <c r="AZ926" s="95"/>
      <c r="BA926" s="192">
        <f t="shared" si="228"/>
        <v>52</v>
      </c>
      <c r="BB926" s="95">
        <f t="shared" si="227"/>
        <v>5</v>
      </c>
      <c r="BC926" s="95">
        <f>BC925</f>
        <v>1</v>
      </c>
      <c r="BD926" s="95"/>
      <c r="BE926" s="95"/>
      <c r="BG926" s="563" t="str">
        <f t="shared" ca="1" si="218"/>
        <v/>
      </c>
      <c r="BH926" s="564" t="str">
        <f t="shared" ca="1" si="219"/>
        <v/>
      </c>
      <c r="BI926" s="564" t="str">
        <f t="shared" ca="1" si="220"/>
        <v/>
      </c>
      <c r="BJ926" s="564" t="str">
        <f t="shared" ca="1" si="221"/>
        <v/>
      </c>
      <c r="BK926" s="564" t="str">
        <f t="shared" ca="1" si="222"/>
        <v/>
      </c>
      <c r="BL926" s="565" t="str">
        <f t="shared" ca="1" si="223"/>
        <v/>
      </c>
      <c r="CS926" s="95"/>
    </row>
    <row r="927" spans="1:97" ht="15" customHeight="1">
      <c r="A927" s="90"/>
      <c r="B927" s="352"/>
      <c r="C927" s="352"/>
      <c r="D927" s="352"/>
      <c r="E927" s="981" t="s">
        <v>104</v>
      </c>
      <c r="F927" s="982"/>
      <c r="G927" s="982"/>
      <c r="H927" s="982"/>
      <c r="I927" s="982"/>
      <c r="J927" s="982"/>
      <c r="K927" s="982"/>
      <c r="L927" s="983"/>
      <c r="M927" s="925" t="s">
        <v>1054</v>
      </c>
      <c r="N927" s="926"/>
      <c r="O927" s="926"/>
      <c r="P927" s="926"/>
      <c r="Q927" s="926"/>
      <c r="R927" s="926"/>
      <c r="S927" s="926"/>
      <c r="T927" s="926"/>
      <c r="U927" s="926"/>
      <c r="V927" s="926"/>
      <c r="W927" s="926"/>
      <c r="X927" s="926"/>
      <c r="Y927" s="926"/>
      <c r="Z927" s="926"/>
      <c r="AA927" s="926"/>
      <c r="AB927" s="926"/>
      <c r="AC927" s="926"/>
      <c r="AD927" s="926"/>
      <c r="AE927" s="926"/>
      <c r="AF927" s="926"/>
      <c r="AG927" s="926"/>
      <c r="AH927" s="926"/>
      <c r="AI927" s="926"/>
      <c r="AJ927" s="926"/>
      <c r="AK927" s="926"/>
      <c r="AL927" s="926"/>
      <c r="AM927" s="926"/>
      <c r="AN927" s="926"/>
      <c r="AO927" s="926"/>
      <c r="AP927" s="926"/>
      <c r="AQ927" s="926"/>
      <c r="AR927" s="926"/>
      <c r="AS927" s="926"/>
      <c r="AT927" s="926"/>
      <c r="AU927" s="926"/>
      <c r="AV927" s="926"/>
      <c r="AW927" s="926"/>
      <c r="AX927" s="73"/>
      <c r="AY927" s="725"/>
      <c r="AZ927" s="95"/>
      <c r="BA927" s="192">
        <f t="shared" si="228"/>
        <v>52</v>
      </c>
      <c r="BB927" s="95">
        <f t="shared" si="227"/>
        <v>5</v>
      </c>
      <c r="BC927" s="95">
        <f>BC926</f>
        <v>1</v>
      </c>
      <c r="BD927" s="95"/>
      <c r="BE927" s="95"/>
      <c r="BG927" s="563" t="str">
        <f t="shared" ca="1" si="218"/>
        <v/>
      </c>
      <c r="BH927" s="564" t="str">
        <f t="shared" ca="1" si="219"/>
        <v/>
      </c>
      <c r="BI927" s="564" t="str">
        <f t="shared" ca="1" si="220"/>
        <v/>
      </c>
      <c r="BJ927" s="564" t="str">
        <f t="shared" ca="1" si="221"/>
        <v/>
      </c>
      <c r="BK927" s="564" t="str">
        <f t="shared" ca="1" si="222"/>
        <v/>
      </c>
      <c r="BL927" s="565" t="str">
        <f t="shared" ca="1" si="223"/>
        <v/>
      </c>
      <c r="CS927" s="95"/>
    </row>
    <row r="928" spans="1:97" ht="15" customHeight="1">
      <c r="A928" s="90"/>
      <c r="B928" s="352"/>
      <c r="C928" s="352"/>
      <c r="D928" s="352"/>
      <c r="E928" s="981" t="s">
        <v>105</v>
      </c>
      <c r="F928" s="982"/>
      <c r="G928" s="982"/>
      <c r="H928" s="982"/>
      <c r="I928" s="982"/>
      <c r="J928" s="982"/>
      <c r="K928" s="982"/>
      <c r="L928" s="983"/>
      <c r="M928" s="925" t="s">
        <v>302</v>
      </c>
      <c r="N928" s="926"/>
      <c r="O928" s="926"/>
      <c r="P928" s="926"/>
      <c r="Q928" s="926"/>
      <c r="R928" s="926"/>
      <c r="S928" s="926"/>
      <c r="T928" s="926"/>
      <c r="U928" s="926"/>
      <c r="V928" s="926"/>
      <c r="W928" s="926"/>
      <c r="X928" s="926"/>
      <c r="Y928" s="926"/>
      <c r="Z928" s="926"/>
      <c r="AA928" s="926"/>
      <c r="AB928" s="926"/>
      <c r="AC928" s="926"/>
      <c r="AD928" s="926"/>
      <c r="AE928" s="926"/>
      <c r="AF928" s="926"/>
      <c r="AG928" s="926"/>
      <c r="AH928" s="926"/>
      <c r="AI928" s="926"/>
      <c r="AJ928" s="926"/>
      <c r="AK928" s="926"/>
      <c r="AL928" s="926"/>
      <c r="AM928" s="926"/>
      <c r="AN928" s="926"/>
      <c r="AO928" s="926"/>
      <c r="AP928" s="926"/>
      <c r="AQ928" s="926"/>
      <c r="AR928" s="926"/>
      <c r="AS928" s="926"/>
      <c r="AT928" s="926"/>
      <c r="AU928" s="926"/>
      <c r="AV928" s="926"/>
      <c r="AW928" s="926"/>
      <c r="AX928" s="73"/>
      <c r="AY928" s="725"/>
      <c r="AZ928" s="95"/>
      <c r="BA928" s="192">
        <f t="shared" si="228"/>
        <v>52</v>
      </c>
      <c r="BB928" s="95">
        <f t="shared" si="227"/>
        <v>5</v>
      </c>
      <c r="BC928" s="95">
        <f>BC927</f>
        <v>1</v>
      </c>
      <c r="BD928" s="95"/>
      <c r="BE928" s="95"/>
      <c r="BG928" s="563" t="str">
        <f t="shared" ca="1" si="218"/>
        <v/>
      </c>
      <c r="BH928" s="564" t="str">
        <f t="shared" ca="1" si="219"/>
        <v/>
      </c>
      <c r="BI928" s="564" t="str">
        <f t="shared" ca="1" si="220"/>
        <v/>
      </c>
      <c r="BJ928" s="564" t="str">
        <f t="shared" ca="1" si="221"/>
        <v/>
      </c>
      <c r="BK928" s="564" t="str">
        <f t="shared" ca="1" si="222"/>
        <v/>
      </c>
      <c r="BL928" s="565" t="str">
        <f t="shared" ca="1" si="223"/>
        <v/>
      </c>
      <c r="CS928" s="95"/>
    </row>
    <row r="929" spans="1:97" ht="15" customHeight="1">
      <c r="A929" s="90"/>
      <c r="B929" s="352"/>
      <c r="C929" s="352"/>
      <c r="D929" s="352"/>
      <c r="E929" s="984" t="s">
        <v>106</v>
      </c>
      <c r="F929" s="985"/>
      <c r="G929" s="985"/>
      <c r="H929" s="985"/>
      <c r="I929" s="985"/>
      <c r="J929" s="985"/>
      <c r="K929" s="985"/>
      <c r="L929" s="986"/>
      <c r="M929" s="261" t="s">
        <v>905</v>
      </c>
      <c r="N929" s="946"/>
      <c r="O929" s="946"/>
      <c r="P929" s="946"/>
      <c r="Q929" s="946"/>
      <c r="R929" s="946"/>
      <c r="S929" s="946"/>
      <c r="T929" s="946"/>
      <c r="U929" s="946"/>
      <c r="V929" s="946"/>
      <c r="W929" s="946"/>
      <c r="X929" s="946"/>
      <c r="Y929" s="946"/>
      <c r="Z929" s="946"/>
      <c r="AA929" s="946"/>
      <c r="AB929" s="946"/>
      <c r="AC929" s="946"/>
      <c r="AD929" s="946"/>
      <c r="AE929" s="946"/>
      <c r="AF929" s="946"/>
      <c r="AG929" s="946"/>
      <c r="AH929" s="946"/>
      <c r="AI929" s="946"/>
      <c r="AJ929" s="946"/>
      <c r="AK929" s="946"/>
      <c r="AL929" s="946"/>
      <c r="AM929" s="946"/>
      <c r="AN929" s="946"/>
      <c r="AO929" s="946"/>
      <c r="AP929" s="946"/>
      <c r="AQ929" s="946"/>
      <c r="AR929" s="946"/>
      <c r="AS929" s="946"/>
      <c r="AT929" s="946"/>
      <c r="AU929" s="946"/>
      <c r="AV929" s="946"/>
      <c r="AW929" s="946"/>
      <c r="AX929" s="74"/>
      <c r="AY929" s="725"/>
      <c r="AZ929" s="95"/>
      <c r="BA929" s="192">
        <f t="shared" si="228"/>
        <v>52</v>
      </c>
      <c r="BB929" s="95">
        <f t="shared" si="227"/>
        <v>5</v>
      </c>
      <c r="BC929" s="95">
        <f>BC928</f>
        <v>1</v>
      </c>
      <c r="BD929" s="95"/>
      <c r="BE929" s="95"/>
      <c r="BG929" s="563" t="str">
        <f t="shared" ca="1" si="218"/>
        <v/>
      </c>
      <c r="BH929" s="564" t="str">
        <f t="shared" ca="1" si="219"/>
        <v/>
      </c>
      <c r="BI929" s="564" t="str">
        <f t="shared" ca="1" si="220"/>
        <v/>
      </c>
      <c r="BJ929" s="564" t="str">
        <f t="shared" ca="1" si="221"/>
        <v/>
      </c>
      <c r="BK929" s="564" t="str">
        <f t="shared" ca="1" si="222"/>
        <v/>
      </c>
      <c r="BL929" s="565" t="str">
        <f t="shared" ca="1" si="223"/>
        <v/>
      </c>
      <c r="CS929" s="95"/>
    </row>
    <row r="930" spans="1:97" ht="15" customHeight="1">
      <c r="A930" s="1737" t="str">
        <f>$BA930&amp;"."&amp;$BB930&amp;"."&amp;$BC930&amp;"."</f>
        <v>52.5.2.</v>
      </c>
      <c r="B930" s="1738"/>
      <c r="C930" s="1738"/>
      <c r="D930" s="1738"/>
      <c r="E930" s="226" t="s">
        <v>1043</v>
      </c>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c r="AB930" s="226"/>
      <c r="AC930" s="226"/>
      <c r="AD930" s="226"/>
      <c r="AE930" s="226"/>
      <c r="AF930" s="226"/>
      <c r="AG930" s="226"/>
      <c r="AH930" s="226"/>
      <c r="AI930" s="226"/>
      <c r="AJ930" s="226"/>
      <c r="AK930" s="226"/>
      <c r="AL930" s="226"/>
      <c r="AM930" s="226"/>
      <c r="AN930" s="226"/>
      <c r="AO930" s="226"/>
      <c r="AP930" s="226"/>
      <c r="AQ930" s="226"/>
      <c r="AR930" s="226"/>
      <c r="AS930" s="226"/>
      <c r="AT930" s="226"/>
      <c r="AU930" s="226"/>
      <c r="AV930" s="226"/>
      <c r="AW930" s="226"/>
      <c r="AX930" s="226"/>
      <c r="AY930" s="40"/>
      <c r="AZ930" s="465"/>
      <c r="BA930" s="192">
        <f>BA929</f>
        <v>52</v>
      </c>
      <c r="BB930" s="192">
        <f t="shared" si="227"/>
        <v>5</v>
      </c>
      <c r="BC930" s="193">
        <f>BC929+1</f>
        <v>2</v>
      </c>
      <c r="BD930" s="95"/>
      <c r="BE930" s="95"/>
      <c r="BG930" s="563" t="str">
        <f t="shared" ca="1" si="218"/>
        <v/>
      </c>
      <c r="BH930" s="564" t="str">
        <f t="shared" ca="1" si="219"/>
        <v/>
      </c>
      <c r="BI930" s="564" t="str">
        <f t="shared" ca="1" si="220"/>
        <v/>
      </c>
      <c r="BJ930" s="564" t="str">
        <f t="shared" ca="1" si="221"/>
        <v/>
      </c>
      <c r="BK930" s="564" t="str">
        <f t="shared" ca="1" si="222"/>
        <v/>
      </c>
      <c r="BL930" s="565" t="str">
        <f t="shared" ca="1" si="223"/>
        <v/>
      </c>
      <c r="CS930" s="95"/>
    </row>
    <row r="931" spans="1:97" ht="15" customHeight="1">
      <c r="A931" s="90"/>
      <c r="B931" s="352"/>
      <c r="C931" s="352"/>
      <c r="D931" s="352"/>
      <c r="E931" s="352" t="s">
        <v>1044</v>
      </c>
      <c r="F931" s="352"/>
      <c r="G931" s="352"/>
      <c r="H931" s="352"/>
      <c r="I931" s="352"/>
      <c r="J931" s="352"/>
      <c r="K931" s="352"/>
      <c r="L931" s="352"/>
      <c r="M931" s="352"/>
      <c r="N931" s="352"/>
      <c r="O931" s="352"/>
      <c r="P931" s="352"/>
      <c r="Q931" s="352"/>
      <c r="R931" s="352"/>
      <c r="S931" s="352"/>
      <c r="T931" s="352"/>
      <c r="U931" s="352"/>
      <c r="V931" s="352"/>
      <c r="W931" s="352"/>
      <c r="X931" s="352"/>
      <c r="Y931" s="352"/>
      <c r="Z931" s="352"/>
      <c r="AA931" s="352"/>
      <c r="AB931" s="352"/>
      <c r="AC931" s="352"/>
      <c r="AD931" s="352"/>
      <c r="AE931" s="352"/>
      <c r="AF931" s="352"/>
      <c r="AG931" s="352"/>
      <c r="AH931" s="352"/>
      <c r="AI931" s="352"/>
      <c r="AJ931" s="352"/>
      <c r="AK931" s="352"/>
      <c r="AL931" s="352"/>
      <c r="AM931" s="352"/>
      <c r="AN931" s="352"/>
      <c r="AO931" s="352"/>
      <c r="AP931" s="352"/>
      <c r="AQ931" s="352"/>
      <c r="AR931" s="352"/>
      <c r="AS931" s="352"/>
      <c r="AT931" s="352"/>
      <c r="AU931" s="352"/>
      <c r="AV931" s="352"/>
      <c r="AW931" s="352"/>
      <c r="AX931" s="352"/>
      <c r="AY931" s="725"/>
      <c r="AZ931" s="95"/>
      <c r="BA931" s="192">
        <f t="shared" si="228"/>
        <v>52</v>
      </c>
      <c r="BB931" s="95">
        <f t="shared" si="227"/>
        <v>5</v>
      </c>
      <c r="BC931" s="95">
        <f>BC930</f>
        <v>2</v>
      </c>
      <c r="BD931" s="95"/>
      <c r="BE931" s="95"/>
      <c r="BG931" s="563" t="str">
        <f t="shared" ca="1" si="218"/>
        <v/>
      </c>
      <c r="BH931" s="564" t="str">
        <f t="shared" ca="1" si="219"/>
        <v/>
      </c>
      <c r="BI931" s="564" t="str">
        <f t="shared" ca="1" si="220"/>
        <v/>
      </c>
      <c r="BJ931" s="564" t="str">
        <f t="shared" ca="1" si="221"/>
        <v/>
      </c>
      <c r="BK931" s="564" t="str">
        <f t="shared" ca="1" si="222"/>
        <v/>
      </c>
      <c r="BL931" s="565" t="str">
        <f t="shared" ca="1" si="223"/>
        <v/>
      </c>
      <c r="CS931" s="95"/>
    </row>
    <row r="932" spans="1:97" ht="15" customHeight="1">
      <c r="A932" s="1737" t="str">
        <f>$BA932&amp;"."&amp;$BB932&amp;"."&amp;$BC932&amp;"."</f>
        <v>52.5.3.</v>
      </c>
      <c r="B932" s="1738"/>
      <c r="C932" s="1738"/>
      <c r="D932" s="1738"/>
      <c r="E932" s="226" t="s">
        <v>1046</v>
      </c>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c r="AB932" s="226"/>
      <c r="AC932" s="226"/>
      <c r="AD932" s="226"/>
      <c r="AE932" s="226"/>
      <c r="AF932" s="226"/>
      <c r="AG932" s="226"/>
      <c r="AH932" s="226"/>
      <c r="AI932" s="226"/>
      <c r="AJ932" s="226"/>
      <c r="AK932" s="226"/>
      <c r="AL932" s="226"/>
      <c r="AM932" s="226"/>
      <c r="AN932" s="226"/>
      <c r="AO932" s="226"/>
      <c r="AP932" s="226"/>
      <c r="AQ932" s="226"/>
      <c r="AR932" s="226"/>
      <c r="AS932" s="226"/>
      <c r="AT932" s="226"/>
      <c r="AU932" s="226"/>
      <c r="AV932" s="226"/>
      <c r="AW932" s="226"/>
      <c r="AX932" s="226"/>
      <c r="AY932" s="40"/>
      <c r="AZ932" s="465"/>
      <c r="BA932" s="192">
        <f>BA931</f>
        <v>52</v>
      </c>
      <c r="BB932" s="192">
        <f t="shared" si="227"/>
        <v>5</v>
      </c>
      <c r="BC932" s="193">
        <f>BC931+1</f>
        <v>3</v>
      </c>
      <c r="BD932" s="95"/>
      <c r="BE932" s="95"/>
      <c r="BG932" s="563" t="str">
        <f t="shared" ca="1" si="218"/>
        <v/>
      </c>
      <c r="BH932" s="564" t="str">
        <f t="shared" ca="1" si="219"/>
        <v/>
      </c>
      <c r="BI932" s="564" t="str">
        <f t="shared" ca="1" si="220"/>
        <v/>
      </c>
      <c r="BJ932" s="564" t="str">
        <f t="shared" ca="1" si="221"/>
        <v/>
      </c>
      <c r="BK932" s="564" t="str">
        <f t="shared" ca="1" si="222"/>
        <v/>
      </c>
      <c r="BL932" s="565" t="str">
        <f t="shared" ca="1" si="223"/>
        <v/>
      </c>
      <c r="CS932" s="95"/>
    </row>
    <row r="933" spans="1:97" ht="15" customHeight="1">
      <c r="A933" s="90"/>
      <c r="B933" s="352"/>
      <c r="C933" s="352"/>
      <c r="D933" s="352"/>
      <c r="E933" s="352" t="s">
        <v>1056</v>
      </c>
      <c r="F933" s="352"/>
      <c r="G933" s="352"/>
      <c r="H933" s="352"/>
      <c r="I933" s="352"/>
      <c r="J933" s="352"/>
      <c r="K933" s="352"/>
      <c r="L933" s="352"/>
      <c r="M933" s="352"/>
      <c r="N933" s="352"/>
      <c r="O933" s="352"/>
      <c r="P933" s="352"/>
      <c r="Q933" s="352"/>
      <c r="R933" s="352"/>
      <c r="S933" s="352"/>
      <c r="T933" s="352"/>
      <c r="U933" s="352"/>
      <c r="V933" s="352"/>
      <c r="W933" s="352"/>
      <c r="X933" s="352"/>
      <c r="Y933" s="352"/>
      <c r="Z933" s="352"/>
      <c r="AA933" s="352"/>
      <c r="AB933" s="352"/>
      <c r="AC933" s="352"/>
      <c r="AD933" s="352"/>
      <c r="AE933" s="352"/>
      <c r="AF933" s="352"/>
      <c r="AG933" s="352"/>
      <c r="AH933" s="352"/>
      <c r="AI933" s="352"/>
      <c r="AJ933" s="352"/>
      <c r="AK933" s="352"/>
      <c r="AL933" s="352"/>
      <c r="AM933" s="352"/>
      <c r="AN933" s="352"/>
      <c r="AO933" s="352"/>
      <c r="AP933" s="352"/>
      <c r="AQ933" s="352"/>
      <c r="AR933" s="352"/>
      <c r="AS933" s="352"/>
      <c r="AT933" s="352"/>
      <c r="AU933" s="352"/>
      <c r="AV933" s="352"/>
      <c r="AW933" s="352"/>
      <c r="AX933" s="352"/>
      <c r="AY933" s="725"/>
      <c r="AZ933" s="95"/>
      <c r="BA933" s="192">
        <f t="shared" si="228"/>
        <v>52</v>
      </c>
      <c r="BB933" s="95">
        <f t="shared" si="227"/>
        <v>5</v>
      </c>
      <c r="BC933" s="95">
        <f>BC932</f>
        <v>3</v>
      </c>
      <c r="BD933" s="95"/>
      <c r="BE933" s="95"/>
      <c r="BG933" s="563" t="str">
        <f t="shared" ca="1" si="218"/>
        <v/>
      </c>
      <c r="BH933" s="564" t="str">
        <f t="shared" ca="1" si="219"/>
        <v/>
      </c>
      <c r="BI933" s="564" t="str">
        <f t="shared" ca="1" si="220"/>
        <v/>
      </c>
      <c r="BJ933" s="564" t="str">
        <f t="shared" ca="1" si="221"/>
        <v/>
      </c>
      <c r="BK933" s="564" t="str">
        <f t="shared" ca="1" si="222"/>
        <v/>
      </c>
      <c r="BL933" s="565" t="str">
        <f t="shared" ca="1" si="223"/>
        <v/>
      </c>
      <c r="CS933" s="95"/>
    </row>
    <row r="934" spans="1:97" ht="15" customHeight="1">
      <c r="A934" s="90"/>
      <c r="B934" s="352"/>
      <c r="C934" s="352"/>
      <c r="D934" s="352"/>
      <c r="E934" s="978" t="s">
        <v>103</v>
      </c>
      <c r="F934" s="979"/>
      <c r="G934" s="979"/>
      <c r="H934" s="979"/>
      <c r="I934" s="979"/>
      <c r="J934" s="979"/>
      <c r="K934" s="979"/>
      <c r="L934" s="980"/>
      <c r="M934" s="133" t="s">
        <v>216</v>
      </c>
      <c r="N934" s="827"/>
      <c r="O934" s="197" t="str">
        <f>"("&amp;VLOOKUP(M934,[1]processing_log!$B$37:$Y$105,4,FALSE)&amp;" - "&amp;VLOOKUP(M934,[1]processing_log!$B$37:$Y$105,21,FALSE)&amp;VLOOKUP(M934,[1]processing_log!$B$37:$Y$105,24,FALSE)&amp;")"</f>
        <v>(登録・更新処理 - 正常終了)</v>
      </c>
      <c r="P934" s="827"/>
      <c r="Q934" s="827"/>
      <c r="R934" s="827"/>
      <c r="S934" s="827"/>
      <c r="T934" s="827"/>
      <c r="U934" s="827"/>
      <c r="V934" s="827"/>
      <c r="W934" s="827"/>
      <c r="X934" s="827"/>
      <c r="Y934" s="827"/>
      <c r="Z934" s="827"/>
      <c r="AA934" s="827"/>
      <c r="AB934" s="827"/>
      <c r="AC934" s="827"/>
      <c r="AD934" s="827"/>
      <c r="AE934" s="827"/>
      <c r="AF934" s="827"/>
      <c r="AG934" s="827"/>
      <c r="AH934" s="827"/>
      <c r="AI934" s="827"/>
      <c r="AJ934" s="827"/>
      <c r="AK934" s="827"/>
      <c r="AL934" s="827"/>
      <c r="AM934" s="827"/>
      <c r="AN934" s="827"/>
      <c r="AO934" s="827"/>
      <c r="AP934" s="827"/>
      <c r="AQ934" s="827"/>
      <c r="AR934" s="827"/>
      <c r="AS934" s="827"/>
      <c r="AT934" s="827"/>
      <c r="AU934" s="827"/>
      <c r="AV934" s="827"/>
      <c r="AW934" s="827"/>
      <c r="AX934" s="72"/>
      <c r="AY934" s="725"/>
      <c r="AZ934" s="95"/>
      <c r="BA934" s="192">
        <f t="shared" ref="BA934:BA939" si="229">BA933</f>
        <v>52</v>
      </c>
      <c r="BB934" s="95">
        <f t="shared" si="227"/>
        <v>5</v>
      </c>
      <c r="BC934" s="95">
        <f>BC933</f>
        <v>3</v>
      </c>
      <c r="BD934" s="95"/>
      <c r="BE934" s="95"/>
      <c r="BG934" s="563" t="str">
        <f t="shared" ca="1" si="218"/>
        <v/>
      </c>
      <c r="BH934" s="564" t="str">
        <f t="shared" ca="1" si="219"/>
        <v/>
      </c>
      <c r="BI934" s="564" t="str">
        <f t="shared" ca="1" si="220"/>
        <v/>
      </c>
      <c r="BJ934" s="564" t="str">
        <f t="shared" ca="1" si="221"/>
        <v/>
      </c>
      <c r="BK934" s="564" t="str">
        <f t="shared" ca="1" si="222"/>
        <v/>
      </c>
      <c r="BL934" s="565" t="str">
        <f t="shared" ca="1" si="223"/>
        <v/>
      </c>
      <c r="CS934" s="95"/>
    </row>
    <row r="935" spans="1:97" ht="15" customHeight="1">
      <c r="A935" s="90"/>
      <c r="B935" s="352"/>
      <c r="C935" s="352"/>
      <c r="D935" s="352"/>
      <c r="E935" s="981" t="s">
        <v>104</v>
      </c>
      <c r="F935" s="982"/>
      <c r="G935" s="982"/>
      <c r="H935" s="982"/>
      <c r="I935" s="982"/>
      <c r="J935" s="982"/>
      <c r="K935" s="982"/>
      <c r="L935" s="983"/>
      <c r="M935" s="925" t="s">
        <v>1055</v>
      </c>
      <c r="N935" s="926"/>
      <c r="O935" s="926"/>
      <c r="P935" s="926"/>
      <c r="Q935" s="926"/>
      <c r="R935" s="926"/>
      <c r="S935" s="926"/>
      <c r="T935" s="926"/>
      <c r="U935" s="926"/>
      <c r="V935" s="926"/>
      <c r="W935" s="926"/>
      <c r="X935" s="926"/>
      <c r="Y935" s="926"/>
      <c r="Z935" s="926"/>
      <c r="AA935" s="926"/>
      <c r="AB935" s="926"/>
      <c r="AC935" s="926"/>
      <c r="AD935" s="926"/>
      <c r="AE935" s="926"/>
      <c r="AF935" s="926"/>
      <c r="AG935" s="926"/>
      <c r="AH935" s="926"/>
      <c r="AI935" s="926"/>
      <c r="AJ935" s="926"/>
      <c r="AK935" s="926"/>
      <c r="AL935" s="926"/>
      <c r="AM935" s="926"/>
      <c r="AN935" s="926"/>
      <c r="AO935" s="926"/>
      <c r="AP935" s="926"/>
      <c r="AQ935" s="926"/>
      <c r="AR935" s="926"/>
      <c r="AS935" s="926"/>
      <c r="AT935" s="926"/>
      <c r="AU935" s="926"/>
      <c r="AV935" s="926"/>
      <c r="AW935" s="926"/>
      <c r="AX935" s="73"/>
      <c r="AY935" s="725"/>
      <c r="AZ935" s="95"/>
      <c r="BA935" s="192">
        <f t="shared" si="229"/>
        <v>52</v>
      </c>
      <c r="BB935" s="95">
        <f t="shared" si="227"/>
        <v>5</v>
      </c>
      <c r="BC935" s="95">
        <f>BC934</f>
        <v>3</v>
      </c>
      <c r="BD935" s="95"/>
      <c r="BE935" s="95"/>
      <c r="BG935" s="563" t="str">
        <f t="shared" ca="1" si="218"/>
        <v/>
      </c>
      <c r="BH935" s="564" t="str">
        <f t="shared" ca="1" si="219"/>
        <v/>
      </c>
      <c r="BI935" s="564" t="str">
        <f t="shared" ca="1" si="220"/>
        <v/>
      </c>
      <c r="BJ935" s="564" t="str">
        <f t="shared" ca="1" si="221"/>
        <v/>
      </c>
      <c r="BK935" s="564" t="str">
        <f t="shared" ca="1" si="222"/>
        <v/>
      </c>
      <c r="BL935" s="565" t="str">
        <f t="shared" ca="1" si="223"/>
        <v/>
      </c>
      <c r="CS935" s="95"/>
    </row>
    <row r="936" spans="1:97" ht="15" customHeight="1">
      <c r="A936" s="90"/>
      <c r="B936" s="352"/>
      <c r="C936" s="352"/>
      <c r="D936" s="352"/>
      <c r="E936" s="981" t="s">
        <v>105</v>
      </c>
      <c r="F936" s="982"/>
      <c r="G936" s="982"/>
      <c r="H936" s="982"/>
      <c r="I936" s="982"/>
      <c r="J936" s="982"/>
      <c r="K936" s="982"/>
      <c r="L936" s="983"/>
      <c r="M936" s="925" t="s">
        <v>302</v>
      </c>
      <c r="N936" s="926"/>
      <c r="O936" s="926"/>
      <c r="P936" s="926"/>
      <c r="Q936" s="926"/>
      <c r="R936" s="926"/>
      <c r="S936" s="926"/>
      <c r="T936" s="926"/>
      <c r="U936" s="926"/>
      <c r="V936" s="926"/>
      <c r="W936" s="926"/>
      <c r="X936" s="926"/>
      <c r="Y936" s="926"/>
      <c r="Z936" s="926"/>
      <c r="AA936" s="926"/>
      <c r="AB936" s="926"/>
      <c r="AC936" s="926"/>
      <c r="AD936" s="926"/>
      <c r="AE936" s="926"/>
      <c r="AF936" s="926"/>
      <c r="AG936" s="926"/>
      <c r="AH936" s="926"/>
      <c r="AI936" s="926"/>
      <c r="AJ936" s="926"/>
      <c r="AK936" s="926"/>
      <c r="AL936" s="926"/>
      <c r="AM936" s="926"/>
      <c r="AN936" s="926"/>
      <c r="AO936" s="926"/>
      <c r="AP936" s="926"/>
      <c r="AQ936" s="926"/>
      <c r="AR936" s="926"/>
      <c r="AS936" s="926"/>
      <c r="AT936" s="926"/>
      <c r="AU936" s="926"/>
      <c r="AV936" s="926"/>
      <c r="AW936" s="926"/>
      <c r="AX936" s="73"/>
      <c r="AY936" s="725"/>
      <c r="AZ936" s="95"/>
      <c r="BA936" s="192">
        <f t="shared" si="229"/>
        <v>52</v>
      </c>
      <c r="BB936" s="95">
        <f t="shared" si="227"/>
        <v>5</v>
      </c>
      <c r="BC936" s="95">
        <f>BC935</f>
        <v>3</v>
      </c>
      <c r="BD936" s="95"/>
      <c r="BE936" s="95"/>
      <c r="BG936" s="563" t="str">
        <f t="shared" ca="1" si="218"/>
        <v/>
      </c>
      <c r="BH936" s="564" t="str">
        <f t="shared" ca="1" si="219"/>
        <v/>
      </c>
      <c r="BI936" s="564" t="str">
        <f t="shared" ca="1" si="220"/>
        <v/>
      </c>
      <c r="BJ936" s="564" t="str">
        <f t="shared" ca="1" si="221"/>
        <v/>
      </c>
      <c r="BK936" s="564" t="str">
        <f t="shared" ca="1" si="222"/>
        <v/>
      </c>
      <c r="BL936" s="565" t="str">
        <f t="shared" ca="1" si="223"/>
        <v/>
      </c>
      <c r="CS936" s="95"/>
    </row>
    <row r="937" spans="1:97" ht="15" customHeight="1">
      <c r="A937" s="90"/>
      <c r="B937" s="352"/>
      <c r="C937" s="352"/>
      <c r="D937" s="352"/>
      <c r="E937" s="984" t="s">
        <v>106</v>
      </c>
      <c r="F937" s="985"/>
      <c r="G937" s="985"/>
      <c r="H937" s="985"/>
      <c r="I937" s="985"/>
      <c r="J937" s="985"/>
      <c r="K937" s="985"/>
      <c r="L937" s="986"/>
      <c r="M937" s="261" t="s">
        <v>905</v>
      </c>
      <c r="N937" s="946"/>
      <c r="O937" s="946"/>
      <c r="P937" s="946"/>
      <c r="Q937" s="946"/>
      <c r="R937" s="946"/>
      <c r="S937" s="946"/>
      <c r="T937" s="946"/>
      <c r="U937" s="946"/>
      <c r="V937" s="946"/>
      <c r="W937" s="946"/>
      <c r="X937" s="946"/>
      <c r="Y937" s="946"/>
      <c r="Z937" s="946"/>
      <c r="AA937" s="946"/>
      <c r="AB937" s="946"/>
      <c r="AC937" s="946"/>
      <c r="AD937" s="946"/>
      <c r="AE937" s="946"/>
      <c r="AF937" s="946"/>
      <c r="AG937" s="946"/>
      <c r="AH937" s="946"/>
      <c r="AI937" s="946"/>
      <c r="AJ937" s="946"/>
      <c r="AK937" s="946"/>
      <c r="AL937" s="946"/>
      <c r="AM937" s="946"/>
      <c r="AN937" s="946"/>
      <c r="AO937" s="946"/>
      <c r="AP937" s="946"/>
      <c r="AQ937" s="946"/>
      <c r="AR937" s="946"/>
      <c r="AS937" s="946"/>
      <c r="AT937" s="946"/>
      <c r="AU937" s="946"/>
      <c r="AV937" s="946"/>
      <c r="AW937" s="946"/>
      <c r="AX937" s="74"/>
      <c r="AY937" s="725"/>
      <c r="AZ937" s="95"/>
      <c r="BA937" s="192">
        <f t="shared" si="229"/>
        <v>52</v>
      </c>
      <c r="BB937" s="95">
        <f t="shared" si="227"/>
        <v>5</v>
      </c>
      <c r="BC937" s="95">
        <f>BC936</f>
        <v>3</v>
      </c>
      <c r="BD937" s="95"/>
      <c r="BE937" s="95"/>
      <c r="BG937" s="563" t="str">
        <f t="shared" ca="1" si="218"/>
        <v/>
      </c>
      <c r="BH937" s="564" t="str">
        <f t="shared" ca="1" si="219"/>
        <v/>
      </c>
      <c r="BI937" s="564" t="str">
        <f t="shared" ca="1" si="220"/>
        <v/>
      </c>
      <c r="BJ937" s="564" t="str">
        <f t="shared" ca="1" si="221"/>
        <v/>
      </c>
      <c r="BK937" s="564" t="str">
        <f t="shared" ca="1" si="222"/>
        <v/>
      </c>
      <c r="BL937" s="565" t="str">
        <f t="shared" ca="1" si="223"/>
        <v/>
      </c>
      <c r="CS937" s="95"/>
    </row>
    <row r="938" spans="1:97" ht="15" customHeight="1">
      <c r="A938" s="1737" t="str">
        <f>$BA938&amp;"."&amp;$BB938&amp;"."&amp;$BC938&amp;"."</f>
        <v>52.5.4.</v>
      </c>
      <c r="B938" s="1738"/>
      <c r="C938" s="1738"/>
      <c r="D938" s="1738"/>
      <c r="E938" s="226" t="s">
        <v>1045</v>
      </c>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c r="AB938" s="226"/>
      <c r="AC938" s="226"/>
      <c r="AD938" s="226"/>
      <c r="AE938" s="226"/>
      <c r="AF938" s="226"/>
      <c r="AG938" s="226"/>
      <c r="AH938" s="226"/>
      <c r="AI938" s="226"/>
      <c r="AJ938" s="226"/>
      <c r="AK938" s="226"/>
      <c r="AL938" s="226"/>
      <c r="AM938" s="226"/>
      <c r="AN938" s="226"/>
      <c r="AO938" s="226"/>
      <c r="AP938" s="226"/>
      <c r="AQ938" s="226"/>
      <c r="AR938" s="226"/>
      <c r="AS938" s="226"/>
      <c r="AT938" s="226"/>
      <c r="AU938" s="226"/>
      <c r="AV938" s="226"/>
      <c r="AW938" s="226"/>
      <c r="AX938" s="226"/>
      <c r="AY938" s="40"/>
      <c r="AZ938" s="465"/>
      <c r="BA938" s="192">
        <f t="shared" si="229"/>
        <v>52</v>
      </c>
      <c r="BB938" s="192">
        <f t="shared" si="227"/>
        <v>5</v>
      </c>
      <c r="BC938" s="193">
        <f>BC937+1</f>
        <v>4</v>
      </c>
      <c r="BD938" s="95"/>
      <c r="BE938" s="95"/>
      <c r="BG938" s="563" t="str">
        <f t="shared" ca="1" si="218"/>
        <v/>
      </c>
      <c r="BH938" s="564" t="str">
        <f t="shared" ca="1" si="219"/>
        <v/>
      </c>
      <c r="BI938" s="564" t="str">
        <f t="shared" ca="1" si="220"/>
        <v/>
      </c>
      <c r="BJ938" s="564" t="str">
        <f t="shared" ca="1" si="221"/>
        <v/>
      </c>
      <c r="BK938" s="564" t="str">
        <f t="shared" ca="1" si="222"/>
        <v/>
      </c>
      <c r="BL938" s="565" t="str">
        <f t="shared" ca="1" si="223"/>
        <v/>
      </c>
      <c r="CS938" s="95"/>
    </row>
    <row r="939" spans="1:97" ht="15" customHeight="1">
      <c r="A939" s="1726" t="str">
        <f>$BD939&amp;"."</f>
        <v>①.</v>
      </c>
      <c r="B939" s="1727"/>
      <c r="C939" s="1727"/>
      <c r="D939" s="1727"/>
      <c r="E939" s="1727"/>
      <c r="F939" s="236" t="s">
        <v>552</v>
      </c>
      <c r="G939" s="676"/>
      <c r="H939" s="676"/>
      <c r="I939" s="676"/>
      <c r="J939" s="676"/>
      <c r="K939" s="676"/>
      <c r="L939" s="676"/>
      <c r="M939" s="685"/>
      <c r="N939" s="685"/>
      <c r="O939" s="685"/>
      <c r="P939" s="685"/>
      <c r="Q939" s="685"/>
      <c r="R939" s="685"/>
      <c r="S939" s="685"/>
      <c r="T939" s="685"/>
      <c r="U939" s="685"/>
      <c r="V939" s="685"/>
      <c r="W939" s="685"/>
      <c r="X939" s="685"/>
      <c r="Y939" s="685"/>
      <c r="Z939" s="685"/>
      <c r="AA939" s="685"/>
      <c r="AB939" s="685"/>
      <c r="AC939" s="685"/>
      <c r="AD939" s="685"/>
      <c r="AE939" s="685"/>
      <c r="AF939" s="685"/>
      <c r="AG939" s="685"/>
      <c r="AH939" s="685"/>
      <c r="AI939" s="685"/>
      <c r="AJ939" s="685"/>
      <c r="AK939" s="685"/>
      <c r="AL939" s="685"/>
      <c r="AM939" s="685"/>
      <c r="AN939" s="685"/>
      <c r="AO939" s="685"/>
      <c r="AP939" s="685"/>
      <c r="AQ939" s="685"/>
      <c r="AR939" s="685"/>
      <c r="AS939" s="685"/>
      <c r="AT939" s="685"/>
      <c r="AU939" s="685"/>
      <c r="AV939" s="685"/>
      <c r="AW939" s="685"/>
      <c r="AX939" s="685"/>
      <c r="AY939" s="93"/>
      <c r="AZ939" s="92"/>
      <c r="BA939" s="683">
        <f t="shared" si="229"/>
        <v>52</v>
      </c>
      <c r="BB939" s="683">
        <f t="shared" si="227"/>
        <v>5</v>
      </c>
      <c r="BC939" s="683">
        <f>BC938</f>
        <v>4</v>
      </c>
      <c r="BD939" s="687" t="str">
        <f>IF(ISBLANK(BD938),"①",CHAR(CODE(BD938)+1))</f>
        <v>①</v>
      </c>
      <c r="BE939" s="95"/>
      <c r="BG939" s="563" t="str">
        <f t="shared" ca="1" si="218"/>
        <v/>
      </c>
      <c r="BH939" s="564" t="str">
        <f t="shared" ca="1" si="219"/>
        <v/>
      </c>
      <c r="BI939" s="564" t="str">
        <f t="shared" ca="1" si="220"/>
        <v/>
      </c>
      <c r="BJ939" s="564" t="str">
        <f t="shared" ca="1" si="221"/>
        <v/>
      </c>
      <c r="BK939" s="564" t="str">
        <f t="shared" ca="1" si="222"/>
        <v/>
      </c>
      <c r="BL939" s="565" t="str">
        <f t="shared" ca="1" si="223"/>
        <v/>
      </c>
      <c r="CS939" s="95"/>
    </row>
    <row r="940" spans="1:97" ht="15" customHeight="1">
      <c r="A940" s="90"/>
      <c r="B940" s="352"/>
      <c r="C940" s="352"/>
      <c r="D940" s="352"/>
      <c r="E940" s="352"/>
      <c r="F940" s="352" t="s">
        <v>1053</v>
      </c>
      <c r="G940" s="352"/>
      <c r="H940" s="352"/>
      <c r="I940" s="352"/>
      <c r="J940" s="352"/>
      <c r="K940" s="352"/>
      <c r="L940" s="352"/>
      <c r="M940" s="352"/>
      <c r="N940" s="352"/>
      <c r="O940" s="352"/>
      <c r="P940" s="352"/>
      <c r="Q940" s="352"/>
      <c r="R940" s="352"/>
      <c r="S940" s="352"/>
      <c r="T940" s="352"/>
      <c r="U940" s="352"/>
      <c r="V940" s="352"/>
      <c r="W940" s="352"/>
      <c r="X940" s="352"/>
      <c r="Y940" s="352"/>
      <c r="Z940" s="352"/>
      <c r="AA940" s="352"/>
      <c r="AB940" s="352"/>
      <c r="AC940" s="352"/>
      <c r="AD940" s="352"/>
      <c r="AE940" s="352"/>
      <c r="AF940" s="352"/>
      <c r="AG940" s="352"/>
      <c r="AH940" s="352"/>
      <c r="AI940" s="352"/>
      <c r="AJ940" s="352"/>
      <c r="AK940" s="352"/>
      <c r="AL940" s="352"/>
      <c r="AM940" s="352"/>
      <c r="AN940" s="352"/>
      <c r="AO940" s="352"/>
      <c r="AP940" s="352"/>
      <c r="AQ940" s="352"/>
      <c r="AR940" s="352"/>
      <c r="AS940" s="352"/>
      <c r="AT940" s="352"/>
      <c r="AU940" s="352"/>
      <c r="AV940" s="352"/>
      <c r="AW940" s="352"/>
      <c r="AX940" s="352"/>
      <c r="AY940" s="725"/>
      <c r="AZ940" s="95"/>
      <c r="BA940" s="192">
        <f t="shared" si="228"/>
        <v>52</v>
      </c>
      <c r="BB940" s="95">
        <f t="shared" si="227"/>
        <v>5</v>
      </c>
      <c r="BC940" s="95">
        <f>BC939</f>
        <v>4</v>
      </c>
      <c r="BD940" s="95" t="str">
        <f>BD939</f>
        <v>①</v>
      </c>
      <c r="BE940" s="95"/>
      <c r="BG940" s="563" t="str">
        <f t="shared" ca="1" si="218"/>
        <v/>
      </c>
      <c r="BH940" s="564" t="str">
        <f t="shared" ca="1" si="219"/>
        <v/>
      </c>
      <c r="BI940" s="564" t="str">
        <f t="shared" ca="1" si="220"/>
        <v/>
      </c>
      <c r="BJ940" s="564" t="str">
        <f t="shared" ca="1" si="221"/>
        <v/>
      </c>
      <c r="BK940" s="564" t="str">
        <f t="shared" ca="1" si="222"/>
        <v/>
      </c>
      <c r="BL940" s="565" t="str">
        <f t="shared" ca="1" si="223"/>
        <v/>
      </c>
      <c r="CS940" s="95"/>
    </row>
    <row r="941" spans="1:97" ht="15" customHeight="1">
      <c r="A941" s="90"/>
      <c r="B941" s="352"/>
      <c r="C941" s="352"/>
      <c r="D941" s="352"/>
      <c r="F941" s="978" t="s">
        <v>103</v>
      </c>
      <c r="G941" s="979"/>
      <c r="H941" s="979"/>
      <c r="I941" s="979"/>
      <c r="J941" s="979"/>
      <c r="K941" s="979"/>
      <c r="L941" s="979"/>
      <c r="M941" s="980"/>
      <c r="N941" s="133" t="s">
        <v>109</v>
      </c>
      <c r="O941" s="827"/>
      <c r="P941" s="197" t="str">
        <f>"("&amp;VLOOKUP(N941,[1]processing_log!$B$37:$Y$105,4,FALSE)&amp;" - "&amp;VLOOKUP(N941,[1]processing_log!$B$37:$Y$105,21,FALSE)&amp;VLOOKUP(N941,[1]processing_log!$B$37:$Y$105,24,FALSE)&amp;")"</f>
        <v>(登録・更新処理 - 異常終了)</v>
      </c>
      <c r="Q941" s="827"/>
      <c r="R941" s="827"/>
      <c r="S941" s="827"/>
      <c r="T941" s="827"/>
      <c r="U941" s="827"/>
      <c r="V941" s="827"/>
      <c r="W941" s="827"/>
      <c r="X941" s="827"/>
      <c r="Y941" s="827"/>
      <c r="Z941" s="827"/>
      <c r="AA941" s="827"/>
      <c r="AB941" s="827"/>
      <c r="AC941" s="827"/>
      <c r="AD941" s="827"/>
      <c r="AE941" s="827"/>
      <c r="AF941" s="827"/>
      <c r="AG941" s="827"/>
      <c r="AH941" s="827"/>
      <c r="AI941" s="827"/>
      <c r="AJ941" s="827"/>
      <c r="AK941" s="827"/>
      <c r="AL941" s="827"/>
      <c r="AM941" s="827"/>
      <c r="AN941" s="827"/>
      <c r="AO941" s="827"/>
      <c r="AP941" s="827"/>
      <c r="AQ941" s="827"/>
      <c r="AR941" s="827"/>
      <c r="AS941" s="827"/>
      <c r="AT941" s="827"/>
      <c r="AU941" s="827"/>
      <c r="AV941" s="827"/>
      <c r="AW941" s="827"/>
      <c r="AX941" s="72"/>
      <c r="AY941" s="725"/>
      <c r="AZ941" s="95"/>
      <c r="BA941" s="192">
        <f t="shared" si="228"/>
        <v>52</v>
      </c>
      <c r="BB941" s="95">
        <f t="shared" si="227"/>
        <v>5</v>
      </c>
      <c r="BC941" s="95">
        <f>BC940</f>
        <v>4</v>
      </c>
      <c r="BD941" s="95" t="str">
        <f>BD940</f>
        <v>①</v>
      </c>
      <c r="BE941" s="95"/>
      <c r="BG941" s="563" t="str">
        <f t="shared" ca="1" si="218"/>
        <v/>
      </c>
      <c r="BH941" s="564" t="str">
        <f t="shared" ca="1" si="219"/>
        <v/>
      </c>
      <c r="BI941" s="564" t="str">
        <f t="shared" ca="1" si="220"/>
        <v/>
      </c>
      <c r="BJ941" s="564" t="str">
        <f t="shared" ca="1" si="221"/>
        <v/>
      </c>
      <c r="BK941" s="564" t="str">
        <f t="shared" ca="1" si="222"/>
        <v/>
      </c>
      <c r="BL941" s="565" t="str">
        <f t="shared" ca="1" si="223"/>
        <v/>
      </c>
      <c r="CS941" s="95"/>
    </row>
    <row r="942" spans="1:97" ht="15" customHeight="1">
      <c r="A942" s="90"/>
      <c r="B942" s="352"/>
      <c r="C942" s="352"/>
      <c r="D942" s="352"/>
      <c r="F942" s="981" t="s">
        <v>104</v>
      </c>
      <c r="G942" s="982"/>
      <c r="H942" s="982"/>
      <c r="I942" s="982"/>
      <c r="J942" s="982"/>
      <c r="K942" s="982"/>
      <c r="L942" s="982"/>
      <c r="M942" s="983"/>
      <c r="N942" s="925" t="s">
        <v>1057</v>
      </c>
      <c r="O942" s="926"/>
      <c r="P942" s="926"/>
      <c r="Q942" s="926"/>
      <c r="R942" s="926"/>
      <c r="S942" s="926"/>
      <c r="T942" s="926"/>
      <c r="U942" s="926"/>
      <c r="V942" s="926"/>
      <c r="W942" s="926"/>
      <c r="X942" s="926"/>
      <c r="Y942" s="926"/>
      <c r="Z942" s="926"/>
      <c r="AA942" s="926"/>
      <c r="AB942" s="926"/>
      <c r="AC942" s="926"/>
      <c r="AD942" s="926"/>
      <c r="AE942" s="926"/>
      <c r="AF942" s="926"/>
      <c r="AG942" s="926"/>
      <c r="AH942" s="926"/>
      <c r="AI942" s="926"/>
      <c r="AJ942" s="926"/>
      <c r="AK942" s="926"/>
      <c r="AL942" s="926"/>
      <c r="AM942" s="926"/>
      <c r="AN942" s="926"/>
      <c r="AO942" s="926"/>
      <c r="AP942" s="926"/>
      <c r="AQ942" s="926"/>
      <c r="AR942" s="926"/>
      <c r="AS942" s="926"/>
      <c r="AT942" s="926"/>
      <c r="AU942" s="926"/>
      <c r="AV942" s="926"/>
      <c r="AW942" s="926"/>
      <c r="AX942" s="73"/>
      <c r="AY942" s="725"/>
      <c r="AZ942" s="95"/>
      <c r="BA942" s="192">
        <f t="shared" ref="BA942:BC946" si="230">BA941</f>
        <v>52</v>
      </c>
      <c r="BB942" s="95">
        <f t="shared" si="227"/>
        <v>5</v>
      </c>
      <c r="BC942" s="95">
        <f t="shared" ref="BC942:BD946" si="231">BC941</f>
        <v>4</v>
      </c>
      <c r="BD942" s="95" t="str">
        <f t="shared" si="231"/>
        <v>①</v>
      </c>
      <c r="BE942" s="95"/>
      <c r="BG942" s="563" t="str">
        <f t="shared" ca="1" si="218"/>
        <v/>
      </c>
      <c r="BH942" s="564" t="str">
        <f t="shared" ca="1" si="219"/>
        <v/>
      </c>
      <c r="BI942" s="564" t="str">
        <f t="shared" ca="1" si="220"/>
        <v/>
      </c>
      <c r="BJ942" s="564" t="str">
        <f t="shared" ca="1" si="221"/>
        <v/>
      </c>
      <c r="BK942" s="564" t="str">
        <f t="shared" ca="1" si="222"/>
        <v/>
      </c>
      <c r="BL942" s="565" t="str">
        <f t="shared" ca="1" si="223"/>
        <v/>
      </c>
      <c r="CS942" s="95"/>
    </row>
    <row r="943" spans="1:97" ht="15" customHeight="1">
      <c r="A943" s="90"/>
      <c r="B943" s="352"/>
      <c r="C943" s="352"/>
      <c r="D943" s="352"/>
      <c r="F943" s="981" t="s">
        <v>105</v>
      </c>
      <c r="G943" s="982"/>
      <c r="H943" s="982"/>
      <c r="I943" s="982"/>
      <c r="J943" s="982"/>
      <c r="K943" s="982"/>
      <c r="L943" s="982"/>
      <c r="M943" s="983"/>
      <c r="N943" s="925" t="s">
        <v>302</v>
      </c>
      <c r="O943" s="926"/>
      <c r="P943" s="926"/>
      <c r="Q943" s="926"/>
      <c r="R943" s="926"/>
      <c r="S943" s="926"/>
      <c r="T943" s="926"/>
      <c r="U943" s="926"/>
      <c r="V943" s="926"/>
      <c r="W943" s="926"/>
      <c r="X943" s="926"/>
      <c r="Y943" s="926"/>
      <c r="Z943" s="926"/>
      <c r="AA943" s="926"/>
      <c r="AB943" s="926"/>
      <c r="AC943" s="926"/>
      <c r="AD943" s="926"/>
      <c r="AE943" s="926"/>
      <c r="AF943" s="926"/>
      <c r="AG943" s="926"/>
      <c r="AH943" s="926"/>
      <c r="AI943" s="926"/>
      <c r="AJ943" s="926"/>
      <c r="AK943" s="926"/>
      <c r="AL943" s="926"/>
      <c r="AM943" s="926"/>
      <c r="AN943" s="926"/>
      <c r="AO943" s="926"/>
      <c r="AP943" s="926"/>
      <c r="AQ943" s="926"/>
      <c r="AR943" s="926"/>
      <c r="AS943" s="926"/>
      <c r="AT943" s="926"/>
      <c r="AU943" s="926"/>
      <c r="AV943" s="926"/>
      <c r="AW943" s="926"/>
      <c r="AX943" s="73"/>
      <c r="AY943" s="725"/>
      <c r="AZ943" s="95"/>
      <c r="BA943" s="192">
        <f t="shared" si="230"/>
        <v>52</v>
      </c>
      <c r="BB943" s="95">
        <f t="shared" si="227"/>
        <v>5</v>
      </c>
      <c r="BC943" s="95">
        <f t="shared" si="231"/>
        <v>4</v>
      </c>
      <c r="BD943" s="95" t="str">
        <f t="shared" si="231"/>
        <v>①</v>
      </c>
      <c r="BE943" s="95"/>
      <c r="BG943" s="563" t="str">
        <f t="shared" ca="1" si="218"/>
        <v/>
      </c>
      <c r="BH943" s="564" t="str">
        <f t="shared" ca="1" si="219"/>
        <v/>
      </c>
      <c r="BI943" s="564" t="str">
        <f t="shared" ca="1" si="220"/>
        <v/>
      </c>
      <c r="BJ943" s="564" t="str">
        <f t="shared" ca="1" si="221"/>
        <v/>
      </c>
      <c r="BK943" s="564" t="str">
        <f t="shared" ca="1" si="222"/>
        <v/>
      </c>
      <c r="BL943" s="565" t="str">
        <f t="shared" ca="1" si="223"/>
        <v/>
      </c>
      <c r="CS943" s="95"/>
    </row>
    <row r="944" spans="1:97" ht="15" customHeight="1">
      <c r="A944" s="90"/>
      <c r="B944" s="352"/>
      <c r="C944" s="352"/>
      <c r="D944" s="352"/>
      <c r="F944" s="984" t="s">
        <v>106</v>
      </c>
      <c r="G944" s="985"/>
      <c r="H944" s="985"/>
      <c r="I944" s="985"/>
      <c r="J944" s="985"/>
      <c r="K944" s="985"/>
      <c r="L944" s="985"/>
      <c r="M944" s="986"/>
      <c r="N944" s="261" t="s">
        <v>905</v>
      </c>
      <c r="O944" s="946"/>
      <c r="P944" s="946"/>
      <c r="Q944" s="946"/>
      <c r="R944" s="946"/>
      <c r="S944" s="946"/>
      <c r="T944" s="946"/>
      <c r="U944" s="946"/>
      <c r="V944" s="946"/>
      <c r="W944" s="946"/>
      <c r="X944" s="946"/>
      <c r="Y944" s="946"/>
      <c r="Z944" s="946"/>
      <c r="AA944" s="946"/>
      <c r="AB944" s="946"/>
      <c r="AC944" s="946"/>
      <c r="AD944" s="946"/>
      <c r="AE944" s="946"/>
      <c r="AF944" s="946"/>
      <c r="AG944" s="946"/>
      <c r="AH944" s="946"/>
      <c r="AI944" s="946"/>
      <c r="AJ944" s="946"/>
      <c r="AK944" s="946"/>
      <c r="AL944" s="946"/>
      <c r="AM944" s="946"/>
      <c r="AN944" s="946"/>
      <c r="AO944" s="946"/>
      <c r="AP944" s="946"/>
      <c r="AQ944" s="946"/>
      <c r="AR944" s="946"/>
      <c r="AS944" s="946"/>
      <c r="AT944" s="946"/>
      <c r="AU944" s="946"/>
      <c r="AV944" s="946"/>
      <c r="AW944" s="946"/>
      <c r="AX944" s="74"/>
      <c r="AY944" s="725"/>
      <c r="AZ944" s="95"/>
      <c r="BA944" s="192">
        <f t="shared" si="230"/>
        <v>52</v>
      </c>
      <c r="BB944" s="95">
        <f t="shared" si="227"/>
        <v>5</v>
      </c>
      <c r="BC944" s="95">
        <f t="shared" si="231"/>
        <v>4</v>
      </c>
      <c r="BD944" s="95" t="str">
        <f t="shared" si="231"/>
        <v>①</v>
      </c>
      <c r="BE944" s="95"/>
      <c r="BG944" s="563" t="str">
        <f t="shared" ca="1" si="218"/>
        <v/>
      </c>
      <c r="BH944" s="564" t="str">
        <f t="shared" ca="1" si="219"/>
        <v/>
      </c>
      <c r="BI944" s="564" t="str">
        <f t="shared" ca="1" si="220"/>
        <v/>
      </c>
      <c r="BJ944" s="564" t="str">
        <f t="shared" ca="1" si="221"/>
        <v/>
      </c>
      <c r="BK944" s="564" t="str">
        <f t="shared" ca="1" si="222"/>
        <v/>
      </c>
      <c r="BL944" s="565" t="str">
        <f t="shared" ca="1" si="223"/>
        <v/>
      </c>
      <c r="CS944" s="95"/>
    </row>
    <row r="945" spans="1:97" ht="15" customHeight="1">
      <c r="A945" s="1726" t="str">
        <f>$BD945&amp;"."</f>
        <v>②.</v>
      </c>
      <c r="B945" s="1727"/>
      <c r="C945" s="1727"/>
      <c r="D945" s="1727"/>
      <c r="E945" s="1727"/>
      <c r="F945" s="236" t="s">
        <v>158</v>
      </c>
      <c r="G945" s="676"/>
      <c r="H945" s="676"/>
      <c r="I945" s="676"/>
      <c r="J945" s="676"/>
      <c r="K945" s="676"/>
      <c r="L945" s="676"/>
      <c r="M945" s="685"/>
      <c r="N945" s="685"/>
      <c r="O945" s="685"/>
      <c r="P945" s="685"/>
      <c r="Q945" s="685"/>
      <c r="R945" s="685"/>
      <c r="S945" s="685"/>
      <c r="T945" s="685"/>
      <c r="U945" s="685"/>
      <c r="V945" s="685"/>
      <c r="W945" s="685"/>
      <c r="X945" s="685"/>
      <c r="Y945" s="685"/>
      <c r="Z945" s="685"/>
      <c r="AA945" s="685"/>
      <c r="AB945" s="685"/>
      <c r="AC945" s="685"/>
      <c r="AD945" s="685"/>
      <c r="AE945" s="685"/>
      <c r="AF945" s="685"/>
      <c r="AG945" s="685"/>
      <c r="AH945" s="685"/>
      <c r="AI945" s="685"/>
      <c r="AJ945" s="685"/>
      <c r="AK945" s="685"/>
      <c r="AL945" s="685"/>
      <c r="AM945" s="685"/>
      <c r="AN945" s="685"/>
      <c r="AO945" s="685"/>
      <c r="AP945" s="685"/>
      <c r="AQ945" s="685"/>
      <c r="AR945" s="685"/>
      <c r="AS945" s="685"/>
      <c r="AT945" s="685"/>
      <c r="AU945" s="685"/>
      <c r="AV945" s="685"/>
      <c r="AW945" s="685"/>
      <c r="AX945" s="685"/>
      <c r="AY945" s="93"/>
      <c r="AZ945" s="92"/>
      <c r="BA945" s="683">
        <f t="shared" si="230"/>
        <v>52</v>
      </c>
      <c r="BB945" s="683">
        <f t="shared" si="230"/>
        <v>5</v>
      </c>
      <c r="BC945" s="683">
        <f t="shared" si="230"/>
        <v>4</v>
      </c>
      <c r="BD945" s="687" t="str">
        <f>IF(ISBLANK(BD944),"①",CHAR(CODE(BD944)+1))</f>
        <v>②</v>
      </c>
      <c r="BE945" s="95"/>
      <c r="BG945" s="563" t="str">
        <f t="shared" ca="1" si="218"/>
        <v/>
      </c>
      <c r="BH945" s="564" t="str">
        <f t="shared" ca="1" si="219"/>
        <v/>
      </c>
      <c r="BI945" s="564" t="str">
        <f t="shared" ca="1" si="220"/>
        <v/>
      </c>
      <c r="BJ945" s="564" t="str">
        <f t="shared" ca="1" si="221"/>
        <v/>
      </c>
      <c r="BK945" s="564" t="str">
        <f t="shared" ca="1" si="222"/>
        <v/>
      </c>
      <c r="BL945" s="565" t="str">
        <f t="shared" ca="1" si="223"/>
        <v/>
      </c>
      <c r="CS945" s="95"/>
    </row>
    <row r="946" spans="1:97" ht="15" customHeight="1">
      <c r="A946" s="90"/>
      <c r="B946" s="352"/>
      <c r="C946" s="352"/>
      <c r="D946" s="352"/>
      <c r="E946" s="352"/>
      <c r="F946" s="352" t="s">
        <v>1064</v>
      </c>
      <c r="G946" s="352"/>
      <c r="H946" s="352"/>
      <c r="I946" s="352"/>
      <c r="J946" s="352"/>
      <c r="K946" s="352"/>
      <c r="L946" s="352"/>
      <c r="M946" s="352"/>
      <c r="N946" s="352"/>
      <c r="O946" s="352"/>
      <c r="P946" s="352"/>
      <c r="Q946" s="352"/>
      <c r="R946" s="352"/>
      <c r="S946" s="352"/>
      <c r="T946" s="352"/>
      <c r="U946" s="352"/>
      <c r="V946" s="352"/>
      <c r="W946" s="352"/>
      <c r="X946" s="352"/>
      <c r="Y946" s="352"/>
      <c r="Z946" s="352"/>
      <c r="AA946" s="352"/>
      <c r="AB946" s="352"/>
      <c r="AC946" s="352"/>
      <c r="AD946" s="352"/>
      <c r="AE946" s="352"/>
      <c r="AF946" s="352"/>
      <c r="AG946" s="352"/>
      <c r="AH946" s="352"/>
      <c r="AI946" s="352"/>
      <c r="AJ946" s="352"/>
      <c r="AK946" s="352"/>
      <c r="AL946" s="352"/>
      <c r="AM946" s="352"/>
      <c r="AN946" s="352"/>
      <c r="AO946" s="352"/>
      <c r="AP946" s="352"/>
      <c r="AQ946" s="352"/>
      <c r="AR946" s="352"/>
      <c r="AS946" s="352"/>
      <c r="AT946" s="352"/>
      <c r="AU946" s="352"/>
      <c r="AV946" s="352"/>
      <c r="AW946" s="352"/>
      <c r="AX946" s="352"/>
      <c r="AY946" s="725"/>
      <c r="AZ946" s="95"/>
      <c r="BA946" s="192">
        <f t="shared" si="230"/>
        <v>52</v>
      </c>
      <c r="BB946" s="95">
        <f>BB945</f>
        <v>5</v>
      </c>
      <c r="BC946" s="95">
        <f t="shared" si="231"/>
        <v>4</v>
      </c>
      <c r="BD946" s="95"/>
      <c r="BE946" s="95"/>
      <c r="BG946" s="563" t="str">
        <f t="shared" ca="1" si="218"/>
        <v/>
      </c>
      <c r="BH946" s="564" t="str">
        <f t="shared" ca="1" si="219"/>
        <v/>
      </c>
      <c r="BI946" s="564" t="str">
        <f t="shared" ca="1" si="220"/>
        <v/>
      </c>
      <c r="BJ946" s="564" t="str">
        <f t="shared" ca="1" si="221"/>
        <v/>
      </c>
      <c r="BK946" s="564" t="str">
        <f t="shared" ca="1" si="222"/>
        <v/>
      </c>
      <c r="BL946" s="565" t="str">
        <f t="shared" ca="1" si="223"/>
        <v/>
      </c>
      <c r="CS946" s="95"/>
    </row>
    <row r="947" spans="1:97" ht="15" customHeight="1">
      <c r="A947" s="90"/>
      <c r="B947" s="352"/>
      <c r="C947" s="352"/>
      <c r="F947" s="845" t="s">
        <v>150</v>
      </c>
      <c r="G947" s="846"/>
      <c r="H947" s="846"/>
      <c r="I947" s="846"/>
      <c r="J947" s="846"/>
      <c r="K947" s="846"/>
      <c r="L947" s="846"/>
      <c r="M947" s="847"/>
      <c r="N947" s="301" t="s">
        <v>153</v>
      </c>
      <c r="O947" s="266"/>
      <c r="P947" s="266"/>
      <c r="Q947" s="266"/>
      <c r="R947" s="266"/>
      <c r="S947" s="266"/>
      <c r="T947" s="266"/>
      <c r="U947" s="266"/>
      <c r="V947" s="266"/>
      <c r="W947" s="266"/>
      <c r="X947" s="266"/>
      <c r="Y947" s="266"/>
      <c r="Z947" s="266"/>
      <c r="AA947" s="266"/>
      <c r="AB947" s="266"/>
      <c r="AC947" s="266"/>
      <c r="AD947" s="266"/>
      <c r="AE947" s="266"/>
      <c r="AF947" s="266"/>
      <c r="AG947" s="266"/>
      <c r="AH947" s="266"/>
      <c r="AI947" s="266"/>
      <c r="AJ947" s="266"/>
      <c r="AK947" s="266"/>
      <c r="AL947" s="266"/>
      <c r="AM947" s="266"/>
      <c r="AN947" s="266"/>
      <c r="AO947" s="266"/>
      <c r="AP947" s="266"/>
      <c r="AQ947" s="266"/>
      <c r="AR947" s="266"/>
      <c r="AS947" s="266"/>
      <c r="AT947" s="266"/>
      <c r="AU947" s="266"/>
      <c r="AV947" s="266"/>
      <c r="AW947" s="266"/>
      <c r="AX947" s="267"/>
      <c r="AY947" s="40"/>
      <c r="AZ947" s="465"/>
      <c r="BA947" s="192">
        <f>BA946</f>
        <v>52</v>
      </c>
      <c r="BB947" s="192">
        <f>BB946</f>
        <v>5</v>
      </c>
      <c r="BC947" s="192">
        <f t="shared" ref="BA947:BC950" si="232">BC946</f>
        <v>4</v>
      </c>
      <c r="BD947" s="95"/>
      <c r="BE947" s="95"/>
      <c r="BG947" s="563" t="str">
        <f t="shared" ca="1" si="218"/>
        <v/>
      </c>
      <c r="BH947" s="564" t="str">
        <f t="shared" ca="1" si="219"/>
        <v/>
      </c>
      <c r="BI947" s="564" t="str">
        <f t="shared" ca="1" si="220"/>
        <v/>
      </c>
      <c r="BJ947" s="564" t="str">
        <f t="shared" ca="1" si="221"/>
        <v/>
      </c>
      <c r="BK947" s="564" t="str">
        <f t="shared" ca="1" si="222"/>
        <v/>
      </c>
      <c r="BL947" s="565" t="str">
        <f t="shared" ca="1" si="223"/>
        <v/>
      </c>
      <c r="CS947" s="95"/>
    </row>
    <row r="948" spans="1:97" ht="15" customHeight="1">
      <c r="A948" s="90"/>
      <c r="B948" s="352"/>
      <c r="C948" s="352"/>
      <c r="F948" s="848" t="s">
        <v>151</v>
      </c>
      <c r="G948" s="849"/>
      <c r="H948" s="849"/>
      <c r="I948" s="849"/>
      <c r="J948" s="849"/>
      <c r="K948" s="849"/>
      <c r="L948" s="849"/>
      <c r="M948" s="850"/>
      <c r="N948" s="927" t="s">
        <v>1059</v>
      </c>
      <c r="O948" s="257"/>
      <c r="P948" s="257"/>
      <c r="Q948" s="257"/>
      <c r="R948" s="257"/>
      <c r="S948" s="257"/>
      <c r="T948" s="257"/>
      <c r="U948" s="257"/>
      <c r="V948" s="257"/>
      <c r="W948" s="257"/>
      <c r="X948" s="257"/>
      <c r="Y948" s="257"/>
      <c r="Z948" s="257"/>
      <c r="AA948" s="257"/>
      <c r="AB948" s="257"/>
      <c r="AC948" s="257"/>
      <c r="AD948" s="257"/>
      <c r="AE948" s="257"/>
      <c r="AF948" s="257"/>
      <c r="AG948" s="257"/>
      <c r="AH948" s="257"/>
      <c r="AI948" s="257"/>
      <c r="AJ948" s="257"/>
      <c r="AK948" s="257"/>
      <c r="AL948" s="257"/>
      <c r="AM948" s="257"/>
      <c r="AN948" s="257"/>
      <c r="AO948" s="257"/>
      <c r="AP948" s="257"/>
      <c r="AQ948" s="257"/>
      <c r="AR948" s="257"/>
      <c r="AS948" s="257"/>
      <c r="AT948" s="257"/>
      <c r="AU948" s="257"/>
      <c r="AV948" s="257"/>
      <c r="AW948" s="257"/>
      <c r="AX948" s="258"/>
      <c r="AY948" s="725"/>
      <c r="AZ948" s="95"/>
      <c r="BA948" s="192">
        <f t="shared" si="232"/>
        <v>52</v>
      </c>
      <c r="BB948" s="192">
        <f>BB947</f>
        <v>5</v>
      </c>
      <c r="BC948" s="192">
        <f t="shared" si="232"/>
        <v>4</v>
      </c>
      <c r="BD948" s="95"/>
      <c r="BE948" s="95"/>
      <c r="BG948" s="563" t="str">
        <f t="shared" ref="BG948:BG1006" ca="1" si="233">IF(BA948&lt;&gt;"",IF(MID(_xlfn.FORMULATEXT(BA948),SEARCH("[",_xlfn.FORMULATEXT(BA948))+1,SEARCH("]",_xlfn.FORMULATEXT(BA948))-(SEARCH("[",_xlfn.FORMULATEXT(BA948))+1))="-1","",1),"")</f>
        <v/>
      </c>
      <c r="BH948" s="564" t="str">
        <f t="shared" ref="BH948:BH1006" ca="1" si="234">IF(BB948&lt;&gt;"",IF(MID(_xlfn.FORMULATEXT(BB948),SEARCH("[",_xlfn.FORMULATEXT(BB948))+1,SEARCH("]",_xlfn.FORMULATEXT(BB948))-(SEARCH("[",_xlfn.FORMULATEXT(BB948))+1))="-1","",1),"")</f>
        <v/>
      </c>
      <c r="BI948" s="564" t="str">
        <f t="shared" ref="BI948:BI1006" ca="1" si="235">IF(BC948&lt;&gt;"",IF(MID(_xlfn.FORMULATEXT(BC948),SEARCH("[",_xlfn.FORMULATEXT(BC948))+1,SEARCH("]",_xlfn.FORMULATEXT(BC948))-(SEARCH("[",_xlfn.FORMULATEXT(BC948))+1))="-1","",1),"")</f>
        <v/>
      </c>
      <c r="BJ948" s="564" t="str">
        <f t="shared" ref="BJ948:BJ1006" ca="1" si="236">IF(BD948&lt;&gt;"",IF(MID(_xlfn.FORMULATEXT(BD948),SEARCH("[",_xlfn.FORMULATEXT(BD948))+1,SEARCH("]",_xlfn.FORMULATEXT(BD948))-(SEARCH("[",_xlfn.FORMULATEXT(BD948))+1))="-1","",1),"")</f>
        <v/>
      </c>
      <c r="BK948" s="564" t="str">
        <f t="shared" ref="BK948:BK1006" ca="1" si="237">IF(BE948&lt;&gt;"",IF(MID(_xlfn.FORMULATEXT(BE948),SEARCH("[",_xlfn.FORMULATEXT(BE948))+1,SEARCH("]",_xlfn.FORMULATEXT(BE948))-(SEARCH("[",_xlfn.FORMULATEXT(BE948))+1))="-1","",1),"")</f>
        <v/>
      </c>
      <c r="BL948" s="565" t="str">
        <f t="shared" ref="BL948:BL1006" ca="1" si="238">IF(BF948&lt;&gt;"",IF(MID(_xlfn.FORMULATEXT(BF948),SEARCH("[",_xlfn.FORMULATEXT(BF948))+1,SEARCH("]",_xlfn.FORMULATEXT(BF948))-(SEARCH("[",_xlfn.FORMULATEXT(BF948))+1))="-1","",1),"")</f>
        <v/>
      </c>
      <c r="CS948" s="95"/>
    </row>
    <row r="949" spans="1:97" ht="15" customHeight="1">
      <c r="A949" s="90"/>
      <c r="B949" s="352"/>
      <c r="C949" s="352"/>
      <c r="F949" s="302"/>
      <c r="G949" s="922"/>
      <c r="H949" s="922"/>
      <c r="I949" s="922"/>
      <c r="J949" s="922"/>
      <c r="K949" s="922"/>
      <c r="L949" s="922"/>
      <c r="M949" s="923"/>
      <c r="N949" s="302" t="s">
        <v>1060</v>
      </c>
      <c r="O949" s="922"/>
      <c r="P949" s="922"/>
      <c r="Q949" s="922"/>
      <c r="R949" s="922"/>
      <c r="S949" s="922"/>
      <c r="T949" s="922"/>
      <c r="U949" s="922"/>
      <c r="V949" s="922"/>
      <c r="W949" s="922"/>
      <c r="X949" s="922"/>
      <c r="Y949" s="922"/>
      <c r="Z949" s="922"/>
      <c r="AA949" s="922"/>
      <c r="AB949" s="922"/>
      <c r="AC949" s="922"/>
      <c r="AD949" s="922"/>
      <c r="AE949" s="922"/>
      <c r="AF949" s="922"/>
      <c r="AG949" s="922"/>
      <c r="AH949" s="922"/>
      <c r="AI949" s="922"/>
      <c r="AJ949" s="922"/>
      <c r="AK949" s="922"/>
      <c r="AL949" s="922"/>
      <c r="AM949" s="922"/>
      <c r="AN949" s="922"/>
      <c r="AO949" s="922"/>
      <c r="AP949" s="922"/>
      <c r="AQ949" s="922"/>
      <c r="AR949" s="922"/>
      <c r="AS949" s="922"/>
      <c r="AT949" s="922"/>
      <c r="AU949" s="922"/>
      <c r="AV949" s="922"/>
      <c r="AW949" s="922"/>
      <c r="AX949" s="923"/>
      <c r="AY949" s="725"/>
      <c r="AZ949" s="95"/>
      <c r="BA949" s="192">
        <f t="shared" si="232"/>
        <v>52</v>
      </c>
      <c r="BB949" s="192">
        <f>BB948</f>
        <v>5</v>
      </c>
      <c r="BC949" s="192">
        <f t="shared" si="232"/>
        <v>4</v>
      </c>
      <c r="BD949" s="95"/>
      <c r="BE949" s="95"/>
      <c r="BG949" s="563" t="str">
        <f t="shared" ca="1" si="233"/>
        <v/>
      </c>
      <c r="BH949" s="564" t="str">
        <f t="shared" ca="1" si="234"/>
        <v/>
      </c>
      <c r="BI949" s="564" t="str">
        <f t="shared" ca="1" si="235"/>
        <v/>
      </c>
      <c r="BJ949" s="564" t="str">
        <f t="shared" ca="1" si="236"/>
        <v/>
      </c>
      <c r="BK949" s="564" t="str">
        <f t="shared" ca="1" si="237"/>
        <v/>
      </c>
      <c r="BL949" s="565" t="str">
        <f t="shared" ca="1" si="238"/>
        <v/>
      </c>
      <c r="CS949" s="95"/>
    </row>
    <row r="950" spans="1:97" ht="15" customHeight="1">
      <c r="A950" s="90"/>
      <c r="B950" s="352"/>
      <c r="C950" s="352"/>
      <c r="F950" s="851" t="s">
        <v>152</v>
      </c>
      <c r="G950" s="852"/>
      <c r="H950" s="852"/>
      <c r="I950" s="852"/>
      <c r="J950" s="852"/>
      <c r="K950" s="852"/>
      <c r="L950" s="852"/>
      <c r="M950" s="853"/>
      <c r="N950" s="303" t="s">
        <v>403</v>
      </c>
      <c r="O950" s="271"/>
      <c r="P950" s="271"/>
      <c r="Q950" s="271"/>
      <c r="R950" s="271"/>
      <c r="S950" s="271"/>
      <c r="T950" s="271"/>
      <c r="U950" s="271"/>
      <c r="V950" s="271"/>
      <c r="W950" s="271"/>
      <c r="X950" s="271"/>
      <c r="Y950" s="271"/>
      <c r="Z950" s="271"/>
      <c r="AA950" s="271"/>
      <c r="AB950" s="271"/>
      <c r="AC950" s="271"/>
      <c r="AD950" s="271"/>
      <c r="AE950" s="271"/>
      <c r="AF950" s="271"/>
      <c r="AG950" s="271"/>
      <c r="AH950" s="271"/>
      <c r="AI950" s="271"/>
      <c r="AJ950" s="271"/>
      <c r="AK950" s="271"/>
      <c r="AL950" s="271"/>
      <c r="AM950" s="271"/>
      <c r="AN950" s="271"/>
      <c r="AO950" s="271"/>
      <c r="AP950" s="271"/>
      <c r="AQ950" s="271"/>
      <c r="AR950" s="271"/>
      <c r="AS950" s="271"/>
      <c r="AT950" s="271"/>
      <c r="AU950" s="271"/>
      <c r="AV950" s="271"/>
      <c r="AW950" s="271"/>
      <c r="AX950" s="272"/>
      <c r="AY950" s="725"/>
      <c r="AZ950" s="95"/>
      <c r="BA950" s="192">
        <f t="shared" si="232"/>
        <v>52</v>
      </c>
      <c r="BB950" s="192">
        <f>BB949</f>
        <v>5</v>
      </c>
      <c r="BC950" s="192">
        <f t="shared" si="232"/>
        <v>4</v>
      </c>
      <c r="BD950" s="95"/>
      <c r="BE950" s="95"/>
      <c r="BG950" s="563" t="str">
        <f t="shared" ca="1" si="233"/>
        <v/>
      </c>
      <c r="BH950" s="564" t="str">
        <f t="shared" ca="1" si="234"/>
        <v/>
      </c>
      <c r="BI950" s="564" t="str">
        <f t="shared" ca="1" si="235"/>
        <v/>
      </c>
      <c r="BJ950" s="564" t="str">
        <f t="shared" ca="1" si="236"/>
        <v/>
      </c>
      <c r="BK950" s="564" t="str">
        <f t="shared" ca="1" si="237"/>
        <v/>
      </c>
      <c r="BL950" s="565" t="str">
        <f t="shared" ca="1" si="238"/>
        <v/>
      </c>
      <c r="CS950" s="95"/>
    </row>
    <row r="951" spans="1:97" ht="15" customHeight="1">
      <c r="A951" s="1737" t="str">
        <f>$BA951&amp;"."&amp;$BB951&amp;"."</f>
        <v>52.6.</v>
      </c>
      <c r="B951" s="1738"/>
      <c r="C951" s="1738"/>
      <c r="D951" s="469" t="s">
        <v>900</v>
      </c>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c r="AE951" s="236"/>
      <c r="AF951" s="236"/>
      <c r="AG951" s="236"/>
      <c r="AH951" s="236"/>
      <c r="AI951" s="236"/>
      <c r="AJ951" s="236"/>
      <c r="AK951" s="236"/>
      <c r="AL951" s="236"/>
      <c r="AM951" s="236"/>
      <c r="AN951" s="236"/>
      <c r="AO951" s="236"/>
      <c r="AP951" s="236"/>
      <c r="AQ951" s="236"/>
      <c r="AR951" s="236"/>
      <c r="AS951" s="236"/>
      <c r="AT951" s="236"/>
      <c r="AU951" s="236"/>
      <c r="AV951" s="236"/>
      <c r="AW951" s="236"/>
      <c r="AX951" s="236"/>
      <c r="AY951" s="195"/>
      <c r="AZ951" s="465"/>
      <c r="BA951" s="192">
        <f t="shared" ref="BA951:BA976" si="239">BA950</f>
        <v>52</v>
      </c>
      <c r="BB951" s="193">
        <f>BB950+1</f>
        <v>6</v>
      </c>
      <c r="BC951" s="95"/>
      <c r="BD951" s="95"/>
      <c r="BE951" s="95"/>
      <c r="BG951" s="563" t="str">
        <f t="shared" ca="1" si="233"/>
        <v/>
      </c>
      <c r="BH951" s="564" t="str">
        <f t="shared" ca="1" si="234"/>
        <v/>
      </c>
      <c r="BI951" s="564" t="str">
        <f t="shared" ca="1" si="235"/>
        <v/>
      </c>
      <c r="BJ951" s="564" t="str">
        <f t="shared" ca="1" si="236"/>
        <v/>
      </c>
      <c r="BK951" s="564" t="str">
        <f t="shared" ca="1" si="237"/>
        <v/>
      </c>
      <c r="BL951" s="565" t="str">
        <f t="shared" ca="1" si="238"/>
        <v/>
      </c>
      <c r="CS951" s="95"/>
    </row>
    <row r="952" spans="1:97" ht="15" customHeight="1">
      <c r="A952" s="1737" t="str">
        <f>$BA952&amp;"."&amp;$BB952&amp;"."&amp;$BC952&amp;"."</f>
        <v>52.6.1.</v>
      </c>
      <c r="B952" s="1738"/>
      <c r="C952" s="1738"/>
      <c r="D952" s="1738"/>
      <c r="E952" s="226" t="s">
        <v>158</v>
      </c>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c r="AB952" s="226"/>
      <c r="AC952" s="226"/>
      <c r="AD952" s="226"/>
      <c r="AE952" s="226"/>
      <c r="AF952" s="226"/>
      <c r="AG952" s="226"/>
      <c r="AH952" s="226"/>
      <c r="AI952" s="226"/>
      <c r="AJ952" s="226"/>
      <c r="AK952" s="226"/>
      <c r="AL952" s="226"/>
      <c r="AM952" s="226"/>
      <c r="AN952" s="226"/>
      <c r="AO952" s="226"/>
      <c r="AP952" s="226"/>
      <c r="AQ952" s="226"/>
      <c r="AR952" s="226"/>
      <c r="AS952" s="226"/>
      <c r="AT952" s="226"/>
      <c r="AU952" s="226"/>
      <c r="AV952" s="226"/>
      <c r="AW952" s="226"/>
      <c r="AX952" s="226"/>
      <c r="AY952" s="40"/>
      <c r="AZ952" s="465"/>
      <c r="BA952" s="192">
        <f t="shared" si="239"/>
        <v>52</v>
      </c>
      <c r="BB952" s="192">
        <f>BB951</f>
        <v>6</v>
      </c>
      <c r="BC952" s="193">
        <f>BC951+1</f>
        <v>1</v>
      </c>
      <c r="BD952" s="95"/>
      <c r="BE952" s="95"/>
      <c r="BG952" s="563" t="str">
        <f t="shared" ca="1" si="233"/>
        <v/>
      </c>
      <c r="BH952" s="564" t="str">
        <f t="shared" ca="1" si="234"/>
        <v/>
      </c>
      <c r="BI952" s="564" t="str">
        <f t="shared" ca="1" si="235"/>
        <v/>
      </c>
      <c r="BJ952" s="564" t="str">
        <f t="shared" ca="1" si="236"/>
        <v/>
      </c>
      <c r="BK952" s="564" t="str">
        <f t="shared" ca="1" si="237"/>
        <v/>
      </c>
      <c r="BL952" s="565" t="str">
        <f t="shared" ca="1" si="238"/>
        <v/>
      </c>
      <c r="CS952" s="95"/>
    </row>
    <row r="953" spans="1:97" ht="15" customHeight="1">
      <c r="A953" s="90"/>
      <c r="B953" s="352"/>
      <c r="C953" s="352"/>
      <c r="D953" s="352"/>
      <c r="E953" s="352" t="s">
        <v>1058</v>
      </c>
      <c r="F953" s="352"/>
      <c r="G953" s="352"/>
      <c r="H953" s="352"/>
      <c r="I953" s="352"/>
      <c r="J953" s="352"/>
      <c r="K953" s="352"/>
      <c r="L953" s="352"/>
      <c r="M953" s="352"/>
      <c r="N953" s="352"/>
      <c r="O953" s="352"/>
      <c r="P953" s="352"/>
      <c r="Q953" s="352"/>
      <c r="R953" s="352"/>
      <c r="S953" s="352"/>
      <c r="T953" s="352"/>
      <c r="U953" s="352"/>
      <c r="V953" s="352"/>
      <c r="W953" s="352"/>
      <c r="X953" s="352"/>
      <c r="Y953" s="352"/>
      <c r="Z953" s="352"/>
      <c r="AA953" s="352"/>
      <c r="AB953" s="352"/>
      <c r="AC953" s="352"/>
      <c r="AD953" s="352"/>
      <c r="AE953" s="352"/>
      <c r="AF953" s="352"/>
      <c r="AG953" s="352"/>
      <c r="AH953" s="352"/>
      <c r="AI953" s="352"/>
      <c r="AJ953" s="352"/>
      <c r="AK953" s="352"/>
      <c r="AL953" s="352"/>
      <c r="AM953" s="352"/>
      <c r="AN953" s="352"/>
      <c r="AO953" s="352"/>
      <c r="AP953" s="352"/>
      <c r="AQ953" s="352"/>
      <c r="AR953" s="352"/>
      <c r="AS953" s="352"/>
      <c r="AT953" s="352"/>
      <c r="AU953" s="352"/>
      <c r="AV953" s="352"/>
      <c r="AW953" s="352"/>
      <c r="AX953" s="352"/>
      <c r="AY953" s="725"/>
      <c r="AZ953" s="95"/>
      <c r="BA953" s="192">
        <f t="shared" si="239"/>
        <v>52</v>
      </c>
      <c r="BB953" s="95">
        <f t="shared" ref="BB953:BC963" si="240">BB952</f>
        <v>6</v>
      </c>
      <c r="BC953" s="95">
        <f t="shared" si="240"/>
        <v>1</v>
      </c>
      <c r="BD953" s="95"/>
      <c r="BE953" s="95"/>
      <c r="BG953" s="563" t="str">
        <f t="shared" ca="1" si="233"/>
        <v/>
      </c>
      <c r="BH953" s="564" t="str">
        <f t="shared" ca="1" si="234"/>
        <v/>
      </c>
      <c r="BI953" s="564" t="str">
        <f t="shared" ca="1" si="235"/>
        <v/>
      </c>
      <c r="BJ953" s="564" t="str">
        <f t="shared" ca="1" si="236"/>
        <v/>
      </c>
      <c r="BK953" s="564" t="str">
        <f t="shared" ca="1" si="237"/>
        <v/>
      </c>
      <c r="BL953" s="565" t="str">
        <f t="shared" ca="1" si="238"/>
        <v/>
      </c>
      <c r="CS953" s="95"/>
    </row>
    <row r="954" spans="1:97" ht="15" customHeight="1">
      <c r="A954" s="90"/>
      <c r="B954" s="352"/>
      <c r="C954" s="352"/>
      <c r="D954" s="352"/>
      <c r="E954" s="845" t="s">
        <v>150</v>
      </c>
      <c r="F954" s="846"/>
      <c r="G954" s="846"/>
      <c r="H954" s="846"/>
      <c r="I954" s="846"/>
      <c r="J954" s="846"/>
      <c r="K954" s="846"/>
      <c r="L954" s="847"/>
      <c r="M954" s="301" t="s">
        <v>153</v>
      </c>
      <c r="N954" s="266"/>
      <c r="O954" s="266"/>
      <c r="P954" s="266"/>
      <c r="Q954" s="266"/>
      <c r="R954" s="266"/>
      <c r="S954" s="266"/>
      <c r="T954" s="266"/>
      <c r="U954" s="266"/>
      <c r="V954" s="266"/>
      <c r="W954" s="266"/>
      <c r="X954" s="266"/>
      <c r="Y954" s="266"/>
      <c r="Z954" s="266"/>
      <c r="AA954" s="266"/>
      <c r="AB954" s="266"/>
      <c r="AC954" s="266"/>
      <c r="AD954" s="266"/>
      <c r="AE954" s="266"/>
      <c r="AF954" s="266"/>
      <c r="AG954" s="266"/>
      <c r="AH954" s="266"/>
      <c r="AI954" s="266"/>
      <c r="AJ954" s="266"/>
      <c r="AK954" s="266"/>
      <c r="AL954" s="266"/>
      <c r="AM954" s="266"/>
      <c r="AN954" s="266"/>
      <c r="AO954" s="266"/>
      <c r="AP954" s="266"/>
      <c r="AQ954" s="266"/>
      <c r="AR954" s="266"/>
      <c r="AS954" s="266"/>
      <c r="AT954" s="266"/>
      <c r="AU954" s="266"/>
      <c r="AV954" s="266"/>
      <c r="AW954" s="266"/>
      <c r="AX954" s="267"/>
      <c r="AY954" s="725"/>
      <c r="AZ954" s="95"/>
      <c r="BA954" s="192">
        <f t="shared" si="239"/>
        <v>52</v>
      </c>
      <c r="BB954" s="95">
        <f t="shared" si="240"/>
        <v>6</v>
      </c>
      <c r="BC954" s="95">
        <f t="shared" si="240"/>
        <v>1</v>
      </c>
      <c r="BD954" s="95"/>
      <c r="BE954" s="95"/>
      <c r="BG954" s="563" t="str">
        <f t="shared" ca="1" si="233"/>
        <v/>
      </c>
      <c r="BH954" s="564" t="str">
        <f t="shared" ca="1" si="234"/>
        <v/>
      </c>
      <c r="BI954" s="564" t="str">
        <f t="shared" ca="1" si="235"/>
        <v/>
      </c>
      <c r="BJ954" s="564" t="str">
        <f t="shared" ca="1" si="236"/>
        <v/>
      </c>
      <c r="BK954" s="564" t="str">
        <f t="shared" ca="1" si="237"/>
        <v/>
      </c>
      <c r="BL954" s="565" t="str">
        <f t="shared" ca="1" si="238"/>
        <v/>
      </c>
      <c r="CS954" s="95"/>
    </row>
    <row r="955" spans="1:97" ht="15" customHeight="1">
      <c r="A955" s="90"/>
      <c r="B955" s="352"/>
      <c r="C955" s="352"/>
      <c r="D955" s="352"/>
      <c r="E955" s="848" t="s">
        <v>151</v>
      </c>
      <c r="F955" s="849"/>
      <c r="G955" s="849"/>
      <c r="H955" s="849"/>
      <c r="I955" s="849"/>
      <c r="J955" s="849"/>
      <c r="K955" s="849"/>
      <c r="L955" s="850"/>
      <c r="M955" s="927" t="s">
        <v>1059</v>
      </c>
      <c r="N955" s="257"/>
      <c r="O955" s="257"/>
      <c r="P955" s="257"/>
      <c r="Q955" s="257"/>
      <c r="R955" s="257"/>
      <c r="S955" s="257"/>
      <c r="T955" s="257"/>
      <c r="U955" s="257"/>
      <c r="V955" s="257"/>
      <c r="W955" s="257"/>
      <c r="X955" s="257"/>
      <c r="Y955" s="257"/>
      <c r="Z955" s="257"/>
      <c r="AA955" s="257"/>
      <c r="AB955" s="257"/>
      <c r="AC955" s="257"/>
      <c r="AD955" s="257"/>
      <c r="AE955" s="257"/>
      <c r="AF955" s="257"/>
      <c r="AG955" s="257"/>
      <c r="AH955" s="257"/>
      <c r="AI955" s="257"/>
      <c r="AJ955" s="257"/>
      <c r="AK955" s="257"/>
      <c r="AL955" s="257"/>
      <c r="AM955" s="257"/>
      <c r="AN955" s="257"/>
      <c r="AO955" s="257"/>
      <c r="AP955" s="257"/>
      <c r="AQ955" s="257"/>
      <c r="AR955" s="257"/>
      <c r="AS955" s="257"/>
      <c r="AT955" s="257"/>
      <c r="AU955" s="257"/>
      <c r="AV955" s="257"/>
      <c r="AW955" s="257"/>
      <c r="AX955" s="258"/>
      <c r="AY955" s="725"/>
      <c r="AZ955" s="95"/>
      <c r="BA955" s="192">
        <f t="shared" si="239"/>
        <v>52</v>
      </c>
      <c r="BB955" s="95">
        <f t="shared" si="240"/>
        <v>6</v>
      </c>
      <c r="BC955" s="95">
        <f t="shared" si="240"/>
        <v>1</v>
      </c>
      <c r="BD955" s="95"/>
      <c r="BE955" s="95"/>
      <c r="BG955" s="563" t="str">
        <f t="shared" ca="1" si="233"/>
        <v/>
      </c>
      <c r="BH955" s="564" t="str">
        <f t="shared" ca="1" si="234"/>
        <v/>
      </c>
      <c r="BI955" s="564" t="str">
        <f t="shared" ca="1" si="235"/>
        <v/>
      </c>
      <c r="BJ955" s="564" t="str">
        <f t="shared" ca="1" si="236"/>
        <v/>
      </c>
      <c r="BK955" s="564" t="str">
        <f t="shared" ca="1" si="237"/>
        <v/>
      </c>
      <c r="BL955" s="565" t="str">
        <f t="shared" ca="1" si="238"/>
        <v/>
      </c>
      <c r="CS955" s="95"/>
    </row>
    <row r="956" spans="1:97" ht="15" customHeight="1">
      <c r="A956" s="90"/>
      <c r="B956" s="352"/>
      <c r="C956" s="352"/>
      <c r="D956" s="352"/>
      <c r="E956" s="302"/>
      <c r="F956" s="922"/>
      <c r="G956" s="922"/>
      <c r="H956" s="922"/>
      <c r="I956" s="922"/>
      <c r="J956" s="922"/>
      <c r="K956" s="922"/>
      <c r="L956" s="923"/>
      <c r="M956" s="302" t="s">
        <v>1060</v>
      </c>
      <c r="N956" s="922"/>
      <c r="O956" s="922"/>
      <c r="P956" s="922"/>
      <c r="Q956" s="922"/>
      <c r="R956" s="922"/>
      <c r="S956" s="922"/>
      <c r="T956" s="922"/>
      <c r="U956" s="922"/>
      <c r="V956" s="922"/>
      <c r="W956" s="922"/>
      <c r="X956" s="922"/>
      <c r="Y956" s="922"/>
      <c r="Z956" s="922"/>
      <c r="AA956" s="922"/>
      <c r="AB956" s="922"/>
      <c r="AC956" s="922"/>
      <c r="AD956" s="922"/>
      <c r="AE956" s="922"/>
      <c r="AF956" s="922"/>
      <c r="AG956" s="922"/>
      <c r="AH956" s="922"/>
      <c r="AI956" s="922"/>
      <c r="AJ956" s="922"/>
      <c r="AK956" s="922"/>
      <c r="AL956" s="922"/>
      <c r="AM956" s="922"/>
      <c r="AN956" s="922"/>
      <c r="AO956" s="922"/>
      <c r="AP956" s="922"/>
      <c r="AQ956" s="922"/>
      <c r="AR956" s="922"/>
      <c r="AS956" s="922"/>
      <c r="AT956" s="922"/>
      <c r="AU956" s="922"/>
      <c r="AV956" s="922"/>
      <c r="AW956" s="922"/>
      <c r="AX956" s="923"/>
      <c r="AY956" s="725"/>
      <c r="AZ956" s="95"/>
      <c r="BA956" s="192">
        <f t="shared" si="239"/>
        <v>52</v>
      </c>
      <c r="BB956" s="95">
        <f t="shared" si="240"/>
        <v>6</v>
      </c>
      <c r="BC956" s="95">
        <f t="shared" si="240"/>
        <v>1</v>
      </c>
      <c r="BD956" s="95"/>
      <c r="BE956" s="95"/>
      <c r="BG956" s="563" t="str">
        <f t="shared" ca="1" si="233"/>
        <v/>
      </c>
      <c r="BH956" s="564" t="str">
        <f t="shared" ca="1" si="234"/>
        <v/>
      </c>
      <c r="BI956" s="564" t="str">
        <f t="shared" ca="1" si="235"/>
        <v/>
      </c>
      <c r="BJ956" s="564" t="str">
        <f t="shared" ca="1" si="236"/>
        <v/>
      </c>
      <c r="BK956" s="564" t="str">
        <f t="shared" ca="1" si="237"/>
        <v/>
      </c>
      <c r="BL956" s="565" t="str">
        <f t="shared" ca="1" si="238"/>
        <v/>
      </c>
      <c r="CS956" s="95"/>
    </row>
    <row r="957" spans="1:97" ht="15" customHeight="1">
      <c r="A957" s="90"/>
      <c r="B957" s="352"/>
      <c r="C957" s="352"/>
      <c r="D957" s="352"/>
      <c r="E957" s="851" t="s">
        <v>152</v>
      </c>
      <c r="F957" s="852"/>
      <c r="G957" s="852"/>
      <c r="H957" s="852"/>
      <c r="I957" s="852"/>
      <c r="J957" s="852"/>
      <c r="K957" s="852"/>
      <c r="L957" s="853"/>
      <c r="M957" s="303" t="s">
        <v>403</v>
      </c>
      <c r="N957" s="271"/>
      <c r="O957" s="271"/>
      <c r="P957" s="271"/>
      <c r="Q957" s="271"/>
      <c r="R957" s="271"/>
      <c r="S957" s="271"/>
      <c r="T957" s="271"/>
      <c r="U957" s="271"/>
      <c r="V957" s="271"/>
      <c r="W957" s="271"/>
      <c r="X957" s="271"/>
      <c r="Y957" s="271"/>
      <c r="Z957" s="271"/>
      <c r="AA957" s="271"/>
      <c r="AB957" s="271"/>
      <c r="AC957" s="271"/>
      <c r="AD957" s="271"/>
      <c r="AE957" s="271"/>
      <c r="AF957" s="271"/>
      <c r="AG957" s="271"/>
      <c r="AH957" s="271"/>
      <c r="AI957" s="271"/>
      <c r="AJ957" s="271"/>
      <c r="AK957" s="271"/>
      <c r="AL957" s="271"/>
      <c r="AM957" s="271"/>
      <c r="AN957" s="271"/>
      <c r="AO957" s="271"/>
      <c r="AP957" s="271"/>
      <c r="AQ957" s="271"/>
      <c r="AR957" s="271"/>
      <c r="AS957" s="271"/>
      <c r="AT957" s="271"/>
      <c r="AU957" s="271"/>
      <c r="AV957" s="271"/>
      <c r="AW957" s="271"/>
      <c r="AX957" s="272"/>
      <c r="AY957" s="725"/>
      <c r="AZ957" s="95"/>
      <c r="BA957" s="192">
        <f t="shared" si="239"/>
        <v>52</v>
      </c>
      <c r="BB957" s="95">
        <f t="shared" si="240"/>
        <v>6</v>
      </c>
      <c r="BC957" s="95">
        <f t="shared" si="240"/>
        <v>1</v>
      </c>
      <c r="BD957" s="95"/>
      <c r="BE957" s="95"/>
      <c r="BG957" s="563" t="str">
        <f t="shared" ca="1" si="233"/>
        <v/>
      </c>
      <c r="BH957" s="564" t="str">
        <f t="shared" ca="1" si="234"/>
        <v/>
      </c>
      <c r="BI957" s="564" t="str">
        <f t="shared" ca="1" si="235"/>
        <v/>
      </c>
      <c r="BJ957" s="564" t="str">
        <f t="shared" ca="1" si="236"/>
        <v/>
      </c>
      <c r="BK957" s="564" t="str">
        <f t="shared" ca="1" si="237"/>
        <v/>
      </c>
      <c r="BL957" s="565" t="str">
        <f t="shared" ca="1" si="238"/>
        <v/>
      </c>
      <c r="CS957" s="95"/>
    </row>
    <row r="958" spans="1:97" ht="15" customHeight="1">
      <c r="A958" s="1737" t="str">
        <f>$BA958&amp;"."&amp;$BB958&amp;"."&amp;$BC958&amp;"."</f>
        <v>52.6.2.</v>
      </c>
      <c r="B958" s="1738"/>
      <c r="C958" s="1738"/>
      <c r="D958" s="1738"/>
      <c r="E958" s="226" t="s">
        <v>552</v>
      </c>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c r="AB958" s="226"/>
      <c r="AC958" s="226"/>
      <c r="AD958" s="226"/>
      <c r="AE958" s="226"/>
      <c r="AF958" s="226"/>
      <c r="AG958" s="226"/>
      <c r="AH958" s="226"/>
      <c r="AI958" s="226"/>
      <c r="AJ958" s="226"/>
      <c r="AK958" s="226"/>
      <c r="AL958" s="226"/>
      <c r="AM958" s="226"/>
      <c r="AN958" s="226"/>
      <c r="AO958" s="226"/>
      <c r="AP958" s="226"/>
      <c r="AQ958" s="226"/>
      <c r="AR958" s="226"/>
      <c r="AS958" s="226"/>
      <c r="AT958" s="226"/>
      <c r="AU958" s="226"/>
      <c r="AV958" s="226"/>
      <c r="AW958" s="226"/>
      <c r="AX958" s="226"/>
      <c r="AY958" s="40"/>
      <c r="AZ958" s="465"/>
      <c r="BA958" s="192">
        <f t="shared" si="239"/>
        <v>52</v>
      </c>
      <c r="BB958" s="192">
        <f t="shared" ref="BB958:BB963" si="241">BB957</f>
        <v>6</v>
      </c>
      <c r="BC958" s="193">
        <f>BC957+1</f>
        <v>2</v>
      </c>
      <c r="BD958" s="95"/>
      <c r="BE958" s="95"/>
      <c r="BG958" s="563" t="str">
        <f t="shared" ca="1" si="233"/>
        <v/>
      </c>
      <c r="BH958" s="564" t="str">
        <f t="shared" ca="1" si="234"/>
        <v/>
      </c>
      <c r="BI958" s="564" t="str">
        <f t="shared" ca="1" si="235"/>
        <v/>
      </c>
      <c r="BJ958" s="564" t="str">
        <f t="shared" ca="1" si="236"/>
        <v/>
      </c>
      <c r="BK958" s="564" t="str">
        <f t="shared" ca="1" si="237"/>
        <v/>
      </c>
      <c r="BL958" s="565" t="str">
        <f t="shared" ca="1" si="238"/>
        <v/>
      </c>
      <c r="CS958" s="95"/>
    </row>
    <row r="959" spans="1:97" ht="15" customHeight="1">
      <c r="A959" s="90"/>
      <c r="B959" s="352"/>
      <c r="C959" s="352"/>
      <c r="D959" s="352"/>
      <c r="E959" s="352" t="s">
        <v>1063</v>
      </c>
      <c r="F959" s="352"/>
      <c r="G959" s="352"/>
      <c r="H959" s="352"/>
      <c r="I959" s="352"/>
      <c r="J959" s="352"/>
      <c r="K959" s="352"/>
      <c r="L959" s="352"/>
      <c r="M959" s="352"/>
      <c r="N959" s="352"/>
      <c r="O959" s="352"/>
      <c r="P959" s="352"/>
      <c r="Q959" s="352"/>
      <c r="R959" s="352"/>
      <c r="S959" s="352"/>
      <c r="T959" s="352"/>
      <c r="U959" s="352"/>
      <c r="V959" s="352"/>
      <c r="W959" s="352"/>
      <c r="X959" s="352"/>
      <c r="Y959" s="352"/>
      <c r="Z959" s="352"/>
      <c r="AA959" s="352"/>
      <c r="AB959" s="352"/>
      <c r="AC959" s="352"/>
      <c r="AD959" s="352"/>
      <c r="AE959" s="352"/>
      <c r="AF959" s="352"/>
      <c r="AG959" s="352"/>
      <c r="AH959" s="352"/>
      <c r="AI959" s="352"/>
      <c r="AJ959" s="352"/>
      <c r="AK959" s="352"/>
      <c r="AL959" s="352"/>
      <c r="AM959" s="352"/>
      <c r="AN959" s="352"/>
      <c r="AO959" s="352"/>
      <c r="AP959" s="352"/>
      <c r="AQ959" s="352"/>
      <c r="AR959" s="352"/>
      <c r="AS959" s="352"/>
      <c r="AT959" s="352"/>
      <c r="AU959" s="352"/>
      <c r="AV959" s="352"/>
      <c r="AW959" s="352"/>
      <c r="AX959" s="352"/>
      <c r="AY959" s="725"/>
      <c r="AZ959" s="95"/>
      <c r="BA959" s="192">
        <f t="shared" si="239"/>
        <v>52</v>
      </c>
      <c r="BB959" s="192">
        <f t="shared" si="241"/>
        <v>6</v>
      </c>
      <c r="BC959" s="95">
        <f t="shared" si="240"/>
        <v>2</v>
      </c>
      <c r="BD959" s="95"/>
      <c r="BE959" s="95"/>
      <c r="BG959" s="563" t="str">
        <f t="shared" ca="1" si="233"/>
        <v/>
      </c>
      <c r="BH959" s="564" t="str">
        <f t="shared" ca="1" si="234"/>
        <v/>
      </c>
      <c r="BI959" s="564" t="str">
        <f t="shared" ca="1" si="235"/>
        <v/>
      </c>
      <c r="BJ959" s="564" t="str">
        <f t="shared" ca="1" si="236"/>
        <v/>
      </c>
      <c r="BK959" s="564" t="str">
        <f t="shared" ca="1" si="237"/>
        <v/>
      </c>
      <c r="BL959" s="565" t="str">
        <f t="shared" ca="1" si="238"/>
        <v/>
      </c>
      <c r="CS959" s="95"/>
    </row>
    <row r="960" spans="1:97" ht="15" customHeight="1">
      <c r="A960" s="90"/>
      <c r="B960" s="352"/>
      <c r="C960" s="352"/>
      <c r="D960" s="352"/>
      <c r="E960" s="978" t="s">
        <v>103</v>
      </c>
      <c r="F960" s="979"/>
      <c r="G960" s="979"/>
      <c r="H960" s="979"/>
      <c r="I960" s="979"/>
      <c r="J960" s="979"/>
      <c r="K960" s="979"/>
      <c r="L960" s="980"/>
      <c r="M960" s="133" t="s">
        <v>109</v>
      </c>
      <c r="N960" s="827"/>
      <c r="O960" s="197" t="str">
        <f>"("&amp;VLOOKUP(M960,[1]processing_log!$B$37:$Y$105,4,FALSE)&amp;" - "&amp;VLOOKUP(M960,[1]processing_log!$B$37:$Y$105,21,FALSE)&amp;VLOOKUP(M960,[1]processing_log!$B$37:$Y$105,24,FALSE)&amp;")"</f>
        <v>(登録・更新処理 - 異常終了)</v>
      </c>
      <c r="P960" s="827"/>
      <c r="Q960" s="827"/>
      <c r="R960" s="827"/>
      <c r="S960" s="827"/>
      <c r="T960" s="827"/>
      <c r="U960" s="827"/>
      <c r="V960" s="827"/>
      <c r="W960" s="827"/>
      <c r="X960" s="827"/>
      <c r="Y960" s="827"/>
      <c r="Z960" s="827"/>
      <c r="AA960" s="827"/>
      <c r="AB960" s="827"/>
      <c r="AC960" s="827"/>
      <c r="AD960" s="827"/>
      <c r="AE960" s="827"/>
      <c r="AF960" s="827"/>
      <c r="AG960" s="827"/>
      <c r="AH960" s="827"/>
      <c r="AI960" s="827"/>
      <c r="AJ960" s="827"/>
      <c r="AK960" s="827"/>
      <c r="AL960" s="827"/>
      <c r="AM960" s="827"/>
      <c r="AN960" s="827"/>
      <c r="AO960" s="827"/>
      <c r="AP960" s="827"/>
      <c r="AQ960" s="827"/>
      <c r="AR960" s="827"/>
      <c r="AS960" s="827"/>
      <c r="AT960" s="827"/>
      <c r="AU960" s="827"/>
      <c r="AV960" s="827"/>
      <c r="AW960" s="827"/>
      <c r="AX960" s="72"/>
      <c r="AY960" s="725"/>
      <c r="AZ960" s="95"/>
      <c r="BA960" s="192">
        <f t="shared" si="239"/>
        <v>52</v>
      </c>
      <c r="BB960" s="95">
        <f t="shared" si="241"/>
        <v>6</v>
      </c>
      <c r="BC960" s="95">
        <f t="shared" si="240"/>
        <v>2</v>
      </c>
      <c r="BD960" s="95"/>
      <c r="BE960" s="95"/>
      <c r="BG960" s="563" t="str">
        <f t="shared" ca="1" si="233"/>
        <v/>
      </c>
      <c r="BH960" s="564" t="str">
        <f t="shared" ca="1" si="234"/>
        <v/>
      </c>
      <c r="BI960" s="564" t="str">
        <f t="shared" ca="1" si="235"/>
        <v/>
      </c>
      <c r="BJ960" s="564" t="str">
        <f t="shared" ca="1" si="236"/>
        <v/>
      </c>
      <c r="BK960" s="564" t="str">
        <f t="shared" ca="1" si="237"/>
        <v/>
      </c>
      <c r="BL960" s="565" t="str">
        <f t="shared" ca="1" si="238"/>
        <v/>
      </c>
      <c r="CS960" s="95"/>
    </row>
    <row r="961" spans="1:97" ht="15" customHeight="1">
      <c r="A961" s="90"/>
      <c r="B961" s="352"/>
      <c r="C961" s="352"/>
      <c r="D961" s="352"/>
      <c r="E961" s="981" t="s">
        <v>104</v>
      </c>
      <c r="F961" s="982"/>
      <c r="G961" s="982"/>
      <c r="H961" s="982"/>
      <c r="I961" s="982"/>
      <c r="J961" s="982"/>
      <c r="K961" s="982"/>
      <c r="L961" s="983"/>
      <c r="M961" s="925" t="s">
        <v>1057</v>
      </c>
      <c r="N961" s="926"/>
      <c r="O961" s="926"/>
      <c r="P961" s="926"/>
      <c r="Q961" s="926"/>
      <c r="R961" s="926"/>
      <c r="S961" s="926"/>
      <c r="T961" s="926"/>
      <c r="U961" s="926"/>
      <c r="V961" s="926"/>
      <c r="W961" s="926"/>
      <c r="X961" s="926"/>
      <c r="Y961" s="926"/>
      <c r="Z961" s="926"/>
      <c r="AA961" s="926"/>
      <c r="AB961" s="926"/>
      <c r="AC961" s="926"/>
      <c r="AD961" s="926"/>
      <c r="AE961" s="926"/>
      <c r="AF961" s="926"/>
      <c r="AG961" s="926"/>
      <c r="AH961" s="926"/>
      <c r="AI961" s="926"/>
      <c r="AJ961" s="926"/>
      <c r="AK961" s="926"/>
      <c r="AL961" s="926"/>
      <c r="AM961" s="926"/>
      <c r="AN961" s="926"/>
      <c r="AO961" s="926"/>
      <c r="AP961" s="926"/>
      <c r="AQ961" s="926"/>
      <c r="AR961" s="926"/>
      <c r="AS961" s="926"/>
      <c r="AT961" s="926"/>
      <c r="AU961" s="926"/>
      <c r="AV961" s="926"/>
      <c r="AW961" s="926"/>
      <c r="AX961" s="73"/>
      <c r="AY961" s="725"/>
      <c r="AZ961" s="95"/>
      <c r="BA961" s="192">
        <f t="shared" si="239"/>
        <v>52</v>
      </c>
      <c r="BB961" s="95">
        <f t="shared" si="241"/>
        <v>6</v>
      </c>
      <c r="BC961" s="95">
        <f t="shared" si="240"/>
        <v>2</v>
      </c>
      <c r="BD961" s="95"/>
      <c r="BE961" s="95"/>
      <c r="BG961" s="563" t="str">
        <f t="shared" ca="1" si="233"/>
        <v/>
      </c>
      <c r="BH961" s="564" t="str">
        <f t="shared" ca="1" si="234"/>
        <v/>
      </c>
      <c r="BI961" s="564" t="str">
        <f t="shared" ca="1" si="235"/>
        <v/>
      </c>
      <c r="BJ961" s="564" t="str">
        <f t="shared" ca="1" si="236"/>
        <v/>
      </c>
      <c r="BK961" s="564" t="str">
        <f t="shared" ca="1" si="237"/>
        <v/>
      </c>
      <c r="BL961" s="565" t="str">
        <f t="shared" ca="1" si="238"/>
        <v/>
      </c>
      <c r="CS961" s="95"/>
    </row>
    <row r="962" spans="1:97" ht="15" customHeight="1">
      <c r="A962" s="90"/>
      <c r="B962" s="352"/>
      <c r="C962" s="352"/>
      <c r="D962" s="352"/>
      <c r="E962" s="981" t="s">
        <v>105</v>
      </c>
      <c r="F962" s="982"/>
      <c r="G962" s="982"/>
      <c r="H962" s="982"/>
      <c r="I962" s="982"/>
      <c r="J962" s="982"/>
      <c r="K962" s="982"/>
      <c r="L962" s="983"/>
      <c r="M962" s="925" t="s">
        <v>1061</v>
      </c>
      <c r="N962" s="926"/>
      <c r="O962" s="926"/>
      <c r="P962" s="926"/>
      <c r="Q962" s="926"/>
      <c r="R962" s="926"/>
      <c r="S962" s="926"/>
      <c r="T962" s="926"/>
      <c r="U962" s="926"/>
      <c r="V962" s="926"/>
      <c r="W962" s="926"/>
      <c r="X962" s="926"/>
      <c r="Y962" s="926"/>
      <c r="Z962" s="926"/>
      <c r="AA962" s="926"/>
      <c r="AB962" s="926"/>
      <c r="AC962" s="926"/>
      <c r="AD962" s="926"/>
      <c r="AE962" s="926"/>
      <c r="AF962" s="926"/>
      <c r="AG962" s="926"/>
      <c r="AH962" s="926"/>
      <c r="AI962" s="926"/>
      <c r="AJ962" s="926"/>
      <c r="AK962" s="926"/>
      <c r="AL962" s="926"/>
      <c r="AM962" s="926"/>
      <c r="AN962" s="926"/>
      <c r="AO962" s="926"/>
      <c r="AP962" s="926"/>
      <c r="AQ962" s="926"/>
      <c r="AR962" s="926"/>
      <c r="AS962" s="926"/>
      <c r="AT962" s="926"/>
      <c r="AU962" s="926"/>
      <c r="AV962" s="926"/>
      <c r="AW962" s="926"/>
      <c r="AX962" s="73"/>
      <c r="AY962" s="725"/>
      <c r="AZ962" s="95"/>
      <c r="BA962" s="192">
        <f t="shared" si="239"/>
        <v>52</v>
      </c>
      <c r="BB962" s="95">
        <f t="shared" si="241"/>
        <v>6</v>
      </c>
      <c r="BC962" s="95">
        <f t="shared" si="240"/>
        <v>2</v>
      </c>
      <c r="BD962" s="95"/>
      <c r="BE962" s="95"/>
      <c r="BG962" s="563" t="str">
        <f t="shared" ca="1" si="233"/>
        <v/>
      </c>
      <c r="BH962" s="564" t="str">
        <f t="shared" ca="1" si="234"/>
        <v/>
      </c>
      <c r="BI962" s="564" t="str">
        <f t="shared" ca="1" si="235"/>
        <v/>
      </c>
      <c r="BJ962" s="564" t="str">
        <f t="shared" ca="1" si="236"/>
        <v/>
      </c>
      <c r="BK962" s="564" t="str">
        <f t="shared" ca="1" si="237"/>
        <v/>
      </c>
      <c r="BL962" s="565" t="str">
        <f t="shared" ca="1" si="238"/>
        <v/>
      </c>
      <c r="CS962" s="95"/>
    </row>
    <row r="963" spans="1:97" ht="15" customHeight="1">
      <c r="A963" s="90"/>
      <c r="B963" s="352"/>
      <c r="C963" s="352"/>
      <c r="D963" s="352"/>
      <c r="E963" s="984" t="s">
        <v>106</v>
      </c>
      <c r="F963" s="985"/>
      <c r="G963" s="985"/>
      <c r="H963" s="985"/>
      <c r="I963" s="985"/>
      <c r="J963" s="985"/>
      <c r="K963" s="985"/>
      <c r="L963" s="986"/>
      <c r="M963" s="261" t="s">
        <v>1062</v>
      </c>
      <c r="N963" s="946"/>
      <c r="O963" s="946"/>
      <c r="P963" s="946"/>
      <c r="Q963" s="946"/>
      <c r="R963" s="946"/>
      <c r="S963" s="946"/>
      <c r="T963" s="946"/>
      <c r="U963" s="946"/>
      <c r="V963" s="946"/>
      <c r="W963" s="946"/>
      <c r="X963" s="946"/>
      <c r="Y963" s="946"/>
      <c r="Z963" s="946"/>
      <c r="AA963" s="946"/>
      <c r="AB963" s="946"/>
      <c r="AC963" s="946"/>
      <c r="AD963" s="946"/>
      <c r="AE963" s="946"/>
      <c r="AF963" s="946"/>
      <c r="AG963" s="946"/>
      <c r="AH963" s="946"/>
      <c r="AI963" s="946"/>
      <c r="AJ963" s="946"/>
      <c r="AK963" s="946"/>
      <c r="AL963" s="946"/>
      <c r="AM963" s="946"/>
      <c r="AN963" s="946"/>
      <c r="AO963" s="946"/>
      <c r="AP963" s="946"/>
      <c r="AQ963" s="946"/>
      <c r="AR963" s="946"/>
      <c r="AS963" s="946"/>
      <c r="AT963" s="946"/>
      <c r="AU963" s="946"/>
      <c r="AV963" s="946"/>
      <c r="AW963" s="946"/>
      <c r="AX963" s="74"/>
      <c r="AY963" s="725"/>
      <c r="AZ963" s="95"/>
      <c r="BA963" s="192">
        <f t="shared" si="239"/>
        <v>52</v>
      </c>
      <c r="BB963" s="95">
        <f t="shared" si="241"/>
        <v>6</v>
      </c>
      <c r="BC963" s="95">
        <f t="shared" si="240"/>
        <v>2</v>
      </c>
      <c r="BD963" s="95"/>
      <c r="BE963" s="95"/>
      <c r="BG963" s="563" t="str">
        <f t="shared" ca="1" si="233"/>
        <v/>
      </c>
      <c r="BH963" s="564" t="str">
        <f t="shared" ca="1" si="234"/>
        <v/>
      </c>
      <c r="BI963" s="564" t="str">
        <f t="shared" ca="1" si="235"/>
        <v/>
      </c>
      <c r="BJ963" s="564" t="str">
        <f t="shared" ca="1" si="236"/>
        <v/>
      </c>
      <c r="BK963" s="564" t="str">
        <f t="shared" ca="1" si="237"/>
        <v/>
      </c>
      <c r="BL963" s="565" t="str">
        <f t="shared" ca="1" si="238"/>
        <v/>
      </c>
      <c r="CS963" s="95"/>
    </row>
    <row r="964" spans="1:97" ht="15" customHeight="1">
      <c r="A964" s="1737" t="str">
        <f>$BA964&amp;"."&amp;$BB964&amp;"."</f>
        <v>52.7.</v>
      </c>
      <c r="B964" s="1738"/>
      <c r="C964" s="1738"/>
      <c r="D964" s="469" t="s">
        <v>492</v>
      </c>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c r="AE964" s="236"/>
      <c r="AF964" s="236"/>
      <c r="AG964" s="236"/>
      <c r="AH964" s="236"/>
      <c r="AI964" s="236"/>
      <c r="AJ964" s="236"/>
      <c r="AK964" s="236"/>
      <c r="AL964" s="236"/>
      <c r="AM964" s="236"/>
      <c r="AN964" s="236"/>
      <c r="AO964" s="236"/>
      <c r="AP964" s="236"/>
      <c r="AQ964" s="236"/>
      <c r="AR964" s="236"/>
      <c r="AS964" s="236"/>
      <c r="AT964" s="236"/>
      <c r="AU964" s="236"/>
      <c r="AV964" s="236"/>
      <c r="AW964" s="236"/>
      <c r="AX964" s="236"/>
      <c r="AY964" s="195"/>
      <c r="AZ964" s="465"/>
      <c r="BA964" s="192">
        <f t="shared" si="239"/>
        <v>52</v>
      </c>
      <c r="BB964" s="193">
        <f>BB963+1</f>
        <v>7</v>
      </c>
      <c r="BC964" s="95"/>
      <c r="BD964" s="95"/>
      <c r="BE964" s="95"/>
      <c r="BG964" s="563" t="str">
        <f t="shared" ca="1" si="233"/>
        <v/>
      </c>
      <c r="BH964" s="564" t="str">
        <f t="shared" ca="1" si="234"/>
        <v/>
      </c>
      <c r="BI964" s="564" t="str">
        <f t="shared" ca="1" si="235"/>
        <v/>
      </c>
      <c r="BJ964" s="564" t="str">
        <f t="shared" ca="1" si="236"/>
        <v/>
      </c>
      <c r="BK964" s="564" t="str">
        <f t="shared" ca="1" si="237"/>
        <v/>
      </c>
      <c r="BL964" s="565" t="str">
        <f t="shared" ca="1" si="238"/>
        <v/>
      </c>
      <c r="CS964" s="95"/>
    </row>
    <row r="965" spans="1:97" ht="15" customHeight="1">
      <c r="A965" s="90"/>
      <c r="B965" s="352"/>
      <c r="C965" s="352"/>
      <c r="D965" s="352" t="s">
        <v>1047</v>
      </c>
      <c r="E965" s="352"/>
      <c r="F965" s="352"/>
      <c r="G965" s="352"/>
      <c r="H965" s="352"/>
      <c r="I965" s="352"/>
      <c r="J965" s="352"/>
      <c r="K965" s="352"/>
      <c r="L965" s="352"/>
      <c r="M965" s="352"/>
      <c r="N965" s="352"/>
      <c r="O965" s="352"/>
      <c r="P965" s="352"/>
      <c r="Q965" s="352"/>
      <c r="R965" s="352"/>
      <c r="S965" s="352"/>
      <c r="T965" s="352"/>
      <c r="U965" s="352"/>
      <c r="V965" s="352"/>
      <c r="W965" s="352"/>
      <c r="X965" s="352"/>
      <c r="Y965" s="352"/>
      <c r="Z965" s="352"/>
      <c r="AA965" s="352"/>
      <c r="AB965" s="352"/>
      <c r="AC965" s="352"/>
      <c r="AD965" s="352"/>
      <c r="AE965" s="352"/>
      <c r="AF965" s="352"/>
      <c r="AG965" s="352"/>
      <c r="AH965" s="352"/>
      <c r="AI965" s="352"/>
      <c r="AJ965" s="352"/>
      <c r="AK965" s="352"/>
      <c r="AL965" s="352"/>
      <c r="AM965" s="352"/>
      <c r="AN965" s="352"/>
      <c r="AO965" s="352"/>
      <c r="AP965" s="352"/>
      <c r="AQ965" s="352"/>
      <c r="AR965" s="352"/>
      <c r="AS965" s="352"/>
      <c r="AT965" s="352"/>
      <c r="AU965" s="352"/>
      <c r="AV965" s="352"/>
      <c r="AW965" s="352"/>
      <c r="AX965" s="352"/>
      <c r="AY965" s="725"/>
      <c r="AZ965" s="95"/>
      <c r="BA965" s="192">
        <f t="shared" si="239"/>
        <v>52</v>
      </c>
      <c r="BB965" s="192">
        <f t="shared" ref="BB965:BB971" si="242">BB964</f>
        <v>7</v>
      </c>
      <c r="BC965" s="95"/>
      <c r="BD965" s="95"/>
      <c r="BE965" s="95"/>
      <c r="BG965" s="563" t="str">
        <f t="shared" ca="1" si="233"/>
        <v/>
      </c>
      <c r="BH965" s="564" t="str">
        <f t="shared" ca="1" si="234"/>
        <v/>
      </c>
      <c r="BI965" s="564" t="str">
        <f t="shared" ca="1" si="235"/>
        <v/>
      </c>
      <c r="BJ965" s="564" t="str">
        <f t="shared" ca="1" si="236"/>
        <v/>
      </c>
      <c r="BK965" s="564" t="str">
        <f t="shared" ca="1" si="237"/>
        <v/>
      </c>
      <c r="BL965" s="565" t="str">
        <f t="shared" ca="1" si="238"/>
        <v/>
      </c>
      <c r="CS965" s="95"/>
    </row>
    <row r="966" spans="1:97" ht="15" customHeight="1">
      <c r="A966" s="90"/>
      <c r="B966" s="352"/>
      <c r="C966" s="352"/>
      <c r="D966" s="845" t="s">
        <v>150</v>
      </c>
      <c r="E966" s="846"/>
      <c r="F966" s="846"/>
      <c r="G966" s="846"/>
      <c r="H966" s="846"/>
      <c r="I966" s="846"/>
      <c r="J966" s="846"/>
      <c r="K966" s="847"/>
      <c r="L966" s="301" t="s">
        <v>342</v>
      </c>
      <c r="M966" s="266"/>
      <c r="N966" s="266"/>
      <c r="O966" s="266"/>
      <c r="P966" s="266"/>
      <c r="Q966" s="266"/>
      <c r="R966" s="266"/>
      <c r="S966" s="266"/>
      <c r="T966" s="266"/>
      <c r="U966" s="266"/>
      <c r="V966" s="266"/>
      <c r="W966" s="266"/>
      <c r="X966" s="266"/>
      <c r="Y966" s="266"/>
      <c r="Z966" s="266"/>
      <c r="AA966" s="266"/>
      <c r="AB966" s="266"/>
      <c r="AC966" s="266"/>
      <c r="AD966" s="266"/>
      <c r="AE966" s="266"/>
      <c r="AF966" s="266"/>
      <c r="AG966" s="266"/>
      <c r="AH966" s="266"/>
      <c r="AI966" s="266"/>
      <c r="AJ966" s="266"/>
      <c r="AK966" s="266"/>
      <c r="AL966" s="266"/>
      <c r="AM966" s="266"/>
      <c r="AN966" s="266"/>
      <c r="AO966" s="266"/>
      <c r="AP966" s="266"/>
      <c r="AQ966" s="266"/>
      <c r="AR966" s="266"/>
      <c r="AS966" s="266"/>
      <c r="AT966" s="266"/>
      <c r="AU966" s="266"/>
      <c r="AV966" s="266"/>
      <c r="AW966" s="266"/>
      <c r="AX966" s="267"/>
      <c r="AY966" s="40"/>
      <c r="AZ966" s="465"/>
      <c r="BA966" s="192">
        <f t="shared" si="239"/>
        <v>52</v>
      </c>
      <c r="BB966" s="192">
        <f t="shared" si="242"/>
        <v>7</v>
      </c>
      <c r="BC966" s="95"/>
      <c r="BD966" s="95"/>
      <c r="BE966" s="95"/>
      <c r="BG966" s="563" t="str">
        <f t="shared" ca="1" si="233"/>
        <v/>
      </c>
      <c r="BH966" s="564" t="str">
        <f t="shared" ca="1" si="234"/>
        <v/>
      </c>
      <c r="BI966" s="564" t="str">
        <f t="shared" ca="1" si="235"/>
        <v/>
      </c>
      <c r="BJ966" s="564" t="str">
        <f t="shared" ca="1" si="236"/>
        <v/>
      </c>
      <c r="BK966" s="564" t="str">
        <f t="shared" ca="1" si="237"/>
        <v/>
      </c>
      <c r="BL966" s="565" t="str">
        <f t="shared" ca="1" si="238"/>
        <v/>
      </c>
      <c r="CS966" s="95"/>
    </row>
    <row r="967" spans="1:97" ht="15" customHeight="1">
      <c r="A967" s="90"/>
      <c r="B967" s="352"/>
      <c r="C967" s="352"/>
      <c r="D967" s="848" t="s">
        <v>151</v>
      </c>
      <c r="E967" s="849"/>
      <c r="F967" s="849"/>
      <c r="G967" s="849"/>
      <c r="H967" s="849"/>
      <c r="I967" s="849"/>
      <c r="J967" s="849"/>
      <c r="K967" s="850"/>
      <c r="L967" s="927" t="s">
        <v>496</v>
      </c>
      <c r="M967" s="257"/>
      <c r="N967" s="257"/>
      <c r="O967" s="257"/>
      <c r="P967" s="257"/>
      <c r="Q967" s="257"/>
      <c r="R967" s="257"/>
      <c r="S967" s="257"/>
      <c r="T967" s="257"/>
      <c r="U967" s="257"/>
      <c r="V967" s="257"/>
      <c r="W967" s="257"/>
      <c r="X967" s="257"/>
      <c r="Y967" s="257"/>
      <c r="Z967" s="257"/>
      <c r="AA967" s="257"/>
      <c r="AB967" s="257"/>
      <c r="AC967" s="257"/>
      <c r="AD967" s="257"/>
      <c r="AE967" s="257"/>
      <c r="AF967" s="257"/>
      <c r="AG967" s="257"/>
      <c r="AH967" s="257"/>
      <c r="AI967" s="257"/>
      <c r="AJ967" s="257"/>
      <c r="AK967" s="257"/>
      <c r="AL967" s="257"/>
      <c r="AM967" s="257"/>
      <c r="AN967" s="257"/>
      <c r="AO967" s="257"/>
      <c r="AP967" s="257"/>
      <c r="AQ967" s="257"/>
      <c r="AR967" s="257"/>
      <c r="AS967" s="257"/>
      <c r="AT967" s="257"/>
      <c r="AU967" s="257"/>
      <c r="AV967" s="257"/>
      <c r="AW967" s="257"/>
      <c r="AX967" s="258"/>
      <c r="AY967" s="725"/>
      <c r="AZ967" s="95"/>
      <c r="BA967" s="192">
        <f t="shared" si="239"/>
        <v>52</v>
      </c>
      <c r="BB967" s="192">
        <f t="shared" si="242"/>
        <v>7</v>
      </c>
      <c r="BC967" s="95"/>
      <c r="BD967" s="95"/>
      <c r="BE967" s="95"/>
      <c r="BG967" s="563" t="str">
        <f t="shared" ca="1" si="233"/>
        <v/>
      </c>
      <c r="BH967" s="564" t="str">
        <f t="shared" ca="1" si="234"/>
        <v/>
      </c>
      <c r="BI967" s="564" t="str">
        <f t="shared" ca="1" si="235"/>
        <v/>
      </c>
      <c r="BJ967" s="564" t="str">
        <f t="shared" ca="1" si="236"/>
        <v/>
      </c>
      <c r="BK967" s="564" t="str">
        <f t="shared" ca="1" si="237"/>
        <v/>
      </c>
      <c r="BL967" s="565" t="str">
        <f t="shared" ca="1" si="238"/>
        <v/>
      </c>
      <c r="CS967" s="95"/>
    </row>
    <row r="968" spans="1:97" ht="15" customHeight="1">
      <c r="A968" s="90"/>
      <c r="B968" s="352"/>
      <c r="C968" s="352"/>
      <c r="D968" s="302"/>
      <c r="E968" s="922"/>
      <c r="F968" s="922"/>
      <c r="G968" s="922"/>
      <c r="H968" s="922"/>
      <c r="I968" s="922"/>
      <c r="J968" s="922"/>
      <c r="K968" s="923"/>
      <c r="L968" s="302" t="s">
        <v>497</v>
      </c>
      <c r="M968" s="922"/>
      <c r="N968" s="922"/>
      <c r="O968" s="922"/>
      <c r="P968" s="922"/>
      <c r="Q968" s="922"/>
      <c r="R968" s="922"/>
      <c r="S968" s="922"/>
      <c r="T968" s="922"/>
      <c r="U968" s="922"/>
      <c r="V968" s="922"/>
      <c r="W968" s="922"/>
      <c r="X968" s="922"/>
      <c r="Y968" s="922"/>
      <c r="Z968" s="922"/>
      <c r="AA968" s="922"/>
      <c r="AB968" s="922"/>
      <c r="AC968" s="922"/>
      <c r="AD968" s="922"/>
      <c r="AE968" s="922"/>
      <c r="AF968" s="922"/>
      <c r="AG968" s="922"/>
      <c r="AH968" s="922"/>
      <c r="AI968" s="922"/>
      <c r="AJ968" s="922"/>
      <c r="AK968" s="922"/>
      <c r="AL968" s="922"/>
      <c r="AM968" s="922"/>
      <c r="AN968" s="922"/>
      <c r="AO968" s="922"/>
      <c r="AP968" s="922"/>
      <c r="AQ968" s="922"/>
      <c r="AR968" s="922"/>
      <c r="AS968" s="922"/>
      <c r="AT968" s="922"/>
      <c r="AU968" s="922"/>
      <c r="AV968" s="922"/>
      <c r="AW968" s="922"/>
      <c r="AX968" s="923"/>
      <c r="AY968" s="725"/>
      <c r="AZ968" s="95"/>
      <c r="BA968" s="192">
        <f t="shared" si="239"/>
        <v>52</v>
      </c>
      <c r="BB968" s="192">
        <f t="shared" si="242"/>
        <v>7</v>
      </c>
      <c r="BC968" s="95"/>
      <c r="BD968" s="95"/>
      <c r="BE968" s="95"/>
      <c r="BG968" s="563" t="str">
        <f t="shared" ca="1" si="233"/>
        <v/>
      </c>
      <c r="BH968" s="564" t="str">
        <f t="shared" ca="1" si="234"/>
        <v/>
      </c>
      <c r="BI968" s="564" t="str">
        <f t="shared" ca="1" si="235"/>
        <v/>
      </c>
      <c r="BJ968" s="564" t="str">
        <f t="shared" ca="1" si="236"/>
        <v/>
      </c>
      <c r="BK968" s="564" t="str">
        <f t="shared" ca="1" si="237"/>
        <v/>
      </c>
      <c r="BL968" s="565" t="str">
        <f t="shared" ca="1" si="238"/>
        <v/>
      </c>
      <c r="CS968" s="95"/>
    </row>
    <row r="969" spans="1:97" ht="15" customHeight="1">
      <c r="A969" s="90"/>
      <c r="B969" s="352"/>
      <c r="C969" s="352"/>
      <c r="D969" s="851" t="s">
        <v>152</v>
      </c>
      <c r="E969" s="852"/>
      <c r="F969" s="852"/>
      <c r="G969" s="852"/>
      <c r="H969" s="852"/>
      <c r="I969" s="852"/>
      <c r="J969" s="852"/>
      <c r="K969" s="853"/>
      <c r="L969" s="303" t="s">
        <v>403</v>
      </c>
      <c r="M969" s="271"/>
      <c r="N969" s="271"/>
      <c r="O969" s="271"/>
      <c r="P969" s="271"/>
      <c r="Q969" s="271"/>
      <c r="R969" s="271"/>
      <c r="S969" s="271"/>
      <c r="T969" s="271"/>
      <c r="U969" s="271"/>
      <c r="V969" s="271"/>
      <c r="W969" s="271"/>
      <c r="X969" s="271"/>
      <c r="Y969" s="271"/>
      <c r="Z969" s="271"/>
      <c r="AA969" s="271"/>
      <c r="AB969" s="271"/>
      <c r="AC969" s="271"/>
      <c r="AD969" s="271"/>
      <c r="AE969" s="271"/>
      <c r="AF969" s="271"/>
      <c r="AG969" s="271"/>
      <c r="AH969" s="271"/>
      <c r="AI969" s="271"/>
      <c r="AJ969" s="271"/>
      <c r="AK969" s="271"/>
      <c r="AL969" s="271"/>
      <c r="AM969" s="271"/>
      <c r="AN969" s="271"/>
      <c r="AO969" s="271"/>
      <c r="AP969" s="271"/>
      <c r="AQ969" s="271"/>
      <c r="AR969" s="271"/>
      <c r="AS969" s="271"/>
      <c r="AT969" s="271"/>
      <c r="AU969" s="271"/>
      <c r="AV969" s="271"/>
      <c r="AW969" s="271"/>
      <c r="AX969" s="272"/>
      <c r="AY969" s="725"/>
      <c r="AZ969" s="95"/>
      <c r="BA969" s="192">
        <f t="shared" si="239"/>
        <v>52</v>
      </c>
      <c r="BB969" s="192">
        <f t="shared" si="242"/>
        <v>7</v>
      </c>
      <c r="BC969" s="95"/>
      <c r="BD969" s="95"/>
      <c r="BE969" s="95"/>
      <c r="BG969" s="563" t="str">
        <f t="shared" ca="1" si="233"/>
        <v/>
      </c>
      <c r="BH969" s="564" t="str">
        <f t="shared" ca="1" si="234"/>
        <v/>
      </c>
      <c r="BI969" s="564" t="str">
        <f t="shared" ca="1" si="235"/>
        <v/>
      </c>
      <c r="BJ969" s="564" t="str">
        <f t="shared" ca="1" si="236"/>
        <v/>
      </c>
      <c r="BK969" s="564" t="str">
        <f t="shared" ca="1" si="237"/>
        <v/>
      </c>
      <c r="BL969" s="565" t="str">
        <f t="shared" ca="1" si="238"/>
        <v/>
      </c>
      <c r="CS969" s="95"/>
    </row>
    <row r="970" spans="1:97" ht="15" customHeight="1">
      <c r="A970" s="1737" t="str">
        <f>$BA970&amp;"."&amp;$BB970&amp;"."&amp;$BC970&amp;"."</f>
        <v>52.7.1.</v>
      </c>
      <c r="B970" s="1738"/>
      <c r="C970" s="1738"/>
      <c r="D970" s="1738"/>
      <c r="E970" s="226" t="s">
        <v>1048</v>
      </c>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c r="AB970" s="226"/>
      <c r="AC970" s="226"/>
      <c r="AD970" s="226"/>
      <c r="AE970" s="226"/>
      <c r="AF970" s="226"/>
      <c r="AG970" s="226"/>
      <c r="AH970" s="226"/>
      <c r="AI970" s="226"/>
      <c r="AJ970" s="226"/>
      <c r="AK970" s="226"/>
      <c r="AL970" s="226"/>
      <c r="AM970" s="226"/>
      <c r="AN970" s="226"/>
      <c r="AO970" s="226"/>
      <c r="AP970" s="226"/>
      <c r="AQ970" s="226"/>
      <c r="AR970" s="226"/>
      <c r="AS970" s="226"/>
      <c r="AT970" s="226"/>
      <c r="AU970" s="226"/>
      <c r="AV970" s="226"/>
      <c r="AW970" s="226"/>
      <c r="AX970" s="226"/>
      <c r="AY970" s="40"/>
      <c r="AZ970" s="465"/>
      <c r="BA970" s="192">
        <f t="shared" si="239"/>
        <v>52</v>
      </c>
      <c r="BB970" s="192">
        <f t="shared" si="242"/>
        <v>7</v>
      </c>
      <c r="BC970" s="193">
        <f>BC969+1</f>
        <v>1</v>
      </c>
      <c r="BD970" s="192"/>
      <c r="BE970" s="465"/>
      <c r="BF970" s="465"/>
      <c r="BG970" s="563" t="str">
        <f t="shared" ca="1" si="233"/>
        <v/>
      </c>
      <c r="BH970" s="564" t="str">
        <f t="shared" ca="1" si="234"/>
        <v/>
      </c>
      <c r="BI970" s="564" t="str">
        <f t="shared" ca="1" si="235"/>
        <v/>
      </c>
      <c r="BJ970" s="564" t="str">
        <f t="shared" ca="1" si="236"/>
        <v/>
      </c>
      <c r="BK970" s="564" t="str">
        <f t="shared" ca="1" si="237"/>
        <v/>
      </c>
      <c r="BL970" s="565" t="str">
        <f t="shared" ca="1" si="238"/>
        <v/>
      </c>
      <c r="CS970" s="95"/>
    </row>
    <row r="971" spans="1:97" ht="15" customHeight="1">
      <c r="A971" s="90"/>
      <c r="B971" s="352"/>
      <c r="C971" s="352"/>
      <c r="D971" s="352"/>
      <c r="E971" s="352" t="s">
        <v>1049</v>
      </c>
      <c r="F971" s="352"/>
      <c r="G971" s="352"/>
      <c r="H971" s="352"/>
      <c r="I971" s="352"/>
      <c r="J971" s="352"/>
      <c r="K971" s="352"/>
      <c r="L971" s="352"/>
      <c r="M971" s="352"/>
      <c r="N971" s="352"/>
      <c r="O971" s="352"/>
      <c r="P971" s="352"/>
      <c r="Q971" s="352"/>
      <c r="R971" s="352"/>
      <c r="S971" s="352"/>
      <c r="T971" s="352"/>
      <c r="U971" s="352"/>
      <c r="V971" s="352"/>
      <c r="W971" s="352"/>
      <c r="X971" s="352"/>
      <c r="Y971" s="352"/>
      <c r="Z971" s="352"/>
      <c r="AA971" s="352"/>
      <c r="AB971" s="352"/>
      <c r="AC971" s="352"/>
      <c r="AD971" s="352"/>
      <c r="AE971" s="352"/>
      <c r="AF971" s="352"/>
      <c r="AG971" s="352"/>
      <c r="AH971" s="352"/>
      <c r="AI971" s="352"/>
      <c r="AJ971" s="352"/>
      <c r="AK971" s="352"/>
      <c r="AL971" s="352"/>
      <c r="AM971" s="352"/>
      <c r="AN971" s="352"/>
      <c r="AO971" s="352"/>
      <c r="AP971" s="352"/>
      <c r="AQ971" s="352"/>
      <c r="AR971" s="352"/>
      <c r="AS971" s="352"/>
      <c r="AT971" s="352"/>
      <c r="AU971" s="352"/>
      <c r="AV971" s="352"/>
      <c r="AW971" s="352"/>
      <c r="AX971" s="352"/>
      <c r="AY971" s="725"/>
      <c r="AZ971" s="95"/>
      <c r="BA971" s="192">
        <f t="shared" si="239"/>
        <v>52</v>
      </c>
      <c r="BB971" s="95">
        <f t="shared" si="242"/>
        <v>7</v>
      </c>
      <c r="BC971" s="95">
        <f>BC970</f>
        <v>1</v>
      </c>
      <c r="BD971" s="95"/>
      <c r="BE971" s="95"/>
      <c r="BG971" s="563" t="str">
        <f t="shared" ca="1" si="233"/>
        <v/>
      </c>
      <c r="BH971" s="564" t="str">
        <f t="shared" ca="1" si="234"/>
        <v/>
      </c>
      <c r="BI971" s="564" t="str">
        <f t="shared" ca="1" si="235"/>
        <v/>
      </c>
      <c r="BJ971" s="564" t="str">
        <f t="shared" ca="1" si="236"/>
        <v/>
      </c>
      <c r="BK971" s="564" t="str">
        <f t="shared" ca="1" si="237"/>
        <v/>
      </c>
      <c r="BL971" s="565" t="str">
        <f t="shared" ca="1" si="238"/>
        <v/>
      </c>
      <c r="CS971" s="95"/>
    </row>
    <row r="972" spans="1:97" ht="15" customHeight="1">
      <c r="A972" s="1737" t="str">
        <f>$BA972&amp;"."&amp;$BB972&amp;"."</f>
        <v>52.8.</v>
      </c>
      <c r="B972" s="1738"/>
      <c r="C972" s="1738"/>
      <c r="D972" s="469" t="s">
        <v>1050</v>
      </c>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c r="AE972" s="236"/>
      <c r="AF972" s="236"/>
      <c r="AG972" s="236"/>
      <c r="AH972" s="236"/>
      <c r="AI972" s="236"/>
      <c r="AJ972" s="236"/>
      <c r="AK972" s="236"/>
      <c r="AL972" s="236"/>
      <c r="AM972" s="236"/>
      <c r="AN972" s="236"/>
      <c r="AO972" s="236"/>
      <c r="AP972" s="236"/>
      <c r="AQ972" s="236"/>
      <c r="AR972" s="236"/>
      <c r="AS972" s="236"/>
      <c r="AT972" s="236"/>
      <c r="AU972" s="236"/>
      <c r="AV972" s="236"/>
      <c r="AW972" s="236"/>
      <c r="AX972" s="236"/>
      <c r="AY972" s="195"/>
      <c r="AZ972" s="465"/>
      <c r="BA972" s="192">
        <f t="shared" si="239"/>
        <v>52</v>
      </c>
      <c r="BB972" s="193">
        <f>BB971+1</f>
        <v>8</v>
      </c>
      <c r="BC972" s="95"/>
      <c r="BD972" s="95"/>
      <c r="BE972" s="95"/>
      <c r="BG972" s="563" t="str">
        <f t="shared" ca="1" si="233"/>
        <v/>
      </c>
      <c r="BH972" s="564" t="str">
        <f t="shared" ca="1" si="234"/>
        <v/>
      </c>
      <c r="BI972" s="564" t="str">
        <f t="shared" ca="1" si="235"/>
        <v/>
      </c>
      <c r="BJ972" s="564" t="str">
        <f t="shared" ca="1" si="236"/>
        <v/>
      </c>
      <c r="BK972" s="564" t="str">
        <f t="shared" ca="1" si="237"/>
        <v/>
      </c>
      <c r="BL972" s="565" t="str">
        <f t="shared" ca="1" si="238"/>
        <v/>
      </c>
      <c r="CS972" s="95"/>
    </row>
    <row r="973" spans="1:97" ht="15" customHeight="1">
      <c r="A973" s="90"/>
      <c r="B973" s="352"/>
      <c r="C973" s="352"/>
      <c r="D973" s="352" t="s">
        <v>1040</v>
      </c>
      <c r="E973" s="352"/>
      <c r="F973" s="352"/>
      <c r="G973" s="352"/>
      <c r="H973" s="352"/>
      <c r="I973" s="352"/>
      <c r="J973" s="352"/>
      <c r="K973" s="352"/>
      <c r="L973" s="352"/>
      <c r="M973" s="352"/>
      <c r="N973" s="352"/>
      <c r="O973" s="352"/>
      <c r="P973" s="352"/>
      <c r="Q973" s="352"/>
      <c r="R973" s="352"/>
      <c r="S973" s="352"/>
      <c r="T973" s="352"/>
      <c r="U973" s="352"/>
      <c r="V973" s="352"/>
      <c r="W973" s="352"/>
      <c r="X973" s="352"/>
      <c r="Y973" s="352"/>
      <c r="Z973" s="352"/>
      <c r="AA973" s="352"/>
      <c r="AB973" s="352"/>
      <c r="AC973" s="352"/>
      <c r="AD973" s="352"/>
      <c r="AE973" s="352"/>
      <c r="AF973" s="352"/>
      <c r="AG973" s="352"/>
      <c r="AH973" s="352"/>
      <c r="AI973" s="352"/>
      <c r="AJ973" s="352"/>
      <c r="AK973" s="352"/>
      <c r="AL973" s="352"/>
      <c r="AM973" s="352"/>
      <c r="AN973" s="352"/>
      <c r="AO973" s="352"/>
      <c r="AP973" s="352"/>
      <c r="AQ973" s="352"/>
      <c r="AR973" s="352"/>
      <c r="AS973" s="352"/>
      <c r="AT973" s="352"/>
      <c r="AU973" s="352"/>
      <c r="AV973" s="352"/>
      <c r="AW973" s="352"/>
      <c r="AX973" s="352"/>
      <c r="AY973" s="725"/>
      <c r="AZ973" s="91"/>
      <c r="BA973" s="192">
        <f t="shared" si="239"/>
        <v>52</v>
      </c>
      <c r="BB973" s="192">
        <f>BB972</f>
        <v>8</v>
      </c>
      <c r="BC973" s="95"/>
      <c r="BD973" s="95"/>
      <c r="BE973" s="95"/>
      <c r="BG973" s="563" t="str">
        <f t="shared" ca="1" si="233"/>
        <v/>
      </c>
      <c r="BH973" s="564" t="str">
        <f t="shared" ca="1" si="234"/>
        <v/>
      </c>
      <c r="BI973" s="564" t="str">
        <f t="shared" ca="1" si="235"/>
        <v/>
      </c>
      <c r="BJ973" s="564" t="str">
        <f t="shared" ca="1" si="236"/>
        <v/>
      </c>
      <c r="BK973" s="564" t="str">
        <f t="shared" ca="1" si="237"/>
        <v/>
      </c>
      <c r="BL973" s="565" t="str">
        <f t="shared" ca="1" si="238"/>
        <v/>
      </c>
      <c r="CS973" s="95"/>
    </row>
    <row r="974" spans="1:97" ht="15" customHeight="1">
      <c r="A974" s="90"/>
      <c r="B974" s="352"/>
      <c r="C974" s="352"/>
      <c r="D974" s="845" t="s">
        <v>150</v>
      </c>
      <c r="E974" s="846"/>
      <c r="F974" s="846"/>
      <c r="G974" s="846"/>
      <c r="H974" s="846"/>
      <c r="I974" s="846"/>
      <c r="J974" s="846"/>
      <c r="K974" s="847"/>
      <c r="L974" s="301" t="s">
        <v>153</v>
      </c>
      <c r="M974" s="266"/>
      <c r="N974" s="266"/>
      <c r="O974" s="266"/>
      <c r="P974" s="266"/>
      <c r="Q974" s="266"/>
      <c r="R974" s="266"/>
      <c r="S974" s="266"/>
      <c r="T974" s="266"/>
      <c r="U974" s="266"/>
      <c r="V974" s="266"/>
      <c r="W974" s="266"/>
      <c r="X974" s="266"/>
      <c r="Y974" s="266"/>
      <c r="Z974" s="266"/>
      <c r="AA974" s="266"/>
      <c r="AB974" s="266"/>
      <c r="AC974" s="266"/>
      <c r="AD974" s="266"/>
      <c r="AE974" s="266"/>
      <c r="AF974" s="266"/>
      <c r="AG974" s="266"/>
      <c r="AH974" s="266"/>
      <c r="AI974" s="266"/>
      <c r="AJ974" s="266"/>
      <c r="AK974" s="266"/>
      <c r="AL974" s="266"/>
      <c r="AM974" s="266"/>
      <c r="AN974" s="266"/>
      <c r="AO974" s="266"/>
      <c r="AP974" s="266"/>
      <c r="AQ974" s="266"/>
      <c r="AR974" s="266"/>
      <c r="AS974" s="266"/>
      <c r="AT974" s="266"/>
      <c r="AU974" s="266"/>
      <c r="AV974" s="266"/>
      <c r="AW974" s="266"/>
      <c r="AX974" s="267"/>
      <c r="AY974" s="725"/>
      <c r="AZ974" s="95"/>
      <c r="BA974" s="192">
        <f t="shared" si="239"/>
        <v>52</v>
      </c>
      <c r="BB974" s="192">
        <f>BB973</f>
        <v>8</v>
      </c>
      <c r="BC974" s="95"/>
      <c r="BD974" s="95"/>
      <c r="BE974" s="95"/>
      <c r="BG974" s="563" t="str">
        <f t="shared" ca="1" si="233"/>
        <v/>
      </c>
      <c r="BH974" s="564" t="str">
        <f t="shared" ca="1" si="234"/>
        <v/>
      </c>
      <c r="BI974" s="564" t="str">
        <f t="shared" ca="1" si="235"/>
        <v/>
      </c>
      <c r="BJ974" s="564" t="str">
        <f t="shared" ca="1" si="236"/>
        <v/>
      </c>
      <c r="BK974" s="564" t="str">
        <f t="shared" ca="1" si="237"/>
        <v/>
      </c>
      <c r="BL974" s="565" t="str">
        <f t="shared" ca="1" si="238"/>
        <v/>
      </c>
      <c r="CS974" s="95"/>
    </row>
    <row r="975" spans="1:97" ht="15" customHeight="1">
      <c r="A975" s="90"/>
      <c r="B975" s="352"/>
      <c r="C975" s="352"/>
      <c r="D975" s="848" t="s">
        <v>151</v>
      </c>
      <c r="E975" s="849"/>
      <c r="F975" s="849"/>
      <c r="G975" s="849"/>
      <c r="H975" s="849"/>
      <c r="I975" s="849"/>
      <c r="J975" s="849"/>
      <c r="K975" s="850"/>
      <c r="L975" s="927" t="s">
        <v>910</v>
      </c>
      <c r="M975" s="257"/>
      <c r="N975" s="257"/>
      <c r="O975" s="257"/>
      <c r="P975" s="257"/>
      <c r="Q975" s="257"/>
      <c r="R975" s="257"/>
      <c r="S975" s="257"/>
      <c r="T975" s="257"/>
      <c r="U975" s="257"/>
      <c r="V975" s="257"/>
      <c r="W975" s="257"/>
      <c r="X975" s="257"/>
      <c r="Y975" s="257"/>
      <c r="Z975" s="257"/>
      <c r="AA975" s="257"/>
      <c r="AB975" s="257"/>
      <c r="AC975" s="257"/>
      <c r="AD975" s="257"/>
      <c r="AE975" s="257"/>
      <c r="AF975" s="257"/>
      <c r="AG975" s="257"/>
      <c r="AH975" s="257"/>
      <c r="AI975" s="257"/>
      <c r="AJ975" s="257"/>
      <c r="AK975" s="257"/>
      <c r="AL975" s="257"/>
      <c r="AM975" s="257"/>
      <c r="AN975" s="257"/>
      <c r="AO975" s="257"/>
      <c r="AP975" s="257"/>
      <c r="AQ975" s="257"/>
      <c r="AR975" s="257"/>
      <c r="AS975" s="257"/>
      <c r="AT975" s="257"/>
      <c r="AU975" s="257"/>
      <c r="AV975" s="257"/>
      <c r="AW975" s="257"/>
      <c r="AX975" s="258"/>
      <c r="AY975" s="725"/>
      <c r="AZ975" s="95"/>
      <c r="BA975" s="192">
        <f t="shared" si="239"/>
        <v>52</v>
      </c>
      <c r="BB975" s="192">
        <f>BB974</f>
        <v>8</v>
      </c>
      <c r="BC975" s="95"/>
      <c r="BD975" s="95"/>
      <c r="BE975" s="95"/>
      <c r="BG975" s="563" t="str">
        <f t="shared" ca="1" si="233"/>
        <v/>
      </c>
      <c r="BH975" s="564" t="str">
        <f t="shared" ca="1" si="234"/>
        <v/>
      </c>
      <c r="BI975" s="564" t="str">
        <f t="shared" ca="1" si="235"/>
        <v/>
      </c>
      <c r="BJ975" s="564" t="str">
        <f t="shared" ca="1" si="236"/>
        <v/>
      </c>
      <c r="BK975" s="564" t="str">
        <f t="shared" ca="1" si="237"/>
        <v/>
      </c>
      <c r="BL975" s="565" t="str">
        <f t="shared" ca="1" si="238"/>
        <v/>
      </c>
      <c r="CS975" s="95"/>
    </row>
    <row r="976" spans="1:97" ht="15" customHeight="1">
      <c r="A976" s="90"/>
      <c r="B976" s="352"/>
      <c r="C976" s="352"/>
      <c r="D976" s="851" t="s">
        <v>152</v>
      </c>
      <c r="E976" s="852"/>
      <c r="F976" s="852"/>
      <c r="G976" s="852"/>
      <c r="H976" s="852"/>
      <c r="I976" s="852"/>
      <c r="J976" s="852"/>
      <c r="K976" s="853"/>
      <c r="L976" s="303" t="s">
        <v>399</v>
      </c>
      <c r="M976" s="271"/>
      <c r="N976" s="271"/>
      <c r="O976" s="271"/>
      <c r="P976" s="271"/>
      <c r="Q976" s="271"/>
      <c r="R976" s="271"/>
      <c r="S976" s="271"/>
      <c r="T976" s="271"/>
      <c r="U976" s="271"/>
      <c r="V976" s="271"/>
      <c r="W976" s="271"/>
      <c r="X976" s="271"/>
      <c r="Y976" s="271"/>
      <c r="Z976" s="271"/>
      <c r="AA976" s="271"/>
      <c r="AB976" s="271"/>
      <c r="AC976" s="271"/>
      <c r="AD976" s="271"/>
      <c r="AE976" s="271"/>
      <c r="AF976" s="271"/>
      <c r="AG976" s="271"/>
      <c r="AH976" s="271"/>
      <c r="AI976" s="271"/>
      <c r="AJ976" s="271"/>
      <c r="AK976" s="271"/>
      <c r="AL976" s="271"/>
      <c r="AM976" s="271"/>
      <c r="AN976" s="271"/>
      <c r="AO976" s="271"/>
      <c r="AP976" s="271"/>
      <c r="AQ976" s="271"/>
      <c r="AR976" s="271"/>
      <c r="AS976" s="271"/>
      <c r="AT976" s="271"/>
      <c r="AU976" s="271"/>
      <c r="AV976" s="271"/>
      <c r="AW976" s="271"/>
      <c r="AX976" s="272"/>
      <c r="AY976" s="725"/>
      <c r="AZ976" s="95"/>
      <c r="BA976" s="192">
        <f t="shared" si="239"/>
        <v>52</v>
      </c>
      <c r="BB976" s="192">
        <f>BB975</f>
        <v>8</v>
      </c>
      <c r="BC976" s="95"/>
      <c r="BD976" s="95"/>
      <c r="BE976" s="95"/>
      <c r="BG976" s="563" t="str">
        <f t="shared" ca="1" si="233"/>
        <v/>
      </c>
      <c r="BH976" s="564" t="str">
        <f t="shared" ca="1" si="234"/>
        <v/>
      </c>
      <c r="BI976" s="564" t="str">
        <f t="shared" ca="1" si="235"/>
        <v/>
      </c>
      <c r="BJ976" s="564" t="str">
        <f t="shared" ca="1" si="236"/>
        <v/>
      </c>
      <c r="BK976" s="564" t="str">
        <f t="shared" ca="1" si="237"/>
        <v/>
      </c>
      <c r="BL976" s="565" t="str">
        <f t="shared" ca="1" si="238"/>
        <v/>
      </c>
      <c r="CS976" s="95"/>
    </row>
    <row r="977" spans="1:97" ht="15" customHeight="1">
      <c r="A977" s="1766" t="str">
        <f>BA977&amp;"."</f>
        <v>53.</v>
      </c>
      <c r="B977" s="1767"/>
      <c r="C977" s="473" t="s">
        <v>1066</v>
      </c>
      <c r="D977" s="236"/>
      <c r="E977" s="236"/>
      <c r="F977" s="236"/>
      <c r="G977" s="236"/>
      <c r="H977" s="300"/>
      <c r="I977" s="236"/>
      <c r="J977" s="473"/>
      <c r="K977" s="473"/>
      <c r="L977" s="473"/>
      <c r="M977" s="473"/>
      <c r="N977" s="473"/>
      <c r="O977" s="473"/>
      <c r="P977" s="473"/>
      <c r="Q977" s="473"/>
      <c r="R977" s="473"/>
      <c r="S977" s="473"/>
      <c r="T977" s="473"/>
      <c r="U977" s="473"/>
      <c r="V977" s="473"/>
      <c r="W977" s="473"/>
      <c r="X977" s="473"/>
      <c r="Y977" s="473"/>
      <c r="Z977" s="473"/>
      <c r="AA977" s="473"/>
      <c r="AB977" s="473"/>
      <c r="AC977" s="473"/>
      <c r="AD977" s="473"/>
      <c r="AE977" s="473"/>
      <c r="AF977" s="473"/>
      <c r="AG977" s="473"/>
      <c r="AH977" s="473"/>
      <c r="AI977" s="473"/>
      <c r="AJ977" s="473"/>
      <c r="AK977" s="473"/>
      <c r="AL977" s="473"/>
      <c r="AM977" s="473"/>
      <c r="AN977" s="473"/>
      <c r="AO977" s="473"/>
      <c r="AP977" s="473"/>
      <c r="AQ977" s="473"/>
      <c r="AR977" s="473"/>
      <c r="AS977" s="473"/>
      <c r="AT977" s="473"/>
      <c r="AU977" s="473"/>
      <c r="AV977" s="473"/>
      <c r="AW977" s="473"/>
      <c r="AX977" s="473"/>
      <c r="AY977" s="156"/>
      <c r="AZ977" s="465"/>
      <c r="BA977" s="193">
        <f>BA976+1</f>
        <v>53</v>
      </c>
      <c r="BC977" s="95"/>
      <c r="BD977" s="95"/>
      <c r="BE977" s="95"/>
      <c r="BG977" s="563" t="str">
        <f t="shared" ca="1" si="233"/>
        <v/>
      </c>
      <c r="BH977" s="564" t="str">
        <f t="shared" ca="1" si="234"/>
        <v/>
      </c>
      <c r="BI977" s="564" t="str">
        <f t="shared" ca="1" si="235"/>
        <v/>
      </c>
      <c r="BJ977" s="564" t="str">
        <f t="shared" ca="1" si="236"/>
        <v/>
      </c>
      <c r="BK977" s="564" t="str">
        <f t="shared" ca="1" si="237"/>
        <v/>
      </c>
      <c r="BL977" s="565" t="str">
        <f t="shared" ca="1" si="238"/>
        <v/>
      </c>
      <c r="CS977" s="95"/>
    </row>
    <row r="978" spans="1:97" ht="15" customHeight="1">
      <c r="A978" s="1737" t="str">
        <f>$BA978&amp;"."&amp;$BB978&amp;"."</f>
        <v>53.1.</v>
      </c>
      <c r="B978" s="1738"/>
      <c r="C978" s="1738"/>
      <c r="D978" s="469" t="s">
        <v>1067</v>
      </c>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c r="AE978" s="236"/>
      <c r="AF978" s="236"/>
      <c r="AG978" s="236"/>
      <c r="AH978" s="236"/>
      <c r="AI978" s="236"/>
      <c r="AJ978" s="236"/>
      <c r="AK978" s="236"/>
      <c r="AL978" s="236"/>
      <c r="AM978" s="236"/>
      <c r="AN978" s="236"/>
      <c r="AO978" s="236"/>
      <c r="AP978" s="236"/>
      <c r="AQ978" s="236"/>
      <c r="AR978" s="236"/>
      <c r="AS978" s="236"/>
      <c r="AT978" s="236"/>
      <c r="AU978" s="236"/>
      <c r="AV978" s="236"/>
      <c r="AW978" s="236"/>
      <c r="AX978" s="236"/>
      <c r="AY978" s="195"/>
      <c r="AZ978" s="465"/>
      <c r="BA978" s="192">
        <f t="shared" ref="BA978:BA986" si="243">BA977</f>
        <v>53</v>
      </c>
      <c r="BB978" s="193">
        <f>BB977+1</f>
        <v>1</v>
      </c>
      <c r="BC978" s="95"/>
      <c r="BD978" s="95"/>
      <c r="BE978" s="95"/>
      <c r="BG978" s="563" t="str">
        <f t="shared" ca="1" si="233"/>
        <v/>
      </c>
      <c r="BH978" s="564" t="str">
        <f t="shared" ca="1" si="234"/>
        <v/>
      </c>
      <c r="BI978" s="564" t="str">
        <f t="shared" ca="1" si="235"/>
        <v/>
      </c>
      <c r="BJ978" s="564" t="str">
        <f t="shared" ca="1" si="236"/>
        <v/>
      </c>
      <c r="BK978" s="564" t="str">
        <f t="shared" ca="1" si="237"/>
        <v/>
      </c>
      <c r="BL978" s="565" t="str">
        <f t="shared" ca="1" si="238"/>
        <v/>
      </c>
      <c r="CS978" s="95"/>
    </row>
    <row r="979" spans="1:97" ht="15" customHeight="1">
      <c r="A979" s="90"/>
      <c r="B979" s="352"/>
      <c r="C979" s="352"/>
      <c r="D979" s="352" t="s">
        <v>1068</v>
      </c>
      <c r="E979" s="352"/>
      <c r="F979" s="352"/>
      <c r="G979" s="352"/>
      <c r="H979" s="352"/>
      <c r="I979" s="352"/>
      <c r="J979" s="352"/>
      <c r="K979" s="352"/>
      <c r="L979" s="352"/>
      <c r="M979" s="352"/>
      <c r="N979" s="352"/>
      <c r="O979" s="352"/>
      <c r="P979" s="352"/>
      <c r="Q979" s="352"/>
      <c r="R979" s="352"/>
      <c r="S979" s="352"/>
      <c r="T979" s="352"/>
      <c r="U979" s="352"/>
      <c r="V979" s="352"/>
      <c r="W979" s="352"/>
      <c r="X979" s="352"/>
      <c r="Y979" s="352"/>
      <c r="Z979" s="352"/>
      <c r="AA979" s="352"/>
      <c r="AB979" s="352"/>
      <c r="AC979" s="352"/>
      <c r="AD979" s="352"/>
      <c r="AE979" s="352"/>
      <c r="AF979" s="352"/>
      <c r="AG979" s="352"/>
      <c r="AH979" s="352"/>
      <c r="AI979" s="352"/>
      <c r="AJ979" s="352"/>
      <c r="AK979" s="352"/>
      <c r="AL979" s="352"/>
      <c r="AM979" s="352"/>
      <c r="AN979" s="352"/>
      <c r="AO979" s="352"/>
      <c r="AP979" s="352"/>
      <c r="AQ979" s="352"/>
      <c r="AR979" s="352"/>
      <c r="AS979" s="352"/>
      <c r="AT979" s="352"/>
      <c r="AU979" s="352"/>
      <c r="AV979" s="352"/>
      <c r="AW979" s="352"/>
      <c r="AX979" s="352"/>
      <c r="AY979" s="725"/>
      <c r="AZ979" s="95"/>
      <c r="BA979" s="192">
        <f t="shared" si="243"/>
        <v>53</v>
      </c>
      <c r="BB979" s="192">
        <f>BB978</f>
        <v>1</v>
      </c>
      <c r="BC979" s="95"/>
      <c r="BD979" s="95"/>
      <c r="BE979" s="95"/>
      <c r="BG979" s="563" t="str">
        <f t="shared" ca="1" si="233"/>
        <v/>
      </c>
      <c r="BH979" s="564" t="str">
        <f t="shared" ca="1" si="234"/>
        <v/>
      </c>
      <c r="BI979" s="564" t="str">
        <f t="shared" ca="1" si="235"/>
        <v/>
      </c>
      <c r="BJ979" s="564" t="str">
        <f t="shared" ca="1" si="236"/>
        <v/>
      </c>
      <c r="BK979" s="564" t="str">
        <f t="shared" ca="1" si="237"/>
        <v/>
      </c>
      <c r="BL979" s="565" t="str">
        <f t="shared" ca="1" si="238"/>
        <v/>
      </c>
      <c r="CS979" s="95"/>
    </row>
    <row r="980" spans="1:97" ht="15" customHeight="1">
      <c r="A980" s="1737" t="str">
        <f>$BA980&amp;"."&amp;$BB980&amp;"."</f>
        <v>53.2.</v>
      </c>
      <c r="B980" s="1738"/>
      <c r="C980" s="1738"/>
      <c r="D980" s="469" t="s">
        <v>552</v>
      </c>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c r="AE980" s="236"/>
      <c r="AF980" s="236"/>
      <c r="AG980" s="236"/>
      <c r="AH980" s="236"/>
      <c r="AI980" s="236"/>
      <c r="AJ980" s="236"/>
      <c r="AK980" s="236"/>
      <c r="AL980" s="236"/>
      <c r="AM980" s="236"/>
      <c r="AN980" s="236"/>
      <c r="AO980" s="236"/>
      <c r="AP980" s="236"/>
      <c r="AQ980" s="236"/>
      <c r="AR980" s="236"/>
      <c r="AS980" s="236"/>
      <c r="AT980" s="236"/>
      <c r="AU980" s="236"/>
      <c r="AV980" s="236"/>
      <c r="AW980" s="236"/>
      <c r="AX980" s="236"/>
      <c r="AY980" s="195"/>
      <c r="AZ980" s="465"/>
      <c r="BA980" s="192">
        <f t="shared" si="243"/>
        <v>53</v>
      </c>
      <c r="BB980" s="193">
        <f>BB979+1</f>
        <v>2</v>
      </c>
      <c r="BC980" s="95"/>
      <c r="BD980" s="95"/>
      <c r="BE980" s="95"/>
      <c r="BG980" s="563" t="str">
        <f t="shared" ca="1" si="233"/>
        <v/>
      </c>
      <c r="BH980" s="564" t="str">
        <f t="shared" ca="1" si="234"/>
        <v/>
      </c>
      <c r="BI980" s="564" t="str">
        <f t="shared" ca="1" si="235"/>
        <v/>
      </c>
      <c r="BJ980" s="564" t="str">
        <f t="shared" ca="1" si="236"/>
        <v/>
      </c>
      <c r="BK980" s="564" t="str">
        <f t="shared" ca="1" si="237"/>
        <v/>
      </c>
      <c r="BL980" s="565" t="str">
        <f t="shared" ca="1" si="238"/>
        <v/>
      </c>
      <c r="CS980" s="95"/>
    </row>
    <row r="981" spans="1:97" ht="15" customHeight="1">
      <c r="A981" s="90"/>
      <c r="B981" s="352"/>
      <c r="C981" s="352"/>
      <c r="D981" s="352" t="s">
        <v>1069</v>
      </c>
      <c r="E981" s="352"/>
      <c r="F981" s="352"/>
      <c r="G981" s="352"/>
      <c r="H981" s="352"/>
      <c r="I981" s="352"/>
      <c r="J981" s="352"/>
      <c r="K981" s="352"/>
      <c r="L981" s="352"/>
      <c r="M981" s="352"/>
      <c r="N981" s="352"/>
      <c r="O981" s="352"/>
      <c r="P981" s="352"/>
      <c r="Q981" s="352"/>
      <c r="R981" s="352"/>
      <c r="S981" s="352"/>
      <c r="T981" s="352"/>
      <c r="U981" s="352"/>
      <c r="V981" s="352"/>
      <c r="W981" s="352"/>
      <c r="X981" s="352"/>
      <c r="Y981" s="352"/>
      <c r="Z981" s="352"/>
      <c r="AA981" s="352"/>
      <c r="AB981" s="352"/>
      <c r="AC981" s="352"/>
      <c r="AD981" s="352"/>
      <c r="AE981" s="352"/>
      <c r="AF981" s="352"/>
      <c r="AG981" s="352"/>
      <c r="AH981" s="352"/>
      <c r="AI981" s="352"/>
      <c r="AJ981" s="352"/>
      <c r="AK981" s="352"/>
      <c r="AL981" s="352"/>
      <c r="AM981" s="352"/>
      <c r="AN981" s="352"/>
      <c r="AO981" s="352"/>
      <c r="AP981" s="352"/>
      <c r="AQ981" s="352"/>
      <c r="AR981" s="352"/>
      <c r="AS981" s="352"/>
      <c r="AT981" s="352"/>
      <c r="AU981" s="352"/>
      <c r="AV981" s="352"/>
      <c r="AW981" s="352"/>
      <c r="AX981" s="352"/>
      <c r="AY981" s="725"/>
      <c r="AZ981" s="95"/>
      <c r="BA981" s="192">
        <f t="shared" si="243"/>
        <v>53</v>
      </c>
      <c r="BB981" s="192">
        <f>BB980</f>
        <v>2</v>
      </c>
      <c r="BC981" s="95"/>
      <c r="BD981" s="95"/>
      <c r="BE981" s="95"/>
      <c r="BG981" s="563" t="str">
        <f t="shared" ca="1" si="233"/>
        <v/>
      </c>
      <c r="BH981" s="564" t="str">
        <f t="shared" ca="1" si="234"/>
        <v/>
      </c>
      <c r="BI981" s="564" t="str">
        <f t="shared" ca="1" si="235"/>
        <v/>
      </c>
      <c r="BJ981" s="564" t="str">
        <f t="shared" ca="1" si="236"/>
        <v/>
      </c>
      <c r="BK981" s="564" t="str">
        <f t="shared" ca="1" si="237"/>
        <v/>
      </c>
      <c r="BL981" s="565" t="str">
        <f t="shared" ca="1" si="238"/>
        <v/>
      </c>
      <c r="CS981" s="95"/>
    </row>
    <row r="982" spans="1:97" ht="15" customHeight="1">
      <c r="A982" s="90"/>
      <c r="B982" s="352"/>
      <c r="C982" s="352"/>
      <c r="D982" s="978" t="s">
        <v>103</v>
      </c>
      <c r="E982" s="979"/>
      <c r="F982" s="979"/>
      <c r="G982" s="979"/>
      <c r="H982" s="979"/>
      <c r="I982" s="979"/>
      <c r="J982" s="979"/>
      <c r="K982" s="980"/>
      <c r="L982" s="133" t="s">
        <v>339</v>
      </c>
      <c r="M982" s="827"/>
      <c r="N982" s="197" t="str">
        <f>"("&amp;VLOOKUP(L982,[1]processing_log!$B$37:$Y$105,4,FALSE)&amp;" - "&amp;VLOOKUP(L982,[1]processing_log!$B$37:$Y$105,21,FALSE)&amp;VLOOKUP(L982,[1]processing_log!$B$37:$Y$105,24,FALSE)&amp;")"</f>
        <v>(検索処理 - 開始)</v>
      </c>
      <c r="O982" s="827"/>
      <c r="P982" s="827"/>
      <c r="Q982" s="827"/>
      <c r="R982" s="827"/>
      <c r="S982" s="827"/>
      <c r="T982" s="827"/>
      <c r="U982" s="827"/>
      <c r="V982" s="827"/>
      <c r="W982" s="827"/>
      <c r="X982" s="827"/>
      <c r="Y982" s="827"/>
      <c r="Z982" s="827"/>
      <c r="AA982" s="827"/>
      <c r="AB982" s="827"/>
      <c r="AC982" s="827"/>
      <c r="AD982" s="827"/>
      <c r="AE982" s="827"/>
      <c r="AF982" s="827"/>
      <c r="AG982" s="827"/>
      <c r="AH982" s="827"/>
      <c r="AI982" s="827"/>
      <c r="AJ982" s="827"/>
      <c r="AK982" s="827"/>
      <c r="AL982" s="827"/>
      <c r="AM982" s="827"/>
      <c r="AN982" s="827"/>
      <c r="AO982" s="827"/>
      <c r="AP982" s="827"/>
      <c r="AQ982" s="827"/>
      <c r="AR982" s="827"/>
      <c r="AS982" s="827"/>
      <c r="AT982" s="827"/>
      <c r="AU982" s="827"/>
      <c r="AV982" s="827"/>
      <c r="AW982" s="827"/>
      <c r="AX982" s="72"/>
      <c r="AY982" s="725"/>
      <c r="AZ982" s="95"/>
      <c r="BA982" s="192">
        <f t="shared" si="243"/>
        <v>53</v>
      </c>
      <c r="BB982" s="192">
        <f>BB981</f>
        <v>2</v>
      </c>
      <c r="BC982" s="95"/>
      <c r="BD982" s="95"/>
      <c r="BE982" s="95"/>
      <c r="BG982" s="563" t="str">
        <f t="shared" ca="1" si="233"/>
        <v/>
      </c>
      <c r="BH982" s="564" t="str">
        <f t="shared" ca="1" si="234"/>
        <v/>
      </c>
      <c r="BI982" s="564" t="str">
        <f t="shared" ca="1" si="235"/>
        <v/>
      </c>
      <c r="BJ982" s="564" t="str">
        <f t="shared" ca="1" si="236"/>
        <v/>
      </c>
      <c r="BK982" s="564" t="str">
        <f t="shared" ca="1" si="237"/>
        <v/>
      </c>
      <c r="BL982" s="565" t="str">
        <f t="shared" ca="1" si="238"/>
        <v/>
      </c>
      <c r="CS982" s="95"/>
    </row>
    <row r="983" spans="1:97" ht="15" customHeight="1">
      <c r="A983" s="90"/>
      <c r="B983" s="352"/>
      <c r="C983" s="352"/>
      <c r="D983" s="981" t="s">
        <v>104</v>
      </c>
      <c r="E983" s="982"/>
      <c r="F983" s="982"/>
      <c r="G983" s="982"/>
      <c r="H983" s="982"/>
      <c r="I983" s="982"/>
      <c r="J983" s="982"/>
      <c r="K983" s="983"/>
      <c r="L983" s="925" t="s">
        <v>1070</v>
      </c>
      <c r="M983" s="926"/>
      <c r="N983" s="926"/>
      <c r="O983" s="926"/>
      <c r="P983" s="926"/>
      <c r="Q983" s="926"/>
      <c r="R983" s="926"/>
      <c r="S983" s="926"/>
      <c r="T983" s="926"/>
      <c r="U983" s="926"/>
      <c r="V983" s="926"/>
      <c r="W983" s="926"/>
      <c r="X983" s="926"/>
      <c r="Y983" s="926"/>
      <c r="Z983" s="926"/>
      <c r="AA983" s="926"/>
      <c r="AB983" s="926"/>
      <c r="AC983" s="926"/>
      <c r="AD983" s="926"/>
      <c r="AE983" s="926"/>
      <c r="AF983" s="926"/>
      <c r="AG983" s="926"/>
      <c r="AH983" s="926"/>
      <c r="AI983" s="926"/>
      <c r="AJ983" s="926"/>
      <c r="AK983" s="926"/>
      <c r="AL983" s="926"/>
      <c r="AM983" s="926"/>
      <c r="AN983" s="926"/>
      <c r="AO983" s="926"/>
      <c r="AP983" s="926"/>
      <c r="AQ983" s="926"/>
      <c r="AR983" s="926"/>
      <c r="AS983" s="926"/>
      <c r="AT983" s="926"/>
      <c r="AU983" s="926"/>
      <c r="AV983" s="926"/>
      <c r="AW983" s="926"/>
      <c r="AX983" s="73"/>
      <c r="AY983" s="725"/>
      <c r="AZ983" s="95"/>
      <c r="BA983" s="192">
        <f t="shared" si="243"/>
        <v>53</v>
      </c>
      <c r="BB983" s="192">
        <f>BB982</f>
        <v>2</v>
      </c>
      <c r="BC983" s="95"/>
      <c r="BD983" s="95"/>
      <c r="BE983" s="95"/>
      <c r="BG983" s="563" t="str">
        <f t="shared" ca="1" si="233"/>
        <v/>
      </c>
      <c r="BH983" s="564" t="str">
        <f t="shared" ca="1" si="234"/>
        <v/>
      </c>
      <c r="BI983" s="564" t="str">
        <f t="shared" ca="1" si="235"/>
        <v/>
      </c>
      <c r="BJ983" s="564" t="str">
        <f t="shared" ca="1" si="236"/>
        <v/>
      </c>
      <c r="BK983" s="564" t="str">
        <f t="shared" ca="1" si="237"/>
        <v/>
      </c>
      <c r="BL983" s="565" t="str">
        <f t="shared" ca="1" si="238"/>
        <v/>
      </c>
      <c r="CS983" s="95"/>
    </row>
    <row r="984" spans="1:97" ht="15" customHeight="1">
      <c r="A984" s="90"/>
      <c r="B984" s="352"/>
      <c r="C984" s="352"/>
      <c r="D984" s="981" t="s">
        <v>105</v>
      </c>
      <c r="E984" s="982"/>
      <c r="F984" s="982"/>
      <c r="G984" s="982"/>
      <c r="H984" s="982"/>
      <c r="I984" s="982"/>
      <c r="J984" s="982"/>
      <c r="K984" s="983"/>
      <c r="L984" s="925" t="s">
        <v>1062</v>
      </c>
      <c r="M984" s="926"/>
      <c r="N984" s="926"/>
      <c r="O984" s="926"/>
      <c r="P984" s="926"/>
      <c r="Q984" s="926"/>
      <c r="R984" s="926"/>
      <c r="S984" s="926"/>
      <c r="T984" s="926"/>
      <c r="U984" s="926"/>
      <c r="V984" s="926"/>
      <c r="W984" s="926"/>
      <c r="X984" s="926"/>
      <c r="Y984" s="926"/>
      <c r="Z984" s="926"/>
      <c r="AA984" s="926"/>
      <c r="AB984" s="926"/>
      <c r="AC984" s="926"/>
      <c r="AD984" s="926"/>
      <c r="AE984" s="926"/>
      <c r="AF984" s="926"/>
      <c r="AG984" s="926"/>
      <c r="AH984" s="926"/>
      <c r="AI984" s="926"/>
      <c r="AJ984" s="926"/>
      <c r="AK984" s="926"/>
      <c r="AL984" s="926"/>
      <c r="AM984" s="926"/>
      <c r="AN984" s="926"/>
      <c r="AO984" s="926"/>
      <c r="AP984" s="926"/>
      <c r="AQ984" s="926"/>
      <c r="AR984" s="926"/>
      <c r="AS984" s="926"/>
      <c r="AT984" s="926"/>
      <c r="AU984" s="926"/>
      <c r="AV984" s="926"/>
      <c r="AW984" s="926"/>
      <c r="AX984" s="73"/>
      <c r="AY984" s="725"/>
      <c r="AZ984" s="95"/>
      <c r="BA984" s="192">
        <f t="shared" si="243"/>
        <v>53</v>
      </c>
      <c r="BB984" s="192">
        <f>BB983</f>
        <v>2</v>
      </c>
      <c r="BC984" s="95"/>
      <c r="BD984" s="95"/>
      <c r="BE984" s="95"/>
      <c r="BG984" s="563" t="str">
        <f t="shared" ca="1" si="233"/>
        <v/>
      </c>
      <c r="BH984" s="564" t="str">
        <f t="shared" ca="1" si="234"/>
        <v/>
      </c>
      <c r="BI984" s="564" t="str">
        <f t="shared" ca="1" si="235"/>
        <v/>
      </c>
      <c r="BJ984" s="564" t="str">
        <f t="shared" ca="1" si="236"/>
        <v/>
      </c>
      <c r="BK984" s="564" t="str">
        <f t="shared" ca="1" si="237"/>
        <v/>
      </c>
      <c r="BL984" s="565" t="str">
        <f t="shared" ca="1" si="238"/>
        <v/>
      </c>
      <c r="CS984" s="95"/>
    </row>
    <row r="985" spans="1:97" ht="15" customHeight="1">
      <c r="A985" s="90"/>
      <c r="B985" s="352"/>
      <c r="C985" s="352"/>
      <c r="D985" s="984" t="s">
        <v>106</v>
      </c>
      <c r="E985" s="985"/>
      <c r="F985" s="985"/>
      <c r="G985" s="985"/>
      <c r="H985" s="985"/>
      <c r="I985" s="985"/>
      <c r="J985" s="985"/>
      <c r="K985" s="986"/>
      <c r="L985" s="261" t="s">
        <v>1062</v>
      </c>
      <c r="M985" s="946"/>
      <c r="N985" s="946"/>
      <c r="O985" s="946"/>
      <c r="P985" s="946"/>
      <c r="Q985" s="946"/>
      <c r="R985" s="946"/>
      <c r="S985" s="946"/>
      <c r="T985" s="946"/>
      <c r="U985" s="946"/>
      <c r="V985" s="946"/>
      <c r="W985" s="946"/>
      <c r="X985" s="946"/>
      <c r="Y985" s="946"/>
      <c r="Z985" s="946"/>
      <c r="AA985" s="946"/>
      <c r="AB985" s="946"/>
      <c r="AC985" s="946"/>
      <c r="AD985" s="946"/>
      <c r="AE985" s="946"/>
      <c r="AF985" s="946"/>
      <c r="AG985" s="946"/>
      <c r="AH985" s="946"/>
      <c r="AI985" s="946"/>
      <c r="AJ985" s="946"/>
      <c r="AK985" s="946"/>
      <c r="AL985" s="946"/>
      <c r="AM985" s="946"/>
      <c r="AN985" s="946"/>
      <c r="AO985" s="946"/>
      <c r="AP985" s="946"/>
      <c r="AQ985" s="946"/>
      <c r="AR985" s="946"/>
      <c r="AS985" s="946"/>
      <c r="AT985" s="946"/>
      <c r="AU985" s="946"/>
      <c r="AV985" s="946"/>
      <c r="AW985" s="946"/>
      <c r="AX985" s="74"/>
      <c r="AY985" s="725"/>
      <c r="AZ985" s="95"/>
      <c r="BA985" s="192">
        <f t="shared" si="243"/>
        <v>53</v>
      </c>
      <c r="BB985" s="192">
        <f>BB984</f>
        <v>2</v>
      </c>
      <c r="BC985" s="95"/>
      <c r="BD985" s="95"/>
      <c r="BE985" s="95"/>
      <c r="BG985" s="563" t="str">
        <f t="shared" ca="1" si="233"/>
        <v/>
      </c>
      <c r="BH985" s="564" t="str">
        <f t="shared" ca="1" si="234"/>
        <v/>
      </c>
      <c r="BI985" s="564" t="str">
        <f t="shared" ca="1" si="235"/>
        <v/>
      </c>
      <c r="BJ985" s="564" t="str">
        <f t="shared" ca="1" si="236"/>
        <v/>
      </c>
      <c r="BK985" s="564" t="str">
        <f t="shared" ca="1" si="237"/>
        <v/>
      </c>
      <c r="BL985" s="565" t="str">
        <f t="shared" ca="1" si="238"/>
        <v/>
      </c>
      <c r="CS985" s="95"/>
    </row>
    <row r="986" spans="1:97" ht="15" customHeight="1">
      <c r="A986" s="1737" t="str">
        <f>$BA986&amp;"."&amp;$BB986&amp;"."</f>
        <v>53.3.</v>
      </c>
      <c r="B986" s="1738"/>
      <c r="C986" s="1738"/>
      <c r="D986" s="469" t="s">
        <v>1071</v>
      </c>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c r="AE986" s="236"/>
      <c r="AF986" s="236"/>
      <c r="AG986" s="236"/>
      <c r="AH986" s="236"/>
      <c r="AI986" s="236"/>
      <c r="AJ986" s="236"/>
      <c r="AK986" s="236"/>
      <c r="AL986" s="236"/>
      <c r="AM986" s="236"/>
      <c r="AN986" s="236"/>
      <c r="AO986" s="236"/>
      <c r="AP986" s="236"/>
      <c r="AQ986" s="236"/>
      <c r="AR986" s="236"/>
      <c r="AS986" s="236"/>
      <c r="AT986" s="236"/>
      <c r="AU986" s="236"/>
      <c r="AV986" s="236"/>
      <c r="AW986" s="236"/>
      <c r="AX986" s="236"/>
      <c r="AY986" s="195"/>
      <c r="AZ986" s="465"/>
      <c r="BA986" s="192">
        <f t="shared" si="243"/>
        <v>53</v>
      </c>
      <c r="BB986" s="193">
        <f>BB985+1</f>
        <v>3</v>
      </c>
      <c r="BC986" s="95"/>
      <c r="BD986" s="95"/>
      <c r="BE986" s="95"/>
      <c r="BG986" s="563" t="str">
        <f t="shared" ca="1" si="233"/>
        <v/>
      </c>
      <c r="BH986" s="564" t="str">
        <f t="shared" ca="1" si="234"/>
        <v/>
      </c>
      <c r="BI986" s="564" t="str">
        <f t="shared" ca="1" si="235"/>
        <v/>
      </c>
      <c r="BJ986" s="564" t="str">
        <f t="shared" ca="1" si="236"/>
        <v/>
      </c>
      <c r="BK986" s="564" t="str">
        <f t="shared" ca="1" si="237"/>
        <v/>
      </c>
      <c r="BL986" s="565" t="str">
        <f t="shared" ca="1" si="238"/>
        <v/>
      </c>
      <c r="CS986" s="95"/>
    </row>
    <row r="987" spans="1:97" ht="15" customHeight="1">
      <c r="A987" s="90"/>
      <c r="B987" s="352"/>
      <c r="C987" s="352"/>
      <c r="D987" s="352" t="s">
        <v>1072</v>
      </c>
      <c r="E987" s="352"/>
      <c r="F987" s="352"/>
      <c r="G987" s="352"/>
      <c r="H987" s="352"/>
      <c r="I987" s="352"/>
      <c r="J987" s="352"/>
      <c r="K987" s="352"/>
      <c r="L987" s="352"/>
      <c r="M987" s="352"/>
      <c r="N987" s="352"/>
      <c r="O987" s="352"/>
      <c r="P987" s="352"/>
      <c r="Q987" s="352"/>
      <c r="R987" s="352"/>
      <c r="S987" s="352"/>
      <c r="T987" s="352"/>
      <c r="U987" s="352"/>
      <c r="V987" s="352"/>
      <c r="W987" s="352"/>
      <c r="X987" s="352"/>
      <c r="Y987" s="352"/>
      <c r="Z987" s="352"/>
      <c r="AA987" s="352"/>
      <c r="AB987" s="352"/>
      <c r="AC987" s="352"/>
      <c r="AD987" s="352"/>
      <c r="AE987" s="352"/>
      <c r="AF987" s="352"/>
      <c r="AG987" s="352"/>
      <c r="AH987" s="352"/>
      <c r="AI987" s="352"/>
      <c r="AJ987" s="352"/>
      <c r="AK987" s="352"/>
      <c r="AL987" s="352"/>
      <c r="AM987" s="352"/>
      <c r="AN987" s="352"/>
      <c r="AO987" s="352"/>
      <c r="AP987" s="352"/>
      <c r="AQ987" s="352"/>
      <c r="AR987" s="352"/>
      <c r="AS987" s="352"/>
      <c r="AT987" s="352"/>
      <c r="AU987" s="352"/>
      <c r="AV987" s="352"/>
      <c r="AW987" s="352"/>
      <c r="AX987" s="352"/>
      <c r="AY987" s="725"/>
      <c r="AZ987" s="95"/>
      <c r="BA987" s="192">
        <f t="shared" ref="BA987:BB989" si="244">BA986</f>
        <v>53</v>
      </c>
      <c r="BB987" s="192">
        <f t="shared" si="244"/>
        <v>3</v>
      </c>
      <c r="BC987" s="95"/>
      <c r="BD987" s="95"/>
      <c r="BE987" s="95"/>
      <c r="BG987" s="563" t="str">
        <f t="shared" ca="1" si="233"/>
        <v/>
      </c>
      <c r="BH987" s="564" t="str">
        <f t="shared" ca="1" si="234"/>
        <v/>
      </c>
      <c r="BI987" s="564" t="str">
        <f t="shared" ca="1" si="235"/>
        <v/>
      </c>
      <c r="BJ987" s="564" t="str">
        <f t="shared" ca="1" si="236"/>
        <v/>
      </c>
      <c r="BK987" s="564" t="str">
        <f t="shared" ca="1" si="237"/>
        <v/>
      </c>
      <c r="BL987" s="565" t="str">
        <f t="shared" ca="1" si="238"/>
        <v/>
      </c>
      <c r="CS987" s="95"/>
    </row>
    <row r="988" spans="1:97" ht="15" customHeight="1">
      <c r="A988" s="1737" t="str">
        <f>$BA988&amp;"."&amp;$BB988&amp;"."</f>
        <v>53.4.</v>
      </c>
      <c r="B988" s="1738"/>
      <c r="C988" s="1738"/>
      <c r="D988" s="469" t="s">
        <v>1073</v>
      </c>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c r="AE988" s="236"/>
      <c r="AF988" s="236"/>
      <c r="AG988" s="236"/>
      <c r="AH988" s="236"/>
      <c r="AI988" s="236"/>
      <c r="AJ988" s="236"/>
      <c r="AK988" s="236"/>
      <c r="AL988" s="236"/>
      <c r="AM988" s="236"/>
      <c r="AN988" s="236"/>
      <c r="AO988" s="236"/>
      <c r="AP988" s="236"/>
      <c r="AQ988" s="236"/>
      <c r="AR988" s="236"/>
      <c r="AS988" s="236"/>
      <c r="AT988" s="236"/>
      <c r="AU988" s="236"/>
      <c r="AV988" s="236"/>
      <c r="AW988" s="236"/>
      <c r="AX988" s="236"/>
      <c r="AY988" s="195"/>
      <c r="AZ988" s="465"/>
      <c r="BA988" s="192">
        <f t="shared" ref="BA988:BA996" si="245">BA987</f>
        <v>53</v>
      </c>
      <c r="BB988" s="193">
        <f>BB987+1</f>
        <v>4</v>
      </c>
      <c r="BC988" s="95"/>
      <c r="BD988" s="95"/>
      <c r="BE988" s="95"/>
      <c r="BG988" s="563" t="str">
        <f t="shared" ca="1" si="233"/>
        <v/>
      </c>
      <c r="BH988" s="564" t="str">
        <f t="shared" ca="1" si="234"/>
        <v/>
      </c>
      <c r="BI988" s="564" t="str">
        <f t="shared" ca="1" si="235"/>
        <v/>
      </c>
      <c r="BJ988" s="564" t="str">
        <f t="shared" ca="1" si="236"/>
        <v/>
      </c>
      <c r="BK988" s="564" t="str">
        <f t="shared" ca="1" si="237"/>
        <v/>
      </c>
      <c r="BL988" s="565" t="str">
        <f t="shared" ca="1" si="238"/>
        <v/>
      </c>
      <c r="CS988" s="95"/>
    </row>
    <row r="989" spans="1:97" ht="15" customHeight="1">
      <c r="A989" s="90"/>
      <c r="B989" s="352"/>
      <c r="C989" s="352"/>
      <c r="D989" s="352" t="s">
        <v>1074</v>
      </c>
      <c r="E989" s="352"/>
      <c r="F989" s="352"/>
      <c r="G989" s="352"/>
      <c r="H989" s="352"/>
      <c r="I989" s="352"/>
      <c r="J989" s="352"/>
      <c r="K989" s="352"/>
      <c r="L989" s="352"/>
      <c r="M989" s="352"/>
      <c r="N989" s="352"/>
      <c r="O989" s="352"/>
      <c r="P989" s="352"/>
      <c r="Q989" s="352"/>
      <c r="R989" s="352"/>
      <c r="S989" s="352"/>
      <c r="T989" s="352"/>
      <c r="U989" s="352"/>
      <c r="V989" s="352"/>
      <c r="W989" s="352"/>
      <c r="X989" s="352"/>
      <c r="Y989" s="352"/>
      <c r="Z989" s="352"/>
      <c r="AA989" s="352"/>
      <c r="AB989" s="352"/>
      <c r="AC989" s="352"/>
      <c r="AD989" s="352"/>
      <c r="AE989" s="352"/>
      <c r="AF989" s="352"/>
      <c r="AG989" s="352"/>
      <c r="AH989" s="352"/>
      <c r="AI989" s="352"/>
      <c r="AJ989" s="352"/>
      <c r="AK989" s="352"/>
      <c r="AL989" s="352"/>
      <c r="AM989" s="352"/>
      <c r="AN989" s="352"/>
      <c r="AO989" s="352"/>
      <c r="AP989" s="352"/>
      <c r="AQ989" s="352"/>
      <c r="AR989" s="352"/>
      <c r="AS989" s="352"/>
      <c r="AT989" s="352"/>
      <c r="AU989" s="352"/>
      <c r="AV989" s="352"/>
      <c r="AW989" s="352"/>
      <c r="AX989" s="352"/>
      <c r="AY989" s="725"/>
      <c r="AZ989" s="95"/>
      <c r="BA989" s="192">
        <f t="shared" si="245"/>
        <v>53</v>
      </c>
      <c r="BB989" s="192">
        <f t="shared" si="244"/>
        <v>4</v>
      </c>
      <c r="BC989" s="95"/>
      <c r="BD989" s="95"/>
      <c r="BE989" s="95"/>
      <c r="BG989" s="563" t="str">
        <f t="shared" ca="1" si="233"/>
        <v/>
      </c>
      <c r="BH989" s="564" t="str">
        <f t="shared" ca="1" si="234"/>
        <v/>
      </c>
      <c r="BI989" s="564" t="str">
        <f t="shared" ca="1" si="235"/>
        <v/>
      </c>
      <c r="BJ989" s="564" t="str">
        <f t="shared" ca="1" si="236"/>
        <v/>
      </c>
      <c r="BK989" s="564" t="str">
        <f t="shared" ca="1" si="237"/>
        <v/>
      </c>
      <c r="BL989" s="565" t="str">
        <f t="shared" ca="1" si="238"/>
        <v/>
      </c>
      <c r="CS989" s="95"/>
    </row>
    <row r="990" spans="1:97" ht="15" customHeight="1">
      <c r="A990" s="1737" t="str">
        <f>$BA990&amp;"."&amp;$BB990&amp;"."</f>
        <v>53.5.</v>
      </c>
      <c r="B990" s="1738"/>
      <c r="C990" s="1738"/>
      <c r="D990" s="469" t="s">
        <v>552</v>
      </c>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c r="AE990" s="236"/>
      <c r="AF990" s="236"/>
      <c r="AG990" s="236"/>
      <c r="AH990" s="236"/>
      <c r="AI990" s="236"/>
      <c r="AJ990" s="236"/>
      <c r="AK990" s="236"/>
      <c r="AL990" s="236"/>
      <c r="AM990" s="236"/>
      <c r="AN990" s="236"/>
      <c r="AO990" s="236"/>
      <c r="AP990" s="236"/>
      <c r="AQ990" s="236"/>
      <c r="AR990" s="236"/>
      <c r="AS990" s="236"/>
      <c r="AT990" s="236"/>
      <c r="AU990" s="236"/>
      <c r="AV990" s="236"/>
      <c r="AW990" s="236"/>
      <c r="AX990" s="236"/>
      <c r="AY990" s="195"/>
      <c r="AZ990" s="465"/>
      <c r="BA990" s="192">
        <f t="shared" si="245"/>
        <v>53</v>
      </c>
      <c r="BB990" s="193">
        <f>BB989+1</f>
        <v>5</v>
      </c>
      <c r="BC990" s="95"/>
      <c r="BD990" s="95"/>
      <c r="BE990" s="95"/>
      <c r="BG990" s="563" t="str">
        <f t="shared" ca="1" si="233"/>
        <v/>
      </c>
      <c r="BH990" s="564" t="str">
        <f t="shared" ca="1" si="234"/>
        <v/>
      </c>
      <c r="BI990" s="564" t="str">
        <f t="shared" ca="1" si="235"/>
        <v/>
      </c>
      <c r="BJ990" s="564" t="str">
        <f t="shared" ca="1" si="236"/>
        <v/>
      </c>
      <c r="BK990" s="564" t="str">
        <f t="shared" ca="1" si="237"/>
        <v/>
      </c>
      <c r="BL990" s="565" t="str">
        <f t="shared" ca="1" si="238"/>
        <v/>
      </c>
      <c r="CS990" s="95"/>
    </row>
    <row r="991" spans="1:97" ht="15" customHeight="1">
      <c r="A991" s="90"/>
      <c r="B991" s="352"/>
      <c r="C991" s="352"/>
      <c r="D991" s="352" t="s">
        <v>1069</v>
      </c>
      <c r="E991" s="352"/>
      <c r="F991" s="352"/>
      <c r="G991" s="352"/>
      <c r="H991" s="352"/>
      <c r="I991" s="352"/>
      <c r="J991" s="352"/>
      <c r="K991" s="352"/>
      <c r="L991" s="352"/>
      <c r="M991" s="352"/>
      <c r="N991" s="352"/>
      <c r="O991" s="352"/>
      <c r="P991" s="352"/>
      <c r="Q991" s="352"/>
      <c r="R991" s="352"/>
      <c r="S991" s="352"/>
      <c r="T991" s="352"/>
      <c r="U991" s="352"/>
      <c r="V991" s="352"/>
      <c r="W991" s="352"/>
      <c r="X991" s="352"/>
      <c r="Y991" s="352"/>
      <c r="Z991" s="352"/>
      <c r="AA991" s="352"/>
      <c r="AB991" s="352"/>
      <c r="AC991" s="352"/>
      <c r="AD991" s="352"/>
      <c r="AE991" s="352"/>
      <c r="AF991" s="352"/>
      <c r="AG991" s="352"/>
      <c r="AH991" s="352"/>
      <c r="AI991" s="352"/>
      <c r="AJ991" s="352"/>
      <c r="AK991" s="352"/>
      <c r="AL991" s="352"/>
      <c r="AM991" s="352"/>
      <c r="AN991" s="352"/>
      <c r="AO991" s="352"/>
      <c r="AP991" s="352"/>
      <c r="AQ991" s="352"/>
      <c r="AR991" s="352"/>
      <c r="AS991" s="352"/>
      <c r="AT991" s="352"/>
      <c r="AU991" s="352"/>
      <c r="AV991" s="352"/>
      <c r="AW991" s="352"/>
      <c r="AX991" s="352"/>
      <c r="AY991" s="725"/>
      <c r="AZ991" s="95"/>
      <c r="BA991" s="192">
        <f t="shared" si="245"/>
        <v>53</v>
      </c>
      <c r="BB991" s="192">
        <f>BB990</f>
        <v>5</v>
      </c>
      <c r="BC991" s="95"/>
      <c r="BD991" s="95"/>
      <c r="BE991" s="95"/>
      <c r="BG991" s="563" t="str">
        <f t="shared" ca="1" si="233"/>
        <v/>
      </c>
      <c r="BH991" s="564" t="str">
        <f t="shared" ca="1" si="234"/>
        <v/>
      </c>
      <c r="BI991" s="564" t="str">
        <f t="shared" ca="1" si="235"/>
        <v/>
      </c>
      <c r="BJ991" s="564" t="str">
        <f t="shared" ca="1" si="236"/>
        <v/>
      </c>
      <c r="BK991" s="564" t="str">
        <f t="shared" ca="1" si="237"/>
        <v/>
      </c>
      <c r="BL991" s="565" t="str">
        <f t="shared" ca="1" si="238"/>
        <v/>
      </c>
      <c r="CS991" s="95"/>
    </row>
    <row r="992" spans="1:97" ht="15" customHeight="1">
      <c r="A992" s="90"/>
      <c r="B992" s="352"/>
      <c r="C992" s="352"/>
      <c r="D992" s="978" t="s">
        <v>103</v>
      </c>
      <c r="E992" s="979"/>
      <c r="F992" s="979"/>
      <c r="G992" s="979"/>
      <c r="H992" s="979"/>
      <c r="I992" s="979"/>
      <c r="J992" s="979"/>
      <c r="K992" s="980"/>
      <c r="L992" s="133" t="s">
        <v>304</v>
      </c>
      <c r="M992" s="827"/>
      <c r="N992" s="197" t="str">
        <f>"("&amp;VLOOKUP(L992,[1]processing_log!$B$37:$Y$105,4,FALSE)&amp;" - "&amp;VLOOKUP(L992,[1]processing_log!$B$37:$Y$105,21,FALSE)&amp;VLOOKUP(L992,[1]processing_log!$B$37:$Y$105,24,FALSE)&amp;")"</f>
        <v>(検索処理 - 正常終了)</v>
      </c>
      <c r="O992" s="827"/>
      <c r="P992" s="827"/>
      <c r="Q992" s="827"/>
      <c r="R992" s="827"/>
      <c r="S992" s="827"/>
      <c r="T992" s="827"/>
      <c r="U992" s="827"/>
      <c r="V992" s="827"/>
      <c r="W992" s="827"/>
      <c r="X992" s="827"/>
      <c r="Y992" s="827"/>
      <c r="Z992" s="827"/>
      <c r="AA992" s="827"/>
      <c r="AB992" s="827"/>
      <c r="AC992" s="827"/>
      <c r="AD992" s="827"/>
      <c r="AE992" s="827"/>
      <c r="AF992" s="827"/>
      <c r="AG992" s="827"/>
      <c r="AH992" s="827"/>
      <c r="AI992" s="827"/>
      <c r="AJ992" s="827"/>
      <c r="AK992" s="827"/>
      <c r="AL992" s="827"/>
      <c r="AM992" s="827"/>
      <c r="AN992" s="827"/>
      <c r="AO992" s="827"/>
      <c r="AP992" s="827"/>
      <c r="AQ992" s="827"/>
      <c r="AR992" s="827"/>
      <c r="AS992" s="827"/>
      <c r="AT992" s="827"/>
      <c r="AU992" s="827"/>
      <c r="AV992" s="827"/>
      <c r="AW992" s="827"/>
      <c r="AX992" s="72"/>
      <c r="AY992" s="725"/>
      <c r="AZ992" s="95"/>
      <c r="BA992" s="192">
        <f t="shared" si="245"/>
        <v>53</v>
      </c>
      <c r="BB992" s="192">
        <f>BB991</f>
        <v>5</v>
      </c>
      <c r="BC992" s="95"/>
      <c r="BD992" s="95"/>
      <c r="BE992" s="95"/>
      <c r="BG992" s="563" t="str">
        <f t="shared" ca="1" si="233"/>
        <v/>
      </c>
      <c r="BH992" s="564" t="str">
        <f t="shared" ca="1" si="234"/>
        <v/>
      </c>
      <c r="BI992" s="564" t="str">
        <f t="shared" ca="1" si="235"/>
        <v/>
      </c>
      <c r="BJ992" s="564" t="str">
        <f t="shared" ca="1" si="236"/>
        <v/>
      </c>
      <c r="BK992" s="564" t="str">
        <f t="shared" ca="1" si="237"/>
        <v/>
      </c>
      <c r="BL992" s="565" t="str">
        <f t="shared" ca="1" si="238"/>
        <v/>
      </c>
      <c r="CS992" s="95"/>
    </row>
    <row r="993" spans="1:111" ht="15" customHeight="1">
      <c r="A993" s="90"/>
      <c r="B993" s="352"/>
      <c r="C993" s="352"/>
      <c r="D993" s="981" t="s">
        <v>104</v>
      </c>
      <c r="E993" s="982"/>
      <c r="F993" s="982"/>
      <c r="G993" s="982"/>
      <c r="H993" s="982"/>
      <c r="I993" s="982"/>
      <c r="J993" s="982"/>
      <c r="K993" s="983"/>
      <c r="L993" s="925" t="s">
        <v>1075</v>
      </c>
      <c r="M993" s="926"/>
      <c r="N993" s="926"/>
      <c r="O993" s="926"/>
      <c r="P993" s="926"/>
      <c r="Q993" s="926"/>
      <c r="R993" s="926"/>
      <c r="S993" s="926"/>
      <c r="T993" s="926"/>
      <c r="U993" s="926"/>
      <c r="V993" s="926"/>
      <c r="W993" s="926"/>
      <c r="X993" s="926"/>
      <c r="Y993" s="926"/>
      <c r="Z993" s="926"/>
      <c r="AA993" s="926"/>
      <c r="AB993" s="926"/>
      <c r="AC993" s="926"/>
      <c r="AD993" s="926"/>
      <c r="AE993" s="926"/>
      <c r="AF993" s="926"/>
      <c r="AG993" s="926"/>
      <c r="AH993" s="926"/>
      <c r="AI993" s="926"/>
      <c r="AJ993" s="926"/>
      <c r="AK993" s="926"/>
      <c r="AL993" s="926"/>
      <c r="AM993" s="926"/>
      <c r="AN993" s="926"/>
      <c r="AO993" s="926"/>
      <c r="AP993" s="926"/>
      <c r="AQ993" s="926"/>
      <c r="AR993" s="926"/>
      <c r="AS993" s="926"/>
      <c r="AT993" s="926"/>
      <c r="AU993" s="926"/>
      <c r="AV993" s="926"/>
      <c r="AW993" s="926"/>
      <c r="AX993" s="73"/>
      <c r="AY993" s="725"/>
      <c r="AZ993" s="95"/>
      <c r="BA993" s="192">
        <f t="shared" si="245"/>
        <v>53</v>
      </c>
      <c r="BB993" s="192">
        <f>BB992</f>
        <v>5</v>
      </c>
      <c r="BC993" s="95"/>
      <c r="BD993" s="95"/>
      <c r="BE993" s="95"/>
      <c r="BG993" s="563" t="str">
        <f t="shared" ca="1" si="233"/>
        <v/>
      </c>
      <c r="BH993" s="564" t="str">
        <f t="shared" ca="1" si="234"/>
        <v/>
      </c>
      <c r="BI993" s="564" t="str">
        <f t="shared" ca="1" si="235"/>
        <v/>
      </c>
      <c r="BJ993" s="564" t="str">
        <f t="shared" ca="1" si="236"/>
        <v/>
      </c>
      <c r="BK993" s="564" t="str">
        <f t="shared" ca="1" si="237"/>
        <v/>
      </c>
      <c r="BL993" s="565" t="str">
        <f t="shared" ca="1" si="238"/>
        <v/>
      </c>
      <c r="CS993" s="95"/>
    </row>
    <row r="994" spans="1:111" ht="15" customHeight="1">
      <c r="A994" s="90"/>
      <c r="B994" s="352"/>
      <c r="C994" s="352"/>
      <c r="D994" s="981" t="s">
        <v>105</v>
      </c>
      <c r="E994" s="982"/>
      <c r="F994" s="982"/>
      <c r="G994" s="982"/>
      <c r="H994" s="982"/>
      <c r="I994" s="982"/>
      <c r="J994" s="982"/>
      <c r="K994" s="983"/>
      <c r="L994" s="925" t="s">
        <v>1062</v>
      </c>
      <c r="M994" s="926"/>
      <c r="N994" s="926"/>
      <c r="O994" s="926"/>
      <c r="P994" s="926"/>
      <c r="Q994" s="926"/>
      <c r="R994" s="926"/>
      <c r="S994" s="926"/>
      <c r="T994" s="926"/>
      <c r="U994" s="926"/>
      <c r="V994" s="926"/>
      <c r="W994" s="926"/>
      <c r="X994" s="926"/>
      <c r="Y994" s="926"/>
      <c r="Z994" s="926"/>
      <c r="AA994" s="926"/>
      <c r="AB994" s="926"/>
      <c r="AC994" s="926"/>
      <c r="AD994" s="926"/>
      <c r="AE994" s="926"/>
      <c r="AF994" s="926"/>
      <c r="AG994" s="926"/>
      <c r="AH994" s="926"/>
      <c r="AI994" s="926"/>
      <c r="AJ994" s="926"/>
      <c r="AK994" s="926"/>
      <c r="AL994" s="926"/>
      <c r="AM994" s="926"/>
      <c r="AN994" s="926"/>
      <c r="AO994" s="926"/>
      <c r="AP994" s="926"/>
      <c r="AQ994" s="926"/>
      <c r="AR994" s="926"/>
      <c r="AS994" s="926"/>
      <c r="AT994" s="926"/>
      <c r="AU994" s="926"/>
      <c r="AV994" s="926"/>
      <c r="AW994" s="926"/>
      <c r="AX994" s="73"/>
      <c r="AY994" s="725"/>
      <c r="AZ994" s="95"/>
      <c r="BA994" s="192">
        <f t="shared" si="245"/>
        <v>53</v>
      </c>
      <c r="BB994" s="192">
        <f>BB993</f>
        <v>5</v>
      </c>
      <c r="BC994" s="95"/>
      <c r="BD994" s="95"/>
      <c r="BE994" s="95"/>
      <c r="BG994" s="563" t="str">
        <f t="shared" ca="1" si="233"/>
        <v/>
      </c>
      <c r="BH994" s="564" t="str">
        <f t="shared" ca="1" si="234"/>
        <v/>
      </c>
      <c r="BI994" s="564" t="str">
        <f t="shared" ca="1" si="235"/>
        <v/>
      </c>
      <c r="BJ994" s="564" t="str">
        <f t="shared" ca="1" si="236"/>
        <v/>
      </c>
      <c r="BK994" s="564" t="str">
        <f t="shared" ca="1" si="237"/>
        <v/>
      </c>
      <c r="BL994" s="565" t="str">
        <f t="shared" ca="1" si="238"/>
        <v/>
      </c>
      <c r="CS994" s="95"/>
    </row>
    <row r="995" spans="1:111" ht="15" customHeight="1">
      <c r="A995" s="90"/>
      <c r="B995" s="352"/>
      <c r="C995" s="352"/>
      <c r="D995" s="984" t="s">
        <v>106</v>
      </c>
      <c r="E995" s="985"/>
      <c r="F995" s="985"/>
      <c r="G995" s="985"/>
      <c r="H995" s="985"/>
      <c r="I995" s="985"/>
      <c r="J995" s="985"/>
      <c r="K995" s="986"/>
      <c r="L995" s="261" t="s">
        <v>1062</v>
      </c>
      <c r="M995" s="946"/>
      <c r="N995" s="946"/>
      <c r="O995" s="946"/>
      <c r="P995" s="946"/>
      <c r="Q995" s="946"/>
      <c r="R995" s="946"/>
      <c r="S995" s="946"/>
      <c r="T995" s="946"/>
      <c r="U995" s="946"/>
      <c r="V995" s="946"/>
      <c r="W995" s="946"/>
      <c r="X995" s="946"/>
      <c r="Y995" s="946"/>
      <c r="Z995" s="946"/>
      <c r="AA995" s="946"/>
      <c r="AB995" s="946"/>
      <c r="AC995" s="946"/>
      <c r="AD995" s="946"/>
      <c r="AE995" s="946"/>
      <c r="AF995" s="946"/>
      <c r="AG995" s="946"/>
      <c r="AH995" s="946"/>
      <c r="AI995" s="946"/>
      <c r="AJ995" s="946"/>
      <c r="AK995" s="946"/>
      <c r="AL995" s="946"/>
      <c r="AM995" s="946"/>
      <c r="AN995" s="946"/>
      <c r="AO995" s="946"/>
      <c r="AP995" s="946"/>
      <c r="AQ995" s="946"/>
      <c r="AR995" s="946"/>
      <c r="AS995" s="946"/>
      <c r="AT995" s="946"/>
      <c r="AU995" s="946"/>
      <c r="AV995" s="946"/>
      <c r="AW995" s="946"/>
      <c r="AX995" s="74"/>
      <c r="AY995" s="725"/>
      <c r="AZ995" s="95"/>
      <c r="BA995" s="192">
        <f t="shared" si="245"/>
        <v>53</v>
      </c>
      <c r="BB995" s="192">
        <f>BB994</f>
        <v>5</v>
      </c>
      <c r="BC995" s="95"/>
      <c r="BD995" s="95"/>
      <c r="BE995" s="95"/>
      <c r="BG995" s="563" t="str">
        <f t="shared" ca="1" si="233"/>
        <v/>
      </c>
      <c r="BH995" s="564" t="str">
        <f t="shared" ca="1" si="234"/>
        <v/>
      </c>
      <c r="BI995" s="564" t="str">
        <f t="shared" ca="1" si="235"/>
        <v/>
      </c>
      <c r="BJ995" s="564" t="str">
        <f t="shared" ca="1" si="236"/>
        <v/>
      </c>
      <c r="BK995" s="564" t="str">
        <f t="shared" ca="1" si="237"/>
        <v/>
      </c>
      <c r="BL995" s="565" t="str">
        <f t="shared" ca="1" si="238"/>
        <v/>
      </c>
      <c r="CS995" s="95"/>
    </row>
    <row r="996" spans="1:111" ht="15" customHeight="1">
      <c r="A996" s="1737" t="str">
        <f>$BA996&amp;"."&amp;$BB996&amp;"."</f>
        <v>53.6.</v>
      </c>
      <c r="B996" s="1738"/>
      <c r="C996" s="1738"/>
      <c r="D996" s="469" t="s">
        <v>1076</v>
      </c>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c r="AE996" s="236"/>
      <c r="AF996" s="236"/>
      <c r="AG996" s="236"/>
      <c r="AH996" s="236"/>
      <c r="AI996" s="236"/>
      <c r="AJ996" s="236"/>
      <c r="AK996" s="236"/>
      <c r="AL996" s="236"/>
      <c r="AM996" s="236"/>
      <c r="AN996" s="236"/>
      <c r="AO996" s="236"/>
      <c r="AP996" s="236"/>
      <c r="AQ996" s="236"/>
      <c r="AR996" s="236"/>
      <c r="AS996" s="236"/>
      <c r="AT996" s="236"/>
      <c r="AU996" s="236"/>
      <c r="AV996" s="236"/>
      <c r="AW996" s="236"/>
      <c r="AX996" s="236"/>
      <c r="AY996" s="195"/>
      <c r="AZ996" s="465"/>
      <c r="BA996" s="192">
        <f t="shared" si="245"/>
        <v>53</v>
      </c>
      <c r="BB996" s="193">
        <f>BB995+1</f>
        <v>6</v>
      </c>
      <c r="BC996" s="95"/>
      <c r="BD996" s="95"/>
      <c r="BE996" s="95"/>
      <c r="BG996" s="563" t="str">
        <f t="shared" ca="1" si="233"/>
        <v/>
      </c>
      <c r="BH996" s="564" t="str">
        <f t="shared" ca="1" si="234"/>
        <v/>
      </c>
      <c r="BI996" s="564" t="str">
        <f t="shared" ca="1" si="235"/>
        <v/>
      </c>
      <c r="BJ996" s="564" t="str">
        <f t="shared" ca="1" si="236"/>
        <v/>
      </c>
      <c r="BK996" s="564" t="str">
        <f t="shared" ca="1" si="237"/>
        <v/>
      </c>
      <c r="BL996" s="565" t="str">
        <f t="shared" ca="1" si="238"/>
        <v/>
      </c>
      <c r="CS996" s="95"/>
    </row>
    <row r="997" spans="1:111" ht="15" customHeight="1">
      <c r="A997" s="90"/>
      <c r="B997" s="352"/>
      <c r="C997" s="352"/>
      <c r="D997" s="352" t="s">
        <v>1077</v>
      </c>
      <c r="E997" s="352"/>
      <c r="F997" s="352"/>
      <c r="G997" s="352"/>
      <c r="H997" s="352"/>
      <c r="I997" s="352"/>
      <c r="J997" s="352"/>
      <c r="K997" s="352"/>
      <c r="L997" s="352"/>
      <c r="M997" s="352"/>
      <c r="N997" s="352"/>
      <c r="O997" s="352"/>
      <c r="P997" s="352"/>
      <c r="Q997" s="352"/>
      <c r="R997" s="352"/>
      <c r="S997" s="352"/>
      <c r="T997" s="352"/>
      <c r="U997" s="352"/>
      <c r="V997" s="352"/>
      <c r="W997" s="352"/>
      <c r="X997" s="352"/>
      <c r="Y997" s="352"/>
      <c r="Z997" s="352"/>
      <c r="AA997" s="352"/>
      <c r="AB997" s="352"/>
      <c r="AC997" s="352"/>
      <c r="AD997" s="352"/>
      <c r="AE997" s="352"/>
      <c r="AF997" s="352"/>
      <c r="AG997" s="352"/>
      <c r="AH997" s="352"/>
      <c r="AI997" s="352"/>
      <c r="AJ997" s="352"/>
      <c r="AK997" s="352"/>
      <c r="AL997" s="352"/>
      <c r="AM997" s="352"/>
      <c r="AN997" s="352"/>
      <c r="AO997" s="352"/>
      <c r="AP997" s="352"/>
      <c r="AQ997" s="352"/>
      <c r="AR997" s="352"/>
      <c r="AS997" s="352"/>
      <c r="AT997" s="352"/>
      <c r="AU997" s="352"/>
      <c r="AV997" s="352"/>
      <c r="AW997" s="352"/>
      <c r="AX997" s="352"/>
      <c r="AY997" s="725"/>
      <c r="AZ997" s="95"/>
      <c r="BA997" s="192">
        <f t="shared" ref="BA997:BB1001" si="246">BA996</f>
        <v>53</v>
      </c>
      <c r="BB997" s="95">
        <f t="shared" si="246"/>
        <v>6</v>
      </c>
      <c r="BC997" s="95"/>
      <c r="BD997" s="95"/>
      <c r="BE997" s="95"/>
      <c r="BG997" s="563" t="str">
        <f t="shared" ca="1" si="233"/>
        <v/>
      </c>
      <c r="BH997" s="564" t="str">
        <f t="shared" ca="1" si="234"/>
        <v/>
      </c>
      <c r="BI997" s="564" t="str">
        <f t="shared" ca="1" si="235"/>
        <v/>
      </c>
      <c r="BJ997" s="564" t="str">
        <f t="shared" ca="1" si="236"/>
        <v/>
      </c>
      <c r="BK997" s="564" t="str">
        <f t="shared" ca="1" si="237"/>
        <v/>
      </c>
      <c r="BL997" s="565" t="str">
        <f t="shared" ca="1" si="238"/>
        <v/>
      </c>
      <c r="CS997" s="95"/>
    </row>
    <row r="998" spans="1:111" ht="15" customHeight="1">
      <c r="A998" s="90"/>
      <c r="B998" s="352"/>
      <c r="C998" s="352"/>
      <c r="D998" s="845" t="s">
        <v>150</v>
      </c>
      <c r="E998" s="846"/>
      <c r="F998" s="846"/>
      <c r="G998" s="846"/>
      <c r="H998" s="846"/>
      <c r="I998" s="846"/>
      <c r="J998" s="846"/>
      <c r="K998" s="847"/>
      <c r="L998" s="301" t="s">
        <v>153</v>
      </c>
      <c r="M998" s="266"/>
      <c r="N998" s="266"/>
      <c r="O998" s="266"/>
      <c r="P998" s="266"/>
      <c r="Q998" s="266"/>
      <c r="R998" s="266"/>
      <c r="S998" s="266"/>
      <c r="T998" s="266"/>
      <c r="U998" s="266"/>
      <c r="V998" s="266"/>
      <c r="W998" s="266"/>
      <c r="X998" s="266"/>
      <c r="Y998" s="266"/>
      <c r="Z998" s="266"/>
      <c r="AA998" s="266"/>
      <c r="AB998" s="266"/>
      <c r="AC998" s="266"/>
      <c r="AD998" s="266"/>
      <c r="AE998" s="266"/>
      <c r="AF998" s="266"/>
      <c r="AG998" s="266"/>
      <c r="AH998" s="266"/>
      <c r="AI998" s="266"/>
      <c r="AJ998" s="266"/>
      <c r="AK998" s="266"/>
      <c r="AL998" s="266"/>
      <c r="AM998" s="266"/>
      <c r="AN998" s="266"/>
      <c r="AO998" s="266"/>
      <c r="AP998" s="266"/>
      <c r="AQ998" s="266"/>
      <c r="AR998" s="266"/>
      <c r="AS998" s="266"/>
      <c r="AT998" s="266"/>
      <c r="AU998" s="266"/>
      <c r="AV998" s="266"/>
      <c r="AW998" s="266"/>
      <c r="AX998" s="267"/>
      <c r="AY998" s="725"/>
      <c r="AZ998" s="95"/>
      <c r="BA998" s="192">
        <f t="shared" si="246"/>
        <v>53</v>
      </c>
      <c r="BB998" s="95">
        <f t="shared" si="246"/>
        <v>6</v>
      </c>
      <c r="BC998" s="95"/>
      <c r="BD998" s="95"/>
      <c r="BE998" s="95"/>
      <c r="BG998" s="563" t="str">
        <f t="shared" ca="1" si="233"/>
        <v/>
      </c>
      <c r="BH998" s="564" t="str">
        <f t="shared" ca="1" si="234"/>
        <v/>
      </c>
      <c r="BI998" s="564" t="str">
        <f t="shared" ca="1" si="235"/>
        <v/>
      </c>
      <c r="BJ998" s="564" t="str">
        <f t="shared" ca="1" si="236"/>
        <v/>
      </c>
      <c r="BK998" s="564" t="str">
        <f t="shared" ca="1" si="237"/>
        <v/>
      </c>
      <c r="BL998" s="565" t="str">
        <f t="shared" ca="1" si="238"/>
        <v/>
      </c>
      <c r="CS998" s="95"/>
    </row>
    <row r="999" spans="1:111" ht="15" customHeight="1">
      <c r="A999" s="90"/>
      <c r="B999" s="352"/>
      <c r="C999" s="352"/>
      <c r="D999" s="848" t="s">
        <v>151</v>
      </c>
      <c r="E999" s="849"/>
      <c r="F999" s="849"/>
      <c r="G999" s="849"/>
      <c r="H999" s="849"/>
      <c r="I999" s="849"/>
      <c r="J999" s="849"/>
      <c r="K999" s="850"/>
      <c r="L999" s="927" t="s">
        <v>487</v>
      </c>
      <c r="M999" s="257"/>
      <c r="N999" s="257"/>
      <c r="O999" s="257"/>
      <c r="P999" s="257"/>
      <c r="Q999" s="257"/>
      <c r="R999" s="257"/>
      <c r="S999" s="257"/>
      <c r="T999" s="257"/>
      <c r="U999" s="257"/>
      <c r="V999" s="257"/>
      <c r="W999" s="257"/>
      <c r="X999" s="257"/>
      <c r="Y999" s="257"/>
      <c r="Z999" s="257"/>
      <c r="AA999" s="257"/>
      <c r="AB999" s="257"/>
      <c r="AC999" s="257"/>
      <c r="AD999" s="257"/>
      <c r="AE999" s="257"/>
      <c r="AF999" s="257"/>
      <c r="AG999" s="257"/>
      <c r="AH999" s="257"/>
      <c r="AI999" s="257"/>
      <c r="AJ999" s="257"/>
      <c r="AK999" s="257"/>
      <c r="AL999" s="257"/>
      <c r="AM999" s="257"/>
      <c r="AN999" s="257"/>
      <c r="AO999" s="257"/>
      <c r="AP999" s="257"/>
      <c r="AQ999" s="257"/>
      <c r="AR999" s="257"/>
      <c r="AS999" s="257"/>
      <c r="AT999" s="257"/>
      <c r="AU999" s="257"/>
      <c r="AV999" s="257"/>
      <c r="AW999" s="257"/>
      <c r="AX999" s="258"/>
      <c r="AY999" s="725"/>
      <c r="AZ999" s="95"/>
      <c r="BA999" s="192">
        <f t="shared" si="246"/>
        <v>53</v>
      </c>
      <c r="BB999" s="95">
        <f t="shared" si="246"/>
        <v>6</v>
      </c>
      <c r="BC999" s="95"/>
      <c r="BD999" s="95"/>
      <c r="BE999" s="95"/>
      <c r="BG999" s="563" t="str">
        <f t="shared" ca="1" si="233"/>
        <v/>
      </c>
      <c r="BH999" s="564" t="str">
        <f t="shared" ca="1" si="234"/>
        <v/>
      </c>
      <c r="BI999" s="564" t="str">
        <f t="shared" ca="1" si="235"/>
        <v/>
      </c>
      <c r="BJ999" s="564" t="str">
        <f t="shared" ca="1" si="236"/>
        <v/>
      </c>
      <c r="BK999" s="564" t="str">
        <f t="shared" ca="1" si="237"/>
        <v/>
      </c>
      <c r="BL999" s="565" t="str">
        <f t="shared" ca="1" si="238"/>
        <v/>
      </c>
      <c r="CL999" s="465"/>
      <c r="CM999" s="465"/>
      <c r="CN999" s="465"/>
      <c r="CO999" s="465"/>
      <c r="CP999" s="465"/>
      <c r="CQ999" s="465"/>
      <c r="CR999" s="465"/>
    </row>
    <row r="1000" spans="1:111" ht="15" customHeight="1">
      <c r="A1000" s="90"/>
      <c r="B1000" s="352"/>
      <c r="C1000" s="352"/>
      <c r="D1000" s="302"/>
      <c r="E1000" s="922"/>
      <c r="F1000" s="922"/>
      <c r="G1000" s="922"/>
      <c r="H1000" s="922"/>
      <c r="I1000" s="922"/>
      <c r="J1000" s="922"/>
      <c r="K1000" s="923"/>
      <c r="L1000" s="302" t="s">
        <v>1060</v>
      </c>
      <c r="M1000" s="922"/>
      <c r="N1000" s="922"/>
      <c r="O1000" s="922"/>
      <c r="P1000" s="922"/>
      <c r="Q1000" s="922"/>
      <c r="R1000" s="922"/>
      <c r="S1000" s="922"/>
      <c r="T1000" s="922"/>
      <c r="U1000" s="922"/>
      <c r="V1000" s="922"/>
      <c r="W1000" s="922"/>
      <c r="X1000" s="922"/>
      <c r="Y1000" s="922"/>
      <c r="Z1000" s="922"/>
      <c r="AA1000" s="922"/>
      <c r="AB1000" s="922"/>
      <c r="AC1000" s="922"/>
      <c r="AD1000" s="922"/>
      <c r="AE1000" s="922"/>
      <c r="AF1000" s="922"/>
      <c r="AG1000" s="922"/>
      <c r="AH1000" s="922"/>
      <c r="AI1000" s="922"/>
      <c r="AJ1000" s="922"/>
      <c r="AK1000" s="922"/>
      <c r="AL1000" s="922"/>
      <c r="AM1000" s="922"/>
      <c r="AN1000" s="922"/>
      <c r="AO1000" s="922"/>
      <c r="AP1000" s="922"/>
      <c r="AQ1000" s="922"/>
      <c r="AR1000" s="922"/>
      <c r="AS1000" s="922"/>
      <c r="AT1000" s="922"/>
      <c r="AU1000" s="922"/>
      <c r="AV1000" s="922"/>
      <c r="AW1000" s="922"/>
      <c r="AX1000" s="923"/>
      <c r="AY1000" s="725"/>
      <c r="AZ1000" s="95"/>
      <c r="BA1000" s="192">
        <f t="shared" si="246"/>
        <v>53</v>
      </c>
      <c r="BB1000" s="95">
        <f t="shared" si="246"/>
        <v>6</v>
      </c>
      <c r="BC1000" s="95"/>
      <c r="BD1000" s="95"/>
      <c r="BE1000" s="95"/>
      <c r="BG1000" s="563" t="str">
        <f t="shared" ca="1" si="233"/>
        <v/>
      </c>
      <c r="BH1000" s="564" t="str">
        <f t="shared" ca="1" si="234"/>
        <v/>
      </c>
      <c r="BI1000" s="564" t="str">
        <f t="shared" ca="1" si="235"/>
        <v/>
      </c>
      <c r="BJ1000" s="564" t="str">
        <f t="shared" ca="1" si="236"/>
        <v/>
      </c>
      <c r="BK1000" s="564" t="str">
        <f t="shared" ca="1" si="237"/>
        <v/>
      </c>
      <c r="BL1000" s="565" t="str">
        <f t="shared" ca="1" si="238"/>
        <v/>
      </c>
      <c r="CL1000" s="465"/>
      <c r="CM1000" s="465"/>
      <c r="CN1000" s="465"/>
      <c r="CO1000" s="465"/>
      <c r="CP1000" s="465"/>
      <c r="CQ1000" s="465"/>
      <c r="CR1000" s="465"/>
    </row>
    <row r="1001" spans="1:111" ht="15" customHeight="1">
      <c r="A1001" s="90"/>
      <c r="B1001" s="352"/>
      <c r="C1001" s="352"/>
      <c r="D1001" s="851" t="s">
        <v>152</v>
      </c>
      <c r="E1001" s="852"/>
      <c r="F1001" s="852"/>
      <c r="G1001" s="852"/>
      <c r="H1001" s="852"/>
      <c r="I1001" s="852"/>
      <c r="J1001" s="852"/>
      <c r="K1001" s="853"/>
      <c r="L1001" s="303" t="s">
        <v>399</v>
      </c>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c r="AR1001" s="271"/>
      <c r="AS1001" s="271"/>
      <c r="AT1001" s="271"/>
      <c r="AU1001" s="271"/>
      <c r="AV1001" s="271"/>
      <c r="AW1001" s="271"/>
      <c r="AX1001" s="272"/>
      <c r="AY1001" s="725"/>
      <c r="AZ1001" s="95"/>
      <c r="BA1001" s="192">
        <f t="shared" si="246"/>
        <v>53</v>
      </c>
      <c r="BB1001" s="95">
        <f t="shared" si="246"/>
        <v>6</v>
      </c>
      <c r="BC1001" s="95"/>
      <c r="BD1001" s="95"/>
      <c r="BE1001" s="95"/>
      <c r="BG1001" s="563" t="str">
        <f t="shared" ca="1" si="233"/>
        <v/>
      </c>
      <c r="BH1001" s="564" t="str">
        <f t="shared" ca="1" si="234"/>
        <v/>
      </c>
      <c r="BI1001" s="564" t="str">
        <f t="shared" ca="1" si="235"/>
        <v/>
      </c>
      <c r="BJ1001" s="564" t="str">
        <f t="shared" ca="1" si="236"/>
        <v/>
      </c>
      <c r="BK1001" s="564" t="str">
        <f t="shared" ca="1" si="237"/>
        <v/>
      </c>
      <c r="BL1001" s="565" t="str">
        <f t="shared" ca="1" si="238"/>
        <v/>
      </c>
      <c r="CL1001" s="465"/>
      <c r="CM1001" s="465"/>
      <c r="CN1001" s="465"/>
      <c r="CO1001" s="465"/>
      <c r="CP1001" s="465"/>
      <c r="CQ1001" s="465"/>
      <c r="CR1001" s="465"/>
    </row>
    <row r="1002" spans="1:111" s="465" customFormat="1" ht="15" customHeight="1">
      <c r="A1002" s="1768" t="str">
        <f>BA1002&amp;"."</f>
        <v>54.</v>
      </c>
      <c r="B1002" s="1769"/>
      <c r="C1002" s="473" t="s">
        <v>1109</v>
      </c>
      <c r="D1002" s="236"/>
      <c r="E1002" s="236"/>
      <c r="F1002" s="236"/>
      <c r="G1002" s="236"/>
      <c r="H1002" s="300"/>
      <c r="I1002" s="236"/>
      <c r="J1002" s="473"/>
      <c r="K1002" s="473"/>
      <c r="L1002" s="473"/>
      <c r="M1002" s="473"/>
      <c r="N1002" s="473"/>
      <c r="O1002" s="473"/>
      <c r="P1002" s="473"/>
      <c r="Q1002" s="473"/>
      <c r="R1002" s="473"/>
      <c r="S1002" s="473"/>
      <c r="T1002" s="473"/>
      <c r="U1002" s="473"/>
      <c r="V1002" s="473"/>
      <c r="W1002" s="473"/>
      <c r="X1002" s="473"/>
      <c r="Y1002" s="473"/>
      <c r="Z1002" s="473"/>
      <c r="AA1002" s="473"/>
      <c r="AB1002" s="473"/>
      <c r="AC1002" s="473"/>
      <c r="AD1002" s="473"/>
      <c r="AE1002" s="473"/>
      <c r="AF1002" s="473"/>
      <c r="AG1002" s="473"/>
      <c r="AH1002" s="473"/>
      <c r="AI1002" s="473"/>
      <c r="AJ1002" s="473"/>
      <c r="AK1002" s="473"/>
      <c r="AL1002" s="473"/>
      <c r="AM1002" s="473"/>
      <c r="AN1002" s="473"/>
      <c r="AO1002" s="473"/>
      <c r="AP1002" s="473"/>
      <c r="AQ1002" s="473"/>
      <c r="AR1002" s="473"/>
      <c r="AS1002" s="473"/>
      <c r="AT1002" s="473"/>
      <c r="AU1002" s="473"/>
      <c r="AV1002" s="473"/>
      <c r="AW1002" s="473"/>
      <c r="AX1002" s="473"/>
      <c r="AY1002" s="156"/>
      <c r="BA1002" s="193">
        <f>BA1001+1</f>
        <v>54</v>
      </c>
      <c r="BB1002" s="192"/>
      <c r="BC1002" s="192"/>
      <c r="BG1002" s="563" t="str">
        <f t="shared" ca="1" si="233"/>
        <v/>
      </c>
      <c r="BH1002" s="564" t="str">
        <f t="shared" ca="1" si="234"/>
        <v/>
      </c>
      <c r="BI1002" s="564" t="str">
        <f t="shared" ca="1" si="235"/>
        <v/>
      </c>
      <c r="BJ1002" s="564" t="str">
        <f t="shared" ca="1" si="236"/>
        <v/>
      </c>
      <c r="BK1002" s="564" t="str">
        <f t="shared" ca="1" si="237"/>
        <v/>
      </c>
      <c r="BL1002" s="565" t="str">
        <f t="shared" ca="1" si="238"/>
        <v/>
      </c>
      <c r="BR1002" s="95"/>
      <c r="BS1002" s="95"/>
      <c r="BT1002" s="95"/>
      <c r="BU1002" s="95"/>
      <c r="BV1002" s="95"/>
      <c r="BW1002" s="95"/>
      <c r="BX1002" s="95"/>
      <c r="BY1002" s="95"/>
      <c r="BZ1002" s="95"/>
      <c r="CA1002" s="95"/>
      <c r="CB1002" s="95"/>
      <c r="CV1002" s="87"/>
      <c r="CW1002" s="87"/>
      <c r="CX1002" s="87"/>
      <c r="CY1002" s="87"/>
      <c r="CZ1002" s="87"/>
      <c r="DA1002" s="87"/>
      <c r="DB1002" s="87"/>
      <c r="DC1002" s="87"/>
      <c r="DD1002" s="87"/>
      <c r="DE1002" s="87"/>
      <c r="DF1002" s="87"/>
      <c r="DG1002" s="87"/>
    </row>
    <row r="1003" spans="1:111" s="465" customFormat="1" ht="15" customHeight="1">
      <c r="A1003" s="1737" t="str">
        <f>$BA1003&amp;"."&amp;$BB1003&amp;"."</f>
        <v>54.1.</v>
      </c>
      <c r="B1003" s="1738"/>
      <c r="C1003" s="1738"/>
      <c r="D1003" s="236" t="s">
        <v>843</v>
      </c>
      <c r="F1003" s="473"/>
      <c r="G1003" s="473"/>
      <c r="H1003" s="473"/>
      <c r="I1003" s="473"/>
      <c r="J1003" s="473"/>
      <c r="K1003" s="473"/>
      <c r="L1003" s="473"/>
      <c r="M1003" s="473"/>
      <c r="N1003" s="473"/>
      <c r="O1003" s="473"/>
      <c r="P1003" s="473"/>
      <c r="Q1003" s="473"/>
      <c r="R1003" s="473"/>
      <c r="S1003" s="473"/>
      <c r="T1003" s="473"/>
      <c r="U1003" s="473"/>
      <c r="V1003" s="473"/>
      <c r="W1003" s="473"/>
      <c r="X1003" s="473"/>
      <c r="Y1003" s="473"/>
      <c r="Z1003" s="473"/>
      <c r="AA1003" s="473"/>
      <c r="AB1003" s="473"/>
      <c r="AC1003" s="473"/>
      <c r="AD1003" s="473"/>
      <c r="AE1003" s="473"/>
      <c r="AF1003" s="473"/>
      <c r="AG1003" s="473"/>
      <c r="AH1003" s="473"/>
      <c r="AI1003" s="473"/>
      <c r="AJ1003" s="473"/>
      <c r="AK1003" s="473"/>
      <c r="AL1003" s="473"/>
      <c r="AM1003" s="473"/>
      <c r="AN1003" s="473"/>
      <c r="AO1003" s="473"/>
      <c r="AP1003" s="473"/>
      <c r="AQ1003" s="473"/>
      <c r="AR1003" s="473"/>
      <c r="AS1003" s="473"/>
      <c r="AT1003" s="473"/>
      <c r="AU1003" s="473"/>
      <c r="AV1003" s="473"/>
      <c r="AW1003" s="473"/>
      <c r="AX1003" s="473"/>
      <c r="AY1003" s="466"/>
      <c r="BA1003" s="192">
        <f t="shared" ref="BA1003:BA1011" si="247">BA1002</f>
        <v>54</v>
      </c>
      <c r="BB1003" s="193">
        <f>BB1002+1</f>
        <v>1</v>
      </c>
      <c r="BC1003" s="192"/>
      <c r="BG1003" s="563" t="str">
        <f t="shared" ca="1" si="233"/>
        <v/>
      </c>
      <c r="BH1003" s="564" t="str">
        <f t="shared" ca="1" si="234"/>
        <v/>
      </c>
      <c r="BI1003" s="564" t="str">
        <f t="shared" ca="1" si="235"/>
        <v/>
      </c>
      <c r="BJ1003" s="564" t="str">
        <f t="shared" ca="1" si="236"/>
        <v/>
      </c>
      <c r="BK1003" s="564" t="str">
        <f t="shared" ca="1" si="237"/>
        <v/>
      </c>
      <c r="BL1003" s="565" t="str">
        <f t="shared" ca="1" si="238"/>
        <v/>
      </c>
      <c r="BR1003" s="95"/>
      <c r="BS1003" s="95"/>
      <c r="BT1003" s="95"/>
      <c r="BU1003" s="95"/>
      <c r="BV1003" s="95"/>
      <c r="BW1003" s="95"/>
      <c r="BX1003" s="95"/>
      <c r="BY1003" s="95"/>
      <c r="BZ1003" s="95"/>
      <c r="CA1003" s="95"/>
      <c r="CV1003" s="87"/>
      <c r="CW1003" s="87"/>
      <c r="CX1003" s="87"/>
      <c r="CY1003" s="87"/>
      <c r="CZ1003" s="87"/>
      <c r="DA1003" s="87"/>
      <c r="DB1003" s="87"/>
      <c r="DC1003" s="87"/>
    </row>
    <row r="1004" spans="1:111" s="465" customFormat="1" ht="15" customHeight="1">
      <c r="A1004" s="1036"/>
      <c r="B1004" s="1037"/>
      <c r="C1004" s="1037"/>
      <c r="D1004" s="465" t="str">
        <f>$CV$19&amp;$CW$20&amp;"を参照"</f>
        <v>「57. マスタ操作用Combobox」「57.1.コントロール構成」を参照</v>
      </c>
      <c r="E1004" s="236"/>
      <c r="F1004" s="473"/>
      <c r="G1004" s="473"/>
      <c r="H1004" s="473"/>
      <c r="I1004" s="473"/>
      <c r="J1004" s="473"/>
      <c r="K1004" s="473"/>
      <c r="L1004" s="473"/>
      <c r="M1004" s="473"/>
      <c r="N1004" s="473"/>
      <c r="O1004" s="473"/>
      <c r="P1004" s="473"/>
      <c r="Q1004" s="473"/>
      <c r="R1004" s="473"/>
      <c r="S1004" s="473"/>
      <c r="T1004" s="473"/>
      <c r="U1004" s="473"/>
      <c r="V1004" s="473"/>
      <c r="W1004" s="473"/>
      <c r="X1004" s="473"/>
      <c r="Y1004" s="473"/>
      <c r="Z1004" s="473"/>
      <c r="AA1004" s="473"/>
      <c r="AB1004" s="473"/>
      <c r="AC1004" s="473"/>
      <c r="AD1004" s="473"/>
      <c r="AE1004" s="473"/>
      <c r="AF1004" s="473"/>
      <c r="AG1004" s="473"/>
      <c r="AH1004" s="473"/>
      <c r="AI1004" s="473"/>
      <c r="AJ1004" s="473"/>
      <c r="AK1004" s="473"/>
      <c r="AL1004" s="473"/>
      <c r="AM1004" s="473"/>
      <c r="AN1004" s="473"/>
      <c r="AO1004" s="473"/>
      <c r="AP1004" s="473"/>
      <c r="AQ1004" s="473"/>
      <c r="AR1004" s="473"/>
      <c r="AS1004" s="473"/>
      <c r="AT1004" s="473"/>
      <c r="AU1004" s="473"/>
      <c r="AV1004" s="473"/>
      <c r="AW1004" s="473"/>
      <c r="AX1004" s="473"/>
      <c r="AY1004" s="466"/>
      <c r="BA1004" s="192">
        <f t="shared" si="247"/>
        <v>54</v>
      </c>
      <c r="BB1004" s="192">
        <f>BB1003</f>
        <v>1</v>
      </c>
      <c r="BC1004" s="192"/>
      <c r="BG1004" s="563" t="str">
        <f t="shared" ca="1" si="233"/>
        <v/>
      </c>
      <c r="BH1004" s="564" t="str">
        <f t="shared" ca="1" si="234"/>
        <v/>
      </c>
      <c r="BI1004" s="564" t="str">
        <f t="shared" ca="1" si="235"/>
        <v/>
      </c>
      <c r="BJ1004" s="564" t="str">
        <f t="shared" ca="1" si="236"/>
        <v/>
      </c>
      <c r="BK1004" s="564" t="str">
        <f t="shared" ca="1" si="237"/>
        <v/>
      </c>
      <c r="BL1004" s="565" t="str">
        <f t="shared" ca="1" si="238"/>
        <v/>
      </c>
      <c r="BR1004" s="95"/>
      <c r="BS1004" s="95"/>
      <c r="BT1004" s="95"/>
      <c r="BU1004" s="95"/>
      <c r="BV1004" s="95"/>
      <c r="BW1004" s="95"/>
      <c r="BX1004" s="95"/>
      <c r="BY1004" s="95"/>
      <c r="BZ1004" s="95"/>
      <c r="CA1004" s="95"/>
      <c r="CV1004" s="87"/>
      <c r="CW1004" s="87"/>
      <c r="CX1004" s="87"/>
      <c r="CY1004" s="87"/>
      <c r="CZ1004" s="87"/>
      <c r="DA1004" s="87"/>
      <c r="DB1004" s="87"/>
    </row>
    <row r="1005" spans="1:111" s="465" customFormat="1" ht="15" customHeight="1">
      <c r="A1005" s="1737" t="str">
        <f>$BA1005&amp;"."&amp;$BB1005&amp;"."</f>
        <v>54.2.</v>
      </c>
      <c r="B1005" s="1738"/>
      <c r="C1005" s="1738"/>
      <c r="D1005" s="236" t="s">
        <v>839</v>
      </c>
      <c r="F1005" s="473"/>
      <c r="G1005" s="473"/>
      <c r="H1005" s="473"/>
      <c r="I1005" s="473"/>
      <c r="J1005" s="473"/>
      <c r="K1005" s="473"/>
      <c r="L1005" s="473"/>
      <c r="M1005" s="473"/>
      <c r="N1005" s="473"/>
      <c r="O1005" s="473"/>
      <c r="P1005" s="473"/>
      <c r="Q1005" s="473"/>
      <c r="R1005" s="473"/>
      <c r="S1005" s="473"/>
      <c r="T1005" s="473"/>
      <c r="U1005" s="473"/>
      <c r="V1005" s="473"/>
      <c r="W1005" s="473"/>
      <c r="X1005" s="473"/>
      <c r="Y1005" s="473"/>
      <c r="Z1005" s="473"/>
      <c r="AA1005" s="473"/>
      <c r="AB1005" s="473"/>
      <c r="AC1005" s="473"/>
      <c r="AD1005" s="473"/>
      <c r="AE1005" s="473"/>
      <c r="AF1005" s="473"/>
      <c r="AG1005" s="473"/>
      <c r="AH1005" s="473"/>
      <c r="AI1005" s="473"/>
      <c r="AJ1005" s="473"/>
      <c r="AK1005" s="473"/>
      <c r="AL1005" s="473"/>
      <c r="AM1005" s="473"/>
      <c r="AN1005" s="473"/>
      <c r="AO1005" s="473"/>
      <c r="AP1005" s="473"/>
      <c r="AQ1005" s="473"/>
      <c r="AR1005" s="473"/>
      <c r="AS1005" s="473"/>
      <c r="AT1005" s="473"/>
      <c r="AU1005" s="473"/>
      <c r="AV1005" s="473"/>
      <c r="AW1005" s="473"/>
      <c r="AX1005" s="473"/>
      <c r="AY1005" s="466"/>
      <c r="BA1005" s="192">
        <f t="shared" si="247"/>
        <v>54</v>
      </c>
      <c r="BB1005" s="193">
        <f>BB1004+1</f>
        <v>2</v>
      </c>
      <c r="BC1005" s="192"/>
      <c r="BG1005" s="563" t="str">
        <f t="shared" ca="1" si="233"/>
        <v/>
      </c>
      <c r="BH1005" s="564" t="str">
        <f t="shared" ca="1" si="234"/>
        <v/>
      </c>
      <c r="BI1005" s="564" t="str">
        <f t="shared" ca="1" si="235"/>
        <v/>
      </c>
      <c r="BJ1005" s="564" t="str">
        <f t="shared" ca="1" si="236"/>
        <v/>
      </c>
      <c r="BK1005" s="564" t="str">
        <f t="shared" ca="1" si="237"/>
        <v/>
      </c>
      <c r="BL1005" s="565" t="str">
        <f t="shared" ca="1" si="238"/>
        <v/>
      </c>
      <c r="BR1005" s="226"/>
      <c r="BS1005" s="226"/>
      <c r="BT1005" s="226"/>
      <c r="BU1005" s="226"/>
      <c r="BV1005" s="226"/>
      <c r="BW1005" s="226"/>
      <c r="BX1005" s="226"/>
      <c r="BY1005" s="226"/>
      <c r="BZ1005" s="226"/>
      <c r="CA1005" s="226"/>
    </row>
    <row r="1006" spans="1:111" s="226" customFormat="1" ht="15" customHeight="1">
      <c r="A1006" s="1033"/>
      <c r="B1006" s="1034"/>
      <c r="C1006" s="1034"/>
      <c r="D1006" s="465" t="str">
        <f>$CV$19&amp;$CW$21&amp;"を参照"</f>
        <v>「57. マスタ操作用Combobox」「57.2.プロパティ仕様」を参照</v>
      </c>
      <c r="E1006" s="211"/>
      <c r="AY1006" s="40"/>
      <c r="AZ1006" s="465"/>
      <c r="BA1006" s="192">
        <f t="shared" si="247"/>
        <v>54</v>
      </c>
      <c r="BB1006" s="192">
        <f>BB1005</f>
        <v>2</v>
      </c>
      <c r="BC1006" s="192"/>
      <c r="BD1006" s="465"/>
      <c r="BG1006" s="563" t="str">
        <f t="shared" ca="1" si="233"/>
        <v/>
      </c>
      <c r="BH1006" s="564" t="str">
        <f t="shared" ca="1" si="234"/>
        <v/>
      </c>
      <c r="BI1006" s="564" t="str">
        <f t="shared" ca="1" si="235"/>
        <v/>
      </c>
      <c r="BJ1006" s="564" t="str">
        <f t="shared" ca="1" si="236"/>
        <v/>
      </c>
      <c r="BK1006" s="564" t="str">
        <f t="shared" ca="1" si="237"/>
        <v/>
      </c>
      <c r="BL1006" s="565" t="str">
        <f t="shared" ca="1" si="238"/>
        <v/>
      </c>
      <c r="CB1006" s="465"/>
      <c r="CC1006" s="465"/>
      <c r="CD1006" s="465"/>
      <c r="CE1006" s="465"/>
      <c r="CF1006" s="465"/>
      <c r="CG1006" s="465"/>
      <c r="CH1006" s="465"/>
      <c r="CI1006" s="465"/>
      <c r="CJ1006" s="465"/>
      <c r="CK1006" s="465"/>
      <c r="CL1006" s="465"/>
      <c r="CM1006" s="465"/>
      <c r="CN1006" s="465"/>
      <c r="CO1006" s="465"/>
      <c r="CP1006" s="465"/>
      <c r="CQ1006" s="465"/>
      <c r="CR1006" s="465"/>
      <c r="CS1006" s="465"/>
      <c r="CT1006" s="465"/>
      <c r="CU1006" s="465"/>
      <c r="CV1006" s="465"/>
      <c r="CW1006" s="465"/>
      <c r="CX1006" s="465"/>
      <c r="CY1006" s="465"/>
      <c r="CZ1006" s="465"/>
      <c r="DA1006" s="465"/>
      <c r="DB1006" s="465"/>
      <c r="DC1006" s="465"/>
      <c r="DD1006" s="465"/>
      <c r="DE1006" s="465"/>
      <c r="DF1006" s="465"/>
      <c r="DG1006" s="465"/>
    </row>
    <row r="1007" spans="1:111" s="465" customFormat="1" ht="15" customHeight="1">
      <c r="A1007" s="1737" t="str">
        <f>$BA1007&amp;"."&amp;$BB1007&amp;"."</f>
        <v>54.3.</v>
      </c>
      <c r="B1007" s="1738"/>
      <c r="C1007" s="1738"/>
      <c r="D1007" s="236" t="s">
        <v>855</v>
      </c>
      <c r="F1007" s="473"/>
      <c r="G1007" s="473"/>
      <c r="H1007" s="473"/>
      <c r="I1007" s="473"/>
      <c r="J1007" s="473"/>
      <c r="K1007" s="473"/>
      <c r="L1007" s="473"/>
      <c r="M1007" s="473"/>
      <c r="N1007" s="473"/>
      <c r="O1007" s="473"/>
      <c r="P1007" s="473"/>
      <c r="Q1007" s="473"/>
      <c r="R1007" s="473"/>
      <c r="S1007" s="473"/>
      <c r="T1007" s="473"/>
      <c r="U1007" s="473"/>
      <c r="V1007" s="473"/>
      <c r="W1007" s="473"/>
      <c r="X1007" s="473"/>
      <c r="Y1007" s="473"/>
      <c r="Z1007" s="473"/>
      <c r="AA1007" s="473"/>
      <c r="AB1007" s="473"/>
      <c r="AC1007" s="473"/>
      <c r="AD1007" s="473"/>
      <c r="AE1007" s="473"/>
      <c r="AF1007" s="473"/>
      <c r="AG1007" s="473"/>
      <c r="AH1007" s="473"/>
      <c r="AI1007" s="473"/>
      <c r="AJ1007" s="473"/>
      <c r="AK1007" s="473"/>
      <c r="AL1007" s="473"/>
      <c r="AM1007" s="473"/>
      <c r="AN1007" s="473"/>
      <c r="AO1007" s="473"/>
      <c r="AP1007" s="473"/>
      <c r="AQ1007" s="473"/>
      <c r="AR1007" s="473"/>
      <c r="AS1007" s="473"/>
      <c r="AT1007" s="473"/>
      <c r="AU1007" s="473"/>
      <c r="AV1007" s="473"/>
      <c r="AW1007" s="473"/>
      <c r="AX1007" s="473"/>
      <c r="AY1007" s="466"/>
      <c r="BA1007" s="192">
        <f t="shared" si="247"/>
        <v>54</v>
      </c>
      <c r="BB1007" s="193">
        <f>BB1006+1</f>
        <v>3</v>
      </c>
      <c r="BC1007" s="192"/>
      <c r="BG1007" s="563" t="str">
        <f t="shared" ref="BG1007:BG1042" ca="1" si="248">IF(BA1007&lt;&gt;"",IF(MID(_xlfn.FORMULATEXT(BA1007),SEARCH("[",_xlfn.FORMULATEXT(BA1007))+1,SEARCH("]",_xlfn.FORMULATEXT(BA1007))-(SEARCH("[",_xlfn.FORMULATEXT(BA1007))+1))="-1","",1),"")</f>
        <v/>
      </c>
      <c r="BH1007" s="564" t="str">
        <f t="shared" ref="BH1007:BH1042" ca="1" si="249">IF(BB1007&lt;&gt;"",IF(MID(_xlfn.FORMULATEXT(BB1007),SEARCH("[",_xlfn.FORMULATEXT(BB1007))+1,SEARCH("]",_xlfn.FORMULATEXT(BB1007))-(SEARCH("[",_xlfn.FORMULATEXT(BB1007))+1))="-1","",1),"")</f>
        <v/>
      </c>
      <c r="BI1007" s="564" t="str">
        <f t="shared" ref="BI1007:BI1042" ca="1" si="250">IF(BC1007&lt;&gt;"",IF(MID(_xlfn.FORMULATEXT(BC1007),SEARCH("[",_xlfn.FORMULATEXT(BC1007))+1,SEARCH("]",_xlfn.FORMULATEXT(BC1007))-(SEARCH("[",_xlfn.FORMULATEXT(BC1007))+1))="-1","",1),"")</f>
        <v/>
      </c>
      <c r="BJ1007" s="564" t="str">
        <f t="shared" ref="BJ1007:BJ1042" ca="1" si="251">IF(BD1007&lt;&gt;"",IF(MID(_xlfn.FORMULATEXT(BD1007),SEARCH("[",_xlfn.FORMULATEXT(BD1007))+1,SEARCH("]",_xlfn.FORMULATEXT(BD1007))-(SEARCH("[",_xlfn.FORMULATEXT(BD1007))+1))="-1","",1),"")</f>
        <v/>
      </c>
      <c r="BK1007" s="564" t="str">
        <f t="shared" ref="BK1007:BK1042" ca="1" si="252">IF(BE1007&lt;&gt;"",IF(MID(_xlfn.FORMULATEXT(BE1007),SEARCH("[",_xlfn.FORMULATEXT(BE1007))+1,SEARCH("]",_xlfn.FORMULATEXT(BE1007))-(SEARCH("[",_xlfn.FORMULATEXT(BE1007))+1))="-1","",1),"")</f>
        <v/>
      </c>
      <c r="BL1007" s="565" t="str">
        <f t="shared" ref="BL1007:BL1042" ca="1" si="253">IF(BF1007&lt;&gt;"",IF(MID(_xlfn.FORMULATEXT(BF1007),SEARCH("[",_xlfn.FORMULATEXT(BF1007))+1,SEARCH("]",_xlfn.FORMULATEXT(BF1007))-(SEARCH("[",_xlfn.FORMULATEXT(BF1007))+1))="-1","",1),"")</f>
        <v/>
      </c>
      <c r="CB1007" s="226"/>
      <c r="DF1007" s="226"/>
      <c r="DG1007" s="226"/>
    </row>
    <row r="1008" spans="1:111" s="226" customFormat="1" ht="15" customHeight="1">
      <c r="A1008" s="1737" t="str">
        <f>$BA1008&amp;"."&amp;$BB1008&amp;"."&amp;$BC1008&amp;"."</f>
        <v>54.3.1.</v>
      </c>
      <c r="B1008" s="1738"/>
      <c r="C1008" s="1738"/>
      <c r="D1008" s="1738"/>
      <c r="E1008" s="226" t="s">
        <v>1119</v>
      </c>
      <c r="AY1008" s="40"/>
      <c r="AZ1008" s="465"/>
      <c r="BA1008" s="192">
        <f t="shared" si="247"/>
        <v>54</v>
      </c>
      <c r="BB1008" s="192">
        <f>BB1007</f>
        <v>3</v>
      </c>
      <c r="BC1008" s="193">
        <f>BC1007+1</f>
        <v>1</v>
      </c>
      <c r="BD1008" s="465"/>
      <c r="BG1008" s="563" t="str">
        <f t="shared" ca="1" si="248"/>
        <v/>
      </c>
      <c r="BH1008" s="564" t="str">
        <f t="shared" ca="1" si="249"/>
        <v/>
      </c>
      <c r="BI1008" s="564" t="str">
        <f t="shared" ca="1" si="250"/>
        <v/>
      </c>
      <c r="BJ1008" s="564" t="str">
        <f t="shared" ca="1" si="251"/>
        <v/>
      </c>
      <c r="BK1008" s="564" t="str">
        <f t="shared" ca="1" si="252"/>
        <v/>
      </c>
      <c r="BL1008" s="565" t="str">
        <f t="shared" ca="1" si="253"/>
        <v/>
      </c>
      <c r="BR1008" s="465"/>
      <c r="BS1008" s="465"/>
      <c r="BT1008" s="465"/>
      <c r="BU1008" s="465"/>
      <c r="BV1008" s="465"/>
      <c r="BW1008" s="465"/>
      <c r="BX1008" s="465"/>
      <c r="BY1008" s="465"/>
      <c r="BZ1008" s="465"/>
      <c r="CA1008" s="465"/>
      <c r="CB1008" s="465"/>
      <c r="CC1008" s="465"/>
      <c r="CD1008" s="465"/>
      <c r="CE1008" s="465"/>
      <c r="CF1008" s="465"/>
      <c r="CG1008" s="465"/>
      <c r="CH1008" s="465"/>
      <c r="CI1008" s="465"/>
      <c r="CJ1008" s="465"/>
      <c r="CK1008" s="465"/>
      <c r="CL1008" s="465"/>
      <c r="CM1008" s="465"/>
      <c r="CN1008" s="465"/>
      <c r="CO1008" s="465"/>
      <c r="CP1008" s="465"/>
      <c r="CQ1008" s="465"/>
      <c r="CR1008" s="465"/>
      <c r="CS1008" s="465"/>
      <c r="CT1008" s="465"/>
      <c r="CU1008" s="465"/>
      <c r="CV1008" s="465"/>
      <c r="CW1008" s="465"/>
      <c r="CX1008" s="465"/>
      <c r="CY1008" s="465"/>
      <c r="CZ1008" s="465"/>
      <c r="DA1008" s="465"/>
      <c r="DB1008" s="465"/>
      <c r="DC1008" s="465"/>
      <c r="DD1008" s="465"/>
      <c r="DE1008" s="465"/>
      <c r="DF1008" s="465"/>
      <c r="DG1008" s="465"/>
    </row>
    <row r="1009" spans="1:111" s="465" customFormat="1" ht="15" customHeight="1">
      <c r="A1009" s="1726" t="str">
        <f>$BD1009&amp;"."</f>
        <v>①.</v>
      </c>
      <c r="B1009" s="1727"/>
      <c r="C1009" s="1727"/>
      <c r="D1009" s="1727"/>
      <c r="E1009" s="1727"/>
      <c r="F1009" s="236" t="s">
        <v>860</v>
      </c>
      <c r="G1009" s="676"/>
      <c r="H1009" s="676"/>
      <c r="I1009" s="676"/>
      <c r="J1009" s="676"/>
      <c r="K1009" s="676"/>
      <c r="L1009" s="676"/>
      <c r="M1009" s="685"/>
      <c r="N1009" s="685"/>
      <c r="O1009" s="685"/>
      <c r="P1009" s="685"/>
      <c r="Q1009" s="685"/>
      <c r="R1009" s="685"/>
      <c r="S1009" s="685"/>
      <c r="T1009" s="685"/>
      <c r="U1009" s="685"/>
      <c r="V1009" s="685"/>
      <c r="W1009" s="685"/>
      <c r="X1009" s="685"/>
      <c r="Y1009" s="685"/>
      <c r="Z1009" s="685"/>
      <c r="AA1009" s="685"/>
      <c r="AB1009" s="685"/>
      <c r="AC1009" s="685"/>
      <c r="AD1009" s="685"/>
      <c r="AE1009" s="685"/>
      <c r="AF1009" s="685"/>
      <c r="AG1009" s="685"/>
      <c r="AH1009" s="685"/>
      <c r="AI1009" s="685"/>
      <c r="AJ1009" s="685"/>
      <c r="AK1009" s="685"/>
      <c r="AL1009" s="685"/>
      <c r="AM1009" s="685"/>
      <c r="AN1009" s="685"/>
      <c r="AO1009" s="685"/>
      <c r="AP1009" s="685"/>
      <c r="AQ1009" s="685"/>
      <c r="AR1009" s="685"/>
      <c r="AS1009" s="685"/>
      <c r="AT1009" s="685"/>
      <c r="AU1009" s="685"/>
      <c r="AV1009" s="685"/>
      <c r="AW1009" s="685"/>
      <c r="AX1009" s="685"/>
      <c r="AY1009" s="93"/>
      <c r="AZ1009" s="92"/>
      <c r="BA1009" s="683">
        <f t="shared" si="247"/>
        <v>54</v>
      </c>
      <c r="BB1009" s="683">
        <f>BB1008</f>
        <v>3</v>
      </c>
      <c r="BC1009" s="683">
        <f>BC1008</f>
        <v>1</v>
      </c>
      <c r="BD1009" s="687" t="str">
        <f>IF(ISBLANK(BD1008),"①",CHAR(CODE(BD1008)+1))</f>
        <v>①</v>
      </c>
      <c r="BG1009" s="563" t="str">
        <f t="shared" ca="1" si="248"/>
        <v/>
      </c>
      <c r="BH1009" s="564" t="str">
        <f t="shared" ca="1" si="249"/>
        <v/>
      </c>
      <c r="BI1009" s="564" t="str">
        <f t="shared" ca="1" si="250"/>
        <v/>
      </c>
      <c r="BJ1009" s="564" t="str">
        <f t="shared" ca="1" si="251"/>
        <v/>
      </c>
      <c r="BK1009" s="564" t="str">
        <f t="shared" ca="1" si="252"/>
        <v/>
      </c>
      <c r="BL1009" s="565" t="str">
        <f t="shared" ca="1" si="253"/>
        <v/>
      </c>
      <c r="DF1009" s="226"/>
      <c r="DG1009" s="226"/>
    </row>
    <row r="1010" spans="1:111" s="465" customFormat="1" ht="15" customHeight="1">
      <c r="A1010" s="934"/>
      <c r="B1010" s="935"/>
      <c r="C1010" s="935"/>
      <c r="D1010" s="935"/>
      <c r="F1010" s="236" t="s">
        <v>1110</v>
      </c>
      <c r="G1010" s="473"/>
      <c r="H1010" s="473"/>
      <c r="I1010" s="473"/>
      <c r="J1010" s="473"/>
      <c r="K1010" s="473"/>
      <c r="L1010" s="473"/>
      <c r="M1010" s="473"/>
      <c r="N1010" s="473"/>
      <c r="O1010" s="473"/>
      <c r="P1010" s="473"/>
      <c r="Q1010" s="473"/>
      <c r="R1010" s="473"/>
      <c r="S1010" s="473"/>
      <c r="T1010" s="473"/>
      <c r="U1010" s="473"/>
      <c r="V1010" s="473"/>
      <c r="W1010" s="473"/>
      <c r="X1010" s="473"/>
      <c r="Y1010" s="473"/>
      <c r="Z1010" s="473"/>
      <c r="AA1010" s="473"/>
      <c r="AB1010" s="473"/>
      <c r="AC1010" s="473"/>
      <c r="AD1010" s="473"/>
      <c r="AE1010" s="473"/>
      <c r="AF1010" s="473"/>
      <c r="AG1010" s="473"/>
      <c r="AH1010" s="473"/>
      <c r="AI1010" s="473"/>
      <c r="AJ1010" s="473"/>
      <c r="AK1010" s="473"/>
      <c r="AL1010" s="473"/>
      <c r="AM1010" s="473"/>
      <c r="AN1010" s="473"/>
      <c r="AO1010" s="473"/>
      <c r="AP1010" s="473"/>
      <c r="AQ1010" s="473"/>
      <c r="AR1010" s="473"/>
      <c r="AS1010" s="473"/>
      <c r="AT1010" s="473"/>
      <c r="AU1010" s="473"/>
      <c r="AV1010" s="473"/>
      <c r="AW1010" s="473"/>
      <c r="AX1010" s="473"/>
      <c r="AY1010" s="466"/>
      <c r="BA1010" s="192">
        <f t="shared" si="247"/>
        <v>54</v>
      </c>
      <c r="BB1010" s="192">
        <f>BB1009</f>
        <v>3</v>
      </c>
      <c r="BC1010" s="192">
        <f>BC1009</f>
        <v>1</v>
      </c>
      <c r="BD1010" s="192" t="str">
        <f>BD1009</f>
        <v>①</v>
      </c>
      <c r="BG1010" s="563" t="str">
        <f t="shared" ca="1" si="248"/>
        <v/>
      </c>
      <c r="BH1010" s="564" t="str">
        <f t="shared" ca="1" si="249"/>
        <v/>
      </c>
      <c r="BI1010" s="564" t="str">
        <f t="shared" ca="1" si="250"/>
        <v/>
      </c>
      <c r="BJ1010" s="564" t="str">
        <f t="shared" ca="1" si="251"/>
        <v/>
      </c>
      <c r="BK1010" s="564" t="str">
        <f t="shared" ca="1" si="252"/>
        <v/>
      </c>
      <c r="BL1010" s="565" t="str">
        <f t="shared" ca="1" si="253"/>
        <v/>
      </c>
      <c r="BR1010" s="226"/>
      <c r="BS1010" s="226"/>
      <c r="BT1010" s="226"/>
      <c r="BU1010" s="226"/>
      <c r="BV1010" s="226"/>
      <c r="BW1010" s="226"/>
      <c r="BX1010" s="226"/>
      <c r="BY1010" s="226"/>
      <c r="BZ1010" s="226"/>
      <c r="CA1010" s="226"/>
    </row>
    <row r="1011" spans="1:111" s="465" customFormat="1" ht="15" customHeight="1">
      <c r="A1011" s="320"/>
      <c r="B1011" s="275"/>
      <c r="C1011" s="275"/>
      <c r="D1011" s="275"/>
      <c r="E1011" s="469"/>
      <c r="F1011" s="591" t="s">
        <v>265</v>
      </c>
      <c r="G1011" s="592"/>
      <c r="H1011" s="592"/>
      <c r="I1011" s="592"/>
      <c r="J1011" s="592"/>
      <c r="K1011" s="592"/>
      <c r="L1011" s="592"/>
      <c r="M1011" s="593"/>
      <c r="N1011" s="265" t="s">
        <v>964</v>
      </c>
      <c r="O1011" s="266"/>
      <c r="P1011" s="266"/>
      <c r="Q1011" s="266"/>
      <c r="R1011" s="266" t="s">
        <v>1111</v>
      </c>
      <c r="S1011" s="266"/>
      <c r="T1011" s="266"/>
      <c r="U1011" s="266"/>
      <c r="V1011" s="266"/>
      <c r="W1011" s="266"/>
      <c r="X1011" s="266"/>
      <c r="Y1011" s="266"/>
      <c r="Z1011" s="266"/>
      <c r="AA1011" s="266"/>
      <c r="AB1011" s="197"/>
      <c r="AC1011" s="197"/>
      <c r="AD1011" s="197"/>
      <c r="AE1011" s="197"/>
      <c r="AF1011" s="197"/>
      <c r="AG1011" s="197"/>
      <c r="AH1011" s="197"/>
      <c r="AI1011" s="197"/>
      <c r="AJ1011" s="197"/>
      <c r="AK1011" s="197"/>
      <c r="AL1011" s="197"/>
      <c r="AM1011" s="197"/>
      <c r="AN1011" s="197"/>
      <c r="AO1011" s="197"/>
      <c r="AP1011" s="197"/>
      <c r="AQ1011" s="197"/>
      <c r="AR1011" s="197"/>
      <c r="AS1011" s="197"/>
      <c r="AT1011" s="197"/>
      <c r="AU1011" s="197"/>
      <c r="AV1011" s="198"/>
      <c r="AW1011" s="236"/>
      <c r="AX1011" s="236"/>
      <c r="AY1011" s="195"/>
      <c r="BA1011" s="192">
        <f t="shared" si="247"/>
        <v>54</v>
      </c>
      <c r="BB1011" s="192">
        <f>BB1010</f>
        <v>3</v>
      </c>
      <c r="BC1011" s="192">
        <f>BC1010</f>
        <v>1</v>
      </c>
      <c r="BD1011" s="192" t="str">
        <f>BD1010</f>
        <v>①</v>
      </c>
      <c r="BG1011" s="563" t="str">
        <f t="shared" ca="1" si="248"/>
        <v/>
      </c>
      <c r="BH1011" s="564" t="str">
        <f t="shared" ca="1" si="249"/>
        <v/>
      </c>
      <c r="BI1011" s="564" t="str">
        <f t="shared" ca="1" si="250"/>
        <v/>
      </c>
      <c r="BJ1011" s="564" t="str">
        <f t="shared" ca="1" si="251"/>
        <v/>
      </c>
      <c r="BK1011" s="564" t="str">
        <f t="shared" ca="1" si="252"/>
        <v/>
      </c>
      <c r="BL1011" s="565" t="str">
        <f t="shared" ca="1" si="253"/>
        <v/>
      </c>
    </row>
    <row r="1012" spans="1:111" s="465" customFormat="1" ht="15" customHeight="1">
      <c r="A1012" s="320"/>
      <c r="B1012" s="275"/>
      <c r="C1012" s="275"/>
      <c r="D1012" s="275"/>
      <c r="E1012" s="469"/>
      <c r="F1012" s="1087" t="s">
        <v>84</v>
      </c>
      <c r="G1012" s="577"/>
      <c r="H1012" s="577"/>
      <c r="I1012" s="577"/>
      <c r="J1012" s="577"/>
      <c r="K1012" s="577"/>
      <c r="L1012" s="577"/>
      <c r="M1012" s="1088"/>
      <c r="N1012" s="261" t="s">
        <v>1112</v>
      </c>
      <c r="O1012" s="271"/>
      <c r="P1012" s="271"/>
      <c r="Q1012" s="271"/>
      <c r="R1012" s="977"/>
      <c r="S1012" s="271"/>
      <c r="T1012" s="271"/>
      <c r="U1012" s="271"/>
      <c r="V1012" s="271"/>
      <c r="W1012" s="271"/>
      <c r="X1012" s="271"/>
      <c r="Y1012" s="271"/>
      <c r="Z1012" s="271"/>
      <c r="AA1012" s="271"/>
      <c r="AB1012" s="204"/>
      <c r="AC1012" s="204"/>
      <c r="AD1012" s="204"/>
      <c r="AE1012" s="204"/>
      <c r="AF1012" s="204"/>
      <c r="AG1012" s="204"/>
      <c r="AH1012" s="204"/>
      <c r="AI1012" s="204"/>
      <c r="AJ1012" s="204"/>
      <c r="AK1012" s="204"/>
      <c r="AL1012" s="204"/>
      <c r="AM1012" s="204"/>
      <c r="AN1012" s="204"/>
      <c r="AO1012" s="204"/>
      <c r="AP1012" s="204"/>
      <c r="AQ1012" s="204"/>
      <c r="AR1012" s="204"/>
      <c r="AS1012" s="204"/>
      <c r="AT1012" s="204"/>
      <c r="AU1012" s="204"/>
      <c r="AV1012" s="205"/>
      <c r="AW1012" s="236"/>
      <c r="AX1012" s="236"/>
      <c r="AY1012" s="195"/>
      <c r="BA1012" s="192">
        <f t="shared" ref="BA1012:BD1013" si="254">BA1011</f>
        <v>54</v>
      </c>
      <c r="BB1012" s="192">
        <f t="shared" si="254"/>
        <v>3</v>
      </c>
      <c r="BC1012" s="192">
        <f t="shared" si="254"/>
        <v>1</v>
      </c>
      <c r="BD1012" s="192" t="str">
        <f t="shared" si="254"/>
        <v>①</v>
      </c>
      <c r="BG1012" s="563" t="str">
        <f t="shared" ca="1" si="248"/>
        <v/>
      </c>
      <c r="BH1012" s="564" t="str">
        <f t="shared" ca="1" si="249"/>
        <v/>
      </c>
      <c r="BI1012" s="564" t="str">
        <f t="shared" ca="1" si="250"/>
        <v/>
      </c>
      <c r="BJ1012" s="564" t="str">
        <f t="shared" ca="1" si="251"/>
        <v/>
      </c>
      <c r="BK1012" s="564" t="str">
        <f t="shared" ca="1" si="252"/>
        <v/>
      </c>
      <c r="BL1012" s="565" t="str">
        <f t="shared" ca="1" si="253"/>
        <v/>
      </c>
    </row>
    <row r="1013" spans="1:111" s="226" customFormat="1" ht="15" customHeight="1">
      <c r="A1013" s="1758" t="str">
        <f>$BD1013&amp;"."</f>
        <v>②.</v>
      </c>
      <c r="B1013" s="1759"/>
      <c r="C1013" s="1759"/>
      <c r="D1013" s="1759"/>
      <c r="E1013" s="1759"/>
      <c r="F1013" s="275" t="s">
        <v>862</v>
      </c>
      <c r="G1013" s="676"/>
      <c r="H1013" s="676"/>
      <c r="I1013" s="676"/>
      <c r="J1013" s="676"/>
      <c r="K1013" s="676"/>
      <c r="L1013" s="676"/>
      <c r="M1013" s="685"/>
      <c r="N1013" s="685"/>
      <c r="O1013" s="685"/>
      <c r="P1013" s="685"/>
      <c r="Q1013" s="685"/>
      <c r="R1013" s="685"/>
      <c r="S1013" s="685"/>
      <c r="T1013" s="685"/>
      <c r="U1013" s="685"/>
      <c r="V1013" s="685"/>
      <c r="W1013" s="685"/>
      <c r="X1013" s="685"/>
      <c r="Y1013" s="685"/>
      <c r="Z1013" s="685"/>
      <c r="AA1013" s="685"/>
      <c r="AB1013" s="685"/>
      <c r="AC1013" s="685"/>
      <c r="AD1013" s="685"/>
      <c r="AE1013" s="685"/>
      <c r="AF1013" s="685"/>
      <c r="AG1013" s="685"/>
      <c r="AH1013" s="685"/>
      <c r="AI1013" s="685"/>
      <c r="AJ1013" s="685"/>
      <c r="AK1013" s="685"/>
      <c r="AL1013" s="685"/>
      <c r="AM1013" s="685"/>
      <c r="AN1013" s="685"/>
      <c r="AO1013" s="685"/>
      <c r="AP1013" s="685"/>
      <c r="AQ1013" s="685"/>
      <c r="AR1013" s="685"/>
      <c r="AS1013" s="685"/>
      <c r="AT1013" s="685"/>
      <c r="AU1013" s="685"/>
      <c r="AV1013" s="685"/>
      <c r="AW1013" s="685"/>
      <c r="AX1013" s="685"/>
      <c r="AY1013" s="93"/>
      <c r="AZ1013" s="92"/>
      <c r="BA1013" s="683">
        <f t="shared" si="254"/>
        <v>54</v>
      </c>
      <c r="BB1013" s="683">
        <f t="shared" si="254"/>
        <v>3</v>
      </c>
      <c r="BC1013" s="683">
        <f t="shared" si="254"/>
        <v>1</v>
      </c>
      <c r="BD1013" s="687" t="str">
        <f>IF(ISBLANK(BD1012),"①",CHAR(CODE(BD1012)+1))</f>
        <v>②</v>
      </c>
      <c r="BG1013" s="563" t="str">
        <f t="shared" ca="1" si="248"/>
        <v/>
      </c>
      <c r="BH1013" s="564" t="str">
        <f t="shared" ca="1" si="249"/>
        <v/>
      </c>
      <c r="BI1013" s="564" t="str">
        <f t="shared" ca="1" si="250"/>
        <v/>
      </c>
      <c r="BJ1013" s="564" t="str">
        <f t="shared" ca="1" si="251"/>
        <v/>
      </c>
      <c r="BK1013" s="564" t="str">
        <f t="shared" ca="1" si="252"/>
        <v/>
      </c>
      <c r="BL1013" s="565" t="str">
        <f t="shared" ca="1" si="253"/>
        <v/>
      </c>
      <c r="BR1013" s="465"/>
      <c r="BS1013" s="465"/>
      <c r="BT1013" s="465"/>
      <c r="BU1013" s="465"/>
      <c r="BV1013" s="465"/>
      <c r="BW1013" s="465"/>
      <c r="BX1013" s="465"/>
      <c r="BY1013" s="465"/>
      <c r="BZ1013" s="465"/>
      <c r="CA1013" s="465"/>
      <c r="CB1013" s="465"/>
      <c r="CC1013" s="465"/>
      <c r="CD1013" s="465"/>
      <c r="CE1013" s="465"/>
      <c r="CF1013" s="465"/>
      <c r="CG1013" s="465"/>
      <c r="CH1013" s="465"/>
      <c r="CI1013" s="465"/>
      <c r="CJ1013" s="465"/>
      <c r="CK1013" s="465"/>
      <c r="CL1013" s="95"/>
      <c r="CM1013" s="95"/>
      <c r="CN1013" s="95"/>
      <c r="CO1013" s="95"/>
      <c r="CP1013" s="95"/>
      <c r="CQ1013" s="95"/>
      <c r="CR1013" s="95"/>
      <c r="CS1013" s="465"/>
      <c r="CT1013" s="465"/>
      <c r="CU1013" s="465"/>
      <c r="CV1013" s="465"/>
      <c r="CW1013" s="465"/>
      <c r="CX1013" s="465"/>
      <c r="CY1013" s="465"/>
      <c r="CZ1013" s="465"/>
      <c r="DA1013" s="465"/>
      <c r="DB1013" s="465"/>
      <c r="DC1013" s="465"/>
      <c r="DD1013" s="465"/>
      <c r="DE1013" s="465"/>
      <c r="DF1013" s="465"/>
      <c r="DG1013" s="465"/>
    </row>
    <row r="1014" spans="1:111" s="465" customFormat="1" ht="15" customHeight="1">
      <c r="A1014" s="1051"/>
      <c r="B1014" s="1052"/>
      <c r="C1014" s="1052"/>
      <c r="D1014" s="1052"/>
      <c r="E1014" s="469"/>
      <c r="F1014" s="275" t="s">
        <v>1110</v>
      </c>
      <c r="G1014" s="475"/>
      <c r="H1014" s="475"/>
      <c r="I1014" s="475"/>
      <c r="J1014" s="475"/>
      <c r="K1014" s="475"/>
      <c r="L1014" s="475"/>
      <c r="M1014" s="475"/>
      <c r="N1014" s="475"/>
      <c r="O1014" s="475"/>
      <c r="P1014" s="475"/>
      <c r="Q1014" s="475"/>
      <c r="R1014" s="475"/>
      <c r="S1014" s="475"/>
      <c r="T1014" s="475"/>
      <c r="U1014" s="475"/>
      <c r="V1014" s="475"/>
      <c r="W1014" s="475"/>
      <c r="X1014" s="475"/>
      <c r="Y1014" s="475"/>
      <c r="Z1014" s="475"/>
      <c r="AA1014" s="475"/>
      <c r="AB1014" s="473"/>
      <c r="AC1014" s="473"/>
      <c r="AD1014" s="473"/>
      <c r="AE1014" s="473"/>
      <c r="AF1014" s="473"/>
      <c r="AG1014" s="473"/>
      <c r="AH1014" s="473"/>
      <c r="AI1014" s="473"/>
      <c r="AJ1014" s="473"/>
      <c r="AK1014" s="473"/>
      <c r="AL1014" s="473"/>
      <c r="AM1014" s="473"/>
      <c r="AN1014" s="473"/>
      <c r="AO1014" s="473"/>
      <c r="AP1014" s="473"/>
      <c r="AQ1014" s="473"/>
      <c r="AR1014" s="473"/>
      <c r="AS1014" s="473"/>
      <c r="AT1014" s="473"/>
      <c r="AU1014" s="473"/>
      <c r="AV1014" s="473"/>
      <c r="AW1014" s="473"/>
      <c r="AX1014" s="473"/>
      <c r="AY1014" s="466"/>
      <c r="BA1014" s="192">
        <f t="shared" ref="BA1014:BD1015" si="255">BA1013</f>
        <v>54</v>
      </c>
      <c r="BB1014" s="192">
        <f t="shared" si="255"/>
        <v>3</v>
      </c>
      <c r="BC1014" s="192">
        <f t="shared" si="255"/>
        <v>1</v>
      </c>
      <c r="BD1014" s="192" t="str">
        <f t="shared" si="255"/>
        <v>②</v>
      </c>
      <c r="BG1014" s="563" t="str">
        <f t="shared" ca="1" si="248"/>
        <v/>
      </c>
      <c r="BH1014" s="564" t="str">
        <f t="shared" ca="1" si="249"/>
        <v/>
      </c>
      <c r="BI1014" s="564" t="str">
        <f t="shared" ca="1" si="250"/>
        <v/>
      </c>
      <c r="BJ1014" s="564" t="str">
        <f t="shared" ca="1" si="251"/>
        <v/>
      </c>
      <c r="BK1014" s="564" t="str">
        <f t="shared" ca="1" si="252"/>
        <v/>
      </c>
      <c r="BL1014" s="565" t="str">
        <f t="shared" ca="1" si="253"/>
        <v/>
      </c>
      <c r="CL1014" s="95"/>
      <c r="CM1014" s="95"/>
      <c r="CN1014" s="95"/>
      <c r="CO1014" s="95"/>
      <c r="CP1014" s="95"/>
      <c r="CQ1014" s="95"/>
      <c r="CR1014" s="95"/>
      <c r="DF1014" s="226"/>
      <c r="DG1014" s="226"/>
    </row>
    <row r="1015" spans="1:111" s="465" customFormat="1" ht="15" customHeight="1">
      <c r="A1015" s="320"/>
      <c r="B1015" s="275"/>
      <c r="C1015" s="275"/>
      <c r="D1015" s="275"/>
      <c r="E1015" s="469"/>
      <c r="F1015" s="591" t="s">
        <v>265</v>
      </c>
      <c r="G1015" s="592"/>
      <c r="H1015" s="592"/>
      <c r="I1015" s="592"/>
      <c r="J1015" s="592"/>
      <c r="K1015" s="592"/>
      <c r="L1015" s="592"/>
      <c r="M1015" s="593"/>
      <c r="N1015" s="265" t="s">
        <v>964</v>
      </c>
      <c r="O1015" s="266"/>
      <c r="P1015" s="266"/>
      <c r="Q1015" s="266"/>
      <c r="R1015" s="266" t="s">
        <v>1111</v>
      </c>
      <c r="S1015" s="266"/>
      <c r="T1015" s="266"/>
      <c r="U1015" s="266"/>
      <c r="V1015" s="266"/>
      <c r="W1015" s="266"/>
      <c r="X1015" s="266"/>
      <c r="Y1015" s="266"/>
      <c r="Z1015" s="266"/>
      <c r="AA1015" s="266"/>
      <c r="AB1015" s="197"/>
      <c r="AC1015" s="197"/>
      <c r="AD1015" s="197"/>
      <c r="AE1015" s="197"/>
      <c r="AF1015" s="197"/>
      <c r="AG1015" s="197"/>
      <c r="AH1015" s="197"/>
      <c r="AI1015" s="197"/>
      <c r="AJ1015" s="197"/>
      <c r="AK1015" s="197"/>
      <c r="AL1015" s="197"/>
      <c r="AM1015" s="197"/>
      <c r="AN1015" s="197"/>
      <c r="AO1015" s="197"/>
      <c r="AP1015" s="197"/>
      <c r="AQ1015" s="197"/>
      <c r="AR1015" s="197"/>
      <c r="AS1015" s="197"/>
      <c r="AT1015" s="197"/>
      <c r="AU1015" s="197"/>
      <c r="AV1015" s="198"/>
      <c r="AW1015" s="236"/>
      <c r="AX1015" s="236"/>
      <c r="AY1015" s="195"/>
      <c r="BA1015" s="192">
        <f t="shared" si="255"/>
        <v>54</v>
      </c>
      <c r="BB1015" s="192">
        <f t="shared" si="255"/>
        <v>3</v>
      </c>
      <c r="BC1015" s="192">
        <f t="shared" si="255"/>
        <v>1</v>
      </c>
      <c r="BD1015" s="192" t="str">
        <f t="shared" si="255"/>
        <v>②</v>
      </c>
      <c r="BG1015" s="563" t="str">
        <f t="shared" ca="1" si="248"/>
        <v/>
      </c>
      <c r="BH1015" s="564" t="str">
        <f t="shared" ca="1" si="249"/>
        <v/>
      </c>
      <c r="BI1015" s="564" t="str">
        <f t="shared" ca="1" si="250"/>
        <v/>
      </c>
      <c r="BJ1015" s="564" t="str">
        <f t="shared" ca="1" si="251"/>
        <v/>
      </c>
      <c r="BK1015" s="564" t="str">
        <f t="shared" ca="1" si="252"/>
        <v/>
      </c>
      <c r="BL1015" s="565" t="str">
        <f t="shared" ca="1" si="253"/>
        <v/>
      </c>
    </row>
    <row r="1016" spans="1:111" s="465" customFormat="1" ht="15" customHeight="1">
      <c r="A1016" s="320"/>
      <c r="B1016" s="275"/>
      <c r="C1016" s="275"/>
      <c r="D1016" s="275"/>
      <c r="E1016" s="469"/>
      <c r="F1016" s="594" t="s">
        <v>84</v>
      </c>
      <c r="G1016" s="595"/>
      <c r="H1016" s="595"/>
      <c r="I1016" s="595"/>
      <c r="J1016" s="595"/>
      <c r="K1016" s="595"/>
      <c r="L1016" s="595"/>
      <c r="M1016" s="596"/>
      <c r="N1016" s="268" t="s">
        <v>1112</v>
      </c>
      <c r="O1016" s="269"/>
      <c r="P1016" s="269"/>
      <c r="Q1016" s="269"/>
      <c r="R1016" s="894"/>
      <c r="S1016" s="269"/>
      <c r="T1016" s="269"/>
      <c r="U1016" s="269"/>
      <c r="V1016" s="269"/>
      <c r="W1016" s="269"/>
      <c r="X1016" s="269"/>
      <c r="Y1016" s="269"/>
      <c r="Z1016" s="269"/>
      <c r="AA1016" s="269"/>
      <c r="AB1016" s="947"/>
      <c r="AC1016" s="947"/>
      <c r="AD1016" s="947"/>
      <c r="AE1016" s="947"/>
      <c r="AF1016" s="947"/>
      <c r="AG1016" s="947"/>
      <c r="AH1016" s="947"/>
      <c r="AI1016" s="947"/>
      <c r="AJ1016" s="947"/>
      <c r="AK1016" s="947"/>
      <c r="AL1016" s="947"/>
      <c r="AM1016" s="947"/>
      <c r="AN1016" s="947"/>
      <c r="AO1016" s="947"/>
      <c r="AP1016" s="947"/>
      <c r="AQ1016" s="947"/>
      <c r="AR1016" s="947"/>
      <c r="AS1016" s="947"/>
      <c r="AT1016" s="947"/>
      <c r="AU1016" s="947"/>
      <c r="AV1016" s="208"/>
      <c r="AW1016" s="236"/>
      <c r="AX1016" s="236"/>
      <c r="AY1016" s="195"/>
      <c r="BA1016" s="192">
        <f t="shared" ref="BA1016:BD1017" si="256">BA1015</f>
        <v>54</v>
      </c>
      <c r="BB1016" s="192">
        <f t="shared" si="256"/>
        <v>3</v>
      </c>
      <c r="BC1016" s="192">
        <f t="shared" si="256"/>
        <v>1</v>
      </c>
      <c r="BD1016" s="192" t="str">
        <f t="shared" si="256"/>
        <v>②</v>
      </c>
      <c r="BG1016" s="563" t="str">
        <f t="shared" ca="1" si="248"/>
        <v/>
      </c>
      <c r="BH1016" s="564" t="str">
        <f t="shared" ca="1" si="249"/>
        <v/>
      </c>
      <c r="BI1016" s="564" t="str">
        <f t="shared" ca="1" si="250"/>
        <v/>
      </c>
      <c r="BJ1016" s="564" t="str">
        <f t="shared" ca="1" si="251"/>
        <v/>
      </c>
      <c r="BK1016" s="564" t="str">
        <f t="shared" ca="1" si="252"/>
        <v/>
      </c>
      <c r="BL1016" s="565" t="str">
        <f t="shared" ca="1" si="253"/>
        <v/>
      </c>
      <c r="CC1016" s="95"/>
      <c r="CD1016" s="95"/>
      <c r="CE1016" s="95"/>
      <c r="CF1016" s="95"/>
      <c r="CG1016" s="95"/>
      <c r="CH1016" s="95"/>
      <c r="CI1016" s="95"/>
      <c r="CJ1016" s="95"/>
      <c r="CK1016" s="95"/>
      <c r="CS1016" s="95"/>
      <c r="CT1016" s="87"/>
      <c r="CU1016" s="87"/>
    </row>
    <row r="1017" spans="1:111" s="465" customFormat="1" ht="15" customHeight="1">
      <c r="A1017" s="320"/>
      <c r="B1017" s="275"/>
      <c r="C1017" s="275"/>
      <c r="D1017" s="275"/>
      <c r="E1017" s="469"/>
      <c r="F1017" s="1087" t="s">
        <v>83</v>
      </c>
      <c r="G1017" s="577"/>
      <c r="H1017" s="577"/>
      <c r="I1017" s="577"/>
      <c r="J1017" s="577"/>
      <c r="K1017" s="577"/>
      <c r="L1017" s="577"/>
      <c r="M1017" s="1088"/>
      <c r="N1017" s="261" t="s">
        <v>1116</v>
      </c>
      <c r="O1017" s="271"/>
      <c r="P1017" s="271"/>
      <c r="Q1017" s="271"/>
      <c r="R1017" s="977"/>
      <c r="S1017" s="271"/>
      <c r="T1017" s="271"/>
      <c r="U1017" s="271"/>
      <c r="V1017" s="271"/>
      <c r="W1017" s="271"/>
      <c r="X1017" s="271"/>
      <c r="Y1017" s="271"/>
      <c r="Z1017" s="271"/>
      <c r="AA1017" s="271"/>
      <c r="AB1017" s="204"/>
      <c r="AC1017" s="204"/>
      <c r="AD1017" s="204"/>
      <c r="AE1017" s="204"/>
      <c r="AF1017" s="204"/>
      <c r="AG1017" s="204"/>
      <c r="AH1017" s="204"/>
      <c r="AI1017" s="204"/>
      <c r="AJ1017" s="204"/>
      <c r="AK1017" s="204"/>
      <c r="AL1017" s="204"/>
      <c r="AM1017" s="204"/>
      <c r="AN1017" s="204"/>
      <c r="AO1017" s="204"/>
      <c r="AP1017" s="204"/>
      <c r="AQ1017" s="204"/>
      <c r="AR1017" s="204"/>
      <c r="AS1017" s="204"/>
      <c r="AT1017" s="204"/>
      <c r="AU1017" s="204"/>
      <c r="AV1017" s="205"/>
      <c r="AW1017" s="236"/>
      <c r="AX1017" s="236"/>
      <c r="AY1017" s="195"/>
      <c r="BA1017" s="192">
        <f t="shared" si="256"/>
        <v>54</v>
      </c>
      <c r="BB1017" s="192">
        <f t="shared" si="256"/>
        <v>3</v>
      </c>
      <c r="BC1017" s="192">
        <f t="shared" si="256"/>
        <v>1</v>
      </c>
      <c r="BD1017" s="192" t="str">
        <f t="shared" si="256"/>
        <v>②</v>
      </c>
      <c r="BG1017" s="563" t="str">
        <f t="shared" ca="1" si="248"/>
        <v/>
      </c>
      <c r="BH1017" s="564" t="str">
        <f t="shared" ca="1" si="249"/>
        <v/>
      </c>
      <c r="BI1017" s="564" t="str">
        <f t="shared" ca="1" si="250"/>
        <v/>
      </c>
      <c r="BJ1017" s="564" t="str">
        <f t="shared" ca="1" si="251"/>
        <v/>
      </c>
      <c r="BK1017" s="564" t="str">
        <f t="shared" ca="1" si="252"/>
        <v/>
      </c>
      <c r="BL1017" s="565" t="str">
        <f t="shared" ca="1" si="253"/>
        <v/>
      </c>
      <c r="CB1017" s="95"/>
      <c r="CC1017" s="95"/>
      <c r="CD1017" s="95"/>
      <c r="CE1017" s="95"/>
      <c r="CF1017" s="95"/>
      <c r="CG1017" s="95"/>
      <c r="CH1017" s="95"/>
      <c r="CI1017" s="95"/>
      <c r="CJ1017" s="95"/>
      <c r="CK1017" s="95"/>
      <c r="CS1017" s="95"/>
      <c r="CT1017" s="87"/>
      <c r="CU1017" s="87"/>
      <c r="DD1017" s="87"/>
      <c r="DE1017" s="87"/>
    </row>
    <row r="1018" spans="1:111" s="465" customFormat="1" ht="15" customHeight="1">
      <c r="A1018" s="1762" t="str">
        <f>BA1018&amp;"."&amp;BB1018</f>
        <v>54.4</v>
      </c>
      <c r="B1018" s="1763"/>
      <c r="C1018" s="1763"/>
      <c r="D1018" s="275" t="s">
        <v>1256</v>
      </c>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36"/>
      <c r="AC1018" s="236"/>
      <c r="AD1018" s="236"/>
      <c r="AE1018" s="236"/>
      <c r="AF1018" s="236"/>
      <c r="AG1018" s="236"/>
      <c r="AH1018" s="236"/>
      <c r="AI1018" s="236"/>
      <c r="AJ1018" s="236"/>
      <c r="AK1018" s="236"/>
      <c r="AL1018" s="236"/>
      <c r="AM1018" s="236"/>
      <c r="AN1018" s="236"/>
      <c r="AO1018" s="236"/>
      <c r="AP1018" s="236"/>
      <c r="AQ1018" s="236"/>
      <c r="AR1018" s="236"/>
      <c r="AS1018" s="236"/>
      <c r="AT1018" s="236"/>
      <c r="AU1018" s="236"/>
      <c r="AV1018" s="236"/>
      <c r="AW1018" s="236"/>
      <c r="AX1018" s="236"/>
      <c r="AY1018" s="195"/>
      <c r="BA1018" s="192">
        <f>BA1017</f>
        <v>54</v>
      </c>
      <c r="BB1018" s="193">
        <f>BB1017+1</f>
        <v>4</v>
      </c>
      <c r="BC1018" s="192"/>
      <c r="BD1018" s="192"/>
      <c r="BG1018" s="563" t="str">
        <f t="shared" ca="1" si="248"/>
        <v/>
      </c>
      <c r="BH1018" s="564" t="str">
        <f t="shared" ca="1" si="249"/>
        <v/>
      </c>
      <c r="BI1018" s="564" t="str">
        <f t="shared" ca="1" si="250"/>
        <v/>
      </c>
      <c r="BJ1018" s="564" t="str">
        <f t="shared" ca="1" si="251"/>
        <v/>
      </c>
      <c r="BK1018" s="564" t="str">
        <f t="shared" ca="1" si="252"/>
        <v/>
      </c>
      <c r="BL1018" s="565" t="str">
        <f t="shared" ca="1" si="253"/>
        <v/>
      </c>
      <c r="BR1018" s="226"/>
      <c r="BS1018" s="226"/>
      <c r="BT1018" s="226"/>
      <c r="BU1018" s="226"/>
      <c r="BV1018" s="226"/>
      <c r="BW1018" s="226"/>
      <c r="BX1018" s="226"/>
      <c r="BY1018" s="226"/>
      <c r="BZ1018" s="226"/>
      <c r="CA1018" s="226"/>
      <c r="DC1018" s="87"/>
      <c r="DD1018" s="87"/>
      <c r="DE1018" s="87"/>
    </row>
    <row r="1019" spans="1:111" s="465" customFormat="1" ht="15" customHeight="1">
      <c r="A1019" s="1089"/>
      <c r="B1019" s="1089"/>
      <c r="C1019" s="1089"/>
      <c r="D1019" s="469" t="str">
        <f>$CV$19&amp;$CW$22&amp;"を参照"</f>
        <v>「57. マスタ操作用Combobox」「57.3.各マスタデータ入力チェック処理」を参照</v>
      </c>
      <c r="E1019" s="211"/>
      <c r="F1019" s="211"/>
      <c r="G1019" s="211"/>
      <c r="H1019" s="211"/>
      <c r="I1019" s="211"/>
      <c r="J1019" s="211"/>
      <c r="K1019" s="211"/>
      <c r="L1019" s="211"/>
      <c r="M1019" s="211"/>
      <c r="N1019" s="211"/>
      <c r="O1019" s="211"/>
      <c r="P1019" s="211"/>
      <c r="Q1019" s="211"/>
      <c r="R1019" s="211"/>
      <c r="S1019" s="211"/>
      <c r="T1019" s="211"/>
      <c r="U1019" s="211"/>
      <c r="V1019" s="211"/>
      <c r="W1019" s="211"/>
      <c r="X1019" s="211"/>
      <c r="Y1019" s="211"/>
      <c r="Z1019" s="211"/>
      <c r="AA1019" s="211"/>
      <c r="AB1019" s="226"/>
      <c r="AC1019" s="226"/>
      <c r="AD1019" s="226"/>
      <c r="AE1019" s="226"/>
      <c r="AF1019" s="226"/>
      <c r="AG1019" s="226"/>
      <c r="AH1019" s="226"/>
      <c r="AI1019" s="226"/>
      <c r="AJ1019" s="226"/>
      <c r="AK1019" s="226"/>
      <c r="AL1019" s="226"/>
      <c r="AM1019" s="226"/>
      <c r="AN1019" s="226"/>
      <c r="AO1019" s="226"/>
      <c r="AP1019" s="226"/>
      <c r="AQ1019" s="226"/>
      <c r="AR1019" s="226"/>
      <c r="AS1019" s="226"/>
      <c r="AT1019" s="226"/>
      <c r="AU1019" s="226"/>
      <c r="AV1019" s="226"/>
      <c r="AW1019" s="226"/>
      <c r="AX1019" s="226"/>
      <c r="AY1019" s="40"/>
      <c r="BA1019" s="192">
        <f>BA1018</f>
        <v>54</v>
      </c>
      <c r="BB1019" s="192">
        <f>BB1018</f>
        <v>4</v>
      </c>
      <c r="BC1019" s="192"/>
      <c r="BD1019" s="192"/>
      <c r="BG1019" s="563" t="str">
        <f t="shared" ca="1" si="248"/>
        <v/>
      </c>
      <c r="BH1019" s="564" t="str">
        <f t="shared" ca="1" si="249"/>
        <v/>
      </c>
      <c r="BI1019" s="564" t="str">
        <f t="shared" ca="1" si="250"/>
        <v/>
      </c>
      <c r="BJ1019" s="564" t="str">
        <f t="shared" ca="1" si="251"/>
        <v/>
      </c>
      <c r="BK1019" s="564" t="str">
        <f t="shared" ca="1" si="252"/>
        <v/>
      </c>
      <c r="BL1019" s="565" t="str">
        <f t="shared" ca="1" si="253"/>
        <v/>
      </c>
      <c r="CV1019" s="87"/>
      <c r="CW1019" s="87"/>
      <c r="CX1019" s="87"/>
      <c r="CY1019" s="87"/>
      <c r="CZ1019" s="87"/>
      <c r="DA1019" s="87"/>
      <c r="DB1019" s="87"/>
      <c r="DC1019" s="87"/>
    </row>
    <row r="1020" spans="1:111" s="465" customFormat="1" ht="15" customHeight="1">
      <c r="A1020" s="1770" t="str">
        <f>BA1020&amp;"."</f>
        <v>55.</v>
      </c>
      <c r="B1020" s="1771"/>
      <c r="C1020" s="475" t="s">
        <v>1117</v>
      </c>
      <c r="D1020" s="275"/>
      <c r="E1020" s="275"/>
      <c r="F1020" s="275"/>
      <c r="G1020" s="275"/>
      <c r="H1020" s="479"/>
      <c r="I1020" s="275"/>
      <c r="J1020" s="475"/>
      <c r="K1020" s="475"/>
      <c r="L1020" s="475"/>
      <c r="M1020" s="475"/>
      <c r="N1020" s="475"/>
      <c r="O1020" s="475"/>
      <c r="P1020" s="475"/>
      <c r="Q1020" s="475"/>
      <c r="R1020" s="475"/>
      <c r="S1020" s="475"/>
      <c r="T1020" s="475"/>
      <c r="U1020" s="475"/>
      <c r="V1020" s="475"/>
      <c r="W1020" s="475"/>
      <c r="X1020" s="475"/>
      <c r="Y1020" s="475"/>
      <c r="Z1020" s="475"/>
      <c r="AA1020" s="475"/>
      <c r="AB1020" s="473"/>
      <c r="AC1020" s="473"/>
      <c r="AD1020" s="473"/>
      <c r="AE1020" s="473"/>
      <c r="AF1020" s="473"/>
      <c r="AG1020" s="473"/>
      <c r="AH1020" s="473"/>
      <c r="AI1020" s="473"/>
      <c r="AJ1020" s="473"/>
      <c r="AK1020" s="473"/>
      <c r="AL1020" s="473"/>
      <c r="AM1020" s="473"/>
      <c r="AN1020" s="473"/>
      <c r="AO1020" s="473"/>
      <c r="AP1020" s="473"/>
      <c r="AQ1020" s="473"/>
      <c r="AR1020" s="473"/>
      <c r="AS1020" s="473"/>
      <c r="AT1020" s="473"/>
      <c r="AU1020" s="473"/>
      <c r="AV1020" s="473"/>
      <c r="AW1020" s="473"/>
      <c r="AX1020" s="473"/>
      <c r="AY1020" s="156"/>
      <c r="BA1020" s="193">
        <f>BA1019+1</f>
        <v>55</v>
      </c>
      <c r="BB1020" s="192"/>
      <c r="BC1020" s="192"/>
      <c r="BG1020" s="563" t="str">
        <f t="shared" ca="1" si="248"/>
        <v/>
      </c>
      <c r="BH1020" s="564" t="str">
        <f t="shared" ca="1" si="249"/>
        <v/>
      </c>
      <c r="BI1020" s="564" t="str">
        <f t="shared" ca="1" si="250"/>
        <v/>
      </c>
      <c r="BJ1020" s="564" t="str">
        <f t="shared" ca="1" si="251"/>
        <v/>
      </c>
      <c r="BK1020" s="564" t="str">
        <f t="shared" ca="1" si="252"/>
        <v/>
      </c>
      <c r="BL1020" s="565" t="str">
        <f t="shared" ca="1" si="253"/>
        <v/>
      </c>
      <c r="CB1020" s="95"/>
      <c r="CV1020" s="87"/>
      <c r="CW1020" s="87"/>
      <c r="CX1020" s="87"/>
      <c r="CY1020" s="87"/>
      <c r="CZ1020" s="87"/>
      <c r="DA1020" s="87"/>
      <c r="DB1020" s="87"/>
    </row>
    <row r="1021" spans="1:111" s="465" customFormat="1" ht="15" customHeight="1">
      <c r="A1021" s="1760" t="str">
        <f>$BA1021&amp;"."&amp;$BB1021&amp;"."</f>
        <v>55.1.</v>
      </c>
      <c r="B1021" s="1761"/>
      <c r="C1021" s="1761"/>
      <c r="D1021" s="275" t="s">
        <v>843</v>
      </c>
      <c r="E1021" s="469"/>
      <c r="F1021" s="475"/>
      <c r="G1021" s="475"/>
      <c r="H1021" s="475"/>
      <c r="I1021" s="475"/>
      <c r="J1021" s="475"/>
      <c r="K1021" s="475"/>
      <c r="L1021" s="475"/>
      <c r="M1021" s="475"/>
      <c r="N1021" s="475"/>
      <c r="O1021" s="475"/>
      <c r="P1021" s="475"/>
      <c r="Q1021" s="475"/>
      <c r="R1021" s="475"/>
      <c r="S1021" s="475"/>
      <c r="T1021" s="475"/>
      <c r="U1021" s="475"/>
      <c r="V1021" s="475"/>
      <c r="W1021" s="475"/>
      <c r="X1021" s="475"/>
      <c r="Y1021" s="475"/>
      <c r="Z1021" s="475"/>
      <c r="AA1021" s="475"/>
      <c r="AB1021" s="473"/>
      <c r="AC1021" s="473"/>
      <c r="AD1021" s="473"/>
      <c r="AE1021" s="473"/>
      <c r="AF1021" s="473"/>
      <c r="AG1021" s="473"/>
      <c r="AH1021" s="473"/>
      <c r="AI1021" s="473"/>
      <c r="AJ1021" s="473"/>
      <c r="AK1021" s="473"/>
      <c r="AL1021" s="473"/>
      <c r="AM1021" s="473"/>
      <c r="AN1021" s="473"/>
      <c r="AO1021" s="473"/>
      <c r="AP1021" s="473"/>
      <c r="AQ1021" s="473"/>
      <c r="AR1021" s="473"/>
      <c r="AS1021" s="473"/>
      <c r="AT1021" s="473"/>
      <c r="AU1021" s="473"/>
      <c r="AV1021" s="473"/>
      <c r="AW1021" s="473"/>
      <c r="AX1021" s="473"/>
      <c r="AY1021" s="466"/>
      <c r="BA1021" s="192">
        <f t="shared" ref="BA1021:BA1037" si="257">BA1020</f>
        <v>55</v>
      </c>
      <c r="BB1021" s="193">
        <f>BB1020+1</f>
        <v>1</v>
      </c>
      <c r="BC1021" s="192"/>
      <c r="BG1021" s="563" t="str">
        <f t="shared" ca="1" si="248"/>
        <v/>
      </c>
      <c r="BH1021" s="564" t="str">
        <f t="shared" ca="1" si="249"/>
        <v/>
      </c>
      <c r="BI1021" s="564" t="str">
        <f t="shared" ca="1" si="250"/>
        <v/>
      </c>
      <c r="BJ1021" s="564" t="str">
        <f t="shared" ca="1" si="251"/>
        <v/>
      </c>
      <c r="BK1021" s="564" t="str">
        <f t="shared" ca="1" si="252"/>
        <v/>
      </c>
      <c r="BL1021" s="565" t="str">
        <f t="shared" ca="1" si="253"/>
        <v/>
      </c>
      <c r="BR1021" s="95"/>
      <c r="BS1021" s="95"/>
      <c r="BT1021" s="95"/>
      <c r="BU1021" s="95"/>
      <c r="BV1021" s="95"/>
      <c r="BW1021" s="95"/>
      <c r="BX1021" s="95"/>
      <c r="BY1021" s="95"/>
      <c r="BZ1021" s="95"/>
      <c r="CA1021" s="95"/>
    </row>
    <row r="1022" spans="1:111" s="465" customFormat="1" ht="15" customHeight="1">
      <c r="A1022" s="1051"/>
      <c r="B1022" s="1052"/>
      <c r="C1022" s="1052"/>
      <c r="D1022" s="469" t="str">
        <f>$CV$19&amp;$CW$20&amp;"を参照"</f>
        <v>「57. マスタ操作用Combobox」「57.1.コントロール構成」を参照</v>
      </c>
      <c r="E1022" s="275"/>
      <c r="F1022" s="475"/>
      <c r="G1022" s="475"/>
      <c r="H1022" s="475"/>
      <c r="I1022" s="475"/>
      <c r="J1022" s="475"/>
      <c r="K1022" s="475"/>
      <c r="L1022" s="475"/>
      <c r="M1022" s="475"/>
      <c r="N1022" s="475"/>
      <c r="O1022" s="475"/>
      <c r="P1022" s="475"/>
      <c r="Q1022" s="475"/>
      <c r="R1022" s="475"/>
      <c r="S1022" s="475"/>
      <c r="T1022" s="475"/>
      <c r="U1022" s="475"/>
      <c r="V1022" s="475"/>
      <c r="W1022" s="475"/>
      <c r="X1022" s="475"/>
      <c r="Y1022" s="475"/>
      <c r="Z1022" s="475"/>
      <c r="AA1022" s="475"/>
      <c r="AB1022" s="473"/>
      <c r="AC1022" s="473"/>
      <c r="AD1022" s="473"/>
      <c r="AE1022" s="473"/>
      <c r="AF1022" s="473"/>
      <c r="AG1022" s="473"/>
      <c r="AH1022" s="473"/>
      <c r="AI1022" s="473"/>
      <c r="AJ1022" s="473"/>
      <c r="AK1022" s="473"/>
      <c r="AL1022" s="473"/>
      <c r="AM1022" s="473"/>
      <c r="AN1022" s="473"/>
      <c r="AO1022" s="473"/>
      <c r="AP1022" s="473"/>
      <c r="AQ1022" s="473"/>
      <c r="AR1022" s="473"/>
      <c r="AS1022" s="473"/>
      <c r="AT1022" s="473"/>
      <c r="AU1022" s="473"/>
      <c r="AV1022" s="473"/>
      <c r="AW1022" s="473"/>
      <c r="AX1022" s="473"/>
      <c r="AY1022" s="466"/>
      <c r="BA1022" s="192">
        <f t="shared" si="257"/>
        <v>55</v>
      </c>
      <c r="BB1022" s="192">
        <f>BB1021</f>
        <v>1</v>
      </c>
      <c r="BC1022" s="192"/>
      <c r="BG1022" s="563" t="str">
        <f t="shared" ca="1" si="248"/>
        <v/>
      </c>
      <c r="BH1022" s="564" t="str">
        <f t="shared" ca="1" si="249"/>
        <v/>
      </c>
      <c r="BI1022" s="564" t="str">
        <f t="shared" ca="1" si="250"/>
        <v/>
      </c>
      <c r="BJ1022" s="564" t="str">
        <f t="shared" ca="1" si="251"/>
        <v/>
      </c>
      <c r="BK1022" s="564" t="str">
        <f t="shared" ca="1" si="252"/>
        <v/>
      </c>
      <c r="BL1022" s="565" t="str">
        <f t="shared" ca="1" si="253"/>
        <v/>
      </c>
      <c r="BR1022" s="95"/>
      <c r="BS1022" s="95"/>
      <c r="BT1022" s="95"/>
      <c r="BU1022" s="95"/>
      <c r="BV1022" s="95"/>
      <c r="BW1022" s="95"/>
      <c r="BX1022" s="95"/>
      <c r="BY1022" s="95"/>
      <c r="BZ1022" s="95"/>
      <c r="CA1022" s="95"/>
    </row>
    <row r="1023" spans="1:111" s="465" customFormat="1" ht="15" customHeight="1">
      <c r="A1023" s="1760" t="str">
        <f>$BA1023&amp;"."&amp;$BB1023&amp;"."</f>
        <v>55.2.</v>
      </c>
      <c r="B1023" s="1761"/>
      <c r="C1023" s="1761"/>
      <c r="D1023" s="275" t="s">
        <v>839</v>
      </c>
      <c r="E1023" s="469"/>
      <c r="F1023" s="475"/>
      <c r="G1023" s="475"/>
      <c r="H1023" s="475"/>
      <c r="I1023" s="475"/>
      <c r="J1023" s="475"/>
      <c r="K1023" s="475"/>
      <c r="L1023" s="475"/>
      <c r="M1023" s="475"/>
      <c r="N1023" s="475"/>
      <c r="O1023" s="475"/>
      <c r="P1023" s="475"/>
      <c r="Q1023" s="475"/>
      <c r="R1023" s="475"/>
      <c r="S1023" s="475"/>
      <c r="T1023" s="475"/>
      <c r="U1023" s="475"/>
      <c r="V1023" s="475"/>
      <c r="W1023" s="475"/>
      <c r="X1023" s="475"/>
      <c r="Y1023" s="475"/>
      <c r="Z1023" s="475"/>
      <c r="AA1023" s="475"/>
      <c r="AB1023" s="473"/>
      <c r="AC1023" s="473"/>
      <c r="AD1023" s="473"/>
      <c r="AE1023" s="473"/>
      <c r="AF1023" s="473"/>
      <c r="AG1023" s="473"/>
      <c r="AH1023" s="473"/>
      <c r="AI1023" s="473"/>
      <c r="AJ1023" s="473"/>
      <c r="AK1023" s="473"/>
      <c r="AL1023" s="473"/>
      <c r="AM1023" s="473"/>
      <c r="AN1023" s="473"/>
      <c r="AO1023" s="473"/>
      <c r="AP1023" s="473"/>
      <c r="AQ1023" s="473"/>
      <c r="AR1023" s="473"/>
      <c r="AS1023" s="473"/>
      <c r="AT1023" s="473"/>
      <c r="AU1023" s="473"/>
      <c r="AV1023" s="473"/>
      <c r="AW1023" s="473"/>
      <c r="AX1023" s="473"/>
      <c r="AY1023" s="466"/>
      <c r="BA1023" s="192">
        <f t="shared" si="257"/>
        <v>55</v>
      </c>
      <c r="BB1023" s="193">
        <f>BB1022+1</f>
        <v>2</v>
      </c>
      <c r="BC1023" s="192"/>
      <c r="BG1023" s="563" t="str">
        <f t="shared" ca="1" si="248"/>
        <v/>
      </c>
      <c r="BH1023" s="564" t="str">
        <f t="shared" ca="1" si="249"/>
        <v/>
      </c>
      <c r="BI1023" s="564" t="str">
        <f t="shared" ca="1" si="250"/>
        <v/>
      </c>
      <c r="BJ1023" s="564" t="str">
        <f t="shared" ca="1" si="251"/>
        <v/>
      </c>
      <c r="BK1023" s="564" t="str">
        <f t="shared" ca="1" si="252"/>
        <v/>
      </c>
      <c r="BL1023" s="565" t="str">
        <f t="shared" ca="1" si="253"/>
        <v/>
      </c>
      <c r="BR1023" s="226"/>
      <c r="BS1023" s="226"/>
      <c r="BT1023" s="226"/>
      <c r="BU1023" s="226"/>
      <c r="BV1023" s="226"/>
      <c r="BW1023" s="226"/>
      <c r="BX1023" s="226"/>
      <c r="BY1023" s="226"/>
      <c r="BZ1023" s="226"/>
      <c r="CA1023" s="226"/>
    </row>
    <row r="1024" spans="1:111" s="226" customFormat="1" ht="15" customHeight="1">
      <c r="A1024" s="1051"/>
      <c r="B1024" s="1052"/>
      <c r="C1024" s="1052"/>
      <c r="D1024" s="469" t="str">
        <f>$CV$19&amp;$CW$21&amp;"を参照"</f>
        <v>「57. マスタ操作用Combobox」「57.2.プロパティ仕様」を参照</v>
      </c>
      <c r="E1024" s="211"/>
      <c r="F1024" s="211"/>
      <c r="G1024" s="211"/>
      <c r="H1024" s="211"/>
      <c r="I1024" s="211"/>
      <c r="J1024" s="211"/>
      <c r="K1024" s="211"/>
      <c r="L1024" s="211"/>
      <c r="M1024" s="211"/>
      <c r="N1024" s="211"/>
      <c r="O1024" s="211"/>
      <c r="P1024" s="211"/>
      <c r="Q1024" s="211"/>
      <c r="R1024" s="211"/>
      <c r="S1024" s="211"/>
      <c r="T1024" s="211"/>
      <c r="U1024" s="211"/>
      <c r="V1024" s="211"/>
      <c r="W1024" s="211"/>
      <c r="X1024" s="211"/>
      <c r="Y1024" s="211"/>
      <c r="Z1024" s="211"/>
      <c r="AA1024" s="211"/>
      <c r="AY1024" s="40"/>
      <c r="AZ1024" s="465"/>
      <c r="BA1024" s="192">
        <f t="shared" si="257"/>
        <v>55</v>
      </c>
      <c r="BB1024" s="192">
        <f>BB1023</f>
        <v>2</v>
      </c>
      <c r="BC1024" s="192"/>
      <c r="BD1024" s="465"/>
      <c r="BG1024" s="563" t="str">
        <f t="shared" ca="1" si="248"/>
        <v/>
      </c>
      <c r="BH1024" s="564" t="str">
        <f t="shared" ca="1" si="249"/>
        <v/>
      </c>
      <c r="BI1024" s="564" t="str">
        <f t="shared" ca="1" si="250"/>
        <v/>
      </c>
      <c r="BJ1024" s="564" t="str">
        <f t="shared" ca="1" si="251"/>
        <v/>
      </c>
      <c r="BK1024" s="564" t="str">
        <f t="shared" ca="1" si="252"/>
        <v/>
      </c>
      <c r="BL1024" s="565" t="str">
        <f t="shared" ca="1" si="253"/>
        <v/>
      </c>
      <c r="CB1024" s="465"/>
      <c r="CC1024" s="465"/>
      <c r="CD1024" s="465"/>
      <c r="CE1024" s="465"/>
      <c r="CF1024" s="465"/>
      <c r="CG1024" s="465"/>
      <c r="CH1024" s="465"/>
      <c r="CI1024" s="465"/>
      <c r="CJ1024" s="465"/>
      <c r="CK1024" s="465"/>
      <c r="CL1024" s="465"/>
      <c r="CM1024" s="465"/>
      <c r="CN1024" s="465"/>
      <c r="CO1024" s="465"/>
      <c r="CP1024" s="465"/>
      <c r="CQ1024" s="465"/>
      <c r="CR1024" s="465"/>
      <c r="CS1024" s="465"/>
      <c r="CT1024" s="465"/>
      <c r="CU1024" s="465"/>
      <c r="CV1024" s="465"/>
      <c r="CW1024" s="465"/>
      <c r="CX1024" s="465"/>
      <c r="CY1024" s="465"/>
      <c r="CZ1024" s="465"/>
      <c r="DA1024" s="465"/>
      <c r="DB1024" s="465"/>
      <c r="DC1024" s="465"/>
      <c r="DD1024" s="465"/>
      <c r="DE1024" s="465"/>
      <c r="DF1024" s="465"/>
      <c r="DG1024" s="465"/>
    </row>
    <row r="1025" spans="1:111" s="465" customFormat="1" ht="15" customHeight="1">
      <c r="A1025" s="1760" t="str">
        <f>$BA1025&amp;"."&amp;$BB1025&amp;"."</f>
        <v>55.3.</v>
      </c>
      <c r="B1025" s="1761"/>
      <c r="C1025" s="1761"/>
      <c r="D1025" s="275" t="s">
        <v>855</v>
      </c>
      <c r="E1025" s="469"/>
      <c r="F1025" s="475"/>
      <c r="G1025" s="475"/>
      <c r="H1025" s="475"/>
      <c r="I1025" s="475"/>
      <c r="J1025" s="475"/>
      <c r="K1025" s="475"/>
      <c r="L1025" s="475"/>
      <c r="M1025" s="475"/>
      <c r="N1025" s="475"/>
      <c r="O1025" s="475"/>
      <c r="P1025" s="475"/>
      <c r="Q1025" s="475"/>
      <c r="R1025" s="475"/>
      <c r="S1025" s="475"/>
      <c r="T1025" s="475"/>
      <c r="U1025" s="475"/>
      <c r="V1025" s="475"/>
      <c r="W1025" s="475"/>
      <c r="X1025" s="475"/>
      <c r="Y1025" s="475"/>
      <c r="Z1025" s="475"/>
      <c r="AA1025" s="475"/>
      <c r="AB1025" s="473"/>
      <c r="AC1025" s="473"/>
      <c r="AD1025" s="473"/>
      <c r="AE1025" s="473"/>
      <c r="AF1025" s="473"/>
      <c r="AG1025" s="473"/>
      <c r="AH1025" s="473"/>
      <c r="AI1025" s="473"/>
      <c r="AJ1025" s="473"/>
      <c r="AK1025" s="473"/>
      <c r="AL1025" s="473"/>
      <c r="AM1025" s="473"/>
      <c r="AN1025" s="473"/>
      <c r="AO1025" s="473"/>
      <c r="AP1025" s="473"/>
      <c r="AQ1025" s="473"/>
      <c r="AR1025" s="473"/>
      <c r="AS1025" s="473"/>
      <c r="AT1025" s="473"/>
      <c r="AU1025" s="473"/>
      <c r="AV1025" s="473"/>
      <c r="AW1025" s="473"/>
      <c r="AX1025" s="473"/>
      <c r="AY1025" s="466"/>
      <c r="BA1025" s="192">
        <f t="shared" si="257"/>
        <v>55</v>
      </c>
      <c r="BB1025" s="193">
        <f>BB1024+1</f>
        <v>3</v>
      </c>
      <c r="BC1025" s="192"/>
      <c r="BG1025" s="563" t="str">
        <f t="shared" ca="1" si="248"/>
        <v/>
      </c>
      <c r="BH1025" s="564" t="str">
        <f t="shared" ca="1" si="249"/>
        <v/>
      </c>
      <c r="BI1025" s="564" t="str">
        <f t="shared" ca="1" si="250"/>
        <v/>
      </c>
      <c r="BJ1025" s="564" t="str">
        <f t="shared" ca="1" si="251"/>
        <v/>
      </c>
      <c r="BK1025" s="564" t="str">
        <f t="shared" ca="1" si="252"/>
        <v/>
      </c>
      <c r="BL1025" s="565" t="str">
        <f t="shared" ca="1" si="253"/>
        <v/>
      </c>
      <c r="CB1025" s="226"/>
      <c r="DF1025" s="226"/>
      <c r="DG1025" s="226"/>
    </row>
    <row r="1026" spans="1:111" s="226" customFormat="1" ht="15" customHeight="1">
      <c r="A1026" s="1760" t="str">
        <f>$BA1026&amp;"."&amp;$BB1026&amp;"."&amp;$BC1026&amp;"."</f>
        <v>55.3.1.</v>
      </c>
      <c r="B1026" s="1761"/>
      <c r="C1026" s="1761"/>
      <c r="D1026" s="1761"/>
      <c r="E1026" s="211" t="s">
        <v>1120</v>
      </c>
      <c r="F1026" s="211"/>
      <c r="G1026" s="211"/>
      <c r="H1026" s="211"/>
      <c r="I1026" s="211"/>
      <c r="J1026" s="211"/>
      <c r="K1026" s="211"/>
      <c r="L1026" s="211"/>
      <c r="M1026" s="211"/>
      <c r="N1026" s="211"/>
      <c r="O1026" s="211"/>
      <c r="P1026" s="211"/>
      <c r="Q1026" s="211"/>
      <c r="R1026" s="211"/>
      <c r="S1026" s="211"/>
      <c r="T1026" s="211"/>
      <c r="U1026" s="211"/>
      <c r="V1026" s="211"/>
      <c r="W1026" s="211"/>
      <c r="X1026" s="211"/>
      <c r="Y1026" s="211"/>
      <c r="Z1026" s="211"/>
      <c r="AA1026" s="211"/>
      <c r="AY1026" s="40"/>
      <c r="AZ1026" s="465"/>
      <c r="BA1026" s="192">
        <f t="shared" si="257"/>
        <v>55</v>
      </c>
      <c r="BB1026" s="192">
        <f t="shared" ref="BB1026:BB1035" si="258">BB1025</f>
        <v>3</v>
      </c>
      <c r="BC1026" s="193">
        <f>BC1025+1</f>
        <v>1</v>
      </c>
      <c r="BD1026" s="465"/>
      <c r="BG1026" s="563" t="str">
        <f t="shared" ca="1" si="248"/>
        <v/>
      </c>
      <c r="BH1026" s="564" t="str">
        <f t="shared" ca="1" si="249"/>
        <v/>
      </c>
      <c r="BI1026" s="564" t="str">
        <f t="shared" ca="1" si="250"/>
        <v/>
      </c>
      <c r="BJ1026" s="564" t="str">
        <f t="shared" ca="1" si="251"/>
        <v/>
      </c>
      <c r="BK1026" s="564" t="str">
        <f t="shared" ca="1" si="252"/>
        <v/>
      </c>
      <c r="BL1026" s="565" t="str">
        <f t="shared" ca="1" si="253"/>
        <v/>
      </c>
      <c r="BR1026" s="465"/>
      <c r="BS1026" s="465"/>
      <c r="BT1026" s="465"/>
      <c r="BU1026" s="465"/>
      <c r="BV1026" s="465"/>
      <c r="BW1026" s="465"/>
      <c r="BX1026" s="465"/>
      <c r="BY1026" s="465"/>
      <c r="BZ1026" s="465"/>
      <c r="CA1026" s="465"/>
      <c r="CB1026" s="465"/>
      <c r="CC1026" s="465"/>
      <c r="CD1026" s="465"/>
      <c r="CE1026" s="465"/>
      <c r="CF1026" s="465"/>
      <c r="CG1026" s="465"/>
      <c r="CH1026" s="465"/>
      <c r="CI1026" s="465"/>
      <c r="CJ1026" s="465"/>
      <c r="CK1026" s="465"/>
      <c r="CL1026" s="465"/>
      <c r="CM1026" s="465"/>
      <c r="CN1026" s="465"/>
      <c r="CO1026" s="465"/>
      <c r="CP1026" s="465"/>
      <c r="CQ1026" s="465"/>
      <c r="CR1026" s="465"/>
      <c r="CS1026" s="465"/>
      <c r="CT1026" s="465"/>
      <c r="CU1026" s="465"/>
      <c r="CV1026" s="465"/>
      <c r="CW1026" s="465"/>
      <c r="CX1026" s="465"/>
      <c r="CY1026" s="465"/>
      <c r="CZ1026" s="465"/>
      <c r="DA1026" s="465"/>
      <c r="DB1026" s="465"/>
      <c r="DC1026" s="465"/>
      <c r="DD1026" s="465"/>
      <c r="DE1026" s="465"/>
      <c r="DF1026" s="465"/>
      <c r="DG1026" s="465"/>
    </row>
    <row r="1027" spans="1:111" s="465" customFormat="1" ht="15" customHeight="1">
      <c r="A1027" s="1758" t="str">
        <f>$BD1027&amp;"."</f>
        <v>①.</v>
      </c>
      <c r="B1027" s="1759"/>
      <c r="C1027" s="1759"/>
      <c r="D1027" s="1759"/>
      <c r="E1027" s="1759"/>
      <c r="F1027" s="275" t="s">
        <v>860</v>
      </c>
      <c r="G1027" s="676"/>
      <c r="H1027" s="676"/>
      <c r="I1027" s="676"/>
      <c r="J1027" s="676"/>
      <c r="K1027" s="676"/>
      <c r="L1027" s="676"/>
      <c r="M1027" s="685"/>
      <c r="N1027" s="685"/>
      <c r="O1027" s="685"/>
      <c r="P1027" s="685"/>
      <c r="Q1027" s="685"/>
      <c r="R1027" s="685"/>
      <c r="S1027" s="685"/>
      <c r="T1027" s="685"/>
      <c r="U1027" s="685"/>
      <c r="V1027" s="685"/>
      <c r="W1027" s="685"/>
      <c r="X1027" s="685"/>
      <c r="Y1027" s="685"/>
      <c r="Z1027" s="685"/>
      <c r="AA1027" s="685"/>
      <c r="AB1027" s="685"/>
      <c r="AC1027" s="685"/>
      <c r="AD1027" s="685"/>
      <c r="AE1027" s="685"/>
      <c r="AF1027" s="685"/>
      <c r="AG1027" s="685"/>
      <c r="AH1027" s="685"/>
      <c r="AI1027" s="685"/>
      <c r="AJ1027" s="685"/>
      <c r="AK1027" s="685"/>
      <c r="AL1027" s="685"/>
      <c r="AM1027" s="685"/>
      <c r="AN1027" s="685"/>
      <c r="AO1027" s="685"/>
      <c r="AP1027" s="685"/>
      <c r="AQ1027" s="685"/>
      <c r="AR1027" s="685"/>
      <c r="AS1027" s="685"/>
      <c r="AT1027" s="685"/>
      <c r="AU1027" s="685"/>
      <c r="AV1027" s="685"/>
      <c r="AW1027" s="685"/>
      <c r="AX1027" s="685"/>
      <c r="AY1027" s="93"/>
      <c r="AZ1027" s="92"/>
      <c r="BA1027" s="683">
        <f t="shared" si="257"/>
        <v>55</v>
      </c>
      <c r="BB1027" s="683">
        <f t="shared" si="258"/>
        <v>3</v>
      </c>
      <c r="BC1027" s="683">
        <f t="shared" ref="BC1027:BC1035" si="259">BC1026</f>
        <v>1</v>
      </c>
      <c r="BD1027" s="687" t="str">
        <f>IF(ISBLANK(BD1026),"①",CHAR(CODE(BD1026)+1))</f>
        <v>①</v>
      </c>
      <c r="BG1027" s="563" t="str">
        <f t="shared" ca="1" si="248"/>
        <v/>
      </c>
      <c r="BH1027" s="564" t="str">
        <f t="shared" ca="1" si="249"/>
        <v/>
      </c>
      <c r="BI1027" s="564" t="str">
        <f t="shared" ca="1" si="250"/>
        <v/>
      </c>
      <c r="BJ1027" s="564" t="str">
        <f t="shared" ca="1" si="251"/>
        <v/>
      </c>
      <c r="BK1027" s="564" t="str">
        <f t="shared" ca="1" si="252"/>
        <v/>
      </c>
      <c r="BL1027" s="565" t="str">
        <f t="shared" ca="1" si="253"/>
        <v/>
      </c>
      <c r="CV1027" s="226"/>
      <c r="CW1027" s="226"/>
      <c r="CX1027" s="226"/>
      <c r="CY1027" s="226"/>
      <c r="CZ1027" s="226"/>
      <c r="DA1027" s="226"/>
      <c r="DB1027" s="226"/>
      <c r="DF1027" s="226"/>
      <c r="DG1027" s="226"/>
    </row>
    <row r="1028" spans="1:111" s="465" customFormat="1" ht="15" customHeight="1">
      <c r="A1028" s="1051"/>
      <c r="B1028" s="1052"/>
      <c r="C1028" s="1052"/>
      <c r="D1028" s="1052"/>
      <c r="E1028" s="469"/>
      <c r="F1028" s="275" t="s">
        <v>1110</v>
      </c>
      <c r="G1028" s="475"/>
      <c r="H1028" s="475"/>
      <c r="I1028" s="475"/>
      <c r="J1028" s="475"/>
      <c r="K1028" s="475"/>
      <c r="L1028" s="475"/>
      <c r="M1028" s="475"/>
      <c r="N1028" s="475"/>
      <c r="O1028" s="475"/>
      <c r="P1028" s="475"/>
      <c r="Q1028" s="475"/>
      <c r="R1028" s="475"/>
      <c r="S1028" s="475"/>
      <c r="T1028" s="475"/>
      <c r="U1028" s="475"/>
      <c r="V1028" s="475"/>
      <c r="W1028" s="475"/>
      <c r="X1028" s="475"/>
      <c r="Y1028" s="475"/>
      <c r="Z1028" s="475"/>
      <c r="AA1028" s="475"/>
      <c r="AB1028" s="473"/>
      <c r="AC1028" s="473"/>
      <c r="AD1028" s="473"/>
      <c r="AE1028" s="473"/>
      <c r="AF1028" s="473"/>
      <c r="AG1028" s="473"/>
      <c r="AH1028" s="473"/>
      <c r="AI1028" s="473"/>
      <c r="AJ1028" s="473"/>
      <c r="AK1028" s="473"/>
      <c r="AL1028" s="473"/>
      <c r="AM1028" s="473"/>
      <c r="AN1028" s="473"/>
      <c r="AO1028" s="473"/>
      <c r="AP1028" s="473"/>
      <c r="AQ1028" s="473"/>
      <c r="AR1028" s="473"/>
      <c r="AS1028" s="473"/>
      <c r="AT1028" s="473"/>
      <c r="AU1028" s="473"/>
      <c r="AV1028" s="473"/>
      <c r="AW1028" s="473"/>
      <c r="AX1028" s="473"/>
      <c r="AY1028" s="466"/>
      <c r="BA1028" s="192">
        <f t="shared" si="257"/>
        <v>55</v>
      </c>
      <c r="BB1028" s="192">
        <f t="shared" si="258"/>
        <v>3</v>
      </c>
      <c r="BC1028" s="192">
        <f t="shared" si="259"/>
        <v>1</v>
      </c>
      <c r="BD1028" s="192" t="str">
        <f>BD1027</f>
        <v>①</v>
      </c>
      <c r="BG1028" s="563" t="str">
        <f t="shared" ca="1" si="248"/>
        <v/>
      </c>
      <c r="BH1028" s="564" t="str">
        <f t="shared" ca="1" si="249"/>
        <v/>
      </c>
      <c r="BI1028" s="564" t="str">
        <f t="shared" ca="1" si="250"/>
        <v/>
      </c>
      <c r="BJ1028" s="564" t="str">
        <f t="shared" ca="1" si="251"/>
        <v/>
      </c>
      <c r="BK1028" s="564" t="str">
        <f t="shared" ca="1" si="252"/>
        <v/>
      </c>
      <c r="BL1028" s="565" t="str">
        <f t="shared" ca="1" si="253"/>
        <v/>
      </c>
      <c r="BR1028" s="226"/>
      <c r="BS1028" s="226"/>
      <c r="BT1028" s="226"/>
      <c r="BU1028" s="226"/>
      <c r="BV1028" s="226"/>
      <c r="BW1028" s="226"/>
      <c r="BX1028" s="226"/>
      <c r="BY1028" s="226"/>
      <c r="BZ1028" s="226"/>
      <c r="CA1028" s="226"/>
    </row>
    <row r="1029" spans="1:111" s="465" customFormat="1" ht="15" customHeight="1">
      <c r="A1029" s="320"/>
      <c r="B1029" s="275"/>
      <c r="C1029" s="275"/>
      <c r="D1029" s="275"/>
      <c r="E1029" s="469"/>
      <c r="F1029" s="591" t="s">
        <v>265</v>
      </c>
      <c r="G1029" s="592"/>
      <c r="H1029" s="592"/>
      <c r="I1029" s="592"/>
      <c r="J1029" s="592"/>
      <c r="K1029" s="592"/>
      <c r="L1029" s="592"/>
      <c r="M1029" s="593"/>
      <c r="N1029" s="265" t="s">
        <v>964</v>
      </c>
      <c r="O1029" s="266"/>
      <c r="P1029" s="266"/>
      <c r="Q1029" s="266"/>
      <c r="R1029" s="266" t="s">
        <v>1113</v>
      </c>
      <c r="S1029" s="266"/>
      <c r="T1029" s="266"/>
      <c r="U1029" s="266"/>
      <c r="V1029" s="266"/>
      <c r="W1029" s="266"/>
      <c r="X1029" s="266"/>
      <c r="Y1029" s="266"/>
      <c r="Z1029" s="266"/>
      <c r="AA1029" s="266"/>
      <c r="AB1029" s="197"/>
      <c r="AC1029" s="197"/>
      <c r="AD1029" s="197"/>
      <c r="AE1029" s="197"/>
      <c r="AF1029" s="197"/>
      <c r="AG1029" s="197"/>
      <c r="AH1029" s="197"/>
      <c r="AI1029" s="197"/>
      <c r="AJ1029" s="197"/>
      <c r="AK1029" s="197"/>
      <c r="AL1029" s="197"/>
      <c r="AM1029" s="197"/>
      <c r="AN1029" s="197"/>
      <c r="AO1029" s="197"/>
      <c r="AP1029" s="197"/>
      <c r="AQ1029" s="197"/>
      <c r="AR1029" s="197"/>
      <c r="AS1029" s="197"/>
      <c r="AT1029" s="197"/>
      <c r="AU1029" s="197"/>
      <c r="AV1029" s="198"/>
      <c r="AW1029" s="236"/>
      <c r="AX1029" s="236"/>
      <c r="AY1029" s="195"/>
      <c r="BA1029" s="192">
        <f t="shared" si="257"/>
        <v>55</v>
      </c>
      <c r="BB1029" s="192">
        <f t="shared" si="258"/>
        <v>3</v>
      </c>
      <c r="BC1029" s="192">
        <f t="shared" si="259"/>
        <v>1</v>
      </c>
      <c r="BD1029" s="192" t="str">
        <f>BD1028</f>
        <v>①</v>
      </c>
      <c r="BG1029" s="563" t="str">
        <f t="shared" ca="1" si="248"/>
        <v/>
      </c>
      <c r="BH1029" s="564" t="str">
        <f t="shared" ca="1" si="249"/>
        <v/>
      </c>
      <c r="BI1029" s="564" t="str">
        <f t="shared" ca="1" si="250"/>
        <v/>
      </c>
      <c r="BJ1029" s="564" t="str">
        <f t="shared" ca="1" si="251"/>
        <v/>
      </c>
      <c r="BK1029" s="564" t="str">
        <f t="shared" ca="1" si="252"/>
        <v/>
      </c>
      <c r="BL1029" s="565" t="str">
        <f t="shared" ca="1" si="253"/>
        <v/>
      </c>
    </row>
    <row r="1030" spans="1:111" s="465" customFormat="1" ht="15" customHeight="1">
      <c r="A1030" s="320"/>
      <c r="B1030" s="275"/>
      <c r="C1030" s="275"/>
      <c r="D1030" s="275"/>
      <c r="E1030" s="469"/>
      <c r="F1030" s="1087" t="s">
        <v>84</v>
      </c>
      <c r="G1030" s="577"/>
      <c r="H1030" s="577"/>
      <c r="I1030" s="577"/>
      <c r="J1030" s="577"/>
      <c r="K1030" s="577"/>
      <c r="L1030" s="577"/>
      <c r="M1030" s="1088"/>
      <c r="N1030" s="261" t="s">
        <v>1114</v>
      </c>
      <c r="O1030" s="271"/>
      <c r="P1030" s="271"/>
      <c r="Q1030" s="271"/>
      <c r="R1030" s="977"/>
      <c r="S1030" s="271"/>
      <c r="T1030" s="271"/>
      <c r="U1030" s="271"/>
      <c r="V1030" s="271"/>
      <c r="W1030" s="271"/>
      <c r="X1030" s="271"/>
      <c r="Y1030" s="271"/>
      <c r="Z1030" s="271"/>
      <c r="AA1030" s="271"/>
      <c r="AB1030" s="204"/>
      <c r="AC1030" s="204"/>
      <c r="AD1030" s="204"/>
      <c r="AE1030" s="204"/>
      <c r="AF1030" s="204"/>
      <c r="AG1030" s="204"/>
      <c r="AH1030" s="204"/>
      <c r="AI1030" s="204"/>
      <c r="AJ1030" s="204"/>
      <c r="AK1030" s="204"/>
      <c r="AL1030" s="204"/>
      <c r="AM1030" s="204"/>
      <c r="AN1030" s="204"/>
      <c r="AO1030" s="204"/>
      <c r="AP1030" s="204"/>
      <c r="AQ1030" s="204"/>
      <c r="AR1030" s="204"/>
      <c r="AS1030" s="204"/>
      <c r="AT1030" s="204"/>
      <c r="AU1030" s="204"/>
      <c r="AV1030" s="205"/>
      <c r="AW1030" s="236"/>
      <c r="AX1030" s="236"/>
      <c r="AY1030" s="195"/>
      <c r="BA1030" s="192">
        <f t="shared" si="257"/>
        <v>55</v>
      </c>
      <c r="BB1030" s="192">
        <f t="shared" si="258"/>
        <v>3</v>
      </c>
      <c r="BC1030" s="192">
        <f t="shared" si="259"/>
        <v>1</v>
      </c>
      <c r="BD1030" s="192" t="str">
        <f>BD1029</f>
        <v>①</v>
      </c>
      <c r="BG1030" s="563" t="str">
        <f t="shared" ca="1" si="248"/>
        <v/>
      </c>
      <c r="BH1030" s="564" t="str">
        <f t="shared" ca="1" si="249"/>
        <v/>
      </c>
      <c r="BI1030" s="564" t="str">
        <f t="shared" ca="1" si="250"/>
        <v/>
      </c>
      <c r="BJ1030" s="564" t="str">
        <f t="shared" ca="1" si="251"/>
        <v/>
      </c>
      <c r="BK1030" s="564" t="str">
        <f t="shared" ca="1" si="252"/>
        <v/>
      </c>
      <c r="BL1030" s="565" t="str">
        <f t="shared" ca="1" si="253"/>
        <v/>
      </c>
    </row>
    <row r="1031" spans="1:111" s="226" customFormat="1" ht="15" customHeight="1">
      <c r="A1031" s="1758" t="str">
        <f>$BD1031&amp;"."</f>
        <v>②.</v>
      </c>
      <c r="B1031" s="1759"/>
      <c r="C1031" s="1759"/>
      <c r="D1031" s="1759"/>
      <c r="E1031" s="1759"/>
      <c r="F1031" s="275" t="s">
        <v>862</v>
      </c>
      <c r="G1031" s="676"/>
      <c r="H1031" s="676"/>
      <c r="I1031" s="676"/>
      <c r="J1031" s="676"/>
      <c r="K1031" s="676"/>
      <c r="L1031" s="676"/>
      <c r="M1031" s="685"/>
      <c r="N1031" s="685"/>
      <c r="O1031" s="685"/>
      <c r="P1031" s="685"/>
      <c r="Q1031" s="685"/>
      <c r="R1031" s="685"/>
      <c r="S1031" s="685"/>
      <c r="T1031" s="685"/>
      <c r="U1031" s="685"/>
      <c r="V1031" s="685"/>
      <c r="W1031" s="685"/>
      <c r="X1031" s="685"/>
      <c r="Y1031" s="685"/>
      <c r="Z1031" s="685"/>
      <c r="AA1031" s="685"/>
      <c r="AB1031" s="685"/>
      <c r="AC1031" s="685"/>
      <c r="AD1031" s="685"/>
      <c r="AE1031" s="685"/>
      <c r="AF1031" s="685"/>
      <c r="AG1031" s="685"/>
      <c r="AH1031" s="685"/>
      <c r="AI1031" s="685"/>
      <c r="AJ1031" s="685"/>
      <c r="AK1031" s="685"/>
      <c r="AL1031" s="685"/>
      <c r="AM1031" s="685"/>
      <c r="AN1031" s="685"/>
      <c r="AO1031" s="685"/>
      <c r="AP1031" s="685"/>
      <c r="AQ1031" s="685"/>
      <c r="AR1031" s="685"/>
      <c r="AS1031" s="685"/>
      <c r="AT1031" s="685"/>
      <c r="AU1031" s="685"/>
      <c r="AV1031" s="685"/>
      <c r="AW1031" s="685"/>
      <c r="AX1031" s="685"/>
      <c r="AY1031" s="93"/>
      <c r="AZ1031" s="92"/>
      <c r="BA1031" s="683">
        <f t="shared" si="257"/>
        <v>55</v>
      </c>
      <c r="BB1031" s="683">
        <f t="shared" si="258"/>
        <v>3</v>
      </c>
      <c r="BC1031" s="683">
        <f t="shared" si="259"/>
        <v>1</v>
      </c>
      <c r="BD1031" s="687" t="str">
        <f>IF(ISBLANK(BD1030),"①",CHAR(CODE(BD1030)+1))</f>
        <v>②</v>
      </c>
      <c r="BG1031" s="563" t="str">
        <f t="shared" ca="1" si="248"/>
        <v/>
      </c>
      <c r="BH1031" s="564" t="str">
        <f t="shared" ca="1" si="249"/>
        <v/>
      </c>
      <c r="BI1031" s="564" t="str">
        <f t="shared" ca="1" si="250"/>
        <v/>
      </c>
      <c r="BJ1031" s="564" t="str">
        <f t="shared" ca="1" si="251"/>
        <v/>
      </c>
      <c r="BK1031" s="564" t="str">
        <f t="shared" ca="1" si="252"/>
        <v/>
      </c>
      <c r="BL1031" s="565" t="str">
        <f t="shared" ca="1" si="253"/>
        <v/>
      </c>
      <c r="BR1031" s="465"/>
      <c r="BS1031" s="465"/>
      <c r="BT1031" s="465"/>
      <c r="BU1031" s="465"/>
      <c r="BV1031" s="465"/>
      <c r="BW1031" s="465"/>
      <c r="BX1031" s="465"/>
      <c r="BY1031" s="465"/>
      <c r="BZ1031" s="465"/>
      <c r="CA1031" s="465"/>
      <c r="CB1031" s="465"/>
      <c r="CC1031" s="465"/>
      <c r="CD1031" s="465"/>
      <c r="CE1031" s="465"/>
      <c r="CF1031" s="465"/>
      <c r="CG1031" s="465"/>
      <c r="CH1031" s="465"/>
      <c r="CI1031" s="465"/>
      <c r="CJ1031" s="465"/>
      <c r="CK1031" s="465"/>
      <c r="CL1031" s="95"/>
      <c r="CM1031" s="95"/>
      <c r="CN1031" s="95"/>
      <c r="CO1031" s="95"/>
      <c r="CP1031" s="95"/>
      <c r="CQ1031" s="95"/>
      <c r="CR1031" s="95"/>
      <c r="CS1031" s="465"/>
      <c r="CT1031" s="465"/>
      <c r="CU1031" s="465"/>
      <c r="CV1031" s="465"/>
      <c r="CW1031" s="465"/>
      <c r="CX1031" s="465"/>
      <c r="CY1031" s="465"/>
      <c r="CZ1031" s="465"/>
      <c r="DA1031" s="465"/>
      <c r="DB1031" s="465"/>
      <c r="DC1031" s="465"/>
      <c r="DD1031" s="465"/>
      <c r="DE1031" s="465"/>
      <c r="DF1031" s="465"/>
      <c r="DG1031" s="465"/>
    </row>
    <row r="1032" spans="1:111" s="465" customFormat="1" ht="15" customHeight="1">
      <c r="A1032" s="1051"/>
      <c r="B1032" s="1052"/>
      <c r="C1032" s="1052"/>
      <c r="D1032" s="1052"/>
      <c r="E1032" s="469"/>
      <c r="F1032" s="275" t="s">
        <v>1110</v>
      </c>
      <c r="G1032" s="475"/>
      <c r="H1032" s="475"/>
      <c r="I1032" s="475"/>
      <c r="J1032" s="475"/>
      <c r="K1032" s="475"/>
      <c r="L1032" s="475"/>
      <c r="M1032" s="475"/>
      <c r="N1032" s="475"/>
      <c r="O1032" s="475"/>
      <c r="P1032" s="475"/>
      <c r="Q1032" s="475"/>
      <c r="R1032" s="475"/>
      <c r="S1032" s="475"/>
      <c r="T1032" s="475"/>
      <c r="U1032" s="475"/>
      <c r="V1032" s="475"/>
      <c r="W1032" s="475"/>
      <c r="X1032" s="475"/>
      <c r="Y1032" s="475"/>
      <c r="Z1032" s="475"/>
      <c r="AA1032" s="475"/>
      <c r="AB1032" s="473"/>
      <c r="AC1032" s="473"/>
      <c r="AD1032" s="473"/>
      <c r="AE1032" s="473"/>
      <c r="AF1032" s="473"/>
      <c r="AG1032" s="473"/>
      <c r="AH1032" s="473"/>
      <c r="AI1032" s="473"/>
      <c r="AJ1032" s="473"/>
      <c r="AK1032" s="473"/>
      <c r="AL1032" s="473"/>
      <c r="AM1032" s="473"/>
      <c r="AN1032" s="473"/>
      <c r="AO1032" s="473"/>
      <c r="AP1032" s="473"/>
      <c r="AQ1032" s="473"/>
      <c r="AR1032" s="473"/>
      <c r="AS1032" s="473"/>
      <c r="AT1032" s="473"/>
      <c r="AU1032" s="473"/>
      <c r="AV1032" s="473"/>
      <c r="AW1032" s="473"/>
      <c r="AX1032" s="473"/>
      <c r="AY1032" s="466"/>
      <c r="BA1032" s="192">
        <f t="shared" si="257"/>
        <v>55</v>
      </c>
      <c r="BB1032" s="192">
        <f t="shared" si="258"/>
        <v>3</v>
      </c>
      <c r="BC1032" s="192">
        <f t="shared" si="259"/>
        <v>1</v>
      </c>
      <c r="BD1032" s="192" t="str">
        <f>BD1031</f>
        <v>②</v>
      </c>
      <c r="BG1032" s="563" t="str">
        <f t="shared" ca="1" si="248"/>
        <v/>
      </c>
      <c r="BH1032" s="564" t="str">
        <f t="shared" ca="1" si="249"/>
        <v/>
      </c>
      <c r="BI1032" s="564" t="str">
        <f t="shared" ca="1" si="250"/>
        <v/>
      </c>
      <c r="BJ1032" s="564" t="str">
        <f t="shared" ca="1" si="251"/>
        <v/>
      </c>
      <c r="BK1032" s="564" t="str">
        <f t="shared" ca="1" si="252"/>
        <v/>
      </c>
      <c r="BL1032" s="565" t="str">
        <f t="shared" ca="1" si="253"/>
        <v/>
      </c>
      <c r="CL1032" s="95"/>
      <c r="CM1032" s="95"/>
      <c r="CN1032" s="95"/>
      <c r="CO1032" s="95"/>
      <c r="CP1032" s="95"/>
      <c r="CQ1032" s="95"/>
      <c r="CR1032" s="95"/>
      <c r="DF1032" s="226"/>
      <c r="DG1032" s="226"/>
    </row>
    <row r="1033" spans="1:111" s="465" customFormat="1" ht="15" customHeight="1">
      <c r="A1033" s="320"/>
      <c r="B1033" s="275"/>
      <c r="C1033" s="275"/>
      <c r="D1033" s="275"/>
      <c r="E1033" s="469"/>
      <c r="F1033" s="591" t="s">
        <v>265</v>
      </c>
      <c r="G1033" s="592"/>
      <c r="H1033" s="592"/>
      <c r="I1033" s="592"/>
      <c r="J1033" s="592"/>
      <c r="K1033" s="592"/>
      <c r="L1033" s="592"/>
      <c r="M1033" s="593"/>
      <c r="N1033" s="265" t="s">
        <v>964</v>
      </c>
      <c r="O1033" s="266"/>
      <c r="P1033" s="266"/>
      <c r="Q1033" s="266"/>
      <c r="R1033" s="266" t="s">
        <v>1113</v>
      </c>
      <c r="S1033" s="266"/>
      <c r="T1033" s="266"/>
      <c r="U1033" s="266"/>
      <c r="V1033" s="266"/>
      <c r="W1033" s="266"/>
      <c r="X1033" s="266"/>
      <c r="Y1033" s="266"/>
      <c r="Z1033" s="266"/>
      <c r="AA1033" s="266"/>
      <c r="AB1033" s="197"/>
      <c r="AC1033" s="197"/>
      <c r="AD1033" s="197"/>
      <c r="AE1033" s="197"/>
      <c r="AF1033" s="197"/>
      <c r="AG1033" s="197"/>
      <c r="AH1033" s="197"/>
      <c r="AI1033" s="197"/>
      <c r="AJ1033" s="197"/>
      <c r="AK1033" s="197"/>
      <c r="AL1033" s="197"/>
      <c r="AM1033" s="197"/>
      <c r="AN1033" s="197"/>
      <c r="AO1033" s="197"/>
      <c r="AP1033" s="197"/>
      <c r="AQ1033" s="197"/>
      <c r="AR1033" s="197"/>
      <c r="AS1033" s="197"/>
      <c r="AT1033" s="197"/>
      <c r="AU1033" s="197"/>
      <c r="AV1033" s="198"/>
      <c r="AW1033" s="236"/>
      <c r="AX1033" s="236"/>
      <c r="AY1033" s="195"/>
      <c r="BA1033" s="192">
        <f t="shared" si="257"/>
        <v>55</v>
      </c>
      <c r="BB1033" s="192">
        <f t="shared" si="258"/>
        <v>3</v>
      </c>
      <c r="BC1033" s="192">
        <f t="shared" si="259"/>
        <v>1</v>
      </c>
      <c r="BD1033" s="192" t="str">
        <f>BD1032</f>
        <v>②</v>
      </c>
      <c r="BG1033" s="563" t="str">
        <f t="shared" ca="1" si="248"/>
        <v/>
      </c>
      <c r="BH1033" s="564" t="str">
        <f t="shared" ca="1" si="249"/>
        <v/>
      </c>
      <c r="BI1033" s="564" t="str">
        <f t="shared" ca="1" si="250"/>
        <v/>
      </c>
      <c r="BJ1033" s="564" t="str">
        <f t="shared" ca="1" si="251"/>
        <v/>
      </c>
      <c r="BK1033" s="564" t="str">
        <f t="shared" ca="1" si="252"/>
        <v/>
      </c>
      <c r="BL1033" s="565" t="str">
        <f t="shared" ca="1" si="253"/>
        <v/>
      </c>
    </row>
    <row r="1034" spans="1:111" s="465" customFormat="1" ht="15" customHeight="1">
      <c r="A1034" s="320"/>
      <c r="B1034" s="275"/>
      <c r="C1034" s="275"/>
      <c r="D1034" s="275"/>
      <c r="E1034" s="469"/>
      <c r="F1034" s="594" t="s">
        <v>84</v>
      </c>
      <c r="G1034" s="595"/>
      <c r="H1034" s="595"/>
      <c r="I1034" s="595"/>
      <c r="J1034" s="595"/>
      <c r="K1034" s="595"/>
      <c r="L1034" s="595"/>
      <c r="M1034" s="596"/>
      <c r="N1034" s="268" t="s">
        <v>1114</v>
      </c>
      <c r="O1034" s="269"/>
      <c r="P1034" s="269"/>
      <c r="Q1034" s="269"/>
      <c r="R1034" s="894"/>
      <c r="S1034" s="269"/>
      <c r="T1034" s="269"/>
      <c r="U1034" s="269"/>
      <c r="V1034" s="269"/>
      <c r="W1034" s="269"/>
      <c r="X1034" s="269"/>
      <c r="Y1034" s="269"/>
      <c r="Z1034" s="269"/>
      <c r="AA1034" s="269"/>
      <c r="AB1034" s="947"/>
      <c r="AC1034" s="947"/>
      <c r="AD1034" s="947"/>
      <c r="AE1034" s="947"/>
      <c r="AF1034" s="947"/>
      <c r="AG1034" s="947"/>
      <c r="AH1034" s="947"/>
      <c r="AI1034" s="947"/>
      <c r="AJ1034" s="947"/>
      <c r="AK1034" s="947"/>
      <c r="AL1034" s="947"/>
      <c r="AM1034" s="947"/>
      <c r="AN1034" s="947"/>
      <c r="AO1034" s="947"/>
      <c r="AP1034" s="947"/>
      <c r="AQ1034" s="947"/>
      <c r="AR1034" s="947"/>
      <c r="AS1034" s="947"/>
      <c r="AT1034" s="947"/>
      <c r="AU1034" s="947"/>
      <c r="AV1034" s="208"/>
      <c r="AW1034" s="236"/>
      <c r="AX1034" s="236"/>
      <c r="AY1034" s="195"/>
      <c r="BA1034" s="192">
        <f t="shared" si="257"/>
        <v>55</v>
      </c>
      <c r="BB1034" s="192">
        <f t="shared" si="258"/>
        <v>3</v>
      </c>
      <c r="BC1034" s="192">
        <f t="shared" si="259"/>
        <v>1</v>
      </c>
      <c r="BD1034" s="192" t="str">
        <f>BD1033</f>
        <v>②</v>
      </c>
      <c r="BG1034" s="563" t="str">
        <f t="shared" ca="1" si="248"/>
        <v/>
      </c>
      <c r="BH1034" s="564" t="str">
        <f t="shared" ca="1" si="249"/>
        <v/>
      </c>
      <c r="BI1034" s="564" t="str">
        <f t="shared" ca="1" si="250"/>
        <v/>
      </c>
      <c r="BJ1034" s="564" t="str">
        <f t="shared" ca="1" si="251"/>
        <v/>
      </c>
      <c r="BK1034" s="564" t="str">
        <f t="shared" ca="1" si="252"/>
        <v/>
      </c>
      <c r="BL1034" s="565" t="str">
        <f t="shared" ca="1" si="253"/>
        <v/>
      </c>
      <c r="CC1034" s="95"/>
      <c r="CD1034" s="95"/>
      <c r="CE1034" s="95"/>
      <c r="CF1034" s="95"/>
      <c r="CG1034" s="95"/>
      <c r="CH1034" s="95"/>
      <c r="CI1034" s="95"/>
      <c r="CJ1034" s="95"/>
      <c r="CK1034" s="95"/>
      <c r="CS1034" s="95"/>
      <c r="CT1034" s="87"/>
      <c r="CU1034" s="87"/>
    </row>
    <row r="1035" spans="1:111" s="465" customFormat="1" ht="15" customHeight="1">
      <c r="A1035" s="320"/>
      <c r="B1035" s="275"/>
      <c r="C1035" s="275"/>
      <c r="D1035" s="275"/>
      <c r="E1035" s="469"/>
      <c r="F1035" s="1087" t="s">
        <v>83</v>
      </c>
      <c r="G1035" s="577"/>
      <c r="H1035" s="577"/>
      <c r="I1035" s="577"/>
      <c r="J1035" s="577"/>
      <c r="K1035" s="577"/>
      <c r="L1035" s="577"/>
      <c r="M1035" s="1088"/>
      <c r="N1035" s="261" t="s">
        <v>1115</v>
      </c>
      <c r="O1035" s="271"/>
      <c r="P1035" s="271"/>
      <c r="Q1035" s="271"/>
      <c r="R1035" s="977"/>
      <c r="S1035" s="271"/>
      <c r="T1035" s="271"/>
      <c r="U1035" s="271"/>
      <c r="V1035" s="271"/>
      <c r="W1035" s="271"/>
      <c r="X1035" s="271"/>
      <c r="Y1035" s="271"/>
      <c r="Z1035" s="271"/>
      <c r="AA1035" s="271"/>
      <c r="AB1035" s="204"/>
      <c r="AC1035" s="204"/>
      <c r="AD1035" s="204"/>
      <c r="AE1035" s="204"/>
      <c r="AF1035" s="204"/>
      <c r="AG1035" s="204"/>
      <c r="AH1035" s="204"/>
      <c r="AI1035" s="204"/>
      <c r="AJ1035" s="204"/>
      <c r="AK1035" s="204"/>
      <c r="AL1035" s="204"/>
      <c r="AM1035" s="204"/>
      <c r="AN1035" s="204"/>
      <c r="AO1035" s="204"/>
      <c r="AP1035" s="204"/>
      <c r="AQ1035" s="204"/>
      <c r="AR1035" s="204"/>
      <c r="AS1035" s="204"/>
      <c r="AT1035" s="204"/>
      <c r="AU1035" s="204"/>
      <c r="AV1035" s="205"/>
      <c r="AW1035" s="236"/>
      <c r="AX1035" s="236"/>
      <c r="AY1035" s="195"/>
      <c r="BA1035" s="192">
        <f t="shared" si="257"/>
        <v>55</v>
      </c>
      <c r="BB1035" s="192">
        <f t="shared" si="258"/>
        <v>3</v>
      </c>
      <c r="BC1035" s="192">
        <f t="shared" si="259"/>
        <v>1</v>
      </c>
      <c r="BD1035" s="192" t="str">
        <f>BD1034</f>
        <v>②</v>
      </c>
      <c r="BG1035" s="563" t="str">
        <f t="shared" ca="1" si="248"/>
        <v/>
      </c>
      <c r="BH1035" s="564" t="str">
        <f t="shared" ca="1" si="249"/>
        <v/>
      </c>
      <c r="BI1035" s="564" t="str">
        <f t="shared" ca="1" si="250"/>
        <v/>
      </c>
      <c r="BJ1035" s="564" t="str">
        <f t="shared" ca="1" si="251"/>
        <v/>
      </c>
      <c r="BK1035" s="564" t="str">
        <f t="shared" ca="1" si="252"/>
        <v/>
      </c>
      <c r="BL1035" s="565" t="str">
        <f t="shared" ca="1" si="253"/>
        <v/>
      </c>
      <c r="CB1035" s="95"/>
      <c r="CC1035" s="95"/>
      <c r="CD1035" s="95"/>
      <c r="CE1035" s="95"/>
      <c r="CF1035" s="95"/>
      <c r="CG1035" s="95"/>
      <c r="CH1035" s="95"/>
      <c r="CI1035" s="95"/>
      <c r="CJ1035" s="95"/>
      <c r="CK1035" s="95"/>
      <c r="CS1035" s="95"/>
      <c r="CT1035" s="87"/>
      <c r="CU1035" s="87"/>
      <c r="DD1035" s="87"/>
      <c r="DE1035" s="87"/>
    </row>
    <row r="1036" spans="1:111" s="465" customFormat="1" ht="15" customHeight="1">
      <c r="A1036" s="1762" t="str">
        <f>BA1036&amp;"."&amp;BB1036</f>
        <v>55.4</v>
      </c>
      <c r="B1036" s="1763"/>
      <c r="C1036" s="1763"/>
      <c r="D1036" s="275" t="s">
        <v>1257</v>
      </c>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36"/>
      <c r="AC1036" s="236"/>
      <c r="AD1036" s="236"/>
      <c r="AE1036" s="236"/>
      <c r="AF1036" s="236"/>
      <c r="AG1036" s="236"/>
      <c r="AH1036" s="236"/>
      <c r="AI1036" s="236"/>
      <c r="AJ1036" s="236"/>
      <c r="AK1036" s="236"/>
      <c r="AL1036" s="236"/>
      <c r="AM1036" s="236"/>
      <c r="AN1036" s="236"/>
      <c r="AO1036" s="236"/>
      <c r="AP1036" s="236"/>
      <c r="AQ1036" s="236"/>
      <c r="AR1036" s="236"/>
      <c r="AS1036" s="236"/>
      <c r="AT1036" s="236"/>
      <c r="AU1036" s="236"/>
      <c r="AV1036" s="236"/>
      <c r="AW1036" s="236"/>
      <c r="AX1036" s="236"/>
      <c r="AY1036" s="195"/>
      <c r="BA1036" s="192">
        <f t="shared" si="257"/>
        <v>55</v>
      </c>
      <c r="BB1036" s="193">
        <f>BB1035+1</f>
        <v>4</v>
      </c>
      <c r="BC1036" s="192"/>
      <c r="BD1036" s="192"/>
      <c r="BG1036" s="563" t="str">
        <f t="shared" ca="1" si="248"/>
        <v/>
      </c>
      <c r="BH1036" s="564" t="str">
        <f t="shared" ca="1" si="249"/>
        <v/>
      </c>
      <c r="BI1036" s="564" t="str">
        <f t="shared" ca="1" si="250"/>
        <v/>
      </c>
      <c r="BJ1036" s="564" t="str">
        <f t="shared" ca="1" si="251"/>
        <v/>
      </c>
      <c r="BK1036" s="564" t="str">
        <f t="shared" ca="1" si="252"/>
        <v/>
      </c>
      <c r="BL1036" s="565" t="str">
        <f t="shared" ca="1" si="253"/>
        <v/>
      </c>
      <c r="BR1036" s="226"/>
      <c r="BS1036" s="226"/>
      <c r="BT1036" s="226"/>
      <c r="BU1036" s="226"/>
      <c r="BV1036" s="226"/>
      <c r="BW1036" s="226"/>
      <c r="BX1036" s="226"/>
      <c r="BY1036" s="226"/>
      <c r="BZ1036" s="226"/>
      <c r="CA1036" s="226"/>
      <c r="DC1036" s="87"/>
      <c r="DD1036" s="87"/>
      <c r="DE1036" s="87"/>
    </row>
    <row r="1037" spans="1:111" s="465" customFormat="1" ht="15" customHeight="1">
      <c r="A1037" s="1089"/>
      <c r="B1037" s="1089"/>
      <c r="C1037" s="1089"/>
      <c r="D1037" s="469" t="str">
        <f>$CV$19&amp;$CW$22&amp;"を参照"</f>
        <v>「57. マスタ操作用Combobox」「57.3.各マスタデータ入力チェック処理」を参照</v>
      </c>
      <c r="E1037" s="211"/>
      <c r="F1037" s="211"/>
      <c r="G1037" s="211"/>
      <c r="H1037" s="211"/>
      <c r="I1037" s="211"/>
      <c r="J1037" s="211"/>
      <c r="K1037" s="211"/>
      <c r="L1037" s="211"/>
      <c r="M1037" s="211"/>
      <c r="N1037" s="211"/>
      <c r="O1037" s="211"/>
      <c r="P1037" s="211"/>
      <c r="Q1037" s="211"/>
      <c r="R1037" s="211"/>
      <c r="S1037" s="211"/>
      <c r="T1037" s="211"/>
      <c r="U1037" s="211"/>
      <c r="V1037" s="211"/>
      <c r="W1037" s="211"/>
      <c r="X1037" s="211"/>
      <c r="Y1037" s="211"/>
      <c r="Z1037" s="211"/>
      <c r="AA1037" s="211"/>
      <c r="AB1037" s="226"/>
      <c r="AC1037" s="226"/>
      <c r="AD1037" s="226"/>
      <c r="AE1037" s="226"/>
      <c r="AF1037" s="226"/>
      <c r="AG1037" s="226"/>
      <c r="AH1037" s="226"/>
      <c r="AI1037" s="226"/>
      <c r="AJ1037" s="226"/>
      <c r="AK1037" s="226"/>
      <c r="AL1037" s="226"/>
      <c r="AM1037" s="226"/>
      <c r="AN1037" s="226"/>
      <c r="AO1037" s="226"/>
      <c r="AP1037" s="226"/>
      <c r="AQ1037" s="226"/>
      <c r="AR1037" s="226"/>
      <c r="AS1037" s="226"/>
      <c r="AT1037" s="226"/>
      <c r="AU1037" s="226"/>
      <c r="AV1037" s="226"/>
      <c r="AW1037" s="226"/>
      <c r="AX1037" s="226"/>
      <c r="AY1037" s="40"/>
      <c r="BA1037" s="192">
        <f t="shared" si="257"/>
        <v>55</v>
      </c>
      <c r="BB1037" s="192">
        <f>BB1036</f>
        <v>4</v>
      </c>
      <c r="BC1037" s="192"/>
      <c r="BD1037" s="192"/>
      <c r="BG1037" s="563" t="str">
        <f t="shared" ca="1" si="248"/>
        <v/>
      </c>
      <c r="BH1037" s="564" t="str">
        <f t="shared" ca="1" si="249"/>
        <v/>
      </c>
      <c r="BI1037" s="564" t="str">
        <f t="shared" ca="1" si="250"/>
        <v/>
      </c>
      <c r="BJ1037" s="564" t="str">
        <f t="shared" ca="1" si="251"/>
        <v/>
      </c>
      <c r="BK1037" s="564" t="str">
        <f t="shared" ca="1" si="252"/>
        <v/>
      </c>
      <c r="BL1037" s="565" t="str">
        <f t="shared" ca="1" si="253"/>
        <v/>
      </c>
      <c r="CV1037" s="87"/>
      <c r="CW1037" s="87"/>
      <c r="CX1037" s="87"/>
      <c r="CY1037" s="87"/>
      <c r="CZ1037" s="87"/>
      <c r="DA1037" s="87"/>
      <c r="DB1037" s="87"/>
      <c r="DC1037" s="87"/>
    </row>
    <row r="1038" spans="1:111" s="465" customFormat="1" ht="15" customHeight="1">
      <c r="A1038" s="1770" t="str">
        <f>BA1038&amp;"."</f>
        <v>56.</v>
      </c>
      <c r="B1038" s="1771"/>
      <c r="C1038" s="475" t="s">
        <v>1199</v>
      </c>
      <c r="D1038" s="275"/>
      <c r="E1038" s="275"/>
      <c r="F1038" s="275"/>
      <c r="G1038" s="275"/>
      <c r="H1038" s="479"/>
      <c r="I1038" s="275"/>
      <c r="J1038" s="475"/>
      <c r="K1038" s="475"/>
      <c r="L1038" s="475"/>
      <c r="M1038" s="475"/>
      <c r="N1038" s="475"/>
      <c r="O1038" s="475"/>
      <c r="P1038" s="475"/>
      <c r="Q1038" s="475"/>
      <c r="R1038" s="475"/>
      <c r="S1038" s="475"/>
      <c r="T1038" s="475"/>
      <c r="U1038" s="475"/>
      <c r="V1038" s="475"/>
      <c r="W1038" s="475"/>
      <c r="X1038" s="475"/>
      <c r="Y1038" s="475"/>
      <c r="Z1038" s="475"/>
      <c r="AA1038" s="475"/>
      <c r="AB1038" s="473"/>
      <c r="AC1038" s="473"/>
      <c r="AD1038" s="473"/>
      <c r="AE1038" s="473"/>
      <c r="AF1038" s="473"/>
      <c r="AG1038" s="473"/>
      <c r="AH1038" s="473"/>
      <c r="AI1038" s="473"/>
      <c r="AJ1038" s="473"/>
      <c r="AK1038" s="473"/>
      <c r="AL1038" s="473"/>
      <c r="AM1038" s="473"/>
      <c r="AN1038" s="473"/>
      <c r="AO1038" s="473"/>
      <c r="AP1038" s="473"/>
      <c r="AQ1038" s="473"/>
      <c r="AR1038" s="473"/>
      <c r="AS1038" s="473"/>
      <c r="AT1038" s="473"/>
      <c r="AU1038" s="473"/>
      <c r="AV1038" s="473"/>
      <c r="AW1038" s="473"/>
      <c r="AX1038" s="473"/>
      <c r="AY1038" s="156"/>
      <c r="BA1038" s="193">
        <f>BA1037+1</f>
        <v>56</v>
      </c>
      <c r="BB1038" s="192"/>
      <c r="BC1038" s="192"/>
      <c r="BG1038" s="563" t="str">
        <f t="shared" ca="1" si="248"/>
        <v/>
      </c>
      <c r="BH1038" s="564" t="str">
        <f t="shared" ca="1" si="249"/>
        <v/>
      </c>
      <c r="BI1038" s="564" t="str">
        <f t="shared" ca="1" si="250"/>
        <v/>
      </c>
      <c r="BJ1038" s="564" t="str">
        <f t="shared" ca="1" si="251"/>
        <v/>
      </c>
      <c r="BK1038" s="564" t="str">
        <f t="shared" ca="1" si="252"/>
        <v/>
      </c>
      <c r="BL1038" s="565" t="str">
        <f t="shared" ca="1" si="253"/>
        <v/>
      </c>
      <c r="CB1038" s="95"/>
    </row>
    <row r="1039" spans="1:111" s="465" customFormat="1" ht="15" customHeight="1">
      <c r="A1039" s="1760" t="str">
        <f>$BA1039&amp;"."&amp;$BB1039&amp;"."</f>
        <v>56.1.</v>
      </c>
      <c r="B1039" s="1761"/>
      <c r="C1039" s="1761"/>
      <c r="D1039" s="275" t="s">
        <v>843</v>
      </c>
      <c r="E1039" s="469"/>
      <c r="F1039" s="475"/>
      <c r="G1039" s="475"/>
      <c r="H1039" s="475"/>
      <c r="I1039" s="475"/>
      <c r="J1039" s="475"/>
      <c r="K1039" s="475"/>
      <c r="L1039" s="475"/>
      <c r="M1039" s="475"/>
      <c r="N1039" s="475"/>
      <c r="O1039" s="475"/>
      <c r="P1039" s="475"/>
      <c r="Q1039" s="475"/>
      <c r="R1039" s="475"/>
      <c r="S1039" s="475"/>
      <c r="T1039" s="475"/>
      <c r="U1039" s="475"/>
      <c r="V1039" s="475"/>
      <c r="W1039" s="475"/>
      <c r="X1039" s="475"/>
      <c r="Y1039" s="475"/>
      <c r="Z1039" s="475"/>
      <c r="AA1039" s="475"/>
      <c r="AB1039" s="473"/>
      <c r="AC1039" s="473"/>
      <c r="AD1039" s="473"/>
      <c r="AE1039" s="473"/>
      <c r="AF1039" s="473"/>
      <c r="AG1039" s="473"/>
      <c r="AH1039" s="473"/>
      <c r="AI1039" s="473"/>
      <c r="AJ1039" s="473"/>
      <c r="AK1039" s="473"/>
      <c r="AL1039" s="473"/>
      <c r="AM1039" s="473"/>
      <c r="AN1039" s="473"/>
      <c r="AO1039" s="473"/>
      <c r="AP1039" s="473"/>
      <c r="AQ1039" s="473"/>
      <c r="AR1039" s="473"/>
      <c r="AS1039" s="473"/>
      <c r="AT1039" s="473"/>
      <c r="AU1039" s="473"/>
      <c r="AV1039" s="473"/>
      <c r="AW1039" s="473"/>
      <c r="AX1039" s="473"/>
      <c r="AY1039" s="466"/>
      <c r="BA1039" s="192">
        <f t="shared" ref="BA1039:BA1044" si="260">BA1038</f>
        <v>56</v>
      </c>
      <c r="BB1039" s="193">
        <f>BB1038+1</f>
        <v>1</v>
      </c>
      <c r="BC1039" s="192"/>
      <c r="BG1039" s="563" t="str">
        <f t="shared" ca="1" si="248"/>
        <v/>
      </c>
      <c r="BH1039" s="564" t="str">
        <f t="shared" ca="1" si="249"/>
        <v/>
      </c>
      <c r="BI1039" s="564" t="str">
        <f t="shared" ca="1" si="250"/>
        <v/>
      </c>
      <c r="BJ1039" s="564" t="str">
        <f t="shared" ca="1" si="251"/>
        <v/>
      </c>
      <c r="BK1039" s="564" t="str">
        <f t="shared" ca="1" si="252"/>
        <v/>
      </c>
      <c r="BL1039" s="565" t="str">
        <f t="shared" ca="1" si="253"/>
        <v/>
      </c>
      <c r="BR1039" s="95"/>
      <c r="BS1039" s="95"/>
      <c r="BT1039" s="95"/>
      <c r="BU1039" s="95"/>
      <c r="BV1039" s="95"/>
      <c r="BW1039" s="95"/>
      <c r="BX1039" s="95"/>
      <c r="BY1039" s="95"/>
      <c r="BZ1039" s="95"/>
      <c r="CA1039" s="95"/>
    </row>
    <row r="1040" spans="1:111" s="465" customFormat="1" ht="15" customHeight="1">
      <c r="A1040" s="1051"/>
      <c r="B1040" s="1052"/>
      <c r="C1040" s="1052"/>
      <c r="D1040" s="469" t="str">
        <f>$CV$19&amp;$CW$20&amp;"を参照"</f>
        <v>「57. マスタ操作用Combobox」「57.1.コントロール構成」を参照</v>
      </c>
      <c r="E1040" s="275"/>
      <c r="F1040" s="475"/>
      <c r="G1040" s="475"/>
      <c r="H1040" s="475"/>
      <c r="I1040" s="475"/>
      <c r="J1040" s="475"/>
      <c r="K1040" s="475"/>
      <c r="L1040" s="475"/>
      <c r="M1040" s="475"/>
      <c r="N1040" s="475"/>
      <c r="O1040" s="475"/>
      <c r="P1040" s="475"/>
      <c r="Q1040" s="475"/>
      <c r="R1040" s="475"/>
      <c r="S1040" s="475"/>
      <c r="T1040" s="475"/>
      <c r="U1040" s="475"/>
      <c r="V1040" s="475"/>
      <c r="W1040" s="475"/>
      <c r="X1040" s="475"/>
      <c r="Y1040" s="475"/>
      <c r="Z1040" s="475"/>
      <c r="AA1040" s="475"/>
      <c r="AB1040" s="473"/>
      <c r="AC1040" s="473"/>
      <c r="AD1040" s="473"/>
      <c r="AE1040" s="473"/>
      <c r="AF1040" s="473"/>
      <c r="AG1040" s="473"/>
      <c r="AH1040" s="473"/>
      <c r="AI1040" s="473"/>
      <c r="AJ1040" s="473"/>
      <c r="AK1040" s="473"/>
      <c r="AL1040" s="473"/>
      <c r="AM1040" s="473"/>
      <c r="AN1040" s="473"/>
      <c r="AO1040" s="473"/>
      <c r="AP1040" s="473"/>
      <c r="AQ1040" s="473"/>
      <c r="AR1040" s="473"/>
      <c r="AS1040" s="473"/>
      <c r="AT1040" s="473"/>
      <c r="AU1040" s="473"/>
      <c r="AV1040" s="473"/>
      <c r="AW1040" s="473"/>
      <c r="AX1040" s="473"/>
      <c r="AY1040" s="466"/>
      <c r="BA1040" s="192">
        <f t="shared" si="260"/>
        <v>56</v>
      </c>
      <c r="BB1040" s="192">
        <f>BB1039</f>
        <v>1</v>
      </c>
      <c r="BC1040" s="192"/>
      <c r="BG1040" s="563" t="str">
        <f t="shared" ca="1" si="248"/>
        <v/>
      </c>
      <c r="BH1040" s="564" t="str">
        <f t="shared" ca="1" si="249"/>
        <v/>
      </c>
      <c r="BI1040" s="564" t="str">
        <f t="shared" ca="1" si="250"/>
        <v/>
      </c>
      <c r="BJ1040" s="564" t="str">
        <f t="shared" ca="1" si="251"/>
        <v/>
      </c>
      <c r="BK1040" s="564" t="str">
        <f t="shared" ca="1" si="252"/>
        <v/>
      </c>
      <c r="BL1040" s="565" t="str">
        <f t="shared" ca="1" si="253"/>
        <v/>
      </c>
      <c r="BR1040" s="95"/>
      <c r="BS1040" s="95"/>
      <c r="BT1040" s="95"/>
      <c r="BU1040" s="95"/>
      <c r="BV1040" s="95"/>
      <c r="BW1040" s="95"/>
      <c r="BX1040" s="95"/>
      <c r="BY1040" s="95"/>
      <c r="BZ1040" s="95"/>
      <c r="CA1040" s="95"/>
      <c r="CV1040" s="87"/>
      <c r="CW1040" s="87"/>
      <c r="CX1040" s="87"/>
      <c r="CY1040" s="87"/>
      <c r="CZ1040" s="87"/>
      <c r="DA1040" s="87"/>
      <c r="DB1040" s="87"/>
    </row>
    <row r="1041" spans="1:111" s="465" customFormat="1" ht="15" customHeight="1">
      <c r="A1041" s="1760" t="str">
        <f>$BA1041&amp;"."&amp;$BB1041&amp;"."</f>
        <v>56.2.</v>
      </c>
      <c r="B1041" s="1761"/>
      <c r="C1041" s="1761"/>
      <c r="D1041" s="275" t="s">
        <v>839</v>
      </c>
      <c r="E1041" s="469"/>
      <c r="F1041" s="475"/>
      <c r="G1041" s="475"/>
      <c r="H1041" s="475"/>
      <c r="I1041" s="475"/>
      <c r="J1041" s="475"/>
      <c r="K1041" s="475"/>
      <c r="L1041" s="475"/>
      <c r="M1041" s="475"/>
      <c r="N1041" s="475"/>
      <c r="O1041" s="475"/>
      <c r="P1041" s="475"/>
      <c r="Q1041" s="475"/>
      <c r="R1041" s="475"/>
      <c r="S1041" s="475"/>
      <c r="T1041" s="475"/>
      <c r="U1041" s="475"/>
      <c r="V1041" s="475"/>
      <c r="W1041" s="475"/>
      <c r="X1041" s="475"/>
      <c r="Y1041" s="475"/>
      <c r="Z1041" s="475"/>
      <c r="AA1041" s="475"/>
      <c r="AB1041" s="473"/>
      <c r="AC1041" s="473"/>
      <c r="AD1041" s="473"/>
      <c r="AE1041" s="473"/>
      <c r="AF1041" s="473"/>
      <c r="AG1041" s="473"/>
      <c r="AH1041" s="473"/>
      <c r="AI1041" s="473"/>
      <c r="AJ1041" s="473"/>
      <c r="AK1041" s="473"/>
      <c r="AL1041" s="473"/>
      <c r="AM1041" s="473"/>
      <c r="AN1041" s="473"/>
      <c r="AO1041" s="473"/>
      <c r="AP1041" s="473"/>
      <c r="AQ1041" s="473"/>
      <c r="AR1041" s="473"/>
      <c r="AS1041" s="473"/>
      <c r="AT1041" s="473"/>
      <c r="AU1041" s="473"/>
      <c r="AV1041" s="473"/>
      <c r="AW1041" s="473"/>
      <c r="AX1041" s="473"/>
      <c r="AY1041" s="466"/>
      <c r="BA1041" s="192">
        <f t="shared" si="260"/>
        <v>56</v>
      </c>
      <c r="BB1041" s="193">
        <f>BB1040+1</f>
        <v>2</v>
      </c>
      <c r="BC1041" s="192"/>
      <c r="BG1041" s="563" t="str">
        <f t="shared" ca="1" si="248"/>
        <v/>
      </c>
      <c r="BH1041" s="564" t="str">
        <f t="shared" ca="1" si="249"/>
        <v/>
      </c>
      <c r="BI1041" s="564" t="str">
        <f t="shared" ca="1" si="250"/>
        <v/>
      </c>
      <c r="BJ1041" s="564" t="str">
        <f t="shared" ca="1" si="251"/>
        <v/>
      </c>
      <c r="BK1041" s="564" t="str">
        <f t="shared" ca="1" si="252"/>
        <v/>
      </c>
      <c r="BL1041" s="565" t="str">
        <f t="shared" ca="1" si="253"/>
        <v/>
      </c>
      <c r="BR1041" s="226"/>
      <c r="BS1041" s="226"/>
      <c r="BT1041" s="226"/>
      <c r="BU1041" s="226"/>
      <c r="BV1041" s="226"/>
      <c r="BW1041" s="226"/>
      <c r="BX1041" s="226"/>
      <c r="BY1041" s="226"/>
      <c r="BZ1041" s="226"/>
      <c r="CA1041" s="226"/>
    </row>
    <row r="1042" spans="1:111" s="226" customFormat="1" ht="15" customHeight="1">
      <c r="A1042" s="1051"/>
      <c r="B1042" s="1052"/>
      <c r="C1042" s="1052"/>
      <c r="D1042" s="469" t="str">
        <f>$CV$19&amp;$CW$21&amp;"を参照"</f>
        <v>「57. マスタ操作用Combobox」「57.2.プロパティ仕様」を参照</v>
      </c>
      <c r="E1042" s="211"/>
      <c r="F1042" s="211"/>
      <c r="G1042" s="211"/>
      <c r="H1042" s="211"/>
      <c r="I1042" s="211"/>
      <c r="J1042" s="211"/>
      <c r="K1042" s="211"/>
      <c r="L1042" s="211"/>
      <c r="M1042" s="211"/>
      <c r="N1042" s="211"/>
      <c r="O1042" s="211"/>
      <c r="P1042" s="211"/>
      <c r="Q1042" s="211"/>
      <c r="R1042" s="211"/>
      <c r="S1042" s="211"/>
      <c r="T1042" s="211"/>
      <c r="U1042" s="211"/>
      <c r="V1042" s="211"/>
      <c r="W1042" s="211"/>
      <c r="X1042" s="211"/>
      <c r="Y1042" s="211"/>
      <c r="Z1042" s="211"/>
      <c r="AA1042" s="211"/>
      <c r="AY1042" s="40"/>
      <c r="AZ1042" s="465"/>
      <c r="BA1042" s="192">
        <f t="shared" si="260"/>
        <v>56</v>
      </c>
      <c r="BB1042" s="192">
        <f>BB1041</f>
        <v>2</v>
      </c>
      <c r="BC1042" s="192"/>
      <c r="BD1042" s="465"/>
      <c r="BG1042" s="563" t="str">
        <f t="shared" ca="1" si="248"/>
        <v/>
      </c>
      <c r="BH1042" s="564" t="str">
        <f t="shared" ca="1" si="249"/>
        <v/>
      </c>
      <c r="BI1042" s="564" t="str">
        <f t="shared" ca="1" si="250"/>
        <v/>
      </c>
      <c r="BJ1042" s="564" t="str">
        <f t="shared" ca="1" si="251"/>
        <v/>
      </c>
      <c r="BK1042" s="564" t="str">
        <f t="shared" ca="1" si="252"/>
        <v/>
      </c>
      <c r="BL1042" s="565" t="str">
        <f t="shared" ca="1" si="253"/>
        <v/>
      </c>
      <c r="CB1042" s="465"/>
      <c r="CC1042" s="465"/>
      <c r="CD1042" s="465"/>
      <c r="CE1042" s="465"/>
      <c r="CF1042" s="465"/>
      <c r="CG1042" s="465"/>
      <c r="CH1042" s="465"/>
      <c r="CI1042" s="465"/>
      <c r="CJ1042" s="465"/>
      <c r="CK1042" s="465"/>
      <c r="CL1042" s="465"/>
      <c r="CM1042" s="465"/>
      <c r="CN1042" s="465"/>
      <c r="CO1042" s="465"/>
      <c r="CP1042" s="465"/>
      <c r="CQ1042" s="465"/>
      <c r="CR1042" s="465"/>
      <c r="CS1042" s="465"/>
      <c r="CT1042" s="465"/>
      <c r="CU1042" s="465"/>
      <c r="CV1042" s="465"/>
      <c r="CW1042" s="465"/>
      <c r="CX1042" s="465"/>
      <c r="CY1042" s="465"/>
      <c r="CZ1042" s="465"/>
      <c r="DA1042" s="465"/>
      <c r="DB1042" s="465"/>
      <c r="DC1042" s="465"/>
      <c r="DD1042" s="465"/>
      <c r="DE1042" s="465"/>
      <c r="DF1042" s="465"/>
      <c r="DG1042" s="465"/>
    </row>
    <row r="1043" spans="1:111" s="465" customFormat="1" ht="15" customHeight="1">
      <c r="A1043" s="1760" t="str">
        <f>$BA1043&amp;"."&amp;$BB1043&amp;"."</f>
        <v>56.3.</v>
      </c>
      <c r="B1043" s="1761"/>
      <c r="C1043" s="1761"/>
      <c r="D1043" s="275" t="s">
        <v>855</v>
      </c>
      <c r="E1043" s="469"/>
      <c r="F1043" s="475"/>
      <c r="G1043" s="475"/>
      <c r="H1043" s="475"/>
      <c r="I1043" s="475"/>
      <c r="J1043" s="475"/>
      <c r="K1043" s="475"/>
      <c r="L1043" s="475"/>
      <c r="M1043" s="475"/>
      <c r="N1043" s="475"/>
      <c r="O1043" s="475"/>
      <c r="P1043" s="475"/>
      <c r="Q1043" s="475"/>
      <c r="R1043" s="475"/>
      <c r="S1043" s="475"/>
      <c r="T1043" s="475"/>
      <c r="U1043" s="475"/>
      <c r="V1043" s="475"/>
      <c r="W1043" s="475"/>
      <c r="X1043" s="475"/>
      <c r="Y1043" s="475"/>
      <c r="Z1043" s="475"/>
      <c r="AA1043" s="475"/>
      <c r="AB1043" s="473"/>
      <c r="AC1043" s="473"/>
      <c r="AD1043" s="473"/>
      <c r="AE1043" s="473"/>
      <c r="AF1043" s="473"/>
      <c r="AG1043" s="473"/>
      <c r="AH1043" s="473"/>
      <c r="AI1043" s="473"/>
      <c r="AJ1043" s="473"/>
      <c r="AK1043" s="473"/>
      <c r="AL1043" s="473"/>
      <c r="AM1043" s="473"/>
      <c r="AN1043" s="473"/>
      <c r="AO1043" s="473"/>
      <c r="AP1043" s="473"/>
      <c r="AQ1043" s="473"/>
      <c r="AR1043" s="473"/>
      <c r="AS1043" s="473"/>
      <c r="AT1043" s="473"/>
      <c r="AU1043" s="473"/>
      <c r="AV1043" s="473"/>
      <c r="AW1043" s="473"/>
      <c r="AX1043" s="473"/>
      <c r="AY1043" s="466"/>
      <c r="BA1043" s="192">
        <f t="shared" si="260"/>
        <v>56</v>
      </c>
      <c r="BB1043" s="193">
        <f>BB1042+1</f>
        <v>3</v>
      </c>
      <c r="BC1043" s="192"/>
      <c r="BG1043" s="563" t="str">
        <f t="shared" ref="BG1043:BG1099" ca="1" si="261">IF(BA1043&lt;&gt;"",IF(MID(_xlfn.FORMULATEXT(BA1043),SEARCH("[",_xlfn.FORMULATEXT(BA1043))+1,SEARCH("]",_xlfn.FORMULATEXT(BA1043))-(SEARCH("[",_xlfn.FORMULATEXT(BA1043))+1))="-1","",1),"")</f>
        <v/>
      </c>
      <c r="BH1043" s="564" t="str">
        <f t="shared" ref="BH1043:BH1099" ca="1" si="262">IF(BB1043&lt;&gt;"",IF(MID(_xlfn.FORMULATEXT(BB1043),SEARCH("[",_xlfn.FORMULATEXT(BB1043))+1,SEARCH("]",_xlfn.FORMULATEXT(BB1043))-(SEARCH("[",_xlfn.FORMULATEXT(BB1043))+1))="-1","",1),"")</f>
        <v/>
      </c>
      <c r="BI1043" s="564" t="str">
        <f t="shared" ref="BI1043:BI1099" ca="1" si="263">IF(BC1043&lt;&gt;"",IF(MID(_xlfn.FORMULATEXT(BC1043),SEARCH("[",_xlfn.FORMULATEXT(BC1043))+1,SEARCH("]",_xlfn.FORMULATEXT(BC1043))-(SEARCH("[",_xlfn.FORMULATEXT(BC1043))+1))="-1","",1),"")</f>
        <v/>
      </c>
      <c r="BJ1043" s="564" t="str">
        <f t="shared" ref="BJ1043:BJ1099" ca="1" si="264">IF(BD1043&lt;&gt;"",IF(MID(_xlfn.FORMULATEXT(BD1043),SEARCH("[",_xlfn.FORMULATEXT(BD1043))+1,SEARCH("]",_xlfn.FORMULATEXT(BD1043))-(SEARCH("[",_xlfn.FORMULATEXT(BD1043))+1))="-1","",1),"")</f>
        <v/>
      </c>
      <c r="BK1043" s="564" t="str">
        <f t="shared" ref="BK1043:BK1099" ca="1" si="265">IF(BE1043&lt;&gt;"",IF(MID(_xlfn.FORMULATEXT(BE1043),SEARCH("[",_xlfn.FORMULATEXT(BE1043))+1,SEARCH("]",_xlfn.FORMULATEXT(BE1043))-(SEARCH("[",_xlfn.FORMULATEXT(BE1043))+1))="-1","",1),"")</f>
        <v/>
      </c>
      <c r="BL1043" s="565" t="str">
        <f t="shared" ref="BL1043:BL1099" ca="1" si="266">IF(BF1043&lt;&gt;"",IF(MID(_xlfn.FORMULATEXT(BF1043),SEARCH("[",_xlfn.FORMULATEXT(BF1043))+1,SEARCH("]",_xlfn.FORMULATEXT(BF1043))-(SEARCH("[",_xlfn.FORMULATEXT(BF1043))+1))="-1","",1),"")</f>
        <v/>
      </c>
      <c r="CB1043" s="226"/>
      <c r="DD1043" s="226"/>
      <c r="DE1043" s="226"/>
      <c r="DF1043" s="94"/>
      <c r="DG1043" s="94"/>
    </row>
    <row r="1044" spans="1:111" s="226" customFormat="1" ht="15" customHeight="1">
      <c r="A1044" s="1760" t="str">
        <f>$BA1044&amp;"."&amp;$BB1044&amp;"."&amp;$BC1044&amp;"."</f>
        <v>56.3.1.</v>
      </c>
      <c r="B1044" s="1761"/>
      <c r="C1044" s="1761"/>
      <c r="D1044" s="1761"/>
      <c r="E1044" s="211" t="s">
        <v>1200</v>
      </c>
      <c r="F1044" s="211"/>
      <c r="G1044" s="211"/>
      <c r="H1044" s="211"/>
      <c r="I1044" s="211"/>
      <c r="J1044" s="211"/>
      <c r="K1044" s="211"/>
      <c r="L1044" s="211"/>
      <c r="M1044" s="211"/>
      <c r="N1044" s="211"/>
      <c r="O1044" s="211"/>
      <c r="P1044" s="211"/>
      <c r="Q1044" s="211"/>
      <c r="R1044" s="211"/>
      <c r="S1044" s="211"/>
      <c r="T1044" s="211"/>
      <c r="U1044" s="211"/>
      <c r="V1044" s="211"/>
      <c r="W1044" s="211"/>
      <c r="X1044" s="211"/>
      <c r="Y1044" s="211"/>
      <c r="Z1044" s="211"/>
      <c r="AA1044" s="211"/>
      <c r="AY1044" s="40"/>
      <c r="AZ1044" s="465"/>
      <c r="BA1044" s="192">
        <f t="shared" si="260"/>
        <v>56</v>
      </c>
      <c r="BB1044" s="192">
        <f>BB1043</f>
        <v>3</v>
      </c>
      <c r="BC1044" s="193">
        <f>BC1043+1</f>
        <v>1</v>
      </c>
      <c r="BD1044" s="465"/>
      <c r="BG1044" s="563" t="str">
        <f t="shared" ca="1" si="261"/>
        <v/>
      </c>
      <c r="BH1044" s="564" t="str">
        <f t="shared" ca="1" si="262"/>
        <v/>
      </c>
      <c r="BI1044" s="564" t="str">
        <f t="shared" ca="1" si="263"/>
        <v/>
      </c>
      <c r="BJ1044" s="564" t="str">
        <f t="shared" ca="1" si="264"/>
        <v/>
      </c>
      <c r="BK1044" s="564" t="str">
        <f t="shared" ca="1" si="265"/>
        <v/>
      </c>
      <c r="BL1044" s="565" t="str">
        <f t="shared" ca="1" si="266"/>
        <v/>
      </c>
      <c r="BR1044" s="465"/>
      <c r="BS1044" s="465"/>
      <c r="BT1044" s="465"/>
      <c r="BU1044" s="465"/>
      <c r="BV1044" s="465"/>
      <c r="BW1044" s="465"/>
      <c r="BX1044" s="465"/>
      <c r="BY1044" s="465"/>
      <c r="BZ1044" s="465"/>
      <c r="CA1044" s="465"/>
      <c r="CB1044" s="465"/>
      <c r="CC1044" s="465"/>
      <c r="CD1044" s="465"/>
      <c r="CE1044" s="465"/>
      <c r="CF1044" s="465"/>
      <c r="CG1044" s="465"/>
      <c r="CH1044" s="465"/>
      <c r="CI1044" s="465"/>
      <c r="CJ1044" s="465"/>
      <c r="CK1044" s="465"/>
      <c r="CL1044" s="465"/>
      <c r="CM1044" s="465"/>
      <c r="CN1044" s="465"/>
      <c r="CO1044" s="465"/>
      <c r="CP1044" s="465"/>
      <c r="CQ1044" s="465"/>
      <c r="CR1044" s="465"/>
      <c r="CS1044" s="465"/>
      <c r="CT1044" s="465"/>
      <c r="CU1044" s="465"/>
      <c r="CV1044" s="465"/>
      <c r="CW1044" s="465"/>
      <c r="CX1044" s="465"/>
      <c r="CY1044" s="465"/>
      <c r="CZ1044" s="465"/>
      <c r="DA1044" s="465"/>
      <c r="DB1044" s="465"/>
      <c r="DD1044" s="465"/>
      <c r="DE1044" s="465"/>
      <c r="DF1044" s="465"/>
      <c r="DG1044" s="465"/>
    </row>
    <row r="1045" spans="1:111" s="465" customFormat="1" ht="15" customHeight="1">
      <c r="A1045" s="1758" t="str">
        <f>$BD1045&amp;"."</f>
        <v>①.</v>
      </c>
      <c r="B1045" s="1759"/>
      <c r="C1045" s="1759"/>
      <c r="D1045" s="1759"/>
      <c r="E1045" s="1759"/>
      <c r="F1045" s="275" t="s">
        <v>860</v>
      </c>
      <c r="G1045" s="676"/>
      <c r="H1045" s="676"/>
      <c r="I1045" s="676"/>
      <c r="J1045" s="676"/>
      <c r="K1045" s="676"/>
      <c r="L1045" s="676"/>
      <c r="M1045" s="685"/>
      <c r="N1045" s="685"/>
      <c r="O1045" s="685"/>
      <c r="P1045" s="685"/>
      <c r="Q1045" s="685"/>
      <c r="R1045" s="685"/>
      <c r="S1045" s="685"/>
      <c r="T1045" s="685"/>
      <c r="U1045" s="685"/>
      <c r="V1045" s="685"/>
      <c r="W1045" s="685"/>
      <c r="X1045" s="685"/>
      <c r="Y1045" s="685"/>
      <c r="Z1045" s="685"/>
      <c r="AA1045" s="685"/>
      <c r="AB1045" s="685"/>
      <c r="AC1045" s="685"/>
      <c r="AD1045" s="685"/>
      <c r="AE1045" s="685"/>
      <c r="AF1045" s="685"/>
      <c r="AG1045" s="685"/>
      <c r="AH1045" s="685"/>
      <c r="AI1045" s="685"/>
      <c r="AJ1045" s="685"/>
      <c r="AK1045" s="685"/>
      <c r="AL1045" s="685"/>
      <c r="AM1045" s="685"/>
      <c r="AN1045" s="685"/>
      <c r="AO1045" s="685"/>
      <c r="AP1045" s="685"/>
      <c r="AQ1045" s="685"/>
      <c r="AR1045" s="685"/>
      <c r="AS1045" s="685"/>
      <c r="AT1045" s="685"/>
      <c r="AU1045" s="685"/>
      <c r="AV1045" s="685"/>
      <c r="AW1045" s="685"/>
      <c r="AX1045" s="685"/>
      <c r="AY1045" s="93"/>
      <c r="AZ1045" s="92"/>
      <c r="BA1045" s="683">
        <f t="shared" ref="BA1045:BC1047" si="267">BA1044</f>
        <v>56</v>
      </c>
      <c r="BB1045" s="683">
        <f t="shared" si="267"/>
        <v>3</v>
      </c>
      <c r="BC1045" s="683">
        <f t="shared" si="267"/>
        <v>1</v>
      </c>
      <c r="BD1045" s="687" t="str">
        <f>IF(ISBLANK(BD1044),"①",CHAR(CODE(BD1044)+1))</f>
        <v>①</v>
      </c>
      <c r="BG1045" s="563" t="str">
        <f t="shared" ca="1" si="261"/>
        <v/>
      </c>
      <c r="BH1045" s="564" t="str">
        <f t="shared" ca="1" si="262"/>
        <v/>
      </c>
      <c r="BI1045" s="564" t="str">
        <f t="shared" ca="1" si="263"/>
        <v/>
      </c>
      <c r="BJ1045" s="564" t="str">
        <f t="shared" ca="1" si="264"/>
        <v/>
      </c>
      <c r="BK1045" s="564" t="str">
        <f t="shared" ca="1" si="265"/>
        <v/>
      </c>
      <c r="BL1045" s="565" t="str">
        <f t="shared" ca="1" si="266"/>
        <v/>
      </c>
      <c r="CV1045" s="226"/>
      <c r="CW1045" s="226"/>
      <c r="CX1045" s="226"/>
      <c r="CY1045" s="226"/>
      <c r="CZ1045" s="226"/>
      <c r="DA1045" s="226"/>
      <c r="DB1045" s="226"/>
      <c r="DF1045" s="226"/>
      <c r="DG1045" s="226"/>
    </row>
    <row r="1046" spans="1:111" s="465" customFormat="1" ht="15" customHeight="1">
      <c r="A1046" s="1051"/>
      <c r="B1046" s="1052"/>
      <c r="C1046" s="1052"/>
      <c r="D1046" s="1052"/>
      <c r="E1046" s="469"/>
      <c r="F1046" s="275" t="s">
        <v>1203</v>
      </c>
      <c r="G1046" s="475"/>
      <c r="H1046" s="475"/>
      <c r="I1046" s="475"/>
      <c r="J1046" s="475"/>
      <c r="K1046" s="475"/>
      <c r="L1046" s="475"/>
      <c r="M1046" s="475"/>
      <c r="N1046" s="475"/>
      <c r="O1046" s="475"/>
      <c r="P1046" s="475"/>
      <c r="Q1046" s="475"/>
      <c r="R1046" s="475"/>
      <c r="S1046" s="475"/>
      <c r="T1046" s="475"/>
      <c r="U1046" s="475"/>
      <c r="V1046" s="475"/>
      <c r="W1046" s="475"/>
      <c r="X1046" s="475"/>
      <c r="Y1046" s="475"/>
      <c r="Z1046" s="475"/>
      <c r="AA1046" s="475"/>
      <c r="AB1046" s="473"/>
      <c r="AC1046" s="473"/>
      <c r="AD1046" s="473"/>
      <c r="AE1046" s="473"/>
      <c r="AF1046" s="473"/>
      <c r="AG1046" s="473"/>
      <c r="AH1046" s="473"/>
      <c r="AI1046" s="473"/>
      <c r="AJ1046" s="473"/>
      <c r="AK1046" s="473"/>
      <c r="AL1046" s="473"/>
      <c r="AM1046" s="473"/>
      <c r="AN1046" s="473"/>
      <c r="AO1046" s="473"/>
      <c r="AP1046" s="473"/>
      <c r="AQ1046" s="473"/>
      <c r="AR1046" s="473"/>
      <c r="AS1046" s="473"/>
      <c r="AT1046" s="473"/>
      <c r="AU1046" s="473"/>
      <c r="AV1046" s="473"/>
      <c r="AW1046" s="473"/>
      <c r="AX1046" s="473"/>
      <c r="AY1046" s="466"/>
      <c r="BA1046" s="192">
        <f>BA1045</f>
        <v>56</v>
      </c>
      <c r="BB1046" s="192">
        <f>BB1045</f>
        <v>3</v>
      </c>
      <c r="BC1046" s="192">
        <f>BC1045</f>
        <v>1</v>
      </c>
      <c r="BD1046" s="192" t="str">
        <f>BD1045</f>
        <v>①</v>
      </c>
      <c r="BG1046" s="563" t="str">
        <f t="shared" ca="1" si="261"/>
        <v/>
      </c>
      <c r="BH1046" s="564" t="str">
        <f t="shared" ca="1" si="262"/>
        <v/>
      </c>
      <c r="BI1046" s="564" t="str">
        <f t="shared" ca="1" si="263"/>
        <v/>
      </c>
      <c r="BJ1046" s="564" t="str">
        <f t="shared" ca="1" si="264"/>
        <v/>
      </c>
      <c r="BK1046" s="564" t="str">
        <f t="shared" ca="1" si="265"/>
        <v/>
      </c>
      <c r="BL1046" s="565" t="str">
        <f t="shared" ca="1" si="266"/>
        <v/>
      </c>
      <c r="BR1046" s="226"/>
      <c r="BS1046" s="226"/>
      <c r="BT1046" s="226"/>
      <c r="BU1046" s="226"/>
      <c r="BV1046" s="226"/>
      <c r="BW1046" s="226"/>
      <c r="BX1046" s="226"/>
      <c r="BY1046" s="226"/>
      <c r="BZ1046" s="226"/>
      <c r="CA1046" s="226"/>
    </row>
    <row r="1047" spans="1:111" s="226" customFormat="1" ht="15" customHeight="1">
      <c r="A1047" s="1758" t="str">
        <f>$BD1047&amp;"."</f>
        <v>②.</v>
      </c>
      <c r="B1047" s="1759"/>
      <c r="C1047" s="1759"/>
      <c r="D1047" s="1759"/>
      <c r="E1047" s="1759"/>
      <c r="F1047" s="275" t="s">
        <v>1204</v>
      </c>
      <c r="G1047" s="676"/>
      <c r="H1047" s="676"/>
      <c r="I1047" s="676"/>
      <c r="J1047" s="676"/>
      <c r="K1047" s="676"/>
      <c r="L1047" s="676"/>
      <c r="M1047" s="685"/>
      <c r="N1047" s="685"/>
      <c r="O1047" s="685"/>
      <c r="P1047" s="685"/>
      <c r="Q1047" s="685"/>
      <c r="R1047" s="685"/>
      <c r="S1047" s="685"/>
      <c r="T1047" s="685"/>
      <c r="U1047" s="685"/>
      <c r="V1047" s="685"/>
      <c r="W1047" s="685"/>
      <c r="X1047" s="685"/>
      <c r="Y1047" s="685"/>
      <c r="Z1047" s="685"/>
      <c r="AA1047" s="685"/>
      <c r="AB1047" s="685"/>
      <c r="AC1047" s="685"/>
      <c r="AD1047" s="685"/>
      <c r="AE1047" s="685"/>
      <c r="AF1047" s="685"/>
      <c r="AG1047" s="685"/>
      <c r="AH1047" s="685"/>
      <c r="AI1047" s="685"/>
      <c r="AJ1047" s="685"/>
      <c r="AK1047" s="685"/>
      <c r="AL1047" s="685"/>
      <c r="AM1047" s="685"/>
      <c r="AN1047" s="685"/>
      <c r="AO1047" s="685"/>
      <c r="AP1047" s="685"/>
      <c r="AQ1047" s="685"/>
      <c r="AR1047" s="685"/>
      <c r="AS1047" s="685"/>
      <c r="AT1047" s="685"/>
      <c r="AU1047" s="685"/>
      <c r="AV1047" s="685"/>
      <c r="AW1047" s="685"/>
      <c r="AX1047" s="685"/>
      <c r="AY1047" s="93"/>
      <c r="AZ1047" s="92"/>
      <c r="BA1047" s="683">
        <f t="shared" si="267"/>
        <v>56</v>
      </c>
      <c r="BB1047" s="683">
        <f t="shared" si="267"/>
        <v>3</v>
      </c>
      <c r="BC1047" s="683">
        <f t="shared" si="267"/>
        <v>1</v>
      </c>
      <c r="BD1047" s="687" t="str">
        <f>IF(ISBLANK(BD1046),"①",CHAR(CODE(BD1046)+1))</f>
        <v>②</v>
      </c>
      <c r="BG1047" s="563" t="str">
        <f t="shared" ca="1" si="261"/>
        <v/>
      </c>
      <c r="BH1047" s="564" t="str">
        <f t="shared" ca="1" si="262"/>
        <v/>
      </c>
      <c r="BI1047" s="564" t="str">
        <f t="shared" ca="1" si="263"/>
        <v/>
      </c>
      <c r="BJ1047" s="564" t="str">
        <f t="shared" ca="1" si="264"/>
        <v/>
      </c>
      <c r="BK1047" s="564" t="str">
        <f t="shared" ca="1" si="265"/>
        <v/>
      </c>
      <c r="BL1047" s="565" t="str">
        <f t="shared" ca="1" si="266"/>
        <v/>
      </c>
      <c r="BR1047" s="465"/>
      <c r="BS1047" s="465"/>
      <c r="BT1047" s="465"/>
      <c r="BU1047" s="465"/>
      <c r="BV1047" s="465"/>
      <c r="BW1047" s="465"/>
      <c r="BX1047" s="465"/>
      <c r="BY1047" s="465"/>
      <c r="BZ1047" s="465"/>
      <c r="CA1047" s="465"/>
      <c r="CB1047" s="465"/>
      <c r="CC1047" s="465"/>
      <c r="CD1047" s="465"/>
      <c r="CE1047" s="465"/>
      <c r="CF1047" s="465"/>
      <c r="CG1047" s="465"/>
      <c r="CH1047" s="465"/>
      <c r="CI1047" s="465"/>
      <c r="CJ1047" s="465"/>
      <c r="CK1047" s="465"/>
      <c r="CL1047" s="95"/>
      <c r="CM1047" s="95"/>
      <c r="CN1047" s="95"/>
      <c r="CO1047" s="95"/>
      <c r="CP1047" s="95"/>
      <c r="CQ1047" s="95"/>
      <c r="CR1047" s="95"/>
      <c r="CS1047" s="465"/>
      <c r="CT1047" s="465"/>
      <c r="CU1047" s="465"/>
      <c r="CV1047" s="465"/>
      <c r="CW1047" s="465"/>
      <c r="CX1047" s="465"/>
      <c r="CY1047" s="465"/>
      <c r="CZ1047" s="465"/>
      <c r="DA1047" s="465"/>
      <c r="DB1047" s="465"/>
      <c r="DC1047" s="465"/>
      <c r="DD1047" s="465"/>
      <c r="DE1047" s="465"/>
      <c r="DF1047" s="465"/>
      <c r="DG1047" s="465"/>
    </row>
    <row r="1048" spans="1:111" s="465" customFormat="1" ht="15" customHeight="1">
      <c r="A1048" s="1051"/>
      <c r="B1048" s="1052"/>
      <c r="C1048" s="1052"/>
      <c r="D1048" s="1052"/>
      <c r="E1048" s="469"/>
      <c r="F1048" s="275" t="s">
        <v>1208</v>
      </c>
      <c r="G1048" s="475"/>
      <c r="H1048" s="475"/>
      <c r="I1048" s="475"/>
      <c r="J1048" s="475"/>
      <c r="K1048" s="475"/>
      <c r="L1048" s="475"/>
      <c r="M1048" s="475"/>
      <c r="N1048" s="475"/>
      <c r="O1048" s="475"/>
      <c r="P1048" s="475"/>
      <c r="Q1048" s="475"/>
      <c r="R1048" s="475"/>
      <c r="S1048" s="475"/>
      <c r="T1048" s="475"/>
      <c r="U1048" s="475"/>
      <c r="V1048" s="475"/>
      <c r="W1048" s="475"/>
      <c r="X1048" s="475"/>
      <c r="Y1048" s="475"/>
      <c r="Z1048" s="475"/>
      <c r="AA1048" s="475"/>
      <c r="AB1048" s="473"/>
      <c r="AC1048" s="473"/>
      <c r="AD1048" s="473"/>
      <c r="AE1048" s="473"/>
      <c r="AF1048" s="473"/>
      <c r="AG1048" s="473"/>
      <c r="AH1048" s="473"/>
      <c r="AI1048" s="473"/>
      <c r="AJ1048" s="473"/>
      <c r="AK1048" s="473"/>
      <c r="AL1048" s="473"/>
      <c r="AM1048" s="473"/>
      <c r="AN1048" s="473"/>
      <c r="AO1048" s="473"/>
      <c r="AP1048" s="473"/>
      <c r="AQ1048" s="473"/>
      <c r="AR1048" s="473"/>
      <c r="AS1048" s="473"/>
      <c r="AT1048" s="473"/>
      <c r="AU1048" s="473"/>
      <c r="AV1048" s="473"/>
      <c r="AW1048" s="473"/>
      <c r="AX1048" s="473"/>
      <c r="AY1048" s="466"/>
      <c r="BA1048" s="192">
        <f t="shared" ref="BA1048:BD1049" si="268">BA1047</f>
        <v>56</v>
      </c>
      <c r="BB1048" s="192">
        <f t="shared" si="268"/>
        <v>3</v>
      </c>
      <c r="BC1048" s="192">
        <f t="shared" si="268"/>
        <v>1</v>
      </c>
      <c r="BD1048" s="192" t="str">
        <f t="shared" si="268"/>
        <v>②</v>
      </c>
      <c r="BG1048" s="563" t="str">
        <f t="shared" ca="1" si="261"/>
        <v/>
      </c>
      <c r="BH1048" s="564" t="str">
        <f t="shared" ca="1" si="262"/>
        <v/>
      </c>
      <c r="BI1048" s="564" t="str">
        <f t="shared" ca="1" si="263"/>
        <v/>
      </c>
      <c r="BJ1048" s="564" t="str">
        <f t="shared" ca="1" si="264"/>
        <v/>
      </c>
      <c r="BK1048" s="564" t="str">
        <f t="shared" ca="1" si="265"/>
        <v/>
      </c>
      <c r="BL1048" s="565" t="str">
        <f t="shared" ca="1" si="266"/>
        <v/>
      </c>
      <c r="CL1048" s="95"/>
      <c r="CM1048" s="95"/>
      <c r="CN1048" s="95"/>
      <c r="CO1048" s="95"/>
      <c r="CP1048" s="95"/>
      <c r="CQ1048" s="95"/>
      <c r="CR1048" s="95"/>
      <c r="DF1048" s="226"/>
      <c r="DG1048" s="226"/>
    </row>
    <row r="1049" spans="1:111" s="465" customFormat="1" ht="15" customHeight="1">
      <c r="A1049" s="320"/>
      <c r="B1049" s="275"/>
      <c r="C1049" s="275"/>
      <c r="D1049" s="275"/>
      <c r="E1049" s="469"/>
      <c r="F1049" s="591" t="s">
        <v>265</v>
      </c>
      <c r="G1049" s="592"/>
      <c r="H1049" s="592"/>
      <c r="I1049" s="592"/>
      <c r="J1049" s="592"/>
      <c r="K1049" s="592"/>
      <c r="L1049" s="592"/>
      <c r="M1049" s="593"/>
      <c r="N1049" s="265" t="s">
        <v>964</v>
      </c>
      <c r="O1049" s="266"/>
      <c r="P1049" s="266"/>
      <c r="Q1049" s="266"/>
      <c r="R1049" s="266" t="s">
        <v>1205</v>
      </c>
      <c r="S1049" s="266"/>
      <c r="T1049" s="266"/>
      <c r="U1049" s="266"/>
      <c r="V1049" s="266"/>
      <c r="W1049" s="266"/>
      <c r="X1049" s="266"/>
      <c r="Y1049" s="266"/>
      <c r="Z1049" s="266"/>
      <c r="AA1049" s="266"/>
      <c r="AB1049" s="197"/>
      <c r="AC1049" s="197"/>
      <c r="AD1049" s="197"/>
      <c r="AE1049" s="197"/>
      <c r="AF1049" s="197"/>
      <c r="AG1049" s="197"/>
      <c r="AH1049" s="197"/>
      <c r="AI1049" s="197"/>
      <c r="AJ1049" s="197"/>
      <c r="AK1049" s="197"/>
      <c r="AL1049" s="197"/>
      <c r="AM1049" s="197"/>
      <c r="AN1049" s="197"/>
      <c r="AO1049" s="197"/>
      <c r="AP1049" s="197"/>
      <c r="AQ1049" s="197"/>
      <c r="AR1049" s="197"/>
      <c r="AS1049" s="197"/>
      <c r="AT1049" s="197"/>
      <c r="AU1049" s="197"/>
      <c r="AV1049" s="198"/>
      <c r="AW1049" s="236"/>
      <c r="AX1049" s="236"/>
      <c r="AY1049" s="195"/>
      <c r="BA1049" s="192">
        <f t="shared" si="268"/>
        <v>56</v>
      </c>
      <c r="BB1049" s="192">
        <f t="shared" si="268"/>
        <v>3</v>
      </c>
      <c r="BC1049" s="192">
        <f t="shared" si="268"/>
        <v>1</v>
      </c>
      <c r="BD1049" s="192" t="str">
        <f t="shared" si="268"/>
        <v>②</v>
      </c>
      <c r="BG1049" s="563" t="str">
        <f t="shared" ca="1" si="261"/>
        <v/>
      </c>
      <c r="BH1049" s="564" t="str">
        <f t="shared" ca="1" si="262"/>
        <v/>
      </c>
      <c r="BI1049" s="564" t="str">
        <f t="shared" ca="1" si="263"/>
        <v/>
      </c>
      <c r="BJ1049" s="564" t="str">
        <f t="shared" ca="1" si="264"/>
        <v/>
      </c>
      <c r="BK1049" s="564" t="str">
        <f t="shared" ca="1" si="265"/>
        <v/>
      </c>
      <c r="BL1049" s="565" t="str">
        <f t="shared" ca="1" si="266"/>
        <v/>
      </c>
      <c r="CL1049" s="95"/>
      <c r="CM1049" s="95"/>
      <c r="CN1049" s="95"/>
      <c r="CO1049" s="95"/>
      <c r="CP1049" s="95"/>
      <c r="CQ1049" s="95"/>
      <c r="CR1049" s="95"/>
    </row>
    <row r="1050" spans="1:111" s="465" customFormat="1" ht="15" customHeight="1">
      <c r="A1050" s="320"/>
      <c r="B1050" s="275"/>
      <c r="C1050" s="275"/>
      <c r="D1050" s="275"/>
      <c r="E1050" s="469"/>
      <c r="F1050" s="594" t="s">
        <v>84</v>
      </c>
      <c r="G1050" s="595"/>
      <c r="H1050" s="595"/>
      <c r="I1050" s="595"/>
      <c r="J1050" s="595"/>
      <c r="K1050" s="595"/>
      <c r="L1050" s="595"/>
      <c r="M1050" s="596"/>
      <c r="N1050" s="268" t="s">
        <v>1206</v>
      </c>
      <c r="O1050" s="269"/>
      <c r="P1050" s="269"/>
      <c r="Q1050" s="269"/>
      <c r="R1050" s="894"/>
      <c r="S1050" s="269"/>
      <c r="T1050" s="269"/>
      <c r="U1050" s="269"/>
      <c r="V1050" s="269"/>
      <c r="W1050" s="269"/>
      <c r="X1050" s="269"/>
      <c r="Y1050" s="269"/>
      <c r="Z1050" s="269"/>
      <c r="AA1050" s="269"/>
      <c r="AB1050" s="1011"/>
      <c r="AC1050" s="1011"/>
      <c r="AD1050" s="1011"/>
      <c r="AE1050" s="1011"/>
      <c r="AF1050" s="1011"/>
      <c r="AG1050" s="1011"/>
      <c r="AH1050" s="1011"/>
      <c r="AI1050" s="1011"/>
      <c r="AJ1050" s="1011"/>
      <c r="AK1050" s="1011"/>
      <c r="AL1050" s="1011"/>
      <c r="AM1050" s="1011"/>
      <c r="AN1050" s="1011"/>
      <c r="AO1050" s="1011"/>
      <c r="AP1050" s="1011"/>
      <c r="AQ1050" s="1011"/>
      <c r="AR1050" s="1011"/>
      <c r="AS1050" s="1011"/>
      <c r="AT1050" s="1011"/>
      <c r="AU1050" s="1011"/>
      <c r="AV1050" s="208"/>
      <c r="AW1050" s="236"/>
      <c r="AX1050" s="236"/>
      <c r="AY1050" s="195"/>
      <c r="BA1050" s="192">
        <f t="shared" ref="BA1050:BD1051" si="269">BA1049</f>
        <v>56</v>
      </c>
      <c r="BB1050" s="192">
        <f t="shared" si="269"/>
        <v>3</v>
      </c>
      <c r="BC1050" s="192">
        <f t="shared" si="269"/>
        <v>1</v>
      </c>
      <c r="BD1050" s="192" t="str">
        <f t="shared" si="269"/>
        <v>②</v>
      </c>
      <c r="BG1050" s="563" t="str">
        <f t="shared" ca="1" si="261"/>
        <v/>
      </c>
      <c r="BH1050" s="564" t="str">
        <f t="shared" ca="1" si="262"/>
        <v/>
      </c>
      <c r="BI1050" s="564" t="str">
        <f t="shared" ca="1" si="263"/>
        <v/>
      </c>
      <c r="BJ1050" s="564" t="str">
        <f t="shared" ca="1" si="264"/>
        <v/>
      </c>
      <c r="BK1050" s="564" t="str">
        <f t="shared" ca="1" si="265"/>
        <v/>
      </c>
      <c r="BL1050" s="565" t="str">
        <f t="shared" ca="1" si="266"/>
        <v/>
      </c>
      <c r="CC1050" s="95"/>
      <c r="CD1050" s="95"/>
      <c r="CE1050" s="95"/>
      <c r="CF1050" s="95"/>
      <c r="CG1050" s="95"/>
      <c r="CH1050" s="95"/>
      <c r="CI1050" s="95"/>
      <c r="CJ1050" s="95"/>
      <c r="CK1050" s="95"/>
      <c r="CL1050" s="95"/>
      <c r="CM1050" s="95"/>
      <c r="CN1050" s="95"/>
      <c r="CO1050" s="95"/>
      <c r="CP1050" s="95"/>
      <c r="CQ1050" s="95"/>
      <c r="CR1050" s="95"/>
      <c r="CS1050" s="95"/>
      <c r="CT1050" s="87"/>
      <c r="CU1050" s="87"/>
    </row>
    <row r="1051" spans="1:111" s="465" customFormat="1" ht="15" customHeight="1">
      <c r="A1051" s="320"/>
      <c r="B1051" s="275"/>
      <c r="C1051" s="275"/>
      <c r="D1051" s="275"/>
      <c r="E1051" s="469"/>
      <c r="F1051" s="594" t="s">
        <v>498</v>
      </c>
      <c r="G1051" s="595"/>
      <c r="H1051" s="595"/>
      <c r="I1051" s="595"/>
      <c r="J1051" s="595"/>
      <c r="K1051" s="595"/>
      <c r="L1051" s="595"/>
      <c r="M1051" s="596"/>
      <c r="N1051" s="268" t="s">
        <v>1206</v>
      </c>
      <c r="O1051" s="269"/>
      <c r="P1051" s="269"/>
      <c r="Q1051" s="269"/>
      <c r="R1051" s="894"/>
      <c r="S1051" s="269"/>
      <c r="T1051" s="269"/>
      <c r="U1051" s="269"/>
      <c r="V1051" s="269"/>
      <c r="W1051" s="269"/>
      <c r="X1051" s="269"/>
      <c r="Y1051" s="269"/>
      <c r="Z1051" s="269"/>
      <c r="AA1051" s="269"/>
      <c r="AB1051" s="1016"/>
      <c r="AC1051" s="1016"/>
      <c r="AD1051" s="1016"/>
      <c r="AE1051" s="1016"/>
      <c r="AF1051" s="1016"/>
      <c r="AG1051" s="1016"/>
      <c r="AH1051" s="1016"/>
      <c r="AI1051" s="1016"/>
      <c r="AJ1051" s="1016"/>
      <c r="AK1051" s="1016"/>
      <c r="AL1051" s="1016"/>
      <c r="AM1051" s="1016"/>
      <c r="AN1051" s="1016"/>
      <c r="AO1051" s="1016"/>
      <c r="AP1051" s="1016"/>
      <c r="AQ1051" s="1016"/>
      <c r="AR1051" s="1016"/>
      <c r="AS1051" s="1016"/>
      <c r="AT1051" s="1016"/>
      <c r="AU1051" s="1016"/>
      <c r="AV1051" s="208"/>
      <c r="AW1051" s="236"/>
      <c r="AX1051" s="236"/>
      <c r="AY1051" s="195"/>
      <c r="BA1051" s="192">
        <f t="shared" ref="BA1051:BD1053" si="270">BA1050</f>
        <v>56</v>
      </c>
      <c r="BB1051" s="192">
        <f t="shared" si="269"/>
        <v>3</v>
      </c>
      <c r="BC1051" s="192">
        <f t="shared" si="269"/>
        <v>1</v>
      </c>
      <c r="BD1051" s="192" t="str">
        <f t="shared" si="269"/>
        <v>②</v>
      </c>
      <c r="BG1051" s="563" t="str">
        <f t="shared" ca="1" si="261"/>
        <v/>
      </c>
      <c r="BH1051" s="564" t="str">
        <f t="shared" ca="1" si="262"/>
        <v/>
      </c>
      <c r="BI1051" s="564" t="str">
        <f t="shared" ca="1" si="263"/>
        <v/>
      </c>
      <c r="BJ1051" s="564" t="str">
        <f t="shared" ca="1" si="264"/>
        <v/>
      </c>
      <c r="BK1051" s="564" t="str">
        <f t="shared" ca="1" si="265"/>
        <v/>
      </c>
      <c r="BL1051" s="565" t="str">
        <f t="shared" ca="1" si="266"/>
        <v/>
      </c>
      <c r="CB1051" s="95"/>
      <c r="CC1051" s="95"/>
      <c r="CD1051" s="95"/>
      <c r="CE1051" s="95"/>
      <c r="CF1051" s="95"/>
      <c r="CG1051" s="95"/>
      <c r="CH1051" s="95"/>
      <c r="CI1051" s="95"/>
      <c r="CJ1051" s="95"/>
      <c r="CK1051" s="95"/>
      <c r="CL1051" s="95"/>
      <c r="CM1051" s="95"/>
      <c r="CN1051" s="95"/>
      <c r="CO1051" s="95"/>
      <c r="CP1051" s="95"/>
      <c r="CQ1051" s="95"/>
      <c r="CR1051" s="95"/>
      <c r="CS1051" s="95"/>
      <c r="CT1051" s="87"/>
      <c r="CU1051" s="87"/>
      <c r="DD1051" s="87"/>
      <c r="DE1051" s="87"/>
    </row>
    <row r="1052" spans="1:111" s="465" customFormat="1" ht="15" customHeight="1">
      <c r="A1052" s="320"/>
      <c r="B1052" s="275"/>
      <c r="C1052" s="275"/>
      <c r="D1052" s="275"/>
      <c r="E1052" s="469"/>
      <c r="F1052" s="594" t="s">
        <v>83</v>
      </c>
      <c r="G1052" s="595"/>
      <c r="H1052" s="595"/>
      <c r="I1052" s="595"/>
      <c r="J1052" s="595"/>
      <c r="K1052" s="595"/>
      <c r="L1052" s="595"/>
      <c r="M1052" s="596"/>
      <c r="N1052" s="268" t="s">
        <v>1207</v>
      </c>
      <c r="O1052" s="269"/>
      <c r="P1052" s="269"/>
      <c r="Q1052" s="269"/>
      <c r="R1052" s="894"/>
      <c r="S1052" s="269"/>
      <c r="T1052" s="269"/>
      <c r="U1052" s="269"/>
      <c r="V1052" s="269"/>
      <c r="W1052" s="269"/>
      <c r="X1052" s="269"/>
      <c r="Y1052" s="269"/>
      <c r="Z1052" s="269"/>
      <c r="AA1052" s="269"/>
      <c r="AB1052" s="1016"/>
      <c r="AC1052" s="1016"/>
      <c r="AD1052" s="1016"/>
      <c r="AE1052" s="1016"/>
      <c r="AF1052" s="1016"/>
      <c r="AG1052" s="1016"/>
      <c r="AH1052" s="1016"/>
      <c r="AI1052" s="1016"/>
      <c r="AJ1052" s="1016"/>
      <c r="AK1052" s="1016"/>
      <c r="AL1052" s="1016"/>
      <c r="AM1052" s="1016"/>
      <c r="AN1052" s="1016"/>
      <c r="AO1052" s="1016"/>
      <c r="AP1052" s="1016"/>
      <c r="AQ1052" s="1016"/>
      <c r="AR1052" s="1016"/>
      <c r="AS1052" s="1016"/>
      <c r="AT1052" s="1016"/>
      <c r="AU1052" s="1016"/>
      <c r="AV1052" s="208"/>
      <c r="AW1052" s="236"/>
      <c r="AX1052" s="236"/>
      <c r="AY1052" s="195"/>
      <c r="BA1052" s="192">
        <f t="shared" si="270"/>
        <v>56</v>
      </c>
      <c r="BB1052" s="192">
        <f t="shared" si="270"/>
        <v>3</v>
      </c>
      <c r="BC1052" s="192">
        <f t="shared" si="270"/>
        <v>1</v>
      </c>
      <c r="BD1052" s="192" t="str">
        <f t="shared" si="270"/>
        <v>②</v>
      </c>
      <c r="BG1052" s="563" t="str">
        <f t="shared" ca="1" si="261"/>
        <v/>
      </c>
      <c r="BH1052" s="564" t="str">
        <f t="shared" ca="1" si="262"/>
        <v/>
      </c>
      <c r="BI1052" s="564" t="str">
        <f t="shared" ca="1" si="263"/>
        <v/>
      </c>
      <c r="BJ1052" s="564" t="str">
        <f t="shared" ca="1" si="264"/>
        <v/>
      </c>
      <c r="BK1052" s="564" t="str">
        <f t="shared" ca="1" si="265"/>
        <v/>
      </c>
      <c r="BL1052" s="565" t="str">
        <f t="shared" ca="1" si="266"/>
        <v/>
      </c>
      <c r="CB1052" s="95"/>
      <c r="CC1052" s="95"/>
      <c r="CD1052" s="95"/>
      <c r="CE1052" s="95"/>
      <c r="CF1052" s="95"/>
      <c r="CG1052" s="95"/>
      <c r="CH1052" s="95"/>
      <c r="CI1052" s="95"/>
      <c r="CJ1052" s="95"/>
      <c r="CK1052" s="95"/>
      <c r="CS1052" s="95"/>
      <c r="CT1052" s="87"/>
      <c r="CU1052" s="87"/>
      <c r="DC1052" s="87"/>
      <c r="DD1052" s="87"/>
      <c r="DE1052" s="87"/>
    </row>
    <row r="1053" spans="1:111" ht="15" customHeight="1">
      <c r="A1053" s="1090"/>
      <c r="B1053" s="1091"/>
      <c r="C1053" s="1091"/>
      <c r="D1053" s="1091"/>
      <c r="E1053" s="1091"/>
      <c r="F1053" s="1087" t="s">
        <v>1209</v>
      </c>
      <c r="G1053" s="577"/>
      <c r="H1053" s="577"/>
      <c r="I1053" s="577"/>
      <c r="J1053" s="577"/>
      <c r="K1053" s="577"/>
      <c r="L1053" s="577"/>
      <c r="M1053" s="1088"/>
      <c r="N1053" s="261" t="s">
        <v>1210</v>
      </c>
      <c r="O1053" s="271"/>
      <c r="P1053" s="271"/>
      <c r="Q1053" s="271"/>
      <c r="R1053" s="977"/>
      <c r="S1053" s="271"/>
      <c r="T1053" s="271"/>
      <c r="U1053" s="271"/>
      <c r="V1053" s="271"/>
      <c r="W1053" s="271"/>
      <c r="X1053" s="271"/>
      <c r="Y1053" s="271"/>
      <c r="Z1053" s="271"/>
      <c r="AA1053" s="271"/>
      <c r="AB1053" s="204"/>
      <c r="AC1053" s="204"/>
      <c r="AD1053" s="204"/>
      <c r="AE1053" s="204"/>
      <c r="AF1053" s="204"/>
      <c r="AG1053" s="204"/>
      <c r="AH1053" s="204"/>
      <c r="AI1053" s="204"/>
      <c r="AJ1053" s="204"/>
      <c r="AK1053" s="204"/>
      <c r="AL1053" s="204"/>
      <c r="AM1053" s="204"/>
      <c r="AN1053" s="204"/>
      <c r="AO1053" s="204"/>
      <c r="AP1053" s="204"/>
      <c r="AQ1053" s="204"/>
      <c r="AR1053" s="204"/>
      <c r="AS1053" s="204"/>
      <c r="AT1053" s="204"/>
      <c r="AU1053" s="204"/>
      <c r="AV1053" s="205"/>
      <c r="AW1053" s="352"/>
      <c r="AX1053" s="352"/>
      <c r="AY1053" s="725"/>
      <c r="AZ1053" s="95"/>
      <c r="BA1053" s="192">
        <f t="shared" si="270"/>
        <v>56</v>
      </c>
      <c r="BB1053" s="192">
        <f t="shared" si="270"/>
        <v>3</v>
      </c>
      <c r="BC1053" s="192">
        <f t="shared" si="270"/>
        <v>1</v>
      </c>
      <c r="BD1053" s="192" t="str">
        <f t="shared" si="270"/>
        <v>②</v>
      </c>
      <c r="BE1053" s="95"/>
      <c r="BG1053" s="563" t="str">
        <f t="shared" ca="1" si="261"/>
        <v/>
      </c>
      <c r="BH1053" s="564" t="str">
        <f t="shared" ca="1" si="262"/>
        <v/>
      </c>
      <c r="BI1053" s="564" t="str">
        <f t="shared" ca="1" si="263"/>
        <v/>
      </c>
      <c r="BJ1053" s="564" t="str">
        <f t="shared" ca="1" si="264"/>
        <v/>
      </c>
      <c r="BK1053" s="564" t="str">
        <f t="shared" ca="1" si="265"/>
        <v/>
      </c>
      <c r="BL1053" s="565" t="str">
        <f t="shared" ca="1" si="266"/>
        <v/>
      </c>
      <c r="CL1053" s="465"/>
      <c r="CM1053" s="465"/>
      <c r="CN1053" s="465"/>
      <c r="CO1053" s="465"/>
      <c r="CP1053" s="465"/>
      <c r="CQ1053" s="465"/>
      <c r="CR1053" s="465"/>
      <c r="DF1053" s="465"/>
      <c r="DG1053" s="465"/>
    </row>
    <row r="1054" spans="1:111" s="465" customFormat="1" ht="15" customHeight="1">
      <c r="A1054" s="1762" t="str">
        <f>BA1054&amp;"."&amp;BB1054</f>
        <v>56.4</v>
      </c>
      <c r="B1054" s="1763"/>
      <c r="C1054" s="1763"/>
      <c r="D1054" s="275" t="s">
        <v>1258</v>
      </c>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36"/>
      <c r="AC1054" s="236"/>
      <c r="AD1054" s="236"/>
      <c r="AE1054" s="236"/>
      <c r="AF1054" s="236"/>
      <c r="AG1054" s="236"/>
      <c r="AH1054" s="236"/>
      <c r="AI1054" s="236"/>
      <c r="AJ1054" s="236"/>
      <c r="AK1054" s="236"/>
      <c r="AL1054" s="236"/>
      <c r="AM1054" s="236"/>
      <c r="AN1054" s="236"/>
      <c r="AO1054" s="236"/>
      <c r="AP1054" s="236"/>
      <c r="AQ1054" s="236"/>
      <c r="AR1054" s="236"/>
      <c r="AS1054" s="236"/>
      <c r="AT1054" s="236"/>
      <c r="AU1054" s="236"/>
      <c r="AV1054" s="236"/>
      <c r="AW1054" s="236"/>
      <c r="AX1054" s="236"/>
      <c r="AY1054" s="195"/>
      <c r="BA1054" s="192">
        <f>BA1053</f>
        <v>56</v>
      </c>
      <c r="BB1054" s="193">
        <f>BB1053+1</f>
        <v>4</v>
      </c>
      <c r="BC1054" s="192"/>
      <c r="BD1054" s="192"/>
      <c r="BG1054" s="563" t="str">
        <f t="shared" ca="1" si="261"/>
        <v/>
      </c>
      <c r="BH1054" s="564" t="str">
        <f t="shared" ca="1" si="262"/>
        <v/>
      </c>
      <c r="BI1054" s="564" t="str">
        <f t="shared" ca="1" si="263"/>
        <v/>
      </c>
      <c r="BJ1054" s="564" t="str">
        <f t="shared" ca="1" si="264"/>
        <v/>
      </c>
      <c r="BK1054" s="564" t="str">
        <f t="shared" ca="1" si="265"/>
        <v/>
      </c>
      <c r="BL1054" s="565" t="str">
        <f t="shared" ca="1" si="266"/>
        <v/>
      </c>
      <c r="BR1054" s="226"/>
      <c r="BS1054" s="226"/>
      <c r="BT1054" s="226"/>
      <c r="BU1054" s="226"/>
      <c r="BV1054" s="226"/>
      <c r="BW1054" s="226"/>
      <c r="BX1054" s="226"/>
      <c r="BY1054" s="226"/>
      <c r="BZ1054" s="226"/>
      <c r="CA1054" s="226"/>
      <c r="CV1054" s="87"/>
      <c r="CW1054" s="87"/>
      <c r="CX1054" s="87"/>
      <c r="CY1054" s="87"/>
      <c r="CZ1054" s="87"/>
      <c r="DA1054" s="87"/>
      <c r="DB1054" s="87"/>
      <c r="DC1054" s="87"/>
    </row>
    <row r="1055" spans="1:111" s="465" customFormat="1" ht="15" customHeight="1">
      <c r="A1055" s="1089"/>
      <c r="B1055" s="1089"/>
      <c r="C1055" s="1089"/>
      <c r="D1055" s="469" t="str">
        <f>$CV$19&amp;$CW$22&amp;"を参照"</f>
        <v>「57. マスタ操作用Combobox」「57.3.各マスタデータ入力チェック処理」を参照</v>
      </c>
      <c r="E1055" s="211"/>
      <c r="F1055" s="211"/>
      <c r="G1055" s="211"/>
      <c r="H1055" s="211"/>
      <c r="I1055" s="211"/>
      <c r="J1055" s="211"/>
      <c r="K1055" s="211"/>
      <c r="L1055" s="211"/>
      <c r="M1055" s="211"/>
      <c r="N1055" s="211"/>
      <c r="O1055" s="211"/>
      <c r="P1055" s="211"/>
      <c r="Q1055" s="211"/>
      <c r="R1055" s="211"/>
      <c r="S1055" s="211"/>
      <c r="T1055" s="211"/>
      <c r="U1055" s="211"/>
      <c r="V1055" s="211"/>
      <c r="W1055" s="211"/>
      <c r="X1055" s="211"/>
      <c r="Y1055" s="211"/>
      <c r="Z1055" s="211"/>
      <c r="AA1055" s="211"/>
      <c r="AB1055" s="226"/>
      <c r="AC1055" s="226"/>
      <c r="AD1055" s="226"/>
      <c r="AE1055" s="226"/>
      <c r="AF1055" s="226"/>
      <c r="AG1055" s="226"/>
      <c r="AH1055" s="226"/>
      <c r="AI1055" s="226"/>
      <c r="AJ1055" s="226"/>
      <c r="AK1055" s="226"/>
      <c r="AL1055" s="226"/>
      <c r="AM1055" s="226"/>
      <c r="AN1055" s="226"/>
      <c r="AO1055" s="226"/>
      <c r="AP1055" s="226"/>
      <c r="AQ1055" s="226"/>
      <c r="AR1055" s="226"/>
      <c r="AS1055" s="226"/>
      <c r="AT1055" s="226"/>
      <c r="AU1055" s="226"/>
      <c r="AV1055" s="226"/>
      <c r="AW1055" s="226"/>
      <c r="AX1055" s="226"/>
      <c r="AY1055" s="40"/>
      <c r="BA1055" s="192">
        <f>BA1054</f>
        <v>56</v>
      </c>
      <c r="BB1055" s="192">
        <f>BB1054</f>
        <v>4</v>
      </c>
      <c r="BC1055" s="192"/>
      <c r="BD1055" s="192"/>
      <c r="BG1055" s="563" t="str">
        <f t="shared" ca="1" si="261"/>
        <v/>
      </c>
      <c r="BH1055" s="564" t="str">
        <f t="shared" ca="1" si="262"/>
        <v/>
      </c>
      <c r="BI1055" s="564" t="str">
        <f t="shared" ca="1" si="263"/>
        <v/>
      </c>
      <c r="BJ1055" s="564" t="str">
        <f t="shared" ca="1" si="264"/>
        <v/>
      </c>
      <c r="BK1055" s="564" t="str">
        <f t="shared" ca="1" si="265"/>
        <v/>
      </c>
      <c r="BL1055" s="565" t="str">
        <f t="shared" ca="1" si="266"/>
        <v/>
      </c>
    </row>
    <row r="1056" spans="1:111" ht="15" customHeight="1">
      <c r="A1056" s="1770" t="str">
        <f>BA1056&amp;"."</f>
        <v>57.</v>
      </c>
      <c r="B1056" s="1771"/>
      <c r="C1056" s="475" t="s">
        <v>1249</v>
      </c>
      <c r="D1056" s="275"/>
      <c r="E1056" s="275"/>
      <c r="F1056" s="275"/>
      <c r="G1056" s="275"/>
      <c r="H1056" s="479"/>
      <c r="I1056" s="275"/>
      <c r="J1056" s="475"/>
      <c r="K1056" s="475"/>
      <c r="L1056" s="475"/>
      <c r="M1056" s="475"/>
      <c r="N1056" s="475"/>
      <c r="O1056" s="475"/>
      <c r="P1056" s="475"/>
      <c r="Q1056" s="475"/>
      <c r="R1056" s="475"/>
      <c r="S1056" s="475"/>
      <c r="T1056" s="475"/>
      <c r="U1056" s="475"/>
      <c r="V1056" s="475"/>
      <c r="W1056" s="475"/>
      <c r="X1056" s="475"/>
      <c r="Y1056" s="475"/>
      <c r="Z1056" s="475"/>
      <c r="AA1056" s="475"/>
      <c r="AB1056" s="473"/>
      <c r="AC1056" s="473"/>
      <c r="AD1056" s="473"/>
      <c r="AE1056" s="473"/>
      <c r="AF1056" s="473"/>
      <c r="AG1056" s="473"/>
      <c r="AH1056" s="473"/>
      <c r="AI1056" s="473"/>
      <c r="AJ1056" s="473"/>
      <c r="AK1056" s="473"/>
      <c r="AL1056" s="473"/>
      <c r="AM1056" s="473"/>
      <c r="AN1056" s="473"/>
      <c r="AO1056" s="473"/>
      <c r="AP1056" s="473"/>
      <c r="AQ1056" s="473"/>
      <c r="AR1056" s="473"/>
      <c r="AS1056" s="473"/>
      <c r="AT1056" s="473"/>
      <c r="AU1056" s="473"/>
      <c r="AV1056" s="473"/>
      <c r="AW1056" s="473"/>
      <c r="AX1056" s="473"/>
      <c r="AY1056" s="156"/>
      <c r="AZ1056" s="465"/>
      <c r="BA1056" s="193">
        <f>BA1055+1</f>
        <v>57</v>
      </c>
      <c r="BC1056" s="95"/>
      <c r="BD1056" s="95"/>
      <c r="BE1056" s="95"/>
      <c r="BG1056" s="563" t="str">
        <f t="shared" ca="1" si="261"/>
        <v/>
      </c>
      <c r="BH1056" s="564" t="str">
        <f t="shared" ca="1" si="262"/>
        <v/>
      </c>
      <c r="BI1056" s="564" t="str">
        <f t="shared" ca="1" si="263"/>
        <v/>
      </c>
      <c r="BJ1056" s="564" t="str">
        <f t="shared" ca="1" si="264"/>
        <v/>
      </c>
      <c r="BK1056" s="564" t="str">
        <f t="shared" ca="1" si="265"/>
        <v/>
      </c>
      <c r="BL1056" s="565" t="str">
        <f t="shared" ca="1" si="266"/>
        <v/>
      </c>
      <c r="CL1056" s="465"/>
      <c r="CM1056" s="465"/>
      <c r="CN1056" s="465"/>
      <c r="CO1056" s="465"/>
      <c r="CP1056" s="465"/>
      <c r="CQ1056" s="465"/>
      <c r="CR1056" s="465"/>
      <c r="CV1056" s="465"/>
      <c r="CW1056" s="465"/>
      <c r="CX1056" s="465"/>
      <c r="CY1056" s="465"/>
      <c r="CZ1056" s="465"/>
      <c r="DA1056" s="465"/>
      <c r="DB1056" s="465"/>
      <c r="DC1056" s="465"/>
    </row>
    <row r="1057" spans="1:111" s="465" customFormat="1" ht="15" customHeight="1">
      <c r="A1057" s="1760" t="str">
        <f>$BA1057&amp;"."&amp;$BB1057&amp;"."</f>
        <v>57.1.</v>
      </c>
      <c r="B1057" s="1761"/>
      <c r="C1057" s="1761"/>
      <c r="D1057" s="275" t="s">
        <v>843</v>
      </c>
      <c r="E1057" s="469"/>
      <c r="F1057" s="475"/>
      <c r="G1057" s="475"/>
      <c r="H1057" s="475"/>
      <c r="I1057" s="475"/>
      <c r="J1057" s="475"/>
      <c r="K1057" s="475"/>
      <c r="L1057" s="475"/>
      <c r="M1057" s="475"/>
      <c r="N1057" s="475"/>
      <c r="O1057" s="475"/>
      <c r="P1057" s="475"/>
      <c r="Q1057" s="475"/>
      <c r="R1057" s="475"/>
      <c r="S1057" s="475"/>
      <c r="T1057" s="475"/>
      <c r="U1057" s="475"/>
      <c r="V1057" s="475"/>
      <c r="W1057" s="475"/>
      <c r="X1057" s="475"/>
      <c r="Y1057" s="475"/>
      <c r="Z1057" s="475"/>
      <c r="AA1057" s="475"/>
      <c r="AB1057" s="473"/>
      <c r="AC1057" s="473"/>
      <c r="AD1057" s="473"/>
      <c r="AE1057" s="473"/>
      <c r="AF1057" s="473"/>
      <c r="AG1057" s="473"/>
      <c r="AH1057" s="473"/>
      <c r="AI1057" s="473"/>
      <c r="AJ1057" s="473"/>
      <c r="AK1057" s="473"/>
      <c r="AL1057" s="473"/>
      <c r="AM1057" s="473"/>
      <c r="AN1057" s="473"/>
      <c r="AO1057" s="473"/>
      <c r="AP1057" s="473"/>
      <c r="AQ1057" s="473"/>
      <c r="AR1057" s="473"/>
      <c r="AS1057" s="473"/>
      <c r="AT1057" s="473"/>
      <c r="AU1057" s="473"/>
      <c r="AV1057" s="473"/>
      <c r="AW1057" s="473"/>
      <c r="AX1057" s="473"/>
      <c r="AY1057" s="466"/>
      <c r="BA1057" s="192">
        <f t="shared" ref="BA1057:BA1092" si="271">BA1056</f>
        <v>57</v>
      </c>
      <c r="BB1057" s="193">
        <f>BB1056+1</f>
        <v>1</v>
      </c>
      <c r="BC1057" s="192"/>
      <c r="BG1057" s="563" t="str">
        <f t="shared" ca="1" si="261"/>
        <v/>
      </c>
      <c r="BH1057" s="564" t="str">
        <f t="shared" ca="1" si="262"/>
        <v/>
      </c>
      <c r="BI1057" s="564" t="str">
        <f t="shared" ca="1" si="263"/>
        <v/>
      </c>
      <c r="BJ1057" s="564" t="str">
        <f t="shared" ca="1" si="264"/>
        <v/>
      </c>
      <c r="BK1057" s="564" t="str">
        <f t="shared" ca="1" si="265"/>
        <v/>
      </c>
      <c r="BL1057" s="565" t="str">
        <f t="shared" ca="1" si="266"/>
        <v/>
      </c>
      <c r="BR1057" s="95"/>
      <c r="BS1057" s="95"/>
      <c r="BT1057" s="95"/>
      <c r="BU1057" s="95"/>
      <c r="BV1057" s="95"/>
      <c r="BW1057" s="95"/>
      <c r="BX1057" s="95"/>
      <c r="BY1057" s="95"/>
      <c r="BZ1057" s="95"/>
      <c r="CA1057" s="95"/>
      <c r="CB1057" s="226"/>
      <c r="CV1057" s="87"/>
      <c r="CW1057" s="87"/>
      <c r="CX1057" s="87"/>
      <c r="CY1057" s="87"/>
      <c r="CZ1057" s="87"/>
      <c r="DA1057" s="87"/>
      <c r="DB1057" s="87"/>
      <c r="DC1057" s="87"/>
      <c r="DD1057" s="87"/>
      <c r="DE1057" s="87"/>
      <c r="DF1057" s="87"/>
      <c r="DG1057" s="87"/>
    </row>
    <row r="1058" spans="1:111" s="465" customFormat="1" ht="15" customHeight="1">
      <c r="A1058" s="1051"/>
      <c r="B1058" s="1052"/>
      <c r="C1058" s="1052"/>
      <c r="D1058" s="469" t="s">
        <v>844</v>
      </c>
      <c r="E1058" s="275"/>
      <c r="F1058" s="475"/>
      <c r="G1058" s="475"/>
      <c r="H1058" s="475"/>
      <c r="I1058" s="475"/>
      <c r="J1058" s="475"/>
      <c r="K1058" s="475"/>
      <c r="L1058" s="475"/>
      <c r="M1058" s="475"/>
      <c r="N1058" s="475"/>
      <c r="O1058" s="475"/>
      <c r="P1058" s="475"/>
      <c r="Q1058" s="475"/>
      <c r="R1058" s="475"/>
      <c r="S1058" s="475"/>
      <c r="T1058" s="475"/>
      <c r="U1058" s="475"/>
      <c r="V1058" s="475"/>
      <c r="W1058" s="475"/>
      <c r="X1058" s="475"/>
      <c r="Y1058" s="475"/>
      <c r="Z1058" s="475"/>
      <c r="AA1058" s="475"/>
      <c r="AB1058" s="473"/>
      <c r="AC1058" s="473"/>
      <c r="AD1058" s="473"/>
      <c r="AE1058" s="473"/>
      <c r="AF1058" s="473"/>
      <c r="AG1058" s="473"/>
      <c r="AH1058" s="473"/>
      <c r="AI1058" s="473"/>
      <c r="AJ1058" s="473"/>
      <c r="AK1058" s="473"/>
      <c r="AL1058" s="473"/>
      <c r="AM1058" s="473"/>
      <c r="AN1058" s="473"/>
      <c r="AO1058" s="473"/>
      <c r="AP1058" s="473"/>
      <c r="AQ1058" s="473"/>
      <c r="AR1058" s="473"/>
      <c r="AS1058" s="473"/>
      <c r="AT1058" s="473"/>
      <c r="AU1058" s="473"/>
      <c r="AV1058" s="473"/>
      <c r="AW1058" s="473"/>
      <c r="AX1058" s="473"/>
      <c r="AY1058" s="466"/>
      <c r="BA1058" s="192">
        <f t="shared" si="271"/>
        <v>57</v>
      </c>
      <c r="BB1058" s="192">
        <f>BB1057</f>
        <v>1</v>
      </c>
      <c r="BC1058" s="192"/>
      <c r="BG1058" s="563" t="str">
        <f t="shared" ca="1" si="261"/>
        <v/>
      </c>
      <c r="BH1058" s="564" t="str">
        <f t="shared" ca="1" si="262"/>
        <v/>
      </c>
      <c r="BI1058" s="564" t="str">
        <f t="shared" ca="1" si="263"/>
        <v/>
      </c>
      <c r="BJ1058" s="564" t="str">
        <f t="shared" ca="1" si="264"/>
        <v/>
      </c>
      <c r="BK1058" s="564" t="str">
        <f t="shared" ca="1" si="265"/>
        <v/>
      </c>
      <c r="BL1058" s="565" t="str">
        <f t="shared" ca="1" si="266"/>
        <v/>
      </c>
      <c r="CV1058" s="87"/>
      <c r="CW1058" s="87"/>
      <c r="CX1058" s="87"/>
      <c r="CY1058" s="87"/>
      <c r="CZ1058" s="87"/>
      <c r="DA1058" s="87"/>
      <c r="DB1058" s="87"/>
      <c r="DC1058" s="87"/>
    </row>
    <row r="1059" spans="1:111" s="465" customFormat="1" ht="15" customHeight="1">
      <c r="A1059" s="1760" t="str">
        <f>$BA1059&amp;"."&amp;$BB1059&amp;"."</f>
        <v>57.2.</v>
      </c>
      <c r="B1059" s="1761"/>
      <c r="C1059" s="1761"/>
      <c r="D1059" s="275" t="s">
        <v>1251</v>
      </c>
      <c r="E1059" s="469"/>
      <c r="F1059" s="475"/>
      <c r="G1059" s="475"/>
      <c r="H1059" s="475"/>
      <c r="I1059" s="475"/>
      <c r="J1059" s="475"/>
      <c r="K1059" s="475"/>
      <c r="L1059" s="475"/>
      <c r="M1059" s="475"/>
      <c r="N1059" s="475"/>
      <c r="O1059" s="475"/>
      <c r="P1059" s="475"/>
      <c r="Q1059" s="475"/>
      <c r="R1059" s="475"/>
      <c r="S1059" s="475"/>
      <c r="T1059" s="475"/>
      <c r="U1059" s="475"/>
      <c r="V1059" s="475"/>
      <c r="W1059" s="475"/>
      <c r="X1059" s="475"/>
      <c r="Y1059" s="475"/>
      <c r="Z1059" s="475"/>
      <c r="AA1059" s="475"/>
      <c r="AB1059" s="473"/>
      <c r="AC1059" s="473"/>
      <c r="AD1059" s="473"/>
      <c r="AE1059" s="473"/>
      <c r="AF1059" s="473"/>
      <c r="AG1059" s="473"/>
      <c r="AH1059" s="473"/>
      <c r="AI1059" s="473"/>
      <c r="AJ1059" s="473"/>
      <c r="AK1059" s="473"/>
      <c r="AL1059" s="473"/>
      <c r="AM1059" s="473"/>
      <c r="AN1059" s="473"/>
      <c r="AO1059" s="473"/>
      <c r="AP1059" s="473"/>
      <c r="AQ1059" s="473"/>
      <c r="AR1059" s="473"/>
      <c r="AS1059" s="473"/>
      <c r="AT1059" s="473"/>
      <c r="AU1059" s="473"/>
      <c r="AV1059" s="473"/>
      <c r="AW1059" s="473"/>
      <c r="AX1059" s="473"/>
      <c r="AY1059" s="466"/>
      <c r="BA1059" s="192">
        <f t="shared" si="271"/>
        <v>57</v>
      </c>
      <c r="BB1059" s="193">
        <f>BB1058+1</f>
        <v>2</v>
      </c>
      <c r="BC1059" s="192"/>
      <c r="BG1059" s="563" t="str">
        <f t="shared" ca="1" si="261"/>
        <v/>
      </c>
      <c r="BH1059" s="564" t="str">
        <f t="shared" ca="1" si="262"/>
        <v/>
      </c>
      <c r="BI1059" s="564" t="str">
        <f t="shared" ca="1" si="263"/>
        <v/>
      </c>
      <c r="BJ1059" s="564" t="str">
        <f t="shared" ca="1" si="264"/>
        <v/>
      </c>
      <c r="BK1059" s="564" t="str">
        <f t="shared" ca="1" si="265"/>
        <v/>
      </c>
      <c r="BL1059" s="565" t="str">
        <f t="shared" ca="1" si="266"/>
        <v/>
      </c>
      <c r="CV1059" s="87"/>
      <c r="CW1059" s="87"/>
      <c r="CX1059" s="87"/>
      <c r="CY1059" s="87"/>
      <c r="CZ1059" s="87"/>
      <c r="DA1059" s="87"/>
      <c r="DB1059" s="87"/>
    </row>
    <row r="1060" spans="1:111" s="226" customFormat="1" ht="15" customHeight="1">
      <c r="A1060" s="1760" t="str">
        <f>$BA1060&amp;"."&amp;$BB1060&amp;"."&amp;$BC1060&amp;"."</f>
        <v>57.2.1.</v>
      </c>
      <c r="B1060" s="1761"/>
      <c r="C1060" s="1761"/>
      <c r="D1060" s="1761"/>
      <c r="E1060" s="211" t="s">
        <v>841</v>
      </c>
      <c r="F1060" s="211"/>
      <c r="G1060" s="211"/>
      <c r="H1060" s="211"/>
      <c r="I1060" s="211"/>
      <c r="J1060" s="211"/>
      <c r="K1060" s="211"/>
      <c r="L1060" s="211"/>
      <c r="M1060" s="211"/>
      <c r="N1060" s="211"/>
      <c r="O1060" s="211"/>
      <c r="P1060" s="211"/>
      <c r="Q1060" s="211"/>
      <c r="R1060" s="211"/>
      <c r="S1060" s="211"/>
      <c r="T1060" s="211"/>
      <c r="U1060" s="211"/>
      <c r="V1060" s="211"/>
      <c r="W1060" s="211"/>
      <c r="X1060" s="211"/>
      <c r="Y1060" s="211"/>
      <c r="Z1060" s="211"/>
      <c r="AA1060" s="211"/>
      <c r="AY1060" s="40"/>
      <c r="AZ1060" s="465"/>
      <c r="BA1060" s="192">
        <f t="shared" si="271"/>
        <v>57</v>
      </c>
      <c r="BB1060" s="192">
        <f t="shared" ref="BB1060:BB1087" si="272">BB1059</f>
        <v>2</v>
      </c>
      <c r="BC1060" s="193">
        <f>BC1059+1</f>
        <v>1</v>
      </c>
      <c r="BD1060" s="465"/>
      <c r="BG1060" s="563" t="str">
        <f t="shared" ca="1" si="261"/>
        <v/>
      </c>
      <c r="BH1060" s="564" t="str">
        <f t="shared" ca="1" si="262"/>
        <v/>
      </c>
      <c r="BI1060" s="564" t="str">
        <f t="shared" ca="1" si="263"/>
        <v/>
      </c>
      <c r="BJ1060" s="564" t="str">
        <f t="shared" ca="1" si="264"/>
        <v/>
      </c>
      <c r="BK1060" s="564" t="str">
        <f t="shared" ca="1" si="265"/>
        <v/>
      </c>
      <c r="BL1060" s="565" t="str">
        <f t="shared" ca="1" si="266"/>
        <v/>
      </c>
      <c r="CB1060" s="465"/>
      <c r="CC1060" s="465"/>
      <c r="CD1060" s="465"/>
      <c r="CE1060" s="465"/>
      <c r="CF1060" s="465"/>
      <c r="CG1060" s="465"/>
      <c r="CH1060" s="465"/>
      <c r="CI1060" s="465"/>
      <c r="CJ1060" s="465"/>
      <c r="CK1060" s="465"/>
      <c r="CL1060" s="465"/>
      <c r="CM1060" s="465"/>
      <c r="CN1060" s="465"/>
      <c r="CO1060" s="465"/>
      <c r="CP1060" s="465"/>
      <c r="CQ1060" s="465"/>
      <c r="CR1060" s="465"/>
      <c r="CS1060" s="465"/>
      <c r="CT1060" s="465"/>
      <c r="CU1060" s="465"/>
      <c r="CV1060" s="465"/>
      <c r="CW1060" s="465"/>
      <c r="CX1060" s="465"/>
      <c r="CY1060" s="465"/>
      <c r="CZ1060" s="465"/>
      <c r="DA1060" s="465"/>
      <c r="DB1060" s="465"/>
      <c r="DC1060" s="465"/>
      <c r="DD1060" s="465"/>
      <c r="DE1060" s="465"/>
      <c r="DF1060" s="465"/>
      <c r="DG1060" s="465"/>
    </row>
    <row r="1061" spans="1:111" s="465" customFormat="1" ht="15" customHeight="1">
      <c r="A1061" s="1051"/>
      <c r="B1061" s="1052"/>
      <c r="C1061" s="1052"/>
      <c r="D1061" s="469"/>
      <c r="E1061" s="275" t="s">
        <v>840</v>
      </c>
      <c r="F1061" s="475"/>
      <c r="G1061" s="475"/>
      <c r="H1061" s="475"/>
      <c r="I1061" s="475"/>
      <c r="J1061" s="475"/>
      <c r="K1061" s="475"/>
      <c r="L1061" s="475"/>
      <c r="M1061" s="475"/>
      <c r="N1061" s="475"/>
      <c r="O1061" s="475"/>
      <c r="P1061" s="475"/>
      <c r="Q1061" s="475"/>
      <c r="R1061" s="475"/>
      <c r="S1061" s="475"/>
      <c r="T1061" s="475"/>
      <c r="U1061" s="475"/>
      <c r="V1061" s="475"/>
      <c r="W1061" s="475"/>
      <c r="X1061" s="475"/>
      <c r="Y1061" s="475"/>
      <c r="Z1061" s="475"/>
      <c r="AA1061" s="475"/>
      <c r="AB1061" s="473"/>
      <c r="AC1061" s="473"/>
      <c r="AD1061" s="473"/>
      <c r="AE1061" s="473"/>
      <c r="AF1061" s="473"/>
      <c r="AG1061" s="473"/>
      <c r="AH1061" s="473"/>
      <c r="AI1061" s="473"/>
      <c r="AJ1061" s="473"/>
      <c r="AK1061" s="473"/>
      <c r="AL1061" s="473"/>
      <c r="AM1061" s="473"/>
      <c r="AN1061" s="473"/>
      <c r="AO1061" s="473"/>
      <c r="AP1061" s="473"/>
      <c r="AQ1061" s="473"/>
      <c r="AR1061" s="473"/>
      <c r="AS1061" s="473"/>
      <c r="AT1061" s="473"/>
      <c r="AU1061" s="473"/>
      <c r="AV1061" s="473"/>
      <c r="AW1061" s="473"/>
      <c r="AX1061" s="473"/>
      <c r="AY1061" s="466"/>
      <c r="BA1061" s="192">
        <f t="shared" si="271"/>
        <v>57</v>
      </c>
      <c r="BB1061" s="192">
        <f t="shared" si="272"/>
        <v>2</v>
      </c>
      <c r="BC1061" s="192">
        <f>BC1060</f>
        <v>1</v>
      </c>
      <c r="BG1061" s="563" t="str">
        <f t="shared" ca="1" si="261"/>
        <v/>
      </c>
      <c r="BH1061" s="564" t="str">
        <f t="shared" ca="1" si="262"/>
        <v/>
      </c>
      <c r="BI1061" s="564" t="str">
        <f t="shared" ca="1" si="263"/>
        <v/>
      </c>
      <c r="BJ1061" s="564" t="str">
        <f t="shared" ca="1" si="264"/>
        <v/>
      </c>
      <c r="BK1061" s="564" t="str">
        <f t="shared" ca="1" si="265"/>
        <v/>
      </c>
      <c r="BL1061" s="565" t="str">
        <f t="shared" ca="1" si="266"/>
        <v/>
      </c>
      <c r="BR1061" s="226"/>
      <c r="BS1061" s="226"/>
      <c r="BT1061" s="226"/>
      <c r="BU1061" s="226"/>
      <c r="BV1061" s="226"/>
      <c r="BW1061" s="226"/>
      <c r="BX1061" s="226"/>
      <c r="BY1061" s="226"/>
      <c r="BZ1061" s="226"/>
      <c r="CA1061" s="226"/>
      <c r="DF1061" s="226"/>
      <c r="DG1061" s="226"/>
    </row>
    <row r="1062" spans="1:111" s="465" customFormat="1" ht="15" customHeight="1">
      <c r="A1062" s="1760" t="str">
        <f>$BA1062&amp;"."&amp;$BB1062&amp;"."&amp;$BC1062&amp;"."</f>
        <v>57.2.2.</v>
      </c>
      <c r="B1062" s="1761"/>
      <c r="C1062" s="1761"/>
      <c r="D1062" s="1761"/>
      <c r="E1062" s="211" t="s">
        <v>842</v>
      </c>
      <c r="F1062" s="211"/>
      <c r="G1062" s="211"/>
      <c r="H1062" s="211"/>
      <c r="I1062" s="211"/>
      <c r="J1062" s="211"/>
      <c r="K1062" s="211"/>
      <c r="L1062" s="211"/>
      <c r="M1062" s="211"/>
      <c r="N1062" s="211"/>
      <c r="O1062" s="211"/>
      <c r="P1062" s="211"/>
      <c r="Q1062" s="211"/>
      <c r="R1062" s="211"/>
      <c r="S1062" s="211"/>
      <c r="T1062" s="211"/>
      <c r="U1062" s="211"/>
      <c r="V1062" s="211"/>
      <c r="W1062" s="211"/>
      <c r="X1062" s="211"/>
      <c r="Y1062" s="211"/>
      <c r="Z1062" s="211"/>
      <c r="AA1062" s="211"/>
      <c r="AB1062" s="226"/>
      <c r="AC1062" s="226"/>
      <c r="AD1062" s="226"/>
      <c r="AE1062" s="226"/>
      <c r="AF1062" s="226"/>
      <c r="AG1062" s="226"/>
      <c r="AH1062" s="226"/>
      <c r="AI1062" s="226"/>
      <c r="AJ1062" s="226"/>
      <c r="AK1062" s="226"/>
      <c r="AL1062" s="226"/>
      <c r="AM1062" s="226"/>
      <c r="AN1062" s="226"/>
      <c r="AO1062" s="226"/>
      <c r="AP1062" s="226"/>
      <c r="AQ1062" s="226"/>
      <c r="AR1062" s="226"/>
      <c r="AS1062" s="226"/>
      <c r="AT1062" s="226"/>
      <c r="AU1062" s="226"/>
      <c r="AV1062" s="226"/>
      <c r="AW1062" s="226"/>
      <c r="AX1062" s="226"/>
      <c r="AY1062" s="40"/>
      <c r="BA1062" s="192">
        <f t="shared" si="271"/>
        <v>57</v>
      </c>
      <c r="BB1062" s="192">
        <f t="shared" si="272"/>
        <v>2</v>
      </c>
      <c r="BC1062" s="193">
        <f>BC1061+1</f>
        <v>2</v>
      </c>
      <c r="BE1062" s="226"/>
      <c r="BF1062" s="226"/>
      <c r="BG1062" s="563" t="str">
        <f t="shared" ca="1" si="261"/>
        <v/>
      </c>
      <c r="BH1062" s="564" t="str">
        <f t="shared" ca="1" si="262"/>
        <v/>
      </c>
      <c r="BI1062" s="564" t="str">
        <f t="shared" ca="1" si="263"/>
        <v/>
      </c>
      <c r="BJ1062" s="564" t="str">
        <f t="shared" ca="1" si="264"/>
        <v/>
      </c>
      <c r="BK1062" s="564" t="str">
        <f t="shared" ca="1" si="265"/>
        <v/>
      </c>
      <c r="BL1062" s="565" t="str">
        <f t="shared" ca="1" si="266"/>
        <v/>
      </c>
      <c r="BR1062" s="226"/>
      <c r="BS1062" s="226"/>
      <c r="BT1062" s="226"/>
      <c r="BU1062" s="226"/>
      <c r="BV1062" s="226"/>
      <c r="BW1062" s="226"/>
      <c r="BX1062" s="226"/>
      <c r="BY1062" s="226"/>
      <c r="BZ1062" s="226"/>
      <c r="CA1062" s="226"/>
    </row>
    <row r="1063" spans="1:111" s="465" customFormat="1" ht="15" customHeight="1">
      <c r="A1063" s="1051"/>
      <c r="B1063" s="1052"/>
      <c r="C1063" s="1052"/>
      <c r="D1063" s="469"/>
      <c r="E1063" s="275" t="s">
        <v>850</v>
      </c>
      <c r="F1063" s="475"/>
      <c r="G1063" s="475"/>
      <c r="H1063" s="475"/>
      <c r="I1063" s="475"/>
      <c r="J1063" s="475"/>
      <c r="K1063" s="475"/>
      <c r="L1063" s="475"/>
      <c r="M1063" s="475"/>
      <c r="N1063" s="475"/>
      <c r="O1063" s="475"/>
      <c r="P1063" s="475"/>
      <c r="Q1063" s="475"/>
      <c r="R1063" s="475"/>
      <c r="S1063" s="475"/>
      <c r="T1063" s="475"/>
      <c r="U1063" s="475"/>
      <c r="V1063" s="475"/>
      <c r="W1063" s="475"/>
      <c r="X1063" s="475"/>
      <c r="Y1063" s="475"/>
      <c r="Z1063" s="475"/>
      <c r="AA1063" s="475"/>
      <c r="AB1063" s="473"/>
      <c r="AC1063" s="473"/>
      <c r="AD1063" s="473"/>
      <c r="AE1063" s="473"/>
      <c r="AF1063" s="473"/>
      <c r="AG1063" s="473"/>
      <c r="AH1063" s="473"/>
      <c r="AI1063" s="473"/>
      <c r="AJ1063" s="473"/>
      <c r="AK1063" s="473"/>
      <c r="AL1063" s="473"/>
      <c r="AM1063" s="473"/>
      <c r="AN1063" s="473"/>
      <c r="AO1063" s="473"/>
      <c r="AP1063" s="473"/>
      <c r="AQ1063" s="473"/>
      <c r="AR1063" s="473"/>
      <c r="AS1063" s="473"/>
      <c r="AT1063" s="473"/>
      <c r="AU1063" s="473"/>
      <c r="AV1063" s="473"/>
      <c r="AW1063" s="473"/>
      <c r="AX1063" s="473"/>
      <c r="AY1063" s="466"/>
      <c r="BA1063" s="192">
        <f t="shared" si="271"/>
        <v>57</v>
      </c>
      <c r="BB1063" s="192">
        <f t="shared" si="272"/>
        <v>2</v>
      </c>
      <c r="BC1063" s="192">
        <f>BC1062</f>
        <v>2</v>
      </c>
      <c r="BG1063" s="563" t="str">
        <f t="shared" ca="1" si="261"/>
        <v/>
      </c>
      <c r="BH1063" s="564" t="str">
        <f t="shared" ca="1" si="262"/>
        <v/>
      </c>
      <c r="BI1063" s="564" t="str">
        <f t="shared" ca="1" si="263"/>
        <v/>
      </c>
      <c r="BJ1063" s="564" t="str">
        <f t="shared" ca="1" si="264"/>
        <v/>
      </c>
      <c r="BK1063" s="564" t="str">
        <f t="shared" ca="1" si="265"/>
        <v/>
      </c>
      <c r="BL1063" s="565" t="str">
        <f t="shared" ca="1" si="266"/>
        <v/>
      </c>
      <c r="BR1063" s="226"/>
      <c r="BS1063" s="226"/>
      <c r="BT1063" s="226"/>
      <c r="BU1063" s="226"/>
      <c r="BV1063" s="226"/>
      <c r="BW1063" s="226"/>
      <c r="BX1063" s="226"/>
      <c r="BY1063" s="226"/>
      <c r="BZ1063" s="226"/>
      <c r="CA1063" s="226"/>
      <c r="CL1063" s="94"/>
      <c r="CM1063" s="94"/>
      <c r="CN1063" s="94"/>
      <c r="CO1063" s="94"/>
      <c r="CP1063" s="94"/>
      <c r="CQ1063" s="94"/>
      <c r="CR1063" s="94"/>
    </row>
    <row r="1064" spans="1:111" s="465" customFormat="1" ht="15" customHeight="1">
      <c r="A1064" s="1760" t="str">
        <f>$BA1064&amp;"."&amp;$BB1064&amp;"."&amp;$BC1064&amp;"."</f>
        <v>57.2.3.</v>
      </c>
      <c r="B1064" s="1761"/>
      <c r="C1064" s="1761"/>
      <c r="D1064" s="1761"/>
      <c r="E1064" s="211" t="s">
        <v>845</v>
      </c>
      <c r="F1064" s="211"/>
      <c r="G1064" s="211"/>
      <c r="H1064" s="211"/>
      <c r="I1064" s="211"/>
      <c r="J1064" s="211"/>
      <c r="K1064" s="211"/>
      <c r="L1064" s="211"/>
      <c r="M1064" s="211"/>
      <c r="N1064" s="211"/>
      <c r="O1064" s="211"/>
      <c r="P1064" s="211"/>
      <c r="Q1064" s="211"/>
      <c r="R1064" s="211"/>
      <c r="S1064" s="211"/>
      <c r="T1064" s="211"/>
      <c r="U1064" s="211"/>
      <c r="V1064" s="211"/>
      <c r="W1064" s="211"/>
      <c r="X1064" s="211"/>
      <c r="Y1064" s="211"/>
      <c r="Z1064" s="211"/>
      <c r="AA1064" s="211"/>
      <c r="AB1064" s="226"/>
      <c r="AC1064" s="226"/>
      <c r="AD1064" s="226"/>
      <c r="AE1064" s="226"/>
      <c r="AF1064" s="226"/>
      <c r="AG1064" s="226"/>
      <c r="AH1064" s="226"/>
      <c r="AI1064" s="226"/>
      <c r="AJ1064" s="226"/>
      <c r="AK1064" s="226"/>
      <c r="AL1064" s="226"/>
      <c r="AM1064" s="226"/>
      <c r="AN1064" s="226"/>
      <c r="AO1064" s="226"/>
      <c r="AP1064" s="226"/>
      <c r="AQ1064" s="226"/>
      <c r="AR1064" s="226"/>
      <c r="AS1064" s="226"/>
      <c r="AT1064" s="226"/>
      <c r="AU1064" s="226"/>
      <c r="AV1064" s="226"/>
      <c r="AW1064" s="226"/>
      <c r="AX1064" s="226"/>
      <c r="AY1064" s="40"/>
      <c r="BA1064" s="192">
        <f t="shared" si="271"/>
        <v>57</v>
      </c>
      <c r="BB1064" s="192">
        <f t="shared" si="272"/>
        <v>2</v>
      </c>
      <c r="BC1064" s="193">
        <f>BC1063+1</f>
        <v>3</v>
      </c>
      <c r="BE1064" s="226"/>
      <c r="BF1064" s="226"/>
      <c r="BG1064" s="563" t="str">
        <f t="shared" ca="1" si="261"/>
        <v/>
      </c>
      <c r="BH1064" s="564" t="str">
        <f t="shared" ca="1" si="262"/>
        <v/>
      </c>
      <c r="BI1064" s="564" t="str">
        <f t="shared" ca="1" si="263"/>
        <v/>
      </c>
      <c r="BJ1064" s="564" t="str">
        <f t="shared" ca="1" si="264"/>
        <v/>
      </c>
      <c r="BK1064" s="564" t="str">
        <f t="shared" ca="1" si="265"/>
        <v/>
      </c>
      <c r="BL1064" s="565" t="str">
        <f t="shared" ca="1" si="266"/>
        <v/>
      </c>
      <c r="BR1064" s="226"/>
      <c r="BS1064" s="226"/>
      <c r="BT1064" s="226"/>
      <c r="BU1064" s="226"/>
      <c r="BV1064" s="226"/>
      <c r="BW1064" s="226"/>
      <c r="BX1064" s="226"/>
      <c r="BY1064" s="226"/>
      <c r="BZ1064" s="226"/>
      <c r="CA1064" s="226"/>
      <c r="CL1064" s="94"/>
      <c r="CM1064" s="94"/>
      <c r="CN1064" s="94"/>
      <c r="CO1064" s="94"/>
      <c r="CP1064" s="94"/>
      <c r="CQ1064" s="94"/>
      <c r="CR1064" s="94"/>
    </row>
    <row r="1065" spans="1:111" s="465" customFormat="1" ht="15" customHeight="1">
      <c r="A1065" s="1051"/>
      <c r="B1065" s="1052"/>
      <c r="C1065" s="1052"/>
      <c r="D1065" s="469"/>
      <c r="E1065" s="275" t="s">
        <v>851</v>
      </c>
      <c r="F1065" s="475"/>
      <c r="G1065" s="475"/>
      <c r="H1065" s="475"/>
      <c r="I1065" s="475"/>
      <c r="J1065" s="475"/>
      <c r="K1065" s="475"/>
      <c r="L1065" s="475"/>
      <c r="M1065" s="475"/>
      <c r="N1065" s="475"/>
      <c r="O1065" s="475"/>
      <c r="P1065" s="475"/>
      <c r="Q1065" s="475"/>
      <c r="R1065" s="475"/>
      <c r="S1065" s="475"/>
      <c r="T1065" s="475"/>
      <c r="U1065" s="475"/>
      <c r="V1065" s="475"/>
      <c r="W1065" s="475"/>
      <c r="X1065" s="475"/>
      <c r="Y1065" s="475"/>
      <c r="Z1065" s="475"/>
      <c r="AA1065" s="475"/>
      <c r="AB1065" s="473"/>
      <c r="AC1065" s="473"/>
      <c r="AD1065" s="473"/>
      <c r="AE1065" s="473"/>
      <c r="AF1065" s="473"/>
      <c r="AG1065" s="473"/>
      <c r="AH1065" s="473"/>
      <c r="AI1065" s="473"/>
      <c r="AJ1065" s="473"/>
      <c r="AK1065" s="473"/>
      <c r="AL1065" s="473"/>
      <c r="AM1065" s="473"/>
      <c r="AN1065" s="473"/>
      <c r="AO1065" s="473"/>
      <c r="AP1065" s="473"/>
      <c r="AQ1065" s="473"/>
      <c r="AR1065" s="473"/>
      <c r="AS1065" s="473"/>
      <c r="AT1065" s="473"/>
      <c r="AU1065" s="473"/>
      <c r="AV1065" s="473"/>
      <c r="AW1065" s="473"/>
      <c r="AX1065" s="473"/>
      <c r="AY1065" s="466"/>
      <c r="BA1065" s="192">
        <f t="shared" si="271"/>
        <v>57</v>
      </c>
      <c r="BB1065" s="192">
        <f t="shared" si="272"/>
        <v>2</v>
      </c>
      <c r="BC1065" s="192">
        <f>BC1064</f>
        <v>3</v>
      </c>
      <c r="BG1065" s="563" t="str">
        <f t="shared" ca="1" si="261"/>
        <v/>
      </c>
      <c r="BH1065" s="564" t="str">
        <f t="shared" ca="1" si="262"/>
        <v/>
      </c>
      <c r="BI1065" s="564" t="str">
        <f t="shared" ca="1" si="263"/>
        <v/>
      </c>
      <c r="BJ1065" s="564" t="str">
        <f t="shared" ca="1" si="264"/>
        <v/>
      </c>
      <c r="BK1065" s="564" t="str">
        <f t="shared" ca="1" si="265"/>
        <v/>
      </c>
      <c r="BL1065" s="565" t="str">
        <f t="shared" ca="1" si="266"/>
        <v/>
      </c>
      <c r="BR1065" s="226"/>
      <c r="BS1065" s="226"/>
      <c r="BT1065" s="226"/>
      <c r="BU1065" s="226"/>
      <c r="BV1065" s="226"/>
      <c r="BW1065" s="226"/>
      <c r="BX1065" s="226"/>
      <c r="BY1065" s="226"/>
      <c r="BZ1065" s="226"/>
      <c r="CA1065" s="226"/>
      <c r="CL1065" s="94"/>
      <c r="CM1065" s="94"/>
      <c r="CN1065" s="94"/>
      <c r="CO1065" s="94"/>
      <c r="CP1065" s="94"/>
      <c r="CQ1065" s="94"/>
      <c r="CR1065" s="94"/>
    </row>
    <row r="1066" spans="1:111" s="465" customFormat="1" ht="15" customHeight="1">
      <c r="A1066" s="1760" t="str">
        <f>$BA1066&amp;"."&amp;$BB1066&amp;"."&amp;$BC1066&amp;"."</f>
        <v>57.2.4.</v>
      </c>
      <c r="B1066" s="1761"/>
      <c r="C1066" s="1761"/>
      <c r="D1066" s="1761"/>
      <c r="E1066" s="211" t="s">
        <v>1241</v>
      </c>
      <c r="F1066" s="211"/>
      <c r="G1066" s="211"/>
      <c r="H1066" s="211"/>
      <c r="I1066" s="211"/>
      <c r="J1066" s="211"/>
      <c r="K1066" s="211"/>
      <c r="L1066" s="211"/>
      <c r="M1066" s="211"/>
      <c r="N1066" s="211"/>
      <c r="O1066" s="211"/>
      <c r="P1066" s="211"/>
      <c r="Q1066" s="211"/>
      <c r="R1066" s="211"/>
      <c r="S1066" s="211"/>
      <c r="T1066" s="211"/>
      <c r="U1066" s="211"/>
      <c r="V1066" s="211"/>
      <c r="W1066" s="211"/>
      <c r="X1066" s="211"/>
      <c r="Y1066" s="211"/>
      <c r="Z1066" s="211"/>
      <c r="AA1066" s="211"/>
      <c r="AB1066" s="226"/>
      <c r="AC1066" s="226"/>
      <c r="AD1066" s="226"/>
      <c r="AE1066" s="226"/>
      <c r="AF1066" s="226"/>
      <c r="AG1066" s="226"/>
      <c r="AH1066" s="226"/>
      <c r="AI1066" s="226"/>
      <c r="AJ1066" s="226"/>
      <c r="AK1066" s="226"/>
      <c r="AL1066" s="226"/>
      <c r="AM1066" s="226"/>
      <c r="AN1066" s="226"/>
      <c r="AO1066" s="226"/>
      <c r="AP1066" s="226"/>
      <c r="AQ1066" s="226"/>
      <c r="AR1066" s="226"/>
      <c r="AS1066" s="226"/>
      <c r="AT1066" s="226"/>
      <c r="AU1066" s="226"/>
      <c r="AV1066" s="226"/>
      <c r="AW1066" s="226"/>
      <c r="AX1066" s="226"/>
      <c r="AY1066" s="40"/>
      <c r="BA1066" s="192">
        <f t="shared" si="271"/>
        <v>57</v>
      </c>
      <c r="BB1066" s="192">
        <f t="shared" si="272"/>
        <v>2</v>
      </c>
      <c r="BC1066" s="193">
        <f>BC1065+1</f>
        <v>4</v>
      </c>
      <c r="BG1066" s="563" t="str">
        <f t="shared" ca="1" si="261"/>
        <v/>
      </c>
      <c r="BH1066" s="564" t="str">
        <f t="shared" ca="1" si="262"/>
        <v/>
      </c>
      <c r="BI1066" s="564" t="str">
        <f t="shared" ca="1" si="263"/>
        <v/>
      </c>
      <c r="BJ1066" s="564" t="str">
        <f t="shared" ca="1" si="264"/>
        <v/>
      </c>
      <c r="BK1066" s="564" t="str">
        <f t="shared" ca="1" si="265"/>
        <v/>
      </c>
      <c r="BL1066" s="565" t="str">
        <f t="shared" ca="1" si="266"/>
        <v/>
      </c>
      <c r="CC1066" s="94"/>
      <c r="CD1066" s="94"/>
      <c r="CE1066" s="94"/>
      <c r="CF1066" s="94"/>
      <c r="CG1066" s="94"/>
      <c r="CH1066" s="94"/>
      <c r="CI1066" s="94"/>
      <c r="CJ1066" s="94"/>
      <c r="CK1066" s="94"/>
      <c r="CL1066" s="94"/>
      <c r="CM1066" s="94"/>
      <c r="CN1066" s="94"/>
      <c r="CO1066" s="94"/>
      <c r="CP1066" s="94"/>
      <c r="CQ1066" s="94"/>
      <c r="CR1066" s="94"/>
      <c r="CS1066" s="94"/>
      <c r="CT1066" s="94"/>
      <c r="CU1066" s="94"/>
    </row>
    <row r="1067" spans="1:111" s="465" customFormat="1" ht="15" customHeight="1">
      <c r="A1067" s="1051"/>
      <c r="B1067" s="1052"/>
      <c r="C1067" s="1052"/>
      <c r="D1067" s="469"/>
      <c r="E1067" s="275" t="s">
        <v>849</v>
      </c>
      <c r="F1067" s="475"/>
      <c r="G1067" s="475"/>
      <c r="H1067" s="475"/>
      <c r="I1067" s="475"/>
      <c r="J1067" s="475"/>
      <c r="K1067" s="475"/>
      <c r="L1067" s="475"/>
      <c r="M1067" s="475"/>
      <c r="N1067" s="475"/>
      <c r="O1067" s="475"/>
      <c r="P1067" s="475"/>
      <c r="Q1067" s="475"/>
      <c r="R1067" s="475"/>
      <c r="S1067" s="475"/>
      <c r="T1067" s="475"/>
      <c r="U1067" s="475"/>
      <c r="V1067" s="475"/>
      <c r="W1067" s="475"/>
      <c r="X1067" s="475"/>
      <c r="Y1067" s="475"/>
      <c r="Z1067" s="475"/>
      <c r="AA1067" s="475"/>
      <c r="AB1067" s="473"/>
      <c r="AC1067" s="473"/>
      <c r="AD1067" s="473"/>
      <c r="AE1067" s="473"/>
      <c r="AF1067" s="473"/>
      <c r="AG1067" s="473"/>
      <c r="AH1067" s="473"/>
      <c r="AI1067" s="473"/>
      <c r="AJ1067" s="473"/>
      <c r="AK1067" s="473"/>
      <c r="AL1067" s="473"/>
      <c r="AM1067" s="473"/>
      <c r="AN1067" s="473"/>
      <c r="AO1067" s="473"/>
      <c r="AP1067" s="473"/>
      <c r="AQ1067" s="473"/>
      <c r="AR1067" s="473"/>
      <c r="AS1067" s="473"/>
      <c r="AT1067" s="473"/>
      <c r="AU1067" s="473"/>
      <c r="AV1067" s="473"/>
      <c r="AW1067" s="473"/>
      <c r="AX1067" s="473"/>
      <c r="AY1067" s="466"/>
      <c r="BA1067" s="192">
        <f t="shared" si="271"/>
        <v>57</v>
      </c>
      <c r="BB1067" s="192">
        <f t="shared" si="272"/>
        <v>2</v>
      </c>
      <c r="BC1067" s="192">
        <f>BC1066</f>
        <v>4</v>
      </c>
      <c r="BG1067" s="563" t="str">
        <f t="shared" ca="1" si="261"/>
        <v/>
      </c>
      <c r="BH1067" s="564" t="str">
        <f t="shared" ca="1" si="262"/>
        <v/>
      </c>
      <c r="BI1067" s="564" t="str">
        <f t="shared" ca="1" si="263"/>
        <v/>
      </c>
      <c r="BJ1067" s="564" t="str">
        <f t="shared" ca="1" si="264"/>
        <v/>
      </c>
      <c r="BK1067" s="564" t="str">
        <f t="shared" ca="1" si="265"/>
        <v/>
      </c>
      <c r="BL1067" s="565" t="str">
        <f t="shared" ca="1" si="266"/>
        <v/>
      </c>
      <c r="CB1067" s="94"/>
      <c r="CC1067" s="94"/>
      <c r="CD1067" s="94"/>
      <c r="CE1067" s="94"/>
      <c r="CF1067" s="94"/>
      <c r="CG1067" s="94"/>
      <c r="CH1067" s="94"/>
      <c r="CI1067" s="94"/>
      <c r="CJ1067" s="94"/>
      <c r="CK1067" s="94"/>
      <c r="CS1067" s="94"/>
      <c r="CT1067" s="94"/>
      <c r="CU1067" s="94"/>
      <c r="DD1067" s="94"/>
      <c r="DE1067" s="94"/>
    </row>
    <row r="1068" spans="1:111" s="465" customFormat="1" ht="15" customHeight="1">
      <c r="A1068" s="1760" t="str">
        <f>$BA1068&amp;"."&amp;$BB1068&amp;"."&amp;$BC1068&amp;"."</f>
        <v>57.2.5.</v>
      </c>
      <c r="B1068" s="1761"/>
      <c r="C1068" s="1761"/>
      <c r="D1068" s="1761"/>
      <c r="E1068" s="211" t="s">
        <v>1231</v>
      </c>
      <c r="F1068" s="211"/>
      <c r="G1068" s="211"/>
      <c r="H1068" s="211"/>
      <c r="I1068" s="211"/>
      <c r="J1068" s="211"/>
      <c r="K1068" s="211"/>
      <c r="L1068" s="211"/>
      <c r="M1068" s="211"/>
      <c r="N1068" s="211"/>
      <c r="O1068" s="211"/>
      <c r="P1068" s="211"/>
      <c r="Q1068" s="211"/>
      <c r="R1068" s="211"/>
      <c r="S1068" s="211"/>
      <c r="T1068" s="211"/>
      <c r="U1068" s="211"/>
      <c r="V1068" s="211"/>
      <c r="W1068" s="211"/>
      <c r="X1068" s="211"/>
      <c r="Y1068" s="211"/>
      <c r="Z1068" s="211"/>
      <c r="AA1068" s="211"/>
      <c r="AB1068" s="226"/>
      <c r="AC1068" s="226"/>
      <c r="AD1068" s="226"/>
      <c r="AE1068" s="226"/>
      <c r="AF1068" s="226"/>
      <c r="AG1068" s="226"/>
      <c r="AH1068" s="226"/>
      <c r="AI1068" s="226"/>
      <c r="AJ1068" s="226"/>
      <c r="AK1068" s="226"/>
      <c r="AL1068" s="226"/>
      <c r="AM1068" s="226"/>
      <c r="AN1068" s="226"/>
      <c r="AO1068" s="226"/>
      <c r="AP1068" s="226"/>
      <c r="AQ1068" s="226"/>
      <c r="AR1068" s="226"/>
      <c r="AS1068" s="226"/>
      <c r="AT1068" s="226"/>
      <c r="AU1068" s="226"/>
      <c r="AV1068" s="226"/>
      <c r="AW1068" s="226"/>
      <c r="AX1068" s="226"/>
      <c r="AY1068" s="40"/>
      <c r="BA1068" s="192">
        <f t="shared" si="271"/>
        <v>57</v>
      </c>
      <c r="BB1068" s="192">
        <f t="shared" si="272"/>
        <v>2</v>
      </c>
      <c r="BC1068" s="193">
        <f>BC1067+1</f>
        <v>5</v>
      </c>
      <c r="BG1068" s="563" t="str">
        <f t="shared" ca="1" si="261"/>
        <v/>
      </c>
      <c r="BH1068" s="564" t="str">
        <f t="shared" ca="1" si="262"/>
        <v/>
      </c>
      <c r="BI1068" s="564" t="str">
        <f t="shared" ca="1" si="263"/>
        <v/>
      </c>
      <c r="BJ1068" s="564" t="str">
        <f t="shared" ca="1" si="264"/>
        <v/>
      </c>
      <c r="BK1068" s="564" t="str">
        <f t="shared" ca="1" si="265"/>
        <v/>
      </c>
      <c r="BL1068" s="565" t="str">
        <f t="shared" ca="1" si="266"/>
        <v/>
      </c>
      <c r="CB1068" s="94"/>
      <c r="CC1068" s="94"/>
      <c r="CD1068" s="94"/>
      <c r="CE1068" s="94"/>
      <c r="CF1068" s="94"/>
      <c r="CG1068" s="94"/>
      <c r="CH1068" s="94"/>
      <c r="CI1068" s="94"/>
      <c r="CJ1068" s="94"/>
      <c r="CK1068" s="94"/>
      <c r="CL1068" s="226"/>
      <c r="CM1068" s="226"/>
      <c r="CN1068" s="226"/>
      <c r="CO1068" s="226"/>
      <c r="CP1068" s="226"/>
      <c r="CQ1068" s="226"/>
      <c r="CR1068" s="226"/>
      <c r="CS1068" s="94"/>
      <c r="CT1068" s="94"/>
      <c r="CU1068" s="94"/>
      <c r="DC1068" s="94"/>
      <c r="DD1068" s="94"/>
      <c r="DE1068" s="94"/>
    </row>
    <row r="1069" spans="1:111" s="465" customFormat="1" ht="15" customHeight="1">
      <c r="A1069" s="1051"/>
      <c r="B1069" s="1052"/>
      <c r="C1069" s="1052"/>
      <c r="D1069" s="469"/>
      <c r="E1069" s="275" t="s">
        <v>1232</v>
      </c>
      <c r="F1069" s="475"/>
      <c r="G1069" s="475"/>
      <c r="H1069" s="475"/>
      <c r="I1069" s="475"/>
      <c r="J1069" s="475"/>
      <c r="K1069" s="475"/>
      <c r="L1069" s="475"/>
      <c r="M1069" s="475"/>
      <c r="N1069" s="475"/>
      <c r="O1069" s="475"/>
      <c r="P1069" s="475"/>
      <c r="Q1069" s="475"/>
      <c r="R1069" s="475"/>
      <c r="S1069" s="475"/>
      <c r="T1069" s="475"/>
      <c r="U1069" s="475"/>
      <c r="V1069" s="475"/>
      <c r="W1069" s="475"/>
      <c r="X1069" s="475"/>
      <c r="Y1069" s="475"/>
      <c r="Z1069" s="475"/>
      <c r="AA1069" s="475"/>
      <c r="AB1069" s="473"/>
      <c r="AC1069" s="473"/>
      <c r="AD1069" s="473"/>
      <c r="AE1069" s="473"/>
      <c r="AF1069" s="473"/>
      <c r="AG1069" s="473"/>
      <c r="AH1069" s="473"/>
      <c r="AI1069" s="473"/>
      <c r="AJ1069" s="473"/>
      <c r="AK1069" s="473"/>
      <c r="AL1069" s="473"/>
      <c r="AM1069" s="473"/>
      <c r="AN1069" s="473"/>
      <c r="AO1069" s="473"/>
      <c r="AP1069" s="473"/>
      <c r="AQ1069" s="473"/>
      <c r="AR1069" s="473"/>
      <c r="AS1069" s="473"/>
      <c r="AT1069" s="473"/>
      <c r="AU1069" s="473"/>
      <c r="AV1069" s="473"/>
      <c r="AW1069" s="473"/>
      <c r="AX1069" s="473"/>
      <c r="AY1069" s="466"/>
      <c r="BA1069" s="192">
        <f t="shared" si="271"/>
        <v>57</v>
      </c>
      <c r="BB1069" s="192">
        <f t="shared" si="272"/>
        <v>2</v>
      </c>
      <c r="BC1069" s="192">
        <f>BC1068</f>
        <v>5</v>
      </c>
      <c r="BG1069" s="563" t="str">
        <f t="shared" ca="1" si="261"/>
        <v/>
      </c>
      <c r="BH1069" s="564" t="str">
        <f t="shared" ca="1" si="262"/>
        <v/>
      </c>
      <c r="BI1069" s="564" t="str">
        <f t="shared" ca="1" si="263"/>
        <v/>
      </c>
      <c r="BJ1069" s="564" t="str">
        <f t="shared" ca="1" si="264"/>
        <v/>
      </c>
      <c r="BK1069" s="564" t="str">
        <f t="shared" ca="1" si="265"/>
        <v/>
      </c>
      <c r="BL1069" s="565" t="str">
        <f t="shared" ca="1" si="266"/>
        <v/>
      </c>
      <c r="BR1069" s="94"/>
      <c r="BS1069" s="94"/>
      <c r="BT1069" s="94"/>
      <c r="BU1069" s="94"/>
      <c r="BV1069" s="94"/>
      <c r="BW1069" s="94"/>
      <c r="BX1069" s="94"/>
      <c r="BY1069" s="94"/>
      <c r="BZ1069" s="94"/>
      <c r="CA1069" s="94"/>
      <c r="CB1069" s="94"/>
      <c r="CC1069" s="94"/>
      <c r="CD1069" s="94"/>
      <c r="CE1069" s="94"/>
      <c r="CF1069" s="94"/>
      <c r="CG1069" s="94"/>
      <c r="CH1069" s="94"/>
      <c r="CI1069" s="94"/>
      <c r="CJ1069" s="94"/>
      <c r="CK1069" s="94"/>
      <c r="CS1069" s="94"/>
      <c r="CT1069" s="94"/>
      <c r="CU1069" s="94"/>
      <c r="CV1069" s="94"/>
      <c r="CW1069" s="94"/>
      <c r="CX1069" s="94"/>
      <c r="CY1069" s="94"/>
      <c r="CZ1069" s="94"/>
      <c r="DA1069" s="94"/>
      <c r="DB1069" s="94"/>
      <c r="DC1069" s="94"/>
      <c r="DD1069" s="94"/>
      <c r="DE1069" s="94"/>
    </row>
    <row r="1070" spans="1:111" s="465" customFormat="1" ht="15" customHeight="1">
      <c r="A1070" s="1760" t="str">
        <f>$BA1070&amp;"."&amp;$BB1070&amp;"."&amp;$BC1070&amp;"."</f>
        <v>57.2.6.</v>
      </c>
      <c r="B1070" s="1761"/>
      <c r="C1070" s="1761"/>
      <c r="D1070" s="1761"/>
      <c r="E1070" s="211" t="s">
        <v>1233</v>
      </c>
      <c r="F1070" s="211"/>
      <c r="G1070" s="211"/>
      <c r="H1070" s="211"/>
      <c r="I1070" s="211"/>
      <c r="J1070" s="211"/>
      <c r="K1070" s="211"/>
      <c r="L1070" s="211"/>
      <c r="M1070" s="211"/>
      <c r="N1070" s="211"/>
      <c r="O1070" s="211"/>
      <c r="P1070" s="211"/>
      <c r="Q1070" s="211"/>
      <c r="R1070" s="211"/>
      <c r="S1070" s="211"/>
      <c r="T1070" s="211"/>
      <c r="U1070" s="211"/>
      <c r="V1070" s="211"/>
      <c r="W1070" s="211"/>
      <c r="X1070" s="211"/>
      <c r="Y1070" s="211"/>
      <c r="Z1070" s="211"/>
      <c r="AA1070" s="211"/>
      <c r="AB1070" s="226"/>
      <c r="AC1070" s="226"/>
      <c r="AD1070" s="226"/>
      <c r="AE1070" s="226"/>
      <c r="AF1070" s="226"/>
      <c r="AG1070" s="226"/>
      <c r="AH1070" s="226"/>
      <c r="AI1070" s="226"/>
      <c r="AJ1070" s="226"/>
      <c r="AK1070" s="226"/>
      <c r="AL1070" s="226"/>
      <c r="AM1070" s="226"/>
      <c r="AN1070" s="226"/>
      <c r="AO1070" s="226"/>
      <c r="AP1070" s="226"/>
      <c r="AQ1070" s="226"/>
      <c r="AR1070" s="226"/>
      <c r="AS1070" s="226"/>
      <c r="AT1070" s="226"/>
      <c r="AU1070" s="226"/>
      <c r="AV1070" s="226"/>
      <c r="AW1070" s="226"/>
      <c r="AX1070" s="226"/>
      <c r="AY1070" s="40"/>
      <c r="BA1070" s="192">
        <f t="shared" si="271"/>
        <v>57</v>
      </c>
      <c r="BB1070" s="192">
        <f t="shared" si="272"/>
        <v>2</v>
      </c>
      <c r="BC1070" s="193">
        <f>BC1069+1</f>
        <v>6</v>
      </c>
      <c r="BG1070" s="563" t="str">
        <f t="shared" ca="1" si="261"/>
        <v/>
      </c>
      <c r="BH1070" s="564" t="str">
        <f t="shared" ca="1" si="262"/>
        <v/>
      </c>
      <c r="BI1070" s="564" t="str">
        <f t="shared" ca="1" si="263"/>
        <v/>
      </c>
      <c r="BJ1070" s="564" t="str">
        <f t="shared" ca="1" si="264"/>
        <v/>
      </c>
      <c r="BK1070" s="564" t="str">
        <f t="shared" ca="1" si="265"/>
        <v/>
      </c>
      <c r="BL1070" s="565" t="str">
        <f t="shared" ca="1" si="266"/>
        <v/>
      </c>
      <c r="BR1070" s="94"/>
      <c r="BS1070" s="94"/>
      <c r="BT1070" s="94"/>
      <c r="BU1070" s="94"/>
      <c r="BV1070" s="94"/>
      <c r="BW1070" s="94"/>
      <c r="BX1070" s="94"/>
      <c r="BY1070" s="94"/>
      <c r="BZ1070" s="94"/>
      <c r="CA1070" s="94"/>
      <c r="CB1070" s="94"/>
      <c r="CL1070" s="226"/>
      <c r="CM1070" s="226"/>
      <c r="CN1070" s="226"/>
      <c r="CO1070" s="226"/>
      <c r="CP1070" s="226"/>
      <c r="CQ1070" s="226"/>
      <c r="CR1070" s="226"/>
      <c r="CV1070" s="94"/>
      <c r="CW1070" s="94"/>
      <c r="CX1070" s="94"/>
      <c r="CY1070" s="94"/>
      <c r="CZ1070" s="94"/>
      <c r="DA1070" s="94"/>
      <c r="DB1070" s="94"/>
      <c r="DC1070" s="94"/>
      <c r="DD1070" s="94"/>
      <c r="DE1070" s="94"/>
    </row>
    <row r="1071" spans="1:111" s="465" customFormat="1" ht="15" customHeight="1">
      <c r="A1071" s="1051"/>
      <c r="B1071" s="1047"/>
      <c r="C1071" s="1052"/>
      <c r="D1071" s="469"/>
      <c r="E1071" s="275" t="s">
        <v>1234</v>
      </c>
      <c r="F1071" s="475"/>
      <c r="G1071" s="475"/>
      <c r="H1071" s="475"/>
      <c r="I1071" s="475"/>
      <c r="J1071" s="475"/>
      <c r="K1071" s="475"/>
      <c r="L1071" s="475"/>
      <c r="M1071" s="475"/>
      <c r="N1071" s="475"/>
      <c r="O1071" s="475"/>
      <c r="P1071" s="475"/>
      <c r="Q1071" s="475"/>
      <c r="R1071" s="475"/>
      <c r="S1071" s="475"/>
      <c r="T1071" s="475"/>
      <c r="U1071" s="475"/>
      <c r="V1071" s="475"/>
      <c r="W1071" s="475"/>
      <c r="X1071" s="475"/>
      <c r="Y1071" s="475"/>
      <c r="Z1071" s="475"/>
      <c r="AA1071" s="475"/>
      <c r="AB1071" s="473"/>
      <c r="AC1071" s="473"/>
      <c r="AD1071" s="473"/>
      <c r="AE1071" s="473"/>
      <c r="AF1071" s="473"/>
      <c r="AG1071" s="473"/>
      <c r="AH1071" s="473"/>
      <c r="AI1071" s="473"/>
      <c r="AJ1071" s="473"/>
      <c r="AK1071" s="473"/>
      <c r="AL1071" s="473"/>
      <c r="AM1071" s="473"/>
      <c r="AN1071" s="473"/>
      <c r="AO1071" s="473"/>
      <c r="AP1071" s="473"/>
      <c r="AQ1071" s="473"/>
      <c r="AR1071" s="473"/>
      <c r="AS1071" s="473"/>
      <c r="AT1071" s="473"/>
      <c r="AU1071" s="473"/>
      <c r="AV1071" s="473"/>
      <c r="AW1071" s="473"/>
      <c r="AX1071" s="473"/>
      <c r="AY1071" s="466"/>
      <c r="BA1071" s="192">
        <f t="shared" si="271"/>
        <v>57</v>
      </c>
      <c r="BB1071" s="192">
        <f t="shared" si="272"/>
        <v>2</v>
      </c>
      <c r="BC1071" s="192">
        <f>BC1070</f>
        <v>6</v>
      </c>
      <c r="BG1071" s="563" t="str">
        <f t="shared" ca="1" si="261"/>
        <v/>
      </c>
      <c r="BH1071" s="564" t="str">
        <f t="shared" ca="1" si="262"/>
        <v/>
      </c>
      <c r="BI1071" s="564" t="str">
        <f t="shared" ca="1" si="263"/>
        <v/>
      </c>
      <c r="BJ1071" s="564" t="str">
        <f t="shared" ca="1" si="264"/>
        <v/>
      </c>
      <c r="BK1071" s="564" t="str">
        <f t="shared" ca="1" si="265"/>
        <v/>
      </c>
      <c r="BL1071" s="565" t="str">
        <f t="shared" ca="1" si="266"/>
        <v/>
      </c>
      <c r="BR1071" s="94"/>
      <c r="BS1071" s="94"/>
      <c r="BT1071" s="94"/>
      <c r="BU1071" s="94"/>
      <c r="BV1071" s="94"/>
      <c r="BW1071" s="94"/>
      <c r="BX1071" s="94"/>
      <c r="BY1071" s="94"/>
      <c r="BZ1071" s="94"/>
      <c r="CA1071" s="94"/>
      <c r="CC1071" s="226"/>
      <c r="CD1071" s="226"/>
      <c r="CE1071" s="226"/>
      <c r="CF1071" s="226"/>
      <c r="CG1071" s="226"/>
      <c r="CH1071" s="226"/>
      <c r="CI1071" s="226"/>
      <c r="CJ1071" s="226"/>
      <c r="CK1071" s="226"/>
      <c r="CS1071" s="226"/>
      <c r="CT1071" s="226"/>
      <c r="CU1071" s="226"/>
      <c r="CV1071" s="94"/>
      <c r="CW1071" s="94"/>
      <c r="CX1071" s="94"/>
      <c r="CY1071" s="94"/>
      <c r="CZ1071" s="94"/>
      <c r="DA1071" s="94"/>
      <c r="DB1071" s="94"/>
      <c r="DC1071" s="94"/>
    </row>
    <row r="1072" spans="1:111" s="465" customFormat="1" ht="15" customHeight="1">
      <c r="A1072" s="1760" t="str">
        <f>$BA1072&amp;"."&amp;$BB1072&amp;"."&amp;$BC1072&amp;"."</f>
        <v>57.2.7.</v>
      </c>
      <c r="B1072" s="1761"/>
      <c r="C1072" s="1761"/>
      <c r="D1072" s="1761"/>
      <c r="E1072" s="211" t="s">
        <v>1235</v>
      </c>
      <c r="F1072" s="211"/>
      <c r="G1072" s="211"/>
      <c r="H1072" s="211"/>
      <c r="I1072" s="211"/>
      <c r="J1072" s="211"/>
      <c r="K1072" s="211"/>
      <c r="L1072" s="211"/>
      <c r="M1072" s="211"/>
      <c r="N1072" s="211"/>
      <c r="O1072" s="211"/>
      <c r="P1072" s="211"/>
      <c r="Q1072" s="211"/>
      <c r="R1072" s="211"/>
      <c r="S1072" s="211"/>
      <c r="T1072" s="211"/>
      <c r="U1072" s="211"/>
      <c r="V1072" s="211"/>
      <c r="W1072" s="211"/>
      <c r="X1072" s="211"/>
      <c r="Y1072" s="211"/>
      <c r="Z1072" s="211"/>
      <c r="AA1072" s="211"/>
      <c r="AB1072" s="226"/>
      <c r="AC1072" s="226"/>
      <c r="AD1072" s="226"/>
      <c r="AE1072" s="226"/>
      <c r="AF1072" s="226"/>
      <c r="AG1072" s="226"/>
      <c r="AH1072" s="226"/>
      <c r="AI1072" s="226"/>
      <c r="AJ1072" s="226"/>
      <c r="AK1072" s="226"/>
      <c r="AL1072" s="226"/>
      <c r="AM1072" s="226"/>
      <c r="AN1072" s="226"/>
      <c r="AO1072" s="226"/>
      <c r="AP1072" s="226"/>
      <c r="AQ1072" s="226"/>
      <c r="AR1072" s="226"/>
      <c r="AS1072" s="226"/>
      <c r="AT1072" s="226"/>
      <c r="AU1072" s="226"/>
      <c r="AV1072" s="226"/>
      <c r="AW1072" s="226"/>
      <c r="AX1072" s="226"/>
      <c r="AY1072" s="40"/>
      <c r="BA1072" s="192">
        <f t="shared" si="271"/>
        <v>57</v>
      </c>
      <c r="BB1072" s="192">
        <f t="shared" si="272"/>
        <v>2</v>
      </c>
      <c r="BC1072" s="193">
        <f>BC1071+1</f>
        <v>7</v>
      </c>
      <c r="BG1072" s="563" t="str">
        <f t="shared" ca="1" si="261"/>
        <v/>
      </c>
      <c r="BH1072" s="564" t="str">
        <f t="shared" ca="1" si="262"/>
        <v/>
      </c>
      <c r="BI1072" s="564" t="str">
        <f t="shared" ca="1" si="263"/>
        <v/>
      </c>
      <c r="BJ1072" s="564" t="str">
        <f t="shared" ca="1" si="264"/>
        <v/>
      </c>
      <c r="BK1072" s="564" t="str">
        <f t="shared" ca="1" si="265"/>
        <v/>
      </c>
      <c r="BL1072" s="565" t="str">
        <f t="shared" ca="1" si="266"/>
        <v/>
      </c>
      <c r="BR1072" s="94"/>
      <c r="BS1072" s="94"/>
      <c r="BT1072" s="94"/>
      <c r="BU1072" s="94"/>
      <c r="BV1072" s="94"/>
      <c r="BW1072" s="94"/>
      <c r="BX1072" s="94"/>
      <c r="BY1072" s="94"/>
      <c r="BZ1072" s="94"/>
      <c r="CA1072" s="94"/>
      <c r="CB1072" s="226"/>
      <c r="CV1072" s="94"/>
      <c r="CW1072" s="94"/>
      <c r="CX1072" s="94"/>
      <c r="CY1072" s="94"/>
      <c r="CZ1072" s="94"/>
      <c r="DA1072" s="94"/>
      <c r="DB1072" s="94"/>
      <c r="DD1072" s="226"/>
      <c r="DE1072" s="226"/>
    </row>
    <row r="1073" spans="1:111" s="465" customFormat="1" ht="15" customHeight="1">
      <c r="A1073" s="1051"/>
      <c r="B1073" s="1047"/>
      <c r="C1073" s="1052"/>
      <c r="D1073" s="469"/>
      <c r="E1073" s="275" t="s">
        <v>1236</v>
      </c>
      <c r="F1073" s="475"/>
      <c r="G1073" s="475"/>
      <c r="H1073" s="475"/>
      <c r="I1073" s="475"/>
      <c r="J1073" s="475"/>
      <c r="K1073" s="475"/>
      <c r="L1073" s="475"/>
      <c r="M1073" s="475"/>
      <c r="N1073" s="475"/>
      <c r="O1073" s="475"/>
      <c r="P1073" s="475"/>
      <c r="Q1073" s="475"/>
      <c r="R1073" s="475"/>
      <c r="S1073" s="475"/>
      <c r="T1073" s="475"/>
      <c r="U1073" s="475"/>
      <c r="V1073" s="475"/>
      <c r="W1073" s="475"/>
      <c r="X1073" s="475"/>
      <c r="Y1073" s="475"/>
      <c r="Z1073" s="475"/>
      <c r="AA1073" s="475"/>
      <c r="AB1073" s="473"/>
      <c r="AC1073" s="473"/>
      <c r="AD1073" s="473"/>
      <c r="AE1073" s="473"/>
      <c r="AF1073" s="473"/>
      <c r="AG1073" s="473"/>
      <c r="AH1073" s="473"/>
      <c r="AI1073" s="473"/>
      <c r="AJ1073" s="473"/>
      <c r="AK1073" s="473"/>
      <c r="AL1073" s="473"/>
      <c r="AM1073" s="473"/>
      <c r="AN1073" s="473"/>
      <c r="AO1073" s="473"/>
      <c r="AP1073" s="473"/>
      <c r="AQ1073" s="473"/>
      <c r="AR1073" s="473"/>
      <c r="AS1073" s="473"/>
      <c r="AT1073" s="473"/>
      <c r="AU1073" s="473"/>
      <c r="AV1073" s="473"/>
      <c r="AW1073" s="473"/>
      <c r="AX1073" s="473"/>
      <c r="AY1073" s="466"/>
      <c r="BA1073" s="192">
        <f t="shared" si="271"/>
        <v>57</v>
      </c>
      <c r="BB1073" s="192">
        <f t="shared" si="272"/>
        <v>2</v>
      </c>
      <c r="BC1073" s="192">
        <f>BC1072</f>
        <v>7</v>
      </c>
      <c r="BG1073" s="563" t="str">
        <f t="shared" ca="1" si="261"/>
        <v/>
      </c>
      <c r="BH1073" s="564" t="str">
        <f t="shared" ca="1" si="262"/>
        <v/>
      </c>
      <c r="BI1073" s="564" t="str">
        <f t="shared" ca="1" si="263"/>
        <v/>
      </c>
      <c r="BJ1073" s="564" t="str">
        <f t="shared" ca="1" si="264"/>
        <v/>
      </c>
      <c r="BK1073" s="564" t="str">
        <f t="shared" ca="1" si="265"/>
        <v/>
      </c>
      <c r="BL1073" s="565" t="str">
        <f t="shared" ca="1" si="266"/>
        <v/>
      </c>
      <c r="CC1073" s="226"/>
      <c r="CD1073" s="226"/>
      <c r="CE1073" s="226"/>
      <c r="CF1073" s="226"/>
      <c r="CG1073" s="226"/>
      <c r="CH1073" s="226"/>
      <c r="CI1073" s="226"/>
      <c r="CJ1073" s="226"/>
      <c r="CK1073" s="226"/>
      <c r="CS1073" s="226"/>
      <c r="CT1073" s="226"/>
      <c r="CU1073" s="226"/>
      <c r="DC1073" s="226"/>
    </row>
    <row r="1074" spans="1:111" s="465" customFormat="1" ht="15" customHeight="1">
      <c r="A1074" s="1760" t="str">
        <f>$BA1074&amp;"."&amp;$BB1074&amp;"."&amp;$BC1074&amp;"."</f>
        <v>57.2.8.</v>
      </c>
      <c r="B1074" s="1761"/>
      <c r="C1074" s="1761"/>
      <c r="D1074" s="1761"/>
      <c r="E1074" s="211" t="s">
        <v>846</v>
      </c>
      <c r="F1074" s="211"/>
      <c r="G1074" s="211"/>
      <c r="H1074" s="211"/>
      <c r="I1074" s="211"/>
      <c r="J1074" s="211"/>
      <c r="K1074" s="211"/>
      <c r="L1074" s="211"/>
      <c r="M1074" s="211"/>
      <c r="N1074" s="211"/>
      <c r="O1074" s="211"/>
      <c r="P1074" s="211"/>
      <c r="Q1074" s="211"/>
      <c r="R1074" s="211"/>
      <c r="S1074" s="211"/>
      <c r="T1074" s="211"/>
      <c r="U1074" s="211"/>
      <c r="V1074" s="211"/>
      <c r="W1074" s="211"/>
      <c r="X1074" s="211"/>
      <c r="Y1074" s="211"/>
      <c r="Z1074" s="211"/>
      <c r="AA1074" s="211"/>
      <c r="AB1074" s="226"/>
      <c r="AC1074" s="226"/>
      <c r="AD1074" s="226"/>
      <c r="AE1074" s="226"/>
      <c r="AF1074" s="226"/>
      <c r="AG1074" s="226"/>
      <c r="AH1074" s="226"/>
      <c r="AI1074" s="226"/>
      <c r="AJ1074" s="226"/>
      <c r="AK1074" s="226"/>
      <c r="AL1074" s="226"/>
      <c r="AM1074" s="226"/>
      <c r="AN1074" s="226"/>
      <c r="AO1074" s="226"/>
      <c r="AP1074" s="226"/>
      <c r="AQ1074" s="226"/>
      <c r="AR1074" s="226"/>
      <c r="AS1074" s="226"/>
      <c r="AT1074" s="226"/>
      <c r="AU1074" s="226"/>
      <c r="AV1074" s="226"/>
      <c r="AW1074" s="226"/>
      <c r="AX1074" s="226"/>
      <c r="AY1074" s="40"/>
      <c r="BA1074" s="192">
        <f t="shared" si="271"/>
        <v>57</v>
      </c>
      <c r="BB1074" s="192">
        <f t="shared" si="272"/>
        <v>2</v>
      </c>
      <c r="BC1074" s="193">
        <f>BC1073+1</f>
        <v>8</v>
      </c>
      <c r="BG1074" s="563" t="str">
        <f t="shared" ca="1" si="261"/>
        <v/>
      </c>
      <c r="BH1074" s="564" t="str">
        <f t="shared" ca="1" si="262"/>
        <v/>
      </c>
      <c r="BI1074" s="564" t="str">
        <f t="shared" ca="1" si="263"/>
        <v/>
      </c>
      <c r="BJ1074" s="564" t="str">
        <f t="shared" ca="1" si="264"/>
        <v/>
      </c>
      <c r="BK1074" s="564" t="str">
        <f t="shared" ca="1" si="265"/>
        <v/>
      </c>
      <c r="BL1074" s="565" t="str">
        <f t="shared" ca="1" si="266"/>
        <v/>
      </c>
      <c r="CB1074" s="226"/>
      <c r="CV1074" s="226"/>
      <c r="CW1074" s="226"/>
      <c r="CX1074" s="226"/>
      <c r="CY1074" s="226"/>
      <c r="CZ1074" s="226"/>
      <c r="DA1074" s="226"/>
      <c r="DB1074" s="226"/>
      <c r="DD1074" s="226"/>
      <c r="DE1074" s="226"/>
    </row>
    <row r="1075" spans="1:111" s="465" customFormat="1" ht="15" customHeight="1">
      <c r="A1075" s="1051"/>
      <c r="B1075" s="1047"/>
      <c r="C1075" s="1052"/>
      <c r="D1075" s="469"/>
      <c r="E1075" s="275" t="s">
        <v>848</v>
      </c>
      <c r="F1075" s="475"/>
      <c r="G1075" s="475"/>
      <c r="H1075" s="475"/>
      <c r="I1075" s="475"/>
      <c r="J1075" s="475"/>
      <c r="K1075" s="475"/>
      <c r="L1075" s="475"/>
      <c r="M1075" s="475"/>
      <c r="N1075" s="475"/>
      <c r="O1075" s="475"/>
      <c r="P1075" s="475"/>
      <c r="Q1075" s="475"/>
      <c r="R1075" s="475"/>
      <c r="S1075" s="475"/>
      <c r="T1075" s="475"/>
      <c r="U1075" s="475"/>
      <c r="V1075" s="475"/>
      <c r="W1075" s="475"/>
      <c r="X1075" s="475"/>
      <c r="Y1075" s="475"/>
      <c r="Z1075" s="475"/>
      <c r="AA1075" s="475"/>
      <c r="AB1075" s="473"/>
      <c r="AC1075" s="473"/>
      <c r="AD1075" s="473"/>
      <c r="AE1075" s="473"/>
      <c r="AF1075" s="473"/>
      <c r="AG1075" s="473"/>
      <c r="AH1075" s="473"/>
      <c r="AI1075" s="473"/>
      <c r="AJ1075" s="473"/>
      <c r="AK1075" s="473"/>
      <c r="AL1075" s="473"/>
      <c r="AM1075" s="473"/>
      <c r="AN1075" s="473"/>
      <c r="AO1075" s="473"/>
      <c r="AP1075" s="473"/>
      <c r="AQ1075" s="473"/>
      <c r="AR1075" s="473"/>
      <c r="AS1075" s="473"/>
      <c r="AT1075" s="473"/>
      <c r="AU1075" s="473"/>
      <c r="AV1075" s="473"/>
      <c r="AW1075" s="473"/>
      <c r="AX1075" s="473"/>
      <c r="AY1075" s="466"/>
      <c r="BA1075" s="192">
        <f t="shared" si="271"/>
        <v>57</v>
      </c>
      <c r="BB1075" s="192">
        <f t="shared" si="272"/>
        <v>2</v>
      </c>
      <c r="BC1075" s="192">
        <f>BC1074</f>
        <v>8</v>
      </c>
      <c r="BG1075" s="563" t="str">
        <f t="shared" ca="1" si="261"/>
        <v/>
      </c>
      <c r="BH1075" s="564" t="str">
        <f t="shared" ca="1" si="262"/>
        <v/>
      </c>
      <c r="BI1075" s="564" t="str">
        <f t="shared" ca="1" si="263"/>
        <v/>
      </c>
      <c r="BJ1075" s="564" t="str">
        <f t="shared" ca="1" si="264"/>
        <v/>
      </c>
      <c r="BK1075" s="564" t="str">
        <f t="shared" ca="1" si="265"/>
        <v/>
      </c>
      <c r="BL1075" s="565" t="str">
        <f t="shared" ca="1" si="266"/>
        <v/>
      </c>
      <c r="DC1075" s="226"/>
    </row>
    <row r="1076" spans="1:111" s="465" customFormat="1" ht="15" customHeight="1">
      <c r="A1076" s="1758" t="str">
        <f>$BD1076&amp;"."</f>
        <v>①.</v>
      </c>
      <c r="B1076" s="1759"/>
      <c r="C1076" s="1759"/>
      <c r="D1076" s="1759"/>
      <c r="E1076" s="1759"/>
      <c r="F1076" s="275" t="s">
        <v>847</v>
      </c>
      <c r="G1076" s="676"/>
      <c r="H1076" s="676"/>
      <c r="I1076" s="676"/>
      <c r="J1076" s="676"/>
      <c r="K1076" s="676"/>
      <c r="L1076" s="676"/>
      <c r="M1076" s="685"/>
      <c r="N1076" s="685"/>
      <c r="O1076" s="685"/>
      <c r="P1076" s="685"/>
      <c r="Q1076" s="685"/>
      <c r="R1076" s="685"/>
      <c r="S1076" s="685"/>
      <c r="T1076" s="685"/>
      <c r="U1076" s="685"/>
      <c r="V1076" s="685"/>
      <c r="W1076" s="685"/>
      <c r="X1076" s="685"/>
      <c r="Y1076" s="685"/>
      <c r="Z1076" s="685"/>
      <c r="AA1076" s="685"/>
      <c r="AB1076" s="685"/>
      <c r="AC1076" s="685"/>
      <c r="AD1076" s="685"/>
      <c r="AE1076" s="685"/>
      <c r="AF1076" s="685"/>
      <c r="AG1076" s="685"/>
      <c r="AH1076" s="685"/>
      <c r="AI1076" s="685"/>
      <c r="AJ1076" s="685"/>
      <c r="AK1076" s="685"/>
      <c r="AL1076" s="685"/>
      <c r="AM1076" s="685"/>
      <c r="AN1076" s="685"/>
      <c r="AO1076" s="685"/>
      <c r="AP1076" s="685"/>
      <c r="AQ1076" s="685"/>
      <c r="AR1076" s="685"/>
      <c r="AS1076" s="685"/>
      <c r="AT1076" s="685"/>
      <c r="AU1076" s="685"/>
      <c r="AV1076" s="685"/>
      <c r="AW1076" s="685"/>
      <c r="AX1076" s="685"/>
      <c r="AY1076" s="93"/>
      <c r="AZ1076" s="92"/>
      <c r="BA1076" s="683">
        <f t="shared" si="271"/>
        <v>57</v>
      </c>
      <c r="BB1076" s="683">
        <f t="shared" si="272"/>
        <v>2</v>
      </c>
      <c r="BC1076" s="683">
        <f>BC1075</f>
        <v>8</v>
      </c>
      <c r="BD1076" s="687" t="str">
        <f>IF(ISBLANK(BD1075),"①",CHAR(CODE(BD1075)+1))</f>
        <v>①</v>
      </c>
      <c r="BG1076" s="563" t="str">
        <f t="shared" ca="1" si="261"/>
        <v/>
      </c>
      <c r="BH1076" s="564" t="str">
        <f t="shared" ca="1" si="262"/>
        <v/>
      </c>
      <c r="BI1076" s="564" t="str">
        <f t="shared" ca="1" si="263"/>
        <v/>
      </c>
      <c r="BJ1076" s="564" t="str">
        <f t="shared" ca="1" si="264"/>
        <v/>
      </c>
      <c r="BK1076" s="564" t="str">
        <f t="shared" ca="1" si="265"/>
        <v/>
      </c>
      <c r="BL1076" s="565" t="str">
        <f t="shared" ca="1" si="266"/>
        <v/>
      </c>
      <c r="CL1076" s="226"/>
      <c r="CM1076" s="226"/>
      <c r="CN1076" s="226"/>
      <c r="CO1076" s="226"/>
      <c r="CP1076" s="226"/>
      <c r="CQ1076" s="226"/>
      <c r="CR1076" s="226"/>
      <c r="CV1076" s="226"/>
      <c r="CW1076" s="226"/>
      <c r="CX1076" s="226"/>
      <c r="CY1076" s="226"/>
      <c r="CZ1076" s="226"/>
      <c r="DA1076" s="226"/>
      <c r="DB1076" s="226"/>
    </row>
    <row r="1077" spans="1:111" s="465" customFormat="1" ht="15" customHeight="1">
      <c r="A1077" s="472"/>
      <c r="B1077" s="475"/>
      <c r="C1077" s="475"/>
      <c r="D1077" s="469"/>
      <c r="E1077" s="275"/>
      <c r="F1077" s="275" t="s">
        <v>852</v>
      </c>
      <c r="G1077" s="475"/>
      <c r="H1077" s="475"/>
      <c r="I1077" s="475"/>
      <c r="J1077" s="475"/>
      <c r="K1077" s="475"/>
      <c r="L1077" s="475"/>
      <c r="M1077" s="475"/>
      <c r="N1077" s="475"/>
      <c r="O1077" s="475"/>
      <c r="P1077" s="475"/>
      <c r="Q1077" s="475"/>
      <c r="R1077" s="475"/>
      <c r="S1077" s="475"/>
      <c r="T1077" s="475"/>
      <c r="U1077" s="475"/>
      <c r="V1077" s="475"/>
      <c r="W1077" s="475"/>
      <c r="X1077" s="475"/>
      <c r="Y1077" s="475"/>
      <c r="Z1077" s="475"/>
      <c r="AA1077" s="475"/>
      <c r="AB1077" s="473"/>
      <c r="AC1077" s="473"/>
      <c r="AD1077" s="473"/>
      <c r="AE1077" s="473"/>
      <c r="AF1077" s="473"/>
      <c r="AG1077" s="473"/>
      <c r="AH1077" s="473"/>
      <c r="AI1077" s="473"/>
      <c r="AJ1077" s="473"/>
      <c r="AK1077" s="473"/>
      <c r="AL1077" s="473"/>
      <c r="AM1077" s="473"/>
      <c r="AN1077" s="473"/>
      <c r="AO1077" s="473"/>
      <c r="AP1077" s="473"/>
      <c r="AQ1077" s="473"/>
      <c r="AR1077" s="473"/>
      <c r="AS1077" s="473"/>
      <c r="AT1077" s="473"/>
      <c r="AU1077" s="473"/>
      <c r="AV1077" s="473"/>
      <c r="AW1077" s="473"/>
      <c r="AX1077" s="473"/>
      <c r="AY1077" s="466"/>
      <c r="BA1077" s="192">
        <f t="shared" si="271"/>
        <v>57</v>
      </c>
      <c r="BB1077" s="192">
        <f t="shared" si="272"/>
        <v>2</v>
      </c>
      <c r="BC1077" s="192">
        <f>BC1076</f>
        <v>8</v>
      </c>
      <c r="BD1077" s="192" t="str">
        <f>BD1076</f>
        <v>①</v>
      </c>
      <c r="BG1077" s="563" t="str">
        <f t="shared" ca="1" si="261"/>
        <v/>
      </c>
      <c r="BH1077" s="564" t="str">
        <f t="shared" ca="1" si="262"/>
        <v/>
      </c>
      <c r="BI1077" s="564" t="str">
        <f t="shared" ca="1" si="263"/>
        <v/>
      </c>
      <c r="BJ1077" s="564" t="str">
        <f t="shared" ca="1" si="264"/>
        <v/>
      </c>
      <c r="BK1077" s="564" t="str">
        <f t="shared" ca="1" si="265"/>
        <v/>
      </c>
      <c r="BL1077" s="565" t="str">
        <f t="shared" ca="1" si="266"/>
        <v/>
      </c>
    </row>
    <row r="1078" spans="1:111" s="94" customFormat="1" ht="15" customHeight="1">
      <c r="A1078" s="1758" t="str">
        <f>$BD1078&amp;"."</f>
        <v>②.</v>
      </c>
      <c r="B1078" s="1759"/>
      <c r="C1078" s="1759"/>
      <c r="D1078" s="1759"/>
      <c r="E1078" s="1759"/>
      <c r="F1078" s="275" t="s">
        <v>853</v>
      </c>
      <c r="G1078" s="676"/>
      <c r="H1078" s="676"/>
      <c r="I1078" s="676"/>
      <c r="J1078" s="676"/>
      <c r="K1078" s="676"/>
      <c r="L1078" s="676"/>
      <c r="M1078" s="685"/>
      <c r="N1078" s="685"/>
      <c r="O1078" s="685"/>
      <c r="P1078" s="685"/>
      <c r="Q1078" s="685"/>
      <c r="R1078" s="685"/>
      <c r="S1078" s="685"/>
      <c r="T1078" s="685"/>
      <c r="U1078" s="685"/>
      <c r="V1078" s="685"/>
      <c r="W1078" s="685"/>
      <c r="X1078" s="685"/>
      <c r="Y1078" s="685"/>
      <c r="Z1078" s="685"/>
      <c r="AA1078" s="685"/>
      <c r="AB1078" s="685"/>
      <c r="AC1078" s="685"/>
      <c r="AD1078" s="685"/>
      <c r="AE1078" s="685"/>
      <c r="AF1078" s="685"/>
      <c r="AG1078" s="685"/>
      <c r="AH1078" s="685"/>
      <c r="AI1078" s="685"/>
      <c r="AJ1078" s="685"/>
      <c r="AK1078" s="685"/>
      <c r="AL1078" s="685"/>
      <c r="AM1078" s="685"/>
      <c r="AN1078" s="685"/>
      <c r="AO1078" s="685"/>
      <c r="AP1078" s="685"/>
      <c r="AQ1078" s="685"/>
      <c r="AR1078" s="685"/>
      <c r="AS1078" s="685"/>
      <c r="AT1078" s="685"/>
      <c r="AU1078" s="685"/>
      <c r="AV1078" s="685"/>
      <c r="AW1078" s="685"/>
      <c r="AX1078" s="685"/>
      <c r="AY1078" s="93"/>
      <c r="AZ1078" s="92"/>
      <c r="BA1078" s="683">
        <f t="shared" si="271"/>
        <v>57</v>
      </c>
      <c r="BB1078" s="683">
        <f t="shared" si="272"/>
        <v>2</v>
      </c>
      <c r="BC1078" s="683">
        <f>BC1077</f>
        <v>8</v>
      </c>
      <c r="BD1078" s="687" t="str">
        <f>IF(ISBLANK(BD1077),"①",CHAR(CODE(BD1077)+1))</f>
        <v>②</v>
      </c>
      <c r="BE1078" s="465"/>
      <c r="BF1078" s="92"/>
      <c r="BG1078" s="563" t="str">
        <f t="shared" ca="1" si="261"/>
        <v/>
      </c>
      <c r="BH1078" s="564" t="str">
        <f t="shared" ca="1" si="262"/>
        <v/>
      </c>
      <c r="BI1078" s="564" t="str">
        <f t="shared" ca="1" si="263"/>
        <v/>
      </c>
      <c r="BJ1078" s="564" t="str">
        <f t="shared" ca="1" si="264"/>
        <v/>
      </c>
      <c r="BK1078" s="564" t="str">
        <f t="shared" ca="1" si="265"/>
        <v/>
      </c>
      <c r="BL1078" s="565" t="str">
        <f t="shared" ca="1" si="266"/>
        <v/>
      </c>
      <c r="BR1078" s="226"/>
      <c r="BS1078" s="226"/>
      <c r="BT1078" s="226"/>
      <c r="BU1078" s="226"/>
      <c r="BV1078" s="226"/>
      <c r="BW1078" s="226"/>
      <c r="BX1078" s="226"/>
      <c r="BY1078" s="226"/>
      <c r="BZ1078" s="226"/>
      <c r="CA1078" s="226"/>
      <c r="CB1078" s="465"/>
      <c r="CC1078" s="465"/>
      <c r="CD1078" s="465"/>
      <c r="CE1078" s="465"/>
      <c r="CF1078" s="465"/>
      <c r="CG1078" s="465"/>
      <c r="CH1078" s="465"/>
      <c r="CI1078" s="465"/>
      <c r="CJ1078" s="465"/>
      <c r="CK1078" s="465"/>
      <c r="CL1078" s="226"/>
      <c r="CM1078" s="226"/>
      <c r="CN1078" s="226"/>
      <c r="CO1078" s="226"/>
      <c r="CP1078" s="226"/>
      <c r="CQ1078" s="226"/>
      <c r="CR1078" s="226"/>
      <c r="CS1078" s="465"/>
      <c r="CT1078" s="465"/>
      <c r="CU1078" s="465"/>
      <c r="CV1078" s="465"/>
      <c r="CW1078" s="465"/>
      <c r="CX1078" s="465"/>
      <c r="CY1078" s="465"/>
      <c r="CZ1078" s="465"/>
      <c r="DA1078" s="465"/>
      <c r="DB1078" s="465"/>
      <c r="DC1078" s="465"/>
      <c r="DD1078" s="465"/>
      <c r="DE1078" s="465"/>
      <c r="DF1078" s="465"/>
      <c r="DG1078" s="465"/>
    </row>
    <row r="1079" spans="1:111" s="94" customFormat="1" ht="15" customHeight="1">
      <c r="A1079" s="472"/>
      <c r="B1079" s="475"/>
      <c r="C1079" s="475"/>
      <c r="D1079" s="469"/>
      <c r="E1079" s="275"/>
      <c r="F1079" s="275" t="s">
        <v>854</v>
      </c>
      <c r="G1079" s="475"/>
      <c r="H1079" s="475"/>
      <c r="I1079" s="475"/>
      <c r="J1079" s="475"/>
      <c r="K1079" s="475"/>
      <c r="L1079" s="475"/>
      <c r="M1079" s="475"/>
      <c r="N1079" s="475"/>
      <c r="O1079" s="475"/>
      <c r="P1079" s="475"/>
      <c r="Q1079" s="475"/>
      <c r="R1079" s="475"/>
      <c r="S1079" s="475"/>
      <c r="T1079" s="475"/>
      <c r="U1079" s="475"/>
      <c r="V1079" s="475"/>
      <c r="W1079" s="475"/>
      <c r="X1079" s="475"/>
      <c r="Y1079" s="475"/>
      <c r="Z1079" s="475"/>
      <c r="AA1079" s="475"/>
      <c r="AB1079" s="473"/>
      <c r="AC1079" s="473"/>
      <c r="AD1079" s="473"/>
      <c r="AE1079" s="473"/>
      <c r="AF1079" s="473"/>
      <c r="AG1079" s="473"/>
      <c r="AH1079" s="473"/>
      <c r="AI1079" s="473"/>
      <c r="AJ1079" s="473"/>
      <c r="AK1079" s="473"/>
      <c r="AL1079" s="473"/>
      <c r="AM1079" s="473"/>
      <c r="AN1079" s="473"/>
      <c r="AO1079" s="473"/>
      <c r="AP1079" s="473"/>
      <c r="AQ1079" s="473"/>
      <c r="AR1079" s="473"/>
      <c r="AS1079" s="473"/>
      <c r="AT1079" s="473"/>
      <c r="AU1079" s="473"/>
      <c r="AV1079" s="473"/>
      <c r="AW1079" s="473"/>
      <c r="AX1079" s="473"/>
      <c r="AY1079" s="466"/>
      <c r="AZ1079" s="465"/>
      <c r="BA1079" s="192">
        <f t="shared" si="271"/>
        <v>57</v>
      </c>
      <c r="BB1079" s="192">
        <f t="shared" si="272"/>
        <v>2</v>
      </c>
      <c r="BC1079" s="192">
        <f>BC1078</f>
        <v>8</v>
      </c>
      <c r="BD1079" s="192" t="str">
        <f>BD1078</f>
        <v>②</v>
      </c>
      <c r="BE1079" s="465"/>
      <c r="BF1079" s="92"/>
      <c r="BG1079" s="563" t="str">
        <f t="shared" ca="1" si="261"/>
        <v/>
      </c>
      <c r="BH1079" s="564" t="str">
        <f t="shared" ca="1" si="262"/>
        <v/>
      </c>
      <c r="BI1079" s="564" t="str">
        <f t="shared" ca="1" si="263"/>
        <v/>
      </c>
      <c r="BJ1079" s="564" t="str">
        <f t="shared" ca="1" si="264"/>
        <v/>
      </c>
      <c r="BK1079" s="564" t="str">
        <f t="shared" ca="1" si="265"/>
        <v/>
      </c>
      <c r="BL1079" s="565" t="str">
        <f t="shared" ca="1" si="266"/>
        <v/>
      </c>
      <c r="BR1079" s="465"/>
      <c r="BS1079" s="465"/>
      <c r="BT1079" s="465"/>
      <c r="BU1079" s="465"/>
      <c r="BV1079" s="465"/>
      <c r="BW1079" s="465"/>
      <c r="BX1079" s="465"/>
      <c r="BY1079" s="465"/>
      <c r="BZ1079" s="465"/>
      <c r="CA1079" s="465"/>
      <c r="CB1079" s="465"/>
      <c r="CC1079" s="226"/>
      <c r="CD1079" s="226"/>
      <c r="CE1079" s="226"/>
      <c r="CF1079" s="226"/>
      <c r="CG1079" s="226"/>
      <c r="CH1079" s="226"/>
      <c r="CI1079" s="226"/>
      <c r="CJ1079" s="226"/>
      <c r="CK1079" s="226"/>
      <c r="CL1079" s="465"/>
      <c r="CM1079" s="465"/>
      <c r="CN1079" s="465"/>
      <c r="CO1079" s="465"/>
      <c r="CP1079" s="465"/>
      <c r="CQ1079" s="465"/>
      <c r="CR1079" s="465"/>
      <c r="CS1079" s="226"/>
      <c r="CT1079" s="226"/>
      <c r="CU1079" s="226"/>
      <c r="CV1079" s="465"/>
      <c r="CW1079" s="465"/>
      <c r="CX1079" s="465"/>
      <c r="CY1079" s="465"/>
      <c r="CZ1079" s="465"/>
      <c r="DA1079" s="465"/>
      <c r="DB1079" s="465"/>
      <c r="DC1079" s="465"/>
      <c r="DD1079" s="465"/>
      <c r="DE1079" s="465"/>
    </row>
    <row r="1080" spans="1:111" s="465" customFormat="1" ht="15" customHeight="1">
      <c r="A1080" s="1760" t="str">
        <f>$BA1080&amp;"."&amp;$BB1080&amp;"."&amp;$BC1080&amp;"."</f>
        <v>57.2.9.</v>
      </c>
      <c r="B1080" s="1761"/>
      <c r="C1080" s="1761"/>
      <c r="D1080" s="1761"/>
      <c r="E1080" s="211" t="s">
        <v>1242</v>
      </c>
      <c r="F1080" s="211"/>
      <c r="G1080" s="211"/>
      <c r="H1080" s="211"/>
      <c r="I1080" s="211"/>
      <c r="J1080" s="211"/>
      <c r="K1080" s="211"/>
      <c r="L1080" s="211"/>
      <c r="M1080" s="211"/>
      <c r="N1080" s="211"/>
      <c r="O1080" s="211"/>
      <c r="P1080" s="211"/>
      <c r="Q1080" s="211"/>
      <c r="R1080" s="211"/>
      <c r="S1080" s="211"/>
      <c r="T1080" s="211"/>
      <c r="U1080" s="211"/>
      <c r="V1080" s="211"/>
      <c r="W1080" s="211"/>
      <c r="X1080" s="211"/>
      <c r="Y1080" s="211"/>
      <c r="Z1080" s="211"/>
      <c r="AA1080" s="211"/>
      <c r="AB1080" s="226"/>
      <c r="AC1080" s="226"/>
      <c r="AD1080" s="226"/>
      <c r="AE1080" s="226"/>
      <c r="AF1080" s="226"/>
      <c r="AG1080" s="226"/>
      <c r="AH1080" s="226"/>
      <c r="AI1080" s="226"/>
      <c r="AJ1080" s="226"/>
      <c r="AK1080" s="226"/>
      <c r="AL1080" s="226"/>
      <c r="AM1080" s="226"/>
      <c r="AN1080" s="226"/>
      <c r="AO1080" s="226"/>
      <c r="AP1080" s="226"/>
      <c r="AQ1080" s="226"/>
      <c r="AR1080" s="226"/>
      <c r="AS1080" s="226"/>
      <c r="AT1080" s="226"/>
      <c r="AU1080" s="226"/>
      <c r="AV1080" s="226"/>
      <c r="AW1080" s="226"/>
      <c r="AX1080" s="226"/>
      <c r="AY1080" s="40"/>
      <c r="BA1080" s="192">
        <f t="shared" si="271"/>
        <v>57</v>
      </c>
      <c r="BB1080" s="192">
        <f t="shared" si="272"/>
        <v>2</v>
      </c>
      <c r="BC1080" s="193">
        <f>BC1079+1</f>
        <v>9</v>
      </c>
      <c r="BG1080" s="563" t="str">
        <f t="shared" ca="1" si="261"/>
        <v/>
      </c>
      <c r="BH1080" s="564" t="str">
        <f t="shared" ca="1" si="262"/>
        <v/>
      </c>
      <c r="BI1080" s="564" t="str">
        <f t="shared" ca="1" si="263"/>
        <v/>
      </c>
      <c r="BJ1080" s="564" t="str">
        <f t="shared" ca="1" si="264"/>
        <v/>
      </c>
      <c r="BK1080" s="564" t="str">
        <f t="shared" ca="1" si="265"/>
        <v/>
      </c>
      <c r="BL1080" s="565" t="str">
        <f t="shared" ca="1" si="266"/>
        <v/>
      </c>
      <c r="CB1080" s="226"/>
      <c r="CL1080" s="226"/>
      <c r="CM1080" s="226"/>
      <c r="CN1080" s="226"/>
      <c r="CO1080" s="226"/>
      <c r="CP1080" s="226"/>
      <c r="CQ1080" s="226"/>
      <c r="CR1080" s="226"/>
      <c r="DD1080" s="226"/>
      <c r="DE1080" s="226"/>
      <c r="DF1080" s="94"/>
      <c r="DG1080" s="94"/>
    </row>
    <row r="1081" spans="1:111" s="465" customFormat="1" ht="15" customHeight="1">
      <c r="A1081" s="1051"/>
      <c r="B1081" s="1047"/>
      <c r="C1081" s="1052"/>
      <c r="D1081" s="469"/>
      <c r="E1081" s="275" t="s">
        <v>1237</v>
      </c>
      <c r="F1081" s="475"/>
      <c r="G1081" s="475"/>
      <c r="H1081" s="475"/>
      <c r="I1081" s="475"/>
      <c r="J1081" s="475"/>
      <c r="K1081" s="475"/>
      <c r="L1081" s="475"/>
      <c r="M1081" s="475"/>
      <c r="N1081" s="475"/>
      <c r="O1081" s="475"/>
      <c r="P1081" s="475"/>
      <c r="Q1081" s="475"/>
      <c r="R1081" s="475"/>
      <c r="S1081" s="475"/>
      <c r="T1081" s="475"/>
      <c r="U1081" s="475"/>
      <c r="V1081" s="475"/>
      <c r="W1081" s="475"/>
      <c r="X1081" s="475"/>
      <c r="Y1081" s="475"/>
      <c r="Z1081" s="475"/>
      <c r="AA1081" s="475"/>
      <c r="AB1081" s="473"/>
      <c r="AC1081" s="473"/>
      <c r="AD1081" s="473"/>
      <c r="AE1081" s="473"/>
      <c r="AF1081" s="473"/>
      <c r="AG1081" s="473"/>
      <c r="AH1081" s="473"/>
      <c r="AI1081" s="473"/>
      <c r="AJ1081" s="473"/>
      <c r="AK1081" s="473"/>
      <c r="AL1081" s="473"/>
      <c r="AM1081" s="473"/>
      <c r="AN1081" s="473"/>
      <c r="AO1081" s="473"/>
      <c r="AP1081" s="473"/>
      <c r="AQ1081" s="473"/>
      <c r="AR1081" s="473"/>
      <c r="AS1081" s="473"/>
      <c r="AT1081" s="473"/>
      <c r="AU1081" s="473"/>
      <c r="AV1081" s="473"/>
      <c r="AW1081" s="473"/>
      <c r="AX1081" s="473"/>
      <c r="AY1081" s="466"/>
      <c r="BA1081" s="192">
        <f t="shared" si="271"/>
        <v>57</v>
      </c>
      <c r="BB1081" s="192">
        <f t="shared" si="272"/>
        <v>2</v>
      </c>
      <c r="BC1081" s="192">
        <f>BC1080</f>
        <v>9</v>
      </c>
      <c r="BG1081" s="563" t="str">
        <f t="shared" ca="1" si="261"/>
        <v/>
      </c>
      <c r="BH1081" s="564" t="str">
        <f t="shared" ca="1" si="262"/>
        <v/>
      </c>
      <c r="BI1081" s="564" t="str">
        <f t="shared" ca="1" si="263"/>
        <v/>
      </c>
      <c r="BJ1081" s="564" t="str">
        <f t="shared" ca="1" si="264"/>
        <v/>
      </c>
      <c r="BK1081" s="564" t="str">
        <f t="shared" ca="1" si="265"/>
        <v/>
      </c>
      <c r="BL1081" s="565" t="str">
        <f t="shared" ca="1" si="266"/>
        <v/>
      </c>
      <c r="CC1081" s="226"/>
      <c r="CD1081" s="226"/>
      <c r="CE1081" s="226"/>
      <c r="CF1081" s="226"/>
      <c r="CG1081" s="226"/>
      <c r="CH1081" s="226"/>
      <c r="CI1081" s="226"/>
      <c r="CJ1081" s="226"/>
      <c r="CK1081" s="226"/>
      <c r="CS1081" s="226"/>
      <c r="CT1081" s="226"/>
      <c r="CU1081" s="226"/>
      <c r="DC1081" s="226"/>
    </row>
    <row r="1082" spans="1:111" s="465" customFormat="1" ht="15" customHeight="1">
      <c r="A1082" s="1760" t="str">
        <f>$BA1082&amp;"."&amp;$BB1082&amp;"."&amp;$BC1082&amp;"."</f>
        <v>57.2.10.</v>
      </c>
      <c r="B1082" s="1761"/>
      <c r="C1082" s="1761"/>
      <c r="D1082" s="1761"/>
      <c r="E1082" s="211" t="s">
        <v>1243</v>
      </c>
      <c r="F1082" s="211"/>
      <c r="G1082" s="211"/>
      <c r="H1082" s="211"/>
      <c r="I1082" s="211"/>
      <c r="J1082" s="211"/>
      <c r="K1082" s="211"/>
      <c r="L1082" s="211"/>
      <c r="M1082" s="211"/>
      <c r="N1082" s="211"/>
      <c r="O1082" s="211"/>
      <c r="P1082" s="211"/>
      <c r="Q1082" s="211"/>
      <c r="R1082" s="211"/>
      <c r="S1082" s="211"/>
      <c r="T1082" s="211"/>
      <c r="U1082" s="211"/>
      <c r="V1082" s="211"/>
      <c r="W1082" s="211"/>
      <c r="X1082" s="211"/>
      <c r="Y1082" s="211"/>
      <c r="Z1082" s="211"/>
      <c r="AA1082" s="211"/>
      <c r="AB1082" s="226"/>
      <c r="AC1082" s="226"/>
      <c r="AD1082" s="226"/>
      <c r="AE1082" s="226"/>
      <c r="AF1082" s="226"/>
      <c r="AG1082" s="226"/>
      <c r="AH1082" s="226"/>
      <c r="AI1082" s="226"/>
      <c r="AJ1082" s="226"/>
      <c r="AK1082" s="226"/>
      <c r="AL1082" s="226"/>
      <c r="AM1082" s="226"/>
      <c r="AN1082" s="226"/>
      <c r="AO1082" s="226"/>
      <c r="AP1082" s="226"/>
      <c r="AQ1082" s="226"/>
      <c r="AR1082" s="226"/>
      <c r="AS1082" s="226"/>
      <c r="AT1082" s="226"/>
      <c r="AU1082" s="226"/>
      <c r="AV1082" s="226"/>
      <c r="AW1082" s="226"/>
      <c r="AX1082" s="226"/>
      <c r="AY1082" s="40"/>
      <c r="BA1082" s="192">
        <f t="shared" si="271"/>
        <v>57</v>
      </c>
      <c r="BB1082" s="192">
        <f t="shared" si="272"/>
        <v>2</v>
      </c>
      <c r="BC1082" s="193">
        <f>BC1081+1</f>
        <v>10</v>
      </c>
      <c r="BG1082" s="563" t="str">
        <f t="shared" ca="1" si="261"/>
        <v/>
      </c>
      <c r="BH1082" s="564" t="str">
        <f t="shared" ca="1" si="262"/>
        <v/>
      </c>
      <c r="BI1082" s="564" t="str">
        <f t="shared" ca="1" si="263"/>
        <v/>
      </c>
      <c r="BJ1082" s="564" t="str">
        <f t="shared" ca="1" si="264"/>
        <v/>
      </c>
      <c r="BK1082" s="564" t="str">
        <f t="shared" ca="1" si="265"/>
        <v/>
      </c>
      <c r="BL1082" s="565" t="str">
        <f t="shared" ca="1" si="266"/>
        <v/>
      </c>
      <c r="CB1082" s="226"/>
      <c r="CL1082" s="226"/>
      <c r="CM1082" s="226"/>
      <c r="CN1082" s="226"/>
      <c r="CO1082" s="226"/>
      <c r="CP1082" s="226"/>
      <c r="CQ1082" s="226"/>
      <c r="CR1082" s="226"/>
      <c r="CV1082" s="226"/>
      <c r="CW1082" s="226"/>
      <c r="CX1082" s="226"/>
      <c r="CY1082" s="226"/>
      <c r="CZ1082" s="226"/>
      <c r="DA1082" s="226"/>
      <c r="DB1082" s="226"/>
      <c r="DD1082" s="226"/>
      <c r="DE1082" s="226"/>
    </row>
    <row r="1083" spans="1:111" s="465" customFormat="1" ht="15" customHeight="1">
      <c r="A1083" s="1051"/>
      <c r="B1083" s="1047"/>
      <c r="C1083" s="1052"/>
      <c r="D1083" s="469"/>
      <c r="E1083" s="275" t="s">
        <v>1238</v>
      </c>
      <c r="F1083" s="475"/>
      <c r="G1083" s="475"/>
      <c r="H1083" s="475"/>
      <c r="I1083" s="475"/>
      <c r="J1083" s="475"/>
      <c r="K1083" s="475"/>
      <c r="L1083" s="475"/>
      <c r="M1083" s="475"/>
      <c r="N1083" s="475"/>
      <c r="O1083" s="475"/>
      <c r="P1083" s="475"/>
      <c r="Q1083" s="475"/>
      <c r="R1083" s="475"/>
      <c r="S1083" s="475"/>
      <c r="T1083" s="475"/>
      <c r="U1083" s="475"/>
      <c r="V1083" s="475"/>
      <c r="W1083" s="475"/>
      <c r="X1083" s="475"/>
      <c r="Y1083" s="475"/>
      <c r="Z1083" s="475"/>
      <c r="AA1083" s="475"/>
      <c r="AB1083" s="473"/>
      <c r="AC1083" s="473"/>
      <c r="AD1083" s="473"/>
      <c r="AE1083" s="473"/>
      <c r="AF1083" s="473"/>
      <c r="AG1083" s="473"/>
      <c r="AH1083" s="473"/>
      <c r="AI1083" s="473"/>
      <c r="AJ1083" s="473"/>
      <c r="AK1083" s="473"/>
      <c r="AL1083" s="473"/>
      <c r="AM1083" s="473"/>
      <c r="AN1083" s="473"/>
      <c r="AO1083" s="473"/>
      <c r="AP1083" s="473"/>
      <c r="AQ1083" s="473"/>
      <c r="AR1083" s="473"/>
      <c r="AS1083" s="473"/>
      <c r="AT1083" s="473"/>
      <c r="AU1083" s="473"/>
      <c r="AV1083" s="473"/>
      <c r="AW1083" s="473"/>
      <c r="AX1083" s="473"/>
      <c r="AY1083" s="466"/>
      <c r="BA1083" s="192">
        <f t="shared" si="271"/>
        <v>57</v>
      </c>
      <c r="BB1083" s="192">
        <f t="shared" si="272"/>
        <v>2</v>
      </c>
      <c r="BC1083" s="192">
        <f>BC1082</f>
        <v>10</v>
      </c>
      <c r="BG1083" s="563" t="str">
        <f t="shared" ca="1" si="261"/>
        <v/>
      </c>
      <c r="BH1083" s="564" t="str">
        <f t="shared" ca="1" si="262"/>
        <v/>
      </c>
      <c r="BI1083" s="564" t="str">
        <f t="shared" ca="1" si="263"/>
        <v/>
      </c>
      <c r="BJ1083" s="564" t="str">
        <f t="shared" ca="1" si="264"/>
        <v/>
      </c>
      <c r="BK1083" s="564" t="str">
        <f t="shared" ca="1" si="265"/>
        <v/>
      </c>
      <c r="BL1083" s="565" t="str">
        <f t="shared" ca="1" si="266"/>
        <v/>
      </c>
      <c r="CC1083" s="226"/>
      <c r="CD1083" s="226"/>
      <c r="CE1083" s="226"/>
      <c r="CF1083" s="226"/>
      <c r="CG1083" s="226"/>
      <c r="CH1083" s="226"/>
      <c r="CI1083" s="226"/>
      <c r="CJ1083" s="226"/>
      <c r="CK1083" s="226"/>
      <c r="CS1083" s="226"/>
      <c r="CT1083" s="226"/>
      <c r="CU1083" s="226"/>
      <c r="DC1083" s="226"/>
    </row>
    <row r="1084" spans="1:111" s="465" customFormat="1" ht="15" customHeight="1">
      <c r="A1084" s="1760" t="str">
        <f>$BA1084&amp;"."&amp;$BB1084&amp;"."&amp;$BC1084&amp;"."</f>
        <v>57.2.11.</v>
      </c>
      <c r="B1084" s="1761"/>
      <c r="C1084" s="1761"/>
      <c r="D1084" s="1761"/>
      <c r="E1084" s="211" t="s">
        <v>1244</v>
      </c>
      <c r="F1084" s="211"/>
      <c r="G1084" s="211"/>
      <c r="H1084" s="211"/>
      <c r="I1084" s="211"/>
      <c r="J1084" s="211"/>
      <c r="K1084" s="211"/>
      <c r="L1084" s="211"/>
      <c r="M1084" s="211"/>
      <c r="N1084" s="211"/>
      <c r="O1084" s="211"/>
      <c r="P1084" s="211"/>
      <c r="Q1084" s="211"/>
      <c r="R1084" s="211"/>
      <c r="S1084" s="211"/>
      <c r="T1084" s="211"/>
      <c r="U1084" s="211"/>
      <c r="V1084" s="211"/>
      <c r="W1084" s="211"/>
      <c r="X1084" s="211"/>
      <c r="Y1084" s="211"/>
      <c r="Z1084" s="211"/>
      <c r="AA1084" s="211"/>
      <c r="AB1084" s="226"/>
      <c r="AC1084" s="226"/>
      <c r="AD1084" s="226"/>
      <c r="AE1084" s="226"/>
      <c r="AF1084" s="226"/>
      <c r="AG1084" s="226"/>
      <c r="AH1084" s="226"/>
      <c r="AI1084" s="226"/>
      <c r="AJ1084" s="226"/>
      <c r="AK1084" s="226"/>
      <c r="AL1084" s="226"/>
      <c r="AM1084" s="226"/>
      <c r="AN1084" s="226"/>
      <c r="AO1084" s="226"/>
      <c r="AP1084" s="226"/>
      <c r="AQ1084" s="226"/>
      <c r="AR1084" s="226"/>
      <c r="AS1084" s="226"/>
      <c r="AT1084" s="226"/>
      <c r="AU1084" s="226"/>
      <c r="AV1084" s="226"/>
      <c r="AW1084" s="226"/>
      <c r="AX1084" s="226"/>
      <c r="AY1084" s="40"/>
      <c r="BA1084" s="192">
        <f t="shared" si="271"/>
        <v>57</v>
      </c>
      <c r="BB1084" s="192">
        <f t="shared" si="272"/>
        <v>2</v>
      </c>
      <c r="BC1084" s="193">
        <f>BC1083+1</f>
        <v>11</v>
      </c>
      <c r="BG1084" s="563" t="str">
        <f t="shared" ca="1" si="261"/>
        <v/>
      </c>
      <c r="BH1084" s="564" t="str">
        <f t="shared" ca="1" si="262"/>
        <v/>
      </c>
      <c r="BI1084" s="564" t="str">
        <f t="shared" ca="1" si="263"/>
        <v/>
      </c>
      <c r="BJ1084" s="564" t="str">
        <f t="shared" ca="1" si="264"/>
        <v/>
      </c>
      <c r="BK1084" s="564" t="str">
        <f t="shared" ca="1" si="265"/>
        <v/>
      </c>
      <c r="BL1084" s="565" t="str">
        <f t="shared" ca="1" si="266"/>
        <v/>
      </c>
      <c r="CB1084" s="226"/>
      <c r="CL1084" s="226"/>
      <c r="CM1084" s="226"/>
      <c r="CN1084" s="226"/>
      <c r="CO1084" s="226"/>
      <c r="CP1084" s="226"/>
      <c r="CQ1084" s="226"/>
      <c r="CR1084" s="226"/>
      <c r="CV1084" s="226"/>
      <c r="CW1084" s="226"/>
      <c r="CX1084" s="226"/>
      <c r="CY1084" s="226"/>
      <c r="CZ1084" s="226"/>
      <c r="DA1084" s="226"/>
      <c r="DB1084" s="226"/>
      <c r="DD1084" s="226"/>
      <c r="DE1084" s="226"/>
    </row>
    <row r="1085" spans="1:111" s="465" customFormat="1" ht="15" customHeight="1">
      <c r="A1085" s="1051"/>
      <c r="B1085" s="1047"/>
      <c r="C1085" s="1052"/>
      <c r="D1085" s="469"/>
      <c r="E1085" s="275" t="s">
        <v>1247</v>
      </c>
      <c r="F1085" s="475"/>
      <c r="G1085" s="475"/>
      <c r="H1085" s="475"/>
      <c r="I1085" s="475"/>
      <c r="J1085" s="475"/>
      <c r="K1085" s="475"/>
      <c r="L1085" s="475"/>
      <c r="M1085" s="475"/>
      <c r="N1085" s="475"/>
      <c r="O1085" s="475"/>
      <c r="P1085" s="475"/>
      <c r="Q1085" s="475"/>
      <c r="R1085" s="475"/>
      <c r="S1085" s="475"/>
      <c r="T1085" s="475"/>
      <c r="U1085" s="475"/>
      <c r="V1085" s="475"/>
      <c r="W1085" s="475"/>
      <c r="X1085" s="475"/>
      <c r="Y1085" s="475"/>
      <c r="Z1085" s="475"/>
      <c r="AA1085" s="475"/>
      <c r="AB1085" s="473"/>
      <c r="AC1085" s="473"/>
      <c r="AD1085" s="473"/>
      <c r="AE1085" s="473"/>
      <c r="AF1085" s="473"/>
      <c r="AG1085" s="473"/>
      <c r="AH1085" s="473"/>
      <c r="AI1085" s="473"/>
      <c r="AJ1085" s="473"/>
      <c r="AK1085" s="473"/>
      <c r="AL1085" s="473"/>
      <c r="AM1085" s="473"/>
      <c r="AN1085" s="473"/>
      <c r="AO1085" s="473"/>
      <c r="AP1085" s="473"/>
      <c r="AQ1085" s="473"/>
      <c r="AR1085" s="473"/>
      <c r="AS1085" s="473"/>
      <c r="AT1085" s="473"/>
      <c r="AU1085" s="473"/>
      <c r="AV1085" s="473"/>
      <c r="AW1085" s="473"/>
      <c r="AX1085" s="473"/>
      <c r="AY1085" s="466"/>
      <c r="BA1085" s="192">
        <f t="shared" si="271"/>
        <v>57</v>
      </c>
      <c r="BB1085" s="192">
        <f t="shared" si="272"/>
        <v>2</v>
      </c>
      <c r="BC1085" s="192">
        <f>BC1084</f>
        <v>11</v>
      </c>
      <c r="BG1085" s="563" t="str">
        <f t="shared" ca="1" si="261"/>
        <v/>
      </c>
      <c r="BH1085" s="564" t="str">
        <f t="shared" ca="1" si="262"/>
        <v/>
      </c>
      <c r="BI1085" s="564" t="str">
        <f t="shared" ca="1" si="263"/>
        <v/>
      </c>
      <c r="BJ1085" s="564" t="str">
        <f t="shared" ca="1" si="264"/>
        <v/>
      </c>
      <c r="BK1085" s="564" t="str">
        <f t="shared" ca="1" si="265"/>
        <v/>
      </c>
      <c r="BL1085" s="565" t="str">
        <f t="shared" ca="1" si="266"/>
        <v/>
      </c>
      <c r="CC1085" s="226"/>
      <c r="CD1085" s="226"/>
      <c r="CE1085" s="226"/>
      <c r="CF1085" s="226"/>
      <c r="CG1085" s="226"/>
      <c r="CH1085" s="226"/>
      <c r="CI1085" s="226"/>
      <c r="CJ1085" s="226"/>
      <c r="CK1085" s="226"/>
      <c r="CS1085" s="226"/>
      <c r="CT1085" s="226"/>
      <c r="CU1085" s="226"/>
      <c r="DC1085" s="226"/>
    </row>
    <row r="1086" spans="1:111" s="465" customFormat="1" ht="15" customHeight="1">
      <c r="A1086" s="1760" t="str">
        <f>$BA1086&amp;"."&amp;$BB1086&amp;"."&amp;$BC1086&amp;"."</f>
        <v>57.2.12.</v>
      </c>
      <c r="B1086" s="1761"/>
      <c r="C1086" s="1761"/>
      <c r="D1086" s="1761"/>
      <c r="E1086" s="211" t="s">
        <v>1239</v>
      </c>
      <c r="F1086" s="211"/>
      <c r="G1086" s="211"/>
      <c r="H1086" s="211"/>
      <c r="I1086" s="211"/>
      <c r="J1086" s="211"/>
      <c r="K1086" s="211"/>
      <c r="L1086" s="211"/>
      <c r="M1086" s="211"/>
      <c r="N1086" s="211"/>
      <c r="O1086" s="211"/>
      <c r="P1086" s="211"/>
      <c r="Q1086" s="211"/>
      <c r="R1086" s="211"/>
      <c r="S1086" s="211"/>
      <c r="T1086" s="211"/>
      <c r="U1086" s="211"/>
      <c r="V1086" s="211"/>
      <c r="W1086" s="211"/>
      <c r="X1086" s="211"/>
      <c r="Y1086" s="211"/>
      <c r="Z1086" s="211"/>
      <c r="AA1086" s="211"/>
      <c r="AB1086" s="226"/>
      <c r="AC1086" s="226"/>
      <c r="AD1086" s="226"/>
      <c r="AE1086" s="226"/>
      <c r="AF1086" s="226"/>
      <c r="AG1086" s="226"/>
      <c r="AH1086" s="226"/>
      <c r="AI1086" s="226"/>
      <c r="AJ1086" s="226"/>
      <c r="AK1086" s="226"/>
      <c r="AL1086" s="226"/>
      <c r="AM1086" s="226"/>
      <c r="AN1086" s="226"/>
      <c r="AO1086" s="226"/>
      <c r="AP1086" s="226"/>
      <c r="AQ1086" s="226"/>
      <c r="AR1086" s="226"/>
      <c r="AS1086" s="226"/>
      <c r="AT1086" s="226"/>
      <c r="AU1086" s="226"/>
      <c r="AV1086" s="226"/>
      <c r="AW1086" s="226"/>
      <c r="AX1086" s="226"/>
      <c r="AY1086" s="40"/>
      <c r="BA1086" s="192">
        <f t="shared" si="271"/>
        <v>57</v>
      </c>
      <c r="BB1086" s="192">
        <f t="shared" si="272"/>
        <v>2</v>
      </c>
      <c r="BC1086" s="193">
        <f>BC1085+1</f>
        <v>12</v>
      </c>
      <c r="BG1086" s="563" t="str">
        <f t="shared" ca="1" si="261"/>
        <v/>
      </c>
      <c r="BH1086" s="564" t="str">
        <f t="shared" ca="1" si="262"/>
        <v/>
      </c>
      <c r="BI1086" s="564" t="str">
        <f t="shared" ca="1" si="263"/>
        <v/>
      </c>
      <c r="BJ1086" s="564" t="str">
        <f t="shared" ca="1" si="264"/>
        <v/>
      </c>
      <c r="BK1086" s="564" t="str">
        <f t="shared" ca="1" si="265"/>
        <v/>
      </c>
      <c r="BL1086" s="565" t="str">
        <f t="shared" ca="1" si="266"/>
        <v/>
      </c>
      <c r="CB1086" s="226"/>
      <c r="CV1086" s="226"/>
      <c r="CW1086" s="226"/>
      <c r="CX1086" s="226"/>
      <c r="CY1086" s="226"/>
      <c r="CZ1086" s="226"/>
      <c r="DA1086" s="226"/>
      <c r="DB1086" s="226"/>
      <c r="DD1086" s="226"/>
      <c r="DE1086" s="226"/>
    </row>
    <row r="1087" spans="1:111" s="465" customFormat="1" ht="15" customHeight="1">
      <c r="A1087" s="1051"/>
      <c r="B1087" s="1047"/>
      <c r="C1087" s="1052"/>
      <c r="D1087" s="469"/>
      <c r="E1087" s="275" t="s">
        <v>1240</v>
      </c>
      <c r="F1087" s="475"/>
      <c r="G1087" s="475"/>
      <c r="H1087" s="475"/>
      <c r="I1087" s="475"/>
      <c r="J1087" s="475"/>
      <c r="K1087" s="475"/>
      <c r="L1087" s="475"/>
      <c r="M1087" s="475"/>
      <c r="N1087" s="475"/>
      <c r="O1087" s="475"/>
      <c r="P1087" s="475"/>
      <c r="Q1087" s="475"/>
      <c r="R1087" s="475"/>
      <c r="S1087" s="475"/>
      <c r="T1087" s="475"/>
      <c r="U1087" s="475"/>
      <c r="V1087" s="475"/>
      <c r="W1087" s="475"/>
      <c r="X1087" s="475"/>
      <c r="Y1087" s="475"/>
      <c r="Z1087" s="475"/>
      <c r="AA1087" s="475"/>
      <c r="AB1087" s="473"/>
      <c r="AC1087" s="473"/>
      <c r="AD1087" s="473"/>
      <c r="AE1087" s="473"/>
      <c r="AF1087" s="473"/>
      <c r="AG1087" s="473"/>
      <c r="AH1087" s="473"/>
      <c r="AI1087" s="473"/>
      <c r="AJ1087" s="473"/>
      <c r="AK1087" s="473"/>
      <c r="AL1087" s="473"/>
      <c r="AM1087" s="473"/>
      <c r="AN1087" s="473"/>
      <c r="AO1087" s="473"/>
      <c r="AP1087" s="473"/>
      <c r="AQ1087" s="473"/>
      <c r="AR1087" s="473"/>
      <c r="AS1087" s="473"/>
      <c r="AT1087" s="473"/>
      <c r="AU1087" s="473"/>
      <c r="AV1087" s="473"/>
      <c r="AW1087" s="473"/>
      <c r="AX1087" s="473"/>
      <c r="AY1087" s="466"/>
      <c r="BA1087" s="192">
        <f t="shared" si="271"/>
        <v>57</v>
      </c>
      <c r="BB1087" s="192">
        <f t="shared" si="272"/>
        <v>2</v>
      </c>
      <c r="BC1087" s="192">
        <f>BC1086</f>
        <v>12</v>
      </c>
      <c r="BG1087" s="563" t="str">
        <f t="shared" ca="1" si="261"/>
        <v/>
      </c>
      <c r="BH1087" s="564" t="str">
        <f t="shared" ca="1" si="262"/>
        <v/>
      </c>
      <c r="BI1087" s="564" t="str">
        <f t="shared" ca="1" si="263"/>
        <v/>
      </c>
      <c r="BJ1087" s="564" t="str">
        <f t="shared" ca="1" si="264"/>
        <v/>
      </c>
      <c r="BK1087" s="564" t="str">
        <f t="shared" ca="1" si="265"/>
        <v/>
      </c>
      <c r="BL1087" s="565" t="str">
        <f t="shared" ca="1" si="266"/>
        <v/>
      </c>
      <c r="CC1087" s="226"/>
      <c r="CD1087" s="226"/>
      <c r="CE1087" s="226"/>
      <c r="CF1087" s="226"/>
      <c r="CG1087" s="226"/>
      <c r="CH1087" s="226"/>
      <c r="CI1087" s="226"/>
      <c r="CJ1087" s="226"/>
      <c r="CK1087" s="226"/>
      <c r="CS1087" s="226"/>
      <c r="CT1087" s="226"/>
      <c r="CU1087" s="226"/>
      <c r="DC1087" s="226"/>
    </row>
    <row r="1088" spans="1:111" s="465" customFormat="1" ht="15" customHeight="1">
      <c r="A1088" s="1760" t="str">
        <f>$BA1088&amp;"."&amp;$BB1088&amp;"."</f>
        <v>57.3.</v>
      </c>
      <c r="B1088" s="1761"/>
      <c r="C1088" s="1761"/>
      <c r="D1088" s="275" t="s">
        <v>1250</v>
      </c>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36"/>
      <c r="AC1088" s="236"/>
      <c r="AD1088" s="236"/>
      <c r="AE1088" s="236"/>
      <c r="AF1088" s="236"/>
      <c r="AG1088" s="236"/>
      <c r="AH1088" s="236"/>
      <c r="AI1088" s="236"/>
      <c r="AJ1088" s="236"/>
      <c r="AK1088" s="236"/>
      <c r="AL1088" s="236"/>
      <c r="AM1088" s="236"/>
      <c r="AN1088" s="236"/>
      <c r="AO1088" s="236"/>
      <c r="AP1088" s="236"/>
      <c r="AQ1088" s="236"/>
      <c r="AR1088" s="236"/>
      <c r="AS1088" s="236"/>
      <c r="AT1088" s="236"/>
      <c r="AU1088" s="236"/>
      <c r="AV1088" s="236"/>
      <c r="AW1088" s="236"/>
      <c r="AX1088" s="236"/>
      <c r="AY1088" s="195"/>
      <c r="BA1088" s="192">
        <f t="shared" si="271"/>
        <v>57</v>
      </c>
      <c r="BB1088" s="193">
        <f>BB1087+1</f>
        <v>3</v>
      </c>
      <c r="BC1088" s="192"/>
      <c r="BD1088" s="192"/>
      <c r="BG1088" s="563" t="str">
        <f t="shared" ca="1" si="261"/>
        <v/>
      </c>
      <c r="BH1088" s="564" t="str">
        <f t="shared" ca="1" si="262"/>
        <v/>
      </c>
      <c r="BI1088" s="564" t="str">
        <f t="shared" ca="1" si="263"/>
        <v/>
      </c>
      <c r="BJ1088" s="564" t="str">
        <f t="shared" ca="1" si="264"/>
        <v/>
      </c>
      <c r="BK1088" s="564" t="str">
        <f t="shared" ca="1" si="265"/>
        <v/>
      </c>
      <c r="BL1088" s="565" t="str">
        <f t="shared" ca="1" si="266"/>
        <v/>
      </c>
      <c r="CV1088" s="226"/>
      <c r="CW1088" s="226"/>
      <c r="CX1088" s="226"/>
      <c r="CY1088" s="226"/>
      <c r="CZ1088" s="226"/>
      <c r="DA1088" s="226"/>
      <c r="DB1088" s="226"/>
      <c r="DD1088" s="226"/>
      <c r="DE1088" s="226"/>
    </row>
    <row r="1089" spans="1:111" s="465" customFormat="1" ht="15" customHeight="1">
      <c r="A1089" s="1762" t="str">
        <f>BA1089&amp;"."&amp;BB1089&amp;"."&amp;BC1089</f>
        <v>57.3.1</v>
      </c>
      <c r="B1089" s="1763"/>
      <c r="C1089" s="1763"/>
      <c r="D1089" s="1763"/>
      <c r="E1089" s="211" t="s">
        <v>835</v>
      </c>
      <c r="F1089" s="211"/>
      <c r="G1089" s="211"/>
      <c r="H1089" s="211"/>
      <c r="I1089" s="211"/>
      <c r="J1089" s="211"/>
      <c r="K1089" s="211"/>
      <c r="L1089" s="211"/>
      <c r="M1089" s="211"/>
      <c r="N1089" s="211"/>
      <c r="O1089" s="211"/>
      <c r="P1089" s="211"/>
      <c r="Q1089" s="211"/>
      <c r="R1089" s="211"/>
      <c r="S1089" s="211"/>
      <c r="T1089" s="211"/>
      <c r="U1089" s="211"/>
      <c r="V1089" s="211"/>
      <c r="W1089" s="211"/>
      <c r="X1089" s="211"/>
      <c r="Y1089" s="211"/>
      <c r="Z1089" s="211"/>
      <c r="AA1089" s="211"/>
      <c r="AB1089" s="226"/>
      <c r="AC1089" s="226"/>
      <c r="AD1089" s="226"/>
      <c r="AE1089" s="226"/>
      <c r="AF1089" s="226"/>
      <c r="AG1089" s="226"/>
      <c r="AH1089" s="226"/>
      <c r="AI1089" s="226"/>
      <c r="AJ1089" s="226"/>
      <c r="AK1089" s="226"/>
      <c r="AL1089" s="226"/>
      <c r="AM1089" s="226"/>
      <c r="AN1089" s="226"/>
      <c r="AO1089" s="226"/>
      <c r="AP1089" s="226"/>
      <c r="AQ1089" s="226"/>
      <c r="AR1089" s="226"/>
      <c r="AS1089" s="226"/>
      <c r="AT1089" s="226"/>
      <c r="AU1089" s="226"/>
      <c r="AV1089" s="226"/>
      <c r="AW1089" s="226"/>
      <c r="AX1089" s="226"/>
      <c r="AY1089" s="40"/>
      <c r="BA1089" s="192">
        <f t="shared" si="271"/>
        <v>57</v>
      </c>
      <c r="BB1089" s="192">
        <f>BB1088</f>
        <v>3</v>
      </c>
      <c r="BC1089" s="193">
        <f>BC1088+1</f>
        <v>1</v>
      </c>
      <c r="BD1089" s="192"/>
      <c r="BG1089" s="563" t="str">
        <f t="shared" ca="1" si="261"/>
        <v/>
      </c>
      <c r="BH1089" s="564" t="str">
        <f t="shared" ca="1" si="262"/>
        <v/>
      </c>
      <c r="BI1089" s="564" t="str">
        <f t="shared" ca="1" si="263"/>
        <v/>
      </c>
      <c r="BJ1089" s="564" t="str">
        <f t="shared" ca="1" si="264"/>
        <v/>
      </c>
      <c r="BK1089" s="564" t="str">
        <f t="shared" ca="1" si="265"/>
        <v/>
      </c>
      <c r="BL1089" s="565" t="str">
        <f t="shared" ca="1" si="266"/>
        <v/>
      </c>
      <c r="DC1089" s="226"/>
    </row>
    <row r="1090" spans="1:111" s="465" customFormat="1" ht="15" customHeight="1">
      <c r="A1090" s="1089"/>
      <c r="B1090" s="1089"/>
      <c r="C1090" s="1089"/>
      <c r="D1090" s="275"/>
      <c r="E1090" s="1089" t="s">
        <v>836</v>
      </c>
      <c r="F1090" s="469"/>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36"/>
      <c r="AC1090" s="236"/>
      <c r="AD1090" s="236"/>
      <c r="AE1090" s="236"/>
      <c r="AF1090" s="236"/>
      <c r="AG1090" s="236"/>
      <c r="AH1090" s="236"/>
      <c r="AI1090" s="236"/>
      <c r="AJ1090" s="236"/>
      <c r="AK1090" s="236"/>
      <c r="AL1090" s="236"/>
      <c r="AM1090" s="236"/>
      <c r="AN1090" s="236"/>
      <c r="AO1090" s="236"/>
      <c r="AP1090" s="236"/>
      <c r="AQ1090" s="236"/>
      <c r="AR1090" s="236"/>
      <c r="AS1090" s="236"/>
      <c r="AT1090" s="236"/>
      <c r="AU1090" s="236"/>
      <c r="AV1090" s="236"/>
      <c r="AW1090" s="236"/>
      <c r="AX1090" s="236"/>
      <c r="AY1090" s="195"/>
      <c r="BA1090" s="192">
        <f t="shared" si="271"/>
        <v>57</v>
      </c>
      <c r="BB1090" s="192">
        <f>BB1089</f>
        <v>3</v>
      </c>
      <c r="BC1090" s="192">
        <f>BC1089</f>
        <v>1</v>
      </c>
      <c r="BD1090" s="192"/>
      <c r="BG1090" s="563" t="str">
        <f t="shared" ca="1" si="261"/>
        <v/>
      </c>
      <c r="BH1090" s="564" t="str">
        <f t="shared" ca="1" si="262"/>
        <v/>
      </c>
      <c r="BI1090" s="564" t="str">
        <f t="shared" ca="1" si="263"/>
        <v/>
      </c>
      <c r="BJ1090" s="564" t="str">
        <f t="shared" ca="1" si="264"/>
        <v/>
      </c>
      <c r="BK1090" s="564" t="str">
        <f t="shared" ca="1" si="265"/>
        <v/>
      </c>
      <c r="BL1090" s="565" t="str">
        <f t="shared" ca="1" si="266"/>
        <v/>
      </c>
      <c r="CL1090" s="95"/>
      <c r="CM1090" s="95"/>
      <c r="CN1090" s="95"/>
      <c r="CO1090" s="95"/>
      <c r="CP1090" s="95"/>
      <c r="CQ1090" s="95"/>
      <c r="CR1090" s="95"/>
      <c r="CV1090" s="226"/>
      <c r="CW1090" s="226"/>
      <c r="CX1090" s="226"/>
      <c r="CY1090" s="226"/>
      <c r="CZ1090" s="226"/>
      <c r="DA1090" s="226"/>
      <c r="DB1090" s="226"/>
    </row>
    <row r="1091" spans="1:111" s="465" customFormat="1" ht="15" customHeight="1">
      <c r="A1091" s="1762" t="str">
        <f>BA1091&amp;"."&amp;BB1091&amp;"."&amp;BC1091</f>
        <v>57.3.2</v>
      </c>
      <c r="B1091" s="1763"/>
      <c r="C1091" s="1763"/>
      <c r="D1091" s="1763"/>
      <c r="E1091" s="211" t="s">
        <v>294</v>
      </c>
      <c r="F1091" s="211"/>
      <c r="G1091" s="211"/>
      <c r="H1091" s="211"/>
      <c r="I1091" s="211"/>
      <c r="J1091" s="211"/>
      <c r="K1091" s="211"/>
      <c r="L1091" s="211"/>
      <c r="M1091" s="211"/>
      <c r="N1091" s="211"/>
      <c r="O1091" s="211"/>
      <c r="P1091" s="211"/>
      <c r="Q1091" s="211"/>
      <c r="R1091" s="211"/>
      <c r="S1091" s="211"/>
      <c r="T1091" s="211"/>
      <c r="U1091" s="211"/>
      <c r="V1091" s="211"/>
      <c r="W1091" s="211"/>
      <c r="X1091" s="211"/>
      <c r="Y1091" s="211"/>
      <c r="Z1091" s="211"/>
      <c r="AA1091" s="211"/>
      <c r="AB1091" s="226"/>
      <c r="AC1091" s="226"/>
      <c r="AD1091" s="226"/>
      <c r="AE1091" s="226"/>
      <c r="AF1091" s="226"/>
      <c r="AG1091" s="226"/>
      <c r="AH1091" s="226"/>
      <c r="AI1091" s="226"/>
      <c r="AJ1091" s="226"/>
      <c r="AK1091" s="226"/>
      <c r="AL1091" s="226"/>
      <c r="AM1091" s="226"/>
      <c r="AN1091" s="226"/>
      <c r="AO1091" s="226"/>
      <c r="AP1091" s="226"/>
      <c r="AQ1091" s="226"/>
      <c r="AR1091" s="226"/>
      <c r="AS1091" s="226"/>
      <c r="AT1091" s="226"/>
      <c r="AU1091" s="226"/>
      <c r="AV1091" s="226"/>
      <c r="AW1091" s="226"/>
      <c r="AX1091" s="226"/>
      <c r="AY1091" s="40"/>
      <c r="BA1091" s="192">
        <f t="shared" si="271"/>
        <v>57</v>
      </c>
      <c r="BB1091" s="192">
        <f>BB1090</f>
        <v>3</v>
      </c>
      <c r="BC1091" s="193">
        <f>BC1090+1</f>
        <v>2</v>
      </c>
      <c r="BD1091" s="192"/>
      <c r="BG1091" s="563" t="str">
        <f t="shared" ca="1" si="261"/>
        <v/>
      </c>
      <c r="BH1091" s="564" t="str">
        <f t="shared" ca="1" si="262"/>
        <v/>
      </c>
      <c r="BI1091" s="564" t="str">
        <f t="shared" ca="1" si="263"/>
        <v/>
      </c>
      <c r="BJ1091" s="564" t="str">
        <f t="shared" ca="1" si="264"/>
        <v/>
      </c>
      <c r="BK1091" s="564" t="str">
        <f t="shared" ca="1" si="265"/>
        <v/>
      </c>
      <c r="BL1091" s="565" t="str">
        <f t="shared" ca="1" si="266"/>
        <v/>
      </c>
      <c r="BR1091" s="226"/>
      <c r="BS1091" s="226"/>
      <c r="BT1091" s="226"/>
      <c r="BU1091" s="226"/>
      <c r="BV1091" s="226"/>
      <c r="BW1091" s="226"/>
      <c r="BX1091" s="226"/>
      <c r="BY1091" s="226"/>
      <c r="BZ1091" s="226"/>
      <c r="CA1091" s="226"/>
      <c r="CL1091" s="95"/>
      <c r="CM1091" s="95"/>
      <c r="CN1091" s="95"/>
      <c r="CO1091" s="95"/>
      <c r="CP1091" s="95"/>
      <c r="CQ1091" s="95"/>
      <c r="CR1091" s="95"/>
    </row>
    <row r="1092" spans="1:111" s="465" customFormat="1" ht="15" customHeight="1">
      <c r="A1092" s="1089"/>
      <c r="B1092" s="1089"/>
      <c r="C1092" s="1089"/>
      <c r="D1092" s="275"/>
      <c r="E1092" s="1089" t="s">
        <v>837</v>
      </c>
      <c r="F1092" s="469"/>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36"/>
      <c r="AC1092" s="236"/>
      <c r="AD1092" s="236"/>
      <c r="AE1092" s="236"/>
      <c r="AF1092" s="236"/>
      <c r="AG1092" s="236"/>
      <c r="AH1092" s="236"/>
      <c r="AI1092" s="236"/>
      <c r="AJ1092" s="236"/>
      <c r="AK1092" s="236"/>
      <c r="AL1092" s="236"/>
      <c r="AM1092" s="236"/>
      <c r="AN1092" s="236"/>
      <c r="AO1092" s="236"/>
      <c r="AP1092" s="236"/>
      <c r="AQ1092" s="236"/>
      <c r="AR1092" s="236"/>
      <c r="AS1092" s="236"/>
      <c r="AT1092" s="236"/>
      <c r="AU1092" s="236"/>
      <c r="AV1092" s="236"/>
      <c r="AW1092" s="236"/>
      <c r="AX1092" s="236"/>
      <c r="AY1092" s="195"/>
      <c r="BA1092" s="192">
        <f t="shared" si="271"/>
        <v>57</v>
      </c>
      <c r="BB1092" s="192">
        <f>BB1091</f>
        <v>3</v>
      </c>
      <c r="BC1092" s="192">
        <f>BC1091</f>
        <v>2</v>
      </c>
      <c r="BD1092" s="192"/>
      <c r="BG1092" s="563" t="str">
        <f t="shared" ca="1" si="261"/>
        <v/>
      </c>
      <c r="BH1092" s="564" t="str">
        <f t="shared" ca="1" si="262"/>
        <v/>
      </c>
      <c r="BI1092" s="564" t="str">
        <f t="shared" ca="1" si="263"/>
        <v/>
      </c>
      <c r="BJ1092" s="564" t="str">
        <f t="shared" ca="1" si="264"/>
        <v/>
      </c>
      <c r="BK1092" s="564" t="str">
        <f t="shared" ca="1" si="265"/>
        <v/>
      </c>
      <c r="BL1092" s="565" t="str">
        <f t="shared" ca="1" si="266"/>
        <v/>
      </c>
      <c r="CL1092" s="95"/>
      <c r="CM1092" s="95"/>
      <c r="CN1092" s="95"/>
      <c r="CO1092" s="95"/>
      <c r="CP1092" s="95"/>
      <c r="CQ1092" s="95"/>
      <c r="CR1092" s="95"/>
    </row>
    <row r="1093" spans="1:111" s="465" customFormat="1" ht="15" customHeight="1">
      <c r="A1093" s="1770" t="str">
        <f>BA1093&amp;"."</f>
        <v>58.</v>
      </c>
      <c r="B1093" s="1771"/>
      <c r="C1093" s="475" t="s">
        <v>1287</v>
      </c>
      <c r="D1093" s="275"/>
      <c r="E1093" s="275"/>
      <c r="F1093" s="275"/>
      <c r="G1093" s="275"/>
      <c r="H1093" s="479"/>
      <c r="I1093" s="275"/>
      <c r="J1093" s="475"/>
      <c r="K1093" s="475"/>
      <c r="L1093" s="475"/>
      <c r="M1093" s="475"/>
      <c r="N1093" s="475"/>
      <c r="O1093" s="475"/>
      <c r="P1093" s="475"/>
      <c r="Q1093" s="475"/>
      <c r="R1093" s="475"/>
      <c r="S1093" s="475"/>
      <c r="T1093" s="475"/>
      <c r="U1093" s="475"/>
      <c r="V1093" s="475"/>
      <c r="W1093" s="475"/>
      <c r="X1093" s="475"/>
      <c r="Y1093" s="475"/>
      <c r="Z1093" s="475"/>
      <c r="AA1093" s="475"/>
      <c r="AB1093" s="473"/>
      <c r="AC1093" s="473"/>
      <c r="AD1093" s="473"/>
      <c r="AE1093" s="473"/>
      <c r="AF1093" s="473"/>
      <c r="AG1093" s="473"/>
      <c r="AH1093" s="473"/>
      <c r="AI1093" s="473"/>
      <c r="AJ1093" s="473"/>
      <c r="AK1093" s="473"/>
      <c r="AL1093" s="473"/>
      <c r="AM1093" s="473"/>
      <c r="AN1093" s="473"/>
      <c r="AO1093" s="473"/>
      <c r="AP1093" s="473"/>
      <c r="AQ1093" s="473"/>
      <c r="AR1093" s="473"/>
      <c r="AS1093" s="473"/>
      <c r="AT1093" s="473"/>
      <c r="AU1093" s="473"/>
      <c r="AV1093" s="473"/>
      <c r="AW1093" s="473"/>
      <c r="AX1093" s="473"/>
      <c r="AY1093" s="156"/>
      <c r="BA1093" s="193">
        <f>BA1092+1</f>
        <v>58</v>
      </c>
      <c r="BB1093" s="192"/>
      <c r="BC1093" s="192"/>
      <c r="BG1093" s="563" t="str">
        <f t="shared" ca="1" si="261"/>
        <v/>
      </c>
      <c r="BH1093" s="564" t="str">
        <f t="shared" ca="1" si="262"/>
        <v/>
      </c>
      <c r="BI1093" s="564" t="str">
        <f t="shared" ca="1" si="263"/>
        <v/>
      </c>
      <c r="BJ1093" s="564" t="str">
        <f t="shared" ca="1" si="264"/>
        <v/>
      </c>
      <c r="BK1093" s="564" t="str">
        <f t="shared" ca="1" si="265"/>
        <v/>
      </c>
      <c r="BL1093" s="565" t="str">
        <f t="shared" ca="1" si="266"/>
        <v/>
      </c>
      <c r="CB1093" s="95"/>
      <c r="CV1093" s="87"/>
      <c r="CW1093" s="87"/>
      <c r="CX1093" s="87"/>
      <c r="CY1093" s="87"/>
      <c r="CZ1093" s="87"/>
      <c r="DA1093" s="87"/>
      <c r="DB1093" s="87"/>
    </row>
    <row r="1094" spans="1:111" s="465" customFormat="1" ht="15" customHeight="1">
      <c r="A1094" s="1760" t="str">
        <f>$BA1094&amp;"."&amp;$BB1094&amp;"."</f>
        <v>58.1.</v>
      </c>
      <c r="B1094" s="1761"/>
      <c r="C1094" s="1761"/>
      <c r="D1094" s="275" t="s">
        <v>843</v>
      </c>
      <c r="E1094" s="469"/>
      <c r="F1094" s="475"/>
      <c r="G1094" s="475"/>
      <c r="H1094" s="475"/>
      <c r="I1094" s="475"/>
      <c r="J1094" s="475"/>
      <c r="K1094" s="475"/>
      <c r="L1094" s="475"/>
      <c r="M1094" s="475"/>
      <c r="N1094" s="475"/>
      <c r="O1094" s="475"/>
      <c r="P1094" s="475"/>
      <c r="Q1094" s="475"/>
      <c r="R1094" s="475"/>
      <c r="S1094" s="475"/>
      <c r="T1094" s="475"/>
      <c r="U1094" s="475"/>
      <c r="V1094" s="475"/>
      <c r="W1094" s="475"/>
      <c r="X1094" s="475"/>
      <c r="Y1094" s="475"/>
      <c r="Z1094" s="475"/>
      <c r="AA1094" s="475"/>
      <c r="AB1094" s="473"/>
      <c r="AC1094" s="473"/>
      <c r="AD1094" s="473"/>
      <c r="AE1094" s="473"/>
      <c r="AF1094" s="473"/>
      <c r="AG1094" s="473"/>
      <c r="AH1094" s="473"/>
      <c r="AI1094" s="473"/>
      <c r="AJ1094" s="473"/>
      <c r="AK1094" s="473"/>
      <c r="AL1094" s="473"/>
      <c r="AM1094" s="473"/>
      <c r="AN1094" s="473"/>
      <c r="AO1094" s="473"/>
      <c r="AP1094" s="473"/>
      <c r="AQ1094" s="473"/>
      <c r="AR1094" s="473"/>
      <c r="AS1094" s="473"/>
      <c r="AT1094" s="473"/>
      <c r="AU1094" s="473"/>
      <c r="AV1094" s="473"/>
      <c r="AW1094" s="473"/>
      <c r="AX1094" s="473"/>
      <c r="AY1094" s="466"/>
      <c r="BA1094" s="192">
        <f>BA1093</f>
        <v>58</v>
      </c>
      <c r="BB1094" s="193">
        <f>BB1093+1</f>
        <v>1</v>
      </c>
      <c r="BC1094" s="192"/>
      <c r="BG1094" s="563" t="str">
        <f t="shared" ca="1" si="261"/>
        <v/>
      </c>
      <c r="BH1094" s="564" t="str">
        <f t="shared" ca="1" si="262"/>
        <v/>
      </c>
      <c r="BI1094" s="564" t="str">
        <f t="shared" ca="1" si="263"/>
        <v/>
      </c>
      <c r="BJ1094" s="564" t="str">
        <f t="shared" ca="1" si="264"/>
        <v/>
      </c>
      <c r="BK1094" s="564" t="str">
        <f t="shared" ca="1" si="265"/>
        <v/>
      </c>
      <c r="BL1094" s="565" t="str">
        <f t="shared" ca="1" si="266"/>
        <v/>
      </c>
      <c r="BR1094" s="95"/>
      <c r="BS1094" s="95"/>
      <c r="BT1094" s="95"/>
      <c r="BU1094" s="95"/>
      <c r="BV1094" s="95"/>
      <c r="BW1094" s="95"/>
      <c r="BX1094" s="95"/>
      <c r="BY1094" s="95"/>
      <c r="BZ1094" s="95"/>
      <c r="CA1094" s="95"/>
    </row>
    <row r="1095" spans="1:111" s="465" customFormat="1" ht="15" customHeight="1">
      <c r="A1095" s="1051"/>
      <c r="B1095" s="1052"/>
      <c r="C1095" s="1052"/>
      <c r="D1095" s="469" t="str">
        <f>$CV$19&amp;$CW$20&amp;"を参照"</f>
        <v>「57. マスタ操作用Combobox」「57.1.コントロール構成」を参照</v>
      </c>
      <c r="E1095" s="275"/>
      <c r="F1095" s="475"/>
      <c r="G1095" s="475"/>
      <c r="H1095" s="475"/>
      <c r="I1095" s="475"/>
      <c r="J1095" s="475"/>
      <c r="K1095" s="475"/>
      <c r="L1095" s="475"/>
      <c r="M1095" s="475"/>
      <c r="N1095" s="475"/>
      <c r="O1095" s="475"/>
      <c r="P1095" s="475"/>
      <c r="Q1095" s="475"/>
      <c r="R1095" s="475"/>
      <c r="S1095" s="475"/>
      <c r="T1095" s="475"/>
      <c r="U1095" s="475"/>
      <c r="V1095" s="475"/>
      <c r="W1095" s="475"/>
      <c r="X1095" s="475"/>
      <c r="Y1095" s="475"/>
      <c r="Z1095" s="475"/>
      <c r="AA1095" s="475"/>
      <c r="AB1095" s="473"/>
      <c r="AC1095" s="473"/>
      <c r="AD1095" s="473"/>
      <c r="AE1095" s="473"/>
      <c r="AF1095" s="473"/>
      <c r="AG1095" s="473"/>
      <c r="AH1095" s="473"/>
      <c r="AI1095" s="473"/>
      <c r="AJ1095" s="473"/>
      <c r="AK1095" s="473"/>
      <c r="AL1095" s="473"/>
      <c r="AM1095" s="473"/>
      <c r="AN1095" s="473"/>
      <c r="AO1095" s="473"/>
      <c r="AP1095" s="473"/>
      <c r="AQ1095" s="473"/>
      <c r="AR1095" s="473"/>
      <c r="AS1095" s="473"/>
      <c r="AT1095" s="473"/>
      <c r="AU1095" s="473"/>
      <c r="AV1095" s="473"/>
      <c r="AW1095" s="473"/>
      <c r="AX1095" s="473"/>
      <c r="AY1095" s="466"/>
      <c r="BA1095" s="192">
        <f>BA1094</f>
        <v>58</v>
      </c>
      <c r="BB1095" s="192">
        <f>BB1094</f>
        <v>1</v>
      </c>
      <c r="BC1095" s="192"/>
      <c r="BG1095" s="563" t="str">
        <f t="shared" ca="1" si="261"/>
        <v/>
      </c>
      <c r="BH1095" s="564" t="str">
        <f t="shared" ca="1" si="262"/>
        <v/>
      </c>
      <c r="BI1095" s="564" t="str">
        <f t="shared" ca="1" si="263"/>
        <v/>
      </c>
      <c r="BJ1095" s="564" t="str">
        <f t="shared" ca="1" si="264"/>
        <v/>
      </c>
      <c r="BK1095" s="564" t="str">
        <f t="shared" ca="1" si="265"/>
        <v/>
      </c>
      <c r="BL1095" s="565" t="str">
        <f t="shared" ca="1" si="266"/>
        <v/>
      </c>
      <c r="BR1095" s="95"/>
      <c r="BS1095" s="95"/>
      <c r="BT1095" s="95"/>
      <c r="BU1095" s="95"/>
      <c r="BV1095" s="95"/>
      <c r="BW1095" s="95"/>
      <c r="BX1095" s="95"/>
      <c r="BY1095" s="95"/>
      <c r="BZ1095" s="95"/>
      <c r="CA1095" s="95"/>
    </row>
    <row r="1096" spans="1:111" s="465" customFormat="1" ht="15" customHeight="1">
      <c r="A1096" s="1760" t="str">
        <f>$BA1096&amp;"."&amp;$BB1096&amp;"."</f>
        <v>58.2.</v>
      </c>
      <c r="B1096" s="1761"/>
      <c r="C1096" s="1761"/>
      <c r="D1096" s="275" t="s">
        <v>839</v>
      </c>
      <c r="E1096" s="469"/>
      <c r="F1096" s="475"/>
      <c r="G1096" s="475"/>
      <c r="H1096" s="475"/>
      <c r="I1096" s="475"/>
      <c r="J1096" s="475"/>
      <c r="K1096" s="475"/>
      <c r="L1096" s="475"/>
      <c r="M1096" s="475"/>
      <c r="N1096" s="475"/>
      <c r="O1096" s="475"/>
      <c r="P1096" s="475"/>
      <c r="Q1096" s="475"/>
      <c r="R1096" s="475"/>
      <c r="S1096" s="475"/>
      <c r="T1096" s="475"/>
      <c r="U1096" s="475"/>
      <c r="V1096" s="475"/>
      <c r="W1096" s="475"/>
      <c r="X1096" s="475"/>
      <c r="Y1096" s="475"/>
      <c r="Z1096" s="475"/>
      <c r="AA1096" s="475"/>
      <c r="AB1096" s="473"/>
      <c r="AC1096" s="473"/>
      <c r="AD1096" s="473"/>
      <c r="AE1096" s="473"/>
      <c r="AF1096" s="473"/>
      <c r="AG1096" s="473"/>
      <c r="AH1096" s="473"/>
      <c r="AI1096" s="473"/>
      <c r="AJ1096" s="473"/>
      <c r="AK1096" s="473"/>
      <c r="AL1096" s="473"/>
      <c r="AM1096" s="473"/>
      <c r="AN1096" s="473"/>
      <c r="AO1096" s="473"/>
      <c r="AP1096" s="473"/>
      <c r="AQ1096" s="473"/>
      <c r="AR1096" s="473"/>
      <c r="AS1096" s="473"/>
      <c r="AT1096" s="473"/>
      <c r="AU1096" s="473"/>
      <c r="AV1096" s="473"/>
      <c r="AW1096" s="473"/>
      <c r="AX1096" s="473"/>
      <c r="AY1096" s="466"/>
      <c r="BA1096" s="192">
        <f>BA1095</f>
        <v>58</v>
      </c>
      <c r="BB1096" s="193">
        <f>BB1095+1</f>
        <v>2</v>
      </c>
      <c r="BC1096" s="192"/>
      <c r="BG1096" s="563" t="str">
        <f t="shared" ca="1" si="261"/>
        <v/>
      </c>
      <c r="BH1096" s="564" t="str">
        <f t="shared" ca="1" si="262"/>
        <v/>
      </c>
      <c r="BI1096" s="564" t="str">
        <f t="shared" ca="1" si="263"/>
        <v/>
      </c>
      <c r="BJ1096" s="564" t="str">
        <f t="shared" ca="1" si="264"/>
        <v/>
      </c>
      <c r="BK1096" s="564" t="str">
        <f t="shared" ca="1" si="265"/>
        <v/>
      </c>
      <c r="BL1096" s="565" t="str">
        <f t="shared" ca="1" si="266"/>
        <v/>
      </c>
      <c r="BR1096" s="226"/>
      <c r="BS1096" s="226"/>
      <c r="BT1096" s="226"/>
      <c r="BU1096" s="226"/>
      <c r="BV1096" s="226"/>
      <c r="BW1096" s="226"/>
      <c r="BX1096" s="226"/>
      <c r="BY1096" s="226"/>
      <c r="BZ1096" s="226"/>
      <c r="CA1096" s="226"/>
    </row>
    <row r="1097" spans="1:111" s="226" customFormat="1" ht="15" customHeight="1">
      <c r="A1097" s="1051"/>
      <c r="B1097" s="1052"/>
      <c r="C1097" s="1052"/>
      <c r="D1097" s="469" t="str">
        <f>$CV$19&amp;$CW$21&amp;"を参照"</f>
        <v>「57. マスタ操作用Combobox」「57.2.プロパティ仕様」を参照</v>
      </c>
      <c r="E1097" s="211"/>
      <c r="F1097" s="211"/>
      <c r="G1097" s="211"/>
      <c r="H1097" s="211"/>
      <c r="I1097" s="211"/>
      <c r="J1097" s="211"/>
      <c r="K1097" s="211"/>
      <c r="L1097" s="211"/>
      <c r="M1097" s="211"/>
      <c r="N1097" s="211"/>
      <c r="O1097" s="211"/>
      <c r="P1097" s="211"/>
      <c r="Q1097" s="211"/>
      <c r="R1097" s="211"/>
      <c r="S1097" s="211"/>
      <c r="T1097" s="211"/>
      <c r="U1097" s="211"/>
      <c r="V1097" s="211"/>
      <c r="W1097" s="211"/>
      <c r="X1097" s="211"/>
      <c r="Y1097" s="211"/>
      <c r="Z1097" s="211"/>
      <c r="AA1097" s="211"/>
      <c r="AY1097" s="40"/>
      <c r="AZ1097" s="465"/>
      <c r="BA1097" s="192">
        <f>BA1096</f>
        <v>58</v>
      </c>
      <c r="BB1097" s="192">
        <f>BB1096</f>
        <v>2</v>
      </c>
      <c r="BC1097" s="192"/>
      <c r="BD1097" s="465"/>
      <c r="BG1097" s="563" t="str">
        <f t="shared" ca="1" si="261"/>
        <v/>
      </c>
      <c r="BH1097" s="564" t="str">
        <f t="shared" ca="1" si="262"/>
        <v/>
      </c>
      <c r="BI1097" s="564" t="str">
        <f t="shared" ca="1" si="263"/>
        <v/>
      </c>
      <c r="BJ1097" s="564" t="str">
        <f t="shared" ca="1" si="264"/>
        <v/>
      </c>
      <c r="BK1097" s="564" t="str">
        <f t="shared" ca="1" si="265"/>
        <v/>
      </c>
      <c r="BL1097" s="565" t="str">
        <f t="shared" ca="1" si="266"/>
        <v/>
      </c>
      <c r="CB1097" s="465"/>
      <c r="CC1097" s="465"/>
      <c r="CD1097" s="465"/>
      <c r="CE1097" s="465"/>
      <c r="CF1097" s="465"/>
      <c r="CG1097" s="465"/>
      <c r="CH1097" s="465"/>
      <c r="CI1097" s="465"/>
      <c r="CJ1097" s="465"/>
      <c r="CK1097" s="465"/>
      <c r="CL1097" s="465"/>
      <c r="CM1097" s="465"/>
      <c r="CN1097" s="465"/>
      <c r="CO1097" s="465"/>
      <c r="CP1097" s="465"/>
      <c r="CQ1097" s="465"/>
      <c r="CR1097" s="465"/>
      <c r="CS1097" s="465"/>
      <c r="CT1097" s="465"/>
      <c r="CU1097" s="465"/>
      <c r="CV1097" s="465"/>
      <c r="CW1097" s="465"/>
      <c r="CX1097" s="465"/>
      <c r="CY1097" s="465"/>
      <c r="CZ1097" s="465"/>
      <c r="DA1097" s="465"/>
      <c r="DB1097" s="465"/>
      <c r="DC1097" s="465"/>
      <c r="DD1097" s="465"/>
      <c r="DE1097" s="465"/>
      <c r="DF1097" s="465"/>
      <c r="DG1097" s="465"/>
    </row>
    <row r="1098" spans="1:111" s="465" customFormat="1" ht="15" customHeight="1">
      <c r="A1098" s="1760" t="str">
        <f>$BA1098&amp;"."&amp;$BB1098&amp;"."</f>
        <v>58.3.</v>
      </c>
      <c r="B1098" s="1761"/>
      <c r="C1098" s="1761"/>
      <c r="D1098" s="275" t="s">
        <v>855</v>
      </c>
      <c r="E1098" s="469"/>
      <c r="F1098" s="475"/>
      <c r="G1098" s="475"/>
      <c r="H1098" s="475"/>
      <c r="I1098" s="475"/>
      <c r="J1098" s="475"/>
      <c r="K1098" s="475"/>
      <c r="L1098" s="475"/>
      <c r="M1098" s="475"/>
      <c r="N1098" s="475"/>
      <c r="O1098" s="475"/>
      <c r="P1098" s="475"/>
      <c r="Q1098" s="475"/>
      <c r="R1098" s="475"/>
      <c r="S1098" s="475"/>
      <c r="T1098" s="475"/>
      <c r="U1098" s="475"/>
      <c r="V1098" s="475"/>
      <c r="W1098" s="475"/>
      <c r="X1098" s="475"/>
      <c r="Y1098" s="475"/>
      <c r="Z1098" s="475"/>
      <c r="AA1098" s="475"/>
      <c r="AB1098" s="473"/>
      <c r="AC1098" s="473"/>
      <c r="AD1098" s="473"/>
      <c r="AE1098" s="473"/>
      <c r="AF1098" s="473"/>
      <c r="AG1098" s="473"/>
      <c r="AH1098" s="473"/>
      <c r="AI1098" s="473"/>
      <c r="AJ1098" s="473"/>
      <c r="AK1098" s="473"/>
      <c r="AL1098" s="473"/>
      <c r="AM1098" s="473"/>
      <c r="AN1098" s="473"/>
      <c r="AO1098" s="473"/>
      <c r="AP1098" s="473"/>
      <c r="AQ1098" s="473"/>
      <c r="AR1098" s="473"/>
      <c r="AS1098" s="473"/>
      <c r="AT1098" s="473"/>
      <c r="AU1098" s="473"/>
      <c r="AV1098" s="473"/>
      <c r="AW1098" s="473"/>
      <c r="AX1098" s="473"/>
      <c r="AY1098" s="466"/>
      <c r="BA1098" s="192">
        <f>BA1097</f>
        <v>58</v>
      </c>
      <c r="BB1098" s="193">
        <f>BB1097+1</f>
        <v>3</v>
      </c>
      <c r="BC1098" s="192"/>
      <c r="BG1098" s="563" t="str">
        <f t="shared" ca="1" si="261"/>
        <v/>
      </c>
      <c r="BH1098" s="564" t="str">
        <f t="shared" ca="1" si="262"/>
        <v/>
      </c>
      <c r="BI1098" s="564" t="str">
        <f t="shared" ca="1" si="263"/>
        <v/>
      </c>
      <c r="BJ1098" s="564" t="str">
        <f t="shared" ca="1" si="264"/>
        <v/>
      </c>
      <c r="BK1098" s="564" t="str">
        <f t="shared" ca="1" si="265"/>
        <v/>
      </c>
      <c r="BL1098" s="565" t="str">
        <f t="shared" ca="1" si="266"/>
        <v/>
      </c>
      <c r="CB1098" s="226"/>
      <c r="DF1098" s="226"/>
      <c r="DG1098" s="226"/>
    </row>
    <row r="1099" spans="1:111" s="226" customFormat="1" ht="15" customHeight="1">
      <c r="A1099" s="1760" t="str">
        <f>$BA1099&amp;"."&amp;$BB1099&amp;"."&amp;$BC1099&amp;"."</f>
        <v>58.3.1.</v>
      </c>
      <c r="B1099" s="1761"/>
      <c r="C1099" s="1761"/>
      <c r="D1099" s="1761"/>
      <c r="E1099" s="211" t="s">
        <v>1288</v>
      </c>
      <c r="F1099" s="211"/>
      <c r="G1099" s="211"/>
      <c r="H1099" s="211"/>
      <c r="I1099" s="211"/>
      <c r="J1099" s="211"/>
      <c r="K1099" s="211"/>
      <c r="L1099" s="211"/>
      <c r="M1099" s="211"/>
      <c r="N1099" s="211"/>
      <c r="O1099" s="211"/>
      <c r="P1099" s="211"/>
      <c r="Q1099" s="211"/>
      <c r="R1099" s="211"/>
      <c r="S1099" s="211"/>
      <c r="T1099" s="211"/>
      <c r="U1099" s="211"/>
      <c r="V1099" s="211"/>
      <c r="W1099" s="211"/>
      <c r="X1099" s="211"/>
      <c r="Y1099" s="211"/>
      <c r="Z1099" s="211"/>
      <c r="AA1099" s="211"/>
      <c r="AY1099" s="40"/>
      <c r="AZ1099" s="465"/>
      <c r="BA1099" s="192">
        <f t="shared" ref="BA1099:BC1100" si="273">BA1098</f>
        <v>58</v>
      </c>
      <c r="BB1099" s="192">
        <f t="shared" si="273"/>
        <v>3</v>
      </c>
      <c r="BC1099" s="193">
        <f>BC1098+1</f>
        <v>1</v>
      </c>
      <c r="BD1099" s="465"/>
      <c r="BG1099" s="563" t="str">
        <f t="shared" ca="1" si="261"/>
        <v/>
      </c>
      <c r="BH1099" s="564" t="str">
        <f t="shared" ca="1" si="262"/>
        <v/>
      </c>
      <c r="BI1099" s="564" t="str">
        <f t="shared" ca="1" si="263"/>
        <v/>
      </c>
      <c r="BJ1099" s="564" t="str">
        <f t="shared" ca="1" si="264"/>
        <v/>
      </c>
      <c r="BK1099" s="564" t="str">
        <f t="shared" ca="1" si="265"/>
        <v/>
      </c>
      <c r="BL1099" s="565" t="str">
        <f t="shared" ca="1" si="266"/>
        <v/>
      </c>
      <c r="BR1099" s="465"/>
      <c r="BS1099" s="465"/>
      <c r="BT1099" s="465"/>
      <c r="BU1099" s="465"/>
      <c r="BV1099" s="465"/>
      <c r="BW1099" s="465"/>
      <c r="BX1099" s="465"/>
      <c r="BY1099" s="465"/>
      <c r="BZ1099" s="465"/>
      <c r="CA1099" s="465"/>
      <c r="CB1099" s="465"/>
      <c r="CC1099" s="465"/>
      <c r="CD1099" s="465"/>
      <c r="CE1099" s="465"/>
      <c r="CF1099" s="465"/>
      <c r="CG1099" s="465"/>
      <c r="CH1099" s="465"/>
      <c r="CI1099" s="465"/>
      <c r="CJ1099" s="465"/>
      <c r="CK1099" s="465"/>
      <c r="CL1099" s="465"/>
      <c r="CM1099" s="465"/>
      <c r="CN1099" s="465"/>
      <c r="CO1099" s="465"/>
      <c r="CP1099" s="465"/>
      <c r="CQ1099" s="465"/>
      <c r="CR1099" s="465"/>
      <c r="CS1099" s="465"/>
      <c r="CT1099" s="465"/>
      <c r="CU1099" s="465"/>
      <c r="CV1099" s="465"/>
      <c r="CW1099" s="465"/>
      <c r="CX1099" s="465"/>
      <c r="CY1099" s="465"/>
      <c r="CZ1099" s="465"/>
      <c r="DA1099" s="465"/>
      <c r="DB1099" s="465"/>
      <c r="DC1099" s="465"/>
      <c r="DD1099" s="465"/>
      <c r="DE1099" s="465"/>
      <c r="DF1099" s="465"/>
      <c r="DG1099" s="465"/>
    </row>
    <row r="1100" spans="1:111" s="465" customFormat="1" ht="15" customHeight="1">
      <c r="A1100" s="1758" t="str">
        <f>$BD1100&amp;"."</f>
        <v>①.</v>
      </c>
      <c r="B1100" s="1759"/>
      <c r="C1100" s="1759"/>
      <c r="D1100" s="1759"/>
      <c r="E1100" s="1759"/>
      <c r="F1100" s="275" t="s">
        <v>1290</v>
      </c>
      <c r="G1100" s="676"/>
      <c r="H1100" s="676"/>
      <c r="I1100" s="676"/>
      <c r="J1100" s="676"/>
      <c r="K1100" s="676"/>
      <c r="L1100" s="676"/>
      <c r="M1100" s="685"/>
      <c r="N1100" s="685"/>
      <c r="O1100" s="685"/>
      <c r="P1100" s="685"/>
      <c r="Q1100" s="685"/>
      <c r="R1100" s="685"/>
      <c r="S1100" s="685"/>
      <c r="T1100" s="685"/>
      <c r="U1100" s="685"/>
      <c r="V1100" s="685"/>
      <c r="W1100" s="685"/>
      <c r="X1100" s="685"/>
      <c r="Y1100" s="685"/>
      <c r="Z1100" s="685"/>
      <c r="AA1100" s="685"/>
      <c r="AB1100" s="685"/>
      <c r="AC1100" s="685"/>
      <c r="AD1100" s="685"/>
      <c r="AE1100" s="685"/>
      <c r="AF1100" s="685"/>
      <c r="AG1100" s="685"/>
      <c r="AH1100" s="685"/>
      <c r="AI1100" s="685"/>
      <c r="AJ1100" s="685"/>
      <c r="AK1100" s="685"/>
      <c r="AL1100" s="685"/>
      <c r="AM1100" s="685"/>
      <c r="AN1100" s="685"/>
      <c r="AO1100" s="685"/>
      <c r="AP1100" s="685"/>
      <c r="AQ1100" s="685"/>
      <c r="AR1100" s="685"/>
      <c r="AS1100" s="685"/>
      <c r="AT1100" s="685"/>
      <c r="AU1100" s="685"/>
      <c r="AV1100" s="685"/>
      <c r="AW1100" s="685"/>
      <c r="AX1100" s="685"/>
      <c r="AY1100" s="93"/>
      <c r="AZ1100" s="92"/>
      <c r="BA1100" s="683">
        <f t="shared" si="273"/>
        <v>58</v>
      </c>
      <c r="BB1100" s="683">
        <f t="shared" si="273"/>
        <v>3</v>
      </c>
      <c r="BC1100" s="683">
        <f t="shared" si="273"/>
        <v>1</v>
      </c>
      <c r="BD1100" s="687" t="str">
        <f>IF(ISBLANK(BD1099),"①",CHAR(CODE(BD1099)+1))</f>
        <v>①</v>
      </c>
      <c r="BG1100" s="563" t="str">
        <f t="shared" ref="BG1100:BL1105" ca="1" si="274">IF(BA1100&lt;&gt;"",IF(MID(_xlfn.FORMULATEXT(BA1100),SEARCH("[",_xlfn.FORMULATEXT(BA1100))+1,SEARCH("]",_xlfn.FORMULATEXT(BA1100))-(SEARCH("[",_xlfn.FORMULATEXT(BA1100))+1))="-1","",1),"")</f>
        <v/>
      </c>
      <c r="BH1100" s="564" t="str">
        <f t="shared" ref="BH1100:BL1101" ca="1" si="275">IF(BB1100&lt;&gt;"",IF(MID(_xlfn.FORMULATEXT(BB1100),SEARCH("[",_xlfn.FORMULATEXT(BB1100))+1,SEARCH("]",_xlfn.FORMULATEXT(BB1100))-(SEARCH("[",_xlfn.FORMULATEXT(BB1100))+1))="-1","",1),"")</f>
        <v/>
      </c>
      <c r="BI1100" s="564" t="str">
        <f t="shared" ca="1" si="275"/>
        <v/>
      </c>
      <c r="BJ1100" s="564" t="str">
        <f t="shared" ca="1" si="275"/>
        <v/>
      </c>
      <c r="BK1100" s="564" t="str">
        <f t="shared" ca="1" si="275"/>
        <v/>
      </c>
      <c r="BL1100" s="565" t="str">
        <f t="shared" ca="1" si="275"/>
        <v/>
      </c>
      <c r="BQ1100" s="465" t="s">
        <v>1309</v>
      </c>
      <c r="CV1100" s="226"/>
      <c r="CW1100" s="226"/>
      <c r="CX1100" s="226"/>
      <c r="CY1100" s="226"/>
      <c r="CZ1100" s="226"/>
      <c r="DA1100" s="226"/>
      <c r="DB1100" s="226"/>
      <c r="DF1100" s="226"/>
      <c r="DG1100" s="226"/>
    </row>
    <row r="1101" spans="1:111" s="465" customFormat="1" ht="15" customHeight="1">
      <c r="A1101" s="1051"/>
      <c r="B1101" s="1052"/>
      <c r="C1101" s="1052"/>
      <c r="D1101" s="1052"/>
      <c r="E1101" s="469"/>
      <c r="F1101" s="275" t="s">
        <v>1289</v>
      </c>
      <c r="G1101" s="475"/>
      <c r="H1101" s="475"/>
      <c r="I1101" s="475"/>
      <c r="J1101" s="475"/>
      <c r="K1101" s="475"/>
      <c r="L1101" s="475"/>
      <c r="M1101" s="475"/>
      <c r="N1101" s="475"/>
      <c r="O1101" s="475"/>
      <c r="P1101" s="475"/>
      <c r="Q1101" s="475"/>
      <c r="R1101" s="475"/>
      <c r="S1101" s="475"/>
      <c r="T1101" s="475"/>
      <c r="U1101" s="475"/>
      <c r="V1101" s="475"/>
      <c r="W1101" s="475"/>
      <c r="X1101" s="475"/>
      <c r="Y1101" s="475"/>
      <c r="Z1101" s="475"/>
      <c r="AA1101" s="475"/>
      <c r="AB1101" s="473"/>
      <c r="AC1101" s="473"/>
      <c r="AD1101" s="473"/>
      <c r="AE1101" s="473"/>
      <c r="AF1101" s="473"/>
      <c r="AG1101" s="473"/>
      <c r="AH1101" s="473"/>
      <c r="AI1101" s="473"/>
      <c r="AJ1101" s="473"/>
      <c r="AK1101" s="473"/>
      <c r="AL1101" s="473"/>
      <c r="AM1101" s="473"/>
      <c r="AN1101" s="473"/>
      <c r="AO1101" s="473"/>
      <c r="AP1101" s="473"/>
      <c r="AQ1101" s="473"/>
      <c r="AR1101" s="473"/>
      <c r="AS1101" s="473"/>
      <c r="AT1101" s="473"/>
      <c r="AU1101" s="473"/>
      <c r="AV1101" s="473"/>
      <c r="AW1101" s="473"/>
      <c r="AX1101" s="473"/>
      <c r="AY1101" s="466"/>
      <c r="BA1101" s="192">
        <f t="shared" ref="BA1101:BD1105" si="276">BA1100</f>
        <v>58</v>
      </c>
      <c r="BB1101" s="192">
        <f t="shared" si="276"/>
        <v>3</v>
      </c>
      <c r="BC1101" s="192">
        <f t="shared" si="276"/>
        <v>1</v>
      </c>
      <c r="BD1101" s="192" t="str">
        <f t="shared" si="276"/>
        <v>①</v>
      </c>
      <c r="BG1101" s="563" t="str">
        <f t="shared" ca="1" si="274"/>
        <v/>
      </c>
      <c r="BH1101" s="564" t="str">
        <f t="shared" ca="1" si="275"/>
        <v/>
      </c>
      <c r="BI1101" s="564" t="str">
        <f t="shared" ca="1" si="275"/>
        <v/>
      </c>
      <c r="BJ1101" s="564" t="str">
        <f t="shared" ca="1" si="275"/>
        <v/>
      </c>
      <c r="BK1101" s="564" t="str">
        <f t="shared" ca="1" si="275"/>
        <v/>
      </c>
      <c r="BL1101" s="565" t="str">
        <f t="shared" ca="1" si="275"/>
        <v/>
      </c>
      <c r="BQ1101" s="465" t="s">
        <v>1310</v>
      </c>
      <c r="BR1101" s="226"/>
      <c r="BS1101" s="226"/>
      <c r="BT1101" s="226"/>
      <c r="BU1101" s="226"/>
      <c r="BV1101" s="226"/>
      <c r="BW1101" s="226"/>
      <c r="BX1101" s="226"/>
      <c r="BY1101" s="226"/>
      <c r="BZ1101" s="226"/>
      <c r="CA1101" s="226"/>
    </row>
    <row r="1102" spans="1:111" s="465" customFormat="1" ht="15" customHeight="1">
      <c r="A1102" s="320"/>
      <c r="B1102" s="275"/>
      <c r="C1102" s="275"/>
      <c r="D1102" s="275"/>
      <c r="E1102" s="469"/>
      <c r="F1102" s="845" t="s">
        <v>265</v>
      </c>
      <c r="G1102" s="846"/>
      <c r="H1102" s="846"/>
      <c r="I1102" s="846"/>
      <c r="J1102" s="846"/>
      <c r="K1102" s="846"/>
      <c r="L1102" s="846"/>
      <c r="M1102" s="847"/>
      <c r="N1102" s="265" t="s">
        <v>407</v>
      </c>
      <c r="O1102" s="266"/>
      <c r="P1102" s="266"/>
      <c r="Q1102" s="266"/>
      <c r="R1102" s="266"/>
      <c r="S1102" s="266"/>
      <c r="T1102" s="266"/>
      <c r="U1102" s="266"/>
      <c r="V1102" s="266"/>
      <c r="W1102" s="266"/>
      <c r="X1102" s="266"/>
      <c r="Y1102" s="266"/>
      <c r="Z1102" s="266"/>
      <c r="AA1102" s="266"/>
      <c r="AB1102" s="266"/>
      <c r="AC1102" s="266"/>
      <c r="AD1102" s="266"/>
      <c r="AE1102" s="266"/>
      <c r="AF1102" s="266"/>
      <c r="AG1102" s="266"/>
      <c r="AH1102" s="266"/>
      <c r="AI1102" s="266"/>
      <c r="AJ1102" s="266"/>
      <c r="AK1102" s="266"/>
      <c r="AL1102" s="266"/>
      <c r="AM1102" s="266"/>
      <c r="AN1102" s="266"/>
      <c r="AO1102" s="266"/>
      <c r="AP1102" s="266"/>
      <c r="AQ1102" s="266"/>
      <c r="AR1102" s="266"/>
      <c r="AS1102" s="266"/>
      <c r="AT1102" s="266"/>
      <c r="AU1102" s="266"/>
      <c r="AV1102" s="266"/>
      <c r="AW1102" s="266"/>
      <c r="AX1102" s="267"/>
      <c r="AY1102" s="471"/>
      <c r="BA1102" s="192">
        <f t="shared" si="276"/>
        <v>58</v>
      </c>
      <c r="BB1102" s="192">
        <f t="shared" si="276"/>
        <v>3</v>
      </c>
      <c r="BC1102" s="192">
        <f t="shared" si="276"/>
        <v>1</v>
      </c>
      <c r="BD1102" s="192" t="str">
        <f t="shared" si="276"/>
        <v>①</v>
      </c>
      <c r="BG1102" s="559" t="str">
        <f t="shared" ca="1" si="274"/>
        <v/>
      </c>
      <c r="BH1102" s="560" t="str">
        <f t="shared" ca="1" si="274"/>
        <v/>
      </c>
      <c r="BI1102" s="560" t="str">
        <f t="shared" ca="1" si="274"/>
        <v/>
      </c>
      <c r="BJ1102" s="560" t="str">
        <f t="shared" ca="1" si="274"/>
        <v/>
      </c>
      <c r="BK1102" s="560" t="str">
        <f t="shared" ca="1" si="274"/>
        <v/>
      </c>
      <c r="BL1102" s="561" t="str">
        <f t="shared" ca="1" si="274"/>
        <v/>
      </c>
      <c r="BQ1102" s="465" t="s">
        <v>1311</v>
      </c>
    </row>
    <row r="1103" spans="1:111" s="465" customFormat="1" ht="15" customHeight="1">
      <c r="A1103" s="1051"/>
      <c r="B1103" s="1052"/>
      <c r="C1103" s="1052"/>
      <c r="D1103" s="1052"/>
      <c r="E1103" s="469"/>
      <c r="F1103" s="848" t="s">
        <v>84</v>
      </c>
      <c r="G1103" s="849"/>
      <c r="H1103" s="849"/>
      <c r="I1103" s="849"/>
      <c r="J1103" s="849"/>
      <c r="K1103" s="849"/>
      <c r="L1103" s="849"/>
      <c r="M1103" s="850"/>
      <c r="N1103" s="268" t="s">
        <v>1291</v>
      </c>
      <c r="O1103" s="269"/>
      <c r="P1103" s="269"/>
      <c r="Q1103" s="269"/>
      <c r="R1103" s="269"/>
      <c r="S1103" s="269"/>
      <c r="T1103" s="269"/>
      <c r="U1103" s="269"/>
      <c r="V1103" s="269"/>
      <c r="W1103" s="269"/>
      <c r="X1103" s="269"/>
      <c r="Y1103" s="269"/>
      <c r="Z1103" s="269"/>
      <c r="AA1103" s="269"/>
      <c r="AB1103" s="269"/>
      <c r="AC1103" s="269"/>
      <c r="AD1103" s="269"/>
      <c r="AE1103" s="269"/>
      <c r="AF1103" s="269"/>
      <c r="AG1103" s="269"/>
      <c r="AH1103" s="269"/>
      <c r="AI1103" s="269"/>
      <c r="AJ1103" s="269"/>
      <c r="AK1103" s="269"/>
      <c r="AL1103" s="269"/>
      <c r="AM1103" s="269"/>
      <c r="AN1103" s="269"/>
      <c r="AO1103" s="269"/>
      <c r="AP1103" s="269"/>
      <c r="AQ1103" s="269"/>
      <c r="AR1103" s="269"/>
      <c r="AS1103" s="269"/>
      <c r="AT1103" s="269"/>
      <c r="AU1103" s="269"/>
      <c r="AV1103" s="269"/>
      <c r="AW1103" s="269"/>
      <c r="AX1103" s="270"/>
      <c r="AY1103" s="471"/>
      <c r="BA1103" s="192">
        <f t="shared" si="276"/>
        <v>58</v>
      </c>
      <c r="BB1103" s="192">
        <f t="shared" si="276"/>
        <v>3</v>
      </c>
      <c r="BC1103" s="192">
        <f t="shared" si="276"/>
        <v>1</v>
      </c>
      <c r="BD1103" s="192" t="str">
        <f t="shared" si="276"/>
        <v>①</v>
      </c>
      <c r="BG1103" s="559" t="str">
        <f t="shared" ca="1" si="274"/>
        <v/>
      </c>
      <c r="BH1103" s="560" t="str">
        <f t="shared" ca="1" si="274"/>
        <v/>
      </c>
      <c r="BI1103" s="560" t="str">
        <f t="shared" ca="1" si="274"/>
        <v/>
      </c>
      <c r="BJ1103" s="560" t="str">
        <f t="shared" ca="1" si="274"/>
        <v/>
      </c>
      <c r="BK1103" s="560" t="str">
        <f t="shared" ca="1" si="274"/>
        <v/>
      </c>
      <c r="BL1103" s="561" t="str">
        <f t="shared" ca="1" si="274"/>
        <v/>
      </c>
      <c r="BQ1103" s="465" t="s">
        <v>1312</v>
      </c>
    </row>
    <row r="1104" spans="1:111" s="465" customFormat="1" ht="15" customHeight="1">
      <c r="A1104" s="1051"/>
      <c r="B1104" s="1052"/>
      <c r="C1104" s="1052"/>
      <c r="D1104" s="1052"/>
      <c r="E1104" s="469"/>
      <c r="F1104" s="848" t="s">
        <v>233</v>
      </c>
      <c r="G1104" s="849"/>
      <c r="H1104" s="849"/>
      <c r="I1104" s="849"/>
      <c r="J1104" s="849"/>
      <c r="K1104" s="849"/>
      <c r="L1104" s="849"/>
      <c r="M1104" s="850"/>
      <c r="N1104" s="268" t="s">
        <v>1292</v>
      </c>
      <c r="O1104" s="269"/>
      <c r="P1104" s="269"/>
      <c r="Q1104" s="269"/>
      <c r="R1104" s="269" t="s">
        <v>1293</v>
      </c>
      <c r="S1104" s="269"/>
      <c r="T1104" s="269"/>
      <c r="U1104" s="269"/>
      <c r="V1104" s="269"/>
      <c r="W1104" s="269" t="s">
        <v>1294</v>
      </c>
      <c r="X1104" s="269"/>
      <c r="Y1104" s="269"/>
      <c r="Z1104" s="269"/>
      <c r="AA1104" s="269"/>
      <c r="AB1104" s="269"/>
      <c r="AC1104" s="269"/>
      <c r="AD1104" s="269"/>
      <c r="AE1104" s="269"/>
      <c r="AF1104" s="269"/>
      <c r="AG1104" s="269"/>
      <c r="AH1104" s="269"/>
      <c r="AI1104" s="269"/>
      <c r="AJ1104" s="269"/>
      <c r="AK1104" s="269"/>
      <c r="AL1104" s="269"/>
      <c r="AM1104" s="269"/>
      <c r="AN1104" s="269"/>
      <c r="AO1104" s="269"/>
      <c r="AP1104" s="269"/>
      <c r="AQ1104" s="269"/>
      <c r="AR1104" s="269"/>
      <c r="AS1104" s="269"/>
      <c r="AT1104" s="269"/>
      <c r="AU1104" s="269"/>
      <c r="AV1104" s="269"/>
      <c r="AW1104" s="269"/>
      <c r="AX1104" s="270"/>
      <c r="AY1104" s="471"/>
      <c r="BA1104" s="192">
        <f t="shared" si="276"/>
        <v>58</v>
      </c>
      <c r="BB1104" s="192">
        <f t="shared" si="276"/>
        <v>3</v>
      </c>
      <c r="BC1104" s="192">
        <f t="shared" si="276"/>
        <v>1</v>
      </c>
      <c r="BD1104" s="192" t="str">
        <f t="shared" si="276"/>
        <v>①</v>
      </c>
      <c r="BG1104" s="559" t="str">
        <f t="shared" ca="1" si="274"/>
        <v/>
      </c>
      <c r="BH1104" s="560" t="str">
        <f t="shared" ca="1" si="274"/>
        <v/>
      </c>
      <c r="BI1104" s="560" t="str">
        <f t="shared" ca="1" si="274"/>
        <v/>
      </c>
      <c r="BJ1104" s="560" t="str">
        <f t="shared" ca="1" si="274"/>
        <v/>
      </c>
      <c r="BK1104" s="560" t="str">
        <f t="shared" ca="1" si="274"/>
        <v/>
      </c>
      <c r="BL1104" s="561" t="str">
        <f t="shared" ca="1" si="274"/>
        <v/>
      </c>
      <c r="BQ1104" s="465" t="s">
        <v>1313</v>
      </c>
    </row>
    <row r="1105" spans="1:111" s="465" customFormat="1" ht="15" customHeight="1">
      <c r="A1105" s="1051"/>
      <c r="B1105" s="1052"/>
      <c r="C1105" s="1052"/>
      <c r="D1105" s="1052"/>
      <c r="E1105" s="469"/>
      <c r="F1105" s="1080"/>
      <c r="G1105" s="1081"/>
      <c r="H1105" s="1081"/>
      <c r="I1105" s="1081"/>
      <c r="J1105" s="1081"/>
      <c r="K1105" s="1081"/>
      <c r="L1105" s="1081"/>
      <c r="M1105" s="1082"/>
      <c r="N1105" s="268"/>
      <c r="O1105" s="269"/>
      <c r="P1105" s="269"/>
      <c r="Q1105" s="269"/>
      <c r="R1105" s="269" t="s">
        <v>1295</v>
      </c>
      <c r="S1105" s="269"/>
      <c r="T1105" s="269"/>
      <c r="U1105" s="269"/>
      <c r="V1105" s="269"/>
      <c r="W1105" s="269" t="s">
        <v>1296</v>
      </c>
      <c r="X1105" s="269" t="s">
        <v>1293</v>
      </c>
      <c r="Y1105" s="269"/>
      <c r="Z1105" s="269"/>
      <c r="AA1105" s="269"/>
      <c r="AB1105" s="269" t="s">
        <v>1297</v>
      </c>
      <c r="AC1105" s="269"/>
      <c r="AD1105" s="269"/>
      <c r="AE1105" s="269"/>
      <c r="AF1105" s="269"/>
      <c r="AG1105" s="269"/>
      <c r="AH1105" s="269"/>
      <c r="AI1105" s="269"/>
      <c r="AJ1105" s="269"/>
      <c r="AK1105" s="269"/>
      <c r="AL1105" s="269"/>
      <c r="AM1105" s="269"/>
      <c r="AN1105" s="269"/>
      <c r="AO1105" s="269"/>
      <c r="AP1105" s="269"/>
      <c r="AQ1105" s="269"/>
      <c r="AR1105" s="269"/>
      <c r="AS1105" s="269"/>
      <c r="AT1105" s="269"/>
      <c r="AU1105" s="269"/>
      <c r="AV1105" s="269"/>
      <c r="AW1105" s="269"/>
      <c r="AX1105" s="270"/>
      <c r="AY1105" s="471"/>
      <c r="BA1105" s="192">
        <f t="shared" si="276"/>
        <v>58</v>
      </c>
      <c r="BB1105" s="192">
        <f t="shared" si="276"/>
        <v>3</v>
      </c>
      <c r="BC1105" s="192">
        <f t="shared" si="276"/>
        <v>1</v>
      </c>
      <c r="BD1105" s="192" t="str">
        <f t="shared" si="276"/>
        <v>①</v>
      </c>
      <c r="BG1105" s="559" t="str">
        <f t="shared" ca="1" si="274"/>
        <v/>
      </c>
      <c r="BH1105" s="560" t="str">
        <f t="shared" ca="1" si="274"/>
        <v/>
      </c>
      <c r="BI1105" s="560" t="str">
        <f t="shared" ca="1" si="274"/>
        <v/>
      </c>
      <c r="BJ1105" s="560" t="str">
        <f t="shared" ca="1" si="274"/>
        <v/>
      </c>
      <c r="BK1105" s="560" t="str">
        <f t="shared" ca="1" si="274"/>
        <v/>
      </c>
      <c r="BL1105" s="561" t="str">
        <f t="shared" ca="1" si="274"/>
        <v/>
      </c>
      <c r="BQ1105" s="465" t="s">
        <v>1314</v>
      </c>
    </row>
    <row r="1106" spans="1:111" s="465" customFormat="1" ht="15" customHeight="1">
      <c r="A1106" s="1051"/>
      <c r="B1106" s="1052"/>
      <c r="C1106" s="1052"/>
      <c r="D1106" s="1052"/>
      <c r="E1106" s="469"/>
      <c r="F1106" s="1080"/>
      <c r="G1106" s="1081"/>
      <c r="H1106" s="1081"/>
      <c r="I1106" s="1081"/>
      <c r="J1106" s="1081"/>
      <c r="K1106" s="1081"/>
      <c r="L1106" s="1081"/>
      <c r="M1106" s="1082"/>
      <c r="N1106" s="268"/>
      <c r="O1106" s="269"/>
      <c r="P1106" s="269"/>
      <c r="Q1106" s="269"/>
      <c r="R1106" s="269"/>
      <c r="S1106" s="269"/>
      <c r="T1106" s="269"/>
      <c r="U1106" s="269"/>
      <c r="V1106" s="269"/>
      <c r="W1106" s="269"/>
      <c r="X1106" s="269" t="s">
        <v>1295</v>
      </c>
      <c r="Y1106" s="269"/>
      <c r="Z1106" s="269"/>
      <c r="AA1106" s="269"/>
      <c r="AB1106" s="269" t="s">
        <v>1305</v>
      </c>
      <c r="AC1106" s="269"/>
      <c r="AD1106" s="269"/>
      <c r="AE1106" s="269"/>
      <c r="AF1106" s="269"/>
      <c r="AG1106" s="269"/>
      <c r="AH1106" s="269"/>
      <c r="AI1106" s="269"/>
      <c r="AJ1106" s="269"/>
      <c r="AK1106" s="269"/>
      <c r="AL1106" s="269"/>
      <c r="AM1106" s="269"/>
      <c r="AN1106" s="269"/>
      <c r="AO1106" s="269"/>
      <c r="AP1106" s="269"/>
      <c r="AQ1106" s="269"/>
      <c r="AR1106" s="269"/>
      <c r="AS1106" s="269"/>
      <c r="AT1106" s="269"/>
      <c r="AU1106" s="269"/>
      <c r="AV1106" s="269"/>
      <c r="AW1106" s="269"/>
      <c r="AX1106" s="270"/>
      <c r="AY1106" s="471"/>
      <c r="BA1106" s="192">
        <f t="shared" ref="BA1106:BD1112" si="277">BA1105</f>
        <v>58</v>
      </c>
      <c r="BB1106" s="192">
        <f t="shared" si="277"/>
        <v>3</v>
      </c>
      <c r="BC1106" s="192">
        <f t="shared" si="277"/>
        <v>1</v>
      </c>
      <c r="BD1106" s="192" t="str">
        <f t="shared" si="277"/>
        <v>①</v>
      </c>
      <c r="BG1106" s="559" t="str">
        <f t="shared" ref="BG1106:BG1113" ca="1" si="278">IF(BA1106&lt;&gt;"",IF(MID(_xlfn.FORMULATEXT(BA1106),SEARCH("[",_xlfn.FORMULATEXT(BA1106))+1,SEARCH("]",_xlfn.FORMULATEXT(BA1106))-(SEARCH("[",_xlfn.FORMULATEXT(BA1106))+1))="-1","",1),"")</f>
        <v/>
      </c>
      <c r="BH1106" s="560" t="str">
        <f t="shared" ref="BH1106:BH1113" ca="1" si="279">IF(BB1106&lt;&gt;"",IF(MID(_xlfn.FORMULATEXT(BB1106),SEARCH("[",_xlfn.FORMULATEXT(BB1106))+1,SEARCH("]",_xlfn.FORMULATEXT(BB1106))-(SEARCH("[",_xlfn.FORMULATEXT(BB1106))+1))="-1","",1),"")</f>
        <v/>
      </c>
      <c r="BI1106" s="560" t="str">
        <f t="shared" ref="BI1106:BI1113" ca="1" si="280">IF(BC1106&lt;&gt;"",IF(MID(_xlfn.FORMULATEXT(BC1106),SEARCH("[",_xlfn.FORMULATEXT(BC1106))+1,SEARCH("]",_xlfn.FORMULATEXT(BC1106))-(SEARCH("[",_xlfn.FORMULATEXT(BC1106))+1))="-1","",1),"")</f>
        <v/>
      </c>
      <c r="BJ1106" s="560" t="str">
        <f t="shared" ref="BJ1106:BJ1113" ca="1" si="281">IF(BD1106&lt;&gt;"",IF(MID(_xlfn.FORMULATEXT(BD1106),SEARCH("[",_xlfn.FORMULATEXT(BD1106))+1,SEARCH("]",_xlfn.FORMULATEXT(BD1106))-(SEARCH("[",_xlfn.FORMULATEXT(BD1106))+1))="-1","",1),"")</f>
        <v/>
      </c>
      <c r="BK1106" s="560" t="str">
        <f t="shared" ref="BK1106:BK1113" ca="1" si="282">IF(BE1106&lt;&gt;"",IF(MID(_xlfn.FORMULATEXT(BE1106),SEARCH("[",_xlfn.FORMULATEXT(BE1106))+1,SEARCH("]",_xlfn.FORMULATEXT(BE1106))-(SEARCH("[",_xlfn.FORMULATEXT(BE1106))+1))="-1","",1),"")</f>
        <v/>
      </c>
      <c r="BL1106" s="561" t="str">
        <f t="shared" ref="BL1106:BL1113" ca="1" si="283">IF(BF1106&lt;&gt;"",IF(MID(_xlfn.FORMULATEXT(BF1106),SEARCH("[",_xlfn.FORMULATEXT(BF1106))+1,SEARCH("]",_xlfn.FORMULATEXT(BF1106))-(SEARCH("[",_xlfn.FORMULATEXT(BF1106))+1))="-1","",1),"")</f>
        <v/>
      </c>
      <c r="BQ1106" s="465" t="s">
        <v>1315</v>
      </c>
    </row>
    <row r="1107" spans="1:111" s="465" customFormat="1" ht="15" customHeight="1">
      <c r="A1107" s="1051"/>
      <c r="B1107" s="1052"/>
      <c r="C1107" s="1052"/>
      <c r="D1107" s="1052"/>
      <c r="E1107" s="469"/>
      <c r="F1107" s="1080"/>
      <c r="G1107" s="1081"/>
      <c r="H1107" s="1081"/>
      <c r="I1107" s="1081"/>
      <c r="J1107" s="1081"/>
      <c r="K1107" s="1081"/>
      <c r="L1107" s="1081"/>
      <c r="M1107" s="1082"/>
      <c r="N1107" s="268"/>
      <c r="O1107" s="269"/>
      <c r="P1107" s="269"/>
      <c r="Q1107" s="269"/>
      <c r="R1107" s="269"/>
      <c r="S1107" s="269"/>
      <c r="T1107" s="269"/>
      <c r="U1107" s="269"/>
      <c r="V1107" s="269"/>
      <c r="W1107" s="269"/>
      <c r="X1107" s="269" t="s">
        <v>1298</v>
      </c>
      <c r="Y1107" s="269"/>
      <c r="Z1107" s="269"/>
      <c r="AA1107" s="269"/>
      <c r="AB1107" s="269" t="s">
        <v>1299</v>
      </c>
      <c r="AC1107" s="269"/>
      <c r="AD1107" s="269"/>
      <c r="AE1107" s="269"/>
      <c r="AF1107" s="269"/>
      <c r="AG1107" s="269"/>
      <c r="AH1107" s="269"/>
      <c r="AI1107" s="269"/>
      <c r="AJ1107" s="269"/>
      <c r="AK1107" s="269"/>
      <c r="AL1107" s="269"/>
      <c r="AM1107" s="269"/>
      <c r="AN1107" s="269"/>
      <c r="AO1107" s="269"/>
      <c r="AP1107" s="269"/>
      <c r="AQ1107" s="269"/>
      <c r="AR1107" s="269"/>
      <c r="AS1107" s="269"/>
      <c r="AT1107" s="269"/>
      <c r="AU1107" s="269"/>
      <c r="AV1107" s="269"/>
      <c r="AW1107" s="269"/>
      <c r="AX1107" s="270"/>
      <c r="AY1107" s="471"/>
      <c r="BA1107" s="192">
        <f t="shared" si="277"/>
        <v>58</v>
      </c>
      <c r="BB1107" s="192">
        <f t="shared" si="277"/>
        <v>3</v>
      </c>
      <c r="BC1107" s="192">
        <f t="shared" si="277"/>
        <v>1</v>
      </c>
      <c r="BD1107" s="192" t="str">
        <f t="shared" si="277"/>
        <v>①</v>
      </c>
      <c r="BG1107" s="559" t="str">
        <f t="shared" ca="1" si="278"/>
        <v/>
      </c>
      <c r="BH1107" s="560" t="str">
        <f t="shared" ca="1" si="279"/>
        <v/>
      </c>
      <c r="BI1107" s="560" t="str">
        <f t="shared" ca="1" si="280"/>
        <v/>
      </c>
      <c r="BJ1107" s="560" t="str">
        <f t="shared" ca="1" si="281"/>
        <v/>
      </c>
      <c r="BK1107" s="560" t="str">
        <f t="shared" ca="1" si="282"/>
        <v/>
      </c>
      <c r="BL1107" s="561" t="str">
        <f t="shared" ca="1" si="283"/>
        <v/>
      </c>
      <c r="BQ1107" s="465" t="s">
        <v>1316</v>
      </c>
    </row>
    <row r="1108" spans="1:111" s="465" customFormat="1" ht="15" customHeight="1">
      <c r="A1108" s="1051"/>
      <c r="B1108" s="1052"/>
      <c r="C1108" s="1052"/>
      <c r="D1108" s="1052"/>
      <c r="E1108" s="469"/>
      <c r="F1108" s="1080"/>
      <c r="G1108" s="1081"/>
      <c r="H1108" s="1081"/>
      <c r="I1108" s="1081"/>
      <c r="J1108" s="1081"/>
      <c r="K1108" s="1081"/>
      <c r="L1108" s="1081"/>
      <c r="M1108" s="1082"/>
      <c r="N1108" s="268"/>
      <c r="O1108" s="269"/>
      <c r="P1108" s="269"/>
      <c r="Q1108" s="269"/>
      <c r="R1108" s="269"/>
      <c r="S1108" s="269"/>
      <c r="T1108" s="269"/>
      <c r="U1108" s="269"/>
      <c r="V1108" s="269"/>
      <c r="W1108" s="269"/>
      <c r="X1108" s="269"/>
      <c r="Y1108" s="269"/>
      <c r="Z1108" s="269" t="s">
        <v>1300</v>
      </c>
      <c r="AA1108" s="269"/>
      <c r="AB1108" s="269" t="s">
        <v>1301</v>
      </c>
      <c r="AC1108" s="269"/>
      <c r="AD1108" s="269"/>
      <c r="AE1108" s="269"/>
      <c r="AF1108" s="269"/>
      <c r="AG1108" s="269"/>
      <c r="AH1108" s="269"/>
      <c r="AI1108" s="269"/>
      <c r="AJ1108" s="269"/>
      <c r="AK1108" s="269"/>
      <c r="AL1108" s="269"/>
      <c r="AM1108" s="269"/>
      <c r="AN1108" s="269"/>
      <c r="AO1108" s="269"/>
      <c r="AP1108" s="269"/>
      <c r="AQ1108" s="269"/>
      <c r="AR1108" s="269"/>
      <c r="AS1108" s="269"/>
      <c r="AT1108" s="269"/>
      <c r="AU1108" s="269"/>
      <c r="AV1108" s="269"/>
      <c r="AW1108" s="269"/>
      <c r="AX1108" s="270"/>
      <c r="AY1108" s="471"/>
      <c r="BA1108" s="192">
        <f t="shared" si="277"/>
        <v>58</v>
      </c>
      <c r="BB1108" s="192">
        <f t="shared" si="277"/>
        <v>3</v>
      </c>
      <c r="BC1108" s="192">
        <f t="shared" si="277"/>
        <v>1</v>
      </c>
      <c r="BD1108" s="192" t="str">
        <f t="shared" si="277"/>
        <v>①</v>
      </c>
      <c r="BG1108" s="559" t="str">
        <f t="shared" ca="1" si="278"/>
        <v/>
      </c>
      <c r="BH1108" s="560" t="str">
        <f t="shared" ca="1" si="279"/>
        <v/>
      </c>
      <c r="BI1108" s="560" t="str">
        <f t="shared" ca="1" si="280"/>
        <v/>
      </c>
      <c r="BJ1108" s="560" t="str">
        <f t="shared" ca="1" si="281"/>
        <v/>
      </c>
      <c r="BK1108" s="560" t="str">
        <f t="shared" ca="1" si="282"/>
        <v/>
      </c>
      <c r="BL1108" s="561" t="str">
        <f t="shared" ca="1" si="283"/>
        <v/>
      </c>
      <c r="BQ1108" s="465" t="s">
        <v>1317</v>
      </c>
    </row>
    <row r="1109" spans="1:111" s="465" customFormat="1" ht="15" customHeight="1">
      <c r="A1109" s="1051"/>
      <c r="B1109" s="1052"/>
      <c r="C1109" s="1052"/>
      <c r="D1109" s="1052"/>
      <c r="E1109" s="469"/>
      <c r="F1109" s="1080"/>
      <c r="G1109" s="1081"/>
      <c r="H1109" s="1081"/>
      <c r="I1109" s="1081"/>
      <c r="J1109" s="1081"/>
      <c r="K1109" s="1081"/>
      <c r="L1109" s="1081"/>
      <c r="M1109" s="1082"/>
      <c r="N1109" s="268"/>
      <c r="O1109" s="269"/>
      <c r="P1109" s="269"/>
      <c r="Q1109" s="269"/>
      <c r="R1109" s="269"/>
      <c r="S1109" s="269"/>
      <c r="T1109" s="269"/>
      <c r="U1109" s="269"/>
      <c r="V1109" s="269"/>
      <c r="W1109" s="269"/>
      <c r="X1109" s="269" t="s">
        <v>1302</v>
      </c>
      <c r="Y1109" s="269"/>
      <c r="Z1109" s="269"/>
      <c r="AA1109" s="269"/>
      <c r="AB1109" s="269" t="s">
        <v>1303</v>
      </c>
      <c r="AC1109" s="269"/>
      <c r="AD1109" s="269"/>
      <c r="AE1109" s="269"/>
      <c r="AF1109" s="269"/>
      <c r="AG1109" s="269"/>
      <c r="AH1109" s="269"/>
      <c r="AI1109" s="269"/>
      <c r="AJ1109" s="269"/>
      <c r="AK1109" s="269"/>
      <c r="AL1109" s="269"/>
      <c r="AM1109" s="269"/>
      <c r="AN1109" s="269"/>
      <c r="AO1109" s="269"/>
      <c r="AP1109" s="269"/>
      <c r="AQ1109" s="269"/>
      <c r="AR1109" s="269"/>
      <c r="AS1109" s="269"/>
      <c r="AT1109" s="269"/>
      <c r="AU1109" s="269"/>
      <c r="AV1109" s="269"/>
      <c r="AW1109" s="269"/>
      <c r="AX1109" s="270"/>
      <c r="AY1109" s="471"/>
      <c r="BA1109" s="192">
        <f t="shared" si="277"/>
        <v>58</v>
      </c>
      <c r="BB1109" s="192">
        <f t="shared" si="277"/>
        <v>3</v>
      </c>
      <c r="BC1109" s="192">
        <f t="shared" si="277"/>
        <v>1</v>
      </c>
      <c r="BD1109" s="192" t="str">
        <f t="shared" si="277"/>
        <v>①</v>
      </c>
      <c r="BG1109" s="559" t="str">
        <f t="shared" ca="1" si="278"/>
        <v/>
      </c>
      <c r="BH1109" s="560" t="str">
        <f t="shared" ca="1" si="279"/>
        <v/>
      </c>
      <c r="BI1109" s="560" t="str">
        <f t="shared" ca="1" si="280"/>
        <v/>
      </c>
      <c r="BJ1109" s="560" t="str">
        <f t="shared" ca="1" si="281"/>
        <v/>
      </c>
      <c r="BK1109" s="560" t="str">
        <f t="shared" ca="1" si="282"/>
        <v/>
      </c>
      <c r="BL1109" s="561" t="str">
        <f t="shared" ca="1" si="283"/>
        <v/>
      </c>
      <c r="BQ1109" s="465" t="s">
        <v>1318</v>
      </c>
    </row>
    <row r="1110" spans="1:111" s="465" customFormat="1" ht="15" customHeight="1">
      <c r="A1110" s="1051"/>
      <c r="B1110" s="1052"/>
      <c r="C1110" s="1052"/>
      <c r="D1110" s="1052"/>
      <c r="E1110" s="469"/>
      <c r="F1110" s="1080"/>
      <c r="G1110" s="1081"/>
      <c r="H1110" s="1081"/>
      <c r="I1110" s="1081"/>
      <c r="J1110" s="1081"/>
      <c r="K1110" s="1081"/>
      <c r="L1110" s="1081"/>
      <c r="M1110" s="1082"/>
      <c r="N1110" s="268"/>
      <c r="O1110" s="269"/>
      <c r="P1110" s="269"/>
      <c r="Q1110" s="269"/>
      <c r="R1110" s="269"/>
      <c r="S1110" s="269"/>
      <c r="T1110" s="269"/>
      <c r="U1110" s="269"/>
      <c r="V1110" s="269"/>
      <c r="W1110" s="269" t="s">
        <v>1304</v>
      </c>
      <c r="X1110" s="269"/>
      <c r="Y1110" s="269"/>
      <c r="Z1110" s="269"/>
      <c r="AA1110" s="269"/>
      <c r="AB1110" s="269"/>
      <c r="AC1110" s="269"/>
      <c r="AD1110" s="269"/>
      <c r="AE1110" s="269"/>
      <c r="AF1110" s="269"/>
      <c r="AG1110" s="269"/>
      <c r="AH1110" s="269"/>
      <c r="AI1110" s="269"/>
      <c r="AJ1110" s="269"/>
      <c r="AK1110" s="269"/>
      <c r="AL1110" s="269"/>
      <c r="AM1110" s="269"/>
      <c r="AN1110" s="269"/>
      <c r="AO1110" s="269"/>
      <c r="AP1110" s="269"/>
      <c r="AQ1110" s="269"/>
      <c r="AR1110" s="269"/>
      <c r="AS1110" s="269"/>
      <c r="AT1110" s="269"/>
      <c r="AU1110" s="269"/>
      <c r="AV1110" s="269"/>
      <c r="AW1110" s="269"/>
      <c r="AX1110" s="270"/>
      <c r="AY1110" s="471"/>
      <c r="BA1110" s="192">
        <f t="shared" si="277"/>
        <v>58</v>
      </c>
      <c r="BB1110" s="192">
        <f t="shared" si="277"/>
        <v>3</v>
      </c>
      <c r="BC1110" s="192">
        <f t="shared" si="277"/>
        <v>1</v>
      </c>
      <c r="BD1110" s="192" t="str">
        <f t="shared" si="277"/>
        <v>①</v>
      </c>
      <c r="BG1110" s="559" t="str">
        <f t="shared" ca="1" si="278"/>
        <v/>
      </c>
      <c r="BH1110" s="560" t="str">
        <f t="shared" ca="1" si="279"/>
        <v/>
      </c>
      <c r="BI1110" s="560" t="str">
        <f t="shared" ca="1" si="280"/>
        <v/>
      </c>
      <c r="BJ1110" s="560" t="str">
        <f t="shared" ca="1" si="281"/>
        <v/>
      </c>
      <c r="BK1110" s="560" t="str">
        <f t="shared" ca="1" si="282"/>
        <v/>
      </c>
      <c r="BL1110" s="561" t="str">
        <f t="shared" ca="1" si="283"/>
        <v/>
      </c>
      <c r="BQ1110" s="465" t="s">
        <v>1319</v>
      </c>
    </row>
    <row r="1111" spans="1:111" s="465" customFormat="1" ht="15" customHeight="1">
      <c r="A1111" s="1051"/>
      <c r="B1111" s="1052"/>
      <c r="C1111" s="1052"/>
      <c r="D1111" s="1052"/>
      <c r="E1111" s="469"/>
      <c r="F1111" s="1080"/>
      <c r="G1111" s="1081"/>
      <c r="H1111" s="1081"/>
      <c r="I1111" s="1081"/>
      <c r="J1111" s="1081"/>
      <c r="K1111" s="1081"/>
      <c r="L1111" s="1081"/>
      <c r="M1111" s="1082"/>
      <c r="N1111" s="268"/>
      <c r="O1111" s="269"/>
      <c r="P1111" s="269"/>
      <c r="Q1111" s="269"/>
      <c r="R1111" s="269" t="s">
        <v>1298</v>
      </c>
      <c r="S1111" s="269"/>
      <c r="T1111" s="269"/>
      <c r="U1111" s="269"/>
      <c r="V1111" s="269"/>
      <c r="W1111" s="269" t="s">
        <v>1306</v>
      </c>
      <c r="X1111" s="269"/>
      <c r="Y1111" s="269"/>
      <c r="Z1111" s="269"/>
      <c r="AA1111" s="269"/>
      <c r="AB1111" s="269"/>
      <c r="AC1111" s="269"/>
      <c r="AD1111" s="269"/>
      <c r="AE1111" s="269"/>
      <c r="AF1111" s="269"/>
      <c r="AG1111" s="269"/>
      <c r="AH1111" s="269"/>
      <c r="AI1111" s="269"/>
      <c r="AJ1111" s="269"/>
      <c r="AK1111" s="269"/>
      <c r="AL1111" s="269"/>
      <c r="AM1111" s="269"/>
      <c r="AN1111" s="269"/>
      <c r="AO1111" s="269"/>
      <c r="AP1111" s="269"/>
      <c r="AQ1111" s="269"/>
      <c r="AR1111" s="269"/>
      <c r="AS1111" s="269"/>
      <c r="AT1111" s="269"/>
      <c r="AU1111" s="269"/>
      <c r="AV1111" s="269"/>
      <c r="AW1111" s="269"/>
      <c r="AX1111" s="270"/>
      <c r="AY1111" s="471"/>
      <c r="BA1111" s="192">
        <f t="shared" si="277"/>
        <v>58</v>
      </c>
      <c r="BB1111" s="192">
        <f t="shared" si="277"/>
        <v>3</v>
      </c>
      <c r="BC1111" s="192">
        <f t="shared" si="277"/>
        <v>1</v>
      </c>
      <c r="BD1111" s="192" t="str">
        <f t="shared" si="277"/>
        <v>①</v>
      </c>
      <c r="BG1111" s="559" t="str">
        <f t="shared" ca="1" si="278"/>
        <v/>
      </c>
      <c r="BH1111" s="560" t="str">
        <f t="shared" ca="1" si="279"/>
        <v/>
      </c>
      <c r="BI1111" s="560" t="str">
        <f t="shared" ca="1" si="280"/>
        <v/>
      </c>
      <c r="BJ1111" s="560" t="str">
        <f t="shared" ca="1" si="281"/>
        <v/>
      </c>
      <c r="BK1111" s="560" t="str">
        <f t="shared" ca="1" si="282"/>
        <v/>
      </c>
      <c r="BL1111" s="561" t="str">
        <f t="shared" ca="1" si="283"/>
        <v/>
      </c>
      <c r="BQ1111" s="465" t="s">
        <v>1320</v>
      </c>
    </row>
    <row r="1112" spans="1:111" s="465" customFormat="1" ht="15" customHeight="1">
      <c r="A1112" s="1051"/>
      <c r="B1112" s="1052"/>
      <c r="C1112" s="1052"/>
      <c r="D1112" s="1052"/>
      <c r="E1112" s="469"/>
      <c r="F1112" s="1080"/>
      <c r="G1112" s="1081"/>
      <c r="H1112" s="1081"/>
      <c r="I1112" s="1081"/>
      <c r="J1112" s="1081"/>
      <c r="K1112" s="1081"/>
      <c r="L1112" s="1081"/>
      <c r="M1112" s="1082"/>
      <c r="N1112" s="268"/>
      <c r="O1112" s="269"/>
      <c r="P1112" s="269"/>
      <c r="Q1112" s="269"/>
      <c r="R1112" s="269"/>
      <c r="S1112" s="269"/>
      <c r="T1112" s="269"/>
      <c r="U1112" s="269" t="s">
        <v>1300</v>
      </c>
      <c r="V1112" s="269"/>
      <c r="W1112" s="269" t="s">
        <v>1307</v>
      </c>
      <c r="X1112" s="269"/>
      <c r="Y1112" s="269"/>
      <c r="Z1112" s="269"/>
      <c r="AA1112" s="269"/>
      <c r="AB1112" s="269"/>
      <c r="AC1112" s="269"/>
      <c r="AD1112" s="269"/>
      <c r="AE1112" s="269"/>
      <c r="AF1112" s="269"/>
      <c r="AG1112" s="269"/>
      <c r="AH1112" s="269"/>
      <c r="AI1112" s="269"/>
      <c r="AJ1112" s="269"/>
      <c r="AK1112" s="269"/>
      <c r="AL1112" s="269"/>
      <c r="AM1112" s="269"/>
      <c r="AN1112" s="269"/>
      <c r="AO1112" s="269"/>
      <c r="AP1112" s="269"/>
      <c r="AQ1112" s="269"/>
      <c r="AR1112" s="269"/>
      <c r="AS1112" s="269"/>
      <c r="AT1112" s="269"/>
      <c r="AU1112" s="269"/>
      <c r="AV1112" s="269"/>
      <c r="AW1112" s="269"/>
      <c r="AX1112" s="270"/>
      <c r="AY1112" s="471"/>
      <c r="BA1112" s="192">
        <f t="shared" si="277"/>
        <v>58</v>
      </c>
      <c r="BB1112" s="192">
        <f t="shared" si="277"/>
        <v>3</v>
      </c>
      <c r="BC1112" s="192">
        <f t="shared" si="277"/>
        <v>1</v>
      </c>
      <c r="BD1112" s="192" t="str">
        <f t="shared" si="277"/>
        <v>①</v>
      </c>
      <c r="BG1112" s="559" t="str">
        <f t="shared" ca="1" si="278"/>
        <v/>
      </c>
      <c r="BH1112" s="560" t="str">
        <f t="shared" ca="1" si="279"/>
        <v/>
      </c>
      <c r="BI1112" s="560" t="str">
        <f t="shared" ca="1" si="280"/>
        <v/>
      </c>
      <c r="BJ1112" s="560" t="str">
        <f t="shared" ca="1" si="281"/>
        <v/>
      </c>
      <c r="BK1112" s="560" t="str">
        <f t="shared" ca="1" si="282"/>
        <v/>
      </c>
      <c r="BL1112" s="561" t="str">
        <f t="shared" ca="1" si="283"/>
        <v/>
      </c>
      <c r="BQ1112" s="465" t="s">
        <v>1321</v>
      </c>
    </row>
    <row r="1113" spans="1:111" s="465" customFormat="1" ht="15" customHeight="1">
      <c r="A1113" s="1051"/>
      <c r="B1113" s="1052"/>
      <c r="C1113" s="1052"/>
      <c r="D1113" s="1052"/>
      <c r="E1113" s="469"/>
      <c r="F1113" s="1084"/>
      <c r="G1113" s="1085"/>
      <c r="H1113" s="1085"/>
      <c r="I1113" s="1085"/>
      <c r="J1113" s="1085"/>
      <c r="K1113" s="1085"/>
      <c r="L1113" s="1085"/>
      <c r="M1113" s="1086"/>
      <c r="N1113" s="261"/>
      <c r="O1113" s="271"/>
      <c r="P1113" s="271"/>
      <c r="Q1113" s="271"/>
      <c r="R1113" s="271"/>
      <c r="S1113" s="271"/>
      <c r="T1113" s="271"/>
      <c r="U1113" s="271" t="s">
        <v>1300</v>
      </c>
      <c r="V1113" s="271"/>
      <c r="W1113" s="271" t="s">
        <v>1308</v>
      </c>
      <c r="X1113" s="271"/>
      <c r="Y1113" s="271"/>
      <c r="Z1113" s="271"/>
      <c r="AA1113" s="271"/>
      <c r="AB1113" s="271"/>
      <c r="AC1113" s="271"/>
      <c r="AD1113" s="271"/>
      <c r="AE1113" s="271"/>
      <c r="AF1113" s="271"/>
      <c r="AG1113" s="271"/>
      <c r="AH1113" s="271"/>
      <c r="AI1113" s="271"/>
      <c r="AJ1113" s="271"/>
      <c r="AK1113" s="271"/>
      <c r="AL1113" s="271"/>
      <c r="AM1113" s="271"/>
      <c r="AN1113" s="271"/>
      <c r="AO1113" s="271"/>
      <c r="AP1113" s="271"/>
      <c r="AQ1113" s="271"/>
      <c r="AR1113" s="271"/>
      <c r="AS1113" s="271"/>
      <c r="AT1113" s="271"/>
      <c r="AU1113" s="271"/>
      <c r="AV1113" s="271"/>
      <c r="AW1113" s="271"/>
      <c r="AX1113" s="272"/>
      <c r="AY1113" s="471"/>
      <c r="BA1113" s="192">
        <f t="shared" ref="BA1113:BD1115" si="284">BA1112</f>
        <v>58</v>
      </c>
      <c r="BB1113" s="192">
        <f t="shared" si="284"/>
        <v>3</v>
      </c>
      <c r="BC1113" s="192">
        <f t="shared" si="284"/>
        <v>1</v>
      </c>
      <c r="BD1113" s="192" t="str">
        <f t="shared" si="284"/>
        <v>①</v>
      </c>
      <c r="BG1113" s="559" t="str">
        <f t="shared" ca="1" si="278"/>
        <v/>
      </c>
      <c r="BH1113" s="560" t="str">
        <f t="shared" ca="1" si="279"/>
        <v/>
      </c>
      <c r="BI1113" s="560" t="str">
        <f t="shared" ca="1" si="280"/>
        <v/>
      </c>
      <c r="BJ1113" s="560" t="str">
        <f t="shared" ca="1" si="281"/>
        <v/>
      </c>
      <c r="BK1113" s="560" t="str">
        <f t="shared" ca="1" si="282"/>
        <v/>
      </c>
      <c r="BL1113" s="561" t="str">
        <f t="shared" ca="1" si="283"/>
        <v/>
      </c>
      <c r="BQ1113" s="465" t="s">
        <v>1322</v>
      </c>
    </row>
    <row r="1114" spans="1:111" s="226" customFormat="1" ht="15" customHeight="1">
      <c r="A1114" s="1051"/>
      <c r="B1114" s="1052"/>
      <c r="C1114" s="1052"/>
      <c r="D1114" s="1052"/>
      <c r="E1114" s="469"/>
      <c r="F1114" s="1083" t="s">
        <v>1325</v>
      </c>
      <c r="G1114" s="1081"/>
      <c r="H1114" s="1081"/>
      <c r="I1114" s="1081"/>
      <c r="J1114" s="1081"/>
      <c r="K1114" s="1081"/>
      <c r="L1114" s="1081"/>
      <c r="M1114" s="1081"/>
      <c r="N1114" s="275"/>
      <c r="O1114" s="275"/>
      <c r="P1114" s="275"/>
      <c r="Q1114" s="275"/>
      <c r="R1114" s="275"/>
      <c r="S1114" s="275"/>
      <c r="T1114" s="275"/>
      <c r="U1114" s="275"/>
      <c r="V1114" s="275"/>
      <c r="W1114" s="275"/>
      <c r="X1114" s="275"/>
      <c r="Y1114" s="275"/>
      <c r="Z1114" s="275"/>
      <c r="AA1114" s="275"/>
      <c r="AB1114" s="275"/>
      <c r="AC1114" s="275"/>
      <c r="AD1114" s="275"/>
      <c r="AE1114" s="275"/>
      <c r="AF1114" s="275"/>
      <c r="AG1114" s="275"/>
      <c r="AH1114" s="275"/>
      <c r="AI1114" s="275"/>
      <c r="AJ1114" s="275"/>
      <c r="AK1114" s="275"/>
      <c r="AL1114" s="275"/>
      <c r="AM1114" s="275"/>
      <c r="AN1114" s="275"/>
      <c r="AO1114" s="275"/>
      <c r="AP1114" s="275"/>
      <c r="AQ1114" s="275"/>
      <c r="AR1114" s="275"/>
      <c r="AS1114" s="275"/>
      <c r="AT1114" s="275"/>
      <c r="AU1114" s="275"/>
      <c r="AV1114" s="275"/>
      <c r="AW1114" s="275"/>
      <c r="AX1114" s="275"/>
      <c r="AY1114" s="471"/>
      <c r="AZ1114" s="465"/>
      <c r="BA1114" s="192">
        <f t="shared" si="284"/>
        <v>58</v>
      </c>
      <c r="BB1114" s="192">
        <f t="shared" si="284"/>
        <v>3</v>
      </c>
      <c r="BC1114" s="192">
        <f>BC1113</f>
        <v>1</v>
      </c>
      <c r="BD1114" s="192" t="str">
        <f>BD1113</f>
        <v>①</v>
      </c>
      <c r="BE1114" s="465"/>
      <c r="BF1114" s="465"/>
      <c r="BG1114" s="559" t="str">
        <f t="shared" ref="BG1114:BL1115" ca="1" si="285">IF(BA1114&lt;&gt;"",IF(MID(_xlfn.FORMULATEXT(BA1114),SEARCH("[",_xlfn.FORMULATEXT(BA1114))+1,SEARCH("]",_xlfn.FORMULATEXT(BA1114))-(SEARCH("[",_xlfn.FORMULATEXT(BA1114))+1))="-1","",1),"")</f>
        <v/>
      </c>
      <c r="BH1114" s="560" t="str">
        <f t="shared" ca="1" si="285"/>
        <v/>
      </c>
      <c r="BI1114" s="560" t="str">
        <f t="shared" ca="1" si="285"/>
        <v/>
      </c>
      <c r="BJ1114" s="560" t="str">
        <f t="shared" ca="1" si="285"/>
        <v/>
      </c>
      <c r="BK1114" s="560" t="str">
        <f t="shared" ca="1" si="285"/>
        <v/>
      </c>
      <c r="BL1114" s="561" t="str">
        <f t="shared" ca="1" si="285"/>
        <v/>
      </c>
      <c r="BQ1114" s="226" t="s">
        <v>1323</v>
      </c>
      <c r="BR1114" s="465"/>
      <c r="BS1114" s="465"/>
      <c r="BT1114" s="465"/>
      <c r="BU1114" s="465"/>
      <c r="BV1114" s="465"/>
      <c r="BW1114" s="465"/>
      <c r="BX1114" s="465"/>
      <c r="BY1114" s="465"/>
      <c r="BZ1114" s="465"/>
      <c r="CA1114" s="465"/>
      <c r="CB1114" s="465"/>
      <c r="CC1114" s="465"/>
      <c r="CD1114" s="465"/>
      <c r="CE1114" s="465"/>
      <c r="CF1114" s="465"/>
      <c r="CG1114" s="465"/>
      <c r="CH1114" s="465"/>
      <c r="CI1114" s="465"/>
      <c r="CJ1114" s="465"/>
      <c r="CK1114" s="465"/>
      <c r="CL1114" s="95"/>
      <c r="CM1114" s="95"/>
      <c r="CN1114" s="95"/>
      <c r="CO1114" s="95"/>
      <c r="CP1114" s="95"/>
      <c r="CQ1114" s="95"/>
      <c r="CR1114" s="95"/>
      <c r="CS1114" s="465"/>
      <c r="CT1114" s="465"/>
      <c r="CU1114" s="465"/>
      <c r="CV1114" s="465"/>
      <c r="CW1114" s="465"/>
      <c r="CX1114" s="465"/>
      <c r="CY1114" s="465"/>
      <c r="CZ1114" s="465"/>
      <c r="DA1114" s="465"/>
      <c r="DB1114" s="465"/>
      <c r="DC1114" s="465"/>
      <c r="DD1114" s="465"/>
      <c r="DE1114" s="465"/>
      <c r="DF1114" s="465"/>
      <c r="DG1114" s="465"/>
    </row>
    <row r="1115" spans="1:111" s="465" customFormat="1" ht="15" customHeight="1">
      <c r="A1115" s="1758" t="str">
        <f>$BD1115&amp;"."</f>
        <v>②.</v>
      </c>
      <c r="B1115" s="1759"/>
      <c r="C1115" s="1759"/>
      <c r="D1115" s="1759"/>
      <c r="E1115" s="1759"/>
      <c r="F1115" s="275" t="s">
        <v>1324</v>
      </c>
      <c r="G1115" s="676"/>
      <c r="H1115" s="676"/>
      <c r="I1115" s="676"/>
      <c r="J1115" s="676"/>
      <c r="K1115" s="676"/>
      <c r="L1115" s="676"/>
      <c r="M1115" s="685"/>
      <c r="N1115" s="685"/>
      <c r="O1115" s="685"/>
      <c r="P1115" s="685"/>
      <c r="Q1115" s="685"/>
      <c r="R1115" s="685"/>
      <c r="S1115" s="685"/>
      <c r="T1115" s="685"/>
      <c r="U1115" s="685"/>
      <c r="V1115" s="685"/>
      <c r="W1115" s="685"/>
      <c r="X1115" s="685"/>
      <c r="Y1115" s="685"/>
      <c r="Z1115" s="685"/>
      <c r="AA1115" s="685"/>
      <c r="AB1115" s="685"/>
      <c r="AC1115" s="685"/>
      <c r="AD1115" s="685"/>
      <c r="AE1115" s="685"/>
      <c r="AF1115" s="685"/>
      <c r="AG1115" s="685"/>
      <c r="AH1115" s="685"/>
      <c r="AI1115" s="685"/>
      <c r="AJ1115" s="685"/>
      <c r="AK1115" s="685"/>
      <c r="AL1115" s="685"/>
      <c r="AM1115" s="685"/>
      <c r="AN1115" s="685"/>
      <c r="AO1115" s="685"/>
      <c r="AP1115" s="685"/>
      <c r="AQ1115" s="685"/>
      <c r="AR1115" s="685"/>
      <c r="AS1115" s="685"/>
      <c r="AT1115" s="685"/>
      <c r="AU1115" s="685"/>
      <c r="AV1115" s="685"/>
      <c r="AW1115" s="685"/>
      <c r="AX1115" s="685"/>
      <c r="AY1115" s="93"/>
      <c r="AZ1115" s="92"/>
      <c r="BA1115" s="683">
        <f t="shared" si="284"/>
        <v>58</v>
      </c>
      <c r="BB1115" s="683">
        <f t="shared" si="284"/>
        <v>3</v>
      </c>
      <c r="BC1115" s="683">
        <f t="shared" si="284"/>
        <v>1</v>
      </c>
      <c r="BD1115" s="687" t="str">
        <f>IF(ISBLANK(BD1114),"①",CHAR(CODE(BD1114)+1))</f>
        <v>②</v>
      </c>
      <c r="BE1115" s="226"/>
      <c r="BF1115" s="226"/>
      <c r="BG1115" s="559" t="str">
        <f t="shared" ca="1" si="285"/>
        <v/>
      </c>
      <c r="BH1115" s="560" t="str">
        <f t="shared" ca="1" si="285"/>
        <v/>
      </c>
      <c r="BI1115" s="560" t="str">
        <f t="shared" ca="1" si="285"/>
        <v/>
      </c>
      <c r="BJ1115" s="560" t="str">
        <f t="shared" ca="1" si="285"/>
        <v/>
      </c>
      <c r="BK1115" s="560" t="str">
        <f t="shared" ca="1" si="285"/>
        <v/>
      </c>
      <c r="BL1115" s="561" t="str">
        <f t="shared" ca="1" si="285"/>
        <v/>
      </c>
      <c r="CL1115" s="95"/>
      <c r="CM1115" s="95"/>
      <c r="CN1115" s="95"/>
      <c r="CO1115" s="95"/>
      <c r="CP1115" s="95"/>
      <c r="CQ1115" s="95"/>
      <c r="CR1115" s="95"/>
      <c r="DF1115" s="226"/>
      <c r="DG1115" s="226"/>
    </row>
    <row r="1116" spans="1:111" s="465" customFormat="1" ht="15" customHeight="1">
      <c r="A1116" s="1051"/>
      <c r="B1116" s="1052"/>
      <c r="C1116" s="1052"/>
      <c r="D1116" s="1052"/>
      <c r="E1116" s="469"/>
      <c r="F1116" s="275" t="s">
        <v>1289</v>
      </c>
      <c r="G1116" s="475"/>
      <c r="H1116" s="475"/>
      <c r="I1116" s="475"/>
      <c r="J1116" s="475"/>
      <c r="K1116" s="475"/>
      <c r="L1116" s="475"/>
      <c r="M1116" s="475"/>
      <c r="N1116" s="475"/>
      <c r="O1116" s="475"/>
      <c r="P1116" s="475"/>
      <c r="Q1116" s="475"/>
      <c r="R1116" s="475"/>
      <c r="S1116" s="475"/>
      <c r="T1116" s="475"/>
      <c r="U1116" s="475"/>
      <c r="V1116" s="475"/>
      <c r="W1116" s="475"/>
      <c r="X1116" s="475"/>
      <c r="Y1116" s="475"/>
      <c r="Z1116" s="475"/>
      <c r="AA1116" s="475"/>
      <c r="AB1116" s="473"/>
      <c r="AC1116" s="473"/>
      <c r="AD1116" s="473"/>
      <c r="AE1116" s="473"/>
      <c r="AF1116" s="473"/>
      <c r="AG1116" s="473"/>
      <c r="AH1116" s="473"/>
      <c r="AI1116" s="473"/>
      <c r="AJ1116" s="473"/>
      <c r="AK1116" s="473"/>
      <c r="AL1116" s="473"/>
      <c r="AM1116" s="473"/>
      <c r="AN1116" s="473"/>
      <c r="AO1116" s="473"/>
      <c r="AP1116" s="473"/>
      <c r="AQ1116" s="473"/>
      <c r="AR1116" s="473"/>
      <c r="AS1116" s="473"/>
      <c r="AT1116" s="473"/>
      <c r="AU1116" s="473"/>
      <c r="AV1116" s="473"/>
      <c r="AW1116" s="473"/>
      <c r="AX1116" s="473"/>
      <c r="AY1116" s="466"/>
      <c r="BA1116" s="192">
        <f t="shared" ref="BA1116:BD1117" si="286">BA1115</f>
        <v>58</v>
      </c>
      <c r="BB1116" s="192">
        <f t="shared" si="286"/>
        <v>3</v>
      </c>
      <c r="BC1116" s="192">
        <f t="shared" si="286"/>
        <v>1</v>
      </c>
      <c r="BD1116" s="192" t="str">
        <f t="shared" si="286"/>
        <v>②</v>
      </c>
      <c r="BG1116" s="559" t="str">
        <f t="shared" ref="BG1116:BG1130" ca="1" si="287">IF(BA1116&lt;&gt;"",IF(MID(_xlfn.FORMULATEXT(BA1116),SEARCH("[",_xlfn.FORMULATEXT(BA1116))+1,SEARCH("]",_xlfn.FORMULATEXT(BA1116))-(SEARCH("[",_xlfn.FORMULATEXT(BA1116))+1))="-1","",1),"")</f>
        <v/>
      </c>
      <c r="BH1116" s="560" t="str">
        <f t="shared" ref="BH1116:BH1130" ca="1" si="288">IF(BB1116&lt;&gt;"",IF(MID(_xlfn.FORMULATEXT(BB1116),SEARCH("[",_xlfn.FORMULATEXT(BB1116))+1,SEARCH("]",_xlfn.FORMULATEXT(BB1116))-(SEARCH("[",_xlfn.FORMULATEXT(BB1116))+1))="-1","",1),"")</f>
        <v/>
      </c>
      <c r="BI1116" s="560" t="str">
        <f t="shared" ref="BI1116:BI1130" ca="1" si="289">IF(BC1116&lt;&gt;"",IF(MID(_xlfn.FORMULATEXT(BC1116),SEARCH("[",_xlfn.FORMULATEXT(BC1116))+1,SEARCH("]",_xlfn.FORMULATEXT(BC1116))-(SEARCH("[",_xlfn.FORMULATEXT(BC1116))+1))="-1","",1),"")</f>
        <v/>
      </c>
      <c r="BJ1116" s="560" t="str">
        <f t="shared" ref="BJ1116:BJ1130" ca="1" si="290">IF(BD1116&lt;&gt;"",IF(MID(_xlfn.FORMULATEXT(BD1116),SEARCH("[",_xlfn.FORMULATEXT(BD1116))+1,SEARCH("]",_xlfn.FORMULATEXT(BD1116))-(SEARCH("[",_xlfn.FORMULATEXT(BD1116))+1))="-1","",1),"")</f>
        <v/>
      </c>
      <c r="BK1116" s="560" t="str">
        <f t="shared" ref="BK1116:BK1130" ca="1" si="291">IF(BE1116&lt;&gt;"",IF(MID(_xlfn.FORMULATEXT(BE1116),SEARCH("[",_xlfn.FORMULATEXT(BE1116))+1,SEARCH("]",_xlfn.FORMULATEXT(BE1116))-(SEARCH("[",_xlfn.FORMULATEXT(BE1116))+1))="-1","",1),"")</f>
        <v/>
      </c>
      <c r="BL1116" s="561" t="str">
        <f t="shared" ref="BL1116:BL1130" ca="1" si="292">IF(BF1116&lt;&gt;"",IF(MID(_xlfn.FORMULATEXT(BF1116),SEARCH("[",_xlfn.FORMULATEXT(BF1116))+1,SEARCH("]",_xlfn.FORMULATEXT(BF1116))-(SEARCH("[",_xlfn.FORMULATEXT(BF1116))+1))="-1","",1),"")</f>
        <v/>
      </c>
      <c r="BR1116" s="226"/>
      <c r="BS1116" s="226"/>
      <c r="BT1116" s="226"/>
      <c r="BU1116" s="226"/>
      <c r="BV1116" s="226"/>
      <c r="BW1116" s="226"/>
      <c r="BX1116" s="226"/>
      <c r="BY1116" s="226"/>
      <c r="BZ1116" s="226"/>
      <c r="CA1116" s="226"/>
      <c r="DC1116" s="87"/>
      <c r="DD1116" s="87"/>
      <c r="DE1116" s="87"/>
    </row>
    <row r="1117" spans="1:111" s="465" customFormat="1" ht="15" customHeight="1">
      <c r="A1117" s="1762" t="str">
        <f>BA1117&amp;"."&amp;BB1117</f>
        <v>58.4</v>
      </c>
      <c r="B1117" s="1763"/>
      <c r="C1117" s="1763"/>
      <c r="D1117" s="275" t="s">
        <v>1326</v>
      </c>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36"/>
      <c r="AC1117" s="236"/>
      <c r="AD1117" s="236"/>
      <c r="AE1117" s="236"/>
      <c r="AF1117" s="236"/>
      <c r="AG1117" s="236"/>
      <c r="AH1117" s="236"/>
      <c r="AI1117" s="236"/>
      <c r="AJ1117" s="236"/>
      <c r="AK1117" s="236"/>
      <c r="AL1117" s="236"/>
      <c r="AM1117" s="236"/>
      <c r="AN1117" s="236"/>
      <c r="AO1117" s="236"/>
      <c r="AP1117" s="236"/>
      <c r="AQ1117" s="236"/>
      <c r="AR1117" s="236"/>
      <c r="AS1117" s="236"/>
      <c r="AT1117" s="236"/>
      <c r="AU1117" s="236"/>
      <c r="AV1117" s="236"/>
      <c r="AW1117" s="236"/>
      <c r="AX1117" s="236"/>
      <c r="AY1117" s="195"/>
      <c r="BA1117" s="192">
        <f t="shared" si="286"/>
        <v>58</v>
      </c>
      <c r="BB1117" s="193">
        <f>BB1116+1</f>
        <v>4</v>
      </c>
      <c r="BC1117" s="192"/>
      <c r="BD1117" s="192"/>
      <c r="BG1117" s="559" t="str">
        <f t="shared" ca="1" si="287"/>
        <v/>
      </c>
      <c r="BH1117" s="560" t="str">
        <f t="shared" ca="1" si="288"/>
        <v/>
      </c>
      <c r="BI1117" s="560" t="str">
        <f t="shared" ca="1" si="289"/>
        <v/>
      </c>
      <c r="BJ1117" s="560" t="str">
        <f t="shared" ca="1" si="290"/>
        <v/>
      </c>
      <c r="BK1117" s="560" t="str">
        <f t="shared" ca="1" si="291"/>
        <v/>
      </c>
      <c r="BL1117" s="561" t="str">
        <f t="shared" ca="1" si="292"/>
        <v/>
      </c>
      <c r="CV1117" s="87"/>
      <c r="CW1117" s="87"/>
      <c r="CX1117" s="87"/>
      <c r="CY1117" s="87"/>
      <c r="CZ1117" s="87"/>
      <c r="DA1117" s="87"/>
      <c r="DB1117" s="87"/>
      <c r="DC1117" s="87"/>
    </row>
    <row r="1118" spans="1:111" s="465" customFormat="1" ht="15" customHeight="1">
      <c r="A1118" s="1089"/>
      <c r="B1118" s="1089"/>
      <c r="C1118" s="1089"/>
      <c r="D1118" s="469" t="str">
        <f>$CV$19&amp;$CW$22&amp;"を参照"</f>
        <v>「57. マスタ操作用Combobox」「57.3.各マスタデータ入力チェック処理」を参照</v>
      </c>
      <c r="E1118" s="211"/>
      <c r="F1118" s="211"/>
      <c r="G1118" s="211"/>
      <c r="H1118" s="211"/>
      <c r="I1118" s="211"/>
      <c r="J1118" s="211"/>
      <c r="K1118" s="211"/>
      <c r="L1118" s="211"/>
      <c r="M1118" s="211"/>
      <c r="N1118" s="211"/>
      <c r="O1118" s="211"/>
      <c r="P1118" s="211"/>
      <c r="Q1118" s="211"/>
      <c r="R1118" s="211"/>
      <c r="S1118" s="211"/>
      <c r="T1118" s="211"/>
      <c r="U1118" s="211"/>
      <c r="V1118" s="211"/>
      <c r="W1118" s="211"/>
      <c r="X1118" s="211"/>
      <c r="Y1118" s="211"/>
      <c r="Z1118" s="211"/>
      <c r="AA1118" s="211"/>
      <c r="AB1118" s="226"/>
      <c r="AC1118" s="226"/>
      <c r="AD1118" s="226"/>
      <c r="AE1118" s="226"/>
      <c r="AF1118" s="226"/>
      <c r="AG1118" s="226"/>
      <c r="AH1118" s="226"/>
      <c r="AI1118" s="226"/>
      <c r="AJ1118" s="226"/>
      <c r="AK1118" s="226"/>
      <c r="AL1118" s="226"/>
      <c r="AM1118" s="226"/>
      <c r="AN1118" s="226"/>
      <c r="AO1118" s="226"/>
      <c r="AP1118" s="226"/>
      <c r="AQ1118" s="226"/>
      <c r="AR1118" s="226"/>
      <c r="AS1118" s="226"/>
      <c r="AT1118" s="226"/>
      <c r="AU1118" s="226"/>
      <c r="AV1118" s="226"/>
      <c r="AW1118" s="226"/>
      <c r="AX1118" s="226"/>
      <c r="AY1118" s="40"/>
      <c r="BA1118" s="192">
        <f>BA1117</f>
        <v>58</v>
      </c>
      <c r="BB1118" s="192">
        <f>BB1117</f>
        <v>4</v>
      </c>
      <c r="BC1118" s="192"/>
      <c r="BD1118" s="192"/>
      <c r="BG1118" s="559" t="str">
        <f t="shared" ca="1" si="287"/>
        <v/>
      </c>
      <c r="BH1118" s="560" t="str">
        <f t="shared" ca="1" si="288"/>
        <v/>
      </c>
      <c r="BI1118" s="560" t="str">
        <f t="shared" ca="1" si="289"/>
        <v/>
      </c>
      <c r="BJ1118" s="560" t="str">
        <f t="shared" ca="1" si="290"/>
        <v/>
      </c>
      <c r="BK1118" s="560" t="str">
        <f t="shared" ca="1" si="291"/>
        <v/>
      </c>
      <c r="BL1118" s="561" t="str">
        <f t="shared" ca="1" si="292"/>
        <v/>
      </c>
      <c r="CB1118" s="95"/>
    </row>
    <row r="1119" spans="1:111" s="465" customFormat="1" ht="15" customHeight="1">
      <c r="A1119" s="1770" t="str">
        <f>BA1119&amp;"."</f>
        <v>59.</v>
      </c>
      <c r="B1119" s="1771"/>
      <c r="C1119" s="475" t="s">
        <v>1390</v>
      </c>
      <c r="D1119" s="275"/>
      <c r="E1119" s="275"/>
      <c r="F1119" s="275"/>
      <c r="G1119" s="275"/>
      <c r="H1119" s="479"/>
      <c r="I1119" s="275"/>
      <c r="J1119" s="475"/>
      <c r="K1119" s="475"/>
      <c r="L1119" s="475"/>
      <c r="M1119" s="475"/>
      <c r="N1119" s="475"/>
      <c r="O1119" s="475"/>
      <c r="P1119" s="475"/>
      <c r="Q1119" s="475"/>
      <c r="R1119" s="475"/>
      <c r="S1119" s="475"/>
      <c r="T1119" s="475"/>
      <c r="U1119" s="475"/>
      <c r="V1119" s="475"/>
      <c r="W1119" s="475"/>
      <c r="X1119" s="475"/>
      <c r="Y1119" s="475"/>
      <c r="Z1119" s="475"/>
      <c r="AA1119" s="475"/>
      <c r="AB1119" s="473"/>
      <c r="AC1119" s="473"/>
      <c r="AD1119" s="473"/>
      <c r="AE1119" s="473"/>
      <c r="AF1119" s="473"/>
      <c r="AG1119" s="473"/>
      <c r="AH1119" s="473"/>
      <c r="AI1119" s="473"/>
      <c r="AJ1119" s="473"/>
      <c r="AK1119" s="473"/>
      <c r="AL1119" s="473"/>
      <c r="AM1119" s="473"/>
      <c r="AN1119" s="473"/>
      <c r="AO1119" s="473"/>
      <c r="AP1119" s="473"/>
      <c r="AQ1119" s="473"/>
      <c r="AR1119" s="473"/>
      <c r="AS1119" s="473"/>
      <c r="AT1119" s="473"/>
      <c r="AU1119" s="473"/>
      <c r="AV1119" s="473"/>
      <c r="AW1119" s="473"/>
      <c r="AX1119" s="473"/>
      <c r="AY1119" s="156"/>
      <c r="BA1119" s="193">
        <f>BA1118+1</f>
        <v>59</v>
      </c>
      <c r="BB1119" s="192"/>
      <c r="BC1119" s="192"/>
      <c r="BG1119" s="563" t="str">
        <f t="shared" ca="1" si="287"/>
        <v/>
      </c>
      <c r="BH1119" s="564" t="str">
        <f t="shared" ca="1" si="288"/>
        <v/>
      </c>
      <c r="BI1119" s="564" t="str">
        <f t="shared" ca="1" si="289"/>
        <v/>
      </c>
      <c r="BJ1119" s="564" t="str">
        <f t="shared" ca="1" si="290"/>
        <v/>
      </c>
      <c r="BK1119" s="564" t="str">
        <f t="shared" ca="1" si="291"/>
        <v/>
      </c>
      <c r="BL1119" s="565" t="str">
        <f t="shared" ca="1" si="292"/>
        <v/>
      </c>
      <c r="CB1119" s="95"/>
      <c r="CV1119" s="87"/>
      <c r="CW1119" s="87"/>
      <c r="CX1119" s="87"/>
      <c r="CY1119" s="87"/>
      <c r="CZ1119" s="87"/>
      <c r="DA1119" s="87"/>
      <c r="DB1119" s="87"/>
    </row>
    <row r="1120" spans="1:111" s="465" customFormat="1" ht="15" customHeight="1">
      <c r="A1120" s="1760" t="str">
        <f>$BA1120&amp;"."&amp;$BB1120&amp;"."</f>
        <v>59.1.</v>
      </c>
      <c r="B1120" s="1761"/>
      <c r="C1120" s="1761"/>
      <c r="D1120" s="275" t="s">
        <v>1391</v>
      </c>
      <c r="E1120" s="469"/>
      <c r="F1120" s="475"/>
      <c r="G1120" s="475"/>
      <c r="H1120" s="475"/>
      <c r="I1120" s="475"/>
      <c r="J1120" s="475"/>
      <c r="K1120" s="475"/>
      <c r="L1120" s="475"/>
      <c r="M1120" s="475"/>
      <c r="N1120" s="475"/>
      <c r="O1120" s="475"/>
      <c r="P1120" s="475"/>
      <c r="Q1120" s="475"/>
      <c r="R1120" s="475"/>
      <c r="S1120" s="475"/>
      <c r="T1120" s="475"/>
      <c r="U1120" s="475"/>
      <c r="V1120" s="475"/>
      <c r="W1120" s="475"/>
      <c r="X1120" s="475"/>
      <c r="Y1120" s="475"/>
      <c r="Z1120" s="475"/>
      <c r="AA1120" s="475"/>
      <c r="AB1120" s="473"/>
      <c r="AC1120" s="473"/>
      <c r="AD1120" s="473"/>
      <c r="AE1120" s="473"/>
      <c r="AF1120" s="473"/>
      <c r="AG1120" s="473"/>
      <c r="AH1120" s="473"/>
      <c r="AI1120" s="473"/>
      <c r="AJ1120" s="473"/>
      <c r="AK1120" s="473"/>
      <c r="AL1120" s="473"/>
      <c r="AM1120" s="473"/>
      <c r="AN1120" s="473"/>
      <c r="AO1120" s="473"/>
      <c r="AP1120" s="473"/>
      <c r="AQ1120" s="473"/>
      <c r="AR1120" s="473"/>
      <c r="AS1120" s="473"/>
      <c r="AT1120" s="473"/>
      <c r="AU1120" s="473"/>
      <c r="AV1120" s="473"/>
      <c r="AW1120" s="473"/>
      <c r="AX1120" s="473"/>
      <c r="AY1120" s="466"/>
      <c r="BA1120" s="192">
        <f>BA1119</f>
        <v>59</v>
      </c>
      <c r="BB1120" s="193">
        <f>BB1119+1</f>
        <v>1</v>
      </c>
      <c r="BC1120" s="192"/>
      <c r="BG1120" s="563" t="str">
        <f t="shared" ca="1" si="287"/>
        <v/>
      </c>
      <c r="BH1120" s="564" t="str">
        <f t="shared" ca="1" si="288"/>
        <v/>
      </c>
      <c r="BI1120" s="564" t="str">
        <f t="shared" ca="1" si="289"/>
        <v/>
      </c>
      <c r="BJ1120" s="564" t="str">
        <f t="shared" ca="1" si="290"/>
        <v/>
      </c>
      <c r="BK1120" s="564" t="str">
        <f t="shared" ca="1" si="291"/>
        <v/>
      </c>
      <c r="BL1120" s="565" t="str">
        <f t="shared" ca="1" si="292"/>
        <v/>
      </c>
      <c r="BR1120" s="95"/>
      <c r="BS1120" s="95"/>
      <c r="BT1120" s="95"/>
      <c r="BU1120" s="95"/>
      <c r="BV1120" s="95"/>
      <c r="BW1120" s="95"/>
      <c r="BX1120" s="95"/>
      <c r="BY1120" s="95"/>
      <c r="BZ1120" s="95"/>
      <c r="CA1120" s="95"/>
    </row>
    <row r="1121" spans="1:111" s="465" customFormat="1" ht="15" customHeight="1">
      <c r="A1121" s="1051"/>
      <c r="B1121" s="1052"/>
      <c r="C1121" s="1052"/>
      <c r="D1121" s="469" t="s">
        <v>1392</v>
      </c>
      <c r="E1121" s="275"/>
      <c r="F1121" s="475"/>
      <c r="G1121" s="475"/>
      <c r="H1121" s="475"/>
      <c r="I1121" s="475"/>
      <c r="J1121" s="475"/>
      <c r="K1121" s="475"/>
      <c r="L1121" s="475"/>
      <c r="M1121" s="475"/>
      <c r="N1121" s="475"/>
      <c r="O1121" s="475"/>
      <c r="P1121" s="475"/>
      <c r="Q1121" s="475"/>
      <c r="R1121" s="475"/>
      <c r="S1121" s="475"/>
      <c r="T1121" s="475"/>
      <c r="U1121" s="475"/>
      <c r="V1121" s="475"/>
      <c r="W1121" s="475"/>
      <c r="X1121" s="475"/>
      <c r="Y1121" s="475"/>
      <c r="Z1121" s="475"/>
      <c r="AA1121" s="475"/>
      <c r="AB1121" s="473"/>
      <c r="AC1121" s="473"/>
      <c r="AD1121" s="473"/>
      <c r="AE1121" s="473"/>
      <c r="AF1121" s="473"/>
      <c r="AG1121" s="473"/>
      <c r="AH1121" s="473"/>
      <c r="AI1121" s="473"/>
      <c r="AJ1121" s="473"/>
      <c r="AK1121" s="473"/>
      <c r="AL1121" s="473"/>
      <c r="AM1121" s="473"/>
      <c r="AN1121" s="473"/>
      <c r="AO1121" s="473"/>
      <c r="AP1121" s="473"/>
      <c r="AQ1121" s="473"/>
      <c r="AR1121" s="473"/>
      <c r="AS1121" s="473"/>
      <c r="AT1121" s="473"/>
      <c r="AU1121" s="473"/>
      <c r="AV1121" s="473"/>
      <c r="AW1121" s="473"/>
      <c r="AX1121" s="473"/>
      <c r="AY1121" s="466"/>
      <c r="BA1121" s="192">
        <f t="shared" ref="BA1121:BB1123" si="293">BA1120</f>
        <v>59</v>
      </c>
      <c r="BB1121" s="192">
        <f t="shared" si="293"/>
        <v>1</v>
      </c>
      <c r="BC1121" s="192"/>
      <c r="BG1121" s="563" t="str">
        <f t="shared" ca="1" si="287"/>
        <v/>
      </c>
      <c r="BH1121" s="564" t="str">
        <f t="shared" ca="1" si="288"/>
        <v/>
      </c>
      <c r="BI1121" s="564" t="str">
        <f t="shared" ca="1" si="289"/>
        <v/>
      </c>
      <c r="BJ1121" s="564" t="str">
        <f t="shared" ca="1" si="290"/>
        <v/>
      </c>
      <c r="BK1121" s="564" t="str">
        <f t="shared" ca="1" si="291"/>
        <v/>
      </c>
      <c r="BL1121" s="565" t="str">
        <f t="shared" ca="1" si="292"/>
        <v/>
      </c>
      <c r="BR1121" s="95"/>
      <c r="BS1121" s="95"/>
      <c r="BT1121" s="95"/>
      <c r="BU1121" s="95"/>
      <c r="BV1121" s="95"/>
      <c r="BW1121" s="95"/>
      <c r="BX1121" s="95"/>
      <c r="BY1121" s="95"/>
      <c r="BZ1121" s="95"/>
      <c r="CA1121" s="95"/>
    </row>
    <row r="1122" spans="1:111" s="226" customFormat="1" ht="15" customHeight="1">
      <c r="A1122" s="218"/>
      <c r="B1122" s="219"/>
      <c r="C1122" s="219"/>
      <c r="D1122" s="978" t="s">
        <v>103</v>
      </c>
      <c r="E1122" s="979"/>
      <c r="F1122" s="979"/>
      <c r="G1122" s="979"/>
      <c r="H1122" s="979"/>
      <c r="I1122" s="979"/>
      <c r="J1122" s="979"/>
      <c r="K1122" s="980"/>
      <c r="L1122" s="133" t="s">
        <v>328</v>
      </c>
      <c r="M1122" s="827"/>
      <c r="N1122" s="197" t="str">
        <f>"("&amp;VLOOKUP(L1122,[1]processing_log!$B$37:$Y$105,4,FALSE)&amp;" - "&amp;VLOOKUP(L1122,[1]processing_log!$B$37:$Y$105,21,FALSE)&amp;VLOOKUP(L1122,[1]processing_log!$B$37:$Y$105,24,FALSE)&amp;")"</f>
        <v>(Excel出力処理 - 開始)</v>
      </c>
      <c r="O1122" s="827"/>
      <c r="P1122" s="827"/>
      <c r="Q1122" s="827"/>
      <c r="R1122" s="827"/>
      <c r="S1122" s="827"/>
      <c r="T1122" s="827"/>
      <c r="U1122" s="827"/>
      <c r="V1122" s="827"/>
      <c r="W1122" s="827"/>
      <c r="X1122" s="827"/>
      <c r="Y1122" s="827"/>
      <c r="Z1122" s="827"/>
      <c r="AA1122" s="827"/>
      <c r="AB1122" s="827"/>
      <c r="AC1122" s="827"/>
      <c r="AD1122" s="827"/>
      <c r="AE1122" s="827"/>
      <c r="AF1122" s="827"/>
      <c r="AG1122" s="827"/>
      <c r="AH1122" s="827"/>
      <c r="AI1122" s="827"/>
      <c r="AJ1122" s="827"/>
      <c r="AK1122" s="827"/>
      <c r="AL1122" s="827"/>
      <c r="AM1122" s="827"/>
      <c r="AN1122" s="827"/>
      <c r="AO1122" s="827"/>
      <c r="AP1122" s="827"/>
      <c r="AQ1122" s="827"/>
      <c r="AR1122" s="827"/>
      <c r="AS1122" s="827"/>
      <c r="AT1122" s="827"/>
      <c r="AU1122" s="827"/>
      <c r="AV1122" s="827"/>
      <c r="AW1122" s="827"/>
      <c r="AX1122" s="72"/>
      <c r="AY1122" s="40"/>
      <c r="BA1122" s="80">
        <f t="shared" si="293"/>
        <v>59</v>
      </c>
      <c r="BB1122" s="80">
        <f t="shared" si="293"/>
        <v>1</v>
      </c>
      <c r="BC1122" s="192"/>
      <c r="BG1122" s="563" t="str">
        <f t="shared" ca="1" si="287"/>
        <v/>
      </c>
      <c r="BH1122" s="564" t="str">
        <f t="shared" ca="1" si="288"/>
        <v/>
      </c>
      <c r="BI1122" s="564" t="str">
        <f t="shared" ca="1" si="289"/>
        <v/>
      </c>
      <c r="BJ1122" s="564" t="str">
        <f t="shared" ca="1" si="290"/>
        <v/>
      </c>
      <c r="BK1122" s="564" t="str">
        <f t="shared" ca="1" si="291"/>
        <v/>
      </c>
      <c r="BL1122" s="565" t="str">
        <f t="shared" ca="1" si="292"/>
        <v/>
      </c>
    </row>
    <row r="1123" spans="1:111" s="226" customFormat="1" ht="15" customHeight="1">
      <c r="A1123" s="218"/>
      <c r="B1123" s="219"/>
      <c r="C1123" s="219"/>
      <c r="D1123" s="1127" t="s">
        <v>104</v>
      </c>
      <c r="E1123" s="1128"/>
      <c r="F1123" s="1128"/>
      <c r="G1123" s="1128"/>
      <c r="H1123" s="1128"/>
      <c r="I1123" s="1128"/>
      <c r="J1123" s="1128"/>
      <c r="K1123" s="1129"/>
      <c r="L1123" s="134" t="s">
        <v>1393</v>
      </c>
      <c r="M1123" s="1076"/>
      <c r="N1123" s="1076"/>
      <c r="O1123" s="1076"/>
      <c r="P1123" s="1076"/>
      <c r="Q1123" s="1076"/>
      <c r="R1123" s="1076"/>
      <c r="S1123" s="1076"/>
      <c r="T1123" s="1076"/>
      <c r="U1123" s="1076"/>
      <c r="V1123" s="1076"/>
      <c r="W1123" s="1076"/>
      <c r="X1123" s="1076"/>
      <c r="Y1123" s="1076"/>
      <c r="Z1123" s="1076"/>
      <c r="AA1123" s="1076"/>
      <c r="AB1123" s="1076"/>
      <c r="AC1123" s="1076"/>
      <c r="AD1123" s="1076"/>
      <c r="AE1123" s="1076"/>
      <c r="AF1123" s="1076"/>
      <c r="AG1123" s="1076"/>
      <c r="AH1123" s="1076"/>
      <c r="AI1123" s="1076"/>
      <c r="AJ1123" s="1076"/>
      <c r="AK1123" s="1076"/>
      <c r="AL1123" s="1076"/>
      <c r="AM1123" s="1076"/>
      <c r="AN1123" s="1076"/>
      <c r="AO1123" s="1076"/>
      <c r="AP1123" s="1076"/>
      <c r="AQ1123" s="1076"/>
      <c r="AR1123" s="1076"/>
      <c r="AS1123" s="1076"/>
      <c r="AT1123" s="1076"/>
      <c r="AU1123" s="1076"/>
      <c r="AV1123" s="1076"/>
      <c r="AW1123" s="1076"/>
      <c r="AX1123" s="73"/>
      <c r="AY1123" s="40"/>
      <c r="BA1123" s="80">
        <f t="shared" si="293"/>
        <v>59</v>
      </c>
      <c r="BB1123" s="80">
        <f t="shared" si="293"/>
        <v>1</v>
      </c>
      <c r="BC1123" s="192"/>
      <c r="BG1123" s="563" t="str">
        <f t="shared" ca="1" si="287"/>
        <v/>
      </c>
      <c r="BH1123" s="564" t="str">
        <f t="shared" ca="1" si="288"/>
        <v/>
      </c>
      <c r="BI1123" s="564" t="str">
        <f t="shared" ca="1" si="289"/>
        <v/>
      </c>
      <c r="BJ1123" s="564" t="str">
        <f t="shared" ca="1" si="290"/>
        <v/>
      </c>
      <c r="BK1123" s="564" t="str">
        <f t="shared" ca="1" si="291"/>
        <v/>
      </c>
      <c r="BL1123" s="565" t="str">
        <f t="shared" ca="1" si="292"/>
        <v/>
      </c>
    </row>
    <row r="1124" spans="1:111" s="226" customFormat="1" ht="15" customHeight="1">
      <c r="A1124" s="218"/>
      <c r="B1124" s="219"/>
      <c r="C1124" s="219"/>
      <c r="D1124" s="1124"/>
      <c r="E1124" s="1125"/>
      <c r="F1124" s="1125"/>
      <c r="G1124" s="1125"/>
      <c r="H1124" s="1125"/>
      <c r="I1124" s="1125"/>
      <c r="J1124" s="1125"/>
      <c r="K1124" s="1126"/>
      <c r="L1124" s="134"/>
      <c r="M1124" s="1076" t="s">
        <v>1395</v>
      </c>
      <c r="N1124" s="1076"/>
      <c r="O1124" s="1076"/>
      <c r="P1124" s="1076"/>
      <c r="Q1124" s="1076"/>
      <c r="R1124" s="1076"/>
      <c r="S1124" s="1076"/>
      <c r="T1124" s="1076"/>
      <c r="U1124" s="1076"/>
      <c r="V1124" s="1076"/>
      <c r="W1124" s="1076"/>
      <c r="X1124" s="1076"/>
      <c r="Y1124" s="1076"/>
      <c r="Z1124" s="1076"/>
      <c r="AA1124" s="1076"/>
      <c r="AB1124" s="1076"/>
      <c r="AC1124" s="1076"/>
      <c r="AD1124" s="1076"/>
      <c r="AE1124" s="1076"/>
      <c r="AF1124" s="1076"/>
      <c r="AG1124" s="1076"/>
      <c r="AH1124" s="1076"/>
      <c r="AI1124" s="1076"/>
      <c r="AJ1124" s="1076"/>
      <c r="AK1124" s="1076"/>
      <c r="AL1124" s="1076"/>
      <c r="AM1124" s="1076"/>
      <c r="AN1124" s="1076"/>
      <c r="AO1124" s="1076"/>
      <c r="AP1124" s="1076"/>
      <c r="AQ1124" s="1076"/>
      <c r="AR1124" s="1076"/>
      <c r="AS1124" s="1076"/>
      <c r="AT1124" s="1076"/>
      <c r="AU1124" s="1076"/>
      <c r="AV1124" s="1076"/>
      <c r="AW1124" s="1076"/>
      <c r="AX1124" s="73"/>
      <c r="AY1124" s="40"/>
      <c r="BA1124" s="80">
        <f t="shared" ref="BA1124:BB1128" si="294">BA1123</f>
        <v>59</v>
      </c>
      <c r="BB1124" s="80">
        <f t="shared" si="294"/>
        <v>1</v>
      </c>
      <c r="BC1124" s="192"/>
      <c r="BG1124" s="563" t="str">
        <f t="shared" ca="1" si="287"/>
        <v/>
      </c>
      <c r="BH1124" s="564" t="str">
        <f t="shared" ca="1" si="288"/>
        <v/>
      </c>
      <c r="BI1124" s="564" t="str">
        <f t="shared" ca="1" si="289"/>
        <v/>
      </c>
      <c r="BJ1124" s="564" t="str">
        <f t="shared" ca="1" si="290"/>
        <v/>
      </c>
      <c r="BK1124" s="564" t="str">
        <f t="shared" ca="1" si="291"/>
        <v/>
      </c>
      <c r="BL1124" s="565" t="str">
        <f t="shared" ca="1" si="292"/>
        <v/>
      </c>
    </row>
    <row r="1125" spans="1:111" s="226" customFormat="1" ht="15" customHeight="1">
      <c r="A1125" s="218"/>
      <c r="B1125" s="219"/>
      <c r="C1125" s="219"/>
      <c r="D1125" s="1124"/>
      <c r="E1125" s="1125"/>
      <c r="F1125" s="1125"/>
      <c r="G1125" s="1125"/>
      <c r="H1125" s="1125"/>
      <c r="I1125" s="1125"/>
      <c r="J1125" s="1125"/>
      <c r="K1125" s="1126"/>
      <c r="L1125" s="134" t="s">
        <v>1394</v>
      </c>
      <c r="M1125" s="1076"/>
      <c r="N1125" s="1076"/>
      <c r="O1125" s="1076"/>
      <c r="P1125" s="1076"/>
      <c r="Q1125" s="1076"/>
      <c r="R1125" s="1076"/>
      <c r="S1125" s="1076"/>
      <c r="T1125" s="1076"/>
      <c r="U1125" s="1076"/>
      <c r="V1125" s="1076"/>
      <c r="W1125" s="1076"/>
      <c r="X1125" s="1076"/>
      <c r="Y1125" s="1076"/>
      <c r="Z1125" s="1076"/>
      <c r="AA1125" s="1076"/>
      <c r="AB1125" s="1076"/>
      <c r="AC1125" s="1076"/>
      <c r="AD1125" s="1076"/>
      <c r="AE1125" s="1076"/>
      <c r="AF1125" s="1076"/>
      <c r="AG1125" s="1076"/>
      <c r="AH1125" s="1076"/>
      <c r="AI1125" s="1076"/>
      <c r="AJ1125" s="1076"/>
      <c r="AK1125" s="1076"/>
      <c r="AL1125" s="1076"/>
      <c r="AM1125" s="1076"/>
      <c r="AN1125" s="1076"/>
      <c r="AO1125" s="1076"/>
      <c r="AP1125" s="1076"/>
      <c r="AQ1125" s="1076"/>
      <c r="AR1125" s="1076"/>
      <c r="AS1125" s="1076"/>
      <c r="AT1125" s="1076"/>
      <c r="AU1125" s="1076"/>
      <c r="AV1125" s="1076"/>
      <c r="AW1125" s="1076"/>
      <c r="AX1125" s="73"/>
      <c r="AY1125" s="40"/>
      <c r="BA1125" s="80">
        <f t="shared" si="294"/>
        <v>59</v>
      </c>
      <c r="BB1125" s="80">
        <f t="shared" si="294"/>
        <v>1</v>
      </c>
      <c r="BC1125" s="192"/>
      <c r="BG1125" s="563" t="str">
        <f t="shared" ref="BG1125:BL1126" ca="1" si="295">IF(BA1125&lt;&gt;"",IF(MID(_xlfn.FORMULATEXT(BA1125),SEARCH("[",_xlfn.FORMULATEXT(BA1125))+1,SEARCH("]",_xlfn.FORMULATEXT(BA1125))-(SEARCH("[",_xlfn.FORMULATEXT(BA1125))+1))="-1","",1),"")</f>
        <v/>
      </c>
      <c r="BH1125" s="564" t="str">
        <f t="shared" ca="1" si="295"/>
        <v/>
      </c>
      <c r="BI1125" s="564" t="str">
        <f t="shared" ca="1" si="295"/>
        <v/>
      </c>
      <c r="BJ1125" s="564" t="str">
        <f t="shared" ca="1" si="295"/>
        <v/>
      </c>
      <c r="BK1125" s="564" t="str">
        <f t="shared" ca="1" si="295"/>
        <v/>
      </c>
      <c r="BL1125" s="565" t="str">
        <f t="shared" ca="1" si="295"/>
        <v/>
      </c>
    </row>
    <row r="1126" spans="1:111" s="226" customFormat="1" ht="15" customHeight="1">
      <c r="A1126" s="218"/>
      <c r="B1126" s="219"/>
      <c r="C1126" s="219"/>
      <c r="D1126" s="1124"/>
      <c r="E1126" s="1125"/>
      <c r="F1126" s="1125"/>
      <c r="G1126" s="1125"/>
      <c r="H1126" s="1125"/>
      <c r="I1126" s="1125"/>
      <c r="J1126" s="1125"/>
      <c r="K1126" s="1126"/>
      <c r="L1126" s="134"/>
      <c r="M1126" s="1076" t="s">
        <v>1396</v>
      </c>
      <c r="N1126" s="1076"/>
      <c r="O1126" s="1076"/>
      <c r="P1126" s="1076"/>
      <c r="Q1126" s="1076"/>
      <c r="R1126" s="1076"/>
      <c r="S1126" s="1076"/>
      <c r="T1126" s="1076"/>
      <c r="U1126" s="1076"/>
      <c r="V1126" s="1076"/>
      <c r="W1126" s="1076"/>
      <c r="X1126" s="1076"/>
      <c r="Y1126" s="1076"/>
      <c r="Z1126" s="1076"/>
      <c r="AA1126" s="1076"/>
      <c r="AB1126" s="1076"/>
      <c r="AC1126" s="1076"/>
      <c r="AD1126" s="1076"/>
      <c r="AE1126" s="1076"/>
      <c r="AF1126" s="1076"/>
      <c r="AG1126" s="1076"/>
      <c r="AH1126" s="1076"/>
      <c r="AI1126" s="1076"/>
      <c r="AJ1126" s="1076"/>
      <c r="AK1126" s="1076"/>
      <c r="AL1126" s="1076"/>
      <c r="AM1126" s="1076"/>
      <c r="AN1126" s="1076"/>
      <c r="AO1126" s="1076"/>
      <c r="AP1126" s="1076"/>
      <c r="AQ1126" s="1076"/>
      <c r="AR1126" s="1076"/>
      <c r="AS1126" s="1076"/>
      <c r="AT1126" s="1076"/>
      <c r="AU1126" s="1076"/>
      <c r="AV1126" s="1076"/>
      <c r="AW1126" s="1076"/>
      <c r="AX1126" s="73"/>
      <c r="AY1126" s="40"/>
      <c r="BA1126" s="80">
        <f t="shared" si="294"/>
        <v>59</v>
      </c>
      <c r="BB1126" s="80">
        <f t="shared" si="294"/>
        <v>1</v>
      </c>
      <c r="BC1126" s="192"/>
      <c r="BG1126" s="563" t="str">
        <f t="shared" ca="1" si="295"/>
        <v/>
      </c>
      <c r="BH1126" s="564" t="str">
        <f t="shared" ca="1" si="295"/>
        <v/>
      </c>
      <c r="BI1126" s="564" t="str">
        <f t="shared" ca="1" si="295"/>
        <v/>
      </c>
      <c r="BJ1126" s="564" t="str">
        <f t="shared" ca="1" si="295"/>
        <v/>
      </c>
      <c r="BK1126" s="564" t="str">
        <f t="shared" ca="1" si="295"/>
        <v/>
      </c>
      <c r="BL1126" s="565" t="str">
        <f t="shared" ca="1" si="295"/>
        <v/>
      </c>
    </row>
    <row r="1127" spans="1:111" s="226" customFormat="1" ht="15" customHeight="1">
      <c r="A1127" s="218"/>
      <c r="B1127" s="219"/>
      <c r="C1127" s="219"/>
      <c r="D1127" s="981" t="s">
        <v>105</v>
      </c>
      <c r="E1127" s="982"/>
      <c r="F1127" s="982"/>
      <c r="G1127" s="982"/>
      <c r="H1127" s="982"/>
      <c r="I1127" s="982"/>
      <c r="J1127" s="982"/>
      <c r="K1127" s="983"/>
      <c r="L1127" s="1075" t="s">
        <v>1397</v>
      </c>
      <c r="M1127" s="1076"/>
      <c r="N1127" s="1076"/>
      <c r="O1127" s="1076"/>
      <c r="P1127" s="1076"/>
      <c r="Q1127" s="1076"/>
      <c r="R1127" s="1076"/>
      <c r="S1127" s="1076"/>
      <c r="T1127" s="1076"/>
      <c r="U1127" s="1076"/>
      <c r="V1127" s="1076"/>
      <c r="W1127" s="1076"/>
      <c r="X1127" s="1076"/>
      <c r="Y1127" s="1076"/>
      <c r="Z1127" s="1076"/>
      <c r="AA1127" s="1076"/>
      <c r="AB1127" s="1076"/>
      <c r="AC1127" s="1076"/>
      <c r="AD1127" s="1076"/>
      <c r="AE1127" s="1076"/>
      <c r="AF1127" s="1076"/>
      <c r="AG1127" s="1076"/>
      <c r="AH1127" s="1076"/>
      <c r="AI1127" s="1076"/>
      <c r="AJ1127" s="1076"/>
      <c r="AK1127" s="1076"/>
      <c r="AL1127" s="1076"/>
      <c r="AM1127" s="1076"/>
      <c r="AN1127" s="1076"/>
      <c r="AO1127" s="1076"/>
      <c r="AP1127" s="1076"/>
      <c r="AQ1127" s="1076"/>
      <c r="AR1127" s="1076"/>
      <c r="AS1127" s="1076"/>
      <c r="AT1127" s="1076"/>
      <c r="AU1127" s="1076"/>
      <c r="AV1127" s="1076"/>
      <c r="AW1127" s="1076"/>
      <c r="AX1127" s="73"/>
      <c r="AY1127" s="40"/>
      <c r="BA1127" s="80">
        <f t="shared" si="294"/>
        <v>59</v>
      </c>
      <c r="BB1127" s="80">
        <f t="shared" si="294"/>
        <v>1</v>
      </c>
      <c r="BC1127" s="192"/>
      <c r="BG1127" s="563" t="str">
        <f t="shared" ca="1" si="287"/>
        <v/>
      </c>
      <c r="BH1127" s="564" t="str">
        <f t="shared" ca="1" si="288"/>
        <v/>
      </c>
      <c r="BI1127" s="564" t="str">
        <f t="shared" ca="1" si="289"/>
        <v/>
      </c>
      <c r="BJ1127" s="564" t="str">
        <f t="shared" ca="1" si="290"/>
        <v/>
      </c>
      <c r="BK1127" s="564" t="str">
        <f t="shared" ca="1" si="291"/>
        <v/>
      </c>
      <c r="BL1127" s="565" t="str">
        <f t="shared" ca="1" si="292"/>
        <v/>
      </c>
    </row>
    <row r="1128" spans="1:111" s="226" customFormat="1" ht="15" customHeight="1">
      <c r="A1128" s="218"/>
      <c r="B1128" s="219"/>
      <c r="C1128" s="219"/>
      <c r="D1128" s="984" t="s">
        <v>106</v>
      </c>
      <c r="E1128" s="985"/>
      <c r="F1128" s="985"/>
      <c r="G1128" s="985"/>
      <c r="H1128" s="985"/>
      <c r="I1128" s="985"/>
      <c r="J1128" s="985"/>
      <c r="K1128" s="986"/>
      <c r="L1128" s="1077" t="s">
        <v>1397</v>
      </c>
      <c r="M1128" s="1078"/>
      <c r="N1128" s="1078"/>
      <c r="O1128" s="1078"/>
      <c r="P1128" s="1078"/>
      <c r="Q1128" s="1078"/>
      <c r="R1128" s="1078"/>
      <c r="S1128" s="1078"/>
      <c r="T1128" s="1078"/>
      <c r="U1128" s="1078"/>
      <c r="V1128" s="1078"/>
      <c r="W1128" s="1078"/>
      <c r="X1128" s="1078"/>
      <c r="Y1128" s="1078"/>
      <c r="Z1128" s="1078"/>
      <c r="AA1128" s="1078"/>
      <c r="AB1128" s="1078"/>
      <c r="AC1128" s="1078"/>
      <c r="AD1128" s="1078"/>
      <c r="AE1128" s="1078"/>
      <c r="AF1128" s="1078"/>
      <c r="AG1128" s="1078"/>
      <c r="AH1128" s="1078"/>
      <c r="AI1128" s="1078"/>
      <c r="AJ1128" s="1078"/>
      <c r="AK1128" s="1078"/>
      <c r="AL1128" s="1078"/>
      <c r="AM1128" s="1078"/>
      <c r="AN1128" s="1078"/>
      <c r="AO1128" s="1078"/>
      <c r="AP1128" s="1078"/>
      <c r="AQ1128" s="1078"/>
      <c r="AR1128" s="1078"/>
      <c r="AS1128" s="1078"/>
      <c r="AT1128" s="1078"/>
      <c r="AU1128" s="1078"/>
      <c r="AV1128" s="1078"/>
      <c r="AW1128" s="1078"/>
      <c r="AX1128" s="74"/>
      <c r="AY1128" s="40"/>
      <c r="BA1128" s="80">
        <f t="shared" si="294"/>
        <v>59</v>
      </c>
      <c r="BB1128" s="80">
        <f t="shared" si="294"/>
        <v>1</v>
      </c>
      <c r="BC1128" s="192"/>
      <c r="BG1128" s="563" t="str">
        <f t="shared" ca="1" si="287"/>
        <v/>
      </c>
      <c r="BH1128" s="564" t="str">
        <f t="shared" ca="1" si="288"/>
        <v/>
      </c>
      <c r="BI1128" s="564" t="str">
        <f t="shared" ca="1" si="289"/>
        <v/>
      </c>
      <c r="BJ1128" s="564" t="str">
        <f t="shared" ca="1" si="290"/>
        <v/>
      </c>
      <c r="BK1128" s="564" t="str">
        <f t="shared" ca="1" si="291"/>
        <v/>
      </c>
      <c r="BL1128" s="565" t="str">
        <f t="shared" ca="1" si="292"/>
        <v/>
      </c>
    </row>
    <row r="1129" spans="1:111" s="465" customFormat="1" ht="15" customHeight="1">
      <c r="A1129" s="1760" t="str">
        <f>$BA1129&amp;"."&amp;$BB1129&amp;"."</f>
        <v>59.2.</v>
      </c>
      <c r="B1129" s="1761"/>
      <c r="C1129" s="1761"/>
      <c r="D1129" s="275" t="s">
        <v>1398</v>
      </c>
      <c r="E1129" s="469"/>
      <c r="F1129" s="475"/>
      <c r="G1129" s="475"/>
      <c r="H1129" s="475"/>
      <c r="I1129" s="475"/>
      <c r="J1129" s="475"/>
      <c r="K1129" s="475"/>
      <c r="L1129" s="475"/>
      <c r="M1129" s="475"/>
      <c r="N1129" s="475"/>
      <c r="O1129" s="475"/>
      <c r="P1129" s="475"/>
      <c r="Q1129" s="475"/>
      <c r="R1129" s="475"/>
      <c r="S1129" s="475"/>
      <c r="T1129" s="475"/>
      <c r="U1129" s="475"/>
      <c r="V1129" s="475"/>
      <c r="W1129" s="475"/>
      <c r="X1129" s="475"/>
      <c r="Y1129" s="475"/>
      <c r="Z1129" s="475"/>
      <c r="AA1129" s="475"/>
      <c r="AB1129" s="473"/>
      <c r="AC1129" s="473"/>
      <c r="AD1129" s="473"/>
      <c r="AE1129" s="473"/>
      <c r="AF1129" s="473"/>
      <c r="AG1129" s="473"/>
      <c r="AH1129" s="473"/>
      <c r="AI1129" s="473"/>
      <c r="AJ1129" s="473"/>
      <c r="AK1129" s="473"/>
      <c r="AL1129" s="473"/>
      <c r="AM1129" s="473"/>
      <c r="AN1129" s="473"/>
      <c r="AO1129" s="473"/>
      <c r="AP1129" s="473"/>
      <c r="AQ1129" s="473"/>
      <c r="AR1129" s="473"/>
      <c r="AS1129" s="473"/>
      <c r="AT1129" s="473"/>
      <c r="AU1129" s="473"/>
      <c r="AV1129" s="473"/>
      <c r="AW1129" s="473"/>
      <c r="AX1129" s="473"/>
      <c r="AY1129" s="466"/>
      <c r="BA1129" s="192">
        <f t="shared" ref="BA1129:BA1137" si="296">BA1128</f>
        <v>59</v>
      </c>
      <c r="BB1129" s="193">
        <f>BB1128+1</f>
        <v>2</v>
      </c>
      <c r="BC1129" s="192"/>
      <c r="BG1129" s="563" t="str">
        <f t="shared" ca="1" si="287"/>
        <v/>
      </c>
      <c r="BH1129" s="564" t="str">
        <f t="shared" ca="1" si="288"/>
        <v/>
      </c>
      <c r="BI1129" s="564" t="str">
        <f t="shared" ca="1" si="289"/>
        <v/>
      </c>
      <c r="BJ1129" s="564" t="str">
        <f t="shared" ca="1" si="290"/>
        <v/>
      </c>
      <c r="BK1129" s="564" t="str">
        <f t="shared" ca="1" si="291"/>
        <v/>
      </c>
      <c r="BL1129" s="565" t="str">
        <f t="shared" ca="1" si="292"/>
        <v/>
      </c>
      <c r="BR1129" s="226"/>
      <c r="BS1129" s="226"/>
      <c r="BT1129" s="226"/>
      <c r="BU1129" s="226"/>
      <c r="BV1129" s="226"/>
      <c r="BW1129" s="226"/>
      <c r="BX1129" s="226"/>
      <c r="BY1129" s="226"/>
      <c r="BZ1129" s="226"/>
      <c r="CA1129" s="226"/>
    </row>
    <row r="1130" spans="1:111" s="226" customFormat="1" ht="15" customHeight="1">
      <c r="A1130" s="1051"/>
      <c r="B1130" s="1052"/>
      <c r="C1130" s="1052"/>
      <c r="D1130" s="469" t="s">
        <v>1399</v>
      </c>
      <c r="E1130" s="469"/>
      <c r="F1130" s="211"/>
      <c r="G1130" s="211"/>
      <c r="H1130" s="211"/>
      <c r="I1130" s="211"/>
      <c r="J1130" s="211"/>
      <c r="K1130" s="211"/>
      <c r="L1130" s="211"/>
      <c r="M1130" s="211"/>
      <c r="N1130" s="211"/>
      <c r="O1130" s="211"/>
      <c r="P1130" s="211"/>
      <c r="Q1130" s="211"/>
      <c r="R1130" s="211"/>
      <c r="S1130" s="211"/>
      <c r="T1130" s="211"/>
      <c r="U1130" s="211"/>
      <c r="V1130" s="211"/>
      <c r="W1130" s="211"/>
      <c r="X1130" s="211"/>
      <c r="Y1130" s="211"/>
      <c r="Z1130" s="211"/>
      <c r="AA1130" s="211"/>
      <c r="AY1130" s="40"/>
      <c r="AZ1130" s="465"/>
      <c r="BA1130" s="192">
        <f t="shared" si="296"/>
        <v>59</v>
      </c>
      <c r="BB1130" s="192">
        <f>BB1129</f>
        <v>2</v>
      </c>
      <c r="BC1130" s="192"/>
      <c r="BD1130" s="465"/>
      <c r="BG1130" s="563" t="str">
        <f t="shared" ca="1" si="287"/>
        <v/>
      </c>
      <c r="BH1130" s="564" t="str">
        <f t="shared" ca="1" si="288"/>
        <v/>
      </c>
      <c r="BI1130" s="564" t="str">
        <f t="shared" ca="1" si="289"/>
        <v/>
      </c>
      <c r="BJ1130" s="564" t="str">
        <f t="shared" ca="1" si="290"/>
        <v/>
      </c>
      <c r="BK1130" s="564" t="str">
        <f t="shared" ca="1" si="291"/>
        <v/>
      </c>
      <c r="BL1130" s="565" t="str">
        <f t="shared" ca="1" si="292"/>
        <v/>
      </c>
      <c r="CB1130" s="465"/>
      <c r="CC1130" s="465"/>
      <c r="CD1130" s="465"/>
      <c r="CE1130" s="465"/>
      <c r="CF1130" s="465"/>
      <c r="CG1130" s="465"/>
      <c r="CH1130" s="465"/>
      <c r="CI1130" s="465"/>
      <c r="CJ1130" s="465"/>
      <c r="CK1130" s="465"/>
      <c r="CL1130" s="465"/>
      <c r="CM1130" s="465"/>
      <c r="CN1130" s="465"/>
      <c r="CO1130" s="465"/>
      <c r="CP1130" s="465"/>
      <c r="CQ1130" s="465"/>
      <c r="CR1130" s="465"/>
      <c r="CS1130" s="465"/>
      <c r="CT1130" s="465"/>
      <c r="CU1130" s="465"/>
      <c r="CV1130" s="465"/>
      <c r="CW1130" s="465"/>
      <c r="CX1130" s="465"/>
      <c r="CY1130" s="465"/>
      <c r="CZ1130" s="465"/>
      <c r="DA1130" s="465"/>
      <c r="DB1130" s="465"/>
      <c r="DC1130" s="465"/>
      <c r="DD1130" s="465"/>
      <c r="DE1130" s="465"/>
      <c r="DF1130" s="465"/>
      <c r="DG1130" s="465"/>
    </row>
    <row r="1131" spans="1:111" s="226" customFormat="1" ht="15" customHeight="1">
      <c r="A1131" s="1072"/>
      <c r="B1131" s="1073"/>
      <c r="C1131" s="1073"/>
      <c r="D1131" s="469" t="s">
        <v>1400</v>
      </c>
      <c r="E1131" s="469" t="s">
        <v>1401</v>
      </c>
      <c r="F1131" s="211"/>
      <c r="G1131" s="211"/>
      <c r="H1131" s="211"/>
      <c r="I1131" s="211"/>
      <c r="J1131" s="211"/>
      <c r="K1131" s="211"/>
      <c r="L1131" s="211"/>
      <c r="M1131" s="211"/>
      <c r="N1131" s="211"/>
      <c r="O1131" s="211"/>
      <c r="P1131" s="211"/>
      <c r="Q1131" s="211"/>
      <c r="R1131" s="211"/>
      <c r="S1131" s="211"/>
      <c r="T1131" s="211"/>
      <c r="U1131" s="211"/>
      <c r="V1131" s="211"/>
      <c r="W1131" s="211"/>
      <c r="X1131" s="211"/>
      <c r="Y1131" s="211"/>
      <c r="Z1131" s="211"/>
      <c r="AA1131" s="211"/>
      <c r="AY1131" s="40"/>
      <c r="AZ1131" s="465"/>
      <c r="BA1131" s="192">
        <f t="shared" si="296"/>
        <v>59</v>
      </c>
      <c r="BB1131" s="192">
        <f>BB1130</f>
        <v>2</v>
      </c>
      <c r="BC1131" s="192"/>
      <c r="BD1131" s="465"/>
      <c r="BG1131" s="563" t="str">
        <f t="shared" ref="BG1131:BL1131" ca="1" si="297">IF(BA1131&lt;&gt;"",IF(MID(_xlfn.FORMULATEXT(BA1131),SEARCH("[",_xlfn.FORMULATEXT(BA1131))+1,SEARCH("]",_xlfn.FORMULATEXT(BA1131))-(SEARCH("[",_xlfn.FORMULATEXT(BA1131))+1))="-1","",1),"")</f>
        <v/>
      </c>
      <c r="BH1131" s="564" t="str">
        <f t="shared" ca="1" si="297"/>
        <v/>
      </c>
      <c r="BI1131" s="564" t="str">
        <f t="shared" ca="1" si="297"/>
        <v/>
      </c>
      <c r="BJ1131" s="564" t="str">
        <f t="shared" ca="1" si="297"/>
        <v/>
      </c>
      <c r="BK1131" s="564" t="str">
        <f t="shared" ca="1" si="297"/>
        <v/>
      </c>
      <c r="BL1131" s="565" t="str">
        <f t="shared" ca="1" si="297"/>
        <v/>
      </c>
      <c r="CB1131" s="465"/>
      <c r="CC1131" s="465"/>
      <c r="CD1131" s="465"/>
      <c r="CE1131" s="465"/>
      <c r="CF1131" s="465"/>
      <c r="CG1131" s="465"/>
      <c r="CH1131" s="465"/>
      <c r="CI1131" s="465"/>
      <c r="CJ1131" s="465"/>
      <c r="CK1131" s="465"/>
      <c r="CL1131" s="465"/>
      <c r="CM1131" s="465"/>
      <c r="CN1131" s="465"/>
      <c r="CO1131" s="465"/>
      <c r="CP1131" s="465"/>
      <c r="CQ1131" s="465"/>
      <c r="CR1131" s="465"/>
      <c r="CS1131" s="465"/>
      <c r="CT1131" s="465"/>
      <c r="CU1131" s="465"/>
      <c r="CV1131" s="465"/>
      <c r="CW1131" s="465"/>
      <c r="CX1131" s="465"/>
      <c r="CY1131" s="465"/>
      <c r="CZ1131" s="465"/>
      <c r="DA1131" s="465"/>
      <c r="DB1131" s="465"/>
      <c r="DC1131" s="465"/>
      <c r="DD1131" s="465"/>
      <c r="DE1131" s="465"/>
      <c r="DF1131" s="465"/>
      <c r="DG1131" s="465"/>
    </row>
    <row r="1132" spans="1:111" s="226" customFormat="1" ht="15" customHeight="1">
      <c r="A1132" s="1072"/>
      <c r="B1132" s="1073"/>
      <c r="C1132" s="1073"/>
      <c r="D1132" s="469" t="s">
        <v>1400</v>
      </c>
      <c r="E1132" s="469" t="s">
        <v>1402</v>
      </c>
      <c r="F1132" s="211"/>
      <c r="G1132" s="211"/>
      <c r="H1132" s="211"/>
      <c r="I1132" s="211"/>
      <c r="J1132" s="211"/>
      <c r="K1132" s="211"/>
      <c r="L1132" s="211"/>
      <c r="M1132" s="211"/>
      <c r="N1132" s="211"/>
      <c r="O1132" s="211"/>
      <c r="P1132" s="211"/>
      <c r="Q1132" s="211"/>
      <c r="R1132" s="211"/>
      <c r="S1132" s="211"/>
      <c r="T1132" s="211"/>
      <c r="U1132" s="211"/>
      <c r="V1132" s="211"/>
      <c r="W1132" s="211"/>
      <c r="X1132" s="211"/>
      <c r="Y1132" s="211"/>
      <c r="Z1132" s="211"/>
      <c r="AA1132" s="211"/>
      <c r="AY1132" s="40"/>
      <c r="AZ1132" s="465"/>
      <c r="BA1132" s="192">
        <f t="shared" si="296"/>
        <v>59</v>
      </c>
      <c r="BB1132" s="192">
        <f>BB1131</f>
        <v>2</v>
      </c>
      <c r="BC1132" s="192"/>
      <c r="BD1132" s="465"/>
      <c r="BG1132" s="563" t="str">
        <f t="shared" ref="BG1132:BG1174" ca="1" si="298">IF(BA1132&lt;&gt;"",IF(MID(_xlfn.FORMULATEXT(BA1132),SEARCH("[",_xlfn.FORMULATEXT(BA1132))+1,SEARCH("]",_xlfn.FORMULATEXT(BA1132))-(SEARCH("[",_xlfn.FORMULATEXT(BA1132))+1))="-1","",1),"")</f>
        <v/>
      </c>
      <c r="BH1132" s="564" t="str">
        <f ca="1">IF(BB1132&lt;&gt;"",IF(MID(_xlfn.FORMULATEXT(BB1132),SEARCH("[",_xlfn.FORMULATEXT(BB1132))+1,SEARCH("]",_xlfn.FORMULATEXT(BB1132))-(SEARCH("[",_xlfn.FORMULATEXT(BB1132))+1))="-1","",1),"")</f>
        <v/>
      </c>
      <c r="BI1132" s="564" t="str">
        <f ca="1">IF(BC1132&lt;&gt;"",IF(MID(_xlfn.FORMULATEXT(BC1132),SEARCH("[",_xlfn.FORMULATEXT(BC1132))+1,SEARCH("]",_xlfn.FORMULATEXT(BC1132))-(SEARCH("[",_xlfn.FORMULATEXT(BC1132))+1))="-1","",1),"")</f>
        <v/>
      </c>
      <c r="BJ1132" s="564" t="str">
        <f ca="1">IF(BD1132&lt;&gt;"",IF(MID(_xlfn.FORMULATEXT(BD1132),SEARCH("[",_xlfn.FORMULATEXT(BD1132))+1,SEARCH("]",_xlfn.FORMULATEXT(BD1132))-(SEARCH("[",_xlfn.FORMULATEXT(BD1132))+1))="-1","",1),"")</f>
        <v/>
      </c>
      <c r="BK1132" s="564" t="str">
        <f ca="1">IF(BE1132&lt;&gt;"",IF(MID(_xlfn.FORMULATEXT(BE1132),SEARCH("[",_xlfn.FORMULATEXT(BE1132))+1,SEARCH("]",_xlfn.FORMULATEXT(BE1132))-(SEARCH("[",_xlfn.FORMULATEXT(BE1132))+1))="-1","",1),"")</f>
        <v/>
      </c>
      <c r="BL1132" s="565" t="str">
        <f ca="1">IF(BF1132&lt;&gt;"",IF(MID(_xlfn.FORMULATEXT(BF1132),SEARCH("[",_xlfn.FORMULATEXT(BF1132))+1,SEARCH("]",_xlfn.FORMULATEXT(BF1132))-(SEARCH("[",_xlfn.FORMULATEXT(BF1132))+1))="-1","",1),"")</f>
        <v/>
      </c>
      <c r="CB1132" s="465"/>
      <c r="CC1132" s="465"/>
      <c r="CD1132" s="465"/>
      <c r="CE1132" s="465"/>
      <c r="CF1132" s="465"/>
      <c r="CG1132" s="465"/>
      <c r="CH1132" s="465"/>
      <c r="CI1132" s="465"/>
      <c r="CJ1132" s="465"/>
      <c r="CK1132" s="465"/>
      <c r="CL1132" s="465"/>
      <c r="CM1132" s="465"/>
      <c r="CN1132" s="465"/>
      <c r="CO1132" s="465"/>
      <c r="CP1132" s="465"/>
      <c r="CQ1132" s="465"/>
      <c r="CR1132" s="465"/>
      <c r="CS1132" s="465"/>
      <c r="CT1132" s="465"/>
      <c r="CU1132" s="465"/>
      <c r="CV1132" s="465"/>
      <c r="CW1132" s="465"/>
      <c r="CX1132" s="465"/>
      <c r="CY1132" s="465"/>
      <c r="CZ1132" s="465"/>
      <c r="DA1132" s="465"/>
      <c r="DB1132" s="465"/>
      <c r="DC1132" s="465"/>
      <c r="DD1132" s="465"/>
      <c r="DE1132" s="465"/>
      <c r="DF1132" s="465"/>
      <c r="DG1132" s="465"/>
    </row>
    <row r="1133" spans="1:111" s="465" customFormat="1" ht="15" customHeight="1">
      <c r="A1133" s="1760" t="str">
        <f>$BA1133&amp;"."&amp;$BB1133&amp;"."</f>
        <v>59.3.</v>
      </c>
      <c r="B1133" s="1761"/>
      <c r="C1133" s="1761"/>
      <c r="D1133" s="275" t="s">
        <v>1403</v>
      </c>
      <c r="E1133" s="469"/>
      <c r="F1133" s="475"/>
      <c r="G1133" s="475"/>
      <c r="H1133" s="475"/>
      <c r="I1133" s="475"/>
      <c r="J1133" s="475"/>
      <c r="K1133" s="475"/>
      <c r="L1133" s="475"/>
      <c r="M1133" s="475"/>
      <c r="N1133" s="475"/>
      <c r="O1133" s="475"/>
      <c r="P1133" s="475"/>
      <c r="Q1133" s="475"/>
      <c r="R1133" s="475"/>
      <c r="S1133" s="475"/>
      <c r="T1133" s="475"/>
      <c r="U1133" s="475"/>
      <c r="V1133" s="475"/>
      <c r="W1133" s="475"/>
      <c r="X1133" s="475"/>
      <c r="Y1133" s="475"/>
      <c r="Z1133" s="475"/>
      <c r="AA1133" s="475"/>
      <c r="AB1133" s="473"/>
      <c r="AC1133" s="473"/>
      <c r="AD1133" s="473"/>
      <c r="AE1133" s="473"/>
      <c r="AF1133" s="473"/>
      <c r="AG1133" s="473"/>
      <c r="AH1133" s="473"/>
      <c r="AI1133" s="473"/>
      <c r="AJ1133" s="473"/>
      <c r="AK1133" s="473"/>
      <c r="AL1133" s="473"/>
      <c r="AM1133" s="473"/>
      <c r="AN1133" s="473"/>
      <c r="AO1133" s="473"/>
      <c r="AP1133" s="473"/>
      <c r="AQ1133" s="473"/>
      <c r="AR1133" s="473"/>
      <c r="AS1133" s="473"/>
      <c r="AT1133" s="473"/>
      <c r="AU1133" s="473"/>
      <c r="AV1133" s="473"/>
      <c r="AW1133" s="473"/>
      <c r="AX1133" s="473"/>
      <c r="AY1133" s="466"/>
      <c r="BA1133" s="192">
        <f t="shared" si="296"/>
        <v>59</v>
      </c>
      <c r="BB1133" s="193">
        <f>BB1132+1</f>
        <v>3</v>
      </c>
      <c r="BC1133" s="192"/>
      <c r="BG1133" s="563" t="str">
        <f t="shared" ca="1" si="298"/>
        <v/>
      </c>
      <c r="BH1133" s="564" t="str">
        <f t="shared" ref="BH1133:BH1175" ca="1" si="299">IF(BB1133&lt;&gt;"",IF(MID(_xlfn.FORMULATEXT(BB1133),SEARCH("[",_xlfn.FORMULATEXT(BB1133))+1,SEARCH("]",_xlfn.FORMULATEXT(BB1133))-(SEARCH("[",_xlfn.FORMULATEXT(BB1133))+1))="-1","",1),"")</f>
        <v/>
      </c>
      <c r="BI1133" s="564" t="str">
        <f t="shared" ref="BI1133:BI1175" ca="1" si="300">IF(BC1133&lt;&gt;"",IF(MID(_xlfn.FORMULATEXT(BC1133),SEARCH("[",_xlfn.FORMULATEXT(BC1133))+1,SEARCH("]",_xlfn.FORMULATEXT(BC1133))-(SEARCH("[",_xlfn.FORMULATEXT(BC1133))+1))="-1","",1),"")</f>
        <v/>
      </c>
      <c r="BJ1133" s="564" t="str">
        <f t="shared" ref="BJ1133:BJ1175" ca="1" si="301">IF(BD1133&lt;&gt;"",IF(MID(_xlfn.FORMULATEXT(BD1133),SEARCH("[",_xlfn.FORMULATEXT(BD1133))+1,SEARCH("]",_xlfn.FORMULATEXT(BD1133))-(SEARCH("[",_xlfn.FORMULATEXT(BD1133))+1))="-1","",1),"")</f>
        <v/>
      </c>
      <c r="BK1133" s="564" t="str">
        <f t="shared" ref="BK1133:BK1175" ca="1" si="302">IF(BE1133&lt;&gt;"",IF(MID(_xlfn.FORMULATEXT(BE1133),SEARCH("[",_xlfn.FORMULATEXT(BE1133))+1,SEARCH("]",_xlfn.FORMULATEXT(BE1133))-(SEARCH("[",_xlfn.FORMULATEXT(BE1133))+1))="-1","",1),"")</f>
        <v/>
      </c>
      <c r="BL1133" s="565" t="str">
        <f t="shared" ref="BL1133:BL1175" ca="1" si="303">IF(BF1133&lt;&gt;"",IF(MID(_xlfn.FORMULATEXT(BF1133),SEARCH("[",_xlfn.FORMULATEXT(BF1133))+1,SEARCH("]",_xlfn.FORMULATEXT(BF1133))-(SEARCH("[",_xlfn.FORMULATEXT(BF1133))+1))="-1","",1),"")</f>
        <v/>
      </c>
      <c r="CB1133" s="226"/>
      <c r="DF1133" s="226"/>
      <c r="DG1133" s="226"/>
    </row>
    <row r="1134" spans="1:111" s="465" customFormat="1" ht="15" customHeight="1">
      <c r="A1134" s="1070"/>
      <c r="B1134" s="1071"/>
      <c r="C1134" s="1071"/>
      <c r="D1134" s="275" t="s">
        <v>1404</v>
      </c>
      <c r="E1134" s="469"/>
      <c r="F1134" s="475"/>
      <c r="G1134" s="475"/>
      <c r="H1134" s="475"/>
      <c r="I1134" s="475"/>
      <c r="J1134" s="475"/>
      <c r="K1134" s="475"/>
      <c r="L1134" s="475"/>
      <c r="M1134" s="475"/>
      <c r="N1134" s="475"/>
      <c r="O1134" s="475"/>
      <c r="P1134" s="475"/>
      <c r="Q1134" s="475"/>
      <c r="R1134" s="475"/>
      <c r="S1134" s="475"/>
      <c r="T1134" s="475"/>
      <c r="U1134" s="475"/>
      <c r="V1134" s="475"/>
      <c r="W1134" s="475"/>
      <c r="X1134" s="475"/>
      <c r="Y1134" s="475"/>
      <c r="Z1134" s="475"/>
      <c r="AA1134" s="475"/>
      <c r="AB1134" s="473"/>
      <c r="AC1134" s="473"/>
      <c r="AD1134" s="473"/>
      <c r="AE1134" s="473"/>
      <c r="AF1134" s="473"/>
      <c r="AG1134" s="473"/>
      <c r="AH1134" s="473"/>
      <c r="AI1134" s="473"/>
      <c r="AJ1134" s="473"/>
      <c r="AK1134" s="473"/>
      <c r="AL1134" s="473"/>
      <c r="AM1134" s="473"/>
      <c r="AN1134" s="473"/>
      <c r="AO1134" s="473"/>
      <c r="AP1134" s="473"/>
      <c r="AQ1134" s="473"/>
      <c r="AR1134" s="473"/>
      <c r="AS1134" s="473"/>
      <c r="AT1134" s="473"/>
      <c r="AU1134" s="473"/>
      <c r="AV1134" s="473"/>
      <c r="AW1134" s="473"/>
      <c r="AX1134" s="473"/>
      <c r="AY1134" s="466"/>
      <c r="BA1134" s="192">
        <f t="shared" si="296"/>
        <v>59</v>
      </c>
      <c r="BB1134" s="192">
        <f>BB1133</f>
        <v>3</v>
      </c>
      <c r="BC1134" s="192"/>
      <c r="BG1134" s="563" t="str">
        <f t="shared" ca="1" si="298"/>
        <v/>
      </c>
      <c r="BH1134" s="564" t="str">
        <f t="shared" ca="1" si="299"/>
        <v/>
      </c>
      <c r="BI1134" s="564" t="str">
        <f t="shared" ca="1" si="300"/>
        <v/>
      </c>
      <c r="BJ1134" s="564" t="str">
        <f t="shared" ca="1" si="301"/>
        <v/>
      </c>
      <c r="BK1134" s="564" t="str">
        <f t="shared" ca="1" si="302"/>
        <v/>
      </c>
      <c r="BL1134" s="565" t="str">
        <f t="shared" ca="1" si="303"/>
        <v/>
      </c>
      <c r="CB1134" s="226"/>
      <c r="DF1134" s="226"/>
      <c r="DG1134" s="226"/>
    </row>
    <row r="1135" spans="1:111" s="465" customFormat="1" ht="15" customHeight="1">
      <c r="A1135" s="1760" t="str">
        <f>$BA1135&amp;"."&amp;$BB1135&amp;"."&amp;$BC1135&amp;"."</f>
        <v>59.3.1.</v>
      </c>
      <c r="B1135" s="1761"/>
      <c r="C1135" s="1761"/>
      <c r="D1135" s="1761"/>
      <c r="E1135" s="469" t="s">
        <v>1405</v>
      </c>
      <c r="F1135" s="475"/>
      <c r="G1135" s="475"/>
      <c r="H1135" s="475"/>
      <c r="I1135" s="475"/>
      <c r="J1135" s="475"/>
      <c r="K1135" s="475"/>
      <c r="L1135" s="475"/>
      <c r="M1135" s="475"/>
      <c r="N1135" s="475"/>
      <c r="O1135" s="475"/>
      <c r="P1135" s="475"/>
      <c r="Q1135" s="475"/>
      <c r="R1135" s="475"/>
      <c r="S1135" s="475"/>
      <c r="T1135" s="475"/>
      <c r="U1135" s="475"/>
      <c r="V1135" s="475"/>
      <c r="W1135" s="475"/>
      <c r="X1135" s="475"/>
      <c r="Y1135" s="475"/>
      <c r="Z1135" s="475"/>
      <c r="AA1135" s="475"/>
      <c r="AB1135" s="473"/>
      <c r="AC1135" s="473"/>
      <c r="AD1135" s="473"/>
      <c r="AE1135" s="473"/>
      <c r="AF1135" s="473"/>
      <c r="AG1135" s="473"/>
      <c r="AH1135" s="473"/>
      <c r="AI1135" s="473"/>
      <c r="AJ1135" s="473"/>
      <c r="AK1135" s="473"/>
      <c r="AL1135" s="473"/>
      <c r="AM1135" s="473"/>
      <c r="AN1135" s="473"/>
      <c r="AO1135" s="473"/>
      <c r="AP1135" s="473"/>
      <c r="AQ1135" s="473"/>
      <c r="AR1135" s="473"/>
      <c r="AS1135" s="473"/>
      <c r="AT1135" s="473"/>
      <c r="AU1135" s="473"/>
      <c r="AV1135" s="473"/>
      <c r="AW1135" s="473"/>
      <c r="AX1135" s="473"/>
      <c r="AY1135" s="466"/>
      <c r="BA1135" s="192">
        <f t="shared" si="296"/>
        <v>59</v>
      </c>
      <c r="BB1135" s="192">
        <f>BB1134</f>
        <v>3</v>
      </c>
      <c r="BC1135" s="193">
        <f>BC1134+1</f>
        <v>1</v>
      </c>
      <c r="BG1135" s="563" t="str">
        <f t="shared" ca="1" si="298"/>
        <v/>
      </c>
      <c r="BH1135" s="564" t="str">
        <f t="shared" ca="1" si="299"/>
        <v/>
      </c>
      <c r="BI1135" s="564" t="str">
        <f t="shared" ca="1" si="300"/>
        <v/>
      </c>
      <c r="BJ1135" s="564" t="str">
        <f t="shared" ca="1" si="301"/>
        <v/>
      </c>
      <c r="BK1135" s="564" t="str">
        <f t="shared" ca="1" si="302"/>
        <v/>
      </c>
      <c r="BL1135" s="565" t="str">
        <f t="shared" ca="1" si="303"/>
        <v/>
      </c>
      <c r="CB1135" s="226"/>
      <c r="DF1135" s="226"/>
      <c r="DG1135" s="226"/>
    </row>
    <row r="1136" spans="1:111" s="465" customFormat="1" ht="15" customHeight="1">
      <c r="A1136" s="1758" t="str">
        <f>$BD1136&amp;"."</f>
        <v>①.</v>
      </c>
      <c r="B1136" s="1759"/>
      <c r="C1136" s="1759"/>
      <c r="D1136" s="1759"/>
      <c r="E1136" s="1759"/>
      <c r="F1136" s="475" t="s">
        <v>1406</v>
      </c>
      <c r="G1136" s="475"/>
      <c r="H1136" s="475"/>
      <c r="I1136" s="475"/>
      <c r="J1136" s="475"/>
      <c r="K1136" s="475"/>
      <c r="L1136" s="475"/>
      <c r="M1136" s="475"/>
      <c r="N1136" s="475"/>
      <c r="O1136" s="475"/>
      <c r="P1136" s="475"/>
      <c r="Q1136" s="475"/>
      <c r="R1136" s="475"/>
      <c r="S1136" s="475"/>
      <c r="T1136" s="475"/>
      <c r="U1136" s="475"/>
      <c r="V1136" s="475"/>
      <c r="W1136" s="475"/>
      <c r="X1136" s="475"/>
      <c r="Y1136" s="475"/>
      <c r="Z1136" s="475"/>
      <c r="AA1136" s="475"/>
      <c r="AB1136" s="473"/>
      <c r="AC1136" s="473"/>
      <c r="AD1136" s="473"/>
      <c r="AE1136" s="473"/>
      <c r="AF1136" s="473"/>
      <c r="AG1136" s="473"/>
      <c r="AH1136" s="473"/>
      <c r="AI1136" s="473"/>
      <c r="AJ1136" s="473"/>
      <c r="AK1136" s="473"/>
      <c r="AL1136" s="473"/>
      <c r="AM1136" s="473"/>
      <c r="AN1136" s="473"/>
      <c r="AO1136" s="473"/>
      <c r="AP1136" s="473"/>
      <c r="AQ1136" s="473"/>
      <c r="AR1136" s="473"/>
      <c r="AS1136" s="473"/>
      <c r="AT1136" s="473"/>
      <c r="AU1136" s="473"/>
      <c r="AV1136" s="473"/>
      <c r="AW1136" s="473"/>
      <c r="AX1136" s="473"/>
      <c r="AY1136" s="466"/>
      <c r="BA1136" s="192">
        <f t="shared" si="296"/>
        <v>59</v>
      </c>
      <c r="BB1136" s="192">
        <f>BB1135</f>
        <v>3</v>
      </c>
      <c r="BC1136" s="192">
        <f>BC1135</f>
        <v>1</v>
      </c>
      <c r="BD1136" s="687" t="str">
        <f>IF(ISBLANK(BD1135),"①",CHAR(CODE(BD1135)+1))</f>
        <v>①</v>
      </c>
      <c r="BG1136" s="563" t="str">
        <f t="shared" ca="1" si="298"/>
        <v/>
      </c>
      <c r="BH1136" s="564" t="str">
        <f t="shared" ca="1" si="299"/>
        <v/>
      </c>
      <c r="BI1136" s="564" t="str">
        <f t="shared" ca="1" si="300"/>
        <v/>
      </c>
      <c r="BJ1136" s="564" t="str">
        <f t="shared" ca="1" si="301"/>
        <v/>
      </c>
      <c r="BK1136" s="564" t="str">
        <f t="shared" ca="1" si="302"/>
        <v/>
      </c>
      <c r="BL1136" s="565" t="str">
        <f t="shared" ca="1" si="303"/>
        <v/>
      </c>
      <c r="CB1136" s="226"/>
      <c r="DF1136" s="226"/>
      <c r="DG1136" s="226"/>
    </row>
    <row r="1137" spans="1:111" s="465" customFormat="1" ht="15" customHeight="1">
      <c r="A1137" s="1070"/>
      <c r="B1137" s="1071"/>
      <c r="C1137" s="1071"/>
      <c r="D1137" s="275"/>
      <c r="E1137" s="469"/>
      <c r="F1137" s="475" t="s">
        <v>1392</v>
      </c>
      <c r="G1137" s="475"/>
      <c r="H1137" s="475"/>
      <c r="I1137" s="475"/>
      <c r="J1137" s="475"/>
      <c r="K1137" s="475"/>
      <c r="L1137" s="475"/>
      <c r="M1137" s="475"/>
      <c r="N1137" s="475"/>
      <c r="O1137" s="475"/>
      <c r="P1137" s="475"/>
      <c r="Q1137" s="475"/>
      <c r="R1137" s="475"/>
      <c r="S1137" s="475"/>
      <c r="T1137" s="475"/>
      <c r="U1137" s="475"/>
      <c r="V1137" s="475"/>
      <c r="W1137" s="475"/>
      <c r="X1137" s="475"/>
      <c r="Y1137" s="475"/>
      <c r="Z1137" s="475"/>
      <c r="AA1137" s="475"/>
      <c r="AB1137" s="473"/>
      <c r="AC1137" s="473"/>
      <c r="AD1137" s="473"/>
      <c r="AE1137" s="473"/>
      <c r="AF1137" s="473"/>
      <c r="AG1137" s="473"/>
      <c r="AH1137" s="473"/>
      <c r="AI1137" s="473"/>
      <c r="AJ1137" s="473"/>
      <c r="AK1137" s="473"/>
      <c r="AL1137" s="473"/>
      <c r="AM1137" s="473"/>
      <c r="AN1137" s="473"/>
      <c r="AO1137" s="473"/>
      <c r="AP1137" s="473"/>
      <c r="AQ1137" s="473"/>
      <c r="AR1137" s="473"/>
      <c r="AS1137" s="473"/>
      <c r="AT1137" s="473"/>
      <c r="AU1137" s="473"/>
      <c r="AV1137" s="473"/>
      <c r="AW1137" s="473"/>
      <c r="AX1137" s="473"/>
      <c r="AY1137" s="466"/>
      <c r="BA1137" s="192">
        <f t="shared" si="296"/>
        <v>59</v>
      </c>
      <c r="BB1137" s="192">
        <f>BB1136</f>
        <v>3</v>
      </c>
      <c r="BC1137" s="192">
        <f>BC1136</f>
        <v>1</v>
      </c>
      <c r="BD1137" s="192" t="str">
        <f t="shared" ref="BD1137:BD1144" si="304">BD1136</f>
        <v>①</v>
      </c>
      <c r="BG1137" s="563" t="str">
        <f t="shared" ca="1" si="298"/>
        <v/>
      </c>
      <c r="BH1137" s="564" t="str">
        <f t="shared" ca="1" si="299"/>
        <v/>
      </c>
      <c r="BI1137" s="564" t="str">
        <f t="shared" ca="1" si="300"/>
        <v/>
      </c>
      <c r="BJ1137" s="564" t="str">
        <f t="shared" ca="1" si="301"/>
        <v/>
      </c>
      <c r="BK1137" s="564" t="str">
        <f t="shared" ca="1" si="302"/>
        <v/>
      </c>
      <c r="BL1137" s="565" t="str">
        <f t="shared" ca="1" si="303"/>
        <v/>
      </c>
      <c r="CB1137" s="226"/>
      <c r="DF1137" s="226"/>
      <c r="DG1137" s="226"/>
    </row>
    <row r="1138" spans="1:111" s="226" customFormat="1" ht="15" customHeight="1">
      <c r="A1138" s="218"/>
      <c r="B1138" s="219"/>
      <c r="C1138" s="219"/>
      <c r="F1138" s="978" t="s">
        <v>103</v>
      </c>
      <c r="G1138" s="979"/>
      <c r="H1138" s="979"/>
      <c r="I1138" s="979"/>
      <c r="J1138" s="979"/>
      <c r="K1138" s="979"/>
      <c r="L1138" s="979"/>
      <c r="M1138" s="980"/>
      <c r="N1138" s="133" t="s">
        <v>547</v>
      </c>
      <c r="O1138" s="827"/>
      <c r="P1138" s="197" t="str">
        <f>"("&amp;VLOOKUP(N1138,[1]processing_log!$B$37:$Y$105,4,FALSE)&amp;" - "&amp;VLOOKUP(N1138,[1]processing_log!$B$37:$Y$105,21,FALSE)&amp;VLOOKUP(N1138,[1]processing_log!$B$37:$Y$105,24,FALSE)&amp;")"</f>
        <v>(Excel出力処理 - 異常終了)</v>
      </c>
      <c r="Q1138" s="827"/>
      <c r="R1138" s="827"/>
      <c r="S1138" s="827"/>
      <c r="T1138" s="827"/>
      <c r="U1138" s="827"/>
      <c r="V1138" s="827"/>
      <c r="W1138" s="827"/>
      <c r="X1138" s="827"/>
      <c r="Y1138" s="827"/>
      <c r="Z1138" s="827"/>
      <c r="AA1138" s="827"/>
      <c r="AB1138" s="827"/>
      <c r="AC1138" s="827"/>
      <c r="AD1138" s="827"/>
      <c r="AE1138" s="827"/>
      <c r="AF1138" s="827"/>
      <c r="AG1138" s="827"/>
      <c r="AH1138" s="827"/>
      <c r="AI1138" s="827"/>
      <c r="AJ1138" s="827"/>
      <c r="AK1138" s="827"/>
      <c r="AL1138" s="827"/>
      <c r="AM1138" s="827"/>
      <c r="AN1138" s="827"/>
      <c r="AO1138" s="827"/>
      <c r="AP1138" s="827"/>
      <c r="AQ1138" s="827"/>
      <c r="AR1138" s="827"/>
      <c r="AS1138" s="827"/>
      <c r="AT1138" s="827"/>
      <c r="AU1138" s="827"/>
      <c r="AV1138" s="827"/>
      <c r="AW1138" s="827"/>
      <c r="AX1138" s="72"/>
      <c r="AY1138" s="40"/>
      <c r="BA1138" s="192">
        <f t="shared" ref="BA1138:BA1145" si="305">BA1137</f>
        <v>59</v>
      </c>
      <c r="BB1138" s="192">
        <f t="shared" ref="BB1138:BB1145" si="306">BB1137</f>
        <v>3</v>
      </c>
      <c r="BC1138" s="192">
        <f t="shared" ref="BC1138:BC1145" si="307">BC1137</f>
        <v>1</v>
      </c>
      <c r="BD1138" s="192" t="str">
        <f t="shared" si="304"/>
        <v>①</v>
      </c>
      <c r="BG1138" s="563" t="str">
        <f t="shared" ca="1" si="298"/>
        <v/>
      </c>
      <c r="BH1138" s="564" t="str">
        <f t="shared" ca="1" si="299"/>
        <v/>
      </c>
      <c r="BI1138" s="564" t="str">
        <f t="shared" ca="1" si="300"/>
        <v/>
      </c>
      <c r="BJ1138" s="564" t="str">
        <f t="shared" ca="1" si="301"/>
        <v/>
      </c>
      <c r="BK1138" s="564" t="str">
        <f t="shared" ca="1" si="302"/>
        <v/>
      </c>
      <c r="BL1138" s="565" t="str">
        <f t="shared" ca="1" si="303"/>
        <v/>
      </c>
    </row>
    <row r="1139" spans="1:111" s="226" customFormat="1" ht="15" customHeight="1">
      <c r="A1139" s="218"/>
      <c r="B1139" s="219"/>
      <c r="C1139" s="219"/>
      <c r="F1139" s="1127" t="s">
        <v>104</v>
      </c>
      <c r="G1139" s="1128"/>
      <c r="H1139" s="1128"/>
      <c r="I1139" s="1128"/>
      <c r="J1139" s="1128"/>
      <c r="K1139" s="1128"/>
      <c r="L1139" s="1128"/>
      <c r="M1139" s="1129"/>
      <c r="N1139" s="134" t="s">
        <v>1393</v>
      </c>
      <c r="O1139" s="1076"/>
      <c r="P1139" s="1076"/>
      <c r="Q1139" s="1076"/>
      <c r="R1139" s="1076"/>
      <c r="S1139" s="1076"/>
      <c r="T1139" s="1076"/>
      <c r="U1139" s="1076"/>
      <c r="V1139" s="1076"/>
      <c r="W1139" s="1076"/>
      <c r="X1139" s="1076"/>
      <c r="Y1139" s="1076"/>
      <c r="Z1139" s="1076"/>
      <c r="AA1139" s="1076"/>
      <c r="AB1139" s="1076"/>
      <c r="AC1139" s="1076"/>
      <c r="AD1139" s="1076"/>
      <c r="AE1139" s="1076"/>
      <c r="AF1139" s="1076"/>
      <c r="AG1139" s="1076"/>
      <c r="AH1139" s="1076"/>
      <c r="AI1139" s="1076"/>
      <c r="AJ1139" s="1076"/>
      <c r="AK1139" s="1076"/>
      <c r="AL1139" s="1076"/>
      <c r="AM1139" s="1076"/>
      <c r="AN1139" s="1076"/>
      <c r="AO1139" s="1076"/>
      <c r="AP1139" s="1076"/>
      <c r="AQ1139" s="1076"/>
      <c r="AR1139" s="1076"/>
      <c r="AS1139" s="1076"/>
      <c r="AT1139" s="1076"/>
      <c r="AU1139" s="1076"/>
      <c r="AV1139" s="1076"/>
      <c r="AW1139" s="1076"/>
      <c r="AX1139" s="73"/>
      <c r="AY1139" s="40"/>
      <c r="BA1139" s="192">
        <f t="shared" si="305"/>
        <v>59</v>
      </c>
      <c r="BB1139" s="192">
        <f t="shared" si="306"/>
        <v>3</v>
      </c>
      <c r="BC1139" s="192">
        <f t="shared" si="307"/>
        <v>1</v>
      </c>
      <c r="BD1139" s="192" t="str">
        <f t="shared" si="304"/>
        <v>①</v>
      </c>
      <c r="BG1139" s="563" t="str">
        <f t="shared" ca="1" si="298"/>
        <v/>
      </c>
      <c r="BH1139" s="564" t="str">
        <f t="shared" ca="1" si="299"/>
        <v/>
      </c>
      <c r="BI1139" s="564" t="str">
        <f t="shared" ca="1" si="300"/>
        <v/>
      </c>
      <c r="BJ1139" s="564" t="str">
        <f t="shared" ca="1" si="301"/>
        <v/>
      </c>
      <c r="BK1139" s="564" t="str">
        <f t="shared" ca="1" si="302"/>
        <v/>
      </c>
      <c r="BL1139" s="565" t="str">
        <f t="shared" ca="1" si="303"/>
        <v/>
      </c>
    </row>
    <row r="1140" spans="1:111" s="226" customFormat="1" ht="15" customHeight="1">
      <c r="A1140" s="218"/>
      <c r="B1140" s="219"/>
      <c r="C1140" s="219"/>
      <c r="F1140" s="1124"/>
      <c r="G1140" s="1125"/>
      <c r="H1140" s="1125"/>
      <c r="I1140" s="1125"/>
      <c r="J1140" s="1125"/>
      <c r="K1140" s="1125"/>
      <c r="L1140" s="1125"/>
      <c r="M1140" s="1126"/>
      <c r="N1140" s="134"/>
      <c r="O1140" s="1076" t="s">
        <v>1407</v>
      </c>
      <c r="P1140" s="1076"/>
      <c r="Q1140" s="1076"/>
      <c r="R1140" s="1076"/>
      <c r="S1140" s="1076"/>
      <c r="T1140" s="1076"/>
      <c r="U1140" s="1076"/>
      <c r="V1140" s="1076"/>
      <c r="W1140" s="1076"/>
      <c r="X1140" s="1076"/>
      <c r="Y1140" s="1076"/>
      <c r="Z1140" s="1076"/>
      <c r="AA1140" s="1076"/>
      <c r="AB1140" s="1076"/>
      <c r="AC1140" s="1076"/>
      <c r="AD1140" s="1076"/>
      <c r="AE1140" s="1076"/>
      <c r="AF1140" s="1076"/>
      <c r="AG1140" s="1076"/>
      <c r="AH1140" s="1076"/>
      <c r="AI1140" s="1076"/>
      <c r="AJ1140" s="1076"/>
      <c r="AK1140" s="1076"/>
      <c r="AL1140" s="1076"/>
      <c r="AM1140" s="1076"/>
      <c r="AN1140" s="1076"/>
      <c r="AO1140" s="1076"/>
      <c r="AP1140" s="1076"/>
      <c r="AQ1140" s="1076"/>
      <c r="AR1140" s="1076"/>
      <c r="AS1140" s="1076"/>
      <c r="AT1140" s="1076"/>
      <c r="AU1140" s="1076"/>
      <c r="AV1140" s="1076"/>
      <c r="AW1140" s="1076"/>
      <c r="AX1140" s="73"/>
      <c r="AY1140" s="40"/>
      <c r="BA1140" s="192">
        <f t="shared" si="305"/>
        <v>59</v>
      </c>
      <c r="BB1140" s="192">
        <f t="shared" si="306"/>
        <v>3</v>
      </c>
      <c r="BC1140" s="192">
        <f t="shared" si="307"/>
        <v>1</v>
      </c>
      <c r="BD1140" s="192" t="str">
        <f t="shared" si="304"/>
        <v>①</v>
      </c>
      <c r="BG1140" s="563" t="str">
        <f t="shared" ca="1" si="298"/>
        <v/>
      </c>
      <c r="BH1140" s="564" t="str">
        <f t="shared" ca="1" si="299"/>
        <v/>
      </c>
      <c r="BI1140" s="564" t="str">
        <f t="shared" ca="1" si="300"/>
        <v/>
      </c>
      <c r="BJ1140" s="564" t="str">
        <f t="shared" ca="1" si="301"/>
        <v/>
      </c>
      <c r="BK1140" s="564" t="str">
        <f t="shared" ca="1" si="302"/>
        <v/>
      </c>
      <c r="BL1140" s="565" t="str">
        <f t="shared" ca="1" si="303"/>
        <v/>
      </c>
    </row>
    <row r="1141" spans="1:111" s="226" customFormat="1" ht="15" customHeight="1">
      <c r="A1141" s="218"/>
      <c r="B1141" s="219"/>
      <c r="C1141" s="219"/>
      <c r="F1141" s="1124"/>
      <c r="G1141" s="1125"/>
      <c r="H1141" s="1125"/>
      <c r="I1141" s="1125"/>
      <c r="J1141" s="1125"/>
      <c r="K1141" s="1125"/>
      <c r="L1141" s="1125"/>
      <c r="M1141" s="1126"/>
      <c r="N1141" s="134" t="s">
        <v>1394</v>
      </c>
      <c r="O1141" s="1076"/>
      <c r="P1141" s="1076"/>
      <c r="Q1141" s="1076"/>
      <c r="R1141" s="1076"/>
      <c r="S1141" s="1076"/>
      <c r="T1141" s="1076"/>
      <c r="U1141" s="1076"/>
      <c r="V1141" s="1076"/>
      <c r="W1141" s="1076"/>
      <c r="X1141" s="1076"/>
      <c r="Y1141" s="1076"/>
      <c r="Z1141" s="1076"/>
      <c r="AA1141" s="1076"/>
      <c r="AB1141" s="1076"/>
      <c r="AC1141" s="1076"/>
      <c r="AD1141" s="1076"/>
      <c r="AE1141" s="1076"/>
      <c r="AF1141" s="1076"/>
      <c r="AG1141" s="1076"/>
      <c r="AH1141" s="1076"/>
      <c r="AI1141" s="1076"/>
      <c r="AJ1141" s="1076"/>
      <c r="AK1141" s="1076"/>
      <c r="AL1141" s="1076"/>
      <c r="AM1141" s="1076"/>
      <c r="AN1141" s="1076"/>
      <c r="AO1141" s="1076"/>
      <c r="AP1141" s="1076"/>
      <c r="AQ1141" s="1076"/>
      <c r="AR1141" s="1076"/>
      <c r="AS1141" s="1076"/>
      <c r="AT1141" s="1076"/>
      <c r="AU1141" s="1076"/>
      <c r="AV1141" s="1076"/>
      <c r="AW1141" s="1076"/>
      <c r="AX1141" s="73"/>
      <c r="AY1141" s="40"/>
      <c r="BA1141" s="192">
        <f t="shared" si="305"/>
        <v>59</v>
      </c>
      <c r="BB1141" s="192">
        <f t="shared" si="306"/>
        <v>3</v>
      </c>
      <c r="BC1141" s="192">
        <f t="shared" si="307"/>
        <v>1</v>
      </c>
      <c r="BD1141" s="192" t="str">
        <f t="shared" si="304"/>
        <v>①</v>
      </c>
      <c r="BG1141" s="563" t="str">
        <f t="shared" ca="1" si="298"/>
        <v/>
      </c>
      <c r="BH1141" s="564" t="str">
        <f t="shared" ca="1" si="299"/>
        <v/>
      </c>
      <c r="BI1141" s="564" t="str">
        <f t="shared" ca="1" si="300"/>
        <v/>
      </c>
      <c r="BJ1141" s="564" t="str">
        <f t="shared" ca="1" si="301"/>
        <v/>
      </c>
      <c r="BK1141" s="564" t="str">
        <f t="shared" ca="1" si="302"/>
        <v/>
      </c>
      <c r="BL1141" s="565" t="str">
        <f t="shared" ca="1" si="303"/>
        <v/>
      </c>
    </row>
    <row r="1142" spans="1:111" s="226" customFormat="1" ht="15" customHeight="1">
      <c r="A1142" s="218"/>
      <c r="B1142" s="219"/>
      <c r="C1142" s="219"/>
      <c r="F1142" s="1124"/>
      <c r="G1142" s="1125"/>
      <c r="H1142" s="1125"/>
      <c r="I1142" s="1125"/>
      <c r="J1142" s="1125"/>
      <c r="K1142" s="1125"/>
      <c r="L1142" s="1125"/>
      <c r="M1142" s="1126"/>
      <c r="N1142" s="134"/>
      <c r="O1142" s="1076" t="s">
        <v>1408</v>
      </c>
      <c r="P1142" s="1076"/>
      <c r="Q1142" s="1076"/>
      <c r="R1142" s="1076"/>
      <c r="S1142" s="1076"/>
      <c r="T1142" s="1076"/>
      <c r="U1142" s="1076"/>
      <c r="V1142" s="1076"/>
      <c r="W1142" s="1076"/>
      <c r="X1142" s="1076"/>
      <c r="Y1142" s="1076"/>
      <c r="Z1142" s="1076"/>
      <c r="AA1142" s="1076"/>
      <c r="AB1142" s="1076"/>
      <c r="AC1142" s="1076"/>
      <c r="AD1142" s="1076"/>
      <c r="AE1142" s="1076"/>
      <c r="AF1142" s="1076"/>
      <c r="AG1142" s="1076"/>
      <c r="AH1142" s="1076"/>
      <c r="AI1142" s="1076"/>
      <c r="AJ1142" s="1076"/>
      <c r="AK1142" s="1076"/>
      <c r="AL1142" s="1076"/>
      <c r="AM1142" s="1076"/>
      <c r="AN1142" s="1076"/>
      <c r="AO1142" s="1076"/>
      <c r="AP1142" s="1076"/>
      <c r="AQ1142" s="1076"/>
      <c r="AR1142" s="1076"/>
      <c r="AS1142" s="1076"/>
      <c r="AT1142" s="1076"/>
      <c r="AU1142" s="1076"/>
      <c r="AV1142" s="1076"/>
      <c r="AW1142" s="1076"/>
      <c r="AX1142" s="73"/>
      <c r="AY1142" s="40"/>
      <c r="BA1142" s="192">
        <f t="shared" si="305"/>
        <v>59</v>
      </c>
      <c r="BB1142" s="192">
        <f t="shared" si="306"/>
        <v>3</v>
      </c>
      <c r="BC1142" s="192">
        <f t="shared" si="307"/>
        <v>1</v>
      </c>
      <c r="BD1142" s="192" t="str">
        <f t="shared" si="304"/>
        <v>①</v>
      </c>
      <c r="BG1142" s="563" t="str">
        <f t="shared" ca="1" si="298"/>
        <v/>
      </c>
      <c r="BH1142" s="564" t="str">
        <f t="shared" ca="1" si="299"/>
        <v/>
      </c>
      <c r="BI1142" s="564" t="str">
        <f t="shared" ca="1" si="300"/>
        <v/>
      </c>
      <c r="BJ1142" s="564" t="str">
        <f t="shared" ca="1" si="301"/>
        <v/>
      </c>
      <c r="BK1142" s="564" t="str">
        <f t="shared" ca="1" si="302"/>
        <v/>
      </c>
      <c r="BL1142" s="565" t="str">
        <f t="shared" ca="1" si="303"/>
        <v/>
      </c>
    </row>
    <row r="1143" spans="1:111" s="226" customFormat="1" ht="15" customHeight="1">
      <c r="A1143" s="218"/>
      <c r="B1143" s="219"/>
      <c r="C1143" s="219"/>
      <c r="F1143" s="981" t="s">
        <v>105</v>
      </c>
      <c r="G1143" s="982"/>
      <c r="H1143" s="982"/>
      <c r="I1143" s="982"/>
      <c r="J1143" s="982"/>
      <c r="K1143" s="982"/>
      <c r="L1143" s="982"/>
      <c r="M1143" s="983"/>
      <c r="N1143" s="1075" t="s">
        <v>1397</v>
      </c>
      <c r="O1143" s="1076"/>
      <c r="P1143" s="1076"/>
      <c r="Q1143" s="1076"/>
      <c r="R1143" s="1076"/>
      <c r="S1143" s="1076"/>
      <c r="T1143" s="1076"/>
      <c r="U1143" s="1076"/>
      <c r="V1143" s="1076"/>
      <c r="W1143" s="1076"/>
      <c r="X1143" s="1076"/>
      <c r="Y1143" s="1076"/>
      <c r="Z1143" s="1076"/>
      <c r="AA1143" s="1076"/>
      <c r="AB1143" s="1076"/>
      <c r="AC1143" s="1076"/>
      <c r="AD1143" s="1076"/>
      <c r="AE1143" s="1076"/>
      <c r="AF1143" s="1076"/>
      <c r="AG1143" s="1076"/>
      <c r="AH1143" s="1076"/>
      <c r="AI1143" s="1076"/>
      <c r="AJ1143" s="1076"/>
      <c r="AK1143" s="1076"/>
      <c r="AL1143" s="1076"/>
      <c r="AM1143" s="1076"/>
      <c r="AN1143" s="1076"/>
      <c r="AO1143" s="1076"/>
      <c r="AP1143" s="1076"/>
      <c r="AQ1143" s="1076"/>
      <c r="AR1143" s="1076"/>
      <c r="AS1143" s="1076"/>
      <c r="AT1143" s="1076"/>
      <c r="AU1143" s="1076"/>
      <c r="AV1143" s="1076"/>
      <c r="AW1143" s="1076"/>
      <c r="AX1143" s="73"/>
      <c r="AY1143" s="40"/>
      <c r="BA1143" s="192">
        <f t="shared" si="305"/>
        <v>59</v>
      </c>
      <c r="BB1143" s="192">
        <f t="shared" si="306"/>
        <v>3</v>
      </c>
      <c r="BC1143" s="192">
        <f t="shared" si="307"/>
        <v>1</v>
      </c>
      <c r="BD1143" s="192" t="str">
        <f t="shared" si="304"/>
        <v>①</v>
      </c>
      <c r="BG1143" s="563" t="str">
        <f t="shared" ca="1" si="298"/>
        <v/>
      </c>
      <c r="BH1143" s="564" t="str">
        <f t="shared" ca="1" si="299"/>
        <v/>
      </c>
      <c r="BI1143" s="564" t="str">
        <f t="shared" ca="1" si="300"/>
        <v/>
      </c>
      <c r="BJ1143" s="564" t="str">
        <f t="shared" ca="1" si="301"/>
        <v/>
      </c>
      <c r="BK1143" s="564" t="str">
        <f t="shared" ca="1" si="302"/>
        <v/>
      </c>
      <c r="BL1143" s="565" t="str">
        <f t="shared" ca="1" si="303"/>
        <v/>
      </c>
    </row>
    <row r="1144" spans="1:111" s="226" customFormat="1" ht="15" customHeight="1">
      <c r="A1144" s="218"/>
      <c r="B1144" s="219"/>
      <c r="C1144" s="219"/>
      <c r="F1144" s="984" t="s">
        <v>106</v>
      </c>
      <c r="G1144" s="985"/>
      <c r="H1144" s="985"/>
      <c r="I1144" s="985"/>
      <c r="J1144" s="985"/>
      <c r="K1144" s="985"/>
      <c r="L1144" s="985"/>
      <c r="M1144" s="986"/>
      <c r="N1144" s="1077" t="s">
        <v>1397</v>
      </c>
      <c r="O1144" s="1078"/>
      <c r="P1144" s="1078"/>
      <c r="Q1144" s="1078"/>
      <c r="R1144" s="1078"/>
      <c r="S1144" s="1078"/>
      <c r="T1144" s="1078"/>
      <c r="U1144" s="1078"/>
      <c r="V1144" s="1078"/>
      <c r="W1144" s="1078"/>
      <c r="X1144" s="1078"/>
      <c r="Y1144" s="1078"/>
      <c r="Z1144" s="1078"/>
      <c r="AA1144" s="1078"/>
      <c r="AB1144" s="1078"/>
      <c r="AC1144" s="1078"/>
      <c r="AD1144" s="1078"/>
      <c r="AE1144" s="1078"/>
      <c r="AF1144" s="1078"/>
      <c r="AG1144" s="1078"/>
      <c r="AH1144" s="1078"/>
      <c r="AI1144" s="1078"/>
      <c r="AJ1144" s="1078"/>
      <c r="AK1144" s="1078"/>
      <c r="AL1144" s="1078"/>
      <c r="AM1144" s="1078"/>
      <c r="AN1144" s="1078"/>
      <c r="AO1144" s="1078"/>
      <c r="AP1144" s="1078"/>
      <c r="AQ1144" s="1078"/>
      <c r="AR1144" s="1078"/>
      <c r="AS1144" s="1078"/>
      <c r="AT1144" s="1078"/>
      <c r="AU1144" s="1078"/>
      <c r="AV1144" s="1078"/>
      <c r="AW1144" s="1078"/>
      <c r="AX1144" s="74"/>
      <c r="AY1144" s="40"/>
      <c r="BA1144" s="192">
        <f t="shared" si="305"/>
        <v>59</v>
      </c>
      <c r="BB1144" s="192">
        <f t="shared" si="306"/>
        <v>3</v>
      </c>
      <c r="BC1144" s="192">
        <f t="shared" si="307"/>
        <v>1</v>
      </c>
      <c r="BD1144" s="192" t="str">
        <f t="shared" si="304"/>
        <v>①</v>
      </c>
      <c r="BG1144" s="563" t="str">
        <f t="shared" ca="1" si="298"/>
        <v/>
      </c>
      <c r="BH1144" s="564" t="str">
        <f t="shared" ca="1" si="299"/>
        <v/>
      </c>
      <c r="BI1144" s="564" t="str">
        <f t="shared" ca="1" si="300"/>
        <v/>
      </c>
      <c r="BJ1144" s="564" t="str">
        <f t="shared" ca="1" si="301"/>
        <v/>
      </c>
      <c r="BK1144" s="564" t="str">
        <f t="shared" ca="1" si="302"/>
        <v/>
      </c>
      <c r="BL1144" s="565" t="str">
        <f t="shared" ca="1" si="303"/>
        <v/>
      </c>
    </row>
    <row r="1145" spans="1:111" s="465" customFormat="1" ht="15" customHeight="1">
      <c r="A1145" s="1758" t="str">
        <f>$BD1145&amp;"."</f>
        <v>②.</v>
      </c>
      <c r="B1145" s="1759"/>
      <c r="C1145" s="1759"/>
      <c r="D1145" s="1759"/>
      <c r="E1145" s="1759"/>
      <c r="F1145" s="475" t="s">
        <v>1437</v>
      </c>
      <c r="G1145" s="475"/>
      <c r="H1145" s="475"/>
      <c r="I1145" s="475"/>
      <c r="J1145" s="475"/>
      <c r="K1145" s="475"/>
      <c r="L1145" s="475"/>
      <c r="M1145" s="475"/>
      <c r="N1145" s="475"/>
      <c r="O1145" s="475"/>
      <c r="P1145" s="475"/>
      <c r="Q1145" s="475"/>
      <c r="R1145" s="475"/>
      <c r="S1145" s="475"/>
      <c r="T1145" s="475"/>
      <c r="U1145" s="475"/>
      <c r="V1145" s="475"/>
      <c r="W1145" s="475"/>
      <c r="X1145" s="475"/>
      <c r="Y1145" s="475"/>
      <c r="Z1145" s="475"/>
      <c r="AA1145" s="475"/>
      <c r="AB1145" s="473"/>
      <c r="AC1145" s="473"/>
      <c r="AD1145" s="473"/>
      <c r="AE1145" s="473"/>
      <c r="AF1145" s="473"/>
      <c r="AG1145" s="473"/>
      <c r="AH1145" s="473"/>
      <c r="AI1145" s="473"/>
      <c r="AJ1145" s="473"/>
      <c r="AK1145" s="473"/>
      <c r="AL1145" s="473"/>
      <c r="AM1145" s="473"/>
      <c r="AN1145" s="473"/>
      <c r="AO1145" s="473"/>
      <c r="AP1145" s="473"/>
      <c r="AQ1145" s="473"/>
      <c r="AR1145" s="473"/>
      <c r="AS1145" s="473"/>
      <c r="AT1145" s="473"/>
      <c r="AU1145" s="473"/>
      <c r="AV1145" s="473"/>
      <c r="AW1145" s="473"/>
      <c r="AX1145" s="473"/>
      <c r="AY1145" s="466"/>
      <c r="BA1145" s="192">
        <f t="shared" si="305"/>
        <v>59</v>
      </c>
      <c r="BB1145" s="192">
        <f t="shared" si="306"/>
        <v>3</v>
      </c>
      <c r="BC1145" s="192">
        <f t="shared" si="307"/>
        <v>1</v>
      </c>
      <c r="BD1145" s="687" t="str">
        <f>IF(ISBLANK(BD1144),"①",CHAR(CODE(BD1144)+1))</f>
        <v>②</v>
      </c>
      <c r="BG1145" s="563" t="str">
        <f t="shared" ca="1" si="298"/>
        <v/>
      </c>
      <c r="BH1145" s="564" t="str">
        <f t="shared" ca="1" si="299"/>
        <v/>
      </c>
      <c r="BI1145" s="564" t="str">
        <f t="shared" ca="1" si="300"/>
        <v/>
      </c>
      <c r="BJ1145" s="564" t="str">
        <f t="shared" ca="1" si="301"/>
        <v/>
      </c>
      <c r="BK1145" s="564" t="str">
        <f t="shared" ca="1" si="302"/>
        <v/>
      </c>
      <c r="BL1145" s="565" t="str">
        <f t="shared" ca="1" si="303"/>
        <v/>
      </c>
      <c r="CB1145" s="226"/>
      <c r="DF1145" s="226"/>
      <c r="DG1145" s="226"/>
    </row>
    <row r="1146" spans="1:111" s="465" customFormat="1" ht="15" customHeight="1">
      <c r="A1146" s="1070"/>
      <c r="B1146" s="1071"/>
      <c r="C1146" s="1071"/>
      <c r="D1146" s="275"/>
      <c r="E1146" s="469"/>
      <c r="F1146" s="475" t="s">
        <v>1409</v>
      </c>
      <c r="G1146" s="475"/>
      <c r="H1146" s="475"/>
      <c r="I1146" s="475"/>
      <c r="J1146" s="475"/>
      <c r="K1146" s="475"/>
      <c r="L1146" s="475"/>
      <c r="M1146" s="475"/>
      <c r="N1146" s="475"/>
      <c r="O1146" s="475"/>
      <c r="P1146" s="475"/>
      <c r="Q1146" s="475"/>
      <c r="R1146" s="475"/>
      <c r="S1146" s="475"/>
      <c r="T1146" s="475"/>
      <c r="U1146" s="475"/>
      <c r="V1146" s="475"/>
      <c r="W1146" s="475"/>
      <c r="X1146" s="475"/>
      <c r="Y1146" s="475"/>
      <c r="Z1146" s="475"/>
      <c r="AA1146" s="475"/>
      <c r="AB1146" s="473"/>
      <c r="AC1146" s="473"/>
      <c r="AD1146" s="473"/>
      <c r="AE1146" s="473"/>
      <c r="AF1146" s="473"/>
      <c r="AG1146" s="473"/>
      <c r="AH1146" s="473"/>
      <c r="AI1146" s="473"/>
      <c r="AJ1146" s="473"/>
      <c r="AK1146" s="473"/>
      <c r="AL1146" s="473"/>
      <c r="AM1146" s="473"/>
      <c r="AN1146" s="473"/>
      <c r="AO1146" s="473"/>
      <c r="AP1146" s="473"/>
      <c r="AQ1146" s="473"/>
      <c r="AR1146" s="473"/>
      <c r="AS1146" s="473"/>
      <c r="AT1146" s="473"/>
      <c r="AU1146" s="473"/>
      <c r="AV1146" s="473"/>
      <c r="AW1146" s="473"/>
      <c r="AX1146" s="473"/>
      <c r="AY1146" s="466"/>
      <c r="BA1146" s="192">
        <f t="shared" ref="BA1146:BD1150" si="308">BA1145</f>
        <v>59</v>
      </c>
      <c r="BB1146" s="192">
        <f t="shared" si="308"/>
        <v>3</v>
      </c>
      <c r="BC1146" s="192">
        <f t="shared" si="308"/>
        <v>1</v>
      </c>
      <c r="BD1146" s="465" t="str">
        <f t="shared" si="308"/>
        <v>②</v>
      </c>
      <c r="BG1146" s="563" t="str">
        <f t="shared" ca="1" si="298"/>
        <v/>
      </c>
      <c r="BH1146" s="564" t="str">
        <f t="shared" ca="1" si="299"/>
        <v/>
      </c>
      <c r="BI1146" s="564" t="str">
        <f t="shared" ca="1" si="300"/>
        <v/>
      </c>
      <c r="BJ1146" s="564" t="str">
        <f t="shared" ca="1" si="301"/>
        <v/>
      </c>
      <c r="BK1146" s="564" t="str">
        <f t="shared" ca="1" si="302"/>
        <v/>
      </c>
      <c r="BL1146" s="565" t="str">
        <f t="shared" ca="1" si="303"/>
        <v/>
      </c>
      <c r="CB1146" s="226"/>
      <c r="DF1146" s="226"/>
      <c r="DG1146" s="226"/>
    </row>
    <row r="1147" spans="1:111" ht="15" customHeight="1">
      <c r="A1147" s="465"/>
      <c r="B1147" s="465"/>
      <c r="C1147" s="465"/>
      <c r="F1147" s="845" t="s">
        <v>150</v>
      </c>
      <c r="G1147" s="846"/>
      <c r="H1147" s="846"/>
      <c r="I1147" s="846"/>
      <c r="J1147" s="846"/>
      <c r="K1147" s="846"/>
      <c r="L1147" s="846"/>
      <c r="M1147" s="847"/>
      <c r="N1147" s="237" t="s">
        <v>153</v>
      </c>
      <c r="O1147" s="197"/>
      <c r="P1147" s="197"/>
      <c r="Q1147" s="197"/>
      <c r="R1147" s="197"/>
      <c r="S1147" s="197"/>
      <c r="T1147" s="197"/>
      <c r="U1147" s="197"/>
      <c r="V1147" s="197"/>
      <c r="W1147" s="197"/>
      <c r="X1147" s="197"/>
      <c r="Y1147" s="197"/>
      <c r="Z1147" s="197"/>
      <c r="AA1147" s="197"/>
      <c r="AB1147" s="197"/>
      <c r="AC1147" s="197"/>
      <c r="AD1147" s="197"/>
      <c r="AE1147" s="197"/>
      <c r="AF1147" s="197"/>
      <c r="AG1147" s="197"/>
      <c r="AH1147" s="197"/>
      <c r="AI1147" s="197"/>
      <c r="AJ1147" s="197"/>
      <c r="AK1147" s="197"/>
      <c r="AL1147" s="197"/>
      <c r="AM1147" s="197"/>
      <c r="AN1147" s="197"/>
      <c r="AO1147" s="197"/>
      <c r="AP1147" s="197"/>
      <c r="AQ1147" s="197"/>
      <c r="AR1147" s="197"/>
      <c r="AS1147" s="197"/>
      <c r="AT1147" s="197"/>
      <c r="AU1147" s="197"/>
      <c r="AV1147" s="197"/>
      <c r="AW1147" s="197"/>
      <c r="AX1147" s="198"/>
      <c r="AY1147" s="195"/>
      <c r="AZ1147" s="465"/>
      <c r="BA1147" s="192">
        <f t="shared" si="308"/>
        <v>59</v>
      </c>
      <c r="BB1147" s="192">
        <f t="shared" si="308"/>
        <v>3</v>
      </c>
      <c r="BC1147" s="95">
        <f t="shared" si="308"/>
        <v>1</v>
      </c>
      <c r="BD1147" s="95" t="str">
        <f t="shared" si="308"/>
        <v>②</v>
      </c>
      <c r="BE1147" s="233"/>
      <c r="BF1147" s="465"/>
      <c r="BG1147" s="563" t="str">
        <f t="shared" ca="1" si="298"/>
        <v/>
      </c>
      <c r="BH1147" s="564" t="str">
        <f t="shared" ca="1" si="299"/>
        <v/>
      </c>
      <c r="BI1147" s="564" t="str">
        <f t="shared" ca="1" si="300"/>
        <v/>
      </c>
      <c r="BJ1147" s="564" t="str">
        <f t="shared" ca="1" si="301"/>
        <v/>
      </c>
      <c r="BK1147" s="564" t="str">
        <f t="shared" ca="1" si="302"/>
        <v/>
      </c>
      <c r="BL1147" s="565" t="str">
        <f t="shared" ca="1" si="303"/>
        <v/>
      </c>
    </row>
    <row r="1148" spans="1:111" ht="15" customHeight="1">
      <c r="A1148" s="465"/>
      <c r="B1148" s="465"/>
      <c r="C1148" s="465"/>
      <c r="F1148" s="848" t="s">
        <v>151</v>
      </c>
      <c r="G1148" s="849"/>
      <c r="H1148" s="849"/>
      <c r="I1148" s="849"/>
      <c r="J1148" s="849"/>
      <c r="K1148" s="849"/>
      <c r="L1148" s="849"/>
      <c r="M1148" s="850"/>
      <c r="N1148" s="1074" t="s">
        <v>1411</v>
      </c>
      <c r="O1148" s="1079"/>
      <c r="P1148" s="1079"/>
      <c r="Q1148" s="1079"/>
      <c r="R1148" s="1079"/>
      <c r="S1148" s="1079"/>
      <c r="T1148" s="1079"/>
      <c r="U1148" s="1079"/>
      <c r="V1148" s="1079"/>
      <c r="W1148" s="1079"/>
      <c r="X1148" s="1079"/>
      <c r="Y1148" s="1079"/>
      <c r="Z1148" s="1079"/>
      <c r="AA1148" s="1079"/>
      <c r="AB1148" s="1079"/>
      <c r="AC1148" s="1079"/>
      <c r="AD1148" s="1079"/>
      <c r="AE1148" s="1079"/>
      <c r="AF1148" s="1079"/>
      <c r="AG1148" s="1079"/>
      <c r="AH1148" s="1079"/>
      <c r="AI1148" s="1079"/>
      <c r="AJ1148" s="1079"/>
      <c r="AK1148" s="1079"/>
      <c r="AL1148" s="1079"/>
      <c r="AM1148" s="1079"/>
      <c r="AN1148" s="1079"/>
      <c r="AO1148" s="1079"/>
      <c r="AP1148" s="1079"/>
      <c r="AQ1148" s="1079"/>
      <c r="AR1148" s="1079"/>
      <c r="AS1148" s="1079"/>
      <c r="AT1148" s="1079"/>
      <c r="AU1148" s="1079"/>
      <c r="AV1148" s="1079"/>
      <c r="AW1148" s="1079"/>
      <c r="AX1148" s="468"/>
      <c r="AY1148" s="195"/>
      <c r="AZ1148" s="465"/>
      <c r="BA1148" s="192">
        <f t="shared" si="308"/>
        <v>59</v>
      </c>
      <c r="BB1148" s="192">
        <f t="shared" si="308"/>
        <v>3</v>
      </c>
      <c r="BC1148" s="95">
        <f t="shared" si="308"/>
        <v>1</v>
      </c>
      <c r="BD1148" s="95" t="str">
        <f t="shared" si="308"/>
        <v>②</v>
      </c>
      <c r="BE1148" s="465"/>
      <c r="BF1148" s="465"/>
      <c r="BG1148" s="563" t="str">
        <f t="shared" ca="1" si="298"/>
        <v/>
      </c>
      <c r="BH1148" s="564" t="str">
        <f t="shared" ca="1" si="299"/>
        <v/>
      </c>
      <c r="BI1148" s="564" t="str">
        <f t="shared" ca="1" si="300"/>
        <v/>
      </c>
      <c r="BJ1148" s="564" t="str">
        <f t="shared" ca="1" si="301"/>
        <v/>
      </c>
      <c r="BK1148" s="564" t="str">
        <f t="shared" ca="1" si="302"/>
        <v/>
      </c>
      <c r="BL1148" s="565" t="str">
        <f t="shared" ca="1" si="303"/>
        <v/>
      </c>
    </row>
    <row r="1149" spans="1:111" ht="15" customHeight="1">
      <c r="A1149" s="465"/>
      <c r="B1149" s="465"/>
      <c r="C1149" s="465"/>
      <c r="F1149" s="303"/>
      <c r="G1149" s="538"/>
      <c r="H1149" s="538"/>
      <c r="I1149" s="538"/>
      <c r="J1149" s="538"/>
      <c r="K1149" s="538"/>
      <c r="L1149" s="538"/>
      <c r="M1149" s="1104"/>
      <c r="N1149" s="238" t="s">
        <v>1410</v>
      </c>
      <c r="O1149" s="249"/>
      <c r="P1149" s="249"/>
      <c r="Q1149" s="249"/>
      <c r="R1149" s="249"/>
      <c r="S1149" s="249"/>
      <c r="T1149" s="249"/>
      <c r="U1149" s="249"/>
      <c r="V1149" s="249"/>
      <c r="W1149" s="249"/>
      <c r="X1149" s="249"/>
      <c r="Y1149" s="249"/>
      <c r="Z1149" s="249"/>
      <c r="AA1149" s="249"/>
      <c r="AB1149" s="249"/>
      <c r="AC1149" s="249"/>
      <c r="AD1149" s="249"/>
      <c r="AE1149" s="249"/>
      <c r="AF1149" s="249"/>
      <c r="AG1149" s="249"/>
      <c r="AH1149" s="249"/>
      <c r="AI1149" s="249"/>
      <c r="AJ1149" s="249"/>
      <c r="AK1149" s="249"/>
      <c r="AL1149" s="249"/>
      <c r="AM1149" s="249"/>
      <c r="AN1149" s="249"/>
      <c r="AO1149" s="249"/>
      <c r="AP1149" s="249"/>
      <c r="AQ1149" s="249"/>
      <c r="AR1149" s="249"/>
      <c r="AS1149" s="249"/>
      <c r="AT1149" s="249"/>
      <c r="AU1149" s="249"/>
      <c r="AV1149" s="249"/>
      <c r="AW1149" s="249"/>
      <c r="AX1149" s="251"/>
      <c r="AY1149" s="195"/>
      <c r="AZ1149" s="465"/>
      <c r="BA1149" s="192">
        <f t="shared" si="308"/>
        <v>59</v>
      </c>
      <c r="BB1149" s="192">
        <f t="shared" si="308"/>
        <v>3</v>
      </c>
      <c r="BC1149" s="95">
        <f t="shared" si="308"/>
        <v>1</v>
      </c>
      <c r="BD1149" s="95" t="str">
        <f t="shared" si="308"/>
        <v>②</v>
      </c>
      <c r="BE1149" s="465"/>
      <c r="BF1149" s="465"/>
      <c r="BG1149" s="563" t="str">
        <f t="shared" ca="1" si="298"/>
        <v/>
      </c>
      <c r="BH1149" s="564" t="str">
        <f t="shared" ca="1" si="299"/>
        <v/>
      </c>
      <c r="BI1149" s="564" t="str">
        <f t="shared" ca="1" si="300"/>
        <v/>
      </c>
      <c r="BJ1149" s="564" t="str">
        <f t="shared" ca="1" si="301"/>
        <v/>
      </c>
      <c r="BK1149" s="564" t="str">
        <f t="shared" ca="1" si="302"/>
        <v/>
      </c>
      <c r="BL1149" s="565" t="str">
        <f t="shared" ca="1" si="303"/>
        <v/>
      </c>
    </row>
    <row r="1150" spans="1:111" s="226" customFormat="1" ht="15" customHeight="1">
      <c r="A1150" s="1760" t="str">
        <f>$BA1150&amp;"."&amp;$BB1150&amp;"."</f>
        <v>59.4.</v>
      </c>
      <c r="B1150" s="1761"/>
      <c r="C1150" s="1761"/>
      <c r="D1150" s="211" t="s">
        <v>1412</v>
      </c>
      <c r="E1150" s="211"/>
      <c r="F1150" s="211"/>
      <c r="G1150" s="211"/>
      <c r="H1150" s="211"/>
      <c r="I1150" s="211"/>
      <c r="J1150" s="211"/>
      <c r="K1150" s="211"/>
      <c r="L1150" s="211"/>
      <c r="M1150" s="211"/>
      <c r="N1150" s="211"/>
      <c r="O1150" s="211"/>
      <c r="P1150" s="211"/>
      <c r="Q1150" s="211"/>
      <c r="R1150" s="211"/>
      <c r="S1150" s="211"/>
      <c r="T1150" s="211"/>
      <c r="U1150" s="211"/>
      <c r="V1150" s="211"/>
      <c r="W1150" s="211"/>
      <c r="X1150" s="211"/>
      <c r="Y1150" s="211"/>
      <c r="Z1150" s="211"/>
      <c r="AA1150" s="211"/>
      <c r="AY1150" s="40"/>
      <c r="AZ1150" s="465"/>
      <c r="BA1150" s="192">
        <f t="shared" si="308"/>
        <v>59</v>
      </c>
      <c r="BB1150" s="193">
        <f>BB1149+1</f>
        <v>4</v>
      </c>
      <c r="BC1150" s="465"/>
      <c r="BD1150" s="465"/>
      <c r="BG1150" s="563" t="str">
        <f t="shared" ca="1" si="298"/>
        <v/>
      </c>
      <c r="BH1150" s="564" t="str">
        <f t="shared" ca="1" si="299"/>
        <v/>
      </c>
      <c r="BI1150" s="564" t="str">
        <f t="shared" ca="1" si="300"/>
        <v/>
      </c>
      <c r="BJ1150" s="564" t="str">
        <f t="shared" ca="1" si="301"/>
        <v/>
      </c>
      <c r="BK1150" s="564" t="str">
        <f t="shared" ca="1" si="302"/>
        <v/>
      </c>
      <c r="BL1150" s="565" t="str">
        <f t="shared" ca="1" si="303"/>
        <v/>
      </c>
      <c r="BR1150" s="465"/>
      <c r="BS1150" s="465"/>
      <c r="BT1150" s="465"/>
      <c r="BU1150" s="465"/>
      <c r="BV1150" s="465"/>
      <c r="BW1150" s="465"/>
      <c r="BX1150" s="465"/>
      <c r="BY1150" s="465"/>
      <c r="BZ1150" s="465"/>
      <c r="CA1150" s="465"/>
      <c r="CB1150" s="465"/>
      <c r="CC1150" s="465"/>
      <c r="CD1150" s="465"/>
      <c r="CE1150" s="465"/>
      <c r="CF1150" s="465"/>
      <c r="CG1150" s="465"/>
      <c r="CH1150" s="465"/>
      <c r="CI1150" s="465"/>
      <c r="CJ1150" s="465"/>
      <c r="CK1150" s="465"/>
      <c r="CL1150" s="465"/>
      <c r="CM1150" s="465"/>
      <c r="CN1150" s="465"/>
      <c r="CO1150" s="465"/>
      <c r="CP1150" s="465"/>
      <c r="CQ1150" s="465"/>
      <c r="CR1150" s="465"/>
      <c r="CS1150" s="465"/>
      <c r="CT1150" s="465"/>
      <c r="CU1150" s="465"/>
      <c r="CV1150" s="465"/>
      <c r="CW1150" s="465"/>
      <c r="CX1150" s="465"/>
      <c r="CY1150" s="465"/>
      <c r="CZ1150" s="465"/>
      <c r="DA1150" s="465"/>
      <c r="DB1150" s="465"/>
      <c r="DC1150" s="465"/>
      <c r="DD1150" s="465"/>
      <c r="DE1150" s="465"/>
      <c r="DF1150" s="465"/>
      <c r="DG1150" s="465"/>
    </row>
    <row r="1151" spans="1:111" s="465" customFormat="1" ht="15" customHeight="1">
      <c r="A1151" s="1070"/>
      <c r="B1151" s="1071"/>
      <c r="C1151" s="1071"/>
      <c r="D1151" s="469" t="s">
        <v>1413</v>
      </c>
      <c r="E1151" s="475"/>
      <c r="F1151" s="475"/>
      <c r="G1151" s="475"/>
      <c r="H1151" s="475"/>
      <c r="I1151" s="475"/>
      <c r="J1151" s="475"/>
      <c r="K1151" s="475"/>
      <c r="L1151" s="475"/>
      <c r="M1151" s="475"/>
      <c r="N1151" s="475"/>
      <c r="O1151" s="475"/>
      <c r="P1151" s="475"/>
      <c r="Q1151" s="475"/>
      <c r="R1151" s="475"/>
      <c r="S1151" s="475"/>
      <c r="T1151" s="475"/>
      <c r="U1151" s="475"/>
      <c r="V1151" s="475"/>
      <c r="W1151" s="475"/>
      <c r="X1151" s="475"/>
      <c r="Y1151" s="475"/>
      <c r="Z1151" s="475"/>
      <c r="AA1151" s="475"/>
      <c r="AB1151" s="473"/>
      <c r="AC1151" s="473"/>
      <c r="AD1151" s="473"/>
      <c r="AE1151" s="473"/>
      <c r="AF1151" s="473"/>
      <c r="AG1151" s="473"/>
      <c r="AH1151" s="473"/>
      <c r="AI1151" s="473"/>
      <c r="AJ1151" s="473"/>
      <c r="AK1151" s="473"/>
      <c r="AL1151" s="473"/>
      <c r="AM1151" s="473"/>
      <c r="AN1151" s="473"/>
      <c r="AO1151" s="473"/>
      <c r="AP1151" s="473"/>
      <c r="AQ1151" s="473"/>
      <c r="AR1151" s="473"/>
      <c r="AS1151" s="473"/>
      <c r="AT1151" s="473"/>
      <c r="AU1151" s="473"/>
      <c r="AV1151" s="473"/>
      <c r="AW1151" s="473"/>
      <c r="AX1151" s="473"/>
      <c r="AY1151" s="466"/>
      <c r="BA1151" s="192">
        <f t="shared" ref="BA1151:BB1154" si="309">BA1150</f>
        <v>59</v>
      </c>
      <c r="BB1151" s="192">
        <f>BB1150</f>
        <v>4</v>
      </c>
      <c r="BG1151" s="563" t="str">
        <f t="shared" ref="BG1151:BL1151" ca="1" si="310">IF(BA1151&lt;&gt;"",IF(MID(_xlfn.FORMULATEXT(BA1151),SEARCH("[",_xlfn.FORMULATEXT(BA1151))+1,SEARCH("]",_xlfn.FORMULATEXT(BA1151))-(SEARCH("[",_xlfn.FORMULATEXT(BA1151))+1))="-1","",1),"")</f>
        <v/>
      </c>
      <c r="BH1151" s="564" t="str">
        <f t="shared" ca="1" si="310"/>
        <v/>
      </c>
      <c r="BI1151" s="564" t="str">
        <f t="shared" ca="1" si="310"/>
        <v/>
      </c>
      <c r="BJ1151" s="564" t="str">
        <f t="shared" ca="1" si="310"/>
        <v/>
      </c>
      <c r="BK1151" s="564" t="str">
        <f t="shared" ca="1" si="310"/>
        <v/>
      </c>
      <c r="BL1151" s="565" t="str">
        <f t="shared" ca="1" si="310"/>
        <v/>
      </c>
      <c r="CB1151" s="226"/>
      <c r="DF1151" s="226"/>
      <c r="DG1151" s="226"/>
    </row>
    <row r="1152" spans="1:111" s="465" customFormat="1" ht="15" customHeight="1">
      <c r="A1152" s="1760" t="str">
        <f>$BA1152&amp;"."&amp;$BB1152&amp;"."&amp;$BC1152&amp;"."</f>
        <v>59.4.1.</v>
      </c>
      <c r="B1152" s="1761"/>
      <c r="C1152" s="1761"/>
      <c r="D1152" s="1761"/>
      <c r="E1152" s="275" t="s">
        <v>1441</v>
      </c>
      <c r="F1152" s="676"/>
      <c r="G1152" s="676"/>
      <c r="H1152" s="676"/>
      <c r="I1152" s="676"/>
      <c r="J1152" s="676"/>
      <c r="K1152" s="676"/>
      <c r="L1152" s="685"/>
      <c r="M1152" s="685"/>
      <c r="N1152" s="685"/>
      <c r="O1152" s="685"/>
      <c r="P1152" s="685"/>
      <c r="Q1152" s="685"/>
      <c r="R1152" s="685"/>
      <c r="S1152" s="685"/>
      <c r="T1152" s="685"/>
      <c r="U1152" s="685"/>
      <c r="V1152" s="685"/>
      <c r="W1152" s="685"/>
      <c r="X1152" s="685"/>
      <c r="Y1152" s="685"/>
      <c r="Z1152" s="685"/>
      <c r="AA1152" s="685"/>
      <c r="AB1152" s="685"/>
      <c r="AC1152" s="685"/>
      <c r="AD1152" s="685"/>
      <c r="AE1152" s="685"/>
      <c r="AF1152" s="685"/>
      <c r="AG1152" s="685"/>
      <c r="AH1152" s="685"/>
      <c r="AI1152" s="685"/>
      <c r="AJ1152" s="685"/>
      <c r="AK1152" s="685"/>
      <c r="AL1152" s="685"/>
      <c r="AM1152" s="685"/>
      <c r="AN1152" s="685"/>
      <c r="AO1152" s="685"/>
      <c r="AP1152" s="685"/>
      <c r="AQ1152" s="685"/>
      <c r="AR1152" s="685"/>
      <c r="AS1152" s="685"/>
      <c r="AT1152" s="685"/>
      <c r="AU1152" s="685"/>
      <c r="AV1152" s="685"/>
      <c r="AW1152" s="685"/>
      <c r="AX1152" s="685"/>
      <c r="AY1152" s="93"/>
      <c r="AZ1152" s="92"/>
      <c r="BA1152" s="683">
        <f t="shared" si="309"/>
        <v>59</v>
      </c>
      <c r="BB1152" s="683">
        <f t="shared" si="309"/>
        <v>4</v>
      </c>
      <c r="BC1152" s="193">
        <f>BC1151+1</f>
        <v>1</v>
      </c>
      <c r="BG1152" s="563" t="str">
        <f t="shared" ca="1" si="298"/>
        <v/>
      </c>
      <c r="BH1152" s="564" t="str">
        <f t="shared" ca="1" si="299"/>
        <v/>
      </c>
      <c r="BI1152" s="564" t="str">
        <f t="shared" ca="1" si="300"/>
        <v/>
      </c>
      <c r="BJ1152" s="564" t="str">
        <f t="shared" ca="1" si="301"/>
        <v/>
      </c>
      <c r="BK1152" s="564" t="str">
        <f t="shared" ca="1" si="302"/>
        <v/>
      </c>
      <c r="BL1152" s="565" t="str">
        <f t="shared" ca="1" si="303"/>
        <v/>
      </c>
      <c r="CV1152" s="226"/>
      <c r="CW1152" s="226"/>
      <c r="CX1152" s="226"/>
      <c r="CY1152" s="226"/>
      <c r="CZ1152" s="226"/>
      <c r="DA1152" s="226"/>
      <c r="DB1152" s="226"/>
      <c r="DF1152" s="226"/>
      <c r="DG1152" s="226"/>
    </row>
    <row r="1153" spans="1:111" s="465" customFormat="1" ht="15" customHeight="1">
      <c r="A1153" s="1105"/>
      <c r="B1153" s="1106"/>
      <c r="C1153" s="1106"/>
      <c r="D1153" s="275"/>
      <c r="E1153" s="275" t="s">
        <v>1442</v>
      </c>
      <c r="F1153" s="475"/>
      <c r="G1153" s="475"/>
      <c r="H1153" s="475"/>
      <c r="I1153" s="475"/>
      <c r="J1153" s="475"/>
      <c r="K1153" s="475"/>
      <c r="L1153" s="475"/>
      <c r="M1153" s="475"/>
      <c r="N1153" s="475"/>
      <c r="O1153" s="475"/>
      <c r="P1153" s="475"/>
      <c r="Q1153" s="475"/>
      <c r="R1153" s="475"/>
      <c r="S1153" s="475"/>
      <c r="T1153" s="475"/>
      <c r="U1153" s="475"/>
      <c r="V1153" s="475"/>
      <c r="W1153" s="475"/>
      <c r="X1153" s="475"/>
      <c r="Y1153" s="475"/>
      <c r="Z1153" s="475"/>
      <c r="AA1153" s="475"/>
      <c r="AB1153" s="473"/>
      <c r="AC1153" s="473"/>
      <c r="AD1153" s="473"/>
      <c r="AE1153" s="473"/>
      <c r="AF1153" s="473"/>
      <c r="AG1153" s="473"/>
      <c r="AH1153" s="473"/>
      <c r="AI1153" s="473"/>
      <c r="AJ1153" s="473"/>
      <c r="AK1153" s="473"/>
      <c r="AL1153" s="473"/>
      <c r="AM1153" s="473"/>
      <c r="AN1153" s="473"/>
      <c r="AO1153" s="473"/>
      <c r="AP1153" s="473"/>
      <c r="AQ1153" s="473"/>
      <c r="AR1153" s="473"/>
      <c r="AS1153" s="473"/>
      <c r="AT1153" s="473"/>
      <c r="AU1153" s="473"/>
      <c r="AV1153" s="473"/>
      <c r="AW1153" s="473"/>
      <c r="AX1153" s="473"/>
      <c r="AY1153" s="466"/>
      <c r="BA1153" s="192">
        <f t="shared" si="309"/>
        <v>59</v>
      </c>
      <c r="BB1153" s="192">
        <f>BB1152</f>
        <v>4</v>
      </c>
      <c r="BC1153" s="192">
        <f>BC1152</f>
        <v>1</v>
      </c>
      <c r="BG1153" s="563" t="str">
        <f t="shared" ca="1" si="298"/>
        <v/>
      </c>
      <c r="BH1153" s="564" t="str">
        <f t="shared" ca="1" si="299"/>
        <v/>
      </c>
      <c r="BI1153" s="564" t="str">
        <f t="shared" ca="1" si="300"/>
        <v/>
      </c>
      <c r="BJ1153" s="564" t="str">
        <f t="shared" ca="1" si="301"/>
        <v/>
      </c>
      <c r="BK1153" s="564" t="str">
        <f t="shared" ca="1" si="302"/>
        <v/>
      </c>
      <c r="BL1153" s="565" t="str">
        <f t="shared" ca="1" si="303"/>
        <v/>
      </c>
      <c r="CB1153" s="226"/>
      <c r="DF1153" s="226"/>
      <c r="DG1153" s="226"/>
    </row>
    <row r="1154" spans="1:111" s="465" customFormat="1" ht="15" customHeight="1">
      <c r="A1154" s="1760" t="str">
        <f>$BA1154&amp;"."&amp;$BB1154&amp;"."&amp;$BC1154&amp;"."</f>
        <v>59.4.2.</v>
      </c>
      <c r="B1154" s="1761"/>
      <c r="C1154" s="1761"/>
      <c r="D1154" s="1761"/>
      <c r="E1154" s="676" t="s">
        <v>1414</v>
      </c>
      <c r="F1154" s="676"/>
      <c r="G1154" s="676"/>
      <c r="H1154" s="676"/>
      <c r="I1154" s="676"/>
      <c r="J1154" s="676"/>
      <c r="K1154" s="685"/>
      <c r="L1154" s="685"/>
      <c r="M1154" s="685"/>
      <c r="N1154" s="685"/>
      <c r="O1154" s="685"/>
      <c r="P1154" s="685"/>
      <c r="Q1154" s="685"/>
      <c r="R1154" s="685"/>
      <c r="S1154" s="685"/>
      <c r="T1154" s="685"/>
      <c r="U1154" s="685"/>
      <c r="V1154" s="685"/>
      <c r="W1154" s="685"/>
      <c r="X1154" s="685"/>
      <c r="Y1154" s="685"/>
      <c r="Z1154" s="685"/>
      <c r="AA1154" s="685"/>
      <c r="AB1154" s="685"/>
      <c r="AC1154" s="685"/>
      <c r="AD1154" s="685"/>
      <c r="AE1154" s="685"/>
      <c r="AF1154" s="685"/>
      <c r="AG1154" s="685"/>
      <c r="AH1154" s="685"/>
      <c r="AI1154" s="685"/>
      <c r="AJ1154" s="685"/>
      <c r="AK1154" s="685"/>
      <c r="AL1154" s="685"/>
      <c r="AM1154" s="685"/>
      <c r="AN1154" s="685"/>
      <c r="AO1154" s="685"/>
      <c r="AP1154" s="685"/>
      <c r="AQ1154" s="685"/>
      <c r="AR1154" s="685"/>
      <c r="AS1154" s="685"/>
      <c r="AT1154" s="685"/>
      <c r="AU1154" s="685"/>
      <c r="AV1154" s="685"/>
      <c r="AW1154" s="685"/>
      <c r="AX1154" s="685"/>
      <c r="AY1154" s="93"/>
      <c r="AZ1154" s="92"/>
      <c r="BA1154" s="683">
        <f t="shared" si="309"/>
        <v>59</v>
      </c>
      <c r="BB1154" s="683">
        <f t="shared" si="309"/>
        <v>4</v>
      </c>
      <c r="BC1154" s="193">
        <f>BC1153+1</f>
        <v>2</v>
      </c>
      <c r="BF1154" s="92"/>
      <c r="BG1154" s="563" t="str">
        <f t="shared" ca="1" si="298"/>
        <v/>
      </c>
      <c r="BH1154" s="564" t="str">
        <f t="shared" ca="1" si="299"/>
        <v/>
      </c>
      <c r="BI1154" s="564" t="str">
        <f t="shared" ca="1" si="300"/>
        <v/>
      </c>
      <c r="BJ1154" s="564" t="str">
        <f t="shared" ca="1" si="301"/>
        <v/>
      </c>
      <c r="BK1154" s="564" t="str">
        <f t="shared" ca="1" si="302"/>
        <v/>
      </c>
      <c r="BL1154" s="565" t="str">
        <f t="shared" ca="1" si="303"/>
        <v/>
      </c>
      <c r="BR1154" s="226"/>
      <c r="BS1154" s="226"/>
      <c r="BT1154" s="226"/>
      <c r="BU1154" s="226"/>
      <c r="BV1154" s="226"/>
      <c r="BW1154" s="226"/>
      <c r="BX1154" s="226"/>
      <c r="BY1154" s="226"/>
      <c r="BZ1154" s="226"/>
      <c r="CA1154" s="226"/>
    </row>
    <row r="1155" spans="1:111" s="465" customFormat="1" ht="15" customHeight="1">
      <c r="A1155" s="320"/>
      <c r="B1155" s="275"/>
      <c r="C1155" s="275"/>
      <c r="D1155" s="275"/>
      <c r="E1155" s="263" t="s">
        <v>1415</v>
      </c>
      <c r="F1155" s="263"/>
      <c r="G1155" s="263"/>
      <c r="H1155" s="263"/>
      <c r="I1155" s="263"/>
      <c r="J1155" s="263"/>
      <c r="K1155" s="263"/>
      <c r="L1155" s="263"/>
      <c r="M1155" s="263"/>
      <c r="N1155" s="263"/>
      <c r="O1155" s="263"/>
      <c r="P1155" s="263"/>
      <c r="Q1155" s="263"/>
      <c r="R1155" s="263"/>
      <c r="S1155" s="263"/>
      <c r="T1155" s="263"/>
      <c r="U1155" s="263"/>
      <c r="V1155" s="263"/>
      <c r="W1155" s="263"/>
      <c r="X1155" s="263"/>
      <c r="Y1155" s="263"/>
      <c r="Z1155" s="263"/>
      <c r="AA1155" s="263"/>
      <c r="AB1155" s="263"/>
      <c r="AC1155" s="263"/>
      <c r="AD1155" s="263"/>
      <c r="AE1155" s="263"/>
      <c r="AF1155" s="263"/>
      <c r="AG1155" s="263"/>
      <c r="AH1155" s="263"/>
      <c r="AI1155" s="263"/>
      <c r="AJ1155" s="263"/>
      <c r="AK1155" s="263"/>
      <c r="AL1155" s="263"/>
      <c r="AM1155" s="263"/>
      <c r="AN1155" s="263"/>
      <c r="AO1155" s="263"/>
      <c r="AP1155" s="263"/>
      <c r="AQ1155" s="263"/>
      <c r="AR1155" s="263"/>
      <c r="AS1155" s="263"/>
      <c r="AT1155" s="263"/>
      <c r="AU1155" s="263"/>
      <c r="AV1155" s="263"/>
      <c r="AW1155" s="263"/>
      <c r="AX1155" s="263"/>
      <c r="AY1155" s="1130"/>
      <c r="BA1155" s="192">
        <f>BA1154</f>
        <v>59</v>
      </c>
      <c r="BB1155" s="192">
        <f>BB1154</f>
        <v>4</v>
      </c>
      <c r="BC1155" s="192">
        <f>BC1154</f>
        <v>2</v>
      </c>
      <c r="BG1155" s="559" t="str">
        <f t="shared" ca="1" si="298"/>
        <v/>
      </c>
      <c r="BH1155" s="560" t="str">
        <f t="shared" ca="1" si="299"/>
        <v/>
      </c>
      <c r="BI1155" s="560" t="str">
        <f t="shared" ca="1" si="300"/>
        <v/>
      </c>
      <c r="BJ1155" s="560" t="str">
        <f t="shared" ca="1" si="301"/>
        <v/>
      </c>
      <c r="BK1155" s="560" t="str">
        <f t="shared" ca="1" si="302"/>
        <v/>
      </c>
      <c r="BL1155" s="561" t="str">
        <f t="shared" ca="1" si="303"/>
        <v/>
      </c>
    </row>
    <row r="1156" spans="1:111" s="465" customFormat="1" ht="15" customHeight="1">
      <c r="A1156" s="1051"/>
      <c r="B1156" s="1052"/>
      <c r="C1156" s="1052"/>
      <c r="D1156" s="1052"/>
      <c r="E1156" s="1147" t="s">
        <v>1425</v>
      </c>
      <c r="F1156" s="1148"/>
      <c r="G1156" s="1148"/>
      <c r="H1156" s="1148"/>
      <c r="I1156" s="1149"/>
      <c r="J1156" s="1150" t="s">
        <v>1426</v>
      </c>
      <c r="K1156" s="1148"/>
      <c r="L1156" s="1148"/>
      <c r="M1156" s="1148"/>
      <c r="N1156" s="1148"/>
      <c r="O1156" s="1148"/>
      <c r="P1156" s="1148"/>
      <c r="Q1156" s="1148"/>
      <c r="R1156" s="1148"/>
      <c r="S1156" s="1148"/>
      <c r="T1156" s="1148"/>
      <c r="U1156" s="1148"/>
      <c r="V1156" s="1148"/>
      <c r="W1156" s="1148"/>
      <c r="X1156" s="1148"/>
      <c r="Y1156" s="1148"/>
      <c r="Z1156" s="1148"/>
      <c r="AA1156" s="1148"/>
      <c r="AB1156" s="1148"/>
      <c r="AC1156" s="1148"/>
      <c r="AD1156" s="1148"/>
      <c r="AE1156" s="1148"/>
      <c r="AF1156" s="1149"/>
      <c r="AG1156" s="1150" t="s">
        <v>1427</v>
      </c>
      <c r="AH1156" s="1148"/>
      <c r="AI1156" s="1148"/>
      <c r="AJ1156" s="1148"/>
      <c r="AK1156" s="1148"/>
      <c r="AL1156" s="1151"/>
      <c r="AM1156" s="1151"/>
      <c r="AN1156" s="1151"/>
      <c r="AO1156" s="1151"/>
      <c r="AP1156" s="1151"/>
      <c r="AQ1156" s="1151"/>
      <c r="AR1156" s="1151"/>
      <c r="AS1156" s="1151"/>
      <c r="AT1156" s="1151"/>
      <c r="AU1156" s="1151"/>
      <c r="AV1156" s="1151"/>
      <c r="AW1156" s="1151"/>
      <c r="AX1156" s="1152"/>
      <c r="AY1156" s="1130"/>
      <c r="BA1156" s="192">
        <f t="shared" ref="BA1156:BA1166" si="311">BA1155</f>
        <v>59</v>
      </c>
      <c r="BB1156" s="192">
        <f t="shared" ref="BB1156:BB1173" si="312">BB1155</f>
        <v>4</v>
      </c>
      <c r="BC1156" s="192">
        <f t="shared" ref="BC1156:BC1173" si="313">BC1155</f>
        <v>2</v>
      </c>
      <c r="BG1156" s="559" t="str">
        <f t="shared" ca="1" si="298"/>
        <v/>
      </c>
      <c r="BH1156" s="560" t="str">
        <f t="shared" ca="1" si="299"/>
        <v/>
      </c>
      <c r="BI1156" s="560" t="str">
        <f t="shared" ca="1" si="300"/>
        <v/>
      </c>
      <c r="BJ1156" s="560" t="str">
        <f t="shared" ca="1" si="301"/>
        <v/>
      </c>
      <c r="BK1156" s="560" t="str">
        <f t="shared" ca="1" si="302"/>
        <v/>
      </c>
      <c r="BL1156" s="561" t="str">
        <f t="shared" ca="1" si="303"/>
        <v/>
      </c>
    </row>
    <row r="1157" spans="1:111" s="465" customFormat="1" ht="15" customHeight="1">
      <c r="A1157" s="1051"/>
      <c r="B1157" s="1052"/>
      <c r="C1157" s="1052"/>
      <c r="D1157" s="1052"/>
      <c r="E1157" s="1142" t="s">
        <v>1416</v>
      </c>
      <c r="F1157" s="1143"/>
      <c r="G1157" s="1143"/>
      <c r="H1157" s="1143"/>
      <c r="I1157" s="1144"/>
      <c r="J1157" s="1145" t="s">
        <v>1420</v>
      </c>
      <c r="K1157" s="1143"/>
      <c r="L1157" s="1143"/>
      <c r="M1157" s="1143"/>
      <c r="N1157" s="1143"/>
      <c r="O1157" s="1143"/>
      <c r="P1157" s="1143"/>
      <c r="Q1157" s="1143"/>
      <c r="R1157" s="1143"/>
      <c r="S1157" s="1143"/>
      <c r="T1157" s="1143"/>
      <c r="U1157" s="1143"/>
      <c r="V1157" s="1143"/>
      <c r="W1157" s="1143"/>
      <c r="X1157" s="1143"/>
      <c r="Y1157" s="1143"/>
      <c r="Z1157" s="1143"/>
      <c r="AA1157" s="1143"/>
      <c r="AB1157" s="1143"/>
      <c r="AC1157" s="1143"/>
      <c r="AD1157" s="1143"/>
      <c r="AE1157" s="1143"/>
      <c r="AF1157" s="1144"/>
      <c r="AG1157" s="1145"/>
      <c r="AH1157" s="1143"/>
      <c r="AI1157" s="1143"/>
      <c r="AJ1157" s="1143"/>
      <c r="AK1157" s="1143"/>
      <c r="AL1157" s="1143"/>
      <c r="AM1157" s="1143"/>
      <c r="AN1157" s="1143"/>
      <c r="AO1157" s="1143"/>
      <c r="AP1157" s="1143"/>
      <c r="AQ1157" s="1143"/>
      <c r="AR1157" s="1143"/>
      <c r="AS1157" s="1143"/>
      <c r="AT1157" s="1143"/>
      <c r="AU1157" s="1143"/>
      <c r="AV1157" s="1143"/>
      <c r="AW1157" s="1143"/>
      <c r="AX1157" s="1146"/>
      <c r="AY1157" s="1130"/>
      <c r="BA1157" s="192">
        <f t="shared" si="311"/>
        <v>59</v>
      </c>
      <c r="BB1157" s="192">
        <f t="shared" si="312"/>
        <v>4</v>
      </c>
      <c r="BC1157" s="192">
        <f t="shared" si="313"/>
        <v>2</v>
      </c>
      <c r="BG1157" s="559" t="str">
        <f t="shared" ca="1" si="298"/>
        <v/>
      </c>
      <c r="BH1157" s="560" t="str">
        <f t="shared" ca="1" si="299"/>
        <v/>
      </c>
      <c r="BI1157" s="560" t="str">
        <f t="shared" ca="1" si="300"/>
        <v/>
      </c>
      <c r="BJ1157" s="560" t="str">
        <f t="shared" ca="1" si="301"/>
        <v/>
      </c>
      <c r="BK1157" s="560" t="str">
        <f t="shared" ca="1" si="302"/>
        <v/>
      </c>
      <c r="BL1157" s="561" t="str">
        <f t="shared" ca="1" si="303"/>
        <v/>
      </c>
    </row>
    <row r="1158" spans="1:111" s="465" customFormat="1" ht="15" customHeight="1">
      <c r="A1158" s="1051"/>
      <c r="B1158" s="1052"/>
      <c r="C1158" s="1052"/>
      <c r="D1158" s="1052"/>
      <c r="E1158" s="1134" t="s">
        <v>1417</v>
      </c>
      <c r="F1158" s="1132"/>
      <c r="G1158" s="1132"/>
      <c r="H1158" s="1132"/>
      <c r="I1158" s="1133"/>
      <c r="J1158" s="1131" t="s">
        <v>1421</v>
      </c>
      <c r="K1158" s="1132"/>
      <c r="L1158" s="1132"/>
      <c r="M1158" s="1132"/>
      <c r="N1158" s="1132"/>
      <c r="O1158" s="1132"/>
      <c r="P1158" s="1132"/>
      <c r="Q1158" s="1132"/>
      <c r="R1158" s="1132"/>
      <c r="S1158" s="1132"/>
      <c r="T1158" s="1132"/>
      <c r="U1158" s="1132"/>
      <c r="V1158" s="1132"/>
      <c r="W1158" s="1132"/>
      <c r="X1158" s="1132"/>
      <c r="Y1158" s="1132"/>
      <c r="Z1158" s="1132"/>
      <c r="AA1158" s="1132"/>
      <c r="AB1158" s="1132"/>
      <c r="AC1158" s="1132"/>
      <c r="AD1158" s="1132"/>
      <c r="AE1158" s="1132"/>
      <c r="AF1158" s="1133"/>
      <c r="AG1158" s="1131" t="s">
        <v>1424</v>
      </c>
      <c r="AH1158" s="1132"/>
      <c r="AI1158" s="1132"/>
      <c r="AJ1158" s="1132"/>
      <c r="AK1158" s="1132"/>
      <c r="AL1158" s="1132"/>
      <c r="AM1158" s="1132"/>
      <c r="AN1158" s="1132"/>
      <c r="AO1158" s="1132"/>
      <c r="AP1158" s="1132"/>
      <c r="AQ1158" s="1132"/>
      <c r="AR1158" s="1132"/>
      <c r="AS1158" s="1132"/>
      <c r="AT1158" s="1132"/>
      <c r="AU1158" s="1132"/>
      <c r="AV1158" s="1132"/>
      <c r="AW1158" s="1132"/>
      <c r="AX1158" s="1135"/>
      <c r="AY1158" s="1130"/>
      <c r="BA1158" s="192">
        <f t="shared" si="311"/>
        <v>59</v>
      </c>
      <c r="BB1158" s="192">
        <f t="shared" si="312"/>
        <v>4</v>
      </c>
      <c r="BC1158" s="192">
        <f t="shared" si="313"/>
        <v>2</v>
      </c>
      <c r="BG1158" s="559" t="str">
        <f t="shared" ca="1" si="298"/>
        <v/>
      </c>
      <c r="BH1158" s="560" t="str">
        <f t="shared" ca="1" si="299"/>
        <v/>
      </c>
      <c r="BI1158" s="560" t="str">
        <f t="shared" ca="1" si="300"/>
        <v/>
      </c>
      <c r="BJ1158" s="560" t="str">
        <f t="shared" ca="1" si="301"/>
        <v/>
      </c>
      <c r="BK1158" s="560" t="str">
        <f t="shared" ca="1" si="302"/>
        <v/>
      </c>
      <c r="BL1158" s="561" t="str">
        <f t="shared" ca="1" si="303"/>
        <v/>
      </c>
    </row>
    <row r="1159" spans="1:111" s="465" customFormat="1" ht="15" customHeight="1">
      <c r="A1159" s="1051"/>
      <c r="B1159" s="1052"/>
      <c r="C1159" s="1052"/>
      <c r="D1159" s="1052"/>
      <c r="E1159" s="1134" t="s">
        <v>1418</v>
      </c>
      <c r="F1159" s="1132"/>
      <c r="G1159" s="1132"/>
      <c r="H1159" s="1132"/>
      <c r="I1159" s="1133"/>
      <c r="J1159" s="1131" t="s">
        <v>1423</v>
      </c>
      <c r="K1159" s="1132"/>
      <c r="L1159" s="1132"/>
      <c r="M1159" s="1132"/>
      <c r="N1159" s="1132"/>
      <c r="O1159" s="1132"/>
      <c r="P1159" s="1132"/>
      <c r="Q1159" s="1132"/>
      <c r="R1159" s="1132"/>
      <c r="S1159" s="1132"/>
      <c r="T1159" s="1132"/>
      <c r="U1159" s="1132"/>
      <c r="V1159" s="1132"/>
      <c r="W1159" s="1132"/>
      <c r="X1159" s="1132"/>
      <c r="Y1159" s="1132"/>
      <c r="Z1159" s="1132"/>
      <c r="AA1159" s="1132"/>
      <c r="AB1159" s="1132"/>
      <c r="AC1159" s="1132"/>
      <c r="AD1159" s="1132"/>
      <c r="AE1159" s="1132"/>
      <c r="AF1159" s="1133"/>
      <c r="AG1159" s="1131" t="s">
        <v>1428</v>
      </c>
      <c r="AH1159" s="1132"/>
      <c r="AI1159" s="1132"/>
      <c r="AJ1159" s="1132"/>
      <c r="AK1159" s="1132"/>
      <c r="AL1159" s="1132"/>
      <c r="AM1159" s="1132"/>
      <c r="AN1159" s="1132"/>
      <c r="AO1159" s="1132"/>
      <c r="AP1159" s="1132"/>
      <c r="AQ1159" s="1132"/>
      <c r="AR1159" s="1132"/>
      <c r="AS1159" s="1132"/>
      <c r="AT1159" s="1132"/>
      <c r="AU1159" s="1132"/>
      <c r="AV1159" s="1132"/>
      <c r="AW1159" s="1132"/>
      <c r="AX1159" s="1135"/>
      <c r="AY1159" s="1130"/>
      <c r="BA1159" s="192">
        <f t="shared" si="311"/>
        <v>59</v>
      </c>
      <c r="BB1159" s="192">
        <f t="shared" si="312"/>
        <v>4</v>
      </c>
      <c r="BC1159" s="192">
        <f t="shared" si="313"/>
        <v>2</v>
      </c>
      <c r="BG1159" s="559" t="str">
        <f t="shared" ca="1" si="298"/>
        <v/>
      </c>
      <c r="BH1159" s="560" t="str">
        <f t="shared" ca="1" si="299"/>
        <v/>
      </c>
      <c r="BI1159" s="560" t="str">
        <f t="shared" ca="1" si="300"/>
        <v/>
      </c>
      <c r="BJ1159" s="560" t="str">
        <f t="shared" ca="1" si="301"/>
        <v/>
      </c>
      <c r="BK1159" s="560" t="str">
        <f t="shared" ca="1" si="302"/>
        <v/>
      </c>
      <c r="BL1159" s="561" t="str">
        <f t="shared" ca="1" si="303"/>
        <v/>
      </c>
    </row>
    <row r="1160" spans="1:111" s="465" customFormat="1" ht="15" customHeight="1">
      <c r="A1160" s="1051"/>
      <c r="B1160" s="1052"/>
      <c r="C1160" s="1052"/>
      <c r="D1160" s="1052"/>
      <c r="E1160" s="1134" t="s">
        <v>1422</v>
      </c>
      <c r="F1160" s="1132"/>
      <c r="G1160" s="1132"/>
      <c r="H1160" s="1132"/>
      <c r="I1160" s="1133"/>
      <c r="J1160" s="1131" t="s">
        <v>1429</v>
      </c>
      <c r="K1160" s="1132"/>
      <c r="L1160" s="1132"/>
      <c r="M1160" s="1132"/>
      <c r="N1160" s="1132"/>
      <c r="O1160" s="1132"/>
      <c r="P1160" s="1132"/>
      <c r="Q1160" s="1132"/>
      <c r="R1160" s="1132"/>
      <c r="S1160" s="1132"/>
      <c r="T1160" s="1132"/>
      <c r="U1160" s="1132"/>
      <c r="V1160" s="1132"/>
      <c r="W1160" s="1132"/>
      <c r="X1160" s="1132"/>
      <c r="Y1160" s="1132"/>
      <c r="Z1160" s="1132"/>
      <c r="AA1160" s="1132"/>
      <c r="AB1160" s="1132"/>
      <c r="AC1160" s="1132"/>
      <c r="AD1160" s="1132"/>
      <c r="AE1160" s="1132"/>
      <c r="AF1160" s="1133"/>
      <c r="AG1160" s="1131"/>
      <c r="AH1160" s="1132"/>
      <c r="AI1160" s="1132"/>
      <c r="AJ1160" s="1132"/>
      <c r="AK1160" s="1132"/>
      <c r="AL1160" s="1132"/>
      <c r="AM1160" s="1132"/>
      <c r="AN1160" s="1132"/>
      <c r="AO1160" s="1132"/>
      <c r="AP1160" s="1132"/>
      <c r="AQ1160" s="1132"/>
      <c r="AR1160" s="1132"/>
      <c r="AS1160" s="1132"/>
      <c r="AT1160" s="1132"/>
      <c r="AU1160" s="1132"/>
      <c r="AV1160" s="1132"/>
      <c r="AW1160" s="1132"/>
      <c r="AX1160" s="1135"/>
      <c r="AY1160" s="1130"/>
      <c r="BA1160" s="192">
        <f t="shared" si="311"/>
        <v>59</v>
      </c>
      <c r="BB1160" s="192">
        <f t="shared" si="312"/>
        <v>4</v>
      </c>
      <c r="BC1160" s="192">
        <f t="shared" si="313"/>
        <v>2</v>
      </c>
      <c r="BG1160" s="559" t="str">
        <f t="shared" ca="1" si="298"/>
        <v/>
      </c>
      <c r="BH1160" s="560" t="str">
        <f t="shared" ca="1" si="299"/>
        <v/>
      </c>
      <c r="BI1160" s="560" t="str">
        <f t="shared" ca="1" si="300"/>
        <v/>
      </c>
      <c r="BJ1160" s="560" t="str">
        <f t="shared" ca="1" si="301"/>
        <v/>
      </c>
      <c r="BK1160" s="560" t="str">
        <f t="shared" ca="1" si="302"/>
        <v/>
      </c>
      <c r="BL1160" s="561" t="str">
        <f t="shared" ca="1" si="303"/>
        <v/>
      </c>
    </row>
    <row r="1161" spans="1:111" s="465" customFormat="1" ht="15" customHeight="1">
      <c r="A1161" s="1051"/>
      <c r="B1161" s="1052"/>
      <c r="C1161" s="1052"/>
      <c r="D1161" s="1052"/>
      <c r="E1161" s="1136" t="s">
        <v>1419</v>
      </c>
      <c r="F1161" s="1137"/>
      <c r="G1161" s="1137"/>
      <c r="H1161" s="1137"/>
      <c r="I1161" s="1138"/>
      <c r="J1161" s="1139" t="s">
        <v>1430</v>
      </c>
      <c r="K1161" s="1137"/>
      <c r="L1161" s="1137"/>
      <c r="M1161" s="1137"/>
      <c r="N1161" s="1137"/>
      <c r="O1161" s="1137"/>
      <c r="P1161" s="1137"/>
      <c r="Q1161" s="1137"/>
      <c r="R1161" s="1137"/>
      <c r="S1161" s="1137"/>
      <c r="T1161" s="1137"/>
      <c r="U1161" s="1137"/>
      <c r="V1161" s="1137"/>
      <c r="W1161" s="1137"/>
      <c r="X1161" s="1137"/>
      <c r="Y1161" s="1137"/>
      <c r="Z1161" s="1137"/>
      <c r="AA1161" s="1137"/>
      <c r="AB1161" s="1137"/>
      <c r="AC1161" s="1137"/>
      <c r="AD1161" s="1137"/>
      <c r="AE1161" s="1137"/>
      <c r="AF1161" s="1138"/>
      <c r="AG1161" s="1140"/>
      <c r="AH1161" s="1137"/>
      <c r="AI1161" s="1137"/>
      <c r="AJ1161" s="1137"/>
      <c r="AK1161" s="1137"/>
      <c r="AL1161" s="1137"/>
      <c r="AM1161" s="1137"/>
      <c r="AN1161" s="1137"/>
      <c r="AO1161" s="1137"/>
      <c r="AP1161" s="1137"/>
      <c r="AQ1161" s="1137"/>
      <c r="AR1161" s="1137"/>
      <c r="AS1161" s="1137"/>
      <c r="AT1161" s="1137"/>
      <c r="AU1161" s="1137"/>
      <c r="AV1161" s="1137"/>
      <c r="AW1161" s="1137"/>
      <c r="AX1161" s="1141"/>
      <c r="AY1161" s="1130"/>
      <c r="BA1161" s="192">
        <f t="shared" si="311"/>
        <v>59</v>
      </c>
      <c r="BB1161" s="192">
        <f t="shared" si="312"/>
        <v>4</v>
      </c>
      <c r="BC1161" s="192">
        <f t="shared" si="313"/>
        <v>2</v>
      </c>
      <c r="BG1161" s="559" t="str">
        <f t="shared" ca="1" si="298"/>
        <v/>
      </c>
      <c r="BH1161" s="560" t="str">
        <f t="shared" ca="1" si="299"/>
        <v/>
      </c>
      <c r="BI1161" s="560" t="str">
        <f t="shared" ca="1" si="300"/>
        <v/>
      </c>
      <c r="BJ1161" s="560" t="str">
        <f t="shared" ca="1" si="301"/>
        <v/>
      </c>
      <c r="BK1161" s="560" t="str">
        <f t="shared" ca="1" si="302"/>
        <v/>
      </c>
      <c r="BL1161" s="561" t="str">
        <f t="shared" ca="1" si="303"/>
        <v/>
      </c>
    </row>
    <row r="1162" spans="1:111" s="465" customFormat="1" ht="15" customHeight="1">
      <c r="A1162" s="1760" t="str">
        <f>$BA1162&amp;"."&amp;$BB1162&amp;"."&amp;$BC1162&amp;"."</f>
        <v>59.4.3.</v>
      </c>
      <c r="B1162" s="1761"/>
      <c r="C1162" s="1761"/>
      <c r="D1162" s="1761"/>
      <c r="E1162" s="676" t="s">
        <v>1431</v>
      </c>
      <c r="F1162" s="676"/>
      <c r="G1162" s="676"/>
      <c r="H1162" s="676"/>
      <c r="I1162" s="676"/>
      <c r="J1162" s="676"/>
      <c r="K1162" s="676"/>
      <c r="L1162" s="685"/>
      <c r="M1162" s="685"/>
      <c r="N1162" s="685"/>
      <c r="O1162" s="685"/>
      <c r="P1162" s="685"/>
      <c r="Q1162" s="685"/>
      <c r="R1162" s="685"/>
      <c r="S1162" s="685"/>
      <c r="T1162" s="685"/>
      <c r="U1162" s="685"/>
      <c r="V1162" s="685"/>
      <c r="W1162" s="685"/>
      <c r="X1162" s="685"/>
      <c r="Y1162" s="685"/>
      <c r="Z1162" s="685"/>
      <c r="AA1162" s="685"/>
      <c r="AB1162" s="685"/>
      <c r="AC1162" s="685"/>
      <c r="AD1162" s="685"/>
      <c r="AE1162" s="685"/>
      <c r="AF1162" s="685"/>
      <c r="AG1162" s="685"/>
      <c r="AH1162" s="685"/>
      <c r="AI1162" s="685"/>
      <c r="AJ1162" s="685"/>
      <c r="AK1162" s="685"/>
      <c r="AL1162" s="685"/>
      <c r="AM1162" s="685"/>
      <c r="AN1162" s="685"/>
      <c r="AO1162" s="685"/>
      <c r="AP1162" s="685"/>
      <c r="AQ1162" s="685"/>
      <c r="AR1162" s="685"/>
      <c r="AS1162" s="685"/>
      <c r="AT1162" s="685"/>
      <c r="AU1162" s="685"/>
      <c r="AV1162" s="685"/>
      <c r="AW1162" s="685"/>
      <c r="AX1162" s="685"/>
      <c r="AY1162" s="93"/>
      <c r="AZ1162" s="92"/>
      <c r="BA1162" s="683">
        <f t="shared" si="311"/>
        <v>59</v>
      </c>
      <c r="BB1162" s="683">
        <f>BB1161</f>
        <v>4</v>
      </c>
      <c r="BC1162" s="193">
        <f>BC1161+1</f>
        <v>3</v>
      </c>
      <c r="BF1162" s="92"/>
      <c r="BG1162" s="559" t="str">
        <f t="shared" ca="1" si="298"/>
        <v/>
      </c>
      <c r="BH1162" s="560" t="str">
        <f t="shared" ca="1" si="299"/>
        <v/>
      </c>
      <c r="BI1162" s="560" t="str">
        <f t="shared" ca="1" si="300"/>
        <v/>
      </c>
      <c r="BJ1162" s="560" t="str">
        <f t="shared" ca="1" si="301"/>
        <v/>
      </c>
      <c r="BK1162" s="560" t="str">
        <f t="shared" ca="1" si="302"/>
        <v/>
      </c>
      <c r="BL1162" s="561" t="str">
        <f t="shared" ca="1" si="303"/>
        <v/>
      </c>
    </row>
    <row r="1163" spans="1:111" s="465" customFormat="1" ht="15" customHeight="1">
      <c r="A1163" s="1758" t="str">
        <f>$BD1163&amp;"."</f>
        <v>①.</v>
      </c>
      <c r="B1163" s="1759"/>
      <c r="C1163" s="1759"/>
      <c r="D1163" s="1759"/>
      <c r="E1163" s="1759"/>
      <c r="F1163" s="676" t="s">
        <v>1432</v>
      </c>
      <c r="G1163" s="676"/>
      <c r="H1163" s="676"/>
      <c r="I1163" s="676"/>
      <c r="J1163" s="676"/>
      <c r="K1163" s="685"/>
      <c r="L1163" s="685"/>
      <c r="M1163" s="685"/>
      <c r="N1163" s="685"/>
      <c r="O1163" s="685"/>
      <c r="P1163" s="685"/>
      <c r="Q1163" s="685"/>
      <c r="R1163" s="685"/>
      <c r="S1163" s="685"/>
      <c r="T1163" s="685"/>
      <c r="U1163" s="685"/>
      <c r="V1163" s="685"/>
      <c r="W1163" s="685"/>
      <c r="X1163" s="685"/>
      <c r="Y1163" s="685"/>
      <c r="Z1163" s="685"/>
      <c r="AA1163" s="685"/>
      <c r="AB1163" s="685"/>
      <c r="AC1163" s="685"/>
      <c r="AD1163" s="685"/>
      <c r="AE1163" s="685"/>
      <c r="AF1163" s="685"/>
      <c r="AG1163" s="685"/>
      <c r="AH1163" s="685"/>
      <c r="AI1163" s="685"/>
      <c r="AJ1163" s="685"/>
      <c r="AK1163" s="685"/>
      <c r="AL1163" s="685"/>
      <c r="AM1163" s="685"/>
      <c r="AN1163" s="685"/>
      <c r="AO1163" s="685"/>
      <c r="AP1163" s="685"/>
      <c r="AQ1163" s="685"/>
      <c r="AR1163" s="685"/>
      <c r="AS1163" s="685"/>
      <c r="AT1163" s="685"/>
      <c r="AU1163" s="685"/>
      <c r="AV1163" s="685"/>
      <c r="AW1163" s="685"/>
      <c r="AX1163" s="685"/>
      <c r="AY1163" s="93"/>
      <c r="AZ1163" s="92"/>
      <c r="BA1163" s="683">
        <f t="shared" si="311"/>
        <v>59</v>
      </c>
      <c r="BB1163" s="683">
        <f>BB1162</f>
        <v>4</v>
      </c>
      <c r="BC1163" s="683">
        <f>BC1162</f>
        <v>3</v>
      </c>
      <c r="BD1163" s="687" t="str">
        <f>IF(ISBLANK(BD1162),"①",CHAR(CODE(BD1162)+1))</f>
        <v>①</v>
      </c>
      <c r="BG1163" s="559" t="str">
        <f t="shared" ca="1" si="298"/>
        <v/>
      </c>
      <c r="BH1163" s="560" t="str">
        <f t="shared" ca="1" si="299"/>
        <v/>
      </c>
      <c r="BI1163" s="560" t="str">
        <f t="shared" ca="1" si="300"/>
        <v/>
      </c>
      <c r="BJ1163" s="560" t="str">
        <f t="shared" ca="1" si="301"/>
        <v/>
      </c>
      <c r="BK1163" s="560" t="str">
        <f t="shared" ca="1" si="302"/>
        <v/>
      </c>
      <c r="BL1163" s="561" t="str">
        <f t="shared" ca="1" si="303"/>
        <v/>
      </c>
    </row>
    <row r="1164" spans="1:111" s="465" customFormat="1" ht="15" customHeight="1">
      <c r="A1164" s="1051"/>
      <c r="B1164" s="1052"/>
      <c r="C1164" s="1052"/>
      <c r="D1164" s="1052"/>
      <c r="E1164" s="469"/>
      <c r="F1164" s="263" t="s">
        <v>1433</v>
      </c>
      <c r="G1164" s="263"/>
      <c r="H1164" s="263"/>
      <c r="I1164" s="263"/>
      <c r="J1164" s="263"/>
      <c r="K1164" s="263"/>
      <c r="L1164" s="263"/>
      <c r="M1164" s="263"/>
      <c r="N1164" s="263"/>
      <c r="O1164" s="263"/>
      <c r="P1164" s="263"/>
      <c r="Q1164" s="263"/>
      <c r="R1164" s="263"/>
      <c r="S1164" s="263"/>
      <c r="T1164" s="263"/>
      <c r="U1164" s="263"/>
      <c r="V1164" s="263"/>
      <c r="W1164" s="263"/>
      <c r="X1164" s="263"/>
      <c r="Y1164" s="263"/>
      <c r="Z1164" s="263"/>
      <c r="AA1164" s="263"/>
      <c r="AB1164" s="263"/>
      <c r="AC1164" s="263"/>
      <c r="AD1164" s="263"/>
      <c r="AE1164" s="263"/>
      <c r="AF1164" s="263"/>
      <c r="AG1164" s="263"/>
      <c r="AH1164" s="263"/>
      <c r="AI1164" s="263"/>
      <c r="AJ1164" s="263"/>
      <c r="AK1164" s="263"/>
      <c r="AL1164" s="263"/>
      <c r="AM1164" s="263"/>
      <c r="AN1164" s="263"/>
      <c r="AO1164" s="263"/>
      <c r="AP1164" s="263"/>
      <c r="AQ1164" s="263"/>
      <c r="AR1164" s="263"/>
      <c r="AS1164" s="263"/>
      <c r="AT1164" s="263"/>
      <c r="AU1164" s="263"/>
      <c r="AV1164" s="263"/>
      <c r="AW1164" s="263"/>
      <c r="AX1164" s="263"/>
      <c r="AY1164" s="1130"/>
      <c r="BA1164" s="192">
        <f t="shared" si="311"/>
        <v>59</v>
      </c>
      <c r="BB1164" s="192">
        <f t="shared" si="312"/>
        <v>4</v>
      </c>
      <c r="BC1164" s="192">
        <f t="shared" si="313"/>
        <v>3</v>
      </c>
      <c r="BD1164" s="192" t="str">
        <f>BD1163</f>
        <v>①</v>
      </c>
      <c r="BG1164" s="559" t="str">
        <f t="shared" ca="1" si="298"/>
        <v/>
      </c>
      <c r="BH1164" s="560" t="str">
        <f t="shared" ca="1" si="299"/>
        <v/>
      </c>
      <c r="BI1164" s="560" t="str">
        <f t="shared" ca="1" si="300"/>
        <v/>
      </c>
      <c r="BJ1164" s="560" t="str">
        <f t="shared" ca="1" si="301"/>
        <v/>
      </c>
      <c r="BK1164" s="560" t="str">
        <f t="shared" ca="1" si="302"/>
        <v/>
      </c>
      <c r="BL1164" s="561" t="str">
        <f t="shared" ca="1" si="303"/>
        <v/>
      </c>
    </row>
    <row r="1165" spans="1:111" s="465" customFormat="1" ht="15" customHeight="1">
      <c r="A1165" s="1758" t="str">
        <f>$BD1165&amp;"."</f>
        <v>②.</v>
      </c>
      <c r="B1165" s="1759"/>
      <c r="C1165" s="1759"/>
      <c r="D1165" s="1759"/>
      <c r="E1165" s="1759"/>
      <c r="F1165" s="676" t="s">
        <v>1434</v>
      </c>
      <c r="G1165" s="676"/>
      <c r="H1165" s="676"/>
      <c r="I1165" s="676"/>
      <c r="J1165" s="676"/>
      <c r="K1165" s="685"/>
      <c r="L1165" s="685"/>
      <c r="M1165" s="685"/>
      <c r="N1165" s="685"/>
      <c r="O1165" s="685"/>
      <c r="P1165" s="685"/>
      <c r="Q1165" s="685"/>
      <c r="R1165" s="685"/>
      <c r="S1165" s="685"/>
      <c r="T1165" s="685"/>
      <c r="U1165" s="685"/>
      <c r="V1165" s="685"/>
      <c r="W1165" s="685"/>
      <c r="X1165" s="685"/>
      <c r="Y1165" s="685"/>
      <c r="Z1165" s="685"/>
      <c r="AA1165" s="685"/>
      <c r="AB1165" s="685"/>
      <c r="AC1165" s="685"/>
      <c r="AD1165" s="685"/>
      <c r="AE1165" s="685"/>
      <c r="AF1165" s="685"/>
      <c r="AG1165" s="685"/>
      <c r="AH1165" s="685"/>
      <c r="AI1165" s="685"/>
      <c r="AJ1165" s="685"/>
      <c r="AK1165" s="685"/>
      <c r="AL1165" s="685"/>
      <c r="AM1165" s="685"/>
      <c r="AN1165" s="685"/>
      <c r="AO1165" s="685"/>
      <c r="AP1165" s="685"/>
      <c r="AQ1165" s="685"/>
      <c r="AR1165" s="685"/>
      <c r="AS1165" s="685"/>
      <c r="AT1165" s="685"/>
      <c r="AU1165" s="685"/>
      <c r="AV1165" s="685"/>
      <c r="AW1165" s="685"/>
      <c r="AX1165" s="685"/>
      <c r="AY1165" s="93"/>
      <c r="AZ1165" s="92"/>
      <c r="BA1165" s="683">
        <f t="shared" si="311"/>
        <v>59</v>
      </c>
      <c r="BB1165" s="683">
        <f t="shared" si="312"/>
        <v>4</v>
      </c>
      <c r="BC1165" s="683">
        <f t="shared" si="313"/>
        <v>3</v>
      </c>
      <c r="BD1165" s="687" t="str">
        <f>IF(ISBLANK(BD1164),"①",CHAR(CODE(BD1164)+1))</f>
        <v>②</v>
      </c>
      <c r="BG1165" s="559" t="str">
        <f t="shared" ca="1" si="298"/>
        <v/>
      </c>
      <c r="BH1165" s="560" t="str">
        <f t="shared" ca="1" si="299"/>
        <v/>
      </c>
      <c r="BI1165" s="560" t="str">
        <f t="shared" ca="1" si="300"/>
        <v/>
      </c>
      <c r="BJ1165" s="560" t="str">
        <f t="shared" ca="1" si="301"/>
        <v/>
      </c>
      <c r="BK1165" s="560" t="str">
        <f t="shared" ca="1" si="302"/>
        <v/>
      </c>
      <c r="BL1165" s="561" t="str">
        <f t="shared" ca="1" si="303"/>
        <v/>
      </c>
    </row>
    <row r="1166" spans="1:111" s="465" customFormat="1" ht="15" customHeight="1">
      <c r="A1166" s="1105"/>
      <c r="B1166" s="1106"/>
      <c r="C1166" s="1106"/>
      <c r="D1166" s="275"/>
      <c r="E1166" s="469"/>
      <c r="F1166" s="475" t="s">
        <v>1392</v>
      </c>
      <c r="G1166" s="475"/>
      <c r="H1166" s="475"/>
      <c r="I1166" s="475"/>
      <c r="J1166" s="475"/>
      <c r="K1166" s="475"/>
      <c r="L1166" s="475"/>
      <c r="M1166" s="475"/>
      <c r="N1166" s="475"/>
      <c r="O1166" s="475"/>
      <c r="P1166" s="475"/>
      <c r="Q1166" s="475"/>
      <c r="R1166" s="475"/>
      <c r="S1166" s="475"/>
      <c r="T1166" s="475"/>
      <c r="U1166" s="475"/>
      <c r="V1166" s="475"/>
      <c r="W1166" s="475"/>
      <c r="X1166" s="475"/>
      <c r="Y1166" s="475"/>
      <c r="Z1166" s="473"/>
      <c r="AA1166" s="473"/>
      <c r="AB1166" s="473"/>
      <c r="AC1166" s="473"/>
      <c r="AD1166" s="473"/>
      <c r="AE1166" s="473"/>
      <c r="AF1166" s="473"/>
      <c r="AG1166" s="473"/>
      <c r="AH1166" s="473"/>
      <c r="AI1166" s="473"/>
      <c r="AJ1166" s="473"/>
      <c r="AK1166" s="473"/>
      <c r="AL1166" s="473"/>
      <c r="AM1166" s="473"/>
      <c r="AN1166" s="473"/>
      <c r="AO1166" s="473"/>
      <c r="AP1166" s="473"/>
      <c r="AQ1166" s="473"/>
      <c r="AR1166" s="473"/>
      <c r="AS1166" s="473"/>
      <c r="AT1166" s="473"/>
      <c r="AU1166" s="473"/>
      <c r="AV1166" s="473"/>
      <c r="AW1166" s="473"/>
      <c r="AX1166" s="473"/>
      <c r="AY1166" s="466"/>
      <c r="BA1166" s="192">
        <f t="shared" si="311"/>
        <v>59</v>
      </c>
      <c r="BB1166" s="192">
        <f t="shared" si="312"/>
        <v>4</v>
      </c>
      <c r="BC1166" s="192">
        <f t="shared" si="313"/>
        <v>3</v>
      </c>
      <c r="BD1166" s="192" t="str">
        <f t="shared" ref="BD1166:BD1173" si="314">BD1165</f>
        <v>②</v>
      </c>
      <c r="BG1166" s="559" t="str">
        <f t="shared" ca="1" si="298"/>
        <v/>
      </c>
      <c r="BH1166" s="560" t="str">
        <f t="shared" ca="1" si="299"/>
        <v/>
      </c>
      <c r="BI1166" s="560" t="str">
        <f t="shared" ca="1" si="300"/>
        <v/>
      </c>
      <c r="BJ1166" s="560" t="str">
        <f t="shared" ca="1" si="301"/>
        <v/>
      </c>
      <c r="BK1166" s="560" t="str">
        <f t="shared" ca="1" si="302"/>
        <v/>
      </c>
      <c r="BL1166" s="561" t="str">
        <f t="shared" ca="1" si="303"/>
        <v/>
      </c>
    </row>
    <row r="1167" spans="1:111" s="226" customFormat="1" ht="15" customHeight="1">
      <c r="A1167" s="218"/>
      <c r="B1167" s="219"/>
      <c r="C1167" s="219"/>
      <c r="F1167" s="978" t="s">
        <v>103</v>
      </c>
      <c r="G1167" s="979"/>
      <c r="H1167" s="979"/>
      <c r="I1167" s="979"/>
      <c r="J1167" s="979"/>
      <c r="K1167" s="979"/>
      <c r="L1167" s="979"/>
      <c r="M1167" s="980"/>
      <c r="N1167" s="133" t="s">
        <v>546</v>
      </c>
      <c r="O1167" s="827"/>
      <c r="P1167" s="197" t="str">
        <f>"("&amp;VLOOKUP(N1167,[1]processing_log!$B$37:$Y$105,4,FALSE)&amp;" - "&amp;VLOOKUP(N1167,[1]processing_log!$B$37:$Y$105,21,FALSE)&amp;VLOOKUP(N1167,[1]processing_log!$B$37:$Y$105,24,FALSE)&amp;")"</f>
        <v>(Excel出力処理 - 正常終了)</v>
      </c>
      <c r="Q1167" s="827"/>
      <c r="R1167" s="827"/>
      <c r="S1167" s="827"/>
      <c r="T1167" s="827"/>
      <c r="U1167" s="827"/>
      <c r="V1167" s="827"/>
      <c r="W1167" s="827"/>
      <c r="X1167" s="827"/>
      <c r="Y1167" s="827"/>
      <c r="Z1167" s="827"/>
      <c r="AA1167" s="827"/>
      <c r="AB1167" s="827"/>
      <c r="AC1167" s="827"/>
      <c r="AD1167" s="827"/>
      <c r="AE1167" s="827"/>
      <c r="AF1167" s="827"/>
      <c r="AG1167" s="827"/>
      <c r="AH1167" s="827"/>
      <c r="AI1167" s="827"/>
      <c r="AJ1167" s="827"/>
      <c r="AK1167" s="827"/>
      <c r="AL1167" s="827"/>
      <c r="AM1167" s="827"/>
      <c r="AN1167" s="827"/>
      <c r="AO1167" s="827"/>
      <c r="AP1167" s="827"/>
      <c r="AQ1167" s="827"/>
      <c r="AR1167" s="827"/>
      <c r="AS1167" s="827"/>
      <c r="AT1167" s="827"/>
      <c r="AU1167" s="827"/>
      <c r="AV1167" s="827"/>
      <c r="AW1167" s="827"/>
      <c r="AX1167" s="72"/>
      <c r="AY1167" s="40"/>
      <c r="AZ1167" s="465"/>
      <c r="BA1167" s="192">
        <f t="shared" ref="BA1167:BA1174" si="315">BA1166</f>
        <v>59</v>
      </c>
      <c r="BB1167" s="192">
        <f t="shared" si="312"/>
        <v>4</v>
      </c>
      <c r="BC1167" s="192">
        <f t="shared" si="313"/>
        <v>3</v>
      </c>
      <c r="BD1167" s="192" t="str">
        <f t="shared" si="314"/>
        <v>②</v>
      </c>
      <c r="BE1167" s="465"/>
      <c r="BF1167" s="465"/>
      <c r="BG1167" s="559" t="str">
        <f t="shared" ca="1" si="298"/>
        <v/>
      </c>
      <c r="BH1167" s="560" t="str">
        <f t="shared" ca="1" si="299"/>
        <v/>
      </c>
      <c r="BI1167" s="560" t="str">
        <f t="shared" ca="1" si="300"/>
        <v/>
      </c>
      <c r="BJ1167" s="560" t="str">
        <f t="shared" ca="1" si="301"/>
        <v/>
      </c>
      <c r="BK1167" s="560" t="str">
        <f t="shared" ca="1" si="302"/>
        <v/>
      </c>
      <c r="BL1167" s="561" t="str">
        <f t="shared" ca="1" si="303"/>
        <v/>
      </c>
      <c r="BR1167" s="465"/>
      <c r="BS1167" s="465"/>
      <c r="BT1167" s="465"/>
      <c r="BU1167" s="465"/>
      <c r="BV1167" s="465"/>
      <c r="BW1167" s="465"/>
      <c r="BX1167" s="465"/>
      <c r="BY1167" s="465"/>
      <c r="BZ1167" s="465"/>
      <c r="CA1167" s="465"/>
      <c r="CB1167" s="465"/>
      <c r="CC1167" s="465"/>
      <c r="CD1167" s="465"/>
      <c r="CE1167" s="465"/>
      <c r="CF1167" s="465"/>
      <c r="CG1167" s="465"/>
      <c r="CH1167" s="465"/>
      <c r="CI1167" s="465"/>
      <c r="CJ1167" s="465"/>
      <c r="CK1167" s="465"/>
      <c r="CL1167" s="95"/>
      <c r="CM1167" s="95"/>
      <c r="CN1167" s="95"/>
      <c r="CO1167" s="95"/>
      <c r="CP1167" s="95"/>
      <c r="CQ1167" s="95"/>
      <c r="CR1167" s="95"/>
      <c r="CS1167" s="465"/>
      <c r="CT1167" s="465"/>
      <c r="CU1167" s="465"/>
      <c r="CV1167" s="465"/>
      <c r="CW1167" s="465"/>
      <c r="CX1167" s="465"/>
      <c r="CY1167" s="465"/>
      <c r="CZ1167" s="465"/>
      <c r="DA1167" s="465"/>
      <c r="DB1167" s="465"/>
      <c r="DC1167" s="465"/>
      <c r="DD1167" s="465"/>
      <c r="DE1167" s="465"/>
      <c r="DF1167" s="465"/>
      <c r="DG1167" s="465"/>
    </row>
    <row r="1168" spans="1:111" s="465" customFormat="1" ht="15" customHeight="1">
      <c r="A1168" s="218"/>
      <c r="B1168" s="219"/>
      <c r="C1168" s="219"/>
      <c r="D1168" s="226"/>
      <c r="E1168" s="226"/>
      <c r="F1168" s="1127" t="s">
        <v>104</v>
      </c>
      <c r="G1168" s="1128"/>
      <c r="H1168" s="1128"/>
      <c r="I1168" s="1128"/>
      <c r="J1168" s="1128"/>
      <c r="K1168" s="1128"/>
      <c r="L1168" s="1128"/>
      <c r="M1168" s="1129"/>
      <c r="N1168" s="134" t="s">
        <v>1393</v>
      </c>
      <c r="O1168" s="1108"/>
      <c r="P1168" s="1108"/>
      <c r="Q1168" s="1108"/>
      <c r="R1168" s="1108"/>
      <c r="S1168" s="1108"/>
      <c r="T1168" s="1108"/>
      <c r="U1168" s="1108"/>
      <c r="V1168" s="1108"/>
      <c r="W1168" s="1108"/>
      <c r="X1168" s="1108"/>
      <c r="Y1168" s="1108"/>
      <c r="Z1168" s="1108"/>
      <c r="AA1168" s="1108"/>
      <c r="AB1168" s="1108"/>
      <c r="AC1168" s="1108"/>
      <c r="AD1168" s="1108"/>
      <c r="AE1168" s="1108"/>
      <c r="AF1168" s="1108"/>
      <c r="AG1168" s="1108"/>
      <c r="AH1168" s="1108"/>
      <c r="AI1168" s="1108"/>
      <c r="AJ1168" s="1108"/>
      <c r="AK1168" s="1108"/>
      <c r="AL1168" s="1108"/>
      <c r="AM1168" s="1108"/>
      <c r="AN1168" s="1108"/>
      <c r="AO1168" s="1108"/>
      <c r="AP1168" s="1108"/>
      <c r="AQ1168" s="1108"/>
      <c r="AR1168" s="1108"/>
      <c r="AS1168" s="1108"/>
      <c r="AT1168" s="1108"/>
      <c r="AU1168" s="1108"/>
      <c r="AV1168" s="1108"/>
      <c r="AW1168" s="1108"/>
      <c r="AX1168" s="73"/>
      <c r="AY1168" s="40"/>
      <c r="AZ1168" s="92"/>
      <c r="BA1168" s="192">
        <f t="shared" si="315"/>
        <v>59</v>
      </c>
      <c r="BB1168" s="192">
        <f t="shared" si="312"/>
        <v>4</v>
      </c>
      <c r="BC1168" s="192">
        <f t="shared" si="313"/>
        <v>3</v>
      </c>
      <c r="BD1168" s="192" t="str">
        <f t="shared" si="314"/>
        <v>②</v>
      </c>
      <c r="BG1168" s="559" t="str">
        <f t="shared" ca="1" si="298"/>
        <v/>
      </c>
      <c r="BH1168" s="560" t="str">
        <f t="shared" ca="1" si="299"/>
        <v/>
      </c>
      <c r="BI1168" s="560" t="str">
        <f t="shared" ca="1" si="300"/>
        <v/>
      </c>
      <c r="BJ1168" s="560" t="str">
        <f t="shared" ca="1" si="301"/>
        <v/>
      </c>
      <c r="BK1168" s="560" t="str">
        <f t="shared" ca="1" si="302"/>
        <v/>
      </c>
      <c r="BL1168" s="561" t="str">
        <f t="shared" ca="1" si="303"/>
        <v/>
      </c>
      <c r="CL1168" s="95"/>
      <c r="CM1168" s="95"/>
      <c r="CN1168" s="95"/>
      <c r="CO1168" s="95"/>
      <c r="CP1168" s="95"/>
      <c r="CQ1168" s="95"/>
      <c r="CR1168" s="95"/>
      <c r="DF1168" s="226"/>
      <c r="DG1168" s="226"/>
    </row>
    <row r="1169" spans="1:109" s="465" customFormat="1" ht="15" customHeight="1">
      <c r="A1169" s="218"/>
      <c r="B1169" s="219"/>
      <c r="C1169" s="219"/>
      <c r="D1169" s="226"/>
      <c r="E1169" s="226"/>
      <c r="F1169" s="1124"/>
      <c r="G1169" s="1125"/>
      <c r="H1169" s="1125"/>
      <c r="I1169" s="1125"/>
      <c r="J1169" s="1125"/>
      <c r="K1169" s="1125"/>
      <c r="L1169" s="1125"/>
      <c r="M1169" s="1126"/>
      <c r="N1169" s="134"/>
      <c r="O1169" s="1108" t="s">
        <v>1435</v>
      </c>
      <c r="P1169" s="1108"/>
      <c r="Q1169" s="1108"/>
      <c r="R1169" s="1108"/>
      <c r="S1169" s="1108"/>
      <c r="T1169" s="1108"/>
      <c r="U1169" s="1108"/>
      <c r="V1169" s="1108"/>
      <c r="W1169" s="1108"/>
      <c r="X1169" s="1108"/>
      <c r="Y1169" s="1108"/>
      <c r="Z1169" s="1108"/>
      <c r="AA1169" s="1108"/>
      <c r="AB1169" s="1108"/>
      <c r="AC1169" s="1108"/>
      <c r="AD1169" s="1108"/>
      <c r="AE1169" s="1108"/>
      <c r="AF1169" s="1108"/>
      <c r="AG1169" s="1108"/>
      <c r="AH1169" s="1108"/>
      <c r="AI1169" s="1108"/>
      <c r="AJ1169" s="1108"/>
      <c r="AK1169" s="1108"/>
      <c r="AL1169" s="1108"/>
      <c r="AM1169" s="1108"/>
      <c r="AN1169" s="1108"/>
      <c r="AO1169" s="1108"/>
      <c r="AP1169" s="1108"/>
      <c r="AQ1169" s="1108"/>
      <c r="AR1169" s="1108"/>
      <c r="AS1169" s="1108"/>
      <c r="AT1169" s="1108"/>
      <c r="AU1169" s="1108"/>
      <c r="AV1169" s="1108"/>
      <c r="AW1169" s="1108"/>
      <c r="AX1169" s="73"/>
      <c r="AY1169" s="40"/>
      <c r="BA1169" s="192">
        <f t="shared" si="315"/>
        <v>59</v>
      </c>
      <c r="BB1169" s="192">
        <f t="shared" si="312"/>
        <v>4</v>
      </c>
      <c r="BC1169" s="192">
        <f t="shared" si="313"/>
        <v>3</v>
      </c>
      <c r="BD1169" s="192" t="str">
        <f t="shared" si="314"/>
        <v>②</v>
      </c>
      <c r="BG1169" s="559" t="str">
        <f t="shared" ca="1" si="298"/>
        <v/>
      </c>
      <c r="BH1169" s="560" t="str">
        <f t="shared" ca="1" si="299"/>
        <v/>
      </c>
      <c r="BI1169" s="560" t="str">
        <f t="shared" ca="1" si="300"/>
        <v/>
      </c>
      <c r="BJ1169" s="560" t="str">
        <f t="shared" ca="1" si="301"/>
        <v/>
      </c>
      <c r="BK1169" s="560" t="str">
        <f t="shared" ca="1" si="302"/>
        <v/>
      </c>
      <c r="BL1169" s="561" t="str">
        <f t="shared" ca="1" si="303"/>
        <v/>
      </c>
      <c r="BR1169" s="226"/>
      <c r="BS1169" s="226"/>
      <c r="BT1169" s="226"/>
      <c r="BU1169" s="226"/>
      <c r="BV1169" s="226"/>
      <c r="BW1169" s="226"/>
      <c r="BX1169" s="226"/>
      <c r="BY1169" s="226"/>
      <c r="BZ1169" s="226"/>
      <c r="CA1169" s="226"/>
      <c r="DC1169" s="87"/>
      <c r="DD1169" s="87"/>
      <c r="DE1169" s="87"/>
    </row>
    <row r="1170" spans="1:109" s="465" customFormat="1" ht="15" customHeight="1">
      <c r="A1170" s="218"/>
      <c r="B1170" s="219"/>
      <c r="C1170" s="219"/>
      <c r="D1170" s="226"/>
      <c r="E1170" s="226"/>
      <c r="F1170" s="1124"/>
      <c r="G1170" s="1125"/>
      <c r="H1170" s="1125"/>
      <c r="I1170" s="1125"/>
      <c r="J1170" s="1125"/>
      <c r="K1170" s="1125"/>
      <c r="L1170" s="1125"/>
      <c r="M1170" s="1126"/>
      <c r="N1170" s="134" t="s">
        <v>1394</v>
      </c>
      <c r="O1170" s="1108"/>
      <c r="P1170" s="1108"/>
      <c r="Q1170" s="1108"/>
      <c r="R1170" s="1108"/>
      <c r="S1170" s="1108"/>
      <c r="T1170" s="1108"/>
      <c r="U1170" s="1108"/>
      <c r="V1170" s="1108"/>
      <c r="W1170" s="1108"/>
      <c r="X1170" s="1108"/>
      <c r="Y1170" s="1108"/>
      <c r="Z1170" s="1108"/>
      <c r="AA1170" s="1108"/>
      <c r="AB1170" s="1108"/>
      <c r="AC1170" s="1108"/>
      <c r="AD1170" s="1108"/>
      <c r="AE1170" s="1108"/>
      <c r="AF1170" s="1108"/>
      <c r="AG1170" s="1108"/>
      <c r="AH1170" s="1108"/>
      <c r="AI1170" s="1108"/>
      <c r="AJ1170" s="1108"/>
      <c r="AK1170" s="1108"/>
      <c r="AL1170" s="1108"/>
      <c r="AM1170" s="1108"/>
      <c r="AN1170" s="1108"/>
      <c r="AO1170" s="1108"/>
      <c r="AP1170" s="1108"/>
      <c r="AQ1170" s="1108"/>
      <c r="AR1170" s="1108"/>
      <c r="AS1170" s="1108"/>
      <c r="AT1170" s="1108"/>
      <c r="AU1170" s="1108"/>
      <c r="AV1170" s="1108"/>
      <c r="AW1170" s="1108"/>
      <c r="AX1170" s="73"/>
      <c r="AY1170" s="40"/>
      <c r="BA1170" s="192">
        <f t="shared" si="315"/>
        <v>59</v>
      </c>
      <c r="BB1170" s="192">
        <f t="shared" si="312"/>
        <v>4</v>
      </c>
      <c r="BC1170" s="192">
        <f t="shared" si="313"/>
        <v>3</v>
      </c>
      <c r="BD1170" s="192" t="str">
        <f t="shared" si="314"/>
        <v>②</v>
      </c>
      <c r="BG1170" s="559" t="str">
        <f t="shared" ca="1" si="298"/>
        <v/>
      </c>
      <c r="BH1170" s="560" t="str">
        <f t="shared" ca="1" si="299"/>
        <v/>
      </c>
      <c r="BI1170" s="560" t="str">
        <f t="shared" ca="1" si="300"/>
        <v/>
      </c>
      <c r="BJ1170" s="560" t="str">
        <f t="shared" ca="1" si="301"/>
        <v/>
      </c>
      <c r="BK1170" s="560" t="str">
        <f t="shared" ca="1" si="302"/>
        <v/>
      </c>
      <c r="BL1170" s="561" t="str">
        <f t="shared" ca="1" si="303"/>
        <v/>
      </c>
      <c r="CV1170" s="87"/>
      <c r="CW1170" s="87"/>
      <c r="CX1170" s="87"/>
      <c r="CY1170" s="87"/>
      <c r="CZ1170" s="87"/>
      <c r="DA1170" s="87"/>
      <c r="DB1170" s="87"/>
      <c r="DC1170" s="87"/>
    </row>
    <row r="1171" spans="1:109" s="465" customFormat="1" ht="15" customHeight="1">
      <c r="A1171" s="218"/>
      <c r="B1171" s="219"/>
      <c r="C1171" s="219"/>
      <c r="D1171" s="226"/>
      <c r="E1171" s="226"/>
      <c r="F1171" s="1124"/>
      <c r="G1171" s="1125"/>
      <c r="H1171" s="1125"/>
      <c r="I1171" s="1125"/>
      <c r="J1171" s="1125"/>
      <c r="K1171" s="1125"/>
      <c r="L1171" s="1125"/>
      <c r="M1171" s="1126"/>
      <c r="N1171" s="134"/>
      <c r="O1171" s="1108" t="s">
        <v>1436</v>
      </c>
      <c r="P1171" s="1108"/>
      <c r="Q1171" s="1108"/>
      <c r="R1171" s="1108"/>
      <c r="S1171" s="1108"/>
      <c r="T1171" s="1108"/>
      <c r="U1171" s="1108"/>
      <c r="V1171" s="1108"/>
      <c r="W1171" s="1108"/>
      <c r="X1171" s="1108"/>
      <c r="Y1171" s="1108"/>
      <c r="Z1171" s="1108"/>
      <c r="AA1171" s="1108"/>
      <c r="AB1171" s="1108"/>
      <c r="AC1171" s="1108"/>
      <c r="AD1171" s="1108"/>
      <c r="AE1171" s="1108"/>
      <c r="AF1171" s="1108"/>
      <c r="AG1171" s="1108"/>
      <c r="AH1171" s="1108"/>
      <c r="AI1171" s="1108"/>
      <c r="AJ1171" s="1108"/>
      <c r="AK1171" s="1108"/>
      <c r="AL1171" s="1108"/>
      <c r="AM1171" s="1108"/>
      <c r="AN1171" s="1108"/>
      <c r="AO1171" s="1108"/>
      <c r="AP1171" s="1108"/>
      <c r="AQ1171" s="1108"/>
      <c r="AR1171" s="1108"/>
      <c r="AS1171" s="1108"/>
      <c r="AT1171" s="1108"/>
      <c r="AU1171" s="1108"/>
      <c r="AV1171" s="1108"/>
      <c r="AW1171" s="1108"/>
      <c r="AX1171" s="73"/>
      <c r="AY1171" s="40"/>
      <c r="BA1171" s="192">
        <f t="shared" si="315"/>
        <v>59</v>
      </c>
      <c r="BB1171" s="192">
        <f t="shared" si="312"/>
        <v>4</v>
      </c>
      <c r="BC1171" s="192">
        <f t="shared" si="313"/>
        <v>3</v>
      </c>
      <c r="BD1171" s="192" t="str">
        <f t="shared" si="314"/>
        <v>②</v>
      </c>
      <c r="BG1171" s="559" t="str">
        <f t="shared" ca="1" si="298"/>
        <v/>
      </c>
      <c r="BH1171" s="560" t="str">
        <f t="shared" ca="1" si="299"/>
        <v/>
      </c>
      <c r="BI1171" s="560" t="str">
        <f t="shared" ca="1" si="300"/>
        <v/>
      </c>
      <c r="BJ1171" s="560" t="str">
        <f t="shared" ca="1" si="301"/>
        <v/>
      </c>
      <c r="BK1171" s="560" t="str">
        <f t="shared" ca="1" si="302"/>
        <v/>
      </c>
      <c r="BL1171" s="561" t="str">
        <f t="shared" ca="1" si="303"/>
        <v/>
      </c>
      <c r="CB1171" s="95"/>
    </row>
    <row r="1172" spans="1:109" ht="15" customHeight="1">
      <c r="A1172" s="218"/>
      <c r="B1172" s="219"/>
      <c r="C1172" s="219"/>
      <c r="D1172" s="226"/>
      <c r="E1172" s="226"/>
      <c r="F1172" s="981" t="s">
        <v>105</v>
      </c>
      <c r="G1172" s="982"/>
      <c r="H1172" s="982"/>
      <c r="I1172" s="982"/>
      <c r="J1172" s="982"/>
      <c r="K1172" s="982"/>
      <c r="L1172" s="982"/>
      <c r="M1172" s="983"/>
      <c r="N1172" s="1107" t="s">
        <v>1397</v>
      </c>
      <c r="O1172" s="1108"/>
      <c r="P1172" s="1108"/>
      <c r="Q1172" s="1108"/>
      <c r="R1172" s="1108"/>
      <c r="S1172" s="1108"/>
      <c r="T1172" s="1108"/>
      <c r="U1172" s="1108"/>
      <c r="V1172" s="1108"/>
      <c r="W1172" s="1108"/>
      <c r="X1172" s="1108"/>
      <c r="Y1172" s="1108"/>
      <c r="Z1172" s="1108"/>
      <c r="AA1172" s="1108"/>
      <c r="AB1172" s="1108"/>
      <c r="AC1172" s="1108"/>
      <c r="AD1172" s="1108"/>
      <c r="AE1172" s="1108"/>
      <c r="AF1172" s="1108"/>
      <c r="AG1172" s="1108"/>
      <c r="AH1172" s="1108"/>
      <c r="AI1172" s="1108"/>
      <c r="AJ1172" s="1108"/>
      <c r="AK1172" s="1108"/>
      <c r="AL1172" s="1108"/>
      <c r="AM1172" s="1108"/>
      <c r="AN1172" s="1108"/>
      <c r="AO1172" s="1108"/>
      <c r="AP1172" s="1108"/>
      <c r="AQ1172" s="1108"/>
      <c r="AR1172" s="1108"/>
      <c r="AS1172" s="1108"/>
      <c r="AT1172" s="1108"/>
      <c r="AU1172" s="1108"/>
      <c r="AV1172" s="1108"/>
      <c r="AW1172" s="1108"/>
      <c r="AX1172" s="73"/>
      <c r="AY1172" s="40"/>
      <c r="AZ1172" s="95"/>
      <c r="BA1172" s="192">
        <f t="shared" si="315"/>
        <v>59</v>
      </c>
      <c r="BB1172" s="192">
        <f t="shared" si="312"/>
        <v>4</v>
      </c>
      <c r="BC1172" s="192">
        <f t="shared" si="313"/>
        <v>3</v>
      </c>
      <c r="BD1172" s="192" t="str">
        <f t="shared" si="314"/>
        <v>②</v>
      </c>
      <c r="BE1172" s="465"/>
      <c r="BF1172" s="465"/>
      <c r="BG1172" s="559" t="str">
        <f t="shared" ca="1" si="298"/>
        <v/>
      </c>
      <c r="BH1172" s="560" t="str">
        <f t="shared" ca="1" si="299"/>
        <v/>
      </c>
      <c r="BI1172" s="560" t="str">
        <f t="shared" ca="1" si="300"/>
        <v/>
      </c>
      <c r="BJ1172" s="560" t="str">
        <f t="shared" ca="1" si="301"/>
        <v/>
      </c>
      <c r="BK1172" s="560" t="str">
        <f t="shared" ca="1" si="302"/>
        <v/>
      </c>
      <c r="BL1172" s="561" t="str">
        <f t="shared" ca="1" si="303"/>
        <v/>
      </c>
      <c r="CV1172" s="465"/>
      <c r="CW1172" s="465"/>
      <c r="CX1172" s="465"/>
      <c r="CY1172" s="465"/>
      <c r="CZ1172" s="465"/>
      <c r="DA1172" s="465"/>
      <c r="DB1172" s="465"/>
      <c r="DC1172" s="465"/>
    </row>
    <row r="1173" spans="1:109" ht="15" customHeight="1">
      <c r="A1173" s="218"/>
      <c r="B1173" s="219"/>
      <c r="C1173" s="219"/>
      <c r="D1173" s="226"/>
      <c r="E1173" s="226"/>
      <c r="F1173" s="984" t="s">
        <v>106</v>
      </c>
      <c r="G1173" s="985"/>
      <c r="H1173" s="985"/>
      <c r="I1173" s="985"/>
      <c r="J1173" s="985"/>
      <c r="K1173" s="985"/>
      <c r="L1173" s="985"/>
      <c r="M1173" s="986"/>
      <c r="N1173" s="1117" t="s">
        <v>1397</v>
      </c>
      <c r="O1173" s="1118"/>
      <c r="P1173" s="1118"/>
      <c r="Q1173" s="1118"/>
      <c r="R1173" s="1118"/>
      <c r="S1173" s="1118"/>
      <c r="T1173" s="1118"/>
      <c r="U1173" s="1118"/>
      <c r="V1173" s="1118"/>
      <c r="W1173" s="1118"/>
      <c r="X1173" s="1118"/>
      <c r="Y1173" s="1118"/>
      <c r="Z1173" s="1118"/>
      <c r="AA1173" s="1118"/>
      <c r="AB1173" s="1118"/>
      <c r="AC1173" s="1118"/>
      <c r="AD1173" s="1118"/>
      <c r="AE1173" s="1118"/>
      <c r="AF1173" s="1118"/>
      <c r="AG1173" s="1118"/>
      <c r="AH1173" s="1118"/>
      <c r="AI1173" s="1118"/>
      <c r="AJ1173" s="1118"/>
      <c r="AK1173" s="1118"/>
      <c r="AL1173" s="1118"/>
      <c r="AM1173" s="1118"/>
      <c r="AN1173" s="1118"/>
      <c r="AO1173" s="1118"/>
      <c r="AP1173" s="1118"/>
      <c r="AQ1173" s="1118"/>
      <c r="AR1173" s="1118"/>
      <c r="AS1173" s="1118"/>
      <c r="AT1173" s="1118"/>
      <c r="AU1173" s="1118"/>
      <c r="AV1173" s="1118"/>
      <c r="AW1173" s="1118"/>
      <c r="AX1173" s="74"/>
      <c r="AY1173" s="40"/>
      <c r="AZ1173" s="95"/>
      <c r="BA1173" s="192">
        <f t="shared" si="315"/>
        <v>59</v>
      </c>
      <c r="BB1173" s="192">
        <f t="shared" si="312"/>
        <v>4</v>
      </c>
      <c r="BC1173" s="192">
        <f t="shared" si="313"/>
        <v>3</v>
      </c>
      <c r="BD1173" s="192" t="str">
        <f t="shared" si="314"/>
        <v>②</v>
      </c>
      <c r="BE1173" s="465"/>
      <c r="BF1173" s="465"/>
      <c r="BG1173" s="559" t="str">
        <f t="shared" ca="1" si="298"/>
        <v/>
      </c>
      <c r="BH1173" s="560" t="str">
        <f t="shared" ca="1" si="299"/>
        <v/>
      </c>
      <c r="BI1173" s="560" t="str">
        <f t="shared" ca="1" si="300"/>
        <v/>
      </c>
      <c r="BJ1173" s="560" t="str">
        <f t="shared" ca="1" si="301"/>
        <v/>
      </c>
      <c r="BK1173" s="560" t="str">
        <f t="shared" ca="1" si="302"/>
        <v/>
      </c>
      <c r="BL1173" s="561" t="str">
        <f t="shared" ca="1" si="303"/>
        <v/>
      </c>
      <c r="CV1173" s="465"/>
      <c r="CW1173" s="465"/>
      <c r="CX1173" s="465"/>
      <c r="CY1173" s="465"/>
      <c r="CZ1173" s="465"/>
      <c r="DA1173" s="465"/>
      <c r="DB1173" s="465"/>
    </row>
    <row r="1174" spans="1:109" ht="15" customHeight="1">
      <c r="A1174" s="1758" t="str">
        <f>$BD1174&amp;"."</f>
        <v>③.</v>
      </c>
      <c r="B1174" s="1759"/>
      <c r="C1174" s="1759"/>
      <c r="D1174" s="1759"/>
      <c r="E1174" s="1759"/>
      <c r="F1174" s="475" t="s">
        <v>1437</v>
      </c>
      <c r="G1174" s="352"/>
      <c r="H1174" s="352"/>
      <c r="I1174" s="352"/>
      <c r="J1174" s="352"/>
      <c r="K1174" s="352"/>
      <c r="L1174" s="352"/>
      <c r="M1174" s="352"/>
      <c r="N1174" s="352"/>
      <c r="O1174" s="352"/>
      <c r="P1174" s="352"/>
      <c r="Q1174" s="352"/>
      <c r="R1174" s="352"/>
      <c r="S1174" s="352"/>
      <c r="T1174" s="352"/>
      <c r="U1174" s="352"/>
      <c r="V1174" s="352"/>
      <c r="W1174" s="352"/>
      <c r="X1174" s="352"/>
      <c r="Y1174" s="352"/>
      <c r="Z1174" s="352"/>
      <c r="AA1174" s="352"/>
      <c r="AB1174" s="352"/>
      <c r="AC1174" s="352"/>
      <c r="AD1174" s="352"/>
      <c r="AE1174" s="352"/>
      <c r="AF1174" s="352"/>
      <c r="AG1174" s="352"/>
      <c r="AH1174" s="352"/>
      <c r="AI1174" s="352"/>
      <c r="AJ1174" s="352"/>
      <c r="AK1174" s="352"/>
      <c r="AL1174" s="352"/>
      <c r="AM1174" s="352"/>
      <c r="AN1174" s="352"/>
      <c r="AO1174" s="352"/>
      <c r="AP1174" s="352"/>
      <c r="AQ1174" s="352"/>
      <c r="AR1174" s="352"/>
      <c r="AS1174" s="352"/>
      <c r="AT1174" s="352"/>
      <c r="AU1174" s="352"/>
      <c r="AV1174" s="352"/>
      <c r="AW1174" s="352"/>
      <c r="AX1174" s="352"/>
      <c r="AY1174" s="725"/>
      <c r="AZ1174" s="95"/>
      <c r="BA1174" s="683">
        <f t="shared" si="315"/>
        <v>59</v>
      </c>
      <c r="BB1174" s="683">
        <f>BB1173</f>
        <v>4</v>
      </c>
      <c r="BC1174" s="683">
        <f>BC1173</f>
        <v>3</v>
      </c>
      <c r="BD1174" s="687" t="str">
        <f>IF(ISBLANK(BD1173),"①",CHAR(CODE(BD1173)+1))</f>
        <v>③</v>
      </c>
      <c r="BE1174" s="465"/>
      <c r="BF1174" s="465"/>
      <c r="BG1174" s="559" t="str">
        <f t="shared" ca="1" si="298"/>
        <v/>
      </c>
      <c r="BH1174" s="560" t="str">
        <f t="shared" ca="1" si="299"/>
        <v/>
      </c>
      <c r="BI1174" s="560" t="str">
        <f t="shared" ca="1" si="300"/>
        <v/>
      </c>
      <c r="BJ1174" s="560" t="str">
        <f t="shared" ca="1" si="301"/>
        <v/>
      </c>
      <c r="BK1174" s="560" t="str">
        <f t="shared" ca="1" si="302"/>
        <v/>
      </c>
      <c r="BL1174" s="561" t="str">
        <f t="shared" ca="1" si="303"/>
        <v/>
      </c>
    </row>
    <row r="1175" spans="1:109" ht="15" customHeight="1">
      <c r="A1175" s="90"/>
      <c r="B1175" s="352"/>
      <c r="C1175" s="352"/>
      <c r="D1175" s="352"/>
      <c r="E1175" s="352"/>
      <c r="F1175" s="352" t="s">
        <v>1438</v>
      </c>
      <c r="G1175" s="352"/>
      <c r="H1175" s="352"/>
      <c r="I1175" s="352"/>
      <c r="J1175" s="352"/>
      <c r="K1175" s="352"/>
      <c r="L1175" s="352"/>
      <c r="M1175" s="352"/>
      <c r="N1175" s="352"/>
      <c r="O1175" s="352"/>
      <c r="P1175" s="352"/>
      <c r="Q1175" s="352"/>
      <c r="R1175" s="352"/>
      <c r="S1175" s="352"/>
      <c r="T1175" s="352"/>
      <c r="U1175" s="352"/>
      <c r="V1175" s="352"/>
      <c r="W1175" s="352"/>
      <c r="X1175" s="352"/>
      <c r="Y1175" s="352"/>
      <c r="Z1175" s="352"/>
      <c r="AA1175" s="352"/>
      <c r="AB1175" s="352"/>
      <c r="AC1175" s="352"/>
      <c r="AD1175" s="352"/>
      <c r="AE1175" s="352"/>
      <c r="AF1175" s="352"/>
      <c r="AG1175" s="352"/>
      <c r="AH1175" s="352"/>
      <c r="AI1175" s="352"/>
      <c r="AJ1175" s="352"/>
      <c r="AK1175" s="352"/>
      <c r="AL1175" s="352"/>
      <c r="AM1175" s="352"/>
      <c r="AN1175" s="352"/>
      <c r="AO1175" s="352"/>
      <c r="AP1175" s="352"/>
      <c r="AQ1175" s="352"/>
      <c r="AR1175" s="352"/>
      <c r="AS1175" s="352"/>
      <c r="AT1175" s="352"/>
      <c r="AU1175" s="352"/>
      <c r="AV1175" s="352"/>
      <c r="AW1175" s="352"/>
      <c r="AX1175" s="352"/>
      <c r="AY1175" s="725"/>
      <c r="AZ1175" s="95"/>
      <c r="BA1175" s="192">
        <f t="shared" ref="BA1175:BD1177" si="316">BA1174</f>
        <v>59</v>
      </c>
      <c r="BB1175" s="95">
        <f t="shared" si="316"/>
        <v>4</v>
      </c>
      <c r="BC1175" s="95">
        <f t="shared" si="316"/>
        <v>3</v>
      </c>
      <c r="BD1175" s="95" t="str">
        <f t="shared" si="316"/>
        <v>③</v>
      </c>
      <c r="BE1175" s="465"/>
      <c r="BF1175" s="465"/>
      <c r="BG1175" s="559" t="str">
        <f t="shared" ref="BG1175:BG1205" ca="1" si="317">IF(BA1175&lt;&gt;"",IF(MID(_xlfn.FORMULATEXT(BA1175),SEARCH("[",_xlfn.FORMULATEXT(BA1175))+1,SEARCH("]",_xlfn.FORMULATEXT(BA1175))-(SEARCH("[",_xlfn.FORMULATEXT(BA1175))+1))="-1","",1),"")</f>
        <v/>
      </c>
      <c r="BH1175" s="560" t="str">
        <f t="shared" ca="1" si="299"/>
        <v/>
      </c>
      <c r="BI1175" s="560" t="str">
        <f t="shared" ca="1" si="300"/>
        <v/>
      </c>
      <c r="BJ1175" s="560" t="str">
        <f t="shared" ca="1" si="301"/>
        <v/>
      </c>
      <c r="BK1175" s="560" t="str">
        <f t="shared" ca="1" si="302"/>
        <v/>
      </c>
      <c r="BL1175" s="561" t="str">
        <f t="shared" ca="1" si="303"/>
        <v/>
      </c>
    </row>
    <row r="1176" spans="1:109" ht="15" customHeight="1">
      <c r="A1176" s="90"/>
      <c r="B1176" s="352"/>
      <c r="C1176" s="352"/>
      <c r="D1176" s="352"/>
      <c r="E1176" s="352"/>
      <c r="F1176" s="845" t="s">
        <v>150</v>
      </c>
      <c r="G1176" s="846"/>
      <c r="H1176" s="846"/>
      <c r="I1176" s="846"/>
      <c r="J1176" s="846"/>
      <c r="K1176" s="846"/>
      <c r="L1176" s="846"/>
      <c r="M1176" s="847"/>
      <c r="N1176" s="237" t="s">
        <v>153</v>
      </c>
      <c r="O1176" s="197"/>
      <c r="P1176" s="197"/>
      <c r="Q1176" s="197"/>
      <c r="R1176" s="197"/>
      <c r="S1176" s="197"/>
      <c r="T1176" s="197"/>
      <c r="U1176" s="197"/>
      <c r="V1176" s="197"/>
      <c r="W1176" s="197"/>
      <c r="X1176" s="197"/>
      <c r="Y1176" s="197"/>
      <c r="Z1176" s="197"/>
      <c r="AA1176" s="197"/>
      <c r="AB1176" s="197"/>
      <c r="AC1176" s="197"/>
      <c r="AD1176" s="197"/>
      <c r="AE1176" s="197"/>
      <c r="AF1176" s="197"/>
      <c r="AG1176" s="197"/>
      <c r="AH1176" s="197"/>
      <c r="AI1176" s="197"/>
      <c r="AJ1176" s="197"/>
      <c r="AK1176" s="197"/>
      <c r="AL1176" s="197"/>
      <c r="AM1176" s="197"/>
      <c r="AN1176" s="197"/>
      <c r="AO1176" s="197"/>
      <c r="AP1176" s="197"/>
      <c r="AQ1176" s="197"/>
      <c r="AR1176" s="197"/>
      <c r="AS1176" s="197"/>
      <c r="AT1176" s="197"/>
      <c r="AU1176" s="197"/>
      <c r="AV1176" s="197"/>
      <c r="AW1176" s="197"/>
      <c r="AX1176" s="198"/>
      <c r="AY1176" s="725"/>
      <c r="AZ1176" s="95"/>
      <c r="BA1176" s="192">
        <f t="shared" si="316"/>
        <v>59</v>
      </c>
      <c r="BB1176" s="95">
        <f t="shared" si="316"/>
        <v>4</v>
      </c>
      <c r="BC1176" s="95">
        <f t="shared" si="316"/>
        <v>3</v>
      </c>
      <c r="BD1176" s="95" t="str">
        <f t="shared" si="316"/>
        <v>③</v>
      </c>
      <c r="BE1176" s="465"/>
      <c r="BF1176" s="465"/>
      <c r="BG1176" s="559" t="str">
        <f t="shared" ca="1" si="317"/>
        <v/>
      </c>
      <c r="BH1176" s="560" t="str">
        <f t="shared" ref="BH1176:BH1206" ca="1" si="318">IF(BB1176&lt;&gt;"",IF(MID(_xlfn.FORMULATEXT(BB1176),SEARCH("[",_xlfn.FORMULATEXT(BB1176))+1,SEARCH("]",_xlfn.FORMULATEXT(BB1176))-(SEARCH("[",_xlfn.FORMULATEXT(BB1176))+1))="-1","",1),"")</f>
        <v/>
      </c>
      <c r="BI1176" s="560" t="str">
        <f t="shared" ref="BI1176:BI1206" ca="1" si="319">IF(BC1176&lt;&gt;"",IF(MID(_xlfn.FORMULATEXT(BC1176),SEARCH("[",_xlfn.FORMULATEXT(BC1176))+1,SEARCH("]",_xlfn.FORMULATEXT(BC1176))-(SEARCH("[",_xlfn.FORMULATEXT(BC1176))+1))="-1","",1),"")</f>
        <v/>
      </c>
      <c r="BJ1176" s="560" t="str">
        <f t="shared" ref="BJ1176:BJ1206" ca="1" si="320">IF(BD1176&lt;&gt;"",IF(MID(_xlfn.FORMULATEXT(BD1176),SEARCH("[",_xlfn.FORMULATEXT(BD1176))+1,SEARCH("]",_xlfn.FORMULATEXT(BD1176))-(SEARCH("[",_xlfn.FORMULATEXT(BD1176))+1))="-1","",1),"")</f>
        <v/>
      </c>
      <c r="BK1176" s="560" t="str">
        <f t="shared" ref="BK1176:BK1206" ca="1" si="321">IF(BE1176&lt;&gt;"",IF(MID(_xlfn.FORMULATEXT(BE1176),SEARCH("[",_xlfn.FORMULATEXT(BE1176))+1,SEARCH("]",_xlfn.FORMULATEXT(BE1176))-(SEARCH("[",_xlfn.FORMULATEXT(BE1176))+1))="-1","",1),"")</f>
        <v/>
      </c>
      <c r="BL1176" s="561" t="str">
        <f t="shared" ref="BL1176:BL1206" ca="1" si="322">IF(BF1176&lt;&gt;"",IF(MID(_xlfn.FORMULATEXT(BF1176),SEARCH("[",_xlfn.FORMULATEXT(BF1176))+1,SEARCH("]",_xlfn.FORMULATEXT(BF1176))-(SEARCH("[",_xlfn.FORMULATEXT(BF1176))+1))="-1","",1),"")</f>
        <v/>
      </c>
    </row>
    <row r="1177" spans="1:109" ht="15" customHeight="1">
      <c r="A1177" s="90"/>
      <c r="B1177" s="352"/>
      <c r="C1177" s="352"/>
      <c r="D1177" s="352"/>
      <c r="E1177" s="352"/>
      <c r="F1177" s="851" t="s">
        <v>151</v>
      </c>
      <c r="G1177" s="852"/>
      <c r="H1177" s="852"/>
      <c r="I1177" s="852"/>
      <c r="J1177" s="852"/>
      <c r="K1177" s="852"/>
      <c r="L1177" s="852"/>
      <c r="M1177" s="853"/>
      <c r="N1177" s="209" t="s">
        <v>1439</v>
      </c>
      <c r="O1177" s="204"/>
      <c r="P1177" s="204"/>
      <c r="Q1177" s="204"/>
      <c r="R1177" s="204"/>
      <c r="S1177" s="204"/>
      <c r="T1177" s="204"/>
      <c r="U1177" s="204"/>
      <c r="V1177" s="204"/>
      <c r="W1177" s="204"/>
      <c r="X1177" s="204"/>
      <c r="Y1177" s="204"/>
      <c r="Z1177" s="204"/>
      <c r="AA1177" s="204"/>
      <c r="AB1177" s="204"/>
      <c r="AC1177" s="204"/>
      <c r="AD1177" s="204"/>
      <c r="AE1177" s="204"/>
      <c r="AF1177" s="204"/>
      <c r="AG1177" s="204"/>
      <c r="AH1177" s="204"/>
      <c r="AI1177" s="204"/>
      <c r="AJ1177" s="204"/>
      <c r="AK1177" s="204"/>
      <c r="AL1177" s="204"/>
      <c r="AM1177" s="204"/>
      <c r="AN1177" s="204"/>
      <c r="AO1177" s="204"/>
      <c r="AP1177" s="204"/>
      <c r="AQ1177" s="204"/>
      <c r="AR1177" s="204"/>
      <c r="AS1177" s="204"/>
      <c r="AT1177" s="204"/>
      <c r="AU1177" s="204"/>
      <c r="AV1177" s="204"/>
      <c r="AW1177" s="204"/>
      <c r="AX1177" s="205"/>
      <c r="AY1177" s="725"/>
      <c r="AZ1177" s="95"/>
      <c r="BA1177" s="192">
        <f t="shared" si="316"/>
        <v>59</v>
      </c>
      <c r="BB1177" s="95">
        <f t="shared" si="316"/>
        <v>4</v>
      </c>
      <c r="BC1177" s="95">
        <f t="shared" si="316"/>
        <v>3</v>
      </c>
      <c r="BD1177" s="95" t="str">
        <f t="shared" si="316"/>
        <v>③</v>
      </c>
      <c r="BE1177" s="465"/>
      <c r="BF1177" s="465"/>
      <c r="BG1177" s="559" t="str">
        <f t="shared" ca="1" si="317"/>
        <v/>
      </c>
      <c r="BH1177" s="560" t="str">
        <f t="shared" ca="1" si="318"/>
        <v/>
      </c>
      <c r="BI1177" s="560" t="str">
        <f t="shared" ca="1" si="319"/>
        <v/>
      </c>
      <c r="BJ1177" s="560" t="str">
        <f t="shared" ca="1" si="320"/>
        <v/>
      </c>
      <c r="BK1177" s="560" t="str">
        <f t="shared" ca="1" si="321"/>
        <v/>
      </c>
      <c r="BL1177" s="561" t="str">
        <f t="shared" ca="1" si="322"/>
        <v/>
      </c>
    </row>
    <row r="1178" spans="1:109" ht="15" customHeight="1">
      <c r="A1178" s="1760" t="str">
        <f>$BA1178&amp;"."&amp;$BB1178&amp;"."&amp;$BC1178&amp;"."</f>
        <v>59.4.4.</v>
      </c>
      <c r="B1178" s="1761"/>
      <c r="C1178" s="1761"/>
      <c r="D1178" s="1761"/>
      <c r="E1178" s="676" t="s">
        <v>1440</v>
      </c>
      <c r="F1178" s="676"/>
      <c r="G1178" s="676"/>
      <c r="H1178" s="676"/>
      <c r="I1178" s="676"/>
      <c r="J1178" s="676"/>
      <c r="K1178" s="676"/>
      <c r="L1178" s="685"/>
      <c r="M1178" s="685"/>
      <c r="N1178" s="685"/>
      <c r="O1178" s="685"/>
      <c r="P1178" s="685"/>
      <c r="Q1178" s="685"/>
      <c r="R1178" s="685"/>
      <c r="S1178" s="685"/>
      <c r="T1178" s="685"/>
      <c r="U1178" s="685"/>
      <c r="V1178" s="685"/>
      <c r="W1178" s="685"/>
      <c r="X1178" s="685"/>
      <c r="Y1178" s="685"/>
      <c r="Z1178" s="685"/>
      <c r="AA1178" s="685"/>
      <c r="AB1178" s="685"/>
      <c r="AC1178" s="685"/>
      <c r="AD1178" s="685"/>
      <c r="AE1178" s="685"/>
      <c r="AF1178" s="685"/>
      <c r="AG1178" s="685"/>
      <c r="AH1178" s="685"/>
      <c r="AI1178" s="685"/>
      <c r="AJ1178" s="685"/>
      <c r="AK1178" s="685"/>
      <c r="AL1178" s="685"/>
      <c r="AM1178" s="685"/>
      <c r="AN1178" s="685"/>
      <c r="AO1178" s="685"/>
      <c r="AP1178" s="685"/>
      <c r="AQ1178" s="685"/>
      <c r="AR1178" s="685"/>
      <c r="AS1178" s="685"/>
      <c r="AT1178" s="685"/>
      <c r="AU1178" s="685"/>
      <c r="AV1178" s="685"/>
      <c r="AW1178" s="685"/>
      <c r="AX1178" s="685"/>
      <c r="AY1178" s="93"/>
      <c r="AZ1178" s="92"/>
      <c r="BA1178" s="683">
        <f>BA1177</f>
        <v>59</v>
      </c>
      <c r="BB1178" s="95">
        <f>BB1177</f>
        <v>4</v>
      </c>
      <c r="BC1178" s="193">
        <f>BC1177+1</f>
        <v>4</v>
      </c>
      <c r="BD1178" s="465"/>
      <c r="BE1178" s="465"/>
      <c r="BF1178" s="92"/>
      <c r="BG1178" s="559" t="str">
        <f t="shared" ca="1" si="317"/>
        <v/>
      </c>
      <c r="BH1178" s="560" t="str">
        <f t="shared" ca="1" si="318"/>
        <v/>
      </c>
      <c r="BI1178" s="560" t="str">
        <f t="shared" ca="1" si="319"/>
        <v/>
      </c>
      <c r="BJ1178" s="560" t="str">
        <f t="shared" ca="1" si="320"/>
        <v/>
      </c>
      <c r="BK1178" s="560" t="str">
        <f t="shared" ca="1" si="321"/>
        <v/>
      </c>
      <c r="BL1178" s="561" t="str">
        <f t="shared" ca="1" si="322"/>
        <v/>
      </c>
    </row>
    <row r="1179" spans="1:109" ht="15" customHeight="1">
      <c r="A1179" s="90"/>
      <c r="B1179" s="352"/>
      <c r="C1179" s="352"/>
      <c r="D1179" s="352"/>
      <c r="E1179" s="352" t="s">
        <v>1438</v>
      </c>
      <c r="F1179" s="352"/>
      <c r="G1179" s="352"/>
      <c r="H1179" s="352"/>
      <c r="I1179" s="352"/>
      <c r="J1179" s="352"/>
      <c r="K1179" s="352"/>
      <c r="L1179" s="352"/>
      <c r="M1179" s="352"/>
      <c r="N1179" s="352"/>
      <c r="O1179" s="352"/>
      <c r="P1179" s="352"/>
      <c r="Q1179" s="352"/>
      <c r="R1179" s="352"/>
      <c r="S1179" s="352"/>
      <c r="T1179" s="352"/>
      <c r="U1179" s="352"/>
      <c r="V1179" s="352"/>
      <c r="W1179" s="352"/>
      <c r="X1179" s="352"/>
      <c r="Y1179" s="352"/>
      <c r="Z1179" s="352"/>
      <c r="AA1179" s="352"/>
      <c r="AB1179" s="352"/>
      <c r="AC1179" s="352"/>
      <c r="AD1179" s="352"/>
      <c r="AE1179" s="352"/>
      <c r="AF1179" s="352"/>
      <c r="AG1179" s="352"/>
      <c r="AH1179" s="352"/>
      <c r="AI1179" s="352"/>
      <c r="AJ1179" s="352"/>
      <c r="AK1179" s="352"/>
      <c r="AL1179" s="352"/>
      <c r="AM1179" s="352"/>
      <c r="AN1179" s="352"/>
      <c r="AO1179" s="352"/>
      <c r="AP1179" s="352"/>
      <c r="AQ1179" s="352"/>
      <c r="AR1179" s="352"/>
      <c r="AS1179" s="352"/>
      <c r="AT1179" s="352"/>
      <c r="AU1179" s="352"/>
      <c r="AV1179" s="352"/>
      <c r="AW1179" s="352"/>
      <c r="AX1179" s="352"/>
      <c r="AY1179" s="725"/>
      <c r="AZ1179" s="95"/>
      <c r="BA1179" s="192">
        <f t="shared" ref="BA1179:BC1182" si="323">BA1178</f>
        <v>59</v>
      </c>
      <c r="BB1179" s="95">
        <f t="shared" si="323"/>
        <v>4</v>
      </c>
      <c r="BC1179" s="95">
        <f t="shared" si="323"/>
        <v>4</v>
      </c>
      <c r="BD1179" s="465"/>
      <c r="BE1179" s="95"/>
      <c r="BF1179" s="465"/>
      <c r="BG1179" s="559" t="str">
        <f t="shared" ca="1" si="317"/>
        <v/>
      </c>
      <c r="BH1179" s="560" t="str">
        <f t="shared" ca="1" si="318"/>
        <v/>
      </c>
      <c r="BI1179" s="560" t="str">
        <f t="shared" ca="1" si="319"/>
        <v/>
      </c>
      <c r="BJ1179" s="560" t="str">
        <f t="shared" ca="1" si="320"/>
        <v/>
      </c>
      <c r="BK1179" s="560" t="str">
        <f t="shared" ca="1" si="321"/>
        <v/>
      </c>
      <c r="BL1179" s="561" t="str">
        <f t="shared" ca="1" si="322"/>
        <v/>
      </c>
    </row>
    <row r="1180" spans="1:109" ht="15" customHeight="1">
      <c r="A1180" s="90"/>
      <c r="B1180" s="352"/>
      <c r="C1180" s="352"/>
      <c r="D1180" s="352"/>
      <c r="E1180" s="845" t="s">
        <v>150</v>
      </c>
      <c r="F1180" s="846"/>
      <c r="G1180" s="846"/>
      <c r="H1180" s="846"/>
      <c r="I1180" s="846"/>
      <c r="J1180" s="846"/>
      <c r="K1180" s="846"/>
      <c r="L1180" s="847"/>
      <c r="M1180" s="237" t="s">
        <v>153</v>
      </c>
      <c r="N1180" s="197"/>
      <c r="O1180" s="197"/>
      <c r="P1180" s="197"/>
      <c r="Q1180" s="197"/>
      <c r="R1180" s="197"/>
      <c r="S1180" s="197"/>
      <c r="T1180" s="197"/>
      <c r="U1180" s="197"/>
      <c r="V1180" s="197"/>
      <c r="W1180" s="197"/>
      <c r="X1180" s="197"/>
      <c r="Y1180" s="197"/>
      <c r="Z1180" s="197"/>
      <c r="AA1180" s="197"/>
      <c r="AB1180" s="197"/>
      <c r="AC1180" s="197"/>
      <c r="AD1180" s="197"/>
      <c r="AE1180" s="197"/>
      <c r="AF1180" s="197"/>
      <c r="AG1180" s="197"/>
      <c r="AH1180" s="197"/>
      <c r="AI1180" s="197"/>
      <c r="AJ1180" s="197"/>
      <c r="AK1180" s="197"/>
      <c r="AL1180" s="197"/>
      <c r="AM1180" s="197"/>
      <c r="AN1180" s="197"/>
      <c r="AO1180" s="197"/>
      <c r="AP1180" s="197"/>
      <c r="AQ1180" s="197"/>
      <c r="AR1180" s="197"/>
      <c r="AS1180" s="197"/>
      <c r="AT1180" s="197"/>
      <c r="AU1180" s="197"/>
      <c r="AV1180" s="197"/>
      <c r="AW1180" s="197"/>
      <c r="AX1180" s="198"/>
      <c r="AY1180" s="725"/>
      <c r="AZ1180" s="95"/>
      <c r="BA1180" s="192">
        <f t="shared" si="323"/>
        <v>59</v>
      </c>
      <c r="BB1180" s="95">
        <f t="shared" si="323"/>
        <v>4</v>
      </c>
      <c r="BC1180" s="95">
        <f t="shared" si="323"/>
        <v>4</v>
      </c>
      <c r="BD1180" s="465"/>
      <c r="BE1180" s="95"/>
      <c r="BF1180" s="465"/>
      <c r="BG1180" s="559" t="str">
        <f t="shared" ca="1" si="317"/>
        <v/>
      </c>
      <c r="BH1180" s="560" t="str">
        <f t="shared" ca="1" si="318"/>
        <v/>
      </c>
      <c r="BI1180" s="560" t="str">
        <f t="shared" ca="1" si="319"/>
        <v/>
      </c>
      <c r="BJ1180" s="560" t="str">
        <f t="shared" ca="1" si="320"/>
        <v/>
      </c>
      <c r="BK1180" s="560" t="str">
        <f t="shared" ca="1" si="321"/>
        <v/>
      </c>
      <c r="BL1180" s="561" t="str">
        <f t="shared" ca="1" si="322"/>
        <v/>
      </c>
    </row>
    <row r="1181" spans="1:109" ht="15" customHeight="1">
      <c r="A1181" s="90"/>
      <c r="B1181" s="352"/>
      <c r="C1181" s="352"/>
      <c r="D1181" s="352"/>
      <c r="E1181" s="851" t="s">
        <v>151</v>
      </c>
      <c r="F1181" s="852"/>
      <c r="G1181" s="852"/>
      <c r="H1181" s="852"/>
      <c r="I1181" s="852"/>
      <c r="J1181" s="852"/>
      <c r="K1181" s="852"/>
      <c r="L1181" s="853"/>
      <c r="M1181" s="209" t="s">
        <v>1443</v>
      </c>
      <c r="N1181" s="204"/>
      <c r="O1181" s="204"/>
      <c r="P1181" s="204"/>
      <c r="Q1181" s="204"/>
      <c r="R1181" s="204"/>
      <c r="S1181" s="204"/>
      <c r="T1181" s="204"/>
      <c r="U1181" s="204"/>
      <c r="V1181" s="204"/>
      <c r="W1181" s="204"/>
      <c r="X1181" s="204"/>
      <c r="Y1181" s="204"/>
      <c r="Z1181" s="204"/>
      <c r="AA1181" s="204"/>
      <c r="AB1181" s="204"/>
      <c r="AC1181" s="204"/>
      <c r="AD1181" s="204"/>
      <c r="AE1181" s="204"/>
      <c r="AF1181" s="204"/>
      <c r="AG1181" s="204"/>
      <c r="AH1181" s="204"/>
      <c r="AI1181" s="204"/>
      <c r="AJ1181" s="204"/>
      <c r="AK1181" s="204"/>
      <c r="AL1181" s="204"/>
      <c r="AM1181" s="204"/>
      <c r="AN1181" s="204"/>
      <c r="AO1181" s="204"/>
      <c r="AP1181" s="204"/>
      <c r="AQ1181" s="204"/>
      <c r="AR1181" s="204"/>
      <c r="AS1181" s="204"/>
      <c r="AT1181" s="204"/>
      <c r="AU1181" s="204"/>
      <c r="AV1181" s="204"/>
      <c r="AW1181" s="204"/>
      <c r="AX1181" s="205"/>
      <c r="AY1181" s="725"/>
      <c r="AZ1181" s="95"/>
      <c r="BA1181" s="192">
        <f t="shared" si="323"/>
        <v>59</v>
      </c>
      <c r="BB1181" s="95">
        <f t="shared" si="323"/>
        <v>4</v>
      </c>
      <c r="BC1181" s="95">
        <f t="shared" si="323"/>
        <v>4</v>
      </c>
      <c r="BD1181" s="465"/>
      <c r="BE1181" s="95"/>
      <c r="BF1181" s="465"/>
      <c r="BG1181" s="559" t="str">
        <f t="shared" ca="1" si="317"/>
        <v/>
      </c>
      <c r="BH1181" s="560" t="str">
        <f t="shared" ca="1" si="318"/>
        <v/>
      </c>
      <c r="BI1181" s="560" t="str">
        <f t="shared" ca="1" si="319"/>
        <v/>
      </c>
      <c r="BJ1181" s="560" t="str">
        <f t="shared" ca="1" si="320"/>
        <v/>
      </c>
      <c r="BK1181" s="560" t="str">
        <f t="shared" ca="1" si="321"/>
        <v/>
      </c>
      <c r="BL1181" s="561" t="str">
        <f t="shared" ca="1" si="322"/>
        <v/>
      </c>
    </row>
    <row r="1182" spans="1:109" ht="15" customHeight="1">
      <c r="A1182" s="1760" t="str">
        <f>$BA1182&amp;"."&amp;$BB1182&amp;"."&amp;$BC1182&amp;"."</f>
        <v>59.4.5.</v>
      </c>
      <c r="B1182" s="1761"/>
      <c r="C1182" s="1761"/>
      <c r="D1182" s="1761"/>
      <c r="E1182" s="211" t="s">
        <v>1444</v>
      </c>
      <c r="F1182" s="211"/>
      <c r="G1182" s="211"/>
      <c r="H1182" s="211"/>
      <c r="I1182" s="211"/>
      <c r="J1182" s="211"/>
      <c r="K1182" s="211"/>
      <c r="L1182" s="211"/>
      <c r="M1182" s="211"/>
      <c r="N1182" s="211"/>
      <c r="O1182" s="211"/>
      <c r="P1182" s="211"/>
      <c r="Q1182" s="211"/>
      <c r="R1182" s="211"/>
      <c r="S1182" s="211"/>
      <c r="T1182" s="211"/>
      <c r="U1182" s="211"/>
      <c r="V1182" s="211"/>
      <c r="W1182" s="211"/>
      <c r="X1182" s="211"/>
      <c r="Y1182" s="211"/>
      <c r="Z1182" s="211"/>
      <c r="AA1182" s="211"/>
      <c r="AB1182" s="226"/>
      <c r="AC1182" s="226"/>
      <c r="AD1182" s="226"/>
      <c r="AE1182" s="226"/>
      <c r="AF1182" s="226"/>
      <c r="AG1182" s="226"/>
      <c r="AH1182" s="226"/>
      <c r="AI1182" s="226"/>
      <c r="AJ1182" s="226"/>
      <c r="AK1182" s="226"/>
      <c r="AL1182" s="226"/>
      <c r="AM1182" s="226"/>
      <c r="AN1182" s="226"/>
      <c r="AO1182" s="226"/>
      <c r="AP1182" s="226"/>
      <c r="AQ1182" s="226"/>
      <c r="AR1182" s="226"/>
      <c r="AS1182" s="226"/>
      <c r="AT1182" s="226"/>
      <c r="AU1182" s="226"/>
      <c r="AV1182" s="226"/>
      <c r="AW1182" s="226"/>
      <c r="AX1182" s="226"/>
      <c r="AY1182" s="40"/>
      <c r="AZ1182" s="465"/>
      <c r="BA1182" s="192">
        <f t="shared" si="323"/>
        <v>59</v>
      </c>
      <c r="BB1182" s="192">
        <f t="shared" si="323"/>
        <v>4</v>
      </c>
      <c r="BC1182" s="193">
        <f>BC1181+1</f>
        <v>5</v>
      </c>
      <c r="BD1182" s="465"/>
      <c r="BE1182" s="226"/>
      <c r="BF1182" s="226"/>
      <c r="BG1182" s="559" t="str">
        <f t="shared" ca="1" si="317"/>
        <v/>
      </c>
      <c r="BH1182" s="560" t="str">
        <f t="shared" ca="1" si="318"/>
        <v/>
      </c>
      <c r="BI1182" s="560" t="str">
        <f t="shared" ca="1" si="319"/>
        <v/>
      </c>
      <c r="BJ1182" s="560" t="str">
        <f t="shared" ca="1" si="320"/>
        <v/>
      </c>
      <c r="BK1182" s="560" t="str">
        <f t="shared" ca="1" si="321"/>
        <v/>
      </c>
      <c r="BL1182" s="561" t="str">
        <f t="shared" ca="1" si="322"/>
        <v/>
      </c>
    </row>
    <row r="1183" spans="1:109" ht="15" customHeight="1">
      <c r="A1183" s="90"/>
      <c r="B1183" s="352"/>
      <c r="C1183" s="352"/>
      <c r="D1183" s="352"/>
      <c r="E1183" s="352" t="s">
        <v>1445</v>
      </c>
      <c r="F1183" s="352"/>
      <c r="G1183" s="352"/>
      <c r="H1183" s="352"/>
      <c r="I1183" s="352"/>
      <c r="J1183" s="352"/>
      <c r="K1183" s="352"/>
      <c r="L1183" s="352"/>
      <c r="M1183" s="352"/>
      <c r="N1183" s="352"/>
      <c r="O1183" s="352"/>
      <c r="P1183" s="352"/>
      <c r="Q1183" s="352"/>
      <c r="R1183" s="352"/>
      <c r="S1183" s="352"/>
      <c r="T1183" s="352"/>
      <c r="U1183" s="352"/>
      <c r="V1183" s="352"/>
      <c r="W1183" s="352"/>
      <c r="X1183" s="352"/>
      <c r="Y1183" s="352"/>
      <c r="Z1183" s="352"/>
      <c r="AA1183" s="352"/>
      <c r="AB1183" s="352"/>
      <c r="AC1183" s="352"/>
      <c r="AD1183" s="352"/>
      <c r="AE1183" s="352"/>
      <c r="AF1183" s="352"/>
      <c r="AG1183" s="352"/>
      <c r="AH1183" s="352"/>
      <c r="AI1183" s="352"/>
      <c r="AJ1183" s="352"/>
      <c r="AK1183" s="352"/>
      <c r="AL1183" s="352"/>
      <c r="AM1183" s="352"/>
      <c r="AN1183" s="352"/>
      <c r="AO1183" s="352"/>
      <c r="AP1183" s="352"/>
      <c r="AQ1183" s="352"/>
      <c r="AR1183" s="352"/>
      <c r="AS1183" s="352"/>
      <c r="AT1183" s="352"/>
      <c r="AU1183" s="352"/>
      <c r="AV1183" s="352"/>
      <c r="AW1183" s="352"/>
      <c r="AX1183" s="352"/>
      <c r="AY1183" s="725"/>
      <c r="AZ1183" s="95"/>
      <c r="BA1183" s="192">
        <f>BA1182</f>
        <v>59</v>
      </c>
      <c r="BB1183" s="192">
        <f>BB1182</f>
        <v>4</v>
      </c>
      <c r="BC1183" s="95"/>
      <c r="BD1183" s="95"/>
      <c r="BE1183" s="95"/>
      <c r="BG1183" s="559" t="str">
        <f t="shared" ca="1" si="317"/>
        <v/>
      </c>
      <c r="BH1183" s="560" t="str">
        <f t="shared" ca="1" si="318"/>
        <v/>
      </c>
      <c r="BI1183" s="560" t="str">
        <f t="shared" ca="1" si="319"/>
        <v/>
      </c>
      <c r="BJ1183" s="560" t="str">
        <f t="shared" ca="1" si="320"/>
        <v/>
      </c>
      <c r="BK1183" s="560" t="str">
        <f t="shared" ca="1" si="321"/>
        <v/>
      </c>
      <c r="BL1183" s="561" t="str">
        <f t="shared" ca="1" si="322"/>
        <v/>
      </c>
    </row>
    <row r="1184" spans="1:109" ht="15" customHeight="1">
      <c r="A1184" s="1760" t="str">
        <f>$BA1184&amp;"."&amp;$BB1184&amp;"."</f>
        <v>59.5.</v>
      </c>
      <c r="B1184" s="1761"/>
      <c r="C1184" s="1761"/>
      <c r="D1184" s="211" t="s">
        <v>903</v>
      </c>
      <c r="E1184" s="211"/>
      <c r="F1184" s="211"/>
      <c r="G1184" s="211"/>
      <c r="H1184" s="211"/>
      <c r="I1184" s="211"/>
      <c r="J1184" s="211"/>
      <c r="K1184" s="211"/>
      <c r="L1184" s="211"/>
      <c r="M1184" s="211"/>
      <c r="N1184" s="211"/>
      <c r="O1184" s="211"/>
      <c r="P1184" s="211"/>
      <c r="Q1184" s="211"/>
      <c r="R1184" s="211"/>
      <c r="S1184" s="211"/>
      <c r="T1184" s="211"/>
      <c r="U1184" s="211"/>
      <c r="V1184" s="211"/>
      <c r="W1184" s="211"/>
      <c r="X1184" s="211"/>
      <c r="Y1184" s="211"/>
      <c r="Z1184" s="211"/>
      <c r="AA1184" s="211"/>
      <c r="AB1184" s="226"/>
      <c r="AC1184" s="226"/>
      <c r="AD1184" s="226"/>
      <c r="AE1184" s="226"/>
      <c r="AF1184" s="226"/>
      <c r="AG1184" s="226"/>
      <c r="AH1184" s="226"/>
      <c r="AI1184" s="226"/>
      <c r="AJ1184" s="226"/>
      <c r="AK1184" s="226"/>
      <c r="AL1184" s="226"/>
      <c r="AM1184" s="226"/>
      <c r="AN1184" s="226"/>
      <c r="AO1184" s="226"/>
      <c r="AP1184" s="226"/>
      <c r="AQ1184" s="226"/>
      <c r="AR1184" s="226"/>
      <c r="AS1184" s="226"/>
      <c r="AT1184" s="226"/>
      <c r="AU1184" s="226"/>
      <c r="AV1184" s="226"/>
      <c r="AW1184" s="226"/>
      <c r="AX1184" s="226"/>
      <c r="AY1184" s="40"/>
      <c r="AZ1184" s="465"/>
      <c r="BA1184" s="192">
        <f>BA1183</f>
        <v>59</v>
      </c>
      <c r="BB1184" s="193">
        <f>BB1183+1</f>
        <v>5</v>
      </c>
      <c r="BC1184" s="465"/>
      <c r="BD1184" s="465"/>
      <c r="BE1184" s="226"/>
      <c r="BF1184" s="226"/>
      <c r="BG1184" s="559" t="str">
        <f t="shared" ca="1" si="317"/>
        <v/>
      </c>
      <c r="BH1184" s="560" t="str">
        <f t="shared" ca="1" si="318"/>
        <v/>
      </c>
      <c r="BI1184" s="560" t="str">
        <f t="shared" ca="1" si="319"/>
        <v/>
      </c>
      <c r="BJ1184" s="560" t="str">
        <f t="shared" ca="1" si="320"/>
        <v/>
      </c>
      <c r="BK1184" s="560" t="str">
        <f t="shared" ca="1" si="321"/>
        <v/>
      </c>
      <c r="BL1184" s="561" t="str">
        <f t="shared" ca="1" si="322"/>
        <v/>
      </c>
    </row>
    <row r="1185" spans="1:64" ht="15" customHeight="1">
      <c r="A1185" s="1760" t="str">
        <f>$BA1185&amp;"."&amp;$BB1185&amp;"."&amp;$BC1185&amp;"."</f>
        <v>59.5.1.</v>
      </c>
      <c r="B1185" s="1761"/>
      <c r="C1185" s="1761"/>
      <c r="D1185" s="1761"/>
      <c r="E1185" s="676" t="s">
        <v>1437</v>
      </c>
      <c r="F1185" s="676"/>
      <c r="G1185" s="676"/>
      <c r="H1185" s="676"/>
      <c r="I1185" s="676"/>
      <c r="J1185" s="676"/>
      <c r="K1185" s="676"/>
      <c r="L1185" s="685"/>
      <c r="M1185" s="685"/>
      <c r="N1185" s="685"/>
      <c r="O1185" s="685"/>
      <c r="P1185" s="685"/>
      <c r="Q1185" s="685"/>
      <c r="R1185" s="685"/>
      <c r="S1185" s="685"/>
      <c r="T1185" s="685"/>
      <c r="U1185" s="685"/>
      <c r="V1185" s="685"/>
      <c r="W1185" s="685"/>
      <c r="X1185" s="685"/>
      <c r="Y1185" s="685"/>
      <c r="Z1185" s="685"/>
      <c r="AA1185" s="685"/>
      <c r="AB1185" s="685"/>
      <c r="AC1185" s="685"/>
      <c r="AD1185" s="685"/>
      <c r="AE1185" s="685"/>
      <c r="AF1185" s="685"/>
      <c r="AG1185" s="685"/>
      <c r="AH1185" s="685"/>
      <c r="AI1185" s="685"/>
      <c r="AJ1185" s="685"/>
      <c r="AK1185" s="685"/>
      <c r="AL1185" s="685"/>
      <c r="AM1185" s="685"/>
      <c r="AN1185" s="685"/>
      <c r="AO1185" s="685"/>
      <c r="AP1185" s="685"/>
      <c r="AQ1185" s="685"/>
      <c r="AR1185" s="685"/>
      <c r="AS1185" s="685"/>
      <c r="AT1185" s="685"/>
      <c r="AU1185" s="685"/>
      <c r="AV1185" s="685"/>
      <c r="AW1185" s="685"/>
      <c r="AX1185" s="685"/>
      <c r="AY1185" s="93"/>
      <c r="AZ1185" s="92"/>
      <c r="BA1185" s="683">
        <f>BA1184</f>
        <v>59</v>
      </c>
      <c r="BB1185" s="95">
        <f>BB1184</f>
        <v>5</v>
      </c>
      <c r="BC1185" s="193">
        <f>BC1184+1</f>
        <v>1</v>
      </c>
      <c r="BD1185" s="95"/>
      <c r="BE1185" s="95"/>
      <c r="BG1185" s="559" t="str">
        <f t="shared" ca="1" si="317"/>
        <v/>
      </c>
      <c r="BH1185" s="560" t="str">
        <f t="shared" ca="1" si="318"/>
        <v/>
      </c>
      <c r="BI1185" s="560" t="str">
        <f t="shared" ca="1" si="319"/>
        <v/>
      </c>
      <c r="BJ1185" s="560" t="str">
        <f t="shared" ca="1" si="320"/>
        <v/>
      </c>
      <c r="BK1185" s="560" t="str">
        <f t="shared" ca="1" si="321"/>
        <v/>
      </c>
      <c r="BL1185" s="561" t="str">
        <f t="shared" ca="1" si="322"/>
        <v/>
      </c>
    </row>
    <row r="1186" spans="1:64" ht="15" customHeight="1">
      <c r="A1186" s="90"/>
      <c r="B1186" s="352"/>
      <c r="C1186" s="352"/>
      <c r="D1186" s="352"/>
      <c r="E1186" s="352" t="s">
        <v>1438</v>
      </c>
      <c r="F1186" s="352"/>
      <c r="G1186" s="352"/>
      <c r="H1186" s="352"/>
      <c r="I1186" s="352"/>
      <c r="J1186" s="352"/>
      <c r="K1186" s="352"/>
      <c r="L1186" s="352"/>
      <c r="M1186" s="352"/>
      <c r="N1186" s="352"/>
      <c r="O1186" s="352"/>
      <c r="P1186" s="352"/>
      <c r="Q1186" s="352"/>
      <c r="R1186" s="352"/>
      <c r="S1186" s="352"/>
      <c r="T1186" s="352"/>
      <c r="U1186" s="352"/>
      <c r="V1186" s="352"/>
      <c r="W1186" s="352"/>
      <c r="X1186" s="352"/>
      <c r="Y1186" s="352"/>
      <c r="Z1186" s="352"/>
      <c r="AA1186" s="352"/>
      <c r="AB1186" s="352"/>
      <c r="AC1186" s="352"/>
      <c r="AD1186" s="352"/>
      <c r="AE1186" s="352"/>
      <c r="AF1186" s="352"/>
      <c r="AG1186" s="352"/>
      <c r="AH1186" s="352"/>
      <c r="AI1186" s="352"/>
      <c r="AJ1186" s="352"/>
      <c r="AK1186" s="352"/>
      <c r="AL1186" s="352"/>
      <c r="AM1186" s="352"/>
      <c r="AN1186" s="352"/>
      <c r="AO1186" s="352"/>
      <c r="AP1186" s="352"/>
      <c r="AQ1186" s="352"/>
      <c r="AR1186" s="352"/>
      <c r="AS1186" s="352"/>
      <c r="AT1186" s="352"/>
      <c r="AU1186" s="352"/>
      <c r="AV1186" s="352"/>
      <c r="AW1186" s="352"/>
      <c r="AX1186" s="352"/>
      <c r="AY1186" s="725"/>
      <c r="AZ1186" s="95"/>
      <c r="BA1186" s="192">
        <f t="shared" ref="BA1186:BC1189" si="324">BA1185</f>
        <v>59</v>
      </c>
      <c r="BB1186" s="95">
        <f t="shared" si="324"/>
        <v>5</v>
      </c>
      <c r="BC1186" s="95">
        <f t="shared" si="324"/>
        <v>1</v>
      </c>
      <c r="BD1186" s="95"/>
      <c r="BE1186" s="95"/>
      <c r="BG1186" s="559" t="str">
        <f t="shared" ca="1" si="317"/>
        <v/>
      </c>
      <c r="BH1186" s="560" t="str">
        <f t="shared" ca="1" si="318"/>
        <v/>
      </c>
      <c r="BI1186" s="560" t="str">
        <f t="shared" ca="1" si="319"/>
        <v/>
      </c>
      <c r="BJ1186" s="560" t="str">
        <f t="shared" ca="1" si="320"/>
        <v/>
      </c>
      <c r="BK1186" s="560" t="str">
        <f t="shared" ca="1" si="321"/>
        <v/>
      </c>
      <c r="BL1186" s="561" t="str">
        <f t="shared" ca="1" si="322"/>
        <v/>
      </c>
    </row>
    <row r="1187" spans="1:64" ht="15" customHeight="1">
      <c r="A1187" s="90"/>
      <c r="B1187" s="352"/>
      <c r="C1187" s="352"/>
      <c r="D1187" s="352"/>
      <c r="E1187" s="845" t="s">
        <v>150</v>
      </c>
      <c r="F1187" s="846"/>
      <c r="G1187" s="846"/>
      <c r="H1187" s="846"/>
      <c r="I1187" s="846"/>
      <c r="J1187" s="846"/>
      <c r="K1187" s="846"/>
      <c r="L1187" s="847"/>
      <c r="M1187" s="237" t="s">
        <v>153</v>
      </c>
      <c r="N1187" s="197"/>
      <c r="O1187" s="197"/>
      <c r="P1187" s="197"/>
      <c r="Q1187" s="197"/>
      <c r="R1187" s="197"/>
      <c r="S1187" s="197"/>
      <c r="T1187" s="197"/>
      <c r="U1187" s="197"/>
      <c r="V1187" s="197"/>
      <c r="W1187" s="197"/>
      <c r="X1187" s="197"/>
      <c r="Y1187" s="197"/>
      <c r="Z1187" s="197"/>
      <c r="AA1187" s="197"/>
      <c r="AB1187" s="197"/>
      <c r="AC1187" s="197"/>
      <c r="AD1187" s="197"/>
      <c r="AE1187" s="197"/>
      <c r="AF1187" s="197"/>
      <c r="AG1187" s="197"/>
      <c r="AH1187" s="197"/>
      <c r="AI1187" s="197"/>
      <c r="AJ1187" s="197"/>
      <c r="AK1187" s="197"/>
      <c r="AL1187" s="197"/>
      <c r="AM1187" s="197"/>
      <c r="AN1187" s="197"/>
      <c r="AO1187" s="197"/>
      <c r="AP1187" s="197"/>
      <c r="AQ1187" s="197"/>
      <c r="AR1187" s="197"/>
      <c r="AS1187" s="197"/>
      <c r="AT1187" s="197"/>
      <c r="AU1187" s="197"/>
      <c r="AV1187" s="197"/>
      <c r="AW1187" s="197"/>
      <c r="AX1187" s="198"/>
      <c r="AY1187" s="725"/>
      <c r="AZ1187" s="95"/>
      <c r="BA1187" s="192">
        <f>BA1186</f>
        <v>59</v>
      </c>
      <c r="BB1187" s="95">
        <f t="shared" si="324"/>
        <v>5</v>
      </c>
      <c r="BC1187" s="95">
        <f t="shared" si="324"/>
        <v>1</v>
      </c>
      <c r="BD1187" s="95"/>
      <c r="BE1187" s="95"/>
      <c r="BG1187" s="559" t="str">
        <f t="shared" ca="1" si="317"/>
        <v/>
      </c>
      <c r="BH1187" s="560" t="str">
        <f t="shared" ca="1" si="318"/>
        <v/>
      </c>
      <c r="BI1187" s="560" t="str">
        <f t="shared" ca="1" si="319"/>
        <v/>
      </c>
      <c r="BJ1187" s="560" t="str">
        <f t="shared" ca="1" si="320"/>
        <v/>
      </c>
      <c r="BK1187" s="560" t="str">
        <f t="shared" ca="1" si="321"/>
        <v/>
      </c>
      <c r="BL1187" s="561" t="str">
        <f t="shared" ca="1" si="322"/>
        <v/>
      </c>
    </row>
    <row r="1188" spans="1:64" ht="15" customHeight="1">
      <c r="A1188" s="90"/>
      <c r="B1188" s="352"/>
      <c r="C1188" s="352"/>
      <c r="D1188" s="352"/>
      <c r="E1188" s="848" t="s">
        <v>151</v>
      </c>
      <c r="F1188" s="849"/>
      <c r="G1188" s="849"/>
      <c r="H1188" s="849"/>
      <c r="I1188" s="849"/>
      <c r="J1188" s="849"/>
      <c r="K1188" s="849"/>
      <c r="L1188" s="850"/>
      <c r="M1188" s="1109" t="s">
        <v>1447</v>
      </c>
      <c r="N1188" s="1122"/>
      <c r="O1188" s="1122"/>
      <c r="P1188" s="1122"/>
      <c r="Q1188" s="1122"/>
      <c r="R1188" s="1122"/>
      <c r="S1188" s="1122"/>
      <c r="T1188" s="1122"/>
      <c r="U1188" s="1122"/>
      <c r="V1188" s="1122"/>
      <c r="W1188" s="1122"/>
      <c r="X1188" s="1122"/>
      <c r="Y1188" s="1122"/>
      <c r="Z1188" s="1122"/>
      <c r="AA1188" s="1122"/>
      <c r="AB1188" s="1122"/>
      <c r="AC1188" s="1122"/>
      <c r="AD1188" s="1122"/>
      <c r="AE1188" s="1122"/>
      <c r="AF1188" s="1122"/>
      <c r="AG1188" s="1122"/>
      <c r="AH1188" s="1122"/>
      <c r="AI1188" s="1122"/>
      <c r="AJ1188" s="1122"/>
      <c r="AK1188" s="1122"/>
      <c r="AL1188" s="1122"/>
      <c r="AM1188" s="1122"/>
      <c r="AN1188" s="1122"/>
      <c r="AO1188" s="1122"/>
      <c r="AP1188" s="1122"/>
      <c r="AQ1188" s="1122"/>
      <c r="AR1188" s="1122"/>
      <c r="AS1188" s="1122"/>
      <c r="AT1188" s="1122"/>
      <c r="AU1188" s="1122"/>
      <c r="AV1188" s="1122"/>
      <c r="AW1188" s="1122"/>
      <c r="AX1188" s="208"/>
      <c r="AY1188" s="725"/>
      <c r="AZ1188" s="95"/>
      <c r="BA1188" s="192">
        <f>BA1187</f>
        <v>59</v>
      </c>
      <c r="BB1188" s="95">
        <f t="shared" si="324"/>
        <v>5</v>
      </c>
      <c r="BC1188" s="95">
        <f t="shared" si="324"/>
        <v>1</v>
      </c>
      <c r="BD1188" s="95"/>
      <c r="BE1188" s="95"/>
      <c r="BG1188" s="559" t="str">
        <f t="shared" ca="1" si="317"/>
        <v/>
      </c>
      <c r="BH1188" s="560" t="str">
        <f t="shared" ca="1" si="318"/>
        <v/>
      </c>
      <c r="BI1188" s="560" t="str">
        <f t="shared" ca="1" si="319"/>
        <v/>
      </c>
      <c r="BJ1188" s="560" t="str">
        <f t="shared" ca="1" si="320"/>
        <v/>
      </c>
      <c r="BK1188" s="560" t="str">
        <f t="shared" ca="1" si="321"/>
        <v/>
      </c>
      <c r="BL1188" s="561" t="str">
        <f t="shared" ca="1" si="322"/>
        <v/>
      </c>
    </row>
    <row r="1189" spans="1:64" ht="15" customHeight="1">
      <c r="A1189" s="90"/>
      <c r="B1189" s="352"/>
      <c r="C1189" s="352"/>
      <c r="D1189" s="352"/>
      <c r="E1189" s="1153"/>
      <c r="F1189" s="1154"/>
      <c r="G1189" s="1154"/>
      <c r="H1189" s="1154"/>
      <c r="I1189" s="1154"/>
      <c r="J1189" s="1154"/>
      <c r="K1189" s="1154"/>
      <c r="L1189" s="1155"/>
      <c r="M1189" s="1156" t="s">
        <v>1446</v>
      </c>
      <c r="N1189" s="119"/>
      <c r="O1189" s="119"/>
      <c r="P1189" s="119"/>
      <c r="Q1189" s="119"/>
      <c r="R1189" s="119"/>
      <c r="S1189" s="119"/>
      <c r="T1189" s="119"/>
      <c r="U1189" s="119"/>
      <c r="V1189" s="119"/>
      <c r="W1189" s="119"/>
      <c r="X1189" s="119"/>
      <c r="Y1189" s="119"/>
      <c r="Z1189" s="119"/>
      <c r="AA1189" s="119"/>
      <c r="AB1189" s="119"/>
      <c r="AC1189" s="119"/>
      <c r="AD1189" s="119"/>
      <c r="AE1189" s="119"/>
      <c r="AF1189" s="119"/>
      <c r="AG1189" s="119"/>
      <c r="AH1189" s="119"/>
      <c r="AI1189" s="119"/>
      <c r="AJ1189" s="119"/>
      <c r="AK1189" s="119"/>
      <c r="AL1189" s="119"/>
      <c r="AM1189" s="119"/>
      <c r="AN1189" s="119"/>
      <c r="AO1189" s="119"/>
      <c r="AP1189" s="119"/>
      <c r="AQ1189" s="119"/>
      <c r="AR1189" s="119"/>
      <c r="AS1189" s="119"/>
      <c r="AT1189" s="119"/>
      <c r="AU1189" s="119"/>
      <c r="AV1189" s="119"/>
      <c r="AW1189" s="119"/>
      <c r="AX1189" s="1157"/>
      <c r="AY1189" s="725"/>
      <c r="AZ1189" s="95"/>
      <c r="BA1189" s="192">
        <f>BA1188</f>
        <v>59</v>
      </c>
      <c r="BB1189" s="95">
        <f t="shared" si="324"/>
        <v>5</v>
      </c>
      <c r="BC1189" s="95">
        <f t="shared" si="324"/>
        <v>1</v>
      </c>
      <c r="BD1189" s="95"/>
      <c r="BE1189" s="95"/>
      <c r="BG1189" s="559" t="str">
        <f t="shared" ca="1" si="317"/>
        <v/>
      </c>
      <c r="BH1189" s="560" t="str">
        <f t="shared" ca="1" si="318"/>
        <v/>
      </c>
      <c r="BI1189" s="560" t="str">
        <f t="shared" ca="1" si="319"/>
        <v/>
      </c>
      <c r="BJ1189" s="560" t="str">
        <f t="shared" ca="1" si="320"/>
        <v/>
      </c>
      <c r="BK1189" s="560" t="str">
        <f t="shared" ca="1" si="321"/>
        <v/>
      </c>
      <c r="BL1189" s="561" t="str">
        <f t="shared" ca="1" si="322"/>
        <v/>
      </c>
    </row>
    <row r="1190" spans="1:64" ht="15" customHeight="1">
      <c r="A1190" s="1760" t="str">
        <f>$BA1190&amp;"."&amp;$BB1190&amp;"."&amp;$BC1190&amp;"."</f>
        <v>59.5.2.</v>
      </c>
      <c r="B1190" s="1761"/>
      <c r="C1190" s="1761"/>
      <c r="D1190" s="1761"/>
      <c r="E1190" s="676" t="s">
        <v>1448</v>
      </c>
      <c r="F1190" s="676"/>
      <c r="G1190" s="676"/>
      <c r="H1190" s="676"/>
      <c r="I1190" s="676"/>
      <c r="J1190" s="676"/>
      <c r="K1190" s="676"/>
      <c r="L1190" s="685"/>
      <c r="M1190" s="685"/>
      <c r="N1190" s="685"/>
      <c r="O1190" s="685"/>
      <c r="P1190" s="685"/>
      <c r="Q1190" s="685"/>
      <c r="R1190" s="685"/>
      <c r="S1190" s="685"/>
      <c r="T1190" s="685"/>
      <c r="U1190" s="685"/>
      <c r="V1190" s="685"/>
      <c r="W1190" s="685"/>
      <c r="X1190" s="685"/>
      <c r="Y1190" s="685"/>
      <c r="Z1190" s="685"/>
      <c r="AA1190" s="685"/>
      <c r="AB1190" s="685"/>
      <c r="AC1190" s="685"/>
      <c r="AD1190" s="685"/>
      <c r="AE1190" s="685"/>
      <c r="AF1190" s="685"/>
      <c r="AG1190" s="685"/>
      <c r="AH1190" s="685"/>
      <c r="AI1190" s="685"/>
      <c r="AJ1190" s="685"/>
      <c r="AK1190" s="685"/>
      <c r="AL1190" s="685"/>
      <c r="AM1190" s="685"/>
      <c r="AN1190" s="685"/>
      <c r="AO1190" s="685"/>
      <c r="AP1190" s="685"/>
      <c r="AQ1190" s="685"/>
      <c r="AR1190" s="685"/>
      <c r="AS1190" s="685"/>
      <c r="AT1190" s="685"/>
      <c r="AU1190" s="685"/>
      <c r="AV1190" s="685"/>
      <c r="AW1190" s="685"/>
      <c r="AX1190" s="685"/>
      <c r="AY1190" s="93"/>
      <c r="AZ1190" s="92"/>
      <c r="BA1190" s="683">
        <f>BA1189</f>
        <v>59</v>
      </c>
      <c r="BB1190" s="95">
        <f>BB1189</f>
        <v>5</v>
      </c>
      <c r="BC1190" s="193">
        <f>BC1189+1</f>
        <v>2</v>
      </c>
      <c r="BD1190" s="95"/>
      <c r="BE1190" s="95"/>
      <c r="BG1190" s="559" t="str">
        <f t="shared" ca="1" si="317"/>
        <v/>
      </c>
      <c r="BH1190" s="560" t="str">
        <f t="shared" ca="1" si="318"/>
        <v/>
      </c>
      <c r="BI1190" s="560" t="str">
        <f t="shared" ca="1" si="319"/>
        <v/>
      </c>
      <c r="BJ1190" s="560" t="str">
        <f t="shared" ca="1" si="320"/>
        <v/>
      </c>
      <c r="BK1190" s="560" t="str">
        <f t="shared" ca="1" si="321"/>
        <v/>
      </c>
      <c r="BL1190" s="561" t="str">
        <f t="shared" ca="1" si="322"/>
        <v/>
      </c>
    </row>
    <row r="1191" spans="1:64" ht="15" customHeight="1">
      <c r="A1191" s="90"/>
      <c r="B1191" s="352"/>
      <c r="C1191" s="352"/>
      <c r="D1191" s="352"/>
      <c r="E1191" s="475" t="s">
        <v>1392</v>
      </c>
      <c r="F1191" s="475"/>
      <c r="G1191" s="475"/>
      <c r="H1191" s="475"/>
      <c r="I1191" s="475"/>
      <c r="J1191" s="475"/>
      <c r="K1191" s="475"/>
      <c r="L1191" s="475"/>
      <c r="M1191" s="475"/>
      <c r="N1191" s="475"/>
      <c r="O1191" s="475"/>
      <c r="P1191" s="475"/>
      <c r="Q1191" s="475"/>
      <c r="R1191" s="475"/>
      <c r="S1191" s="475"/>
      <c r="T1191" s="475"/>
      <c r="U1191" s="475"/>
      <c r="V1191" s="475"/>
      <c r="W1191" s="475"/>
      <c r="X1191" s="475"/>
      <c r="Y1191" s="473"/>
      <c r="Z1191" s="473"/>
      <c r="AA1191" s="473"/>
      <c r="AB1191" s="473"/>
      <c r="AC1191" s="473"/>
      <c r="AD1191" s="473"/>
      <c r="AE1191" s="473"/>
      <c r="AF1191" s="473"/>
      <c r="AG1191" s="473"/>
      <c r="AH1191" s="473"/>
      <c r="AI1191" s="473"/>
      <c r="AJ1191" s="473"/>
      <c r="AK1191" s="473"/>
      <c r="AL1191" s="473"/>
      <c r="AM1191" s="473"/>
      <c r="AN1191" s="473"/>
      <c r="AO1191" s="473"/>
      <c r="AP1191" s="473"/>
      <c r="AQ1191" s="473"/>
      <c r="AR1191" s="473"/>
      <c r="AS1191" s="473"/>
      <c r="AT1191" s="473"/>
      <c r="AU1191" s="473"/>
      <c r="AV1191" s="473"/>
      <c r="AW1191" s="473"/>
      <c r="AX1191" s="473"/>
      <c r="AY1191" s="725"/>
      <c r="AZ1191" s="95"/>
      <c r="BA1191" s="192">
        <f t="shared" ref="BA1191:BC1198" si="325">BA1190</f>
        <v>59</v>
      </c>
      <c r="BB1191" s="95">
        <f t="shared" si="325"/>
        <v>5</v>
      </c>
      <c r="BC1191" s="95">
        <f t="shared" si="325"/>
        <v>2</v>
      </c>
      <c r="BD1191" s="95"/>
      <c r="BE1191" s="95"/>
      <c r="BG1191" s="559" t="str">
        <f t="shared" ca="1" si="317"/>
        <v/>
      </c>
      <c r="BH1191" s="560" t="str">
        <f t="shared" ca="1" si="318"/>
        <v/>
      </c>
      <c r="BI1191" s="560" t="str">
        <f t="shared" ca="1" si="319"/>
        <v/>
      </c>
      <c r="BJ1191" s="560" t="str">
        <f t="shared" ca="1" si="320"/>
        <v/>
      </c>
      <c r="BK1191" s="560" t="str">
        <f t="shared" ca="1" si="321"/>
        <v/>
      </c>
      <c r="BL1191" s="561" t="str">
        <f t="shared" ca="1" si="322"/>
        <v/>
      </c>
    </row>
    <row r="1192" spans="1:64" ht="15" customHeight="1">
      <c r="A1192" s="90"/>
      <c r="B1192" s="352"/>
      <c r="C1192" s="352"/>
      <c r="D1192" s="352"/>
      <c r="E1192" s="978" t="s">
        <v>103</v>
      </c>
      <c r="F1192" s="979"/>
      <c r="G1192" s="979"/>
      <c r="H1192" s="979"/>
      <c r="I1192" s="979"/>
      <c r="J1192" s="979"/>
      <c r="K1192" s="979"/>
      <c r="L1192" s="980"/>
      <c r="M1192" s="133" t="s">
        <v>547</v>
      </c>
      <c r="N1192" s="827"/>
      <c r="O1192" s="197" t="str">
        <f>"("&amp;VLOOKUP(M1192,[1]processing_log!$B$37:$Y$105,4,FALSE)&amp;" - "&amp;VLOOKUP(M1192,[1]processing_log!$B$37:$Y$105,21,FALSE)&amp;VLOOKUP(M1192,[1]processing_log!$B$37:$Y$105,24,FALSE)&amp;")"</f>
        <v>(Excel出力処理 - 異常終了)</v>
      </c>
      <c r="P1192" s="827"/>
      <c r="Q1192" s="827"/>
      <c r="R1192" s="827"/>
      <c r="S1192" s="827"/>
      <c r="T1192" s="827"/>
      <c r="U1192" s="827"/>
      <c r="V1192" s="827"/>
      <c r="W1192" s="827"/>
      <c r="X1192" s="827"/>
      <c r="Y1192" s="827"/>
      <c r="Z1192" s="827"/>
      <c r="AA1192" s="827"/>
      <c r="AB1192" s="827"/>
      <c r="AC1192" s="827"/>
      <c r="AD1192" s="827"/>
      <c r="AE1192" s="827"/>
      <c r="AF1192" s="827"/>
      <c r="AG1192" s="827"/>
      <c r="AH1192" s="827"/>
      <c r="AI1192" s="827"/>
      <c r="AJ1192" s="827"/>
      <c r="AK1192" s="827"/>
      <c r="AL1192" s="827"/>
      <c r="AM1192" s="827"/>
      <c r="AN1192" s="827"/>
      <c r="AO1192" s="827"/>
      <c r="AP1192" s="827"/>
      <c r="AQ1192" s="827"/>
      <c r="AR1192" s="827"/>
      <c r="AS1192" s="827"/>
      <c r="AT1192" s="827"/>
      <c r="AU1192" s="827"/>
      <c r="AV1192" s="827"/>
      <c r="AW1192" s="827"/>
      <c r="AX1192" s="72"/>
      <c r="AY1192" s="725"/>
      <c r="AZ1192" s="95"/>
      <c r="BA1192" s="192">
        <f t="shared" si="325"/>
        <v>59</v>
      </c>
      <c r="BB1192" s="95">
        <f t="shared" si="325"/>
        <v>5</v>
      </c>
      <c r="BC1192" s="95">
        <f t="shared" si="325"/>
        <v>2</v>
      </c>
      <c r="BD1192" s="95"/>
      <c r="BE1192" s="95"/>
      <c r="BG1192" s="559" t="str">
        <f t="shared" ca="1" si="317"/>
        <v/>
      </c>
      <c r="BH1192" s="560" t="str">
        <f t="shared" ca="1" si="318"/>
        <v/>
      </c>
      <c r="BI1192" s="560" t="str">
        <f t="shared" ca="1" si="319"/>
        <v/>
      </c>
      <c r="BJ1192" s="560" t="str">
        <f t="shared" ca="1" si="320"/>
        <v/>
      </c>
      <c r="BK1192" s="560" t="str">
        <f t="shared" ca="1" si="321"/>
        <v/>
      </c>
      <c r="BL1192" s="561" t="str">
        <f t="shared" ca="1" si="322"/>
        <v/>
      </c>
    </row>
    <row r="1193" spans="1:64" ht="15" customHeight="1">
      <c r="A1193" s="90"/>
      <c r="B1193" s="352"/>
      <c r="C1193" s="352"/>
      <c r="D1193" s="352"/>
      <c r="E1193" s="1127" t="s">
        <v>104</v>
      </c>
      <c r="F1193" s="1128"/>
      <c r="G1193" s="1128"/>
      <c r="H1193" s="1128"/>
      <c r="I1193" s="1128"/>
      <c r="J1193" s="1128"/>
      <c r="K1193" s="1128"/>
      <c r="L1193" s="1129"/>
      <c r="M1193" s="134" t="s">
        <v>1393</v>
      </c>
      <c r="N1193" s="1108"/>
      <c r="O1193" s="1108"/>
      <c r="P1193" s="1108"/>
      <c r="Q1193" s="1108"/>
      <c r="R1193" s="1108"/>
      <c r="S1193" s="1108"/>
      <c r="T1193" s="1108"/>
      <c r="U1193" s="1108"/>
      <c r="V1193" s="1108"/>
      <c r="W1193" s="1108"/>
      <c r="X1193" s="1108"/>
      <c r="Y1193" s="1108"/>
      <c r="Z1193" s="1108"/>
      <c r="AA1193" s="1108"/>
      <c r="AB1193" s="1108"/>
      <c r="AC1193" s="1108"/>
      <c r="AD1193" s="1108"/>
      <c r="AE1193" s="1108"/>
      <c r="AF1193" s="1108"/>
      <c r="AG1193" s="1108"/>
      <c r="AH1193" s="1108"/>
      <c r="AI1193" s="1108"/>
      <c r="AJ1193" s="1108"/>
      <c r="AK1193" s="1108"/>
      <c r="AL1193" s="1108"/>
      <c r="AM1193" s="1108"/>
      <c r="AN1193" s="1108"/>
      <c r="AO1193" s="1108"/>
      <c r="AP1193" s="1108"/>
      <c r="AQ1193" s="1108"/>
      <c r="AR1193" s="1108"/>
      <c r="AS1193" s="1108"/>
      <c r="AT1193" s="1108"/>
      <c r="AU1193" s="1108"/>
      <c r="AV1193" s="1108"/>
      <c r="AW1193" s="1108"/>
      <c r="AX1193" s="73"/>
      <c r="AY1193" s="725"/>
      <c r="AZ1193" s="95"/>
      <c r="BA1193" s="192">
        <f t="shared" si="325"/>
        <v>59</v>
      </c>
      <c r="BB1193" s="95">
        <f t="shared" si="325"/>
        <v>5</v>
      </c>
      <c r="BC1193" s="95">
        <f t="shared" si="325"/>
        <v>2</v>
      </c>
      <c r="BD1193" s="95"/>
      <c r="BE1193" s="95"/>
      <c r="BG1193" s="559" t="str">
        <f t="shared" ca="1" si="317"/>
        <v/>
      </c>
      <c r="BH1193" s="560" t="str">
        <f t="shared" ca="1" si="318"/>
        <v/>
      </c>
      <c r="BI1193" s="560" t="str">
        <f t="shared" ca="1" si="319"/>
        <v/>
      </c>
      <c r="BJ1193" s="560" t="str">
        <f t="shared" ca="1" si="320"/>
        <v/>
      </c>
      <c r="BK1193" s="560" t="str">
        <f t="shared" ca="1" si="321"/>
        <v/>
      </c>
      <c r="BL1193" s="561" t="str">
        <f t="shared" ca="1" si="322"/>
        <v/>
      </c>
    </row>
    <row r="1194" spans="1:64" ht="15" customHeight="1">
      <c r="A1194" s="90"/>
      <c r="B1194" s="352"/>
      <c r="C1194" s="352"/>
      <c r="D1194" s="352"/>
      <c r="E1194" s="1124"/>
      <c r="F1194" s="1125"/>
      <c r="G1194" s="1125"/>
      <c r="H1194" s="1125"/>
      <c r="I1194" s="1125"/>
      <c r="J1194" s="1125"/>
      <c r="K1194" s="1125"/>
      <c r="L1194" s="1126"/>
      <c r="M1194" s="134"/>
      <c r="N1194" s="1108" t="s">
        <v>1449</v>
      </c>
      <c r="O1194" s="1108"/>
      <c r="P1194" s="1108"/>
      <c r="Q1194" s="1108"/>
      <c r="R1194" s="1108"/>
      <c r="S1194" s="1108"/>
      <c r="T1194" s="1108"/>
      <c r="U1194" s="1108"/>
      <c r="V1194" s="1108"/>
      <c r="W1194" s="1108"/>
      <c r="X1194" s="1108"/>
      <c r="Y1194" s="1108"/>
      <c r="Z1194" s="1108"/>
      <c r="AA1194" s="1108"/>
      <c r="AB1194" s="1108"/>
      <c r="AC1194" s="1108"/>
      <c r="AD1194" s="1108"/>
      <c r="AE1194" s="1108"/>
      <c r="AF1194" s="1108"/>
      <c r="AG1194" s="1108"/>
      <c r="AH1194" s="1108"/>
      <c r="AI1194" s="1108"/>
      <c r="AJ1194" s="1108"/>
      <c r="AK1194" s="1108"/>
      <c r="AL1194" s="1108"/>
      <c r="AM1194" s="1108"/>
      <c r="AN1194" s="1108"/>
      <c r="AO1194" s="1108"/>
      <c r="AP1194" s="1108"/>
      <c r="AQ1194" s="1108"/>
      <c r="AR1194" s="1108"/>
      <c r="AS1194" s="1108"/>
      <c r="AT1194" s="1108"/>
      <c r="AU1194" s="1108"/>
      <c r="AV1194" s="1108"/>
      <c r="AW1194" s="1108"/>
      <c r="AX1194" s="73"/>
      <c r="AY1194" s="725"/>
      <c r="AZ1194" s="95"/>
      <c r="BA1194" s="192">
        <f t="shared" si="325"/>
        <v>59</v>
      </c>
      <c r="BB1194" s="95">
        <f t="shared" si="325"/>
        <v>5</v>
      </c>
      <c r="BC1194" s="95">
        <f t="shared" si="325"/>
        <v>2</v>
      </c>
      <c r="BD1194" s="95"/>
      <c r="BE1194" s="95"/>
      <c r="BG1194" s="559" t="str">
        <f t="shared" ca="1" si="317"/>
        <v/>
      </c>
      <c r="BH1194" s="560" t="str">
        <f t="shared" ca="1" si="318"/>
        <v/>
      </c>
      <c r="BI1194" s="560" t="str">
        <f t="shared" ca="1" si="319"/>
        <v/>
      </c>
      <c r="BJ1194" s="560" t="str">
        <f t="shared" ca="1" si="320"/>
        <v/>
      </c>
      <c r="BK1194" s="560" t="str">
        <f t="shared" ca="1" si="321"/>
        <v/>
      </c>
      <c r="BL1194" s="561" t="str">
        <f t="shared" ca="1" si="322"/>
        <v/>
      </c>
    </row>
    <row r="1195" spans="1:64" ht="15" customHeight="1">
      <c r="A1195" s="90"/>
      <c r="B1195" s="352"/>
      <c r="C1195" s="352"/>
      <c r="D1195" s="352"/>
      <c r="E1195" s="1124"/>
      <c r="F1195" s="1125"/>
      <c r="G1195" s="1125"/>
      <c r="H1195" s="1125"/>
      <c r="I1195" s="1125"/>
      <c r="J1195" s="1125"/>
      <c r="K1195" s="1125"/>
      <c r="L1195" s="1126"/>
      <c r="M1195" s="134" t="s">
        <v>1394</v>
      </c>
      <c r="N1195" s="1108"/>
      <c r="O1195" s="1108"/>
      <c r="P1195" s="1108"/>
      <c r="Q1195" s="1108"/>
      <c r="R1195" s="1108"/>
      <c r="S1195" s="1108"/>
      <c r="T1195" s="1108"/>
      <c r="U1195" s="1108"/>
      <c r="V1195" s="1108"/>
      <c r="W1195" s="1108"/>
      <c r="X1195" s="1108"/>
      <c r="Y1195" s="1108"/>
      <c r="Z1195" s="1108"/>
      <c r="AA1195" s="1108"/>
      <c r="AB1195" s="1108"/>
      <c r="AC1195" s="1108"/>
      <c r="AD1195" s="1108"/>
      <c r="AE1195" s="1108"/>
      <c r="AF1195" s="1108"/>
      <c r="AG1195" s="1108"/>
      <c r="AH1195" s="1108"/>
      <c r="AI1195" s="1108"/>
      <c r="AJ1195" s="1108"/>
      <c r="AK1195" s="1108"/>
      <c r="AL1195" s="1108"/>
      <c r="AM1195" s="1108"/>
      <c r="AN1195" s="1108"/>
      <c r="AO1195" s="1108"/>
      <c r="AP1195" s="1108"/>
      <c r="AQ1195" s="1108"/>
      <c r="AR1195" s="1108"/>
      <c r="AS1195" s="1108"/>
      <c r="AT1195" s="1108"/>
      <c r="AU1195" s="1108"/>
      <c r="AV1195" s="1108"/>
      <c r="AW1195" s="1108"/>
      <c r="AX1195" s="73"/>
      <c r="AY1195" s="725"/>
      <c r="AZ1195" s="95"/>
      <c r="BA1195" s="192">
        <f t="shared" si="325"/>
        <v>59</v>
      </c>
      <c r="BB1195" s="95">
        <f t="shared" si="325"/>
        <v>5</v>
      </c>
      <c r="BC1195" s="95">
        <f t="shared" si="325"/>
        <v>2</v>
      </c>
      <c r="BD1195" s="95"/>
      <c r="BE1195" s="95"/>
      <c r="BG1195" s="559" t="str">
        <f t="shared" ca="1" si="317"/>
        <v/>
      </c>
      <c r="BH1195" s="560" t="str">
        <f t="shared" ca="1" si="318"/>
        <v/>
      </c>
      <c r="BI1195" s="560" t="str">
        <f t="shared" ca="1" si="319"/>
        <v/>
      </c>
      <c r="BJ1195" s="560" t="str">
        <f t="shared" ca="1" si="320"/>
        <v/>
      </c>
      <c r="BK1195" s="560" t="str">
        <f t="shared" ca="1" si="321"/>
        <v/>
      </c>
      <c r="BL1195" s="561" t="str">
        <f t="shared" ca="1" si="322"/>
        <v/>
      </c>
    </row>
    <row r="1196" spans="1:64" ht="15" customHeight="1">
      <c r="A1196" s="90"/>
      <c r="B1196" s="352"/>
      <c r="C1196" s="352"/>
      <c r="D1196" s="352"/>
      <c r="E1196" s="1124"/>
      <c r="F1196" s="1125"/>
      <c r="G1196" s="1125"/>
      <c r="H1196" s="1125"/>
      <c r="I1196" s="1125"/>
      <c r="J1196" s="1125"/>
      <c r="K1196" s="1125"/>
      <c r="L1196" s="1126"/>
      <c r="M1196" s="134"/>
      <c r="N1196" s="1108" t="s">
        <v>1450</v>
      </c>
      <c r="O1196" s="1108"/>
      <c r="P1196" s="1108"/>
      <c r="Q1196" s="1108"/>
      <c r="R1196" s="1108"/>
      <c r="S1196" s="1108"/>
      <c r="T1196" s="1108"/>
      <c r="U1196" s="1108"/>
      <c r="V1196" s="1108"/>
      <c r="W1196" s="1108"/>
      <c r="X1196" s="1108"/>
      <c r="Y1196" s="1108"/>
      <c r="Z1196" s="1108"/>
      <c r="AA1196" s="1108"/>
      <c r="AB1196" s="1108"/>
      <c r="AC1196" s="1108"/>
      <c r="AD1196" s="1108"/>
      <c r="AE1196" s="1108"/>
      <c r="AF1196" s="1108"/>
      <c r="AG1196" s="1108"/>
      <c r="AH1196" s="1108"/>
      <c r="AI1196" s="1108"/>
      <c r="AJ1196" s="1108"/>
      <c r="AK1196" s="1108"/>
      <c r="AL1196" s="1108"/>
      <c r="AM1196" s="1108"/>
      <c r="AN1196" s="1108"/>
      <c r="AO1196" s="1108"/>
      <c r="AP1196" s="1108"/>
      <c r="AQ1196" s="1108"/>
      <c r="AR1196" s="1108"/>
      <c r="AS1196" s="1108"/>
      <c r="AT1196" s="1108"/>
      <c r="AU1196" s="1108"/>
      <c r="AV1196" s="1108"/>
      <c r="AW1196" s="1108"/>
      <c r="AX1196" s="73"/>
      <c r="AY1196" s="725"/>
      <c r="AZ1196" s="95"/>
      <c r="BA1196" s="192">
        <f t="shared" si="325"/>
        <v>59</v>
      </c>
      <c r="BB1196" s="95">
        <f t="shared" si="325"/>
        <v>5</v>
      </c>
      <c r="BC1196" s="95">
        <f t="shared" si="325"/>
        <v>2</v>
      </c>
      <c r="BD1196" s="95"/>
      <c r="BE1196" s="95"/>
      <c r="BG1196" s="559" t="str">
        <f t="shared" ca="1" si="317"/>
        <v/>
      </c>
      <c r="BH1196" s="560" t="str">
        <f t="shared" ca="1" si="318"/>
        <v/>
      </c>
      <c r="BI1196" s="560" t="str">
        <f t="shared" ca="1" si="319"/>
        <v/>
      </c>
      <c r="BJ1196" s="560" t="str">
        <f t="shared" ca="1" si="320"/>
        <v/>
      </c>
      <c r="BK1196" s="560" t="str">
        <f t="shared" ca="1" si="321"/>
        <v/>
      </c>
      <c r="BL1196" s="561" t="str">
        <f t="shared" ca="1" si="322"/>
        <v/>
      </c>
    </row>
    <row r="1197" spans="1:64" ht="15" customHeight="1">
      <c r="A1197" s="90"/>
      <c r="B1197" s="352"/>
      <c r="C1197" s="352"/>
      <c r="D1197" s="352"/>
      <c r="E1197" s="981" t="s">
        <v>105</v>
      </c>
      <c r="F1197" s="982"/>
      <c r="G1197" s="982"/>
      <c r="H1197" s="982"/>
      <c r="I1197" s="982"/>
      <c r="J1197" s="982"/>
      <c r="K1197" s="982"/>
      <c r="L1197" s="983"/>
      <c r="M1197" s="1107" t="s">
        <v>1397</v>
      </c>
      <c r="N1197" s="1108"/>
      <c r="O1197" s="1108"/>
      <c r="P1197" s="1108"/>
      <c r="Q1197" s="1108"/>
      <c r="R1197" s="1108"/>
      <c r="S1197" s="1108"/>
      <c r="T1197" s="1108"/>
      <c r="U1197" s="1108"/>
      <c r="V1197" s="1108"/>
      <c r="W1197" s="1108"/>
      <c r="X1197" s="1108"/>
      <c r="Y1197" s="1108"/>
      <c r="Z1197" s="1108"/>
      <c r="AA1197" s="1108"/>
      <c r="AB1197" s="1108"/>
      <c r="AC1197" s="1108"/>
      <c r="AD1197" s="1108"/>
      <c r="AE1197" s="1108"/>
      <c r="AF1197" s="1108"/>
      <c r="AG1197" s="1108"/>
      <c r="AH1197" s="1108"/>
      <c r="AI1197" s="1108"/>
      <c r="AJ1197" s="1108"/>
      <c r="AK1197" s="1108"/>
      <c r="AL1197" s="1108"/>
      <c r="AM1197" s="1108"/>
      <c r="AN1197" s="1108"/>
      <c r="AO1197" s="1108"/>
      <c r="AP1197" s="1108"/>
      <c r="AQ1197" s="1108"/>
      <c r="AR1197" s="1108"/>
      <c r="AS1197" s="1108"/>
      <c r="AT1197" s="1108"/>
      <c r="AU1197" s="1108"/>
      <c r="AV1197" s="1108"/>
      <c r="AW1197" s="1108"/>
      <c r="AX1197" s="73"/>
      <c r="AY1197" s="725"/>
      <c r="AZ1197" s="95"/>
      <c r="BA1197" s="192">
        <f t="shared" si="325"/>
        <v>59</v>
      </c>
      <c r="BB1197" s="95">
        <f t="shared" si="325"/>
        <v>5</v>
      </c>
      <c r="BC1197" s="95">
        <f t="shared" si="325"/>
        <v>2</v>
      </c>
      <c r="BD1197" s="95"/>
      <c r="BE1197" s="95"/>
      <c r="BG1197" s="559" t="str">
        <f t="shared" ca="1" si="317"/>
        <v/>
      </c>
      <c r="BH1197" s="560" t="str">
        <f t="shared" ca="1" si="318"/>
        <v/>
      </c>
      <c r="BI1197" s="560" t="str">
        <f t="shared" ca="1" si="319"/>
        <v/>
      </c>
      <c r="BJ1197" s="560" t="str">
        <f t="shared" ca="1" si="320"/>
        <v/>
      </c>
      <c r="BK1197" s="560" t="str">
        <f t="shared" ca="1" si="321"/>
        <v/>
      </c>
      <c r="BL1197" s="561" t="str">
        <f t="shared" ca="1" si="322"/>
        <v/>
      </c>
    </row>
    <row r="1198" spans="1:64" ht="15" customHeight="1">
      <c r="A1198" s="90"/>
      <c r="B1198" s="352"/>
      <c r="C1198" s="352"/>
      <c r="D1198" s="352"/>
      <c r="E1198" s="984" t="s">
        <v>106</v>
      </c>
      <c r="F1198" s="985"/>
      <c r="G1198" s="985"/>
      <c r="H1198" s="985"/>
      <c r="I1198" s="985"/>
      <c r="J1198" s="985"/>
      <c r="K1198" s="985"/>
      <c r="L1198" s="986"/>
      <c r="M1198" s="1117" t="s">
        <v>1397</v>
      </c>
      <c r="N1198" s="1118"/>
      <c r="O1198" s="1118"/>
      <c r="P1198" s="1118"/>
      <c r="Q1198" s="1118"/>
      <c r="R1198" s="1118"/>
      <c r="S1198" s="1118"/>
      <c r="T1198" s="1118"/>
      <c r="U1198" s="1118"/>
      <c r="V1198" s="1118"/>
      <c r="W1198" s="1118"/>
      <c r="X1198" s="1118"/>
      <c r="Y1198" s="1118"/>
      <c r="Z1198" s="1118"/>
      <c r="AA1198" s="1118"/>
      <c r="AB1198" s="1118"/>
      <c r="AC1198" s="1118"/>
      <c r="AD1198" s="1118"/>
      <c r="AE1198" s="1118"/>
      <c r="AF1198" s="1118"/>
      <c r="AG1198" s="1118"/>
      <c r="AH1198" s="1118"/>
      <c r="AI1198" s="1118"/>
      <c r="AJ1198" s="1118"/>
      <c r="AK1198" s="1118"/>
      <c r="AL1198" s="1118"/>
      <c r="AM1198" s="1118"/>
      <c r="AN1198" s="1118"/>
      <c r="AO1198" s="1118"/>
      <c r="AP1198" s="1118"/>
      <c r="AQ1198" s="1118"/>
      <c r="AR1198" s="1118"/>
      <c r="AS1198" s="1118"/>
      <c r="AT1198" s="1118"/>
      <c r="AU1198" s="1118"/>
      <c r="AV1198" s="1118"/>
      <c r="AW1198" s="1118"/>
      <c r="AX1198" s="74"/>
      <c r="AY1198" s="725"/>
      <c r="AZ1198" s="95"/>
      <c r="BA1198" s="192">
        <f t="shared" si="325"/>
        <v>59</v>
      </c>
      <c r="BB1198" s="95">
        <f t="shared" si="325"/>
        <v>5</v>
      </c>
      <c r="BC1198" s="95">
        <f t="shared" si="325"/>
        <v>2</v>
      </c>
      <c r="BD1198" s="95"/>
      <c r="BE1198" s="95"/>
      <c r="BG1198" s="559" t="str">
        <f t="shared" ca="1" si="317"/>
        <v/>
      </c>
      <c r="BH1198" s="560" t="str">
        <f t="shared" ca="1" si="318"/>
        <v/>
      </c>
      <c r="BI1198" s="560" t="str">
        <f t="shared" ca="1" si="319"/>
        <v/>
      </c>
      <c r="BJ1198" s="560" t="str">
        <f t="shared" ca="1" si="320"/>
        <v/>
      </c>
      <c r="BK1198" s="560" t="str">
        <f t="shared" ca="1" si="321"/>
        <v/>
      </c>
      <c r="BL1198" s="561" t="str">
        <f t="shared" ca="1" si="322"/>
        <v/>
      </c>
    </row>
    <row r="1199" spans="1:64" ht="15" customHeight="1">
      <c r="A1199" s="90"/>
      <c r="B1199" s="352"/>
      <c r="C1199" s="352"/>
      <c r="D1199" s="352"/>
      <c r="E1199" s="352"/>
      <c r="F1199" s="352"/>
      <c r="G1199" s="352"/>
      <c r="H1199" s="352"/>
      <c r="I1199" s="352"/>
      <c r="J1199" s="352"/>
      <c r="K1199" s="352"/>
      <c r="L1199" s="352"/>
      <c r="M1199" s="352"/>
      <c r="N1199" s="352"/>
      <c r="O1199" s="352"/>
      <c r="P1199" s="352"/>
      <c r="Q1199" s="352"/>
      <c r="R1199" s="352"/>
      <c r="S1199" s="352"/>
      <c r="T1199" s="352"/>
      <c r="U1199" s="352"/>
      <c r="V1199" s="352"/>
      <c r="W1199" s="352"/>
      <c r="X1199" s="352"/>
      <c r="Y1199" s="352"/>
      <c r="Z1199" s="352"/>
      <c r="AA1199" s="352"/>
      <c r="AB1199" s="352"/>
      <c r="AC1199" s="352"/>
      <c r="AD1199" s="352"/>
      <c r="AE1199" s="352"/>
      <c r="AF1199" s="352"/>
      <c r="AG1199" s="352"/>
      <c r="AH1199" s="352"/>
      <c r="AI1199" s="352"/>
      <c r="AJ1199" s="352"/>
      <c r="AK1199" s="352"/>
      <c r="AL1199" s="352"/>
      <c r="AM1199" s="352"/>
      <c r="AN1199" s="352"/>
      <c r="AO1199" s="352"/>
      <c r="AP1199" s="352"/>
      <c r="AQ1199" s="352"/>
      <c r="AR1199" s="352"/>
      <c r="AS1199" s="352"/>
      <c r="AT1199" s="352"/>
      <c r="AU1199" s="352"/>
      <c r="AV1199" s="352"/>
      <c r="AW1199" s="352"/>
      <c r="AX1199" s="352"/>
      <c r="AY1199" s="725"/>
      <c r="AZ1199" s="95"/>
      <c r="BA1199" s="192">
        <f t="shared" ref="BA1199:BA1231" si="326">BA1198</f>
        <v>59</v>
      </c>
      <c r="BC1199" s="95"/>
      <c r="BD1199" s="95"/>
      <c r="BE1199" s="95"/>
      <c r="BG1199" s="559" t="str">
        <f t="shared" ca="1" si="317"/>
        <v/>
      </c>
      <c r="BH1199" s="560" t="str">
        <f t="shared" ca="1" si="318"/>
        <v/>
      </c>
      <c r="BI1199" s="560" t="str">
        <f t="shared" ca="1" si="319"/>
        <v/>
      </c>
      <c r="BJ1199" s="560" t="str">
        <f t="shared" ca="1" si="320"/>
        <v/>
      </c>
      <c r="BK1199" s="560" t="str">
        <f t="shared" ca="1" si="321"/>
        <v/>
      </c>
      <c r="BL1199" s="561" t="str">
        <f t="shared" ca="1" si="322"/>
        <v/>
      </c>
    </row>
    <row r="1200" spans="1:64" ht="15" customHeight="1">
      <c r="A1200" s="90"/>
      <c r="B1200" s="352"/>
      <c r="C1200" s="352"/>
      <c r="D1200" s="352"/>
      <c r="E1200" s="352"/>
      <c r="F1200" s="352"/>
      <c r="G1200" s="352"/>
      <c r="H1200" s="352"/>
      <c r="I1200" s="352"/>
      <c r="J1200" s="352"/>
      <c r="K1200" s="352"/>
      <c r="L1200" s="352"/>
      <c r="M1200" s="352"/>
      <c r="N1200" s="352"/>
      <c r="O1200" s="352"/>
      <c r="P1200" s="352"/>
      <c r="Q1200" s="352"/>
      <c r="R1200" s="352"/>
      <c r="S1200" s="352"/>
      <c r="T1200" s="352"/>
      <c r="U1200" s="352"/>
      <c r="V1200" s="352"/>
      <c r="W1200" s="352"/>
      <c r="X1200" s="352"/>
      <c r="Y1200" s="352"/>
      <c r="Z1200" s="352"/>
      <c r="AA1200" s="352"/>
      <c r="AB1200" s="352"/>
      <c r="AC1200" s="352"/>
      <c r="AD1200" s="352"/>
      <c r="AE1200" s="352"/>
      <c r="AF1200" s="352"/>
      <c r="AG1200" s="352"/>
      <c r="AH1200" s="352"/>
      <c r="AI1200" s="352"/>
      <c r="AJ1200" s="352"/>
      <c r="AK1200" s="352"/>
      <c r="AL1200" s="352"/>
      <c r="AM1200" s="352"/>
      <c r="AN1200" s="352"/>
      <c r="AO1200" s="352"/>
      <c r="AP1200" s="352"/>
      <c r="AQ1200" s="352"/>
      <c r="AR1200" s="352"/>
      <c r="AS1200" s="352"/>
      <c r="AT1200" s="352"/>
      <c r="AU1200" s="352"/>
      <c r="AV1200" s="352"/>
      <c r="AW1200" s="352"/>
      <c r="AX1200" s="352"/>
      <c r="AY1200" s="725"/>
      <c r="AZ1200" s="95"/>
      <c r="BA1200" s="192">
        <f t="shared" si="326"/>
        <v>59</v>
      </c>
      <c r="BC1200" s="95"/>
      <c r="BD1200" s="95"/>
      <c r="BE1200" s="95"/>
      <c r="BG1200" s="559" t="str">
        <f t="shared" ca="1" si="317"/>
        <v/>
      </c>
      <c r="BH1200" s="560" t="str">
        <f t="shared" ca="1" si="318"/>
        <v/>
      </c>
      <c r="BI1200" s="560" t="str">
        <f t="shared" ca="1" si="319"/>
        <v/>
      </c>
      <c r="BJ1200" s="560" t="str">
        <f t="shared" ca="1" si="320"/>
        <v/>
      </c>
      <c r="BK1200" s="560" t="str">
        <f t="shared" ca="1" si="321"/>
        <v/>
      </c>
      <c r="BL1200" s="561" t="str">
        <f t="shared" ca="1" si="322"/>
        <v/>
      </c>
    </row>
    <row r="1201" spans="1:64" ht="15" customHeight="1">
      <c r="A1201" s="90"/>
      <c r="B1201" s="352"/>
      <c r="C1201" s="352"/>
      <c r="D1201" s="352"/>
      <c r="E1201" s="352"/>
      <c r="F1201" s="352"/>
      <c r="G1201" s="352"/>
      <c r="H1201" s="352"/>
      <c r="I1201" s="352"/>
      <c r="J1201" s="352"/>
      <c r="K1201" s="352"/>
      <c r="L1201" s="352"/>
      <c r="M1201" s="352"/>
      <c r="N1201" s="352"/>
      <c r="O1201" s="352"/>
      <c r="P1201" s="352"/>
      <c r="Q1201" s="352"/>
      <c r="R1201" s="352"/>
      <c r="S1201" s="352"/>
      <c r="T1201" s="352"/>
      <c r="U1201" s="352"/>
      <c r="V1201" s="352"/>
      <c r="W1201" s="352"/>
      <c r="X1201" s="352"/>
      <c r="Y1201" s="352"/>
      <c r="Z1201" s="352"/>
      <c r="AA1201" s="352"/>
      <c r="AB1201" s="352"/>
      <c r="AC1201" s="352"/>
      <c r="AD1201" s="352"/>
      <c r="AE1201" s="352"/>
      <c r="AF1201" s="352"/>
      <c r="AG1201" s="352"/>
      <c r="AH1201" s="352"/>
      <c r="AI1201" s="352"/>
      <c r="AJ1201" s="352"/>
      <c r="AK1201" s="352"/>
      <c r="AL1201" s="352"/>
      <c r="AM1201" s="352"/>
      <c r="AN1201" s="352"/>
      <c r="AO1201" s="352"/>
      <c r="AP1201" s="352"/>
      <c r="AQ1201" s="352"/>
      <c r="AR1201" s="352"/>
      <c r="AS1201" s="352"/>
      <c r="AT1201" s="352"/>
      <c r="AU1201" s="352"/>
      <c r="AV1201" s="352"/>
      <c r="AW1201" s="352"/>
      <c r="AX1201" s="352"/>
      <c r="AY1201" s="725"/>
      <c r="AZ1201" s="95"/>
      <c r="BA1201" s="192">
        <f t="shared" si="326"/>
        <v>59</v>
      </c>
      <c r="BC1201" s="95"/>
      <c r="BD1201" s="95"/>
      <c r="BE1201" s="95"/>
      <c r="BG1201" s="559" t="str">
        <f t="shared" ca="1" si="317"/>
        <v/>
      </c>
      <c r="BH1201" s="560" t="str">
        <f t="shared" ca="1" si="318"/>
        <v/>
      </c>
      <c r="BI1201" s="560" t="str">
        <f t="shared" ca="1" si="319"/>
        <v/>
      </c>
      <c r="BJ1201" s="560" t="str">
        <f t="shared" ca="1" si="320"/>
        <v/>
      </c>
      <c r="BK1201" s="560" t="str">
        <f t="shared" ca="1" si="321"/>
        <v/>
      </c>
      <c r="BL1201" s="561" t="str">
        <f t="shared" ca="1" si="322"/>
        <v/>
      </c>
    </row>
    <row r="1202" spans="1:64" ht="15" customHeight="1">
      <c r="A1202" s="90"/>
      <c r="B1202" s="352"/>
      <c r="C1202" s="352"/>
      <c r="D1202" s="352"/>
      <c r="E1202" s="352"/>
      <c r="F1202" s="352"/>
      <c r="G1202" s="352"/>
      <c r="H1202" s="352"/>
      <c r="I1202" s="352"/>
      <c r="J1202" s="352"/>
      <c r="K1202" s="352"/>
      <c r="L1202" s="352"/>
      <c r="M1202" s="352"/>
      <c r="N1202" s="352"/>
      <c r="O1202" s="352"/>
      <c r="P1202" s="352"/>
      <c r="Q1202" s="352"/>
      <c r="R1202" s="352"/>
      <c r="S1202" s="352"/>
      <c r="T1202" s="352"/>
      <c r="U1202" s="352"/>
      <c r="V1202" s="352"/>
      <c r="W1202" s="352"/>
      <c r="X1202" s="352"/>
      <c r="Y1202" s="352"/>
      <c r="Z1202" s="352"/>
      <c r="AA1202" s="352"/>
      <c r="AB1202" s="352"/>
      <c r="AC1202" s="352"/>
      <c r="AD1202" s="352"/>
      <c r="AE1202" s="352"/>
      <c r="AF1202" s="352"/>
      <c r="AG1202" s="352"/>
      <c r="AH1202" s="352"/>
      <c r="AI1202" s="352"/>
      <c r="AJ1202" s="352"/>
      <c r="AK1202" s="352"/>
      <c r="AL1202" s="352"/>
      <c r="AM1202" s="352"/>
      <c r="AN1202" s="352"/>
      <c r="AO1202" s="352"/>
      <c r="AP1202" s="352"/>
      <c r="AQ1202" s="352"/>
      <c r="AR1202" s="352"/>
      <c r="AS1202" s="352"/>
      <c r="AT1202" s="352"/>
      <c r="AU1202" s="352"/>
      <c r="AV1202" s="352"/>
      <c r="AW1202" s="352"/>
      <c r="AX1202" s="352"/>
      <c r="AY1202" s="725"/>
      <c r="AZ1202" s="95"/>
      <c r="BA1202" s="192">
        <f t="shared" si="326"/>
        <v>59</v>
      </c>
      <c r="BC1202" s="95"/>
      <c r="BD1202" s="95"/>
      <c r="BE1202" s="95"/>
      <c r="BG1202" s="559" t="str">
        <f t="shared" ca="1" si="317"/>
        <v/>
      </c>
      <c r="BH1202" s="560" t="str">
        <f t="shared" ca="1" si="318"/>
        <v/>
      </c>
      <c r="BI1202" s="560" t="str">
        <f t="shared" ca="1" si="319"/>
        <v/>
      </c>
      <c r="BJ1202" s="560" t="str">
        <f t="shared" ca="1" si="320"/>
        <v/>
      </c>
      <c r="BK1202" s="560" t="str">
        <f t="shared" ca="1" si="321"/>
        <v/>
      </c>
      <c r="BL1202" s="561" t="str">
        <f t="shared" ca="1" si="322"/>
        <v/>
      </c>
    </row>
    <row r="1203" spans="1:64" ht="15" customHeight="1">
      <c r="A1203" s="90"/>
      <c r="B1203" s="352"/>
      <c r="C1203" s="352"/>
      <c r="D1203" s="352"/>
      <c r="E1203" s="352"/>
      <c r="F1203" s="352"/>
      <c r="G1203" s="352"/>
      <c r="H1203" s="352"/>
      <c r="I1203" s="352"/>
      <c r="J1203" s="352"/>
      <c r="K1203" s="352"/>
      <c r="L1203" s="352"/>
      <c r="M1203" s="352"/>
      <c r="N1203" s="352"/>
      <c r="O1203" s="352"/>
      <c r="P1203" s="352"/>
      <c r="Q1203" s="352"/>
      <c r="R1203" s="352"/>
      <c r="S1203" s="352"/>
      <c r="T1203" s="352"/>
      <c r="U1203" s="352"/>
      <c r="V1203" s="352"/>
      <c r="W1203" s="352"/>
      <c r="X1203" s="352"/>
      <c r="Y1203" s="352"/>
      <c r="Z1203" s="352"/>
      <c r="AA1203" s="352"/>
      <c r="AB1203" s="352"/>
      <c r="AC1203" s="352"/>
      <c r="AD1203" s="352"/>
      <c r="AE1203" s="352"/>
      <c r="AF1203" s="352"/>
      <c r="AG1203" s="352"/>
      <c r="AH1203" s="352"/>
      <c r="AI1203" s="352"/>
      <c r="AJ1203" s="352"/>
      <c r="AK1203" s="352"/>
      <c r="AL1203" s="352"/>
      <c r="AM1203" s="352"/>
      <c r="AN1203" s="352"/>
      <c r="AO1203" s="352"/>
      <c r="AP1203" s="352"/>
      <c r="AQ1203" s="352"/>
      <c r="AR1203" s="352"/>
      <c r="AS1203" s="352"/>
      <c r="AT1203" s="352"/>
      <c r="AU1203" s="352"/>
      <c r="AV1203" s="352"/>
      <c r="AW1203" s="352"/>
      <c r="AX1203" s="352"/>
      <c r="AY1203" s="725"/>
      <c r="AZ1203" s="95"/>
      <c r="BA1203" s="192">
        <f t="shared" si="326"/>
        <v>59</v>
      </c>
      <c r="BC1203" s="95"/>
      <c r="BD1203" s="95"/>
      <c r="BE1203" s="95"/>
      <c r="BG1203" s="559" t="str">
        <f t="shared" ca="1" si="317"/>
        <v/>
      </c>
      <c r="BH1203" s="560" t="str">
        <f t="shared" ca="1" si="318"/>
        <v/>
      </c>
      <c r="BI1203" s="560" t="str">
        <f t="shared" ca="1" si="319"/>
        <v/>
      </c>
      <c r="BJ1203" s="560" t="str">
        <f t="shared" ca="1" si="320"/>
        <v/>
      </c>
      <c r="BK1203" s="560" t="str">
        <f t="shared" ca="1" si="321"/>
        <v/>
      </c>
      <c r="BL1203" s="561" t="str">
        <f t="shared" ca="1" si="322"/>
        <v/>
      </c>
    </row>
    <row r="1204" spans="1:64" ht="15" customHeight="1">
      <c r="A1204" s="90"/>
      <c r="B1204" s="352"/>
      <c r="C1204" s="352"/>
      <c r="D1204" s="352"/>
      <c r="E1204" s="352"/>
      <c r="F1204" s="352"/>
      <c r="G1204" s="352"/>
      <c r="H1204" s="352"/>
      <c r="I1204" s="352"/>
      <c r="J1204" s="352"/>
      <c r="K1204" s="352"/>
      <c r="L1204" s="352"/>
      <c r="M1204" s="352"/>
      <c r="N1204" s="352"/>
      <c r="O1204" s="352"/>
      <c r="P1204" s="352"/>
      <c r="Q1204" s="352"/>
      <c r="R1204" s="352"/>
      <c r="S1204" s="352"/>
      <c r="T1204" s="352"/>
      <c r="U1204" s="352"/>
      <c r="V1204" s="352"/>
      <c r="W1204" s="352"/>
      <c r="X1204" s="352"/>
      <c r="Y1204" s="352"/>
      <c r="Z1204" s="352"/>
      <c r="AA1204" s="352"/>
      <c r="AB1204" s="352"/>
      <c r="AC1204" s="352"/>
      <c r="AD1204" s="352"/>
      <c r="AE1204" s="352"/>
      <c r="AF1204" s="352"/>
      <c r="AG1204" s="352"/>
      <c r="AH1204" s="352"/>
      <c r="AI1204" s="352"/>
      <c r="AJ1204" s="352"/>
      <c r="AK1204" s="352"/>
      <c r="AL1204" s="352"/>
      <c r="AM1204" s="352"/>
      <c r="AN1204" s="352"/>
      <c r="AO1204" s="352"/>
      <c r="AP1204" s="352"/>
      <c r="AQ1204" s="352"/>
      <c r="AR1204" s="352"/>
      <c r="AS1204" s="352"/>
      <c r="AT1204" s="352"/>
      <c r="AU1204" s="352"/>
      <c r="AV1204" s="352"/>
      <c r="AW1204" s="352"/>
      <c r="AX1204" s="352"/>
      <c r="AY1204" s="725"/>
      <c r="AZ1204" s="95"/>
      <c r="BA1204" s="192">
        <f t="shared" si="326"/>
        <v>59</v>
      </c>
      <c r="BC1204" s="95"/>
      <c r="BD1204" s="95"/>
      <c r="BE1204" s="95"/>
      <c r="BG1204" s="559" t="str">
        <f t="shared" ca="1" si="317"/>
        <v/>
      </c>
      <c r="BH1204" s="560" t="str">
        <f t="shared" ca="1" si="318"/>
        <v/>
      </c>
      <c r="BI1204" s="560" t="str">
        <f t="shared" ca="1" si="319"/>
        <v/>
      </c>
      <c r="BJ1204" s="560" t="str">
        <f t="shared" ca="1" si="320"/>
        <v/>
      </c>
      <c r="BK1204" s="560" t="str">
        <f t="shared" ca="1" si="321"/>
        <v/>
      </c>
      <c r="BL1204" s="561" t="str">
        <f t="shared" ca="1" si="322"/>
        <v/>
      </c>
    </row>
    <row r="1205" spans="1:64" ht="15" customHeight="1">
      <c r="A1205" s="90"/>
      <c r="B1205" s="352"/>
      <c r="C1205" s="352"/>
      <c r="D1205" s="352"/>
      <c r="E1205" s="352"/>
      <c r="F1205" s="352"/>
      <c r="G1205" s="352"/>
      <c r="H1205" s="352"/>
      <c r="I1205" s="352"/>
      <c r="J1205" s="352"/>
      <c r="K1205" s="352"/>
      <c r="L1205" s="352"/>
      <c r="M1205" s="352"/>
      <c r="N1205" s="352"/>
      <c r="O1205" s="352"/>
      <c r="P1205" s="352"/>
      <c r="Q1205" s="352"/>
      <c r="R1205" s="352"/>
      <c r="S1205" s="352"/>
      <c r="T1205" s="352"/>
      <c r="U1205" s="352"/>
      <c r="V1205" s="352"/>
      <c r="W1205" s="352"/>
      <c r="X1205" s="352"/>
      <c r="Y1205" s="352"/>
      <c r="Z1205" s="352"/>
      <c r="AA1205" s="352"/>
      <c r="AB1205" s="352"/>
      <c r="AC1205" s="352"/>
      <c r="AD1205" s="352"/>
      <c r="AE1205" s="352"/>
      <c r="AF1205" s="352"/>
      <c r="AG1205" s="352"/>
      <c r="AH1205" s="352"/>
      <c r="AI1205" s="352"/>
      <c r="AJ1205" s="352"/>
      <c r="AK1205" s="352"/>
      <c r="AL1205" s="352"/>
      <c r="AM1205" s="352"/>
      <c r="AN1205" s="352"/>
      <c r="AO1205" s="352"/>
      <c r="AP1205" s="352"/>
      <c r="AQ1205" s="352"/>
      <c r="AR1205" s="352"/>
      <c r="AS1205" s="352"/>
      <c r="AT1205" s="352"/>
      <c r="AU1205" s="352"/>
      <c r="AV1205" s="352"/>
      <c r="AW1205" s="352"/>
      <c r="AX1205" s="352"/>
      <c r="AY1205" s="725"/>
      <c r="AZ1205" s="95"/>
      <c r="BA1205" s="192">
        <f t="shared" si="326"/>
        <v>59</v>
      </c>
      <c r="BC1205" s="95"/>
      <c r="BD1205" s="95"/>
      <c r="BE1205" s="95"/>
      <c r="BG1205" s="559" t="str">
        <f t="shared" ca="1" si="317"/>
        <v/>
      </c>
      <c r="BH1205" s="560" t="str">
        <f t="shared" ca="1" si="318"/>
        <v/>
      </c>
      <c r="BI1205" s="560" t="str">
        <f t="shared" ca="1" si="319"/>
        <v/>
      </c>
      <c r="BJ1205" s="560" t="str">
        <f t="shared" ca="1" si="320"/>
        <v/>
      </c>
      <c r="BK1205" s="560" t="str">
        <f t="shared" ca="1" si="321"/>
        <v/>
      </c>
      <c r="BL1205" s="561" t="str">
        <f t="shared" ca="1" si="322"/>
        <v/>
      </c>
    </row>
    <row r="1206" spans="1:64" ht="15" customHeight="1">
      <c r="A1206" s="90"/>
      <c r="B1206" s="352"/>
      <c r="C1206" s="352"/>
      <c r="D1206" s="352"/>
      <c r="E1206" s="352"/>
      <c r="F1206" s="352"/>
      <c r="G1206" s="352"/>
      <c r="H1206" s="352"/>
      <c r="I1206" s="352"/>
      <c r="J1206" s="352"/>
      <c r="K1206" s="352"/>
      <c r="L1206" s="352"/>
      <c r="M1206" s="352"/>
      <c r="N1206" s="352"/>
      <c r="O1206" s="352"/>
      <c r="P1206" s="352"/>
      <c r="Q1206" s="352"/>
      <c r="R1206" s="352"/>
      <c r="S1206" s="352"/>
      <c r="T1206" s="352"/>
      <c r="U1206" s="352"/>
      <c r="V1206" s="352"/>
      <c r="W1206" s="352"/>
      <c r="X1206" s="352"/>
      <c r="Y1206" s="352"/>
      <c r="Z1206" s="352"/>
      <c r="AA1206" s="352"/>
      <c r="AB1206" s="352"/>
      <c r="AC1206" s="352"/>
      <c r="AD1206" s="352"/>
      <c r="AE1206" s="352"/>
      <c r="AF1206" s="352"/>
      <c r="AG1206" s="352"/>
      <c r="AH1206" s="352"/>
      <c r="AI1206" s="352"/>
      <c r="AJ1206" s="352"/>
      <c r="AK1206" s="352"/>
      <c r="AL1206" s="352"/>
      <c r="AM1206" s="352"/>
      <c r="AN1206" s="352"/>
      <c r="AO1206" s="352"/>
      <c r="AP1206" s="352"/>
      <c r="AQ1206" s="352"/>
      <c r="AR1206" s="352"/>
      <c r="AS1206" s="352"/>
      <c r="AT1206" s="352"/>
      <c r="AU1206" s="352"/>
      <c r="AV1206" s="352"/>
      <c r="AW1206" s="352"/>
      <c r="AX1206" s="352"/>
      <c r="AY1206" s="725"/>
      <c r="AZ1206" s="95"/>
      <c r="BA1206" s="192">
        <f t="shared" si="326"/>
        <v>59</v>
      </c>
      <c r="BC1206" s="95"/>
      <c r="BD1206" s="95"/>
      <c r="BE1206" s="95"/>
      <c r="BG1206" s="559" t="str">
        <f t="shared" ref="BG1206:BG1230" ca="1" si="327">IF(BA1206&lt;&gt;"",IF(MID(_xlfn.FORMULATEXT(BA1206),SEARCH("[",_xlfn.FORMULATEXT(BA1206))+1,SEARCH("]",_xlfn.FORMULATEXT(BA1206))-(SEARCH("[",_xlfn.FORMULATEXT(BA1206))+1))="-1","",1),"")</f>
        <v/>
      </c>
      <c r="BH1206" s="560" t="str">
        <f t="shared" ca="1" si="318"/>
        <v/>
      </c>
      <c r="BI1206" s="560" t="str">
        <f t="shared" ca="1" si="319"/>
        <v/>
      </c>
      <c r="BJ1206" s="560" t="str">
        <f t="shared" ca="1" si="320"/>
        <v/>
      </c>
      <c r="BK1206" s="560" t="str">
        <f t="shared" ca="1" si="321"/>
        <v/>
      </c>
      <c r="BL1206" s="561" t="str">
        <f t="shared" ca="1" si="322"/>
        <v/>
      </c>
    </row>
    <row r="1207" spans="1:64" ht="15" customHeight="1">
      <c r="A1207" s="90"/>
      <c r="B1207" s="352"/>
      <c r="C1207" s="352"/>
      <c r="D1207" s="352"/>
      <c r="E1207" s="352"/>
      <c r="F1207" s="352"/>
      <c r="G1207" s="352"/>
      <c r="H1207" s="352"/>
      <c r="I1207" s="352"/>
      <c r="J1207" s="352"/>
      <c r="K1207" s="352"/>
      <c r="L1207" s="352"/>
      <c r="M1207" s="352"/>
      <c r="N1207" s="352"/>
      <c r="O1207" s="352"/>
      <c r="P1207" s="352"/>
      <c r="Q1207" s="352"/>
      <c r="R1207" s="352"/>
      <c r="S1207" s="352"/>
      <c r="T1207" s="352"/>
      <c r="U1207" s="352"/>
      <c r="V1207" s="352"/>
      <c r="W1207" s="352"/>
      <c r="X1207" s="352"/>
      <c r="Y1207" s="352"/>
      <c r="Z1207" s="352"/>
      <c r="AA1207" s="352"/>
      <c r="AB1207" s="352"/>
      <c r="AC1207" s="352"/>
      <c r="AD1207" s="352"/>
      <c r="AE1207" s="352"/>
      <c r="AF1207" s="352"/>
      <c r="AG1207" s="352"/>
      <c r="AH1207" s="352"/>
      <c r="AI1207" s="352"/>
      <c r="AJ1207" s="352"/>
      <c r="AK1207" s="352"/>
      <c r="AL1207" s="352"/>
      <c r="AM1207" s="352"/>
      <c r="AN1207" s="352"/>
      <c r="AO1207" s="352"/>
      <c r="AP1207" s="352"/>
      <c r="AQ1207" s="352"/>
      <c r="AR1207" s="352"/>
      <c r="AS1207" s="352"/>
      <c r="AT1207" s="352"/>
      <c r="AU1207" s="352"/>
      <c r="AV1207" s="352"/>
      <c r="AW1207" s="352"/>
      <c r="AX1207" s="352"/>
      <c r="AY1207" s="725"/>
      <c r="AZ1207" s="95"/>
      <c r="BA1207" s="192">
        <f t="shared" si="326"/>
        <v>59</v>
      </c>
      <c r="BC1207" s="95"/>
      <c r="BD1207" s="95"/>
      <c r="BE1207" s="95"/>
      <c r="BG1207" s="559" t="str">
        <f t="shared" ca="1" si="327"/>
        <v/>
      </c>
      <c r="BH1207" s="560" t="str">
        <f t="shared" ref="BH1207:BH1230" ca="1" si="328">IF(BB1207&lt;&gt;"",IF(MID(_xlfn.FORMULATEXT(BB1207),SEARCH("[",_xlfn.FORMULATEXT(BB1207))+1,SEARCH("]",_xlfn.FORMULATEXT(BB1207))-(SEARCH("[",_xlfn.FORMULATEXT(BB1207))+1))="-1","",1),"")</f>
        <v/>
      </c>
      <c r="BI1207" s="560" t="str">
        <f t="shared" ref="BI1207:BI1230" ca="1" si="329">IF(BC1207&lt;&gt;"",IF(MID(_xlfn.FORMULATEXT(BC1207),SEARCH("[",_xlfn.FORMULATEXT(BC1207))+1,SEARCH("]",_xlfn.FORMULATEXT(BC1207))-(SEARCH("[",_xlfn.FORMULATEXT(BC1207))+1))="-1","",1),"")</f>
        <v/>
      </c>
      <c r="BJ1207" s="560" t="str">
        <f t="shared" ref="BJ1207:BJ1230" ca="1" si="330">IF(BD1207&lt;&gt;"",IF(MID(_xlfn.FORMULATEXT(BD1207),SEARCH("[",_xlfn.FORMULATEXT(BD1207))+1,SEARCH("]",_xlfn.FORMULATEXT(BD1207))-(SEARCH("[",_xlfn.FORMULATEXT(BD1207))+1))="-1","",1),"")</f>
        <v/>
      </c>
      <c r="BK1207" s="560" t="str">
        <f t="shared" ref="BK1207:BK1230" ca="1" si="331">IF(BE1207&lt;&gt;"",IF(MID(_xlfn.FORMULATEXT(BE1207),SEARCH("[",_xlfn.FORMULATEXT(BE1207))+1,SEARCH("]",_xlfn.FORMULATEXT(BE1207))-(SEARCH("[",_xlfn.FORMULATEXT(BE1207))+1))="-1","",1),"")</f>
        <v/>
      </c>
      <c r="BL1207" s="561" t="str">
        <f t="shared" ref="BL1207:BL1230" ca="1" si="332">IF(BF1207&lt;&gt;"",IF(MID(_xlfn.FORMULATEXT(BF1207),SEARCH("[",_xlfn.FORMULATEXT(BF1207))+1,SEARCH("]",_xlfn.FORMULATEXT(BF1207))-(SEARCH("[",_xlfn.FORMULATEXT(BF1207))+1))="-1","",1),"")</f>
        <v/>
      </c>
    </row>
    <row r="1208" spans="1:64" ht="15" customHeight="1">
      <c r="A1208" s="90"/>
      <c r="B1208" s="352"/>
      <c r="C1208" s="352"/>
      <c r="D1208" s="352"/>
      <c r="E1208" s="352"/>
      <c r="F1208" s="352"/>
      <c r="G1208" s="352"/>
      <c r="H1208" s="352"/>
      <c r="I1208" s="352"/>
      <c r="J1208" s="352"/>
      <c r="K1208" s="352"/>
      <c r="L1208" s="352"/>
      <c r="M1208" s="352"/>
      <c r="N1208" s="352"/>
      <c r="O1208" s="352"/>
      <c r="P1208" s="352"/>
      <c r="Q1208" s="352"/>
      <c r="R1208" s="352"/>
      <c r="S1208" s="352"/>
      <c r="T1208" s="352"/>
      <c r="U1208" s="352"/>
      <c r="V1208" s="352"/>
      <c r="W1208" s="352"/>
      <c r="X1208" s="352"/>
      <c r="Y1208" s="352"/>
      <c r="Z1208" s="352"/>
      <c r="AA1208" s="352"/>
      <c r="AB1208" s="352"/>
      <c r="AC1208" s="352"/>
      <c r="AD1208" s="352"/>
      <c r="AE1208" s="352"/>
      <c r="AF1208" s="352"/>
      <c r="AG1208" s="352"/>
      <c r="AH1208" s="352"/>
      <c r="AI1208" s="352"/>
      <c r="AJ1208" s="352"/>
      <c r="AK1208" s="352"/>
      <c r="AL1208" s="352"/>
      <c r="AM1208" s="352"/>
      <c r="AN1208" s="352"/>
      <c r="AO1208" s="352"/>
      <c r="AP1208" s="352"/>
      <c r="AQ1208" s="352"/>
      <c r="AR1208" s="352"/>
      <c r="AS1208" s="352"/>
      <c r="AT1208" s="352"/>
      <c r="AU1208" s="352"/>
      <c r="AV1208" s="352"/>
      <c r="AW1208" s="352"/>
      <c r="AX1208" s="352"/>
      <c r="AY1208" s="725"/>
      <c r="AZ1208" s="95"/>
      <c r="BA1208" s="192">
        <f t="shared" si="326"/>
        <v>59</v>
      </c>
      <c r="BC1208" s="95"/>
      <c r="BD1208" s="95"/>
      <c r="BE1208" s="95"/>
      <c r="BG1208" s="559" t="str">
        <f t="shared" ca="1" si="327"/>
        <v/>
      </c>
      <c r="BH1208" s="560" t="str">
        <f t="shared" ca="1" si="328"/>
        <v/>
      </c>
      <c r="BI1208" s="560" t="str">
        <f t="shared" ca="1" si="329"/>
        <v/>
      </c>
      <c r="BJ1208" s="560" t="str">
        <f t="shared" ca="1" si="330"/>
        <v/>
      </c>
      <c r="BK1208" s="560" t="str">
        <f t="shared" ca="1" si="331"/>
        <v/>
      </c>
      <c r="BL1208" s="561" t="str">
        <f t="shared" ca="1" si="332"/>
        <v/>
      </c>
    </row>
    <row r="1209" spans="1:64" ht="15" customHeight="1">
      <c r="A1209" s="90"/>
      <c r="B1209" s="352"/>
      <c r="C1209" s="352"/>
      <c r="D1209" s="352"/>
      <c r="E1209" s="352"/>
      <c r="F1209" s="352"/>
      <c r="G1209" s="352"/>
      <c r="H1209" s="352"/>
      <c r="I1209" s="352"/>
      <c r="J1209" s="352"/>
      <c r="K1209" s="352"/>
      <c r="L1209" s="352"/>
      <c r="M1209" s="352"/>
      <c r="N1209" s="352"/>
      <c r="O1209" s="352"/>
      <c r="P1209" s="352"/>
      <c r="Q1209" s="352"/>
      <c r="R1209" s="352"/>
      <c r="S1209" s="352"/>
      <c r="T1209" s="352"/>
      <c r="U1209" s="352"/>
      <c r="V1209" s="352"/>
      <c r="W1209" s="352"/>
      <c r="X1209" s="352"/>
      <c r="Y1209" s="352"/>
      <c r="Z1209" s="352"/>
      <c r="AA1209" s="352"/>
      <c r="AB1209" s="352"/>
      <c r="AC1209" s="352"/>
      <c r="AD1209" s="352"/>
      <c r="AE1209" s="352"/>
      <c r="AF1209" s="352"/>
      <c r="AG1209" s="352"/>
      <c r="AH1209" s="352"/>
      <c r="AI1209" s="352"/>
      <c r="AJ1209" s="352"/>
      <c r="AK1209" s="352"/>
      <c r="AL1209" s="352"/>
      <c r="AM1209" s="352"/>
      <c r="AN1209" s="352"/>
      <c r="AO1209" s="352"/>
      <c r="AP1209" s="352"/>
      <c r="AQ1209" s="352"/>
      <c r="AR1209" s="352"/>
      <c r="AS1209" s="352"/>
      <c r="AT1209" s="352"/>
      <c r="AU1209" s="352"/>
      <c r="AV1209" s="352"/>
      <c r="AW1209" s="352"/>
      <c r="AX1209" s="352"/>
      <c r="AY1209" s="725"/>
      <c r="AZ1209" s="95"/>
      <c r="BA1209" s="192">
        <f t="shared" si="326"/>
        <v>59</v>
      </c>
      <c r="BC1209" s="95"/>
      <c r="BD1209" s="95"/>
      <c r="BE1209" s="95"/>
      <c r="BG1209" s="559" t="str">
        <f t="shared" ca="1" si="327"/>
        <v/>
      </c>
      <c r="BH1209" s="560" t="str">
        <f t="shared" ca="1" si="328"/>
        <v/>
      </c>
      <c r="BI1209" s="560" t="str">
        <f t="shared" ca="1" si="329"/>
        <v/>
      </c>
      <c r="BJ1209" s="560" t="str">
        <f t="shared" ca="1" si="330"/>
        <v/>
      </c>
      <c r="BK1209" s="560" t="str">
        <f t="shared" ca="1" si="331"/>
        <v/>
      </c>
      <c r="BL1209" s="561" t="str">
        <f t="shared" ca="1" si="332"/>
        <v/>
      </c>
    </row>
    <row r="1210" spans="1:64" ht="15" customHeight="1">
      <c r="A1210" s="90"/>
      <c r="B1210" s="352"/>
      <c r="C1210" s="352"/>
      <c r="D1210" s="352"/>
      <c r="E1210" s="352"/>
      <c r="F1210" s="352"/>
      <c r="G1210" s="352"/>
      <c r="H1210" s="352"/>
      <c r="I1210" s="352"/>
      <c r="J1210" s="352"/>
      <c r="K1210" s="352"/>
      <c r="L1210" s="352"/>
      <c r="M1210" s="352"/>
      <c r="N1210" s="352"/>
      <c r="O1210" s="352"/>
      <c r="P1210" s="352"/>
      <c r="Q1210" s="352"/>
      <c r="R1210" s="352"/>
      <c r="S1210" s="352"/>
      <c r="T1210" s="352"/>
      <c r="U1210" s="352"/>
      <c r="V1210" s="352"/>
      <c r="W1210" s="352"/>
      <c r="X1210" s="352"/>
      <c r="Y1210" s="352"/>
      <c r="Z1210" s="352"/>
      <c r="AA1210" s="352"/>
      <c r="AB1210" s="352"/>
      <c r="AC1210" s="352"/>
      <c r="AD1210" s="352"/>
      <c r="AE1210" s="352"/>
      <c r="AF1210" s="352"/>
      <c r="AG1210" s="352"/>
      <c r="AH1210" s="352"/>
      <c r="AI1210" s="352"/>
      <c r="AJ1210" s="352"/>
      <c r="AK1210" s="352"/>
      <c r="AL1210" s="352"/>
      <c r="AM1210" s="352"/>
      <c r="AN1210" s="352"/>
      <c r="AO1210" s="352"/>
      <c r="AP1210" s="352"/>
      <c r="AQ1210" s="352"/>
      <c r="AR1210" s="352"/>
      <c r="AS1210" s="352"/>
      <c r="AT1210" s="352"/>
      <c r="AU1210" s="352"/>
      <c r="AV1210" s="352"/>
      <c r="AW1210" s="352"/>
      <c r="AX1210" s="352"/>
      <c r="AY1210" s="725"/>
      <c r="AZ1210" s="95"/>
      <c r="BA1210" s="192">
        <f t="shared" si="326"/>
        <v>59</v>
      </c>
      <c r="BC1210" s="95"/>
      <c r="BD1210" s="95"/>
      <c r="BE1210" s="95"/>
      <c r="BG1210" s="559" t="str">
        <f t="shared" ca="1" si="327"/>
        <v/>
      </c>
      <c r="BH1210" s="560" t="str">
        <f t="shared" ca="1" si="328"/>
        <v/>
      </c>
      <c r="BI1210" s="560" t="str">
        <f t="shared" ca="1" si="329"/>
        <v/>
      </c>
      <c r="BJ1210" s="560" t="str">
        <f t="shared" ca="1" si="330"/>
        <v/>
      </c>
      <c r="BK1210" s="560" t="str">
        <f t="shared" ca="1" si="331"/>
        <v/>
      </c>
      <c r="BL1210" s="561" t="str">
        <f t="shared" ca="1" si="332"/>
        <v/>
      </c>
    </row>
    <row r="1211" spans="1:64" ht="15" customHeight="1">
      <c r="A1211" s="90"/>
      <c r="B1211" s="352"/>
      <c r="C1211" s="352"/>
      <c r="D1211" s="352"/>
      <c r="E1211" s="352"/>
      <c r="F1211" s="352"/>
      <c r="G1211" s="352"/>
      <c r="H1211" s="352"/>
      <c r="I1211" s="352"/>
      <c r="J1211" s="352"/>
      <c r="K1211" s="352"/>
      <c r="L1211" s="352"/>
      <c r="M1211" s="352"/>
      <c r="N1211" s="352"/>
      <c r="O1211" s="352"/>
      <c r="P1211" s="352"/>
      <c r="Q1211" s="352"/>
      <c r="R1211" s="352"/>
      <c r="S1211" s="352"/>
      <c r="T1211" s="352"/>
      <c r="U1211" s="352"/>
      <c r="V1211" s="352"/>
      <c r="W1211" s="352"/>
      <c r="X1211" s="352"/>
      <c r="Y1211" s="352"/>
      <c r="Z1211" s="352"/>
      <c r="AA1211" s="352"/>
      <c r="AB1211" s="352"/>
      <c r="AC1211" s="352"/>
      <c r="AD1211" s="352"/>
      <c r="AE1211" s="352"/>
      <c r="AF1211" s="352"/>
      <c r="AG1211" s="352"/>
      <c r="AH1211" s="352"/>
      <c r="AI1211" s="352"/>
      <c r="AJ1211" s="352"/>
      <c r="AK1211" s="352"/>
      <c r="AL1211" s="352"/>
      <c r="AM1211" s="352"/>
      <c r="AN1211" s="352"/>
      <c r="AO1211" s="352"/>
      <c r="AP1211" s="352"/>
      <c r="AQ1211" s="352"/>
      <c r="AR1211" s="352"/>
      <c r="AS1211" s="352"/>
      <c r="AT1211" s="352"/>
      <c r="AU1211" s="352"/>
      <c r="AV1211" s="352"/>
      <c r="AW1211" s="352"/>
      <c r="AX1211" s="352"/>
      <c r="AY1211" s="725"/>
      <c r="AZ1211" s="95"/>
      <c r="BA1211" s="192">
        <f t="shared" si="326"/>
        <v>59</v>
      </c>
      <c r="BC1211" s="95"/>
      <c r="BD1211" s="95"/>
      <c r="BE1211" s="95"/>
      <c r="BG1211" s="559" t="str">
        <f t="shared" ca="1" si="327"/>
        <v/>
      </c>
      <c r="BH1211" s="560" t="str">
        <f t="shared" ca="1" si="328"/>
        <v/>
      </c>
      <c r="BI1211" s="560" t="str">
        <f t="shared" ca="1" si="329"/>
        <v/>
      </c>
      <c r="BJ1211" s="560" t="str">
        <f t="shared" ca="1" si="330"/>
        <v/>
      </c>
      <c r="BK1211" s="560" t="str">
        <f t="shared" ca="1" si="331"/>
        <v/>
      </c>
      <c r="BL1211" s="561" t="str">
        <f t="shared" ca="1" si="332"/>
        <v/>
      </c>
    </row>
    <row r="1212" spans="1:64" ht="15" customHeight="1">
      <c r="A1212" s="90"/>
      <c r="B1212" s="352"/>
      <c r="C1212" s="352"/>
      <c r="D1212" s="352"/>
      <c r="E1212" s="352"/>
      <c r="F1212" s="352"/>
      <c r="G1212" s="352"/>
      <c r="H1212" s="352"/>
      <c r="I1212" s="352"/>
      <c r="J1212" s="352"/>
      <c r="K1212" s="352"/>
      <c r="L1212" s="352"/>
      <c r="M1212" s="352"/>
      <c r="N1212" s="352"/>
      <c r="O1212" s="352"/>
      <c r="P1212" s="352"/>
      <c r="Q1212" s="352"/>
      <c r="R1212" s="352"/>
      <c r="S1212" s="352"/>
      <c r="T1212" s="352"/>
      <c r="U1212" s="352"/>
      <c r="V1212" s="352"/>
      <c r="W1212" s="352"/>
      <c r="X1212" s="352"/>
      <c r="Y1212" s="352"/>
      <c r="Z1212" s="352"/>
      <c r="AA1212" s="352"/>
      <c r="AB1212" s="352"/>
      <c r="AC1212" s="352"/>
      <c r="AD1212" s="352"/>
      <c r="AE1212" s="352"/>
      <c r="AF1212" s="352"/>
      <c r="AG1212" s="352"/>
      <c r="AH1212" s="352"/>
      <c r="AI1212" s="352"/>
      <c r="AJ1212" s="352"/>
      <c r="AK1212" s="352"/>
      <c r="AL1212" s="352"/>
      <c r="AM1212" s="352"/>
      <c r="AN1212" s="352"/>
      <c r="AO1212" s="352"/>
      <c r="AP1212" s="352"/>
      <c r="AQ1212" s="352"/>
      <c r="AR1212" s="352"/>
      <c r="AS1212" s="352"/>
      <c r="AT1212" s="352"/>
      <c r="AU1212" s="352"/>
      <c r="AV1212" s="352"/>
      <c r="AW1212" s="352"/>
      <c r="AX1212" s="352"/>
      <c r="AY1212" s="725"/>
      <c r="AZ1212" s="95"/>
      <c r="BA1212" s="192">
        <f t="shared" si="326"/>
        <v>59</v>
      </c>
      <c r="BC1212" s="95"/>
      <c r="BD1212" s="95"/>
      <c r="BE1212" s="95"/>
      <c r="BG1212" s="559" t="str">
        <f t="shared" ca="1" si="327"/>
        <v/>
      </c>
      <c r="BH1212" s="560" t="str">
        <f t="shared" ca="1" si="328"/>
        <v/>
      </c>
      <c r="BI1212" s="560" t="str">
        <f t="shared" ca="1" si="329"/>
        <v/>
      </c>
      <c r="BJ1212" s="560" t="str">
        <f t="shared" ca="1" si="330"/>
        <v/>
      </c>
      <c r="BK1212" s="560" t="str">
        <f t="shared" ca="1" si="331"/>
        <v/>
      </c>
      <c r="BL1212" s="561" t="str">
        <f t="shared" ca="1" si="332"/>
        <v/>
      </c>
    </row>
    <row r="1213" spans="1:64" ht="15" customHeight="1">
      <c r="A1213" s="90"/>
      <c r="B1213" s="352"/>
      <c r="C1213" s="352"/>
      <c r="D1213" s="352"/>
      <c r="E1213" s="352"/>
      <c r="F1213" s="352"/>
      <c r="G1213" s="352"/>
      <c r="H1213" s="352"/>
      <c r="I1213" s="352"/>
      <c r="J1213" s="352"/>
      <c r="K1213" s="352"/>
      <c r="L1213" s="352"/>
      <c r="M1213" s="352"/>
      <c r="N1213" s="352"/>
      <c r="O1213" s="352"/>
      <c r="P1213" s="352"/>
      <c r="Q1213" s="352"/>
      <c r="R1213" s="352"/>
      <c r="S1213" s="352"/>
      <c r="T1213" s="352"/>
      <c r="U1213" s="352"/>
      <c r="V1213" s="352"/>
      <c r="W1213" s="352"/>
      <c r="X1213" s="352"/>
      <c r="Y1213" s="352"/>
      <c r="Z1213" s="352"/>
      <c r="AA1213" s="352"/>
      <c r="AB1213" s="352"/>
      <c r="AC1213" s="352"/>
      <c r="AD1213" s="352"/>
      <c r="AE1213" s="352"/>
      <c r="AF1213" s="352"/>
      <c r="AG1213" s="352"/>
      <c r="AH1213" s="352"/>
      <c r="AI1213" s="352"/>
      <c r="AJ1213" s="352"/>
      <c r="AK1213" s="352"/>
      <c r="AL1213" s="352"/>
      <c r="AM1213" s="352"/>
      <c r="AN1213" s="352"/>
      <c r="AO1213" s="352"/>
      <c r="AP1213" s="352"/>
      <c r="AQ1213" s="352"/>
      <c r="AR1213" s="352"/>
      <c r="AS1213" s="352"/>
      <c r="AT1213" s="352"/>
      <c r="AU1213" s="352"/>
      <c r="AV1213" s="352"/>
      <c r="AW1213" s="352"/>
      <c r="AX1213" s="352"/>
      <c r="AY1213" s="725"/>
      <c r="AZ1213" s="95"/>
      <c r="BA1213" s="192">
        <f t="shared" si="326"/>
        <v>59</v>
      </c>
      <c r="BC1213" s="95"/>
      <c r="BD1213" s="95"/>
      <c r="BE1213" s="95"/>
      <c r="BG1213" s="559" t="str">
        <f t="shared" ca="1" si="327"/>
        <v/>
      </c>
      <c r="BH1213" s="560" t="str">
        <f t="shared" ca="1" si="328"/>
        <v/>
      </c>
      <c r="BI1213" s="560" t="str">
        <f t="shared" ca="1" si="329"/>
        <v/>
      </c>
      <c r="BJ1213" s="560" t="str">
        <f t="shared" ca="1" si="330"/>
        <v/>
      </c>
      <c r="BK1213" s="560" t="str">
        <f t="shared" ca="1" si="331"/>
        <v/>
      </c>
      <c r="BL1213" s="561" t="str">
        <f t="shared" ca="1" si="332"/>
        <v/>
      </c>
    </row>
    <row r="1214" spans="1:64" ht="15" customHeight="1">
      <c r="A1214" s="90"/>
      <c r="B1214" s="352"/>
      <c r="C1214" s="352"/>
      <c r="D1214" s="352"/>
      <c r="E1214" s="352"/>
      <c r="F1214" s="352"/>
      <c r="G1214" s="352"/>
      <c r="H1214" s="352"/>
      <c r="I1214" s="352"/>
      <c r="J1214" s="352"/>
      <c r="K1214" s="352"/>
      <c r="L1214" s="352"/>
      <c r="M1214" s="352"/>
      <c r="N1214" s="352"/>
      <c r="O1214" s="352"/>
      <c r="P1214" s="352"/>
      <c r="Q1214" s="352"/>
      <c r="R1214" s="352"/>
      <c r="S1214" s="352"/>
      <c r="T1214" s="352"/>
      <c r="U1214" s="352"/>
      <c r="V1214" s="352"/>
      <c r="W1214" s="352"/>
      <c r="X1214" s="352"/>
      <c r="Y1214" s="352"/>
      <c r="Z1214" s="352"/>
      <c r="AA1214" s="352"/>
      <c r="AB1214" s="352"/>
      <c r="AC1214" s="352"/>
      <c r="AD1214" s="352"/>
      <c r="AE1214" s="352"/>
      <c r="AF1214" s="352"/>
      <c r="AG1214" s="352"/>
      <c r="AH1214" s="352"/>
      <c r="AI1214" s="352"/>
      <c r="AJ1214" s="352"/>
      <c r="AK1214" s="352"/>
      <c r="AL1214" s="352"/>
      <c r="AM1214" s="352"/>
      <c r="AN1214" s="352"/>
      <c r="AO1214" s="352"/>
      <c r="AP1214" s="352"/>
      <c r="AQ1214" s="352"/>
      <c r="AR1214" s="352"/>
      <c r="AS1214" s="352"/>
      <c r="AT1214" s="352"/>
      <c r="AU1214" s="352"/>
      <c r="AV1214" s="352"/>
      <c r="AW1214" s="352"/>
      <c r="AX1214" s="352"/>
      <c r="AY1214" s="725"/>
      <c r="AZ1214" s="95"/>
      <c r="BA1214" s="192">
        <f t="shared" si="326"/>
        <v>59</v>
      </c>
      <c r="BC1214" s="95"/>
      <c r="BD1214" s="95"/>
      <c r="BE1214" s="95"/>
      <c r="BG1214" s="559" t="str">
        <f t="shared" ca="1" si="327"/>
        <v/>
      </c>
      <c r="BH1214" s="560" t="str">
        <f t="shared" ca="1" si="328"/>
        <v/>
      </c>
      <c r="BI1214" s="560" t="str">
        <f t="shared" ca="1" si="329"/>
        <v/>
      </c>
      <c r="BJ1214" s="560" t="str">
        <f t="shared" ca="1" si="330"/>
        <v/>
      </c>
      <c r="BK1214" s="560" t="str">
        <f t="shared" ca="1" si="331"/>
        <v/>
      </c>
      <c r="BL1214" s="561" t="str">
        <f t="shared" ca="1" si="332"/>
        <v/>
      </c>
    </row>
    <row r="1215" spans="1:64" ht="15" customHeight="1">
      <c r="A1215" s="90"/>
      <c r="B1215" s="352"/>
      <c r="C1215" s="352"/>
      <c r="D1215" s="352"/>
      <c r="E1215" s="352"/>
      <c r="F1215" s="352"/>
      <c r="G1215" s="352"/>
      <c r="H1215" s="352"/>
      <c r="I1215" s="352"/>
      <c r="J1215" s="352"/>
      <c r="K1215" s="352"/>
      <c r="L1215" s="352"/>
      <c r="M1215" s="352"/>
      <c r="N1215" s="352"/>
      <c r="O1215" s="352"/>
      <c r="P1215" s="352"/>
      <c r="Q1215" s="352"/>
      <c r="R1215" s="352"/>
      <c r="S1215" s="352"/>
      <c r="T1215" s="352"/>
      <c r="U1215" s="352"/>
      <c r="V1215" s="352"/>
      <c r="W1215" s="352"/>
      <c r="X1215" s="352"/>
      <c r="Y1215" s="352"/>
      <c r="Z1215" s="352"/>
      <c r="AA1215" s="352"/>
      <c r="AB1215" s="352"/>
      <c r="AC1215" s="352"/>
      <c r="AD1215" s="352"/>
      <c r="AE1215" s="352"/>
      <c r="AF1215" s="352"/>
      <c r="AG1215" s="352"/>
      <c r="AH1215" s="352"/>
      <c r="AI1215" s="352"/>
      <c r="AJ1215" s="352"/>
      <c r="AK1215" s="352"/>
      <c r="AL1215" s="352"/>
      <c r="AM1215" s="352"/>
      <c r="AN1215" s="352"/>
      <c r="AO1215" s="352"/>
      <c r="AP1215" s="352"/>
      <c r="AQ1215" s="352"/>
      <c r="AR1215" s="352"/>
      <c r="AS1215" s="352"/>
      <c r="AT1215" s="352"/>
      <c r="AU1215" s="352"/>
      <c r="AV1215" s="352"/>
      <c r="AW1215" s="352"/>
      <c r="AX1215" s="352"/>
      <c r="AY1215" s="725"/>
      <c r="AZ1215" s="95"/>
      <c r="BA1215" s="192">
        <f t="shared" si="326"/>
        <v>59</v>
      </c>
      <c r="BC1215" s="95"/>
      <c r="BD1215" s="95"/>
      <c r="BE1215" s="95"/>
      <c r="BG1215" s="559" t="str">
        <f t="shared" ca="1" si="327"/>
        <v/>
      </c>
      <c r="BH1215" s="560" t="str">
        <f t="shared" ca="1" si="328"/>
        <v/>
      </c>
      <c r="BI1215" s="560" t="str">
        <f t="shared" ca="1" si="329"/>
        <v/>
      </c>
      <c r="BJ1215" s="560" t="str">
        <f t="shared" ca="1" si="330"/>
        <v/>
      </c>
      <c r="BK1215" s="560" t="str">
        <f t="shared" ca="1" si="331"/>
        <v/>
      </c>
      <c r="BL1215" s="561" t="str">
        <f t="shared" ca="1" si="332"/>
        <v/>
      </c>
    </row>
    <row r="1216" spans="1:64" ht="15" customHeight="1">
      <c r="A1216" s="90"/>
      <c r="B1216" s="352"/>
      <c r="C1216" s="352"/>
      <c r="D1216" s="352"/>
      <c r="E1216" s="352"/>
      <c r="F1216" s="352"/>
      <c r="G1216" s="352"/>
      <c r="H1216" s="352"/>
      <c r="I1216" s="352"/>
      <c r="J1216" s="352"/>
      <c r="K1216" s="352"/>
      <c r="L1216" s="352"/>
      <c r="M1216" s="352"/>
      <c r="N1216" s="352"/>
      <c r="O1216" s="352"/>
      <c r="P1216" s="352"/>
      <c r="Q1216" s="352"/>
      <c r="R1216" s="352"/>
      <c r="S1216" s="352"/>
      <c r="T1216" s="352"/>
      <c r="U1216" s="352"/>
      <c r="V1216" s="352"/>
      <c r="W1216" s="352"/>
      <c r="X1216" s="352"/>
      <c r="Y1216" s="352"/>
      <c r="Z1216" s="352"/>
      <c r="AA1216" s="352"/>
      <c r="AB1216" s="352"/>
      <c r="AC1216" s="352"/>
      <c r="AD1216" s="352"/>
      <c r="AE1216" s="352"/>
      <c r="AF1216" s="352"/>
      <c r="AG1216" s="352"/>
      <c r="AH1216" s="352"/>
      <c r="AI1216" s="352"/>
      <c r="AJ1216" s="352"/>
      <c r="AK1216" s="352"/>
      <c r="AL1216" s="352"/>
      <c r="AM1216" s="352"/>
      <c r="AN1216" s="352"/>
      <c r="AO1216" s="352"/>
      <c r="AP1216" s="352"/>
      <c r="AQ1216" s="352"/>
      <c r="AR1216" s="352"/>
      <c r="AS1216" s="352"/>
      <c r="AT1216" s="352"/>
      <c r="AU1216" s="352"/>
      <c r="AV1216" s="352"/>
      <c r="AW1216" s="352"/>
      <c r="AX1216" s="352"/>
      <c r="AY1216" s="725"/>
      <c r="AZ1216" s="95"/>
      <c r="BA1216" s="192">
        <f t="shared" si="326"/>
        <v>59</v>
      </c>
      <c r="BC1216" s="95"/>
      <c r="BD1216" s="95"/>
      <c r="BE1216" s="95"/>
      <c r="BG1216" s="559" t="str">
        <f t="shared" ca="1" si="327"/>
        <v/>
      </c>
      <c r="BH1216" s="560" t="str">
        <f t="shared" ca="1" si="328"/>
        <v/>
      </c>
      <c r="BI1216" s="560" t="str">
        <f t="shared" ca="1" si="329"/>
        <v/>
      </c>
      <c r="BJ1216" s="560" t="str">
        <f t="shared" ca="1" si="330"/>
        <v/>
      </c>
      <c r="BK1216" s="560" t="str">
        <f t="shared" ca="1" si="331"/>
        <v/>
      </c>
      <c r="BL1216" s="561" t="str">
        <f t="shared" ca="1" si="332"/>
        <v/>
      </c>
    </row>
    <row r="1217" spans="1:64" ht="15" customHeight="1">
      <c r="A1217" s="90"/>
      <c r="B1217" s="352"/>
      <c r="C1217" s="352"/>
      <c r="D1217" s="352"/>
      <c r="E1217" s="352"/>
      <c r="F1217" s="352"/>
      <c r="G1217" s="352"/>
      <c r="H1217" s="352"/>
      <c r="I1217" s="352"/>
      <c r="J1217" s="352"/>
      <c r="K1217" s="352"/>
      <c r="L1217" s="352"/>
      <c r="M1217" s="352"/>
      <c r="N1217" s="352"/>
      <c r="O1217" s="352"/>
      <c r="P1217" s="352"/>
      <c r="Q1217" s="352"/>
      <c r="R1217" s="352"/>
      <c r="S1217" s="352"/>
      <c r="T1217" s="352"/>
      <c r="U1217" s="352"/>
      <c r="V1217" s="352"/>
      <c r="W1217" s="352"/>
      <c r="X1217" s="352"/>
      <c r="Y1217" s="352"/>
      <c r="Z1217" s="352"/>
      <c r="AA1217" s="352"/>
      <c r="AB1217" s="352"/>
      <c r="AC1217" s="352"/>
      <c r="AD1217" s="352"/>
      <c r="AE1217" s="352"/>
      <c r="AF1217" s="352"/>
      <c r="AG1217" s="352"/>
      <c r="AH1217" s="352"/>
      <c r="AI1217" s="352"/>
      <c r="AJ1217" s="352"/>
      <c r="AK1217" s="352"/>
      <c r="AL1217" s="352"/>
      <c r="AM1217" s="352"/>
      <c r="AN1217" s="352"/>
      <c r="AO1217" s="352"/>
      <c r="AP1217" s="352"/>
      <c r="AQ1217" s="352"/>
      <c r="AR1217" s="352"/>
      <c r="AS1217" s="352"/>
      <c r="AT1217" s="352"/>
      <c r="AU1217" s="352"/>
      <c r="AV1217" s="352"/>
      <c r="AW1217" s="352"/>
      <c r="AX1217" s="352"/>
      <c r="AY1217" s="725"/>
      <c r="AZ1217" s="95"/>
      <c r="BA1217" s="192">
        <f t="shared" si="326"/>
        <v>59</v>
      </c>
      <c r="BC1217" s="95"/>
      <c r="BD1217" s="95"/>
      <c r="BE1217" s="95"/>
      <c r="BG1217" s="559" t="str">
        <f t="shared" ca="1" si="327"/>
        <v/>
      </c>
      <c r="BH1217" s="560" t="str">
        <f t="shared" ca="1" si="328"/>
        <v/>
      </c>
      <c r="BI1217" s="560" t="str">
        <f t="shared" ca="1" si="329"/>
        <v/>
      </c>
      <c r="BJ1217" s="560" t="str">
        <f t="shared" ca="1" si="330"/>
        <v/>
      </c>
      <c r="BK1217" s="560" t="str">
        <f t="shared" ca="1" si="331"/>
        <v/>
      </c>
      <c r="BL1217" s="561" t="str">
        <f t="shared" ca="1" si="332"/>
        <v/>
      </c>
    </row>
    <row r="1218" spans="1:64" ht="15" customHeight="1">
      <c r="A1218" s="90"/>
      <c r="B1218" s="352"/>
      <c r="C1218" s="352"/>
      <c r="D1218" s="352"/>
      <c r="E1218" s="352"/>
      <c r="F1218" s="352"/>
      <c r="G1218" s="352"/>
      <c r="H1218" s="352"/>
      <c r="I1218" s="352"/>
      <c r="J1218" s="352"/>
      <c r="K1218" s="352"/>
      <c r="L1218" s="352"/>
      <c r="M1218" s="352"/>
      <c r="N1218" s="352"/>
      <c r="O1218" s="352"/>
      <c r="P1218" s="352"/>
      <c r="Q1218" s="352"/>
      <c r="R1218" s="352"/>
      <c r="S1218" s="352"/>
      <c r="T1218" s="352"/>
      <c r="U1218" s="352"/>
      <c r="V1218" s="352"/>
      <c r="W1218" s="352"/>
      <c r="X1218" s="352"/>
      <c r="Y1218" s="352"/>
      <c r="Z1218" s="352"/>
      <c r="AA1218" s="352"/>
      <c r="AB1218" s="352"/>
      <c r="AC1218" s="352"/>
      <c r="AD1218" s="352"/>
      <c r="AE1218" s="352"/>
      <c r="AF1218" s="352"/>
      <c r="AG1218" s="352"/>
      <c r="AH1218" s="352"/>
      <c r="AI1218" s="352"/>
      <c r="AJ1218" s="352"/>
      <c r="AK1218" s="352"/>
      <c r="AL1218" s="352"/>
      <c r="AM1218" s="352"/>
      <c r="AN1218" s="352"/>
      <c r="AO1218" s="352"/>
      <c r="AP1218" s="352"/>
      <c r="AQ1218" s="352"/>
      <c r="AR1218" s="352"/>
      <c r="AS1218" s="352"/>
      <c r="AT1218" s="352"/>
      <c r="AU1218" s="352"/>
      <c r="AV1218" s="352"/>
      <c r="AW1218" s="352"/>
      <c r="AX1218" s="352"/>
      <c r="AY1218" s="725"/>
      <c r="AZ1218" s="95"/>
      <c r="BA1218" s="192">
        <f t="shared" si="326"/>
        <v>59</v>
      </c>
      <c r="BC1218" s="95"/>
      <c r="BD1218" s="95"/>
      <c r="BE1218" s="95"/>
      <c r="BG1218" s="559" t="str">
        <f t="shared" ca="1" si="327"/>
        <v/>
      </c>
      <c r="BH1218" s="560" t="str">
        <f t="shared" ca="1" si="328"/>
        <v/>
      </c>
      <c r="BI1218" s="560" t="str">
        <f t="shared" ca="1" si="329"/>
        <v/>
      </c>
      <c r="BJ1218" s="560" t="str">
        <f t="shared" ca="1" si="330"/>
        <v/>
      </c>
      <c r="BK1218" s="560" t="str">
        <f t="shared" ca="1" si="331"/>
        <v/>
      </c>
      <c r="BL1218" s="561" t="str">
        <f t="shared" ca="1" si="332"/>
        <v/>
      </c>
    </row>
    <row r="1219" spans="1:64" ht="15" customHeight="1">
      <c r="A1219" s="90"/>
      <c r="B1219" s="352"/>
      <c r="C1219" s="352"/>
      <c r="D1219" s="352"/>
      <c r="E1219" s="352"/>
      <c r="F1219" s="352"/>
      <c r="G1219" s="352"/>
      <c r="H1219" s="352"/>
      <c r="I1219" s="352"/>
      <c r="J1219" s="352"/>
      <c r="K1219" s="352"/>
      <c r="L1219" s="352"/>
      <c r="M1219" s="352"/>
      <c r="N1219" s="352"/>
      <c r="O1219" s="352"/>
      <c r="P1219" s="352"/>
      <c r="Q1219" s="352"/>
      <c r="R1219" s="352"/>
      <c r="S1219" s="352"/>
      <c r="T1219" s="352"/>
      <c r="U1219" s="352"/>
      <c r="V1219" s="352"/>
      <c r="W1219" s="352"/>
      <c r="X1219" s="352"/>
      <c r="Y1219" s="352"/>
      <c r="Z1219" s="352"/>
      <c r="AA1219" s="352"/>
      <c r="AB1219" s="352"/>
      <c r="AC1219" s="352"/>
      <c r="AD1219" s="352"/>
      <c r="AE1219" s="352"/>
      <c r="AF1219" s="352"/>
      <c r="AG1219" s="352"/>
      <c r="AH1219" s="352"/>
      <c r="AI1219" s="352"/>
      <c r="AJ1219" s="352"/>
      <c r="AK1219" s="352"/>
      <c r="AL1219" s="352"/>
      <c r="AM1219" s="352"/>
      <c r="AN1219" s="352"/>
      <c r="AO1219" s="352"/>
      <c r="AP1219" s="352"/>
      <c r="AQ1219" s="352"/>
      <c r="AR1219" s="352"/>
      <c r="AS1219" s="352"/>
      <c r="AT1219" s="352"/>
      <c r="AU1219" s="352"/>
      <c r="AV1219" s="352"/>
      <c r="AW1219" s="352"/>
      <c r="AX1219" s="352"/>
      <c r="AY1219" s="725"/>
      <c r="AZ1219" s="95"/>
      <c r="BA1219" s="192">
        <f t="shared" si="326"/>
        <v>59</v>
      </c>
      <c r="BC1219" s="95"/>
      <c r="BD1219" s="95"/>
      <c r="BE1219" s="95"/>
      <c r="BG1219" s="559" t="str">
        <f t="shared" ca="1" si="327"/>
        <v/>
      </c>
      <c r="BH1219" s="560" t="str">
        <f t="shared" ca="1" si="328"/>
        <v/>
      </c>
      <c r="BI1219" s="560" t="str">
        <f t="shared" ca="1" si="329"/>
        <v/>
      </c>
      <c r="BJ1219" s="560" t="str">
        <f t="shared" ca="1" si="330"/>
        <v/>
      </c>
      <c r="BK1219" s="560" t="str">
        <f t="shared" ca="1" si="331"/>
        <v/>
      </c>
      <c r="BL1219" s="561" t="str">
        <f t="shared" ca="1" si="332"/>
        <v/>
      </c>
    </row>
    <row r="1220" spans="1:64" ht="15" customHeight="1">
      <c r="A1220" s="90"/>
      <c r="B1220" s="352"/>
      <c r="C1220" s="352"/>
      <c r="D1220" s="352"/>
      <c r="E1220" s="352"/>
      <c r="F1220" s="352"/>
      <c r="G1220" s="352"/>
      <c r="H1220" s="352"/>
      <c r="I1220" s="352"/>
      <c r="J1220" s="352"/>
      <c r="K1220" s="352"/>
      <c r="L1220" s="352"/>
      <c r="M1220" s="352"/>
      <c r="N1220" s="352"/>
      <c r="O1220" s="352"/>
      <c r="P1220" s="352"/>
      <c r="Q1220" s="352"/>
      <c r="R1220" s="352"/>
      <c r="S1220" s="352"/>
      <c r="T1220" s="352"/>
      <c r="U1220" s="352"/>
      <c r="V1220" s="352"/>
      <c r="W1220" s="352"/>
      <c r="X1220" s="352"/>
      <c r="Y1220" s="352"/>
      <c r="Z1220" s="352"/>
      <c r="AA1220" s="352"/>
      <c r="AB1220" s="352"/>
      <c r="AC1220" s="352"/>
      <c r="AD1220" s="352"/>
      <c r="AE1220" s="352"/>
      <c r="AF1220" s="352"/>
      <c r="AG1220" s="352"/>
      <c r="AH1220" s="352"/>
      <c r="AI1220" s="352"/>
      <c r="AJ1220" s="352"/>
      <c r="AK1220" s="352"/>
      <c r="AL1220" s="352"/>
      <c r="AM1220" s="352"/>
      <c r="AN1220" s="352"/>
      <c r="AO1220" s="352"/>
      <c r="AP1220" s="352"/>
      <c r="AQ1220" s="352"/>
      <c r="AR1220" s="352"/>
      <c r="AS1220" s="352"/>
      <c r="AT1220" s="352"/>
      <c r="AU1220" s="352"/>
      <c r="AV1220" s="352"/>
      <c r="AW1220" s="352"/>
      <c r="AX1220" s="352"/>
      <c r="AY1220" s="725"/>
      <c r="AZ1220" s="95"/>
      <c r="BA1220" s="192">
        <f t="shared" si="326"/>
        <v>59</v>
      </c>
      <c r="BC1220" s="95"/>
      <c r="BD1220" s="95"/>
      <c r="BE1220" s="95"/>
      <c r="BG1220" s="559" t="str">
        <f t="shared" ca="1" si="327"/>
        <v/>
      </c>
      <c r="BH1220" s="560" t="str">
        <f t="shared" ca="1" si="328"/>
        <v/>
      </c>
      <c r="BI1220" s="560" t="str">
        <f t="shared" ca="1" si="329"/>
        <v/>
      </c>
      <c r="BJ1220" s="560" t="str">
        <f t="shared" ca="1" si="330"/>
        <v/>
      </c>
      <c r="BK1220" s="560" t="str">
        <f t="shared" ca="1" si="331"/>
        <v/>
      </c>
      <c r="BL1220" s="561" t="str">
        <f t="shared" ca="1" si="332"/>
        <v/>
      </c>
    </row>
    <row r="1221" spans="1:64" ht="15" customHeight="1">
      <c r="A1221" s="90"/>
      <c r="B1221" s="352"/>
      <c r="C1221" s="352"/>
      <c r="D1221" s="352"/>
      <c r="E1221" s="352"/>
      <c r="F1221" s="352"/>
      <c r="G1221" s="352"/>
      <c r="H1221" s="352"/>
      <c r="I1221" s="352"/>
      <c r="J1221" s="352"/>
      <c r="K1221" s="352"/>
      <c r="L1221" s="352"/>
      <c r="M1221" s="352"/>
      <c r="N1221" s="352"/>
      <c r="O1221" s="352"/>
      <c r="P1221" s="352"/>
      <c r="Q1221" s="352"/>
      <c r="R1221" s="352"/>
      <c r="S1221" s="352"/>
      <c r="T1221" s="352"/>
      <c r="U1221" s="352"/>
      <c r="V1221" s="352"/>
      <c r="W1221" s="352"/>
      <c r="X1221" s="352"/>
      <c r="Y1221" s="352"/>
      <c r="Z1221" s="352"/>
      <c r="AA1221" s="352"/>
      <c r="AB1221" s="352"/>
      <c r="AC1221" s="352"/>
      <c r="AD1221" s="352"/>
      <c r="AE1221" s="352"/>
      <c r="AF1221" s="352"/>
      <c r="AG1221" s="352"/>
      <c r="AH1221" s="352"/>
      <c r="AI1221" s="352"/>
      <c r="AJ1221" s="352"/>
      <c r="AK1221" s="352"/>
      <c r="AL1221" s="352"/>
      <c r="AM1221" s="352"/>
      <c r="AN1221" s="352"/>
      <c r="AO1221" s="352"/>
      <c r="AP1221" s="352"/>
      <c r="AQ1221" s="352"/>
      <c r="AR1221" s="352"/>
      <c r="AS1221" s="352"/>
      <c r="AT1221" s="352"/>
      <c r="AU1221" s="352"/>
      <c r="AV1221" s="352"/>
      <c r="AW1221" s="352"/>
      <c r="AX1221" s="352"/>
      <c r="AY1221" s="725"/>
      <c r="AZ1221" s="95"/>
      <c r="BA1221" s="192">
        <f t="shared" si="326"/>
        <v>59</v>
      </c>
      <c r="BC1221" s="95"/>
      <c r="BD1221" s="95"/>
      <c r="BE1221" s="95"/>
      <c r="BG1221" s="559" t="str">
        <f t="shared" ca="1" si="327"/>
        <v/>
      </c>
      <c r="BH1221" s="560" t="str">
        <f t="shared" ca="1" si="328"/>
        <v/>
      </c>
      <c r="BI1221" s="560" t="str">
        <f t="shared" ca="1" si="329"/>
        <v/>
      </c>
      <c r="BJ1221" s="560" t="str">
        <f t="shared" ca="1" si="330"/>
        <v/>
      </c>
      <c r="BK1221" s="560" t="str">
        <f t="shared" ca="1" si="331"/>
        <v/>
      </c>
      <c r="BL1221" s="561" t="str">
        <f t="shared" ca="1" si="332"/>
        <v/>
      </c>
    </row>
    <row r="1222" spans="1:64" ht="15" customHeight="1">
      <c r="A1222" s="90"/>
      <c r="B1222" s="352"/>
      <c r="C1222" s="352"/>
      <c r="D1222" s="352"/>
      <c r="E1222" s="352"/>
      <c r="F1222" s="352"/>
      <c r="G1222" s="352"/>
      <c r="H1222" s="352"/>
      <c r="I1222" s="352"/>
      <c r="J1222" s="352"/>
      <c r="K1222" s="352"/>
      <c r="L1222" s="352"/>
      <c r="M1222" s="352"/>
      <c r="N1222" s="352"/>
      <c r="O1222" s="352"/>
      <c r="P1222" s="352"/>
      <c r="Q1222" s="352"/>
      <c r="R1222" s="352"/>
      <c r="S1222" s="352"/>
      <c r="T1222" s="352"/>
      <c r="U1222" s="352"/>
      <c r="V1222" s="352"/>
      <c r="W1222" s="352"/>
      <c r="X1222" s="352"/>
      <c r="Y1222" s="352"/>
      <c r="Z1222" s="352"/>
      <c r="AA1222" s="352"/>
      <c r="AB1222" s="352"/>
      <c r="AC1222" s="352"/>
      <c r="AD1222" s="352"/>
      <c r="AE1222" s="352"/>
      <c r="AF1222" s="352"/>
      <c r="AG1222" s="352"/>
      <c r="AH1222" s="352"/>
      <c r="AI1222" s="352"/>
      <c r="AJ1222" s="352"/>
      <c r="AK1222" s="352"/>
      <c r="AL1222" s="352"/>
      <c r="AM1222" s="352"/>
      <c r="AN1222" s="352"/>
      <c r="AO1222" s="352"/>
      <c r="AP1222" s="352"/>
      <c r="AQ1222" s="352"/>
      <c r="AR1222" s="352"/>
      <c r="AS1222" s="352"/>
      <c r="AT1222" s="352"/>
      <c r="AU1222" s="352"/>
      <c r="AV1222" s="352"/>
      <c r="AW1222" s="352"/>
      <c r="AX1222" s="352"/>
      <c r="AY1222" s="725"/>
      <c r="AZ1222" s="95"/>
      <c r="BA1222" s="192">
        <f t="shared" si="326"/>
        <v>59</v>
      </c>
      <c r="BC1222" s="95"/>
      <c r="BD1222" s="95"/>
      <c r="BE1222" s="95"/>
      <c r="BG1222" s="559" t="str">
        <f t="shared" ca="1" si="327"/>
        <v/>
      </c>
      <c r="BH1222" s="560" t="str">
        <f t="shared" ca="1" si="328"/>
        <v/>
      </c>
      <c r="BI1222" s="560" t="str">
        <f t="shared" ca="1" si="329"/>
        <v/>
      </c>
      <c r="BJ1222" s="560" t="str">
        <f t="shared" ca="1" si="330"/>
        <v/>
      </c>
      <c r="BK1222" s="560" t="str">
        <f t="shared" ca="1" si="331"/>
        <v/>
      </c>
      <c r="BL1222" s="561" t="str">
        <f t="shared" ca="1" si="332"/>
        <v/>
      </c>
    </row>
    <row r="1223" spans="1:64" ht="15" customHeight="1">
      <c r="A1223" s="90"/>
      <c r="B1223" s="352"/>
      <c r="C1223" s="352"/>
      <c r="D1223" s="352"/>
      <c r="E1223" s="352"/>
      <c r="F1223" s="352"/>
      <c r="G1223" s="352"/>
      <c r="H1223" s="352"/>
      <c r="I1223" s="352"/>
      <c r="J1223" s="352"/>
      <c r="K1223" s="352"/>
      <c r="L1223" s="352"/>
      <c r="M1223" s="352"/>
      <c r="N1223" s="352"/>
      <c r="O1223" s="352"/>
      <c r="P1223" s="352"/>
      <c r="Q1223" s="352"/>
      <c r="R1223" s="352"/>
      <c r="S1223" s="352"/>
      <c r="T1223" s="352"/>
      <c r="U1223" s="352"/>
      <c r="V1223" s="352"/>
      <c r="W1223" s="352"/>
      <c r="X1223" s="352"/>
      <c r="Y1223" s="352"/>
      <c r="Z1223" s="352"/>
      <c r="AA1223" s="352"/>
      <c r="AB1223" s="352"/>
      <c r="AC1223" s="352"/>
      <c r="AD1223" s="352"/>
      <c r="AE1223" s="352"/>
      <c r="AF1223" s="352"/>
      <c r="AG1223" s="352"/>
      <c r="AH1223" s="352"/>
      <c r="AI1223" s="352"/>
      <c r="AJ1223" s="352"/>
      <c r="AK1223" s="352"/>
      <c r="AL1223" s="352"/>
      <c r="AM1223" s="352"/>
      <c r="AN1223" s="352"/>
      <c r="AO1223" s="352"/>
      <c r="AP1223" s="352"/>
      <c r="AQ1223" s="352"/>
      <c r="AR1223" s="352"/>
      <c r="AS1223" s="352"/>
      <c r="AT1223" s="352"/>
      <c r="AU1223" s="352"/>
      <c r="AV1223" s="352"/>
      <c r="AW1223" s="352"/>
      <c r="AX1223" s="352"/>
      <c r="AY1223" s="725"/>
      <c r="AZ1223" s="95"/>
      <c r="BA1223" s="192">
        <f t="shared" si="326"/>
        <v>59</v>
      </c>
      <c r="BC1223" s="95"/>
      <c r="BD1223" s="95"/>
      <c r="BE1223" s="95"/>
      <c r="BG1223" s="559" t="str">
        <f t="shared" ca="1" si="327"/>
        <v/>
      </c>
      <c r="BH1223" s="560" t="str">
        <f t="shared" ca="1" si="328"/>
        <v/>
      </c>
      <c r="BI1223" s="560" t="str">
        <f t="shared" ca="1" si="329"/>
        <v/>
      </c>
      <c r="BJ1223" s="560" t="str">
        <f t="shared" ca="1" si="330"/>
        <v/>
      </c>
      <c r="BK1223" s="560" t="str">
        <f t="shared" ca="1" si="331"/>
        <v/>
      </c>
      <c r="BL1223" s="561" t="str">
        <f t="shared" ca="1" si="332"/>
        <v/>
      </c>
    </row>
    <row r="1224" spans="1:64" ht="15" customHeight="1">
      <c r="A1224" s="90"/>
      <c r="B1224" s="352"/>
      <c r="C1224" s="352"/>
      <c r="D1224" s="352"/>
      <c r="E1224" s="352"/>
      <c r="F1224" s="352"/>
      <c r="G1224" s="352"/>
      <c r="H1224" s="352"/>
      <c r="I1224" s="352"/>
      <c r="J1224" s="352"/>
      <c r="K1224" s="352"/>
      <c r="L1224" s="352"/>
      <c r="M1224" s="352"/>
      <c r="N1224" s="352"/>
      <c r="O1224" s="352"/>
      <c r="P1224" s="352"/>
      <c r="Q1224" s="352"/>
      <c r="R1224" s="352"/>
      <c r="S1224" s="352"/>
      <c r="T1224" s="352"/>
      <c r="U1224" s="352"/>
      <c r="V1224" s="352"/>
      <c r="W1224" s="352"/>
      <c r="X1224" s="352"/>
      <c r="Y1224" s="352"/>
      <c r="Z1224" s="352"/>
      <c r="AA1224" s="352"/>
      <c r="AB1224" s="352"/>
      <c r="AC1224" s="352"/>
      <c r="AD1224" s="352"/>
      <c r="AE1224" s="352"/>
      <c r="AF1224" s="352"/>
      <c r="AG1224" s="352"/>
      <c r="AH1224" s="352"/>
      <c r="AI1224" s="352"/>
      <c r="AJ1224" s="352"/>
      <c r="AK1224" s="352"/>
      <c r="AL1224" s="352"/>
      <c r="AM1224" s="352"/>
      <c r="AN1224" s="352"/>
      <c r="AO1224" s="352"/>
      <c r="AP1224" s="352"/>
      <c r="AQ1224" s="352"/>
      <c r="AR1224" s="352"/>
      <c r="AS1224" s="352"/>
      <c r="AT1224" s="352"/>
      <c r="AU1224" s="352"/>
      <c r="AV1224" s="352"/>
      <c r="AW1224" s="352"/>
      <c r="AX1224" s="352"/>
      <c r="AY1224" s="725"/>
      <c r="AZ1224" s="95"/>
      <c r="BA1224" s="192">
        <f t="shared" si="326"/>
        <v>59</v>
      </c>
      <c r="BC1224" s="95"/>
      <c r="BD1224" s="95"/>
      <c r="BE1224" s="95"/>
      <c r="BG1224" s="559" t="str">
        <f t="shared" ca="1" si="327"/>
        <v/>
      </c>
      <c r="BH1224" s="560" t="str">
        <f t="shared" ca="1" si="328"/>
        <v/>
      </c>
      <c r="BI1224" s="560" t="str">
        <f t="shared" ca="1" si="329"/>
        <v/>
      </c>
      <c r="BJ1224" s="560" t="str">
        <f t="shared" ca="1" si="330"/>
        <v/>
      </c>
      <c r="BK1224" s="560" t="str">
        <f t="shared" ca="1" si="331"/>
        <v/>
      </c>
      <c r="BL1224" s="561" t="str">
        <f t="shared" ca="1" si="332"/>
        <v/>
      </c>
    </row>
    <row r="1225" spans="1:64" ht="15" customHeight="1">
      <c r="A1225" s="90"/>
      <c r="B1225" s="352"/>
      <c r="C1225" s="352"/>
      <c r="D1225" s="352"/>
      <c r="E1225" s="352"/>
      <c r="F1225" s="352"/>
      <c r="G1225" s="352"/>
      <c r="H1225" s="352"/>
      <c r="I1225" s="352"/>
      <c r="J1225" s="352"/>
      <c r="K1225" s="352"/>
      <c r="L1225" s="352"/>
      <c r="M1225" s="352"/>
      <c r="N1225" s="352"/>
      <c r="O1225" s="352"/>
      <c r="P1225" s="352"/>
      <c r="Q1225" s="352"/>
      <c r="R1225" s="352"/>
      <c r="S1225" s="352"/>
      <c r="T1225" s="352"/>
      <c r="U1225" s="352"/>
      <c r="V1225" s="352"/>
      <c r="W1225" s="352"/>
      <c r="X1225" s="352"/>
      <c r="Y1225" s="352"/>
      <c r="Z1225" s="352"/>
      <c r="AA1225" s="352"/>
      <c r="AB1225" s="352"/>
      <c r="AC1225" s="352"/>
      <c r="AD1225" s="352"/>
      <c r="AE1225" s="352"/>
      <c r="AF1225" s="352"/>
      <c r="AG1225" s="352"/>
      <c r="AH1225" s="352"/>
      <c r="AI1225" s="352"/>
      <c r="AJ1225" s="352"/>
      <c r="AK1225" s="352"/>
      <c r="AL1225" s="352"/>
      <c r="AM1225" s="352"/>
      <c r="AN1225" s="352"/>
      <c r="AO1225" s="352"/>
      <c r="AP1225" s="352"/>
      <c r="AQ1225" s="352"/>
      <c r="AR1225" s="352"/>
      <c r="AS1225" s="352"/>
      <c r="AT1225" s="352"/>
      <c r="AU1225" s="352"/>
      <c r="AV1225" s="352"/>
      <c r="AW1225" s="352"/>
      <c r="AX1225" s="352"/>
      <c r="AY1225" s="725"/>
      <c r="AZ1225" s="95"/>
      <c r="BA1225" s="192">
        <f t="shared" si="326"/>
        <v>59</v>
      </c>
      <c r="BC1225" s="95"/>
      <c r="BD1225" s="95"/>
      <c r="BE1225" s="95"/>
      <c r="BG1225" s="559" t="str">
        <f t="shared" ca="1" si="327"/>
        <v/>
      </c>
      <c r="BH1225" s="560" t="str">
        <f t="shared" ca="1" si="328"/>
        <v/>
      </c>
      <c r="BI1225" s="560" t="str">
        <f t="shared" ca="1" si="329"/>
        <v/>
      </c>
      <c r="BJ1225" s="560" t="str">
        <f t="shared" ca="1" si="330"/>
        <v/>
      </c>
      <c r="BK1225" s="560" t="str">
        <f t="shared" ca="1" si="331"/>
        <v/>
      </c>
      <c r="BL1225" s="561" t="str">
        <f t="shared" ca="1" si="332"/>
        <v/>
      </c>
    </row>
    <row r="1226" spans="1:64" ht="15" customHeight="1">
      <c r="A1226" s="90"/>
      <c r="B1226" s="352"/>
      <c r="C1226" s="352"/>
      <c r="D1226" s="352"/>
      <c r="E1226" s="352"/>
      <c r="F1226" s="352"/>
      <c r="G1226" s="352"/>
      <c r="H1226" s="352"/>
      <c r="I1226" s="352"/>
      <c r="J1226" s="352"/>
      <c r="K1226" s="352"/>
      <c r="L1226" s="352"/>
      <c r="M1226" s="352"/>
      <c r="N1226" s="352"/>
      <c r="O1226" s="352"/>
      <c r="P1226" s="352"/>
      <c r="Q1226" s="352"/>
      <c r="R1226" s="352"/>
      <c r="S1226" s="352"/>
      <c r="T1226" s="352"/>
      <c r="U1226" s="352"/>
      <c r="V1226" s="352"/>
      <c r="W1226" s="352"/>
      <c r="X1226" s="352"/>
      <c r="Y1226" s="352"/>
      <c r="Z1226" s="352"/>
      <c r="AA1226" s="352"/>
      <c r="AB1226" s="352"/>
      <c r="AC1226" s="352"/>
      <c r="AD1226" s="352"/>
      <c r="AE1226" s="352"/>
      <c r="AF1226" s="352"/>
      <c r="AG1226" s="352"/>
      <c r="AH1226" s="352"/>
      <c r="AI1226" s="352"/>
      <c r="AJ1226" s="352"/>
      <c r="AK1226" s="352"/>
      <c r="AL1226" s="352"/>
      <c r="AM1226" s="352"/>
      <c r="AN1226" s="352"/>
      <c r="AO1226" s="352"/>
      <c r="AP1226" s="352"/>
      <c r="AQ1226" s="352"/>
      <c r="AR1226" s="352"/>
      <c r="AS1226" s="352"/>
      <c r="AT1226" s="352"/>
      <c r="AU1226" s="352"/>
      <c r="AV1226" s="352"/>
      <c r="AW1226" s="352"/>
      <c r="AX1226" s="352"/>
      <c r="AY1226" s="725"/>
      <c r="AZ1226" s="95"/>
      <c r="BA1226" s="192">
        <f t="shared" si="326"/>
        <v>59</v>
      </c>
      <c r="BC1226" s="95"/>
      <c r="BD1226" s="95"/>
      <c r="BE1226" s="95"/>
      <c r="BG1226" s="559" t="str">
        <f t="shared" ca="1" si="327"/>
        <v/>
      </c>
      <c r="BH1226" s="560" t="str">
        <f t="shared" ca="1" si="328"/>
        <v/>
      </c>
      <c r="BI1226" s="560" t="str">
        <f t="shared" ca="1" si="329"/>
        <v/>
      </c>
      <c r="BJ1226" s="560" t="str">
        <f t="shared" ca="1" si="330"/>
        <v/>
      </c>
      <c r="BK1226" s="560" t="str">
        <f t="shared" ca="1" si="331"/>
        <v/>
      </c>
      <c r="BL1226" s="561" t="str">
        <f t="shared" ca="1" si="332"/>
        <v/>
      </c>
    </row>
    <row r="1227" spans="1:64" ht="15" customHeight="1">
      <c r="A1227" s="90"/>
      <c r="B1227" s="352"/>
      <c r="C1227" s="352"/>
      <c r="D1227" s="352"/>
      <c r="E1227" s="352"/>
      <c r="F1227" s="352"/>
      <c r="G1227" s="352"/>
      <c r="H1227" s="352"/>
      <c r="I1227" s="352"/>
      <c r="J1227" s="352"/>
      <c r="K1227" s="352"/>
      <c r="L1227" s="352"/>
      <c r="M1227" s="352"/>
      <c r="N1227" s="352"/>
      <c r="O1227" s="352"/>
      <c r="P1227" s="352"/>
      <c r="Q1227" s="352"/>
      <c r="R1227" s="352"/>
      <c r="S1227" s="352"/>
      <c r="T1227" s="352"/>
      <c r="U1227" s="352"/>
      <c r="V1227" s="352"/>
      <c r="W1227" s="352"/>
      <c r="X1227" s="352"/>
      <c r="Y1227" s="352"/>
      <c r="Z1227" s="352"/>
      <c r="AA1227" s="352"/>
      <c r="AB1227" s="352"/>
      <c r="AC1227" s="352"/>
      <c r="AD1227" s="352"/>
      <c r="AE1227" s="352"/>
      <c r="AF1227" s="352"/>
      <c r="AG1227" s="352"/>
      <c r="AH1227" s="352"/>
      <c r="AI1227" s="352"/>
      <c r="AJ1227" s="352"/>
      <c r="AK1227" s="352"/>
      <c r="AL1227" s="352"/>
      <c r="AM1227" s="352"/>
      <c r="AN1227" s="352"/>
      <c r="AO1227" s="352"/>
      <c r="AP1227" s="352"/>
      <c r="AQ1227" s="352"/>
      <c r="AR1227" s="352"/>
      <c r="AS1227" s="352"/>
      <c r="AT1227" s="352"/>
      <c r="AU1227" s="352"/>
      <c r="AV1227" s="352"/>
      <c r="AW1227" s="352"/>
      <c r="AX1227" s="352"/>
      <c r="AY1227" s="725"/>
      <c r="AZ1227" s="95"/>
      <c r="BA1227" s="192">
        <f t="shared" si="326"/>
        <v>59</v>
      </c>
      <c r="BC1227" s="95"/>
      <c r="BD1227" s="95"/>
      <c r="BE1227" s="95"/>
      <c r="BG1227" s="559" t="str">
        <f t="shared" ca="1" si="327"/>
        <v/>
      </c>
      <c r="BH1227" s="560" t="str">
        <f t="shared" ca="1" si="328"/>
        <v/>
      </c>
      <c r="BI1227" s="560" t="str">
        <f t="shared" ca="1" si="329"/>
        <v/>
      </c>
      <c r="BJ1227" s="560" t="str">
        <f t="shared" ca="1" si="330"/>
        <v/>
      </c>
      <c r="BK1227" s="560" t="str">
        <f t="shared" ca="1" si="331"/>
        <v/>
      </c>
      <c r="BL1227" s="561" t="str">
        <f t="shared" ca="1" si="332"/>
        <v/>
      </c>
    </row>
    <row r="1228" spans="1:64" ht="15" customHeight="1">
      <c r="A1228" s="90"/>
      <c r="B1228" s="352"/>
      <c r="C1228" s="352"/>
      <c r="D1228" s="352"/>
      <c r="E1228" s="352"/>
      <c r="F1228" s="352"/>
      <c r="G1228" s="352"/>
      <c r="H1228" s="352"/>
      <c r="I1228" s="352"/>
      <c r="J1228" s="352"/>
      <c r="K1228" s="352"/>
      <c r="L1228" s="352"/>
      <c r="M1228" s="352"/>
      <c r="N1228" s="352"/>
      <c r="O1228" s="352"/>
      <c r="P1228" s="352"/>
      <c r="Q1228" s="352"/>
      <c r="R1228" s="352"/>
      <c r="S1228" s="352"/>
      <c r="T1228" s="352"/>
      <c r="U1228" s="352"/>
      <c r="V1228" s="352"/>
      <c r="W1228" s="352"/>
      <c r="X1228" s="352"/>
      <c r="Y1228" s="352"/>
      <c r="Z1228" s="352"/>
      <c r="AA1228" s="352"/>
      <c r="AB1228" s="352"/>
      <c r="AC1228" s="352"/>
      <c r="AD1228" s="352"/>
      <c r="AE1228" s="352"/>
      <c r="AF1228" s="352"/>
      <c r="AG1228" s="352"/>
      <c r="AH1228" s="352"/>
      <c r="AI1228" s="352"/>
      <c r="AJ1228" s="352"/>
      <c r="AK1228" s="352"/>
      <c r="AL1228" s="352"/>
      <c r="AM1228" s="352"/>
      <c r="AN1228" s="352"/>
      <c r="AO1228" s="352"/>
      <c r="AP1228" s="352"/>
      <c r="AQ1228" s="352"/>
      <c r="AR1228" s="352"/>
      <c r="AS1228" s="352"/>
      <c r="AT1228" s="352"/>
      <c r="AU1228" s="352"/>
      <c r="AV1228" s="352"/>
      <c r="AW1228" s="352"/>
      <c r="AX1228" s="352"/>
      <c r="AY1228" s="725"/>
      <c r="AZ1228" s="95"/>
      <c r="BA1228" s="192">
        <f t="shared" si="326"/>
        <v>59</v>
      </c>
      <c r="BC1228" s="95"/>
      <c r="BD1228" s="95"/>
      <c r="BE1228" s="95"/>
      <c r="BG1228" s="559" t="str">
        <f t="shared" ca="1" si="327"/>
        <v/>
      </c>
      <c r="BH1228" s="560" t="str">
        <f t="shared" ca="1" si="328"/>
        <v/>
      </c>
      <c r="BI1228" s="560" t="str">
        <f t="shared" ca="1" si="329"/>
        <v/>
      </c>
      <c r="BJ1228" s="560" t="str">
        <f t="shared" ca="1" si="330"/>
        <v/>
      </c>
      <c r="BK1228" s="560" t="str">
        <f t="shared" ca="1" si="331"/>
        <v/>
      </c>
      <c r="BL1228" s="561" t="str">
        <f t="shared" ca="1" si="332"/>
        <v/>
      </c>
    </row>
    <row r="1229" spans="1:64" ht="15" customHeight="1">
      <c r="A1229" s="90"/>
      <c r="B1229" s="352"/>
      <c r="C1229" s="352"/>
      <c r="D1229" s="352"/>
      <c r="E1229" s="352"/>
      <c r="F1229" s="352"/>
      <c r="G1229" s="352"/>
      <c r="H1229" s="352"/>
      <c r="I1229" s="352"/>
      <c r="J1229" s="352"/>
      <c r="K1229" s="352"/>
      <c r="L1229" s="352"/>
      <c r="M1229" s="352"/>
      <c r="N1229" s="352"/>
      <c r="O1229" s="352"/>
      <c r="P1229" s="352"/>
      <c r="Q1229" s="352"/>
      <c r="R1229" s="352"/>
      <c r="S1229" s="352"/>
      <c r="T1229" s="352"/>
      <c r="U1229" s="352"/>
      <c r="V1229" s="352"/>
      <c r="W1229" s="352"/>
      <c r="X1229" s="352"/>
      <c r="Y1229" s="352"/>
      <c r="Z1229" s="352"/>
      <c r="AA1229" s="352"/>
      <c r="AB1229" s="352"/>
      <c r="AC1229" s="352"/>
      <c r="AD1229" s="352"/>
      <c r="AE1229" s="352"/>
      <c r="AF1229" s="352"/>
      <c r="AG1229" s="352"/>
      <c r="AH1229" s="352"/>
      <c r="AI1229" s="352"/>
      <c r="AJ1229" s="352"/>
      <c r="AK1229" s="352"/>
      <c r="AL1229" s="352"/>
      <c r="AM1229" s="352"/>
      <c r="AN1229" s="352"/>
      <c r="AO1229" s="352"/>
      <c r="AP1229" s="352"/>
      <c r="AQ1229" s="352"/>
      <c r="AR1229" s="352"/>
      <c r="AS1229" s="352"/>
      <c r="AT1229" s="352"/>
      <c r="AU1229" s="352"/>
      <c r="AV1229" s="352"/>
      <c r="AW1229" s="352"/>
      <c r="AX1229" s="352"/>
      <c r="AY1229" s="725"/>
      <c r="AZ1229" s="95"/>
      <c r="BA1229" s="192">
        <f t="shared" si="326"/>
        <v>59</v>
      </c>
      <c r="BC1229" s="95"/>
      <c r="BD1229" s="95"/>
      <c r="BE1229" s="95"/>
      <c r="BG1229" s="559" t="str">
        <f t="shared" ca="1" si="327"/>
        <v/>
      </c>
      <c r="BH1229" s="560" t="str">
        <f t="shared" ca="1" si="328"/>
        <v/>
      </c>
      <c r="BI1229" s="560" t="str">
        <f t="shared" ca="1" si="329"/>
        <v/>
      </c>
      <c r="BJ1229" s="560" t="str">
        <f t="shared" ca="1" si="330"/>
        <v/>
      </c>
      <c r="BK1229" s="560" t="str">
        <f t="shared" ca="1" si="331"/>
        <v/>
      </c>
      <c r="BL1229" s="561" t="str">
        <f t="shared" ca="1" si="332"/>
        <v/>
      </c>
    </row>
    <row r="1230" spans="1:64" ht="15" customHeight="1">
      <c r="A1230" s="90"/>
      <c r="B1230" s="352"/>
      <c r="C1230" s="352"/>
      <c r="D1230" s="352"/>
      <c r="E1230" s="352"/>
      <c r="F1230" s="352"/>
      <c r="G1230" s="352"/>
      <c r="H1230" s="352"/>
      <c r="I1230" s="352"/>
      <c r="J1230" s="352"/>
      <c r="K1230" s="352"/>
      <c r="L1230" s="352"/>
      <c r="M1230" s="352"/>
      <c r="N1230" s="352"/>
      <c r="O1230" s="352"/>
      <c r="P1230" s="352"/>
      <c r="Q1230" s="352"/>
      <c r="R1230" s="352"/>
      <c r="S1230" s="352"/>
      <c r="T1230" s="352"/>
      <c r="U1230" s="352"/>
      <c r="V1230" s="352"/>
      <c r="W1230" s="352"/>
      <c r="X1230" s="352"/>
      <c r="Y1230" s="352"/>
      <c r="Z1230" s="352"/>
      <c r="AA1230" s="352"/>
      <c r="AB1230" s="352"/>
      <c r="AC1230" s="352"/>
      <c r="AD1230" s="352"/>
      <c r="AE1230" s="352"/>
      <c r="AF1230" s="352"/>
      <c r="AG1230" s="352"/>
      <c r="AH1230" s="352"/>
      <c r="AI1230" s="352"/>
      <c r="AJ1230" s="352"/>
      <c r="AK1230" s="352"/>
      <c r="AL1230" s="352"/>
      <c r="AM1230" s="352"/>
      <c r="AN1230" s="352"/>
      <c r="AO1230" s="352"/>
      <c r="AP1230" s="352"/>
      <c r="AQ1230" s="352"/>
      <c r="AR1230" s="352"/>
      <c r="AS1230" s="352"/>
      <c r="AT1230" s="352"/>
      <c r="AU1230" s="352"/>
      <c r="AV1230" s="352"/>
      <c r="AW1230" s="352"/>
      <c r="AX1230" s="352"/>
      <c r="AY1230" s="725"/>
      <c r="AZ1230" s="95"/>
      <c r="BA1230" s="192">
        <f t="shared" si="326"/>
        <v>59</v>
      </c>
      <c r="BC1230" s="95"/>
      <c r="BD1230" s="95"/>
      <c r="BE1230" s="95"/>
      <c r="BG1230" s="559" t="str">
        <f t="shared" ca="1" si="327"/>
        <v/>
      </c>
      <c r="BH1230" s="560" t="str">
        <f t="shared" ca="1" si="328"/>
        <v/>
      </c>
      <c r="BI1230" s="560" t="str">
        <f t="shared" ca="1" si="329"/>
        <v/>
      </c>
      <c r="BJ1230" s="560" t="str">
        <f t="shared" ca="1" si="330"/>
        <v/>
      </c>
      <c r="BK1230" s="560" t="str">
        <f t="shared" ca="1" si="331"/>
        <v/>
      </c>
      <c r="BL1230" s="561" t="str">
        <f t="shared" ca="1" si="332"/>
        <v/>
      </c>
    </row>
    <row r="1231" spans="1:64" ht="15" customHeight="1" thickBot="1">
      <c r="A1231" s="688"/>
      <c r="B1231" s="726"/>
      <c r="C1231" s="726"/>
      <c r="D1231" s="726"/>
      <c r="E1231" s="726"/>
      <c r="F1231" s="726"/>
      <c r="G1231" s="726"/>
      <c r="H1231" s="726"/>
      <c r="I1231" s="726"/>
      <c r="J1231" s="726"/>
      <c r="K1231" s="726"/>
      <c r="L1231" s="726"/>
      <c r="M1231" s="726"/>
      <c r="N1231" s="726"/>
      <c r="O1231" s="726"/>
      <c r="P1231" s="726"/>
      <c r="Q1231" s="726"/>
      <c r="R1231" s="726"/>
      <c r="S1231" s="726"/>
      <c r="T1231" s="726"/>
      <c r="U1231" s="726"/>
      <c r="V1231" s="726"/>
      <c r="W1231" s="726"/>
      <c r="X1231" s="726"/>
      <c r="Y1231" s="726"/>
      <c r="Z1231" s="726"/>
      <c r="AA1231" s="726"/>
      <c r="AB1231" s="726"/>
      <c r="AC1231" s="726"/>
      <c r="AD1231" s="726"/>
      <c r="AE1231" s="726"/>
      <c r="AF1231" s="726"/>
      <c r="AG1231" s="726"/>
      <c r="AH1231" s="726"/>
      <c r="AI1231" s="726"/>
      <c r="AJ1231" s="726"/>
      <c r="AK1231" s="726"/>
      <c r="AL1231" s="726"/>
      <c r="AM1231" s="726"/>
      <c r="AN1231" s="726"/>
      <c r="AO1231" s="726"/>
      <c r="AP1231" s="726"/>
      <c r="AQ1231" s="726"/>
      <c r="AR1231" s="726"/>
      <c r="AS1231" s="726"/>
      <c r="AT1231" s="726"/>
      <c r="AU1231" s="726"/>
      <c r="AV1231" s="726"/>
      <c r="AW1231" s="726"/>
      <c r="AX1231" s="726"/>
      <c r="AY1231" s="727"/>
      <c r="AZ1231" s="95"/>
      <c r="BA1231" s="192">
        <f t="shared" si="326"/>
        <v>59</v>
      </c>
      <c r="BC1231" s="95"/>
      <c r="BD1231" s="95"/>
      <c r="BE1231" s="95"/>
    </row>
    <row r="1232" spans="1:64" ht="15" customHeight="1">
      <c r="A1232" s="95"/>
      <c r="B1232" s="95"/>
      <c r="C1232" s="95"/>
      <c r="D1232" s="95"/>
      <c r="E1232" s="95"/>
      <c r="F1232" s="95"/>
      <c r="G1232" s="95"/>
      <c r="H1232" s="95"/>
      <c r="I1232" s="95"/>
      <c r="J1232" s="95"/>
      <c r="K1232" s="95"/>
      <c r="L1232" s="95"/>
      <c r="M1232" s="95"/>
      <c r="N1232" s="95"/>
      <c r="O1232" s="95"/>
      <c r="P1232" s="95"/>
      <c r="Q1232" s="95"/>
      <c r="R1232" s="95"/>
      <c r="S1232" s="95"/>
      <c r="T1232" s="95"/>
      <c r="U1232" s="95"/>
      <c r="V1232" s="95"/>
      <c r="W1232" s="95"/>
      <c r="X1232" s="95"/>
      <c r="Y1232" s="95"/>
      <c r="Z1232" s="95"/>
      <c r="AA1232" s="95"/>
      <c r="AB1232" s="95"/>
      <c r="AC1232" s="95"/>
      <c r="AD1232" s="95"/>
      <c r="AE1232" s="95"/>
      <c r="AF1232" s="95"/>
      <c r="AG1232" s="95"/>
      <c r="AH1232" s="95"/>
      <c r="AI1232" s="95"/>
      <c r="AJ1232" s="95"/>
      <c r="AK1232" s="95"/>
      <c r="AL1232" s="95"/>
      <c r="AM1232" s="95"/>
      <c r="AN1232" s="95"/>
      <c r="AO1232" s="95"/>
      <c r="AP1232" s="95"/>
      <c r="AQ1232" s="95"/>
      <c r="AR1232" s="95"/>
      <c r="AS1232" s="95"/>
      <c r="AT1232" s="95"/>
      <c r="AU1232" s="95"/>
      <c r="AV1232" s="95"/>
      <c r="AW1232" s="95"/>
      <c r="AX1232" s="95"/>
      <c r="AY1232" s="95"/>
      <c r="AZ1232" s="95"/>
      <c r="BA1232" s="95"/>
      <c r="BC1232" s="95"/>
      <c r="BD1232" s="95"/>
      <c r="BE1232" s="95"/>
    </row>
  </sheetData>
  <sheetProtection selectLockedCells="1" selectUnlockedCells="1"/>
  <mergeCells count="541">
    <mergeCell ref="A1184:C1184"/>
    <mergeCell ref="A1185:D1185"/>
    <mergeCell ref="A1190:D1190"/>
    <mergeCell ref="A1182:D1182"/>
    <mergeCell ref="A1154:D1154"/>
    <mergeCell ref="A1162:D1162"/>
    <mergeCell ref="A1178:D1178"/>
    <mergeCell ref="A1163:E1163"/>
    <mergeCell ref="A1165:E1165"/>
    <mergeCell ref="A1174:E1174"/>
    <mergeCell ref="A1119:B1119"/>
    <mergeCell ref="A1120:C1120"/>
    <mergeCell ref="A1129:C1129"/>
    <mergeCell ref="A1133:C1133"/>
    <mergeCell ref="A1117:C1117"/>
    <mergeCell ref="A1135:D1135"/>
    <mergeCell ref="A1136:E1136"/>
    <mergeCell ref="A1145:E1145"/>
    <mergeCell ref="A1150:C1150"/>
    <mergeCell ref="A1152:D1152"/>
    <mergeCell ref="A890:C890"/>
    <mergeCell ref="A519:C519"/>
    <mergeCell ref="A521:C521"/>
    <mergeCell ref="A523:C523"/>
    <mergeCell ref="A524:D524"/>
    <mergeCell ref="A525:E525"/>
    <mergeCell ref="A531:E531"/>
    <mergeCell ref="A548:E548"/>
    <mergeCell ref="A826:G826"/>
    <mergeCell ref="A832:G832"/>
    <mergeCell ref="A838:E838"/>
    <mergeCell ref="A1093:B1093"/>
    <mergeCell ref="A1094:C1094"/>
    <mergeCell ref="A1096:C1096"/>
    <mergeCell ref="A1098:C1098"/>
    <mergeCell ref="A1099:D1099"/>
    <mergeCell ref="A1115:E1115"/>
    <mergeCell ref="A1100:E1100"/>
    <mergeCell ref="A893:D893"/>
    <mergeCell ref="A894:E894"/>
    <mergeCell ref="A899:E899"/>
    <mergeCell ref="A905:C905"/>
    <mergeCell ref="A563:B563"/>
    <mergeCell ref="A564:C564"/>
    <mergeCell ref="A569:C569"/>
    <mergeCell ref="A571:B571"/>
    <mergeCell ref="A572:C572"/>
    <mergeCell ref="A840:F840"/>
    <mergeCell ref="A870:C870"/>
    <mergeCell ref="A846:F846"/>
    <mergeCell ref="A852:B852"/>
    <mergeCell ref="A853:C853"/>
    <mergeCell ref="A859:D859"/>
    <mergeCell ref="A761:B761"/>
    <mergeCell ref="A764:C764"/>
    <mergeCell ref="A767:D767"/>
    <mergeCell ref="A860:E860"/>
    <mergeCell ref="A867:B867"/>
    <mergeCell ref="A868:C868"/>
    <mergeCell ref="A861:E861"/>
    <mergeCell ref="A617:C617"/>
    <mergeCell ref="A619:B619"/>
    <mergeCell ref="A620:C620"/>
    <mergeCell ref="A625:C625"/>
    <mergeCell ref="A627:B627"/>
    <mergeCell ref="A628:C628"/>
    <mergeCell ref="A601:B601"/>
    <mergeCell ref="D302:K302"/>
    <mergeCell ref="D303:K303"/>
    <mergeCell ref="D304:K304"/>
    <mergeCell ref="D305:K305"/>
    <mergeCell ref="A306:B306"/>
    <mergeCell ref="A349:C349"/>
    <mergeCell ref="D316:K316"/>
    <mergeCell ref="D317:K317"/>
    <mergeCell ref="A318:C318"/>
    <mergeCell ref="D319:K319"/>
    <mergeCell ref="D320:K320"/>
    <mergeCell ref="F321:K321"/>
    <mergeCell ref="A307:C307"/>
    <mergeCell ref="D308:K308"/>
    <mergeCell ref="D309:K309"/>
    <mergeCell ref="D310:K310"/>
    <mergeCell ref="D311:K311"/>
    <mergeCell ref="A312:B312"/>
    <mergeCell ref="A313:C313"/>
    <mergeCell ref="D314:K314"/>
    <mergeCell ref="D315:K315"/>
    <mergeCell ref="A343:B343"/>
    <mergeCell ref="C345:J345"/>
    <mergeCell ref="C346:J346"/>
    <mergeCell ref="D297:K297"/>
    <mergeCell ref="F298:K298"/>
    <mergeCell ref="D299:K299"/>
    <mergeCell ref="A301:C301"/>
    <mergeCell ref="A287:B287"/>
    <mergeCell ref="A288:C288"/>
    <mergeCell ref="A289:D289"/>
    <mergeCell ref="A290:D290"/>
    <mergeCell ref="A291:B291"/>
    <mergeCell ref="A292:C292"/>
    <mergeCell ref="A293:C293"/>
    <mergeCell ref="A294:B294"/>
    <mergeCell ref="A295:C295"/>
    <mergeCell ref="D296:K296"/>
    <mergeCell ref="E143:L143"/>
    <mergeCell ref="A139:B139"/>
    <mergeCell ref="A140:C140"/>
    <mergeCell ref="A141:C141"/>
    <mergeCell ref="A142:D142"/>
    <mergeCell ref="E138:L138"/>
    <mergeCell ref="A97:B97"/>
    <mergeCell ref="A99:C99"/>
    <mergeCell ref="E147:L147"/>
    <mergeCell ref="A132:C132"/>
    <mergeCell ref="A133:D133"/>
    <mergeCell ref="A119:C119"/>
    <mergeCell ref="A121:D121"/>
    <mergeCell ref="E114:L114"/>
    <mergeCell ref="A110:D110"/>
    <mergeCell ref="A111:C111"/>
    <mergeCell ref="A113:D113"/>
    <mergeCell ref="E117:L117"/>
    <mergeCell ref="A105:D105"/>
    <mergeCell ref="A152:D152"/>
    <mergeCell ref="A164:D164"/>
    <mergeCell ref="A153:E153"/>
    <mergeCell ref="A163:E163"/>
    <mergeCell ref="F154:M154"/>
    <mergeCell ref="F155:M155"/>
    <mergeCell ref="H156:M156"/>
    <mergeCell ref="F157:M157"/>
    <mergeCell ref="A158:E158"/>
    <mergeCell ref="F160:M160"/>
    <mergeCell ref="F161:M161"/>
    <mergeCell ref="F162:M162"/>
    <mergeCell ref="F219:M219"/>
    <mergeCell ref="F220:M220"/>
    <mergeCell ref="H221:M221"/>
    <mergeCell ref="E202:L202"/>
    <mergeCell ref="E206:L206"/>
    <mergeCell ref="A178:E178"/>
    <mergeCell ref="A179:E179"/>
    <mergeCell ref="A180:F180"/>
    <mergeCell ref="A181:F181"/>
    <mergeCell ref="A217:C217"/>
    <mergeCell ref="A218:D218"/>
    <mergeCell ref="D212:K212"/>
    <mergeCell ref="D213:K213"/>
    <mergeCell ref="D214:K214"/>
    <mergeCell ref="D215:K215"/>
    <mergeCell ref="A216:C216"/>
    <mergeCell ref="E207:L207"/>
    <mergeCell ref="E208:L208"/>
    <mergeCell ref="E209:L209"/>
    <mergeCell ref="A210:B210"/>
    <mergeCell ref="A211:C211"/>
    <mergeCell ref="E283:L283"/>
    <mergeCell ref="E284:L284"/>
    <mergeCell ref="E285:L285"/>
    <mergeCell ref="E286:L286"/>
    <mergeCell ref="E270:L270"/>
    <mergeCell ref="E271:L271"/>
    <mergeCell ref="E252:L252"/>
    <mergeCell ref="E253:L253"/>
    <mergeCell ref="F227:M227"/>
    <mergeCell ref="A282:D282"/>
    <mergeCell ref="E277:L277"/>
    <mergeCell ref="E278:L278"/>
    <mergeCell ref="A279:D279"/>
    <mergeCell ref="A280:C280"/>
    <mergeCell ref="A281:D281"/>
    <mergeCell ref="G272:L272"/>
    <mergeCell ref="E273:L273"/>
    <mergeCell ref="E275:L275"/>
    <mergeCell ref="E276:L276"/>
    <mergeCell ref="A274:D274"/>
    <mergeCell ref="A267:C267"/>
    <mergeCell ref="A268:C268"/>
    <mergeCell ref="A269:D269"/>
    <mergeCell ref="E263:L263"/>
    <mergeCell ref="E264:L264"/>
    <mergeCell ref="E265:L265"/>
    <mergeCell ref="E266:L266"/>
    <mergeCell ref="A262:C262"/>
    <mergeCell ref="E257:L257"/>
    <mergeCell ref="E258:L258"/>
    <mergeCell ref="E259:L259"/>
    <mergeCell ref="E260:L260"/>
    <mergeCell ref="A261:B261"/>
    <mergeCell ref="A254:C254"/>
    <mergeCell ref="A255:D255"/>
    <mergeCell ref="A256:D256"/>
    <mergeCell ref="G247:L247"/>
    <mergeCell ref="E248:L248"/>
    <mergeCell ref="E250:L250"/>
    <mergeCell ref="E251:L251"/>
    <mergeCell ref="A249:D249"/>
    <mergeCell ref="E245:L245"/>
    <mergeCell ref="E246:L246"/>
    <mergeCell ref="A242:C242"/>
    <mergeCell ref="A243:C243"/>
    <mergeCell ref="A244:D244"/>
    <mergeCell ref="E238:L238"/>
    <mergeCell ref="E239:L239"/>
    <mergeCell ref="E240:L240"/>
    <mergeCell ref="E241:L241"/>
    <mergeCell ref="A237:C237"/>
    <mergeCell ref="E232:L232"/>
    <mergeCell ref="E233:L233"/>
    <mergeCell ref="E234:L234"/>
    <mergeCell ref="E235:L235"/>
    <mergeCell ref="A236:B236"/>
    <mergeCell ref="A228:D228"/>
    <mergeCell ref="A229:C229"/>
    <mergeCell ref="A230:D230"/>
    <mergeCell ref="A231:D231"/>
    <mergeCell ref="F222:M222"/>
    <mergeCell ref="F224:M224"/>
    <mergeCell ref="F225:M225"/>
    <mergeCell ref="F226:M226"/>
    <mergeCell ref="A223:D223"/>
    <mergeCell ref="E148:L148"/>
    <mergeCell ref="E128:L128"/>
    <mergeCell ref="A203:C203"/>
    <mergeCell ref="A204:D204"/>
    <mergeCell ref="A205:D205"/>
    <mergeCell ref="E197:L197"/>
    <mergeCell ref="E199:L199"/>
    <mergeCell ref="E200:L200"/>
    <mergeCell ref="E201:L201"/>
    <mergeCell ref="A198:D198"/>
    <mergeCell ref="E194:L194"/>
    <mergeCell ref="E195:L195"/>
    <mergeCell ref="G196:L196"/>
    <mergeCell ref="A192:C192"/>
    <mergeCell ref="A193:D193"/>
    <mergeCell ref="D187:K187"/>
    <mergeCell ref="D188:K188"/>
    <mergeCell ref="D189:K189"/>
    <mergeCell ref="D190:K190"/>
    <mergeCell ref="A191:C191"/>
    <mergeCell ref="A182:E182"/>
    <mergeCell ref="A183:F183"/>
    <mergeCell ref="A165:E165"/>
    <mergeCell ref="A131:D131"/>
    <mergeCell ref="R172:V172"/>
    <mergeCell ref="X172:AI172"/>
    <mergeCell ref="AJ172:AN172"/>
    <mergeCell ref="A177:D177"/>
    <mergeCell ref="F166:M166"/>
    <mergeCell ref="F167:M167"/>
    <mergeCell ref="F168:M168"/>
    <mergeCell ref="F169:M169"/>
    <mergeCell ref="A170:E170"/>
    <mergeCell ref="F172:Q172"/>
    <mergeCell ref="H21:O21"/>
    <mergeCell ref="E34:G34"/>
    <mergeCell ref="H34:O34"/>
    <mergeCell ref="A5:C5"/>
    <mergeCell ref="A19:C19"/>
    <mergeCell ref="L70:U70"/>
    <mergeCell ref="E77:L77"/>
    <mergeCell ref="E78:L78"/>
    <mergeCell ref="E101:L101"/>
    <mergeCell ref="A93:D93"/>
    <mergeCell ref="E94:L94"/>
    <mergeCell ref="E95:L95"/>
    <mergeCell ref="G96:L96"/>
    <mergeCell ref="A92:C92"/>
    <mergeCell ref="A91:D91"/>
    <mergeCell ref="A98:C98"/>
    <mergeCell ref="A100:D100"/>
    <mergeCell ref="A74:C74"/>
    <mergeCell ref="A73:C73"/>
    <mergeCell ref="AT1:AU1"/>
    <mergeCell ref="AV1:AY1"/>
    <mergeCell ref="AT2:AU2"/>
    <mergeCell ref="AV2:AY2"/>
    <mergeCell ref="A1:E2"/>
    <mergeCell ref="F1:X2"/>
    <mergeCell ref="Y1:AA2"/>
    <mergeCell ref="AB1:AN2"/>
    <mergeCell ref="AO1:AP1"/>
    <mergeCell ref="AQ1:AS1"/>
    <mergeCell ref="AO2:AP2"/>
    <mergeCell ref="AQ2:AS2"/>
    <mergeCell ref="A4:B4"/>
    <mergeCell ref="A46:B46"/>
    <mergeCell ref="E7:G7"/>
    <mergeCell ref="H7:O7"/>
    <mergeCell ref="E21:G21"/>
    <mergeCell ref="V70:AE70"/>
    <mergeCell ref="AA79:AQ79"/>
    <mergeCell ref="A75:D75"/>
    <mergeCell ref="E149:L149"/>
    <mergeCell ref="N79:Z79"/>
    <mergeCell ref="A72:B72"/>
    <mergeCell ref="A69:B69"/>
    <mergeCell ref="C70:K70"/>
    <mergeCell ref="E108:L108"/>
    <mergeCell ref="E109:L109"/>
    <mergeCell ref="E115:L115"/>
    <mergeCell ref="A118:B118"/>
    <mergeCell ref="E76:L76"/>
    <mergeCell ref="E102:L102"/>
    <mergeCell ref="E106:L106"/>
    <mergeCell ref="E107:L107"/>
    <mergeCell ref="A112:D112"/>
    <mergeCell ref="G103:L103"/>
    <mergeCell ref="E104:L104"/>
    <mergeCell ref="E150:L150"/>
    <mergeCell ref="E151:L151"/>
    <mergeCell ref="F159:M159"/>
    <mergeCell ref="E144:L144"/>
    <mergeCell ref="E122:L122"/>
    <mergeCell ref="E145:L145"/>
    <mergeCell ref="A300:B300"/>
    <mergeCell ref="E116:L116"/>
    <mergeCell ref="A184:F184"/>
    <mergeCell ref="A185:B185"/>
    <mergeCell ref="A186:C186"/>
    <mergeCell ref="E146:L146"/>
    <mergeCell ref="E137:L137"/>
    <mergeCell ref="G124:L124"/>
    <mergeCell ref="E125:L125"/>
    <mergeCell ref="E127:L127"/>
    <mergeCell ref="A134:D134"/>
    <mergeCell ref="E135:L135"/>
    <mergeCell ref="E136:L136"/>
    <mergeCell ref="A126:D126"/>
    <mergeCell ref="E129:L129"/>
    <mergeCell ref="E130:L130"/>
    <mergeCell ref="E123:L123"/>
    <mergeCell ref="A120:C120"/>
    <mergeCell ref="C347:J347"/>
    <mergeCell ref="A348:B348"/>
    <mergeCell ref="E342:L342"/>
    <mergeCell ref="A322:B322"/>
    <mergeCell ref="A323:C323"/>
    <mergeCell ref="A330:C330"/>
    <mergeCell ref="A332:C332"/>
    <mergeCell ref="A333:D333"/>
    <mergeCell ref="A338:D338"/>
    <mergeCell ref="E334:L334"/>
    <mergeCell ref="E335:L335"/>
    <mergeCell ref="G336:L336"/>
    <mergeCell ref="E337:L337"/>
    <mergeCell ref="E339:L339"/>
    <mergeCell ref="E340:L340"/>
    <mergeCell ref="E341:L341"/>
    <mergeCell ref="D324:K324"/>
    <mergeCell ref="D325:K325"/>
    <mergeCell ref="D327:K327"/>
    <mergeCell ref="D328:K328"/>
    <mergeCell ref="D329:K329"/>
    <mergeCell ref="A354:C354"/>
    <mergeCell ref="A359:B359"/>
    <mergeCell ref="A404:B404"/>
    <mergeCell ref="A474:C474"/>
    <mergeCell ref="A449:B449"/>
    <mergeCell ref="A450:C450"/>
    <mergeCell ref="A456:C456"/>
    <mergeCell ref="A458:B458"/>
    <mergeCell ref="A459:C459"/>
    <mergeCell ref="A465:C465"/>
    <mergeCell ref="A467:B467"/>
    <mergeCell ref="A468:C468"/>
    <mergeCell ref="A405:C405"/>
    <mergeCell ref="A407:C407"/>
    <mergeCell ref="A402:C402"/>
    <mergeCell ref="A364:C364"/>
    <mergeCell ref="A365:D365"/>
    <mergeCell ref="A476:B476"/>
    <mergeCell ref="A360:C360"/>
    <mergeCell ref="A362:C362"/>
    <mergeCell ref="A366:E366"/>
    <mergeCell ref="A372:E372"/>
    <mergeCell ref="A385:E385"/>
    <mergeCell ref="A591:C591"/>
    <mergeCell ref="A611:B611"/>
    <mergeCell ref="A612:C612"/>
    <mergeCell ref="A409:C409"/>
    <mergeCell ref="A410:D410"/>
    <mergeCell ref="A411:E411"/>
    <mergeCell ref="A417:E417"/>
    <mergeCell ref="A430:E430"/>
    <mergeCell ref="A447:C447"/>
    <mergeCell ref="A518:B518"/>
    <mergeCell ref="A593:B593"/>
    <mergeCell ref="A594:C594"/>
    <mergeCell ref="A599:C599"/>
    <mergeCell ref="A579:B579"/>
    <mergeCell ref="A580:C580"/>
    <mergeCell ref="A584:C584"/>
    <mergeCell ref="A586:B586"/>
    <mergeCell ref="A587:C587"/>
    <mergeCell ref="A602:C602"/>
    <mergeCell ref="A609:C609"/>
    <mergeCell ref="A633:C633"/>
    <mergeCell ref="A635:B635"/>
    <mergeCell ref="A636:C636"/>
    <mergeCell ref="A640:C640"/>
    <mergeCell ref="A642:B642"/>
    <mergeCell ref="A643:C643"/>
    <mergeCell ref="A651:C651"/>
    <mergeCell ref="A653:B653"/>
    <mergeCell ref="A654:C654"/>
    <mergeCell ref="A695:B695"/>
    <mergeCell ref="A697:C697"/>
    <mergeCell ref="A706:C706"/>
    <mergeCell ref="A715:B715"/>
    <mergeCell ref="A718:C718"/>
    <mergeCell ref="A727:C727"/>
    <mergeCell ref="A674:C674"/>
    <mergeCell ref="A679:B679"/>
    <mergeCell ref="A661:B661"/>
    <mergeCell ref="A662:C662"/>
    <mergeCell ref="A664:C664"/>
    <mergeCell ref="A666:B666"/>
    <mergeCell ref="A668:C668"/>
    <mergeCell ref="A945:E945"/>
    <mergeCell ref="A951:C951"/>
    <mergeCell ref="A887:B887"/>
    <mergeCell ref="A888:C888"/>
    <mergeCell ref="A892:C892"/>
    <mergeCell ref="A762:C762"/>
    <mergeCell ref="A819:F819"/>
    <mergeCell ref="A790:B790"/>
    <mergeCell ref="A791:C791"/>
    <mergeCell ref="A798:D798"/>
    <mergeCell ref="A803:C803"/>
    <mergeCell ref="A805:D805"/>
    <mergeCell ref="A810:D810"/>
    <mergeCell ref="A811:D811"/>
    <mergeCell ref="A812:E812"/>
    <mergeCell ref="A818:E818"/>
    <mergeCell ref="A766:C766"/>
    <mergeCell ref="A768:E768"/>
    <mergeCell ref="A773:E773"/>
    <mergeCell ref="A825:F825"/>
    <mergeCell ref="A781:B781"/>
    <mergeCell ref="A782:C782"/>
    <mergeCell ref="A786:C786"/>
    <mergeCell ref="A788:C788"/>
    <mergeCell ref="A477:C477"/>
    <mergeCell ref="A479:C479"/>
    <mergeCell ref="A872:C872"/>
    <mergeCell ref="A873:D873"/>
    <mergeCell ref="A874:E874"/>
    <mergeCell ref="A879:E879"/>
    <mergeCell ref="A885:C885"/>
    <mergeCell ref="A938:D938"/>
    <mergeCell ref="A939:E939"/>
    <mergeCell ref="A793:D793"/>
    <mergeCell ref="A779:C779"/>
    <mergeCell ref="A759:C759"/>
    <mergeCell ref="A736:B736"/>
    <mergeCell ref="A738:C738"/>
    <mergeCell ref="A744:D744"/>
    <mergeCell ref="A749:C749"/>
    <mergeCell ref="A751:C751"/>
    <mergeCell ref="A754:C754"/>
    <mergeCell ref="A756:C756"/>
    <mergeCell ref="A757:D757"/>
    <mergeCell ref="A758:D758"/>
    <mergeCell ref="A658:C658"/>
    <mergeCell ref="A681:C681"/>
    <mergeCell ref="A686:C686"/>
    <mergeCell ref="A499:E499"/>
    <mergeCell ref="A510:E510"/>
    <mergeCell ref="A516:C516"/>
    <mergeCell ref="A1056:B1056"/>
    <mergeCell ref="A1043:C1043"/>
    <mergeCell ref="A1038:B1038"/>
    <mergeCell ref="A1039:C1039"/>
    <mergeCell ref="A1041:C1041"/>
    <mergeCell ref="A1026:D1026"/>
    <mergeCell ref="A1027:E1027"/>
    <mergeCell ref="A1031:E1031"/>
    <mergeCell ref="A1025:C1025"/>
    <mergeCell ref="A1007:C1007"/>
    <mergeCell ref="A1008:D1008"/>
    <mergeCell ref="A1009:E1009"/>
    <mergeCell ref="A1013:E1013"/>
    <mergeCell ref="A952:D952"/>
    <mergeCell ref="A958:D958"/>
    <mergeCell ref="A907:B907"/>
    <mergeCell ref="A908:C908"/>
    <mergeCell ref="A913:C913"/>
    <mergeCell ref="A915:C915"/>
    <mergeCell ref="A921:C921"/>
    <mergeCell ref="A923:C923"/>
    <mergeCell ref="A1057:C1057"/>
    <mergeCell ref="A1059:C1059"/>
    <mergeCell ref="A481:C481"/>
    <mergeCell ref="A482:D482"/>
    <mergeCell ref="A1044:D1044"/>
    <mergeCell ref="A1045:E1045"/>
    <mergeCell ref="A1047:E1047"/>
    <mergeCell ref="A1023:C1023"/>
    <mergeCell ref="A1005:C1005"/>
    <mergeCell ref="A977:B977"/>
    <mergeCell ref="A978:C978"/>
    <mergeCell ref="A980:C980"/>
    <mergeCell ref="A986:C986"/>
    <mergeCell ref="A988:C988"/>
    <mergeCell ref="A990:C990"/>
    <mergeCell ref="A996:C996"/>
    <mergeCell ref="A964:C964"/>
    <mergeCell ref="A970:D970"/>
    <mergeCell ref="A972:C972"/>
    <mergeCell ref="A1002:B1002"/>
    <mergeCell ref="A1003:C1003"/>
    <mergeCell ref="A1020:B1020"/>
    <mergeCell ref="A1021:C1021"/>
    <mergeCell ref="A483:E483"/>
    <mergeCell ref="A1078:E1078"/>
    <mergeCell ref="A1080:D1080"/>
    <mergeCell ref="A1082:D1082"/>
    <mergeCell ref="A1084:D1084"/>
    <mergeCell ref="A1086:D1086"/>
    <mergeCell ref="A1088:C1088"/>
    <mergeCell ref="A1089:D1089"/>
    <mergeCell ref="A1091:D1091"/>
    <mergeCell ref="A561:C561"/>
    <mergeCell ref="A1018:C1018"/>
    <mergeCell ref="A1036:C1036"/>
    <mergeCell ref="A1054:C1054"/>
    <mergeCell ref="A1060:D1060"/>
    <mergeCell ref="A1062:D1062"/>
    <mergeCell ref="A1064:D1064"/>
    <mergeCell ref="A1066:D1066"/>
    <mergeCell ref="A1068:D1068"/>
    <mergeCell ref="A1070:D1070"/>
    <mergeCell ref="A1072:D1072"/>
    <mergeCell ref="A1074:D1074"/>
    <mergeCell ref="A1076:E1076"/>
    <mergeCell ref="A924:D924"/>
    <mergeCell ref="A930:D930"/>
    <mergeCell ref="A932:D932"/>
  </mergeCells>
  <phoneticPr fontId="1"/>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rowBreaks count="1" manualBreakCount="1">
    <brk id="32" max="50"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Q337"/>
  <sheetViews>
    <sheetView zoomScaleNormal="100" workbookViewId="0">
      <pane xSplit="14970" ySplit="1020" topLeftCell="CU239" activePane="bottomLeft"/>
      <selection sqref="A1:E1"/>
      <selection pane="topRight" activeCell="DD1" sqref="DD1"/>
      <selection pane="bottomLeft" activeCell="M145" sqref="M145"/>
      <selection pane="bottomRight" activeCell="DG162" sqref="DG162:DG163"/>
    </sheetView>
  </sheetViews>
  <sheetFormatPr defaultColWidth="2.7109375" defaultRowHeight="15" customHeight="1"/>
  <cols>
    <col min="1" max="3" width="2.7109375" style="226"/>
    <col min="4" max="4" width="2.7109375" style="226" customWidth="1"/>
    <col min="5" max="7" width="2.7109375" style="226"/>
    <col min="8" max="10" width="2.7109375" style="226" customWidth="1"/>
    <col min="11" max="12" width="2.7109375" style="226"/>
    <col min="13"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188"/>
    <col min="53" max="55" width="2.7109375" style="192"/>
    <col min="56" max="56" width="2.7109375" style="188" customWidth="1"/>
    <col min="57" max="57" width="2.7109375" style="226" customWidth="1"/>
    <col min="58" max="58" width="2.7109375" style="226"/>
    <col min="59" max="61" width="2.7109375" style="226" customWidth="1"/>
    <col min="62" max="64" width="2.7109375" style="226"/>
    <col min="65" max="65" width="2.7109375" style="226" customWidth="1"/>
    <col min="66" max="66" width="2.7109375" style="308" customWidth="1"/>
    <col min="67" max="99" width="2.7109375" style="226"/>
    <col min="100" max="109" width="2.7109375" style="465"/>
    <col min="110" max="16384" width="2.7109375" style="226"/>
  </cols>
  <sheetData>
    <row r="1" spans="1:121"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757</v>
      </c>
      <c r="AR1" s="1688"/>
      <c r="AS1" s="1689"/>
      <c r="AT1" s="1632" t="s">
        <v>30</v>
      </c>
      <c r="AU1" s="1633"/>
      <c r="AV1" s="1701">
        <v>44580</v>
      </c>
      <c r="AW1" s="1701"/>
      <c r="AX1" s="1701"/>
      <c r="AY1" s="1702"/>
      <c r="BA1" s="79"/>
      <c r="BB1" s="79"/>
      <c r="BC1" s="79"/>
      <c r="BN1" s="1430"/>
      <c r="BR1" s="562" t="str">
        <f>"「共通仕様」"&amp;共通仕様!$BH$1</f>
        <v>「共通仕様」「4. ログ出力処理」</v>
      </c>
      <c r="CV1" s="1478" t="s">
        <v>2249</v>
      </c>
      <c r="CW1" s="1479"/>
      <c r="CX1" s="1479"/>
      <c r="CY1" s="1479"/>
      <c r="CZ1" s="1479"/>
      <c r="DA1" s="1479"/>
      <c r="DB1" s="1479"/>
      <c r="DC1" s="1479"/>
      <c r="DD1" s="1479"/>
      <c r="DE1" s="1479"/>
    </row>
    <row r="2" spans="1:121" s="26" customFormat="1" ht="18" customHeight="1" thickBot="1">
      <c r="A2" s="1709" t="s">
        <v>28</v>
      </c>
      <c r="B2" s="1710"/>
      <c r="C2" s="1710"/>
      <c r="D2" s="1710"/>
      <c r="E2" s="1711"/>
      <c r="F2" s="1712" t="str">
        <f>IF($Z2&lt;&gt;"",VLOOKUP(U2,機能一覧!$B$5:$I$33,3,FALSE),"")</f>
        <v>マスタ</v>
      </c>
      <c r="G2" s="1713"/>
      <c r="H2" s="1713"/>
      <c r="I2" s="1713"/>
      <c r="J2" s="1713"/>
      <c r="K2" s="1713"/>
      <c r="L2" s="1713"/>
      <c r="M2" s="1713"/>
      <c r="N2" s="1713"/>
      <c r="O2" s="1713"/>
      <c r="P2" s="1713"/>
      <c r="Q2" s="1713"/>
      <c r="R2" s="1714"/>
      <c r="S2" s="1715" t="s">
        <v>34</v>
      </c>
      <c r="T2" s="1716"/>
      <c r="U2" s="1717">
        <v>1</v>
      </c>
      <c r="V2" s="1718"/>
      <c r="W2" s="1719" t="s">
        <v>32</v>
      </c>
      <c r="X2" s="1720"/>
      <c r="Y2" s="1720"/>
      <c r="Z2" s="1721" t="str">
        <f>IF($U2="","",VLOOKUP($U2,機能一覧!$B$5:$BB$32,53,FALSE))</f>
        <v>upk01020</v>
      </c>
      <c r="AA2" s="1721"/>
      <c r="AB2" s="1721"/>
      <c r="AC2" s="1722"/>
      <c r="AD2" s="1719" t="s">
        <v>33</v>
      </c>
      <c r="AE2" s="1720"/>
      <c r="AF2" s="1720"/>
      <c r="AG2" s="1723" t="str">
        <f>IF($U2="","",VLOOKUP($U2,機能一覧!$B$5:$BB$32,9,FALSE))</f>
        <v>部品番号マスタ</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N2" s="1430"/>
      <c r="BR2" s="562" t="str">
        <f>"「共通仕様」"&amp;共通仕様!$BH$2</f>
        <v>「共通仕様」「5. メインマスタDB接続処理」</v>
      </c>
      <c r="CL2" s="465" t="str">
        <f>"「"&amp;A34&amp;" "&amp;C34&amp;"」"</f>
        <v>「2. 画面項目仕様」</v>
      </c>
      <c r="CM2" s="465"/>
      <c r="CN2" s="465"/>
      <c r="CO2" s="465"/>
      <c r="CP2" s="465"/>
      <c r="CQ2" s="465"/>
      <c r="CR2" s="465"/>
      <c r="CS2" s="465"/>
      <c r="CT2" s="465"/>
      <c r="CU2" s="465"/>
      <c r="CV2" s="1483" t="s">
        <v>2251</v>
      </c>
      <c r="CW2" s="1484"/>
      <c r="CX2" s="1485"/>
      <c r="CY2" s="1485"/>
      <c r="CZ2" s="1485"/>
      <c r="DA2" s="1485"/>
      <c r="DB2" s="1485"/>
      <c r="DC2" s="1485"/>
      <c r="DD2" s="1485" t="s">
        <v>2252</v>
      </c>
      <c r="DE2" s="1485"/>
      <c r="DF2" s="1486"/>
      <c r="DG2" s="1486" t="s">
        <v>2253</v>
      </c>
      <c r="DH2" s="1486"/>
      <c r="DI2" s="1486"/>
      <c r="DJ2" s="1486"/>
      <c r="DK2" s="1486"/>
      <c r="DL2" s="1486"/>
      <c r="DM2" s="1486"/>
      <c r="DN2" s="1486"/>
      <c r="DO2" s="1486"/>
      <c r="DP2" s="1486"/>
      <c r="DQ2" s="1487"/>
    </row>
    <row r="3" spans="1:121"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G3" s="559" t="str">
        <f ca="1">IF(BA3&lt;&gt;"",IF(MID(_xlfn.FORMULATEXT(BA3),SEARCH("[",_xlfn.FORMULATEXT(BA3))+1,SEARCH("]",_xlfn.FORMULATEXT(BA3))-(SEARCH("[",_xlfn.FORMULATEXT(BA3))+1))="-1","",1),"")</f>
        <v/>
      </c>
      <c r="BH3" s="560" t="str">
        <f t="shared" ref="BH3:BH66" ca="1" si="0">IF(BB3&lt;&gt;"",IF(MID(_xlfn.FORMULATEXT(BB3),SEARCH("[",_xlfn.FORMULATEXT(BB3))+1,SEARCH("]",_xlfn.FORMULATEXT(BB3))-(SEARCH("[",_xlfn.FORMULATEXT(BB3))+1))="-1","",1),"")</f>
        <v/>
      </c>
      <c r="BI3" s="560" t="str">
        <f t="shared" ref="BI3:BI66" ca="1" si="1">IF(BC3&lt;&gt;"",IF(MID(_xlfn.FORMULATEXT(BC3),SEARCH("[",_xlfn.FORMULATEXT(BC3))+1,SEARCH("]",_xlfn.FORMULATEXT(BC3))-(SEARCH("[",_xlfn.FORMULATEXT(BC3))+1))="-1","",1),"")</f>
        <v/>
      </c>
      <c r="BJ3" s="560" t="str">
        <f t="shared" ref="BJ3:BJ66" ca="1" si="2">IF(BD3&lt;&gt;"",IF(MID(_xlfn.FORMULATEXT(BD3),SEARCH("[",_xlfn.FORMULATEXT(BD3))+1,SEARCH("]",_xlfn.FORMULATEXT(BD3))-(SEARCH("[",_xlfn.FORMULATEXT(BD3))+1))="-1","",1),"")</f>
        <v/>
      </c>
      <c r="BK3" s="560" t="str">
        <f t="shared" ref="BK3:BK66" ca="1" si="3">IF(BE3&lt;&gt;"",IF(MID(_xlfn.FORMULATEXT(BE3),SEARCH("[",_xlfn.FORMULATEXT(BE3))+1,SEARCH("]",_xlfn.FORMULATEXT(BE3))-(SEARCH("[",_xlfn.FORMULATEXT(BE3))+1))="-1","",1),"")</f>
        <v/>
      </c>
      <c r="BL3" s="561" t="str">
        <f t="shared" ref="BL3:BL66" ca="1" si="4">IF(BF3&lt;&gt;"",IF(MID(_xlfn.FORMULATEXT(BF3),SEARCH("[",_xlfn.FORMULATEXT(BF3))+1,SEARCH("]",_xlfn.FORMULATEXT(BF3))-(SEARCH("[",_xlfn.FORMULATEXT(BF3))+1))="-1","",1),"")</f>
        <v/>
      </c>
      <c r="BN3" s="1430"/>
      <c r="BR3" s="562" t="str">
        <f>"「共通仕様」"&amp;共通仕様!$BH$3</f>
        <v>「共通仕様」「6. メインマスタDB切断処理」</v>
      </c>
      <c r="CL3" s="465" t="str">
        <f>"「"&amp;A72&amp;" "&amp;C72&amp;"」"</f>
        <v>「3. 共通処理」</v>
      </c>
      <c r="CM3" s="465"/>
      <c r="CN3" s="465"/>
      <c r="CO3" s="465"/>
      <c r="CP3" s="465"/>
      <c r="CQ3" s="465"/>
      <c r="CR3" s="465"/>
      <c r="CS3" s="465"/>
      <c r="CT3" s="465"/>
      <c r="CU3" s="465"/>
      <c r="CV3" s="1480"/>
      <c r="CW3" s="359"/>
      <c r="CX3" s="1479"/>
      <c r="CY3" s="1479"/>
      <c r="CZ3" s="1479"/>
      <c r="DA3" s="1479"/>
      <c r="DB3" s="1479"/>
      <c r="DC3" s="1479"/>
      <c r="DD3" s="1859"/>
      <c r="DE3" s="1860"/>
      <c r="DF3" s="1861"/>
    </row>
    <row r="4" spans="1:121" s="26" customFormat="1" ht="15" customHeight="1">
      <c r="A4" s="41"/>
      <c r="B4" s="67"/>
      <c r="C4" s="67"/>
      <c r="D4" s="67"/>
      <c r="E4" s="67"/>
      <c r="F4" s="67"/>
      <c r="G4" s="48"/>
      <c r="H4" s="48"/>
      <c r="I4" s="67"/>
      <c r="J4" s="67"/>
      <c r="K4" s="67"/>
      <c r="L4" s="226"/>
      <c r="M4" s="226"/>
      <c r="N4" s="226"/>
      <c r="O4" s="226"/>
      <c r="P4" s="226"/>
      <c r="AI4" s="1907" t="s">
        <v>758</v>
      </c>
      <c r="AJ4" s="1908"/>
      <c r="AK4" s="1908"/>
      <c r="AL4" s="1908"/>
      <c r="AM4" s="1908"/>
      <c r="AN4" s="1908"/>
      <c r="AO4" s="1908"/>
      <c r="AP4" s="1908"/>
      <c r="AQ4" s="1908"/>
      <c r="AR4" s="1908"/>
      <c r="AS4" s="1908"/>
      <c r="AT4" s="1908"/>
      <c r="AU4" s="1908"/>
      <c r="AV4" s="1908"/>
      <c r="AW4" s="1908"/>
      <c r="AX4" s="1908"/>
      <c r="AY4" s="1909"/>
      <c r="BA4" s="192">
        <f t="shared" ref="BA4:BA33" si="5">BA3</f>
        <v>1</v>
      </c>
      <c r="BB4" s="79"/>
      <c r="BG4" s="559" t="str">
        <f t="shared" ref="BG4:BG66" ca="1" si="6">IF(BA4&lt;&gt;"",IF(MID(_xlfn.FORMULATEXT(BA4),SEARCH("[",_xlfn.FORMULATEXT(BA4))+1,SEARCH("]",_xlfn.FORMULATEXT(BA4))-(SEARCH("[",_xlfn.FORMULATEXT(BA4))+1))="-1","",1),"")</f>
        <v/>
      </c>
      <c r="BH4" s="560" t="str">
        <f t="shared" ca="1" si="0"/>
        <v/>
      </c>
      <c r="BI4" s="560" t="str">
        <f t="shared" ca="1" si="1"/>
        <v/>
      </c>
      <c r="BJ4" s="560" t="str">
        <f t="shared" ca="1" si="2"/>
        <v/>
      </c>
      <c r="BK4" s="560" t="str">
        <f t="shared" ca="1" si="3"/>
        <v/>
      </c>
      <c r="BL4" s="561" t="str">
        <f t="shared" ca="1" si="4"/>
        <v/>
      </c>
      <c r="BN4" s="1430"/>
      <c r="BR4" s="562" t="str">
        <f>"「共通仕様」"&amp;共通仕様!$BH$4</f>
        <v>「共通仕様」「7. アプリケーションデータベース情報取得処理」</v>
      </c>
      <c r="CL4" s="465"/>
      <c r="CM4" s="562" t="str">
        <f>"「"&amp;A83&amp;" "&amp;D83&amp;"」"</f>
        <v>「3.3 画面終了処理」</v>
      </c>
      <c r="CN4" s="465"/>
      <c r="CO4" s="465"/>
      <c r="CP4" s="465"/>
      <c r="CQ4" s="465"/>
      <c r="CR4" s="465"/>
      <c r="CS4" s="465"/>
      <c r="CT4" s="465"/>
      <c r="CU4" s="465"/>
      <c r="CV4" s="1480"/>
      <c r="CW4" s="359"/>
      <c r="CX4" s="1479"/>
      <c r="CY4" s="1479"/>
      <c r="CZ4" s="1479"/>
      <c r="DA4" s="1479"/>
      <c r="DB4" s="1479"/>
      <c r="DC4" s="1479"/>
      <c r="DD4" s="1859"/>
      <c r="DE4" s="1860"/>
      <c r="DF4" s="1861"/>
    </row>
    <row r="5" spans="1:121"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5"/>
        <v>1</v>
      </c>
      <c r="BB5" s="79"/>
      <c r="BG5" s="559" t="str">
        <f t="shared" ca="1" si="6"/>
        <v/>
      </c>
      <c r="BH5" s="560" t="str">
        <f t="shared" ca="1" si="0"/>
        <v/>
      </c>
      <c r="BI5" s="560" t="str">
        <f t="shared" ca="1" si="1"/>
        <v/>
      </c>
      <c r="BJ5" s="560" t="str">
        <f t="shared" ca="1" si="2"/>
        <v/>
      </c>
      <c r="BK5" s="560" t="str">
        <f t="shared" ca="1" si="3"/>
        <v/>
      </c>
      <c r="BL5" s="561" t="str">
        <f t="shared" ca="1" si="4"/>
        <v/>
      </c>
      <c r="BN5" s="1430"/>
      <c r="BR5" s="562" t="str">
        <f>"「共通仕様」"&amp;共通仕様!$BH$5</f>
        <v>「共通仕様」「8. アプリケーションDB接続処理」</v>
      </c>
      <c r="CL5" s="562" t="str">
        <f>"「"&amp;$A$85&amp;" "&amp;$C$85&amp;"」"</f>
        <v>「4. 起動処理説明」</v>
      </c>
      <c r="CM5" s="465"/>
      <c r="CN5" s="465"/>
      <c r="CO5" s="465"/>
      <c r="CP5" s="465"/>
      <c r="CQ5" s="465"/>
      <c r="CR5" s="465"/>
      <c r="CS5" s="465"/>
      <c r="CT5" s="465"/>
      <c r="CU5" s="465"/>
      <c r="CV5" s="1480"/>
      <c r="CW5" s="359"/>
      <c r="CX5" s="1479"/>
      <c r="CY5" s="1479"/>
      <c r="CZ5" s="1479"/>
      <c r="DA5" s="1479"/>
      <c r="DB5" s="1479"/>
      <c r="DC5" s="1479"/>
      <c r="DD5" s="1859"/>
      <c r="DE5" s="1860"/>
      <c r="DF5" s="1861"/>
    </row>
    <row r="6" spans="1:121"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AZ6" s="465"/>
      <c r="BA6" s="192">
        <f t="shared" si="5"/>
        <v>1</v>
      </c>
      <c r="BC6" s="226"/>
      <c r="BD6" s="226"/>
      <c r="BG6" s="559" t="str">
        <f t="shared" ca="1" si="6"/>
        <v/>
      </c>
      <c r="BH6" s="560" t="str">
        <f t="shared" ca="1" si="0"/>
        <v/>
      </c>
      <c r="BI6" s="560" t="str">
        <f t="shared" ca="1" si="1"/>
        <v/>
      </c>
      <c r="BJ6" s="560" t="str">
        <f t="shared" ca="1" si="2"/>
        <v/>
      </c>
      <c r="BK6" s="560" t="str">
        <f t="shared" ca="1" si="3"/>
        <v/>
      </c>
      <c r="BL6" s="561" t="str">
        <f t="shared" ca="1" si="4"/>
        <v/>
      </c>
      <c r="BR6" s="562" t="str">
        <f>"「共通仕様」"&amp;共通仕様!$BH$6</f>
        <v>「共通仕様」「9. アプリケーションDB切断処理」</v>
      </c>
      <c r="CL6" s="465"/>
      <c r="CM6" s="562" t="str">
        <f>"「"&amp;$A$86&amp;" "&amp;$D$86&amp;"」"</f>
        <v>「4.1. 画面コントラスタ」</v>
      </c>
      <c r="CN6" s="465"/>
      <c r="CO6" s="465"/>
      <c r="CP6" s="465"/>
      <c r="CQ6" s="465"/>
      <c r="CR6" s="465"/>
      <c r="CS6" s="465"/>
      <c r="CT6" s="465"/>
      <c r="CU6" s="465"/>
      <c r="CV6" s="1480"/>
      <c r="CW6" s="359"/>
      <c r="CX6" s="359"/>
      <c r="CY6" s="359"/>
      <c r="CZ6" s="359"/>
      <c r="DA6" s="359"/>
      <c r="DB6" s="359"/>
      <c r="DC6" s="359"/>
      <c r="DD6" s="1859"/>
      <c r="DE6" s="1860"/>
      <c r="DF6" s="1861"/>
    </row>
    <row r="7" spans="1:121" ht="15" customHeight="1">
      <c r="A7" s="218"/>
      <c r="AI7" s="1907"/>
      <c r="AJ7" s="1908"/>
      <c r="AK7" s="1908"/>
      <c r="AL7" s="1908"/>
      <c r="AM7" s="1908"/>
      <c r="AN7" s="1908"/>
      <c r="AO7" s="1908"/>
      <c r="AP7" s="1908"/>
      <c r="AQ7" s="1908"/>
      <c r="AR7" s="1908"/>
      <c r="AS7" s="1908"/>
      <c r="AT7" s="1908"/>
      <c r="AU7" s="1908"/>
      <c r="AV7" s="1908"/>
      <c r="AW7" s="1908"/>
      <c r="AX7" s="1908"/>
      <c r="AY7" s="1909"/>
      <c r="AZ7" s="465"/>
      <c r="BA7" s="192">
        <f t="shared" si="5"/>
        <v>1</v>
      </c>
      <c r="BC7" s="226"/>
      <c r="BD7" s="226"/>
      <c r="BG7" s="559" t="str">
        <f t="shared" ca="1" si="6"/>
        <v/>
      </c>
      <c r="BH7" s="560" t="str">
        <f t="shared" ca="1" si="0"/>
        <v/>
      </c>
      <c r="BI7" s="560" t="str">
        <f t="shared" ca="1" si="1"/>
        <v/>
      </c>
      <c r="BJ7" s="560" t="str">
        <f t="shared" ca="1" si="2"/>
        <v/>
      </c>
      <c r="BK7" s="560" t="str">
        <f t="shared" ca="1" si="3"/>
        <v/>
      </c>
      <c r="BL7" s="561" t="str">
        <f t="shared" ca="1" si="4"/>
        <v/>
      </c>
      <c r="BR7" s="562" t="str">
        <f>"「共通仕様」"&amp;共通仕様!$BH$7</f>
        <v>「共通仕様」「10. ダイヤジクスDB接続処理」</v>
      </c>
      <c r="CL7" s="465"/>
      <c r="CN7" s="562" t="str">
        <f>"「"&amp;$A$87&amp;" "&amp;$E$87&amp;"」"</f>
        <v>「4.1.1. 起動パラメータで取得したログイン担当者IDをログイン情報変数へ設定する。」</v>
      </c>
      <c r="CO7" s="465"/>
      <c r="CP7" s="465"/>
      <c r="CQ7" s="465"/>
      <c r="CR7" s="465"/>
      <c r="CS7" s="465"/>
      <c r="CT7" s="465"/>
      <c r="CU7" s="465"/>
      <c r="CV7" s="1480"/>
      <c r="CW7" s="359"/>
      <c r="CX7" s="359"/>
      <c r="CY7" s="359"/>
      <c r="CZ7" s="359"/>
      <c r="DA7" s="359"/>
      <c r="DB7" s="359"/>
      <c r="DC7" s="359"/>
      <c r="DD7" s="1859"/>
      <c r="DE7" s="1860"/>
      <c r="DF7" s="1861"/>
    </row>
    <row r="8" spans="1:121" ht="15" customHeight="1">
      <c r="A8" s="218"/>
      <c r="AI8" s="1907"/>
      <c r="AJ8" s="1908"/>
      <c r="AK8" s="1908"/>
      <c r="AL8" s="1908"/>
      <c r="AM8" s="1908"/>
      <c r="AN8" s="1908"/>
      <c r="AO8" s="1908"/>
      <c r="AP8" s="1908"/>
      <c r="AQ8" s="1908"/>
      <c r="AR8" s="1908"/>
      <c r="AS8" s="1908"/>
      <c r="AT8" s="1908"/>
      <c r="AU8" s="1908"/>
      <c r="AV8" s="1908"/>
      <c r="AW8" s="1908"/>
      <c r="AX8" s="1908"/>
      <c r="AY8" s="1909"/>
      <c r="AZ8" s="465"/>
      <c r="BA8" s="192">
        <f t="shared" si="5"/>
        <v>1</v>
      </c>
      <c r="BD8" s="465"/>
      <c r="BE8" s="465"/>
      <c r="BF8" s="465"/>
      <c r="BG8" s="559" t="str">
        <f t="shared" ca="1" si="6"/>
        <v/>
      </c>
      <c r="BH8" s="560" t="str">
        <f t="shared" ca="1" si="0"/>
        <v/>
      </c>
      <c r="BI8" s="560" t="str">
        <f t="shared" ca="1" si="1"/>
        <v/>
      </c>
      <c r="BJ8" s="560" t="str">
        <f t="shared" ca="1" si="2"/>
        <v/>
      </c>
      <c r="BK8" s="560" t="str">
        <f t="shared" ca="1" si="3"/>
        <v/>
      </c>
      <c r="BL8" s="561" t="str">
        <f t="shared" ca="1" si="4"/>
        <v/>
      </c>
      <c r="BM8" s="465"/>
      <c r="BN8" s="359"/>
      <c r="BO8" s="465"/>
      <c r="BQ8" s="465"/>
      <c r="BR8" s="562" t="str">
        <f>"「共通仕様」"&amp;共通仕様!$BH$8</f>
        <v>「共通仕様」「11. ダイヤジクスDB切断処理」</v>
      </c>
      <c r="BS8" s="465"/>
      <c r="BT8" s="465"/>
      <c r="BU8" s="465"/>
      <c r="BV8" s="465"/>
      <c r="BW8" s="465"/>
      <c r="BX8" s="465"/>
      <c r="BY8" s="465"/>
      <c r="BZ8" s="465"/>
      <c r="CA8" s="465"/>
      <c r="CB8" s="465"/>
      <c r="CC8" s="465"/>
      <c r="CD8" s="465"/>
      <c r="CE8" s="465"/>
      <c r="CF8" s="465"/>
      <c r="CG8" s="465"/>
      <c r="CH8" s="465"/>
      <c r="CI8" s="465"/>
      <c r="CJ8" s="465"/>
      <c r="CK8" s="465"/>
      <c r="CL8" s="465"/>
      <c r="CM8" s="562"/>
      <c r="CN8" s="562" t="str">
        <f>"「"&amp;$A$88&amp;" "&amp;$E$88&amp;"」"</f>
        <v>「4.1.2. プログラムコードを（P_CONS_PG_CODE）ログイン情報変数へ設定する。」</v>
      </c>
      <c r="CO8" s="465"/>
      <c r="CP8" s="465"/>
      <c r="CQ8" s="465"/>
      <c r="CR8" s="465"/>
      <c r="CS8" s="465"/>
      <c r="CT8" s="465"/>
      <c r="CU8" s="465"/>
      <c r="CV8" s="1480"/>
      <c r="CW8" s="359"/>
      <c r="CX8" s="359"/>
      <c r="CY8" s="359"/>
      <c r="CZ8" s="359"/>
      <c r="DA8" s="359"/>
      <c r="DB8" s="359"/>
      <c r="DC8" s="359"/>
      <c r="DD8" s="1859"/>
      <c r="DE8" s="1860"/>
      <c r="DF8" s="1861"/>
    </row>
    <row r="9" spans="1:121" ht="15" customHeight="1">
      <c r="A9" s="218"/>
      <c r="AI9" s="1910"/>
      <c r="AJ9" s="1911"/>
      <c r="AK9" s="1911"/>
      <c r="AL9" s="1911"/>
      <c r="AM9" s="1911"/>
      <c r="AN9" s="1911"/>
      <c r="AO9" s="1911"/>
      <c r="AP9" s="1911"/>
      <c r="AQ9" s="1911"/>
      <c r="AR9" s="1911"/>
      <c r="AS9" s="1911"/>
      <c r="AT9" s="1911"/>
      <c r="AU9" s="1911"/>
      <c r="AV9" s="1911"/>
      <c r="AW9" s="1911"/>
      <c r="AX9" s="1911"/>
      <c r="AY9" s="1912"/>
      <c r="AZ9" s="465"/>
      <c r="BA9" s="192">
        <f t="shared" si="5"/>
        <v>1</v>
      </c>
      <c r="BD9" s="465"/>
      <c r="BF9" s="465"/>
      <c r="BG9" s="559" t="str">
        <f t="shared" ca="1" si="6"/>
        <v/>
      </c>
      <c r="BH9" s="560" t="str">
        <f t="shared" ca="1" si="0"/>
        <v/>
      </c>
      <c r="BI9" s="560" t="str">
        <f t="shared" ca="1" si="1"/>
        <v/>
      </c>
      <c r="BJ9" s="560" t="str">
        <f t="shared" ca="1" si="2"/>
        <v/>
      </c>
      <c r="BK9" s="560" t="str">
        <f t="shared" ca="1" si="3"/>
        <v/>
      </c>
      <c r="BL9" s="561" t="str">
        <f t="shared" ca="1" si="4"/>
        <v/>
      </c>
      <c r="BM9" s="465"/>
      <c r="BN9" s="359"/>
      <c r="BO9" s="465"/>
      <c r="BQ9" s="465"/>
      <c r="BR9" s="562" t="str">
        <f>"「共通仕様」"&amp;共通仕様!$BH$9</f>
        <v>「共通仕様」「12. マスタ表示リストコントロールの表示設定」</v>
      </c>
      <c r="BS9" s="465"/>
      <c r="BT9" s="465"/>
      <c r="BU9" s="465"/>
      <c r="BV9" s="562"/>
      <c r="BW9" s="465"/>
      <c r="BX9" s="465"/>
      <c r="BY9" s="465"/>
      <c r="BZ9" s="465"/>
      <c r="CA9" s="465"/>
      <c r="CB9" s="465"/>
      <c r="CC9" s="465"/>
      <c r="CD9" s="465"/>
      <c r="CE9" s="465"/>
      <c r="CF9" s="465"/>
      <c r="CG9" s="465"/>
      <c r="CH9" s="465"/>
      <c r="CI9" s="465"/>
      <c r="CJ9" s="465"/>
      <c r="CK9" s="465"/>
      <c r="CL9" s="465"/>
      <c r="CM9" s="562"/>
      <c r="CN9" s="562" t="str">
        <f>"「"&amp;$A$89&amp;" "&amp;$E$89&amp;"」"</f>
        <v>「4.1.3. スプレッドシートの設定」</v>
      </c>
      <c r="CO9" s="465"/>
      <c r="CP9" s="465"/>
      <c r="CQ9" s="465"/>
      <c r="CR9" s="465"/>
      <c r="CS9" s="465"/>
      <c r="CT9" s="465"/>
      <c r="CU9" s="465"/>
      <c r="CV9" s="1480"/>
      <c r="CW9" s="359"/>
      <c r="CX9" s="359"/>
      <c r="CY9" s="359"/>
      <c r="CZ9" s="359"/>
      <c r="DA9" s="359"/>
      <c r="DB9" s="359"/>
      <c r="DC9" s="359"/>
      <c r="DD9" s="1859"/>
      <c r="DE9" s="1860"/>
      <c r="DF9" s="1861"/>
    </row>
    <row r="10" spans="1:121"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AZ10" s="465"/>
      <c r="BA10" s="192">
        <f t="shared" si="5"/>
        <v>1</v>
      </c>
      <c r="BD10" s="465"/>
      <c r="BF10" s="465"/>
      <c r="BG10" s="559" t="str">
        <f t="shared" ca="1" si="6"/>
        <v/>
      </c>
      <c r="BH10" s="560" t="str">
        <f t="shared" ca="1" si="0"/>
        <v/>
      </c>
      <c r="BI10" s="560" t="str">
        <f t="shared" ca="1" si="1"/>
        <v/>
      </c>
      <c r="BJ10" s="560" t="str">
        <f t="shared" ca="1" si="2"/>
        <v/>
      </c>
      <c r="BK10" s="560" t="str">
        <f t="shared" ca="1" si="3"/>
        <v/>
      </c>
      <c r="BL10" s="561" t="str">
        <f t="shared" ca="1" si="4"/>
        <v/>
      </c>
      <c r="BM10" s="465"/>
      <c r="BN10" s="359"/>
      <c r="BO10" s="465"/>
      <c r="BQ10" s="465"/>
      <c r="BR10" s="562" t="str">
        <f>"「共通仕様」"&amp;共通仕様!$BH$10</f>
        <v>「共通仕様」「13. コントロール背景色変更処理」</v>
      </c>
      <c r="BS10" s="465"/>
      <c r="BT10" s="465"/>
      <c r="BU10" s="465"/>
      <c r="BV10" s="465"/>
      <c r="BW10" s="562"/>
      <c r="BX10" s="465"/>
      <c r="BY10" s="465"/>
      <c r="BZ10" s="465"/>
      <c r="CA10" s="465"/>
      <c r="CB10" s="465"/>
      <c r="CC10" s="465"/>
      <c r="CD10" s="465"/>
      <c r="CE10" s="465"/>
      <c r="CF10" s="465"/>
      <c r="CG10" s="465"/>
      <c r="CH10" s="465"/>
      <c r="CI10" s="465"/>
      <c r="CJ10" s="465"/>
      <c r="CK10" s="465"/>
      <c r="CL10" s="465"/>
      <c r="CM10" s="465"/>
      <c r="CN10" s="562" t="str">
        <f>"「"&amp;$A$97&amp;" "&amp;$E$97&amp;"」"</f>
        <v>「4.1.4. 規定共通イベント設定処理」</v>
      </c>
      <c r="CO10" s="562"/>
      <c r="CP10" s="465"/>
      <c r="CQ10" s="465"/>
      <c r="CR10" s="465"/>
      <c r="CS10" s="465"/>
      <c r="CT10" s="465"/>
      <c r="CU10" s="465"/>
      <c r="CV10" s="1480"/>
      <c r="CW10" s="359"/>
      <c r="CX10" s="359"/>
      <c r="CY10" s="359"/>
      <c r="CZ10" s="359"/>
      <c r="DA10" s="359"/>
      <c r="DB10" s="359"/>
      <c r="DC10" s="359"/>
      <c r="DD10" s="1859"/>
      <c r="DE10" s="1860"/>
      <c r="DF10" s="1861"/>
    </row>
    <row r="11" spans="1:121" ht="15" customHeight="1">
      <c r="A11" s="218"/>
      <c r="AI11" s="395" t="s">
        <v>170</v>
      </c>
      <c r="AJ11" s="396"/>
      <c r="AK11" s="396"/>
      <c r="AL11" s="396"/>
      <c r="AM11" s="396"/>
      <c r="AN11" s="396"/>
      <c r="AO11" s="396"/>
      <c r="AP11" s="396"/>
      <c r="AQ11" s="396"/>
      <c r="AR11" s="396"/>
      <c r="AS11" s="396"/>
      <c r="AT11" s="396"/>
      <c r="AU11" s="396"/>
      <c r="AV11" s="396"/>
      <c r="AW11" s="396"/>
      <c r="AX11" s="396"/>
      <c r="AY11" s="162"/>
      <c r="AZ11" s="465"/>
      <c r="BA11" s="192">
        <f t="shared" si="5"/>
        <v>1</v>
      </c>
      <c r="BD11" s="465"/>
      <c r="BF11" s="465"/>
      <c r="BG11" s="559" t="str">
        <f t="shared" ca="1" si="6"/>
        <v/>
      </c>
      <c r="BH11" s="560" t="str">
        <f t="shared" ca="1" si="0"/>
        <v/>
      </c>
      <c r="BI11" s="560" t="str">
        <f t="shared" ca="1" si="1"/>
        <v/>
      </c>
      <c r="BJ11" s="560" t="str">
        <f t="shared" ca="1" si="2"/>
        <v/>
      </c>
      <c r="BK11" s="560" t="str">
        <f t="shared" ca="1" si="3"/>
        <v/>
      </c>
      <c r="BL11" s="561" t="str">
        <f t="shared" ca="1" si="4"/>
        <v/>
      </c>
      <c r="BM11" s="465"/>
      <c r="BN11" s="359"/>
      <c r="BO11" s="465"/>
      <c r="BQ11" s="465"/>
      <c r="BR11" s="562" t="str">
        <f>"「共通仕様」"&amp;共通仕様!$BH$11</f>
        <v>「共通仕様」「14. 日付データチェック処理」</v>
      </c>
      <c r="BS11" s="465"/>
      <c r="BT11" s="465"/>
      <c r="BU11" s="465"/>
      <c r="BV11" s="465"/>
      <c r="BW11" s="562"/>
      <c r="BX11" s="465"/>
      <c r="BY11" s="465"/>
      <c r="BZ11" s="465"/>
      <c r="CA11" s="465"/>
      <c r="CB11" s="465"/>
      <c r="CC11" s="465"/>
      <c r="CD11" s="465"/>
      <c r="CE11" s="465"/>
      <c r="CF11" s="465"/>
      <c r="CG11" s="465"/>
      <c r="CH11" s="465"/>
      <c r="CI11" s="465"/>
      <c r="CJ11" s="465"/>
      <c r="CK11" s="465"/>
      <c r="CL11" s="465"/>
      <c r="CM11" s="562" t="str">
        <f>"「"&amp;$A$99&amp;" "&amp;$D$99&amp;"」"</f>
        <v>「4.2. 画面ロード処理」</v>
      </c>
      <c r="CN11" s="465"/>
      <c r="CO11" s="465"/>
      <c r="CP11" s="465"/>
      <c r="CQ11" s="465"/>
      <c r="CR11" s="465"/>
      <c r="CS11" s="465"/>
      <c r="CT11" s="465"/>
      <c r="CU11" s="465"/>
      <c r="CV11" s="1480"/>
      <c r="CW11" s="359"/>
      <c r="CX11" s="359"/>
      <c r="CY11" s="359"/>
      <c r="CZ11" s="359"/>
      <c r="DA11" s="359"/>
      <c r="DB11" s="359"/>
      <c r="DC11" s="359"/>
      <c r="DD11" s="1859"/>
      <c r="DE11" s="1860"/>
      <c r="DF11" s="1861"/>
    </row>
    <row r="12" spans="1:121" ht="15" customHeight="1">
      <c r="A12" s="218"/>
      <c r="AI12" s="397" t="s">
        <v>113</v>
      </c>
      <c r="AJ12" s="398"/>
      <c r="AK12" s="398"/>
      <c r="AL12" s="398"/>
      <c r="AM12" s="398"/>
      <c r="AN12" s="247" t="s">
        <v>405</v>
      </c>
      <c r="AO12" s="398"/>
      <c r="AP12" s="398"/>
      <c r="AQ12" s="398"/>
      <c r="AR12" s="398"/>
      <c r="AS12" s="398"/>
      <c r="AT12" s="398"/>
      <c r="AU12" s="398"/>
      <c r="AV12" s="398"/>
      <c r="AW12" s="139"/>
      <c r="AX12" s="398" t="s">
        <v>116</v>
      </c>
      <c r="AY12" s="161"/>
      <c r="AZ12" s="465"/>
      <c r="BA12" s="192">
        <f t="shared" si="5"/>
        <v>1</v>
      </c>
      <c r="BD12" s="465"/>
      <c r="BF12" s="465"/>
      <c r="BG12" s="559" t="str">
        <f t="shared" ca="1" si="6"/>
        <v/>
      </c>
      <c r="BH12" s="560" t="str">
        <f t="shared" ca="1" si="0"/>
        <v/>
      </c>
      <c r="BI12" s="560" t="str">
        <f t="shared" ca="1" si="1"/>
        <v/>
      </c>
      <c r="BJ12" s="560" t="str">
        <f t="shared" ca="1" si="2"/>
        <v/>
      </c>
      <c r="BK12" s="560" t="str">
        <f t="shared" ca="1" si="3"/>
        <v/>
      </c>
      <c r="BL12" s="561" t="str">
        <f t="shared" ca="1" si="4"/>
        <v/>
      </c>
      <c r="BM12" s="465"/>
      <c r="BN12" s="359"/>
      <c r="BO12" s="465"/>
      <c r="BQ12" s="465"/>
      <c r="BR12" s="562" t="str">
        <f>"「共通仕様」"&amp;共通仕様!$BH$12</f>
        <v>「共通仕様」「15. 画面起動ログ出力処理」</v>
      </c>
      <c r="BS12" s="465"/>
      <c r="BT12" s="465"/>
      <c r="BU12" s="465"/>
      <c r="BV12" s="465"/>
      <c r="BW12" s="562"/>
      <c r="BX12" s="562"/>
      <c r="BY12" s="465"/>
      <c r="BZ12" s="465"/>
      <c r="CA12" s="465"/>
      <c r="CB12" s="465"/>
      <c r="CC12" s="465"/>
      <c r="CD12" s="465"/>
      <c r="CE12" s="465"/>
      <c r="CF12" s="465"/>
      <c r="CG12" s="465"/>
      <c r="CH12" s="465"/>
      <c r="CI12" s="465"/>
      <c r="CJ12" s="465"/>
      <c r="CK12" s="465"/>
      <c r="CL12" s="465"/>
      <c r="CM12" s="465"/>
      <c r="CN12" s="562" t="str">
        <f>"「"&amp;$A$100&amp;" "&amp;$E$100&amp;"」"</f>
        <v>「4.2.1. 「共通仕様」「45. フォームロード共通処理」を実施する。」</v>
      </c>
      <c r="CO12" s="465"/>
      <c r="CP12" s="465"/>
      <c r="CQ12" s="465"/>
      <c r="CR12" s="465"/>
      <c r="CS12" s="465"/>
      <c r="CT12" s="465"/>
      <c r="CU12" s="465"/>
      <c r="CV12" s="1480"/>
      <c r="CW12" s="359"/>
      <c r="CX12" s="359"/>
      <c r="CY12" s="359"/>
      <c r="CZ12" s="359"/>
      <c r="DA12" s="359"/>
      <c r="DB12" s="359"/>
      <c r="DC12" s="359"/>
      <c r="DD12" s="1859"/>
      <c r="DE12" s="1860"/>
      <c r="DF12" s="1861"/>
    </row>
    <row r="13" spans="1:121" ht="15" customHeight="1">
      <c r="A13" s="218"/>
      <c r="AI13" s="210" t="s">
        <v>113</v>
      </c>
      <c r="AJ13" s="202"/>
      <c r="AK13" s="202"/>
      <c r="AL13" s="202"/>
      <c r="AM13" s="202"/>
      <c r="AN13" s="247" t="s">
        <v>759</v>
      </c>
      <c r="AO13" s="202"/>
      <c r="AP13" s="202"/>
      <c r="AQ13" s="202"/>
      <c r="AR13" s="202"/>
      <c r="AS13" s="202"/>
      <c r="AT13" s="202"/>
      <c r="AU13" s="202"/>
      <c r="AV13" s="202"/>
      <c r="AW13" s="246"/>
      <c r="AX13" s="202" t="s">
        <v>116</v>
      </c>
      <c r="AY13" s="305"/>
      <c r="AZ13" s="465"/>
      <c r="BA13" s="192">
        <f t="shared" si="5"/>
        <v>1</v>
      </c>
      <c r="BD13" s="465"/>
      <c r="BF13" s="465"/>
      <c r="BG13" s="559" t="str">
        <f t="shared" ca="1" si="6"/>
        <v/>
      </c>
      <c r="BH13" s="560" t="str">
        <f t="shared" ca="1" si="0"/>
        <v/>
      </c>
      <c r="BI13" s="560" t="str">
        <f t="shared" ca="1" si="1"/>
        <v/>
      </c>
      <c r="BJ13" s="560" t="str">
        <f t="shared" ca="1" si="2"/>
        <v/>
      </c>
      <c r="BK13" s="560" t="str">
        <f t="shared" ca="1" si="3"/>
        <v/>
      </c>
      <c r="BL13" s="561" t="str">
        <f t="shared" ca="1" si="4"/>
        <v/>
      </c>
      <c r="BM13" s="465"/>
      <c r="BN13" s="359"/>
      <c r="BO13" s="465"/>
      <c r="BQ13" s="465"/>
      <c r="BR13" s="562" t="str">
        <f>"「共通仕様」"&amp;共通仕様!$BH$13</f>
        <v>「共通仕様」「16. 画面終了ログ出力処理」</v>
      </c>
      <c r="BS13" s="465"/>
      <c r="BT13" s="465"/>
      <c r="BU13" s="465"/>
      <c r="BV13" s="465"/>
      <c r="BW13" s="562"/>
      <c r="BX13" s="465"/>
      <c r="BY13" s="465"/>
      <c r="BZ13" s="465"/>
      <c r="CA13" s="465"/>
      <c r="CB13" s="465"/>
      <c r="CC13" s="465"/>
      <c r="CD13" s="465"/>
      <c r="CE13" s="465"/>
      <c r="CF13" s="465"/>
      <c r="CG13" s="465"/>
      <c r="CH13" s="465"/>
      <c r="CI13" s="465"/>
      <c r="CJ13" s="465"/>
      <c r="CK13" s="465"/>
      <c r="CL13" s="465"/>
      <c r="CM13" s="562"/>
      <c r="CN13" s="562" t="str">
        <f>"「"&amp;$A$101&amp;" "&amp;$E$101&amp;"」"</f>
        <v>「4.2.2. 当画面固有の画面ロード処理」</v>
      </c>
      <c r="CO13" s="465"/>
      <c r="CP13" s="465"/>
      <c r="CQ13" s="465"/>
      <c r="CR13" s="465"/>
      <c r="CS13" s="465"/>
      <c r="CT13" s="465"/>
      <c r="CU13" s="465"/>
      <c r="CV13" s="1480"/>
      <c r="CW13" s="359"/>
      <c r="CX13" s="359"/>
      <c r="CY13" s="359"/>
      <c r="CZ13" s="359"/>
      <c r="DA13" s="359"/>
      <c r="DB13" s="359"/>
      <c r="DC13" s="359"/>
      <c r="DD13" s="1859"/>
      <c r="DE13" s="1860"/>
      <c r="DF13" s="1861"/>
    </row>
    <row r="14" spans="1:121" ht="15" customHeight="1">
      <c r="A14" s="218"/>
      <c r="AI14" s="210"/>
      <c r="AJ14" s="202"/>
      <c r="AK14" s="202"/>
      <c r="AL14" s="202"/>
      <c r="AM14" s="510"/>
      <c r="AN14" s="247"/>
      <c r="AO14" s="202"/>
      <c r="AP14" s="202"/>
      <c r="AQ14" s="202"/>
      <c r="AR14" s="202"/>
      <c r="AS14" s="202"/>
      <c r="AT14" s="202"/>
      <c r="AU14" s="202"/>
      <c r="AV14" s="202"/>
      <c r="AW14" s="246"/>
      <c r="AX14" s="202"/>
      <c r="AY14" s="305"/>
      <c r="AZ14" s="465"/>
      <c r="BA14" s="192">
        <f t="shared" si="5"/>
        <v>1</v>
      </c>
      <c r="BD14" s="465"/>
      <c r="BF14" s="465"/>
      <c r="BG14" s="559" t="str">
        <f t="shared" ca="1" si="6"/>
        <v/>
      </c>
      <c r="BH14" s="560" t="str">
        <f t="shared" ca="1" si="0"/>
        <v/>
      </c>
      <c r="BI14" s="560" t="str">
        <f t="shared" ca="1" si="1"/>
        <v/>
      </c>
      <c r="BJ14" s="560" t="str">
        <f t="shared" ca="1" si="2"/>
        <v/>
      </c>
      <c r="BK14" s="560" t="str">
        <f t="shared" ca="1" si="3"/>
        <v/>
      </c>
      <c r="BL14" s="561" t="str">
        <f t="shared" ca="1" si="4"/>
        <v/>
      </c>
      <c r="BM14" s="465"/>
      <c r="BN14" s="359"/>
      <c r="BO14" s="465"/>
      <c r="BQ14" s="465"/>
      <c r="BR14" s="562" t="str">
        <f>"「共通仕様」"&amp;共通仕様!$BH$14</f>
        <v>「共通仕様」「17. 画面起動異常ログ出力処理」</v>
      </c>
      <c r="BS14" s="465"/>
      <c r="BT14" s="465"/>
      <c r="BU14" s="465"/>
      <c r="BV14" s="562"/>
      <c r="BW14" s="465"/>
      <c r="BX14" s="465"/>
      <c r="BY14" s="465"/>
      <c r="BZ14" s="465"/>
      <c r="CA14" s="465"/>
      <c r="CB14" s="465"/>
      <c r="CC14" s="465"/>
      <c r="CD14" s="465"/>
      <c r="CE14" s="465"/>
      <c r="CF14" s="465"/>
      <c r="CG14" s="465"/>
      <c r="CH14" s="465"/>
      <c r="CI14" s="465"/>
      <c r="CJ14" s="465"/>
      <c r="CK14" s="465"/>
      <c r="CO14" s="562" t="str">
        <f>"「"&amp;$A$101&amp;$A$102&amp;$F$102&amp;"」"</f>
        <v>「4.2.2.①.コントロールクリア処理」</v>
      </c>
      <c r="CV14" s="1480"/>
      <c r="CW14" s="359"/>
      <c r="CX14" s="359"/>
      <c r="CY14" s="359"/>
      <c r="CZ14" s="359"/>
      <c r="DA14" s="359"/>
      <c r="DB14" s="359"/>
      <c r="DC14" s="359"/>
      <c r="DD14" s="1859"/>
      <c r="DE14" s="1860"/>
      <c r="DF14" s="1861"/>
    </row>
    <row r="15" spans="1:121" ht="15" customHeight="1">
      <c r="A15" s="218"/>
      <c r="AI15" s="210"/>
      <c r="AJ15" s="202"/>
      <c r="AK15" s="202"/>
      <c r="AL15" s="202"/>
      <c r="AM15" s="202"/>
      <c r="AN15" s="247"/>
      <c r="AO15" s="202"/>
      <c r="AP15" s="202"/>
      <c r="AQ15" s="202"/>
      <c r="AR15" s="202"/>
      <c r="AS15" s="202"/>
      <c r="AT15" s="202"/>
      <c r="AU15" s="202"/>
      <c r="AV15" s="202"/>
      <c r="AW15" s="246"/>
      <c r="AX15" s="202"/>
      <c r="AY15" s="305"/>
      <c r="AZ15" s="465"/>
      <c r="BA15" s="192">
        <f t="shared" si="5"/>
        <v>1</v>
      </c>
      <c r="BD15" s="465"/>
      <c r="BF15" s="465"/>
      <c r="BG15" s="559" t="str">
        <f t="shared" ca="1" si="6"/>
        <v/>
      </c>
      <c r="BH15" s="560" t="str">
        <f t="shared" ca="1" si="0"/>
        <v/>
      </c>
      <c r="BI15" s="560" t="str">
        <f t="shared" ca="1" si="1"/>
        <v/>
      </c>
      <c r="BJ15" s="560" t="str">
        <f t="shared" ca="1" si="2"/>
        <v/>
      </c>
      <c r="BK15" s="560" t="str">
        <f t="shared" ca="1" si="3"/>
        <v/>
      </c>
      <c r="BL15" s="561" t="str">
        <f t="shared" ca="1" si="4"/>
        <v/>
      </c>
      <c r="BM15" s="465"/>
      <c r="BN15" s="359"/>
      <c r="BO15" s="465"/>
      <c r="BP15" s="465"/>
      <c r="BQ15" s="465"/>
      <c r="BR15" s="562" t="str">
        <f>"「共通仕様」"&amp;共通仕様!$BH$15</f>
        <v>「共通仕様」「18. 画面機能制限処理」</v>
      </c>
      <c r="BS15" s="465"/>
      <c r="BT15" s="465"/>
      <c r="BU15" s="465"/>
      <c r="BV15" s="465"/>
      <c r="BW15" s="562"/>
      <c r="BX15" s="465"/>
      <c r="BY15" s="465"/>
      <c r="BZ15" s="465"/>
      <c r="CA15" s="465"/>
      <c r="CB15" s="465"/>
      <c r="CC15" s="465"/>
      <c r="CD15" s="465"/>
      <c r="CE15" s="465"/>
      <c r="CF15" s="465"/>
      <c r="CG15" s="465"/>
      <c r="CH15" s="465"/>
      <c r="CI15" s="465"/>
      <c r="CJ15" s="465"/>
      <c r="CK15" s="465"/>
      <c r="CL15" s="562" t="str">
        <f>"「"&amp;$A$113&amp;" "&amp;$C$113&amp;"」"</f>
        <v>「5. 入力領域項目処理説明」</v>
      </c>
      <c r="CM15" s="465"/>
      <c r="CN15" s="562"/>
      <c r="CO15" s="465"/>
      <c r="CP15" s="465"/>
      <c r="CQ15" s="465"/>
      <c r="CV15" s="1480"/>
      <c r="CW15" s="359"/>
      <c r="CX15" s="359"/>
      <c r="CY15" s="359"/>
      <c r="CZ15" s="359"/>
      <c r="DA15" s="359"/>
      <c r="DB15" s="359"/>
      <c r="DC15" s="359"/>
      <c r="DD15" s="1859"/>
      <c r="DE15" s="1860"/>
      <c r="DF15" s="1861"/>
    </row>
    <row r="16" spans="1:121" ht="15" customHeight="1">
      <c r="A16" s="218"/>
      <c r="AI16" s="273" t="s">
        <v>171</v>
      </c>
      <c r="AJ16" s="250"/>
      <c r="AK16" s="250"/>
      <c r="AL16" s="250"/>
      <c r="AM16" s="250"/>
      <c r="AN16" s="250"/>
      <c r="AO16" s="250"/>
      <c r="AP16" s="250"/>
      <c r="AQ16" s="250"/>
      <c r="AR16" s="250"/>
      <c r="AS16" s="250"/>
      <c r="AT16" s="250"/>
      <c r="AU16" s="250"/>
      <c r="AV16" s="250"/>
      <c r="AW16" s="250"/>
      <c r="AX16" s="250"/>
      <c r="AY16" s="306"/>
      <c r="AZ16" s="465"/>
      <c r="BA16" s="192">
        <f t="shared" si="5"/>
        <v>1</v>
      </c>
      <c r="BD16" s="465"/>
      <c r="BF16" s="465"/>
      <c r="BG16" s="559" t="str">
        <f t="shared" ca="1" si="6"/>
        <v/>
      </c>
      <c r="BH16" s="560" t="str">
        <f t="shared" ca="1" si="0"/>
        <v/>
      </c>
      <c r="BI16" s="560" t="str">
        <f t="shared" ca="1" si="1"/>
        <v/>
      </c>
      <c r="BJ16" s="560" t="str">
        <f t="shared" ca="1" si="2"/>
        <v/>
      </c>
      <c r="BK16" s="560" t="str">
        <f t="shared" ca="1" si="3"/>
        <v/>
      </c>
      <c r="BL16" s="561" t="str">
        <f t="shared" ca="1" si="4"/>
        <v/>
      </c>
      <c r="BM16" s="465"/>
      <c r="BN16" s="359"/>
      <c r="BO16" s="465"/>
      <c r="BP16" s="465"/>
      <c r="BQ16" s="465"/>
      <c r="BR16" s="562" t="str">
        <f>"「共通仕様」"&amp;共通仕様!$BH$16</f>
        <v>「共通仕様」「19. 画面起動異常時処理」</v>
      </c>
      <c r="BS16" s="465"/>
      <c r="BT16" s="465"/>
      <c r="BU16" s="465"/>
      <c r="BV16" s="465"/>
      <c r="BW16" s="562"/>
      <c r="BX16" s="465"/>
      <c r="BY16" s="465"/>
      <c r="BZ16" s="465"/>
      <c r="CA16" s="465"/>
      <c r="CB16" s="465"/>
      <c r="CC16" s="465"/>
      <c r="CD16" s="465"/>
      <c r="CE16" s="465"/>
      <c r="CF16" s="465"/>
      <c r="CG16" s="465"/>
      <c r="CH16" s="465"/>
      <c r="CI16" s="465"/>
      <c r="CJ16" s="465"/>
      <c r="CK16" s="465"/>
      <c r="CL16" s="465"/>
      <c r="CM16" s="562" t="str">
        <f>"「"&amp;$A$114&amp;" "&amp;$D$114&amp;"」"</f>
        <v>「5.1 画面項目No.2 部品番号」</v>
      </c>
      <c r="CN16" s="562"/>
      <c r="CO16" s="465"/>
      <c r="CP16" s="465"/>
      <c r="CQ16" s="465"/>
      <c r="CV16" s="1480"/>
      <c r="CW16" s="359"/>
      <c r="CX16" s="359"/>
      <c r="CY16" s="359"/>
      <c r="CZ16" s="359"/>
      <c r="DA16" s="359"/>
      <c r="DB16" s="359"/>
      <c r="DC16" s="359"/>
      <c r="DD16" s="1859"/>
      <c r="DE16" s="1860"/>
      <c r="DF16" s="1861"/>
    </row>
    <row r="17" spans="1:110" ht="15" customHeight="1">
      <c r="A17" s="218"/>
      <c r="AI17" s="210" t="s">
        <v>761</v>
      </c>
      <c r="AJ17" s="202"/>
      <c r="AK17" s="202"/>
      <c r="AL17" s="202"/>
      <c r="AM17" s="202"/>
      <c r="AN17" s="247" t="s">
        <v>98</v>
      </c>
      <c r="AO17" s="202"/>
      <c r="AP17" s="202"/>
      <c r="AQ17" s="202"/>
      <c r="AR17" s="202"/>
      <c r="AS17" s="202"/>
      <c r="AT17" s="202"/>
      <c r="AU17" s="202"/>
      <c r="AV17" s="202"/>
      <c r="AW17" s="246"/>
      <c r="AX17" s="202" t="s">
        <v>489</v>
      </c>
      <c r="AY17" s="305"/>
      <c r="AZ17" s="465"/>
      <c r="BA17" s="192">
        <f t="shared" si="5"/>
        <v>1</v>
      </c>
      <c r="BD17" s="465"/>
      <c r="BF17" s="465"/>
      <c r="BG17" s="559" t="str">
        <f t="shared" ca="1" si="6"/>
        <v/>
      </c>
      <c r="BH17" s="560" t="str">
        <f t="shared" ca="1" si="0"/>
        <v/>
      </c>
      <c r="BI17" s="560" t="str">
        <f t="shared" ca="1" si="1"/>
        <v/>
      </c>
      <c r="BJ17" s="560" t="str">
        <f t="shared" ca="1" si="2"/>
        <v/>
      </c>
      <c r="BK17" s="560" t="str">
        <f t="shared" ca="1" si="3"/>
        <v/>
      </c>
      <c r="BL17" s="561" t="str">
        <f t="shared" ca="1" si="4"/>
        <v/>
      </c>
      <c r="BM17" s="465"/>
      <c r="BN17" s="359"/>
      <c r="BO17" s="465"/>
      <c r="BP17" s="465"/>
      <c r="BQ17" s="465"/>
      <c r="BR17" s="562" t="str">
        <f>"「共通仕様」"&amp;共通仕様!$BH$17</f>
        <v>「共通仕様」「20. 起動処理時の担当者情報取得異常時処理」</v>
      </c>
      <c r="BS17" s="465"/>
      <c r="BT17" s="465"/>
      <c r="BU17" s="465"/>
      <c r="BV17" s="465"/>
      <c r="BW17" s="562"/>
      <c r="BX17" s="465"/>
      <c r="BY17" s="465"/>
      <c r="BZ17" s="465"/>
      <c r="CA17" s="465"/>
      <c r="CB17" s="465"/>
      <c r="CC17" s="465"/>
      <c r="CD17" s="465"/>
      <c r="CE17" s="465"/>
      <c r="CF17" s="465"/>
      <c r="CG17" s="465"/>
      <c r="CH17" s="465"/>
      <c r="CI17" s="465"/>
      <c r="CJ17" s="465"/>
      <c r="CK17" s="465"/>
      <c r="CL17" s="465"/>
      <c r="CM17" s="562" t="str">
        <f>"「"&amp;$A$124&amp;" "&amp;$D$124&amp;"」"</f>
        <v>「5.2 入力領域の他項目」</v>
      </c>
      <c r="CN17" s="562"/>
      <c r="CO17" s="465"/>
      <c r="CP17" s="465"/>
      <c r="CQ17" s="465"/>
      <c r="CR17" s="465"/>
      <c r="CS17" s="465"/>
      <c r="CT17" s="465"/>
      <c r="CU17" s="465"/>
      <c r="CV17" s="1480"/>
      <c r="CW17" s="359"/>
      <c r="CX17" s="359"/>
      <c r="CY17" s="359"/>
      <c r="CZ17" s="359"/>
      <c r="DA17" s="359"/>
      <c r="DB17" s="359"/>
      <c r="DC17" s="359"/>
      <c r="DD17" s="1859"/>
      <c r="DE17" s="1860"/>
      <c r="DF17" s="1861"/>
    </row>
    <row r="18" spans="1:110" ht="15" customHeight="1">
      <c r="A18" s="218"/>
      <c r="AI18" s="210" t="s">
        <v>761</v>
      </c>
      <c r="AJ18" s="202"/>
      <c r="AK18" s="202"/>
      <c r="AL18" s="202"/>
      <c r="AM18" s="202"/>
      <c r="AN18" s="247" t="s">
        <v>760</v>
      </c>
      <c r="AO18" s="202"/>
      <c r="AP18" s="202"/>
      <c r="AQ18" s="202"/>
      <c r="AR18" s="202"/>
      <c r="AS18" s="202"/>
      <c r="AT18" s="202"/>
      <c r="AU18" s="202"/>
      <c r="AV18" s="202"/>
      <c r="AW18" s="246"/>
      <c r="AX18" s="202" t="s">
        <v>518</v>
      </c>
      <c r="AY18" s="305"/>
      <c r="AZ18" s="465"/>
      <c r="BA18" s="192">
        <f t="shared" si="5"/>
        <v>1</v>
      </c>
      <c r="BD18" s="465"/>
      <c r="BF18" s="465"/>
      <c r="BG18" s="559" t="str">
        <f t="shared" ca="1" si="6"/>
        <v/>
      </c>
      <c r="BH18" s="560" t="str">
        <f t="shared" ca="1" si="0"/>
        <v/>
      </c>
      <c r="BI18" s="560" t="str">
        <f t="shared" ca="1" si="1"/>
        <v/>
      </c>
      <c r="BJ18" s="560" t="str">
        <f t="shared" ca="1" si="2"/>
        <v/>
      </c>
      <c r="BK18" s="560" t="str">
        <f t="shared" ca="1" si="3"/>
        <v/>
      </c>
      <c r="BL18" s="561" t="str">
        <f t="shared" ca="1" si="4"/>
        <v/>
      </c>
      <c r="BM18" s="465"/>
      <c r="BN18" s="359"/>
      <c r="BO18" s="465"/>
      <c r="BP18" s="465"/>
      <c r="BQ18" s="465"/>
      <c r="BR18" s="562" t="str">
        <f>"「共通仕様」"&amp;共通仕様!$BR$1</f>
        <v>「共通仕様」「21. 部品番号マスタ表示処理(upk-common BuhinNoCombobox)」</v>
      </c>
      <c r="BS18" s="465"/>
      <c r="BT18" s="465"/>
      <c r="BU18" s="465"/>
      <c r="BV18" s="562"/>
      <c r="BW18" s="465"/>
      <c r="BX18" s="465"/>
      <c r="BY18" s="465"/>
      <c r="BZ18" s="465"/>
      <c r="CA18" s="465"/>
      <c r="CB18" s="465"/>
      <c r="CC18" s="465"/>
      <c r="CD18" s="465"/>
      <c r="CE18" s="465"/>
      <c r="CF18" s="465"/>
      <c r="CG18" s="465"/>
      <c r="CH18" s="465"/>
      <c r="CI18" s="465"/>
      <c r="CJ18" s="465"/>
      <c r="CK18" s="465"/>
      <c r="CL18" s="562" t="str">
        <f>"「"&amp;$A$126&amp;" "&amp;$C$126&amp;"」"</f>
        <v>「6. 一覧領域処理」</v>
      </c>
      <c r="CM18" s="465"/>
      <c r="CN18" s="465"/>
      <c r="CO18" s="465"/>
      <c r="CP18" s="465"/>
      <c r="CQ18" s="465"/>
      <c r="CR18" s="465"/>
      <c r="CS18" s="465"/>
      <c r="CT18" s="465"/>
      <c r="CU18" s="465"/>
      <c r="CV18" s="1480"/>
      <c r="CW18" s="359"/>
      <c r="CX18" s="359"/>
      <c r="CY18" s="359"/>
      <c r="CZ18" s="359"/>
      <c r="DA18" s="359"/>
      <c r="DB18" s="359"/>
      <c r="DC18" s="359"/>
      <c r="DD18" s="1859"/>
      <c r="DE18" s="1860"/>
      <c r="DF18" s="1861"/>
    </row>
    <row r="19" spans="1:110" ht="15" customHeight="1">
      <c r="A19" s="218"/>
      <c r="AI19" s="210"/>
      <c r="AJ19" s="202"/>
      <c r="AK19" s="202"/>
      <c r="AL19" s="202"/>
      <c r="AM19" s="202"/>
      <c r="AN19" s="247"/>
      <c r="AO19" s="202"/>
      <c r="AP19" s="202"/>
      <c r="AQ19" s="202"/>
      <c r="AR19" s="202"/>
      <c r="AS19" s="202"/>
      <c r="AT19" s="202"/>
      <c r="AU19" s="202"/>
      <c r="AV19" s="202"/>
      <c r="AW19" s="246"/>
      <c r="AX19" s="202"/>
      <c r="AY19" s="305"/>
      <c r="AZ19" s="465"/>
      <c r="BA19" s="192">
        <f t="shared" si="5"/>
        <v>1</v>
      </c>
      <c r="BD19" s="465"/>
      <c r="BF19" s="465"/>
      <c r="BG19" s="559" t="str">
        <f t="shared" ca="1" si="6"/>
        <v/>
      </c>
      <c r="BH19" s="560" t="str">
        <f t="shared" ca="1" si="0"/>
        <v/>
      </c>
      <c r="BI19" s="560" t="str">
        <f t="shared" ca="1" si="1"/>
        <v/>
      </c>
      <c r="BJ19" s="560" t="str">
        <f t="shared" ca="1" si="2"/>
        <v/>
      </c>
      <c r="BK19" s="560" t="str">
        <f t="shared" ca="1" si="3"/>
        <v/>
      </c>
      <c r="BL19" s="561" t="str">
        <f t="shared" ca="1" si="4"/>
        <v/>
      </c>
      <c r="BM19" s="465"/>
      <c r="BN19" s="359"/>
      <c r="BO19" s="465"/>
      <c r="BP19" s="465"/>
      <c r="BQ19" s="465"/>
      <c r="BR19" s="562"/>
      <c r="BS19" s="562" t="str">
        <f>"「共通仕様」"&amp;共通仕様!$BS$4</f>
        <v>「共通仕様」</v>
      </c>
      <c r="BT19" s="465"/>
      <c r="BU19" s="465"/>
      <c r="BV19" s="562"/>
      <c r="BW19" s="465"/>
      <c r="BX19" s="465"/>
      <c r="BY19" s="465"/>
      <c r="BZ19" s="465"/>
      <c r="CA19" s="465"/>
      <c r="CB19" s="465"/>
      <c r="CC19" s="465"/>
      <c r="CD19" s="465"/>
      <c r="CE19" s="465"/>
      <c r="CF19" s="465"/>
      <c r="CG19" s="465"/>
      <c r="CH19" s="465"/>
      <c r="CI19" s="465"/>
      <c r="CJ19" s="465"/>
      <c r="CK19" s="465"/>
      <c r="CL19" s="562" t="str">
        <f>"「"&amp;$A$159&amp;" "&amp;$C$159&amp;"」"</f>
        <v>「8. ファンクションボタン処理説明」</v>
      </c>
      <c r="CM19" s="465"/>
      <c r="CN19" s="465"/>
      <c r="CO19" s="465"/>
      <c r="CP19" s="465"/>
      <c r="CQ19" s="465"/>
      <c r="CR19" s="465"/>
      <c r="CS19" s="465"/>
      <c r="CT19" s="465"/>
      <c r="CU19" s="465"/>
      <c r="CV19" s="1480"/>
      <c r="CW19" s="359"/>
      <c r="CX19" s="359"/>
      <c r="CY19" s="359"/>
      <c r="CZ19" s="359"/>
      <c r="DA19" s="359"/>
      <c r="DB19" s="359"/>
      <c r="DC19" s="359"/>
      <c r="DD19" s="1859"/>
      <c r="DE19" s="1860"/>
      <c r="DF19" s="1861"/>
    </row>
    <row r="20" spans="1:110"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210"/>
      <c r="AJ20" s="202"/>
      <c r="AK20" s="202"/>
      <c r="AL20" s="202"/>
      <c r="AM20" s="202"/>
      <c r="AN20" s="247"/>
      <c r="AO20" s="202"/>
      <c r="AP20" s="202"/>
      <c r="AQ20" s="202"/>
      <c r="AR20" s="202"/>
      <c r="AS20" s="202"/>
      <c r="AT20" s="202"/>
      <c r="AU20" s="202"/>
      <c r="AV20" s="202"/>
      <c r="AW20" s="246"/>
      <c r="AX20" s="202"/>
      <c r="AY20" s="305"/>
      <c r="AZ20" s="465"/>
      <c r="BA20" s="192">
        <f t="shared" si="5"/>
        <v>1</v>
      </c>
      <c r="BD20" s="465"/>
      <c r="BF20" s="465"/>
      <c r="BG20" s="559" t="str">
        <f t="shared" ca="1" si="6"/>
        <v/>
      </c>
      <c r="BH20" s="560" t="str">
        <f t="shared" ca="1" si="0"/>
        <v/>
      </c>
      <c r="BI20" s="560" t="str">
        <f t="shared" ca="1" si="1"/>
        <v/>
      </c>
      <c r="BJ20" s="560" t="str">
        <f t="shared" ca="1" si="2"/>
        <v/>
      </c>
      <c r="BK20" s="560" t="str">
        <f t="shared" ca="1" si="3"/>
        <v/>
      </c>
      <c r="BL20" s="561" t="str">
        <f t="shared" ca="1" si="4"/>
        <v/>
      </c>
      <c r="BM20" s="465"/>
      <c r="BN20" s="359"/>
      <c r="BO20" s="465"/>
      <c r="BP20" s="465"/>
      <c r="BQ20" s="465"/>
      <c r="BR20" s="562" t="str">
        <f>"「共通仕様」"&amp;共通仕様!$BR$7</f>
        <v>「共通仕様」「22. 工具番号マスタ表示処理」</v>
      </c>
      <c r="BS20" s="465"/>
      <c r="BT20" s="465"/>
      <c r="BU20" s="465"/>
      <c r="BV20" s="465"/>
      <c r="BW20" s="562"/>
      <c r="BX20" s="465"/>
      <c r="BY20" s="465"/>
      <c r="BZ20" s="465"/>
      <c r="CA20" s="465"/>
      <c r="CB20" s="465"/>
      <c r="CC20" s="465"/>
      <c r="CD20" s="465"/>
      <c r="CE20" s="465"/>
      <c r="CF20" s="465"/>
      <c r="CG20" s="465"/>
      <c r="CH20" s="465"/>
      <c r="CI20" s="465"/>
      <c r="CJ20" s="465"/>
      <c r="CK20" s="465"/>
      <c r="CL20" s="465"/>
      <c r="CM20" s="562" t="str">
        <f>"「"&amp;$A$160&amp;" "&amp;$J$160&amp;"」"</f>
        <v>「8.1. F2 登録」</v>
      </c>
      <c r="CN20" s="465"/>
      <c r="CO20" s="562"/>
      <c r="CP20" s="465"/>
      <c r="CQ20" s="465"/>
      <c r="CR20" s="465"/>
      <c r="CS20" s="465"/>
      <c r="CT20" s="465"/>
      <c r="CU20" s="465"/>
      <c r="CV20" s="1480"/>
      <c r="CW20" s="359"/>
      <c r="CX20" s="359"/>
      <c r="CY20" s="359"/>
      <c r="CZ20" s="359"/>
      <c r="DA20" s="359"/>
      <c r="DB20" s="359"/>
      <c r="DC20" s="359"/>
      <c r="DD20" s="1859"/>
      <c r="DE20" s="1860"/>
      <c r="DF20" s="1861"/>
    </row>
    <row r="21" spans="1:110" ht="15" customHeight="1">
      <c r="A21" s="309" t="s">
        <v>110</v>
      </c>
      <c r="B21" s="157"/>
      <c r="C21" s="157"/>
      <c r="D21" s="157"/>
      <c r="E21" s="157"/>
      <c r="F21" s="157"/>
      <c r="G21" s="157"/>
      <c r="H21" s="157"/>
      <c r="I21" s="157"/>
      <c r="J21" s="157"/>
      <c r="K21" s="157"/>
      <c r="L21" s="157"/>
      <c r="M21" s="312" t="s">
        <v>41</v>
      </c>
      <c r="N21" s="313" t="s">
        <v>54</v>
      </c>
      <c r="O21" s="316"/>
      <c r="P21" s="220"/>
      <c r="Q21" s="157" t="s">
        <v>119</v>
      </c>
      <c r="R21" s="157"/>
      <c r="S21" s="157"/>
      <c r="T21" s="157"/>
      <c r="U21" s="157"/>
      <c r="V21" s="157"/>
      <c r="W21" s="157"/>
      <c r="X21" s="157"/>
      <c r="Y21" s="157"/>
      <c r="Z21" s="157"/>
      <c r="AA21" s="157"/>
      <c r="AB21" s="157"/>
      <c r="AC21" s="157"/>
      <c r="AD21" s="157"/>
      <c r="AE21" s="157"/>
      <c r="AF21" s="157"/>
      <c r="AG21" s="157"/>
      <c r="AH21" s="157"/>
      <c r="AI21" s="210"/>
      <c r="AJ21" s="202"/>
      <c r="AK21" s="202"/>
      <c r="AL21" s="202"/>
      <c r="AM21" s="202"/>
      <c r="AN21" s="247"/>
      <c r="AO21" s="202"/>
      <c r="AP21" s="202"/>
      <c r="AQ21" s="202"/>
      <c r="AR21" s="202"/>
      <c r="AS21" s="202"/>
      <c r="AT21" s="202"/>
      <c r="AU21" s="202"/>
      <c r="AV21" s="202"/>
      <c r="AW21" s="246"/>
      <c r="AX21" s="202"/>
      <c r="AY21" s="305"/>
      <c r="AZ21" s="465"/>
      <c r="BA21" s="192">
        <f t="shared" si="5"/>
        <v>1</v>
      </c>
      <c r="BD21" s="465"/>
      <c r="BF21" s="465"/>
      <c r="BG21" s="559" t="str">
        <f t="shared" ca="1" si="6"/>
        <v/>
      </c>
      <c r="BH21" s="560" t="str">
        <f t="shared" ca="1" si="0"/>
        <v/>
      </c>
      <c r="BI21" s="560" t="str">
        <f t="shared" ca="1" si="1"/>
        <v/>
      </c>
      <c r="BJ21" s="560" t="str">
        <f t="shared" ca="1" si="2"/>
        <v/>
      </c>
      <c r="BK21" s="560" t="str">
        <f t="shared" ca="1" si="3"/>
        <v/>
      </c>
      <c r="BL21" s="561" t="str">
        <f t="shared" ca="1" si="4"/>
        <v/>
      </c>
      <c r="BM21" s="465"/>
      <c r="BN21" s="359"/>
      <c r="BO21" s="465"/>
      <c r="BP21" s="465"/>
      <c r="BQ21" s="465"/>
      <c r="BR21" s="562" t="str">
        <f>"「共通仕様」"&amp;共通仕様!$BR$13</f>
        <v>「共通仕様」「23. 費用発生マスタ表示処理」</v>
      </c>
      <c r="BS21" s="465"/>
      <c r="BT21" s="465"/>
      <c r="BU21" s="465"/>
      <c r="BV21" s="465"/>
      <c r="BW21" s="562"/>
      <c r="BX21" s="562"/>
      <c r="BY21" s="562"/>
      <c r="BZ21" s="465"/>
      <c r="CA21" s="465"/>
      <c r="CB21" s="465"/>
      <c r="CC21" s="465"/>
      <c r="CD21" s="465"/>
      <c r="CE21" s="465"/>
      <c r="CF21" s="465"/>
      <c r="CG21" s="465"/>
      <c r="CH21" s="465"/>
      <c r="CI21" s="465"/>
      <c r="CJ21" s="465"/>
      <c r="CK21" s="465"/>
      <c r="CL21" s="465"/>
      <c r="CM21" s="562" t="str">
        <f>"「"&amp;$A$205&amp;" "&amp;$J$205&amp;"」"</f>
        <v>「8.2. F5 検索」</v>
      </c>
      <c r="CN21" s="465"/>
      <c r="CO21" s="465"/>
      <c r="CP21" s="465"/>
      <c r="CQ21" s="465"/>
      <c r="CR21" s="465"/>
      <c r="CS21" s="465"/>
      <c r="CT21" s="465"/>
      <c r="CU21" s="465"/>
      <c r="CV21" s="1480"/>
      <c r="CW21" s="359"/>
      <c r="CX21" s="359"/>
      <c r="CY21" s="359"/>
      <c r="CZ21" s="359"/>
      <c r="DA21" s="359"/>
      <c r="DB21" s="359"/>
      <c r="DC21" s="359"/>
      <c r="DD21" s="1859"/>
      <c r="DE21" s="1860"/>
      <c r="DF21" s="1861"/>
    </row>
    <row r="22" spans="1:110" ht="15" customHeight="1">
      <c r="A22" s="128"/>
      <c r="B22" s="750"/>
      <c r="C22" s="750"/>
      <c r="D22" s="750"/>
      <c r="E22" s="750"/>
      <c r="F22" s="750"/>
      <c r="G22" s="750"/>
      <c r="H22" s="750"/>
      <c r="I22" s="750"/>
      <c r="J22" s="750"/>
      <c r="K22" s="750"/>
      <c r="L22" s="750"/>
      <c r="M22" s="754"/>
      <c r="N22" s="314"/>
      <c r="O22" s="75"/>
      <c r="P22" s="756"/>
      <c r="Q22" s="750"/>
      <c r="R22" s="750"/>
      <c r="S22" s="750"/>
      <c r="T22" s="750"/>
      <c r="U22" s="750"/>
      <c r="V22" s="750"/>
      <c r="W22" s="750"/>
      <c r="X22" s="750"/>
      <c r="Y22" s="750"/>
      <c r="Z22" s="750"/>
      <c r="AA22" s="750"/>
      <c r="AB22" s="750"/>
      <c r="AC22" s="750"/>
      <c r="AD22" s="750"/>
      <c r="AE22" s="750"/>
      <c r="AF22" s="750"/>
      <c r="AG22" s="750"/>
      <c r="AH22" s="73"/>
      <c r="AI22" s="210"/>
      <c r="AJ22" s="202"/>
      <c r="AK22" s="202"/>
      <c r="AL22" s="202"/>
      <c r="AM22" s="202"/>
      <c r="AN22" s="247"/>
      <c r="AO22" s="202"/>
      <c r="AP22" s="202"/>
      <c r="AQ22" s="202"/>
      <c r="AR22" s="202"/>
      <c r="AS22" s="202"/>
      <c r="AT22" s="202"/>
      <c r="AU22" s="202"/>
      <c r="AV22" s="202"/>
      <c r="AW22" s="246"/>
      <c r="AX22" s="202"/>
      <c r="AY22" s="305"/>
      <c r="AZ22" s="465"/>
      <c r="BA22" s="192">
        <f t="shared" si="5"/>
        <v>1</v>
      </c>
      <c r="BD22" s="465"/>
      <c r="BF22" s="465"/>
      <c r="BG22" s="559" t="str">
        <f t="shared" ca="1" si="6"/>
        <v/>
      </c>
      <c r="BH22" s="560" t="str">
        <f t="shared" ca="1" si="0"/>
        <v/>
      </c>
      <c r="BI22" s="560" t="str">
        <f t="shared" ca="1" si="1"/>
        <v/>
      </c>
      <c r="BJ22" s="560" t="str">
        <f t="shared" ca="1" si="2"/>
        <v/>
      </c>
      <c r="BK22" s="560" t="str">
        <f t="shared" ca="1" si="3"/>
        <v/>
      </c>
      <c r="BL22" s="561" t="str">
        <f t="shared" ca="1" si="4"/>
        <v/>
      </c>
      <c r="BM22" s="465"/>
      <c r="BN22" s="359"/>
      <c r="BO22" s="465"/>
      <c r="BP22" s="465"/>
      <c r="BQ22" s="465"/>
      <c r="BR22" s="562" t="str">
        <f>"「共通仕様」"&amp;共通仕様!$BR$16</f>
        <v>「共通仕様」「24. 現象マスタ表示処理」</v>
      </c>
      <c r="BS22" s="465"/>
      <c r="BT22" s="465"/>
      <c r="BU22" s="465"/>
      <c r="BV22" s="465"/>
      <c r="BW22" s="562"/>
      <c r="BX22" s="465"/>
      <c r="BY22" s="562"/>
      <c r="BZ22" s="465"/>
      <c r="CA22" s="465"/>
      <c r="CB22" s="465"/>
      <c r="CC22" s="465"/>
      <c r="CD22" s="465"/>
      <c r="CE22" s="465"/>
      <c r="CF22" s="465"/>
      <c r="CG22" s="465"/>
      <c r="CH22" s="465"/>
      <c r="CI22" s="465"/>
      <c r="CJ22" s="465"/>
      <c r="CK22" s="465"/>
      <c r="CL22" s="465"/>
      <c r="CM22" s="562" t="str">
        <f>"「"&amp;$A$231&amp;" "&amp;$J$231&amp;"」"</f>
        <v>「8.3 F6 クリア」</v>
      </c>
      <c r="CN22" s="465"/>
      <c r="CO22" s="465"/>
      <c r="CP22" s="465"/>
      <c r="CQ22" s="465"/>
      <c r="CR22" s="465"/>
      <c r="CS22" s="465"/>
      <c r="CT22" s="465"/>
      <c r="CU22" s="465"/>
      <c r="CV22" s="1480"/>
      <c r="CW22" s="359"/>
      <c r="CX22" s="359"/>
      <c r="CY22" s="359"/>
      <c r="CZ22" s="359"/>
      <c r="DA22" s="359"/>
      <c r="DB22" s="359"/>
      <c r="DC22" s="359"/>
      <c r="DD22" s="1859"/>
      <c r="DE22" s="1860"/>
      <c r="DF22" s="1861"/>
    </row>
    <row r="23" spans="1:110" ht="15" customHeight="1">
      <c r="A23" s="128"/>
      <c r="B23" s="750"/>
      <c r="C23" s="750"/>
      <c r="D23" s="750"/>
      <c r="E23" s="750"/>
      <c r="F23" s="750"/>
      <c r="G23" s="750"/>
      <c r="H23" s="750"/>
      <c r="I23" s="750"/>
      <c r="J23" s="750"/>
      <c r="K23" s="750"/>
      <c r="L23" s="750"/>
      <c r="M23" s="754"/>
      <c r="N23" s="314"/>
      <c r="O23" s="75"/>
      <c r="P23" s="756"/>
      <c r="Q23" s="750"/>
      <c r="R23" s="750"/>
      <c r="S23" s="750"/>
      <c r="T23" s="750"/>
      <c r="U23" s="750"/>
      <c r="V23" s="750"/>
      <c r="W23" s="750"/>
      <c r="X23" s="750"/>
      <c r="Y23" s="750"/>
      <c r="Z23" s="750"/>
      <c r="AA23" s="750"/>
      <c r="AB23" s="750"/>
      <c r="AC23" s="750"/>
      <c r="AD23" s="750"/>
      <c r="AE23" s="750"/>
      <c r="AF23" s="750"/>
      <c r="AG23" s="750"/>
      <c r="AH23" s="73"/>
      <c r="AI23" s="210"/>
      <c r="AJ23" s="202"/>
      <c r="AK23" s="202"/>
      <c r="AL23" s="202"/>
      <c r="AM23" s="202"/>
      <c r="AN23" s="247"/>
      <c r="AO23" s="202"/>
      <c r="AP23" s="202"/>
      <c r="AQ23" s="202"/>
      <c r="AR23" s="202"/>
      <c r="AS23" s="202"/>
      <c r="AT23" s="202"/>
      <c r="AU23" s="202"/>
      <c r="AV23" s="202"/>
      <c r="AW23" s="246"/>
      <c r="AX23" s="202"/>
      <c r="AY23" s="305"/>
      <c r="AZ23" s="465"/>
      <c r="BA23" s="192">
        <f t="shared" si="5"/>
        <v>1</v>
      </c>
      <c r="BD23" s="465"/>
      <c r="BE23" s="465"/>
      <c r="BF23" s="465"/>
      <c r="BG23" s="559" t="str">
        <f t="shared" ca="1" si="6"/>
        <v/>
      </c>
      <c r="BH23" s="560" t="str">
        <f t="shared" ca="1" si="0"/>
        <v/>
      </c>
      <c r="BI23" s="560" t="str">
        <f t="shared" ca="1" si="1"/>
        <v/>
      </c>
      <c r="BJ23" s="560" t="str">
        <f t="shared" ca="1" si="2"/>
        <v/>
      </c>
      <c r="BK23" s="560" t="str">
        <f t="shared" ca="1" si="3"/>
        <v/>
      </c>
      <c r="BL23" s="561" t="str">
        <f t="shared" ca="1" si="4"/>
        <v/>
      </c>
      <c r="BM23" s="465"/>
      <c r="BN23" s="359"/>
      <c r="BO23" s="465"/>
      <c r="BP23" s="465"/>
      <c r="BQ23" s="465"/>
      <c r="BR23" s="562" t="str">
        <f>"「共通仕様」"&amp;共通仕様!$BR$19</f>
        <v>「共通仕様」「25. 原因マスタ表示処理」</v>
      </c>
      <c r="BS23" s="465"/>
      <c r="BT23" s="465"/>
      <c r="BU23" s="465"/>
      <c r="BV23" s="465"/>
      <c r="BW23" s="562"/>
      <c r="BX23" s="465"/>
      <c r="BY23" s="465"/>
      <c r="BZ23" s="465"/>
      <c r="CA23" s="465"/>
      <c r="CB23" s="465"/>
      <c r="CC23" s="465"/>
      <c r="CD23" s="465"/>
      <c r="CE23" s="465"/>
      <c r="CF23" s="465"/>
      <c r="CG23" s="465"/>
      <c r="CH23" s="465"/>
      <c r="CI23" s="465"/>
      <c r="CJ23" s="465"/>
      <c r="CK23" s="465"/>
      <c r="CL23" s="465"/>
      <c r="CM23" s="562" t="str">
        <f>"「"&amp;$A$241&amp;" "&amp;$J$241&amp;"」"</f>
        <v>「8.4 F9 削除」</v>
      </c>
      <c r="CN23" s="465"/>
      <c r="CO23" s="465"/>
      <c r="CP23" s="465"/>
      <c r="CQ23" s="465"/>
      <c r="CR23" s="465"/>
      <c r="CS23" s="465"/>
      <c r="CT23" s="465"/>
      <c r="CU23" s="465"/>
      <c r="CV23" s="1480"/>
      <c r="CW23" s="359"/>
      <c r="CX23" s="359"/>
      <c r="CY23" s="359"/>
      <c r="CZ23" s="359"/>
      <c r="DA23" s="359"/>
      <c r="DB23" s="359"/>
      <c r="DC23" s="359"/>
      <c r="DD23" s="1859"/>
      <c r="DE23" s="1860"/>
      <c r="DF23" s="1861"/>
    </row>
    <row r="24" spans="1:110" ht="15" customHeight="1">
      <c r="A24" s="128"/>
      <c r="B24" s="750"/>
      <c r="C24" s="750"/>
      <c r="D24" s="750"/>
      <c r="E24" s="750"/>
      <c r="F24" s="750"/>
      <c r="G24" s="750"/>
      <c r="H24" s="750"/>
      <c r="I24" s="750"/>
      <c r="J24" s="750"/>
      <c r="K24" s="750"/>
      <c r="L24" s="750"/>
      <c r="M24" s="754"/>
      <c r="N24" s="314"/>
      <c r="O24" s="75"/>
      <c r="P24" s="756"/>
      <c r="Q24" s="750"/>
      <c r="R24" s="750"/>
      <c r="S24" s="750"/>
      <c r="T24" s="750"/>
      <c r="U24" s="750"/>
      <c r="V24" s="750"/>
      <c r="W24" s="750"/>
      <c r="X24" s="750"/>
      <c r="Y24" s="750"/>
      <c r="Z24" s="750"/>
      <c r="AA24" s="750"/>
      <c r="AB24" s="750"/>
      <c r="AC24" s="750"/>
      <c r="AD24" s="750"/>
      <c r="AE24" s="750"/>
      <c r="AF24" s="750"/>
      <c r="AG24" s="750"/>
      <c r="AH24" s="73"/>
      <c r="AI24" s="210"/>
      <c r="AJ24" s="202"/>
      <c r="AK24" s="202"/>
      <c r="AL24" s="202"/>
      <c r="AM24" s="202"/>
      <c r="AN24" s="247"/>
      <c r="AO24" s="202"/>
      <c r="AP24" s="202"/>
      <c r="AQ24" s="202"/>
      <c r="AR24" s="202"/>
      <c r="AS24" s="202"/>
      <c r="AT24" s="202"/>
      <c r="AU24" s="202"/>
      <c r="AV24" s="202"/>
      <c r="AW24" s="246"/>
      <c r="AX24" s="202"/>
      <c r="AY24" s="305"/>
      <c r="AZ24" s="465"/>
      <c r="BA24" s="192">
        <f t="shared" si="5"/>
        <v>1</v>
      </c>
      <c r="BD24" s="465"/>
      <c r="BG24" s="559" t="str">
        <f t="shared" ca="1" si="6"/>
        <v/>
      </c>
      <c r="BH24" s="560" t="str">
        <f t="shared" ca="1" si="0"/>
        <v/>
      </c>
      <c r="BI24" s="560" t="str">
        <f t="shared" ca="1" si="1"/>
        <v/>
      </c>
      <c r="BJ24" s="560" t="str">
        <f t="shared" ca="1" si="2"/>
        <v/>
      </c>
      <c r="BK24" s="560" t="str">
        <f t="shared" ca="1" si="3"/>
        <v/>
      </c>
      <c r="BL24" s="561" t="str">
        <f t="shared" ca="1" si="4"/>
        <v/>
      </c>
      <c r="BQ24" s="465"/>
      <c r="BR24" s="562" t="str">
        <f>"「共通仕様」"&amp;共通仕様!$BR$22</f>
        <v>「共通仕様」「26. 工程名称マスタ表示処理」</v>
      </c>
      <c r="BS24" s="465"/>
      <c r="BT24" s="465"/>
      <c r="BU24" s="465"/>
      <c r="BV24" s="562"/>
      <c r="BW24" s="465"/>
      <c r="BX24" s="562"/>
      <c r="BY24" s="465"/>
      <c r="BZ24" s="465"/>
      <c r="CA24" s="465"/>
      <c r="CB24" s="465"/>
      <c r="CC24" s="465"/>
      <c r="CD24" s="465"/>
      <c r="CE24" s="465"/>
      <c r="CF24" s="465"/>
      <c r="CG24" s="465"/>
      <c r="CH24" s="465"/>
      <c r="CI24" s="465"/>
      <c r="CJ24" s="465"/>
      <c r="CK24" s="465"/>
      <c r="CL24" s="465"/>
      <c r="CM24" s="562" t="str">
        <f>"「"&amp;$A$258&amp;" "&amp;$J$258&amp;"」"</f>
        <v>「8.5 F12 閉じる」</v>
      </c>
      <c r="CN24" s="465"/>
      <c r="CO24" s="465"/>
      <c r="CP24" s="465"/>
      <c r="CQ24" s="465"/>
      <c r="CR24" s="465"/>
      <c r="CS24" s="465"/>
      <c r="CT24" s="465"/>
      <c r="CU24" s="465"/>
      <c r="CV24" s="1480"/>
      <c r="CW24" s="359"/>
      <c r="CX24" s="359"/>
      <c r="CY24" s="359"/>
      <c r="CZ24" s="359"/>
      <c r="DA24" s="359"/>
      <c r="DB24" s="359"/>
      <c r="DC24" s="359"/>
      <c r="DD24" s="1859"/>
      <c r="DE24" s="1860"/>
      <c r="DF24" s="1861"/>
    </row>
    <row r="25" spans="1:110" ht="15" customHeight="1">
      <c r="A25" s="128"/>
      <c r="B25" s="394"/>
      <c r="C25" s="394"/>
      <c r="D25" s="394"/>
      <c r="E25" s="394"/>
      <c r="F25" s="394"/>
      <c r="G25" s="394"/>
      <c r="H25" s="394"/>
      <c r="I25" s="394"/>
      <c r="J25" s="394"/>
      <c r="K25" s="394"/>
      <c r="L25" s="394"/>
      <c r="M25" s="387"/>
      <c r="N25" s="314"/>
      <c r="O25" s="75"/>
      <c r="P25" s="239"/>
      <c r="Q25" s="394"/>
      <c r="R25" s="394"/>
      <c r="S25" s="394"/>
      <c r="T25" s="394"/>
      <c r="U25" s="394"/>
      <c r="V25" s="394"/>
      <c r="W25" s="394"/>
      <c r="X25" s="394"/>
      <c r="Y25" s="394"/>
      <c r="Z25" s="394"/>
      <c r="AA25" s="394"/>
      <c r="AB25" s="394"/>
      <c r="AC25" s="394"/>
      <c r="AD25" s="394"/>
      <c r="AE25" s="394"/>
      <c r="AF25" s="394"/>
      <c r="AG25" s="394"/>
      <c r="AH25" s="394"/>
      <c r="AI25" s="210"/>
      <c r="AJ25" s="202"/>
      <c r="AK25" s="202"/>
      <c r="AL25" s="202"/>
      <c r="AM25" s="202"/>
      <c r="AN25" s="247"/>
      <c r="AO25" s="202"/>
      <c r="AP25" s="202"/>
      <c r="AQ25" s="202"/>
      <c r="AR25" s="202"/>
      <c r="AS25" s="202"/>
      <c r="AT25" s="202"/>
      <c r="AU25" s="202"/>
      <c r="AV25" s="202"/>
      <c r="AW25" s="246"/>
      <c r="AX25" s="202"/>
      <c r="AY25" s="305"/>
      <c r="AZ25" s="465"/>
      <c r="BA25" s="192">
        <f t="shared" si="5"/>
        <v>1</v>
      </c>
      <c r="BD25" s="465"/>
      <c r="BG25" s="559" t="str">
        <f t="shared" ca="1" si="6"/>
        <v/>
      </c>
      <c r="BH25" s="560" t="str">
        <f t="shared" ca="1" si="0"/>
        <v/>
      </c>
      <c r="BI25" s="560" t="str">
        <f t="shared" ca="1" si="1"/>
        <v/>
      </c>
      <c r="BJ25" s="560" t="str">
        <f t="shared" ca="1" si="2"/>
        <v/>
      </c>
      <c r="BK25" s="560" t="str">
        <f t="shared" ca="1" si="3"/>
        <v/>
      </c>
      <c r="BL25" s="561" t="str">
        <f t="shared" ca="1" si="4"/>
        <v/>
      </c>
      <c r="BQ25" s="465"/>
      <c r="BR25" s="562" t="str">
        <f>"「共通仕様」"&amp;共通仕様!$BR$28</f>
        <v>「共通仕様」「27. 車種マスタ表示処理」</v>
      </c>
      <c r="BS25" s="465"/>
      <c r="BT25" s="465"/>
      <c r="BU25" s="465"/>
      <c r="BV25" s="465"/>
      <c r="BW25" s="562"/>
      <c r="BX25" s="562"/>
      <c r="BY25" s="465"/>
      <c r="BZ25" s="465"/>
      <c r="CA25" s="465"/>
      <c r="CB25" s="465"/>
      <c r="CC25" s="465"/>
      <c r="CD25" s="465"/>
      <c r="CE25" s="465"/>
      <c r="CF25" s="465"/>
      <c r="CG25" s="465"/>
      <c r="CH25" s="465"/>
      <c r="CI25" s="465"/>
      <c r="CJ25" s="465"/>
      <c r="CK25" s="465"/>
      <c r="CL25" s="562" t="str">
        <f>"「"&amp;$A$260&amp;" "&amp;$C$260&amp;"」"</f>
        <v>「9. データ登録処理」</v>
      </c>
      <c r="CM25" s="192"/>
      <c r="CN25" s="192"/>
      <c r="CO25" s="192"/>
      <c r="CP25" s="192"/>
      <c r="CQ25" s="192"/>
      <c r="CR25" s="465"/>
      <c r="CS25" s="465"/>
      <c r="CT25" s="465"/>
      <c r="CU25" s="465"/>
      <c r="CV25" s="1480"/>
      <c r="CW25" s="359"/>
      <c r="CX25" s="359"/>
      <c r="CY25" s="359"/>
      <c r="CZ25" s="359"/>
      <c r="DA25" s="359"/>
      <c r="DB25" s="359"/>
      <c r="DC25" s="359"/>
      <c r="DD25" s="1859"/>
      <c r="DE25" s="1860"/>
      <c r="DF25" s="1861"/>
    </row>
    <row r="26" spans="1:110" ht="15" customHeight="1">
      <c r="A26" s="129"/>
      <c r="B26" s="66"/>
      <c r="C26" s="66"/>
      <c r="D26" s="66"/>
      <c r="E26" s="66"/>
      <c r="F26" s="66"/>
      <c r="G26" s="66"/>
      <c r="H26" s="66"/>
      <c r="I26" s="66"/>
      <c r="J26" s="66"/>
      <c r="K26" s="66"/>
      <c r="L26" s="66"/>
      <c r="M26" s="389"/>
      <c r="N26" s="315"/>
      <c r="O26" s="215"/>
      <c r="P26" s="165"/>
      <c r="Q26" s="66"/>
      <c r="R26" s="66"/>
      <c r="S26" s="66"/>
      <c r="T26" s="66"/>
      <c r="U26" s="66"/>
      <c r="V26" s="66"/>
      <c r="W26" s="66"/>
      <c r="X26" s="66"/>
      <c r="Y26" s="66"/>
      <c r="Z26" s="66"/>
      <c r="AA26" s="66"/>
      <c r="AB26" s="66"/>
      <c r="AC26" s="66"/>
      <c r="AD26" s="66"/>
      <c r="AE26" s="66"/>
      <c r="AF26" s="66"/>
      <c r="AG26" s="66"/>
      <c r="AH26" s="66"/>
      <c r="AI26" s="210"/>
      <c r="AJ26" s="402"/>
      <c r="AK26" s="402"/>
      <c r="AL26" s="402"/>
      <c r="AM26" s="402"/>
      <c r="AN26" s="227"/>
      <c r="AO26" s="402"/>
      <c r="AP26" s="402"/>
      <c r="AQ26" s="402"/>
      <c r="AR26" s="402"/>
      <c r="AS26" s="402"/>
      <c r="AT26" s="402"/>
      <c r="AU26" s="402"/>
      <c r="AV26" s="402"/>
      <c r="AW26" s="403"/>
      <c r="AX26" s="202"/>
      <c r="AY26" s="307"/>
      <c r="AZ26" s="465"/>
      <c r="BA26" s="192">
        <f t="shared" si="5"/>
        <v>1</v>
      </c>
      <c r="BD26" s="465"/>
      <c r="BG26" s="559" t="str">
        <f t="shared" ca="1" si="6"/>
        <v/>
      </c>
      <c r="BH26" s="560" t="str">
        <f t="shared" ca="1" si="0"/>
        <v/>
      </c>
      <c r="BI26" s="560" t="str">
        <f t="shared" ca="1" si="1"/>
        <v/>
      </c>
      <c r="BJ26" s="560" t="str">
        <f t="shared" ca="1" si="2"/>
        <v/>
      </c>
      <c r="BK26" s="560" t="str">
        <f t="shared" ca="1" si="3"/>
        <v/>
      </c>
      <c r="BL26" s="561" t="str">
        <f t="shared" ca="1" si="4"/>
        <v/>
      </c>
      <c r="BQ26" s="465"/>
      <c r="BR26" s="562" t="str">
        <f>"「共通仕様」"&amp;共通仕様!$BR$34</f>
        <v>「共通仕様」「28. 権限区分マスタ表示処理(upk-common AuthorityCombobox.cs)」</v>
      </c>
      <c r="BS26" s="465"/>
      <c r="BT26" s="465"/>
      <c r="BU26" s="465"/>
      <c r="BV26" s="465"/>
      <c r="BW26" s="562"/>
      <c r="BX26" s="465"/>
      <c r="BY26" s="465"/>
      <c r="BZ26" s="465"/>
      <c r="CA26" s="465"/>
      <c r="CB26" s="465"/>
      <c r="CC26" s="465"/>
      <c r="CD26" s="465"/>
      <c r="CE26" s="465"/>
      <c r="CF26" s="465"/>
      <c r="CG26" s="465"/>
      <c r="CH26" s="465"/>
      <c r="CI26" s="465"/>
      <c r="CJ26" s="465"/>
      <c r="CK26" s="465"/>
      <c r="CL26" s="562" t="str">
        <f>"「"&amp;$A$296&amp;" "&amp;$C$296&amp;"」"</f>
        <v>「10. データ検索処理」</v>
      </c>
      <c r="CM26" s="192"/>
      <c r="CR26" s="465"/>
      <c r="CS26" s="465"/>
      <c r="CT26" s="465"/>
      <c r="CU26" s="465"/>
      <c r="CV26" s="1480"/>
      <c r="CW26" s="359"/>
      <c r="CX26" s="359"/>
      <c r="CY26" s="359"/>
      <c r="CZ26" s="359"/>
      <c r="DA26" s="359"/>
      <c r="DB26" s="359"/>
      <c r="DC26" s="359"/>
      <c r="DD26" s="1859"/>
      <c r="DE26" s="1860"/>
      <c r="DF26" s="1861"/>
    </row>
    <row r="27" spans="1:110"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210"/>
      <c r="AJ27" s="402"/>
      <c r="AK27" s="402"/>
      <c r="AL27" s="402"/>
      <c r="AM27" s="402"/>
      <c r="AN27" s="227"/>
      <c r="AO27" s="402"/>
      <c r="AP27" s="402"/>
      <c r="AQ27" s="402"/>
      <c r="AR27" s="402"/>
      <c r="AS27" s="402"/>
      <c r="AT27" s="402"/>
      <c r="AU27" s="402"/>
      <c r="AV27" s="402"/>
      <c r="AW27" s="403"/>
      <c r="AX27" s="202"/>
      <c r="AY27" s="307"/>
      <c r="AZ27" s="465"/>
      <c r="BA27" s="192">
        <f t="shared" si="5"/>
        <v>1</v>
      </c>
      <c r="BD27" s="465"/>
      <c r="BG27" s="559" t="str">
        <f t="shared" ca="1" si="6"/>
        <v/>
      </c>
      <c r="BH27" s="560" t="str">
        <f t="shared" ca="1" si="0"/>
        <v/>
      </c>
      <c r="BI27" s="560" t="str">
        <f t="shared" ca="1" si="1"/>
        <v/>
      </c>
      <c r="BJ27" s="560" t="str">
        <f t="shared" ca="1" si="2"/>
        <v/>
      </c>
      <c r="BK27" s="560" t="str">
        <f t="shared" ca="1" si="3"/>
        <v/>
      </c>
      <c r="BL27" s="561" t="str">
        <f t="shared" ca="1" si="4"/>
        <v/>
      </c>
      <c r="BQ27" s="465"/>
      <c r="BR27" s="562" t="str">
        <f>"「共通仕様」"&amp;共通仕様!$BR$37</f>
        <v>「共通仕様」「29. 汎用金型分類マスタ表示処理(upk-common BunruiCombobox.cs)」</v>
      </c>
      <c r="BS27" s="465"/>
      <c r="BT27" s="465"/>
      <c r="BU27" s="465"/>
      <c r="BV27" s="465"/>
      <c r="BW27" s="562"/>
      <c r="BX27" s="562"/>
      <c r="BY27" s="562"/>
      <c r="BZ27" s="465"/>
      <c r="CA27" s="465"/>
      <c r="CB27" s="465"/>
      <c r="CC27" s="465"/>
      <c r="CD27" s="465"/>
      <c r="CE27" s="465"/>
      <c r="CF27" s="465"/>
      <c r="CG27" s="465"/>
      <c r="CH27" s="465"/>
      <c r="CI27" s="465"/>
      <c r="CJ27" s="465"/>
      <c r="CK27" s="465"/>
      <c r="CL27" s="192"/>
      <c r="CM27" s="562" t="str">
        <f>"「"&amp;$A$297&amp;" "&amp;$D$297&amp;"」"</f>
        <v>「10.1. 検索開始ログ出力」</v>
      </c>
      <c r="CN27" s="192"/>
      <c r="CR27" s="192"/>
      <c r="CS27" s="192"/>
      <c r="CT27" s="192"/>
      <c r="CU27" s="465"/>
      <c r="CV27" s="1480"/>
      <c r="CW27" s="359"/>
      <c r="CX27" s="359"/>
      <c r="CY27" s="359"/>
      <c r="CZ27" s="359"/>
      <c r="DA27" s="359"/>
      <c r="DB27" s="359"/>
      <c r="DC27" s="359"/>
      <c r="DD27" s="1859"/>
      <c r="DE27" s="1860"/>
      <c r="DF27" s="1861"/>
    </row>
    <row r="28" spans="1:110" ht="15" customHeight="1">
      <c r="A28" s="128" t="s">
        <v>100</v>
      </c>
      <c r="B28" s="394"/>
      <c r="C28" s="394"/>
      <c r="D28" s="394"/>
      <c r="E28" s="394"/>
      <c r="F28" s="394"/>
      <c r="G28" s="394"/>
      <c r="H28" s="394"/>
      <c r="I28" s="394"/>
      <c r="J28" s="394"/>
      <c r="K28" s="394"/>
      <c r="L28" s="394"/>
      <c r="M28" s="394"/>
      <c r="N28" s="388" t="s">
        <v>101</v>
      </c>
      <c r="O28" s="394"/>
      <c r="P28" s="394"/>
      <c r="Q28" s="394"/>
      <c r="R28" s="239"/>
      <c r="S28" s="394" t="s">
        <v>102</v>
      </c>
      <c r="T28" s="394"/>
      <c r="U28" s="394"/>
      <c r="V28" s="394"/>
      <c r="W28" s="394"/>
      <c r="X28" s="394"/>
      <c r="Y28" s="394"/>
      <c r="Z28" s="394"/>
      <c r="AA28" s="394"/>
      <c r="AB28" s="394"/>
      <c r="AC28" s="394"/>
      <c r="AD28" s="394"/>
      <c r="AE28" s="394"/>
      <c r="AF28" s="394"/>
      <c r="AG28" s="394"/>
      <c r="AH28" s="73"/>
      <c r="AI28" s="401"/>
      <c r="AJ28" s="402"/>
      <c r="AK28" s="402"/>
      <c r="AL28" s="402"/>
      <c r="AM28" s="402"/>
      <c r="AN28" s="227"/>
      <c r="AO28" s="402"/>
      <c r="AP28" s="402"/>
      <c r="AQ28" s="402"/>
      <c r="AR28" s="402"/>
      <c r="AS28" s="402"/>
      <c r="AT28" s="402"/>
      <c r="AU28" s="402"/>
      <c r="AV28" s="402"/>
      <c r="AW28" s="403"/>
      <c r="AX28" s="202"/>
      <c r="AY28" s="307"/>
      <c r="AZ28" s="465"/>
      <c r="BA28" s="192">
        <f t="shared" si="5"/>
        <v>1</v>
      </c>
      <c r="BD28" s="465"/>
      <c r="BG28" s="559" t="str">
        <f t="shared" ca="1" si="6"/>
        <v/>
      </c>
      <c r="BH28" s="560" t="str">
        <f t="shared" ca="1" si="0"/>
        <v/>
      </c>
      <c r="BI28" s="560" t="str">
        <f t="shared" ca="1" si="1"/>
        <v/>
      </c>
      <c r="BJ28" s="560" t="str">
        <f t="shared" ca="1" si="2"/>
        <v/>
      </c>
      <c r="BK28" s="560" t="str">
        <f t="shared" ca="1" si="3"/>
        <v/>
      </c>
      <c r="BL28" s="561" t="str">
        <f t="shared" ca="1" si="4"/>
        <v/>
      </c>
      <c r="BQ28" s="465"/>
      <c r="BR28" s="562" t="str">
        <f>"「共通仕様」"&amp;共通仕様!$BR$39</f>
        <v>「共通仕様」「30. 不具合内容マスタ表示処理」</v>
      </c>
      <c r="BS28" s="465"/>
      <c r="BT28" s="465"/>
      <c r="BU28" s="465"/>
      <c r="BV28" s="465"/>
      <c r="BW28" s="562"/>
      <c r="BX28" s="465"/>
      <c r="BY28" s="562"/>
      <c r="BZ28" s="465"/>
      <c r="CA28" s="465"/>
      <c r="CB28" s="465"/>
      <c r="CC28" s="465"/>
      <c r="CD28" s="465"/>
      <c r="CE28" s="465"/>
      <c r="CF28" s="465"/>
      <c r="CG28" s="465"/>
      <c r="CH28" s="465"/>
      <c r="CI28" s="465"/>
      <c r="CJ28" s="465"/>
      <c r="CK28" s="465"/>
      <c r="CL28" s="192"/>
      <c r="CM28" s="562" t="str">
        <f>"「"&amp;$A$301&amp;" "&amp;$D$301&amp;"」"</f>
        <v>「10.2. 一覧表クリア」</v>
      </c>
      <c r="CN28" s="465"/>
      <c r="CO28" s="192"/>
      <c r="CP28" s="192"/>
      <c r="CQ28" s="192"/>
      <c r="CR28" s="192"/>
      <c r="CS28" s="192"/>
      <c r="CT28" s="192"/>
      <c r="CU28" s="465"/>
      <c r="CV28" s="1480"/>
      <c r="CW28" s="359"/>
      <c r="CX28" s="359"/>
      <c r="CY28" s="359"/>
      <c r="CZ28" s="359"/>
      <c r="DA28" s="359"/>
      <c r="DB28" s="359"/>
      <c r="DC28" s="359"/>
      <c r="DD28" s="1859"/>
      <c r="DE28" s="1860"/>
      <c r="DF28" s="1861"/>
    </row>
    <row r="29" spans="1:110" ht="15" customHeight="1">
      <c r="A29" s="128"/>
      <c r="B29" s="394"/>
      <c r="C29" s="394"/>
      <c r="D29" s="394"/>
      <c r="E29" s="394"/>
      <c r="F29" s="394"/>
      <c r="G29" s="394"/>
      <c r="H29" s="394"/>
      <c r="I29" s="394"/>
      <c r="J29" s="394"/>
      <c r="K29" s="394"/>
      <c r="L29" s="394"/>
      <c r="M29" s="394"/>
      <c r="N29" s="388"/>
      <c r="O29" s="394"/>
      <c r="P29" s="394"/>
      <c r="Q29" s="394"/>
      <c r="R29" s="239"/>
      <c r="S29" s="394"/>
      <c r="T29" s="394"/>
      <c r="U29" s="394"/>
      <c r="V29" s="394"/>
      <c r="W29" s="394"/>
      <c r="X29" s="394"/>
      <c r="Y29" s="394"/>
      <c r="Z29" s="394"/>
      <c r="AA29" s="394"/>
      <c r="AB29" s="394"/>
      <c r="AC29" s="394"/>
      <c r="AD29" s="394"/>
      <c r="AE29" s="394"/>
      <c r="AF29" s="394"/>
      <c r="AG29" s="394"/>
      <c r="AH29" s="73"/>
      <c r="AI29" s="210"/>
      <c r="AJ29" s="402"/>
      <c r="AK29" s="402"/>
      <c r="AL29" s="402"/>
      <c r="AM29" s="402"/>
      <c r="AN29" s="227"/>
      <c r="AO29" s="402"/>
      <c r="AP29" s="402"/>
      <c r="AQ29" s="402"/>
      <c r="AR29" s="402"/>
      <c r="AS29" s="402"/>
      <c r="AT29" s="402"/>
      <c r="AU29" s="402"/>
      <c r="AV29" s="402"/>
      <c r="AW29" s="403"/>
      <c r="AX29" s="202"/>
      <c r="AY29" s="307"/>
      <c r="AZ29" s="465"/>
      <c r="BA29" s="192">
        <f t="shared" si="5"/>
        <v>1</v>
      </c>
      <c r="BD29" s="465"/>
      <c r="BG29" s="559" t="str">
        <f t="shared" ca="1" si="6"/>
        <v/>
      </c>
      <c r="BH29" s="560" t="str">
        <f t="shared" ca="1" si="0"/>
        <v/>
      </c>
      <c r="BI29" s="560" t="str">
        <f t="shared" ca="1" si="1"/>
        <v/>
      </c>
      <c r="BJ29" s="560" t="str">
        <f t="shared" ca="1" si="2"/>
        <v/>
      </c>
      <c r="BK29" s="560" t="str">
        <f t="shared" ca="1" si="3"/>
        <v/>
      </c>
      <c r="BL29" s="561" t="str">
        <f t="shared" ca="1" si="4"/>
        <v/>
      </c>
      <c r="BQ29" s="465"/>
      <c r="BR29" s="562" t="str">
        <f>"「共通仕様」"&amp;共通仕様!$CB$1</f>
        <v>「共通仕様」「31. 間休コードマスタ表示処理」</v>
      </c>
      <c r="BS29" s="465"/>
      <c r="BT29" s="465"/>
      <c r="BU29" s="465"/>
      <c r="BV29" s="465"/>
      <c r="BW29" s="562"/>
      <c r="BX29" s="465"/>
      <c r="BY29" s="465"/>
      <c r="BZ29" s="465"/>
      <c r="CA29" s="465"/>
      <c r="CB29" s="465"/>
      <c r="CC29" s="465"/>
      <c r="CD29" s="465"/>
      <c r="CE29" s="465"/>
      <c r="CF29" s="465"/>
      <c r="CG29" s="465"/>
      <c r="CH29" s="465"/>
      <c r="CI29" s="465"/>
      <c r="CJ29" s="465"/>
      <c r="CK29" s="465"/>
      <c r="CL29" s="192"/>
      <c r="CM29" s="562" t="str">
        <f>"「"&amp;$A$303&amp;" "&amp;$D$303&amp;"」"</f>
        <v>「10.3. データ取得」</v>
      </c>
      <c r="CN29" s="465"/>
      <c r="CO29" s="465"/>
      <c r="CP29" s="465"/>
      <c r="CQ29" s="465"/>
      <c r="CR29" s="465"/>
      <c r="CS29" s="465"/>
      <c r="CT29" s="465"/>
      <c r="CU29" s="465"/>
      <c r="CV29" s="1480"/>
      <c r="CW29" s="359"/>
      <c r="CX29" s="359"/>
      <c r="CY29" s="359"/>
      <c r="CZ29" s="359"/>
      <c r="DA29" s="359"/>
      <c r="DB29" s="359"/>
      <c r="DC29" s="359"/>
      <c r="DD29" s="1859"/>
      <c r="DE29" s="1860"/>
      <c r="DF29" s="1861"/>
    </row>
    <row r="30" spans="1:110" ht="15" customHeight="1">
      <c r="A30" s="128"/>
      <c r="B30" s="394"/>
      <c r="C30" s="394"/>
      <c r="D30" s="394"/>
      <c r="E30" s="394"/>
      <c r="F30" s="394"/>
      <c r="G30" s="394"/>
      <c r="H30" s="394"/>
      <c r="I30" s="394"/>
      <c r="J30" s="394"/>
      <c r="K30" s="394"/>
      <c r="L30" s="394"/>
      <c r="M30" s="394"/>
      <c r="N30" s="388"/>
      <c r="O30" s="394"/>
      <c r="P30" s="394"/>
      <c r="Q30" s="394"/>
      <c r="R30" s="239"/>
      <c r="S30" s="394"/>
      <c r="T30" s="394"/>
      <c r="U30" s="394"/>
      <c r="V30" s="394"/>
      <c r="W30" s="394"/>
      <c r="X30" s="394"/>
      <c r="Y30" s="394"/>
      <c r="Z30" s="394"/>
      <c r="AA30" s="394"/>
      <c r="AB30" s="394"/>
      <c r="AC30" s="394"/>
      <c r="AD30" s="394"/>
      <c r="AE30" s="394"/>
      <c r="AF30" s="394"/>
      <c r="AG30" s="394"/>
      <c r="AH30" s="73"/>
      <c r="AI30" s="210"/>
      <c r="AJ30" s="402"/>
      <c r="AK30" s="402"/>
      <c r="AL30" s="402"/>
      <c r="AM30" s="402"/>
      <c r="AN30" s="227"/>
      <c r="AO30" s="402"/>
      <c r="AP30" s="402"/>
      <c r="AQ30" s="402"/>
      <c r="AR30" s="402"/>
      <c r="AS30" s="402"/>
      <c r="AT30" s="402"/>
      <c r="AU30" s="402"/>
      <c r="AV30" s="402"/>
      <c r="AW30" s="403"/>
      <c r="AX30" s="202"/>
      <c r="AY30" s="307"/>
      <c r="AZ30" s="465"/>
      <c r="BA30" s="192">
        <f t="shared" si="5"/>
        <v>1</v>
      </c>
      <c r="BD30" s="465"/>
      <c r="BG30" s="559" t="str">
        <f t="shared" ca="1" si="6"/>
        <v/>
      </c>
      <c r="BH30" s="560" t="str">
        <f t="shared" ca="1" si="0"/>
        <v/>
      </c>
      <c r="BI30" s="560" t="str">
        <f t="shared" ca="1" si="1"/>
        <v/>
      </c>
      <c r="BJ30" s="560" t="str">
        <f t="shared" ca="1" si="2"/>
        <v/>
      </c>
      <c r="BK30" s="560" t="str">
        <f t="shared" ca="1" si="3"/>
        <v/>
      </c>
      <c r="BL30" s="561" t="str">
        <f t="shared" ca="1" si="4"/>
        <v/>
      </c>
      <c r="BQ30" s="465"/>
      <c r="BR30" s="562" t="str">
        <f>"「共通仕様」"&amp;共通仕様!$CB$4</f>
        <v>「共通仕様」「32. 勤務区分マスタ表示処理」</v>
      </c>
      <c r="BS30" s="465"/>
      <c r="BT30" s="465"/>
      <c r="BU30" s="465"/>
      <c r="BV30" s="465"/>
      <c r="BW30" s="562"/>
      <c r="BX30" s="562"/>
      <c r="BY30" s="465"/>
      <c r="BZ30" s="465"/>
      <c r="CA30" s="465"/>
      <c r="CB30" s="465"/>
      <c r="CC30" s="465"/>
      <c r="CD30" s="465"/>
      <c r="CE30" s="465"/>
      <c r="CF30" s="465"/>
      <c r="CG30" s="465"/>
      <c r="CH30" s="465"/>
      <c r="CI30" s="465"/>
      <c r="CJ30" s="465"/>
      <c r="CK30" s="465"/>
      <c r="CL30" s="192"/>
      <c r="CM30" s="562" t="str">
        <f>"「"&amp;$A$311&amp;" "&amp;$D$311&amp;"」"</f>
        <v>「10.4. 取得データの表示」</v>
      </c>
      <c r="CN30" s="465"/>
      <c r="CO30" s="465"/>
      <c r="CP30" s="465"/>
      <c r="CQ30" s="465"/>
      <c r="CR30" s="465"/>
      <c r="CS30" s="465"/>
      <c r="CT30" s="465"/>
      <c r="CU30" s="465"/>
      <c r="CV30" s="1480"/>
      <c r="CW30" s="359"/>
      <c r="CX30" s="359"/>
      <c r="CY30" s="359"/>
      <c r="CZ30" s="359"/>
      <c r="DA30" s="359"/>
      <c r="DB30" s="359"/>
      <c r="DC30" s="359"/>
      <c r="DD30" s="1859"/>
      <c r="DE30" s="1860"/>
      <c r="DF30" s="1861"/>
    </row>
    <row r="31" spans="1:110" ht="15" customHeight="1">
      <c r="A31" s="128"/>
      <c r="B31" s="394"/>
      <c r="C31" s="394"/>
      <c r="D31" s="394"/>
      <c r="E31" s="394"/>
      <c r="F31" s="394"/>
      <c r="G31" s="394"/>
      <c r="H31" s="394"/>
      <c r="I31" s="394"/>
      <c r="J31" s="394"/>
      <c r="K31" s="394"/>
      <c r="L31" s="394"/>
      <c r="M31" s="394"/>
      <c r="N31" s="388"/>
      <c r="O31" s="394"/>
      <c r="P31" s="394"/>
      <c r="Q31" s="394"/>
      <c r="R31" s="239"/>
      <c r="S31" s="394"/>
      <c r="T31" s="394"/>
      <c r="U31" s="394"/>
      <c r="V31" s="394"/>
      <c r="W31" s="394"/>
      <c r="X31" s="394"/>
      <c r="Y31" s="394"/>
      <c r="Z31" s="394"/>
      <c r="AA31" s="394"/>
      <c r="AB31" s="394"/>
      <c r="AC31" s="394"/>
      <c r="AD31" s="394"/>
      <c r="AE31" s="394"/>
      <c r="AF31" s="394"/>
      <c r="AG31" s="394"/>
      <c r="AH31" s="73"/>
      <c r="AI31" s="401"/>
      <c r="AJ31" s="402"/>
      <c r="AK31" s="402"/>
      <c r="AL31" s="402"/>
      <c r="AM31" s="402"/>
      <c r="AN31" s="227"/>
      <c r="AO31" s="402"/>
      <c r="AP31" s="402"/>
      <c r="AQ31" s="402"/>
      <c r="AR31" s="402"/>
      <c r="AS31" s="402"/>
      <c r="AT31" s="402"/>
      <c r="AU31" s="402"/>
      <c r="AV31" s="402"/>
      <c r="AW31" s="403"/>
      <c r="AX31" s="202"/>
      <c r="AY31" s="307"/>
      <c r="AZ31" s="465"/>
      <c r="BA31" s="192">
        <f t="shared" si="5"/>
        <v>1</v>
      </c>
      <c r="BD31" s="465"/>
      <c r="BG31" s="559" t="str">
        <f t="shared" ca="1" si="6"/>
        <v/>
      </c>
      <c r="BH31" s="560" t="str">
        <f t="shared" ca="1" si="0"/>
        <v/>
      </c>
      <c r="BI31" s="560" t="str">
        <f t="shared" ca="1" si="1"/>
        <v/>
      </c>
      <c r="BJ31" s="560" t="str">
        <f t="shared" ca="1" si="2"/>
        <v/>
      </c>
      <c r="BK31" s="560" t="str">
        <f t="shared" ca="1" si="3"/>
        <v/>
      </c>
      <c r="BL31" s="561" t="str">
        <f t="shared" ca="1" si="4"/>
        <v/>
      </c>
      <c r="BQ31" s="465"/>
      <c r="BR31" s="562" t="str">
        <f>"「共通仕様」"&amp;共通仕様!$CB$8</f>
        <v>「共通仕様」「33. 作業ラインマスタ表示処理」</v>
      </c>
      <c r="BS31" s="465"/>
      <c r="BT31" s="465"/>
      <c r="BU31" s="465"/>
      <c r="BV31" s="465"/>
      <c r="BW31" s="465"/>
      <c r="BX31" s="562"/>
      <c r="BY31" s="465"/>
      <c r="BZ31" s="465"/>
      <c r="CA31" s="465"/>
      <c r="CB31" s="465"/>
      <c r="CC31" s="465"/>
      <c r="CD31" s="465"/>
      <c r="CE31" s="465"/>
      <c r="CF31" s="465"/>
      <c r="CG31" s="465"/>
      <c r="CH31" s="465"/>
      <c r="CI31" s="465"/>
      <c r="CJ31" s="465"/>
      <c r="CK31" s="465"/>
      <c r="CL31" s="192"/>
      <c r="CM31" s="562" t="str">
        <f>"「"&amp;$A$317&amp;" "&amp;$D$317&amp;"」"</f>
        <v>「10.5. データ検索処理終了処理」</v>
      </c>
      <c r="CN31" s="465"/>
      <c r="CO31" s="465"/>
      <c r="CP31" s="465"/>
      <c r="CQ31" s="465"/>
      <c r="CR31" s="465"/>
      <c r="CS31" s="465"/>
      <c r="CT31" s="465"/>
      <c r="CU31" s="465"/>
      <c r="CV31" s="1480"/>
      <c r="CW31" s="359"/>
      <c r="CX31" s="359"/>
      <c r="CY31" s="359"/>
      <c r="CZ31" s="359"/>
      <c r="DA31" s="359"/>
      <c r="DB31" s="359"/>
      <c r="DC31" s="359"/>
      <c r="DD31" s="1859"/>
      <c r="DE31" s="1860"/>
      <c r="DF31" s="1861"/>
    </row>
    <row r="32" spans="1:110" ht="15" customHeight="1">
      <c r="A32" s="128"/>
      <c r="B32" s="394"/>
      <c r="C32" s="394"/>
      <c r="D32" s="394"/>
      <c r="E32" s="394"/>
      <c r="F32" s="394"/>
      <c r="G32" s="394"/>
      <c r="H32" s="394"/>
      <c r="I32" s="394"/>
      <c r="J32" s="394"/>
      <c r="K32" s="394"/>
      <c r="L32" s="394"/>
      <c r="M32" s="394"/>
      <c r="N32" s="388"/>
      <c r="O32" s="394"/>
      <c r="P32" s="394"/>
      <c r="Q32" s="394"/>
      <c r="R32" s="239"/>
      <c r="S32" s="394"/>
      <c r="T32" s="394"/>
      <c r="U32" s="394"/>
      <c r="V32" s="394"/>
      <c r="W32" s="394"/>
      <c r="X32" s="394"/>
      <c r="Y32" s="394"/>
      <c r="Z32" s="394"/>
      <c r="AA32" s="394"/>
      <c r="AB32" s="394"/>
      <c r="AC32" s="394"/>
      <c r="AD32" s="394"/>
      <c r="AE32" s="394"/>
      <c r="AF32" s="394"/>
      <c r="AG32" s="394"/>
      <c r="AH32" s="73"/>
      <c r="AI32" s="210"/>
      <c r="AJ32" s="402"/>
      <c r="AK32" s="402"/>
      <c r="AL32" s="402"/>
      <c r="AM32" s="402"/>
      <c r="AN32" s="227"/>
      <c r="AO32" s="402"/>
      <c r="AP32" s="402"/>
      <c r="AQ32" s="402"/>
      <c r="AR32" s="402"/>
      <c r="AS32" s="402"/>
      <c r="AT32" s="402"/>
      <c r="AU32" s="402"/>
      <c r="AV32" s="402"/>
      <c r="AW32" s="403"/>
      <c r="AX32" s="202"/>
      <c r="AY32" s="307"/>
      <c r="AZ32" s="465"/>
      <c r="BA32" s="192">
        <f t="shared" si="5"/>
        <v>1</v>
      </c>
      <c r="BD32" s="465"/>
      <c r="BE32" s="465"/>
      <c r="BF32" s="465"/>
      <c r="BG32" s="559" t="str">
        <f t="shared" ca="1" si="6"/>
        <v/>
      </c>
      <c r="BH32" s="560" t="str">
        <f t="shared" ca="1" si="0"/>
        <v/>
      </c>
      <c r="BI32" s="560" t="str">
        <f t="shared" ca="1" si="1"/>
        <v/>
      </c>
      <c r="BJ32" s="560" t="str">
        <f t="shared" ca="1" si="2"/>
        <v/>
      </c>
      <c r="BK32" s="560" t="str">
        <f t="shared" ca="1" si="3"/>
        <v/>
      </c>
      <c r="BL32" s="561" t="str">
        <f t="shared" ca="1" si="4"/>
        <v/>
      </c>
      <c r="BM32" s="465"/>
      <c r="BN32" s="359"/>
      <c r="BO32" s="465"/>
      <c r="BP32" s="465"/>
      <c r="BQ32" s="465"/>
      <c r="BR32" s="562" t="str">
        <f>"「共通仕様」"&amp;共通仕様!$CB$11</f>
        <v>「共通仕様」「34. 使用設備マスタ表示処理」</v>
      </c>
      <c r="BS32" s="465"/>
      <c r="BT32" s="465"/>
      <c r="BU32" s="465"/>
      <c r="BV32" s="465"/>
      <c r="BW32" s="562"/>
      <c r="BX32" s="465"/>
      <c r="BY32" s="465"/>
      <c r="BZ32" s="465"/>
      <c r="CA32" s="465"/>
      <c r="CB32" s="465"/>
      <c r="CC32" s="465"/>
      <c r="CD32" s="465"/>
      <c r="CE32" s="465"/>
      <c r="CF32" s="465"/>
      <c r="CG32" s="465"/>
      <c r="CH32" s="465"/>
      <c r="CI32" s="465"/>
      <c r="CJ32" s="465"/>
      <c r="CK32" s="465"/>
      <c r="CL32" s="192"/>
      <c r="CM32" s="562" t="str">
        <f>"「"&amp;$A$321&amp;" "&amp;$D$321&amp;"」"</f>
        <v>「10.6. データ検索ログ出力処理」</v>
      </c>
      <c r="CN32" s="465"/>
      <c r="CO32" s="465"/>
      <c r="CP32" s="465"/>
      <c r="CQ32" s="465"/>
      <c r="CR32" s="465"/>
      <c r="CS32" s="465"/>
      <c r="CT32" s="465"/>
      <c r="CU32" s="465"/>
      <c r="CV32" s="1480"/>
      <c r="CW32" s="359"/>
      <c r="CX32" s="359"/>
      <c r="CY32" s="359"/>
      <c r="CZ32" s="359"/>
      <c r="DA32" s="359"/>
      <c r="DB32" s="359"/>
      <c r="DC32" s="359"/>
      <c r="DD32" s="1859"/>
      <c r="DE32" s="1860"/>
      <c r="DF32" s="1861"/>
    </row>
    <row r="33" spans="1:110"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210"/>
      <c r="AJ33" s="402"/>
      <c r="AK33" s="402"/>
      <c r="AL33" s="402"/>
      <c r="AM33" s="402"/>
      <c r="AN33" s="227"/>
      <c r="AO33" s="402"/>
      <c r="AP33" s="402"/>
      <c r="AQ33" s="402"/>
      <c r="AR33" s="402"/>
      <c r="AS33" s="402"/>
      <c r="AT33" s="402"/>
      <c r="AU33" s="402"/>
      <c r="AV33" s="402"/>
      <c r="AW33" s="403"/>
      <c r="AX33" s="202"/>
      <c r="AY33" s="307"/>
      <c r="AZ33" s="465"/>
      <c r="BA33" s="192">
        <f t="shared" si="5"/>
        <v>1</v>
      </c>
      <c r="BD33" s="465"/>
      <c r="BE33" s="465"/>
      <c r="BF33" s="465"/>
      <c r="BG33" s="559" t="str">
        <f t="shared" ca="1" si="6"/>
        <v/>
      </c>
      <c r="BH33" s="560" t="str">
        <f t="shared" ca="1" si="0"/>
        <v/>
      </c>
      <c r="BI33" s="560" t="str">
        <f t="shared" ca="1" si="1"/>
        <v/>
      </c>
      <c r="BJ33" s="560" t="str">
        <f t="shared" ca="1" si="2"/>
        <v/>
      </c>
      <c r="BK33" s="560" t="str">
        <f t="shared" ca="1" si="3"/>
        <v/>
      </c>
      <c r="BL33" s="561" t="str">
        <f t="shared" ca="1" si="4"/>
        <v/>
      </c>
      <c r="BM33" s="465" t="str">
        <f ca="1">IF(BA33&lt;&gt;"",IF(MID(_xlfn.FORMULATEXT(BA33),SEARCH("[",_xlfn.FORMULATEXT(BA33))+1,SEARCH("]",_xlfn.FORMULATEXT(BA33))-(SEARCH("[",_xlfn.FORMULATEXT(BA33))+1))="-1","",1),"")</f>
        <v/>
      </c>
      <c r="BN33" s="359"/>
      <c r="BO33" s="465"/>
      <c r="BP33" s="465"/>
      <c r="BQ33" s="465"/>
      <c r="BR33" s="562" t="str">
        <f>"「共通仕様」"&amp;共通仕様!$CB$14</f>
        <v>「共通仕様」「35. ステータスマスタ表示処理」</v>
      </c>
      <c r="BS33" s="465"/>
      <c r="BT33" s="465"/>
      <c r="BU33" s="465"/>
      <c r="BV33" s="465"/>
      <c r="BW33" s="465"/>
      <c r="BX33" s="562"/>
      <c r="BY33" s="562"/>
      <c r="BZ33" s="465"/>
      <c r="CA33" s="465"/>
      <c r="CB33" s="465"/>
      <c r="CC33" s="465"/>
      <c r="CD33" s="465"/>
      <c r="CE33" s="465"/>
      <c r="CF33" s="465"/>
      <c r="CG33" s="465"/>
      <c r="CH33" s="465"/>
      <c r="CI33" s="465"/>
      <c r="CJ33" s="465"/>
      <c r="CK33" s="465"/>
      <c r="CN33" s="465"/>
      <c r="CO33" s="465"/>
      <c r="CP33" s="465"/>
      <c r="CQ33" s="465"/>
      <c r="CR33" s="465"/>
      <c r="CS33" s="465"/>
      <c r="CT33" s="465"/>
      <c r="CU33" s="465"/>
      <c r="CV33" s="1480"/>
      <c r="CW33" s="359"/>
      <c r="CX33" s="359"/>
      <c r="CY33" s="359"/>
      <c r="CZ33" s="359"/>
      <c r="DA33" s="359"/>
      <c r="DB33" s="359"/>
      <c r="DC33" s="359"/>
      <c r="DD33" s="1859"/>
      <c r="DE33" s="1860"/>
      <c r="DF33" s="1861"/>
    </row>
    <row r="34" spans="1:110" ht="15" customHeight="1">
      <c r="A34" s="1768" t="str">
        <f>BA34&amp;"."</f>
        <v>2.</v>
      </c>
      <c r="B34" s="1890"/>
      <c r="C34" s="163" t="s">
        <v>55</v>
      </c>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99"/>
      <c r="AZ34" s="465"/>
      <c r="BA34" s="193">
        <f>BA33+1</f>
        <v>2</v>
      </c>
      <c r="BD34" s="465"/>
      <c r="BE34" s="465"/>
      <c r="BF34" s="465"/>
      <c r="BG34" s="559" t="str">
        <f t="shared" ca="1" si="6"/>
        <v/>
      </c>
      <c r="BH34" s="560" t="str">
        <f t="shared" ca="1" si="0"/>
        <v/>
      </c>
      <c r="BI34" s="560" t="str">
        <f t="shared" ca="1" si="1"/>
        <v/>
      </c>
      <c r="BJ34" s="560" t="str">
        <f t="shared" ca="1" si="2"/>
        <v/>
      </c>
      <c r="BK34" s="560" t="str">
        <f t="shared" ca="1" si="3"/>
        <v/>
      </c>
      <c r="BL34" s="561" t="str">
        <f t="shared" ca="1" si="4"/>
        <v/>
      </c>
      <c r="BM34" s="465"/>
      <c r="BN34" s="359"/>
      <c r="BO34" s="465"/>
      <c r="BP34" s="465"/>
      <c r="BQ34" s="465"/>
      <c r="BR34" s="562" t="str">
        <f>"「共通仕様」"&amp;共通仕様!$CB$17</f>
        <v>「共通仕様」「36. 所属マスタ表示処理」</v>
      </c>
      <c r="BS34" s="465"/>
      <c r="BT34" s="465"/>
      <c r="BU34" s="465"/>
      <c r="BV34" s="465"/>
      <c r="BW34" s="465"/>
      <c r="BX34" s="465"/>
      <c r="BY34" s="562"/>
      <c r="BZ34" s="465"/>
      <c r="CA34" s="465"/>
      <c r="CB34" s="465"/>
      <c r="CC34" s="465"/>
      <c r="CD34" s="465"/>
      <c r="CE34" s="465"/>
      <c r="CF34" s="465"/>
      <c r="CG34" s="465"/>
      <c r="CH34" s="465"/>
      <c r="CI34" s="465"/>
      <c r="CJ34" s="465"/>
      <c r="CK34" s="465"/>
      <c r="CO34" s="465"/>
      <c r="CP34" s="465"/>
      <c r="CQ34" s="465"/>
      <c r="CR34" s="465"/>
      <c r="CS34" s="465"/>
      <c r="CT34" s="465"/>
      <c r="CU34" s="465"/>
      <c r="CV34" s="1480"/>
      <c r="CW34" s="359"/>
      <c r="CX34" s="359"/>
      <c r="CY34" s="359"/>
      <c r="CZ34" s="359"/>
      <c r="DA34" s="359"/>
      <c r="DB34" s="359"/>
      <c r="DC34" s="359"/>
      <c r="DD34" s="1859"/>
      <c r="DE34" s="1860"/>
      <c r="DF34" s="1861"/>
    </row>
    <row r="35" spans="1:110" ht="15" customHeight="1">
      <c r="A35" s="218"/>
      <c r="B35" s="1926" t="s">
        <v>34</v>
      </c>
      <c r="C35" s="1927"/>
      <c r="D35" s="1813" t="s">
        <v>42</v>
      </c>
      <c r="E35" s="1917"/>
      <c r="F35" s="1917"/>
      <c r="G35" s="1917"/>
      <c r="H35" s="1917"/>
      <c r="I35" s="1917"/>
      <c r="J35" s="1917"/>
      <c r="K35" s="1917"/>
      <c r="L35" s="1917"/>
      <c r="M35" s="1917"/>
      <c r="N35" s="1917"/>
      <c r="O35" s="1928"/>
      <c r="P35" s="1931" t="s">
        <v>43</v>
      </c>
      <c r="Q35" s="1926"/>
      <c r="R35" s="1926"/>
      <c r="S35" s="1899"/>
      <c r="T35" s="1932" t="s">
        <v>43</v>
      </c>
      <c r="U35" s="1931" t="s">
        <v>44</v>
      </c>
      <c r="V35" s="1899"/>
      <c r="W35" s="1933" t="s">
        <v>94</v>
      </c>
      <c r="X35" s="1934"/>
      <c r="Y35" s="1932" t="s">
        <v>45</v>
      </c>
      <c r="Z35" s="1932" t="s">
        <v>46</v>
      </c>
      <c r="AA35" s="1932" t="s">
        <v>47</v>
      </c>
      <c r="AB35" s="1893" t="s">
        <v>123</v>
      </c>
      <c r="AC35" s="1894" t="s">
        <v>149</v>
      </c>
      <c r="AD35" s="1895"/>
      <c r="AE35" s="1895"/>
      <c r="AF35" s="1896"/>
      <c r="AG35" s="1916" t="s">
        <v>48</v>
      </c>
      <c r="AH35" s="1917"/>
      <c r="AI35" s="1917"/>
      <c r="AJ35" s="1917"/>
      <c r="AK35" s="1917"/>
      <c r="AL35" s="1917"/>
      <c r="AM35" s="1917"/>
      <c r="AN35" s="1917"/>
      <c r="AO35" s="1917"/>
      <c r="AP35" s="1917"/>
      <c r="AQ35" s="1917"/>
      <c r="AR35" s="1917"/>
      <c r="AS35" s="1917"/>
      <c r="AT35" s="1917"/>
      <c r="AU35" s="1917"/>
      <c r="AV35" s="1917"/>
      <c r="AW35" s="1917"/>
      <c r="AX35" s="1918"/>
      <c r="AY35" s="40"/>
      <c r="AZ35" s="465"/>
      <c r="BA35" s="192">
        <f t="shared" ref="BA35:BA45" si="7">BA34</f>
        <v>2</v>
      </c>
      <c r="BD35" s="465"/>
      <c r="BE35" s="465"/>
      <c r="BF35" s="465"/>
      <c r="BG35" s="559" t="str">
        <f t="shared" ca="1" si="6"/>
        <v/>
      </c>
      <c r="BH35" s="560" t="str">
        <f t="shared" ca="1" si="0"/>
        <v/>
      </c>
      <c r="BI35" s="560" t="str">
        <f t="shared" ca="1" si="1"/>
        <v/>
      </c>
      <c r="BJ35" s="560" t="str">
        <f t="shared" ca="1" si="2"/>
        <v/>
      </c>
      <c r="BK35" s="560" t="str">
        <f t="shared" ca="1" si="3"/>
        <v/>
      </c>
      <c r="BL35" s="561" t="str">
        <f t="shared" ca="1" si="4"/>
        <v/>
      </c>
      <c r="BM35" s="465"/>
      <c r="BN35" s="359"/>
      <c r="BO35" s="465"/>
      <c r="BP35" s="465"/>
      <c r="BQ35" s="465"/>
      <c r="BR35" s="562" t="str">
        <f>"「共通仕様」"&amp;共通仕様!$CB$20</f>
        <v>「共通仕様」「37. 対策内容マスタ表示処理」</v>
      </c>
      <c r="BS35" s="465"/>
      <c r="BT35" s="465"/>
      <c r="BU35" s="359"/>
      <c r="BV35" s="465"/>
      <c r="BW35" s="465"/>
      <c r="BX35" s="465"/>
      <c r="BY35" s="562"/>
      <c r="BZ35" s="465"/>
      <c r="CA35" s="465"/>
      <c r="CB35" s="465"/>
      <c r="CC35" s="465"/>
      <c r="CD35" s="465"/>
      <c r="CE35" s="465"/>
      <c r="CF35" s="465"/>
      <c r="CG35" s="465"/>
      <c r="CH35" s="465"/>
      <c r="CI35" s="465"/>
      <c r="CJ35" s="465"/>
      <c r="CK35" s="465"/>
      <c r="CL35" s="465"/>
      <c r="CM35" s="465"/>
      <c r="CN35" s="465"/>
      <c r="CO35" s="465"/>
      <c r="CP35" s="465"/>
      <c r="CQ35" s="465"/>
      <c r="CR35" s="465"/>
      <c r="CS35" s="465"/>
      <c r="CT35" s="465"/>
      <c r="CU35" s="465"/>
      <c r="CV35" s="1480"/>
      <c r="CW35" s="359"/>
      <c r="CX35" s="359"/>
      <c r="CY35" s="359"/>
      <c r="CZ35" s="359"/>
      <c r="DA35" s="359"/>
      <c r="DB35" s="359"/>
      <c r="DC35" s="359"/>
      <c r="DD35" s="1859"/>
      <c r="DE35" s="1860"/>
      <c r="DF35" s="1861"/>
    </row>
    <row r="36" spans="1:110" s="80" customFormat="1" ht="15" customHeight="1">
      <c r="A36" s="218"/>
      <c r="B36" s="1926"/>
      <c r="C36" s="1927"/>
      <c r="D36" s="1929"/>
      <c r="E36" s="1920"/>
      <c r="F36" s="1920"/>
      <c r="G36" s="1920"/>
      <c r="H36" s="1920"/>
      <c r="I36" s="1920"/>
      <c r="J36" s="1920"/>
      <c r="K36" s="1920"/>
      <c r="L36" s="1920"/>
      <c r="M36" s="1920"/>
      <c r="N36" s="1920"/>
      <c r="O36" s="1930"/>
      <c r="P36" s="1931"/>
      <c r="Q36" s="1926"/>
      <c r="R36" s="1926"/>
      <c r="S36" s="1899"/>
      <c r="T36" s="1932"/>
      <c r="U36" s="1931"/>
      <c r="V36" s="1899"/>
      <c r="W36" s="1935"/>
      <c r="X36" s="1936"/>
      <c r="Y36" s="1932"/>
      <c r="Z36" s="1932"/>
      <c r="AA36" s="1932"/>
      <c r="AB36" s="1893"/>
      <c r="AC36" s="148" t="s">
        <v>125</v>
      </c>
      <c r="AD36" s="149" t="s">
        <v>126</v>
      </c>
      <c r="AE36" s="149" t="s">
        <v>127</v>
      </c>
      <c r="AF36" s="150" t="s">
        <v>128</v>
      </c>
      <c r="AG36" s="1919"/>
      <c r="AH36" s="1920"/>
      <c r="AI36" s="1920"/>
      <c r="AJ36" s="1920"/>
      <c r="AK36" s="1920"/>
      <c r="AL36" s="1920"/>
      <c r="AM36" s="1920"/>
      <c r="AN36" s="1920"/>
      <c r="AO36" s="1920"/>
      <c r="AP36" s="1920"/>
      <c r="AQ36" s="1920"/>
      <c r="AR36" s="1920"/>
      <c r="AS36" s="1920"/>
      <c r="AT36" s="1920"/>
      <c r="AU36" s="1920"/>
      <c r="AV36" s="1920"/>
      <c r="AW36" s="1920"/>
      <c r="AX36" s="1921"/>
      <c r="AY36" s="40"/>
      <c r="AZ36" s="465"/>
      <c r="BA36" s="192">
        <f t="shared" si="7"/>
        <v>2</v>
      </c>
      <c r="BB36" s="192"/>
      <c r="BC36" s="192"/>
      <c r="BD36" s="192"/>
      <c r="BE36" s="359"/>
      <c r="BF36" s="359"/>
      <c r="BG36" s="559" t="str">
        <f t="shared" ca="1" si="6"/>
        <v/>
      </c>
      <c r="BH36" s="560" t="str">
        <f t="shared" ca="1" si="0"/>
        <v/>
      </c>
      <c r="BI36" s="560" t="str">
        <f t="shared" ca="1" si="1"/>
        <v/>
      </c>
      <c r="BJ36" s="560" t="str">
        <f t="shared" ca="1" si="2"/>
        <v/>
      </c>
      <c r="BK36" s="560" t="str">
        <f t="shared" ca="1" si="3"/>
        <v/>
      </c>
      <c r="BL36" s="561" t="str">
        <f t="shared" ca="1" si="4"/>
        <v/>
      </c>
      <c r="BM36" s="359"/>
      <c r="BN36" s="359"/>
      <c r="BO36" s="465"/>
      <c r="BP36" s="465"/>
      <c r="BQ36" s="465"/>
      <c r="BR36" s="562" t="str">
        <f>"「共通仕様」"&amp;共通仕様!$CB$23</f>
        <v>「共通仕様」「38. 担当者マスタ表示処理」</v>
      </c>
      <c r="BS36" s="465"/>
      <c r="BT36" s="465"/>
      <c r="BU36" s="359"/>
      <c r="BV36" s="465"/>
      <c r="BW36" s="465"/>
      <c r="BX36" s="465"/>
      <c r="BY36" s="465"/>
      <c r="BZ36" s="465"/>
      <c r="CA36" s="465"/>
      <c r="CB36" s="465"/>
      <c r="CC36" s="465"/>
      <c r="CD36" s="465"/>
      <c r="CE36" s="465"/>
      <c r="CF36" s="465"/>
      <c r="CG36" s="465"/>
      <c r="CH36" s="465"/>
      <c r="CI36" s="465"/>
      <c r="CJ36" s="465"/>
      <c r="CK36" s="465"/>
      <c r="CL36" s="465"/>
      <c r="CM36" s="192"/>
      <c r="CN36" s="192"/>
      <c r="CO36" s="192"/>
      <c r="CP36" s="192"/>
      <c r="CQ36" s="192"/>
      <c r="CR36" s="192"/>
      <c r="CS36" s="192"/>
      <c r="CT36" s="192"/>
      <c r="CU36" s="192"/>
      <c r="CV36" s="1480"/>
      <c r="CW36" s="359"/>
      <c r="CX36" s="359"/>
      <c r="CY36" s="359"/>
      <c r="CZ36" s="359"/>
      <c r="DA36" s="359"/>
      <c r="DB36" s="359"/>
      <c r="DC36" s="359"/>
      <c r="DD36" s="1859"/>
      <c r="DE36" s="1860"/>
      <c r="DF36" s="1861"/>
    </row>
    <row r="37" spans="1:110" s="80" customFormat="1" ht="15" customHeight="1">
      <c r="A37" s="218"/>
      <c r="B37" s="146" t="s">
        <v>120</v>
      </c>
      <c r="C37" s="391"/>
      <c r="D37" s="391"/>
      <c r="E37" s="391"/>
      <c r="F37" s="391"/>
      <c r="G37" s="391"/>
      <c r="H37" s="391"/>
      <c r="I37" s="391"/>
      <c r="J37" s="391"/>
      <c r="K37" s="391"/>
      <c r="L37" s="391"/>
      <c r="M37" s="391"/>
      <c r="N37" s="391"/>
      <c r="O37" s="391"/>
      <c r="P37" s="391"/>
      <c r="Q37" s="391"/>
      <c r="R37" s="391"/>
      <c r="S37" s="391"/>
      <c r="T37" s="144"/>
      <c r="U37" s="391"/>
      <c r="V37" s="391"/>
      <c r="W37" s="145"/>
      <c r="X37" s="145"/>
      <c r="Y37" s="144"/>
      <c r="Z37" s="144"/>
      <c r="AA37" s="144"/>
      <c r="AB37" s="578"/>
      <c r="AC37" s="373" t="s">
        <v>125</v>
      </c>
      <c r="AD37" s="374" t="s">
        <v>126</v>
      </c>
      <c r="AE37" s="374" t="s">
        <v>127</v>
      </c>
      <c r="AF37" s="375" t="s">
        <v>128</v>
      </c>
      <c r="AG37" s="391"/>
      <c r="AH37" s="391"/>
      <c r="AI37" s="391"/>
      <c r="AJ37" s="391"/>
      <c r="AK37" s="391"/>
      <c r="AL37" s="391"/>
      <c r="AM37" s="391"/>
      <c r="AN37" s="391"/>
      <c r="AO37" s="391"/>
      <c r="AP37" s="391"/>
      <c r="AQ37" s="391"/>
      <c r="AR37" s="391"/>
      <c r="AS37" s="391"/>
      <c r="AT37" s="391"/>
      <c r="AU37" s="391"/>
      <c r="AV37" s="391"/>
      <c r="AW37" s="391"/>
      <c r="AX37" s="392"/>
      <c r="AY37" s="40"/>
      <c r="AZ37" s="465"/>
      <c r="BA37" s="192">
        <f t="shared" si="7"/>
        <v>2</v>
      </c>
      <c r="BB37" s="192"/>
      <c r="BC37" s="192"/>
      <c r="BD37" s="192"/>
      <c r="BE37" s="359"/>
      <c r="BF37" s="359"/>
      <c r="BG37" s="559" t="str">
        <f t="shared" ca="1" si="6"/>
        <v/>
      </c>
      <c r="BH37" s="560" t="str">
        <f t="shared" ca="1" si="0"/>
        <v/>
      </c>
      <c r="BI37" s="560" t="str">
        <f t="shared" ca="1" si="1"/>
        <v/>
      </c>
      <c r="BJ37" s="560" t="str">
        <f t="shared" ca="1" si="2"/>
        <v/>
      </c>
      <c r="BK37" s="560" t="str">
        <f t="shared" ca="1" si="3"/>
        <v/>
      </c>
      <c r="BL37" s="561" t="str">
        <f t="shared" ca="1" si="4"/>
        <v/>
      </c>
      <c r="BM37" s="359"/>
      <c r="BN37" s="359"/>
      <c r="BO37" s="359"/>
      <c r="BP37" s="359"/>
      <c r="BQ37" s="359"/>
      <c r="BR37" s="562" t="str">
        <f>"「共通仕様」"&amp;共通仕様!$CB$26</f>
        <v>「共通仕様」「39. Ｗ／Ｃマスタ表示処理」</v>
      </c>
      <c r="BS37" s="465"/>
      <c r="BT37" s="465"/>
      <c r="BU37" s="359"/>
      <c r="BV37" s="465"/>
      <c r="BW37" s="465"/>
      <c r="BX37" s="562"/>
      <c r="BY37" s="465"/>
      <c r="BZ37" s="465"/>
      <c r="CA37" s="465"/>
      <c r="CB37" s="465"/>
      <c r="CC37" s="465"/>
      <c r="CD37" s="465"/>
      <c r="CE37" s="465"/>
      <c r="CF37" s="465"/>
      <c r="CG37" s="465"/>
      <c r="CH37" s="465"/>
      <c r="CI37" s="465"/>
      <c r="CJ37" s="465"/>
      <c r="CK37" s="465"/>
      <c r="CL37" s="465"/>
      <c r="CM37" s="192"/>
      <c r="CN37" s="192"/>
      <c r="CO37" s="192"/>
      <c r="CP37" s="192"/>
      <c r="CQ37" s="192"/>
      <c r="CR37" s="192"/>
      <c r="CS37" s="192"/>
      <c r="CT37" s="192"/>
      <c r="CU37" s="192"/>
      <c r="CV37" s="1488"/>
      <c r="CW37" s="1489"/>
      <c r="CX37" s="1489"/>
      <c r="CY37" s="1489"/>
      <c r="CZ37" s="1489"/>
      <c r="DA37" s="1489"/>
      <c r="DB37" s="1489"/>
      <c r="DC37" s="1489"/>
      <c r="DD37" s="1859"/>
      <c r="DE37" s="1860"/>
      <c r="DF37" s="1861"/>
    </row>
    <row r="38" spans="1:110" s="80" customFormat="1" ht="15" customHeight="1">
      <c r="A38" s="218"/>
      <c r="B38" s="1885">
        <v>1</v>
      </c>
      <c r="C38" s="1886"/>
      <c r="D38" s="388" t="s">
        <v>210</v>
      </c>
      <c r="E38" s="394"/>
      <c r="F38" s="394"/>
      <c r="G38" s="394"/>
      <c r="H38" s="394"/>
      <c r="I38" s="394"/>
      <c r="J38" s="394"/>
      <c r="K38" s="394"/>
      <c r="L38" s="394"/>
      <c r="M38" s="394"/>
      <c r="N38" s="394"/>
      <c r="O38" s="239"/>
      <c r="P38" s="388" t="s">
        <v>115</v>
      </c>
      <c r="Q38" s="394"/>
      <c r="R38" s="394"/>
      <c r="S38" s="239"/>
      <c r="T38" s="78" t="s">
        <v>53</v>
      </c>
      <c r="U38" s="75"/>
      <c r="V38" s="239"/>
      <c r="W38" s="75"/>
      <c r="X38" s="239"/>
      <c r="Y38" s="77"/>
      <c r="Z38" s="77"/>
      <c r="AA38" s="77"/>
      <c r="AB38" s="716"/>
      <c r="AC38" s="153"/>
      <c r="AD38" s="77"/>
      <c r="AE38" s="77"/>
      <c r="AF38" s="154"/>
      <c r="AG38" s="402"/>
      <c r="AH38" s="402"/>
      <c r="AI38" s="402"/>
      <c r="AJ38" s="402"/>
      <c r="AK38" s="402"/>
      <c r="AL38" s="402"/>
      <c r="AM38" s="402"/>
      <c r="AN38" s="402"/>
      <c r="AO38" s="402"/>
      <c r="AP38" s="402"/>
      <c r="AQ38" s="402"/>
      <c r="AR38" s="402"/>
      <c r="AS38" s="402"/>
      <c r="AT38" s="402"/>
      <c r="AU38" s="402"/>
      <c r="AV38" s="402"/>
      <c r="AW38" s="402"/>
      <c r="AX38" s="208"/>
      <c r="AY38" s="40"/>
      <c r="AZ38" s="465"/>
      <c r="BA38" s="192">
        <f t="shared" si="7"/>
        <v>2</v>
      </c>
      <c r="BB38" s="192"/>
      <c r="BC38" s="192"/>
      <c r="BD38" s="192"/>
      <c r="BE38" s="359"/>
      <c r="BF38" s="359"/>
      <c r="BG38" s="559" t="str">
        <f t="shared" ca="1" si="6"/>
        <v/>
      </c>
      <c r="BH38" s="560" t="str">
        <f t="shared" ca="1" si="0"/>
        <v/>
      </c>
      <c r="BI38" s="560" t="str">
        <f t="shared" ca="1" si="1"/>
        <v/>
      </c>
      <c r="BJ38" s="560" t="str">
        <f t="shared" ca="1" si="2"/>
        <v/>
      </c>
      <c r="BK38" s="560" t="str">
        <f t="shared" ca="1" si="3"/>
        <v/>
      </c>
      <c r="BL38" s="561" t="str">
        <f t="shared" ca="1" si="4"/>
        <v/>
      </c>
      <c r="BM38" s="359"/>
      <c r="BN38" s="359"/>
      <c r="BO38" s="359"/>
      <c r="BP38" s="359"/>
      <c r="BQ38" s="359"/>
      <c r="BR38" s="562" t="str">
        <f>"「共通仕様」"&amp;共通仕様!$CL$1</f>
        <v>「共通仕様」「40. ファンクションキー設定処理」</v>
      </c>
      <c r="BS38" s="359"/>
      <c r="BT38" s="359"/>
      <c r="BU38" s="359"/>
      <c r="BV38" s="465"/>
      <c r="BW38" s="562"/>
      <c r="BX38" s="465"/>
      <c r="BY38" s="465"/>
      <c r="BZ38" s="465"/>
      <c r="CA38" s="465"/>
      <c r="CB38" s="465"/>
      <c r="CC38" s="465"/>
      <c r="CD38" s="465"/>
      <c r="CE38" s="465"/>
      <c r="CF38" s="465"/>
      <c r="CG38" s="465"/>
      <c r="CH38" s="465"/>
      <c r="CI38" s="465"/>
      <c r="CJ38" s="465"/>
      <c r="CK38" s="465"/>
      <c r="CL38" s="465"/>
      <c r="CM38" s="192"/>
      <c r="CN38" s="192"/>
      <c r="CO38" s="192"/>
      <c r="CP38" s="192"/>
      <c r="CQ38" s="192"/>
      <c r="CR38" s="192"/>
      <c r="CS38" s="192"/>
      <c r="CT38" s="192"/>
      <c r="CU38" s="192"/>
      <c r="CV38" s="1488"/>
      <c r="CW38" s="1489"/>
      <c r="CX38" s="1489"/>
      <c r="CY38" s="1489"/>
      <c r="CZ38" s="1489"/>
      <c r="DA38" s="1489"/>
      <c r="DB38" s="1489"/>
      <c r="DC38" s="1489"/>
      <c r="DD38" s="1859"/>
      <c r="DE38" s="1860"/>
      <c r="DF38" s="1861"/>
    </row>
    <row r="39" spans="1:110" s="80" customFormat="1" ht="15" customHeight="1">
      <c r="A39" s="218"/>
      <c r="B39" s="1885">
        <f>IF(NOT(ISBLANK(D39)),MAX(B$38:B38)+1,"")</f>
        <v>2</v>
      </c>
      <c r="C39" s="1886"/>
      <c r="D39" s="388" t="s">
        <v>210</v>
      </c>
      <c r="E39" s="394"/>
      <c r="F39" s="394"/>
      <c r="G39" s="394"/>
      <c r="H39" s="394"/>
      <c r="I39" s="394"/>
      <c r="J39" s="394"/>
      <c r="K39" s="394"/>
      <c r="L39" s="394"/>
      <c r="M39" s="394"/>
      <c r="N39" s="394"/>
      <c r="O39" s="239"/>
      <c r="P39" s="650" t="s">
        <v>215</v>
      </c>
      <c r="Q39" s="394"/>
      <c r="R39" s="394"/>
      <c r="S39" s="239"/>
      <c r="T39" s="78" t="s">
        <v>54</v>
      </c>
      <c r="U39" s="75" t="s">
        <v>165</v>
      </c>
      <c r="V39" s="660"/>
      <c r="W39" s="75" t="s">
        <v>93</v>
      </c>
      <c r="X39" s="660"/>
      <c r="Y39" s="77" t="s">
        <v>50</v>
      </c>
      <c r="Z39" s="77" t="s">
        <v>50</v>
      </c>
      <c r="AA39" s="77" t="s">
        <v>122</v>
      </c>
      <c r="AB39" s="716"/>
      <c r="AC39" s="291" t="s">
        <v>50</v>
      </c>
      <c r="AD39" s="290"/>
      <c r="AE39" s="290" t="s">
        <v>122</v>
      </c>
      <c r="AF39" s="154"/>
      <c r="AG39" s="402" t="s">
        <v>2259</v>
      </c>
      <c r="AH39" s="402"/>
      <c r="AI39" s="402"/>
      <c r="AJ39" s="402"/>
      <c r="AK39" s="402"/>
      <c r="AL39" s="402"/>
      <c r="AM39" s="402"/>
      <c r="AN39" s="402"/>
      <c r="AO39" s="402"/>
      <c r="AP39" s="402"/>
      <c r="AQ39" s="402"/>
      <c r="AR39" s="402"/>
      <c r="AS39" s="402"/>
      <c r="AT39" s="402"/>
      <c r="AU39" s="402"/>
      <c r="AV39" s="402"/>
      <c r="AW39" s="402"/>
      <c r="AX39" s="208"/>
      <c r="AY39" s="40"/>
      <c r="AZ39" s="465"/>
      <c r="BA39" s="192">
        <f t="shared" si="7"/>
        <v>2</v>
      </c>
      <c r="BB39" s="192"/>
      <c r="BC39" s="192"/>
      <c r="BD39" s="192"/>
      <c r="BE39" s="359"/>
      <c r="BF39" s="359"/>
      <c r="BG39" s="559" t="str">
        <f t="shared" ca="1" si="6"/>
        <v/>
      </c>
      <c r="BH39" s="560" t="str">
        <f t="shared" ca="1" si="0"/>
        <v/>
      </c>
      <c r="BI39" s="560" t="str">
        <f t="shared" ca="1" si="1"/>
        <v/>
      </c>
      <c r="BJ39" s="560" t="str">
        <f t="shared" ca="1" si="2"/>
        <v/>
      </c>
      <c r="BK39" s="560" t="str">
        <f t="shared" ca="1" si="3"/>
        <v/>
      </c>
      <c r="BL39" s="561" t="str">
        <f t="shared" ca="1" si="4"/>
        <v/>
      </c>
      <c r="BM39" s="359"/>
      <c r="BN39" s="359"/>
      <c r="BO39" s="359"/>
      <c r="BP39" s="359"/>
      <c r="BQ39" s="359"/>
      <c r="BR39" s="562" t="str">
        <f>"「共通仕様」"&amp;共通仕様!$CL$4</f>
        <v>「共通仕様」「41. 画面情報取得処理」</v>
      </c>
      <c r="BS39" s="359"/>
      <c r="BT39" s="359"/>
      <c r="BU39" s="359"/>
      <c r="BV39" s="192"/>
      <c r="BW39" s="465"/>
      <c r="BX39" s="562"/>
      <c r="BY39" s="562"/>
      <c r="BZ39" s="465"/>
      <c r="CA39" s="465"/>
      <c r="CB39" s="465"/>
      <c r="CC39" s="465"/>
      <c r="CD39" s="465"/>
      <c r="CE39" s="465"/>
      <c r="CF39" s="465"/>
      <c r="CG39" s="465"/>
      <c r="CH39" s="465"/>
      <c r="CI39" s="465"/>
      <c r="CJ39" s="465"/>
      <c r="CK39" s="465"/>
      <c r="CL39" s="465"/>
      <c r="CM39" s="192"/>
      <c r="CN39" s="192"/>
      <c r="CO39" s="192"/>
      <c r="CP39" s="192"/>
      <c r="CQ39" s="192"/>
      <c r="CR39" s="192"/>
      <c r="CS39" s="192"/>
      <c r="CT39" s="192"/>
      <c r="CU39" s="192"/>
      <c r="CV39" s="1488" t="s">
        <v>2250</v>
      </c>
      <c r="CW39" s="1489"/>
      <c r="CX39" s="1489"/>
      <c r="CY39" s="1489"/>
      <c r="CZ39" s="1489"/>
      <c r="DA39" s="1489"/>
      <c r="DB39" s="1489"/>
      <c r="DC39" s="1489"/>
      <c r="DD39" s="1859">
        <v>44635</v>
      </c>
      <c r="DE39" s="1860"/>
      <c r="DF39" s="1861"/>
    </row>
    <row r="40" spans="1:110" s="80" customFormat="1" ht="15" customHeight="1">
      <c r="A40" s="218"/>
      <c r="B40" s="1885">
        <f>IF(NOT(ISBLANK(D40)),MAX(B$38:B39)+1,"")</f>
        <v>3</v>
      </c>
      <c r="C40" s="1886"/>
      <c r="D40" s="256" t="s">
        <v>762</v>
      </c>
      <c r="E40" s="402"/>
      <c r="F40" s="402"/>
      <c r="G40" s="402"/>
      <c r="H40" s="402"/>
      <c r="I40" s="402"/>
      <c r="J40" s="402"/>
      <c r="K40" s="402"/>
      <c r="L40" s="402"/>
      <c r="M40" s="402"/>
      <c r="N40" s="402"/>
      <c r="O40" s="403"/>
      <c r="P40" s="227" t="s">
        <v>115</v>
      </c>
      <c r="Q40" s="402"/>
      <c r="R40" s="402"/>
      <c r="S40" s="403"/>
      <c r="T40" s="289" t="s">
        <v>172</v>
      </c>
      <c r="U40" s="255"/>
      <c r="V40" s="403"/>
      <c r="W40" s="255"/>
      <c r="X40" s="403"/>
      <c r="Y40" s="290"/>
      <c r="Z40" s="290"/>
      <c r="AA40" s="290"/>
      <c r="AB40" s="717"/>
      <c r="AC40" s="291"/>
      <c r="AD40" s="290"/>
      <c r="AE40" s="290"/>
      <c r="AF40" s="292"/>
      <c r="AG40" s="402"/>
      <c r="AH40" s="402"/>
      <c r="AI40" s="402"/>
      <c r="AJ40" s="402"/>
      <c r="AK40" s="402"/>
      <c r="AL40" s="402"/>
      <c r="AM40" s="402"/>
      <c r="AN40" s="402"/>
      <c r="AO40" s="402"/>
      <c r="AP40" s="402"/>
      <c r="AQ40" s="402"/>
      <c r="AR40" s="402"/>
      <c r="AS40" s="402"/>
      <c r="AT40" s="402"/>
      <c r="AU40" s="402"/>
      <c r="AV40" s="402"/>
      <c r="AW40" s="402"/>
      <c r="AX40" s="208"/>
      <c r="AY40" s="40"/>
      <c r="AZ40" s="465"/>
      <c r="BA40" s="192">
        <f t="shared" si="7"/>
        <v>2</v>
      </c>
      <c r="BB40" s="192"/>
      <c r="BC40" s="379"/>
      <c r="BD40" s="379"/>
      <c r="BE40" s="379"/>
      <c r="BF40" s="379"/>
      <c r="BG40" s="559" t="str">
        <f t="shared" ca="1" si="6"/>
        <v/>
      </c>
      <c r="BH40" s="560" t="str">
        <f t="shared" ca="1" si="0"/>
        <v/>
      </c>
      <c r="BI40" s="560" t="str">
        <f t="shared" ca="1" si="1"/>
        <v/>
      </c>
      <c r="BJ40" s="560" t="str">
        <f t="shared" ca="1" si="2"/>
        <v/>
      </c>
      <c r="BK40" s="560" t="str">
        <f t="shared" ca="1" si="3"/>
        <v/>
      </c>
      <c r="BL40" s="561" t="str">
        <f t="shared" ca="1" si="4"/>
        <v/>
      </c>
      <c r="BM40" s="379"/>
      <c r="BN40" s="379"/>
      <c r="BO40" s="379"/>
      <c r="BP40" s="379"/>
      <c r="BQ40" s="379"/>
      <c r="BR40" s="562" t="str">
        <f>"「共通仕様」"&amp;共通仕様!$CL$7</f>
        <v>「共通仕様」「42. 担当者情報取得処理」</v>
      </c>
      <c r="BS40" s="359"/>
      <c r="BT40" s="359"/>
      <c r="BU40" s="359"/>
      <c r="BV40" s="192"/>
      <c r="BW40" s="465"/>
      <c r="BX40" s="465"/>
      <c r="BY40" s="465"/>
      <c r="BZ40" s="465"/>
      <c r="CA40" s="465"/>
      <c r="CB40" s="465"/>
      <c r="CC40" s="465"/>
      <c r="CD40" s="465"/>
      <c r="CE40" s="465"/>
      <c r="CF40" s="465"/>
      <c r="CG40" s="465"/>
      <c r="CH40" s="465"/>
      <c r="CI40" s="465"/>
      <c r="CJ40" s="465"/>
      <c r="CK40" s="465"/>
      <c r="CN40" s="192"/>
      <c r="CO40" s="192"/>
      <c r="CP40" s="192"/>
      <c r="CQ40" s="192"/>
      <c r="CR40" s="192"/>
      <c r="CS40" s="192"/>
      <c r="CT40" s="192"/>
      <c r="CU40" s="192"/>
      <c r="CV40" s="1488"/>
      <c r="CW40" s="1489"/>
      <c r="CX40" s="1489"/>
      <c r="CY40" s="1489"/>
      <c r="CZ40" s="1489"/>
      <c r="DA40" s="1489"/>
      <c r="DB40" s="1489"/>
      <c r="DC40" s="1489"/>
      <c r="DD40" s="1859"/>
      <c r="DE40" s="1860"/>
      <c r="DF40" s="1861"/>
    </row>
    <row r="41" spans="1:110" s="80" customFormat="1" ht="15" customHeight="1">
      <c r="A41" s="218"/>
      <c r="B41" s="1885">
        <f>IF(NOT(ISBLANK(D41)),MAX(B$38:B40)+1,"")</f>
        <v>4</v>
      </c>
      <c r="C41" s="1886"/>
      <c r="D41" s="227" t="s">
        <v>762</v>
      </c>
      <c r="E41" s="402"/>
      <c r="F41" s="402"/>
      <c r="G41" s="402"/>
      <c r="H41" s="402"/>
      <c r="I41" s="402"/>
      <c r="J41" s="402"/>
      <c r="K41" s="402"/>
      <c r="L41" s="402"/>
      <c r="M41" s="402"/>
      <c r="N41" s="402"/>
      <c r="O41" s="403"/>
      <c r="P41" s="227" t="s">
        <v>173</v>
      </c>
      <c r="Q41" s="402"/>
      <c r="R41" s="402"/>
      <c r="S41" s="403"/>
      <c r="T41" s="714" t="s">
        <v>763</v>
      </c>
      <c r="U41" s="255" t="s">
        <v>764</v>
      </c>
      <c r="V41" s="403"/>
      <c r="W41" s="293" t="s">
        <v>99</v>
      </c>
      <c r="X41" s="403"/>
      <c r="Y41" s="290" t="s">
        <v>122</v>
      </c>
      <c r="Z41" s="290"/>
      <c r="AA41" s="294" t="s">
        <v>122</v>
      </c>
      <c r="AB41" s="717"/>
      <c r="AC41" s="291" t="s">
        <v>50</v>
      </c>
      <c r="AD41" s="290"/>
      <c r="AE41" s="290" t="s">
        <v>122</v>
      </c>
      <c r="AF41" s="154"/>
      <c r="AG41" s="402"/>
      <c r="AH41" s="402"/>
      <c r="AI41" s="402"/>
      <c r="AJ41" s="402"/>
      <c r="AK41" s="402"/>
      <c r="AL41" s="402"/>
      <c r="AM41" s="402"/>
      <c r="AN41" s="402"/>
      <c r="AO41" s="402"/>
      <c r="AP41" s="402"/>
      <c r="AQ41" s="402"/>
      <c r="AR41" s="402"/>
      <c r="AS41" s="402"/>
      <c r="AT41" s="402"/>
      <c r="AU41" s="402"/>
      <c r="AV41" s="402"/>
      <c r="AW41" s="402"/>
      <c r="AX41" s="208"/>
      <c r="AY41" s="40"/>
      <c r="AZ41" s="465"/>
      <c r="BA41" s="192">
        <f t="shared" si="7"/>
        <v>2</v>
      </c>
      <c r="BB41" s="192"/>
      <c r="BC41" s="379"/>
      <c r="BD41" s="379"/>
      <c r="BE41" s="379"/>
      <c r="BF41" s="379"/>
      <c r="BG41" s="559" t="str">
        <f t="shared" ca="1" si="6"/>
        <v/>
      </c>
      <c r="BH41" s="560" t="str">
        <f t="shared" ca="1" si="0"/>
        <v/>
      </c>
      <c r="BI41" s="560" t="str">
        <f t="shared" ca="1" si="1"/>
        <v/>
      </c>
      <c r="BJ41" s="560" t="str">
        <f t="shared" ca="1" si="2"/>
        <v/>
      </c>
      <c r="BK41" s="560" t="str">
        <f t="shared" ca="1" si="3"/>
        <v/>
      </c>
      <c r="BL41" s="561" t="str">
        <f t="shared" ca="1" si="4"/>
        <v/>
      </c>
      <c r="BM41" s="379"/>
      <c r="BN41" s="379"/>
      <c r="BO41" s="379"/>
      <c r="BP41" s="379"/>
      <c r="BQ41" s="379"/>
      <c r="BR41" s="562" t="str">
        <f>"「共通仕様」"&amp;共通仕様!$CL$10</f>
        <v>「共通仕様」「43. 担当者権限情報取得処理」</v>
      </c>
      <c r="BS41" s="379"/>
      <c r="BT41" s="379"/>
      <c r="BU41" s="379"/>
      <c r="BV41" s="192"/>
      <c r="BW41" s="465"/>
      <c r="BX41" s="562"/>
      <c r="BY41" s="562"/>
      <c r="BZ41" s="465"/>
      <c r="CA41" s="192"/>
      <c r="CB41" s="465"/>
      <c r="CC41" s="465"/>
      <c r="CD41" s="465"/>
      <c r="CE41" s="465"/>
      <c r="CF41" s="465"/>
      <c r="CG41" s="465"/>
      <c r="CH41" s="465"/>
      <c r="CI41" s="465"/>
      <c r="CJ41" s="465"/>
      <c r="CK41" s="465"/>
      <c r="CN41" s="192"/>
      <c r="CO41" s="192"/>
      <c r="CP41" s="192"/>
      <c r="CQ41" s="192"/>
      <c r="CR41" s="192"/>
      <c r="CS41" s="192"/>
      <c r="CT41" s="192"/>
      <c r="CU41" s="192"/>
      <c r="CV41" s="1488" t="s">
        <v>2250</v>
      </c>
      <c r="CW41" s="1489"/>
      <c r="CX41" s="1489"/>
      <c r="CY41" s="1489"/>
      <c r="CZ41" s="1489"/>
      <c r="DA41" s="1489"/>
      <c r="DB41" s="1489"/>
      <c r="DC41" s="1489"/>
      <c r="DD41" s="1859">
        <v>44636</v>
      </c>
      <c r="DE41" s="1860"/>
      <c r="DF41" s="1861"/>
    </row>
    <row r="42" spans="1:110" s="80" customFormat="1" ht="15" customHeight="1">
      <c r="A42" s="218"/>
      <c r="B42" s="1885">
        <f>IF(NOT(ISBLANK(D42)),MAX(B$38:B41)+1,"")</f>
        <v>5</v>
      </c>
      <c r="C42" s="1886"/>
      <c r="D42" s="256" t="s">
        <v>765</v>
      </c>
      <c r="E42" s="402"/>
      <c r="F42" s="402"/>
      <c r="G42" s="402"/>
      <c r="H42" s="402"/>
      <c r="I42" s="402"/>
      <c r="J42" s="402"/>
      <c r="K42" s="402"/>
      <c r="L42" s="402"/>
      <c r="M42" s="402"/>
      <c r="N42" s="402"/>
      <c r="O42" s="403"/>
      <c r="P42" s="227" t="s">
        <v>115</v>
      </c>
      <c r="Q42" s="402"/>
      <c r="R42" s="402"/>
      <c r="S42" s="403"/>
      <c r="T42" s="289" t="s">
        <v>172</v>
      </c>
      <c r="U42" s="255"/>
      <c r="V42" s="403"/>
      <c r="W42" s="255"/>
      <c r="X42" s="403"/>
      <c r="Y42" s="290"/>
      <c r="Z42" s="290"/>
      <c r="AA42" s="290"/>
      <c r="AB42" s="717"/>
      <c r="AC42" s="291"/>
      <c r="AD42" s="290"/>
      <c r="AE42" s="290"/>
      <c r="AF42" s="292"/>
      <c r="AG42" s="402"/>
      <c r="AH42" s="402"/>
      <c r="AI42" s="402"/>
      <c r="AJ42" s="402"/>
      <c r="AK42" s="402"/>
      <c r="AL42" s="402"/>
      <c r="AM42" s="402"/>
      <c r="AN42" s="402"/>
      <c r="AO42" s="402"/>
      <c r="AP42" s="402"/>
      <c r="AQ42" s="402"/>
      <c r="AR42" s="402"/>
      <c r="AS42" s="402"/>
      <c r="AT42" s="402"/>
      <c r="AU42" s="402"/>
      <c r="AV42" s="402"/>
      <c r="AW42" s="402"/>
      <c r="AX42" s="208"/>
      <c r="AY42" s="40"/>
      <c r="AZ42" s="465"/>
      <c r="BA42" s="192">
        <f t="shared" si="7"/>
        <v>2</v>
      </c>
      <c r="BB42" s="192"/>
      <c r="BC42" s="379"/>
      <c r="BD42" s="379"/>
      <c r="BE42" s="379"/>
      <c r="BF42" s="379"/>
      <c r="BG42" s="559" t="str">
        <f t="shared" ca="1" si="6"/>
        <v/>
      </c>
      <c r="BH42" s="560" t="str">
        <f t="shared" ca="1" si="0"/>
        <v/>
      </c>
      <c r="BI42" s="560" t="str">
        <f t="shared" ca="1" si="1"/>
        <v/>
      </c>
      <c r="BJ42" s="560" t="str">
        <f t="shared" ca="1" si="2"/>
        <v/>
      </c>
      <c r="BK42" s="560" t="str">
        <f t="shared" ca="1" si="3"/>
        <v/>
      </c>
      <c r="BL42" s="561" t="str">
        <f t="shared" ca="1" si="4"/>
        <v/>
      </c>
      <c r="BM42" s="379"/>
      <c r="BN42" s="379"/>
      <c r="BO42" s="379"/>
      <c r="BP42" s="379"/>
      <c r="BQ42" s="379"/>
      <c r="BR42" s="562" t="str">
        <f>"「共通仕様」"&amp;共通仕様!$CL$13</f>
        <v>「共通仕様」「44. 画面操作区分情報取得処理」</v>
      </c>
      <c r="BS42" s="379"/>
      <c r="BT42" s="379"/>
      <c r="BU42" s="379"/>
      <c r="BV42" s="192"/>
      <c r="BW42" s="465"/>
      <c r="BX42" s="465"/>
      <c r="BY42" s="465"/>
      <c r="BZ42" s="465"/>
      <c r="CA42" s="465"/>
      <c r="CB42" s="465"/>
      <c r="CC42" s="465"/>
      <c r="CD42" s="465"/>
      <c r="CE42" s="465"/>
      <c r="CF42" s="465"/>
      <c r="CG42" s="465"/>
      <c r="CH42" s="465"/>
      <c r="CI42" s="465"/>
      <c r="CJ42" s="465"/>
      <c r="CK42" s="465"/>
      <c r="CN42" s="192"/>
      <c r="CO42" s="192"/>
      <c r="CP42" s="192"/>
      <c r="CQ42" s="192"/>
      <c r="CR42" s="192"/>
      <c r="CS42" s="192"/>
      <c r="CT42" s="192"/>
      <c r="CU42" s="192"/>
      <c r="CV42" s="1488"/>
      <c r="CW42" s="1489"/>
      <c r="CX42" s="1489"/>
      <c r="CY42" s="1489"/>
      <c r="CZ42" s="1489"/>
      <c r="DA42" s="1489"/>
      <c r="DB42" s="1489"/>
      <c r="DC42" s="1489"/>
      <c r="DD42" s="1859"/>
      <c r="DE42" s="1860"/>
      <c r="DF42" s="1861"/>
    </row>
    <row r="43" spans="1:110" s="80" customFormat="1" ht="15" customHeight="1">
      <c r="A43" s="218"/>
      <c r="B43" s="1885">
        <f>IF(NOT(ISBLANK(D43)),MAX(B$38:B42)+1,"")</f>
        <v>6</v>
      </c>
      <c r="C43" s="1886"/>
      <c r="D43" s="227" t="s">
        <v>765</v>
      </c>
      <c r="E43" s="402"/>
      <c r="F43" s="402"/>
      <c r="G43" s="402"/>
      <c r="H43" s="402"/>
      <c r="I43" s="402"/>
      <c r="J43" s="402"/>
      <c r="K43" s="402"/>
      <c r="L43" s="402"/>
      <c r="M43" s="402"/>
      <c r="N43" s="402"/>
      <c r="O43" s="403"/>
      <c r="P43" s="227" t="s">
        <v>173</v>
      </c>
      <c r="Q43" s="402"/>
      <c r="R43" s="402"/>
      <c r="S43" s="403"/>
      <c r="T43" s="714" t="s">
        <v>763</v>
      </c>
      <c r="U43" s="544" t="s">
        <v>51</v>
      </c>
      <c r="V43" s="403"/>
      <c r="W43" s="293" t="s">
        <v>99</v>
      </c>
      <c r="X43" s="403"/>
      <c r="Y43" s="290"/>
      <c r="Z43" s="290"/>
      <c r="AA43" s="294"/>
      <c r="AB43" s="717"/>
      <c r="AC43" s="291"/>
      <c r="AD43" s="290"/>
      <c r="AE43" s="290"/>
      <c r="AF43" s="154"/>
      <c r="AG43" s="402"/>
      <c r="AH43" s="402"/>
      <c r="AI43" s="402"/>
      <c r="AJ43" s="402"/>
      <c r="AK43" s="402"/>
      <c r="AL43" s="402"/>
      <c r="AM43" s="402"/>
      <c r="AN43" s="402"/>
      <c r="AO43" s="402"/>
      <c r="AP43" s="402"/>
      <c r="AQ43" s="402"/>
      <c r="AR43" s="402"/>
      <c r="AS43" s="402"/>
      <c r="AT43" s="402"/>
      <c r="AU43" s="402"/>
      <c r="AV43" s="402"/>
      <c r="AW43" s="402"/>
      <c r="AX43" s="208"/>
      <c r="AY43" s="40"/>
      <c r="AZ43" s="465"/>
      <c r="BA43" s="192">
        <f t="shared" si="7"/>
        <v>2</v>
      </c>
      <c r="BB43" s="192"/>
      <c r="BC43" s="379"/>
      <c r="BD43" s="379"/>
      <c r="BE43" s="379"/>
      <c r="BF43" s="379"/>
      <c r="BG43" s="559" t="str">
        <f t="shared" ca="1" si="6"/>
        <v/>
      </c>
      <c r="BH43" s="560" t="str">
        <f t="shared" ca="1" si="0"/>
        <v/>
      </c>
      <c r="BI43" s="560" t="str">
        <f t="shared" ca="1" si="1"/>
        <v/>
      </c>
      <c r="BJ43" s="560" t="str">
        <f t="shared" ca="1" si="2"/>
        <v/>
      </c>
      <c r="BK43" s="560" t="str">
        <f t="shared" ca="1" si="3"/>
        <v/>
      </c>
      <c r="BL43" s="561" t="str">
        <f t="shared" ca="1" si="4"/>
        <v/>
      </c>
      <c r="BM43" s="379"/>
      <c r="BN43" s="379"/>
      <c r="BO43" s="379"/>
      <c r="BP43" s="379"/>
      <c r="BQ43" s="379"/>
      <c r="BR43" s="562" t="str">
        <f>"「共通仕様」"&amp;共通仕様!$CL$16</f>
        <v>「共通仕様」「45. フォームロード共通処理」</v>
      </c>
      <c r="BS43" s="379"/>
      <c r="BT43" s="379"/>
      <c r="BU43" s="379"/>
      <c r="BV43" s="192"/>
      <c r="BW43" s="465"/>
      <c r="BX43" s="562"/>
      <c r="BY43" s="562"/>
      <c r="BZ43" s="465"/>
      <c r="CA43" s="192"/>
      <c r="CB43" s="465"/>
      <c r="CC43" s="465"/>
      <c r="CD43" s="465"/>
      <c r="CE43" s="465"/>
      <c r="CF43" s="465"/>
      <c r="CG43" s="465"/>
      <c r="CH43" s="465"/>
      <c r="CI43" s="465"/>
      <c r="CJ43" s="465"/>
      <c r="CK43" s="465"/>
      <c r="CN43" s="192"/>
      <c r="CO43" s="192"/>
      <c r="CP43" s="192"/>
      <c r="CQ43" s="192"/>
      <c r="CR43" s="192"/>
      <c r="CS43" s="192"/>
      <c r="CT43" s="192"/>
      <c r="CU43" s="192"/>
      <c r="CV43" s="1488"/>
      <c r="CW43" s="1489"/>
      <c r="CX43" s="1489"/>
      <c r="CY43" s="1489"/>
      <c r="CZ43" s="1489"/>
      <c r="DA43" s="1489"/>
      <c r="DB43" s="1489"/>
      <c r="DC43" s="1489"/>
      <c r="DD43" s="1859"/>
      <c r="DE43" s="1860"/>
      <c r="DF43" s="1861"/>
    </row>
    <row r="44" spans="1:110" s="192" customFormat="1" ht="15" customHeight="1">
      <c r="A44" s="218"/>
      <c r="B44" s="146" t="s">
        <v>121</v>
      </c>
      <c r="C44" s="578"/>
      <c r="D44" s="578"/>
      <c r="E44" s="578"/>
      <c r="F44" s="578"/>
      <c r="G44" s="578"/>
      <c r="H44" s="578"/>
      <c r="I44" s="578"/>
      <c r="J44" s="578"/>
      <c r="K44" s="578"/>
      <c r="L44" s="578"/>
      <c r="M44" s="578"/>
      <c r="N44" s="578"/>
      <c r="O44" s="578"/>
      <c r="P44" s="578"/>
      <c r="Q44" s="578"/>
      <c r="R44" s="578"/>
      <c r="S44" s="578"/>
      <c r="T44" s="144"/>
      <c r="U44" s="578"/>
      <c r="V44" s="578"/>
      <c r="W44" s="145"/>
      <c r="X44" s="145"/>
      <c r="Y44" s="370" t="s">
        <v>536</v>
      </c>
      <c r="Z44" s="370" t="s">
        <v>128</v>
      </c>
      <c r="AA44" s="370" t="s">
        <v>537</v>
      </c>
      <c r="AB44" s="372" t="s">
        <v>538</v>
      </c>
      <c r="AC44" s="371" t="s">
        <v>125</v>
      </c>
      <c r="AD44" s="370" t="s">
        <v>126</v>
      </c>
      <c r="AE44" s="370" t="s">
        <v>127</v>
      </c>
      <c r="AF44" s="372" t="s">
        <v>128</v>
      </c>
      <c r="AG44" s="578"/>
      <c r="AH44" s="578"/>
      <c r="AI44" s="578"/>
      <c r="AJ44" s="578"/>
      <c r="AK44" s="578"/>
      <c r="AL44" s="578"/>
      <c r="AM44" s="578"/>
      <c r="AN44" s="578"/>
      <c r="AO44" s="578"/>
      <c r="AP44" s="578"/>
      <c r="AQ44" s="578"/>
      <c r="AR44" s="578"/>
      <c r="AS44" s="578"/>
      <c r="AT44" s="578"/>
      <c r="AU44" s="578"/>
      <c r="AV44" s="578"/>
      <c r="AW44" s="578"/>
      <c r="AX44" s="579"/>
      <c r="AY44" s="40"/>
      <c r="AZ44" s="465"/>
      <c r="BA44" s="192">
        <f t="shared" si="7"/>
        <v>2</v>
      </c>
      <c r="BG44" s="559" t="str">
        <f t="shared" ca="1" si="6"/>
        <v/>
      </c>
      <c r="BH44" s="560" t="str">
        <f t="shared" ca="1" si="0"/>
        <v/>
      </c>
      <c r="BI44" s="560" t="str">
        <f t="shared" ca="1" si="1"/>
        <v/>
      </c>
      <c r="BJ44" s="560" t="str">
        <f t="shared" ca="1" si="2"/>
        <v/>
      </c>
      <c r="BK44" s="560" t="str">
        <f t="shared" ca="1" si="3"/>
        <v/>
      </c>
      <c r="BL44" s="561" t="str">
        <f t="shared" ca="1" si="4"/>
        <v/>
      </c>
      <c r="BN44" s="359"/>
      <c r="BR44" s="562" t="str">
        <f>"「共通仕様」"&amp;共通仕様!$CL$23</f>
        <v>「共通仕様」「46. 正式部品番号マスタ」</v>
      </c>
      <c r="BS44" s="379"/>
      <c r="BT44" s="379"/>
      <c r="BU44" s="379"/>
      <c r="BW44" s="465"/>
      <c r="BX44" s="465"/>
      <c r="CV44" s="1488"/>
      <c r="CW44" s="1489"/>
      <c r="CX44" s="1489"/>
      <c r="CY44" s="1489"/>
      <c r="CZ44" s="1489"/>
      <c r="DA44" s="1489"/>
      <c r="DB44" s="1489"/>
      <c r="DC44" s="1489"/>
      <c r="DD44" s="1859"/>
      <c r="DE44" s="1860"/>
      <c r="DF44" s="1861"/>
    </row>
    <row r="45" spans="1:110" s="192" customFormat="1" ht="15" customHeight="1">
      <c r="A45" s="218"/>
      <c r="B45" s="1970">
        <f>IF(NOT(ISBLANK(D45)),MAX(B$38:B44)+1,"")</f>
        <v>7</v>
      </c>
      <c r="C45" s="1971"/>
      <c r="D45" s="650" t="s">
        <v>210</v>
      </c>
      <c r="E45" s="653"/>
      <c r="F45" s="653"/>
      <c r="G45" s="653"/>
      <c r="H45" s="653"/>
      <c r="I45" s="653"/>
      <c r="J45" s="653"/>
      <c r="K45" s="653"/>
      <c r="L45" s="653"/>
      <c r="M45" s="653"/>
      <c r="N45" s="653"/>
      <c r="O45" s="660"/>
      <c r="P45" s="650" t="s">
        <v>115</v>
      </c>
      <c r="Q45" s="653"/>
      <c r="R45" s="653"/>
      <c r="S45" s="660"/>
      <c r="T45" s="78" t="s">
        <v>53</v>
      </c>
      <c r="U45" s="75"/>
      <c r="V45" s="660"/>
      <c r="W45" s="650"/>
      <c r="X45" s="660"/>
      <c r="Y45" s="77"/>
      <c r="Z45" s="77"/>
      <c r="AA45" s="77"/>
      <c r="AB45" s="716"/>
      <c r="AC45" s="153"/>
      <c r="AD45" s="77"/>
      <c r="AE45" s="77"/>
      <c r="AF45" s="154"/>
      <c r="AG45" s="653"/>
      <c r="AH45" s="653"/>
      <c r="AI45" s="653"/>
      <c r="AJ45" s="653"/>
      <c r="AK45" s="653"/>
      <c r="AL45" s="653"/>
      <c r="AM45" s="653"/>
      <c r="AN45" s="653"/>
      <c r="AO45" s="653"/>
      <c r="AP45" s="653"/>
      <c r="AQ45" s="653"/>
      <c r="AR45" s="653"/>
      <c r="AS45" s="653"/>
      <c r="AT45" s="653"/>
      <c r="AU45" s="653"/>
      <c r="AV45" s="653"/>
      <c r="AW45" s="653"/>
      <c r="AX45" s="73"/>
      <c r="AY45" s="40"/>
      <c r="AZ45" s="465"/>
      <c r="BA45" s="192">
        <f t="shared" si="7"/>
        <v>2</v>
      </c>
      <c r="BG45" s="559" t="str">
        <f t="shared" ca="1" si="6"/>
        <v/>
      </c>
      <c r="BH45" s="560" t="str">
        <f t="shared" ca="1" si="0"/>
        <v/>
      </c>
      <c r="BI45" s="560" t="str">
        <f t="shared" ca="1" si="1"/>
        <v/>
      </c>
      <c r="BJ45" s="560" t="str">
        <f t="shared" ca="1" si="2"/>
        <v/>
      </c>
      <c r="BK45" s="560" t="str">
        <f t="shared" ca="1" si="3"/>
        <v/>
      </c>
      <c r="BL45" s="561" t="str">
        <f t="shared" ca="1" si="4"/>
        <v/>
      </c>
      <c r="BN45" s="359"/>
      <c r="BU45" s="562" t="str">
        <f>"「共通仕様」"&amp;共通仕様!$CO$25</f>
        <v>「共通仕様」「46.3.1.①. 正式部品番号データセット 条件無し」</v>
      </c>
      <c r="CV45" s="1488"/>
      <c r="CW45" s="1489"/>
      <c r="CX45" s="1489"/>
      <c r="CY45" s="1489"/>
      <c r="CZ45" s="1489"/>
      <c r="DA45" s="1489"/>
      <c r="DB45" s="1489"/>
      <c r="DC45" s="1489"/>
      <c r="DD45" s="1859"/>
      <c r="DE45" s="1860"/>
      <c r="DF45" s="1861"/>
    </row>
    <row r="46" spans="1:110" s="192" customFormat="1" ht="15" customHeight="1">
      <c r="A46" s="218"/>
      <c r="B46" s="1970">
        <f>IF(NOT(ISBLANK(D46)),MAX(B$38:B45)+1,"")</f>
        <v>8</v>
      </c>
      <c r="C46" s="1971"/>
      <c r="D46" s="650" t="s">
        <v>210</v>
      </c>
      <c r="E46" s="653"/>
      <c r="F46" s="653"/>
      <c r="G46" s="653"/>
      <c r="H46" s="653"/>
      <c r="I46" s="653"/>
      <c r="J46" s="653"/>
      <c r="K46" s="653"/>
      <c r="L46" s="653"/>
      <c r="M46" s="653"/>
      <c r="N46" s="653"/>
      <c r="O46" s="660"/>
      <c r="P46" s="650" t="s">
        <v>49</v>
      </c>
      <c r="Q46" s="653"/>
      <c r="R46" s="653"/>
      <c r="S46" s="660"/>
      <c r="T46" s="78" t="s">
        <v>54</v>
      </c>
      <c r="U46" s="75" t="s">
        <v>165</v>
      </c>
      <c r="V46" s="660"/>
      <c r="W46" s="75" t="s">
        <v>93</v>
      </c>
      <c r="X46" s="660"/>
      <c r="Y46" s="77" t="s">
        <v>122</v>
      </c>
      <c r="Z46" s="77" t="s">
        <v>122</v>
      </c>
      <c r="AA46" s="77"/>
      <c r="AB46" s="716"/>
      <c r="AC46" s="741" t="s">
        <v>50</v>
      </c>
      <c r="AD46" s="77" t="s">
        <v>122</v>
      </c>
      <c r="AE46" s="77" t="s">
        <v>50</v>
      </c>
      <c r="AF46" s="154" t="s">
        <v>50</v>
      </c>
      <c r="AG46" s="653"/>
      <c r="AH46" s="653"/>
      <c r="AI46" s="653"/>
      <c r="AJ46" s="653"/>
      <c r="AK46" s="653"/>
      <c r="AL46" s="653"/>
      <c r="AM46" s="653"/>
      <c r="AN46" s="653"/>
      <c r="AO46" s="653"/>
      <c r="AP46" s="653"/>
      <c r="AQ46" s="653"/>
      <c r="AR46" s="653"/>
      <c r="AS46" s="653"/>
      <c r="AT46" s="653"/>
      <c r="AU46" s="653"/>
      <c r="AV46" s="653"/>
      <c r="AW46" s="653"/>
      <c r="AX46" s="73"/>
      <c r="AY46" s="40"/>
      <c r="AZ46" s="465"/>
      <c r="BA46" s="192">
        <f t="shared" ref="BA46:BA64" si="8">BA45</f>
        <v>2</v>
      </c>
      <c r="BG46" s="559" t="str">
        <f t="shared" ca="1" si="6"/>
        <v/>
      </c>
      <c r="BH46" s="560" t="str">
        <f t="shared" ca="1" si="0"/>
        <v/>
      </c>
      <c r="BI46" s="560" t="str">
        <f t="shared" ca="1" si="1"/>
        <v/>
      </c>
      <c r="BJ46" s="560" t="str">
        <f t="shared" ca="1" si="2"/>
        <v/>
      </c>
      <c r="BK46" s="560" t="str">
        <f t="shared" ca="1" si="3"/>
        <v/>
      </c>
      <c r="BL46" s="561" t="str">
        <f t="shared" ca="1" si="4"/>
        <v/>
      </c>
      <c r="BN46" s="359"/>
      <c r="BU46" s="562" t="str">
        <f>"「共通仕様」"&amp;共通仕様!$CO$26</f>
        <v>「共通仕様」「46.3.1.②. 正式部品番号データセット 部品番号の入力」</v>
      </c>
      <c r="CV46" s="1488" t="s">
        <v>2250</v>
      </c>
      <c r="CW46" s="1489"/>
      <c r="CX46" s="1489"/>
      <c r="CY46" s="1489"/>
      <c r="CZ46" s="1489"/>
      <c r="DA46" s="1489"/>
      <c r="DB46" s="1489"/>
      <c r="DC46" s="1489"/>
      <c r="DD46" s="1859">
        <v>44636</v>
      </c>
      <c r="DE46" s="1860"/>
      <c r="DF46" s="1861"/>
    </row>
    <row r="47" spans="1:110" s="80" customFormat="1" ht="15" customHeight="1">
      <c r="A47" s="218"/>
      <c r="B47" s="146" t="s">
        <v>211</v>
      </c>
      <c r="C47" s="391"/>
      <c r="D47" s="391"/>
      <c r="E47" s="391"/>
      <c r="F47" s="391"/>
      <c r="G47" s="391"/>
      <c r="H47" s="391"/>
      <c r="I47" s="391"/>
      <c r="J47" s="391"/>
      <c r="K47" s="391"/>
      <c r="L47" s="391"/>
      <c r="M47" s="391"/>
      <c r="N47" s="391"/>
      <c r="O47" s="391"/>
      <c r="P47" s="391"/>
      <c r="Q47" s="391"/>
      <c r="R47" s="391"/>
      <c r="S47" s="391"/>
      <c r="T47" s="144"/>
      <c r="U47" s="391"/>
      <c r="V47" s="391"/>
      <c r="W47" s="145"/>
      <c r="X47" s="145"/>
      <c r="Y47" s="144"/>
      <c r="Z47" s="144"/>
      <c r="AA47" s="144"/>
      <c r="AB47" s="578"/>
      <c r="AC47" s="373" t="s">
        <v>125</v>
      </c>
      <c r="AD47" s="374" t="s">
        <v>126</v>
      </c>
      <c r="AE47" s="374" t="s">
        <v>127</v>
      </c>
      <c r="AF47" s="375" t="s">
        <v>128</v>
      </c>
      <c r="AG47" s="391"/>
      <c r="AH47" s="391"/>
      <c r="AI47" s="391"/>
      <c r="AJ47" s="391"/>
      <c r="AK47" s="391"/>
      <c r="AL47" s="391"/>
      <c r="AM47" s="391"/>
      <c r="AN47" s="391"/>
      <c r="AO47" s="391"/>
      <c r="AP47" s="391"/>
      <c r="AQ47" s="391"/>
      <c r="AR47" s="391"/>
      <c r="AS47" s="391"/>
      <c r="AT47" s="391"/>
      <c r="AU47" s="391"/>
      <c r="AV47" s="391"/>
      <c r="AW47" s="391"/>
      <c r="AX47" s="392"/>
      <c r="AY47" s="40"/>
      <c r="AZ47" s="465"/>
      <c r="BA47" s="192">
        <f t="shared" si="8"/>
        <v>2</v>
      </c>
      <c r="BB47" s="192"/>
      <c r="BC47" s="192"/>
      <c r="BD47" s="192"/>
      <c r="BE47" s="192"/>
      <c r="BF47" s="192"/>
      <c r="BG47" s="559" t="str">
        <f t="shared" ca="1" si="6"/>
        <v/>
      </c>
      <c r="BH47" s="560" t="str">
        <f t="shared" ca="1" si="0"/>
        <v/>
      </c>
      <c r="BI47" s="560" t="str">
        <f t="shared" ca="1" si="1"/>
        <v/>
      </c>
      <c r="BJ47" s="560" t="str">
        <f t="shared" ca="1" si="2"/>
        <v/>
      </c>
      <c r="BK47" s="560" t="str">
        <f t="shared" ca="1" si="3"/>
        <v/>
      </c>
      <c r="BL47" s="561" t="str">
        <f t="shared" ca="1" si="4"/>
        <v/>
      </c>
      <c r="BM47" s="192"/>
      <c r="BN47" s="359"/>
      <c r="BO47" s="192"/>
      <c r="BP47" s="192"/>
      <c r="BQ47" s="192"/>
      <c r="BR47" s="562" t="str">
        <f>"「共通仕様」"&amp;共通仕様!$CL$28</f>
        <v>「共通仕様」「47. 画面クリア共通処理」</v>
      </c>
      <c r="BS47" s="192"/>
      <c r="BT47" s="192"/>
      <c r="BU47" s="192"/>
      <c r="BV47" s="192"/>
      <c r="BW47" s="192"/>
      <c r="BX47" s="192"/>
      <c r="BY47" s="192"/>
      <c r="BZ47" s="192"/>
      <c r="CA47" s="192"/>
      <c r="CB47" s="192"/>
      <c r="CC47" s="192"/>
      <c r="CD47" s="192"/>
      <c r="CE47" s="192"/>
      <c r="CF47" s="192"/>
      <c r="CG47" s="192"/>
      <c r="CH47" s="192"/>
      <c r="CI47" s="192"/>
      <c r="CJ47" s="192"/>
      <c r="CK47" s="192"/>
      <c r="CL47" s="192"/>
      <c r="CM47" s="192"/>
      <c r="CN47" s="192"/>
      <c r="CO47" s="192"/>
      <c r="CP47" s="192"/>
      <c r="CQ47" s="192"/>
      <c r="CR47" s="192"/>
      <c r="CS47" s="192"/>
      <c r="CT47" s="192"/>
      <c r="CU47" s="192"/>
      <c r="CV47" s="1488"/>
      <c r="CW47" s="1489"/>
      <c r="CX47" s="1489"/>
      <c r="CY47" s="1489"/>
      <c r="CZ47" s="1489"/>
      <c r="DA47" s="1489"/>
      <c r="DB47" s="1489"/>
      <c r="DC47" s="1489"/>
      <c r="DD47" s="1859"/>
      <c r="DE47" s="1860"/>
      <c r="DF47" s="1861"/>
    </row>
    <row r="48" spans="1:110" s="80" customFormat="1" ht="15" customHeight="1">
      <c r="A48" s="218"/>
      <c r="B48" s="1897">
        <f>IF(NOT(ISBLANK(D48)),MAX(B$38:B47)+1,"")</f>
        <v>9</v>
      </c>
      <c r="C48" s="1898"/>
      <c r="D48" s="75" t="s">
        <v>148</v>
      </c>
      <c r="E48" s="394"/>
      <c r="F48" s="394"/>
      <c r="G48" s="394"/>
      <c r="H48" s="394"/>
      <c r="I48" s="394"/>
      <c r="J48" s="394"/>
      <c r="K48" s="394"/>
      <c r="L48" s="394"/>
      <c r="M48" s="394"/>
      <c r="N48" s="394"/>
      <c r="O48" s="239"/>
      <c r="P48" s="388" t="s">
        <v>212</v>
      </c>
      <c r="Q48" s="394"/>
      <c r="R48" s="394"/>
      <c r="S48" s="239"/>
      <c r="T48" s="78" t="s">
        <v>53</v>
      </c>
      <c r="U48" s="147"/>
      <c r="V48" s="239"/>
      <c r="W48" s="388"/>
      <c r="X48" s="239"/>
      <c r="Y48" s="77" t="s">
        <v>122</v>
      </c>
      <c r="Z48" s="294"/>
      <c r="AA48" s="294"/>
      <c r="AB48" s="715"/>
      <c r="AC48" s="151" t="s">
        <v>129</v>
      </c>
      <c r="AD48" s="77" t="s">
        <v>50</v>
      </c>
      <c r="AE48" s="76" t="s">
        <v>519</v>
      </c>
      <c r="AF48" s="299" t="s">
        <v>410</v>
      </c>
      <c r="AG48" s="269"/>
      <c r="AH48" s="269"/>
      <c r="AI48" s="269"/>
      <c r="AJ48" s="269"/>
      <c r="AK48" s="269"/>
      <c r="AL48" s="269"/>
      <c r="AM48" s="269"/>
      <c r="AN48" s="269"/>
      <c r="AO48" s="269"/>
      <c r="AP48" s="269"/>
      <c r="AQ48" s="269"/>
      <c r="AR48" s="269"/>
      <c r="AS48" s="269"/>
      <c r="AT48" s="269"/>
      <c r="AU48" s="269"/>
      <c r="AV48" s="269"/>
      <c r="AW48" s="269"/>
      <c r="AX48" s="270"/>
      <c r="AY48" s="40"/>
      <c r="AZ48" s="465"/>
      <c r="BA48" s="192">
        <f t="shared" si="8"/>
        <v>2</v>
      </c>
      <c r="BB48" s="192"/>
      <c r="BC48" s="192"/>
      <c r="BD48" s="192"/>
      <c r="BE48" s="192"/>
      <c r="BF48" s="192"/>
      <c r="BG48" s="559" t="str">
        <f t="shared" ca="1" si="6"/>
        <v/>
      </c>
      <c r="BH48" s="560" t="str">
        <f t="shared" ca="1" si="0"/>
        <v/>
      </c>
      <c r="BI48" s="560" t="str">
        <f t="shared" ca="1" si="1"/>
        <v/>
      </c>
      <c r="BJ48" s="560" t="str">
        <f t="shared" ca="1" si="2"/>
        <v/>
      </c>
      <c r="BK48" s="560" t="str">
        <f t="shared" ca="1" si="3"/>
        <v/>
      </c>
      <c r="BL48" s="561" t="str">
        <f t="shared" ca="1" si="4"/>
        <v/>
      </c>
      <c r="BM48" s="192"/>
      <c r="BN48" s="359"/>
      <c r="BO48" s="192"/>
      <c r="BP48" s="192"/>
      <c r="BQ48" s="192"/>
      <c r="BR48" s="562" t="str">
        <f>"「共通仕様」"&amp;共通仕様!$CL$29</f>
        <v>「共通仕様」「48. データ削除共通処理」</v>
      </c>
      <c r="BS48" s="192"/>
      <c r="BT48" s="192"/>
      <c r="BU48" s="192"/>
      <c r="BV48" s="192"/>
      <c r="BW48" s="192"/>
      <c r="BX48" s="192"/>
      <c r="BY48" s="192"/>
      <c r="BZ48" s="192"/>
      <c r="CA48" s="192"/>
      <c r="CB48" s="192"/>
      <c r="CC48" s="192"/>
      <c r="CD48" s="192"/>
      <c r="CE48" s="192"/>
      <c r="CF48" s="192"/>
      <c r="CG48" s="192"/>
      <c r="CH48" s="192"/>
      <c r="CI48" s="192"/>
      <c r="CJ48" s="192"/>
      <c r="CK48" s="192"/>
      <c r="CL48" s="192"/>
      <c r="CM48" s="192"/>
      <c r="CN48" s="192"/>
      <c r="CO48" s="192"/>
      <c r="CP48" s="192"/>
      <c r="CQ48" s="192"/>
      <c r="CR48" s="192"/>
      <c r="CS48" s="192"/>
      <c r="CT48" s="192"/>
      <c r="CU48" s="192"/>
      <c r="CV48" s="1488" t="s">
        <v>2265</v>
      </c>
      <c r="CW48" s="1489"/>
      <c r="CX48" s="1489"/>
      <c r="CY48" s="1489"/>
      <c r="CZ48" s="1489"/>
      <c r="DA48" s="1489"/>
      <c r="DB48" s="1489"/>
      <c r="DC48" s="1489"/>
      <c r="DD48" s="1859">
        <v>44636</v>
      </c>
      <c r="DE48" s="1860"/>
      <c r="DF48" s="1861"/>
    </row>
    <row r="49" spans="1:110" s="80" customFormat="1" ht="15" customHeight="1">
      <c r="A49" s="218"/>
      <c r="B49" s="1885">
        <f>IF(NOT(ISBLANK(D49)),MAX(B$38:B48)+1,"")</f>
        <v>10</v>
      </c>
      <c r="C49" s="1886"/>
      <c r="D49" s="388" t="s">
        <v>765</v>
      </c>
      <c r="E49" s="269"/>
      <c r="F49" s="269"/>
      <c r="G49" s="269"/>
      <c r="H49" s="269"/>
      <c r="I49" s="269"/>
      <c r="J49" s="269"/>
      <c r="K49" s="269"/>
      <c r="L49" s="269"/>
      <c r="M49" s="269"/>
      <c r="N49" s="269"/>
      <c r="O49" s="296"/>
      <c r="P49" s="227" t="s">
        <v>115</v>
      </c>
      <c r="Q49" s="402"/>
      <c r="R49" s="402"/>
      <c r="S49" s="403"/>
      <c r="T49" s="289" t="s">
        <v>172</v>
      </c>
      <c r="U49" s="298"/>
      <c r="V49" s="296"/>
      <c r="W49" s="298"/>
      <c r="X49" s="296"/>
      <c r="Y49" s="294"/>
      <c r="Z49" s="294"/>
      <c r="AA49" s="294"/>
      <c r="AB49" s="715" t="s">
        <v>768</v>
      </c>
      <c r="AC49" s="291" t="s">
        <v>50</v>
      </c>
      <c r="AD49" s="290" t="s">
        <v>50</v>
      </c>
      <c r="AE49" s="290" t="s">
        <v>50</v>
      </c>
      <c r="AF49" s="292" t="s">
        <v>50</v>
      </c>
      <c r="AG49" s="269"/>
      <c r="AH49" s="269"/>
      <c r="AI49" s="269"/>
      <c r="AJ49" s="402"/>
      <c r="AK49" s="402"/>
      <c r="AL49" s="402"/>
      <c r="AM49" s="402"/>
      <c r="AN49" s="402"/>
      <c r="AO49" s="402"/>
      <c r="AP49" s="402"/>
      <c r="AQ49" s="402"/>
      <c r="AR49" s="402"/>
      <c r="AS49" s="402"/>
      <c r="AT49" s="402"/>
      <c r="AU49" s="402"/>
      <c r="AV49" s="402"/>
      <c r="AW49" s="402"/>
      <c r="AX49" s="208"/>
      <c r="AY49" s="40"/>
      <c r="AZ49" s="465"/>
      <c r="BA49" s="192">
        <f t="shared" si="8"/>
        <v>2</v>
      </c>
      <c r="BB49" s="192"/>
      <c r="BC49" s="192"/>
      <c r="BD49" s="192"/>
      <c r="BE49" s="192"/>
      <c r="BF49" s="192"/>
      <c r="BG49" s="559" t="str">
        <f t="shared" ca="1" si="6"/>
        <v/>
      </c>
      <c r="BH49" s="560" t="str">
        <f t="shared" ca="1" si="0"/>
        <v/>
      </c>
      <c r="BI49" s="560" t="str">
        <f t="shared" ca="1" si="1"/>
        <v/>
      </c>
      <c r="BJ49" s="560" t="str">
        <f t="shared" ca="1" si="2"/>
        <v/>
      </c>
      <c r="BK49" s="560" t="str">
        <f t="shared" ca="1" si="3"/>
        <v/>
      </c>
      <c r="BL49" s="561" t="str">
        <f t="shared" ca="1" si="4"/>
        <v/>
      </c>
      <c r="BM49" s="192"/>
      <c r="BN49" s="359"/>
      <c r="BO49" s="192"/>
      <c r="BP49" s="192"/>
      <c r="BQ49" s="192"/>
      <c r="BR49" s="562" t="str">
        <f>"「共通仕様」"&amp;共通仕様!$CL$30</f>
        <v>「共通仕様」「49. 画面終了共通処理」</v>
      </c>
      <c r="BS49" s="192"/>
      <c r="BT49" s="192"/>
      <c r="BU49" s="192"/>
      <c r="BV49" s="192"/>
      <c r="BW49" s="192"/>
      <c r="BX49" s="192"/>
      <c r="BY49" s="192"/>
      <c r="BZ49" s="192"/>
      <c r="CA49" s="192"/>
      <c r="CB49" s="192"/>
      <c r="CC49" s="192"/>
      <c r="CD49" s="192"/>
      <c r="CE49" s="192"/>
      <c r="CF49" s="192"/>
      <c r="CG49" s="192"/>
      <c r="CH49" s="192"/>
      <c r="CI49" s="192"/>
      <c r="CJ49" s="192"/>
      <c r="CK49" s="192"/>
      <c r="CL49" s="192"/>
      <c r="CM49" s="192"/>
      <c r="CN49" s="192"/>
      <c r="CO49" s="192"/>
      <c r="CP49" s="192"/>
      <c r="CQ49" s="192"/>
      <c r="CR49" s="192"/>
      <c r="CS49" s="192"/>
      <c r="CT49" s="192"/>
      <c r="CU49" s="192"/>
      <c r="CV49" s="1488" t="s">
        <v>2265</v>
      </c>
      <c r="CW49" s="1489"/>
      <c r="CX49" s="1489"/>
      <c r="CY49" s="1489"/>
      <c r="CZ49" s="1489"/>
      <c r="DA49" s="1489"/>
      <c r="DB49" s="1489"/>
      <c r="DC49" s="1489"/>
      <c r="DD49" s="1859">
        <v>44636</v>
      </c>
      <c r="DE49" s="1860"/>
      <c r="DF49" s="1861"/>
    </row>
    <row r="50" spans="1:110" s="80" customFormat="1" ht="15" customHeight="1">
      <c r="A50" s="218"/>
      <c r="B50" s="1885">
        <f>IF(NOT(ISBLANK(D50)),MAX(B$38:B49)+1,"")</f>
        <v>11</v>
      </c>
      <c r="C50" s="1886"/>
      <c r="D50" s="650" t="s">
        <v>210</v>
      </c>
      <c r="E50" s="402"/>
      <c r="F50" s="402"/>
      <c r="G50" s="402"/>
      <c r="H50" s="402"/>
      <c r="I50" s="402"/>
      <c r="J50" s="402"/>
      <c r="K50" s="402"/>
      <c r="L50" s="402"/>
      <c r="M50" s="402"/>
      <c r="N50" s="402"/>
      <c r="O50" s="403"/>
      <c r="P50" s="227" t="s">
        <v>115</v>
      </c>
      <c r="Q50" s="402"/>
      <c r="R50" s="402"/>
      <c r="S50" s="403"/>
      <c r="T50" s="289" t="s">
        <v>172</v>
      </c>
      <c r="U50" s="255"/>
      <c r="V50" s="403"/>
      <c r="W50" s="255"/>
      <c r="X50" s="403"/>
      <c r="Y50" s="290"/>
      <c r="Z50" s="290"/>
      <c r="AA50" s="290"/>
      <c r="AB50" s="717"/>
      <c r="AC50" s="291" t="s">
        <v>50</v>
      </c>
      <c r="AD50" s="290" t="s">
        <v>50</v>
      </c>
      <c r="AE50" s="290" t="s">
        <v>50</v>
      </c>
      <c r="AF50" s="292" t="s">
        <v>50</v>
      </c>
      <c r="AG50" s="394"/>
      <c r="AH50" s="402"/>
      <c r="AI50" s="402"/>
      <c r="AJ50" s="402"/>
      <c r="AK50" s="402"/>
      <c r="AL50" s="402"/>
      <c r="AM50" s="402"/>
      <c r="AN50" s="402"/>
      <c r="AO50" s="402"/>
      <c r="AP50" s="402"/>
      <c r="AQ50" s="402"/>
      <c r="AR50" s="402"/>
      <c r="AS50" s="402"/>
      <c r="AT50" s="402"/>
      <c r="AU50" s="402"/>
      <c r="AV50" s="402"/>
      <c r="AW50" s="402"/>
      <c r="AX50" s="208"/>
      <c r="AY50" s="40"/>
      <c r="AZ50" s="465"/>
      <c r="BA50" s="192">
        <f t="shared" si="8"/>
        <v>2</v>
      </c>
      <c r="BB50" s="192"/>
      <c r="BC50" s="192"/>
      <c r="BD50" s="192"/>
      <c r="BE50" s="192"/>
      <c r="BF50" s="192"/>
      <c r="BG50" s="559" t="str">
        <f t="shared" ca="1" si="6"/>
        <v/>
      </c>
      <c r="BH50" s="560" t="str">
        <f t="shared" ca="1" si="0"/>
        <v/>
      </c>
      <c r="BI50" s="560" t="str">
        <f t="shared" ca="1" si="1"/>
        <v/>
      </c>
      <c r="BJ50" s="560" t="str">
        <f t="shared" ca="1" si="2"/>
        <v/>
      </c>
      <c r="BK50" s="560" t="str">
        <f t="shared" ca="1" si="3"/>
        <v/>
      </c>
      <c r="BL50" s="561" t="str">
        <f t="shared" ca="1" si="4"/>
        <v/>
      </c>
      <c r="BM50" s="192"/>
      <c r="BN50" s="359"/>
      <c r="BO50" s="192"/>
      <c r="BP50" s="192"/>
      <c r="BQ50" s="192"/>
      <c r="BR50" s="562" t="str">
        <f>"「共通仕様」"&amp;共通仕様!$CL$31</f>
        <v>「共通仕様」「50. 圧造課部品番号マスタ」</v>
      </c>
      <c r="BS50" s="379"/>
      <c r="BT50" s="379"/>
      <c r="BU50" s="379"/>
      <c r="BV50" s="192"/>
      <c r="BW50" s="192"/>
      <c r="BX50" s="192"/>
      <c r="BY50" s="192"/>
      <c r="BZ50" s="192"/>
      <c r="CA50" s="192"/>
      <c r="CB50" s="192"/>
      <c r="CC50" s="192"/>
      <c r="CD50" s="192"/>
      <c r="CE50" s="192"/>
      <c r="CF50" s="192"/>
      <c r="CG50" s="192"/>
      <c r="CH50" s="192"/>
      <c r="CI50" s="192"/>
      <c r="CJ50" s="192"/>
      <c r="CK50" s="192"/>
      <c r="CL50" s="192"/>
      <c r="CM50" s="192"/>
      <c r="CN50" s="192"/>
      <c r="CO50" s="192"/>
      <c r="CP50" s="192"/>
      <c r="CQ50" s="192"/>
      <c r="CR50" s="192"/>
      <c r="CS50" s="192"/>
      <c r="CT50" s="192"/>
      <c r="CU50" s="192"/>
      <c r="CV50" s="1488" t="s">
        <v>2265</v>
      </c>
      <c r="CW50" s="1489"/>
      <c r="CX50" s="1489"/>
      <c r="CY50" s="1489"/>
      <c r="CZ50" s="1489"/>
      <c r="DA50" s="1489"/>
      <c r="DB50" s="1489"/>
      <c r="DC50" s="1489"/>
      <c r="DD50" s="1859">
        <v>44636</v>
      </c>
      <c r="DE50" s="1860"/>
      <c r="DF50" s="1861"/>
    </row>
    <row r="51" spans="1:110" s="80" customFormat="1" ht="15" customHeight="1">
      <c r="A51" s="218"/>
      <c r="B51" s="1885">
        <f>IF(NOT(ISBLANK(D51)),MAX(B$38:B50)+1,"")</f>
        <v>12</v>
      </c>
      <c r="C51" s="1886"/>
      <c r="D51" s="648" t="s">
        <v>767</v>
      </c>
      <c r="E51" s="402"/>
      <c r="F51" s="402"/>
      <c r="G51" s="402"/>
      <c r="H51" s="402"/>
      <c r="I51" s="402"/>
      <c r="J51" s="402"/>
      <c r="K51" s="402"/>
      <c r="L51" s="402"/>
      <c r="M51" s="402"/>
      <c r="N51" s="402"/>
      <c r="O51" s="403"/>
      <c r="P51" s="227" t="s">
        <v>115</v>
      </c>
      <c r="Q51" s="402"/>
      <c r="R51" s="402"/>
      <c r="S51" s="403"/>
      <c r="T51" s="289" t="s">
        <v>172</v>
      </c>
      <c r="U51" s="255"/>
      <c r="V51" s="403"/>
      <c r="W51" s="255"/>
      <c r="X51" s="403"/>
      <c r="Y51" s="290"/>
      <c r="Z51" s="290"/>
      <c r="AA51" s="290"/>
      <c r="AB51" s="717"/>
      <c r="AC51" s="291" t="s">
        <v>50</v>
      </c>
      <c r="AD51" s="290" t="s">
        <v>50</v>
      </c>
      <c r="AE51" s="290" t="s">
        <v>50</v>
      </c>
      <c r="AF51" s="292" t="s">
        <v>50</v>
      </c>
      <c r="AG51" s="402"/>
      <c r="AH51" s="402"/>
      <c r="AI51" s="402"/>
      <c r="AJ51" s="402"/>
      <c r="AK51" s="402"/>
      <c r="AL51" s="402"/>
      <c r="AM51" s="402"/>
      <c r="AN51" s="402"/>
      <c r="AO51" s="402"/>
      <c r="AP51" s="402"/>
      <c r="AQ51" s="402"/>
      <c r="AR51" s="402"/>
      <c r="AS51" s="402"/>
      <c r="AT51" s="402"/>
      <c r="AU51" s="402"/>
      <c r="AV51" s="402"/>
      <c r="AW51" s="402"/>
      <c r="AX51" s="208"/>
      <c r="AY51" s="40"/>
      <c r="AZ51" s="465"/>
      <c r="BA51" s="192">
        <f t="shared" si="8"/>
        <v>2</v>
      </c>
      <c r="BB51" s="192"/>
      <c r="BC51" s="192"/>
      <c r="BD51" s="192"/>
      <c r="BE51" s="192"/>
      <c r="BF51" s="192"/>
      <c r="BG51" s="559" t="str">
        <f t="shared" ca="1" si="6"/>
        <v/>
      </c>
      <c r="BH51" s="560" t="str">
        <f t="shared" ca="1" si="0"/>
        <v/>
      </c>
      <c r="BI51" s="560" t="str">
        <f t="shared" ca="1" si="1"/>
        <v/>
      </c>
      <c r="BJ51" s="560" t="str">
        <f t="shared" ca="1" si="2"/>
        <v/>
      </c>
      <c r="BK51" s="560" t="str">
        <f t="shared" ca="1" si="3"/>
        <v/>
      </c>
      <c r="BL51" s="561" t="str">
        <f t="shared" ca="1" si="4"/>
        <v/>
      </c>
      <c r="BM51" s="192"/>
      <c r="BN51" s="359"/>
      <c r="BO51" s="192"/>
      <c r="BP51" s="192"/>
      <c r="BQ51" s="192"/>
      <c r="BR51" s="192"/>
      <c r="BS51" s="192"/>
      <c r="BT51" s="192"/>
      <c r="BU51" s="562" t="str">
        <f>"「共通仕様」"&amp;共通仕様!$CO$32</f>
        <v>「共通仕様」「50.3.1.①. 圧造課部品番号データセット 条件無し」</v>
      </c>
      <c r="BV51" s="192"/>
      <c r="BW51" s="192"/>
      <c r="BX51" s="192"/>
      <c r="BY51" s="192"/>
      <c r="BZ51" s="192"/>
      <c r="CA51" s="192"/>
      <c r="CB51" s="192"/>
      <c r="CC51" s="192"/>
      <c r="CD51" s="192"/>
      <c r="CE51" s="192"/>
      <c r="CF51" s="192"/>
      <c r="CG51" s="192"/>
      <c r="CH51" s="192"/>
      <c r="CI51" s="192"/>
      <c r="CJ51" s="192"/>
      <c r="CK51" s="192"/>
      <c r="CL51" s="192"/>
      <c r="CM51" s="192"/>
      <c r="CN51" s="192"/>
      <c r="CO51" s="192"/>
      <c r="CP51" s="192"/>
      <c r="CQ51" s="192"/>
      <c r="CR51" s="192"/>
      <c r="CS51" s="192"/>
      <c r="CT51" s="192"/>
      <c r="CU51" s="192"/>
      <c r="CV51" s="1488" t="s">
        <v>2265</v>
      </c>
      <c r="CW51" s="1489"/>
      <c r="CX51" s="1489"/>
      <c r="CY51" s="1489"/>
      <c r="CZ51" s="1489"/>
      <c r="DA51" s="1489"/>
      <c r="DB51" s="1489"/>
      <c r="DC51" s="1489"/>
      <c r="DD51" s="1859">
        <v>44636</v>
      </c>
      <c r="DE51" s="1860"/>
      <c r="DF51" s="1861"/>
    </row>
    <row r="52" spans="1:110" s="80" customFormat="1" ht="15" customHeight="1">
      <c r="A52" s="218"/>
      <c r="B52" s="1980">
        <f>IF(NOT(ISBLANK(D52)),MAX(B$38:B51)+1,"")</f>
        <v>13</v>
      </c>
      <c r="C52" s="1981"/>
      <c r="D52" s="388" t="s">
        <v>765</v>
      </c>
      <c r="E52" s="394"/>
      <c r="F52" s="394"/>
      <c r="G52" s="394"/>
      <c r="H52" s="394"/>
      <c r="I52" s="394"/>
      <c r="J52" s="394"/>
      <c r="K52" s="394"/>
      <c r="L52" s="394"/>
      <c r="M52" s="394"/>
      <c r="N52" s="394"/>
      <c r="O52" s="239"/>
      <c r="P52" s="388" t="s">
        <v>173</v>
      </c>
      <c r="Q52" s="394"/>
      <c r="R52" s="394"/>
      <c r="S52" s="239"/>
      <c r="T52" s="78" t="s">
        <v>99</v>
      </c>
      <c r="U52" s="75" t="s">
        <v>51</v>
      </c>
      <c r="V52" s="239"/>
      <c r="W52" s="75" t="s">
        <v>99</v>
      </c>
      <c r="X52" s="239"/>
      <c r="Y52" s="290"/>
      <c r="Z52" s="290" t="s">
        <v>50</v>
      </c>
      <c r="AA52" s="290"/>
      <c r="AB52" s="715" t="s">
        <v>768</v>
      </c>
      <c r="AC52" s="291" t="s">
        <v>50</v>
      </c>
      <c r="AD52" s="290" t="s">
        <v>50</v>
      </c>
      <c r="AE52" s="290" t="s">
        <v>50</v>
      </c>
      <c r="AF52" s="292" t="s">
        <v>50</v>
      </c>
      <c r="AG52" s="402"/>
      <c r="AH52" s="402"/>
      <c r="AI52" s="402"/>
      <c r="AJ52" s="402"/>
      <c r="AK52" s="402"/>
      <c r="AL52" s="402"/>
      <c r="AM52" s="402"/>
      <c r="AN52" s="402"/>
      <c r="AO52" s="402"/>
      <c r="AP52" s="402"/>
      <c r="AQ52" s="402"/>
      <c r="AR52" s="402"/>
      <c r="AS52" s="402"/>
      <c r="AT52" s="402"/>
      <c r="AU52" s="402"/>
      <c r="AV52" s="402"/>
      <c r="AW52" s="402"/>
      <c r="AX52" s="208"/>
      <c r="AY52" s="40"/>
      <c r="AZ52" s="465"/>
      <c r="BA52" s="192">
        <f t="shared" si="8"/>
        <v>2</v>
      </c>
      <c r="BB52" s="192"/>
      <c r="BC52" s="192"/>
      <c r="BD52" s="192"/>
      <c r="BE52" s="192"/>
      <c r="BF52" s="192"/>
      <c r="BG52" s="559" t="str">
        <f t="shared" ca="1" si="6"/>
        <v/>
      </c>
      <c r="BH52" s="560" t="str">
        <f t="shared" ca="1" si="0"/>
        <v/>
      </c>
      <c r="BI52" s="560" t="str">
        <f t="shared" ca="1" si="1"/>
        <v/>
      </c>
      <c r="BJ52" s="560" t="str">
        <f t="shared" ca="1" si="2"/>
        <v/>
      </c>
      <c r="BK52" s="560" t="str">
        <f t="shared" ca="1" si="3"/>
        <v/>
      </c>
      <c r="BL52" s="561" t="str">
        <f t="shared" ca="1" si="4"/>
        <v/>
      </c>
      <c r="BM52" s="192"/>
      <c r="BN52" s="359"/>
      <c r="BO52" s="192"/>
      <c r="BP52" s="192"/>
      <c r="BQ52" s="192"/>
      <c r="BR52" s="192"/>
      <c r="BS52" s="192"/>
      <c r="BT52" s="192"/>
      <c r="BU52" s="562" t="str">
        <f>"「共通仕様」"&amp;共通仕様!$CO$33</f>
        <v>「共通仕様」「50.3.1.②. 圧造課部品番号データセット 部品番号の入力」</v>
      </c>
      <c r="BV52" s="192"/>
      <c r="BW52" s="192"/>
      <c r="BX52" s="192"/>
      <c r="BY52" s="192"/>
      <c r="BZ52" s="192"/>
      <c r="CA52" s="192"/>
      <c r="CB52" s="192"/>
      <c r="CC52" s="192"/>
      <c r="CD52" s="192"/>
      <c r="CE52" s="192"/>
      <c r="CF52" s="192"/>
      <c r="CG52" s="192"/>
      <c r="CH52" s="192"/>
      <c r="CI52" s="192"/>
      <c r="CJ52" s="192"/>
      <c r="CK52" s="192"/>
      <c r="CL52" s="192"/>
      <c r="CM52" s="192"/>
      <c r="CN52" s="192"/>
      <c r="CO52" s="192"/>
      <c r="CP52" s="192"/>
      <c r="CQ52" s="192"/>
      <c r="CR52" s="192"/>
      <c r="CS52" s="192"/>
      <c r="CT52" s="192"/>
      <c r="CU52" s="192"/>
      <c r="CV52" s="1488"/>
      <c r="CW52" s="1489"/>
      <c r="CX52" s="1489"/>
      <c r="CY52" s="1489"/>
      <c r="CZ52" s="1489"/>
      <c r="DA52" s="1489"/>
      <c r="DB52" s="1489"/>
      <c r="DC52" s="1489"/>
      <c r="DD52" s="1859"/>
      <c r="DE52" s="1860"/>
      <c r="DF52" s="1861"/>
    </row>
    <row r="53" spans="1:110" s="80" customFormat="1" ht="15" customHeight="1">
      <c r="A53" s="218"/>
      <c r="B53" s="1980">
        <f>IF(NOT(ISBLANK(D53)),MAX(B$38:B52)+1,"")</f>
        <v>14</v>
      </c>
      <c r="C53" s="1981"/>
      <c r="D53" s="227" t="s">
        <v>210</v>
      </c>
      <c r="E53" s="269"/>
      <c r="F53" s="269"/>
      <c r="G53" s="269"/>
      <c r="H53" s="269"/>
      <c r="I53" s="269"/>
      <c r="J53" s="269"/>
      <c r="K53" s="269"/>
      <c r="L53" s="269"/>
      <c r="M53" s="269"/>
      <c r="N53" s="269"/>
      <c r="O53" s="296"/>
      <c r="P53" s="295" t="s">
        <v>173</v>
      </c>
      <c r="Q53" s="269"/>
      <c r="R53" s="269"/>
      <c r="S53" s="296"/>
      <c r="T53" s="297" t="s">
        <v>510</v>
      </c>
      <c r="U53" s="298" t="s">
        <v>165</v>
      </c>
      <c r="V53" s="296"/>
      <c r="W53" s="298" t="s">
        <v>93</v>
      </c>
      <c r="X53" s="296"/>
      <c r="Y53" s="294"/>
      <c r="Z53" s="294" t="s">
        <v>50</v>
      </c>
      <c r="AA53" s="294"/>
      <c r="AB53" s="715"/>
      <c r="AC53" s="291" t="s">
        <v>50</v>
      </c>
      <c r="AD53" s="290" t="s">
        <v>50</v>
      </c>
      <c r="AE53" s="290" t="s">
        <v>50</v>
      </c>
      <c r="AF53" s="292" t="s">
        <v>50</v>
      </c>
      <c r="AG53" s="227"/>
      <c r="AH53" s="402"/>
      <c r="AI53" s="402"/>
      <c r="AJ53" s="402"/>
      <c r="AK53" s="402"/>
      <c r="AL53" s="402"/>
      <c r="AM53" s="402"/>
      <c r="AN53" s="402"/>
      <c r="AO53" s="402"/>
      <c r="AP53" s="402"/>
      <c r="AQ53" s="402"/>
      <c r="AR53" s="402"/>
      <c r="AS53" s="402"/>
      <c r="AT53" s="402"/>
      <c r="AU53" s="402"/>
      <c r="AV53" s="402"/>
      <c r="AW53" s="402"/>
      <c r="AX53" s="208"/>
      <c r="AY53" s="40"/>
      <c r="AZ53" s="465"/>
      <c r="BA53" s="192">
        <f t="shared" si="8"/>
        <v>2</v>
      </c>
      <c r="BB53" s="192"/>
      <c r="BC53" s="192"/>
      <c r="BD53" s="192"/>
      <c r="BE53" s="192"/>
      <c r="BF53" s="192"/>
      <c r="BG53" s="559" t="str">
        <f t="shared" ca="1" si="6"/>
        <v/>
      </c>
      <c r="BH53" s="560" t="str">
        <f t="shared" ca="1" si="0"/>
        <v/>
      </c>
      <c r="BI53" s="560" t="str">
        <f t="shared" ca="1" si="1"/>
        <v/>
      </c>
      <c r="BJ53" s="560" t="str">
        <f t="shared" ca="1" si="2"/>
        <v/>
      </c>
      <c r="BK53" s="560" t="str">
        <f t="shared" ca="1" si="3"/>
        <v/>
      </c>
      <c r="BL53" s="561" t="str">
        <f t="shared" ca="1" si="4"/>
        <v/>
      </c>
      <c r="BM53" s="192"/>
      <c r="BN53" s="359"/>
      <c r="BO53" s="192"/>
      <c r="BP53" s="192"/>
      <c r="BQ53" s="192"/>
      <c r="BR53" s="192"/>
      <c r="BS53" s="192"/>
      <c r="BT53" s="192"/>
      <c r="BU53" s="192"/>
      <c r="BV53" s="192"/>
      <c r="BW53" s="192"/>
      <c r="BX53" s="192"/>
      <c r="BY53" s="192"/>
      <c r="BZ53" s="192"/>
      <c r="CA53" s="192"/>
      <c r="CB53" s="192"/>
      <c r="CC53" s="192"/>
      <c r="CD53" s="192"/>
      <c r="CE53" s="192"/>
      <c r="CF53" s="192"/>
      <c r="CG53" s="192"/>
      <c r="CH53" s="192"/>
      <c r="CI53" s="192"/>
      <c r="CJ53" s="192"/>
      <c r="CK53" s="192"/>
      <c r="CL53" s="192"/>
      <c r="CM53" s="192"/>
      <c r="CN53" s="192"/>
      <c r="CO53" s="192"/>
      <c r="CP53" s="192"/>
      <c r="CQ53" s="192"/>
      <c r="CR53" s="192"/>
      <c r="CS53" s="192"/>
      <c r="CT53" s="192"/>
      <c r="CU53" s="192"/>
      <c r="CV53" s="1488"/>
      <c r="CW53" s="1489"/>
      <c r="CX53" s="1489"/>
      <c r="CY53" s="1489"/>
      <c r="CZ53" s="1489"/>
      <c r="DA53" s="1489"/>
      <c r="DB53" s="1489"/>
      <c r="DC53" s="1489"/>
      <c r="DD53" s="1859"/>
      <c r="DE53" s="1860"/>
      <c r="DF53" s="1861"/>
    </row>
    <row r="54" spans="1:110" s="80" customFormat="1" ht="15" customHeight="1">
      <c r="A54" s="218"/>
      <c r="B54" s="1980">
        <f>IF(NOT(ISBLANK(D54)),MAX(B$38:B53)+1,"")</f>
        <v>15</v>
      </c>
      <c r="C54" s="1981"/>
      <c r="D54" s="295" t="s">
        <v>767</v>
      </c>
      <c r="E54" s="269"/>
      <c r="F54" s="269"/>
      <c r="G54" s="269"/>
      <c r="H54" s="269"/>
      <c r="I54" s="269"/>
      <c r="J54" s="269"/>
      <c r="K54" s="269"/>
      <c r="L54" s="402"/>
      <c r="M54" s="402"/>
      <c r="N54" s="402"/>
      <c r="O54" s="403"/>
      <c r="P54" s="227" t="s">
        <v>49</v>
      </c>
      <c r="Q54" s="402"/>
      <c r="R54" s="402"/>
      <c r="S54" s="403"/>
      <c r="T54" s="289" t="s">
        <v>99</v>
      </c>
      <c r="U54" s="255" t="s">
        <v>764</v>
      </c>
      <c r="V54" s="403"/>
      <c r="W54" s="293" t="s">
        <v>99</v>
      </c>
      <c r="X54" s="403"/>
      <c r="Y54" s="290"/>
      <c r="Z54" s="290" t="s">
        <v>50</v>
      </c>
      <c r="AA54" s="290"/>
      <c r="AB54" s="717"/>
      <c r="AC54" s="291" t="s">
        <v>50</v>
      </c>
      <c r="AD54" s="290" t="s">
        <v>50</v>
      </c>
      <c r="AE54" s="290" t="s">
        <v>50</v>
      </c>
      <c r="AF54" s="292" t="s">
        <v>50</v>
      </c>
      <c r="AG54" s="402"/>
      <c r="AH54" s="402"/>
      <c r="AI54" s="402"/>
      <c r="AJ54" s="402"/>
      <c r="AK54" s="402"/>
      <c r="AL54" s="402"/>
      <c r="AM54" s="402"/>
      <c r="AN54" s="402"/>
      <c r="AO54" s="402"/>
      <c r="AP54" s="402"/>
      <c r="AQ54" s="402"/>
      <c r="AR54" s="402"/>
      <c r="AS54" s="402"/>
      <c r="AT54" s="402"/>
      <c r="AU54" s="402"/>
      <c r="AV54" s="402"/>
      <c r="AW54" s="402"/>
      <c r="AX54" s="208"/>
      <c r="AY54" s="40"/>
      <c r="AZ54" s="465"/>
      <c r="BA54" s="192">
        <f t="shared" si="8"/>
        <v>2</v>
      </c>
      <c r="BB54" s="192"/>
      <c r="BC54" s="192"/>
      <c r="BD54" s="192"/>
      <c r="BE54" s="192"/>
      <c r="BF54" s="192"/>
      <c r="BG54" s="559" t="str">
        <f t="shared" ca="1" si="6"/>
        <v/>
      </c>
      <c r="BH54" s="560" t="str">
        <f t="shared" ca="1" si="0"/>
        <v/>
      </c>
      <c r="BI54" s="560" t="str">
        <f t="shared" ca="1" si="1"/>
        <v/>
      </c>
      <c r="BJ54" s="560" t="str">
        <f t="shared" ca="1" si="2"/>
        <v/>
      </c>
      <c r="BK54" s="560" t="str">
        <f t="shared" ca="1" si="3"/>
        <v/>
      </c>
      <c r="BL54" s="561" t="str">
        <f t="shared" ca="1" si="4"/>
        <v/>
      </c>
      <c r="BM54" s="192"/>
      <c r="BN54" s="359"/>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488"/>
      <c r="CW54" s="1489"/>
      <c r="CX54" s="1489"/>
      <c r="CY54" s="1489"/>
      <c r="CZ54" s="1489"/>
      <c r="DA54" s="1489"/>
      <c r="DB54" s="1489"/>
      <c r="DC54" s="1489"/>
      <c r="DD54" s="1859"/>
      <c r="DE54" s="1860"/>
      <c r="DF54" s="1861"/>
    </row>
    <row r="55" spans="1:110" s="80" customFormat="1" ht="15" customHeight="1">
      <c r="A55" s="218"/>
      <c r="B55" s="146" t="s">
        <v>130</v>
      </c>
      <c r="C55" s="391"/>
      <c r="D55" s="391"/>
      <c r="E55" s="391"/>
      <c r="F55" s="391"/>
      <c r="G55" s="391"/>
      <c r="H55" s="391"/>
      <c r="I55" s="391"/>
      <c r="J55" s="391"/>
      <c r="K55" s="391"/>
      <c r="L55" s="391"/>
      <c r="M55" s="391"/>
      <c r="N55" s="391"/>
      <c r="O55" s="391"/>
      <c r="P55" s="391"/>
      <c r="Q55" s="391"/>
      <c r="R55" s="391"/>
      <c r="S55" s="391"/>
      <c r="T55" s="144"/>
      <c r="U55" s="391"/>
      <c r="V55" s="391"/>
      <c r="W55" s="145"/>
      <c r="X55" s="145"/>
      <c r="Y55" s="144"/>
      <c r="Z55" s="144"/>
      <c r="AA55" s="144"/>
      <c r="AB55" s="578"/>
      <c r="AC55" s="373" t="s">
        <v>125</v>
      </c>
      <c r="AD55" s="374" t="s">
        <v>126</v>
      </c>
      <c r="AE55" s="374" t="s">
        <v>127</v>
      </c>
      <c r="AF55" s="375" t="s">
        <v>128</v>
      </c>
      <c r="AG55" s="391"/>
      <c r="AH55" s="391"/>
      <c r="AI55" s="391"/>
      <c r="AJ55" s="391"/>
      <c r="AK55" s="391"/>
      <c r="AL55" s="391"/>
      <c r="AM55" s="391"/>
      <c r="AN55" s="391"/>
      <c r="AO55" s="391"/>
      <c r="AP55" s="391"/>
      <c r="AQ55" s="391"/>
      <c r="AR55" s="391"/>
      <c r="AS55" s="391"/>
      <c r="AT55" s="391"/>
      <c r="AU55" s="391"/>
      <c r="AV55" s="391"/>
      <c r="AW55" s="391"/>
      <c r="AX55" s="392"/>
      <c r="AY55" s="40"/>
      <c r="AZ55" s="465"/>
      <c r="BA55" s="192">
        <f t="shared" si="8"/>
        <v>2</v>
      </c>
      <c r="BB55" s="192"/>
      <c r="BC55" s="192"/>
      <c r="BD55" s="192"/>
      <c r="BE55" s="192"/>
      <c r="BF55" s="192"/>
      <c r="BG55" s="559" t="str">
        <f t="shared" ca="1" si="6"/>
        <v/>
      </c>
      <c r="BH55" s="560" t="str">
        <f t="shared" ca="1" si="0"/>
        <v/>
      </c>
      <c r="BI55" s="560" t="str">
        <f t="shared" ca="1" si="1"/>
        <v/>
      </c>
      <c r="BJ55" s="560" t="str">
        <f t="shared" ca="1" si="2"/>
        <v/>
      </c>
      <c r="BK55" s="560" t="str">
        <f t="shared" ca="1" si="3"/>
        <v/>
      </c>
      <c r="BL55" s="561" t="str">
        <f t="shared" ca="1" si="4"/>
        <v/>
      </c>
      <c r="BM55" s="192"/>
      <c r="BN55" s="359" t="s">
        <v>2174</v>
      </c>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488"/>
      <c r="CW55" s="1489"/>
      <c r="CX55" s="1489"/>
      <c r="CY55" s="1489"/>
      <c r="CZ55" s="1489"/>
      <c r="DA55" s="1489"/>
      <c r="DB55" s="1489"/>
      <c r="DC55" s="1489"/>
      <c r="DD55" s="1859"/>
      <c r="DE55" s="1860"/>
      <c r="DF55" s="1861"/>
    </row>
    <row r="56" spans="1:110" s="80" customFormat="1" ht="15" customHeight="1">
      <c r="A56" s="218"/>
      <c r="B56" s="1891">
        <f>IF(NOT(ISBLANK(D56)),MAX(B$47:B55)+1,"")</f>
        <v>16</v>
      </c>
      <c r="C56" s="1892"/>
      <c r="D56" s="75" t="s">
        <v>131</v>
      </c>
      <c r="E56" s="394"/>
      <c r="F56" s="394"/>
      <c r="G56" s="394"/>
      <c r="H56" s="394"/>
      <c r="I56" s="394"/>
      <c r="J56" s="394"/>
      <c r="K56" s="394"/>
      <c r="L56" s="394"/>
      <c r="M56" s="394"/>
      <c r="N56" s="394"/>
      <c r="O56" s="239"/>
      <c r="P56" s="388" t="s">
        <v>52</v>
      </c>
      <c r="Q56" s="394"/>
      <c r="R56" s="394"/>
      <c r="S56" s="239"/>
      <c r="T56" s="78" t="s">
        <v>53</v>
      </c>
      <c r="U56" s="147"/>
      <c r="V56" s="239"/>
      <c r="W56" s="388"/>
      <c r="X56" s="239"/>
      <c r="Y56" s="77"/>
      <c r="Z56" s="77"/>
      <c r="AA56" s="77"/>
      <c r="AB56" s="718"/>
      <c r="AC56" s="151" t="s">
        <v>129</v>
      </c>
      <c r="AD56" s="76" t="s">
        <v>129</v>
      </c>
      <c r="AE56" s="76" t="s">
        <v>129</v>
      </c>
      <c r="AF56" s="152" t="s">
        <v>129</v>
      </c>
      <c r="AG56" s="394"/>
      <c r="AH56" s="394"/>
      <c r="AI56" s="394"/>
      <c r="AJ56" s="394"/>
      <c r="AK56" s="394"/>
      <c r="AL56" s="394"/>
      <c r="AM56" s="394"/>
      <c r="AN56" s="394"/>
      <c r="AO56" s="394"/>
      <c r="AP56" s="394"/>
      <c r="AQ56" s="394"/>
      <c r="AR56" s="394"/>
      <c r="AS56" s="394"/>
      <c r="AT56" s="394"/>
      <c r="AU56" s="394"/>
      <c r="AV56" s="394"/>
      <c r="AW56" s="394"/>
      <c r="AX56" s="73"/>
      <c r="AY56" s="40"/>
      <c r="AZ56" s="465"/>
      <c r="BA56" s="192">
        <f t="shared" si="8"/>
        <v>2</v>
      </c>
      <c r="BB56" s="192"/>
      <c r="BC56" s="192"/>
      <c r="BD56" s="192"/>
      <c r="BE56" s="192"/>
      <c r="BF56" s="192"/>
      <c r="BG56" s="559" t="str">
        <f t="shared" ca="1" si="6"/>
        <v/>
      </c>
      <c r="BH56" s="560" t="str">
        <f t="shared" ca="1" si="0"/>
        <v/>
      </c>
      <c r="BI56" s="560" t="str">
        <f t="shared" ca="1" si="1"/>
        <v/>
      </c>
      <c r="BJ56" s="560" t="str">
        <f t="shared" ca="1" si="2"/>
        <v/>
      </c>
      <c r="BK56" s="560" t="str">
        <f t="shared" ca="1" si="3"/>
        <v/>
      </c>
      <c r="BL56" s="561" t="str">
        <f t="shared" ca="1" si="4"/>
        <v/>
      </c>
      <c r="BM56" s="192"/>
      <c r="BN56" s="359"/>
      <c r="BO56" s="359" t="s">
        <v>2175</v>
      </c>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488" t="s">
        <v>2260</v>
      </c>
      <c r="CW56" s="1489"/>
      <c r="CX56" s="1489"/>
      <c r="CY56" s="1489"/>
      <c r="CZ56" s="1489"/>
      <c r="DA56" s="1489"/>
      <c r="DB56" s="1489"/>
      <c r="DC56" s="1489"/>
      <c r="DD56" s="1859">
        <v>44636</v>
      </c>
      <c r="DE56" s="1860"/>
      <c r="DF56" s="1861"/>
    </row>
    <row r="57" spans="1:110" s="80" customFormat="1" ht="15" customHeight="1">
      <c r="A57" s="218"/>
      <c r="B57" s="1891">
        <f>IF(NOT(ISBLANK(D57)),MAX(B$47:B56)+1,"")</f>
        <v>17</v>
      </c>
      <c r="C57" s="1892"/>
      <c r="D57" s="75" t="s">
        <v>220</v>
      </c>
      <c r="E57" s="394"/>
      <c r="F57" s="394" t="s">
        <v>2261</v>
      </c>
      <c r="G57" s="394"/>
      <c r="H57" s="394"/>
      <c r="I57" s="394"/>
      <c r="J57" s="394"/>
      <c r="K57" s="394"/>
      <c r="L57" s="394"/>
      <c r="M57" s="394"/>
      <c r="N57" s="394"/>
      <c r="O57" s="239"/>
      <c r="P57" s="388" t="s">
        <v>52</v>
      </c>
      <c r="Q57" s="394"/>
      <c r="R57" s="394"/>
      <c r="S57" s="239"/>
      <c r="T57" s="78" t="s">
        <v>53</v>
      </c>
      <c r="U57" s="147"/>
      <c r="V57" s="239"/>
      <c r="W57" s="388"/>
      <c r="X57" s="239"/>
      <c r="Y57" s="77"/>
      <c r="Z57" s="77"/>
      <c r="AA57" s="77"/>
      <c r="AB57" s="716"/>
      <c r="AC57" s="153" t="s">
        <v>50</v>
      </c>
      <c r="AD57" s="77" t="s">
        <v>129</v>
      </c>
      <c r="AE57" s="77" t="s">
        <v>129</v>
      </c>
      <c r="AF57" s="154" t="s">
        <v>129</v>
      </c>
      <c r="AG57" s="394"/>
      <c r="AH57" s="394"/>
      <c r="AI57" s="394"/>
      <c r="AJ57" s="394"/>
      <c r="AK57" s="394"/>
      <c r="AL57" s="394"/>
      <c r="AM57" s="394"/>
      <c r="AN57" s="394"/>
      <c r="AO57" s="394"/>
      <c r="AP57" s="394"/>
      <c r="AQ57" s="394"/>
      <c r="AR57" s="394"/>
      <c r="AS57" s="394"/>
      <c r="AT57" s="394"/>
      <c r="AU57" s="394"/>
      <c r="AV57" s="394"/>
      <c r="AW57" s="394"/>
      <c r="AX57" s="73"/>
      <c r="AY57" s="40"/>
      <c r="AZ57" s="465"/>
      <c r="BA57" s="192">
        <f t="shared" si="8"/>
        <v>2</v>
      </c>
      <c r="BB57" s="192"/>
      <c r="BC57" s="192"/>
      <c r="BD57" s="192"/>
      <c r="BE57" s="192"/>
      <c r="BF57" s="192"/>
      <c r="BG57" s="559" t="str">
        <f t="shared" ca="1" si="6"/>
        <v/>
      </c>
      <c r="BH57" s="560" t="str">
        <f t="shared" ca="1" si="0"/>
        <v/>
      </c>
      <c r="BI57" s="560" t="str">
        <f t="shared" ca="1" si="1"/>
        <v/>
      </c>
      <c r="BJ57" s="560" t="str">
        <f t="shared" ca="1" si="2"/>
        <v/>
      </c>
      <c r="BK57" s="560" t="str">
        <f t="shared" ca="1" si="3"/>
        <v/>
      </c>
      <c r="BL57" s="561" t="str">
        <f t="shared" ca="1" si="4"/>
        <v/>
      </c>
      <c r="BM57" s="192"/>
      <c r="BN57" s="359"/>
      <c r="BO57" s="192"/>
      <c r="BP57" s="192"/>
      <c r="BQ57" s="192"/>
      <c r="BR57" s="192"/>
      <c r="BS57" s="192"/>
      <c r="BT57" s="192"/>
      <c r="BU57" s="192"/>
      <c r="BV57" s="192"/>
      <c r="BW57" s="192"/>
      <c r="BX57" s="192"/>
      <c r="BY57" s="192"/>
      <c r="BZ57" s="192"/>
      <c r="CA57" s="192"/>
      <c r="CB57" s="192"/>
      <c r="CC57" s="192"/>
      <c r="CD57" s="192"/>
      <c r="CE57" s="192"/>
      <c r="CF57" s="192"/>
      <c r="CG57" s="192"/>
      <c r="CH57" s="192"/>
      <c r="CI57" s="192"/>
      <c r="CJ57" s="192"/>
      <c r="CK57" s="192"/>
      <c r="CL57" s="192"/>
      <c r="CM57" s="192"/>
      <c r="CN57" s="192"/>
      <c r="CO57" s="192"/>
      <c r="CP57" s="192"/>
      <c r="CQ57" s="192"/>
      <c r="CR57" s="192"/>
      <c r="CS57" s="192"/>
      <c r="CT57" s="192"/>
      <c r="CU57" s="192"/>
      <c r="CV57" s="1488" t="s">
        <v>2260</v>
      </c>
      <c r="CW57" s="1489"/>
      <c r="CX57" s="1489"/>
      <c r="CY57" s="1489"/>
      <c r="CZ57" s="1489"/>
      <c r="DA57" s="1489"/>
      <c r="DB57" s="1489"/>
      <c r="DC57" s="1489"/>
      <c r="DD57" s="1859">
        <v>44636</v>
      </c>
      <c r="DE57" s="1860"/>
      <c r="DF57" s="1861"/>
    </row>
    <row r="58" spans="1:110" s="80" customFormat="1" ht="15" customHeight="1">
      <c r="A58" s="218"/>
      <c r="B58" s="1891">
        <f>IF(NOT(ISBLANK(D58)),MAX(B$47:B57)+1,"")</f>
        <v>18</v>
      </c>
      <c r="C58" s="1892"/>
      <c r="D58" s="75" t="s">
        <v>132</v>
      </c>
      <c r="E58" s="394"/>
      <c r="F58" s="394"/>
      <c r="G58" s="394"/>
      <c r="H58" s="394"/>
      <c r="I58" s="394"/>
      <c r="J58" s="394"/>
      <c r="K58" s="394"/>
      <c r="L58" s="394"/>
      <c r="M58" s="394"/>
      <c r="N58" s="394"/>
      <c r="O58" s="239"/>
      <c r="P58" s="388" t="s">
        <v>52</v>
      </c>
      <c r="Q58" s="394"/>
      <c r="R58" s="394"/>
      <c r="S58" s="239"/>
      <c r="T58" s="78" t="s">
        <v>53</v>
      </c>
      <c r="U58" s="147"/>
      <c r="V58" s="239"/>
      <c r="W58" s="388"/>
      <c r="X58" s="239"/>
      <c r="Y58" s="77"/>
      <c r="Z58" s="77"/>
      <c r="AA58" s="77"/>
      <c r="AB58" s="716"/>
      <c r="AC58" s="153" t="s">
        <v>129</v>
      </c>
      <c r="AD58" s="77" t="s">
        <v>129</v>
      </c>
      <c r="AE58" s="77" t="s">
        <v>129</v>
      </c>
      <c r="AF58" s="154" t="s">
        <v>129</v>
      </c>
      <c r="AG58" s="394"/>
      <c r="AH58" s="394"/>
      <c r="AI58" s="394"/>
      <c r="AJ58" s="394"/>
      <c r="AK58" s="394"/>
      <c r="AL58" s="394"/>
      <c r="AM58" s="394"/>
      <c r="AN58" s="394"/>
      <c r="AO58" s="394"/>
      <c r="AP58" s="394"/>
      <c r="AQ58" s="394"/>
      <c r="AR58" s="394"/>
      <c r="AS58" s="394"/>
      <c r="AT58" s="394"/>
      <c r="AU58" s="394"/>
      <c r="AV58" s="394"/>
      <c r="AW58" s="394"/>
      <c r="AX58" s="73"/>
      <c r="AY58" s="40"/>
      <c r="AZ58" s="465"/>
      <c r="BA58" s="192">
        <f t="shared" si="8"/>
        <v>2</v>
      </c>
      <c r="BB58" s="192"/>
      <c r="BC58" s="192"/>
      <c r="BD58" s="192"/>
      <c r="BE58" s="192"/>
      <c r="BF58" s="192"/>
      <c r="BG58" s="559" t="str">
        <f t="shared" ca="1" si="6"/>
        <v/>
      </c>
      <c r="BH58" s="560" t="str">
        <f t="shared" ca="1" si="0"/>
        <v/>
      </c>
      <c r="BI58" s="560" t="str">
        <f t="shared" ca="1" si="1"/>
        <v/>
      </c>
      <c r="BJ58" s="560" t="str">
        <f t="shared" ca="1" si="2"/>
        <v/>
      </c>
      <c r="BK58" s="560" t="str">
        <f t="shared" ca="1" si="3"/>
        <v/>
      </c>
      <c r="BL58" s="561" t="str">
        <f t="shared" ca="1" si="4"/>
        <v/>
      </c>
      <c r="BM58" s="192"/>
      <c r="BN58" s="359"/>
      <c r="BO58" s="192"/>
      <c r="BP58" s="192"/>
      <c r="BQ58" s="192"/>
      <c r="BR58" s="192"/>
      <c r="BS58" s="192"/>
      <c r="BT58" s="192"/>
      <c r="BU58" s="192"/>
      <c r="BV58" s="192"/>
      <c r="BW58" s="192"/>
      <c r="BX58" s="192"/>
      <c r="BY58" s="192"/>
      <c r="BZ58" s="192"/>
      <c r="CA58" s="192"/>
      <c r="CB58" s="192"/>
      <c r="CC58" s="192"/>
      <c r="CD58" s="192"/>
      <c r="CE58" s="192"/>
      <c r="CF58" s="192"/>
      <c r="CG58" s="192"/>
      <c r="CH58" s="192"/>
      <c r="CI58" s="192"/>
      <c r="CJ58" s="192"/>
      <c r="CK58" s="192"/>
      <c r="CL58" s="192"/>
      <c r="CM58" s="192"/>
      <c r="CN58" s="192"/>
      <c r="CO58" s="192"/>
      <c r="CP58" s="192"/>
      <c r="CQ58" s="192"/>
      <c r="CR58" s="192"/>
      <c r="CS58" s="192"/>
      <c r="CT58" s="192"/>
      <c r="CU58" s="192"/>
      <c r="CV58" s="1488" t="s">
        <v>2260</v>
      </c>
      <c r="CW58" s="1489"/>
      <c r="CX58" s="1489"/>
      <c r="CY58" s="1489"/>
      <c r="CZ58" s="1489"/>
      <c r="DA58" s="1489"/>
      <c r="DB58" s="1489"/>
      <c r="DC58" s="1489"/>
      <c r="DD58" s="1859">
        <v>44636</v>
      </c>
      <c r="DE58" s="1860"/>
      <c r="DF58" s="1861"/>
    </row>
    <row r="59" spans="1:110" s="80" customFormat="1" ht="15" customHeight="1">
      <c r="A59" s="218"/>
      <c r="B59" s="1891">
        <f>IF(NOT(ISBLANK(D59)),MAX(B$47:B58)+1,"")</f>
        <v>19</v>
      </c>
      <c r="C59" s="1892"/>
      <c r="D59" s="75" t="s">
        <v>133</v>
      </c>
      <c r="E59" s="394"/>
      <c r="F59" s="394"/>
      <c r="G59" s="394"/>
      <c r="H59" s="394"/>
      <c r="I59" s="394"/>
      <c r="J59" s="394"/>
      <c r="K59" s="394"/>
      <c r="L59" s="394"/>
      <c r="M59" s="394"/>
      <c r="N59" s="394"/>
      <c r="O59" s="239"/>
      <c r="P59" s="388" t="s">
        <v>52</v>
      </c>
      <c r="Q59" s="394"/>
      <c r="R59" s="394"/>
      <c r="S59" s="239"/>
      <c r="T59" s="78" t="s">
        <v>53</v>
      </c>
      <c r="U59" s="147"/>
      <c r="V59" s="239"/>
      <c r="W59" s="388"/>
      <c r="X59" s="239"/>
      <c r="Y59" s="77"/>
      <c r="Z59" s="77"/>
      <c r="AA59" s="77"/>
      <c r="AB59" s="716"/>
      <c r="AC59" s="153" t="s">
        <v>129</v>
      </c>
      <c r="AD59" s="77" t="s">
        <v>129</v>
      </c>
      <c r="AE59" s="77" t="s">
        <v>129</v>
      </c>
      <c r="AF59" s="154" t="s">
        <v>129</v>
      </c>
      <c r="AG59" s="394"/>
      <c r="AH59" s="394"/>
      <c r="AI59" s="394"/>
      <c r="AJ59" s="394"/>
      <c r="AK59" s="394"/>
      <c r="AL59" s="394"/>
      <c r="AM59" s="394"/>
      <c r="AN59" s="394"/>
      <c r="AO59" s="394"/>
      <c r="AP59" s="394"/>
      <c r="AQ59" s="394"/>
      <c r="AR59" s="394"/>
      <c r="AS59" s="394"/>
      <c r="AT59" s="394"/>
      <c r="AU59" s="394"/>
      <c r="AV59" s="394"/>
      <c r="AW59" s="394"/>
      <c r="AX59" s="73"/>
      <c r="AY59" s="40"/>
      <c r="AZ59" s="465"/>
      <c r="BA59" s="192">
        <f t="shared" si="8"/>
        <v>2</v>
      </c>
      <c r="BB59" s="192"/>
      <c r="BC59" s="192"/>
      <c r="BD59" s="192"/>
      <c r="BE59" s="192"/>
      <c r="BF59" s="192"/>
      <c r="BG59" s="559" t="str">
        <f t="shared" ca="1" si="6"/>
        <v/>
      </c>
      <c r="BH59" s="560" t="str">
        <f t="shared" ca="1" si="0"/>
        <v/>
      </c>
      <c r="BI59" s="560" t="str">
        <f t="shared" ca="1" si="1"/>
        <v/>
      </c>
      <c r="BJ59" s="560" t="str">
        <f t="shared" ca="1" si="2"/>
        <v/>
      </c>
      <c r="BK59" s="560" t="str">
        <f t="shared" ca="1" si="3"/>
        <v/>
      </c>
      <c r="BL59" s="561" t="str">
        <f t="shared" ca="1" si="4"/>
        <v/>
      </c>
      <c r="BM59" s="192"/>
      <c r="BN59" s="359"/>
      <c r="BO59" s="192"/>
      <c r="BP59" s="192"/>
      <c r="BQ59" s="192"/>
      <c r="BR59" s="192"/>
      <c r="BS59" s="192"/>
      <c r="BT59" s="192"/>
      <c r="BU59" s="192"/>
      <c r="BV59" s="192"/>
      <c r="BW59" s="192"/>
      <c r="BX59" s="192"/>
      <c r="BY59" s="192"/>
      <c r="BZ59" s="192"/>
      <c r="CA59" s="192"/>
      <c r="CB59" s="192"/>
      <c r="CC59" s="192"/>
      <c r="CD59" s="192"/>
      <c r="CE59" s="192"/>
      <c r="CF59" s="192"/>
      <c r="CG59" s="192"/>
      <c r="CH59" s="192"/>
      <c r="CI59" s="192"/>
      <c r="CJ59" s="192"/>
      <c r="CK59" s="192"/>
      <c r="CL59" s="192"/>
      <c r="CM59" s="192"/>
      <c r="CN59" s="192"/>
      <c r="CO59" s="192"/>
      <c r="CP59" s="192"/>
      <c r="CQ59" s="192"/>
      <c r="CR59" s="192"/>
      <c r="CS59" s="192"/>
      <c r="CT59" s="192"/>
      <c r="CU59" s="192"/>
      <c r="CV59" s="1488" t="s">
        <v>2260</v>
      </c>
      <c r="CW59" s="1489"/>
      <c r="CX59" s="1489"/>
      <c r="CY59" s="1489"/>
      <c r="CZ59" s="1489"/>
      <c r="DA59" s="1489"/>
      <c r="DB59" s="1489"/>
      <c r="DC59" s="1489"/>
      <c r="DD59" s="1859">
        <v>44636</v>
      </c>
      <c r="DE59" s="1860"/>
      <c r="DF59" s="1861"/>
    </row>
    <row r="60" spans="1:110" s="80" customFormat="1" ht="15" customHeight="1">
      <c r="A60" s="218"/>
      <c r="B60" s="1891">
        <f>IF(NOT(ISBLANK(D60)),MAX(B$47:B59)+1,"")</f>
        <v>20</v>
      </c>
      <c r="C60" s="1892"/>
      <c r="D60" s="75" t="s">
        <v>134</v>
      </c>
      <c r="E60" s="394"/>
      <c r="F60" s="653" t="s">
        <v>2262</v>
      </c>
      <c r="G60" s="394"/>
      <c r="H60" s="394"/>
      <c r="I60" s="394"/>
      <c r="J60" s="394"/>
      <c r="K60" s="394"/>
      <c r="L60" s="394"/>
      <c r="M60" s="394"/>
      <c r="N60" s="394"/>
      <c r="O60" s="239"/>
      <c r="P60" s="388" t="s">
        <v>52</v>
      </c>
      <c r="Q60" s="394"/>
      <c r="R60" s="394"/>
      <c r="S60" s="239"/>
      <c r="T60" s="78" t="s">
        <v>53</v>
      </c>
      <c r="U60" s="147"/>
      <c r="V60" s="239"/>
      <c r="W60" s="388"/>
      <c r="X60" s="239"/>
      <c r="Y60" s="77"/>
      <c r="Z60" s="77"/>
      <c r="AA60" s="77"/>
      <c r="AB60" s="716"/>
      <c r="AC60" s="153" t="s">
        <v>50</v>
      </c>
      <c r="AD60" s="77" t="s">
        <v>122</v>
      </c>
      <c r="AE60" s="77" t="s">
        <v>122</v>
      </c>
      <c r="AF60" s="154" t="s">
        <v>50</v>
      </c>
      <c r="AG60" s="394"/>
      <c r="AH60" s="394"/>
      <c r="AI60" s="394"/>
      <c r="AJ60" s="394"/>
      <c r="AK60" s="394"/>
      <c r="AL60" s="394"/>
      <c r="AM60" s="394"/>
      <c r="AN60" s="394"/>
      <c r="AO60" s="394"/>
      <c r="AP60" s="394"/>
      <c r="AQ60" s="394"/>
      <c r="AR60" s="394"/>
      <c r="AS60" s="394"/>
      <c r="AT60" s="394"/>
      <c r="AU60" s="394"/>
      <c r="AV60" s="394"/>
      <c r="AW60" s="394"/>
      <c r="AX60" s="73"/>
      <c r="AY60" s="40"/>
      <c r="AZ60" s="465"/>
      <c r="BA60" s="192">
        <f t="shared" si="8"/>
        <v>2</v>
      </c>
      <c r="BB60" s="192"/>
      <c r="BC60" s="192"/>
      <c r="BD60" s="192"/>
      <c r="BE60" s="192"/>
      <c r="BF60" s="192"/>
      <c r="BG60" s="559" t="str">
        <f t="shared" ca="1" si="6"/>
        <v/>
      </c>
      <c r="BH60" s="560" t="str">
        <f t="shared" ca="1" si="0"/>
        <v/>
      </c>
      <c r="BI60" s="560" t="str">
        <f t="shared" ca="1" si="1"/>
        <v/>
      </c>
      <c r="BJ60" s="560" t="str">
        <f t="shared" ca="1" si="2"/>
        <v/>
      </c>
      <c r="BK60" s="560" t="str">
        <f t="shared" ca="1" si="3"/>
        <v/>
      </c>
      <c r="BL60" s="561" t="str">
        <f t="shared" ca="1" si="4"/>
        <v/>
      </c>
      <c r="BM60" s="192"/>
      <c r="BN60" s="359"/>
      <c r="BO60" s="192"/>
      <c r="BP60" s="192"/>
      <c r="BQ60" s="192"/>
      <c r="BR60" s="192"/>
      <c r="BS60" s="192"/>
      <c r="BT60" s="192"/>
      <c r="BU60" s="192"/>
      <c r="BV60" s="192"/>
      <c r="BW60" s="192"/>
      <c r="BX60" s="192"/>
      <c r="BY60" s="192"/>
      <c r="BZ60" s="192"/>
      <c r="CA60" s="192"/>
      <c r="CB60" s="192"/>
      <c r="CC60" s="192"/>
      <c r="CD60" s="192"/>
      <c r="CE60" s="192"/>
      <c r="CF60" s="192"/>
      <c r="CG60" s="192"/>
      <c r="CH60" s="192"/>
      <c r="CI60" s="192"/>
      <c r="CJ60" s="192"/>
      <c r="CK60" s="192"/>
      <c r="CL60" s="192"/>
      <c r="CM60" s="192"/>
      <c r="CN60" s="192"/>
      <c r="CO60" s="192"/>
      <c r="CP60" s="192"/>
      <c r="CQ60" s="192"/>
      <c r="CR60" s="192"/>
      <c r="CS60" s="192"/>
      <c r="CT60" s="192"/>
      <c r="CU60" s="192"/>
      <c r="CV60" s="1488" t="s">
        <v>2260</v>
      </c>
      <c r="CW60" s="1489"/>
      <c r="CX60" s="1489"/>
      <c r="CY60" s="1489"/>
      <c r="CZ60" s="1489"/>
      <c r="DA60" s="1489"/>
      <c r="DB60" s="1489"/>
      <c r="DC60" s="1489"/>
      <c r="DD60" s="1859">
        <v>44636</v>
      </c>
      <c r="DE60" s="1860"/>
      <c r="DF60" s="1861"/>
    </row>
    <row r="61" spans="1:110" s="80" customFormat="1" ht="15" customHeight="1">
      <c r="A61" s="218"/>
      <c r="B61" s="1891">
        <f>IF(NOT(ISBLANK(D61)),MAX(B$47:B60)+1,"")</f>
        <v>21</v>
      </c>
      <c r="C61" s="1892"/>
      <c r="D61" s="75" t="s">
        <v>135</v>
      </c>
      <c r="E61" s="394"/>
      <c r="F61" s="394" t="s">
        <v>2263</v>
      </c>
      <c r="G61" s="394"/>
      <c r="H61" s="394"/>
      <c r="I61" s="394"/>
      <c r="J61" s="394"/>
      <c r="K61" s="394"/>
      <c r="L61" s="394"/>
      <c r="M61" s="394"/>
      <c r="N61" s="394"/>
      <c r="O61" s="239"/>
      <c r="P61" s="388" t="s">
        <v>52</v>
      </c>
      <c r="Q61" s="394"/>
      <c r="R61" s="394"/>
      <c r="S61" s="239"/>
      <c r="T61" s="78" t="s">
        <v>53</v>
      </c>
      <c r="U61" s="147"/>
      <c r="V61" s="239"/>
      <c r="W61" s="388"/>
      <c r="X61" s="239"/>
      <c r="Y61" s="77"/>
      <c r="Z61" s="77"/>
      <c r="AA61" s="77"/>
      <c r="AB61" s="716"/>
      <c r="AC61" s="153" t="s">
        <v>50</v>
      </c>
      <c r="AD61" s="77" t="s">
        <v>122</v>
      </c>
      <c r="AE61" s="77" t="s">
        <v>122</v>
      </c>
      <c r="AF61" s="154" t="s">
        <v>50</v>
      </c>
      <c r="AG61" s="394"/>
      <c r="AH61" s="394"/>
      <c r="AI61" s="394"/>
      <c r="AJ61" s="394"/>
      <c r="AK61" s="394"/>
      <c r="AL61" s="394"/>
      <c r="AM61" s="394"/>
      <c r="AN61" s="394"/>
      <c r="AO61" s="394"/>
      <c r="AP61" s="394"/>
      <c r="AQ61" s="394"/>
      <c r="AR61" s="394"/>
      <c r="AS61" s="394"/>
      <c r="AT61" s="394"/>
      <c r="AU61" s="394"/>
      <c r="AV61" s="394"/>
      <c r="AW61" s="394"/>
      <c r="AX61" s="73"/>
      <c r="AY61" s="40"/>
      <c r="AZ61" s="465"/>
      <c r="BA61" s="192">
        <f t="shared" si="8"/>
        <v>2</v>
      </c>
      <c r="BB61" s="192"/>
      <c r="BC61" s="192"/>
      <c r="BD61" s="192"/>
      <c r="BE61" s="192"/>
      <c r="BF61" s="192"/>
      <c r="BG61" s="559" t="str">
        <f t="shared" ca="1" si="6"/>
        <v/>
      </c>
      <c r="BH61" s="560" t="str">
        <f t="shared" ca="1" si="0"/>
        <v/>
      </c>
      <c r="BI61" s="560" t="str">
        <f t="shared" ca="1" si="1"/>
        <v/>
      </c>
      <c r="BJ61" s="560" t="str">
        <f t="shared" ca="1" si="2"/>
        <v/>
      </c>
      <c r="BK61" s="560" t="str">
        <f t="shared" ca="1" si="3"/>
        <v/>
      </c>
      <c r="BL61" s="561" t="str">
        <f t="shared" ca="1" si="4"/>
        <v/>
      </c>
      <c r="BM61" s="192"/>
      <c r="BN61" s="359"/>
      <c r="BO61" s="192"/>
      <c r="BP61" s="192"/>
      <c r="BQ61" s="192"/>
      <c r="BR61" s="192"/>
      <c r="BS61" s="192"/>
      <c r="BT61" s="192"/>
      <c r="BU61" s="192"/>
      <c r="BV61" s="192"/>
      <c r="BW61" s="192"/>
      <c r="BX61" s="192"/>
      <c r="BY61" s="192"/>
      <c r="BZ61" s="192"/>
      <c r="CA61" s="192"/>
      <c r="CB61" s="192"/>
      <c r="CC61" s="192"/>
      <c r="CD61" s="192"/>
      <c r="CE61" s="192"/>
      <c r="CF61" s="192"/>
      <c r="CG61" s="192"/>
      <c r="CH61" s="192"/>
      <c r="CI61" s="192"/>
      <c r="CJ61" s="192"/>
      <c r="CK61" s="192"/>
      <c r="CL61" s="192"/>
      <c r="CM61" s="192"/>
      <c r="CN61" s="192"/>
      <c r="CO61" s="192"/>
      <c r="CP61" s="192"/>
      <c r="CQ61" s="192"/>
      <c r="CR61" s="192"/>
      <c r="CS61" s="192"/>
      <c r="CT61" s="192"/>
      <c r="CU61" s="192"/>
      <c r="CV61" s="1488" t="s">
        <v>2260</v>
      </c>
      <c r="CW61" s="1489"/>
      <c r="CX61" s="1489"/>
      <c r="CY61" s="1489"/>
      <c r="CZ61" s="1489"/>
      <c r="DA61" s="1489"/>
      <c r="DB61" s="1489"/>
      <c r="DC61" s="1489"/>
      <c r="DD61" s="1859">
        <v>44636</v>
      </c>
      <c r="DE61" s="1860"/>
      <c r="DF61" s="1861"/>
    </row>
    <row r="62" spans="1:110" s="80" customFormat="1" ht="15" customHeight="1">
      <c r="A62" s="218"/>
      <c r="B62" s="1891">
        <f>IF(NOT(ISBLANK(D62)),MAX(B$47:B61)+1,"")</f>
        <v>22</v>
      </c>
      <c r="C62" s="1892"/>
      <c r="D62" s="75" t="s">
        <v>136</v>
      </c>
      <c r="E62" s="394"/>
      <c r="F62" s="394"/>
      <c r="G62" s="394"/>
      <c r="H62" s="394"/>
      <c r="I62" s="394"/>
      <c r="J62" s="394"/>
      <c r="K62" s="394"/>
      <c r="L62" s="394"/>
      <c r="M62" s="394"/>
      <c r="N62" s="394"/>
      <c r="O62" s="239"/>
      <c r="P62" s="388" t="s">
        <v>52</v>
      </c>
      <c r="Q62" s="394"/>
      <c r="R62" s="394"/>
      <c r="S62" s="239"/>
      <c r="T62" s="78" t="s">
        <v>53</v>
      </c>
      <c r="U62" s="147"/>
      <c r="V62" s="239"/>
      <c r="W62" s="388"/>
      <c r="X62" s="239"/>
      <c r="Y62" s="77"/>
      <c r="Z62" s="77"/>
      <c r="AA62" s="77"/>
      <c r="AB62" s="716"/>
      <c r="AC62" s="153" t="s">
        <v>124</v>
      </c>
      <c r="AD62" s="77" t="s">
        <v>124</v>
      </c>
      <c r="AE62" s="77" t="s">
        <v>124</v>
      </c>
      <c r="AF62" s="154" t="s">
        <v>124</v>
      </c>
      <c r="AG62" s="394"/>
      <c r="AH62" s="394"/>
      <c r="AI62" s="394"/>
      <c r="AJ62" s="394"/>
      <c r="AK62" s="394"/>
      <c r="AL62" s="394"/>
      <c r="AM62" s="394"/>
      <c r="AN62" s="394"/>
      <c r="AO62" s="394"/>
      <c r="AP62" s="394"/>
      <c r="AQ62" s="394"/>
      <c r="AR62" s="394"/>
      <c r="AS62" s="394"/>
      <c r="AT62" s="394"/>
      <c r="AU62" s="394"/>
      <c r="AV62" s="394"/>
      <c r="AW62" s="394"/>
      <c r="AX62" s="73"/>
      <c r="AY62" s="40"/>
      <c r="AZ62" s="465"/>
      <c r="BA62" s="192">
        <f t="shared" si="8"/>
        <v>2</v>
      </c>
      <c r="BB62" s="192"/>
      <c r="BC62" s="192"/>
      <c r="BD62" s="192"/>
      <c r="BE62" s="192"/>
      <c r="BF62" s="192"/>
      <c r="BG62" s="559" t="str">
        <f t="shared" ca="1" si="6"/>
        <v/>
      </c>
      <c r="BH62" s="560" t="str">
        <f t="shared" ca="1" si="0"/>
        <v/>
      </c>
      <c r="BI62" s="560" t="str">
        <f t="shared" ca="1" si="1"/>
        <v/>
      </c>
      <c r="BJ62" s="560" t="str">
        <f t="shared" ca="1" si="2"/>
        <v/>
      </c>
      <c r="BK62" s="560" t="str">
        <f t="shared" ca="1" si="3"/>
        <v/>
      </c>
      <c r="BL62" s="561" t="str">
        <f t="shared" ca="1" si="4"/>
        <v/>
      </c>
      <c r="BM62" s="192"/>
      <c r="BN62" s="359"/>
      <c r="BO62" s="192"/>
      <c r="BP62" s="192"/>
      <c r="BQ62" s="192"/>
      <c r="BR62" s="192"/>
      <c r="BS62" s="192"/>
      <c r="BT62" s="192"/>
      <c r="BU62" s="192"/>
      <c r="BV62" s="192"/>
      <c r="BW62" s="192"/>
      <c r="BX62" s="192"/>
      <c r="BY62" s="192"/>
      <c r="BZ62" s="192"/>
      <c r="CA62" s="192"/>
      <c r="CB62" s="192"/>
      <c r="CC62" s="192"/>
      <c r="CD62" s="192"/>
      <c r="CE62" s="192"/>
      <c r="CF62" s="192"/>
      <c r="CG62" s="192"/>
      <c r="CH62" s="192"/>
      <c r="CI62" s="192"/>
      <c r="CJ62" s="192"/>
      <c r="CK62" s="192"/>
      <c r="CL62" s="192"/>
      <c r="CM62" s="192"/>
      <c r="CN62" s="192"/>
      <c r="CO62" s="192"/>
      <c r="CP62" s="192"/>
      <c r="CQ62" s="192"/>
      <c r="CR62" s="192"/>
      <c r="CS62" s="192"/>
      <c r="CT62" s="192"/>
      <c r="CU62" s="192"/>
      <c r="CV62" s="1488" t="s">
        <v>2260</v>
      </c>
      <c r="CW62" s="1489"/>
      <c r="CX62" s="1489"/>
      <c r="CY62" s="1489"/>
      <c r="CZ62" s="1489"/>
      <c r="DA62" s="1489"/>
      <c r="DB62" s="1489"/>
      <c r="DC62" s="1489"/>
      <c r="DD62" s="1859">
        <v>44636</v>
      </c>
      <c r="DE62" s="1860"/>
      <c r="DF62" s="1861"/>
    </row>
    <row r="63" spans="1:110" s="80" customFormat="1" ht="15" customHeight="1">
      <c r="A63" s="218"/>
      <c r="B63" s="1891">
        <f>IF(NOT(ISBLANK(D63)),MAX(B$47:B62)+1,"")</f>
        <v>23</v>
      </c>
      <c r="C63" s="1892"/>
      <c r="D63" s="75" t="s">
        <v>137</v>
      </c>
      <c r="E63" s="394"/>
      <c r="F63" s="394"/>
      <c r="G63" s="394"/>
      <c r="H63" s="394"/>
      <c r="I63" s="394"/>
      <c r="J63" s="394"/>
      <c r="K63" s="394"/>
      <c r="L63" s="394"/>
      <c r="M63" s="394"/>
      <c r="N63" s="394"/>
      <c r="O63" s="239"/>
      <c r="P63" s="388" t="s">
        <v>52</v>
      </c>
      <c r="Q63" s="394"/>
      <c r="R63" s="394"/>
      <c r="S63" s="239"/>
      <c r="T63" s="78" t="s">
        <v>53</v>
      </c>
      <c r="U63" s="147"/>
      <c r="V63" s="239"/>
      <c r="W63" s="388"/>
      <c r="X63" s="239"/>
      <c r="Y63" s="77"/>
      <c r="Z63" s="77"/>
      <c r="AA63" s="77"/>
      <c r="AB63" s="716"/>
      <c r="AC63" s="153" t="s">
        <v>129</v>
      </c>
      <c r="AD63" s="77" t="s">
        <v>124</v>
      </c>
      <c r="AE63" s="77" t="s">
        <v>124</v>
      </c>
      <c r="AF63" s="154" t="s">
        <v>124</v>
      </c>
      <c r="AG63" s="394"/>
      <c r="AH63" s="394"/>
      <c r="AI63" s="394"/>
      <c r="AJ63" s="394"/>
      <c r="AK63" s="394"/>
      <c r="AL63" s="394"/>
      <c r="AM63" s="394"/>
      <c r="AN63" s="394"/>
      <c r="AO63" s="394"/>
      <c r="AP63" s="394"/>
      <c r="AQ63" s="394"/>
      <c r="AR63" s="394"/>
      <c r="AS63" s="394"/>
      <c r="AT63" s="394"/>
      <c r="AU63" s="394"/>
      <c r="AV63" s="394"/>
      <c r="AW63" s="394"/>
      <c r="AX63" s="73"/>
      <c r="AY63" s="40"/>
      <c r="AZ63" s="465"/>
      <c r="BA63" s="192">
        <f t="shared" si="8"/>
        <v>2</v>
      </c>
      <c r="BB63" s="192"/>
      <c r="BC63" s="192"/>
      <c r="BD63" s="192"/>
      <c r="BE63" s="192"/>
      <c r="BF63" s="192"/>
      <c r="BG63" s="559" t="str">
        <f t="shared" ca="1" si="6"/>
        <v/>
      </c>
      <c r="BH63" s="560" t="str">
        <f t="shared" ca="1" si="0"/>
        <v/>
      </c>
      <c r="BI63" s="560" t="str">
        <f t="shared" ca="1" si="1"/>
        <v/>
      </c>
      <c r="BJ63" s="560" t="str">
        <f t="shared" ca="1" si="2"/>
        <v/>
      </c>
      <c r="BK63" s="560" t="str">
        <f t="shared" ca="1" si="3"/>
        <v/>
      </c>
      <c r="BL63" s="561" t="str">
        <f t="shared" ca="1" si="4"/>
        <v/>
      </c>
      <c r="BM63" s="192"/>
      <c r="BN63" s="359"/>
      <c r="BO63" s="192"/>
      <c r="BP63" s="192"/>
      <c r="BQ63" s="192"/>
      <c r="BR63" s="192"/>
      <c r="BS63" s="192"/>
      <c r="BT63" s="192"/>
      <c r="BU63" s="192"/>
      <c r="BV63" s="192"/>
      <c r="BW63" s="192"/>
      <c r="BX63" s="192"/>
      <c r="BY63" s="192"/>
      <c r="BZ63" s="192"/>
      <c r="CA63" s="192"/>
      <c r="CB63" s="192"/>
      <c r="CC63" s="192"/>
      <c r="CD63" s="192"/>
      <c r="CE63" s="192"/>
      <c r="CF63" s="192"/>
      <c r="CG63" s="192"/>
      <c r="CH63" s="192"/>
      <c r="CI63" s="192"/>
      <c r="CJ63" s="192"/>
      <c r="CK63" s="192"/>
      <c r="CL63" s="192"/>
      <c r="CM63" s="192"/>
      <c r="CN63" s="192"/>
      <c r="CO63" s="192"/>
      <c r="CP63" s="192"/>
      <c r="CQ63" s="192"/>
      <c r="CR63" s="192"/>
      <c r="CS63" s="192"/>
      <c r="CT63" s="192"/>
      <c r="CU63" s="192"/>
      <c r="CV63" s="1488" t="s">
        <v>2260</v>
      </c>
      <c r="CW63" s="1489"/>
      <c r="CX63" s="1489"/>
      <c r="CY63" s="1489"/>
      <c r="CZ63" s="1489"/>
      <c r="DA63" s="1489"/>
      <c r="DB63" s="1489"/>
      <c r="DC63" s="1489"/>
      <c r="DD63" s="1859">
        <v>44636</v>
      </c>
      <c r="DE63" s="1860"/>
      <c r="DF63" s="1861"/>
    </row>
    <row r="64" spans="1:110" s="80" customFormat="1" ht="15" customHeight="1">
      <c r="A64" s="218"/>
      <c r="B64" s="1891">
        <f>IF(NOT(ISBLANK(D64)),MAX(B$47:B63)+1,"")</f>
        <v>24</v>
      </c>
      <c r="C64" s="1892"/>
      <c r="D64" s="75" t="s">
        <v>138</v>
      </c>
      <c r="E64" s="394"/>
      <c r="F64" s="394" t="s">
        <v>2264</v>
      </c>
      <c r="G64" s="394"/>
      <c r="H64" s="394"/>
      <c r="I64" s="394"/>
      <c r="J64" s="394"/>
      <c r="K64" s="394"/>
      <c r="L64" s="394"/>
      <c r="M64" s="394"/>
      <c r="N64" s="394"/>
      <c r="O64" s="239"/>
      <c r="P64" s="388" t="s">
        <v>52</v>
      </c>
      <c r="Q64" s="394"/>
      <c r="R64" s="394"/>
      <c r="S64" s="239"/>
      <c r="T64" s="78" t="s">
        <v>53</v>
      </c>
      <c r="U64" s="147"/>
      <c r="V64" s="239"/>
      <c r="W64" s="388"/>
      <c r="X64" s="239"/>
      <c r="Y64" s="77"/>
      <c r="Z64" s="77"/>
      <c r="AA64" s="77"/>
      <c r="AB64" s="716"/>
      <c r="AC64" s="153" t="s">
        <v>129</v>
      </c>
      <c r="AD64" s="77" t="s">
        <v>122</v>
      </c>
      <c r="AE64" s="77" t="s">
        <v>124</v>
      </c>
      <c r="AF64" s="154" t="s">
        <v>129</v>
      </c>
      <c r="AG64" s="394"/>
      <c r="AH64" s="394"/>
      <c r="AI64" s="394"/>
      <c r="AJ64" s="394"/>
      <c r="AK64" s="394"/>
      <c r="AL64" s="394"/>
      <c r="AM64" s="394"/>
      <c r="AN64" s="394"/>
      <c r="AO64" s="394"/>
      <c r="AP64" s="394"/>
      <c r="AQ64" s="394"/>
      <c r="AR64" s="394"/>
      <c r="AS64" s="394"/>
      <c r="AT64" s="394"/>
      <c r="AU64" s="394"/>
      <c r="AV64" s="394"/>
      <c r="AW64" s="394"/>
      <c r="AX64" s="73"/>
      <c r="AY64" s="40"/>
      <c r="AZ64" s="465"/>
      <c r="BA64" s="192">
        <f t="shared" si="8"/>
        <v>2</v>
      </c>
      <c r="BB64" s="192"/>
      <c r="BC64" s="192"/>
      <c r="BD64" s="192"/>
      <c r="BE64" s="192"/>
      <c r="BF64" s="192"/>
      <c r="BG64" s="559" t="str">
        <f t="shared" ca="1" si="6"/>
        <v/>
      </c>
      <c r="BH64" s="560" t="str">
        <f t="shared" ca="1" si="0"/>
        <v/>
      </c>
      <c r="BI64" s="560" t="str">
        <f t="shared" ca="1" si="1"/>
        <v/>
      </c>
      <c r="BJ64" s="560" t="str">
        <f t="shared" ca="1" si="2"/>
        <v/>
      </c>
      <c r="BK64" s="560" t="str">
        <f t="shared" ca="1" si="3"/>
        <v/>
      </c>
      <c r="BL64" s="561" t="str">
        <f t="shared" ca="1" si="4"/>
        <v/>
      </c>
      <c r="BM64" s="192"/>
      <c r="BN64" s="359"/>
      <c r="BO64" s="192"/>
      <c r="BP64" s="192"/>
      <c r="BQ64" s="192"/>
      <c r="BR64" s="192"/>
      <c r="BS64" s="192"/>
      <c r="BT64" s="192"/>
      <c r="BU64" s="192"/>
      <c r="BV64" s="192"/>
      <c r="BW64" s="192"/>
      <c r="BX64" s="192"/>
      <c r="BY64" s="192"/>
      <c r="BZ64" s="192"/>
      <c r="CA64" s="192"/>
      <c r="CB64" s="192"/>
      <c r="CC64" s="192"/>
      <c r="CD64" s="192"/>
      <c r="CE64" s="192"/>
      <c r="CF64" s="192"/>
      <c r="CG64" s="192"/>
      <c r="CH64" s="192"/>
      <c r="CI64" s="192"/>
      <c r="CJ64" s="192"/>
      <c r="CK64" s="192"/>
      <c r="CL64" s="192"/>
      <c r="CM64" s="192"/>
      <c r="CN64" s="192"/>
      <c r="CO64" s="192"/>
      <c r="CP64" s="192"/>
      <c r="CQ64" s="192"/>
      <c r="CR64" s="192"/>
      <c r="CS64" s="192"/>
      <c r="CT64" s="192"/>
      <c r="CU64" s="192"/>
      <c r="CV64" s="1488" t="s">
        <v>2260</v>
      </c>
      <c r="CW64" s="1489"/>
      <c r="CX64" s="1489"/>
      <c r="CY64" s="1489"/>
      <c r="CZ64" s="1489"/>
      <c r="DA64" s="1489"/>
      <c r="DB64" s="1489"/>
      <c r="DC64" s="1489"/>
      <c r="DD64" s="1859">
        <v>44636</v>
      </c>
      <c r="DE64" s="1860"/>
      <c r="DF64" s="1861"/>
    </row>
    <row r="65" spans="1:110" s="80" customFormat="1" ht="15" customHeight="1">
      <c r="A65" s="218"/>
      <c r="B65" s="1891">
        <f>IF(NOT(ISBLANK(D65)),MAX(B$47:B64)+1,"")</f>
        <v>25</v>
      </c>
      <c r="C65" s="1892"/>
      <c r="D65" s="75" t="s">
        <v>139</v>
      </c>
      <c r="E65" s="394"/>
      <c r="F65" s="394"/>
      <c r="G65" s="394"/>
      <c r="H65" s="394"/>
      <c r="I65" s="394"/>
      <c r="J65" s="394"/>
      <c r="K65" s="394"/>
      <c r="L65" s="394"/>
      <c r="M65" s="394"/>
      <c r="N65" s="394"/>
      <c r="O65" s="239"/>
      <c r="P65" s="388" t="s">
        <v>52</v>
      </c>
      <c r="Q65" s="394"/>
      <c r="R65" s="394"/>
      <c r="S65" s="239"/>
      <c r="T65" s="78" t="s">
        <v>53</v>
      </c>
      <c r="U65" s="147"/>
      <c r="V65" s="239"/>
      <c r="W65" s="388"/>
      <c r="X65" s="239"/>
      <c r="Y65" s="77"/>
      <c r="Z65" s="77"/>
      <c r="AA65" s="77"/>
      <c r="AB65" s="716"/>
      <c r="AC65" s="153" t="s">
        <v>129</v>
      </c>
      <c r="AD65" s="77" t="s">
        <v>124</v>
      </c>
      <c r="AE65" s="77" t="s">
        <v>124</v>
      </c>
      <c r="AF65" s="154" t="s">
        <v>124</v>
      </c>
      <c r="AG65" s="394"/>
      <c r="AH65" s="394"/>
      <c r="AI65" s="394"/>
      <c r="AJ65" s="394"/>
      <c r="AK65" s="394"/>
      <c r="AL65" s="394"/>
      <c r="AM65" s="394"/>
      <c r="AN65" s="394"/>
      <c r="AO65" s="394"/>
      <c r="AP65" s="394"/>
      <c r="AQ65" s="394"/>
      <c r="AR65" s="394"/>
      <c r="AS65" s="394"/>
      <c r="AT65" s="394"/>
      <c r="AU65" s="394"/>
      <c r="AV65" s="394"/>
      <c r="AW65" s="394"/>
      <c r="AX65" s="73"/>
      <c r="AY65" s="40"/>
      <c r="AZ65" s="465"/>
      <c r="BA65" s="192">
        <f t="shared" ref="BA65:BA71" si="9">BA64</f>
        <v>2</v>
      </c>
      <c r="BB65" s="192"/>
      <c r="BC65" s="192"/>
      <c r="BD65" s="192"/>
      <c r="BE65" s="192"/>
      <c r="BF65" s="192"/>
      <c r="BG65" s="559" t="str">
        <f t="shared" ca="1" si="6"/>
        <v/>
      </c>
      <c r="BH65" s="560" t="str">
        <f t="shared" ca="1" si="0"/>
        <v/>
      </c>
      <c r="BI65" s="560" t="str">
        <f t="shared" ca="1" si="1"/>
        <v/>
      </c>
      <c r="BJ65" s="560" t="str">
        <f t="shared" ca="1" si="2"/>
        <v/>
      </c>
      <c r="BK65" s="560" t="str">
        <f t="shared" ca="1" si="3"/>
        <v/>
      </c>
      <c r="BL65" s="561" t="str">
        <f t="shared" ca="1" si="4"/>
        <v/>
      </c>
      <c r="BM65" s="192"/>
      <c r="BN65" s="359"/>
      <c r="BO65" s="192"/>
      <c r="BP65" s="192"/>
      <c r="BQ65" s="192"/>
      <c r="BR65" s="192"/>
      <c r="BS65" s="192"/>
      <c r="BT65" s="192"/>
      <c r="BU65" s="192"/>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488" t="s">
        <v>2260</v>
      </c>
      <c r="CW65" s="1489"/>
      <c r="CX65" s="1489"/>
      <c r="CY65" s="1489"/>
      <c r="CZ65" s="1489"/>
      <c r="DA65" s="1489"/>
      <c r="DB65" s="1489"/>
      <c r="DC65" s="1489"/>
      <c r="DD65" s="1859">
        <v>44636</v>
      </c>
      <c r="DE65" s="1860"/>
      <c r="DF65" s="1861"/>
    </row>
    <row r="66" spans="1:110" s="80" customFormat="1" ht="15" customHeight="1">
      <c r="A66" s="218"/>
      <c r="B66" s="1891">
        <f>IF(NOT(ISBLANK(D66)),MAX(B$47:B65)+1,"")</f>
        <v>26</v>
      </c>
      <c r="C66" s="1892"/>
      <c r="D66" s="75" t="s">
        <v>140</v>
      </c>
      <c r="E66" s="394"/>
      <c r="F66" s="394"/>
      <c r="G66" s="394"/>
      <c r="H66" s="394"/>
      <c r="I66" s="394"/>
      <c r="J66" s="394"/>
      <c r="K66" s="394"/>
      <c r="L66" s="394"/>
      <c r="M66" s="394"/>
      <c r="N66" s="394"/>
      <c r="O66" s="239"/>
      <c r="P66" s="388" t="s">
        <v>52</v>
      </c>
      <c r="Q66" s="394"/>
      <c r="R66" s="394"/>
      <c r="S66" s="239"/>
      <c r="T66" s="78" t="s">
        <v>53</v>
      </c>
      <c r="U66" s="147"/>
      <c r="V66" s="239"/>
      <c r="W66" s="388"/>
      <c r="X66" s="239"/>
      <c r="Y66" s="77"/>
      <c r="Z66" s="77"/>
      <c r="AA66" s="77"/>
      <c r="AB66" s="716"/>
      <c r="AC66" s="153" t="s">
        <v>129</v>
      </c>
      <c r="AD66" s="77" t="s">
        <v>124</v>
      </c>
      <c r="AE66" s="77" t="s">
        <v>124</v>
      </c>
      <c r="AF66" s="154" t="s">
        <v>124</v>
      </c>
      <c r="AG66" s="394"/>
      <c r="AH66" s="394"/>
      <c r="AI66" s="394"/>
      <c r="AJ66" s="394"/>
      <c r="AK66" s="394"/>
      <c r="AL66" s="394"/>
      <c r="AM66" s="394"/>
      <c r="AN66" s="394"/>
      <c r="AO66" s="394"/>
      <c r="AP66" s="394"/>
      <c r="AQ66" s="394"/>
      <c r="AR66" s="394"/>
      <c r="AS66" s="394"/>
      <c r="AT66" s="394"/>
      <c r="AU66" s="394"/>
      <c r="AV66" s="394"/>
      <c r="AW66" s="394"/>
      <c r="AX66" s="73"/>
      <c r="AY66" s="40"/>
      <c r="AZ66" s="465"/>
      <c r="BA66" s="192">
        <f t="shared" si="9"/>
        <v>2</v>
      </c>
      <c r="BB66" s="192"/>
      <c r="BC66" s="192"/>
      <c r="BD66" s="192"/>
      <c r="BE66" s="192"/>
      <c r="BF66" s="192"/>
      <c r="BG66" s="559" t="str">
        <f t="shared" ca="1" si="6"/>
        <v/>
      </c>
      <c r="BH66" s="560" t="str">
        <f t="shared" ca="1" si="0"/>
        <v/>
      </c>
      <c r="BI66" s="560" t="str">
        <f t="shared" ca="1" si="1"/>
        <v/>
      </c>
      <c r="BJ66" s="560" t="str">
        <f t="shared" ca="1" si="2"/>
        <v/>
      </c>
      <c r="BK66" s="560" t="str">
        <f t="shared" ca="1" si="3"/>
        <v/>
      </c>
      <c r="BL66" s="561" t="str">
        <f t="shared" ca="1" si="4"/>
        <v/>
      </c>
      <c r="BM66" s="192"/>
      <c r="BN66" s="359"/>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488" t="s">
        <v>2260</v>
      </c>
      <c r="CW66" s="1489"/>
      <c r="CX66" s="1489"/>
      <c r="CY66" s="1489"/>
      <c r="CZ66" s="1489"/>
      <c r="DA66" s="1489"/>
      <c r="DB66" s="1489"/>
      <c r="DC66" s="1489"/>
      <c r="DD66" s="1859">
        <v>44636</v>
      </c>
      <c r="DE66" s="1860"/>
      <c r="DF66" s="1861"/>
    </row>
    <row r="67" spans="1:110" s="80" customFormat="1" ht="15" customHeight="1">
      <c r="A67" s="218"/>
      <c r="B67" s="1891">
        <f>IF(NOT(ISBLANK(D67)),MAX(B$47:B66)+1,"")</f>
        <v>27</v>
      </c>
      <c r="C67" s="1892"/>
      <c r="D67" s="75" t="s">
        <v>141</v>
      </c>
      <c r="E67" s="394"/>
      <c r="F67" s="394" t="s">
        <v>144</v>
      </c>
      <c r="G67" s="394"/>
      <c r="H67" s="394"/>
      <c r="I67" s="394"/>
      <c r="J67" s="394"/>
      <c r="K67" s="394"/>
      <c r="L67" s="394"/>
      <c r="M67" s="394"/>
      <c r="N67" s="394"/>
      <c r="O67" s="239"/>
      <c r="P67" s="388" t="s">
        <v>52</v>
      </c>
      <c r="Q67" s="394"/>
      <c r="R67" s="394"/>
      <c r="S67" s="239"/>
      <c r="T67" s="78" t="s">
        <v>53</v>
      </c>
      <c r="U67" s="147"/>
      <c r="V67" s="239"/>
      <c r="W67" s="388"/>
      <c r="X67" s="239"/>
      <c r="Y67" s="77"/>
      <c r="Z67" s="77"/>
      <c r="AA67" s="77"/>
      <c r="AB67" s="716"/>
      <c r="AC67" s="153" t="s">
        <v>50</v>
      </c>
      <c r="AD67" s="77" t="s">
        <v>50</v>
      </c>
      <c r="AE67" s="77" t="s">
        <v>50</v>
      </c>
      <c r="AF67" s="154" t="s">
        <v>50</v>
      </c>
      <c r="AG67" s="394"/>
      <c r="AH67" s="394"/>
      <c r="AI67" s="394"/>
      <c r="AJ67" s="394"/>
      <c r="AK67" s="394"/>
      <c r="AL67" s="394"/>
      <c r="AM67" s="394"/>
      <c r="AN67" s="394"/>
      <c r="AO67" s="394"/>
      <c r="AP67" s="394"/>
      <c r="AQ67" s="394"/>
      <c r="AR67" s="394"/>
      <c r="AS67" s="394"/>
      <c r="AT67" s="394"/>
      <c r="AU67" s="394"/>
      <c r="AV67" s="394"/>
      <c r="AW67" s="394"/>
      <c r="AX67" s="73"/>
      <c r="AY67" s="40"/>
      <c r="AZ67" s="465"/>
      <c r="BA67" s="192">
        <f t="shared" si="9"/>
        <v>2</v>
      </c>
      <c r="BB67" s="192"/>
      <c r="BC67" s="192"/>
      <c r="BD67" s="192"/>
      <c r="BE67" s="192"/>
      <c r="BF67" s="192"/>
      <c r="BG67" s="559" t="str">
        <f t="shared" ref="BG67:BG134" ca="1" si="10">IF(BA67&lt;&gt;"",IF(MID(_xlfn.FORMULATEXT(BA67),SEARCH("[",_xlfn.FORMULATEXT(BA67))+1,SEARCH("]",_xlfn.FORMULATEXT(BA67))-(SEARCH("[",_xlfn.FORMULATEXT(BA67))+1))="-1","",1),"")</f>
        <v/>
      </c>
      <c r="BH67" s="560" t="str">
        <f t="shared" ref="BH67:BH134" ca="1" si="11">IF(BB67&lt;&gt;"",IF(MID(_xlfn.FORMULATEXT(BB67),SEARCH("[",_xlfn.FORMULATEXT(BB67))+1,SEARCH("]",_xlfn.FORMULATEXT(BB67))-(SEARCH("[",_xlfn.FORMULATEXT(BB67))+1))="-1","",1),"")</f>
        <v/>
      </c>
      <c r="BI67" s="560" t="str">
        <f t="shared" ref="BI67:BI134" ca="1" si="12">IF(BC67&lt;&gt;"",IF(MID(_xlfn.FORMULATEXT(BC67),SEARCH("[",_xlfn.FORMULATEXT(BC67))+1,SEARCH("]",_xlfn.FORMULATEXT(BC67))-(SEARCH("[",_xlfn.FORMULATEXT(BC67))+1))="-1","",1),"")</f>
        <v/>
      </c>
      <c r="BJ67" s="560" t="str">
        <f t="shared" ref="BJ67:BJ134" ca="1" si="13">IF(BD67&lt;&gt;"",IF(MID(_xlfn.FORMULATEXT(BD67),SEARCH("[",_xlfn.FORMULATEXT(BD67))+1,SEARCH("]",_xlfn.FORMULATEXT(BD67))-(SEARCH("[",_xlfn.FORMULATEXT(BD67))+1))="-1","",1),"")</f>
        <v/>
      </c>
      <c r="BK67" s="560" t="str">
        <f t="shared" ref="BK67:BK134" ca="1" si="14">IF(BE67&lt;&gt;"",IF(MID(_xlfn.FORMULATEXT(BE67),SEARCH("[",_xlfn.FORMULATEXT(BE67))+1,SEARCH("]",_xlfn.FORMULATEXT(BE67))-(SEARCH("[",_xlfn.FORMULATEXT(BE67))+1))="-1","",1),"")</f>
        <v/>
      </c>
      <c r="BL67" s="561" t="str">
        <f t="shared" ref="BL67:BL134" ca="1" si="15">IF(BF67&lt;&gt;"",IF(MID(_xlfn.FORMULATEXT(BF67),SEARCH("[",_xlfn.FORMULATEXT(BF67))+1,SEARCH("]",_xlfn.FORMULATEXT(BF67))-(SEARCH("[",_xlfn.FORMULATEXT(BF67))+1))="-1","",1),"")</f>
        <v/>
      </c>
      <c r="BM67" s="192"/>
      <c r="BN67" s="35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465"/>
      <c r="CO67" s="465"/>
      <c r="CP67" s="465"/>
      <c r="CQ67" s="465"/>
      <c r="CR67" s="465"/>
      <c r="CS67" s="192"/>
      <c r="CT67" s="192"/>
      <c r="CU67" s="192"/>
      <c r="CV67" s="1488" t="s">
        <v>2260</v>
      </c>
      <c r="CW67" s="1489"/>
      <c r="CX67" s="1489"/>
      <c r="CY67" s="1489"/>
      <c r="CZ67" s="1489"/>
      <c r="DA67" s="1489"/>
      <c r="DB67" s="1489"/>
      <c r="DC67" s="1489"/>
      <c r="DD67" s="1859">
        <v>44636</v>
      </c>
      <c r="DE67" s="1860"/>
      <c r="DF67" s="1861"/>
    </row>
    <row r="68" spans="1:110" ht="15" customHeight="1">
      <c r="A68" s="218"/>
      <c r="B68" s="1972" t="s">
        <v>57</v>
      </c>
      <c r="C68" s="1973"/>
      <c r="D68" s="1973"/>
      <c r="E68" s="1973"/>
      <c r="F68" s="1973"/>
      <c r="G68" s="1973"/>
      <c r="H68" s="1973"/>
      <c r="I68" s="1973"/>
      <c r="J68" s="1973"/>
      <c r="K68" s="1973"/>
      <c r="L68" s="1973"/>
      <c r="M68" s="1973"/>
      <c r="N68" s="1973"/>
      <c r="O68" s="1973"/>
      <c r="P68" s="1973"/>
      <c r="Q68" s="1973"/>
      <c r="R68" s="1973"/>
      <c r="S68" s="1973"/>
      <c r="T68" s="1973"/>
      <c r="U68" s="1973"/>
      <c r="V68" s="1973"/>
      <c r="W68" s="1973"/>
      <c r="X68" s="1973"/>
      <c r="Y68" s="1973"/>
      <c r="Z68" s="1973"/>
      <c r="AA68" s="1973"/>
      <c r="AB68" s="1973"/>
      <c r="AC68" s="1973"/>
      <c r="AD68" s="1973"/>
      <c r="AE68" s="1973"/>
      <c r="AF68" s="1973"/>
      <c r="AG68" s="1973"/>
      <c r="AH68" s="1973"/>
      <c r="AI68" s="1973"/>
      <c r="AJ68" s="1973"/>
      <c r="AK68" s="1973"/>
      <c r="AL68" s="1973"/>
      <c r="AM68" s="1973"/>
      <c r="AN68" s="1973"/>
      <c r="AO68" s="1973"/>
      <c r="AP68" s="1973"/>
      <c r="AQ68" s="1973"/>
      <c r="AR68" s="1973"/>
      <c r="AS68" s="1973"/>
      <c r="AT68" s="1973"/>
      <c r="AU68" s="1973"/>
      <c r="AV68" s="1973"/>
      <c r="AW68" s="1973"/>
      <c r="AX68" s="1974"/>
      <c r="AY68" s="40"/>
      <c r="AZ68" s="465"/>
      <c r="BA68" s="192">
        <f t="shared" si="9"/>
        <v>2</v>
      </c>
      <c r="BD68" s="465"/>
      <c r="BE68" s="465"/>
      <c r="BF68" s="465"/>
      <c r="BG68" s="559" t="str">
        <f t="shared" ca="1" si="10"/>
        <v/>
      </c>
      <c r="BH68" s="560" t="str">
        <f t="shared" ca="1" si="11"/>
        <v/>
      </c>
      <c r="BI68" s="560" t="str">
        <f t="shared" ca="1" si="12"/>
        <v/>
      </c>
      <c r="BJ68" s="560" t="str">
        <f t="shared" ca="1" si="13"/>
        <v/>
      </c>
      <c r="BK68" s="560" t="str">
        <f t="shared" ca="1" si="14"/>
        <v/>
      </c>
      <c r="BL68" s="561" t="str">
        <f t="shared" ca="1" si="15"/>
        <v/>
      </c>
      <c r="BM68" s="465"/>
      <c r="BN68" s="359"/>
      <c r="BO68" s="465"/>
      <c r="BP68" s="465"/>
      <c r="BQ68" s="465"/>
      <c r="BR68" s="192"/>
      <c r="BS68" s="192"/>
      <c r="BT68" s="192"/>
      <c r="BU68" s="192"/>
      <c r="BV68" s="465"/>
      <c r="BW68" s="192"/>
      <c r="BX68" s="192"/>
      <c r="BY68" s="192"/>
      <c r="BZ68" s="192"/>
      <c r="CA68" s="192"/>
      <c r="CB68" s="192"/>
      <c r="CC68" s="192"/>
      <c r="CD68" s="192"/>
      <c r="CE68" s="192"/>
      <c r="CF68" s="192"/>
      <c r="CG68" s="192"/>
      <c r="CH68" s="192"/>
      <c r="CI68" s="192"/>
      <c r="CJ68" s="192"/>
      <c r="CK68" s="192"/>
      <c r="CL68" s="192"/>
      <c r="CM68" s="192"/>
      <c r="CN68" s="465"/>
      <c r="CO68" s="465"/>
      <c r="CP68" s="465"/>
      <c r="CQ68" s="465"/>
      <c r="CR68" s="465"/>
      <c r="CS68" s="465"/>
      <c r="CT68" s="465"/>
      <c r="CU68" s="465"/>
      <c r="CV68" s="1488"/>
      <c r="CW68" s="1489"/>
      <c r="CX68" s="1489"/>
      <c r="CY68" s="1489"/>
      <c r="CZ68" s="1489"/>
      <c r="DA68" s="1489"/>
      <c r="DB68" s="1489"/>
      <c r="DC68" s="1489"/>
      <c r="DD68" s="1859"/>
      <c r="DE68" s="1860"/>
      <c r="DF68" s="1861"/>
    </row>
    <row r="69" spans="1:110" ht="15" customHeight="1">
      <c r="A69" s="218"/>
      <c r="B69" s="1975">
        <f>IF(NOT(ISBLANK(D69)),MAX(B$37:B68)+1,"")</f>
        <v>28</v>
      </c>
      <c r="C69" s="1976"/>
      <c r="D69" s="386" t="s">
        <v>227</v>
      </c>
      <c r="E69" s="399"/>
      <c r="F69" s="399"/>
      <c r="G69" s="399"/>
      <c r="H69" s="399"/>
      <c r="I69" s="399"/>
      <c r="J69" s="399"/>
      <c r="K69" s="399"/>
      <c r="L69" s="399"/>
      <c r="M69" s="399"/>
      <c r="N69" s="399"/>
      <c r="O69" s="399"/>
      <c r="P69" s="399"/>
      <c r="Q69" s="399"/>
      <c r="R69" s="399"/>
      <c r="S69" s="399"/>
      <c r="T69" s="399"/>
      <c r="U69" s="399"/>
      <c r="V69" s="177"/>
      <c r="W69" s="178"/>
      <c r="X69" s="399"/>
      <c r="Y69" s="179"/>
      <c r="Z69" s="179"/>
      <c r="AA69" s="180"/>
      <c r="AB69" s="82" t="s">
        <v>228</v>
      </c>
      <c r="AC69" s="398"/>
      <c r="AD69" s="398"/>
      <c r="AE69" s="398"/>
      <c r="AF69" s="398"/>
      <c r="AG69" s="398"/>
      <c r="AH69" s="398"/>
      <c r="AI69" s="398"/>
      <c r="AJ69" s="398"/>
      <c r="AK69" s="398"/>
      <c r="AL69" s="398"/>
      <c r="AM69" s="398"/>
      <c r="AN69" s="398"/>
      <c r="AO69" s="398"/>
      <c r="AP69" s="398"/>
      <c r="AQ69" s="398"/>
      <c r="AR69" s="398"/>
      <c r="AS69" s="398"/>
      <c r="AT69" s="398"/>
      <c r="AU69" s="398"/>
      <c r="AV69" s="398"/>
      <c r="AW69" s="398"/>
      <c r="AX69" s="83"/>
      <c r="AY69" s="40"/>
      <c r="AZ69" s="465"/>
      <c r="BA69" s="192">
        <f t="shared" si="9"/>
        <v>2</v>
      </c>
      <c r="BD69" s="465"/>
      <c r="BE69" s="465"/>
      <c r="BF69" s="465"/>
      <c r="BG69" s="559" t="str">
        <f t="shared" ca="1" si="10"/>
        <v/>
      </c>
      <c r="BH69" s="560" t="str">
        <f t="shared" ca="1" si="11"/>
        <v/>
      </c>
      <c r="BI69" s="560" t="str">
        <f t="shared" ca="1" si="12"/>
        <v/>
      </c>
      <c r="BJ69" s="560" t="str">
        <f t="shared" ca="1" si="13"/>
        <v/>
      </c>
      <c r="BK69" s="560" t="str">
        <f t="shared" ca="1" si="14"/>
        <v/>
      </c>
      <c r="BL69" s="561" t="str">
        <f t="shared" ca="1" si="15"/>
        <v/>
      </c>
      <c r="BM69" s="465"/>
      <c r="BN69" s="359"/>
      <c r="BO69" s="465"/>
      <c r="BP69" s="465"/>
      <c r="BQ69" s="465"/>
      <c r="BR69" s="465"/>
      <c r="BS69" s="465"/>
      <c r="BT69" s="465"/>
      <c r="BU69" s="465"/>
      <c r="BV69" s="465"/>
      <c r="BW69" s="192"/>
      <c r="BX69" s="192"/>
      <c r="BY69" s="192"/>
      <c r="BZ69" s="192"/>
      <c r="CA69" s="192"/>
      <c r="CB69" s="192"/>
      <c r="CC69" s="192"/>
      <c r="CD69" s="192"/>
      <c r="CE69" s="192"/>
      <c r="CF69" s="192"/>
      <c r="CG69" s="192"/>
      <c r="CH69" s="192"/>
      <c r="CI69" s="192"/>
      <c r="CJ69" s="192"/>
      <c r="CK69" s="192"/>
      <c r="CL69" s="192"/>
      <c r="CM69" s="192"/>
      <c r="CN69" s="465"/>
      <c r="CO69" s="465"/>
      <c r="CP69" s="465"/>
      <c r="CQ69" s="465"/>
      <c r="CR69" s="465"/>
      <c r="CS69" s="465"/>
      <c r="CT69" s="465"/>
      <c r="CU69" s="465"/>
      <c r="CV69" s="1488" t="s">
        <v>2265</v>
      </c>
      <c r="CW69" s="1489"/>
      <c r="CX69" s="1489"/>
      <c r="CY69" s="1489"/>
      <c r="CZ69" s="1489"/>
      <c r="DA69" s="1489"/>
      <c r="DB69" s="1489"/>
      <c r="DC69" s="1489"/>
      <c r="DD69" s="1859">
        <v>44636</v>
      </c>
      <c r="DE69" s="1860"/>
      <c r="DF69" s="1861"/>
    </row>
    <row r="70" spans="1:110" ht="15" customHeight="1">
      <c r="A70" s="218"/>
      <c r="B70" s="1970">
        <f>IF(NOT(ISBLANK(D70)),MAX(B$37:B69)+1,"")</f>
        <v>29</v>
      </c>
      <c r="C70" s="1977"/>
      <c r="D70" s="393" t="s">
        <v>229</v>
      </c>
      <c r="E70" s="400"/>
      <c r="F70" s="400"/>
      <c r="G70" s="400"/>
      <c r="H70" s="400"/>
      <c r="I70" s="400"/>
      <c r="J70" s="400"/>
      <c r="K70" s="400"/>
      <c r="L70" s="400"/>
      <c r="M70" s="400"/>
      <c r="N70" s="400"/>
      <c r="O70" s="400"/>
      <c r="P70" s="400"/>
      <c r="Q70" s="400"/>
      <c r="R70" s="400"/>
      <c r="S70" s="400"/>
      <c r="T70" s="400"/>
      <c r="U70" s="400"/>
      <c r="V70" s="181"/>
      <c r="W70" s="182"/>
      <c r="X70" s="400"/>
      <c r="Y70" s="183"/>
      <c r="Z70" s="183"/>
      <c r="AA70" s="184"/>
      <c r="AB70" s="393" t="s">
        <v>228</v>
      </c>
      <c r="AC70" s="400"/>
      <c r="AD70" s="400"/>
      <c r="AE70" s="400"/>
      <c r="AF70" s="400"/>
      <c r="AG70" s="400"/>
      <c r="AH70" s="400"/>
      <c r="AI70" s="400"/>
      <c r="AJ70" s="400"/>
      <c r="AK70" s="400"/>
      <c r="AL70" s="400"/>
      <c r="AM70" s="400"/>
      <c r="AN70" s="400"/>
      <c r="AO70" s="400"/>
      <c r="AP70" s="400"/>
      <c r="AQ70" s="400"/>
      <c r="AR70" s="400"/>
      <c r="AS70" s="400"/>
      <c r="AT70" s="400"/>
      <c r="AU70" s="400"/>
      <c r="AV70" s="400"/>
      <c r="AW70" s="400"/>
      <c r="AX70" s="158"/>
      <c r="AY70" s="40"/>
      <c r="AZ70" s="465"/>
      <c r="BA70" s="192">
        <f t="shared" si="9"/>
        <v>2</v>
      </c>
      <c r="BD70" s="465"/>
      <c r="BE70" s="465"/>
      <c r="BF70" s="465"/>
      <c r="BG70" s="559" t="str">
        <f t="shared" ca="1" si="10"/>
        <v/>
      </c>
      <c r="BH70" s="560" t="str">
        <f t="shared" ca="1" si="11"/>
        <v/>
      </c>
      <c r="BI70" s="560" t="str">
        <f t="shared" ca="1" si="12"/>
        <v/>
      </c>
      <c r="BJ70" s="560" t="str">
        <f t="shared" ca="1" si="13"/>
        <v/>
      </c>
      <c r="BK70" s="560" t="str">
        <f t="shared" ca="1" si="14"/>
        <v/>
      </c>
      <c r="BL70" s="561" t="str">
        <f t="shared" ca="1" si="15"/>
        <v/>
      </c>
      <c r="BM70" s="465"/>
      <c r="BN70" s="359"/>
      <c r="BO70" s="465"/>
      <c r="BP70" s="465"/>
      <c r="BQ70" s="465"/>
      <c r="BR70" s="465"/>
      <c r="BS70" s="465"/>
      <c r="BT70" s="465"/>
      <c r="BU70" s="465"/>
      <c r="BV70" s="465"/>
      <c r="BW70" s="192"/>
      <c r="BX70" s="192"/>
      <c r="BY70" s="192"/>
      <c r="BZ70" s="192"/>
      <c r="CA70" s="192"/>
      <c r="CB70" s="192"/>
      <c r="CC70" s="192"/>
      <c r="CD70" s="192"/>
      <c r="CE70" s="192"/>
      <c r="CF70" s="192"/>
      <c r="CG70" s="192"/>
      <c r="CH70" s="192"/>
      <c r="CI70" s="192"/>
      <c r="CJ70" s="192"/>
      <c r="CK70" s="192"/>
      <c r="CL70" s="192"/>
      <c r="CM70" s="192"/>
      <c r="CN70" s="465"/>
      <c r="CO70" s="465"/>
      <c r="CP70" s="465"/>
      <c r="CQ70" s="465"/>
      <c r="CR70" s="465"/>
      <c r="CS70" s="465"/>
      <c r="CT70" s="465"/>
      <c r="CU70" s="465"/>
      <c r="CV70" s="1488" t="s">
        <v>2265</v>
      </c>
      <c r="CW70" s="1489"/>
      <c r="CX70" s="1489"/>
      <c r="CY70" s="1489"/>
      <c r="CZ70" s="1489"/>
      <c r="DA70" s="1489"/>
      <c r="DB70" s="1489"/>
      <c r="DC70" s="1489"/>
      <c r="DD70" s="1859">
        <v>44636</v>
      </c>
      <c r="DE70" s="1860"/>
      <c r="DF70" s="1861"/>
    </row>
    <row r="71" spans="1:110" ht="15" customHeight="1">
      <c r="A71" s="218"/>
      <c r="B71" s="1978" t="str">
        <f>IF(NOT(ISBLANK(D71)),MAX(B$37:B68)+1,"")</f>
        <v/>
      </c>
      <c r="C71" s="1979"/>
      <c r="D71" s="132"/>
      <c r="E71" s="396"/>
      <c r="F71" s="396"/>
      <c r="G71" s="396"/>
      <c r="H71" s="396"/>
      <c r="I71" s="396"/>
      <c r="J71" s="396"/>
      <c r="K71" s="396"/>
      <c r="L71" s="396"/>
      <c r="M71" s="396"/>
      <c r="N71" s="396"/>
      <c r="O71" s="396"/>
      <c r="P71" s="396"/>
      <c r="Q71" s="396"/>
      <c r="R71" s="396"/>
      <c r="S71" s="396"/>
      <c r="T71" s="396"/>
      <c r="U71" s="396"/>
      <c r="V71" s="140"/>
      <c r="W71" s="141"/>
      <c r="X71" s="396"/>
      <c r="Y71" s="142"/>
      <c r="Z71" s="142"/>
      <c r="AA71" s="143"/>
      <c r="AB71" s="132"/>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138"/>
      <c r="AY71" s="40"/>
      <c r="AZ71" s="465"/>
      <c r="BA71" s="192">
        <f t="shared" si="9"/>
        <v>2</v>
      </c>
      <c r="BD71" s="465"/>
      <c r="BE71" s="465"/>
      <c r="BF71" s="465"/>
      <c r="BG71" s="559" t="str">
        <f t="shared" ca="1" si="10"/>
        <v/>
      </c>
      <c r="BH71" s="560" t="str">
        <f t="shared" ca="1" si="11"/>
        <v/>
      </c>
      <c r="BI71" s="560" t="str">
        <f t="shared" ca="1" si="12"/>
        <v/>
      </c>
      <c r="BJ71" s="560" t="str">
        <f t="shared" ca="1" si="13"/>
        <v/>
      </c>
      <c r="BK71" s="560" t="str">
        <f t="shared" ca="1" si="14"/>
        <v/>
      </c>
      <c r="BL71" s="561" t="str">
        <f t="shared" ca="1" si="15"/>
        <v/>
      </c>
      <c r="BM71" s="465"/>
      <c r="BN71" s="359"/>
      <c r="BO71" s="465"/>
      <c r="BP71" s="465"/>
      <c r="BQ71" s="465"/>
      <c r="BR71" s="465"/>
      <c r="BS71" s="465"/>
      <c r="BT71" s="465"/>
      <c r="BU71" s="465"/>
      <c r="BV71" s="465"/>
      <c r="BW71" s="192"/>
      <c r="BX71" s="192"/>
      <c r="BY71" s="192"/>
      <c r="BZ71" s="192"/>
      <c r="CA71" s="192"/>
      <c r="CB71" s="192"/>
      <c r="CC71" s="192"/>
      <c r="CD71" s="192"/>
      <c r="CE71" s="192"/>
      <c r="CF71" s="192"/>
      <c r="CG71" s="192"/>
      <c r="CH71" s="192"/>
      <c r="CI71" s="192"/>
      <c r="CJ71" s="192"/>
      <c r="CK71" s="192"/>
      <c r="CL71" s="192"/>
      <c r="CM71" s="192"/>
      <c r="CN71" s="465"/>
      <c r="CO71" s="465"/>
      <c r="CP71" s="465"/>
      <c r="CQ71" s="465"/>
      <c r="CR71" s="465"/>
      <c r="CS71" s="465"/>
      <c r="CT71" s="465"/>
      <c r="CU71" s="465"/>
      <c r="CV71" s="1488"/>
      <c r="CW71" s="1489"/>
      <c r="CX71" s="1489"/>
      <c r="CY71" s="1489"/>
      <c r="CZ71" s="1489"/>
      <c r="DA71" s="1489"/>
      <c r="DB71" s="1489"/>
      <c r="DC71" s="1489"/>
      <c r="DD71" s="1859"/>
      <c r="DE71" s="1860"/>
      <c r="DF71" s="1861"/>
    </row>
    <row r="72" spans="1:110" ht="15" customHeight="1">
      <c r="A72" s="1768" t="str">
        <f>BA72&amp;"."</f>
        <v>3.</v>
      </c>
      <c r="B72" s="1890"/>
      <c r="C72" s="226" t="s">
        <v>156</v>
      </c>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c r="AS72" s="48"/>
      <c r="AT72" s="48"/>
      <c r="AU72" s="48"/>
      <c r="AV72" s="48"/>
      <c r="AW72" s="48"/>
      <c r="AX72" s="48"/>
      <c r="AY72" s="40"/>
      <c r="AZ72" s="465"/>
      <c r="BA72" s="193">
        <f>BA71+1</f>
        <v>3</v>
      </c>
      <c r="BD72" s="192"/>
      <c r="BE72" s="465"/>
      <c r="BF72" s="465"/>
      <c r="BG72" s="559" t="str">
        <f t="shared" ca="1" si="10"/>
        <v/>
      </c>
      <c r="BH72" s="560" t="str">
        <f t="shared" ca="1" si="11"/>
        <v/>
      </c>
      <c r="BI72" s="560" t="str">
        <f t="shared" ca="1" si="12"/>
        <v/>
      </c>
      <c r="BJ72" s="560" t="str">
        <f t="shared" ca="1" si="13"/>
        <v/>
      </c>
      <c r="BK72" s="560" t="str">
        <f t="shared" ca="1" si="14"/>
        <v/>
      </c>
      <c r="BL72" s="561" t="str">
        <f t="shared" ca="1" si="15"/>
        <v/>
      </c>
      <c r="BM72" s="465"/>
      <c r="BN72" s="359"/>
      <c r="BO72" s="465"/>
      <c r="BP72" s="465"/>
      <c r="BQ72" s="465"/>
      <c r="BR72" s="465"/>
      <c r="BS72" s="465"/>
      <c r="BT72" s="465"/>
      <c r="BU72" s="465"/>
      <c r="BV72" s="465"/>
      <c r="BW72" s="192"/>
      <c r="BX72" s="192"/>
      <c r="BY72" s="192"/>
      <c r="BZ72" s="192"/>
      <c r="CA72" s="192"/>
      <c r="CB72" s="192"/>
      <c r="CC72" s="192"/>
      <c r="CD72" s="192"/>
      <c r="CE72" s="192"/>
      <c r="CF72" s="192"/>
      <c r="CG72" s="192"/>
      <c r="CH72" s="192"/>
      <c r="CI72" s="192"/>
      <c r="CJ72" s="192"/>
      <c r="CK72" s="192"/>
      <c r="CL72" s="192"/>
      <c r="CM72" s="192"/>
      <c r="CN72" s="465"/>
      <c r="CO72" s="465"/>
      <c r="CP72" s="465"/>
      <c r="CQ72" s="465"/>
      <c r="CR72" s="465"/>
      <c r="CS72" s="465"/>
      <c r="CT72" s="465"/>
      <c r="CU72" s="465"/>
      <c r="CV72" s="1488"/>
      <c r="CW72" s="1489"/>
      <c r="CX72" s="1489"/>
      <c r="CY72" s="1489"/>
      <c r="CZ72" s="1489"/>
      <c r="DA72" s="1489"/>
      <c r="DB72" s="1489"/>
      <c r="DC72" s="1489"/>
      <c r="DD72" s="1859"/>
      <c r="DE72" s="1860"/>
      <c r="DF72" s="1861"/>
    </row>
    <row r="73" spans="1:110" ht="15" customHeight="1">
      <c r="A73" s="1764" t="str">
        <f>BA73&amp;"."&amp;BB73</f>
        <v>3.1</v>
      </c>
      <c r="B73" s="1765"/>
      <c r="C73" s="1765"/>
      <c r="D73" s="226" t="s">
        <v>77</v>
      </c>
      <c r="AY73" s="40"/>
      <c r="AZ73" s="465"/>
      <c r="BA73" s="192">
        <f>BA72</f>
        <v>3</v>
      </c>
      <c r="BB73" s="193">
        <f>BB72+1</f>
        <v>1</v>
      </c>
      <c r="BD73" s="465"/>
      <c r="BE73" s="465"/>
      <c r="BF73" s="465"/>
      <c r="BG73" s="559" t="str">
        <f t="shared" ca="1" si="10"/>
        <v/>
      </c>
      <c r="BH73" s="560" t="str">
        <f t="shared" ca="1" si="11"/>
        <v/>
      </c>
      <c r="BI73" s="560" t="str">
        <f t="shared" ca="1" si="12"/>
        <v/>
      </c>
      <c r="BJ73" s="560" t="str">
        <f t="shared" ca="1" si="13"/>
        <v/>
      </c>
      <c r="BK73" s="560" t="str">
        <f t="shared" ca="1" si="14"/>
        <v/>
      </c>
      <c r="BL73" s="561" t="str">
        <f t="shared" ca="1" si="15"/>
        <v/>
      </c>
      <c r="BM73" s="465"/>
      <c r="BN73" s="359"/>
      <c r="BO73" s="465"/>
      <c r="BP73" s="465"/>
      <c r="BQ73" s="465"/>
      <c r="BR73" s="465"/>
      <c r="BS73" s="465"/>
      <c r="BT73" s="465"/>
      <c r="BU73" s="465"/>
      <c r="BV73" s="465"/>
      <c r="BW73" s="192"/>
      <c r="BX73" s="192"/>
      <c r="BY73" s="192"/>
      <c r="BZ73" s="192"/>
      <c r="CA73" s="192"/>
      <c r="CB73" s="192"/>
      <c r="CC73" s="192"/>
      <c r="CD73" s="192"/>
      <c r="CE73" s="192"/>
      <c r="CF73" s="192"/>
      <c r="CG73" s="192"/>
      <c r="CH73" s="192"/>
      <c r="CI73" s="192"/>
      <c r="CJ73" s="192"/>
      <c r="CK73" s="465"/>
      <c r="CL73" s="465"/>
      <c r="CM73" s="465"/>
      <c r="CN73" s="465"/>
      <c r="CO73" s="465"/>
      <c r="CP73" s="465"/>
      <c r="CQ73" s="465"/>
      <c r="CR73" s="465"/>
      <c r="CS73" s="465"/>
      <c r="CT73" s="465"/>
      <c r="CU73" s="465"/>
      <c r="CV73" s="1488" t="s">
        <v>2254</v>
      </c>
      <c r="CW73" s="1489"/>
      <c r="CX73" s="1489"/>
      <c r="CY73" s="1489"/>
      <c r="CZ73" s="1489"/>
      <c r="DA73" s="1489"/>
      <c r="DB73" s="1489"/>
      <c r="DC73" s="1489"/>
      <c r="DD73" s="1859">
        <v>44636</v>
      </c>
      <c r="DE73" s="1860"/>
      <c r="DF73" s="1861"/>
    </row>
    <row r="74" spans="1:110" ht="15" customHeight="1">
      <c r="A74" s="218"/>
      <c r="E74" s="226" t="s">
        <v>177</v>
      </c>
      <c r="AY74" s="40"/>
      <c r="AZ74" s="465"/>
      <c r="BA74" s="192">
        <f>BA73</f>
        <v>3</v>
      </c>
      <c r="BB74" s="192">
        <f>BB73</f>
        <v>1</v>
      </c>
      <c r="BD74" s="465"/>
      <c r="BE74" s="465"/>
      <c r="BF74" s="465"/>
      <c r="BG74" s="559" t="str">
        <f t="shared" ca="1" si="10"/>
        <v/>
      </c>
      <c r="BH74" s="560" t="str">
        <f t="shared" ca="1" si="11"/>
        <v/>
      </c>
      <c r="BI74" s="560" t="str">
        <f t="shared" ca="1" si="12"/>
        <v/>
      </c>
      <c r="BJ74" s="560" t="str">
        <f t="shared" ca="1" si="13"/>
        <v/>
      </c>
      <c r="BK74" s="560" t="str">
        <f t="shared" ca="1" si="14"/>
        <v/>
      </c>
      <c r="BL74" s="561" t="str">
        <f t="shared" ca="1" si="15"/>
        <v/>
      </c>
      <c r="BM74" s="465"/>
      <c r="BN74" s="359"/>
      <c r="BO74" s="465"/>
      <c r="BP74" s="465"/>
      <c r="BQ74" s="465"/>
      <c r="BR74" s="465"/>
      <c r="BS74" s="465"/>
      <c r="BT74" s="465"/>
      <c r="BU74" s="465"/>
      <c r="BV74" s="465"/>
      <c r="BW74" s="192"/>
      <c r="BX74" s="192"/>
      <c r="BY74" s="192"/>
      <c r="BZ74" s="192"/>
      <c r="CA74" s="192"/>
      <c r="CB74" s="192"/>
      <c r="CC74" s="192"/>
      <c r="CD74" s="192"/>
      <c r="CE74" s="192"/>
      <c r="CF74" s="192"/>
      <c r="CG74" s="192"/>
      <c r="CH74" s="192"/>
      <c r="CI74" s="192"/>
      <c r="CJ74" s="192"/>
      <c r="CK74" s="465"/>
      <c r="CL74" s="465"/>
      <c r="CM74" s="465"/>
      <c r="CN74" s="465"/>
      <c r="CO74" s="465"/>
      <c r="CP74" s="465"/>
      <c r="CQ74" s="465"/>
      <c r="CR74" s="465"/>
      <c r="CS74" s="465"/>
      <c r="CT74" s="465"/>
      <c r="CU74" s="465"/>
      <c r="CV74" s="1488"/>
      <c r="CW74" s="1489"/>
      <c r="CX74" s="1489"/>
      <c r="CY74" s="1489"/>
      <c r="CZ74" s="1489"/>
      <c r="DA74" s="1489"/>
      <c r="DB74" s="1489"/>
      <c r="DC74" s="1489"/>
      <c r="DD74" s="1859"/>
      <c r="DE74" s="1860"/>
      <c r="DF74" s="1861"/>
    </row>
    <row r="75" spans="1:110" ht="15" customHeight="1">
      <c r="A75" s="218"/>
      <c r="E75" s="410" t="s">
        <v>78</v>
      </c>
      <c r="F75" s="411"/>
      <c r="G75" s="411" t="s">
        <v>34</v>
      </c>
      <c r="H75" s="411"/>
      <c r="I75" s="383" t="s">
        <v>42</v>
      </c>
      <c r="J75" s="415"/>
      <c r="K75" s="415"/>
      <c r="L75" s="415"/>
      <c r="M75" s="416"/>
      <c r="N75" s="410" t="s">
        <v>78</v>
      </c>
      <c r="O75" s="411"/>
      <c r="P75" s="411" t="s">
        <v>34</v>
      </c>
      <c r="Q75" s="411"/>
      <c r="R75" s="383" t="s">
        <v>42</v>
      </c>
      <c r="S75" s="415"/>
      <c r="T75" s="415"/>
      <c r="U75" s="415"/>
      <c r="V75" s="416"/>
      <c r="W75" s="410" t="s">
        <v>78</v>
      </c>
      <c r="X75" s="411"/>
      <c r="Y75" s="411" t="s">
        <v>34</v>
      </c>
      <c r="Z75" s="411"/>
      <c r="AA75" s="383" t="s">
        <v>42</v>
      </c>
      <c r="AB75" s="415"/>
      <c r="AC75" s="415"/>
      <c r="AD75" s="415"/>
      <c r="AE75" s="416"/>
      <c r="AF75" s="410" t="s">
        <v>78</v>
      </c>
      <c r="AG75" s="411"/>
      <c r="AH75" s="411" t="s">
        <v>34</v>
      </c>
      <c r="AI75" s="411"/>
      <c r="AJ75" s="383" t="s">
        <v>42</v>
      </c>
      <c r="AK75" s="415"/>
      <c r="AL75" s="415"/>
      <c r="AM75" s="415"/>
      <c r="AN75" s="416"/>
      <c r="AO75" s="377"/>
      <c r="AP75" s="377"/>
      <c r="AQ75" s="378"/>
      <c r="AR75" s="378"/>
      <c r="AS75" s="378"/>
      <c r="AT75" s="378"/>
      <c r="AU75" s="378"/>
      <c r="AV75" s="378"/>
      <c r="AY75" s="40"/>
      <c r="AZ75" s="465"/>
      <c r="BA75" s="192">
        <f>BA74</f>
        <v>3</v>
      </c>
      <c r="BB75" s="192">
        <f>BB74</f>
        <v>1</v>
      </c>
      <c r="BD75" s="465"/>
      <c r="BE75" s="465"/>
      <c r="BF75" s="465"/>
      <c r="BG75" s="559" t="str">
        <f t="shared" ca="1" si="10"/>
        <v/>
      </c>
      <c r="BH75" s="560" t="str">
        <f t="shared" ca="1" si="11"/>
        <v/>
      </c>
      <c r="BI75" s="560" t="str">
        <f t="shared" ca="1" si="12"/>
        <v/>
      </c>
      <c r="BJ75" s="560" t="str">
        <f t="shared" ca="1" si="13"/>
        <v/>
      </c>
      <c r="BK75" s="560" t="str">
        <f t="shared" ca="1" si="14"/>
        <v/>
      </c>
      <c r="BL75" s="561" t="str">
        <f t="shared" ca="1" si="15"/>
        <v/>
      </c>
      <c r="BM75" s="465"/>
      <c r="BN75" s="359"/>
      <c r="BO75" s="465"/>
      <c r="BP75" s="465"/>
      <c r="BQ75" s="465"/>
      <c r="BR75" s="465"/>
      <c r="BS75" s="465"/>
      <c r="BT75" s="465"/>
      <c r="BU75" s="465"/>
      <c r="BV75" s="465"/>
      <c r="BW75" s="192"/>
      <c r="BX75" s="192"/>
      <c r="BY75" s="192"/>
      <c r="BZ75" s="192"/>
      <c r="CA75" s="192"/>
      <c r="CB75" s="192"/>
      <c r="CC75" s="192"/>
      <c r="CD75" s="192"/>
      <c r="CE75" s="192"/>
      <c r="CF75" s="192"/>
      <c r="CG75" s="192"/>
      <c r="CH75" s="192"/>
      <c r="CI75" s="192"/>
      <c r="CJ75" s="192"/>
      <c r="CK75" s="465"/>
      <c r="CL75" s="465"/>
      <c r="CM75" s="465"/>
      <c r="CN75" s="465"/>
      <c r="CO75" s="465"/>
      <c r="CP75" s="465"/>
      <c r="CQ75" s="465"/>
      <c r="CR75" s="465"/>
      <c r="CS75" s="465"/>
      <c r="CT75" s="465"/>
      <c r="CU75" s="465"/>
      <c r="CV75" s="1488"/>
      <c r="CW75" s="1489"/>
      <c r="CX75" s="1489"/>
      <c r="CY75" s="1489"/>
      <c r="CZ75" s="1489"/>
      <c r="DA75" s="1489"/>
      <c r="DB75" s="1489"/>
      <c r="DC75" s="1489"/>
      <c r="DD75" s="1859"/>
      <c r="DE75" s="1860"/>
      <c r="DF75" s="1861"/>
    </row>
    <row r="76" spans="1:110" ht="15" customHeight="1">
      <c r="A76" s="218"/>
      <c r="E76" s="412" t="str">
        <f>$B$37</f>
        <v>入力領域</v>
      </c>
      <c r="F76" s="413"/>
      <c r="G76" s="413"/>
      <c r="H76" s="413"/>
      <c r="I76" s="413"/>
      <c r="J76" s="413"/>
      <c r="K76" s="413"/>
      <c r="L76" s="413"/>
      <c r="M76" s="414"/>
      <c r="N76" s="476" t="str">
        <f>$B$44</f>
        <v>検索領域</v>
      </c>
      <c r="O76" s="590"/>
      <c r="P76" s="590"/>
      <c r="Q76" s="590"/>
      <c r="R76" s="590"/>
      <c r="S76" s="590"/>
      <c r="T76" s="590"/>
      <c r="U76" s="582"/>
      <c r="V76" s="583"/>
      <c r="W76" s="412" t="str">
        <f>$B$55</f>
        <v>ファンクションボタン</v>
      </c>
      <c r="X76" s="413"/>
      <c r="Y76" s="413"/>
      <c r="Z76" s="413"/>
      <c r="AA76" s="413"/>
      <c r="AB76" s="413"/>
      <c r="AC76" s="413"/>
      <c r="AD76" s="413"/>
      <c r="AE76" s="414"/>
      <c r="AF76" s="1943">
        <f>$W$79+1</f>
        <v>7</v>
      </c>
      <c r="AG76" s="1944"/>
      <c r="AH76" s="1939" t="str">
        <f>TEXT($B$64,"###")</f>
        <v>24</v>
      </c>
      <c r="AI76" s="1940"/>
      <c r="AJ76" s="652" t="str">
        <f>VLOOKUP(VALUE(AH76),$B$37:$D$71,3,FALSE) &amp; " " &amp; VLOOKUP(VALUE(AH76),$B$37:$F$71,5,FALSE)</f>
        <v>F9 削除</v>
      </c>
      <c r="AK76" s="655"/>
      <c r="AL76" s="655"/>
      <c r="AM76" s="228"/>
      <c r="AN76" s="72"/>
      <c r="AQ76" s="377"/>
      <c r="AR76" s="377"/>
      <c r="AS76" s="377"/>
      <c r="AT76" s="377"/>
      <c r="AU76" s="377"/>
      <c r="AV76" s="377"/>
      <c r="AY76" s="40"/>
      <c r="AZ76" s="465"/>
      <c r="BA76" s="192">
        <f>BA75</f>
        <v>3</v>
      </c>
      <c r="BB76" s="192">
        <f>BB75</f>
        <v>1</v>
      </c>
      <c r="BD76" s="465"/>
      <c r="BE76" s="465"/>
      <c r="BF76" s="465"/>
      <c r="BG76" s="559" t="str">
        <f t="shared" ca="1" si="10"/>
        <v/>
      </c>
      <c r="BH76" s="560" t="str">
        <f t="shared" ca="1" si="11"/>
        <v/>
      </c>
      <c r="BI76" s="560" t="str">
        <f t="shared" ca="1" si="12"/>
        <v/>
      </c>
      <c r="BJ76" s="560" t="str">
        <f t="shared" ca="1" si="13"/>
        <v/>
      </c>
      <c r="BK76" s="560" t="str">
        <f t="shared" ca="1" si="14"/>
        <v/>
      </c>
      <c r="BL76" s="561" t="str">
        <f t="shared" ca="1" si="15"/>
        <v/>
      </c>
      <c r="BM76" s="465"/>
      <c r="BN76" s="359"/>
      <c r="BO76" s="465"/>
      <c r="BP76" s="465"/>
      <c r="BQ76" s="465"/>
      <c r="BR76" s="465"/>
      <c r="BS76" s="465"/>
      <c r="BT76" s="465"/>
      <c r="BU76" s="465"/>
      <c r="BV76" s="465"/>
      <c r="BW76" s="192"/>
      <c r="BX76" s="192"/>
      <c r="BY76" s="192"/>
      <c r="BZ76" s="192"/>
      <c r="CA76" s="192"/>
      <c r="CB76" s="192"/>
      <c r="CC76" s="192"/>
      <c r="CD76" s="192"/>
      <c r="CE76" s="192"/>
      <c r="CF76" s="192"/>
      <c r="CG76" s="192"/>
      <c r="CH76" s="192"/>
      <c r="CI76" s="192"/>
      <c r="CJ76" s="192"/>
      <c r="CK76" s="465"/>
      <c r="CL76" s="465"/>
      <c r="CM76" s="465"/>
      <c r="CN76" s="465"/>
      <c r="CO76" s="465"/>
      <c r="CP76" s="465"/>
      <c r="CQ76" s="465"/>
      <c r="CR76" s="465"/>
      <c r="CS76" s="465"/>
      <c r="CT76" s="465"/>
      <c r="CU76" s="465"/>
      <c r="CV76" s="1488"/>
      <c r="CW76" s="1489"/>
      <c r="CX76" s="1489"/>
      <c r="CY76" s="1489"/>
      <c r="CZ76" s="1489"/>
      <c r="DA76" s="1489"/>
      <c r="DB76" s="1489"/>
      <c r="DC76" s="1489"/>
      <c r="DD76" s="1859"/>
      <c r="DE76" s="1860"/>
      <c r="DF76" s="1861"/>
    </row>
    <row r="77" spans="1:110" ht="15" customHeight="1">
      <c r="A77" s="218"/>
      <c r="B77" s="80"/>
      <c r="C77" s="80"/>
      <c r="D77" s="80"/>
      <c r="E77" s="1943">
        <v>1</v>
      </c>
      <c r="F77" s="1944"/>
      <c r="G77" s="1939" t="str">
        <f>TEXT($B$39,"###")</f>
        <v>2</v>
      </c>
      <c r="H77" s="1940"/>
      <c r="I77" s="652" t="str">
        <f>VLOOKUP(VALUE(G77),$B$37:$D$71,3,FALSE)</f>
        <v>部品番号</v>
      </c>
      <c r="J77" s="655"/>
      <c r="K77" s="655"/>
      <c r="L77" s="655"/>
      <c r="M77" s="72"/>
      <c r="N77" s="1941">
        <f>$E$78+1</f>
        <v>3</v>
      </c>
      <c r="O77" s="1942"/>
      <c r="P77" s="1964">
        <f>$B$46</f>
        <v>8</v>
      </c>
      <c r="Q77" s="1965"/>
      <c r="R77" s="132" t="str">
        <f>VLOOKUP(VALUE(P77),$B$37:$D$71,3,FALSE)</f>
        <v>部品番号</v>
      </c>
      <c r="S77" s="654"/>
      <c r="T77" s="654"/>
      <c r="U77" s="654"/>
      <c r="V77" s="138"/>
      <c r="W77" s="1943">
        <f>$N$77+1</f>
        <v>4</v>
      </c>
      <c r="X77" s="1944"/>
      <c r="Y77" s="1939" t="str">
        <f>TEXT($B$57,"###")</f>
        <v>17</v>
      </c>
      <c r="Z77" s="1940"/>
      <c r="AA77" s="652" t="str">
        <f>VLOOKUP(VALUE(Y77),$B$37:$D$71,3,FALSE) &amp; " " &amp; VLOOKUP(VALUE(Y77),$B$37:$F$71,5,FALSE)</f>
        <v>F2 登録</v>
      </c>
      <c r="AB77" s="655"/>
      <c r="AC77" s="655"/>
      <c r="AD77" s="228"/>
      <c r="AE77" s="72"/>
      <c r="AF77" s="1947">
        <f>AF76+1</f>
        <v>8</v>
      </c>
      <c r="AG77" s="1948"/>
      <c r="AH77" s="1937" t="str">
        <f>TEXT($B$67,"###")</f>
        <v>27</v>
      </c>
      <c r="AI77" s="1938"/>
      <c r="AJ77" s="651" t="str">
        <f>VLOOKUP(VALUE(AH77),$B$37:$D$71,3,FALSE) &amp; " " &amp; VLOOKUP(VALUE(AH77),$B$37:$F$71,5,FALSE)</f>
        <v>F12 閉じる</v>
      </c>
      <c r="AK77" s="662"/>
      <c r="AL77" s="662"/>
      <c r="AM77" s="230"/>
      <c r="AN77" s="74"/>
      <c r="AQ77" s="378"/>
      <c r="AR77" s="378"/>
      <c r="AS77" s="378"/>
      <c r="AT77" s="378"/>
      <c r="AU77" s="378"/>
      <c r="AV77" s="378"/>
      <c r="AY77" s="40"/>
      <c r="AZ77" s="465"/>
      <c r="BA77" s="192">
        <f>BA76</f>
        <v>3</v>
      </c>
      <c r="BB77" s="192">
        <f>BB76</f>
        <v>1</v>
      </c>
      <c r="BD77" s="465"/>
      <c r="BE77" s="465"/>
      <c r="BF77" s="465"/>
      <c r="BG77" s="559" t="str">
        <f t="shared" ca="1" si="10"/>
        <v/>
      </c>
      <c r="BH77" s="560" t="str">
        <f t="shared" ca="1" si="11"/>
        <v/>
      </c>
      <c r="BI77" s="560" t="str">
        <f t="shared" ca="1" si="12"/>
        <v/>
      </c>
      <c r="BJ77" s="560" t="str">
        <f t="shared" ca="1" si="13"/>
        <v/>
      </c>
      <c r="BK77" s="560" t="str">
        <f t="shared" ca="1" si="14"/>
        <v/>
      </c>
      <c r="BL77" s="561" t="str">
        <f t="shared" ca="1" si="15"/>
        <v/>
      </c>
      <c r="BM77" s="465"/>
      <c r="BN77" s="359"/>
      <c r="BO77" s="465"/>
      <c r="BP77" s="465"/>
      <c r="BQ77" s="465"/>
      <c r="BR77" s="465"/>
      <c r="BS77" s="465"/>
      <c r="BT77" s="465"/>
      <c r="BU77" s="465"/>
      <c r="BV77" s="465"/>
      <c r="BW77" s="192"/>
      <c r="BX77" s="192"/>
      <c r="BY77" s="192"/>
      <c r="BZ77" s="192"/>
      <c r="CA77" s="192"/>
      <c r="CB77" s="465"/>
      <c r="CC77" s="465"/>
      <c r="CD77" s="465"/>
      <c r="CE77" s="465"/>
      <c r="CF77" s="465"/>
      <c r="CG77" s="465"/>
      <c r="CH77" s="465"/>
      <c r="CI77" s="465"/>
      <c r="CJ77" s="465"/>
      <c r="CK77" s="465"/>
      <c r="CL77" s="465"/>
      <c r="CM77" s="465"/>
      <c r="CN77" s="192"/>
      <c r="CO77" s="192"/>
      <c r="CP77" s="192"/>
      <c r="CQ77" s="192"/>
      <c r="CR77" s="192"/>
      <c r="CS77" s="465"/>
      <c r="CT77" s="465"/>
      <c r="CU77" s="465"/>
      <c r="CV77" s="1488"/>
      <c r="CW77" s="1489"/>
      <c r="CX77" s="1489"/>
      <c r="CY77" s="1489"/>
      <c r="CZ77" s="1489"/>
      <c r="DA77" s="1489"/>
      <c r="DB77" s="1489"/>
      <c r="DC77" s="1489"/>
      <c r="DD77" s="1859"/>
      <c r="DE77" s="1860"/>
      <c r="DF77" s="1861"/>
    </row>
    <row r="78" spans="1:110" s="80" customFormat="1" ht="15" customHeight="1">
      <c r="A78" s="218"/>
      <c r="E78" s="1947">
        <v>2</v>
      </c>
      <c r="F78" s="1948"/>
      <c r="G78" s="1937" t="str">
        <f>TEXT($B$41,"###")</f>
        <v>4</v>
      </c>
      <c r="H78" s="1938"/>
      <c r="I78" s="825" t="str">
        <f>VLOOKUP(VALUE(G78),$B$37:$D$71,3,FALSE)</f>
        <v>製造係数</v>
      </c>
      <c r="J78" s="1427"/>
      <c r="K78" s="1427"/>
      <c r="L78" s="1427"/>
      <c r="M78" s="74"/>
      <c r="N78" s="1949"/>
      <c r="O78" s="1950"/>
      <c r="P78" s="1963"/>
      <c r="Q78" s="1963"/>
      <c r="R78" s="157"/>
      <c r="S78" s="157"/>
      <c r="T78" s="157"/>
      <c r="U78" s="157"/>
      <c r="V78" s="221"/>
      <c r="W78" s="1951">
        <f>W77+1</f>
        <v>5</v>
      </c>
      <c r="X78" s="1952"/>
      <c r="Y78" s="1945" t="str">
        <f>TEXT($B$60,"###")</f>
        <v>20</v>
      </c>
      <c r="Z78" s="1946"/>
      <c r="AA78" s="650" t="str">
        <f>VLOOKUP(VALUE(Y78),$B$37:$D$71,3,FALSE) &amp; " " &amp; VLOOKUP(VALUE(Y78),$B$37:$F$71,5,FALSE)</f>
        <v>F5 検索</v>
      </c>
      <c r="AB78" s="653"/>
      <c r="AC78" s="653"/>
      <c r="AD78" s="229"/>
      <c r="AE78" s="73"/>
      <c r="AF78" s="719"/>
      <c r="AG78" s="720"/>
      <c r="AH78" s="720"/>
      <c r="AI78" s="720"/>
      <c r="AJ78" s="720"/>
      <c r="AK78" s="720"/>
      <c r="AL78" s="720"/>
      <c r="AM78" s="720"/>
      <c r="AN78" s="721"/>
      <c r="AQ78" s="377"/>
      <c r="AR78" s="377"/>
      <c r="AS78" s="377"/>
      <c r="AT78" s="377"/>
      <c r="AU78" s="377"/>
      <c r="AV78" s="377"/>
      <c r="AW78" s="226"/>
      <c r="AX78" s="226"/>
      <c r="AY78" s="40"/>
      <c r="AZ78" s="465"/>
      <c r="BA78" s="192">
        <f t="shared" ref="BA78:BB84" si="16">BA77</f>
        <v>3</v>
      </c>
      <c r="BB78" s="192">
        <f t="shared" si="16"/>
        <v>1</v>
      </c>
      <c r="BC78" s="192"/>
      <c r="BD78" s="465"/>
      <c r="BE78" s="192"/>
      <c r="BF78" s="192"/>
      <c r="BG78" s="559" t="str">
        <f t="shared" ca="1" si="10"/>
        <v/>
      </c>
      <c r="BH78" s="560" t="str">
        <f t="shared" ca="1" si="11"/>
        <v/>
      </c>
      <c r="BI78" s="560" t="str">
        <f t="shared" ca="1" si="12"/>
        <v/>
      </c>
      <c r="BJ78" s="560" t="str">
        <f t="shared" ca="1" si="13"/>
        <v/>
      </c>
      <c r="BK78" s="560" t="str">
        <f t="shared" ca="1" si="14"/>
        <v/>
      </c>
      <c r="BL78" s="561" t="str">
        <f t="shared" ca="1" si="15"/>
        <v/>
      </c>
      <c r="BM78" s="192"/>
      <c r="BN78" s="359"/>
      <c r="BO78" s="192"/>
      <c r="BP78" s="465"/>
      <c r="BQ78" s="465"/>
      <c r="BR78" s="465"/>
      <c r="BS78" s="465"/>
      <c r="BT78" s="465"/>
      <c r="BU78" s="465"/>
      <c r="BV78" s="465"/>
      <c r="BW78" s="192"/>
      <c r="BX78" s="192"/>
      <c r="BY78" s="192"/>
      <c r="BZ78" s="192"/>
      <c r="CA78" s="192"/>
      <c r="CB78" s="465"/>
      <c r="CC78" s="465"/>
      <c r="CD78" s="465"/>
      <c r="CE78" s="465"/>
      <c r="CF78" s="465"/>
      <c r="CG78" s="465"/>
      <c r="CH78" s="465"/>
      <c r="CI78" s="465"/>
      <c r="CJ78" s="465"/>
      <c r="CK78" s="465"/>
      <c r="CL78" s="465"/>
      <c r="CM78" s="465"/>
      <c r="CN78" s="192"/>
      <c r="CO78" s="192"/>
      <c r="CP78" s="192"/>
      <c r="CQ78" s="192"/>
      <c r="CR78" s="192"/>
      <c r="CS78" s="192"/>
      <c r="CT78" s="192"/>
      <c r="CU78" s="192"/>
      <c r="CV78" s="1488"/>
      <c r="CW78" s="1489"/>
      <c r="CX78" s="1489"/>
      <c r="CY78" s="1489"/>
      <c r="CZ78" s="1489"/>
      <c r="DA78" s="1489"/>
      <c r="DB78" s="1489"/>
      <c r="DC78" s="1489"/>
      <c r="DD78" s="1859"/>
      <c r="DE78" s="1860"/>
      <c r="DF78" s="1861"/>
    </row>
    <row r="79" spans="1:110" s="80" customFormat="1" ht="15" customHeight="1">
      <c r="A79" s="218"/>
      <c r="E79" s="1978"/>
      <c r="F79" s="1979"/>
      <c r="G79" s="1966"/>
      <c r="H79" s="1966"/>
      <c r="I79" s="1426"/>
      <c r="J79" s="1426"/>
      <c r="K79" s="1426"/>
      <c r="L79" s="1426"/>
      <c r="M79" s="138"/>
      <c r="N79" s="1968"/>
      <c r="O79" s="1969"/>
      <c r="P79" s="1962"/>
      <c r="Q79" s="1962"/>
      <c r="R79" s="213"/>
      <c r="S79" s="213"/>
      <c r="T79" s="213"/>
      <c r="U79" s="213"/>
      <c r="V79" s="214"/>
      <c r="W79" s="1953">
        <f>W78+1</f>
        <v>6</v>
      </c>
      <c r="X79" s="1948"/>
      <c r="Y79" s="1937" t="str">
        <f>TEXT($B$61,"###")</f>
        <v>21</v>
      </c>
      <c r="Z79" s="1938"/>
      <c r="AA79" s="651" t="str">
        <f>VLOOKUP(VALUE(Y79),$B$37:$D$71,3,FALSE) &amp; " " &amp; VLOOKUP(VALUE(Y79),$B$37:$F$71,5,FALSE)</f>
        <v>F6 クリア</v>
      </c>
      <c r="AB79" s="662"/>
      <c r="AC79" s="662"/>
      <c r="AD79" s="230"/>
      <c r="AE79" s="74"/>
      <c r="AF79" s="722"/>
      <c r="AG79" s="723"/>
      <c r="AH79" s="723"/>
      <c r="AI79" s="723"/>
      <c r="AJ79" s="723"/>
      <c r="AK79" s="723"/>
      <c r="AL79" s="723"/>
      <c r="AM79" s="723"/>
      <c r="AN79" s="724"/>
      <c r="AQ79" s="377"/>
      <c r="AR79" s="377"/>
      <c r="AS79" s="377"/>
      <c r="AT79" s="377"/>
      <c r="AU79" s="377"/>
      <c r="AV79" s="377"/>
      <c r="AW79" s="226"/>
      <c r="AX79" s="226"/>
      <c r="AY79" s="40"/>
      <c r="AZ79" s="465"/>
      <c r="BA79" s="192">
        <f t="shared" si="16"/>
        <v>3</v>
      </c>
      <c r="BB79" s="192">
        <f t="shared" si="16"/>
        <v>1</v>
      </c>
      <c r="BC79" s="192"/>
      <c r="BD79" s="465"/>
      <c r="BE79" s="192"/>
      <c r="BF79" s="192"/>
      <c r="BG79" s="559" t="str">
        <f t="shared" ca="1" si="10"/>
        <v/>
      </c>
      <c r="BH79" s="560" t="str">
        <f t="shared" ca="1" si="11"/>
        <v/>
      </c>
      <c r="BI79" s="560" t="str">
        <f t="shared" ca="1" si="12"/>
        <v/>
      </c>
      <c r="BJ79" s="560" t="str">
        <f t="shared" ca="1" si="13"/>
        <v/>
      </c>
      <c r="BK79" s="560" t="str">
        <f t="shared" ca="1" si="14"/>
        <v/>
      </c>
      <c r="BL79" s="561" t="str">
        <f t="shared" ca="1" si="15"/>
        <v/>
      </c>
      <c r="BM79" s="192"/>
      <c r="BN79" s="359"/>
      <c r="BO79" s="192"/>
      <c r="BP79" s="465"/>
      <c r="BQ79" s="465"/>
      <c r="BR79" s="465"/>
      <c r="BS79" s="465"/>
      <c r="BT79" s="465"/>
      <c r="BU79" s="465"/>
      <c r="BV79" s="465"/>
      <c r="BW79" s="192"/>
      <c r="BX79" s="192"/>
      <c r="BY79" s="192"/>
      <c r="BZ79" s="192"/>
      <c r="CA79" s="192"/>
      <c r="CB79" s="465"/>
      <c r="CC79" s="465"/>
      <c r="CD79" s="465"/>
      <c r="CE79" s="465"/>
      <c r="CF79" s="465"/>
      <c r="CG79" s="465"/>
      <c r="CH79" s="465"/>
      <c r="CI79" s="465"/>
      <c r="CJ79" s="465"/>
      <c r="CK79" s="465"/>
      <c r="CL79" s="465"/>
      <c r="CM79" s="465"/>
      <c r="CN79" s="192"/>
      <c r="CO79" s="192"/>
      <c r="CP79" s="192"/>
      <c r="CQ79" s="192"/>
      <c r="CR79" s="192"/>
      <c r="CS79" s="192"/>
      <c r="CT79" s="192"/>
      <c r="CU79" s="192"/>
      <c r="CV79" s="1488"/>
      <c r="CW79" s="1489"/>
      <c r="CX79" s="1489"/>
      <c r="CY79" s="1489"/>
      <c r="CZ79" s="1489"/>
      <c r="DA79" s="1489"/>
      <c r="DB79" s="1489"/>
      <c r="DC79" s="1489"/>
      <c r="DD79" s="1859"/>
      <c r="DE79" s="1860"/>
      <c r="DF79" s="1861"/>
    </row>
    <row r="80" spans="1:110" s="80" customFormat="1" ht="15" customHeight="1">
      <c r="A80" s="1764" t="str">
        <f>BA80&amp;"."&amp;BB80</f>
        <v>3.2</v>
      </c>
      <c r="B80" s="1765"/>
      <c r="C80" s="1765"/>
      <c r="D80" s="226" t="s">
        <v>230</v>
      </c>
      <c r="E80" s="226"/>
      <c r="F80" s="226"/>
      <c r="G80" s="226"/>
      <c r="H80" s="226"/>
      <c r="I80" s="226"/>
      <c r="J80" s="226"/>
      <c r="K80" s="226"/>
      <c r="L80" s="226"/>
      <c r="M80" s="226"/>
      <c r="N80" s="226"/>
      <c r="O80" s="226"/>
      <c r="P80" s="226"/>
      <c r="Q80" s="226"/>
      <c r="R80" s="226"/>
      <c r="S80" s="226"/>
      <c r="T80" s="226"/>
      <c r="U80" s="226"/>
      <c r="V80" s="226"/>
      <c r="W80" s="226"/>
      <c r="X80" s="226"/>
      <c r="Y80" s="226"/>
      <c r="Z80" s="226"/>
      <c r="AA80" s="226"/>
      <c r="AB80" s="226"/>
      <c r="AC80" s="226"/>
      <c r="AD80" s="226"/>
      <c r="AE80" s="226"/>
      <c r="AF80" s="226"/>
      <c r="AG80" s="226"/>
      <c r="AH80" s="226"/>
      <c r="AI80" s="226"/>
      <c r="AJ80" s="226"/>
      <c r="AK80" s="226"/>
      <c r="AL80" s="226"/>
      <c r="AM80" s="226"/>
      <c r="AN80" s="226"/>
      <c r="AO80" s="226"/>
      <c r="AP80" s="226"/>
      <c r="AQ80" s="226"/>
      <c r="AR80" s="226"/>
      <c r="AS80" s="226"/>
      <c r="AT80" s="226"/>
      <c r="AU80" s="226"/>
      <c r="AV80" s="226"/>
      <c r="AW80" s="226"/>
      <c r="AX80" s="226"/>
      <c r="AY80" s="40"/>
      <c r="AZ80" s="465"/>
      <c r="BA80" s="192">
        <f>BA79</f>
        <v>3</v>
      </c>
      <c r="BB80" s="193">
        <f>BB79+1</f>
        <v>2</v>
      </c>
      <c r="BC80" s="192"/>
      <c r="BD80" s="465"/>
      <c r="BE80" s="192"/>
      <c r="BF80" s="192"/>
      <c r="BG80" s="559" t="str">
        <f t="shared" ca="1" si="10"/>
        <v/>
      </c>
      <c r="BH80" s="560" t="str">
        <f t="shared" ca="1" si="11"/>
        <v/>
      </c>
      <c r="BI80" s="560" t="str">
        <f t="shared" ca="1" si="12"/>
        <v/>
      </c>
      <c r="BJ80" s="560" t="str">
        <f t="shared" ca="1" si="13"/>
        <v/>
      </c>
      <c r="BK80" s="560" t="str">
        <f t="shared" ca="1" si="14"/>
        <v/>
      </c>
      <c r="BL80" s="561" t="str">
        <f t="shared" ca="1" si="15"/>
        <v/>
      </c>
      <c r="BM80" s="192"/>
      <c r="BN80" s="359"/>
      <c r="BO80" s="192"/>
      <c r="BP80" s="465"/>
      <c r="BQ80" s="465"/>
      <c r="BR80" s="465"/>
      <c r="BS80" s="465"/>
      <c r="BT80" s="465"/>
      <c r="BU80" s="465"/>
      <c r="BV80" s="465"/>
      <c r="BW80" s="192"/>
      <c r="BX80" s="192"/>
      <c r="BY80" s="192"/>
      <c r="BZ80" s="192"/>
      <c r="CA80" s="192"/>
      <c r="CB80" s="465"/>
      <c r="CC80" s="465"/>
      <c r="CD80" s="465"/>
      <c r="CE80" s="465"/>
      <c r="CF80" s="465"/>
      <c r="CG80" s="465"/>
      <c r="CH80" s="465"/>
      <c r="CI80" s="465"/>
      <c r="CJ80" s="192"/>
      <c r="CK80" s="192"/>
      <c r="CL80" s="192"/>
      <c r="CM80" s="192"/>
      <c r="CN80" s="465"/>
      <c r="CO80" s="465"/>
      <c r="CP80" s="465"/>
      <c r="CQ80" s="465"/>
      <c r="CR80" s="465"/>
      <c r="CS80" s="192"/>
      <c r="CT80" s="192"/>
      <c r="CU80" s="192"/>
      <c r="CV80" s="1488"/>
      <c r="CW80" s="1489"/>
      <c r="CX80" s="1489"/>
      <c r="CY80" s="1489"/>
      <c r="CZ80" s="1489"/>
      <c r="DA80" s="1489"/>
      <c r="DB80" s="1489"/>
      <c r="DC80" s="1489"/>
      <c r="DD80" s="1859"/>
      <c r="DE80" s="1860"/>
      <c r="DF80" s="1861"/>
    </row>
    <row r="81" spans="1:110" s="80" customFormat="1" ht="15" customHeight="1">
      <c r="A81" s="218"/>
      <c r="B81" s="226"/>
      <c r="C81" s="226"/>
      <c r="D81" s="226"/>
      <c r="E81" s="1814" t="s">
        <v>221</v>
      </c>
      <c r="F81" s="1806"/>
      <c r="G81" s="1806"/>
      <c r="H81" s="1806"/>
      <c r="I81" s="1806"/>
      <c r="J81" s="1806"/>
      <c r="K81" s="1806"/>
      <c r="L81" s="1806"/>
      <c r="M81" s="1806"/>
      <c r="N81" s="1806" t="s">
        <v>222</v>
      </c>
      <c r="O81" s="1806"/>
      <c r="P81" s="1806"/>
      <c r="Q81" s="1806"/>
      <c r="R81" s="1806"/>
      <c r="S81" s="1806"/>
      <c r="T81" s="1806"/>
      <c r="U81" s="1806"/>
      <c r="V81" s="1806"/>
      <c r="W81" s="1806"/>
      <c r="X81" s="1806" t="s">
        <v>88</v>
      </c>
      <c r="Y81" s="1806"/>
      <c r="Z81" s="1806"/>
      <c r="AA81" s="1806"/>
      <c r="AB81" s="1806"/>
      <c r="AC81" s="1806"/>
      <c r="AD81" s="1806"/>
      <c r="AE81" s="1806"/>
      <c r="AF81" s="1806"/>
      <c r="AG81" s="1807"/>
      <c r="AH81" s="226"/>
      <c r="AI81" s="226"/>
      <c r="AJ81" s="226"/>
      <c r="AK81" s="226"/>
      <c r="AL81" s="226"/>
      <c r="AM81" s="226"/>
      <c r="AN81" s="226"/>
      <c r="AO81" s="226"/>
      <c r="AP81" s="226"/>
      <c r="AQ81" s="226"/>
      <c r="AR81" s="226"/>
      <c r="AS81" s="226"/>
      <c r="AT81" s="226"/>
      <c r="AU81" s="226"/>
      <c r="AV81" s="226"/>
      <c r="AW81" s="226"/>
      <c r="AX81" s="226"/>
      <c r="AY81" s="40"/>
      <c r="AZ81" s="465"/>
      <c r="BA81" s="192">
        <f>BA80</f>
        <v>3</v>
      </c>
      <c r="BB81" s="192">
        <f>BB80</f>
        <v>2</v>
      </c>
      <c r="BC81" s="192"/>
      <c r="BD81" s="465"/>
      <c r="BE81" s="192"/>
      <c r="BF81" s="192"/>
      <c r="BG81" s="559" t="str">
        <f t="shared" ca="1" si="10"/>
        <v/>
      </c>
      <c r="BH81" s="560" t="str">
        <f t="shared" ca="1" si="11"/>
        <v/>
      </c>
      <c r="BI81" s="560" t="str">
        <f t="shared" ca="1" si="12"/>
        <v/>
      </c>
      <c r="BJ81" s="560" t="str">
        <f t="shared" ca="1" si="13"/>
        <v/>
      </c>
      <c r="BK81" s="560" t="str">
        <f t="shared" ca="1" si="14"/>
        <v/>
      </c>
      <c r="BL81" s="561" t="str">
        <f t="shared" ca="1" si="15"/>
        <v/>
      </c>
      <c r="BM81" s="192"/>
      <c r="BN81" s="359"/>
      <c r="BO81" s="192"/>
      <c r="BP81" s="465"/>
      <c r="BQ81" s="465"/>
      <c r="BR81" s="465"/>
      <c r="BS81" s="465"/>
      <c r="BT81" s="465"/>
      <c r="BU81" s="465"/>
      <c r="BV81" s="465"/>
      <c r="BW81" s="192"/>
      <c r="BX81" s="192"/>
      <c r="BY81" s="192"/>
      <c r="BZ81" s="192"/>
      <c r="CA81" s="192"/>
      <c r="CB81" s="465"/>
      <c r="CC81" s="465"/>
      <c r="CD81" s="465"/>
      <c r="CE81" s="465"/>
      <c r="CF81" s="465"/>
      <c r="CG81" s="465"/>
      <c r="CH81" s="465"/>
      <c r="CI81" s="465"/>
      <c r="CJ81" s="192"/>
      <c r="CK81" s="192"/>
      <c r="CL81" s="192"/>
      <c r="CM81" s="192"/>
      <c r="CN81" s="465"/>
      <c r="CO81" s="465"/>
      <c r="CP81" s="465"/>
      <c r="CQ81" s="465"/>
      <c r="CR81" s="465"/>
      <c r="CS81" s="192"/>
      <c r="CT81" s="192"/>
      <c r="CU81" s="192"/>
      <c r="CV81" s="1488"/>
      <c r="CW81" s="1489"/>
      <c r="CX81" s="1489"/>
      <c r="CY81" s="1489"/>
      <c r="CZ81" s="1489"/>
      <c r="DA81" s="1489"/>
      <c r="DB81" s="1489"/>
      <c r="DC81" s="1489"/>
      <c r="DD81" s="1859"/>
      <c r="DE81" s="1860"/>
      <c r="DF81" s="1861"/>
    </row>
    <row r="82" spans="1:110" ht="15" customHeight="1">
      <c r="A82" s="218"/>
      <c r="E82" s="159" t="s">
        <v>224</v>
      </c>
      <c r="F82" s="66"/>
      <c r="G82" s="66"/>
      <c r="H82" s="66"/>
      <c r="I82" s="66"/>
      <c r="J82" s="66"/>
      <c r="K82" s="66"/>
      <c r="L82" s="66"/>
      <c r="M82" s="165"/>
      <c r="N82" s="390" t="str">
        <f>""""&amp;$Z$2&amp;""""</f>
        <v>"upk01020"</v>
      </c>
      <c r="O82" s="66"/>
      <c r="P82" s="66"/>
      <c r="Q82" s="66"/>
      <c r="R82" s="66"/>
      <c r="S82" s="66"/>
      <c r="T82" s="66"/>
      <c r="U82" s="66"/>
      <c r="V82" s="66"/>
      <c r="W82" s="165"/>
      <c r="X82" s="390" t="s">
        <v>112</v>
      </c>
      <c r="Y82" s="66"/>
      <c r="Z82" s="66"/>
      <c r="AA82" s="66"/>
      <c r="AB82" s="66"/>
      <c r="AC82" s="66"/>
      <c r="AD82" s="66"/>
      <c r="AE82" s="66"/>
      <c r="AF82" s="66"/>
      <c r="AG82" s="74"/>
      <c r="AY82" s="40"/>
      <c r="AZ82" s="465"/>
      <c r="BA82" s="192">
        <f t="shared" si="16"/>
        <v>3</v>
      </c>
      <c r="BB82" s="192">
        <f>BB81</f>
        <v>2</v>
      </c>
      <c r="BD82" s="465"/>
      <c r="BE82" s="465"/>
      <c r="BF82" s="465"/>
      <c r="BG82" s="559" t="str">
        <f t="shared" ca="1" si="10"/>
        <v/>
      </c>
      <c r="BH82" s="560" t="str">
        <f t="shared" ca="1" si="11"/>
        <v/>
      </c>
      <c r="BI82" s="560" t="str">
        <f t="shared" ca="1" si="12"/>
        <v/>
      </c>
      <c r="BJ82" s="560" t="str">
        <f t="shared" ca="1" si="13"/>
        <v/>
      </c>
      <c r="BK82" s="560" t="str">
        <f t="shared" ca="1" si="14"/>
        <v/>
      </c>
      <c r="BL82" s="561" t="str">
        <f t="shared" ca="1" si="15"/>
        <v/>
      </c>
      <c r="BM82" s="465"/>
      <c r="BN82" s="359" t="s">
        <v>2173</v>
      </c>
      <c r="BO82" s="465"/>
      <c r="BP82" s="465"/>
      <c r="BQ82" s="465"/>
      <c r="BR82" s="465"/>
      <c r="BS82" s="465"/>
      <c r="BT82" s="465"/>
      <c r="BU82" s="465"/>
      <c r="BV82" s="465"/>
      <c r="BW82" s="192"/>
      <c r="BX82" s="192"/>
      <c r="BY82" s="192"/>
      <c r="BZ82" s="192"/>
      <c r="CA82" s="192"/>
      <c r="CB82" s="465"/>
      <c r="CC82" s="465"/>
      <c r="CD82" s="465"/>
      <c r="CE82" s="465"/>
      <c r="CF82" s="465"/>
      <c r="CG82" s="465"/>
      <c r="CH82" s="465"/>
      <c r="CI82" s="465"/>
      <c r="CJ82" s="192"/>
      <c r="CK82" s="192"/>
      <c r="CL82" s="192"/>
      <c r="CM82" s="192"/>
      <c r="CN82" s="465"/>
      <c r="CO82" s="465"/>
      <c r="CP82" s="465"/>
      <c r="CQ82" s="465"/>
      <c r="CR82" s="465"/>
      <c r="CS82" s="465"/>
      <c r="CT82" s="465"/>
      <c r="CU82" s="465"/>
      <c r="CV82" s="1488"/>
      <c r="CW82" s="1489"/>
      <c r="CX82" s="1489"/>
      <c r="CY82" s="1489"/>
      <c r="CZ82" s="1489"/>
      <c r="DA82" s="1489"/>
      <c r="DB82" s="1489"/>
      <c r="DC82" s="1489"/>
      <c r="DD82" s="1859"/>
      <c r="DE82" s="1860"/>
      <c r="DF82" s="1861"/>
    </row>
    <row r="83" spans="1:110" ht="15" customHeight="1">
      <c r="A83" s="1764" t="str">
        <f>BA83&amp;"."&amp;BB83</f>
        <v>3.3</v>
      </c>
      <c r="B83" s="1967"/>
      <c r="C83" s="1967"/>
      <c r="D83" s="155" t="s">
        <v>178</v>
      </c>
      <c r="H83" s="36"/>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156"/>
      <c r="AZ83" s="465"/>
      <c r="BA83" s="192">
        <f t="shared" si="16"/>
        <v>3</v>
      </c>
      <c r="BB83" s="193">
        <f>BB82+1</f>
        <v>3</v>
      </c>
      <c r="BD83" s="465"/>
      <c r="BE83" s="465"/>
      <c r="BF83" s="465"/>
      <c r="BG83" s="559" t="str">
        <f t="shared" ca="1" si="10"/>
        <v/>
      </c>
      <c r="BH83" s="560" t="str">
        <f t="shared" ca="1" si="11"/>
        <v/>
      </c>
      <c r="BI83" s="560" t="str">
        <f t="shared" ca="1" si="12"/>
        <v/>
      </c>
      <c r="BJ83" s="560" t="str">
        <f t="shared" ca="1" si="13"/>
        <v/>
      </c>
      <c r="BK83" s="560" t="str">
        <f t="shared" ca="1" si="14"/>
        <v/>
      </c>
      <c r="BL83" s="561" t="str">
        <f t="shared" ca="1" si="15"/>
        <v/>
      </c>
      <c r="BM83" s="465"/>
      <c r="BN83" s="359"/>
      <c r="BO83" s="465"/>
      <c r="BP83" s="465"/>
      <c r="BQ83" s="465"/>
      <c r="BR83" s="465"/>
      <c r="BS83" s="465"/>
      <c r="BT83" s="465"/>
      <c r="BU83" s="465"/>
      <c r="BV83" s="465"/>
      <c r="BW83" s="192"/>
      <c r="BX83" s="192"/>
      <c r="BY83" s="192"/>
      <c r="BZ83" s="192"/>
      <c r="CA83" s="192"/>
      <c r="CB83" s="465"/>
      <c r="CC83" s="465"/>
      <c r="CD83" s="465"/>
      <c r="CE83" s="465"/>
      <c r="CF83" s="465"/>
      <c r="CG83" s="465"/>
      <c r="CH83" s="465"/>
      <c r="CI83" s="465"/>
      <c r="CJ83" s="192"/>
      <c r="CK83" s="192"/>
      <c r="CL83" s="192"/>
      <c r="CM83" s="192"/>
      <c r="CN83" s="465"/>
      <c r="CO83" s="465"/>
      <c r="CP83" s="465"/>
      <c r="CQ83" s="465"/>
      <c r="CR83" s="465"/>
      <c r="CS83" s="465"/>
      <c r="CT83" s="465"/>
      <c r="CU83" s="465"/>
      <c r="CV83" s="1488"/>
      <c r="CW83" s="1489"/>
      <c r="CX83" s="1489"/>
      <c r="CY83" s="1489"/>
      <c r="CZ83" s="1489"/>
      <c r="DA83" s="1489"/>
      <c r="DB83" s="1489"/>
      <c r="DC83" s="1489"/>
      <c r="DD83" s="1859"/>
      <c r="DE83" s="1860"/>
      <c r="DF83" s="1861"/>
    </row>
    <row r="84" spans="1:110" ht="15" customHeight="1">
      <c r="A84" s="218"/>
      <c r="D84" s="48" t="str">
        <f>$BR$49&amp;"を実施し、当画面を終了する。"</f>
        <v>「共通仕様」「49. 画面終了共通処理」を実施し、当画面を終了する。</v>
      </c>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156"/>
      <c r="AZ84" s="465"/>
      <c r="BA84" s="192">
        <f t="shared" si="16"/>
        <v>3</v>
      </c>
      <c r="BB84" s="192">
        <f t="shared" si="16"/>
        <v>3</v>
      </c>
      <c r="BD84" s="465"/>
      <c r="BE84" s="465"/>
      <c r="BF84" s="465"/>
      <c r="BG84" s="559" t="str">
        <f t="shared" ca="1" si="10"/>
        <v/>
      </c>
      <c r="BH84" s="560" t="str">
        <f t="shared" ca="1" si="11"/>
        <v/>
      </c>
      <c r="BI84" s="560" t="str">
        <f t="shared" ca="1" si="12"/>
        <v/>
      </c>
      <c r="BJ84" s="560" t="str">
        <f t="shared" ca="1" si="13"/>
        <v/>
      </c>
      <c r="BK84" s="560" t="str">
        <f t="shared" ca="1" si="14"/>
        <v/>
      </c>
      <c r="BL84" s="561" t="str">
        <f t="shared" ca="1" si="15"/>
        <v/>
      </c>
      <c r="BM84" s="465"/>
      <c r="BN84" s="359"/>
      <c r="BO84" s="465"/>
      <c r="BP84" s="465"/>
      <c r="BQ84" s="465"/>
      <c r="BR84" s="465"/>
      <c r="BS84" s="465"/>
      <c r="BT84" s="465"/>
      <c r="BU84" s="465"/>
      <c r="BV84" s="465"/>
      <c r="BW84" s="192"/>
      <c r="BX84" s="192"/>
      <c r="BY84" s="192"/>
      <c r="BZ84" s="192"/>
      <c r="CA84" s="192"/>
      <c r="CB84" s="465"/>
      <c r="CC84" s="465"/>
      <c r="CD84" s="465"/>
      <c r="CE84" s="465"/>
      <c r="CF84" s="465"/>
      <c r="CG84" s="465"/>
      <c r="CH84" s="465"/>
      <c r="CI84" s="465"/>
      <c r="CJ84" s="192"/>
      <c r="CK84" s="192"/>
      <c r="CL84" s="192"/>
      <c r="CM84" s="192"/>
      <c r="CN84" s="465"/>
      <c r="CO84" s="465"/>
      <c r="CP84" s="465"/>
      <c r="CQ84" s="465"/>
      <c r="CR84" s="465"/>
      <c r="CS84" s="465"/>
      <c r="CT84" s="465"/>
      <c r="CU84" s="465"/>
      <c r="CV84" s="1488"/>
      <c r="CW84" s="1489"/>
      <c r="CX84" s="1489"/>
      <c r="CY84" s="1489"/>
      <c r="CZ84" s="1489"/>
      <c r="DA84" s="1489"/>
      <c r="DB84" s="1489"/>
      <c r="DC84" s="1489"/>
      <c r="DD84" s="1859"/>
      <c r="DE84" s="1860"/>
      <c r="DF84" s="1861"/>
    </row>
    <row r="85" spans="1:110" ht="15" customHeight="1">
      <c r="A85" s="1768" t="str">
        <f>BA85&amp;"."</f>
        <v>4.</v>
      </c>
      <c r="B85" s="1890"/>
      <c r="C85" s="226" t="s">
        <v>174</v>
      </c>
      <c r="AH85" s="36"/>
      <c r="AY85" s="40"/>
      <c r="AZ85" s="465"/>
      <c r="BA85" s="193">
        <f>BA84+1</f>
        <v>4</v>
      </c>
      <c r="BD85" s="465"/>
      <c r="BE85" s="465"/>
      <c r="BF85" s="465"/>
      <c r="BG85" s="559" t="str">
        <f t="shared" ca="1" si="10"/>
        <v/>
      </c>
      <c r="BH85" s="560" t="str">
        <f t="shared" ca="1" si="11"/>
        <v/>
      </c>
      <c r="BI85" s="560" t="str">
        <f t="shared" ca="1" si="12"/>
        <v/>
      </c>
      <c r="BJ85" s="560" t="str">
        <f t="shared" ca="1" si="13"/>
        <v/>
      </c>
      <c r="BK85" s="560" t="str">
        <f t="shared" ca="1" si="14"/>
        <v/>
      </c>
      <c r="BL85" s="561" t="str">
        <f t="shared" ca="1" si="15"/>
        <v/>
      </c>
      <c r="BM85" s="465"/>
      <c r="BN85" s="359"/>
      <c r="BO85" s="465"/>
      <c r="BP85" s="465"/>
      <c r="BQ85" s="465"/>
      <c r="BR85" s="465"/>
      <c r="BS85" s="465"/>
      <c r="BT85" s="465"/>
      <c r="BU85" s="465"/>
      <c r="BV85" s="465"/>
      <c r="BW85" s="192"/>
      <c r="BX85" s="192"/>
      <c r="BY85" s="465"/>
      <c r="BZ85" s="465"/>
      <c r="CA85" s="465"/>
      <c r="CB85" s="465"/>
      <c r="CC85" s="465"/>
      <c r="CD85" s="465"/>
      <c r="CE85" s="465"/>
      <c r="CF85" s="465"/>
      <c r="CG85" s="465"/>
      <c r="CH85" s="465"/>
      <c r="CI85" s="465"/>
      <c r="CJ85" s="465"/>
      <c r="CK85" s="465"/>
      <c r="CL85" s="465"/>
      <c r="CM85" s="465"/>
      <c r="CN85" s="465"/>
      <c r="CO85" s="465"/>
      <c r="CP85" s="465"/>
      <c r="CQ85" s="465"/>
      <c r="CR85" s="465"/>
      <c r="CS85" s="465"/>
      <c r="CT85" s="465"/>
      <c r="CU85" s="465"/>
      <c r="CV85" s="1488"/>
      <c r="CW85" s="1489"/>
      <c r="CX85" s="1489"/>
      <c r="CY85" s="1489"/>
      <c r="CZ85" s="1489"/>
      <c r="DA85" s="1489"/>
      <c r="DB85" s="1489"/>
      <c r="DC85" s="1489"/>
      <c r="DD85" s="1859"/>
      <c r="DE85" s="1860"/>
      <c r="DF85" s="1861"/>
    </row>
    <row r="86" spans="1:110" ht="15" customHeight="1">
      <c r="A86" s="1737" t="str">
        <f>$BA86&amp;"."&amp;$BB86&amp;"."</f>
        <v>4.1.</v>
      </c>
      <c r="B86" s="1738"/>
      <c r="C86" s="1738"/>
      <c r="D86" s="226" t="s">
        <v>815</v>
      </c>
      <c r="AY86" s="40"/>
      <c r="AZ86" s="465"/>
      <c r="BA86" s="192">
        <f t="shared" ref="BA86:BA96" si="17">BA85</f>
        <v>4</v>
      </c>
      <c r="BB86" s="193">
        <f>BB85+1</f>
        <v>1</v>
      </c>
      <c r="BD86" s="465"/>
      <c r="BE86" s="465"/>
      <c r="BF86" s="465"/>
      <c r="BG86" s="559" t="str">
        <f t="shared" ca="1" si="10"/>
        <v/>
      </c>
      <c r="BH86" s="560" t="str">
        <f t="shared" ca="1" si="11"/>
        <v/>
      </c>
      <c r="BI86" s="560" t="str">
        <f t="shared" ca="1" si="12"/>
        <v/>
      </c>
      <c r="BJ86" s="560" t="str">
        <f t="shared" ca="1" si="13"/>
        <v/>
      </c>
      <c r="BK86" s="560" t="str">
        <f t="shared" ca="1" si="14"/>
        <v/>
      </c>
      <c r="BL86" s="561" t="str">
        <f t="shared" ca="1" si="15"/>
        <v/>
      </c>
      <c r="BM86" s="465"/>
      <c r="BN86" s="359" t="s">
        <v>2172</v>
      </c>
      <c r="BO86" s="465"/>
      <c r="BP86" s="465"/>
      <c r="BQ86" s="465"/>
      <c r="BR86" s="465"/>
      <c r="BS86" s="465"/>
      <c r="BT86" s="465"/>
      <c r="BU86" s="465"/>
      <c r="BV86" s="465"/>
      <c r="BW86" s="465"/>
      <c r="BX86" s="465"/>
      <c r="BY86" s="465"/>
      <c r="BZ86" s="465"/>
      <c r="CA86" s="465"/>
      <c r="CB86" s="465"/>
      <c r="CC86" s="465"/>
      <c r="CD86" s="465"/>
      <c r="CE86" s="465"/>
      <c r="CF86" s="465"/>
      <c r="CG86" s="465"/>
      <c r="CH86" s="465"/>
      <c r="CI86" s="465"/>
      <c r="CJ86" s="465"/>
      <c r="CK86" s="465"/>
      <c r="CL86" s="465"/>
      <c r="CM86" s="465"/>
      <c r="CN86" s="465"/>
      <c r="CO86" s="465"/>
      <c r="CP86" s="465"/>
      <c r="CQ86" s="465"/>
      <c r="CR86" s="465"/>
      <c r="CS86" s="465"/>
      <c r="CT86" s="465"/>
      <c r="CU86" s="465"/>
      <c r="CV86" s="1488"/>
      <c r="CW86" s="1489"/>
      <c r="CX86" s="1489"/>
      <c r="CY86" s="1489"/>
      <c r="CZ86" s="1489"/>
      <c r="DA86" s="1489"/>
      <c r="DB86" s="1489"/>
      <c r="DC86" s="1489"/>
      <c r="DD86" s="1859"/>
      <c r="DE86" s="1860"/>
      <c r="DF86" s="1861"/>
    </row>
    <row r="87" spans="1:110" s="94" customFormat="1" ht="15" customHeight="1">
      <c r="A87" s="1737" t="str">
        <f>$BA87&amp;"."&amp;$BB87&amp;"."&amp;$BC87&amp;"."</f>
        <v>4.1.1.</v>
      </c>
      <c r="B87" s="1738"/>
      <c r="C87" s="1738"/>
      <c r="D87" s="1738"/>
      <c r="E87" s="219" t="s">
        <v>816</v>
      </c>
      <c r="F87" s="685"/>
      <c r="G87" s="676"/>
      <c r="H87" s="676"/>
      <c r="I87" s="676"/>
      <c r="J87" s="676"/>
      <c r="K87" s="676"/>
      <c r="L87" s="676"/>
      <c r="M87" s="685"/>
      <c r="N87" s="685"/>
      <c r="O87" s="685"/>
      <c r="P87" s="685"/>
      <c r="Q87" s="685"/>
      <c r="R87" s="685"/>
      <c r="S87" s="685"/>
      <c r="T87" s="685"/>
      <c r="U87" s="685"/>
      <c r="V87" s="685"/>
      <c r="W87" s="685"/>
      <c r="X87" s="685"/>
      <c r="Y87" s="685"/>
      <c r="Z87" s="685"/>
      <c r="AA87" s="685"/>
      <c r="AB87" s="685"/>
      <c r="AC87" s="685"/>
      <c r="AD87" s="685"/>
      <c r="AE87" s="685"/>
      <c r="AF87" s="685"/>
      <c r="AG87" s="685"/>
      <c r="AH87" s="685"/>
      <c r="AI87" s="685"/>
      <c r="AJ87" s="685"/>
      <c r="AK87" s="685"/>
      <c r="AL87" s="685"/>
      <c r="AM87" s="685"/>
      <c r="AN87" s="685"/>
      <c r="AO87" s="685"/>
      <c r="AP87" s="685"/>
      <c r="AQ87" s="685"/>
      <c r="AR87" s="685"/>
      <c r="AS87" s="685"/>
      <c r="AT87" s="685"/>
      <c r="AU87" s="685"/>
      <c r="AV87" s="685"/>
      <c r="AW87" s="685"/>
      <c r="AX87" s="685"/>
      <c r="AY87" s="93"/>
      <c r="AZ87" s="92"/>
      <c r="BA87" s="683">
        <f t="shared" si="17"/>
        <v>4</v>
      </c>
      <c r="BB87" s="683">
        <f t="shared" ref="BB87:BB96" si="18">BB86</f>
        <v>1</v>
      </c>
      <c r="BC87" s="678">
        <f>BC86+1</f>
        <v>1</v>
      </c>
      <c r="BD87" s="95"/>
      <c r="BE87" s="87"/>
      <c r="BF87" s="87"/>
      <c r="BG87" s="559" t="str">
        <f t="shared" ca="1" si="10"/>
        <v/>
      </c>
      <c r="BH87" s="560" t="str">
        <f t="shared" ca="1" si="11"/>
        <v/>
      </c>
      <c r="BI87" s="560" t="str">
        <f t="shared" ca="1" si="12"/>
        <v/>
      </c>
      <c r="BJ87" s="560" t="str">
        <f t="shared" ca="1" si="13"/>
        <v/>
      </c>
      <c r="BK87" s="560" t="str">
        <f t="shared" ca="1" si="14"/>
        <v/>
      </c>
      <c r="BL87" s="561" t="str">
        <f t="shared" ca="1" si="15"/>
        <v/>
      </c>
      <c r="BN87" s="1431"/>
      <c r="BO87" s="94" t="s">
        <v>2176</v>
      </c>
      <c r="BR87" s="465"/>
      <c r="BS87" s="465"/>
      <c r="BT87" s="465"/>
      <c r="BU87" s="465"/>
      <c r="BV87" s="465"/>
      <c r="BW87" s="465"/>
      <c r="BX87" s="465"/>
      <c r="CV87" s="1488"/>
      <c r="CW87" s="1489"/>
      <c r="CX87" s="1489"/>
      <c r="CY87" s="1489"/>
      <c r="CZ87" s="1489"/>
      <c r="DA87" s="1489"/>
      <c r="DB87" s="1489"/>
      <c r="DC87" s="1489"/>
      <c r="DD87" s="1859"/>
      <c r="DE87" s="1860"/>
      <c r="DF87" s="1861"/>
    </row>
    <row r="88" spans="1:110" ht="15" customHeight="1">
      <c r="A88" s="1737" t="str">
        <f>$BA88&amp;"."&amp;$BB88&amp;"."&amp;$BC88&amp;"."</f>
        <v>4.1.2.</v>
      </c>
      <c r="B88" s="1738"/>
      <c r="C88" s="1738"/>
      <c r="D88" s="1738"/>
      <c r="E88" s="219" t="str">
        <f>"プログラムコードを（"&amp;$E$82&amp;"）ログイン情報変数へ設定する。"</f>
        <v>プログラムコードを（P_CONS_PG_CODE）ログイン情報変数へ設定する。</v>
      </c>
      <c r="F88" s="685"/>
      <c r="G88" s="676"/>
      <c r="H88" s="676"/>
      <c r="I88" s="676"/>
      <c r="J88" s="676"/>
      <c r="K88" s="676"/>
      <c r="L88" s="676"/>
      <c r="M88" s="685"/>
      <c r="N88" s="685"/>
      <c r="O88" s="685"/>
      <c r="P88" s="685"/>
      <c r="Q88" s="685"/>
      <c r="R88" s="685"/>
      <c r="S88" s="685"/>
      <c r="T88" s="685"/>
      <c r="U88" s="685"/>
      <c r="V88" s="685"/>
      <c r="W88" s="685"/>
      <c r="X88" s="685"/>
      <c r="Y88" s="685"/>
      <c r="Z88" s="685"/>
      <c r="AA88" s="685"/>
      <c r="AB88" s="685"/>
      <c r="AC88" s="685"/>
      <c r="AD88" s="685"/>
      <c r="AE88" s="685"/>
      <c r="AF88" s="685"/>
      <c r="AG88" s="685"/>
      <c r="AH88" s="685"/>
      <c r="AI88" s="685"/>
      <c r="AJ88" s="685"/>
      <c r="AK88" s="685"/>
      <c r="AL88" s="685"/>
      <c r="AM88" s="685"/>
      <c r="AN88" s="685"/>
      <c r="AO88" s="685"/>
      <c r="AP88" s="685"/>
      <c r="AQ88" s="685"/>
      <c r="AR88" s="685"/>
      <c r="AS88" s="685"/>
      <c r="AT88" s="685"/>
      <c r="AU88" s="685"/>
      <c r="AV88" s="685"/>
      <c r="AW88" s="685"/>
      <c r="AX88" s="685"/>
      <c r="AY88" s="93"/>
      <c r="AZ88" s="92"/>
      <c r="BA88" s="683">
        <f t="shared" si="17"/>
        <v>4</v>
      </c>
      <c r="BB88" s="683">
        <f t="shared" si="18"/>
        <v>1</v>
      </c>
      <c r="BC88" s="678">
        <f>BC87+1</f>
        <v>2</v>
      </c>
      <c r="BD88" s="465"/>
      <c r="BE88" s="465"/>
      <c r="BF88" s="465"/>
      <c r="BG88" s="559" t="str">
        <f t="shared" ca="1" si="10"/>
        <v/>
      </c>
      <c r="BH88" s="560" t="str">
        <f t="shared" ca="1" si="11"/>
        <v/>
      </c>
      <c r="BI88" s="560" t="str">
        <f t="shared" ca="1" si="12"/>
        <v/>
      </c>
      <c r="BJ88" s="560" t="str">
        <f t="shared" ca="1" si="13"/>
        <v/>
      </c>
      <c r="BK88" s="560" t="str">
        <f t="shared" ca="1" si="14"/>
        <v/>
      </c>
      <c r="BL88" s="561" t="str">
        <f t="shared" ca="1" si="15"/>
        <v/>
      </c>
      <c r="BM88" s="465"/>
      <c r="BN88" s="359"/>
      <c r="BO88" s="465"/>
      <c r="BP88" s="465"/>
      <c r="BQ88" s="465"/>
      <c r="BR88" s="94"/>
      <c r="BS88" s="94"/>
      <c r="BT88" s="94"/>
      <c r="BU88" s="94"/>
      <c r="BV88" s="94"/>
      <c r="BW88" s="94"/>
      <c r="BX88" s="94"/>
      <c r="BY88" s="192"/>
      <c r="BZ88" s="192"/>
      <c r="CA88" s="192"/>
      <c r="CB88" s="465"/>
      <c r="CC88" s="465"/>
      <c r="CD88" s="465"/>
      <c r="CE88" s="465"/>
      <c r="CF88" s="465"/>
      <c r="CG88" s="465"/>
      <c r="CH88" s="465"/>
      <c r="CI88" s="465"/>
      <c r="CJ88" s="192"/>
      <c r="CK88" s="192"/>
      <c r="CL88" s="192"/>
      <c r="CM88" s="192"/>
      <c r="CN88" s="465"/>
      <c r="CO88" s="465"/>
      <c r="CP88" s="465"/>
      <c r="CQ88" s="465"/>
      <c r="CR88" s="465"/>
      <c r="CS88" s="465"/>
      <c r="CT88" s="465"/>
      <c r="CU88" s="465"/>
      <c r="CV88" s="1488"/>
      <c r="CW88" s="1489"/>
      <c r="CX88" s="1489"/>
      <c r="CY88" s="1489"/>
      <c r="CZ88" s="1489"/>
      <c r="DA88" s="1489"/>
      <c r="DB88" s="1489"/>
      <c r="DC88" s="1489"/>
      <c r="DD88" s="1859"/>
      <c r="DE88" s="1860"/>
      <c r="DF88" s="1861"/>
    </row>
    <row r="89" spans="1:110" ht="15" customHeight="1">
      <c r="A89" s="1737" t="str">
        <f>$BA89&amp;"."&amp;$BB89&amp;"."&amp;$BC89&amp;"."</f>
        <v>4.1.3.</v>
      </c>
      <c r="B89" s="1738"/>
      <c r="C89" s="1738"/>
      <c r="D89" s="1738"/>
      <c r="E89" s="219" t="s">
        <v>817</v>
      </c>
      <c r="F89" s="685"/>
      <c r="G89" s="676"/>
      <c r="H89" s="676"/>
      <c r="I89" s="676"/>
      <c r="J89" s="676"/>
      <c r="K89" s="676"/>
      <c r="L89" s="676"/>
      <c r="M89" s="685"/>
      <c r="N89" s="685"/>
      <c r="O89" s="685"/>
      <c r="P89" s="685"/>
      <c r="Q89" s="685"/>
      <c r="R89" s="685"/>
      <c r="S89" s="685"/>
      <c r="T89" s="685"/>
      <c r="U89" s="685"/>
      <c r="V89" s="685"/>
      <c r="W89" s="685"/>
      <c r="X89" s="685"/>
      <c r="Y89" s="685"/>
      <c r="Z89" s="685"/>
      <c r="AA89" s="685"/>
      <c r="AB89" s="685"/>
      <c r="AC89" s="685"/>
      <c r="AD89" s="685"/>
      <c r="AE89" s="685"/>
      <c r="AF89" s="685"/>
      <c r="AG89" s="685"/>
      <c r="AH89" s="685"/>
      <c r="AI89" s="685"/>
      <c r="AJ89" s="685"/>
      <c r="AK89" s="685"/>
      <c r="AL89" s="685"/>
      <c r="AM89" s="685"/>
      <c r="AN89" s="685"/>
      <c r="AO89" s="685"/>
      <c r="AP89" s="685"/>
      <c r="AQ89" s="685"/>
      <c r="AR89" s="685"/>
      <c r="AS89" s="685"/>
      <c r="AT89" s="685"/>
      <c r="AU89" s="685"/>
      <c r="AV89" s="685"/>
      <c r="AW89" s="685"/>
      <c r="AX89" s="685"/>
      <c r="AY89" s="93"/>
      <c r="AZ89" s="92"/>
      <c r="BA89" s="683">
        <f t="shared" si="17"/>
        <v>4</v>
      </c>
      <c r="BB89" s="683">
        <f t="shared" si="18"/>
        <v>1</v>
      </c>
      <c r="BC89" s="678">
        <f>BC88+1</f>
        <v>3</v>
      </c>
      <c r="BD89" s="465"/>
      <c r="BE89" s="465"/>
      <c r="BF89" s="465"/>
      <c r="BG89" s="559" t="str">
        <f t="shared" ca="1" si="10"/>
        <v/>
      </c>
      <c r="BH89" s="560" t="str">
        <f t="shared" ca="1" si="11"/>
        <v/>
      </c>
      <c r="BI89" s="560" t="str">
        <f t="shared" ca="1" si="12"/>
        <v/>
      </c>
      <c r="BJ89" s="560" t="str">
        <f t="shared" ca="1" si="13"/>
        <v/>
      </c>
      <c r="BK89" s="560" t="str">
        <f t="shared" ca="1" si="14"/>
        <v/>
      </c>
      <c r="BL89" s="561" t="str">
        <f t="shared" ca="1" si="15"/>
        <v/>
      </c>
      <c r="BM89" s="465"/>
      <c r="BO89" s="465"/>
      <c r="BP89" s="465"/>
      <c r="BQ89" s="465"/>
      <c r="BR89" s="465"/>
      <c r="BS89" s="465"/>
      <c r="BT89" s="465"/>
      <c r="BU89" s="465"/>
      <c r="BV89" s="465"/>
      <c r="BW89" s="192"/>
      <c r="BX89" s="192"/>
      <c r="BY89" s="465"/>
      <c r="BZ89" s="465"/>
      <c r="CA89" s="465"/>
      <c r="CB89" s="465"/>
      <c r="CC89" s="465"/>
      <c r="CD89" s="465"/>
      <c r="CE89" s="465"/>
      <c r="CF89" s="465"/>
      <c r="CG89" s="465"/>
      <c r="CH89" s="465"/>
      <c r="CI89" s="465"/>
      <c r="CJ89" s="465"/>
      <c r="CK89" s="465"/>
      <c r="CL89" s="465"/>
      <c r="CM89" s="465"/>
      <c r="CN89" s="465"/>
      <c r="CO89" s="465"/>
      <c r="CP89" s="465"/>
      <c r="CQ89" s="465"/>
      <c r="CR89" s="465"/>
      <c r="CS89" s="465"/>
      <c r="CT89" s="465"/>
      <c r="CU89" s="465"/>
      <c r="CV89" s="1488"/>
      <c r="CW89" s="1489"/>
      <c r="CX89" s="1489"/>
      <c r="CY89" s="1489"/>
      <c r="CZ89" s="1489"/>
      <c r="DA89" s="1489"/>
      <c r="DB89" s="1489"/>
      <c r="DC89" s="1489"/>
      <c r="DD89" s="1859"/>
      <c r="DE89" s="1860"/>
      <c r="DF89" s="1861"/>
    </row>
    <row r="90" spans="1:110" s="94" customFormat="1" ht="15" customHeight="1">
      <c r="A90" s="1726" t="str">
        <f>$BD90&amp;"."</f>
        <v>①.</v>
      </c>
      <c r="B90" s="1727"/>
      <c r="C90" s="1727"/>
      <c r="D90" s="1727"/>
      <c r="E90" s="1727"/>
      <c r="F90" s="740" t="s">
        <v>866</v>
      </c>
      <c r="G90" s="676"/>
      <c r="H90" s="676"/>
      <c r="I90" s="676"/>
      <c r="J90" s="676"/>
      <c r="K90" s="676"/>
      <c r="L90" s="676"/>
      <c r="M90" s="685"/>
      <c r="N90" s="685"/>
      <c r="O90" s="685"/>
      <c r="P90" s="685"/>
      <c r="Q90" s="685"/>
      <c r="R90" s="685"/>
      <c r="S90" s="685"/>
      <c r="T90" s="685"/>
      <c r="U90" s="685"/>
      <c r="V90" s="685"/>
      <c r="W90" s="685"/>
      <c r="X90" s="685"/>
      <c r="Y90" s="685"/>
      <c r="Z90" s="685"/>
      <c r="AA90" s="685"/>
      <c r="AB90" s="685"/>
      <c r="AC90" s="685"/>
      <c r="AD90" s="685"/>
      <c r="AE90" s="685"/>
      <c r="AF90" s="685"/>
      <c r="AG90" s="685"/>
      <c r="AH90" s="685"/>
      <c r="AI90" s="685"/>
      <c r="AJ90" s="685"/>
      <c r="AK90" s="685"/>
      <c r="AL90" s="685"/>
      <c r="AM90" s="685"/>
      <c r="AN90" s="685"/>
      <c r="AO90" s="685"/>
      <c r="AP90" s="685"/>
      <c r="AQ90" s="685"/>
      <c r="AR90" s="685"/>
      <c r="AS90" s="685"/>
      <c r="AT90" s="685"/>
      <c r="AU90" s="685"/>
      <c r="AV90" s="685"/>
      <c r="AW90" s="685"/>
      <c r="AX90" s="685"/>
      <c r="AY90" s="93"/>
      <c r="AZ90" s="92"/>
      <c r="BA90" s="683">
        <f t="shared" si="17"/>
        <v>4</v>
      </c>
      <c r="BB90" s="683">
        <f t="shared" si="18"/>
        <v>1</v>
      </c>
      <c r="BC90" s="683">
        <f t="shared" ref="BC90:BC96" si="19">BC89</f>
        <v>3</v>
      </c>
      <c r="BD90" s="687" t="str">
        <f>IF(ISBLANK(BD89),"①",CHAR(CODE(BD89)+1))</f>
        <v>①</v>
      </c>
      <c r="BE90" s="87"/>
      <c r="BF90" s="92"/>
      <c r="BG90" s="559" t="str">
        <f t="shared" ca="1" si="10"/>
        <v/>
      </c>
      <c r="BH90" s="560" t="str">
        <f t="shared" ca="1" si="11"/>
        <v/>
      </c>
      <c r="BI90" s="560" t="str">
        <f t="shared" ca="1" si="12"/>
        <v/>
      </c>
      <c r="BJ90" s="560" t="str">
        <f t="shared" ca="1" si="13"/>
        <v/>
      </c>
      <c r="BK90" s="560" t="str">
        <f t="shared" ca="1" si="14"/>
        <v/>
      </c>
      <c r="BL90" s="561" t="str">
        <f t="shared" ca="1" si="15"/>
        <v/>
      </c>
      <c r="BN90" s="1431"/>
      <c r="BR90" s="465"/>
      <c r="BS90" s="465"/>
      <c r="BT90" s="465"/>
      <c r="BU90" s="465"/>
      <c r="BV90" s="465"/>
      <c r="BW90" s="465"/>
      <c r="BX90" s="465"/>
      <c r="CV90" s="1488"/>
      <c r="CW90" s="1489"/>
      <c r="CX90" s="1489"/>
      <c r="CY90" s="1489"/>
      <c r="CZ90" s="1489"/>
      <c r="DA90" s="1489"/>
      <c r="DB90" s="1489"/>
      <c r="DC90" s="1489"/>
      <c r="DD90" s="1859"/>
      <c r="DE90" s="1860"/>
      <c r="DF90" s="1861"/>
    </row>
    <row r="91" spans="1:110" ht="15" customHeight="1">
      <c r="A91" s="1726" t="str">
        <f>$BD91&amp;"."</f>
        <v>②.</v>
      </c>
      <c r="B91" s="1727"/>
      <c r="C91" s="1727"/>
      <c r="D91" s="1727"/>
      <c r="E91" s="1727"/>
      <c r="F91" s="740" t="s">
        <v>818</v>
      </c>
      <c r="G91" s="676"/>
      <c r="H91" s="676"/>
      <c r="I91" s="676"/>
      <c r="J91" s="676"/>
      <c r="K91" s="676"/>
      <c r="L91" s="676"/>
      <c r="M91" s="685"/>
      <c r="N91" s="685"/>
      <c r="O91" s="685"/>
      <c r="P91" s="685"/>
      <c r="Q91" s="685"/>
      <c r="R91" s="685"/>
      <c r="S91" s="685"/>
      <c r="T91" s="685"/>
      <c r="U91" s="685"/>
      <c r="V91" s="685"/>
      <c r="W91" s="685"/>
      <c r="X91" s="685"/>
      <c r="Y91" s="685"/>
      <c r="Z91" s="685"/>
      <c r="AA91" s="685"/>
      <c r="AB91" s="685"/>
      <c r="AC91" s="685"/>
      <c r="AD91" s="685"/>
      <c r="AE91" s="685"/>
      <c r="AF91" s="685"/>
      <c r="AG91" s="685"/>
      <c r="AH91" s="685"/>
      <c r="AI91" s="685"/>
      <c r="AJ91" s="685"/>
      <c r="AK91" s="685"/>
      <c r="AL91" s="685"/>
      <c r="AM91" s="685"/>
      <c r="AN91" s="685"/>
      <c r="AO91" s="685"/>
      <c r="AP91" s="685"/>
      <c r="AQ91" s="685"/>
      <c r="AR91" s="685"/>
      <c r="AS91" s="685"/>
      <c r="AT91" s="685"/>
      <c r="AU91" s="685"/>
      <c r="AV91" s="685"/>
      <c r="AW91" s="685"/>
      <c r="AX91" s="685"/>
      <c r="AY91" s="93"/>
      <c r="AZ91" s="92"/>
      <c r="BA91" s="683">
        <f t="shared" si="17"/>
        <v>4</v>
      </c>
      <c r="BB91" s="683">
        <f t="shared" si="18"/>
        <v>1</v>
      </c>
      <c r="BC91" s="683">
        <f t="shared" si="19"/>
        <v>3</v>
      </c>
      <c r="BD91" s="687" t="str">
        <f>IF(ISBLANK(BD90),"①",CHAR(CODE(BD90)+1))</f>
        <v>②</v>
      </c>
      <c r="BE91" s="465"/>
      <c r="BF91" s="465"/>
      <c r="BG91" s="559" t="str">
        <f t="shared" ca="1" si="10"/>
        <v/>
      </c>
      <c r="BH91" s="560" t="str">
        <f t="shared" ca="1" si="11"/>
        <v/>
      </c>
      <c r="BI91" s="560" t="str">
        <f t="shared" ca="1" si="12"/>
        <v/>
      </c>
      <c r="BJ91" s="560" t="str">
        <f t="shared" ca="1" si="13"/>
        <v/>
      </c>
      <c r="BK91" s="560" t="str">
        <f t="shared" ca="1" si="14"/>
        <v/>
      </c>
      <c r="BL91" s="561" t="str">
        <f t="shared" ca="1" si="15"/>
        <v/>
      </c>
      <c r="BM91" s="465"/>
      <c r="BN91" s="359"/>
      <c r="BO91" s="465"/>
      <c r="BP91" s="465"/>
      <c r="BQ91" s="465"/>
      <c r="BR91" s="94"/>
      <c r="BS91" s="94"/>
      <c r="BT91" s="94"/>
      <c r="BU91" s="94"/>
      <c r="BV91" s="94"/>
      <c r="BW91" s="94"/>
      <c r="BX91" s="94"/>
      <c r="BY91" s="465"/>
      <c r="BZ91" s="465"/>
      <c r="CA91" s="465"/>
      <c r="CB91" s="465"/>
      <c r="CC91" s="465"/>
      <c r="CD91" s="465"/>
      <c r="CE91" s="465"/>
      <c r="CF91" s="465"/>
      <c r="CG91" s="465"/>
      <c r="CH91" s="465"/>
      <c r="CI91" s="465"/>
      <c r="CJ91" s="465"/>
      <c r="CK91" s="465"/>
      <c r="CL91" s="465"/>
      <c r="CM91" s="465"/>
      <c r="CN91" s="465"/>
      <c r="CO91" s="465"/>
      <c r="CP91" s="465"/>
      <c r="CQ91" s="465"/>
      <c r="CR91" s="465"/>
      <c r="CS91" s="465"/>
      <c r="CT91" s="465"/>
      <c r="CU91" s="465"/>
      <c r="CV91" s="1488"/>
      <c r="CW91" s="1489"/>
      <c r="CX91" s="1489"/>
      <c r="CY91" s="1489"/>
      <c r="CZ91" s="1489"/>
      <c r="DA91" s="1489"/>
      <c r="DB91" s="1489"/>
      <c r="DC91" s="1489"/>
      <c r="DD91" s="1859"/>
      <c r="DE91" s="1860"/>
      <c r="DF91" s="1861"/>
    </row>
    <row r="92" spans="1:110" ht="15" customHeight="1">
      <c r="A92" s="686"/>
      <c r="B92" s="675"/>
      <c r="C92" s="675"/>
      <c r="D92" s="675"/>
      <c r="E92" s="675"/>
      <c r="F92" s="740"/>
      <c r="G92" s="676" t="s">
        <v>819</v>
      </c>
      <c r="H92" s="676"/>
      <c r="I92" s="676"/>
      <c r="J92" s="676"/>
      <c r="K92" s="676"/>
      <c r="L92" s="676"/>
      <c r="M92" s="685"/>
      <c r="N92" s="685"/>
      <c r="O92" s="685"/>
      <c r="P92" s="685"/>
      <c r="Q92" s="685"/>
      <c r="R92" s="685"/>
      <c r="S92" s="685"/>
      <c r="T92" s="685"/>
      <c r="U92" s="685"/>
      <c r="V92" s="685"/>
      <c r="W92" s="685"/>
      <c r="X92" s="685"/>
      <c r="Y92" s="685"/>
      <c r="Z92" s="685"/>
      <c r="AA92" s="685"/>
      <c r="AB92" s="685"/>
      <c r="AC92" s="685"/>
      <c r="AD92" s="685"/>
      <c r="AE92" s="685"/>
      <c r="AF92" s="685"/>
      <c r="AG92" s="685"/>
      <c r="AH92" s="685"/>
      <c r="AI92" s="685"/>
      <c r="AJ92" s="685"/>
      <c r="AK92" s="685"/>
      <c r="AL92" s="685"/>
      <c r="AM92" s="685"/>
      <c r="AN92" s="685"/>
      <c r="AO92" s="685"/>
      <c r="AP92" s="685"/>
      <c r="AQ92" s="685"/>
      <c r="AR92" s="685"/>
      <c r="AS92" s="685"/>
      <c r="AT92" s="685"/>
      <c r="AU92" s="685"/>
      <c r="AV92" s="685"/>
      <c r="AW92" s="685"/>
      <c r="AX92" s="685"/>
      <c r="AY92" s="93"/>
      <c r="AZ92" s="92"/>
      <c r="BA92" s="683">
        <f t="shared" si="17"/>
        <v>4</v>
      </c>
      <c r="BB92" s="683">
        <f t="shared" si="18"/>
        <v>1</v>
      </c>
      <c r="BC92" s="683">
        <f t="shared" si="19"/>
        <v>3</v>
      </c>
      <c r="BD92" s="683" t="str">
        <f>BD91</f>
        <v>②</v>
      </c>
      <c r="BE92" s="465"/>
      <c r="BF92" s="465"/>
      <c r="BG92" s="559" t="str">
        <f t="shared" ca="1" si="10"/>
        <v/>
      </c>
      <c r="BH92" s="560" t="str">
        <f t="shared" ca="1" si="11"/>
        <v/>
      </c>
      <c r="BI92" s="560" t="str">
        <f t="shared" ca="1" si="12"/>
        <v/>
      </c>
      <c r="BJ92" s="560" t="str">
        <f t="shared" ca="1" si="13"/>
        <v/>
      </c>
      <c r="BK92" s="560" t="str">
        <f t="shared" ca="1" si="14"/>
        <v/>
      </c>
      <c r="BL92" s="561" t="str">
        <f t="shared" ca="1" si="15"/>
        <v/>
      </c>
      <c r="BM92" s="465"/>
      <c r="BN92" s="359"/>
      <c r="BO92" s="465"/>
      <c r="BP92" s="465"/>
      <c r="BQ92" s="465"/>
      <c r="BR92" s="465"/>
      <c r="BS92" s="465"/>
      <c r="BT92" s="465"/>
      <c r="BU92" s="465"/>
      <c r="BV92" s="465"/>
      <c r="BW92" s="465"/>
      <c r="BX92" s="465"/>
      <c r="BY92" s="465"/>
      <c r="BZ92" s="465"/>
      <c r="CA92" s="465"/>
      <c r="CB92" s="465"/>
      <c r="CC92" s="465"/>
      <c r="CD92" s="465"/>
      <c r="CE92" s="465"/>
      <c r="CF92" s="465"/>
      <c r="CG92" s="465"/>
      <c r="CH92" s="465"/>
      <c r="CI92" s="465"/>
      <c r="CJ92" s="465"/>
      <c r="CK92" s="465"/>
      <c r="CL92" s="465"/>
      <c r="CM92" s="465"/>
      <c r="CN92" s="465"/>
      <c r="CO92" s="465"/>
      <c r="CP92" s="465"/>
      <c r="CQ92" s="465"/>
      <c r="CR92" s="465"/>
      <c r="CS92" s="465"/>
      <c r="CT92" s="465"/>
      <c r="CU92" s="465"/>
      <c r="CV92" s="1488" t="s">
        <v>2266</v>
      </c>
      <c r="CW92" s="1489"/>
      <c r="CX92" s="1489"/>
      <c r="CY92" s="1489"/>
      <c r="CZ92" s="1489"/>
      <c r="DA92" s="1489"/>
      <c r="DB92" s="1489"/>
      <c r="DC92" s="1489"/>
      <c r="DD92" s="1859">
        <v>44636</v>
      </c>
      <c r="DE92" s="1860"/>
      <c r="DF92" s="1861"/>
    </row>
    <row r="93" spans="1:110" ht="15" customHeight="1">
      <c r="A93" s="686"/>
      <c r="B93" s="675"/>
      <c r="C93" s="675"/>
      <c r="D93" s="675"/>
      <c r="E93" s="675"/>
      <c r="F93" s="740"/>
      <c r="G93" s="676" t="s">
        <v>820</v>
      </c>
      <c r="H93" s="676"/>
      <c r="I93" s="676"/>
      <c r="J93" s="676"/>
      <c r="K93" s="676"/>
      <c r="L93" s="676"/>
      <c r="M93" s="685"/>
      <c r="N93" s="685"/>
      <c r="O93" s="685"/>
      <c r="P93" s="685"/>
      <c r="Q93" s="685"/>
      <c r="R93" s="685"/>
      <c r="S93" s="685"/>
      <c r="T93" s="685"/>
      <c r="U93" s="685"/>
      <c r="V93" s="685"/>
      <c r="W93" s="685"/>
      <c r="X93" s="685"/>
      <c r="Y93" s="685"/>
      <c r="Z93" s="685"/>
      <c r="AA93" s="685"/>
      <c r="AB93" s="685"/>
      <c r="AC93" s="685"/>
      <c r="AD93" s="685"/>
      <c r="AE93" s="685"/>
      <c r="AF93" s="685"/>
      <c r="AG93" s="685"/>
      <c r="AH93" s="685"/>
      <c r="AI93" s="685"/>
      <c r="AJ93" s="685"/>
      <c r="AK93" s="685"/>
      <c r="AL93" s="685"/>
      <c r="AM93" s="685"/>
      <c r="AN93" s="685"/>
      <c r="AO93" s="685"/>
      <c r="AP93" s="685"/>
      <c r="AQ93" s="685"/>
      <c r="AR93" s="685"/>
      <c r="AS93" s="685"/>
      <c r="AT93" s="685"/>
      <c r="AU93" s="685"/>
      <c r="AV93" s="685"/>
      <c r="AW93" s="685"/>
      <c r="AX93" s="685"/>
      <c r="AY93" s="93"/>
      <c r="AZ93" s="92"/>
      <c r="BA93" s="683">
        <f t="shared" si="17"/>
        <v>4</v>
      </c>
      <c r="BB93" s="683">
        <f t="shared" si="18"/>
        <v>1</v>
      </c>
      <c r="BC93" s="683">
        <f t="shared" si="19"/>
        <v>3</v>
      </c>
      <c r="BD93" s="683" t="str">
        <f>BD92</f>
        <v>②</v>
      </c>
      <c r="BE93" s="465"/>
      <c r="BF93" s="465"/>
      <c r="BG93" s="559" t="str">
        <f t="shared" ca="1" si="10"/>
        <v/>
      </c>
      <c r="BH93" s="560" t="str">
        <f t="shared" ca="1" si="11"/>
        <v/>
      </c>
      <c r="BI93" s="560" t="str">
        <f t="shared" ca="1" si="12"/>
        <v/>
      </c>
      <c r="BJ93" s="560" t="str">
        <f t="shared" ca="1" si="13"/>
        <v/>
      </c>
      <c r="BK93" s="560" t="str">
        <f t="shared" ca="1" si="14"/>
        <v/>
      </c>
      <c r="BL93" s="561" t="str">
        <f t="shared" ca="1" si="15"/>
        <v/>
      </c>
      <c r="BM93" s="465"/>
      <c r="BN93" s="359"/>
      <c r="BO93" s="465"/>
      <c r="BP93" s="465"/>
      <c r="BQ93" s="465"/>
      <c r="BR93" s="465"/>
      <c r="BS93" s="465"/>
      <c r="BT93" s="465"/>
      <c r="BU93" s="465"/>
      <c r="BV93" s="465"/>
      <c r="BW93" s="465"/>
      <c r="BX93" s="465"/>
      <c r="BY93" s="465"/>
      <c r="BZ93" s="465"/>
      <c r="CA93" s="465"/>
      <c r="CB93" s="465"/>
      <c r="CC93" s="465"/>
      <c r="CD93" s="465"/>
      <c r="CE93" s="465"/>
      <c r="CF93" s="465"/>
      <c r="CG93" s="465"/>
      <c r="CH93" s="465"/>
      <c r="CI93" s="465"/>
      <c r="CJ93" s="465"/>
      <c r="CK93" s="465"/>
      <c r="CL93" s="465"/>
      <c r="CM93" s="465"/>
      <c r="CN93" s="465"/>
      <c r="CO93" s="465"/>
      <c r="CP93" s="465"/>
      <c r="CQ93" s="465"/>
      <c r="CR93" s="465"/>
      <c r="CS93" s="465"/>
      <c r="CT93" s="465"/>
      <c r="CU93" s="465"/>
      <c r="CV93" s="1488" t="s">
        <v>2266</v>
      </c>
      <c r="CW93" s="1489"/>
      <c r="CX93" s="1489"/>
      <c r="CY93" s="1489"/>
      <c r="CZ93" s="1489"/>
      <c r="DA93" s="1489"/>
      <c r="DB93" s="1489"/>
      <c r="DC93" s="1489"/>
      <c r="DD93" s="1859">
        <v>44636</v>
      </c>
      <c r="DE93" s="1860"/>
      <c r="DF93" s="1861"/>
    </row>
    <row r="94" spans="1:110" ht="15" customHeight="1">
      <c r="A94" s="1726" t="str">
        <f>$BD94&amp;"."</f>
        <v>③.</v>
      </c>
      <c r="B94" s="1727"/>
      <c r="C94" s="1727"/>
      <c r="D94" s="1727"/>
      <c r="E94" s="1727"/>
      <c r="F94" s="740" t="s">
        <v>821</v>
      </c>
      <c r="G94" s="676"/>
      <c r="H94" s="676"/>
      <c r="I94" s="676"/>
      <c r="J94" s="676"/>
      <c r="K94" s="676"/>
      <c r="L94" s="676"/>
      <c r="M94" s="685"/>
      <c r="N94" s="685"/>
      <c r="O94" s="685"/>
      <c r="P94" s="685"/>
      <c r="Q94" s="685"/>
      <c r="R94" s="685"/>
      <c r="S94" s="685"/>
      <c r="T94" s="685"/>
      <c r="U94" s="685"/>
      <c r="V94" s="685"/>
      <c r="W94" s="685"/>
      <c r="X94" s="685"/>
      <c r="Y94" s="685"/>
      <c r="Z94" s="685"/>
      <c r="AA94" s="685"/>
      <c r="AB94" s="685"/>
      <c r="AC94" s="685"/>
      <c r="AD94" s="685"/>
      <c r="AE94" s="685"/>
      <c r="AF94" s="685"/>
      <c r="AG94" s="685"/>
      <c r="AH94" s="685"/>
      <c r="AI94" s="685"/>
      <c r="AJ94" s="685"/>
      <c r="AK94" s="685"/>
      <c r="AL94" s="685"/>
      <c r="AM94" s="685"/>
      <c r="AN94" s="685"/>
      <c r="AO94" s="685"/>
      <c r="AP94" s="685"/>
      <c r="AQ94" s="685"/>
      <c r="AR94" s="685"/>
      <c r="AS94" s="685"/>
      <c r="AT94" s="685"/>
      <c r="AU94" s="685"/>
      <c r="AV94" s="685"/>
      <c r="AW94" s="685"/>
      <c r="AX94" s="685"/>
      <c r="AY94" s="93"/>
      <c r="AZ94" s="92"/>
      <c r="BA94" s="683">
        <f t="shared" si="17"/>
        <v>4</v>
      </c>
      <c r="BB94" s="683">
        <f t="shared" si="18"/>
        <v>1</v>
      </c>
      <c r="BC94" s="683">
        <f t="shared" si="19"/>
        <v>3</v>
      </c>
      <c r="BD94" s="687" t="str">
        <f>IF(ISBLANK(BD93),"①",CHAR(CODE(BD93)+1))</f>
        <v>③</v>
      </c>
      <c r="BE94" s="465"/>
      <c r="BF94" s="465"/>
      <c r="BG94" s="559" t="str">
        <f t="shared" ca="1" si="10"/>
        <v/>
      </c>
      <c r="BH94" s="560" t="str">
        <f t="shared" ca="1" si="11"/>
        <v/>
      </c>
      <c r="BI94" s="560" t="str">
        <f t="shared" ca="1" si="12"/>
        <v/>
      </c>
      <c r="BJ94" s="560" t="str">
        <f t="shared" ca="1" si="13"/>
        <v/>
      </c>
      <c r="BK94" s="560" t="str">
        <f t="shared" ca="1" si="14"/>
        <v/>
      </c>
      <c r="BL94" s="561" t="str">
        <f t="shared" ca="1" si="15"/>
        <v/>
      </c>
      <c r="BM94" s="465"/>
      <c r="BN94" s="359"/>
      <c r="BO94" s="465"/>
      <c r="BP94" s="465"/>
      <c r="BQ94" s="465"/>
      <c r="BR94" s="465"/>
      <c r="BS94" s="465"/>
      <c r="BT94" s="465"/>
      <c r="BU94" s="465"/>
      <c r="BV94" s="465"/>
      <c r="BW94" s="465"/>
      <c r="BX94" s="465"/>
      <c r="BY94" s="465"/>
      <c r="BZ94" s="465"/>
      <c r="CA94" s="465"/>
      <c r="CB94" s="465"/>
      <c r="CC94" s="465"/>
      <c r="CD94" s="465"/>
      <c r="CE94" s="465"/>
      <c r="CF94" s="465"/>
      <c r="CG94" s="465"/>
      <c r="CH94" s="465"/>
      <c r="CI94" s="465"/>
      <c r="CJ94" s="465"/>
      <c r="CK94" s="465"/>
      <c r="CL94" s="465"/>
      <c r="CM94" s="465"/>
      <c r="CN94" s="465"/>
      <c r="CO94" s="465"/>
      <c r="CP94" s="465"/>
      <c r="CQ94" s="465"/>
      <c r="CR94" s="465"/>
      <c r="CS94" s="465"/>
      <c r="CT94" s="465"/>
      <c r="CU94" s="465"/>
      <c r="CV94" s="1488" t="s">
        <v>2265</v>
      </c>
      <c r="CW94" s="1489"/>
      <c r="CX94" s="1489"/>
      <c r="CY94" s="1489"/>
      <c r="CZ94" s="1489"/>
      <c r="DA94" s="1489"/>
      <c r="DB94" s="1489"/>
      <c r="DC94" s="1489"/>
      <c r="DD94" s="1859">
        <v>44636</v>
      </c>
      <c r="DE94" s="1860"/>
      <c r="DF94" s="1861"/>
    </row>
    <row r="95" spans="1:110" ht="15" customHeight="1">
      <c r="A95" s="686"/>
      <c r="B95" s="675"/>
      <c r="C95" s="675"/>
      <c r="D95" s="675"/>
      <c r="E95" s="675"/>
      <c r="F95" s="740"/>
      <c r="G95" s="676" t="s">
        <v>2171</v>
      </c>
      <c r="H95" s="676"/>
      <c r="I95" s="676"/>
      <c r="J95" s="676"/>
      <c r="K95" s="676"/>
      <c r="L95" s="676"/>
      <c r="M95" s="685"/>
      <c r="N95" s="685"/>
      <c r="O95" s="685"/>
      <c r="P95" s="685"/>
      <c r="Q95" s="685"/>
      <c r="R95" s="685"/>
      <c r="S95" s="685"/>
      <c r="T95" s="685"/>
      <c r="U95" s="685"/>
      <c r="V95" s="685"/>
      <c r="W95" s="685"/>
      <c r="X95" s="685"/>
      <c r="Y95" s="685"/>
      <c r="Z95" s="685"/>
      <c r="AA95" s="685"/>
      <c r="AB95" s="685"/>
      <c r="AC95" s="685"/>
      <c r="AD95" s="685"/>
      <c r="AE95" s="685"/>
      <c r="AF95" s="685"/>
      <c r="AG95" s="685"/>
      <c r="AH95" s="685"/>
      <c r="AI95" s="685"/>
      <c r="AJ95" s="685"/>
      <c r="AK95" s="685"/>
      <c r="AL95" s="685"/>
      <c r="AM95" s="685"/>
      <c r="AN95" s="685"/>
      <c r="AO95" s="685"/>
      <c r="AP95" s="685"/>
      <c r="AQ95" s="685"/>
      <c r="AR95" s="685"/>
      <c r="AS95" s="685"/>
      <c r="AT95" s="685"/>
      <c r="AU95" s="685"/>
      <c r="AV95" s="685"/>
      <c r="AW95" s="685"/>
      <c r="AX95" s="685"/>
      <c r="AY95" s="93"/>
      <c r="AZ95" s="92"/>
      <c r="BA95" s="683">
        <f t="shared" si="17"/>
        <v>4</v>
      </c>
      <c r="BB95" s="683">
        <f t="shared" si="18"/>
        <v>1</v>
      </c>
      <c r="BC95" s="683">
        <f t="shared" si="19"/>
        <v>3</v>
      </c>
      <c r="BD95" s="683" t="str">
        <f>BD94</f>
        <v>③</v>
      </c>
      <c r="BE95" s="465"/>
      <c r="BF95" s="465"/>
      <c r="BG95" s="559" t="str">
        <f t="shared" ca="1" si="10"/>
        <v/>
      </c>
      <c r="BH95" s="560" t="str">
        <f t="shared" ca="1" si="11"/>
        <v/>
      </c>
      <c r="BI95" s="560" t="str">
        <f t="shared" ca="1" si="12"/>
        <v/>
      </c>
      <c r="BJ95" s="560" t="str">
        <f t="shared" ca="1" si="13"/>
        <v/>
      </c>
      <c r="BK95" s="560" t="str">
        <f t="shared" ca="1" si="14"/>
        <v/>
      </c>
      <c r="BL95" s="561" t="str">
        <f t="shared" ca="1" si="15"/>
        <v/>
      </c>
      <c r="BM95" s="465"/>
      <c r="BN95" s="359"/>
      <c r="BO95" s="465"/>
      <c r="BP95" s="465"/>
      <c r="BQ95" s="465"/>
      <c r="BR95" s="465"/>
      <c r="BS95" s="465"/>
      <c r="BT95" s="465"/>
      <c r="BU95" s="465"/>
      <c r="BV95" s="465"/>
      <c r="BW95" s="465"/>
      <c r="BX95" s="465"/>
      <c r="BY95" s="465"/>
      <c r="BZ95" s="465"/>
      <c r="CA95" s="465"/>
      <c r="CB95" s="465"/>
      <c r="CC95" s="465"/>
      <c r="CD95" s="465"/>
      <c r="CE95" s="465"/>
      <c r="CF95" s="465"/>
      <c r="CG95" s="465"/>
      <c r="CH95" s="465"/>
      <c r="CI95" s="465"/>
      <c r="CJ95" s="465"/>
      <c r="CK95" s="465"/>
      <c r="CL95" s="465"/>
      <c r="CM95" s="465"/>
      <c r="CN95" s="465"/>
      <c r="CO95" s="465"/>
      <c r="CP95" s="465"/>
      <c r="CQ95" s="465"/>
      <c r="CR95" s="465"/>
      <c r="CS95" s="465"/>
      <c r="CT95" s="465"/>
      <c r="CU95" s="465"/>
      <c r="CV95" s="1488"/>
      <c r="CW95" s="1489"/>
      <c r="CX95" s="1489"/>
      <c r="CY95" s="1489"/>
      <c r="CZ95" s="1489"/>
      <c r="DA95" s="1489"/>
      <c r="DB95" s="1489"/>
      <c r="DC95" s="1489"/>
      <c r="DD95" s="1859"/>
      <c r="DE95" s="1860"/>
      <c r="DF95" s="1861"/>
    </row>
    <row r="96" spans="1:110" ht="15" customHeight="1">
      <c r="A96" s="686"/>
      <c r="B96" s="675"/>
      <c r="C96" s="675"/>
      <c r="D96" s="675"/>
      <c r="E96" s="675"/>
      <c r="F96" s="740"/>
      <c r="G96" s="676" t="s">
        <v>823</v>
      </c>
      <c r="H96" s="676"/>
      <c r="I96" s="676"/>
      <c r="J96" s="676"/>
      <c r="K96" s="676"/>
      <c r="L96" s="676"/>
      <c r="M96" s="685"/>
      <c r="N96" s="685"/>
      <c r="O96" s="685"/>
      <c r="P96" s="685"/>
      <c r="Q96" s="685"/>
      <c r="R96" s="685"/>
      <c r="S96" s="685"/>
      <c r="T96" s="685"/>
      <c r="U96" s="685"/>
      <c r="V96" s="685"/>
      <c r="W96" s="685"/>
      <c r="X96" s="685"/>
      <c r="Y96" s="685"/>
      <c r="Z96" s="685"/>
      <c r="AA96" s="685"/>
      <c r="AB96" s="685"/>
      <c r="AC96" s="685"/>
      <c r="AD96" s="685"/>
      <c r="AE96" s="685"/>
      <c r="AF96" s="685"/>
      <c r="AG96" s="685"/>
      <c r="AH96" s="685"/>
      <c r="AI96" s="685"/>
      <c r="AJ96" s="685"/>
      <c r="AK96" s="685"/>
      <c r="AL96" s="685"/>
      <c r="AM96" s="685"/>
      <c r="AN96" s="685"/>
      <c r="AO96" s="685"/>
      <c r="AP96" s="685"/>
      <c r="AQ96" s="685"/>
      <c r="AR96" s="685"/>
      <c r="AS96" s="685"/>
      <c r="AT96" s="685"/>
      <c r="AU96" s="685"/>
      <c r="AV96" s="685"/>
      <c r="AW96" s="685"/>
      <c r="AX96" s="685"/>
      <c r="AY96" s="93"/>
      <c r="AZ96" s="92"/>
      <c r="BA96" s="683">
        <f t="shared" si="17"/>
        <v>4</v>
      </c>
      <c r="BB96" s="683">
        <f t="shared" si="18"/>
        <v>1</v>
      </c>
      <c r="BC96" s="683">
        <f t="shared" si="19"/>
        <v>3</v>
      </c>
      <c r="BD96" s="683" t="str">
        <f>BD95</f>
        <v>③</v>
      </c>
      <c r="BE96" s="465"/>
      <c r="BF96" s="465"/>
      <c r="BG96" s="559" t="str">
        <f t="shared" ca="1" si="10"/>
        <v/>
      </c>
      <c r="BH96" s="560" t="str">
        <f t="shared" ca="1" si="11"/>
        <v/>
      </c>
      <c r="BI96" s="560" t="str">
        <f t="shared" ca="1" si="12"/>
        <v/>
      </c>
      <c r="BJ96" s="560" t="str">
        <f t="shared" ca="1" si="13"/>
        <v/>
      </c>
      <c r="BK96" s="560" t="str">
        <f t="shared" ca="1" si="14"/>
        <v/>
      </c>
      <c r="BL96" s="561" t="str">
        <f t="shared" ca="1" si="15"/>
        <v/>
      </c>
      <c r="BM96" s="465"/>
      <c r="BN96" s="359"/>
      <c r="BO96" s="465"/>
      <c r="BP96" s="465"/>
      <c r="BQ96" s="465"/>
      <c r="BR96" s="465"/>
      <c r="BS96" s="465"/>
      <c r="BT96" s="465"/>
      <c r="BU96" s="465"/>
      <c r="BV96" s="465"/>
      <c r="BW96" s="465"/>
      <c r="BX96" s="465"/>
      <c r="BY96" s="465"/>
      <c r="BZ96" s="465"/>
      <c r="CA96" s="465"/>
      <c r="CB96" s="465"/>
      <c r="CC96" s="465"/>
      <c r="CD96" s="465"/>
      <c r="CE96" s="465"/>
      <c r="CF96" s="465"/>
      <c r="CG96" s="465"/>
      <c r="CH96" s="465"/>
      <c r="CI96" s="465"/>
      <c r="CJ96" s="465"/>
      <c r="CK96" s="465"/>
      <c r="CL96" s="465"/>
      <c r="CM96" s="465"/>
      <c r="CN96" s="465"/>
      <c r="CO96" s="465"/>
      <c r="CP96" s="465"/>
      <c r="CQ96" s="465"/>
      <c r="CR96" s="465"/>
      <c r="CS96" s="465"/>
      <c r="CT96" s="465"/>
      <c r="CU96" s="465"/>
      <c r="CV96" s="1488"/>
      <c r="CW96" s="1489"/>
      <c r="CX96" s="1489"/>
      <c r="CY96" s="1489"/>
      <c r="CZ96" s="1489"/>
      <c r="DA96" s="1489"/>
      <c r="DB96" s="1489"/>
      <c r="DC96" s="1489"/>
      <c r="DD96" s="1859"/>
      <c r="DE96" s="1860"/>
      <c r="DF96" s="1861"/>
    </row>
    <row r="97" spans="1:110" ht="15" customHeight="1">
      <c r="A97" s="1737" t="str">
        <f>$BA97&amp;"."&amp;$BB97&amp;"."&amp;$BC97&amp;"."</f>
        <v>4.1.4.</v>
      </c>
      <c r="B97" s="1738"/>
      <c r="C97" s="1738"/>
      <c r="D97" s="1738"/>
      <c r="E97" s="219" t="s">
        <v>824</v>
      </c>
      <c r="F97" s="685"/>
      <c r="G97" s="676"/>
      <c r="H97" s="676"/>
      <c r="I97" s="676"/>
      <c r="J97" s="676"/>
      <c r="K97" s="676"/>
      <c r="L97" s="676"/>
      <c r="M97" s="685"/>
      <c r="N97" s="685"/>
      <c r="O97" s="685"/>
      <c r="P97" s="685"/>
      <c r="Q97" s="685"/>
      <c r="R97" s="685"/>
      <c r="S97" s="685"/>
      <c r="T97" s="685"/>
      <c r="U97" s="685"/>
      <c r="V97" s="685"/>
      <c r="W97" s="685"/>
      <c r="X97" s="685"/>
      <c r="Y97" s="685"/>
      <c r="Z97" s="685"/>
      <c r="AA97" s="685"/>
      <c r="AB97" s="685"/>
      <c r="AC97" s="685"/>
      <c r="AD97" s="685"/>
      <c r="AE97" s="685"/>
      <c r="AF97" s="685"/>
      <c r="AG97" s="685"/>
      <c r="AH97" s="685"/>
      <c r="AI97" s="685"/>
      <c r="AJ97" s="685"/>
      <c r="AK97" s="685"/>
      <c r="AL97" s="685"/>
      <c r="AM97" s="685"/>
      <c r="AN97" s="685"/>
      <c r="AO97" s="685"/>
      <c r="AP97" s="685"/>
      <c r="AQ97" s="685"/>
      <c r="AR97" s="685"/>
      <c r="AS97" s="685"/>
      <c r="AT97" s="685"/>
      <c r="AU97" s="685"/>
      <c r="AV97" s="685"/>
      <c r="AW97" s="685"/>
      <c r="AX97" s="685"/>
      <c r="AY97" s="93"/>
      <c r="AZ97" s="92"/>
      <c r="BA97" s="683">
        <f>BA96</f>
        <v>4</v>
      </c>
      <c r="BB97" s="683">
        <f>BB96</f>
        <v>1</v>
      </c>
      <c r="BC97" s="678">
        <f>BC96+1</f>
        <v>4</v>
      </c>
      <c r="BD97" s="465"/>
      <c r="BE97" s="465"/>
      <c r="BF97" s="465"/>
      <c r="BG97" s="559" t="str">
        <f t="shared" ca="1" si="10"/>
        <v/>
      </c>
      <c r="BH97" s="560" t="str">
        <f t="shared" ca="1" si="11"/>
        <v/>
      </c>
      <c r="BI97" s="560" t="str">
        <f t="shared" ca="1" si="12"/>
        <v/>
      </c>
      <c r="BJ97" s="560" t="str">
        <f t="shared" ca="1" si="13"/>
        <v/>
      </c>
      <c r="BK97" s="560" t="str">
        <f t="shared" ca="1" si="14"/>
        <v/>
      </c>
      <c r="BL97" s="561" t="str">
        <f t="shared" ca="1" si="15"/>
        <v/>
      </c>
      <c r="BM97" s="465"/>
      <c r="BN97" s="359"/>
      <c r="BO97" s="465"/>
      <c r="BP97" s="465"/>
      <c r="BQ97" s="465"/>
      <c r="BR97" s="465"/>
      <c r="BS97" s="465"/>
      <c r="BT97" s="465"/>
      <c r="BU97" s="465"/>
      <c r="BV97" s="465"/>
      <c r="BW97" s="465"/>
      <c r="BX97" s="465"/>
      <c r="BY97" s="465"/>
      <c r="BZ97" s="465"/>
      <c r="CA97" s="465"/>
      <c r="CB97" s="465"/>
      <c r="CC97" s="465"/>
      <c r="CD97" s="465"/>
      <c r="CE97" s="465"/>
      <c r="CF97" s="465"/>
      <c r="CG97" s="465"/>
      <c r="CH97" s="465"/>
      <c r="CI97" s="465"/>
      <c r="CJ97" s="465"/>
      <c r="CK97" s="465"/>
      <c r="CL97" s="465"/>
      <c r="CM97" s="465"/>
      <c r="CN97" s="465"/>
      <c r="CO97" s="465"/>
      <c r="CP97" s="465"/>
      <c r="CQ97" s="465"/>
      <c r="CR97" s="465"/>
      <c r="CS97" s="465"/>
      <c r="CT97" s="465"/>
      <c r="CU97" s="465"/>
      <c r="CV97" s="1488"/>
      <c r="CW97" s="1489"/>
      <c r="CX97" s="1489"/>
      <c r="CY97" s="1489"/>
      <c r="CZ97" s="1489"/>
      <c r="DA97" s="1489"/>
      <c r="DB97" s="1489"/>
      <c r="DC97" s="1489"/>
      <c r="DD97" s="1859"/>
      <c r="DE97" s="1860"/>
      <c r="DF97" s="1861"/>
    </row>
    <row r="98" spans="1:110" ht="15" customHeight="1">
      <c r="A98" s="1726" t="str">
        <f>$BD98&amp;"."</f>
        <v>①.</v>
      </c>
      <c r="B98" s="1727"/>
      <c r="C98" s="1727"/>
      <c r="D98" s="1727"/>
      <c r="E98" s="1727"/>
      <c r="F98" s="740" t="s">
        <v>825</v>
      </c>
      <c r="G98" s="676"/>
      <c r="H98" s="676"/>
      <c r="I98" s="676"/>
      <c r="J98" s="676"/>
      <c r="K98" s="676"/>
      <c r="L98" s="676"/>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85"/>
      <c r="AQ98" s="685"/>
      <c r="AR98" s="685"/>
      <c r="AS98" s="685"/>
      <c r="AT98" s="685"/>
      <c r="AU98" s="685"/>
      <c r="AV98" s="685"/>
      <c r="AW98" s="685"/>
      <c r="AX98" s="685"/>
      <c r="AY98" s="93"/>
      <c r="AZ98" s="92"/>
      <c r="BA98" s="683">
        <f>BA97</f>
        <v>4</v>
      </c>
      <c r="BB98" s="683">
        <f>BB97</f>
        <v>1</v>
      </c>
      <c r="BC98" s="683">
        <f>BC97</f>
        <v>4</v>
      </c>
      <c r="BD98" s="687" t="str">
        <f>IF(ISBLANK(BD97),"①",CHAR(CODE(BD97)+1))</f>
        <v>①</v>
      </c>
      <c r="BE98" s="87"/>
      <c r="BF98" s="92"/>
      <c r="BG98" s="559" t="str">
        <f t="shared" ca="1" si="10"/>
        <v/>
      </c>
      <c r="BH98" s="560" t="str">
        <f t="shared" ca="1" si="11"/>
        <v/>
      </c>
      <c r="BI98" s="560" t="str">
        <f t="shared" ca="1" si="12"/>
        <v/>
      </c>
      <c r="BJ98" s="560" t="str">
        <f t="shared" ca="1" si="13"/>
        <v/>
      </c>
      <c r="BK98" s="560" t="str">
        <f t="shared" ca="1" si="14"/>
        <v/>
      </c>
      <c r="BL98" s="561" t="str">
        <f t="shared" ca="1" si="15"/>
        <v/>
      </c>
      <c r="BM98" s="465"/>
      <c r="BN98" s="359"/>
      <c r="BO98" s="465"/>
      <c r="BP98" s="465"/>
      <c r="BQ98" s="465"/>
      <c r="BR98" s="465"/>
      <c r="BS98" s="465"/>
      <c r="BT98" s="465"/>
      <c r="BU98" s="465"/>
      <c r="BV98" s="465"/>
      <c r="BW98" s="465"/>
      <c r="BX98" s="465"/>
      <c r="BY98" s="465"/>
      <c r="BZ98" s="465"/>
      <c r="CA98" s="465"/>
      <c r="CB98" s="465"/>
      <c r="CC98" s="465"/>
      <c r="CD98" s="465"/>
      <c r="CE98" s="465"/>
      <c r="CF98" s="465"/>
      <c r="CG98" s="465"/>
      <c r="CH98" s="465"/>
      <c r="CI98" s="465"/>
      <c r="CJ98" s="465"/>
      <c r="CK98" s="465"/>
      <c r="CL98" s="465"/>
      <c r="CM98" s="465"/>
      <c r="CN98" s="465"/>
      <c r="CO98" s="465"/>
      <c r="CP98" s="465"/>
      <c r="CQ98" s="465"/>
      <c r="CR98" s="465"/>
      <c r="CS98" s="465"/>
      <c r="CT98" s="465"/>
      <c r="CU98" s="465"/>
      <c r="CV98" s="1488"/>
      <c r="CW98" s="1489"/>
      <c r="CX98" s="1489"/>
      <c r="CY98" s="1489"/>
      <c r="CZ98" s="1489"/>
      <c r="DA98" s="1489"/>
      <c r="DB98" s="1489"/>
      <c r="DC98" s="1489"/>
      <c r="DD98" s="1859"/>
      <c r="DE98" s="1860"/>
      <c r="DF98" s="1861"/>
    </row>
    <row r="99" spans="1:110" ht="15" customHeight="1">
      <c r="A99" s="1737" t="str">
        <f>$BA99&amp;"."&amp;$BB99&amp;"."</f>
        <v>4.2.</v>
      </c>
      <c r="B99" s="1738"/>
      <c r="C99" s="1738"/>
      <c r="D99" s="226" t="s">
        <v>826</v>
      </c>
      <c r="AY99" s="40"/>
      <c r="AZ99" s="465"/>
      <c r="BA99" s="192">
        <f t="shared" ref="BA99:BA105" si="20">BA98</f>
        <v>4</v>
      </c>
      <c r="BB99" s="193">
        <f>BB98+1</f>
        <v>2</v>
      </c>
      <c r="BD99" s="465"/>
      <c r="BE99" s="465"/>
      <c r="BF99" s="465"/>
      <c r="BG99" s="559" t="str">
        <f t="shared" ca="1" si="10"/>
        <v/>
      </c>
      <c r="BH99" s="560" t="str">
        <f t="shared" ca="1" si="11"/>
        <v/>
      </c>
      <c r="BI99" s="560" t="str">
        <f t="shared" ca="1" si="12"/>
        <v/>
      </c>
      <c r="BJ99" s="560" t="str">
        <f t="shared" ca="1" si="13"/>
        <v/>
      </c>
      <c r="BK99" s="560" t="str">
        <f t="shared" ca="1" si="14"/>
        <v/>
      </c>
      <c r="BL99" s="561" t="str">
        <f t="shared" ca="1" si="15"/>
        <v/>
      </c>
      <c r="BM99" s="465"/>
      <c r="BN99" s="359"/>
      <c r="BO99" s="465"/>
      <c r="BP99" s="465"/>
      <c r="BQ99" s="465"/>
      <c r="BR99" s="465"/>
      <c r="BS99" s="465"/>
      <c r="BT99" s="465"/>
      <c r="BU99" s="465"/>
      <c r="BV99" s="465"/>
      <c r="BW99" s="465"/>
      <c r="BX99" s="465"/>
      <c r="BY99" s="465"/>
      <c r="BZ99" s="465"/>
      <c r="CA99" s="465"/>
      <c r="CB99" s="465"/>
      <c r="CC99" s="465"/>
      <c r="CD99" s="465"/>
      <c r="CE99" s="465"/>
      <c r="CF99" s="465"/>
      <c r="CG99" s="465"/>
      <c r="CH99" s="465"/>
      <c r="CI99" s="465"/>
      <c r="CJ99" s="465"/>
      <c r="CK99" s="465"/>
      <c r="CL99" s="465"/>
      <c r="CM99" s="465"/>
      <c r="CN99" s="465"/>
      <c r="CO99" s="465"/>
      <c r="CP99" s="465"/>
      <c r="CQ99" s="465"/>
      <c r="CR99" s="465"/>
      <c r="CS99" s="465"/>
      <c r="CT99" s="465"/>
      <c r="CU99" s="465"/>
      <c r="CV99" s="1488"/>
      <c r="CW99" s="1489"/>
      <c r="CX99" s="1489"/>
      <c r="CY99" s="1489"/>
      <c r="CZ99" s="1489"/>
      <c r="DA99" s="1489"/>
      <c r="DB99" s="1489"/>
      <c r="DC99" s="1489"/>
      <c r="DD99" s="1859"/>
      <c r="DE99" s="1860"/>
      <c r="DF99" s="1861"/>
    </row>
    <row r="100" spans="1:110" ht="15" customHeight="1">
      <c r="A100" s="1737" t="str">
        <f>$BA100&amp;"."&amp;$BB100&amp;"."&amp;$BC100&amp;"."</f>
        <v>4.2.1.</v>
      </c>
      <c r="B100" s="1738"/>
      <c r="C100" s="1738"/>
      <c r="D100" s="1738"/>
      <c r="E100" s="226" t="str">
        <f>$BR$43&amp;"を実施する。"</f>
        <v>「共通仕様」「45. フォームロード共通処理」を実施する。</v>
      </c>
      <c r="AY100" s="40"/>
      <c r="AZ100" s="465"/>
      <c r="BA100" s="683">
        <f t="shared" si="20"/>
        <v>4</v>
      </c>
      <c r="BB100" s="683">
        <f t="shared" ref="BB100:BB105" si="21">BB99</f>
        <v>2</v>
      </c>
      <c r="BC100" s="678">
        <f>BC99+1</f>
        <v>1</v>
      </c>
      <c r="BD100" s="192"/>
      <c r="BE100" s="465"/>
      <c r="BF100" s="465"/>
      <c r="BG100" s="559" t="str">
        <f t="shared" ca="1" si="10"/>
        <v/>
      </c>
      <c r="BH100" s="560" t="str">
        <f t="shared" ca="1" si="11"/>
        <v/>
      </c>
      <c r="BI100" s="560" t="str">
        <f t="shared" ca="1" si="12"/>
        <v/>
      </c>
      <c r="BJ100" s="560" t="str">
        <f t="shared" ca="1" si="13"/>
        <v/>
      </c>
      <c r="BK100" s="560" t="str">
        <f t="shared" ca="1" si="14"/>
        <v/>
      </c>
      <c r="BL100" s="561" t="str">
        <f t="shared" ca="1" si="15"/>
        <v/>
      </c>
      <c r="BM100" s="465"/>
      <c r="BN100" s="359"/>
      <c r="BO100" s="465"/>
      <c r="BP100" s="465"/>
      <c r="BQ100" s="465"/>
      <c r="BR100" s="465"/>
      <c r="BS100" s="465"/>
      <c r="BT100" s="465"/>
      <c r="BU100" s="465"/>
      <c r="BV100" s="465"/>
      <c r="BW100" s="465"/>
      <c r="BX100" s="465"/>
      <c r="BY100" s="465"/>
      <c r="BZ100" s="465"/>
      <c r="CA100" s="465"/>
      <c r="CB100" s="465"/>
      <c r="CC100" s="465"/>
      <c r="CD100" s="465"/>
      <c r="CE100" s="465"/>
      <c r="CF100" s="465"/>
      <c r="CG100" s="465"/>
      <c r="CH100" s="465"/>
      <c r="CI100" s="465"/>
      <c r="CJ100" s="465"/>
      <c r="CK100" s="465"/>
      <c r="CL100" s="465"/>
      <c r="CM100" s="465"/>
      <c r="CN100" s="465"/>
      <c r="CO100" s="465"/>
      <c r="CP100" s="465"/>
      <c r="CQ100" s="465"/>
      <c r="CR100" s="465"/>
      <c r="CS100" s="465"/>
      <c r="CT100" s="465"/>
      <c r="CU100" s="465"/>
      <c r="CV100" s="1488"/>
      <c r="CW100" s="1489"/>
      <c r="CX100" s="1489"/>
      <c r="CY100" s="1489"/>
      <c r="CZ100" s="1489"/>
      <c r="DA100" s="1489"/>
      <c r="DB100" s="1489"/>
      <c r="DC100" s="1489"/>
      <c r="DD100" s="1859"/>
      <c r="DE100" s="1860"/>
      <c r="DF100" s="1861"/>
    </row>
    <row r="101" spans="1:110" ht="15" customHeight="1">
      <c r="A101" s="1737" t="str">
        <f>$BA101&amp;"."&amp;$BB101&amp;"."&amp;$BC101&amp;"."</f>
        <v>4.2.2.</v>
      </c>
      <c r="B101" s="1738"/>
      <c r="C101" s="1738"/>
      <c r="D101" s="1738"/>
      <c r="E101" s="233" t="s">
        <v>827</v>
      </c>
      <c r="F101" s="233"/>
      <c r="G101" s="233"/>
      <c r="H101" s="233"/>
      <c r="I101" s="233"/>
      <c r="J101" s="233"/>
      <c r="K101" s="233"/>
      <c r="L101" s="233"/>
      <c r="M101" s="233"/>
      <c r="N101" s="233"/>
      <c r="O101" s="233"/>
      <c r="P101" s="233"/>
      <c r="Q101" s="233"/>
      <c r="R101" s="233"/>
      <c r="S101" s="233"/>
      <c r="T101" s="233"/>
      <c r="U101" s="233"/>
      <c r="V101" s="233"/>
      <c r="W101" s="233"/>
      <c r="X101" s="233"/>
      <c r="Y101" s="233"/>
      <c r="Z101" s="233"/>
      <c r="AA101" s="233"/>
      <c r="AB101" s="233"/>
      <c r="AC101" s="233"/>
      <c r="AD101" s="233"/>
      <c r="AE101" s="233"/>
      <c r="AF101" s="233"/>
      <c r="AG101" s="233"/>
      <c r="AH101" s="233"/>
      <c r="AI101" s="233"/>
      <c r="AJ101" s="233"/>
      <c r="AK101" s="233"/>
      <c r="AL101" s="233"/>
      <c r="AM101" s="233"/>
      <c r="AN101" s="233"/>
      <c r="AO101" s="233"/>
      <c r="AP101" s="233"/>
      <c r="AQ101" s="233"/>
      <c r="AR101" s="233"/>
      <c r="AS101" s="233"/>
      <c r="AT101" s="233"/>
      <c r="AU101" s="233"/>
      <c r="AV101" s="233"/>
      <c r="AW101" s="233"/>
      <c r="AX101" s="233"/>
      <c r="AY101" s="195"/>
      <c r="AZ101" s="465"/>
      <c r="BA101" s="683">
        <f t="shared" si="20"/>
        <v>4</v>
      </c>
      <c r="BB101" s="683">
        <f t="shared" si="21"/>
        <v>2</v>
      </c>
      <c r="BC101" s="678">
        <f>BC100+1</f>
        <v>2</v>
      </c>
      <c r="BD101" s="465"/>
      <c r="BE101" s="235"/>
      <c r="BF101" s="235"/>
      <c r="BG101" s="559" t="str">
        <f t="shared" ca="1" si="10"/>
        <v/>
      </c>
      <c r="BH101" s="560" t="str">
        <f t="shared" ca="1" si="11"/>
        <v/>
      </c>
      <c r="BI101" s="560" t="str">
        <f t="shared" ca="1" si="12"/>
        <v/>
      </c>
      <c r="BJ101" s="560" t="str">
        <f t="shared" ca="1" si="13"/>
        <v/>
      </c>
      <c r="BK101" s="560" t="str">
        <f t="shared" ca="1" si="14"/>
        <v/>
      </c>
      <c r="BL101" s="561" t="str">
        <f t="shared" ca="1" si="15"/>
        <v/>
      </c>
      <c r="BM101" s="465"/>
      <c r="BN101" s="359" t="s">
        <v>2177</v>
      </c>
      <c r="BO101" s="465"/>
      <c r="BP101" s="465"/>
      <c r="BQ101" s="465"/>
      <c r="BR101" s="465"/>
      <c r="BS101" s="465"/>
      <c r="BT101" s="465"/>
      <c r="BU101" s="465"/>
      <c r="BV101" s="465"/>
      <c r="BW101" s="465"/>
      <c r="BX101" s="465"/>
      <c r="BY101" s="465"/>
      <c r="BZ101" s="465"/>
      <c r="CA101" s="465"/>
      <c r="CB101" s="465"/>
      <c r="CC101" s="465"/>
      <c r="CD101" s="465"/>
      <c r="CE101" s="465"/>
      <c r="CF101" s="465"/>
      <c r="CG101" s="465"/>
      <c r="CH101" s="465"/>
      <c r="CI101" s="465"/>
      <c r="CJ101" s="465"/>
      <c r="CK101" s="465"/>
      <c r="CL101" s="465"/>
      <c r="CM101" s="465"/>
      <c r="CN101" s="465"/>
      <c r="CO101" s="465"/>
      <c r="CP101" s="465"/>
      <c r="CQ101" s="465"/>
      <c r="CR101" s="465"/>
      <c r="CS101" s="465"/>
      <c r="CT101" s="465"/>
      <c r="CU101" s="465"/>
      <c r="CV101" s="1488" t="s">
        <v>2265</v>
      </c>
      <c r="CW101" s="1489"/>
      <c r="CX101" s="1489"/>
      <c r="CY101" s="1489"/>
      <c r="CZ101" s="1489"/>
      <c r="DA101" s="1489"/>
      <c r="DB101" s="1489"/>
      <c r="DC101" s="1489"/>
      <c r="DD101" s="1859">
        <v>44636</v>
      </c>
      <c r="DE101" s="1860"/>
      <c r="DF101" s="1861"/>
    </row>
    <row r="102" spans="1:110" ht="15" customHeight="1">
      <c r="A102" s="1726" t="str">
        <f>$BD102&amp;"."</f>
        <v>①.</v>
      </c>
      <c r="B102" s="1727"/>
      <c r="C102" s="1727"/>
      <c r="D102" s="1727"/>
      <c r="E102" s="1727"/>
      <c r="F102" s="740" t="s">
        <v>828</v>
      </c>
      <c r="G102" s="676"/>
      <c r="H102" s="676"/>
      <c r="I102" s="676"/>
      <c r="J102" s="676"/>
      <c r="K102" s="676"/>
      <c r="L102" s="676"/>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85"/>
      <c r="AQ102" s="685"/>
      <c r="AR102" s="685"/>
      <c r="AS102" s="685"/>
      <c r="AT102" s="685"/>
      <c r="AU102" s="685"/>
      <c r="AV102" s="685"/>
      <c r="AW102" s="685"/>
      <c r="AX102" s="685"/>
      <c r="AY102" s="93"/>
      <c r="AZ102" s="92"/>
      <c r="BA102" s="683">
        <f t="shared" si="20"/>
        <v>4</v>
      </c>
      <c r="BB102" s="683">
        <f t="shared" si="21"/>
        <v>2</v>
      </c>
      <c r="BC102" s="683">
        <f>BC101</f>
        <v>2</v>
      </c>
      <c r="BD102" s="687" t="str">
        <f>IF(ISBLANK(BD101),"①",CHAR(CODE(BD101)+1))</f>
        <v>①</v>
      </c>
      <c r="BE102" s="465"/>
      <c r="BF102" s="465"/>
      <c r="BG102" s="559" t="str">
        <f t="shared" ca="1" si="10"/>
        <v/>
      </c>
      <c r="BH102" s="560" t="str">
        <f t="shared" ca="1" si="11"/>
        <v/>
      </c>
      <c r="BI102" s="560" t="str">
        <f t="shared" ca="1" si="12"/>
        <v/>
      </c>
      <c r="BJ102" s="560" t="str">
        <f t="shared" ca="1" si="13"/>
        <v/>
      </c>
      <c r="BK102" s="560" t="str">
        <f t="shared" ca="1" si="14"/>
        <v/>
      </c>
      <c r="BL102" s="561" t="str">
        <f t="shared" ca="1" si="15"/>
        <v/>
      </c>
      <c r="BM102" s="465"/>
      <c r="BN102" s="359"/>
      <c r="BO102" s="465"/>
      <c r="BP102" s="465"/>
      <c r="BQ102" s="465"/>
      <c r="BR102" s="465"/>
      <c r="BS102" s="465"/>
      <c r="BT102" s="465"/>
      <c r="BU102" s="465"/>
      <c r="BV102" s="465"/>
      <c r="BW102" s="465"/>
      <c r="BX102" s="465"/>
      <c r="BY102" s="465"/>
      <c r="BZ102" s="465"/>
      <c r="CA102" s="465"/>
      <c r="CB102" s="465"/>
      <c r="CC102" s="465"/>
      <c r="CD102" s="465"/>
      <c r="CE102" s="465"/>
      <c r="CF102" s="465"/>
      <c r="CG102" s="465"/>
      <c r="CH102" s="465"/>
      <c r="CI102" s="465"/>
      <c r="CJ102" s="465"/>
      <c r="CK102" s="465"/>
      <c r="CL102" s="465"/>
      <c r="CM102" s="465"/>
      <c r="CN102" s="465"/>
      <c r="CO102" s="465"/>
      <c r="CP102" s="465"/>
      <c r="CQ102" s="465"/>
      <c r="CR102" s="465"/>
      <c r="CS102" s="465"/>
      <c r="CT102" s="465"/>
      <c r="CU102" s="465"/>
      <c r="CV102" s="1488" t="s">
        <v>2265</v>
      </c>
      <c r="CW102" s="1489"/>
      <c r="CX102" s="1489"/>
      <c r="CY102" s="1489"/>
      <c r="CZ102" s="1489"/>
      <c r="DA102" s="1489"/>
      <c r="DB102" s="1489"/>
      <c r="DC102" s="1489"/>
      <c r="DD102" s="1859">
        <v>44636</v>
      </c>
      <c r="DE102" s="1860"/>
      <c r="DF102" s="1861"/>
    </row>
    <row r="103" spans="1:110" ht="15" customHeight="1">
      <c r="A103" s="1726" t="str">
        <f>$BD103&amp;"."&amp;$BE103&amp;"."</f>
        <v>①.1.</v>
      </c>
      <c r="B103" s="1727"/>
      <c r="C103" s="1727"/>
      <c r="D103" s="1727"/>
      <c r="E103" s="1727"/>
      <c r="F103" s="1727"/>
      <c r="G103" s="740" t="s">
        <v>833</v>
      </c>
      <c r="H103" s="676"/>
      <c r="I103" s="676"/>
      <c r="J103" s="676"/>
      <c r="K103" s="676"/>
      <c r="L103" s="676"/>
      <c r="M103" s="685"/>
      <c r="N103" s="685"/>
      <c r="O103" s="685"/>
      <c r="P103" s="685"/>
      <c r="Q103" s="685"/>
      <c r="R103" s="685"/>
      <c r="S103" s="685"/>
      <c r="T103" s="685"/>
      <c r="U103" s="685"/>
      <c r="V103" s="685"/>
      <c r="W103" s="685"/>
      <c r="X103" s="685"/>
      <c r="Y103" s="685"/>
      <c r="Z103" s="685"/>
      <c r="AA103" s="685"/>
      <c r="AB103" s="685"/>
      <c r="AC103" s="685"/>
      <c r="AD103" s="685"/>
      <c r="AE103" s="685"/>
      <c r="AF103" s="685"/>
      <c r="AG103" s="685"/>
      <c r="AH103" s="685"/>
      <c r="AI103" s="685"/>
      <c r="AJ103" s="685"/>
      <c r="AK103" s="685"/>
      <c r="AL103" s="685"/>
      <c r="AM103" s="685"/>
      <c r="AN103" s="685"/>
      <c r="AO103" s="685"/>
      <c r="AP103" s="685"/>
      <c r="AQ103" s="685"/>
      <c r="AR103" s="685"/>
      <c r="AS103" s="685"/>
      <c r="AT103" s="685"/>
      <c r="AU103" s="685"/>
      <c r="AV103" s="685"/>
      <c r="AW103" s="685"/>
      <c r="AX103" s="685"/>
      <c r="AY103" s="93"/>
      <c r="AZ103" s="92"/>
      <c r="BA103" s="683">
        <f t="shared" si="20"/>
        <v>4</v>
      </c>
      <c r="BB103" s="683">
        <f t="shared" si="21"/>
        <v>2</v>
      </c>
      <c r="BC103" s="683">
        <f>BC102</f>
        <v>2</v>
      </c>
      <c r="BD103" s="683" t="str">
        <f>BD102</f>
        <v>①</v>
      </c>
      <c r="BE103" s="678">
        <f>BE102+1</f>
        <v>1</v>
      </c>
      <c r="BF103" s="465"/>
      <c r="BG103" s="559" t="str">
        <f t="shared" ca="1" si="10"/>
        <v/>
      </c>
      <c r="BH103" s="560" t="str">
        <f t="shared" ca="1" si="11"/>
        <v/>
      </c>
      <c r="BI103" s="560" t="str">
        <f t="shared" ca="1" si="12"/>
        <v/>
      </c>
      <c r="BJ103" s="560" t="str">
        <f t="shared" ca="1" si="13"/>
        <v/>
      </c>
      <c r="BK103" s="560" t="str">
        <f t="shared" ca="1" si="14"/>
        <v/>
      </c>
      <c r="BL103" s="561" t="str">
        <f t="shared" ca="1" si="15"/>
        <v/>
      </c>
      <c r="BM103" s="465"/>
      <c r="BN103" s="359"/>
      <c r="BO103" s="465"/>
      <c r="BP103" s="465"/>
      <c r="BQ103" s="465"/>
      <c r="BR103" s="465"/>
      <c r="BS103" s="465"/>
      <c r="BT103" s="465"/>
      <c r="BU103" s="465"/>
      <c r="BV103" s="465"/>
      <c r="BW103" s="465"/>
      <c r="BX103" s="465"/>
      <c r="BY103" s="465"/>
      <c r="BZ103" s="465"/>
      <c r="CA103" s="465"/>
      <c r="CB103" s="465"/>
      <c r="CC103" s="465"/>
      <c r="CD103" s="465"/>
      <c r="CE103" s="465"/>
      <c r="CF103" s="465"/>
      <c r="CG103" s="465"/>
      <c r="CH103" s="465"/>
      <c r="CI103" s="465"/>
      <c r="CJ103" s="465"/>
      <c r="CK103" s="465"/>
      <c r="CL103" s="465"/>
      <c r="CM103" s="465"/>
      <c r="CN103" s="465"/>
      <c r="CO103" s="465"/>
      <c r="CP103" s="465"/>
      <c r="CQ103" s="465"/>
      <c r="CR103" s="465"/>
      <c r="CS103" s="465"/>
      <c r="CT103" s="465"/>
      <c r="CU103" s="465"/>
      <c r="CV103" s="1488" t="s">
        <v>2265</v>
      </c>
      <c r="CW103" s="1489"/>
      <c r="CX103" s="1489"/>
      <c r="CY103" s="1489"/>
      <c r="CZ103" s="1489"/>
      <c r="DA103" s="1489"/>
      <c r="DB103" s="1489"/>
      <c r="DC103" s="1489"/>
      <c r="DD103" s="1859">
        <v>44636</v>
      </c>
      <c r="DE103" s="1860"/>
      <c r="DF103" s="1861"/>
    </row>
    <row r="104" spans="1:110" ht="15" customHeight="1">
      <c r="A104" s="1726" t="str">
        <f>$BD104&amp;"."&amp;$BE104&amp;"."</f>
        <v>①.2.</v>
      </c>
      <c r="B104" s="1727"/>
      <c r="C104" s="1727"/>
      <c r="D104" s="1727"/>
      <c r="E104" s="1727"/>
      <c r="F104" s="1727"/>
      <c r="G104" s="740" t="s">
        <v>1118</v>
      </c>
      <c r="H104" s="676"/>
      <c r="I104" s="676"/>
      <c r="J104" s="676"/>
      <c r="K104" s="676"/>
      <c r="L104" s="676"/>
      <c r="M104" s="685"/>
      <c r="N104" s="685"/>
      <c r="O104" s="685"/>
      <c r="P104" s="685"/>
      <c r="Q104" s="685"/>
      <c r="R104" s="685"/>
      <c r="S104" s="685"/>
      <c r="T104" s="685"/>
      <c r="U104" s="685"/>
      <c r="V104" s="685"/>
      <c r="W104" s="685"/>
      <c r="X104" s="685"/>
      <c r="Y104" s="685"/>
      <c r="Z104" s="685"/>
      <c r="AA104" s="685"/>
      <c r="AB104" s="685"/>
      <c r="AC104" s="685"/>
      <c r="AD104" s="685"/>
      <c r="AE104" s="685"/>
      <c r="AF104" s="685"/>
      <c r="AG104" s="685"/>
      <c r="AH104" s="685"/>
      <c r="AI104" s="685"/>
      <c r="AJ104" s="685"/>
      <c r="AK104" s="685"/>
      <c r="AL104" s="685"/>
      <c r="AM104" s="685"/>
      <c r="AN104" s="685"/>
      <c r="AO104" s="685"/>
      <c r="AP104" s="685"/>
      <c r="AQ104" s="685"/>
      <c r="AR104" s="685"/>
      <c r="AS104" s="685"/>
      <c r="AT104" s="685"/>
      <c r="AU104" s="685"/>
      <c r="AV104" s="685"/>
      <c r="AW104" s="685"/>
      <c r="AX104" s="685"/>
      <c r="AY104" s="93"/>
      <c r="AZ104" s="92"/>
      <c r="BA104" s="683">
        <f t="shared" si="20"/>
        <v>4</v>
      </c>
      <c r="BB104" s="683">
        <f t="shared" si="21"/>
        <v>2</v>
      </c>
      <c r="BC104" s="683">
        <f>BC103</f>
        <v>2</v>
      </c>
      <c r="BD104" s="683" t="str">
        <f>BD103</f>
        <v>①</v>
      </c>
      <c r="BE104" s="678">
        <f>BE103+1</f>
        <v>2</v>
      </c>
      <c r="BF104" s="465"/>
      <c r="BG104" s="559" t="str">
        <f t="shared" ca="1" si="10"/>
        <v/>
      </c>
      <c r="BH104" s="560" t="str">
        <f t="shared" ca="1" si="11"/>
        <v/>
      </c>
      <c r="BI104" s="560" t="str">
        <f t="shared" ca="1" si="12"/>
        <v/>
      </c>
      <c r="BJ104" s="560" t="str">
        <f t="shared" ca="1" si="13"/>
        <v/>
      </c>
      <c r="BK104" s="560" t="str">
        <f t="shared" ca="1" si="14"/>
        <v/>
      </c>
      <c r="BL104" s="561" t="str">
        <f t="shared" ca="1" si="15"/>
        <v/>
      </c>
      <c r="BM104" s="465"/>
      <c r="BN104" s="359"/>
      <c r="BO104" s="465"/>
      <c r="BP104" s="465"/>
      <c r="BQ104" s="465"/>
      <c r="BR104" s="465"/>
      <c r="BS104" s="465"/>
      <c r="BT104" s="465"/>
      <c r="BU104" s="465"/>
      <c r="BV104" s="465"/>
      <c r="BW104" s="465"/>
      <c r="BX104" s="465"/>
      <c r="BY104" s="465"/>
      <c r="BZ104" s="465"/>
      <c r="CA104" s="465"/>
      <c r="CB104" s="465"/>
      <c r="CC104" s="465"/>
      <c r="CD104" s="465"/>
      <c r="CE104" s="465"/>
      <c r="CF104" s="465"/>
      <c r="CG104" s="465"/>
      <c r="CH104" s="465"/>
      <c r="CI104" s="465"/>
      <c r="CJ104" s="465"/>
      <c r="CK104" s="465"/>
      <c r="CL104" s="465"/>
      <c r="CM104" s="465"/>
      <c r="CN104" s="465"/>
      <c r="CO104" s="465"/>
      <c r="CP104" s="465"/>
      <c r="CQ104" s="465"/>
      <c r="CR104" s="465"/>
      <c r="CS104" s="465"/>
      <c r="CT104" s="465"/>
      <c r="CU104" s="465"/>
      <c r="CV104" s="1488" t="s">
        <v>2265</v>
      </c>
      <c r="CW104" s="1489"/>
      <c r="CX104" s="1489"/>
      <c r="CY104" s="1489"/>
      <c r="CZ104" s="1489"/>
      <c r="DA104" s="1489"/>
      <c r="DB104" s="1489"/>
      <c r="DC104" s="1489"/>
      <c r="DD104" s="1859">
        <v>44636</v>
      </c>
      <c r="DE104" s="1860"/>
      <c r="DF104" s="1861"/>
    </row>
    <row r="105" spans="1:110" ht="15" customHeight="1">
      <c r="A105" s="1726" t="str">
        <f>$BD105&amp;"."</f>
        <v>②.</v>
      </c>
      <c r="B105" s="1727"/>
      <c r="C105" s="1727"/>
      <c r="D105" s="1727"/>
      <c r="E105" s="1727"/>
      <c r="F105" s="740" t="s">
        <v>829</v>
      </c>
      <c r="G105" s="676"/>
      <c r="H105" s="676"/>
      <c r="I105" s="676"/>
      <c r="J105" s="676"/>
      <c r="K105" s="676"/>
      <c r="L105" s="676"/>
      <c r="M105" s="685"/>
      <c r="N105" s="685"/>
      <c r="O105" s="685"/>
      <c r="P105" s="685"/>
      <c r="Q105" s="685"/>
      <c r="R105" s="685"/>
      <c r="S105" s="685"/>
      <c r="T105" s="685"/>
      <c r="U105" s="685"/>
      <c r="V105" s="685"/>
      <c r="W105" s="685"/>
      <c r="X105" s="685"/>
      <c r="Y105" s="685"/>
      <c r="Z105" s="685"/>
      <c r="AA105" s="685"/>
      <c r="AB105" s="685"/>
      <c r="AC105" s="685"/>
      <c r="AD105" s="685"/>
      <c r="AE105" s="685"/>
      <c r="AF105" s="685"/>
      <c r="AG105" s="685"/>
      <c r="AH105" s="685"/>
      <c r="AI105" s="685"/>
      <c r="AJ105" s="685"/>
      <c r="AK105" s="685"/>
      <c r="AL105" s="685"/>
      <c r="AM105" s="685"/>
      <c r="AN105" s="685"/>
      <c r="AO105" s="685"/>
      <c r="AP105" s="685"/>
      <c r="AQ105" s="685"/>
      <c r="AR105" s="685"/>
      <c r="AS105" s="685"/>
      <c r="AT105" s="685"/>
      <c r="AU105" s="685"/>
      <c r="AV105" s="685"/>
      <c r="AW105" s="685"/>
      <c r="AX105" s="685"/>
      <c r="AY105" s="93"/>
      <c r="AZ105" s="92"/>
      <c r="BA105" s="683">
        <f t="shared" si="20"/>
        <v>4</v>
      </c>
      <c r="BB105" s="683">
        <f t="shared" si="21"/>
        <v>2</v>
      </c>
      <c r="BC105" s="683">
        <f>BC104</f>
        <v>2</v>
      </c>
      <c r="BD105" s="687" t="str">
        <f>IF(ISBLANK(BD104),"①",CHAR(CODE(BD104)+1))</f>
        <v>②</v>
      </c>
      <c r="BE105" s="465"/>
      <c r="BF105" s="465"/>
      <c r="BG105" s="559" t="str">
        <f t="shared" ca="1" si="10"/>
        <v/>
      </c>
      <c r="BH105" s="560" t="str">
        <f t="shared" ca="1" si="11"/>
        <v/>
      </c>
      <c r="BI105" s="560" t="str">
        <f t="shared" ca="1" si="12"/>
        <v/>
      </c>
      <c r="BJ105" s="560" t="str">
        <f t="shared" ca="1" si="13"/>
        <v/>
      </c>
      <c r="BK105" s="560" t="str">
        <f t="shared" ca="1" si="14"/>
        <v/>
      </c>
      <c r="BL105" s="561" t="str">
        <f t="shared" ca="1" si="15"/>
        <v/>
      </c>
      <c r="BM105" s="465"/>
      <c r="BN105" s="359"/>
      <c r="BO105" s="465"/>
      <c r="BP105" s="465"/>
      <c r="BQ105" s="465"/>
      <c r="BR105" s="465"/>
      <c r="BS105" s="465"/>
      <c r="BT105" s="465"/>
      <c r="BU105" s="465"/>
      <c r="BV105" s="465"/>
      <c r="BW105" s="465"/>
      <c r="BX105" s="465"/>
      <c r="BY105" s="465"/>
      <c r="BZ105" s="465"/>
      <c r="CA105" s="465"/>
      <c r="CB105" s="465"/>
      <c r="CC105" s="465"/>
      <c r="CD105" s="465"/>
      <c r="CE105" s="465"/>
      <c r="CF105" s="465"/>
      <c r="CG105" s="465"/>
      <c r="CH105" s="465"/>
      <c r="CI105" s="465"/>
      <c r="CJ105" s="465"/>
      <c r="CK105" s="465"/>
      <c r="CL105" s="465"/>
      <c r="CM105" s="465"/>
      <c r="CN105" s="465"/>
      <c r="CO105" s="465"/>
      <c r="CP105" s="465"/>
      <c r="CQ105" s="465"/>
      <c r="CR105" s="465"/>
      <c r="CS105" s="465"/>
      <c r="CT105" s="465"/>
      <c r="CU105" s="465"/>
      <c r="CV105" s="1488"/>
      <c r="CW105" s="1489"/>
      <c r="CX105" s="1489"/>
      <c r="CY105" s="1489"/>
      <c r="CZ105" s="1489"/>
      <c r="DA105" s="1489"/>
      <c r="DB105" s="1489"/>
      <c r="DC105" s="1489"/>
      <c r="DD105" s="1859"/>
      <c r="DE105" s="1860"/>
      <c r="DF105" s="1861"/>
    </row>
    <row r="106" spans="1:110" ht="15" customHeight="1">
      <c r="A106" s="734"/>
      <c r="B106" s="734"/>
      <c r="C106" s="734"/>
      <c r="D106" s="734"/>
      <c r="E106" s="790"/>
      <c r="F106" s="304" t="str">
        <f>$CL$26&amp;"を実施する。"</f>
        <v>「10. データ検索処理」を実施する。</v>
      </c>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276"/>
      <c r="AZ106" s="465"/>
      <c r="BA106" s="192">
        <f t="shared" ref="BA106:BD107" si="22">BA105</f>
        <v>4</v>
      </c>
      <c r="BB106" s="192">
        <f t="shared" si="22"/>
        <v>2</v>
      </c>
      <c r="BC106" s="192">
        <f t="shared" si="22"/>
        <v>2</v>
      </c>
      <c r="BD106" s="192" t="str">
        <f t="shared" si="22"/>
        <v>②</v>
      </c>
      <c r="BE106" s="738"/>
      <c r="BF106" s="738"/>
      <c r="BG106" s="559" t="str">
        <f t="shared" ca="1" si="10"/>
        <v/>
      </c>
      <c r="BH106" s="560" t="str">
        <f t="shared" ca="1" si="11"/>
        <v/>
      </c>
      <c r="BI106" s="560" t="str">
        <f t="shared" ca="1" si="12"/>
        <v/>
      </c>
      <c r="BJ106" s="560" t="str">
        <f t="shared" ca="1" si="13"/>
        <v/>
      </c>
      <c r="BK106" s="560" t="str">
        <f t="shared" ca="1" si="14"/>
        <v/>
      </c>
      <c r="BL106" s="561" t="str">
        <f t="shared" ca="1" si="15"/>
        <v/>
      </c>
      <c r="BM106" s="465"/>
      <c r="BN106" s="359"/>
      <c r="BO106" s="465"/>
      <c r="BP106" s="465"/>
      <c r="BQ106" s="465"/>
      <c r="BR106" s="465"/>
      <c r="BS106" s="465"/>
      <c r="BT106" s="465"/>
      <c r="BU106" s="465"/>
      <c r="BV106" s="465"/>
      <c r="BW106" s="465"/>
      <c r="BX106" s="465"/>
      <c r="BY106" s="465"/>
      <c r="BZ106" s="465"/>
      <c r="CA106" s="465"/>
      <c r="CB106" s="465"/>
      <c r="CC106" s="465"/>
      <c r="CD106" s="465"/>
      <c r="CE106" s="465"/>
      <c r="CF106" s="465"/>
      <c r="CG106" s="465"/>
      <c r="CH106" s="465"/>
      <c r="CI106" s="465"/>
      <c r="CJ106" s="465"/>
      <c r="CK106" s="465"/>
      <c r="CL106" s="465"/>
      <c r="CM106" s="465"/>
      <c r="CN106" s="465"/>
      <c r="CO106" s="465"/>
      <c r="CP106" s="465"/>
      <c r="CQ106" s="465"/>
      <c r="CR106" s="465"/>
      <c r="CS106" s="465"/>
      <c r="CT106" s="465"/>
      <c r="CU106" s="465"/>
      <c r="CV106" s="1488" t="s">
        <v>2265</v>
      </c>
      <c r="CW106" s="1489"/>
      <c r="CX106" s="1489"/>
      <c r="CY106" s="1489"/>
      <c r="CZ106" s="1489"/>
      <c r="DA106" s="1489"/>
      <c r="DB106" s="1489"/>
      <c r="DC106" s="1489"/>
      <c r="DD106" s="1859">
        <v>44636</v>
      </c>
      <c r="DE106" s="1860"/>
      <c r="DF106" s="1861"/>
    </row>
    <row r="107" spans="1:110" ht="15" customHeight="1">
      <c r="A107" s="1726" t="str">
        <f>$BD107&amp;"."</f>
        <v>③.</v>
      </c>
      <c r="B107" s="1727"/>
      <c r="C107" s="1727"/>
      <c r="D107" s="1727"/>
      <c r="E107" s="1727"/>
      <c r="F107" s="740" t="s">
        <v>830</v>
      </c>
      <c r="G107" s="676"/>
      <c r="H107" s="676"/>
      <c r="I107" s="676"/>
      <c r="J107" s="676"/>
      <c r="K107" s="676"/>
      <c r="L107" s="676"/>
      <c r="M107" s="685"/>
      <c r="N107" s="685"/>
      <c r="O107" s="685"/>
      <c r="P107" s="685"/>
      <c r="Q107" s="685"/>
      <c r="R107" s="685"/>
      <c r="S107" s="685"/>
      <c r="T107" s="685"/>
      <c r="U107" s="685"/>
      <c r="V107" s="685"/>
      <c r="W107" s="685"/>
      <c r="X107" s="685"/>
      <c r="Y107" s="685"/>
      <c r="Z107" s="685"/>
      <c r="AA107" s="685"/>
      <c r="AB107" s="685"/>
      <c r="AC107" s="685"/>
      <c r="AD107" s="685"/>
      <c r="AE107" s="685"/>
      <c r="AF107" s="685"/>
      <c r="AG107" s="685"/>
      <c r="AH107" s="685"/>
      <c r="AI107" s="685"/>
      <c r="AJ107" s="685"/>
      <c r="AK107" s="685"/>
      <c r="AL107" s="685"/>
      <c r="AM107" s="685"/>
      <c r="AN107" s="685"/>
      <c r="AO107" s="685"/>
      <c r="AP107" s="685"/>
      <c r="AQ107" s="685"/>
      <c r="AR107" s="685"/>
      <c r="AS107" s="685"/>
      <c r="AT107" s="685"/>
      <c r="AU107" s="685"/>
      <c r="AV107" s="685"/>
      <c r="AW107" s="685"/>
      <c r="AX107" s="685"/>
      <c r="AY107" s="93"/>
      <c r="AZ107" s="92"/>
      <c r="BA107" s="683">
        <f t="shared" si="22"/>
        <v>4</v>
      </c>
      <c r="BB107" s="683">
        <f t="shared" si="22"/>
        <v>2</v>
      </c>
      <c r="BC107" s="683">
        <f t="shared" si="22"/>
        <v>2</v>
      </c>
      <c r="BD107" s="687" t="str">
        <f>IF(ISBLANK(BD106),"①",CHAR(CODE(BD106)+1))</f>
        <v>③</v>
      </c>
      <c r="BE107" s="465"/>
      <c r="BF107" s="465"/>
      <c r="BG107" s="559" t="str">
        <f t="shared" ca="1" si="10"/>
        <v/>
      </c>
      <c r="BH107" s="560" t="str">
        <f t="shared" ca="1" si="11"/>
        <v/>
      </c>
      <c r="BI107" s="560" t="str">
        <f t="shared" ca="1" si="12"/>
        <v/>
      </c>
      <c r="BJ107" s="560" t="str">
        <f t="shared" ca="1" si="13"/>
        <v/>
      </c>
      <c r="BK107" s="560" t="str">
        <f t="shared" ca="1" si="14"/>
        <v/>
      </c>
      <c r="BL107" s="561" t="str">
        <f t="shared" ca="1" si="15"/>
        <v/>
      </c>
      <c r="BM107" s="465"/>
      <c r="BN107" s="359"/>
      <c r="BO107" s="465"/>
      <c r="BP107" s="465"/>
      <c r="BQ107" s="465"/>
      <c r="BR107" s="465"/>
      <c r="BS107" s="465"/>
      <c r="BT107" s="465"/>
      <c r="BU107" s="465"/>
      <c r="BV107" s="465"/>
      <c r="BW107" s="465"/>
      <c r="BX107" s="465"/>
      <c r="BY107" s="465"/>
      <c r="BZ107" s="465"/>
      <c r="CA107" s="465"/>
      <c r="CB107" s="465"/>
      <c r="CC107" s="465"/>
      <c r="CD107" s="465"/>
      <c r="CE107" s="465"/>
      <c r="CF107" s="465"/>
      <c r="CG107" s="465"/>
      <c r="CH107" s="465"/>
      <c r="CI107" s="465"/>
      <c r="CJ107" s="465"/>
      <c r="CK107" s="465"/>
      <c r="CL107" s="465"/>
      <c r="CM107" s="465"/>
      <c r="CN107" s="465"/>
      <c r="CO107" s="465"/>
      <c r="CP107" s="465"/>
      <c r="CQ107" s="465"/>
      <c r="CR107" s="465"/>
      <c r="CS107" s="465"/>
      <c r="CT107" s="465"/>
      <c r="CU107" s="465"/>
      <c r="CV107" s="1488"/>
      <c r="CW107" s="1489"/>
      <c r="CX107" s="1489"/>
      <c r="CY107" s="1489"/>
      <c r="CZ107" s="1489"/>
      <c r="DA107" s="1489"/>
      <c r="DB107" s="1489"/>
      <c r="DC107" s="1489"/>
      <c r="DD107" s="1859"/>
      <c r="DE107" s="1860"/>
      <c r="DF107" s="1861"/>
    </row>
    <row r="108" spans="1:110" ht="15" customHeight="1">
      <c r="A108" s="734"/>
      <c r="B108" s="734"/>
      <c r="C108" s="734"/>
      <c r="D108" s="734"/>
      <c r="E108" s="790"/>
      <c r="F108" s="304" t="s">
        <v>831</v>
      </c>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276"/>
      <c r="AZ108" s="465"/>
      <c r="BA108" s="192">
        <f>BA107</f>
        <v>4</v>
      </c>
      <c r="BB108" s="192">
        <f>BB107</f>
        <v>2</v>
      </c>
      <c r="BC108" s="192">
        <f>BC107</f>
        <v>2</v>
      </c>
      <c r="BD108" s="192" t="str">
        <f>BD107</f>
        <v>③</v>
      </c>
      <c r="BE108" s="738"/>
      <c r="BF108" s="738"/>
      <c r="BG108" s="559" t="str">
        <f t="shared" ca="1" si="10"/>
        <v/>
      </c>
      <c r="BH108" s="560" t="str">
        <f t="shared" ca="1" si="11"/>
        <v/>
      </c>
      <c r="BI108" s="560" t="str">
        <f t="shared" ca="1" si="12"/>
        <v/>
      </c>
      <c r="BJ108" s="560" t="str">
        <f t="shared" ca="1" si="13"/>
        <v/>
      </c>
      <c r="BK108" s="560" t="str">
        <f t="shared" ca="1" si="14"/>
        <v/>
      </c>
      <c r="BL108" s="561" t="str">
        <f t="shared" ca="1" si="15"/>
        <v/>
      </c>
      <c r="BM108" s="465"/>
      <c r="BN108" s="359"/>
      <c r="BO108" s="465"/>
      <c r="BP108" s="465"/>
      <c r="BQ108" s="465"/>
      <c r="BR108" s="465"/>
      <c r="BS108" s="465"/>
      <c r="BT108" s="465"/>
      <c r="BU108" s="465"/>
      <c r="BV108" s="465"/>
      <c r="BW108" s="465"/>
      <c r="BX108" s="465"/>
      <c r="BY108" s="465"/>
      <c r="BZ108" s="465"/>
      <c r="CA108" s="465"/>
      <c r="CB108" s="465"/>
      <c r="CC108" s="465"/>
      <c r="CD108" s="465"/>
      <c r="CE108" s="465"/>
      <c r="CF108" s="465"/>
      <c r="CG108" s="465"/>
      <c r="CH108" s="465"/>
      <c r="CI108" s="465"/>
      <c r="CJ108" s="465"/>
      <c r="CK108" s="465"/>
      <c r="CL108" s="465"/>
      <c r="CM108" s="465"/>
      <c r="CN108" s="465"/>
      <c r="CO108" s="465"/>
      <c r="CP108" s="465"/>
      <c r="CQ108" s="465"/>
      <c r="CR108" s="465"/>
      <c r="CS108" s="465"/>
      <c r="CT108" s="465"/>
      <c r="CU108" s="465"/>
      <c r="CV108" s="1488" t="s">
        <v>2267</v>
      </c>
      <c r="CW108" s="1489"/>
      <c r="CX108" s="1489"/>
      <c r="CY108" s="1489"/>
      <c r="CZ108" s="1489"/>
      <c r="DA108" s="1489"/>
      <c r="DB108" s="1489"/>
      <c r="DC108" s="1489"/>
      <c r="DD108" s="1859">
        <v>44636</v>
      </c>
      <c r="DE108" s="1860"/>
      <c r="DF108" s="1861"/>
    </row>
    <row r="109" spans="1:110" ht="15" customHeight="1">
      <c r="A109" s="194"/>
      <c r="B109" s="465"/>
      <c r="C109" s="465"/>
      <c r="D109" s="465"/>
      <c r="E109" s="465"/>
      <c r="F109" s="498" t="s">
        <v>103</v>
      </c>
      <c r="G109" s="426"/>
      <c r="H109" s="426"/>
      <c r="I109" s="426"/>
      <c r="J109" s="426"/>
      <c r="K109" s="426"/>
      <c r="L109" s="426"/>
      <c r="M109" s="427"/>
      <c r="N109" s="206" t="s">
        <v>107</v>
      </c>
      <c r="O109" s="197"/>
      <c r="P109" s="197" t="str">
        <f>"("&amp;VLOOKUP(N109,[1]processing_log!$B$37:$Y$105,4,FALSE)&amp;" - "&amp;VLOOKUP(N109,[1]processing_log!$B$37:$Y$105,21,FALSE)&amp;VLOOKUP(N109,[1]processing_log!$B$37:$Y$105,24,FALSE)&amp;")"</f>
        <v>(プログラム起動 - 異常終了)</v>
      </c>
      <c r="Q109" s="197"/>
      <c r="R109" s="197"/>
      <c r="S109" s="197"/>
      <c r="T109" s="197"/>
      <c r="U109" s="197"/>
      <c r="V109" s="197"/>
      <c r="W109" s="197"/>
      <c r="X109" s="197"/>
      <c r="Y109" s="197"/>
      <c r="Z109" s="197"/>
      <c r="AA109" s="197"/>
      <c r="AB109" s="197"/>
      <c r="AC109" s="197"/>
      <c r="AD109" s="197"/>
      <c r="AE109" s="197"/>
      <c r="AF109" s="197"/>
      <c r="AG109" s="197"/>
      <c r="AH109" s="197"/>
      <c r="AI109" s="197"/>
      <c r="AJ109" s="197"/>
      <c r="AK109" s="197"/>
      <c r="AL109" s="197"/>
      <c r="AM109" s="197"/>
      <c r="AN109" s="197"/>
      <c r="AO109" s="197"/>
      <c r="AP109" s="197"/>
      <c r="AQ109" s="197"/>
      <c r="AR109" s="197"/>
      <c r="AS109" s="197"/>
      <c r="AT109" s="197"/>
      <c r="AU109" s="197"/>
      <c r="AV109" s="197"/>
      <c r="AW109" s="197"/>
      <c r="AX109" s="198"/>
      <c r="AY109" s="195"/>
      <c r="AZ109" s="465"/>
      <c r="BA109" s="192">
        <f t="shared" ref="BA109:BC112" si="23">BA108</f>
        <v>4</v>
      </c>
      <c r="BB109" s="192">
        <f t="shared" si="23"/>
        <v>2</v>
      </c>
      <c r="BC109" s="192">
        <f t="shared" si="23"/>
        <v>2</v>
      </c>
      <c r="BD109" s="465"/>
      <c r="BE109" s="235"/>
      <c r="BF109" s="465"/>
      <c r="BG109" s="559" t="str">
        <f t="shared" ca="1" si="10"/>
        <v/>
      </c>
      <c r="BH109" s="560" t="str">
        <f t="shared" ca="1" si="11"/>
        <v/>
      </c>
      <c r="BI109" s="560" t="str">
        <f t="shared" ca="1" si="12"/>
        <v/>
      </c>
      <c r="BJ109" s="560" t="str">
        <f t="shared" ca="1" si="13"/>
        <v/>
      </c>
      <c r="BK109" s="560" t="str">
        <f t="shared" ca="1" si="14"/>
        <v/>
      </c>
      <c r="BL109" s="561" t="str">
        <f t="shared" ca="1" si="15"/>
        <v/>
      </c>
      <c r="BM109" s="465"/>
      <c r="BN109" s="359"/>
      <c r="BO109" s="465"/>
      <c r="BP109" s="465"/>
      <c r="BQ109" s="465"/>
      <c r="BR109" s="465"/>
      <c r="BS109" s="465"/>
      <c r="BT109" s="465"/>
      <c r="BU109" s="465"/>
      <c r="BV109" s="465"/>
      <c r="BW109" s="465"/>
      <c r="BX109" s="465"/>
      <c r="BY109" s="465"/>
      <c r="BZ109" s="465"/>
      <c r="CA109" s="465"/>
      <c r="CB109" s="465"/>
      <c r="CC109" s="465"/>
      <c r="CD109" s="465"/>
      <c r="CE109" s="465"/>
      <c r="CF109" s="465"/>
      <c r="CG109" s="465"/>
      <c r="CH109" s="465"/>
      <c r="CI109" s="465"/>
      <c r="CJ109" s="465"/>
      <c r="CK109" s="465"/>
      <c r="CL109" s="465"/>
      <c r="CM109" s="465"/>
      <c r="CN109" s="465"/>
      <c r="CO109" s="465"/>
      <c r="CP109" s="465"/>
      <c r="CQ109" s="465"/>
      <c r="CR109" s="465"/>
      <c r="CS109" s="465"/>
      <c r="CT109" s="465"/>
      <c r="CU109" s="465"/>
      <c r="CV109" s="1488"/>
      <c r="CW109" s="1489"/>
      <c r="CX109" s="1489"/>
      <c r="CY109" s="1489"/>
      <c r="CZ109" s="1489"/>
      <c r="DA109" s="1489"/>
      <c r="DB109" s="1489"/>
      <c r="DC109" s="1489"/>
      <c r="DD109" s="1859"/>
      <c r="DE109" s="1860"/>
      <c r="DF109" s="1861"/>
    </row>
    <row r="110" spans="1:110" ht="15" customHeight="1">
      <c r="A110" s="194"/>
      <c r="B110" s="465"/>
      <c r="C110" s="465"/>
      <c r="D110" s="465"/>
      <c r="E110" s="465"/>
      <c r="F110" s="503" t="s">
        <v>104</v>
      </c>
      <c r="G110" s="504"/>
      <c r="H110" s="504"/>
      <c r="I110" s="504"/>
      <c r="J110" s="504"/>
      <c r="K110" s="504"/>
      <c r="L110" s="504"/>
      <c r="M110" s="505"/>
      <c r="N110" s="207" t="s">
        <v>832</v>
      </c>
      <c r="O110" s="736"/>
      <c r="P110" s="736"/>
      <c r="Q110" s="736"/>
      <c r="R110" s="736"/>
      <c r="S110" s="736"/>
      <c r="T110" s="736"/>
      <c r="U110" s="736"/>
      <c r="V110" s="736"/>
      <c r="W110" s="736"/>
      <c r="X110" s="736"/>
      <c r="Y110" s="736"/>
      <c r="Z110" s="736"/>
      <c r="AA110" s="736"/>
      <c r="AB110" s="736"/>
      <c r="AC110" s="736"/>
      <c r="AD110" s="736"/>
      <c r="AE110" s="736"/>
      <c r="AF110" s="736"/>
      <c r="AG110" s="736"/>
      <c r="AH110" s="736"/>
      <c r="AI110" s="736"/>
      <c r="AJ110" s="736"/>
      <c r="AK110" s="736"/>
      <c r="AL110" s="736"/>
      <c r="AM110" s="736"/>
      <c r="AN110" s="736"/>
      <c r="AO110" s="736"/>
      <c r="AP110" s="736"/>
      <c r="AQ110" s="736"/>
      <c r="AR110" s="736"/>
      <c r="AS110" s="736"/>
      <c r="AT110" s="736"/>
      <c r="AU110" s="736"/>
      <c r="AV110" s="736"/>
      <c r="AW110" s="736"/>
      <c r="AX110" s="208"/>
      <c r="AY110" s="195"/>
      <c r="AZ110" s="465"/>
      <c r="BA110" s="192">
        <f t="shared" si="23"/>
        <v>4</v>
      </c>
      <c r="BB110" s="192">
        <f t="shared" si="23"/>
        <v>2</v>
      </c>
      <c r="BC110" s="192">
        <f t="shared" si="23"/>
        <v>2</v>
      </c>
      <c r="BD110" s="465"/>
      <c r="BE110" s="465"/>
      <c r="BF110" s="465"/>
      <c r="BG110" s="559" t="str">
        <f t="shared" ca="1" si="10"/>
        <v/>
      </c>
      <c r="BH110" s="560" t="str">
        <f t="shared" ca="1" si="11"/>
        <v/>
      </c>
      <c r="BI110" s="560" t="str">
        <f t="shared" ca="1" si="12"/>
        <v/>
      </c>
      <c r="BJ110" s="560" t="str">
        <f t="shared" ca="1" si="13"/>
        <v/>
      </c>
      <c r="BK110" s="560" t="str">
        <f t="shared" ca="1" si="14"/>
        <v/>
      </c>
      <c r="BL110" s="561" t="str">
        <f t="shared" ca="1" si="15"/>
        <v/>
      </c>
      <c r="BM110" s="465"/>
      <c r="BN110" s="359"/>
      <c r="BO110" s="465"/>
      <c r="BP110" s="465"/>
      <c r="BQ110" s="465"/>
      <c r="BR110" s="465"/>
      <c r="BS110" s="465"/>
      <c r="BT110" s="465"/>
      <c r="BU110" s="465"/>
      <c r="BV110" s="465"/>
      <c r="BW110" s="465"/>
      <c r="BX110" s="465"/>
      <c r="BY110" s="465"/>
      <c r="BZ110" s="465"/>
      <c r="CA110" s="465"/>
      <c r="CB110" s="465"/>
      <c r="CC110" s="465"/>
      <c r="CD110" s="465"/>
      <c r="CE110" s="465"/>
      <c r="CF110" s="465"/>
      <c r="CG110" s="465"/>
      <c r="CH110" s="465"/>
      <c r="CI110" s="465"/>
      <c r="CJ110" s="465"/>
      <c r="CK110" s="465"/>
      <c r="CL110" s="465"/>
      <c r="CM110" s="465"/>
      <c r="CN110" s="465"/>
      <c r="CO110" s="465"/>
      <c r="CP110" s="465"/>
      <c r="CQ110" s="465"/>
      <c r="CR110" s="465"/>
      <c r="CS110" s="465"/>
      <c r="CT110" s="465"/>
      <c r="CU110" s="465"/>
      <c r="CV110" s="1488"/>
      <c r="CW110" s="1489"/>
      <c r="CX110" s="1489"/>
      <c r="CY110" s="1489"/>
      <c r="CZ110" s="1489"/>
      <c r="DA110" s="1489"/>
      <c r="DB110" s="1489"/>
      <c r="DC110" s="1489"/>
      <c r="DD110" s="1859"/>
      <c r="DE110" s="1860"/>
      <c r="DF110" s="1861"/>
    </row>
    <row r="111" spans="1:110" ht="15" customHeight="1">
      <c r="A111" s="194"/>
      <c r="B111" s="465"/>
      <c r="C111" s="465"/>
      <c r="D111" s="465"/>
      <c r="E111" s="465"/>
      <c r="F111" s="503" t="s">
        <v>105</v>
      </c>
      <c r="G111" s="504"/>
      <c r="H111" s="504"/>
      <c r="I111" s="504"/>
      <c r="J111" s="504"/>
      <c r="K111" s="504"/>
      <c r="L111" s="504"/>
      <c r="M111" s="505"/>
      <c r="N111" s="735" t="s">
        <v>834</v>
      </c>
      <c r="O111" s="736"/>
      <c r="P111" s="736"/>
      <c r="Q111" s="736"/>
      <c r="R111" s="736"/>
      <c r="S111" s="736"/>
      <c r="T111" s="736"/>
      <c r="U111" s="736"/>
      <c r="V111" s="736"/>
      <c r="W111" s="736"/>
      <c r="X111" s="736"/>
      <c r="Y111" s="736"/>
      <c r="Z111" s="736"/>
      <c r="AA111" s="736"/>
      <c r="AB111" s="736"/>
      <c r="AC111" s="736"/>
      <c r="AD111" s="736"/>
      <c r="AE111" s="736"/>
      <c r="AF111" s="736"/>
      <c r="AG111" s="736"/>
      <c r="AH111" s="736"/>
      <c r="AI111" s="736"/>
      <c r="AJ111" s="736"/>
      <c r="AK111" s="736"/>
      <c r="AL111" s="736"/>
      <c r="AM111" s="736"/>
      <c r="AN111" s="736"/>
      <c r="AO111" s="736"/>
      <c r="AP111" s="736"/>
      <c r="AQ111" s="736"/>
      <c r="AR111" s="736"/>
      <c r="AS111" s="736"/>
      <c r="AT111" s="736"/>
      <c r="AU111" s="736"/>
      <c r="AV111" s="736"/>
      <c r="AW111" s="736"/>
      <c r="AX111" s="208"/>
      <c r="AY111" s="195"/>
      <c r="AZ111" s="465"/>
      <c r="BA111" s="192">
        <f t="shared" si="23"/>
        <v>4</v>
      </c>
      <c r="BB111" s="192">
        <f t="shared" si="23"/>
        <v>2</v>
      </c>
      <c r="BC111" s="192">
        <f t="shared" si="23"/>
        <v>2</v>
      </c>
      <c r="BD111" s="465"/>
      <c r="BE111" s="465"/>
      <c r="BF111" s="465"/>
      <c r="BG111" s="559" t="str">
        <f t="shared" ca="1" si="10"/>
        <v/>
      </c>
      <c r="BH111" s="560" t="str">
        <f t="shared" ca="1" si="11"/>
        <v/>
      </c>
      <c r="BI111" s="560" t="str">
        <f t="shared" ca="1" si="12"/>
        <v/>
      </c>
      <c r="BJ111" s="560" t="str">
        <f t="shared" ca="1" si="13"/>
        <v/>
      </c>
      <c r="BK111" s="560" t="str">
        <f t="shared" ca="1" si="14"/>
        <v/>
      </c>
      <c r="BL111" s="561" t="str">
        <f t="shared" ca="1" si="15"/>
        <v/>
      </c>
      <c r="BM111" s="465"/>
      <c r="BN111" s="359"/>
      <c r="BO111" s="465"/>
      <c r="BP111" s="465"/>
      <c r="BQ111" s="465"/>
      <c r="BR111" s="465"/>
      <c r="BS111" s="465"/>
      <c r="BT111" s="465"/>
      <c r="BU111" s="465"/>
      <c r="BV111" s="465"/>
      <c r="BW111" s="465"/>
      <c r="BX111" s="465"/>
      <c r="BY111" s="465"/>
      <c r="BZ111" s="465"/>
      <c r="CA111" s="465"/>
      <c r="CB111" s="465"/>
      <c r="CC111" s="465"/>
      <c r="CD111" s="465"/>
      <c r="CE111" s="465"/>
      <c r="CF111" s="465"/>
      <c r="CG111" s="465"/>
      <c r="CH111" s="465"/>
      <c r="CI111" s="465"/>
      <c r="CJ111" s="465"/>
      <c r="CK111" s="465"/>
      <c r="CL111" s="465"/>
      <c r="CM111" s="465"/>
      <c r="CN111" s="469"/>
      <c r="CO111" s="469"/>
      <c r="CP111" s="469"/>
      <c r="CQ111" s="469"/>
      <c r="CR111" s="469"/>
      <c r="CS111" s="465"/>
      <c r="CT111" s="465"/>
      <c r="CU111" s="465"/>
      <c r="CV111" s="1488"/>
      <c r="CW111" s="1489"/>
      <c r="CX111" s="1489"/>
      <c r="CY111" s="1489"/>
      <c r="CZ111" s="1489"/>
      <c r="DA111" s="1489"/>
      <c r="DB111" s="1489"/>
      <c r="DC111" s="1489"/>
      <c r="DD111" s="1859"/>
      <c r="DE111" s="1860"/>
      <c r="DF111" s="1861"/>
    </row>
    <row r="112" spans="1:110" s="211" customFormat="1" ht="15" customHeight="1">
      <c r="A112" s="194"/>
      <c r="B112" s="465"/>
      <c r="C112" s="465"/>
      <c r="D112" s="465"/>
      <c r="E112" s="465"/>
      <c r="F112" s="502" t="s">
        <v>106</v>
      </c>
      <c r="G112" s="431"/>
      <c r="H112" s="431"/>
      <c r="I112" s="431"/>
      <c r="J112" s="431"/>
      <c r="K112" s="431"/>
      <c r="L112" s="431"/>
      <c r="M112" s="432"/>
      <c r="N112" s="209" t="s">
        <v>176</v>
      </c>
      <c r="O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204"/>
      <c r="AL112" s="204"/>
      <c r="AM112" s="204"/>
      <c r="AN112" s="204"/>
      <c r="AO112" s="204"/>
      <c r="AP112" s="204"/>
      <c r="AQ112" s="204"/>
      <c r="AR112" s="204"/>
      <c r="AS112" s="204"/>
      <c r="AT112" s="204"/>
      <c r="AU112" s="204"/>
      <c r="AV112" s="204"/>
      <c r="AW112" s="204"/>
      <c r="AX112" s="205"/>
      <c r="AY112" s="195"/>
      <c r="AZ112" s="465"/>
      <c r="BA112" s="192">
        <f t="shared" si="23"/>
        <v>4</v>
      </c>
      <c r="BB112" s="192">
        <f t="shared" si="23"/>
        <v>2</v>
      </c>
      <c r="BC112" s="192">
        <f t="shared" si="23"/>
        <v>2</v>
      </c>
      <c r="BD112" s="465"/>
      <c r="BE112" s="465"/>
      <c r="BF112" s="465"/>
      <c r="BG112" s="559" t="str">
        <f t="shared" ca="1" si="10"/>
        <v/>
      </c>
      <c r="BH112" s="560" t="str">
        <f t="shared" ca="1" si="11"/>
        <v/>
      </c>
      <c r="BI112" s="560" t="str">
        <f t="shared" ca="1" si="12"/>
        <v/>
      </c>
      <c r="BJ112" s="560" t="str">
        <f t="shared" ca="1" si="13"/>
        <v/>
      </c>
      <c r="BK112" s="560" t="str">
        <f t="shared" ca="1" si="14"/>
        <v/>
      </c>
      <c r="BL112" s="561" t="str">
        <f t="shared" ca="1" si="15"/>
        <v/>
      </c>
      <c r="BM112" s="469"/>
      <c r="BN112" s="1432"/>
      <c r="BO112" s="469"/>
      <c r="BP112" s="469"/>
      <c r="BQ112" s="469"/>
      <c r="BR112" s="465"/>
      <c r="BS112" s="465"/>
      <c r="BT112" s="465"/>
      <c r="BU112" s="465"/>
      <c r="BV112" s="469"/>
      <c r="BW112" s="465"/>
      <c r="BX112" s="465"/>
      <c r="BY112" s="465"/>
      <c r="BZ112" s="465"/>
      <c r="CA112" s="469"/>
      <c r="CB112" s="469"/>
      <c r="CC112" s="469"/>
      <c r="CD112" s="469"/>
      <c r="CE112" s="469"/>
      <c r="CF112" s="469"/>
      <c r="CG112" s="469"/>
      <c r="CH112" s="469"/>
      <c r="CI112" s="469"/>
      <c r="CJ112" s="469"/>
      <c r="CK112" s="469"/>
      <c r="CL112" s="469"/>
      <c r="CM112" s="465"/>
      <c r="CN112" s="465"/>
      <c r="CO112" s="465"/>
      <c r="CP112" s="465"/>
      <c r="CQ112" s="465"/>
      <c r="CR112" s="465"/>
      <c r="CS112" s="469"/>
      <c r="CT112" s="469"/>
      <c r="CU112" s="469"/>
      <c r="CV112" s="1488"/>
      <c r="CW112" s="1489"/>
      <c r="CX112" s="1489"/>
      <c r="CY112" s="1489"/>
      <c r="CZ112" s="1489"/>
      <c r="DA112" s="1489"/>
      <c r="DB112" s="1489"/>
      <c r="DC112" s="1489"/>
      <c r="DD112" s="1859"/>
      <c r="DE112" s="1860"/>
      <c r="DF112" s="1861"/>
    </row>
    <row r="113" spans="1:110" s="465" customFormat="1" ht="15" customHeight="1">
      <c r="A113" s="1772" t="str">
        <f>BA113&amp;"."</f>
        <v>5.</v>
      </c>
      <c r="B113" s="1774"/>
      <c r="C113" s="465" t="s">
        <v>477</v>
      </c>
      <c r="AY113" s="195"/>
      <c r="BA113" s="193">
        <f>BA112+1</f>
        <v>5</v>
      </c>
      <c r="BB113" s="192"/>
      <c r="BC113" s="192"/>
      <c r="BG113" s="559" t="str">
        <f t="shared" ca="1" si="10"/>
        <v/>
      </c>
      <c r="BH113" s="560" t="str">
        <f t="shared" ca="1" si="11"/>
        <v/>
      </c>
      <c r="BI113" s="560" t="str">
        <f t="shared" ca="1" si="12"/>
        <v/>
      </c>
      <c r="BJ113" s="560" t="str">
        <f t="shared" ca="1" si="13"/>
        <v/>
      </c>
      <c r="BK113" s="560" t="str">
        <f t="shared" ca="1" si="14"/>
        <v/>
      </c>
      <c r="BL113" s="561" t="str">
        <f t="shared" ca="1" si="15"/>
        <v/>
      </c>
      <c r="BN113" s="359"/>
      <c r="BR113" s="469"/>
      <c r="BS113" s="469"/>
      <c r="BT113" s="469"/>
      <c r="BU113" s="469"/>
      <c r="CV113" s="1488"/>
      <c r="CW113" s="1489"/>
      <c r="CX113" s="1489"/>
      <c r="CY113" s="1489"/>
      <c r="CZ113" s="1489"/>
      <c r="DA113" s="1489"/>
      <c r="DB113" s="1489"/>
      <c r="DC113" s="1489"/>
      <c r="DD113" s="1859"/>
      <c r="DE113" s="1860"/>
      <c r="DF113" s="1861"/>
    </row>
    <row r="114" spans="1:110" s="465" customFormat="1" ht="15" customHeight="1">
      <c r="A114" s="1887" t="str">
        <f>BA114&amp;"."&amp;BB114</f>
        <v>5.1</v>
      </c>
      <c r="B114" s="1888"/>
      <c r="C114" s="1888"/>
      <c r="D114" s="187" t="str">
        <f>"画面項目No."&amp;$B$39&amp;" "&amp;$D$39</f>
        <v>画面項目No.2 部品番号</v>
      </c>
      <c r="H114" s="189"/>
      <c r="AY114" s="195"/>
      <c r="BA114" s="192">
        <f>BA113</f>
        <v>5</v>
      </c>
      <c r="BB114" s="193">
        <f>BB113+1</f>
        <v>1</v>
      </c>
      <c r="BC114" s="192"/>
      <c r="BG114" s="559" t="str">
        <f t="shared" ca="1" si="10"/>
        <v/>
      </c>
      <c r="BH114" s="560" t="str">
        <f t="shared" ca="1" si="11"/>
        <v/>
      </c>
      <c r="BI114" s="560" t="str">
        <f t="shared" ca="1" si="12"/>
        <v/>
      </c>
      <c r="BJ114" s="560" t="str">
        <f t="shared" ca="1" si="13"/>
        <v/>
      </c>
      <c r="BK114" s="560" t="str">
        <f t="shared" ca="1" si="14"/>
        <v/>
      </c>
      <c r="BL114" s="561" t="str">
        <f t="shared" ca="1" si="15"/>
        <v/>
      </c>
      <c r="BN114" s="359"/>
      <c r="CV114" s="1488"/>
      <c r="CW114" s="1489"/>
      <c r="CX114" s="1489"/>
      <c r="CY114" s="1489"/>
      <c r="CZ114" s="1489"/>
      <c r="DA114" s="1489"/>
      <c r="DB114" s="1489"/>
      <c r="DC114" s="1489"/>
      <c r="DD114" s="1859"/>
      <c r="DE114" s="1860"/>
      <c r="DF114" s="1861"/>
    </row>
    <row r="115" spans="1:110" s="465" customFormat="1" ht="15" customHeight="1">
      <c r="A115" s="1887" t="str">
        <f>BA115&amp;"."&amp;BB115&amp;"."&amp;BC115</f>
        <v>5.1.1</v>
      </c>
      <c r="B115" s="1888"/>
      <c r="C115" s="1888"/>
      <c r="D115" s="1888"/>
      <c r="E115" s="236" t="s">
        <v>962</v>
      </c>
      <c r="F115" s="236"/>
      <c r="G115" s="236"/>
      <c r="H115" s="236"/>
      <c r="J115" s="236"/>
      <c r="K115" s="236"/>
      <c r="L115" s="236"/>
      <c r="M115" s="236"/>
      <c r="N115" s="236"/>
      <c r="O115" s="236"/>
      <c r="P115" s="236"/>
      <c r="Q115" s="236"/>
      <c r="R115" s="236"/>
      <c r="S115" s="236"/>
      <c r="T115" s="236"/>
      <c r="U115" s="236"/>
      <c r="V115" s="236"/>
      <c r="W115" s="236"/>
      <c r="X115" s="236"/>
      <c r="Y115" s="236"/>
      <c r="Z115" s="236"/>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40"/>
      <c r="BA115" s="192">
        <f>BA114</f>
        <v>5</v>
      </c>
      <c r="BB115" s="192">
        <f>BB114</f>
        <v>1</v>
      </c>
      <c r="BC115" s="193">
        <f>BC114+1</f>
        <v>1</v>
      </c>
      <c r="BF115" s="786"/>
      <c r="BG115" s="563" t="str">
        <f t="shared" ca="1" si="10"/>
        <v/>
      </c>
      <c r="BH115" s="564" t="str">
        <f t="shared" ca="1" si="11"/>
        <v/>
      </c>
      <c r="BI115" s="564" t="str">
        <f t="shared" ca="1" si="12"/>
        <v/>
      </c>
      <c r="BJ115" s="564" t="str">
        <f t="shared" ca="1" si="13"/>
        <v/>
      </c>
      <c r="BK115" s="564" t="str">
        <f t="shared" ca="1" si="14"/>
        <v/>
      </c>
      <c r="BL115" s="565" t="str">
        <f t="shared" ca="1" si="15"/>
        <v/>
      </c>
      <c r="BN115" s="359" t="s">
        <v>2178</v>
      </c>
      <c r="CV115" s="1488"/>
      <c r="CW115" s="1489"/>
      <c r="CX115" s="1489"/>
      <c r="CY115" s="1489"/>
      <c r="CZ115" s="1489"/>
      <c r="DA115" s="1489"/>
      <c r="DB115" s="1489"/>
      <c r="DC115" s="1489"/>
      <c r="DD115" s="1859"/>
      <c r="DE115" s="1860"/>
      <c r="DF115" s="1861"/>
    </row>
    <row r="116" spans="1:110" s="465" customFormat="1" ht="15" customHeight="1">
      <c r="A116" s="1772" t="str">
        <f>BD116</f>
        <v>①</v>
      </c>
      <c r="B116" s="1773"/>
      <c r="C116" s="1773"/>
      <c r="D116" s="1773"/>
      <c r="E116" s="1773"/>
      <c r="F116" s="236" t="s">
        <v>961</v>
      </c>
      <c r="G116" s="236"/>
      <c r="H116" s="236"/>
      <c r="I116" s="236"/>
      <c r="J116" s="236"/>
      <c r="K116" s="236"/>
      <c r="L116" s="236"/>
      <c r="M116" s="236"/>
      <c r="N116" s="236"/>
      <c r="O116" s="236"/>
      <c r="P116" s="236"/>
      <c r="Q116" s="236"/>
      <c r="R116" s="236"/>
      <c r="S116" s="236"/>
      <c r="T116" s="236"/>
      <c r="U116" s="236"/>
      <c r="V116" s="236"/>
      <c r="W116" s="236"/>
      <c r="X116" s="236"/>
      <c r="Y116" s="236"/>
      <c r="Z116" s="236"/>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40"/>
      <c r="BA116" s="192">
        <f>BA115</f>
        <v>5</v>
      </c>
      <c r="BB116" s="192">
        <f>BB115</f>
        <v>1</v>
      </c>
      <c r="BC116" s="192">
        <f>BC115</f>
        <v>1</v>
      </c>
      <c r="BD116" s="196" t="str">
        <f>IF(ISBLANK(BD115),"①",CHAR(CODE(BD115)+1))</f>
        <v>①</v>
      </c>
      <c r="BF116" s="786"/>
      <c r="BG116" s="563" t="str">
        <f t="shared" ca="1" si="10"/>
        <v/>
      </c>
      <c r="BH116" s="564" t="str">
        <f t="shared" ca="1" si="11"/>
        <v/>
      </c>
      <c r="BI116" s="564" t="str">
        <f t="shared" ca="1" si="12"/>
        <v/>
      </c>
      <c r="BJ116" s="564" t="str">
        <f t="shared" ca="1" si="13"/>
        <v/>
      </c>
      <c r="BK116" s="564" t="str">
        <f t="shared" ca="1" si="14"/>
        <v/>
      </c>
      <c r="BL116" s="565" t="str">
        <f t="shared" ca="1" si="15"/>
        <v/>
      </c>
      <c r="CV116" s="1488" t="s">
        <v>2265</v>
      </c>
      <c r="CW116" s="1489"/>
      <c r="CX116" s="1489"/>
      <c r="CY116" s="1489"/>
      <c r="CZ116" s="1489"/>
      <c r="DA116" s="1489"/>
      <c r="DB116" s="1489"/>
      <c r="DC116" s="1489"/>
      <c r="DD116" s="1859">
        <v>44636</v>
      </c>
      <c r="DE116" s="1860"/>
      <c r="DF116" s="1861"/>
    </row>
    <row r="117" spans="1:110" s="465" customFormat="1" ht="15" customHeight="1">
      <c r="A117" s="744"/>
      <c r="B117" s="745"/>
      <c r="C117" s="745"/>
      <c r="D117" s="745"/>
      <c r="E117" s="745"/>
      <c r="F117" s="275" t="str">
        <f>$BU$45&amp;"の処理を行う。"</f>
        <v>「共通仕様」「46.3.1.①. 正式部品番号データセット 条件無し」の処理を行う。</v>
      </c>
      <c r="G117" s="236"/>
      <c r="H117" s="236"/>
      <c r="I117" s="236"/>
      <c r="J117" s="236"/>
      <c r="K117" s="236"/>
      <c r="L117" s="236"/>
      <c r="M117" s="236"/>
      <c r="N117" s="236"/>
      <c r="O117" s="236"/>
      <c r="P117" s="236"/>
      <c r="Q117" s="236"/>
      <c r="R117" s="236"/>
      <c r="S117" s="236"/>
      <c r="T117" s="236"/>
      <c r="U117" s="236"/>
      <c r="V117" s="236"/>
      <c r="W117" s="236"/>
      <c r="X117" s="236"/>
      <c r="Y117" s="236"/>
      <c r="Z117" s="236"/>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40"/>
      <c r="BA117" s="192">
        <f>BA116</f>
        <v>5</v>
      </c>
      <c r="BB117" s="192">
        <f>BB116</f>
        <v>1</v>
      </c>
      <c r="BC117" s="192">
        <f>BC116</f>
        <v>1</v>
      </c>
      <c r="BD117" s="192" t="str">
        <f>BD116</f>
        <v>①</v>
      </c>
      <c r="BF117" s="786"/>
      <c r="BG117" s="563"/>
      <c r="BH117" s="564"/>
      <c r="BI117" s="564"/>
      <c r="BJ117" s="564"/>
      <c r="BK117" s="564"/>
      <c r="BL117" s="565"/>
      <c r="BN117" s="359"/>
      <c r="CV117" s="1488"/>
      <c r="CW117" s="1489"/>
      <c r="CX117" s="1489"/>
      <c r="CY117" s="1489"/>
      <c r="CZ117" s="1489"/>
      <c r="DA117" s="1489"/>
      <c r="DB117" s="1489"/>
      <c r="DC117" s="1489"/>
      <c r="DD117" s="1859"/>
      <c r="DE117" s="1860"/>
      <c r="DF117" s="1861"/>
    </row>
    <row r="118" spans="1:110" s="465" customFormat="1" ht="15" customHeight="1">
      <c r="A118" s="1772" t="str">
        <f>BD118</f>
        <v>②</v>
      </c>
      <c r="B118" s="1773"/>
      <c r="C118" s="1773"/>
      <c r="D118" s="1773"/>
      <c r="E118" s="1773"/>
      <c r="F118" s="236" t="s">
        <v>1002</v>
      </c>
      <c r="G118" s="236"/>
      <c r="H118" s="236"/>
      <c r="I118" s="236"/>
      <c r="J118" s="236"/>
      <c r="K118" s="236"/>
      <c r="L118" s="236"/>
      <c r="M118" s="236"/>
      <c r="N118" s="236"/>
      <c r="O118" s="236"/>
      <c r="P118" s="236"/>
      <c r="Q118" s="236"/>
      <c r="R118" s="236"/>
      <c r="S118" s="236"/>
      <c r="T118" s="236"/>
      <c r="U118" s="236"/>
      <c r="V118" s="236"/>
      <c r="W118" s="236"/>
      <c r="X118" s="236"/>
      <c r="Y118" s="236"/>
      <c r="Z118" s="236"/>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40"/>
      <c r="BA118" s="192">
        <f>BA117</f>
        <v>5</v>
      </c>
      <c r="BB118" s="192">
        <f>BB117</f>
        <v>1</v>
      </c>
      <c r="BC118" s="192">
        <f>BC117</f>
        <v>1</v>
      </c>
      <c r="BD118" s="196" t="str">
        <f>IF(ISBLANK(BD117),"①",CHAR(CODE(BD117)+1))</f>
        <v>②</v>
      </c>
      <c r="BF118" s="786"/>
      <c r="BG118" s="563" t="str">
        <f t="shared" ref="BG118:BL118" ca="1" si="24">IF(BA118&lt;&gt;"",IF(MID(_xlfn.FORMULATEXT(BA118),SEARCH("[",_xlfn.FORMULATEXT(BA118))+1,SEARCH("]",_xlfn.FORMULATEXT(BA118))-(SEARCH("[",_xlfn.FORMULATEXT(BA118))+1))="-1","",1),"")</f>
        <v/>
      </c>
      <c r="BH118" s="564" t="str">
        <f t="shared" ca="1" si="24"/>
        <v/>
      </c>
      <c r="BI118" s="564" t="str">
        <f t="shared" ca="1" si="24"/>
        <v/>
      </c>
      <c r="BJ118" s="564" t="str">
        <f t="shared" ca="1" si="24"/>
        <v/>
      </c>
      <c r="BK118" s="564" t="str">
        <f t="shared" ca="1" si="24"/>
        <v/>
      </c>
      <c r="BL118" s="565" t="str">
        <f t="shared" ca="1" si="24"/>
        <v/>
      </c>
      <c r="BN118" s="359"/>
      <c r="CV118" s="1488"/>
      <c r="CW118" s="1489"/>
      <c r="CX118" s="1489"/>
      <c r="CY118" s="1489"/>
      <c r="CZ118" s="1489"/>
      <c r="DA118" s="1489"/>
      <c r="DB118" s="1489"/>
      <c r="DC118" s="1489"/>
      <c r="DD118" s="1859"/>
      <c r="DE118" s="1860"/>
      <c r="DF118" s="1861"/>
    </row>
    <row r="119" spans="1:110" s="465" customFormat="1" ht="15" customHeight="1">
      <c r="A119" s="744"/>
      <c r="B119" s="745"/>
      <c r="C119" s="745"/>
      <c r="D119" s="745"/>
      <c r="E119" s="745"/>
      <c r="F119" s="236" t="str">
        <f>$BU$46&amp;"の処理を行う。"</f>
        <v>「共通仕様」「46.3.1.②. 正式部品番号データセット 部品番号の入力」の処理を行う。</v>
      </c>
      <c r="G119" s="236"/>
      <c r="H119" s="236"/>
      <c r="I119" s="236"/>
      <c r="J119" s="236"/>
      <c r="K119" s="236"/>
      <c r="L119" s="236"/>
      <c r="M119" s="236"/>
      <c r="N119" s="236"/>
      <c r="O119" s="236"/>
      <c r="P119" s="236"/>
      <c r="Q119" s="236"/>
      <c r="R119" s="236"/>
      <c r="S119" s="236"/>
      <c r="T119" s="236"/>
      <c r="U119" s="236"/>
      <c r="V119" s="236"/>
      <c r="W119" s="236"/>
      <c r="X119" s="236"/>
      <c r="Y119" s="236"/>
      <c r="Z119" s="236"/>
      <c r="AA119" s="236"/>
      <c r="AB119" s="236"/>
      <c r="AC119" s="236"/>
      <c r="AD119" s="236"/>
      <c r="AE119" s="236"/>
      <c r="AF119" s="236"/>
      <c r="AG119" s="236"/>
      <c r="AH119" s="236"/>
      <c r="AI119" s="236"/>
      <c r="AJ119" s="236"/>
      <c r="AK119" s="236"/>
      <c r="AL119" s="236"/>
      <c r="AM119" s="236"/>
      <c r="AN119" s="236"/>
      <c r="AO119" s="236"/>
      <c r="AP119" s="236"/>
      <c r="AQ119" s="236"/>
      <c r="AR119" s="236"/>
      <c r="AS119" s="236"/>
      <c r="AT119" s="236"/>
      <c r="AU119" s="236"/>
      <c r="AV119" s="236"/>
      <c r="AW119" s="236"/>
      <c r="AX119" s="236"/>
      <c r="AY119" s="40"/>
      <c r="BA119" s="192">
        <f t="shared" ref="BA119:BD120" si="25">BA118</f>
        <v>5</v>
      </c>
      <c r="BB119" s="192">
        <f t="shared" si="25"/>
        <v>1</v>
      </c>
      <c r="BC119" s="192">
        <f t="shared" si="25"/>
        <v>1</v>
      </c>
      <c r="BD119" s="192" t="str">
        <f t="shared" si="25"/>
        <v>②</v>
      </c>
      <c r="BF119" s="786"/>
      <c r="BG119" s="563"/>
      <c r="BH119" s="564"/>
      <c r="BI119" s="564"/>
      <c r="BJ119" s="564"/>
      <c r="BK119" s="564"/>
      <c r="BL119" s="565"/>
      <c r="BN119" s="359"/>
      <c r="CV119" s="1488" t="s">
        <v>2265</v>
      </c>
      <c r="CW119" s="1489"/>
      <c r="CX119" s="1489"/>
      <c r="CY119" s="1489"/>
      <c r="CZ119" s="1489"/>
      <c r="DA119" s="1489"/>
      <c r="DB119" s="1489"/>
      <c r="DC119" s="1489"/>
      <c r="DD119" s="1859">
        <v>44636</v>
      </c>
      <c r="DE119" s="1860"/>
      <c r="DF119" s="1861"/>
    </row>
    <row r="120" spans="1:110" s="465" customFormat="1" ht="15" customHeight="1">
      <c r="A120" s="1889" t="str">
        <f>BA120&amp;"."&amp;BB120&amp;"."&amp;BC120</f>
        <v>5.1.2</v>
      </c>
      <c r="B120" s="1889"/>
      <c r="C120" s="1889"/>
      <c r="D120" s="1889"/>
      <c r="E120" s="465" t="s">
        <v>293</v>
      </c>
      <c r="F120" s="278"/>
      <c r="G120" s="274"/>
      <c r="H120" s="274"/>
      <c r="I120" s="274"/>
      <c r="J120" s="274"/>
      <c r="K120" s="274"/>
      <c r="L120" s="274"/>
      <c r="M120" s="274"/>
      <c r="N120" s="274"/>
      <c r="O120" s="278"/>
      <c r="P120" s="278"/>
      <c r="Q120" s="278"/>
      <c r="R120" s="278"/>
      <c r="S120" s="278"/>
      <c r="T120" s="278"/>
      <c r="U120" s="278"/>
      <c r="V120" s="278"/>
      <c r="W120" s="278"/>
      <c r="X120" s="278"/>
      <c r="Y120" s="278"/>
      <c r="Z120" s="278"/>
      <c r="AA120" s="278"/>
      <c r="AB120" s="278"/>
      <c r="AC120" s="278"/>
      <c r="AD120" s="278"/>
      <c r="AE120" s="278"/>
      <c r="AF120" s="278"/>
      <c r="AG120" s="278"/>
      <c r="AH120" s="278"/>
      <c r="AI120" s="278"/>
      <c r="AJ120" s="278"/>
      <c r="AK120" s="278"/>
      <c r="AL120" s="278"/>
      <c r="AM120" s="278"/>
      <c r="AN120" s="278"/>
      <c r="AO120" s="278"/>
      <c r="AP120" s="278"/>
      <c r="AQ120" s="278"/>
      <c r="AR120" s="278"/>
      <c r="AS120" s="278"/>
      <c r="AT120" s="278"/>
      <c r="AU120" s="278"/>
      <c r="AV120" s="278"/>
      <c r="AW120" s="278"/>
      <c r="AX120" s="278"/>
      <c r="AY120" s="195"/>
      <c r="BA120" s="192">
        <f t="shared" si="25"/>
        <v>5</v>
      </c>
      <c r="BB120" s="192">
        <f>BB119</f>
        <v>1</v>
      </c>
      <c r="BC120" s="193">
        <f>BC119+1</f>
        <v>2</v>
      </c>
      <c r="BD120" s="192"/>
      <c r="BG120" s="559" t="str">
        <f t="shared" ca="1" si="10"/>
        <v/>
      </c>
      <c r="BH120" s="560" t="str">
        <f t="shared" ca="1" si="11"/>
        <v/>
      </c>
      <c r="BI120" s="560" t="str">
        <f t="shared" ca="1" si="12"/>
        <v/>
      </c>
      <c r="BJ120" s="560" t="str">
        <f t="shared" ca="1" si="13"/>
        <v/>
      </c>
      <c r="BK120" s="560" t="str">
        <f t="shared" ca="1" si="14"/>
        <v/>
      </c>
      <c r="BL120" s="561" t="str">
        <f t="shared" ca="1" si="15"/>
        <v/>
      </c>
      <c r="BN120" s="359"/>
      <c r="CV120" s="1488"/>
      <c r="CW120" s="1489"/>
      <c r="CX120" s="1489"/>
      <c r="CY120" s="1489"/>
      <c r="CZ120" s="1489"/>
      <c r="DA120" s="1489"/>
      <c r="DB120" s="1489"/>
      <c r="DC120" s="1489"/>
      <c r="DD120" s="1859"/>
      <c r="DE120" s="1860"/>
      <c r="DF120" s="1861"/>
    </row>
    <row r="121" spans="1:110" s="465" customFormat="1" ht="15" customHeight="1">
      <c r="A121" s="1772" t="str">
        <f>BD121</f>
        <v>①</v>
      </c>
      <c r="B121" s="1773"/>
      <c r="C121" s="1773"/>
      <c r="D121" s="1773"/>
      <c r="E121" s="1773"/>
      <c r="F121" s="278" t="s">
        <v>864</v>
      </c>
      <c r="G121" s="274"/>
      <c r="H121" s="274"/>
      <c r="I121" s="274"/>
      <c r="J121" s="274"/>
      <c r="K121" s="274"/>
      <c r="L121" s="274"/>
      <c r="M121" s="274"/>
      <c r="N121" s="274"/>
      <c r="O121" s="278"/>
      <c r="P121" s="278"/>
      <c r="Q121" s="278"/>
      <c r="R121" s="278"/>
      <c r="S121" s="278"/>
      <c r="T121" s="278"/>
      <c r="U121" s="278"/>
      <c r="V121" s="278"/>
      <c r="W121" s="278"/>
      <c r="X121" s="278"/>
      <c r="Y121" s="278"/>
      <c r="Z121" s="278"/>
      <c r="AA121" s="278"/>
      <c r="AB121" s="278"/>
      <c r="AC121" s="278"/>
      <c r="AD121" s="278"/>
      <c r="AE121" s="278"/>
      <c r="AF121" s="278"/>
      <c r="AG121" s="278"/>
      <c r="AH121" s="278"/>
      <c r="AI121" s="278"/>
      <c r="AJ121" s="278"/>
      <c r="AK121" s="278"/>
      <c r="AL121" s="278"/>
      <c r="AM121" s="278"/>
      <c r="AN121" s="278"/>
      <c r="AO121" s="278"/>
      <c r="AP121" s="278"/>
      <c r="AQ121" s="278"/>
      <c r="AR121" s="278"/>
      <c r="AS121" s="278"/>
      <c r="AT121" s="278"/>
      <c r="AU121" s="278"/>
      <c r="AV121" s="278"/>
      <c r="AW121" s="278"/>
      <c r="AX121" s="278"/>
      <c r="AY121" s="195"/>
      <c r="BA121" s="192">
        <f>BA120</f>
        <v>5</v>
      </c>
      <c r="BB121" s="192">
        <f>BB120</f>
        <v>1</v>
      </c>
      <c r="BC121" s="192">
        <f>BC120</f>
        <v>2</v>
      </c>
      <c r="BD121" s="196" t="str">
        <f>IF(ISBLANK(BD120),"①",CHAR(CODE(BD120)+1))</f>
        <v>①</v>
      </c>
      <c r="BG121" s="559" t="str">
        <f t="shared" ca="1" si="10"/>
        <v/>
      </c>
      <c r="BH121" s="560" t="str">
        <f t="shared" ca="1" si="11"/>
        <v/>
      </c>
      <c r="BI121" s="560" t="str">
        <f t="shared" ca="1" si="12"/>
        <v/>
      </c>
      <c r="BJ121" s="560" t="str">
        <f t="shared" ca="1" si="13"/>
        <v/>
      </c>
      <c r="BK121" s="560" t="str">
        <f t="shared" ca="1" si="14"/>
        <v/>
      </c>
      <c r="BL121" s="561" t="str">
        <f t="shared" ca="1" si="15"/>
        <v/>
      </c>
      <c r="BN121" s="359" t="s">
        <v>2178</v>
      </c>
      <c r="CV121" s="1488" t="s">
        <v>2265</v>
      </c>
      <c r="CW121" s="1489"/>
      <c r="CX121" s="1489"/>
      <c r="CY121" s="1489"/>
      <c r="CZ121" s="1489"/>
      <c r="DA121" s="1489"/>
      <c r="DB121" s="1489"/>
      <c r="DC121" s="1489"/>
      <c r="DD121" s="1859">
        <v>44636</v>
      </c>
      <c r="DE121" s="1860"/>
      <c r="DF121" s="1861"/>
    </row>
    <row r="122" spans="1:110" s="465" customFormat="1" ht="15" customHeight="1">
      <c r="A122" s="1772" t="str">
        <f>BD122</f>
        <v>②</v>
      </c>
      <c r="B122" s="1773"/>
      <c r="C122" s="1773"/>
      <c r="D122" s="1773"/>
      <c r="E122" s="1773"/>
      <c r="F122" s="465" t="s">
        <v>865</v>
      </c>
      <c r="G122" s="274"/>
      <c r="H122" s="274"/>
      <c r="I122" s="274"/>
      <c r="J122" s="274"/>
      <c r="K122" s="274"/>
      <c r="L122" s="274"/>
      <c r="M122" s="274"/>
      <c r="N122" s="274"/>
      <c r="O122" s="278"/>
      <c r="P122" s="278"/>
      <c r="Q122" s="278"/>
      <c r="R122" s="278"/>
      <c r="S122" s="278"/>
      <c r="T122" s="278"/>
      <c r="U122" s="278"/>
      <c r="V122" s="278"/>
      <c r="W122" s="278"/>
      <c r="X122" s="278"/>
      <c r="Y122" s="278"/>
      <c r="Z122" s="278"/>
      <c r="AA122" s="278"/>
      <c r="AB122" s="278"/>
      <c r="AC122" s="278"/>
      <c r="AD122" s="278"/>
      <c r="AE122" s="278"/>
      <c r="AF122" s="278"/>
      <c r="AG122" s="278"/>
      <c r="AH122" s="278"/>
      <c r="AI122" s="278"/>
      <c r="AJ122" s="278"/>
      <c r="AK122" s="278"/>
      <c r="AL122" s="278"/>
      <c r="AM122" s="278"/>
      <c r="AN122" s="278"/>
      <c r="AO122" s="278"/>
      <c r="AP122" s="278"/>
      <c r="AQ122" s="278"/>
      <c r="AR122" s="278"/>
      <c r="AS122" s="278"/>
      <c r="AT122" s="278"/>
      <c r="AU122" s="278"/>
      <c r="AV122" s="278"/>
      <c r="AW122" s="278"/>
      <c r="AX122" s="278"/>
      <c r="AY122" s="195"/>
      <c r="BA122" s="192">
        <f>BA121</f>
        <v>5</v>
      </c>
      <c r="BB122" s="192">
        <f>BB121</f>
        <v>1</v>
      </c>
      <c r="BC122" s="192">
        <f>BC121</f>
        <v>2</v>
      </c>
      <c r="BD122" s="196" t="str">
        <f>IF(ISBLANK(BD121),"①",CHAR(CODE(BD121)+1))</f>
        <v>②</v>
      </c>
      <c r="BG122" s="559" t="str">
        <f t="shared" ca="1" si="10"/>
        <v/>
      </c>
      <c r="BH122" s="560" t="str">
        <f t="shared" ca="1" si="11"/>
        <v/>
      </c>
      <c r="BI122" s="560" t="str">
        <f t="shared" ca="1" si="12"/>
        <v/>
      </c>
      <c r="BJ122" s="560" t="str">
        <f t="shared" ca="1" si="13"/>
        <v/>
      </c>
      <c r="BK122" s="560" t="str">
        <f t="shared" ca="1" si="14"/>
        <v/>
      </c>
      <c r="BL122" s="561" t="str">
        <f t="shared" ca="1" si="15"/>
        <v/>
      </c>
      <c r="BN122" s="359" t="s">
        <v>2178</v>
      </c>
      <c r="CV122" s="1488" t="s">
        <v>2265</v>
      </c>
      <c r="CW122" s="1489"/>
      <c r="CX122" s="1489"/>
      <c r="CY122" s="1489"/>
      <c r="CZ122" s="1489"/>
      <c r="DA122" s="1489"/>
      <c r="DB122" s="1489"/>
      <c r="DC122" s="1489"/>
      <c r="DD122" s="1859">
        <v>44636</v>
      </c>
      <c r="DE122" s="1860"/>
      <c r="DF122" s="1861"/>
    </row>
    <row r="123" spans="1:110" s="465" customFormat="1" ht="15" customHeight="1">
      <c r="A123" s="1772" t="str">
        <f>BD123</f>
        <v>③</v>
      </c>
      <c r="B123" s="1773"/>
      <c r="C123" s="1773"/>
      <c r="D123" s="1773"/>
      <c r="E123" s="1773"/>
      <c r="F123" s="465" t="s">
        <v>511</v>
      </c>
      <c r="G123" s="274"/>
      <c r="H123" s="274"/>
      <c r="I123" s="274"/>
      <c r="J123" s="274"/>
      <c r="K123" s="274"/>
      <c r="L123" s="274"/>
      <c r="M123" s="274"/>
      <c r="N123" s="274"/>
      <c r="O123" s="278"/>
      <c r="P123" s="278"/>
      <c r="Q123" s="278"/>
      <c r="R123" s="278"/>
      <c r="S123" s="278"/>
      <c r="T123" s="278"/>
      <c r="U123" s="278"/>
      <c r="V123" s="278"/>
      <c r="W123" s="278"/>
      <c r="X123" s="278"/>
      <c r="Y123" s="278"/>
      <c r="Z123" s="278"/>
      <c r="AA123" s="278"/>
      <c r="AB123" s="278"/>
      <c r="AC123" s="278"/>
      <c r="AD123" s="278"/>
      <c r="AE123" s="278"/>
      <c r="AF123" s="278"/>
      <c r="AG123" s="278"/>
      <c r="AH123" s="278"/>
      <c r="AI123" s="278"/>
      <c r="AJ123" s="278"/>
      <c r="AK123" s="278"/>
      <c r="AL123" s="278"/>
      <c r="AM123" s="278"/>
      <c r="AN123" s="278"/>
      <c r="AO123" s="278"/>
      <c r="AP123" s="278"/>
      <c r="AQ123" s="278"/>
      <c r="AR123" s="278"/>
      <c r="AS123" s="278"/>
      <c r="AT123" s="278"/>
      <c r="AU123" s="278"/>
      <c r="AV123" s="278"/>
      <c r="AW123" s="278"/>
      <c r="AX123" s="278"/>
      <c r="AY123" s="195"/>
      <c r="BA123" s="192">
        <f>BA122</f>
        <v>5</v>
      </c>
      <c r="BB123" s="192">
        <f>BB122</f>
        <v>1</v>
      </c>
      <c r="BC123" s="192">
        <f>BC122</f>
        <v>2</v>
      </c>
      <c r="BD123" s="196" t="str">
        <f>IF(ISBLANK(BD122),"①",CHAR(CODE(BD122)+1))</f>
        <v>③</v>
      </c>
      <c r="BG123" s="559" t="str">
        <f t="shared" ca="1" si="10"/>
        <v/>
      </c>
      <c r="BH123" s="560" t="str">
        <f t="shared" ca="1" si="11"/>
        <v/>
      </c>
      <c r="BI123" s="560" t="str">
        <f t="shared" ca="1" si="12"/>
        <v/>
      </c>
      <c r="BJ123" s="560" t="str">
        <f t="shared" ca="1" si="13"/>
        <v/>
      </c>
      <c r="BK123" s="560" t="str">
        <f t="shared" ca="1" si="14"/>
        <v/>
      </c>
      <c r="BL123" s="561" t="str">
        <f t="shared" ca="1" si="15"/>
        <v/>
      </c>
      <c r="BN123" s="359" t="s">
        <v>2179</v>
      </c>
      <c r="CV123" s="1488" t="s">
        <v>2265</v>
      </c>
      <c r="CW123" s="1489"/>
      <c r="CX123" s="1489"/>
      <c r="CY123" s="1489"/>
      <c r="CZ123" s="1489"/>
      <c r="DA123" s="1489"/>
      <c r="DB123" s="1489"/>
      <c r="DC123" s="1489"/>
      <c r="DD123" s="1859">
        <v>44636</v>
      </c>
      <c r="DE123" s="1860"/>
      <c r="DF123" s="1861"/>
    </row>
    <row r="124" spans="1:110" s="465" customFormat="1" ht="15" customHeight="1">
      <c r="A124" s="1887" t="str">
        <f>BA124&amp;"."&amp;BB124</f>
        <v>5.2</v>
      </c>
      <c r="B124" s="1888"/>
      <c r="C124" s="1888"/>
      <c r="D124" s="187" t="s">
        <v>512</v>
      </c>
      <c r="H124" s="189"/>
      <c r="AY124" s="195"/>
      <c r="BA124" s="192">
        <f>BA123</f>
        <v>5</v>
      </c>
      <c r="BB124" s="193">
        <f>BB123+1</f>
        <v>2</v>
      </c>
      <c r="BC124" s="192"/>
      <c r="BG124" s="559" t="str">
        <f t="shared" ca="1" si="10"/>
        <v/>
      </c>
      <c r="BH124" s="560" t="str">
        <f t="shared" ca="1" si="11"/>
        <v/>
      </c>
      <c r="BI124" s="560" t="str">
        <f t="shared" ca="1" si="12"/>
        <v/>
      </c>
      <c r="BJ124" s="560" t="str">
        <f t="shared" ca="1" si="13"/>
        <v/>
      </c>
      <c r="BK124" s="560" t="str">
        <f t="shared" ca="1" si="14"/>
        <v/>
      </c>
      <c r="BL124" s="561" t="str">
        <f t="shared" ca="1" si="15"/>
        <v/>
      </c>
      <c r="BN124" s="359"/>
      <c r="CV124" s="1488"/>
      <c r="CW124" s="1489"/>
      <c r="CX124" s="1489"/>
      <c r="CY124" s="1489"/>
      <c r="CZ124" s="1489"/>
      <c r="DA124" s="1489"/>
      <c r="DB124" s="1489"/>
      <c r="DC124" s="1489"/>
      <c r="DD124" s="1859"/>
      <c r="DE124" s="1860"/>
      <c r="DF124" s="1861"/>
    </row>
    <row r="125" spans="1:110" s="465" customFormat="1" ht="15" customHeight="1">
      <c r="A125" s="1889" t="str">
        <f>BA125&amp;"."&amp;BB125&amp;"."&amp;BC125</f>
        <v>5.2.1</v>
      </c>
      <c r="B125" s="1889"/>
      <c r="C125" s="1889"/>
      <c r="D125" s="1889"/>
      <c r="E125" s="465" t="s">
        <v>308</v>
      </c>
      <c r="F125" s="278"/>
      <c r="G125" s="274"/>
      <c r="H125" s="274"/>
      <c r="I125" s="274"/>
      <c r="J125" s="274"/>
      <c r="K125" s="274"/>
      <c r="L125" s="274"/>
      <c r="M125" s="274"/>
      <c r="N125" s="274"/>
      <c r="O125" s="278"/>
      <c r="P125" s="278"/>
      <c r="Q125" s="278"/>
      <c r="R125" s="278"/>
      <c r="S125" s="278"/>
      <c r="T125" s="278"/>
      <c r="U125" s="278"/>
      <c r="V125" s="278"/>
      <c r="W125" s="278"/>
      <c r="X125" s="278"/>
      <c r="Y125" s="278"/>
      <c r="Z125" s="278"/>
      <c r="AA125" s="278"/>
      <c r="AB125" s="278"/>
      <c r="AC125" s="278"/>
      <c r="AD125" s="278"/>
      <c r="AE125" s="278"/>
      <c r="AF125" s="278"/>
      <c r="AG125" s="278"/>
      <c r="AH125" s="278"/>
      <c r="AI125" s="278"/>
      <c r="AJ125" s="278"/>
      <c r="AK125" s="278"/>
      <c r="AL125" s="278"/>
      <c r="AM125" s="278"/>
      <c r="AN125" s="278"/>
      <c r="AO125" s="278"/>
      <c r="AP125" s="278"/>
      <c r="AQ125" s="278"/>
      <c r="AR125" s="278"/>
      <c r="AS125" s="278"/>
      <c r="AT125" s="278"/>
      <c r="AU125" s="278"/>
      <c r="AV125" s="278"/>
      <c r="AW125" s="278"/>
      <c r="AX125" s="278"/>
      <c r="AY125" s="195"/>
      <c r="BA125" s="192">
        <f>BA124</f>
        <v>5</v>
      </c>
      <c r="BB125" s="192">
        <f>BB124</f>
        <v>2</v>
      </c>
      <c r="BC125" s="193">
        <f>BC124+1</f>
        <v>1</v>
      </c>
      <c r="BD125" s="192"/>
      <c r="BG125" s="559" t="str">
        <f t="shared" ca="1" si="10"/>
        <v/>
      </c>
      <c r="BH125" s="560" t="str">
        <f t="shared" ca="1" si="11"/>
        <v/>
      </c>
      <c r="BI125" s="560" t="str">
        <f t="shared" ca="1" si="12"/>
        <v/>
      </c>
      <c r="BJ125" s="560" t="str">
        <f t="shared" ca="1" si="13"/>
        <v/>
      </c>
      <c r="BK125" s="560" t="str">
        <f t="shared" ca="1" si="14"/>
        <v/>
      </c>
      <c r="BL125" s="561" t="str">
        <f t="shared" ca="1" si="15"/>
        <v/>
      </c>
      <c r="BN125" s="359" t="s">
        <v>2180</v>
      </c>
      <c r="CV125" s="1488" t="s">
        <v>2265</v>
      </c>
      <c r="CW125" s="1489"/>
      <c r="CX125" s="1489"/>
      <c r="CY125" s="1489"/>
      <c r="CZ125" s="1489"/>
      <c r="DA125" s="1489"/>
      <c r="DB125" s="1489"/>
      <c r="DC125" s="1489"/>
      <c r="DD125" s="1859">
        <v>44636</v>
      </c>
      <c r="DE125" s="1860"/>
      <c r="DF125" s="1861"/>
    </row>
    <row r="126" spans="1:110" s="465" customFormat="1" ht="15" customHeight="1">
      <c r="A126" s="1868" t="str">
        <f>BA126&amp;"."</f>
        <v>6.</v>
      </c>
      <c r="B126" s="1954"/>
      <c r="C126" s="469" t="s">
        <v>363</v>
      </c>
      <c r="D126" s="469"/>
      <c r="E126" s="469"/>
      <c r="F126" s="469"/>
      <c r="G126" s="469"/>
      <c r="H126" s="469"/>
      <c r="I126" s="469"/>
      <c r="J126" s="469"/>
      <c r="K126" s="469"/>
      <c r="L126" s="469"/>
      <c r="M126" s="469"/>
      <c r="N126" s="469"/>
      <c r="O126" s="469"/>
      <c r="P126" s="469"/>
      <c r="Q126" s="469"/>
      <c r="R126" s="469"/>
      <c r="S126" s="469"/>
      <c r="T126" s="469"/>
      <c r="U126" s="469"/>
      <c r="V126" s="469"/>
      <c r="W126" s="469"/>
      <c r="X126" s="469"/>
      <c r="Y126" s="469"/>
      <c r="Z126" s="469"/>
      <c r="AA126" s="469"/>
      <c r="AB126" s="469"/>
      <c r="AC126" s="469"/>
      <c r="AD126" s="469"/>
      <c r="AE126" s="469"/>
      <c r="AF126" s="469"/>
      <c r="AG126" s="469"/>
      <c r="AH126" s="469"/>
      <c r="AI126" s="469"/>
      <c r="AJ126" s="469"/>
      <c r="AK126" s="469"/>
      <c r="AL126" s="469"/>
      <c r="AM126" s="469"/>
      <c r="AN126" s="469"/>
      <c r="AO126" s="469"/>
      <c r="AP126" s="469"/>
      <c r="AQ126" s="469"/>
      <c r="AR126" s="469"/>
      <c r="AS126" s="469"/>
      <c r="AT126" s="469"/>
      <c r="AU126" s="469"/>
      <c r="AV126" s="469"/>
      <c r="AW126" s="469"/>
      <c r="AX126" s="469"/>
      <c r="AY126" s="276"/>
      <c r="BA126" s="193">
        <f>BA125+1</f>
        <v>6</v>
      </c>
      <c r="BE126" s="233"/>
      <c r="BF126" s="233"/>
      <c r="BG126" s="559" t="str">
        <f t="shared" ca="1" si="10"/>
        <v/>
      </c>
      <c r="BH126" s="560" t="str">
        <f t="shared" ca="1" si="11"/>
        <v/>
      </c>
      <c r="BI126" s="560" t="str">
        <f t="shared" ca="1" si="12"/>
        <v/>
      </c>
      <c r="BJ126" s="560" t="str">
        <f t="shared" ca="1" si="13"/>
        <v/>
      </c>
      <c r="BK126" s="560" t="str">
        <f t="shared" ca="1" si="14"/>
        <v/>
      </c>
      <c r="BL126" s="561" t="str">
        <f t="shared" ca="1" si="15"/>
        <v/>
      </c>
      <c r="BN126" s="359"/>
      <c r="CV126" s="1488"/>
      <c r="CW126" s="1489"/>
      <c r="CX126" s="1489"/>
      <c r="CY126" s="1489"/>
      <c r="CZ126" s="1489"/>
      <c r="DA126" s="1489"/>
      <c r="DB126" s="1489"/>
      <c r="DC126" s="1489"/>
      <c r="DD126" s="1859"/>
      <c r="DE126" s="1860"/>
      <c r="DF126" s="1861"/>
    </row>
    <row r="127" spans="1:110" s="465" customFormat="1" ht="15" customHeight="1">
      <c r="A127" s="1887" t="str">
        <f>BA127&amp;"."&amp;BB127</f>
        <v>6.1</v>
      </c>
      <c r="B127" s="1888"/>
      <c r="C127" s="1888"/>
      <c r="D127" s="187" t="s">
        <v>364</v>
      </c>
      <c r="H127" s="189"/>
      <c r="I127" s="234"/>
      <c r="L127" s="190"/>
      <c r="M127" s="190"/>
      <c r="N127" s="190"/>
      <c r="AY127" s="195"/>
      <c r="BA127" s="192">
        <f t="shared" ref="BA127:BC142" si="26">BA126</f>
        <v>6</v>
      </c>
      <c r="BB127" s="193">
        <f>BB126+1</f>
        <v>1</v>
      </c>
      <c r="BC127" s="192"/>
      <c r="BD127" s="192"/>
      <c r="BE127" s="233"/>
      <c r="BF127" s="233"/>
      <c r="BG127" s="559" t="str">
        <f t="shared" ca="1" si="10"/>
        <v/>
      </c>
      <c r="BH127" s="560" t="str">
        <f t="shared" ca="1" si="11"/>
        <v/>
      </c>
      <c r="BI127" s="560" t="str">
        <f t="shared" ca="1" si="12"/>
        <v/>
      </c>
      <c r="BJ127" s="560" t="str">
        <f t="shared" ca="1" si="13"/>
        <v/>
      </c>
      <c r="BK127" s="560" t="str">
        <f t="shared" ca="1" si="14"/>
        <v/>
      </c>
      <c r="BL127" s="561" t="str">
        <f t="shared" ca="1" si="15"/>
        <v/>
      </c>
      <c r="BN127" s="359"/>
      <c r="CV127" s="1488"/>
      <c r="CW127" s="1489"/>
      <c r="CX127" s="1489"/>
      <c r="CY127" s="1489"/>
      <c r="CZ127" s="1489"/>
      <c r="DA127" s="1489"/>
      <c r="DB127" s="1489"/>
      <c r="DC127" s="1489"/>
      <c r="DD127" s="1859"/>
      <c r="DE127" s="1860"/>
      <c r="DF127" s="1861"/>
    </row>
    <row r="128" spans="1:110" s="465" customFormat="1" ht="15" customHeight="1">
      <c r="A128" s="546"/>
      <c r="B128" s="546"/>
      <c r="C128" s="546"/>
      <c r="D128" s="793" t="s">
        <v>365</v>
      </c>
      <c r="E128" s="791"/>
      <c r="F128" s="791"/>
      <c r="G128" s="791"/>
      <c r="H128" s="791"/>
      <c r="I128" s="791"/>
      <c r="J128" s="791"/>
      <c r="K128" s="791"/>
      <c r="L128" s="791" t="s">
        <v>367</v>
      </c>
      <c r="M128" s="791"/>
      <c r="N128" s="791"/>
      <c r="O128" s="791"/>
      <c r="P128" s="791"/>
      <c r="Q128" s="791"/>
      <c r="R128" s="791"/>
      <c r="S128" s="791"/>
      <c r="T128" s="791"/>
      <c r="U128" s="791"/>
      <c r="V128" s="791"/>
      <c r="W128" s="791"/>
      <c r="X128" s="791"/>
      <c r="Y128" s="791"/>
      <c r="Z128" s="791"/>
      <c r="AA128" s="791"/>
      <c r="AB128" s="791"/>
      <c r="AC128" s="791"/>
      <c r="AD128" s="791"/>
      <c r="AE128" s="791"/>
      <c r="AF128" s="791"/>
      <c r="AG128" s="791"/>
      <c r="AH128" s="791"/>
      <c r="AI128" s="791"/>
      <c r="AJ128" s="791"/>
      <c r="AK128" s="791"/>
      <c r="AL128" s="791"/>
      <c r="AM128" s="791"/>
      <c r="AN128" s="791"/>
      <c r="AO128" s="791"/>
      <c r="AP128" s="791"/>
      <c r="AQ128" s="791"/>
      <c r="AR128" s="791"/>
      <c r="AS128" s="791"/>
      <c r="AT128" s="791"/>
      <c r="AU128" s="791"/>
      <c r="AV128" s="791"/>
      <c r="AW128" s="791"/>
      <c r="AX128" s="792"/>
      <c r="AY128" s="195"/>
      <c r="BA128" s="192">
        <f t="shared" si="26"/>
        <v>6</v>
      </c>
      <c r="BB128" s="192">
        <f t="shared" si="26"/>
        <v>1</v>
      </c>
      <c r="BC128" s="192"/>
      <c r="BD128" s="192"/>
      <c r="BE128" s="233"/>
      <c r="BF128" s="233"/>
      <c r="BG128" s="559" t="str">
        <f t="shared" ca="1" si="10"/>
        <v/>
      </c>
      <c r="BH128" s="560" t="str">
        <f t="shared" ca="1" si="11"/>
        <v/>
      </c>
      <c r="BI128" s="560" t="str">
        <f t="shared" ca="1" si="12"/>
        <v/>
      </c>
      <c r="BJ128" s="560" t="str">
        <f t="shared" ca="1" si="13"/>
        <v/>
      </c>
      <c r="BK128" s="560" t="str">
        <f t="shared" ca="1" si="14"/>
        <v/>
      </c>
      <c r="BL128" s="561" t="str">
        <f t="shared" ca="1" si="15"/>
        <v/>
      </c>
      <c r="BN128" s="359"/>
      <c r="CV128" s="1488"/>
      <c r="CW128" s="1489"/>
      <c r="CX128" s="1489"/>
      <c r="CY128" s="1489"/>
      <c r="CZ128" s="1489"/>
      <c r="DA128" s="1489"/>
      <c r="DB128" s="1489"/>
      <c r="DC128" s="1489"/>
      <c r="DD128" s="1859"/>
      <c r="DE128" s="1860"/>
      <c r="DF128" s="1861"/>
    </row>
    <row r="129" spans="1:110" s="465" customFormat="1" ht="15" customHeight="1">
      <c r="A129" s="546"/>
      <c r="B129" s="546"/>
      <c r="C129" s="546"/>
      <c r="D129" s="279" t="s">
        <v>366</v>
      </c>
      <c r="E129" s="197"/>
      <c r="F129" s="197"/>
      <c r="G129" s="197"/>
      <c r="H129" s="280"/>
      <c r="I129" s="281"/>
      <c r="J129" s="197"/>
      <c r="K129" s="242"/>
      <c r="L129" s="259" t="s">
        <v>368</v>
      </c>
      <c r="M129" s="252"/>
      <c r="N129" s="252"/>
      <c r="O129" s="197"/>
      <c r="P129" s="197"/>
      <c r="Q129" s="197"/>
      <c r="R129" s="197"/>
      <c r="S129" s="197"/>
      <c r="T129" s="197"/>
      <c r="U129" s="197"/>
      <c r="V129" s="197"/>
      <c r="W129" s="197"/>
      <c r="X129" s="197"/>
      <c r="Y129" s="197"/>
      <c r="Z129" s="197"/>
      <c r="AA129" s="197"/>
      <c r="AB129" s="197"/>
      <c r="AC129" s="197"/>
      <c r="AD129" s="197"/>
      <c r="AE129" s="197"/>
      <c r="AF129" s="197"/>
      <c r="AG129" s="197"/>
      <c r="AH129" s="197"/>
      <c r="AI129" s="197"/>
      <c r="AJ129" s="197"/>
      <c r="AK129" s="197"/>
      <c r="AL129" s="197"/>
      <c r="AM129" s="197"/>
      <c r="AN129" s="197"/>
      <c r="AO129" s="197"/>
      <c r="AP129" s="197"/>
      <c r="AQ129" s="197"/>
      <c r="AR129" s="197"/>
      <c r="AS129" s="197"/>
      <c r="AT129" s="197"/>
      <c r="AU129" s="197"/>
      <c r="AV129" s="197"/>
      <c r="AW129" s="197"/>
      <c r="AX129" s="198"/>
      <c r="AY129" s="195"/>
      <c r="BA129" s="192">
        <f t="shared" si="26"/>
        <v>6</v>
      </c>
      <c r="BB129" s="192">
        <f t="shared" si="26"/>
        <v>1</v>
      </c>
      <c r="BC129" s="192"/>
      <c r="BD129" s="192"/>
      <c r="BE129" s="233"/>
      <c r="BF129" s="233"/>
      <c r="BG129" s="559" t="str">
        <f t="shared" ca="1" si="10"/>
        <v/>
      </c>
      <c r="BH129" s="560" t="str">
        <f t="shared" ca="1" si="11"/>
        <v/>
      </c>
      <c r="BI129" s="560" t="str">
        <f t="shared" ca="1" si="12"/>
        <v/>
      </c>
      <c r="BJ129" s="560" t="str">
        <f t="shared" ca="1" si="13"/>
        <v/>
      </c>
      <c r="BK129" s="560" t="str">
        <f t="shared" ca="1" si="14"/>
        <v/>
      </c>
      <c r="BL129" s="561" t="str">
        <f t="shared" ca="1" si="15"/>
        <v/>
      </c>
      <c r="BN129" s="359"/>
      <c r="CV129" s="1488" t="s">
        <v>2265</v>
      </c>
      <c r="CW129" s="1489"/>
      <c r="CX129" s="1489"/>
      <c r="CY129" s="1489"/>
      <c r="CZ129" s="1489"/>
      <c r="DA129" s="1489"/>
      <c r="DB129" s="1489"/>
      <c r="DC129" s="1489"/>
      <c r="DD129" s="1859">
        <v>44636</v>
      </c>
      <c r="DE129" s="1860"/>
      <c r="DF129" s="1861"/>
    </row>
    <row r="130" spans="1:110" s="465" customFormat="1" ht="15" customHeight="1">
      <c r="A130" s="546"/>
      <c r="B130" s="546"/>
      <c r="C130" s="546"/>
      <c r="D130" s="282" t="s">
        <v>369</v>
      </c>
      <c r="E130" s="547"/>
      <c r="F130" s="547"/>
      <c r="G130" s="547"/>
      <c r="H130" s="283"/>
      <c r="I130" s="284"/>
      <c r="J130" s="547"/>
      <c r="K130" s="549"/>
      <c r="L130" s="260" t="s">
        <v>123</v>
      </c>
      <c r="M130" s="253"/>
      <c r="N130" s="253"/>
      <c r="O130" s="547"/>
      <c r="P130" s="547"/>
      <c r="Q130" s="547"/>
      <c r="R130" s="547"/>
      <c r="S130" s="547"/>
      <c r="T130" s="547"/>
      <c r="U130" s="547"/>
      <c r="V130" s="547"/>
      <c r="W130" s="547"/>
      <c r="X130" s="547"/>
      <c r="Y130" s="547"/>
      <c r="Z130" s="547"/>
      <c r="AA130" s="547"/>
      <c r="AB130" s="547"/>
      <c r="AC130" s="547"/>
      <c r="AD130" s="736"/>
      <c r="AE130" s="736"/>
      <c r="AF130" s="736"/>
      <c r="AG130" s="736"/>
      <c r="AH130" s="736"/>
      <c r="AI130" s="736"/>
      <c r="AJ130" s="736"/>
      <c r="AK130" s="736"/>
      <c r="AL130" s="736"/>
      <c r="AM130" s="736"/>
      <c r="AN130" s="736"/>
      <c r="AO130" s="736"/>
      <c r="AP130" s="736"/>
      <c r="AQ130" s="736"/>
      <c r="AR130" s="736"/>
      <c r="AS130" s="736"/>
      <c r="AT130" s="736"/>
      <c r="AU130" s="736"/>
      <c r="AV130" s="736"/>
      <c r="AW130" s="736"/>
      <c r="AX130" s="208"/>
      <c r="AY130" s="195"/>
      <c r="BA130" s="192">
        <f t="shared" si="26"/>
        <v>6</v>
      </c>
      <c r="BB130" s="192">
        <f t="shared" si="26"/>
        <v>1</v>
      </c>
      <c r="BC130" s="192"/>
      <c r="BD130" s="192"/>
      <c r="BE130" s="233"/>
      <c r="BF130" s="233"/>
      <c r="BG130" s="559" t="str">
        <f t="shared" ca="1" si="10"/>
        <v/>
      </c>
      <c r="BH130" s="560" t="str">
        <f t="shared" ca="1" si="11"/>
        <v/>
      </c>
      <c r="BI130" s="560" t="str">
        <f t="shared" ca="1" si="12"/>
        <v/>
      </c>
      <c r="BJ130" s="560" t="str">
        <f t="shared" ca="1" si="13"/>
        <v/>
      </c>
      <c r="BK130" s="560" t="str">
        <f t="shared" ca="1" si="14"/>
        <v/>
      </c>
      <c r="BL130" s="561" t="str">
        <f t="shared" ca="1" si="15"/>
        <v/>
      </c>
      <c r="BN130" s="359"/>
      <c r="CV130" s="1488" t="s">
        <v>2265</v>
      </c>
      <c r="CW130" s="1489"/>
      <c r="CX130" s="1489"/>
      <c r="CY130" s="1489"/>
      <c r="CZ130" s="1489"/>
      <c r="DA130" s="1489"/>
      <c r="DB130" s="1489"/>
      <c r="DC130" s="1489"/>
      <c r="DD130" s="1859">
        <v>44636</v>
      </c>
      <c r="DE130" s="1860"/>
      <c r="DF130" s="1861"/>
    </row>
    <row r="131" spans="1:110" s="465" customFormat="1" ht="15" customHeight="1">
      <c r="A131" s="546"/>
      <c r="B131" s="546"/>
      <c r="C131" s="546"/>
      <c r="D131" s="282" t="s">
        <v>370</v>
      </c>
      <c r="E131" s="547"/>
      <c r="F131" s="547"/>
      <c r="G131" s="547"/>
      <c r="H131" s="283"/>
      <c r="I131" s="284"/>
      <c r="J131" s="547"/>
      <c r="K131" s="549"/>
      <c r="L131" s="260" t="str">
        <f>"※初期設定と同様。（"&amp;$CN$9&amp;"を参照）"</f>
        <v>※初期設定と同様。（「4.1.3. スプレッドシートの設定」を参照）</v>
      </c>
      <c r="M131" s="253"/>
      <c r="N131" s="253"/>
      <c r="O131" s="547"/>
      <c r="P131" s="547"/>
      <c r="Q131" s="547"/>
      <c r="R131" s="547"/>
      <c r="S131" s="547"/>
      <c r="T131" s="547"/>
      <c r="U131" s="547"/>
      <c r="V131" s="547"/>
      <c r="W131" s="547"/>
      <c r="X131" s="547"/>
      <c r="Y131" s="547"/>
      <c r="Z131" s="547"/>
      <c r="AA131" s="547"/>
      <c r="AB131" s="547"/>
      <c r="AC131" s="547"/>
      <c r="AD131" s="736"/>
      <c r="AE131" s="736"/>
      <c r="AF131" s="736"/>
      <c r="AG131" s="736"/>
      <c r="AH131" s="736"/>
      <c r="AI131" s="736"/>
      <c r="AJ131" s="736"/>
      <c r="AK131" s="736"/>
      <c r="AL131" s="736"/>
      <c r="AM131" s="736"/>
      <c r="AN131" s="736"/>
      <c r="AO131" s="736"/>
      <c r="AP131" s="736"/>
      <c r="AQ131" s="736"/>
      <c r="AR131" s="736"/>
      <c r="AS131" s="736"/>
      <c r="AT131" s="736"/>
      <c r="AU131" s="736"/>
      <c r="AV131" s="736"/>
      <c r="AW131" s="736"/>
      <c r="AX131" s="208"/>
      <c r="AY131" s="195"/>
      <c r="BA131" s="192">
        <f t="shared" si="26"/>
        <v>6</v>
      </c>
      <c r="BB131" s="192">
        <f t="shared" si="26"/>
        <v>1</v>
      </c>
      <c r="BC131" s="192"/>
      <c r="BD131" s="192"/>
      <c r="BE131" s="233"/>
      <c r="BF131" s="233"/>
      <c r="BG131" s="559" t="str">
        <f t="shared" ca="1" si="10"/>
        <v/>
      </c>
      <c r="BH131" s="560" t="str">
        <f t="shared" ca="1" si="11"/>
        <v/>
      </c>
      <c r="BI131" s="560" t="str">
        <f t="shared" ca="1" si="12"/>
        <v/>
      </c>
      <c r="BJ131" s="560" t="str">
        <f t="shared" ca="1" si="13"/>
        <v/>
      </c>
      <c r="BK131" s="560" t="str">
        <f t="shared" ca="1" si="14"/>
        <v/>
      </c>
      <c r="BL131" s="561" t="str">
        <f t="shared" ca="1" si="15"/>
        <v/>
      </c>
      <c r="BN131" s="359"/>
      <c r="CV131" s="1488" t="s">
        <v>2265</v>
      </c>
      <c r="CW131" s="1489"/>
      <c r="CX131" s="1489"/>
      <c r="CY131" s="1489"/>
      <c r="CZ131" s="1489"/>
      <c r="DA131" s="1489"/>
      <c r="DB131" s="1489"/>
      <c r="DC131" s="1489"/>
      <c r="DD131" s="1859">
        <v>44636</v>
      </c>
      <c r="DE131" s="1860"/>
      <c r="DF131" s="1861"/>
    </row>
    <row r="132" spans="1:110" s="465" customFormat="1" ht="15" customHeight="1">
      <c r="A132" s="546"/>
      <c r="B132" s="546"/>
      <c r="C132" s="546"/>
      <c r="D132" s="282" t="s">
        <v>371</v>
      </c>
      <c r="E132" s="547"/>
      <c r="F132" s="547"/>
      <c r="G132" s="547"/>
      <c r="H132" s="283"/>
      <c r="I132" s="284"/>
      <c r="J132" s="547"/>
      <c r="K132" s="549"/>
      <c r="L132" s="260" t="s">
        <v>372</v>
      </c>
      <c r="M132" s="253"/>
      <c r="N132" s="253"/>
      <c r="O132" s="547"/>
      <c r="P132" s="547"/>
      <c r="Q132" s="547"/>
      <c r="R132" s="547"/>
      <c r="S132" s="547"/>
      <c r="T132" s="547"/>
      <c r="U132" s="547"/>
      <c r="V132" s="547"/>
      <c r="W132" s="547"/>
      <c r="X132" s="547"/>
      <c r="Y132" s="547"/>
      <c r="Z132" s="547"/>
      <c r="AA132" s="547"/>
      <c r="AB132" s="547"/>
      <c r="AC132" s="547"/>
      <c r="AD132" s="736"/>
      <c r="AE132" s="736"/>
      <c r="AF132" s="736"/>
      <c r="AG132" s="736"/>
      <c r="AH132" s="736"/>
      <c r="AI132" s="736"/>
      <c r="AJ132" s="736"/>
      <c r="AK132" s="736"/>
      <c r="AL132" s="736"/>
      <c r="AM132" s="736"/>
      <c r="AN132" s="736"/>
      <c r="AO132" s="736"/>
      <c r="AP132" s="736"/>
      <c r="AQ132" s="736"/>
      <c r="AR132" s="736"/>
      <c r="AS132" s="736"/>
      <c r="AT132" s="736"/>
      <c r="AU132" s="736"/>
      <c r="AV132" s="736"/>
      <c r="AW132" s="736"/>
      <c r="AX132" s="208"/>
      <c r="AY132" s="195"/>
      <c r="BA132" s="192">
        <f t="shared" si="26"/>
        <v>6</v>
      </c>
      <c r="BB132" s="192">
        <f t="shared" si="26"/>
        <v>1</v>
      </c>
      <c r="BC132" s="192"/>
      <c r="BD132" s="192"/>
      <c r="BE132" s="233"/>
      <c r="BF132" s="233"/>
      <c r="BG132" s="559" t="str">
        <f t="shared" ca="1" si="10"/>
        <v/>
      </c>
      <c r="BH132" s="560" t="str">
        <f t="shared" ca="1" si="11"/>
        <v/>
      </c>
      <c r="BI132" s="560" t="str">
        <f t="shared" ca="1" si="12"/>
        <v/>
      </c>
      <c r="BJ132" s="560" t="str">
        <f t="shared" ca="1" si="13"/>
        <v/>
      </c>
      <c r="BK132" s="560" t="str">
        <f t="shared" ca="1" si="14"/>
        <v/>
      </c>
      <c r="BL132" s="561" t="str">
        <f t="shared" ca="1" si="15"/>
        <v/>
      </c>
      <c r="BN132" s="359"/>
      <c r="CV132" s="1488" t="s">
        <v>2265</v>
      </c>
      <c r="CW132" s="1489"/>
      <c r="CX132" s="1489"/>
      <c r="CY132" s="1489"/>
      <c r="CZ132" s="1489"/>
      <c r="DA132" s="1489"/>
      <c r="DB132" s="1489"/>
      <c r="DC132" s="1489"/>
      <c r="DD132" s="1859">
        <v>44636</v>
      </c>
      <c r="DE132" s="1860"/>
      <c r="DF132" s="1861"/>
    </row>
    <row r="133" spans="1:110" s="465" customFormat="1" ht="15" customHeight="1">
      <c r="A133" s="546"/>
      <c r="B133" s="546"/>
      <c r="C133" s="546"/>
      <c r="D133" s="282" t="s">
        <v>373</v>
      </c>
      <c r="E133" s="547"/>
      <c r="F133" s="547"/>
      <c r="G133" s="547"/>
      <c r="H133" s="283"/>
      <c r="I133" s="284"/>
      <c r="J133" s="547"/>
      <c r="K133" s="549"/>
      <c r="L133" s="260" t="s">
        <v>374</v>
      </c>
      <c r="M133" s="253"/>
      <c r="N133" s="253"/>
      <c r="O133" s="547"/>
      <c r="P133" s="547"/>
      <c r="Q133" s="547"/>
      <c r="R133" s="547"/>
      <c r="S133" s="547"/>
      <c r="T133" s="547"/>
      <c r="U133" s="547"/>
      <c r="V133" s="547"/>
      <c r="W133" s="547"/>
      <c r="X133" s="547"/>
      <c r="Y133" s="547"/>
      <c r="Z133" s="547"/>
      <c r="AA133" s="547"/>
      <c r="AB133" s="547"/>
      <c r="AC133" s="547"/>
      <c r="AD133" s="736"/>
      <c r="AE133" s="736"/>
      <c r="AF133" s="736"/>
      <c r="AG133" s="736"/>
      <c r="AH133" s="736"/>
      <c r="AI133" s="736"/>
      <c r="AJ133" s="736"/>
      <c r="AK133" s="736"/>
      <c r="AL133" s="736"/>
      <c r="AM133" s="736"/>
      <c r="AN133" s="736"/>
      <c r="AO133" s="736"/>
      <c r="AP133" s="736"/>
      <c r="AQ133" s="736"/>
      <c r="AR133" s="736"/>
      <c r="AS133" s="736"/>
      <c r="AT133" s="736"/>
      <c r="AU133" s="736"/>
      <c r="AV133" s="736"/>
      <c r="AW133" s="736"/>
      <c r="AX133" s="208"/>
      <c r="AY133" s="195"/>
      <c r="BA133" s="192">
        <f t="shared" si="26"/>
        <v>6</v>
      </c>
      <c r="BB133" s="192">
        <f t="shared" si="26"/>
        <v>1</v>
      </c>
      <c r="BC133" s="192"/>
      <c r="BD133" s="192"/>
      <c r="BE133" s="233"/>
      <c r="BF133" s="233"/>
      <c r="BG133" s="559" t="str">
        <f t="shared" ca="1" si="10"/>
        <v/>
      </c>
      <c r="BH133" s="560" t="str">
        <f t="shared" ca="1" si="11"/>
        <v/>
      </c>
      <c r="BI133" s="560" t="str">
        <f t="shared" ca="1" si="12"/>
        <v/>
      </c>
      <c r="BJ133" s="560" t="str">
        <f t="shared" ca="1" si="13"/>
        <v/>
      </c>
      <c r="BK133" s="560" t="str">
        <f t="shared" ca="1" si="14"/>
        <v/>
      </c>
      <c r="BL133" s="561" t="str">
        <f t="shared" ca="1" si="15"/>
        <v/>
      </c>
      <c r="BN133" s="359"/>
      <c r="CV133" s="1488" t="s">
        <v>2265</v>
      </c>
      <c r="CW133" s="1489"/>
      <c r="CX133" s="1489"/>
      <c r="CY133" s="1489"/>
      <c r="CZ133" s="1489"/>
      <c r="DA133" s="1489"/>
      <c r="DB133" s="1489"/>
      <c r="DC133" s="1489"/>
      <c r="DD133" s="1859">
        <v>44636</v>
      </c>
      <c r="DE133" s="1860"/>
      <c r="DF133" s="1861"/>
    </row>
    <row r="134" spans="1:110" s="465" customFormat="1" ht="15" customHeight="1">
      <c r="A134" s="546"/>
      <c r="B134" s="546"/>
      <c r="C134" s="546"/>
      <c r="D134" s="285" t="s">
        <v>375</v>
      </c>
      <c r="E134" s="204"/>
      <c r="F134" s="204"/>
      <c r="G134" s="204"/>
      <c r="H134" s="286"/>
      <c r="I134" s="287"/>
      <c r="J134" s="204"/>
      <c r="K134" s="243"/>
      <c r="L134" s="288" t="s">
        <v>376</v>
      </c>
      <c r="M134" s="254"/>
      <c r="N134" s="254"/>
      <c r="O134" s="204"/>
      <c r="P134" s="204"/>
      <c r="Q134" s="204"/>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c r="AM134" s="204"/>
      <c r="AN134" s="204"/>
      <c r="AO134" s="204"/>
      <c r="AP134" s="204"/>
      <c r="AQ134" s="204"/>
      <c r="AR134" s="204"/>
      <c r="AS134" s="204"/>
      <c r="AT134" s="204"/>
      <c r="AU134" s="204"/>
      <c r="AV134" s="204"/>
      <c r="AW134" s="204"/>
      <c r="AX134" s="205"/>
      <c r="AY134" s="195"/>
      <c r="BA134" s="192">
        <f t="shared" si="26"/>
        <v>6</v>
      </c>
      <c r="BB134" s="192">
        <f t="shared" si="26"/>
        <v>1</v>
      </c>
      <c r="BC134" s="192"/>
      <c r="BD134" s="192"/>
      <c r="BE134" s="233"/>
      <c r="BF134" s="233"/>
      <c r="BG134" s="559" t="str">
        <f t="shared" ca="1" si="10"/>
        <v/>
      </c>
      <c r="BH134" s="560" t="str">
        <f t="shared" ca="1" si="11"/>
        <v/>
      </c>
      <c r="BI134" s="560" t="str">
        <f t="shared" ca="1" si="12"/>
        <v/>
      </c>
      <c r="BJ134" s="560" t="str">
        <f t="shared" ca="1" si="13"/>
        <v/>
      </c>
      <c r="BK134" s="560" t="str">
        <f t="shared" ca="1" si="14"/>
        <v/>
      </c>
      <c r="BL134" s="561" t="str">
        <f t="shared" ca="1" si="15"/>
        <v/>
      </c>
      <c r="BN134" s="359"/>
      <c r="CV134" s="1488" t="s">
        <v>2265</v>
      </c>
      <c r="CW134" s="1489"/>
      <c r="CX134" s="1489"/>
      <c r="CY134" s="1489"/>
      <c r="CZ134" s="1489"/>
      <c r="DA134" s="1489"/>
      <c r="DB134" s="1489"/>
      <c r="DC134" s="1489"/>
      <c r="DD134" s="1859">
        <v>44636</v>
      </c>
      <c r="DE134" s="1860"/>
      <c r="DF134" s="1861"/>
    </row>
    <row r="135" spans="1:110" s="465" customFormat="1" ht="15" customHeight="1">
      <c r="A135" s="1889" t="str">
        <f>BA135&amp;"."&amp;BB135</f>
        <v>6.2</v>
      </c>
      <c r="B135" s="1889"/>
      <c r="C135" s="1889"/>
      <c r="D135" s="187" t="s">
        <v>377</v>
      </c>
      <c r="H135" s="189"/>
      <c r="I135" s="234"/>
      <c r="L135" s="190"/>
      <c r="M135" s="190"/>
      <c r="N135" s="190"/>
      <c r="Z135" s="189"/>
      <c r="AY135" s="195"/>
      <c r="BA135" s="192">
        <f t="shared" si="26"/>
        <v>6</v>
      </c>
      <c r="BB135" s="193">
        <f>BB134+1</f>
        <v>2</v>
      </c>
      <c r="BC135" s="192"/>
      <c r="BD135" s="192"/>
      <c r="BE135" s="233"/>
      <c r="BF135" s="233"/>
      <c r="BG135" s="559" t="str">
        <f t="shared" ref="BG135:BG144" ca="1" si="27">IF(BA135&lt;&gt;"",IF(MID(_xlfn.FORMULATEXT(BA135),SEARCH("[",_xlfn.FORMULATEXT(BA135))+1,SEARCH("]",_xlfn.FORMULATEXT(BA135))-(SEARCH("[",_xlfn.FORMULATEXT(BA135))+1))="-1","",1),"")</f>
        <v/>
      </c>
      <c r="BH135" s="560" t="str">
        <f t="shared" ref="BH135:BH144" ca="1" si="28">IF(BB135&lt;&gt;"",IF(MID(_xlfn.FORMULATEXT(BB135),SEARCH("[",_xlfn.FORMULATEXT(BB135))+1,SEARCH("]",_xlfn.FORMULATEXT(BB135))-(SEARCH("[",_xlfn.FORMULATEXT(BB135))+1))="-1","",1),"")</f>
        <v/>
      </c>
      <c r="BI135" s="560" t="str">
        <f t="shared" ref="BI135:BI144" ca="1" si="29">IF(BC135&lt;&gt;"",IF(MID(_xlfn.FORMULATEXT(BC135),SEARCH("[",_xlfn.FORMULATEXT(BC135))+1,SEARCH("]",_xlfn.FORMULATEXT(BC135))-(SEARCH("[",_xlfn.FORMULATEXT(BC135))+1))="-1","",1),"")</f>
        <v/>
      </c>
      <c r="BJ135" s="560" t="str">
        <f t="shared" ref="BJ135:BJ144" ca="1" si="30">IF(BD135&lt;&gt;"",IF(MID(_xlfn.FORMULATEXT(BD135),SEARCH("[",_xlfn.FORMULATEXT(BD135))+1,SEARCH("]",_xlfn.FORMULATEXT(BD135))-(SEARCH("[",_xlfn.FORMULATEXT(BD135))+1))="-1","",1),"")</f>
        <v/>
      </c>
      <c r="BK135" s="560" t="str">
        <f t="shared" ref="BK135:BK144" ca="1" si="31">IF(BE135&lt;&gt;"",IF(MID(_xlfn.FORMULATEXT(BE135),SEARCH("[",_xlfn.FORMULATEXT(BE135))+1,SEARCH("]",_xlfn.FORMULATEXT(BE135))-(SEARCH("[",_xlfn.FORMULATEXT(BE135))+1))="-1","",1),"")</f>
        <v/>
      </c>
      <c r="BL135" s="561" t="str">
        <f t="shared" ref="BL135:BL144" ca="1" si="32">IF(BF135&lt;&gt;"",IF(MID(_xlfn.FORMULATEXT(BF135),SEARCH("[",_xlfn.FORMULATEXT(BF135))+1,SEARCH("]",_xlfn.FORMULATEXT(BF135))-(SEARCH("[",_xlfn.FORMULATEXT(BF135))+1))="-1","",1),"")</f>
        <v/>
      </c>
      <c r="BN135" s="359" t="s">
        <v>2181</v>
      </c>
      <c r="CV135" s="1488"/>
      <c r="CW135" s="1489"/>
      <c r="CX135" s="1489"/>
      <c r="CY135" s="1489"/>
      <c r="CZ135" s="1489"/>
      <c r="DA135" s="1489"/>
      <c r="DB135" s="1489"/>
      <c r="DC135" s="1489"/>
      <c r="DD135" s="1859"/>
      <c r="DE135" s="1860"/>
      <c r="DF135" s="1861"/>
    </row>
    <row r="136" spans="1:110" s="465" customFormat="1" ht="15" customHeight="1">
      <c r="A136" s="1889" t="str">
        <f>BA136&amp;"."&amp;BB136&amp;"."&amp;BC136</f>
        <v>6.2.1</v>
      </c>
      <c r="B136" s="1889"/>
      <c r="C136" s="1889"/>
      <c r="D136" s="1889"/>
      <c r="E136" s="465" t="s">
        <v>378</v>
      </c>
      <c r="AY136" s="195"/>
      <c r="BA136" s="192">
        <f t="shared" si="26"/>
        <v>6</v>
      </c>
      <c r="BB136" s="192">
        <f t="shared" si="26"/>
        <v>2</v>
      </c>
      <c r="BC136" s="193">
        <f>BC135+1</f>
        <v>1</v>
      </c>
      <c r="BD136" s="192"/>
      <c r="BE136" s="192"/>
      <c r="BF136" s="233"/>
      <c r="BG136" s="559" t="str">
        <f t="shared" ca="1" si="27"/>
        <v/>
      </c>
      <c r="BH136" s="560" t="str">
        <f t="shared" ca="1" si="28"/>
        <v/>
      </c>
      <c r="BI136" s="560" t="str">
        <f t="shared" ca="1" si="29"/>
        <v/>
      </c>
      <c r="BJ136" s="560" t="str">
        <f t="shared" ca="1" si="30"/>
        <v/>
      </c>
      <c r="BK136" s="560" t="str">
        <f t="shared" ca="1" si="31"/>
        <v/>
      </c>
      <c r="BL136" s="561" t="str">
        <f t="shared" ca="1" si="32"/>
        <v/>
      </c>
      <c r="BN136" s="359"/>
      <c r="CV136" s="1488" t="s">
        <v>2265</v>
      </c>
      <c r="CW136" s="1489"/>
      <c r="CX136" s="1489"/>
      <c r="CY136" s="1489"/>
      <c r="CZ136" s="1489"/>
      <c r="DA136" s="1489"/>
      <c r="DB136" s="1489"/>
      <c r="DC136" s="1489"/>
      <c r="DD136" s="1859">
        <v>44636</v>
      </c>
      <c r="DE136" s="1860"/>
      <c r="DF136" s="1861"/>
    </row>
    <row r="137" spans="1:110" s="465" customFormat="1" ht="15" customHeight="1">
      <c r="E137" s="1850" t="s">
        <v>150</v>
      </c>
      <c r="F137" s="1851"/>
      <c r="G137" s="1851"/>
      <c r="H137" s="1851"/>
      <c r="I137" s="1851"/>
      <c r="J137" s="1851"/>
      <c r="K137" s="1851"/>
      <c r="L137" s="1852"/>
      <c r="M137" s="237" t="s">
        <v>342</v>
      </c>
      <c r="N137" s="197"/>
      <c r="O137" s="197"/>
      <c r="P137" s="197"/>
      <c r="Q137" s="197"/>
      <c r="R137" s="197"/>
      <c r="S137" s="197"/>
      <c r="T137" s="197"/>
      <c r="U137" s="197"/>
      <c r="V137" s="197"/>
      <c r="W137" s="197"/>
      <c r="X137" s="197"/>
      <c r="Y137" s="197"/>
      <c r="Z137" s="197"/>
      <c r="AA137" s="197"/>
      <c r="AB137" s="197"/>
      <c r="AC137" s="197"/>
      <c r="AD137" s="197"/>
      <c r="AE137" s="197"/>
      <c r="AF137" s="197"/>
      <c r="AG137" s="197"/>
      <c r="AH137" s="197"/>
      <c r="AI137" s="197"/>
      <c r="AJ137" s="197"/>
      <c r="AK137" s="197"/>
      <c r="AL137" s="197"/>
      <c r="AM137" s="197"/>
      <c r="AN137" s="197"/>
      <c r="AO137" s="197"/>
      <c r="AP137" s="197"/>
      <c r="AQ137" s="197"/>
      <c r="AR137" s="197"/>
      <c r="AS137" s="197"/>
      <c r="AT137" s="197"/>
      <c r="AU137" s="197"/>
      <c r="AV137" s="197"/>
      <c r="AW137" s="197"/>
      <c r="AX137" s="198"/>
      <c r="AY137" s="195"/>
      <c r="BA137" s="192">
        <f t="shared" si="26"/>
        <v>6</v>
      </c>
      <c r="BB137" s="192">
        <f t="shared" si="26"/>
        <v>2</v>
      </c>
      <c r="BC137" s="192">
        <f t="shared" si="26"/>
        <v>1</v>
      </c>
      <c r="BD137" s="192"/>
      <c r="BE137" s="233"/>
      <c r="BF137" s="233"/>
      <c r="BG137" s="559" t="str">
        <f t="shared" ca="1" si="27"/>
        <v/>
      </c>
      <c r="BH137" s="560" t="str">
        <f t="shared" ca="1" si="28"/>
        <v/>
      </c>
      <c r="BI137" s="560" t="str">
        <f t="shared" ca="1" si="29"/>
        <v/>
      </c>
      <c r="BJ137" s="560" t="str">
        <f t="shared" ca="1" si="30"/>
        <v/>
      </c>
      <c r="BK137" s="560" t="str">
        <f t="shared" ca="1" si="31"/>
        <v/>
      </c>
      <c r="BL137" s="561" t="str">
        <f t="shared" ca="1" si="32"/>
        <v/>
      </c>
      <c r="BN137" s="359"/>
      <c r="CV137" s="1488"/>
      <c r="CW137" s="1489"/>
      <c r="CX137" s="1489"/>
      <c r="CY137" s="1489"/>
      <c r="CZ137" s="1489"/>
      <c r="DA137" s="1489"/>
      <c r="DB137" s="1489"/>
      <c r="DC137" s="1489"/>
      <c r="DD137" s="1859"/>
      <c r="DE137" s="1860"/>
      <c r="DF137" s="1861"/>
    </row>
    <row r="138" spans="1:110" s="465" customFormat="1" ht="15" customHeight="1">
      <c r="E138" s="1856" t="s">
        <v>151</v>
      </c>
      <c r="F138" s="1857"/>
      <c r="G138" s="1857"/>
      <c r="H138" s="1857"/>
      <c r="I138" s="1857"/>
      <c r="J138" s="1857"/>
      <c r="K138" s="1857"/>
      <c r="L138" s="1858"/>
      <c r="M138" s="548" t="s">
        <v>379</v>
      </c>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468"/>
      <c r="AY138" s="195"/>
      <c r="BA138" s="192">
        <f t="shared" si="26"/>
        <v>6</v>
      </c>
      <c r="BB138" s="192">
        <f t="shared" si="26"/>
        <v>2</v>
      </c>
      <c r="BC138" s="192">
        <f t="shared" si="26"/>
        <v>1</v>
      </c>
      <c r="BD138" s="192"/>
      <c r="BE138" s="233"/>
      <c r="BF138" s="233"/>
      <c r="BG138" s="559" t="str">
        <f t="shared" ca="1" si="27"/>
        <v/>
      </c>
      <c r="BH138" s="560" t="str">
        <f t="shared" ca="1" si="28"/>
        <v/>
      </c>
      <c r="BI138" s="560" t="str">
        <f t="shared" ca="1" si="29"/>
        <v/>
      </c>
      <c r="BJ138" s="560" t="str">
        <f t="shared" ca="1" si="30"/>
        <v/>
      </c>
      <c r="BK138" s="560" t="str">
        <f t="shared" ca="1" si="31"/>
        <v/>
      </c>
      <c r="BL138" s="561" t="str">
        <f t="shared" ca="1" si="32"/>
        <v/>
      </c>
      <c r="BN138" s="359"/>
      <c r="CV138" s="1488"/>
      <c r="CW138" s="1489"/>
      <c r="CX138" s="1489"/>
      <c r="CY138" s="1489"/>
      <c r="CZ138" s="1489"/>
      <c r="DA138" s="1489"/>
      <c r="DB138" s="1489"/>
      <c r="DC138" s="1489"/>
      <c r="DD138" s="1859"/>
      <c r="DE138" s="1860"/>
      <c r="DF138" s="1861"/>
    </row>
    <row r="139" spans="1:110" s="465" customFormat="1" ht="15" customHeight="1">
      <c r="E139" s="201"/>
      <c r="F139" s="545"/>
      <c r="G139" s="1848"/>
      <c r="H139" s="1848"/>
      <c r="I139" s="1848"/>
      <c r="J139" s="1848"/>
      <c r="K139" s="1848"/>
      <c r="L139" s="1849"/>
      <c r="M139" s="551" t="s">
        <v>362</v>
      </c>
      <c r="N139" s="552"/>
      <c r="O139" s="552"/>
      <c r="P139" s="552"/>
      <c r="Q139" s="552"/>
      <c r="R139" s="552"/>
      <c r="S139" s="552"/>
      <c r="T139" s="552"/>
      <c r="U139" s="552"/>
      <c r="V139" s="552"/>
      <c r="W139" s="552"/>
      <c r="X139" s="552"/>
      <c r="Y139" s="552"/>
      <c r="Z139" s="552"/>
      <c r="AA139" s="552"/>
      <c r="AB139" s="552"/>
      <c r="AC139" s="552"/>
      <c r="AD139" s="552"/>
      <c r="AE139" s="552"/>
      <c r="AF139" s="552"/>
      <c r="AG139" s="552"/>
      <c r="AH139" s="552"/>
      <c r="AI139" s="552"/>
      <c r="AJ139" s="552"/>
      <c r="AK139" s="552"/>
      <c r="AL139" s="552"/>
      <c r="AM139" s="552"/>
      <c r="AN139" s="552"/>
      <c r="AO139" s="552"/>
      <c r="AP139" s="552"/>
      <c r="AQ139" s="552"/>
      <c r="AR139" s="552"/>
      <c r="AS139" s="552"/>
      <c r="AT139" s="552"/>
      <c r="AU139" s="552"/>
      <c r="AV139" s="552"/>
      <c r="AW139" s="552"/>
      <c r="AX139" s="203"/>
      <c r="AY139" s="195"/>
      <c r="BA139" s="192">
        <f t="shared" si="26"/>
        <v>6</v>
      </c>
      <c r="BB139" s="192">
        <f t="shared" si="26"/>
        <v>2</v>
      </c>
      <c r="BC139" s="192">
        <f t="shared" si="26"/>
        <v>1</v>
      </c>
      <c r="BD139" s="192"/>
      <c r="BE139" s="233"/>
      <c r="BF139" s="233"/>
      <c r="BG139" s="559" t="str">
        <f t="shared" ca="1" si="27"/>
        <v/>
      </c>
      <c r="BH139" s="560" t="str">
        <f t="shared" ca="1" si="28"/>
        <v/>
      </c>
      <c r="BI139" s="560" t="str">
        <f t="shared" ca="1" si="29"/>
        <v/>
      </c>
      <c r="BJ139" s="560" t="str">
        <f t="shared" ca="1" si="30"/>
        <v/>
      </c>
      <c r="BK139" s="560" t="str">
        <f t="shared" ca="1" si="31"/>
        <v/>
      </c>
      <c r="BL139" s="561" t="str">
        <f t="shared" ca="1" si="32"/>
        <v/>
      </c>
      <c r="BN139" s="359"/>
      <c r="CV139" s="1488"/>
      <c r="CW139" s="1489"/>
      <c r="CX139" s="1489"/>
      <c r="CY139" s="1489"/>
      <c r="CZ139" s="1489"/>
      <c r="DA139" s="1489"/>
      <c r="DB139" s="1489"/>
      <c r="DC139" s="1489"/>
      <c r="DD139" s="1859"/>
      <c r="DE139" s="1860"/>
      <c r="DF139" s="1861"/>
    </row>
    <row r="140" spans="1:110" s="465" customFormat="1" ht="15" customHeight="1">
      <c r="E140" s="1775" t="s">
        <v>152</v>
      </c>
      <c r="F140" s="1776"/>
      <c r="G140" s="1776"/>
      <c r="H140" s="1776"/>
      <c r="I140" s="1776"/>
      <c r="J140" s="1776"/>
      <c r="K140" s="1776"/>
      <c r="L140" s="1777"/>
      <c r="M140" s="238" t="s">
        <v>154</v>
      </c>
      <c r="N140" s="204"/>
      <c r="O140" s="204"/>
      <c r="P140" s="204"/>
      <c r="Q140" s="204"/>
      <c r="R140" s="204"/>
      <c r="S140" s="204"/>
      <c r="T140" s="204"/>
      <c r="U140" s="204"/>
      <c r="V140" s="204"/>
      <c r="W140" s="204"/>
      <c r="X140" s="204"/>
      <c r="Y140" s="204"/>
      <c r="Z140" s="204"/>
      <c r="AA140" s="204"/>
      <c r="AB140" s="204"/>
      <c r="AC140" s="204"/>
      <c r="AD140" s="204"/>
      <c r="AE140" s="204"/>
      <c r="AF140" s="204"/>
      <c r="AG140" s="204"/>
      <c r="AH140" s="204"/>
      <c r="AI140" s="204"/>
      <c r="AJ140" s="204"/>
      <c r="AK140" s="204"/>
      <c r="AL140" s="204"/>
      <c r="AM140" s="204"/>
      <c r="AN140" s="204"/>
      <c r="AO140" s="204"/>
      <c r="AP140" s="204"/>
      <c r="AQ140" s="204"/>
      <c r="AR140" s="204"/>
      <c r="AS140" s="204"/>
      <c r="AT140" s="204"/>
      <c r="AU140" s="204"/>
      <c r="AV140" s="204"/>
      <c r="AW140" s="204"/>
      <c r="AX140" s="205"/>
      <c r="AY140" s="195"/>
      <c r="BA140" s="192">
        <f t="shared" si="26"/>
        <v>6</v>
      </c>
      <c r="BB140" s="192">
        <f t="shared" si="26"/>
        <v>2</v>
      </c>
      <c r="BC140" s="192">
        <f t="shared" si="26"/>
        <v>1</v>
      </c>
      <c r="BD140" s="192"/>
      <c r="BE140" s="233"/>
      <c r="BF140" s="233"/>
      <c r="BG140" s="559" t="str">
        <f t="shared" ca="1" si="27"/>
        <v/>
      </c>
      <c r="BH140" s="560" t="str">
        <f t="shared" ca="1" si="28"/>
        <v/>
      </c>
      <c r="BI140" s="560" t="str">
        <f t="shared" ca="1" si="29"/>
        <v/>
      </c>
      <c r="BJ140" s="560" t="str">
        <f t="shared" ca="1" si="30"/>
        <v/>
      </c>
      <c r="BK140" s="560" t="str">
        <f t="shared" ca="1" si="31"/>
        <v/>
      </c>
      <c r="BL140" s="561" t="str">
        <f t="shared" ca="1" si="32"/>
        <v/>
      </c>
      <c r="BN140" s="359"/>
      <c r="CV140" s="1488"/>
      <c r="CW140" s="1489"/>
      <c r="CX140" s="1489"/>
      <c r="CY140" s="1489"/>
      <c r="CZ140" s="1489"/>
      <c r="DA140" s="1489"/>
      <c r="DB140" s="1489"/>
      <c r="DC140" s="1489"/>
      <c r="DD140" s="1859"/>
      <c r="DE140" s="1860"/>
      <c r="DF140" s="1861"/>
    </row>
    <row r="141" spans="1:110" s="465" customFormat="1" ht="15" customHeight="1">
      <c r="A141" s="1889" t="str">
        <f>BA141&amp;"."&amp;BB141&amp;"."&amp;BC141</f>
        <v>6.2.2</v>
      </c>
      <c r="B141" s="1889"/>
      <c r="C141" s="1889"/>
      <c r="D141" s="1889"/>
      <c r="E141" s="465" t="s">
        <v>380</v>
      </c>
      <c r="AY141" s="195"/>
      <c r="BA141" s="192">
        <f t="shared" si="26"/>
        <v>6</v>
      </c>
      <c r="BB141" s="192">
        <f t="shared" si="26"/>
        <v>2</v>
      </c>
      <c r="BC141" s="193">
        <f>BC140+1</f>
        <v>2</v>
      </c>
      <c r="BD141" s="192"/>
      <c r="BE141" s="233"/>
      <c r="BF141" s="233"/>
      <c r="BG141" s="559" t="str">
        <f t="shared" ca="1" si="27"/>
        <v/>
      </c>
      <c r="BH141" s="560" t="str">
        <f t="shared" ca="1" si="28"/>
        <v/>
      </c>
      <c r="BI141" s="560" t="str">
        <f t="shared" ca="1" si="29"/>
        <v/>
      </c>
      <c r="BJ141" s="560" t="str">
        <f t="shared" ca="1" si="30"/>
        <v/>
      </c>
      <c r="BK141" s="560" t="str">
        <f t="shared" ca="1" si="31"/>
        <v/>
      </c>
      <c r="BL141" s="561" t="str">
        <f t="shared" ca="1" si="32"/>
        <v/>
      </c>
      <c r="BN141" s="359"/>
      <c r="CV141" s="1488" t="s">
        <v>2265</v>
      </c>
      <c r="CW141" s="1489"/>
      <c r="CX141" s="1489"/>
      <c r="CY141" s="1489"/>
      <c r="CZ141" s="1489"/>
      <c r="DA141" s="1489"/>
      <c r="DB141" s="1489"/>
      <c r="DC141" s="1489"/>
      <c r="DD141" s="1859">
        <v>44636</v>
      </c>
      <c r="DE141" s="1860"/>
      <c r="DF141" s="1861"/>
    </row>
    <row r="142" spans="1:110" s="465" customFormat="1" ht="15" customHeight="1">
      <c r="A142" s="1889" t="str">
        <f>BA142&amp;"."&amp;BB142&amp;"."&amp;BC142</f>
        <v>6.2.3</v>
      </c>
      <c r="B142" s="1889"/>
      <c r="C142" s="1889"/>
      <c r="D142" s="1889"/>
      <c r="E142" s="465" t="s">
        <v>469</v>
      </c>
      <c r="X142" s="189"/>
      <c r="AY142" s="195"/>
      <c r="BA142" s="192">
        <f t="shared" si="26"/>
        <v>6</v>
      </c>
      <c r="BB142" s="192">
        <f t="shared" si="26"/>
        <v>2</v>
      </c>
      <c r="BC142" s="193">
        <f>BC141+1</f>
        <v>3</v>
      </c>
      <c r="BD142" s="192"/>
      <c r="BE142" s="233"/>
      <c r="BF142" s="233"/>
      <c r="BG142" s="559" t="str">
        <f t="shared" ca="1" si="27"/>
        <v/>
      </c>
      <c r="BH142" s="560" t="str">
        <f t="shared" ca="1" si="28"/>
        <v/>
      </c>
      <c r="BI142" s="560" t="str">
        <f t="shared" ca="1" si="29"/>
        <v/>
      </c>
      <c r="BJ142" s="560" t="str">
        <f t="shared" ca="1" si="30"/>
        <v/>
      </c>
      <c r="BK142" s="560" t="str">
        <f t="shared" ca="1" si="31"/>
        <v/>
      </c>
      <c r="BL142" s="561" t="str">
        <f t="shared" ca="1" si="32"/>
        <v/>
      </c>
      <c r="BN142" s="359"/>
      <c r="CV142" s="1488"/>
      <c r="CW142" s="1489"/>
      <c r="CX142" s="1489"/>
      <c r="CY142" s="1489"/>
      <c r="CZ142" s="1489"/>
      <c r="DA142" s="1489"/>
      <c r="DB142" s="1489"/>
      <c r="DC142" s="1489"/>
      <c r="DD142" s="1859"/>
      <c r="DE142" s="1860"/>
      <c r="DF142" s="1861"/>
    </row>
    <row r="143" spans="1:110" s="465" customFormat="1" ht="15" customHeight="1">
      <c r="A143" s="1772" t="str">
        <f>BD143</f>
        <v>①</v>
      </c>
      <c r="B143" s="1773"/>
      <c r="C143" s="1773"/>
      <c r="D143" s="1773"/>
      <c r="E143" s="1773"/>
      <c r="F143" s="187" t="s">
        <v>383</v>
      </c>
      <c r="AY143" s="195"/>
      <c r="BA143" s="192">
        <f t="shared" ref="BA143:BC144" si="33">BA142</f>
        <v>6</v>
      </c>
      <c r="BB143" s="192">
        <f t="shared" si="33"/>
        <v>2</v>
      </c>
      <c r="BC143" s="192">
        <f t="shared" si="33"/>
        <v>3</v>
      </c>
      <c r="BD143" s="196" t="str">
        <f>IF(ISBLANK(BD142),"①",CHAR(CODE(BD142)+1))</f>
        <v>①</v>
      </c>
      <c r="BE143" s="233"/>
      <c r="BF143" s="233"/>
      <c r="BG143" s="559" t="str">
        <f t="shared" ca="1" si="27"/>
        <v/>
      </c>
      <c r="BH143" s="560" t="str">
        <f t="shared" ca="1" si="28"/>
        <v/>
      </c>
      <c r="BI143" s="560" t="str">
        <f t="shared" ca="1" si="29"/>
        <v/>
      </c>
      <c r="BJ143" s="560" t="str">
        <f t="shared" ca="1" si="30"/>
        <v/>
      </c>
      <c r="BK143" s="560" t="str">
        <f t="shared" ca="1" si="31"/>
        <v/>
      </c>
      <c r="BL143" s="561" t="str">
        <f t="shared" ca="1" si="32"/>
        <v/>
      </c>
      <c r="BN143" s="359"/>
      <c r="CV143" s="1488" t="s">
        <v>2265</v>
      </c>
      <c r="CW143" s="1489"/>
      <c r="CX143" s="1489"/>
      <c r="CY143" s="1489"/>
      <c r="CZ143" s="1489"/>
      <c r="DA143" s="1489"/>
      <c r="DB143" s="1489"/>
      <c r="DC143" s="1489"/>
      <c r="DD143" s="1859">
        <v>44636</v>
      </c>
      <c r="DE143" s="1860"/>
      <c r="DF143" s="1861"/>
    </row>
    <row r="144" spans="1:110" s="465" customFormat="1" ht="15" customHeight="1">
      <c r="A144" s="1772" t="str">
        <f>BD144</f>
        <v>②</v>
      </c>
      <c r="B144" s="1773"/>
      <c r="C144" s="1773"/>
      <c r="D144" s="1773"/>
      <c r="E144" s="1773"/>
      <c r="F144" s="465" t="s">
        <v>867</v>
      </c>
      <c r="H144" s="189"/>
      <c r="I144" s="234"/>
      <c r="L144" s="190"/>
      <c r="M144" s="190"/>
      <c r="N144" s="190"/>
      <c r="AY144" s="195"/>
      <c r="BA144" s="192">
        <f t="shared" si="33"/>
        <v>6</v>
      </c>
      <c r="BB144" s="192">
        <f t="shared" si="33"/>
        <v>2</v>
      </c>
      <c r="BC144" s="192">
        <f t="shared" si="33"/>
        <v>3</v>
      </c>
      <c r="BD144" s="196" t="str">
        <f>IF(ISBLANK(BD143),"①",CHAR(CODE(BD143)+1))</f>
        <v>②</v>
      </c>
      <c r="BE144" s="233"/>
      <c r="BF144" s="233"/>
      <c r="BG144" s="559" t="str">
        <f t="shared" ca="1" si="27"/>
        <v/>
      </c>
      <c r="BH144" s="560" t="str">
        <f t="shared" ca="1" si="28"/>
        <v/>
      </c>
      <c r="BI144" s="560" t="str">
        <f t="shared" ca="1" si="29"/>
        <v/>
      </c>
      <c r="BJ144" s="560" t="str">
        <f t="shared" ca="1" si="30"/>
        <v/>
      </c>
      <c r="BK144" s="560" t="str">
        <f t="shared" ca="1" si="31"/>
        <v/>
      </c>
      <c r="BL144" s="561" t="str">
        <f t="shared" ca="1" si="32"/>
        <v/>
      </c>
      <c r="BN144" s="359"/>
      <c r="CV144" s="1488" t="s">
        <v>2265</v>
      </c>
      <c r="CW144" s="1489"/>
      <c r="CX144" s="1489"/>
      <c r="CY144" s="1489"/>
      <c r="CZ144" s="1489"/>
      <c r="DA144" s="1489"/>
      <c r="DB144" s="1489"/>
      <c r="DC144" s="1489"/>
      <c r="DD144" s="1859">
        <v>44636</v>
      </c>
      <c r="DE144" s="1860"/>
      <c r="DF144" s="1861"/>
    </row>
    <row r="145" spans="1:110" s="465" customFormat="1" ht="15" customHeight="1">
      <c r="A145" s="1889" t="str">
        <f>BA145&amp;"."&amp;BB145</f>
        <v>6.3</v>
      </c>
      <c r="B145" s="1889"/>
      <c r="C145" s="1889"/>
      <c r="D145" s="187" t="s">
        <v>470</v>
      </c>
      <c r="H145" s="189"/>
      <c r="I145" s="234"/>
      <c r="L145" s="190"/>
      <c r="M145" s="190"/>
      <c r="N145" s="190"/>
      <c r="AY145" s="195"/>
      <c r="BA145" s="192">
        <f>BA144</f>
        <v>6</v>
      </c>
      <c r="BB145" s="193">
        <f>BB144+1</f>
        <v>3</v>
      </c>
      <c r="BC145" s="192"/>
      <c r="BD145" s="192"/>
      <c r="BE145" s="233"/>
      <c r="BF145" s="233"/>
      <c r="BG145" s="559" t="str">
        <f t="shared" ref="BG145:BL145" ca="1" si="34">IF(BA145&lt;&gt;"",IF(MID(_xlfn.FORMULATEXT(BA145),SEARCH("[",_xlfn.FORMULATEXT(BA145))+1,SEARCH("]",_xlfn.FORMULATEXT(BA145))-(SEARCH("[",_xlfn.FORMULATEXT(BA145))+1))="-1","",1),"")</f>
        <v/>
      </c>
      <c r="BH145" s="560" t="str">
        <f t="shared" ca="1" si="34"/>
        <v/>
      </c>
      <c r="BI145" s="560" t="str">
        <f t="shared" ca="1" si="34"/>
        <v/>
      </c>
      <c r="BJ145" s="560" t="str">
        <f t="shared" ca="1" si="34"/>
        <v/>
      </c>
      <c r="BK145" s="560" t="str">
        <f t="shared" ca="1" si="34"/>
        <v/>
      </c>
      <c r="BL145" s="561" t="str">
        <f t="shared" ca="1" si="34"/>
        <v/>
      </c>
      <c r="BN145" s="359"/>
      <c r="CV145" s="1488"/>
      <c r="CW145" s="1489"/>
      <c r="CX145" s="1489"/>
      <c r="CY145" s="1489"/>
      <c r="CZ145" s="1489"/>
      <c r="DA145" s="1489"/>
      <c r="DB145" s="1489"/>
      <c r="DC145" s="1489"/>
      <c r="DD145" s="1859"/>
      <c r="DE145" s="1860"/>
      <c r="DF145" s="1861"/>
    </row>
    <row r="146" spans="1:110" s="465" customFormat="1" ht="15" customHeight="1">
      <c r="A146" s="1889" t="str">
        <f>BA146&amp;"."&amp;BB146&amp;"."&amp;BC146</f>
        <v>6.3.1</v>
      </c>
      <c r="B146" s="1889"/>
      <c r="C146" s="1889"/>
      <c r="D146" s="1889"/>
      <c r="E146" s="465" t="s">
        <v>868</v>
      </c>
      <c r="AY146" s="195"/>
      <c r="BA146" s="192">
        <f>BA145</f>
        <v>6</v>
      </c>
      <c r="BB146" s="192">
        <f>BB145</f>
        <v>3</v>
      </c>
      <c r="BC146" s="193">
        <f>BC145+1</f>
        <v>1</v>
      </c>
      <c r="BD146" s="192"/>
      <c r="BE146" s="233"/>
      <c r="BF146" s="233"/>
      <c r="BG146" s="559" t="str">
        <f t="shared" ref="BG146:BG243" ca="1" si="35">IF(BA146&lt;&gt;"",IF(MID(_xlfn.FORMULATEXT(BA146),SEARCH("[",_xlfn.FORMULATEXT(BA146))+1,SEARCH("]",_xlfn.FORMULATEXT(BA146))-(SEARCH("[",_xlfn.FORMULATEXT(BA146))+1))="-1","",1),"")</f>
        <v/>
      </c>
      <c r="BH146" s="560" t="str">
        <f t="shared" ref="BH146:BH243" ca="1" si="36">IF(BB146&lt;&gt;"",IF(MID(_xlfn.FORMULATEXT(BB146),SEARCH("[",_xlfn.FORMULATEXT(BB146))+1,SEARCH("]",_xlfn.FORMULATEXT(BB146))-(SEARCH("[",_xlfn.FORMULATEXT(BB146))+1))="-1","",1),"")</f>
        <v/>
      </c>
      <c r="BI146" s="560" t="str">
        <f t="shared" ref="BI146:BI243" ca="1" si="37">IF(BC146&lt;&gt;"",IF(MID(_xlfn.FORMULATEXT(BC146),SEARCH("[",_xlfn.FORMULATEXT(BC146))+1,SEARCH("]",_xlfn.FORMULATEXT(BC146))-(SEARCH("[",_xlfn.FORMULATEXT(BC146))+1))="-1","",1),"")</f>
        <v/>
      </c>
      <c r="BJ146" s="560" t="str">
        <f t="shared" ref="BJ146:BJ243" ca="1" si="38">IF(BD146&lt;&gt;"",IF(MID(_xlfn.FORMULATEXT(BD146),SEARCH("[",_xlfn.FORMULATEXT(BD146))+1,SEARCH("]",_xlfn.FORMULATEXT(BD146))-(SEARCH("[",_xlfn.FORMULATEXT(BD146))+1))="-1","",1),"")</f>
        <v/>
      </c>
      <c r="BK146" s="560" t="str">
        <f t="shared" ref="BK146:BK243" ca="1" si="39">IF(BE146&lt;&gt;"",IF(MID(_xlfn.FORMULATEXT(BE146),SEARCH("[",_xlfn.FORMULATEXT(BE146))+1,SEARCH("]",_xlfn.FORMULATEXT(BE146))-(SEARCH("[",_xlfn.FORMULATEXT(BE146))+1))="-1","",1),"")</f>
        <v/>
      </c>
      <c r="BL146" s="561" t="str">
        <f t="shared" ref="BL146:BL243" ca="1" si="40">IF(BF146&lt;&gt;"",IF(MID(_xlfn.FORMULATEXT(BF146),SEARCH("[",_xlfn.FORMULATEXT(BF146))+1,SEARCH("]",_xlfn.FORMULATEXT(BF146))-(SEARCH("[",_xlfn.FORMULATEXT(BF146))+1))="-1","",1),"")</f>
        <v/>
      </c>
      <c r="BN146" s="359"/>
      <c r="CV146" s="1488"/>
      <c r="CW146" s="1489"/>
      <c r="CX146" s="1489"/>
      <c r="CY146" s="1489"/>
      <c r="CZ146" s="1489"/>
      <c r="DA146" s="1489"/>
      <c r="DB146" s="1489"/>
      <c r="DC146" s="1489"/>
      <c r="DD146" s="1859"/>
      <c r="DE146" s="1860"/>
      <c r="DF146" s="1861"/>
    </row>
    <row r="147" spans="1:110" s="465" customFormat="1" ht="15" customHeight="1">
      <c r="A147" s="729"/>
      <c r="B147" s="730"/>
      <c r="C147" s="730"/>
      <c r="D147" s="730"/>
      <c r="E147" s="187" t="s">
        <v>869</v>
      </c>
      <c r="AY147" s="195"/>
      <c r="BA147" s="192">
        <f>BA146</f>
        <v>6</v>
      </c>
      <c r="BB147" s="192">
        <f>BB146</f>
        <v>3</v>
      </c>
      <c r="BC147" s="192">
        <f>BC146</f>
        <v>1</v>
      </c>
      <c r="BD147" s="196" t="str">
        <f>IF(ISBLANK(BD146),"①",CHAR(CODE(BD146)+1))</f>
        <v>①</v>
      </c>
      <c r="BE147" s="233"/>
      <c r="BF147" s="233"/>
      <c r="BG147" s="559" t="str">
        <f t="shared" ca="1" si="35"/>
        <v/>
      </c>
      <c r="BH147" s="560" t="str">
        <f t="shared" ca="1" si="36"/>
        <v/>
      </c>
      <c r="BI147" s="560" t="str">
        <f t="shared" ca="1" si="37"/>
        <v/>
      </c>
      <c r="BJ147" s="560" t="str">
        <f t="shared" ca="1" si="38"/>
        <v/>
      </c>
      <c r="BK147" s="560" t="str">
        <f t="shared" ca="1" si="39"/>
        <v/>
      </c>
      <c r="BL147" s="561" t="str">
        <f t="shared" ca="1" si="40"/>
        <v/>
      </c>
      <c r="BN147" s="359"/>
      <c r="CV147" s="1488" t="s">
        <v>2265</v>
      </c>
      <c r="CW147" s="1489"/>
      <c r="CX147" s="1489"/>
      <c r="CY147" s="1489"/>
      <c r="CZ147" s="1489"/>
      <c r="DA147" s="1489"/>
      <c r="DB147" s="1489"/>
      <c r="DC147" s="1489"/>
      <c r="DD147" s="1859">
        <v>44636</v>
      </c>
      <c r="DE147" s="1860"/>
      <c r="DF147" s="1861"/>
    </row>
    <row r="148" spans="1:110" s="465" customFormat="1" ht="15" customHeight="1">
      <c r="A148" s="729"/>
      <c r="B148" s="730"/>
      <c r="C148" s="730"/>
      <c r="D148" s="730"/>
      <c r="E148" s="187" t="s">
        <v>870</v>
      </c>
      <c r="AY148" s="195"/>
      <c r="BA148" s="192">
        <f>BA147</f>
        <v>6</v>
      </c>
      <c r="BB148" s="192">
        <f>BB147</f>
        <v>3</v>
      </c>
      <c r="BC148" s="192">
        <f>BC147</f>
        <v>1</v>
      </c>
      <c r="BD148" s="192" t="str">
        <f>BD147</f>
        <v>①</v>
      </c>
      <c r="BE148" s="233"/>
      <c r="BF148" s="233"/>
      <c r="BG148" s="559" t="str">
        <f t="shared" ca="1" si="35"/>
        <v/>
      </c>
      <c r="BH148" s="560" t="str">
        <f t="shared" ca="1" si="36"/>
        <v/>
      </c>
      <c r="BI148" s="560" t="str">
        <f t="shared" ca="1" si="37"/>
        <v/>
      </c>
      <c r="BJ148" s="560" t="str">
        <f t="shared" ca="1" si="38"/>
        <v/>
      </c>
      <c r="BK148" s="560" t="str">
        <f t="shared" ca="1" si="39"/>
        <v/>
      </c>
      <c r="BL148" s="561" t="str">
        <f t="shared" ca="1" si="40"/>
        <v/>
      </c>
      <c r="BN148" s="359"/>
      <c r="CV148" s="1488" t="s">
        <v>2265</v>
      </c>
      <c r="CW148" s="1489"/>
      <c r="CX148" s="1489"/>
      <c r="CY148" s="1489"/>
      <c r="CZ148" s="1489"/>
      <c r="DA148" s="1489"/>
      <c r="DB148" s="1489"/>
      <c r="DC148" s="1489"/>
      <c r="DD148" s="1859">
        <v>44636</v>
      </c>
      <c r="DE148" s="1860"/>
      <c r="DF148" s="1861"/>
    </row>
    <row r="149" spans="1:110" s="465" customFormat="1" ht="15" customHeight="1">
      <c r="A149" s="1772" t="str">
        <f>BA149&amp;"."</f>
        <v>7.</v>
      </c>
      <c r="B149" s="1773"/>
      <c r="C149" s="236" t="s">
        <v>313</v>
      </c>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40"/>
      <c r="BA149" s="193">
        <f>BA148+1</f>
        <v>7</v>
      </c>
      <c r="BG149" s="563" t="str">
        <f t="shared" ca="1" si="35"/>
        <v/>
      </c>
      <c r="BH149" s="564" t="str">
        <f t="shared" ca="1" si="36"/>
        <v/>
      </c>
      <c r="BI149" s="564" t="str">
        <f t="shared" ca="1" si="37"/>
        <v/>
      </c>
      <c r="BJ149" s="564" t="str">
        <f t="shared" ca="1" si="38"/>
        <v/>
      </c>
      <c r="BK149" s="564" t="str">
        <f t="shared" ca="1" si="39"/>
        <v/>
      </c>
      <c r="BL149" s="565" t="str">
        <f t="shared" ca="1" si="40"/>
        <v/>
      </c>
      <c r="BN149" s="359"/>
      <c r="CV149" s="1488"/>
      <c r="CW149" s="1489"/>
      <c r="CX149" s="1489"/>
      <c r="CY149" s="1489"/>
      <c r="CZ149" s="1489"/>
      <c r="DA149" s="1489"/>
      <c r="DB149" s="1489"/>
      <c r="DC149" s="1489"/>
      <c r="DD149" s="1859"/>
      <c r="DE149" s="1860"/>
      <c r="DF149" s="1861"/>
    </row>
    <row r="150" spans="1:110" s="465" customFormat="1" ht="15" customHeight="1">
      <c r="A150" s="1887" t="str">
        <f>BA150&amp;"."&amp;BB150</f>
        <v>7.1</v>
      </c>
      <c r="B150" s="1888"/>
      <c r="C150" s="1888"/>
      <c r="D150" s="318" t="s">
        <v>146</v>
      </c>
      <c r="E150" s="236"/>
      <c r="F150" s="236"/>
      <c r="G150" s="236"/>
      <c r="H150" s="1955">
        <v>8</v>
      </c>
      <c r="I150" s="1955"/>
      <c r="J150" s="463" t="str">
        <f>VLOOKUP(VALUE(H150),$B$38:$F$71,3,FALSE) &amp;" "&amp; VLOOKUP(VALUE(H150),$B$38:$F$71,5,FALSE)</f>
        <v xml:space="preserve">部品番号 </v>
      </c>
      <c r="K150" s="236"/>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0"/>
      <c r="BA150" s="192">
        <f t="shared" ref="BA150:BD158" si="41">BA149</f>
        <v>7</v>
      </c>
      <c r="BB150" s="193">
        <f>BB149+1</f>
        <v>1</v>
      </c>
      <c r="BC150" s="192"/>
      <c r="BF150" s="786"/>
      <c r="BG150" s="563" t="str">
        <f t="shared" ca="1" si="35"/>
        <v/>
      </c>
      <c r="BH150" s="564" t="str">
        <f t="shared" ca="1" si="36"/>
        <v/>
      </c>
      <c r="BI150" s="564" t="str">
        <f t="shared" ca="1" si="37"/>
        <v/>
      </c>
      <c r="BJ150" s="564" t="str">
        <f t="shared" ca="1" si="38"/>
        <v/>
      </c>
      <c r="BK150" s="564" t="str">
        <f t="shared" ca="1" si="39"/>
        <v/>
      </c>
      <c r="BL150" s="565" t="str">
        <f t="shared" ca="1" si="40"/>
        <v/>
      </c>
      <c r="BN150" s="359"/>
      <c r="CV150" s="1488"/>
      <c r="CW150" s="1489"/>
      <c r="CX150" s="1489"/>
      <c r="CY150" s="1489"/>
      <c r="CZ150" s="1489"/>
      <c r="DA150" s="1489"/>
      <c r="DB150" s="1489"/>
      <c r="DC150" s="1489"/>
      <c r="DD150" s="1859"/>
      <c r="DE150" s="1860"/>
      <c r="DF150" s="1861"/>
    </row>
    <row r="151" spans="1:110" s="465" customFormat="1" ht="15" customHeight="1">
      <c r="A151" s="1887" t="str">
        <f>BA151&amp;"."&amp;BB151&amp;"."&amp;BC151</f>
        <v>7.1.1</v>
      </c>
      <c r="B151" s="1888"/>
      <c r="C151" s="1888"/>
      <c r="D151" s="1888"/>
      <c r="E151" s="236" t="s">
        <v>962</v>
      </c>
      <c r="F151" s="236"/>
      <c r="G151" s="236"/>
      <c r="H151" s="236"/>
      <c r="J151" s="236"/>
      <c r="K151" s="236"/>
      <c r="L151" s="236"/>
      <c r="M151" s="236"/>
      <c r="N151" s="236"/>
      <c r="O151" s="236"/>
      <c r="P151" s="236"/>
      <c r="Q151" s="236"/>
      <c r="R151" s="236"/>
      <c r="S151" s="236"/>
      <c r="T151" s="236"/>
      <c r="U151" s="236"/>
      <c r="V151" s="236"/>
      <c r="W151" s="236"/>
      <c r="X151" s="236"/>
      <c r="Y151" s="236"/>
      <c r="Z151" s="236"/>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40"/>
      <c r="BA151" s="192">
        <f t="shared" si="41"/>
        <v>7</v>
      </c>
      <c r="BB151" s="192">
        <f>BB150</f>
        <v>1</v>
      </c>
      <c r="BC151" s="193">
        <f>BC150+1</f>
        <v>1</v>
      </c>
      <c r="BF151" s="786"/>
      <c r="BG151" s="563" t="str">
        <f t="shared" ca="1" si="35"/>
        <v/>
      </c>
      <c r="BH151" s="564" t="str">
        <f t="shared" ca="1" si="36"/>
        <v/>
      </c>
      <c r="BI151" s="564" t="str">
        <f t="shared" ca="1" si="37"/>
        <v/>
      </c>
      <c r="BJ151" s="564" t="str">
        <f t="shared" ca="1" si="38"/>
        <v/>
      </c>
      <c r="BK151" s="564" t="str">
        <f t="shared" ca="1" si="39"/>
        <v/>
      </c>
      <c r="BL151" s="565" t="str">
        <f t="shared" ca="1" si="40"/>
        <v/>
      </c>
      <c r="BN151" s="359"/>
      <c r="CV151" s="1488"/>
      <c r="CW151" s="1489"/>
      <c r="CX151" s="1489"/>
      <c r="CY151" s="1489"/>
      <c r="CZ151" s="1489"/>
      <c r="DA151" s="1489"/>
      <c r="DB151" s="1489"/>
      <c r="DC151" s="1489"/>
      <c r="DD151" s="1859"/>
      <c r="DE151" s="1860"/>
      <c r="DF151" s="1861"/>
    </row>
    <row r="152" spans="1:110" s="465" customFormat="1" ht="15" customHeight="1">
      <c r="A152" s="1772" t="str">
        <f>BD152</f>
        <v>①</v>
      </c>
      <c r="B152" s="1773"/>
      <c r="C152" s="1773"/>
      <c r="D152" s="1773"/>
      <c r="E152" s="1773"/>
      <c r="F152" s="236" t="s">
        <v>961</v>
      </c>
      <c r="G152" s="236"/>
      <c r="H152" s="236"/>
      <c r="I152" s="236"/>
      <c r="J152" s="236"/>
      <c r="K152" s="236"/>
      <c r="L152" s="236"/>
      <c r="M152" s="236"/>
      <c r="N152" s="236"/>
      <c r="O152" s="236"/>
      <c r="P152" s="236"/>
      <c r="Q152" s="236"/>
      <c r="R152" s="236"/>
      <c r="S152" s="236"/>
      <c r="T152" s="236"/>
      <c r="U152" s="236"/>
      <c r="V152" s="236"/>
      <c r="W152" s="236"/>
      <c r="X152" s="236"/>
      <c r="Y152" s="236"/>
      <c r="Z152" s="236"/>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40"/>
      <c r="BA152" s="192">
        <f t="shared" si="41"/>
        <v>7</v>
      </c>
      <c r="BB152" s="192">
        <f t="shared" si="41"/>
        <v>1</v>
      </c>
      <c r="BC152" s="192">
        <f t="shared" si="41"/>
        <v>1</v>
      </c>
      <c r="BD152" s="196" t="str">
        <f>IF(ISBLANK(BD151),"①",CHAR(CODE(BD151)+1))</f>
        <v>①</v>
      </c>
      <c r="BF152" s="786"/>
      <c r="BG152" s="563" t="str">
        <f t="shared" ca="1" si="35"/>
        <v/>
      </c>
      <c r="BH152" s="564" t="str">
        <f t="shared" ca="1" si="36"/>
        <v/>
      </c>
      <c r="BI152" s="564" t="str">
        <f t="shared" ca="1" si="37"/>
        <v/>
      </c>
      <c r="BJ152" s="564" t="str">
        <f t="shared" ca="1" si="38"/>
        <v/>
      </c>
      <c r="BK152" s="564" t="str">
        <f t="shared" ca="1" si="39"/>
        <v/>
      </c>
      <c r="BL152" s="565" t="str">
        <f t="shared" ca="1" si="40"/>
        <v/>
      </c>
      <c r="BN152" s="359"/>
      <c r="CV152" s="1488"/>
      <c r="CW152" s="1489"/>
      <c r="CX152" s="1489"/>
      <c r="CY152" s="1489"/>
      <c r="CZ152" s="1489"/>
      <c r="DA152" s="1489"/>
      <c r="DB152" s="1489"/>
      <c r="DC152" s="1489"/>
      <c r="DD152" s="1859"/>
      <c r="DE152" s="1860"/>
      <c r="DF152" s="1861"/>
    </row>
    <row r="153" spans="1:110" s="465" customFormat="1" ht="15" customHeight="1">
      <c r="A153" s="744"/>
      <c r="B153" s="745"/>
      <c r="C153" s="745"/>
      <c r="D153" s="745"/>
      <c r="E153" s="745"/>
      <c r="F153" s="275" t="str">
        <f>$BU$45&amp;"の処理を行う。"</f>
        <v>「共通仕様」「46.3.1.①. 正式部品番号データセット 条件無し」の処理を行う。</v>
      </c>
      <c r="G153" s="236"/>
      <c r="H153" s="236"/>
      <c r="I153" s="236"/>
      <c r="J153" s="236"/>
      <c r="K153" s="236"/>
      <c r="L153" s="236"/>
      <c r="M153" s="236"/>
      <c r="N153" s="236"/>
      <c r="O153" s="236"/>
      <c r="P153" s="236"/>
      <c r="Q153" s="236"/>
      <c r="R153" s="236"/>
      <c r="S153" s="236"/>
      <c r="T153" s="236"/>
      <c r="U153" s="236"/>
      <c r="V153" s="236"/>
      <c r="W153" s="236"/>
      <c r="X153" s="236"/>
      <c r="Y153" s="236"/>
      <c r="Z153" s="236"/>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40"/>
      <c r="BA153" s="192">
        <f t="shared" si="41"/>
        <v>7</v>
      </c>
      <c r="BB153" s="192">
        <f t="shared" si="41"/>
        <v>1</v>
      </c>
      <c r="BC153" s="192">
        <f t="shared" si="41"/>
        <v>1</v>
      </c>
      <c r="BD153" s="192" t="str">
        <f t="shared" si="41"/>
        <v>①</v>
      </c>
      <c r="BF153" s="786"/>
      <c r="BG153" s="563"/>
      <c r="BH153" s="564"/>
      <c r="BI153" s="564"/>
      <c r="BJ153" s="564"/>
      <c r="BK153" s="564"/>
      <c r="BL153" s="565"/>
      <c r="BN153" s="359"/>
      <c r="CV153" s="1488" t="s">
        <v>2265</v>
      </c>
      <c r="CW153" s="1489"/>
      <c r="CX153" s="1489"/>
      <c r="CY153" s="1489"/>
      <c r="CZ153" s="1489"/>
      <c r="DA153" s="1489"/>
      <c r="DB153" s="1489"/>
      <c r="DC153" s="1489"/>
      <c r="DD153" s="1859">
        <v>44636</v>
      </c>
      <c r="DE153" s="1860"/>
      <c r="DF153" s="1861"/>
    </row>
    <row r="154" spans="1:110" s="465" customFormat="1" ht="15" customHeight="1">
      <c r="A154" s="1772" t="str">
        <f>BD154</f>
        <v>②</v>
      </c>
      <c r="B154" s="1773"/>
      <c r="C154" s="1773"/>
      <c r="D154" s="1773"/>
      <c r="E154" s="1773"/>
      <c r="F154" s="236" t="s">
        <v>961</v>
      </c>
      <c r="G154" s="236"/>
      <c r="H154" s="236"/>
      <c r="I154" s="236"/>
      <c r="J154" s="236"/>
      <c r="K154" s="236"/>
      <c r="L154" s="236"/>
      <c r="M154" s="236"/>
      <c r="N154" s="236"/>
      <c r="O154" s="236"/>
      <c r="P154" s="236"/>
      <c r="Q154" s="236"/>
      <c r="R154" s="236"/>
      <c r="S154" s="236"/>
      <c r="T154" s="236"/>
      <c r="U154" s="236"/>
      <c r="V154" s="236"/>
      <c r="W154" s="236"/>
      <c r="X154" s="236"/>
      <c r="Y154" s="236"/>
      <c r="Z154" s="236"/>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40"/>
      <c r="BA154" s="192">
        <f t="shared" si="41"/>
        <v>7</v>
      </c>
      <c r="BB154" s="192">
        <f t="shared" si="41"/>
        <v>1</v>
      </c>
      <c r="BC154" s="192">
        <f t="shared" si="41"/>
        <v>1</v>
      </c>
      <c r="BD154" s="196" t="str">
        <f>IF(ISBLANK(BD153),"①",CHAR(CODE(BD153)+1))</f>
        <v>②</v>
      </c>
      <c r="BF154" s="786"/>
      <c r="BG154" s="563" t="str">
        <f t="shared" ref="BG154:BL154" ca="1" si="42">IF(BA154&lt;&gt;"",IF(MID(_xlfn.FORMULATEXT(BA154),SEARCH("[",_xlfn.FORMULATEXT(BA154))+1,SEARCH("]",_xlfn.FORMULATEXT(BA154))-(SEARCH("[",_xlfn.FORMULATEXT(BA154))+1))="-1","",1),"")</f>
        <v/>
      </c>
      <c r="BH154" s="564" t="str">
        <f t="shared" ca="1" si="42"/>
        <v/>
      </c>
      <c r="BI154" s="564" t="str">
        <f t="shared" ca="1" si="42"/>
        <v/>
      </c>
      <c r="BJ154" s="564" t="str">
        <f t="shared" ca="1" si="42"/>
        <v/>
      </c>
      <c r="BK154" s="564" t="str">
        <f t="shared" ca="1" si="42"/>
        <v/>
      </c>
      <c r="BL154" s="565" t="str">
        <f t="shared" ca="1" si="42"/>
        <v/>
      </c>
      <c r="BN154" s="359"/>
      <c r="CV154" s="1488"/>
      <c r="CW154" s="1489"/>
      <c r="CX154" s="1489"/>
      <c r="CY154" s="1489"/>
      <c r="CZ154" s="1489"/>
      <c r="DA154" s="1489"/>
      <c r="DB154" s="1489"/>
      <c r="DC154" s="1489"/>
      <c r="DD154" s="1859"/>
      <c r="DE154" s="1860"/>
      <c r="DF154" s="1861"/>
    </row>
    <row r="155" spans="1:110" s="465" customFormat="1" ht="15" customHeight="1">
      <c r="A155" s="744"/>
      <c r="B155" s="745"/>
      <c r="C155" s="745"/>
      <c r="D155" s="745"/>
      <c r="E155" s="745"/>
      <c r="F155" s="236" t="str">
        <f>$BU$46&amp;"の処理を行う。"</f>
        <v>「共通仕様」「46.3.1.②. 正式部品番号データセット 部品番号の入力」の処理を行う。</v>
      </c>
      <c r="G155" s="236"/>
      <c r="H155" s="236"/>
      <c r="I155" s="236"/>
      <c r="J155" s="236"/>
      <c r="K155" s="236"/>
      <c r="L155" s="236"/>
      <c r="M155" s="236"/>
      <c r="N155" s="236"/>
      <c r="O155" s="236"/>
      <c r="P155" s="236"/>
      <c r="Q155" s="236"/>
      <c r="R155" s="236"/>
      <c r="S155" s="236"/>
      <c r="T155" s="236"/>
      <c r="U155" s="236"/>
      <c r="V155" s="236"/>
      <c r="W155" s="236"/>
      <c r="X155" s="236"/>
      <c r="Y155" s="236"/>
      <c r="Z155" s="236"/>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40"/>
      <c r="BA155" s="192">
        <f t="shared" si="41"/>
        <v>7</v>
      </c>
      <c r="BB155" s="192">
        <f t="shared" si="41"/>
        <v>1</v>
      </c>
      <c r="BC155" s="192">
        <f t="shared" si="41"/>
        <v>1</v>
      </c>
      <c r="BD155" s="192" t="str">
        <f t="shared" si="41"/>
        <v>②</v>
      </c>
      <c r="BF155" s="786"/>
      <c r="BG155" s="563"/>
      <c r="BH155" s="564"/>
      <c r="BI155" s="564"/>
      <c r="BJ155" s="564"/>
      <c r="BK155" s="564"/>
      <c r="BL155" s="565"/>
      <c r="BN155" s="359"/>
      <c r="CV155" s="1488" t="s">
        <v>2265</v>
      </c>
      <c r="CW155" s="1489"/>
      <c r="CX155" s="1489"/>
      <c r="CY155" s="1489"/>
      <c r="CZ155" s="1489"/>
      <c r="DA155" s="1489"/>
      <c r="DB155" s="1489"/>
      <c r="DC155" s="1489"/>
      <c r="DD155" s="1859">
        <v>44636</v>
      </c>
      <c r="DE155" s="1860"/>
      <c r="DF155" s="1861"/>
    </row>
    <row r="156" spans="1:110" s="465" customFormat="1" ht="15" customHeight="1">
      <c r="A156" s="1887" t="str">
        <f>BA156&amp;"."&amp;BB156&amp;"."&amp;BC156</f>
        <v>7.1.2</v>
      </c>
      <c r="B156" s="1888"/>
      <c r="C156" s="1888"/>
      <c r="D156" s="1888"/>
      <c r="E156" s="236" t="s">
        <v>314</v>
      </c>
      <c r="F156" s="278"/>
      <c r="G156" s="274"/>
      <c r="H156" s="274"/>
      <c r="I156" s="274"/>
      <c r="J156" s="274"/>
      <c r="K156" s="274"/>
      <c r="L156" s="274"/>
      <c r="M156" s="274"/>
      <c r="N156" s="274"/>
      <c r="O156" s="278"/>
      <c r="P156" s="278"/>
      <c r="Q156" s="278"/>
      <c r="R156" s="278"/>
      <c r="S156" s="278"/>
      <c r="T156" s="278"/>
      <c r="U156" s="278"/>
      <c r="V156" s="278"/>
      <c r="W156" s="278"/>
      <c r="X156" s="278"/>
      <c r="Y156" s="278"/>
      <c r="Z156" s="278"/>
      <c r="AA156" s="278"/>
      <c r="AB156" s="278"/>
      <c r="AC156" s="278"/>
      <c r="AD156" s="278"/>
      <c r="AE156" s="278"/>
      <c r="AF156" s="278"/>
      <c r="AG156" s="278"/>
      <c r="AH156" s="278"/>
      <c r="AI156" s="278"/>
      <c r="AJ156" s="278"/>
      <c r="AK156" s="278"/>
      <c r="AL156" s="278"/>
      <c r="AM156" s="278"/>
      <c r="AN156" s="278"/>
      <c r="AO156" s="278"/>
      <c r="AP156" s="278"/>
      <c r="AQ156" s="278"/>
      <c r="AR156" s="278"/>
      <c r="AS156" s="278"/>
      <c r="AT156" s="278"/>
      <c r="AU156" s="278"/>
      <c r="AV156" s="278"/>
      <c r="AW156" s="278"/>
      <c r="AX156" s="278"/>
      <c r="AY156" s="40"/>
      <c r="BA156" s="192">
        <f t="shared" si="41"/>
        <v>7</v>
      </c>
      <c r="BB156" s="192">
        <f>BB155</f>
        <v>1</v>
      </c>
      <c r="BC156" s="193">
        <f>BC155+1</f>
        <v>2</v>
      </c>
      <c r="BD156" s="192"/>
      <c r="BF156" s="786"/>
      <c r="BG156" s="563" t="str">
        <f t="shared" ca="1" si="35"/>
        <v/>
      </c>
      <c r="BH156" s="564" t="str">
        <f t="shared" ca="1" si="36"/>
        <v/>
      </c>
      <c r="BI156" s="564" t="str">
        <f t="shared" ca="1" si="37"/>
        <v/>
      </c>
      <c r="BJ156" s="564" t="str">
        <f t="shared" ca="1" si="38"/>
        <v/>
      </c>
      <c r="BK156" s="564" t="str">
        <f t="shared" ca="1" si="39"/>
        <v/>
      </c>
      <c r="BL156" s="565" t="str">
        <f t="shared" ca="1" si="40"/>
        <v/>
      </c>
      <c r="BN156" s="359"/>
      <c r="CV156" s="1488"/>
      <c r="CW156" s="1489"/>
      <c r="CX156" s="1489"/>
      <c r="CY156" s="1489"/>
      <c r="CZ156" s="1489"/>
      <c r="DA156" s="1489"/>
      <c r="DB156" s="1489"/>
      <c r="DC156" s="1489"/>
      <c r="DD156" s="1859"/>
      <c r="DE156" s="1860"/>
      <c r="DF156" s="1861"/>
    </row>
    <row r="157" spans="1:110" s="465" customFormat="1" ht="15" customHeight="1">
      <c r="A157" s="1772" t="str">
        <f>BD157</f>
        <v>①</v>
      </c>
      <c r="B157" s="1773"/>
      <c r="C157" s="1773"/>
      <c r="D157" s="1773"/>
      <c r="E157" s="1773"/>
      <c r="F157" s="278" t="s">
        <v>315</v>
      </c>
      <c r="G157" s="278"/>
      <c r="H157" s="278"/>
      <c r="I157" s="278"/>
      <c r="J157" s="278"/>
      <c r="K157" s="278"/>
      <c r="L157" s="278"/>
      <c r="M157" s="278"/>
      <c r="N157" s="278"/>
      <c r="O157" s="278"/>
      <c r="P157" s="278"/>
      <c r="Q157" s="278"/>
      <c r="R157" s="278"/>
      <c r="S157" s="278"/>
      <c r="T157" s="278"/>
      <c r="U157" s="278"/>
      <c r="V157" s="278"/>
      <c r="W157" s="278"/>
      <c r="X157" s="278"/>
      <c r="Y157" s="278"/>
      <c r="Z157" s="278"/>
      <c r="AA157" s="278"/>
      <c r="AB157" s="278"/>
      <c r="AC157" s="278"/>
      <c r="AD157" s="278"/>
      <c r="AE157" s="278"/>
      <c r="AF157" s="278"/>
      <c r="AG157" s="278"/>
      <c r="AH157" s="278"/>
      <c r="AI157" s="278"/>
      <c r="AJ157" s="278"/>
      <c r="AK157" s="278"/>
      <c r="AL157" s="278"/>
      <c r="AM157" s="278"/>
      <c r="AN157" s="278"/>
      <c r="AO157" s="278"/>
      <c r="AP157" s="278"/>
      <c r="AQ157" s="278"/>
      <c r="AR157" s="278"/>
      <c r="AS157" s="278"/>
      <c r="AT157" s="278"/>
      <c r="AU157" s="278"/>
      <c r="AV157" s="278"/>
      <c r="AW157" s="278"/>
      <c r="AX157" s="278"/>
      <c r="AY157" s="40"/>
      <c r="BA157" s="192">
        <f t="shared" si="41"/>
        <v>7</v>
      </c>
      <c r="BB157" s="192">
        <f t="shared" si="41"/>
        <v>1</v>
      </c>
      <c r="BC157" s="192">
        <f t="shared" si="41"/>
        <v>2</v>
      </c>
      <c r="BD157" s="196" t="str">
        <f>IF(ISBLANK(BD156),"①",CHAR(CODE(BD156)+1))</f>
        <v>①</v>
      </c>
      <c r="BF157" s="786"/>
      <c r="BG157" s="563" t="str">
        <f t="shared" ca="1" si="35"/>
        <v/>
      </c>
      <c r="BH157" s="564" t="str">
        <f t="shared" ca="1" si="36"/>
        <v/>
      </c>
      <c r="BI157" s="564" t="str">
        <f t="shared" ca="1" si="37"/>
        <v/>
      </c>
      <c r="BJ157" s="564" t="str">
        <f t="shared" ca="1" si="38"/>
        <v/>
      </c>
      <c r="BK157" s="564" t="str">
        <f t="shared" ca="1" si="39"/>
        <v/>
      </c>
      <c r="BL157" s="565" t="str">
        <f t="shared" ca="1" si="40"/>
        <v/>
      </c>
      <c r="BN157" s="359"/>
      <c r="CV157" s="1488" t="s">
        <v>2265</v>
      </c>
      <c r="CW157" s="1489"/>
      <c r="CX157" s="1489"/>
      <c r="CY157" s="1489"/>
      <c r="CZ157" s="1489"/>
      <c r="DA157" s="1489"/>
      <c r="DB157" s="1489"/>
      <c r="DC157" s="1489"/>
      <c r="DD157" s="1859">
        <v>44636</v>
      </c>
      <c r="DE157" s="1860"/>
      <c r="DF157" s="1861"/>
    </row>
    <row r="158" spans="1:110" s="465" customFormat="1" ht="15" customHeight="1">
      <c r="A158" s="1772" t="str">
        <f>BD158</f>
        <v>②</v>
      </c>
      <c r="B158" s="1773"/>
      <c r="C158" s="1773"/>
      <c r="D158" s="1773"/>
      <c r="E158" s="1773"/>
      <c r="F158" s="236" t="s">
        <v>303</v>
      </c>
      <c r="G158" s="278"/>
      <c r="H158" s="278"/>
      <c r="I158" s="278"/>
      <c r="J158" s="278"/>
      <c r="K158" s="278"/>
      <c r="L158" s="278"/>
      <c r="M158" s="278"/>
      <c r="N158" s="278"/>
      <c r="O158" s="278"/>
      <c r="P158" s="278"/>
      <c r="Q158" s="278"/>
      <c r="R158" s="278"/>
      <c r="S158" s="278"/>
      <c r="T158" s="278"/>
      <c r="U158" s="278"/>
      <c r="V158" s="278"/>
      <c r="W158" s="278"/>
      <c r="X158" s="278"/>
      <c r="Y158" s="278"/>
      <c r="Z158" s="278"/>
      <c r="AA158" s="278"/>
      <c r="AB158" s="278"/>
      <c r="AC158" s="278"/>
      <c r="AD158" s="278"/>
      <c r="AE158" s="278"/>
      <c r="AF158" s="278"/>
      <c r="AG158" s="278"/>
      <c r="AH158" s="278"/>
      <c r="AI158" s="278"/>
      <c r="AJ158" s="278"/>
      <c r="AK158" s="278"/>
      <c r="AL158" s="278"/>
      <c r="AM158" s="278"/>
      <c r="AN158" s="278"/>
      <c r="AO158" s="278"/>
      <c r="AP158" s="278"/>
      <c r="AQ158" s="278"/>
      <c r="AR158" s="278"/>
      <c r="AS158" s="278"/>
      <c r="AT158" s="278"/>
      <c r="AU158" s="278"/>
      <c r="AV158" s="278"/>
      <c r="AW158" s="278"/>
      <c r="AX158" s="278"/>
      <c r="AY158" s="40"/>
      <c r="BA158" s="192">
        <f t="shared" si="41"/>
        <v>7</v>
      </c>
      <c r="BB158" s="192">
        <f t="shared" si="41"/>
        <v>1</v>
      </c>
      <c r="BC158" s="192">
        <f t="shared" si="41"/>
        <v>2</v>
      </c>
      <c r="BD158" s="196" t="str">
        <f>IF(ISBLANK(BD157),"①",CHAR(CODE(BD157)+1))</f>
        <v>②</v>
      </c>
      <c r="BF158" s="786"/>
      <c r="BG158" s="563" t="str">
        <f t="shared" ca="1" si="35"/>
        <v/>
      </c>
      <c r="BH158" s="564" t="str">
        <f t="shared" ca="1" si="36"/>
        <v/>
      </c>
      <c r="BI158" s="564" t="str">
        <f t="shared" ca="1" si="37"/>
        <v/>
      </c>
      <c r="BJ158" s="564" t="str">
        <f t="shared" ca="1" si="38"/>
        <v/>
      </c>
      <c r="BK158" s="564" t="str">
        <f t="shared" ca="1" si="39"/>
        <v/>
      </c>
      <c r="BL158" s="565" t="str">
        <f t="shared" ca="1" si="40"/>
        <v/>
      </c>
      <c r="BN158" s="359" t="s">
        <v>2179</v>
      </c>
      <c r="CV158" s="1488" t="s">
        <v>2265</v>
      </c>
      <c r="CW158" s="1489"/>
      <c r="CX158" s="1489"/>
      <c r="CY158" s="1489"/>
      <c r="CZ158" s="1489"/>
      <c r="DA158" s="1489"/>
      <c r="DB158" s="1489"/>
      <c r="DC158" s="1489"/>
      <c r="DD158" s="1859">
        <v>44636</v>
      </c>
      <c r="DE158" s="1860"/>
      <c r="DF158" s="1861"/>
    </row>
    <row r="159" spans="1:110" s="465" customFormat="1" ht="15" customHeight="1">
      <c r="A159" s="1772" t="str">
        <f>BA159&amp;"."</f>
        <v>8.</v>
      </c>
      <c r="B159" s="1774"/>
      <c r="C159" s="465" t="s">
        <v>316</v>
      </c>
      <c r="AY159" s="195"/>
      <c r="BA159" s="193">
        <f>BA158+1</f>
        <v>8</v>
      </c>
      <c r="BE159" s="233"/>
      <c r="BF159" s="233"/>
      <c r="BG159" s="559" t="str">
        <f t="shared" ca="1" si="35"/>
        <v/>
      </c>
      <c r="BH159" s="560" t="str">
        <f t="shared" ca="1" si="36"/>
        <v/>
      </c>
      <c r="BI159" s="560" t="str">
        <f t="shared" ca="1" si="37"/>
        <v/>
      </c>
      <c r="BJ159" s="560" t="str">
        <f t="shared" ca="1" si="38"/>
        <v/>
      </c>
      <c r="BK159" s="560" t="str">
        <f t="shared" ca="1" si="39"/>
        <v/>
      </c>
      <c r="BL159" s="561" t="str">
        <f t="shared" ca="1" si="40"/>
        <v/>
      </c>
      <c r="BN159" s="359"/>
      <c r="CV159" s="1488"/>
      <c r="CW159" s="1489"/>
      <c r="CX159" s="1489"/>
      <c r="CY159" s="1489"/>
      <c r="CZ159" s="1489"/>
      <c r="DA159" s="1489"/>
      <c r="DB159" s="1489"/>
      <c r="DC159" s="1489"/>
      <c r="DD159" s="1859"/>
      <c r="DE159" s="1860"/>
      <c r="DF159" s="1861"/>
    </row>
    <row r="160" spans="1:110" s="465" customFormat="1" ht="15" customHeight="1">
      <c r="A160" s="1760" t="str">
        <f>$BA160&amp;"."&amp;$BB160&amp;"."</f>
        <v>8.1.</v>
      </c>
      <c r="B160" s="1761"/>
      <c r="C160" s="1761"/>
      <c r="D160" s="319" t="s">
        <v>146</v>
      </c>
      <c r="E160" s="275"/>
      <c r="F160" s="275"/>
      <c r="G160" s="275"/>
      <c r="H160" s="1882">
        <v>17</v>
      </c>
      <c r="I160" s="1882"/>
      <c r="J160" s="844" t="str">
        <f>VLOOKUP(VALUE(H160),$B$38:$F$71,3,FALSE) &amp;" "&amp; VLOOKUP(VALUE(H160),$B$38:$F$71,5,FALSE)</f>
        <v>F2 登録</v>
      </c>
      <c r="K160" s="469"/>
      <c r="L160" s="244"/>
      <c r="M160" s="244"/>
      <c r="N160" s="244"/>
      <c r="O160" s="469" t="s">
        <v>871</v>
      </c>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9"/>
      <c r="AP160" s="469"/>
      <c r="AQ160" s="469"/>
      <c r="AR160" s="469"/>
      <c r="AS160" s="469"/>
      <c r="AT160" s="469"/>
      <c r="AU160" s="469"/>
      <c r="AV160" s="469"/>
      <c r="AW160" s="469"/>
      <c r="AX160" s="469"/>
      <c r="AY160" s="276"/>
      <c r="BA160" s="192">
        <f>BA159</f>
        <v>8</v>
      </c>
      <c r="BB160" s="193">
        <f>BB159+1</f>
        <v>1</v>
      </c>
      <c r="BC160" s="192"/>
      <c r="BD160" s="192"/>
      <c r="BE160" s="233"/>
      <c r="BF160" s="233"/>
      <c r="BG160" s="559" t="str">
        <f t="shared" ca="1" si="35"/>
        <v/>
      </c>
      <c r="BH160" s="560" t="str">
        <f t="shared" ca="1" si="36"/>
        <v/>
      </c>
      <c r="BI160" s="560" t="str">
        <f t="shared" ca="1" si="37"/>
        <v/>
      </c>
      <c r="BJ160" s="560" t="str">
        <f t="shared" ca="1" si="38"/>
        <v/>
      </c>
      <c r="BK160" s="560" t="str">
        <f t="shared" ca="1" si="39"/>
        <v/>
      </c>
      <c r="BL160" s="561" t="str">
        <f t="shared" ca="1" si="40"/>
        <v/>
      </c>
      <c r="BN160" s="359"/>
      <c r="CV160" s="1488"/>
      <c r="CW160" s="1489"/>
      <c r="CX160" s="1489"/>
      <c r="CY160" s="1489"/>
      <c r="CZ160" s="1489"/>
      <c r="DA160" s="1489"/>
      <c r="DB160" s="1489"/>
      <c r="DC160" s="1489"/>
      <c r="DD160" s="1859"/>
      <c r="DE160" s="1860"/>
      <c r="DF160" s="1861"/>
    </row>
    <row r="161" spans="1:111" s="465" customFormat="1" ht="15" customHeight="1">
      <c r="A161" s="1862" t="str">
        <f>BA161&amp;"."&amp;BB161&amp;"."&amp;BC161</f>
        <v>8.1.1</v>
      </c>
      <c r="B161" s="1862"/>
      <c r="C161" s="1862"/>
      <c r="D161" s="1862"/>
      <c r="E161" s="469" t="s">
        <v>890</v>
      </c>
      <c r="F161" s="469"/>
      <c r="G161" s="469"/>
      <c r="H161" s="469"/>
      <c r="I161" s="469"/>
      <c r="J161" s="469"/>
      <c r="K161" s="469"/>
      <c r="L161" s="469"/>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469"/>
      <c r="AN161" s="469"/>
      <c r="AO161" s="469"/>
      <c r="AP161" s="469"/>
      <c r="AQ161" s="469"/>
      <c r="AR161" s="469"/>
      <c r="AS161" s="469"/>
      <c r="AT161" s="469"/>
      <c r="AU161" s="469"/>
      <c r="AV161" s="469"/>
      <c r="AW161" s="469"/>
      <c r="AX161" s="469"/>
      <c r="AY161" s="276"/>
      <c r="BA161" s="192">
        <f>BA160</f>
        <v>8</v>
      </c>
      <c r="BB161" s="192">
        <f>BB160</f>
        <v>1</v>
      </c>
      <c r="BC161" s="193">
        <f>BC160+1</f>
        <v>1</v>
      </c>
      <c r="BD161" s="192"/>
      <c r="BE161" s="192"/>
      <c r="BF161" s="233"/>
      <c r="BG161" s="559" t="str">
        <f t="shared" ref="BG161:BG166" ca="1" si="43">IF(BA161&lt;&gt;"",IF(MID(_xlfn.FORMULATEXT(BA161),SEARCH("[",_xlfn.FORMULATEXT(BA161))+1,SEARCH("]",_xlfn.FORMULATEXT(BA161))-(SEARCH("[",_xlfn.FORMULATEXT(BA161))+1))="-1","",1),"")</f>
        <v/>
      </c>
      <c r="BH161" s="560" t="str">
        <f t="shared" ref="BH161:BH166" ca="1" si="44">IF(BB161&lt;&gt;"",IF(MID(_xlfn.FORMULATEXT(BB161),SEARCH("[",_xlfn.FORMULATEXT(BB161))+1,SEARCH("]",_xlfn.FORMULATEXT(BB161))-(SEARCH("[",_xlfn.FORMULATEXT(BB161))+1))="-1","",1),"")</f>
        <v/>
      </c>
      <c r="BI161" s="560" t="str">
        <f t="shared" ref="BI161:BI166" ca="1" si="45">IF(BC161&lt;&gt;"",IF(MID(_xlfn.FORMULATEXT(BC161),SEARCH("[",_xlfn.FORMULATEXT(BC161))+1,SEARCH("]",_xlfn.FORMULATEXT(BC161))-(SEARCH("[",_xlfn.FORMULATEXT(BC161))+1))="-1","",1),"")</f>
        <v/>
      </c>
      <c r="BJ161" s="560" t="str">
        <f t="shared" ref="BJ161:BJ166" ca="1" si="46">IF(BD161&lt;&gt;"",IF(MID(_xlfn.FORMULATEXT(BD161),SEARCH("[",_xlfn.FORMULATEXT(BD161))+1,SEARCH("]",_xlfn.FORMULATEXT(BD161))-(SEARCH("[",_xlfn.FORMULATEXT(BD161))+1))="-1","",1),"")</f>
        <v/>
      </c>
      <c r="BK161" s="560" t="str">
        <f t="shared" ref="BK161:BK166" ca="1" si="47">IF(BE161&lt;&gt;"",IF(MID(_xlfn.FORMULATEXT(BE161),SEARCH("[",_xlfn.FORMULATEXT(BE161))+1,SEARCH("]",_xlfn.FORMULATEXT(BE161))-(SEARCH("[",_xlfn.FORMULATEXT(BE161))+1))="-1","",1),"")</f>
        <v/>
      </c>
      <c r="BL161" s="561" t="str">
        <f t="shared" ref="BL161:BL166" ca="1" si="48">IF(BF161&lt;&gt;"",IF(MID(_xlfn.FORMULATEXT(BF161),SEARCH("[",_xlfn.FORMULATEXT(BF161))+1,SEARCH("]",_xlfn.FORMULATEXT(BF161))-(SEARCH("[",_xlfn.FORMULATEXT(BF161))+1))="-1","",1),"")</f>
        <v/>
      </c>
      <c r="BN161" s="359" t="s">
        <v>2189</v>
      </c>
      <c r="CV161" s="1488"/>
      <c r="CW161" s="1489"/>
      <c r="CX161" s="1489"/>
      <c r="CY161" s="1489"/>
      <c r="CZ161" s="1489"/>
      <c r="DA161" s="1489"/>
      <c r="DB161" s="1489"/>
      <c r="DC161" s="1489"/>
      <c r="DD161" s="1859"/>
      <c r="DE161" s="1860"/>
      <c r="DF161" s="1861"/>
    </row>
    <row r="162" spans="1:111" s="465" customFormat="1" ht="15" customHeight="1">
      <c r="A162" s="1758" t="str">
        <f>$BD162&amp;"."</f>
        <v>①.</v>
      </c>
      <c r="B162" s="1759"/>
      <c r="C162" s="1759"/>
      <c r="D162" s="1759"/>
      <c r="E162" s="1759"/>
      <c r="F162" s="469" t="s">
        <v>891</v>
      </c>
      <c r="G162" s="274"/>
      <c r="H162" s="274"/>
      <c r="I162" s="274"/>
      <c r="J162" s="274"/>
      <c r="K162" s="274"/>
      <c r="L162" s="274"/>
      <c r="M162" s="274"/>
      <c r="N162" s="274"/>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275"/>
      <c r="AS162" s="275"/>
      <c r="AT162" s="275"/>
      <c r="AU162" s="275"/>
      <c r="AV162" s="275"/>
      <c r="AW162" s="275"/>
      <c r="AX162" s="275"/>
      <c r="AY162" s="276"/>
      <c r="BA162" s="192">
        <f>BA161</f>
        <v>8</v>
      </c>
      <c r="BB162" s="192">
        <f>BB161</f>
        <v>1</v>
      </c>
      <c r="BC162" s="192">
        <f>BC161</f>
        <v>1</v>
      </c>
      <c r="BD162" s="196" t="str">
        <f>IF(ISBLANK(BD161),"①",CHAR(CODE(BD161)+1))</f>
        <v>①</v>
      </c>
      <c r="BE162" s="192"/>
      <c r="BG162" s="559" t="str">
        <f t="shared" ca="1" si="43"/>
        <v/>
      </c>
      <c r="BH162" s="560" t="str">
        <f t="shared" ca="1" si="44"/>
        <v/>
      </c>
      <c r="BI162" s="560" t="str">
        <f t="shared" ca="1" si="45"/>
        <v/>
      </c>
      <c r="BJ162" s="560" t="str">
        <f t="shared" ca="1" si="46"/>
        <v/>
      </c>
      <c r="BK162" s="560" t="str">
        <f t="shared" ca="1" si="47"/>
        <v/>
      </c>
      <c r="BL162" s="561" t="str">
        <f t="shared" ca="1" si="48"/>
        <v/>
      </c>
      <c r="BN162" s="359"/>
      <c r="BO162" s="359" t="s">
        <v>2182</v>
      </c>
      <c r="CV162" s="1488" t="s">
        <v>2265</v>
      </c>
      <c r="CW162" s="1489"/>
      <c r="CX162" s="1489"/>
      <c r="CY162" s="1489"/>
      <c r="CZ162" s="1489"/>
      <c r="DA162" s="1489"/>
      <c r="DB162" s="1489"/>
      <c r="DC162" s="1489"/>
      <c r="DD162" s="1859">
        <v>44637</v>
      </c>
      <c r="DE162" s="1860"/>
      <c r="DF162" s="1861"/>
      <c r="DG162" s="465" t="s">
        <v>2271</v>
      </c>
    </row>
    <row r="163" spans="1:111" s="465" customFormat="1" ht="15" customHeight="1">
      <c r="A163" s="469"/>
      <c r="B163" s="469"/>
      <c r="C163" s="469"/>
      <c r="D163" s="469"/>
      <c r="E163" s="469"/>
      <c r="F163" s="469" t="s">
        <v>874</v>
      </c>
      <c r="G163" s="469"/>
      <c r="H163" s="574"/>
      <c r="I163" s="574"/>
      <c r="J163" s="574"/>
      <c r="K163" s="574"/>
      <c r="L163" s="574"/>
      <c r="M163" s="574"/>
      <c r="N163" s="574"/>
      <c r="O163" s="574"/>
      <c r="P163" s="574"/>
      <c r="Q163" s="574"/>
      <c r="R163" s="574"/>
      <c r="S163" s="574"/>
      <c r="T163" s="574"/>
      <c r="U163" s="574"/>
      <c r="V163" s="574"/>
      <c r="W163" s="574"/>
      <c r="X163" s="574"/>
      <c r="Y163" s="574"/>
      <c r="Z163" s="574"/>
      <c r="AA163" s="574"/>
      <c r="AB163" s="574"/>
      <c r="AC163" s="574"/>
      <c r="AD163" s="574"/>
      <c r="AE163" s="574"/>
      <c r="AF163" s="574"/>
      <c r="AG163" s="574"/>
      <c r="AH163" s="574"/>
      <c r="AI163" s="574"/>
      <c r="AJ163" s="574"/>
      <c r="AK163" s="574"/>
      <c r="AL163" s="574"/>
      <c r="AM163" s="574"/>
      <c r="AN163" s="574"/>
      <c r="AO163" s="574"/>
      <c r="AP163" s="574"/>
      <c r="AQ163" s="574"/>
      <c r="AR163" s="574"/>
      <c r="AS163" s="574"/>
      <c r="AT163" s="574"/>
      <c r="AU163" s="574"/>
      <c r="AV163" s="574"/>
      <c r="AW163" s="574"/>
      <c r="AX163" s="574"/>
      <c r="AY163" s="276"/>
      <c r="BA163" s="192">
        <f>BA162</f>
        <v>8</v>
      </c>
      <c r="BB163" s="192">
        <f>BB162</f>
        <v>1</v>
      </c>
      <c r="BC163" s="192">
        <f>BC162</f>
        <v>1</v>
      </c>
      <c r="BD163" s="192" t="str">
        <f>BD162</f>
        <v>①</v>
      </c>
      <c r="BG163" s="559" t="str">
        <f t="shared" ca="1" si="43"/>
        <v/>
      </c>
      <c r="BH163" s="560" t="str">
        <f t="shared" ca="1" si="44"/>
        <v/>
      </c>
      <c r="BI163" s="560" t="str">
        <f t="shared" ca="1" si="45"/>
        <v/>
      </c>
      <c r="BJ163" s="560" t="str">
        <f t="shared" ca="1" si="46"/>
        <v/>
      </c>
      <c r="BK163" s="560" t="str">
        <f t="shared" ca="1" si="47"/>
        <v/>
      </c>
      <c r="BL163" s="561" t="str">
        <f t="shared" ca="1" si="48"/>
        <v/>
      </c>
      <c r="BN163" s="359"/>
      <c r="BP163" s="359" t="s">
        <v>2190</v>
      </c>
      <c r="CV163" s="1488"/>
      <c r="CW163" s="1489"/>
      <c r="CX163" s="1489"/>
      <c r="CY163" s="1489"/>
      <c r="CZ163" s="1489"/>
      <c r="DA163" s="1489"/>
      <c r="DB163" s="1489"/>
      <c r="DC163" s="1489"/>
      <c r="DD163" s="1859"/>
      <c r="DE163" s="1860"/>
      <c r="DF163" s="1861"/>
      <c r="DG163" s="465" t="s">
        <v>2272</v>
      </c>
    </row>
    <row r="164" spans="1:111" s="465" customFormat="1" ht="15" customHeight="1">
      <c r="A164" s="469"/>
      <c r="B164" s="469"/>
      <c r="C164" s="469"/>
      <c r="D164" s="469"/>
      <c r="E164" s="469"/>
      <c r="F164" s="845" t="s">
        <v>150</v>
      </c>
      <c r="G164" s="846"/>
      <c r="H164" s="846"/>
      <c r="I164" s="846"/>
      <c r="J164" s="846"/>
      <c r="K164" s="846"/>
      <c r="L164" s="846"/>
      <c r="M164" s="847"/>
      <c r="N164" s="301" t="s">
        <v>153</v>
      </c>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c r="AP164" s="266"/>
      <c r="AQ164" s="266"/>
      <c r="AR164" s="266"/>
      <c r="AS164" s="266"/>
      <c r="AT164" s="266"/>
      <c r="AU164" s="266"/>
      <c r="AV164" s="266"/>
      <c r="AW164" s="266"/>
      <c r="AX164" s="267"/>
      <c r="AY164" s="276"/>
      <c r="BA164" s="192">
        <f>BA163</f>
        <v>8</v>
      </c>
      <c r="BB164" s="192">
        <f>BB163</f>
        <v>1</v>
      </c>
      <c r="BC164" s="192">
        <f>BC163</f>
        <v>1</v>
      </c>
      <c r="BD164" s="192" t="str">
        <f>BD163</f>
        <v>①</v>
      </c>
      <c r="BG164" s="559" t="str">
        <f t="shared" ca="1" si="43"/>
        <v/>
      </c>
      <c r="BH164" s="560" t="str">
        <f t="shared" ca="1" si="44"/>
        <v/>
      </c>
      <c r="BI164" s="560" t="str">
        <f t="shared" ca="1" si="45"/>
        <v/>
      </c>
      <c r="BJ164" s="560" t="str">
        <f t="shared" ca="1" si="46"/>
        <v/>
      </c>
      <c r="BK164" s="560" t="str">
        <f t="shared" ca="1" si="47"/>
        <v/>
      </c>
      <c r="BL164" s="561" t="str">
        <f t="shared" ca="1" si="48"/>
        <v/>
      </c>
      <c r="BN164" s="359"/>
      <c r="BQ164" s="465" t="s">
        <v>2191</v>
      </c>
      <c r="CV164" s="1488"/>
      <c r="CW164" s="1489"/>
      <c r="CX164" s="1489"/>
      <c r="CY164" s="1489"/>
      <c r="CZ164" s="1489"/>
      <c r="DA164" s="1489"/>
      <c r="DB164" s="1489"/>
      <c r="DC164" s="1489"/>
      <c r="DD164" s="1859"/>
      <c r="DE164" s="1860"/>
      <c r="DF164" s="1861"/>
    </row>
    <row r="165" spans="1:111" s="465" customFormat="1" ht="15" customHeight="1">
      <c r="A165" s="469"/>
      <c r="B165" s="469"/>
      <c r="C165" s="469"/>
      <c r="D165" s="469"/>
      <c r="E165" s="469"/>
      <c r="F165" s="848" t="s">
        <v>151</v>
      </c>
      <c r="G165" s="849"/>
      <c r="H165" s="849"/>
      <c r="I165" s="849"/>
      <c r="J165" s="849"/>
      <c r="K165" s="849"/>
      <c r="L165" s="849"/>
      <c r="M165" s="850"/>
      <c r="N165" s="747" t="s">
        <v>892</v>
      </c>
      <c r="O165" s="257"/>
      <c r="P165" s="257"/>
      <c r="Q165" s="257"/>
      <c r="R165" s="257"/>
      <c r="S165" s="257"/>
      <c r="T165" s="257"/>
      <c r="U165" s="257"/>
      <c r="V165" s="257"/>
      <c r="W165" s="257"/>
      <c r="X165" s="257"/>
      <c r="Y165" s="257"/>
      <c r="Z165" s="257"/>
      <c r="AA165" s="257"/>
      <c r="AB165" s="257"/>
      <c r="AC165" s="257"/>
      <c r="AD165" s="257"/>
      <c r="AE165" s="257"/>
      <c r="AF165" s="257"/>
      <c r="AG165" s="257"/>
      <c r="AH165" s="257"/>
      <c r="AI165" s="257"/>
      <c r="AJ165" s="257"/>
      <c r="AK165" s="257"/>
      <c r="AL165" s="257"/>
      <c r="AM165" s="257"/>
      <c r="AN165" s="257"/>
      <c r="AO165" s="257"/>
      <c r="AP165" s="257"/>
      <c r="AQ165" s="257"/>
      <c r="AR165" s="257"/>
      <c r="AS165" s="257"/>
      <c r="AT165" s="257"/>
      <c r="AU165" s="257"/>
      <c r="AV165" s="257"/>
      <c r="AW165" s="257"/>
      <c r="AX165" s="258"/>
      <c r="AY165" s="276"/>
      <c r="BA165" s="192">
        <f t="shared" ref="BA165:BD168" si="49">BA164</f>
        <v>8</v>
      </c>
      <c r="BB165" s="192">
        <f t="shared" si="49"/>
        <v>1</v>
      </c>
      <c r="BC165" s="192">
        <f t="shared" si="49"/>
        <v>1</v>
      </c>
      <c r="BD165" s="192" t="str">
        <f t="shared" si="49"/>
        <v>①</v>
      </c>
      <c r="BG165" s="559" t="str">
        <f t="shared" ca="1" si="43"/>
        <v/>
      </c>
      <c r="BH165" s="560" t="str">
        <f t="shared" ca="1" si="44"/>
        <v/>
      </c>
      <c r="BI165" s="560" t="str">
        <f t="shared" ca="1" si="45"/>
        <v/>
      </c>
      <c r="BJ165" s="560" t="str">
        <f t="shared" ca="1" si="46"/>
        <v/>
      </c>
      <c r="BK165" s="560" t="str">
        <f t="shared" ca="1" si="47"/>
        <v/>
      </c>
      <c r="BL165" s="561" t="str">
        <f t="shared" ca="1" si="48"/>
        <v/>
      </c>
      <c r="BN165" s="359"/>
      <c r="CV165" s="1488"/>
      <c r="CW165" s="1489"/>
      <c r="CX165" s="1489"/>
      <c r="CY165" s="1489"/>
      <c r="CZ165" s="1489"/>
      <c r="DA165" s="1489"/>
      <c r="DB165" s="1489"/>
      <c r="DC165" s="1489"/>
      <c r="DD165" s="1859"/>
      <c r="DE165" s="1860"/>
      <c r="DF165" s="1861"/>
    </row>
    <row r="166" spans="1:111" s="465" customFormat="1" ht="15" customHeight="1">
      <c r="A166" s="469"/>
      <c r="B166" s="469"/>
      <c r="C166" s="469"/>
      <c r="D166" s="469"/>
      <c r="E166" s="469"/>
      <c r="F166" s="851" t="s">
        <v>152</v>
      </c>
      <c r="G166" s="852"/>
      <c r="H166" s="852"/>
      <c r="I166" s="852"/>
      <c r="J166" s="852"/>
      <c r="K166" s="852"/>
      <c r="L166" s="852"/>
      <c r="M166" s="853"/>
      <c r="N166" s="303" t="s">
        <v>399</v>
      </c>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c r="AR166" s="271"/>
      <c r="AS166" s="271"/>
      <c r="AT166" s="271"/>
      <c r="AU166" s="271"/>
      <c r="AV166" s="271"/>
      <c r="AW166" s="271"/>
      <c r="AX166" s="272"/>
      <c r="AY166" s="276"/>
      <c r="BA166" s="192">
        <f t="shared" si="49"/>
        <v>8</v>
      </c>
      <c r="BB166" s="192">
        <f t="shared" si="49"/>
        <v>1</v>
      </c>
      <c r="BC166" s="192">
        <f t="shared" si="49"/>
        <v>1</v>
      </c>
      <c r="BD166" s="192" t="str">
        <f t="shared" si="49"/>
        <v>①</v>
      </c>
      <c r="BG166" s="559" t="str">
        <f t="shared" ca="1" si="43"/>
        <v/>
      </c>
      <c r="BH166" s="560" t="str">
        <f t="shared" ca="1" si="44"/>
        <v/>
      </c>
      <c r="BI166" s="560" t="str">
        <f t="shared" ca="1" si="45"/>
        <v/>
      </c>
      <c r="BJ166" s="560" t="str">
        <f t="shared" ca="1" si="46"/>
        <v/>
      </c>
      <c r="BK166" s="560" t="str">
        <f t="shared" ca="1" si="47"/>
        <v/>
      </c>
      <c r="BL166" s="561" t="str">
        <f t="shared" ca="1" si="48"/>
        <v/>
      </c>
      <c r="BN166" s="359"/>
      <c r="CV166" s="1488"/>
      <c r="CW166" s="1489"/>
      <c r="CX166" s="1489"/>
      <c r="CY166" s="1489"/>
      <c r="CZ166" s="1489"/>
      <c r="DA166" s="1489"/>
      <c r="DB166" s="1489"/>
      <c r="DC166" s="1489"/>
      <c r="DD166" s="1859"/>
      <c r="DE166" s="1860"/>
      <c r="DF166" s="1861"/>
    </row>
    <row r="167" spans="1:111" s="465" customFormat="1" ht="15" customHeight="1">
      <c r="A167" s="1862" t="str">
        <f>BA167&amp;"."&amp;BB167&amp;"."&amp;BC167</f>
        <v>8.1.2</v>
      </c>
      <c r="B167" s="1862"/>
      <c r="C167" s="1862"/>
      <c r="D167" s="1862"/>
      <c r="E167" s="469" t="s">
        <v>893</v>
      </c>
      <c r="F167" s="469"/>
      <c r="G167" s="469"/>
      <c r="H167" s="469"/>
      <c r="I167" s="469"/>
      <c r="J167" s="469"/>
      <c r="K167" s="469"/>
      <c r="L167" s="469"/>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469"/>
      <c r="AN167" s="469"/>
      <c r="AO167" s="469"/>
      <c r="AP167" s="469"/>
      <c r="AQ167" s="469"/>
      <c r="AR167" s="469"/>
      <c r="AS167" s="469"/>
      <c r="AT167" s="469"/>
      <c r="AU167" s="469"/>
      <c r="AV167" s="469"/>
      <c r="AW167" s="469"/>
      <c r="AX167" s="469"/>
      <c r="AY167" s="276"/>
      <c r="BA167" s="192">
        <f>BA166</f>
        <v>8</v>
      </c>
      <c r="BB167" s="192">
        <f>BB166</f>
        <v>1</v>
      </c>
      <c r="BC167" s="193">
        <f>BC166+1</f>
        <v>2</v>
      </c>
      <c r="BD167" s="192"/>
      <c r="BE167" s="192"/>
      <c r="BF167" s="233"/>
      <c r="BG167" s="559" t="str">
        <f t="shared" ca="1" si="35"/>
        <v/>
      </c>
      <c r="BH167" s="560" t="str">
        <f t="shared" ca="1" si="36"/>
        <v/>
      </c>
      <c r="BI167" s="560" t="str">
        <f t="shared" ca="1" si="37"/>
        <v/>
      </c>
      <c r="BJ167" s="560" t="str">
        <f t="shared" ca="1" si="38"/>
        <v/>
      </c>
      <c r="BK167" s="560" t="str">
        <f t="shared" ca="1" si="39"/>
        <v/>
      </c>
      <c r="BL167" s="561" t="str">
        <f t="shared" ca="1" si="40"/>
        <v/>
      </c>
      <c r="BN167" s="359"/>
      <c r="CV167" s="1488" t="s">
        <v>2265</v>
      </c>
      <c r="CW167" s="1489"/>
      <c r="CX167" s="1489"/>
      <c r="CY167" s="1489"/>
      <c r="CZ167" s="1489"/>
      <c r="DA167" s="1489"/>
      <c r="DB167" s="1489"/>
      <c r="DC167" s="1489"/>
      <c r="DD167" s="1859">
        <v>44637</v>
      </c>
      <c r="DE167" s="1860"/>
      <c r="DF167" s="1861"/>
    </row>
    <row r="168" spans="1:111" s="465" customFormat="1" ht="15" customHeight="1">
      <c r="A168" s="469"/>
      <c r="B168" s="469"/>
      <c r="C168" s="469"/>
      <c r="D168" s="469"/>
      <c r="E168" s="469" t="s">
        <v>894</v>
      </c>
      <c r="F168" s="469"/>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c r="AJ168" s="275"/>
      <c r="AK168" s="275"/>
      <c r="AL168" s="275"/>
      <c r="AM168" s="275"/>
      <c r="AN168" s="275"/>
      <c r="AO168" s="275"/>
      <c r="AP168" s="275"/>
      <c r="AQ168" s="275"/>
      <c r="AR168" s="275"/>
      <c r="AS168" s="275"/>
      <c r="AT168" s="275"/>
      <c r="AU168" s="275"/>
      <c r="AV168" s="275"/>
      <c r="AW168" s="275"/>
      <c r="AX168" s="275"/>
      <c r="AY168" s="276"/>
      <c r="BA168" s="192">
        <f t="shared" si="49"/>
        <v>8</v>
      </c>
      <c r="BB168" s="192">
        <f t="shared" si="49"/>
        <v>1</v>
      </c>
      <c r="BC168" s="192">
        <f t="shared" si="49"/>
        <v>2</v>
      </c>
      <c r="BD168" s="192"/>
      <c r="BG168" s="559" t="str">
        <f t="shared" ca="1" si="35"/>
        <v/>
      </c>
      <c r="BH168" s="560" t="str">
        <f t="shared" ca="1" si="36"/>
        <v/>
      </c>
      <c r="BI168" s="560" t="str">
        <f t="shared" ca="1" si="37"/>
        <v/>
      </c>
      <c r="BJ168" s="560" t="str">
        <f t="shared" ca="1" si="38"/>
        <v/>
      </c>
      <c r="BK168" s="560" t="str">
        <f t="shared" ca="1" si="39"/>
        <v/>
      </c>
      <c r="BL168" s="561" t="str">
        <f t="shared" ca="1" si="40"/>
        <v/>
      </c>
      <c r="BN168" s="359"/>
      <c r="CV168" s="1488"/>
      <c r="CW168" s="1489"/>
      <c r="CX168" s="1489"/>
      <c r="CY168" s="1489"/>
      <c r="CZ168" s="1489"/>
      <c r="DA168" s="1489"/>
      <c r="DB168" s="1489"/>
      <c r="DC168" s="1489"/>
      <c r="DD168" s="1859"/>
      <c r="DE168" s="1860"/>
      <c r="DF168" s="1861"/>
    </row>
    <row r="169" spans="1:111" s="465" customFormat="1" ht="15" customHeight="1">
      <c r="A169" s="1862" t="str">
        <f>BA169&amp;"."&amp;BB169&amp;"."&amp;BC169</f>
        <v>8.1.3</v>
      </c>
      <c r="B169" s="1862"/>
      <c r="C169" s="1862"/>
      <c r="D169" s="1862"/>
      <c r="E169" s="469" t="s">
        <v>872</v>
      </c>
      <c r="F169" s="469"/>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c r="AR169" s="275"/>
      <c r="AS169" s="275"/>
      <c r="AT169" s="275"/>
      <c r="AU169" s="275"/>
      <c r="AV169" s="275"/>
      <c r="AW169" s="275"/>
      <c r="AX169" s="275"/>
      <c r="AY169" s="276"/>
      <c r="BA169" s="192">
        <f t="shared" ref="BA169:BB173" si="50">BA168</f>
        <v>8</v>
      </c>
      <c r="BB169" s="192">
        <f t="shared" si="50"/>
        <v>1</v>
      </c>
      <c r="BC169" s="193">
        <f>BC168+1</f>
        <v>3</v>
      </c>
      <c r="BD169" s="192"/>
      <c r="BE169" s="192"/>
      <c r="BF169" s="233"/>
      <c r="BG169" s="559" t="str">
        <f t="shared" ref="BG169:BG174" ca="1" si="51">IF(BA169&lt;&gt;"",IF(MID(_xlfn.FORMULATEXT(BA169),SEARCH("[",_xlfn.FORMULATEXT(BA169))+1,SEARCH("]",_xlfn.FORMULATEXT(BA169))-(SEARCH("[",_xlfn.FORMULATEXT(BA169))+1))="-1","",1),"")</f>
        <v/>
      </c>
      <c r="BH169" s="560" t="str">
        <f t="shared" ref="BH169:BH174" ca="1" si="52">IF(BB169&lt;&gt;"",IF(MID(_xlfn.FORMULATEXT(BB169),SEARCH("[",_xlfn.FORMULATEXT(BB169))+1,SEARCH("]",_xlfn.FORMULATEXT(BB169))-(SEARCH("[",_xlfn.FORMULATEXT(BB169))+1))="-1","",1),"")</f>
        <v/>
      </c>
      <c r="BI169" s="560" t="str">
        <f t="shared" ref="BI169:BI174" ca="1" si="53">IF(BC169&lt;&gt;"",IF(MID(_xlfn.FORMULATEXT(BC169),SEARCH("[",_xlfn.FORMULATEXT(BC169))+1,SEARCH("]",_xlfn.FORMULATEXT(BC169))-(SEARCH("[",_xlfn.FORMULATEXT(BC169))+1))="-1","",1),"")</f>
        <v/>
      </c>
      <c r="BJ169" s="560" t="str">
        <f t="shared" ref="BJ169:BJ174" ca="1" si="54">IF(BD169&lt;&gt;"",IF(MID(_xlfn.FORMULATEXT(BD169),SEARCH("[",_xlfn.FORMULATEXT(BD169))+1,SEARCH("]",_xlfn.FORMULATEXT(BD169))-(SEARCH("[",_xlfn.FORMULATEXT(BD169))+1))="-1","",1),"")</f>
        <v/>
      </c>
      <c r="BK169" s="560" t="str">
        <f t="shared" ref="BK169:BK174" ca="1" si="55">IF(BE169&lt;&gt;"",IF(MID(_xlfn.FORMULATEXT(BE169),SEARCH("[",_xlfn.FORMULATEXT(BE169))+1,SEARCH("]",_xlfn.FORMULATEXT(BE169))-(SEARCH("[",_xlfn.FORMULATEXT(BE169))+1))="-1","",1),"")</f>
        <v/>
      </c>
      <c r="BL169" s="561" t="str">
        <f t="shared" ref="BL169:BL174" ca="1" si="56">IF(BF169&lt;&gt;"",IF(MID(_xlfn.FORMULATEXT(BF169),SEARCH("[",_xlfn.FORMULATEXT(BF169))+1,SEARCH("]",_xlfn.FORMULATEXT(BF169))-(SEARCH("[",_xlfn.FORMULATEXT(BF169))+1))="-1","",1),"")</f>
        <v/>
      </c>
      <c r="BN169" s="359"/>
      <c r="CV169" s="1488"/>
      <c r="CW169" s="1489"/>
      <c r="CX169" s="1489"/>
      <c r="CY169" s="1489"/>
      <c r="CZ169" s="1489"/>
      <c r="DA169" s="1489"/>
      <c r="DB169" s="1489"/>
      <c r="DC169" s="1489"/>
      <c r="DD169" s="1859"/>
      <c r="DE169" s="1860"/>
      <c r="DF169" s="1861"/>
    </row>
    <row r="170" spans="1:111" s="465" customFormat="1" ht="15" customHeight="1">
      <c r="A170" s="469"/>
      <c r="B170" s="469"/>
      <c r="C170" s="469"/>
      <c r="D170" s="469"/>
      <c r="E170" s="469" t="s">
        <v>874</v>
      </c>
      <c r="F170" s="469"/>
      <c r="G170" s="574"/>
      <c r="H170" s="574"/>
      <c r="I170" s="574"/>
      <c r="J170" s="574"/>
      <c r="K170" s="574"/>
      <c r="L170" s="574"/>
      <c r="M170" s="574"/>
      <c r="N170" s="574"/>
      <c r="O170" s="574"/>
      <c r="P170" s="574"/>
      <c r="Q170" s="574"/>
      <c r="R170" s="574"/>
      <c r="S170" s="574"/>
      <c r="T170" s="574"/>
      <c r="U170" s="574"/>
      <c r="V170" s="574"/>
      <c r="W170" s="574"/>
      <c r="X170" s="574"/>
      <c r="Y170" s="574"/>
      <c r="Z170" s="574"/>
      <c r="AA170" s="574"/>
      <c r="AB170" s="574"/>
      <c r="AC170" s="574"/>
      <c r="AD170" s="574"/>
      <c r="AE170" s="574"/>
      <c r="AF170" s="574"/>
      <c r="AG170" s="574"/>
      <c r="AH170" s="574"/>
      <c r="AI170" s="574"/>
      <c r="AJ170" s="574"/>
      <c r="AK170" s="574"/>
      <c r="AL170" s="574"/>
      <c r="AM170" s="574"/>
      <c r="AN170" s="574"/>
      <c r="AO170" s="574"/>
      <c r="AP170" s="574"/>
      <c r="AQ170" s="574"/>
      <c r="AR170" s="574"/>
      <c r="AS170" s="574"/>
      <c r="AT170" s="574"/>
      <c r="AU170" s="574"/>
      <c r="AV170" s="574"/>
      <c r="AW170" s="574"/>
      <c r="AX170" s="574"/>
      <c r="AY170" s="276"/>
      <c r="BA170" s="192">
        <f t="shared" si="50"/>
        <v>8</v>
      </c>
      <c r="BB170" s="192">
        <f t="shared" si="50"/>
        <v>1</v>
      </c>
      <c r="BC170" s="192">
        <f>BC169</f>
        <v>3</v>
      </c>
      <c r="BD170" s="192"/>
      <c r="BG170" s="559" t="str">
        <f t="shared" ref="BG170:BL170" ca="1" si="57">IF(BA170&lt;&gt;"",IF(MID(_xlfn.FORMULATEXT(BA170),SEARCH("[",_xlfn.FORMULATEXT(BA170))+1,SEARCH("]",_xlfn.FORMULATEXT(BA170))-(SEARCH("[",_xlfn.FORMULATEXT(BA170))+1))="-1","",1),"")</f>
        <v/>
      </c>
      <c r="BH170" s="560" t="str">
        <f t="shared" ca="1" si="57"/>
        <v/>
      </c>
      <c r="BI170" s="560" t="str">
        <f t="shared" ca="1" si="57"/>
        <v/>
      </c>
      <c r="BJ170" s="560" t="str">
        <f t="shared" ca="1" si="57"/>
        <v/>
      </c>
      <c r="BK170" s="560" t="str">
        <f t="shared" ca="1" si="57"/>
        <v/>
      </c>
      <c r="BL170" s="561" t="str">
        <f t="shared" ca="1" si="57"/>
        <v/>
      </c>
      <c r="BN170" s="359"/>
      <c r="CV170" s="1488" t="s">
        <v>2265</v>
      </c>
      <c r="CW170" s="1489"/>
      <c r="CX170" s="1489"/>
      <c r="CY170" s="1489"/>
      <c r="CZ170" s="1489"/>
      <c r="DA170" s="1489"/>
      <c r="DB170" s="1489"/>
      <c r="DC170" s="1489"/>
      <c r="DD170" s="1859">
        <v>44637</v>
      </c>
      <c r="DE170" s="1860"/>
      <c r="DF170" s="1861"/>
    </row>
    <row r="171" spans="1:111" s="465" customFormat="1" ht="15" customHeight="1">
      <c r="A171" s="469"/>
      <c r="B171" s="469"/>
      <c r="C171" s="469"/>
      <c r="D171" s="469"/>
      <c r="E171" s="845" t="s">
        <v>150</v>
      </c>
      <c r="F171" s="846"/>
      <c r="G171" s="846"/>
      <c r="H171" s="846"/>
      <c r="I171" s="846"/>
      <c r="J171" s="846"/>
      <c r="K171" s="846"/>
      <c r="L171" s="847"/>
      <c r="M171" s="301" t="s">
        <v>153</v>
      </c>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c r="AJ171" s="266"/>
      <c r="AK171" s="266"/>
      <c r="AL171" s="266"/>
      <c r="AM171" s="266"/>
      <c r="AN171" s="266"/>
      <c r="AO171" s="266"/>
      <c r="AP171" s="266"/>
      <c r="AQ171" s="266"/>
      <c r="AR171" s="266"/>
      <c r="AS171" s="266"/>
      <c r="AT171" s="266"/>
      <c r="AU171" s="266"/>
      <c r="AV171" s="266"/>
      <c r="AW171" s="266"/>
      <c r="AX171" s="267"/>
      <c r="AY171" s="276"/>
      <c r="BA171" s="192">
        <f t="shared" si="50"/>
        <v>8</v>
      </c>
      <c r="BB171" s="192">
        <f t="shared" si="50"/>
        <v>1</v>
      </c>
      <c r="BC171" s="192">
        <f>BC170</f>
        <v>3</v>
      </c>
      <c r="BD171" s="192"/>
      <c r="BG171" s="559" t="str">
        <f t="shared" ca="1" si="51"/>
        <v/>
      </c>
      <c r="BH171" s="560" t="str">
        <f t="shared" ca="1" si="52"/>
        <v/>
      </c>
      <c r="BI171" s="560" t="str">
        <f t="shared" ca="1" si="53"/>
        <v/>
      </c>
      <c r="BJ171" s="560" t="str">
        <f t="shared" ca="1" si="54"/>
        <v/>
      </c>
      <c r="BK171" s="560" t="str">
        <f t="shared" ca="1" si="55"/>
        <v/>
      </c>
      <c r="BL171" s="561" t="str">
        <f t="shared" ca="1" si="56"/>
        <v/>
      </c>
      <c r="BN171" s="359"/>
      <c r="CV171" s="1488"/>
      <c r="CW171" s="1489"/>
      <c r="CX171" s="1489"/>
      <c r="CY171" s="1489"/>
      <c r="CZ171" s="1489"/>
      <c r="DA171" s="1489"/>
      <c r="DB171" s="1489"/>
      <c r="DC171" s="1489"/>
      <c r="DD171" s="1859"/>
      <c r="DE171" s="1860"/>
      <c r="DF171" s="1861"/>
    </row>
    <row r="172" spans="1:111" s="465" customFormat="1" ht="15" customHeight="1">
      <c r="A172" s="469"/>
      <c r="B172" s="469"/>
      <c r="C172" s="469"/>
      <c r="D172" s="469"/>
      <c r="E172" s="848" t="s">
        <v>151</v>
      </c>
      <c r="F172" s="849"/>
      <c r="G172" s="849"/>
      <c r="H172" s="849"/>
      <c r="I172" s="849"/>
      <c r="J172" s="849"/>
      <c r="K172" s="849"/>
      <c r="L172" s="850"/>
      <c r="M172" s="747" t="str">
        <f>"入力必須項目 &lt;未入力の入力必須項目&gt; が未入力の為データ登録処理ができません。"</f>
        <v>入力必須項目 &lt;未入力の入力必須項目&gt; が未入力の為データ登録処理ができません。</v>
      </c>
      <c r="N172" s="257"/>
      <c r="O172" s="257"/>
      <c r="P172" s="257"/>
      <c r="Q172" s="257"/>
      <c r="R172" s="257"/>
      <c r="S172" s="257"/>
      <c r="T172" s="257"/>
      <c r="U172" s="257"/>
      <c r="V172" s="257"/>
      <c r="W172" s="257"/>
      <c r="X172" s="257"/>
      <c r="Y172" s="257"/>
      <c r="Z172" s="257"/>
      <c r="AA172" s="257"/>
      <c r="AB172" s="257"/>
      <c r="AC172" s="257"/>
      <c r="AD172" s="257"/>
      <c r="AE172" s="257"/>
      <c r="AF172" s="257"/>
      <c r="AG172" s="257"/>
      <c r="AH172" s="257"/>
      <c r="AI172" s="257"/>
      <c r="AJ172" s="257"/>
      <c r="AK172" s="257"/>
      <c r="AL172" s="257"/>
      <c r="AM172" s="257"/>
      <c r="AN172" s="257"/>
      <c r="AO172" s="257"/>
      <c r="AP172" s="257"/>
      <c r="AQ172" s="257"/>
      <c r="AR172" s="257"/>
      <c r="AS172" s="257"/>
      <c r="AT172" s="257"/>
      <c r="AU172" s="257"/>
      <c r="AV172" s="257"/>
      <c r="AW172" s="257"/>
      <c r="AX172" s="258"/>
      <c r="AY172" s="276"/>
      <c r="BA172" s="192">
        <f t="shared" si="50"/>
        <v>8</v>
      </c>
      <c r="BB172" s="192">
        <f t="shared" si="50"/>
        <v>1</v>
      </c>
      <c r="BC172" s="192">
        <f>BC171</f>
        <v>3</v>
      </c>
      <c r="BD172" s="192"/>
      <c r="BG172" s="559" t="str">
        <f t="shared" ca="1" si="51"/>
        <v/>
      </c>
      <c r="BH172" s="560" t="str">
        <f t="shared" ca="1" si="52"/>
        <v/>
      </c>
      <c r="BI172" s="560" t="str">
        <f t="shared" ca="1" si="53"/>
        <v/>
      </c>
      <c r="BJ172" s="560" t="str">
        <f t="shared" ca="1" si="54"/>
        <v/>
      </c>
      <c r="BK172" s="560" t="str">
        <f t="shared" ca="1" si="55"/>
        <v/>
      </c>
      <c r="BL172" s="561" t="str">
        <f t="shared" ca="1" si="56"/>
        <v/>
      </c>
      <c r="BN172" s="359"/>
      <c r="CV172" s="1488"/>
      <c r="CW172" s="1489"/>
      <c r="CX172" s="1489"/>
      <c r="CY172" s="1489"/>
      <c r="CZ172" s="1489"/>
      <c r="DA172" s="1489"/>
      <c r="DB172" s="1489"/>
      <c r="DC172" s="1489"/>
      <c r="DD172" s="1859"/>
      <c r="DE172" s="1860"/>
      <c r="DF172" s="1861"/>
    </row>
    <row r="173" spans="1:111" s="465" customFormat="1" ht="15" customHeight="1">
      <c r="A173" s="469"/>
      <c r="B173" s="469"/>
      <c r="C173" s="469"/>
      <c r="D173" s="469"/>
      <c r="E173" s="302"/>
      <c r="F173" s="574"/>
      <c r="G173" s="574"/>
      <c r="H173" s="574"/>
      <c r="I173" s="574"/>
      <c r="J173" s="574"/>
      <c r="K173" s="574"/>
      <c r="L173" s="553"/>
      <c r="M173" s="302" t="s">
        <v>875</v>
      </c>
      <c r="N173" s="574"/>
      <c r="O173" s="574"/>
      <c r="P173" s="574"/>
      <c r="Q173" s="574"/>
      <c r="R173" s="574"/>
      <c r="S173" s="574"/>
      <c r="T173" s="574"/>
      <c r="U173" s="574"/>
      <c r="V173" s="574"/>
      <c r="W173" s="574"/>
      <c r="X173" s="574"/>
      <c r="Y173" s="574"/>
      <c r="Z173" s="574"/>
      <c r="AA173" s="574"/>
      <c r="AB173" s="574"/>
      <c r="AC173" s="574"/>
      <c r="AD173" s="574"/>
      <c r="AE173" s="574"/>
      <c r="AF173" s="574"/>
      <c r="AG173" s="574"/>
      <c r="AH173" s="574"/>
      <c r="AI173" s="574"/>
      <c r="AJ173" s="574"/>
      <c r="AK173" s="574"/>
      <c r="AL173" s="574"/>
      <c r="AM173" s="574"/>
      <c r="AN173" s="574"/>
      <c r="AO173" s="574"/>
      <c r="AP173" s="574"/>
      <c r="AQ173" s="574"/>
      <c r="AR173" s="574"/>
      <c r="AS173" s="574"/>
      <c r="AT173" s="574"/>
      <c r="AU173" s="574"/>
      <c r="AV173" s="574"/>
      <c r="AW173" s="574"/>
      <c r="AX173" s="553"/>
      <c r="AY173" s="276"/>
      <c r="BA173" s="192">
        <f t="shared" si="50"/>
        <v>8</v>
      </c>
      <c r="BB173" s="192">
        <f t="shared" si="50"/>
        <v>1</v>
      </c>
      <c r="BC173" s="192">
        <f>BC172</f>
        <v>3</v>
      </c>
      <c r="BD173" s="192"/>
      <c r="BG173" s="559" t="str">
        <f t="shared" ca="1" si="51"/>
        <v/>
      </c>
      <c r="BH173" s="560" t="str">
        <f t="shared" ca="1" si="52"/>
        <v/>
      </c>
      <c r="BI173" s="560" t="str">
        <f t="shared" ca="1" si="53"/>
        <v/>
      </c>
      <c r="BJ173" s="560" t="str">
        <f t="shared" ca="1" si="54"/>
        <v/>
      </c>
      <c r="BK173" s="560" t="str">
        <f t="shared" ca="1" si="55"/>
        <v/>
      </c>
      <c r="BL173" s="561" t="str">
        <f t="shared" ca="1" si="56"/>
        <v/>
      </c>
      <c r="BN173" s="359"/>
      <c r="CV173" s="1488"/>
      <c r="CW173" s="1489"/>
      <c r="CX173" s="1489"/>
      <c r="CY173" s="1489"/>
      <c r="CZ173" s="1489"/>
      <c r="DA173" s="1489"/>
      <c r="DB173" s="1489"/>
      <c r="DC173" s="1489"/>
      <c r="DD173" s="1859"/>
      <c r="DE173" s="1860"/>
      <c r="DF173" s="1861"/>
    </row>
    <row r="174" spans="1:111" s="465" customFormat="1" ht="15" customHeight="1">
      <c r="A174" s="469"/>
      <c r="B174" s="469"/>
      <c r="C174" s="469"/>
      <c r="D174" s="469"/>
      <c r="E174" s="851" t="s">
        <v>152</v>
      </c>
      <c r="F174" s="852"/>
      <c r="G174" s="852"/>
      <c r="H174" s="852"/>
      <c r="I174" s="852"/>
      <c r="J174" s="852"/>
      <c r="K174" s="852"/>
      <c r="L174" s="853"/>
      <c r="M174" s="303" t="s">
        <v>318</v>
      </c>
      <c r="N174" s="271"/>
      <c r="O174" s="271"/>
      <c r="P174" s="271"/>
      <c r="Q174" s="271"/>
      <c r="R174" s="271"/>
      <c r="S174" s="271"/>
      <c r="T174" s="271"/>
      <c r="U174" s="271"/>
      <c r="V174" s="271"/>
      <c r="W174" s="271"/>
      <c r="X174" s="271"/>
      <c r="Y174" s="271"/>
      <c r="Z174" s="271"/>
      <c r="AA174" s="271"/>
      <c r="AB174" s="271"/>
      <c r="AC174" s="271"/>
      <c r="AD174" s="271"/>
      <c r="AE174" s="271"/>
      <c r="AF174" s="271"/>
      <c r="AG174" s="271"/>
      <c r="AH174" s="271"/>
      <c r="AI174" s="271"/>
      <c r="AJ174" s="271"/>
      <c r="AK174" s="271"/>
      <c r="AL174" s="271"/>
      <c r="AM174" s="271"/>
      <c r="AN174" s="271"/>
      <c r="AO174" s="271"/>
      <c r="AP174" s="271"/>
      <c r="AQ174" s="271"/>
      <c r="AR174" s="271"/>
      <c r="AS174" s="271"/>
      <c r="AT174" s="271"/>
      <c r="AU174" s="271"/>
      <c r="AV174" s="271"/>
      <c r="AW174" s="271"/>
      <c r="AX174" s="272"/>
      <c r="AY174" s="276"/>
      <c r="BA174" s="192">
        <f t="shared" ref="BA174:BC176" si="58">BA173</f>
        <v>8</v>
      </c>
      <c r="BB174" s="192">
        <f t="shared" si="58"/>
        <v>1</v>
      </c>
      <c r="BC174" s="192">
        <f t="shared" si="58"/>
        <v>3</v>
      </c>
      <c r="BD174" s="192"/>
      <c r="BG174" s="559" t="str">
        <f t="shared" ca="1" si="51"/>
        <v/>
      </c>
      <c r="BH174" s="560" t="str">
        <f t="shared" ca="1" si="52"/>
        <v/>
      </c>
      <c r="BI174" s="560" t="str">
        <f t="shared" ca="1" si="53"/>
        <v/>
      </c>
      <c r="BJ174" s="560" t="str">
        <f t="shared" ca="1" si="54"/>
        <v/>
      </c>
      <c r="BK174" s="560" t="str">
        <f t="shared" ca="1" si="55"/>
        <v/>
      </c>
      <c r="BL174" s="561" t="str">
        <f t="shared" ca="1" si="56"/>
        <v/>
      </c>
      <c r="BN174" s="359"/>
      <c r="CV174" s="1488"/>
      <c r="CW174" s="1489"/>
      <c r="CX174" s="1489"/>
      <c r="CY174" s="1489"/>
      <c r="CZ174" s="1489"/>
      <c r="DA174" s="1489"/>
      <c r="DB174" s="1489"/>
      <c r="DC174" s="1489"/>
      <c r="DD174" s="1859"/>
      <c r="DE174" s="1860"/>
      <c r="DF174" s="1861"/>
    </row>
    <row r="175" spans="1:111" s="465" customFormat="1" ht="15" customHeight="1">
      <c r="A175" s="1862" t="str">
        <f>BA175&amp;"."&amp;BB175&amp;"."&amp;BC175</f>
        <v>8.1.4</v>
      </c>
      <c r="B175" s="1862"/>
      <c r="C175" s="1862"/>
      <c r="D175" s="1862"/>
      <c r="E175" s="469" t="s">
        <v>873</v>
      </c>
      <c r="F175" s="469"/>
      <c r="G175" s="469"/>
      <c r="H175" s="469"/>
      <c r="I175" s="469"/>
      <c r="J175" s="469"/>
      <c r="K175" s="469"/>
      <c r="L175" s="469"/>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9"/>
      <c r="AP175" s="469"/>
      <c r="AQ175" s="469"/>
      <c r="AR175" s="469"/>
      <c r="AS175" s="469"/>
      <c r="AT175" s="469"/>
      <c r="AU175" s="469"/>
      <c r="AV175" s="469"/>
      <c r="AW175" s="469"/>
      <c r="AX175" s="469"/>
      <c r="AY175" s="276"/>
      <c r="BA175" s="192">
        <f>BA174</f>
        <v>8</v>
      </c>
      <c r="BB175" s="192">
        <f>BB174</f>
        <v>1</v>
      </c>
      <c r="BC175" s="193">
        <f>BC174+1</f>
        <v>4</v>
      </c>
      <c r="BD175" s="192"/>
      <c r="BE175" s="192"/>
      <c r="BF175" s="233"/>
      <c r="BG175" s="559" t="str">
        <f t="shared" ref="BG175:BL175" ca="1" si="59">IF(BA175&lt;&gt;"",IF(MID(_xlfn.FORMULATEXT(BA175),SEARCH("[",_xlfn.FORMULATEXT(BA175))+1,SEARCH("]",_xlfn.FORMULATEXT(BA175))-(SEARCH("[",_xlfn.FORMULATEXT(BA175))+1))="-1","",1),"")</f>
        <v/>
      </c>
      <c r="BH175" s="560" t="str">
        <f t="shared" ca="1" si="59"/>
        <v/>
      </c>
      <c r="BI175" s="560" t="str">
        <f t="shared" ca="1" si="59"/>
        <v/>
      </c>
      <c r="BJ175" s="560" t="str">
        <f t="shared" ca="1" si="59"/>
        <v/>
      </c>
      <c r="BK175" s="560" t="str">
        <f t="shared" ca="1" si="59"/>
        <v/>
      </c>
      <c r="BL175" s="561" t="str">
        <f t="shared" ca="1" si="59"/>
        <v/>
      </c>
      <c r="BN175" s="359"/>
      <c r="CV175" s="1488"/>
      <c r="CW175" s="1489"/>
      <c r="CX175" s="1489"/>
      <c r="CY175" s="1489"/>
      <c r="CZ175" s="1489"/>
      <c r="DA175" s="1489"/>
      <c r="DB175" s="1489"/>
      <c r="DC175" s="1489"/>
      <c r="DD175" s="1859"/>
      <c r="DE175" s="1860"/>
      <c r="DF175" s="1861"/>
    </row>
    <row r="176" spans="1:111" s="465" customFormat="1" ht="15" customHeight="1">
      <c r="A176" s="469"/>
      <c r="B176" s="469"/>
      <c r="C176" s="469"/>
      <c r="D176" s="469"/>
      <c r="E176" s="304" t="s">
        <v>401</v>
      </c>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c r="AU176" s="304"/>
      <c r="AV176" s="304"/>
      <c r="AW176" s="304"/>
      <c r="AX176" s="304"/>
      <c r="AY176" s="276"/>
      <c r="BA176" s="192">
        <f t="shared" si="58"/>
        <v>8</v>
      </c>
      <c r="BB176" s="192">
        <f t="shared" si="58"/>
        <v>1</v>
      </c>
      <c r="BC176" s="192">
        <f t="shared" si="58"/>
        <v>4</v>
      </c>
      <c r="BD176" s="192"/>
      <c r="BE176" s="192"/>
      <c r="BF176" s="233"/>
      <c r="BG176" s="559" t="str">
        <f t="shared" ca="1" si="35"/>
        <v/>
      </c>
      <c r="BH176" s="560" t="str">
        <f t="shared" ca="1" si="36"/>
        <v/>
      </c>
      <c r="BI176" s="560" t="str">
        <f t="shared" ca="1" si="37"/>
        <v/>
      </c>
      <c r="BJ176" s="560" t="str">
        <f t="shared" ca="1" si="38"/>
        <v/>
      </c>
      <c r="BK176" s="560" t="str">
        <f t="shared" ca="1" si="39"/>
        <v/>
      </c>
      <c r="BL176" s="561" t="str">
        <f t="shared" ca="1" si="40"/>
        <v/>
      </c>
      <c r="BN176" s="359"/>
      <c r="CV176" s="1488" t="s">
        <v>2265</v>
      </c>
      <c r="CW176" s="1489"/>
      <c r="CX176" s="1489"/>
      <c r="CY176" s="1489"/>
      <c r="CZ176" s="1489"/>
      <c r="DA176" s="1489"/>
      <c r="DB176" s="1489"/>
      <c r="DC176" s="1489"/>
      <c r="DD176" s="1859">
        <v>44636</v>
      </c>
      <c r="DE176" s="1860"/>
      <c r="DF176" s="1861"/>
    </row>
    <row r="177" spans="1:110" s="465" customFormat="1" ht="15" customHeight="1">
      <c r="A177" s="469"/>
      <c r="B177" s="469"/>
      <c r="C177" s="469"/>
      <c r="D177" s="469"/>
      <c r="E177" s="845" t="s">
        <v>150</v>
      </c>
      <c r="F177" s="846"/>
      <c r="G177" s="846"/>
      <c r="H177" s="846"/>
      <c r="I177" s="846"/>
      <c r="J177" s="846"/>
      <c r="K177" s="846"/>
      <c r="L177" s="847"/>
      <c r="M177" s="301" t="s">
        <v>342</v>
      </c>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c r="AJ177" s="266"/>
      <c r="AK177" s="266"/>
      <c r="AL177" s="266"/>
      <c r="AM177" s="266"/>
      <c r="AN177" s="266"/>
      <c r="AO177" s="266"/>
      <c r="AP177" s="266"/>
      <c r="AQ177" s="266"/>
      <c r="AR177" s="266"/>
      <c r="AS177" s="266"/>
      <c r="AT177" s="266"/>
      <c r="AU177" s="266"/>
      <c r="AV177" s="266"/>
      <c r="AW177" s="266"/>
      <c r="AX177" s="267"/>
      <c r="AY177" s="276"/>
      <c r="BA177" s="192">
        <f t="shared" ref="BA177:BA187" si="60">BA176</f>
        <v>8</v>
      </c>
      <c r="BB177" s="192">
        <f t="shared" ref="BB177:BB187" si="61">BB176</f>
        <v>1</v>
      </c>
      <c r="BC177" s="192">
        <f t="shared" ref="BC177:BC187" si="62">BC176</f>
        <v>4</v>
      </c>
      <c r="BD177" s="192"/>
      <c r="BE177" s="192"/>
      <c r="BG177" s="559" t="str">
        <f t="shared" ca="1" si="35"/>
        <v/>
      </c>
      <c r="BH177" s="560" t="str">
        <f t="shared" ca="1" si="36"/>
        <v/>
      </c>
      <c r="BI177" s="560" t="str">
        <f t="shared" ca="1" si="37"/>
        <v/>
      </c>
      <c r="BJ177" s="560" t="str">
        <f t="shared" ca="1" si="38"/>
        <v/>
      </c>
      <c r="BK177" s="560" t="str">
        <f t="shared" ca="1" si="39"/>
        <v/>
      </c>
      <c r="BL177" s="561" t="str">
        <f t="shared" ca="1" si="40"/>
        <v/>
      </c>
      <c r="BN177" s="359"/>
      <c r="CV177" s="1488"/>
      <c r="CW177" s="1489"/>
      <c r="CX177" s="1489"/>
      <c r="CY177" s="1489"/>
      <c r="CZ177" s="1489"/>
      <c r="DA177" s="1489"/>
      <c r="DB177" s="1489"/>
      <c r="DC177" s="1489"/>
      <c r="DD177" s="1859"/>
      <c r="DE177" s="1860"/>
      <c r="DF177" s="1861"/>
    </row>
    <row r="178" spans="1:110" s="465" customFormat="1" ht="15" customHeight="1">
      <c r="A178" s="469"/>
      <c r="B178" s="469"/>
      <c r="C178" s="469"/>
      <c r="D178" s="469"/>
      <c r="E178" s="848" t="s">
        <v>151</v>
      </c>
      <c r="F178" s="849"/>
      <c r="G178" s="849"/>
      <c r="H178" s="849"/>
      <c r="I178" s="849"/>
      <c r="J178" s="849"/>
      <c r="K178" s="849"/>
      <c r="L178" s="850"/>
      <c r="M178" s="747" t="s">
        <v>402</v>
      </c>
      <c r="N178" s="257"/>
      <c r="O178" s="257"/>
      <c r="P178" s="257"/>
      <c r="Q178" s="257"/>
      <c r="R178" s="257"/>
      <c r="S178" s="257"/>
      <c r="T178" s="257"/>
      <c r="U178" s="257"/>
      <c r="V178" s="257"/>
      <c r="W178" s="257"/>
      <c r="X178" s="257"/>
      <c r="Y178" s="257"/>
      <c r="Z178" s="257"/>
      <c r="AA178" s="257"/>
      <c r="AB178" s="257"/>
      <c r="AC178" s="257"/>
      <c r="AD178" s="257"/>
      <c r="AE178" s="257"/>
      <c r="AF178" s="257"/>
      <c r="AG178" s="257"/>
      <c r="AH178" s="257"/>
      <c r="AI178" s="257"/>
      <c r="AJ178" s="257"/>
      <c r="AK178" s="257"/>
      <c r="AL178" s="257"/>
      <c r="AM178" s="257"/>
      <c r="AN178" s="257"/>
      <c r="AO178" s="257"/>
      <c r="AP178" s="257"/>
      <c r="AQ178" s="257"/>
      <c r="AR178" s="257"/>
      <c r="AS178" s="257"/>
      <c r="AT178" s="257"/>
      <c r="AU178" s="257"/>
      <c r="AV178" s="257"/>
      <c r="AW178" s="257"/>
      <c r="AX178" s="258"/>
      <c r="AY178" s="276"/>
      <c r="BA178" s="192">
        <f t="shared" si="60"/>
        <v>8</v>
      </c>
      <c r="BB178" s="192">
        <f t="shared" si="61"/>
        <v>1</v>
      </c>
      <c r="BC178" s="192">
        <f t="shared" si="62"/>
        <v>4</v>
      </c>
      <c r="BD178" s="192"/>
      <c r="BE178" s="192"/>
      <c r="BG178" s="559" t="str">
        <f t="shared" ca="1" si="35"/>
        <v/>
      </c>
      <c r="BH178" s="560" t="str">
        <f t="shared" ca="1" si="36"/>
        <v/>
      </c>
      <c r="BI178" s="560" t="str">
        <f t="shared" ca="1" si="37"/>
        <v/>
      </c>
      <c r="BJ178" s="560" t="str">
        <f t="shared" ca="1" si="38"/>
        <v/>
      </c>
      <c r="BK178" s="560" t="str">
        <f t="shared" ca="1" si="39"/>
        <v/>
      </c>
      <c r="BL178" s="561" t="str">
        <f t="shared" ca="1" si="40"/>
        <v/>
      </c>
      <c r="BN178" s="359"/>
      <c r="CV178" s="1488"/>
      <c r="CW178" s="1489"/>
      <c r="CX178" s="1489"/>
      <c r="CY178" s="1489"/>
      <c r="CZ178" s="1489"/>
      <c r="DA178" s="1489"/>
      <c r="DB178" s="1489"/>
      <c r="DC178" s="1489"/>
      <c r="DD178" s="1859"/>
      <c r="DE178" s="1860"/>
      <c r="DF178" s="1861"/>
    </row>
    <row r="179" spans="1:110" s="465" customFormat="1" ht="15" customHeight="1">
      <c r="A179" s="469"/>
      <c r="B179" s="469"/>
      <c r="C179" s="469"/>
      <c r="D179" s="469"/>
      <c r="E179" s="302"/>
      <c r="F179" s="574"/>
      <c r="G179" s="574"/>
      <c r="H179" s="574"/>
      <c r="I179" s="574"/>
      <c r="J179" s="574"/>
      <c r="K179" s="574"/>
      <c r="L179" s="553"/>
      <c r="M179" s="302" t="s">
        <v>362</v>
      </c>
      <c r="N179" s="574"/>
      <c r="O179" s="574"/>
      <c r="P179" s="574"/>
      <c r="Q179" s="574"/>
      <c r="R179" s="574"/>
      <c r="S179" s="574"/>
      <c r="T179" s="574"/>
      <c r="U179" s="574"/>
      <c r="V179" s="574"/>
      <c r="W179" s="574"/>
      <c r="X179" s="574"/>
      <c r="Y179" s="574"/>
      <c r="Z179" s="574"/>
      <c r="AA179" s="574"/>
      <c r="AB179" s="574"/>
      <c r="AC179" s="574"/>
      <c r="AD179" s="574"/>
      <c r="AE179" s="574"/>
      <c r="AF179" s="574"/>
      <c r="AG179" s="574"/>
      <c r="AH179" s="574"/>
      <c r="AI179" s="574"/>
      <c r="AJ179" s="574"/>
      <c r="AK179" s="574"/>
      <c r="AL179" s="574"/>
      <c r="AM179" s="574"/>
      <c r="AN179" s="574"/>
      <c r="AO179" s="574"/>
      <c r="AP179" s="574"/>
      <c r="AQ179" s="574"/>
      <c r="AR179" s="574"/>
      <c r="AS179" s="574"/>
      <c r="AT179" s="574"/>
      <c r="AU179" s="574"/>
      <c r="AV179" s="574"/>
      <c r="AW179" s="574"/>
      <c r="AX179" s="553"/>
      <c r="AY179" s="276"/>
      <c r="BA179" s="192">
        <f t="shared" si="60"/>
        <v>8</v>
      </c>
      <c r="BB179" s="192">
        <f t="shared" si="61"/>
        <v>1</v>
      </c>
      <c r="BC179" s="192">
        <f t="shared" si="62"/>
        <v>4</v>
      </c>
      <c r="BD179" s="192"/>
      <c r="BE179" s="192"/>
      <c r="BG179" s="559" t="str">
        <f t="shared" ca="1" si="35"/>
        <v/>
      </c>
      <c r="BH179" s="560" t="str">
        <f t="shared" ca="1" si="36"/>
        <v/>
      </c>
      <c r="BI179" s="560" t="str">
        <f t="shared" ca="1" si="37"/>
        <v/>
      </c>
      <c r="BJ179" s="560" t="str">
        <f t="shared" ca="1" si="38"/>
        <v/>
      </c>
      <c r="BK179" s="560" t="str">
        <f t="shared" ca="1" si="39"/>
        <v/>
      </c>
      <c r="BL179" s="561" t="str">
        <f t="shared" ca="1" si="40"/>
        <v/>
      </c>
      <c r="BN179" s="359"/>
      <c r="CV179" s="1488"/>
      <c r="CW179" s="1489"/>
      <c r="CX179" s="1489"/>
      <c r="CY179" s="1489"/>
      <c r="CZ179" s="1489"/>
      <c r="DA179" s="1489"/>
      <c r="DB179" s="1489"/>
      <c r="DC179" s="1489"/>
      <c r="DD179" s="1859"/>
      <c r="DE179" s="1860"/>
      <c r="DF179" s="1861"/>
    </row>
    <row r="180" spans="1:110" s="465" customFormat="1" ht="15" customHeight="1">
      <c r="A180" s="469"/>
      <c r="B180" s="469"/>
      <c r="C180" s="469"/>
      <c r="D180" s="469"/>
      <c r="E180" s="851" t="s">
        <v>152</v>
      </c>
      <c r="F180" s="852"/>
      <c r="G180" s="852"/>
      <c r="H180" s="852"/>
      <c r="I180" s="852"/>
      <c r="J180" s="852"/>
      <c r="K180" s="852"/>
      <c r="L180" s="853"/>
      <c r="M180" s="303" t="s">
        <v>403</v>
      </c>
      <c r="N180" s="271"/>
      <c r="O180" s="271"/>
      <c r="P180" s="271"/>
      <c r="Q180" s="271"/>
      <c r="R180" s="271"/>
      <c r="S180" s="271"/>
      <c r="T180" s="271"/>
      <c r="U180" s="271"/>
      <c r="V180" s="271"/>
      <c r="W180" s="271"/>
      <c r="X180" s="271"/>
      <c r="Y180" s="271"/>
      <c r="Z180" s="271"/>
      <c r="AA180" s="271"/>
      <c r="AB180" s="271"/>
      <c r="AC180" s="271"/>
      <c r="AD180" s="271"/>
      <c r="AE180" s="271"/>
      <c r="AF180" s="271"/>
      <c r="AG180" s="271"/>
      <c r="AH180" s="271"/>
      <c r="AI180" s="271"/>
      <c r="AJ180" s="271"/>
      <c r="AK180" s="271"/>
      <c r="AL180" s="271"/>
      <c r="AM180" s="271"/>
      <c r="AN180" s="271"/>
      <c r="AO180" s="271"/>
      <c r="AP180" s="271"/>
      <c r="AQ180" s="271"/>
      <c r="AR180" s="271"/>
      <c r="AS180" s="271"/>
      <c r="AT180" s="271"/>
      <c r="AU180" s="271"/>
      <c r="AV180" s="271"/>
      <c r="AW180" s="271"/>
      <c r="AX180" s="272"/>
      <c r="AY180" s="276"/>
      <c r="BA180" s="192">
        <f t="shared" si="60"/>
        <v>8</v>
      </c>
      <c r="BB180" s="192">
        <f t="shared" si="61"/>
        <v>1</v>
      </c>
      <c r="BC180" s="192">
        <f t="shared" si="62"/>
        <v>4</v>
      </c>
      <c r="BD180" s="192"/>
      <c r="BE180" s="192"/>
      <c r="BG180" s="559" t="str">
        <f t="shared" ca="1" si="35"/>
        <v/>
      </c>
      <c r="BH180" s="560" t="str">
        <f t="shared" ca="1" si="36"/>
        <v/>
      </c>
      <c r="BI180" s="560" t="str">
        <f t="shared" ca="1" si="37"/>
        <v/>
      </c>
      <c r="BJ180" s="560" t="str">
        <f t="shared" ca="1" si="38"/>
        <v/>
      </c>
      <c r="BK180" s="560" t="str">
        <f t="shared" ca="1" si="39"/>
        <v/>
      </c>
      <c r="BL180" s="561" t="str">
        <f t="shared" ca="1" si="40"/>
        <v/>
      </c>
      <c r="BN180" s="359"/>
      <c r="CV180" s="1488"/>
      <c r="CW180" s="1489"/>
      <c r="CX180" s="1489"/>
      <c r="CY180" s="1489"/>
      <c r="CZ180" s="1489"/>
      <c r="DA180" s="1489"/>
      <c r="DB180" s="1489"/>
      <c r="DC180" s="1489"/>
      <c r="DD180" s="1859"/>
      <c r="DE180" s="1860"/>
      <c r="DF180" s="1861"/>
    </row>
    <row r="181" spans="1:110" s="465" customFormat="1" ht="15" customHeight="1">
      <c r="A181" s="1758" t="str">
        <f>$BD181&amp;"."</f>
        <v>①.</v>
      </c>
      <c r="B181" s="1759"/>
      <c r="C181" s="1759"/>
      <c r="D181" s="1759"/>
      <c r="E181" s="1759"/>
      <c r="F181" s="469" t="s">
        <v>895</v>
      </c>
      <c r="G181" s="274"/>
      <c r="H181" s="274"/>
      <c r="I181" s="274"/>
      <c r="J181" s="274"/>
      <c r="K181" s="274"/>
      <c r="L181" s="274"/>
      <c r="M181" s="274"/>
      <c r="N181" s="274"/>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c r="AJ181" s="275"/>
      <c r="AK181" s="275"/>
      <c r="AL181" s="275"/>
      <c r="AM181" s="275"/>
      <c r="AN181" s="275"/>
      <c r="AO181" s="275"/>
      <c r="AP181" s="275"/>
      <c r="AQ181" s="275"/>
      <c r="AR181" s="275"/>
      <c r="AS181" s="275"/>
      <c r="AT181" s="275"/>
      <c r="AU181" s="275"/>
      <c r="AV181" s="275"/>
      <c r="AW181" s="275"/>
      <c r="AX181" s="275"/>
      <c r="AY181" s="276"/>
      <c r="BA181" s="192">
        <f t="shared" si="60"/>
        <v>8</v>
      </c>
      <c r="BB181" s="192">
        <f t="shared" si="61"/>
        <v>1</v>
      </c>
      <c r="BC181" s="192">
        <f t="shared" si="62"/>
        <v>4</v>
      </c>
      <c r="BD181" s="196" t="str">
        <f>IF(ISBLANK(BD180),"①",CHAR(CODE(BD180)+1))</f>
        <v>①</v>
      </c>
      <c r="BE181" s="192"/>
      <c r="BG181" s="559" t="str">
        <f t="shared" ca="1" si="35"/>
        <v/>
      </c>
      <c r="BH181" s="560" t="str">
        <f t="shared" ca="1" si="36"/>
        <v/>
      </c>
      <c r="BI181" s="560" t="str">
        <f t="shared" ca="1" si="37"/>
        <v/>
      </c>
      <c r="BJ181" s="560" t="str">
        <f t="shared" ca="1" si="38"/>
        <v/>
      </c>
      <c r="BK181" s="560" t="str">
        <f t="shared" ca="1" si="39"/>
        <v/>
      </c>
      <c r="BL181" s="561" t="str">
        <f t="shared" ca="1" si="40"/>
        <v/>
      </c>
      <c r="BN181" s="359"/>
      <c r="CV181" s="1488" t="s">
        <v>2265</v>
      </c>
      <c r="CW181" s="1489"/>
      <c r="CX181" s="1489"/>
      <c r="CY181" s="1489"/>
      <c r="CZ181" s="1489"/>
      <c r="DA181" s="1489"/>
      <c r="DB181" s="1489"/>
      <c r="DC181" s="1489"/>
      <c r="DD181" s="1859">
        <v>44636</v>
      </c>
      <c r="DE181" s="1860"/>
      <c r="DF181" s="1861"/>
    </row>
    <row r="182" spans="1:110" s="465" customFormat="1" ht="15" customHeight="1">
      <c r="A182" s="469"/>
      <c r="B182" s="469"/>
      <c r="C182" s="469"/>
      <c r="D182" s="469"/>
      <c r="E182" s="304"/>
      <c r="F182" s="304" t="s">
        <v>896</v>
      </c>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276"/>
      <c r="BA182" s="192">
        <f t="shared" si="60"/>
        <v>8</v>
      </c>
      <c r="BB182" s="192">
        <f t="shared" si="61"/>
        <v>1</v>
      </c>
      <c r="BC182" s="192">
        <f t="shared" si="62"/>
        <v>4</v>
      </c>
      <c r="BD182" s="192" t="str">
        <f>BD181</f>
        <v>①</v>
      </c>
      <c r="BE182" s="192"/>
      <c r="BF182" s="233"/>
      <c r="BG182" s="559" t="str">
        <f t="shared" ref="BG182:BL182" ca="1" si="63">IF(BA182&lt;&gt;"",IF(MID(_xlfn.FORMULATEXT(BA182),SEARCH("[",_xlfn.FORMULATEXT(BA182))+1,SEARCH("]",_xlfn.FORMULATEXT(BA182))-(SEARCH("[",_xlfn.FORMULATEXT(BA182))+1))="-1","",1),"")</f>
        <v/>
      </c>
      <c r="BH182" s="560" t="str">
        <f t="shared" ca="1" si="63"/>
        <v/>
      </c>
      <c r="BI182" s="560" t="str">
        <f t="shared" ca="1" si="63"/>
        <v/>
      </c>
      <c r="BJ182" s="560" t="str">
        <f t="shared" ca="1" si="63"/>
        <v/>
      </c>
      <c r="BK182" s="560" t="str">
        <f t="shared" ca="1" si="63"/>
        <v/>
      </c>
      <c r="BL182" s="561" t="str">
        <f t="shared" ca="1" si="63"/>
        <v/>
      </c>
      <c r="BN182" s="359"/>
      <c r="CV182" s="1488"/>
      <c r="CW182" s="1489"/>
      <c r="CX182" s="1489"/>
      <c r="CY182" s="1489"/>
      <c r="CZ182" s="1489"/>
      <c r="DA182" s="1489"/>
      <c r="DB182" s="1489"/>
      <c r="DC182" s="1489"/>
      <c r="DD182" s="1859"/>
      <c r="DE182" s="1860"/>
      <c r="DF182" s="1861"/>
    </row>
    <row r="183" spans="1:110" s="465" customFormat="1" ht="15" customHeight="1">
      <c r="A183" s="1758" t="str">
        <f>$BD183&amp;"."</f>
        <v>②.</v>
      </c>
      <c r="B183" s="1759"/>
      <c r="C183" s="1759"/>
      <c r="D183" s="1759"/>
      <c r="E183" s="1759"/>
      <c r="F183" s="469" t="s">
        <v>897</v>
      </c>
      <c r="G183" s="274"/>
      <c r="H183" s="274"/>
      <c r="I183" s="274"/>
      <c r="J183" s="274"/>
      <c r="K183" s="274"/>
      <c r="L183" s="274"/>
      <c r="M183" s="274"/>
      <c r="N183" s="274"/>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c r="AJ183" s="275"/>
      <c r="AK183" s="275"/>
      <c r="AL183" s="275"/>
      <c r="AM183" s="275"/>
      <c r="AN183" s="275"/>
      <c r="AO183" s="275"/>
      <c r="AP183" s="275"/>
      <c r="AQ183" s="275"/>
      <c r="AR183" s="275"/>
      <c r="AS183" s="275"/>
      <c r="AT183" s="275"/>
      <c r="AU183" s="275"/>
      <c r="AV183" s="275"/>
      <c r="AW183" s="275"/>
      <c r="AX183" s="275"/>
      <c r="AY183" s="276"/>
      <c r="BA183" s="192">
        <f t="shared" si="60"/>
        <v>8</v>
      </c>
      <c r="BB183" s="192">
        <f t="shared" si="61"/>
        <v>1</v>
      </c>
      <c r="BC183" s="192">
        <f t="shared" si="62"/>
        <v>4</v>
      </c>
      <c r="BD183" s="196" t="str">
        <f>IF(ISBLANK(BD182),"①",CHAR(CODE(BD182)+1))</f>
        <v>②</v>
      </c>
      <c r="BE183" s="192"/>
      <c r="BG183" s="559" t="str">
        <f t="shared" ca="1" si="35"/>
        <v/>
      </c>
      <c r="BH183" s="560" t="str">
        <f t="shared" ca="1" si="36"/>
        <v/>
      </c>
      <c r="BI183" s="560" t="str">
        <f t="shared" ca="1" si="37"/>
        <v/>
      </c>
      <c r="BJ183" s="560" t="str">
        <f t="shared" ca="1" si="38"/>
        <v/>
      </c>
      <c r="BK183" s="560" t="str">
        <f t="shared" ca="1" si="39"/>
        <v/>
      </c>
      <c r="BL183" s="561" t="str">
        <f t="shared" ca="1" si="40"/>
        <v/>
      </c>
      <c r="BN183" s="359"/>
      <c r="CV183" s="1488" t="s">
        <v>2265</v>
      </c>
      <c r="CW183" s="1489"/>
      <c r="CX183" s="1489"/>
      <c r="CY183" s="1489"/>
      <c r="CZ183" s="1489"/>
      <c r="DA183" s="1489"/>
      <c r="DB183" s="1489"/>
      <c r="DC183" s="1489"/>
      <c r="DD183" s="1859">
        <v>44636</v>
      </c>
      <c r="DE183" s="1860"/>
      <c r="DF183" s="1861"/>
    </row>
    <row r="184" spans="1:110" s="465" customFormat="1" ht="15" customHeight="1">
      <c r="A184" s="469"/>
      <c r="B184" s="469"/>
      <c r="C184" s="469"/>
      <c r="D184" s="469"/>
      <c r="E184" s="304"/>
      <c r="F184" s="304" t="str">
        <f>$CL$25&amp;"を実施する。"</f>
        <v>「9. データ登録処理」を実施する。</v>
      </c>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276"/>
      <c r="BA184" s="192">
        <f t="shared" si="60"/>
        <v>8</v>
      </c>
      <c r="BB184" s="192">
        <f t="shared" si="61"/>
        <v>1</v>
      </c>
      <c r="BC184" s="192">
        <f t="shared" si="62"/>
        <v>4</v>
      </c>
      <c r="BD184" s="192" t="str">
        <f>BD183</f>
        <v>②</v>
      </c>
      <c r="BE184" s="192"/>
      <c r="BF184" s="233"/>
      <c r="BG184" s="559" t="str">
        <f t="shared" ca="1" si="35"/>
        <v/>
      </c>
      <c r="BH184" s="560" t="str">
        <f t="shared" ca="1" si="36"/>
        <v/>
      </c>
      <c r="BI184" s="560" t="str">
        <f t="shared" ca="1" si="37"/>
        <v/>
      </c>
      <c r="BJ184" s="560" t="str">
        <f t="shared" ca="1" si="38"/>
        <v/>
      </c>
      <c r="BK184" s="560" t="str">
        <f t="shared" ca="1" si="39"/>
        <v/>
      </c>
      <c r="BL184" s="561" t="str">
        <f t="shared" ca="1" si="40"/>
        <v/>
      </c>
      <c r="BN184" s="359"/>
      <c r="CV184" s="1488" t="s">
        <v>2265</v>
      </c>
      <c r="CW184" s="1489"/>
      <c r="CX184" s="1489"/>
      <c r="CY184" s="1489"/>
      <c r="CZ184" s="1489"/>
      <c r="DA184" s="1489"/>
      <c r="DB184" s="1489"/>
      <c r="DC184" s="1489"/>
      <c r="DD184" s="1859">
        <v>44636</v>
      </c>
      <c r="DE184" s="1860"/>
      <c r="DF184" s="1861"/>
    </row>
    <row r="185" spans="1:110" s="465" customFormat="1" ht="15" customHeight="1">
      <c r="A185" s="1758" t="str">
        <f>$BD185&amp;"."&amp;$BE185&amp;"."</f>
        <v>②.1.</v>
      </c>
      <c r="B185" s="1759"/>
      <c r="C185" s="1759"/>
      <c r="D185" s="1759"/>
      <c r="E185" s="1759"/>
      <c r="F185" s="1759"/>
      <c r="G185" s="676" t="s">
        <v>898</v>
      </c>
      <c r="H185" s="676"/>
      <c r="I185" s="676"/>
      <c r="J185" s="676"/>
      <c r="K185" s="676"/>
      <c r="L185" s="676"/>
      <c r="M185" s="685"/>
      <c r="N185" s="685"/>
      <c r="O185" s="685"/>
      <c r="P185" s="685"/>
      <c r="Q185" s="685"/>
      <c r="R185" s="685"/>
      <c r="S185" s="685"/>
      <c r="T185" s="685"/>
      <c r="U185" s="685"/>
      <c r="V185" s="685"/>
      <c r="W185" s="685"/>
      <c r="X185" s="685"/>
      <c r="Y185" s="685"/>
      <c r="Z185" s="685"/>
      <c r="AA185" s="685"/>
      <c r="AB185" s="685"/>
      <c r="AC185" s="685"/>
      <c r="AD185" s="685"/>
      <c r="AE185" s="685"/>
      <c r="AF185" s="685"/>
      <c r="AG185" s="685"/>
      <c r="AH185" s="685"/>
      <c r="AI185" s="685"/>
      <c r="AJ185" s="685"/>
      <c r="AK185" s="685"/>
      <c r="AL185" s="685"/>
      <c r="AM185" s="685"/>
      <c r="AN185" s="685"/>
      <c r="AO185" s="685"/>
      <c r="AP185" s="685"/>
      <c r="AQ185" s="685"/>
      <c r="AR185" s="685"/>
      <c r="AS185" s="685"/>
      <c r="AT185" s="685"/>
      <c r="AU185" s="685"/>
      <c r="AV185" s="685"/>
      <c r="AW185" s="685"/>
      <c r="AX185" s="685"/>
      <c r="AY185" s="854"/>
      <c r="AZ185" s="92"/>
      <c r="BA185" s="192">
        <f t="shared" si="60"/>
        <v>8</v>
      </c>
      <c r="BB185" s="192">
        <f t="shared" si="61"/>
        <v>1</v>
      </c>
      <c r="BC185" s="192">
        <f t="shared" si="62"/>
        <v>4</v>
      </c>
      <c r="BD185" s="192" t="str">
        <f>BD184</f>
        <v>②</v>
      </c>
      <c r="BE185" s="678">
        <f>BE184+1</f>
        <v>1</v>
      </c>
      <c r="BF185" s="92"/>
      <c r="BG185" s="559" t="str">
        <f t="shared" ca="1" si="35"/>
        <v/>
      </c>
      <c r="BH185" s="560" t="str">
        <f t="shared" ca="1" si="36"/>
        <v/>
      </c>
      <c r="BI185" s="560" t="str">
        <f t="shared" ca="1" si="37"/>
        <v/>
      </c>
      <c r="BJ185" s="560" t="str">
        <f t="shared" ca="1" si="38"/>
        <v/>
      </c>
      <c r="BK185" s="560" t="str">
        <f t="shared" ca="1" si="39"/>
        <v/>
      </c>
      <c r="BL185" s="561" t="str">
        <f t="shared" ca="1" si="40"/>
        <v/>
      </c>
      <c r="BN185" s="359"/>
      <c r="CV185" s="1488"/>
      <c r="CW185" s="1489"/>
      <c r="CX185" s="1489"/>
      <c r="CY185" s="1489"/>
      <c r="CZ185" s="1489"/>
      <c r="DA185" s="1489"/>
      <c r="DB185" s="1489"/>
      <c r="DC185" s="1489"/>
      <c r="DD185" s="1859"/>
      <c r="DE185" s="1860"/>
      <c r="DF185" s="1861"/>
    </row>
    <row r="186" spans="1:110" s="465" customFormat="1" ht="15" customHeight="1">
      <c r="A186" s="320"/>
      <c r="B186" s="275"/>
      <c r="C186" s="275"/>
      <c r="D186" s="275"/>
      <c r="E186" s="469"/>
      <c r="F186" s="469"/>
      <c r="G186" s="475" t="s">
        <v>909</v>
      </c>
      <c r="H186" s="475"/>
      <c r="I186" s="475"/>
      <c r="J186" s="475"/>
      <c r="K186" s="475"/>
      <c r="L186" s="475"/>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5"/>
      <c r="AP186" s="475"/>
      <c r="AQ186" s="475"/>
      <c r="AR186" s="475"/>
      <c r="AS186" s="475"/>
      <c r="AT186" s="475"/>
      <c r="AU186" s="475"/>
      <c r="AV186" s="475"/>
      <c r="AW186" s="475"/>
      <c r="AX186" s="475"/>
      <c r="AY186" s="471"/>
      <c r="BA186" s="192">
        <f t="shared" si="60"/>
        <v>8</v>
      </c>
      <c r="BB186" s="192">
        <f t="shared" si="61"/>
        <v>1</v>
      </c>
      <c r="BC186" s="192">
        <f t="shared" si="62"/>
        <v>4</v>
      </c>
      <c r="BD186" s="192" t="str">
        <f>BD185</f>
        <v>②</v>
      </c>
      <c r="BE186" s="192">
        <f>BE185</f>
        <v>1</v>
      </c>
      <c r="BG186" s="559" t="str">
        <f t="shared" ca="1" si="35"/>
        <v/>
      </c>
      <c r="BH186" s="560" t="str">
        <f t="shared" ca="1" si="36"/>
        <v/>
      </c>
      <c r="BI186" s="560" t="str">
        <f t="shared" ca="1" si="37"/>
        <v/>
      </c>
      <c r="BJ186" s="560" t="str">
        <f t="shared" ca="1" si="38"/>
        <v/>
      </c>
      <c r="BK186" s="560" t="str">
        <f t="shared" ca="1" si="39"/>
        <v/>
      </c>
      <c r="BL186" s="561" t="str">
        <f t="shared" ca="1" si="40"/>
        <v/>
      </c>
      <c r="BN186" s="359"/>
      <c r="CV186" s="1488" t="s">
        <v>2265</v>
      </c>
      <c r="CW186" s="1489"/>
      <c r="CX186" s="1489"/>
      <c r="CY186" s="1489"/>
      <c r="CZ186" s="1489"/>
      <c r="DA186" s="1489"/>
      <c r="DB186" s="1489"/>
      <c r="DC186" s="1489"/>
      <c r="DD186" s="1859">
        <v>44636</v>
      </c>
      <c r="DE186" s="1860"/>
      <c r="DF186" s="1861"/>
    </row>
    <row r="187" spans="1:110" s="465" customFormat="1" ht="15" customHeight="1">
      <c r="A187" s="469"/>
      <c r="B187" s="469"/>
      <c r="C187" s="469"/>
      <c r="D187" s="469"/>
      <c r="E187" s="469"/>
      <c r="F187" s="469"/>
      <c r="G187" s="845" t="s">
        <v>150</v>
      </c>
      <c r="H187" s="846"/>
      <c r="I187" s="846"/>
      <c r="J187" s="846"/>
      <c r="K187" s="846"/>
      <c r="L187" s="846"/>
      <c r="M187" s="846"/>
      <c r="N187" s="847"/>
      <c r="O187" s="301" t="s">
        <v>2269</v>
      </c>
      <c r="P187" s="266"/>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66"/>
      <c r="AL187" s="266"/>
      <c r="AM187" s="266"/>
      <c r="AN187" s="266"/>
      <c r="AO187" s="266"/>
      <c r="AP187" s="266"/>
      <c r="AQ187" s="266"/>
      <c r="AR187" s="266"/>
      <c r="AS187" s="266"/>
      <c r="AT187" s="266"/>
      <c r="AU187" s="266"/>
      <c r="AV187" s="266"/>
      <c r="AW187" s="266"/>
      <c r="AX187" s="267"/>
      <c r="AY187" s="276"/>
      <c r="BA187" s="192">
        <f t="shared" si="60"/>
        <v>8</v>
      </c>
      <c r="BB187" s="192">
        <f t="shared" si="61"/>
        <v>1</v>
      </c>
      <c r="BC187" s="192">
        <f t="shared" si="62"/>
        <v>4</v>
      </c>
      <c r="BD187" s="192" t="str">
        <f>BD186</f>
        <v>②</v>
      </c>
      <c r="BE187" s="192">
        <f>BE186</f>
        <v>1</v>
      </c>
      <c r="BG187" s="559" t="str">
        <f t="shared" ca="1" si="35"/>
        <v/>
      </c>
      <c r="BH187" s="560" t="str">
        <f t="shared" ca="1" si="36"/>
        <v/>
      </c>
      <c r="BI187" s="560" t="str">
        <f t="shared" ca="1" si="37"/>
        <v/>
      </c>
      <c r="BJ187" s="560" t="str">
        <f t="shared" ca="1" si="38"/>
        <v/>
      </c>
      <c r="BK187" s="560" t="str">
        <f t="shared" ca="1" si="39"/>
        <v/>
      </c>
      <c r="BL187" s="561" t="str">
        <f t="shared" ca="1" si="40"/>
        <v/>
      </c>
      <c r="BN187" s="359"/>
      <c r="CV187" s="1488"/>
      <c r="CW187" s="1489"/>
      <c r="CX187" s="1489"/>
      <c r="CY187" s="1489"/>
      <c r="CZ187" s="1489"/>
      <c r="DA187" s="1489"/>
      <c r="DB187" s="1489"/>
      <c r="DC187" s="1489"/>
      <c r="DD187" s="1859"/>
      <c r="DE187" s="1860"/>
      <c r="DF187" s="1861"/>
    </row>
    <row r="188" spans="1:110" s="465" customFormat="1" ht="15" customHeight="1">
      <c r="A188" s="469"/>
      <c r="B188" s="469"/>
      <c r="C188" s="469"/>
      <c r="D188" s="469"/>
      <c r="E188" s="469"/>
      <c r="F188" s="469"/>
      <c r="G188" s="848" t="s">
        <v>151</v>
      </c>
      <c r="H188" s="849"/>
      <c r="I188" s="849"/>
      <c r="J188" s="849"/>
      <c r="K188" s="849"/>
      <c r="L188" s="849"/>
      <c r="M188" s="849"/>
      <c r="N188" s="850"/>
      <c r="O188" s="747" t="s">
        <v>910</v>
      </c>
      <c r="P188" s="257"/>
      <c r="Q188" s="257"/>
      <c r="R188" s="257"/>
      <c r="S188" s="257"/>
      <c r="T188" s="257"/>
      <c r="U188" s="257"/>
      <c r="V188" s="257"/>
      <c r="W188" s="257"/>
      <c r="X188" s="257"/>
      <c r="Y188" s="257"/>
      <c r="Z188" s="257"/>
      <c r="AA188" s="257"/>
      <c r="AB188" s="257"/>
      <c r="AC188" s="257"/>
      <c r="AD188" s="257"/>
      <c r="AE188" s="257"/>
      <c r="AF188" s="257"/>
      <c r="AG188" s="257"/>
      <c r="AH188" s="257"/>
      <c r="AI188" s="257"/>
      <c r="AJ188" s="257"/>
      <c r="AK188" s="257"/>
      <c r="AL188" s="257"/>
      <c r="AM188" s="257"/>
      <c r="AN188" s="257"/>
      <c r="AO188" s="257"/>
      <c r="AP188" s="257"/>
      <c r="AQ188" s="257"/>
      <c r="AR188" s="257"/>
      <c r="AS188" s="257"/>
      <c r="AT188" s="257"/>
      <c r="AU188" s="257"/>
      <c r="AV188" s="257"/>
      <c r="AW188" s="257"/>
      <c r="AX188" s="258"/>
      <c r="AY188" s="276"/>
      <c r="BA188" s="192">
        <f t="shared" ref="BA188:BE189" si="64">BA187</f>
        <v>8</v>
      </c>
      <c r="BB188" s="192">
        <f t="shared" si="64"/>
        <v>1</v>
      </c>
      <c r="BC188" s="192">
        <f t="shared" si="64"/>
        <v>4</v>
      </c>
      <c r="BD188" s="192" t="str">
        <f t="shared" si="64"/>
        <v>②</v>
      </c>
      <c r="BE188" s="192">
        <f t="shared" si="64"/>
        <v>1</v>
      </c>
      <c r="BG188" s="559" t="str">
        <f t="shared" ca="1" si="35"/>
        <v/>
      </c>
      <c r="BH188" s="560" t="str">
        <f t="shared" ca="1" si="36"/>
        <v/>
      </c>
      <c r="BI188" s="560" t="str">
        <f t="shared" ca="1" si="37"/>
        <v/>
      </c>
      <c r="BJ188" s="560" t="str">
        <f t="shared" ca="1" si="38"/>
        <v/>
      </c>
      <c r="BK188" s="560" t="str">
        <f t="shared" ca="1" si="39"/>
        <v/>
      </c>
      <c r="BL188" s="561" t="str">
        <f t="shared" ca="1" si="40"/>
        <v/>
      </c>
      <c r="BN188" s="359"/>
      <c r="CV188" s="1488"/>
      <c r="CW188" s="1489"/>
      <c r="CX188" s="1489"/>
      <c r="CY188" s="1489"/>
      <c r="CZ188" s="1489"/>
      <c r="DA188" s="1489"/>
      <c r="DB188" s="1489"/>
      <c r="DC188" s="1489"/>
      <c r="DD188" s="1859"/>
      <c r="DE188" s="1860"/>
      <c r="DF188" s="1861"/>
    </row>
    <row r="189" spans="1:110" s="465" customFormat="1" ht="15" customHeight="1">
      <c r="A189" s="469"/>
      <c r="B189" s="469"/>
      <c r="C189" s="469"/>
      <c r="D189" s="469"/>
      <c r="E189" s="469"/>
      <c r="F189" s="469"/>
      <c r="G189" s="1332"/>
      <c r="H189" s="1333"/>
      <c r="I189" s="1333"/>
      <c r="J189" s="1333"/>
      <c r="K189" s="1333"/>
      <c r="L189" s="1333"/>
      <c r="M189" s="1333"/>
      <c r="N189" s="1334"/>
      <c r="O189" s="1474" t="s">
        <v>2268</v>
      </c>
      <c r="P189" s="257"/>
      <c r="Q189" s="257"/>
      <c r="R189" s="257"/>
      <c r="S189" s="257"/>
      <c r="T189" s="257"/>
      <c r="U189" s="257"/>
      <c r="V189" s="257"/>
      <c r="W189" s="257"/>
      <c r="X189" s="257"/>
      <c r="Y189" s="257"/>
      <c r="Z189" s="257"/>
      <c r="AA189" s="257"/>
      <c r="AB189" s="257"/>
      <c r="AC189" s="257"/>
      <c r="AD189" s="257"/>
      <c r="AE189" s="257"/>
      <c r="AF189" s="257"/>
      <c r="AG189" s="257"/>
      <c r="AH189" s="257"/>
      <c r="AI189" s="257"/>
      <c r="AJ189" s="257"/>
      <c r="AK189" s="257"/>
      <c r="AL189" s="257"/>
      <c r="AM189" s="257"/>
      <c r="AN189" s="257"/>
      <c r="AO189" s="257"/>
      <c r="AP189" s="257"/>
      <c r="AQ189" s="257"/>
      <c r="AR189" s="257"/>
      <c r="AS189" s="257"/>
      <c r="AT189" s="257"/>
      <c r="AU189" s="257"/>
      <c r="AV189" s="257"/>
      <c r="AW189" s="257"/>
      <c r="AX189" s="258"/>
      <c r="AY189" s="276"/>
      <c r="BA189" s="192">
        <f t="shared" si="64"/>
        <v>8</v>
      </c>
      <c r="BB189" s="192">
        <f t="shared" si="64"/>
        <v>1</v>
      </c>
      <c r="BC189" s="192">
        <f t="shared" si="64"/>
        <v>4</v>
      </c>
      <c r="BD189" s="192" t="str">
        <f t="shared" si="64"/>
        <v>②</v>
      </c>
      <c r="BE189" s="192">
        <f t="shared" si="64"/>
        <v>1</v>
      </c>
      <c r="BG189" s="559" t="str">
        <f t="shared" ref="BG189" ca="1" si="65">IF(BA189&lt;&gt;"",IF(MID(_xlfn.FORMULATEXT(BA189),SEARCH("[",_xlfn.FORMULATEXT(BA189))+1,SEARCH("]",_xlfn.FORMULATEXT(BA189))-(SEARCH("[",_xlfn.FORMULATEXT(BA189))+1))="-1","",1),"")</f>
        <v/>
      </c>
      <c r="BH189" s="560" t="str">
        <f t="shared" ref="BH189" ca="1" si="66">IF(BB189&lt;&gt;"",IF(MID(_xlfn.FORMULATEXT(BB189),SEARCH("[",_xlfn.FORMULATEXT(BB189))+1,SEARCH("]",_xlfn.FORMULATEXT(BB189))-(SEARCH("[",_xlfn.FORMULATEXT(BB189))+1))="-1","",1),"")</f>
        <v/>
      </c>
      <c r="BI189" s="560" t="str">
        <f t="shared" ref="BI189" ca="1" si="67">IF(BC189&lt;&gt;"",IF(MID(_xlfn.FORMULATEXT(BC189),SEARCH("[",_xlfn.FORMULATEXT(BC189))+1,SEARCH("]",_xlfn.FORMULATEXT(BC189))-(SEARCH("[",_xlfn.FORMULATEXT(BC189))+1))="-1","",1),"")</f>
        <v/>
      </c>
      <c r="BJ189" s="560" t="str">
        <f t="shared" ref="BJ189" ca="1" si="68">IF(BD189&lt;&gt;"",IF(MID(_xlfn.FORMULATEXT(BD189),SEARCH("[",_xlfn.FORMULATEXT(BD189))+1,SEARCH("]",_xlfn.FORMULATEXT(BD189))-(SEARCH("[",_xlfn.FORMULATEXT(BD189))+1))="-1","",1),"")</f>
        <v/>
      </c>
      <c r="BK189" s="560" t="str">
        <f t="shared" ref="BK189" ca="1" si="69">IF(BE189&lt;&gt;"",IF(MID(_xlfn.FORMULATEXT(BE189),SEARCH("[",_xlfn.FORMULATEXT(BE189))+1,SEARCH("]",_xlfn.FORMULATEXT(BE189))-(SEARCH("[",_xlfn.FORMULATEXT(BE189))+1))="-1","",1),"")</f>
        <v/>
      </c>
      <c r="BL189" s="561" t="str">
        <f t="shared" ref="BL189" ca="1" si="70">IF(BF189&lt;&gt;"",IF(MID(_xlfn.FORMULATEXT(BF189),SEARCH("[",_xlfn.FORMULATEXT(BF189))+1,SEARCH("]",_xlfn.FORMULATEXT(BF189))-(SEARCH("[",_xlfn.FORMULATEXT(BF189))+1))="-1","",1),"")</f>
        <v/>
      </c>
      <c r="BN189" s="359"/>
      <c r="CV189" s="1488"/>
      <c r="CW189" s="1489"/>
      <c r="CX189" s="1489"/>
      <c r="CY189" s="1489"/>
      <c r="CZ189" s="1489"/>
      <c r="DA189" s="1489"/>
      <c r="DB189" s="1489"/>
      <c r="DC189" s="1489"/>
      <c r="DD189" s="1859"/>
      <c r="DE189" s="1860"/>
      <c r="DF189" s="1861"/>
    </row>
    <row r="190" spans="1:110" s="465" customFormat="1" ht="15" customHeight="1">
      <c r="A190" s="469"/>
      <c r="B190" s="469"/>
      <c r="C190" s="469"/>
      <c r="D190" s="469"/>
      <c r="E190" s="469"/>
      <c r="F190" s="469"/>
      <c r="G190" s="851" t="s">
        <v>152</v>
      </c>
      <c r="H190" s="852"/>
      <c r="I190" s="852"/>
      <c r="J190" s="852"/>
      <c r="K190" s="852"/>
      <c r="L190" s="852"/>
      <c r="M190" s="852"/>
      <c r="N190" s="853"/>
      <c r="O190" s="303" t="s">
        <v>399</v>
      </c>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71"/>
      <c r="AS190" s="271"/>
      <c r="AT190" s="271"/>
      <c r="AU190" s="271"/>
      <c r="AV190" s="271"/>
      <c r="AW190" s="271"/>
      <c r="AX190" s="272"/>
      <c r="AY190" s="276"/>
      <c r="BA190" s="192">
        <f>BA188</f>
        <v>8</v>
      </c>
      <c r="BB190" s="192">
        <f>BB188</f>
        <v>1</v>
      </c>
      <c r="BC190" s="192">
        <f>BC188</f>
        <v>4</v>
      </c>
      <c r="BD190" s="192" t="str">
        <f>BD188</f>
        <v>②</v>
      </c>
      <c r="BE190" s="192">
        <f>BE188</f>
        <v>1</v>
      </c>
      <c r="BG190" s="559">
        <f t="shared" ca="1" si="35"/>
        <v>1</v>
      </c>
      <c r="BH190" s="560">
        <f t="shared" ca="1" si="36"/>
        <v>1</v>
      </c>
      <c r="BI190" s="560">
        <f t="shared" ca="1" si="37"/>
        <v>1</v>
      </c>
      <c r="BJ190" s="560">
        <f t="shared" ca="1" si="38"/>
        <v>1</v>
      </c>
      <c r="BK190" s="560">
        <f t="shared" ca="1" si="39"/>
        <v>1</v>
      </c>
      <c r="BL190" s="561" t="str">
        <f t="shared" ca="1" si="40"/>
        <v/>
      </c>
      <c r="BN190" s="359"/>
      <c r="CV190" s="1488"/>
      <c r="CW190" s="1489"/>
      <c r="CX190" s="1489"/>
      <c r="CY190" s="1489"/>
      <c r="CZ190" s="1489"/>
      <c r="DA190" s="1489"/>
      <c r="DB190" s="1489"/>
      <c r="DC190" s="1489"/>
      <c r="DD190" s="1859"/>
      <c r="DE190" s="1860"/>
      <c r="DF190" s="1861"/>
    </row>
    <row r="191" spans="1:110" s="465" customFormat="1" ht="15" customHeight="1">
      <c r="A191" s="1758" t="str">
        <f>$BD191&amp;"."&amp;$BE191&amp;"."</f>
        <v>②.2.</v>
      </c>
      <c r="B191" s="1759"/>
      <c r="C191" s="1759"/>
      <c r="D191" s="1759"/>
      <c r="E191" s="1759"/>
      <c r="F191" s="1759"/>
      <c r="G191" s="676" t="s">
        <v>899</v>
      </c>
      <c r="H191" s="676"/>
      <c r="I191" s="676"/>
      <c r="J191" s="676"/>
      <c r="K191" s="676"/>
      <c r="L191" s="676"/>
      <c r="M191" s="685"/>
      <c r="N191" s="685"/>
      <c r="O191" s="685"/>
      <c r="P191" s="685"/>
      <c r="Q191" s="685"/>
      <c r="R191" s="685"/>
      <c r="S191" s="685"/>
      <c r="T191" s="685"/>
      <c r="U191" s="685"/>
      <c r="V191" s="685"/>
      <c r="W191" s="685"/>
      <c r="X191" s="685"/>
      <c r="Y191" s="685"/>
      <c r="Z191" s="685"/>
      <c r="AA191" s="685"/>
      <c r="AB191" s="685"/>
      <c r="AC191" s="685"/>
      <c r="AD191" s="685"/>
      <c r="AE191" s="685"/>
      <c r="AF191" s="685"/>
      <c r="AG191" s="685"/>
      <c r="AH191" s="685"/>
      <c r="AI191" s="685"/>
      <c r="AJ191" s="685"/>
      <c r="AK191" s="685"/>
      <c r="AL191" s="685"/>
      <c r="AM191" s="685"/>
      <c r="AN191" s="685"/>
      <c r="AO191" s="685"/>
      <c r="AP191" s="685"/>
      <c r="AQ191" s="685"/>
      <c r="AR191" s="685"/>
      <c r="AS191" s="685"/>
      <c r="AT191" s="685"/>
      <c r="AU191" s="685"/>
      <c r="AV191" s="685"/>
      <c r="AW191" s="685"/>
      <c r="AX191" s="685"/>
      <c r="AY191" s="854"/>
      <c r="AZ191" s="92"/>
      <c r="BA191" s="192">
        <f>BA190</f>
        <v>8</v>
      </c>
      <c r="BB191" s="192">
        <f>BB190</f>
        <v>1</v>
      </c>
      <c r="BC191" s="192">
        <f>BC190</f>
        <v>4</v>
      </c>
      <c r="BD191" s="192" t="str">
        <f>BD190</f>
        <v>②</v>
      </c>
      <c r="BE191" s="678">
        <f>BE190+1</f>
        <v>2</v>
      </c>
      <c r="BF191" s="92"/>
      <c r="BG191" s="559" t="str">
        <f t="shared" ref="BG191:BL192" ca="1" si="71">IF(BA191&lt;&gt;"",IF(MID(_xlfn.FORMULATEXT(BA191),SEARCH("[",_xlfn.FORMULATEXT(BA191))+1,SEARCH("]",_xlfn.FORMULATEXT(BA191))-(SEARCH("[",_xlfn.FORMULATEXT(BA191))+1))="-1","",1),"")</f>
        <v/>
      </c>
      <c r="BH191" s="560" t="str">
        <f t="shared" ca="1" si="71"/>
        <v/>
      </c>
      <c r="BI191" s="560" t="str">
        <f t="shared" ca="1" si="71"/>
        <v/>
      </c>
      <c r="BJ191" s="560" t="str">
        <f t="shared" ca="1" si="71"/>
        <v/>
      </c>
      <c r="BK191" s="560" t="str">
        <f t="shared" ca="1" si="71"/>
        <v/>
      </c>
      <c r="BL191" s="561" t="str">
        <f t="shared" ca="1" si="71"/>
        <v/>
      </c>
      <c r="BN191" s="359"/>
      <c r="CV191" s="1488"/>
      <c r="CW191" s="1489"/>
      <c r="CX191" s="1489"/>
      <c r="CY191" s="1489"/>
      <c r="CZ191" s="1489"/>
      <c r="DA191" s="1489"/>
      <c r="DB191" s="1489"/>
      <c r="DC191" s="1489"/>
      <c r="DD191" s="1859"/>
      <c r="DE191" s="1860"/>
      <c r="DF191" s="1861"/>
    </row>
    <row r="192" spans="1:110" s="465" customFormat="1" ht="15" customHeight="1">
      <c r="A192" s="320"/>
      <c r="B192" s="275"/>
      <c r="C192" s="275"/>
      <c r="D192" s="275"/>
      <c r="E192" s="469"/>
      <c r="F192" s="469"/>
      <c r="G192" s="475" t="s">
        <v>908</v>
      </c>
      <c r="H192" s="475"/>
      <c r="I192" s="475"/>
      <c r="J192" s="475"/>
      <c r="K192" s="475"/>
      <c r="L192" s="475"/>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5"/>
      <c r="AP192" s="475"/>
      <c r="AQ192" s="475"/>
      <c r="AR192" s="475"/>
      <c r="AS192" s="475"/>
      <c r="AT192" s="475"/>
      <c r="AU192" s="475"/>
      <c r="AV192" s="475"/>
      <c r="AW192" s="475"/>
      <c r="AX192" s="475"/>
      <c r="AY192" s="471"/>
      <c r="BA192" s="192">
        <f t="shared" ref="BA192:BC193" si="72">BA191</f>
        <v>8</v>
      </c>
      <c r="BB192" s="192">
        <f>BB191</f>
        <v>1</v>
      </c>
      <c r="BC192" s="192">
        <f>BC191</f>
        <v>4</v>
      </c>
      <c r="BD192" s="192" t="str">
        <f>BD191</f>
        <v>②</v>
      </c>
      <c r="BE192" s="192">
        <f>BE191</f>
        <v>2</v>
      </c>
      <c r="BG192" s="559" t="str">
        <f t="shared" ca="1" si="71"/>
        <v/>
      </c>
      <c r="BH192" s="560" t="str">
        <f t="shared" ca="1" si="71"/>
        <v/>
      </c>
      <c r="BI192" s="560" t="str">
        <f t="shared" ca="1" si="71"/>
        <v/>
      </c>
      <c r="BJ192" s="560" t="str">
        <f t="shared" ca="1" si="71"/>
        <v/>
      </c>
      <c r="BK192" s="560" t="str">
        <f t="shared" ca="1" si="71"/>
        <v/>
      </c>
      <c r="BL192" s="561" t="str">
        <f t="shared" ca="1" si="71"/>
        <v/>
      </c>
      <c r="BN192" s="359"/>
      <c r="CV192" s="1488"/>
      <c r="CW192" s="1489"/>
      <c r="CX192" s="1489"/>
      <c r="CY192" s="1489"/>
      <c r="CZ192" s="1489"/>
      <c r="DA192" s="1489"/>
      <c r="DB192" s="1489"/>
      <c r="DC192" s="1489"/>
      <c r="DD192" s="1859"/>
      <c r="DE192" s="1860"/>
      <c r="DF192" s="1861"/>
    </row>
    <row r="193" spans="1:110" s="465" customFormat="1" ht="15" customHeight="1">
      <c r="A193" s="1758" t="str">
        <f>$BD193&amp;"."</f>
        <v>③.</v>
      </c>
      <c r="B193" s="1759"/>
      <c r="C193" s="1759"/>
      <c r="D193" s="1759"/>
      <c r="E193" s="1759"/>
      <c r="F193" s="304" t="s">
        <v>903</v>
      </c>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469"/>
      <c r="AG193" s="469"/>
      <c r="AH193" s="469"/>
      <c r="AI193" s="469"/>
      <c r="AJ193" s="469"/>
      <c r="AK193" s="469"/>
      <c r="AL193" s="469"/>
      <c r="AM193" s="469"/>
      <c r="AN193" s="469"/>
      <c r="AO193" s="469"/>
      <c r="AP193" s="469"/>
      <c r="AQ193" s="469"/>
      <c r="AR193" s="469"/>
      <c r="AS193" s="469"/>
      <c r="AT193" s="304"/>
      <c r="AU193" s="304"/>
      <c r="AV193" s="304"/>
      <c r="AW193" s="304"/>
      <c r="AX193" s="304"/>
      <c r="AY193" s="276"/>
      <c r="BA193" s="192">
        <f t="shared" si="72"/>
        <v>8</v>
      </c>
      <c r="BB193" s="192">
        <f t="shared" si="72"/>
        <v>1</v>
      </c>
      <c r="BC193" s="192">
        <f t="shared" si="72"/>
        <v>4</v>
      </c>
      <c r="BD193" s="196" t="str">
        <f>IF(ISBLANK(BD192),"①",CHAR(CODE(BD192)+1))</f>
        <v>③</v>
      </c>
      <c r="BE193" s="192"/>
      <c r="BF193" s="233"/>
      <c r="BG193" s="559" t="str">
        <f t="shared" ca="1" si="35"/>
        <v/>
      </c>
      <c r="BH193" s="560" t="str">
        <f t="shared" ca="1" si="36"/>
        <v/>
      </c>
      <c r="BI193" s="560" t="str">
        <f t="shared" ca="1" si="37"/>
        <v/>
      </c>
      <c r="BJ193" s="560" t="str">
        <f t="shared" ca="1" si="38"/>
        <v/>
      </c>
      <c r="BK193" s="560" t="str">
        <f t="shared" ca="1" si="39"/>
        <v/>
      </c>
      <c r="BL193" s="561" t="str">
        <f t="shared" ca="1" si="40"/>
        <v/>
      </c>
      <c r="BN193" s="359"/>
      <c r="CV193" s="1488"/>
      <c r="CW193" s="1489"/>
      <c r="CX193" s="1489"/>
      <c r="CY193" s="1489"/>
      <c r="CZ193" s="1489"/>
      <c r="DA193" s="1489"/>
      <c r="DB193" s="1489"/>
      <c r="DC193" s="1489"/>
      <c r="DD193" s="1859"/>
      <c r="DE193" s="1860"/>
      <c r="DF193" s="1861"/>
    </row>
    <row r="194" spans="1:110" s="465" customFormat="1" ht="15" customHeight="1">
      <c r="A194" s="1758" t="str">
        <f>$BD194&amp;"."&amp;$BE194&amp;"."</f>
        <v>③.1.</v>
      </c>
      <c r="B194" s="1759"/>
      <c r="C194" s="1759"/>
      <c r="D194" s="1759"/>
      <c r="E194" s="1759"/>
      <c r="F194" s="1759"/>
      <c r="G194" s="676" t="s">
        <v>901</v>
      </c>
      <c r="H194" s="676"/>
      <c r="I194" s="676"/>
      <c r="J194" s="676"/>
      <c r="K194" s="676"/>
      <c r="L194" s="676"/>
      <c r="M194" s="685"/>
      <c r="N194" s="685"/>
      <c r="O194" s="685"/>
      <c r="P194" s="685"/>
      <c r="Q194" s="685"/>
      <c r="R194" s="685"/>
      <c r="S194" s="685"/>
      <c r="T194" s="685"/>
      <c r="U194" s="685"/>
      <c r="V194" s="685"/>
      <c r="W194" s="685"/>
      <c r="X194" s="685"/>
      <c r="Y194" s="685"/>
      <c r="Z194" s="685"/>
      <c r="AA194" s="685"/>
      <c r="AB194" s="685"/>
      <c r="AC194" s="685"/>
      <c r="AD194" s="685"/>
      <c r="AE194" s="685"/>
      <c r="AF194" s="685"/>
      <c r="AG194" s="685"/>
      <c r="AH194" s="685"/>
      <c r="AI194" s="685"/>
      <c r="AJ194" s="685"/>
      <c r="AK194" s="685"/>
      <c r="AL194" s="685"/>
      <c r="AM194" s="685"/>
      <c r="AN194" s="685"/>
      <c r="AO194" s="685"/>
      <c r="AP194" s="685"/>
      <c r="AQ194" s="685"/>
      <c r="AR194" s="685"/>
      <c r="AS194" s="685"/>
      <c r="AT194" s="685"/>
      <c r="AU194" s="685"/>
      <c r="AV194" s="685"/>
      <c r="AW194" s="685"/>
      <c r="AX194" s="685"/>
      <c r="AY194" s="854"/>
      <c r="AZ194" s="92"/>
      <c r="BA194" s="192">
        <f>BA193</f>
        <v>8</v>
      </c>
      <c r="BB194" s="192">
        <f t="shared" ref="BB194:BB199" si="73">BB193</f>
        <v>1</v>
      </c>
      <c r="BC194" s="192">
        <f t="shared" ref="BC194:BC199" si="74">BC193</f>
        <v>4</v>
      </c>
      <c r="BD194" s="192" t="str">
        <f t="shared" ref="BD194:BD199" si="75">BD193</f>
        <v>③</v>
      </c>
      <c r="BE194" s="678">
        <f>BE193+1</f>
        <v>1</v>
      </c>
      <c r="BF194" s="92"/>
      <c r="BG194" s="559" t="str">
        <f t="shared" ref="BG194:BG204" ca="1" si="76">IF(BA194&lt;&gt;"",IF(MID(_xlfn.FORMULATEXT(BA194),SEARCH("[",_xlfn.FORMULATEXT(BA194))+1,SEARCH("]",_xlfn.FORMULATEXT(BA194))-(SEARCH("[",_xlfn.FORMULATEXT(BA194))+1))="-1","",1),"")</f>
        <v/>
      </c>
      <c r="BH194" s="560" t="str">
        <f t="shared" ref="BH194:BH204" ca="1" si="77">IF(BB194&lt;&gt;"",IF(MID(_xlfn.FORMULATEXT(BB194),SEARCH("[",_xlfn.FORMULATEXT(BB194))+1,SEARCH("]",_xlfn.FORMULATEXT(BB194))-(SEARCH("[",_xlfn.FORMULATEXT(BB194))+1))="-1","",1),"")</f>
        <v/>
      </c>
      <c r="BI194" s="560" t="str">
        <f t="shared" ref="BI194:BI204" ca="1" si="78">IF(BC194&lt;&gt;"",IF(MID(_xlfn.FORMULATEXT(BC194),SEARCH("[",_xlfn.FORMULATEXT(BC194))+1,SEARCH("]",_xlfn.FORMULATEXT(BC194))-(SEARCH("[",_xlfn.FORMULATEXT(BC194))+1))="-1","",1),"")</f>
        <v/>
      </c>
      <c r="BJ194" s="560" t="str">
        <f t="shared" ref="BJ194:BJ204" ca="1" si="79">IF(BD194&lt;&gt;"",IF(MID(_xlfn.FORMULATEXT(BD194),SEARCH("[",_xlfn.FORMULATEXT(BD194))+1,SEARCH("]",_xlfn.FORMULATEXT(BD194))-(SEARCH("[",_xlfn.FORMULATEXT(BD194))+1))="-1","",1),"")</f>
        <v/>
      </c>
      <c r="BK194" s="560" t="str">
        <f t="shared" ref="BK194:BK204" ca="1" si="80">IF(BE194&lt;&gt;"",IF(MID(_xlfn.FORMULATEXT(BE194),SEARCH("[",_xlfn.FORMULATEXT(BE194))+1,SEARCH("]",_xlfn.FORMULATEXT(BE194))-(SEARCH("[",_xlfn.FORMULATEXT(BE194))+1))="-1","",1),"")</f>
        <v/>
      </c>
      <c r="BL194" s="561" t="str">
        <f t="shared" ref="BL194:BL204" ca="1" si="81">IF(BF194&lt;&gt;"",IF(MID(_xlfn.FORMULATEXT(BF194),SEARCH("[",_xlfn.FORMULATEXT(BF194))+1,SEARCH("]",_xlfn.FORMULATEXT(BF194))-(SEARCH("[",_xlfn.FORMULATEXT(BF194))+1))="-1","",1),"")</f>
        <v/>
      </c>
      <c r="BN194" s="359"/>
      <c r="CV194" s="1488" t="s">
        <v>2265</v>
      </c>
      <c r="CW194" s="1489"/>
      <c r="CX194" s="1489"/>
      <c r="CY194" s="1489"/>
      <c r="CZ194" s="1489"/>
      <c r="DA194" s="1489"/>
      <c r="DB194" s="1489"/>
      <c r="DC194" s="1489"/>
      <c r="DD194" s="1859">
        <v>44636</v>
      </c>
      <c r="DE194" s="1860"/>
      <c r="DF194" s="1861"/>
    </row>
    <row r="195" spans="1:110" s="465" customFormat="1" ht="15" customHeight="1">
      <c r="A195" s="320"/>
      <c r="B195" s="275"/>
      <c r="C195" s="275"/>
      <c r="D195" s="275"/>
      <c r="E195" s="469"/>
      <c r="F195" s="469"/>
      <c r="G195" s="475" t="str">
        <f>"以下条件にて"&amp;$BR$1&amp;"を実施する。"</f>
        <v>以下条件にて「共通仕様」「4. ログ出力処理」を実施する。</v>
      </c>
      <c r="H195" s="475"/>
      <c r="I195" s="475"/>
      <c r="J195" s="475"/>
      <c r="K195" s="475"/>
      <c r="L195" s="475"/>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5"/>
      <c r="AP195" s="475"/>
      <c r="AQ195" s="475"/>
      <c r="AR195" s="475"/>
      <c r="AS195" s="475"/>
      <c r="AT195" s="475"/>
      <c r="AU195" s="475"/>
      <c r="AV195" s="475"/>
      <c r="AW195" s="475"/>
      <c r="AX195" s="475"/>
      <c r="AY195" s="471"/>
      <c r="BA195" s="192">
        <f t="shared" ref="BA195:BA200" si="82">BA194</f>
        <v>8</v>
      </c>
      <c r="BB195" s="192">
        <f t="shared" si="73"/>
        <v>1</v>
      </c>
      <c r="BC195" s="192">
        <f t="shared" si="74"/>
        <v>4</v>
      </c>
      <c r="BD195" s="192" t="str">
        <f t="shared" si="75"/>
        <v>③</v>
      </c>
      <c r="BE195" s="192">
        <f>BE194</f>
        <v>1</v>
      </c>
      <c r="BG195" s="559" t="str">
        <f t="shared" ca="1" si="76"/>
        <v/>
      </c>
      <c r="BH195" s="560" t="str">
        <f t="shared" ca="1" si="77"/>
        <v/>
      </c>
      <c r="BI195" s="560" t="str">
        <f t="shared" ca="1" si="78"/>
        <v/>
      </c>
      <c r="BJ195" s="560" t="str">
        <f t="shared" ca="1" si="79"/>
        <v/>
      </c>
      <c r="BK195" s="560" t="str">
        <f t="shared" ca="1" si="80"/>
        <v/>
      </c>
      <c r="BL195" s="561" t="str">
        <f t="shared" ca="1" si="81"/>
        <v/>
      </c>
      <c r="BN195" s="359"/>
      <c r="CV195" s="1488"/>
      <c r="CW195" s="1489"/>
      <c r="CX195" s="1489"/>
      <c r="CY195" s="1489"/>
      <c r="CZ195" s="1489"/>
      <c r="DA195" s="1489"/>
      <c r="DB195" s="1489"/>
      <c r="DC195" s="1489"/>
      <c r="DD195" s="1859"/>
      <c r="DE195" s="1860"/>
      <c r="DF195" s="1861"/>
    </row>
    <row r="196" spans="1:110" s="465" customFormat="1" ht="15" customHeight="1">
      <c r="A196" s="320"/>
      <c r="B196" s="275"/>
      <c r="C196" s="275"/>
      <c r="D196" s="275"/>
      <c r="E196" s="469"/>
      <c r="F196" s="469"/>
      <c r="G196" s="845" t="s">
        <v>103</v>
      </c>
      <c r="H196" s="846"/>
      <c r="I196" s="846"/>
      <c r="J196" s="846"/>
      <c r="K196" s="846"/>
      <c r="L196" s="846"/>
      <c r="M196" s="846"/>
      <c r="N196" s="847"/>
      <c r="O196" s="480" t="s">
        <v>904</v>
      </c>
      <c r="P196" s="266"/>
      <c r="Q196" s="266" t="str">
        <f>"("&amp;VLOOKUP(O196,[1]processing_log!$B$37:$Y$105,4,FALSE)&amp;" - "&amp;VLOOKUP(O196,[1]processing_log!$B$37:$Y$105,21,FALSE)&amp;VLOOKUP(O196,[1]processing_log!$B$37:$Y$105,24,FALSE)&amp;")"</f>
        <v>(登録・更新処理 - 異常終了)</v>
      </c>
      <c r="R196" s="266"/>
      <c r="S196" s="266"/>
      <c r="T196" s="266"/>
      <c r="U196" s="266"/>
      <c r="V196" s="266"/>
      <c r="W196" s="266"/>
      <c r="X196" s="266"/>
      <c r="Y196" s="266"/>
      <c r="Z196" s="266"/>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7"/>
      <c r="AY196" s="276"/>
      <c r="AZ196" s="236"/>
      <c r="BA196" s="192">
        <f t="shared" si="82"/>
        <v>8</v>
      </c>
      <c r="BB196" s="192">
        <f t="shared" si="73"/>
        <v>1</v>
      </c>
      <c r="BC196" s="192">
        <f t="shared" si="74"/>
        <v>4</v>
      </c>
      <c r="BD196" s="192" t="str">
        <f t="shared" si="75"/>
        <v>③</v>
      </c>
      <c r="BE196" s="192">
        <f>BE195</f>
        <v>1</v>
      </c>
      <c r="BG196" s="559" t="str">
        <f t="shared" ca="1" si="76"/>
        <v/>
      </c>
      <c r="BH196" s="560" t="str">
        <f t="shared" ca="1" si="77"/>
        <v/>
      </c>
      <c r="BI196" s="560" t="str">
        <f t="shared" ca="1" si="78"/>
        <v/>
      </c>
      <c r="BJ196" s="560" t="str">
        <f t="shared" ca="1" si="79"/>
        <v/>
      </c>
      <c r="BK196" s="560" t="str">
        <f t="shared" ca="1" si="80"/>
        <v/>
      </c>
      <c r="BL196" s="561" t="str">
        <f t="shared" ca="1" si="81"/>
        <v/>
      </c>
      <c r="BN196" s="359"/>
      <c r="CV196" s="1488"/>
      <c r="CW196" s="1489"/>
      <c r="CX196" s="1489"/>
      <c r="CY196" s="1489"/>
      <c r="CZ196" s="1489"/>
      <c r="DA196" s="1489"/>
      <c r="DB196" s="1489"/>
      <c r="DC196" s="1489"/>
      <c r="DD196" s="1859"/>
      <c r="DE196" s="1860"/>
      <c r="DF196" s="1861"/>
    </row>
    <row r="197" spans="1:110" s="465" customFormat="1" ht="15" customHeight="1">
      <c r="A197" s="320"/>
      <c r="B197" s="275"/>
      <c r="C197" s="275"/>
      <c r="D197" s="275"/>
      <c r="E197" s="469"/>
      <c r="F197" s="469"/>
      <c r="G197" s="855" t="s">
        <v>104</v>
      </c>
      <c r="H197" s="856"/>
      <c r="I197" s="856"/>
      <c r="J197" s="856"/>
      <c r="K197" s="856"/>
      <c r="L197" s="856"/>
      <c r="M197" s="856"/>
      <c r="N197" s="857"/>
      <c r="O197" s="581" t="s">
        <v>509</v>
      </c>
      <c r="P197" s="269"/>
      <c r="Q197" s="269"/>
      <c r="R197" s="269"/>
      <c r="S197" s="269"/>
      <c r="T197" s="269"/>
      <c r="U197" s="269"/>
      <c r="V197" s="269"/>
      <c r="W197" s="269"/>
      <c r="X197" s="269"/>
      <c r="Y197" s="269"/>
      <c r="Z197" s="269"/>
      <c r="AA197" s="269"/>
      <c r="AB197" s="269"/>
      <c r="AC197" s="269"/>
      <c r="AD197" s="269"/>
      <c r="AE197" s="269"/>
      <c r="AF197" s="269"/>
      <c r="AG197" s="269"/>
      <c r="AH197" s="269"/>
      <c r="AI197" s="269"/>
      <c r="AJ197" s="269"/>
      <c r="AK197" s="269"/>
      <c r="AL197" s="269"/>
      <c r="AM197" s="269"/>
      <c r="AN197" s="269"/>
      <c r="AO197" s="269"/>
      <c r="AP197" s="269"/>
      <c r="AQ197" s="269"/>
      <c r="AR197" s="269"/>
      <c r="AS197" s="269"/>
      <c r="AT197" s="269"/>
      <c r="AU197" s="269"/>
      <c r="AV197" s="269"/>
      <c r="AW197" s="269"/>
      <c r="AX197" s="270"/>
      <c r="AY197" s="276"/>
      <c r="BA197" s="192">
        <f t="shared" si="82"/>
        <v>8</v>
      </c>
      <c r="BB197" s="192">
        <f t="shared" si="73"/>
        <v>1</v>
      </c>
      <c r="BC197" s="192">
        <f t="shared" si="74"/>
        <v>4</v>
      </c>
      <c r="BD197" s="192" t="str">
        <f t="shared" si="75"/>
        <v>③</v>
      </c>
      <c r="BE197" s="192">
        <f>BE196</f>
        <v>1</v>
      </c>
      <c r="BG197" s="559" t="str">
        <f t="shared" ca="1" si="76"/>
        <v/>
      </c>
      <c r="BH197" s="560" t="str">
        <f t="shared" ca="1" si="77"/>
        <v/>
      </c>
      <c r="BI197" s="560" t="str">
        <f t="shared" ca="1" si="78"/>
        <v/>
      </c>
      <c r="BJ197" s="560" t="str">
        <f t="shared" ca="1" si="79"/>
        <v/>
      </c>
      <c r="BK197" s="560" t="str">
        <f t="shared" ca="1" si="80"/>
        <v/>
      </c>
      <c r="BL197" s="561" t="str">
        <f t="shared" ca="1" si="81"/>
        <v/>
      </c>
      <c r="BN197" s="359"/>
      <c r="CV197" s="1488"/>
      <c r="CW197" s="1489"/>
      <c r="CX197" s="1489"/>
      <c r="CY197" s="1489"/>
      <c r="CZ197" s="1489"/>
      <c r="DA197" s="1489"/>
      <c r="DB197" s="1489"/>
      <c r="DC197" s="1489"/>
      <c r="DD197" s="1859"/>
      <c r="DE197" s="1860"/>
      <c r="DF197" s="1861"/>
    </row>
    <row r="198" spans="1:110" s="465" customFormat="1" ht="15" customHeight="1">
      <c r="A198" s="320"/>
      <c r="B198" s="275"/>
      <c r="C198" s="275"/>
      <c r="D198" s="275"/>
      <c r="E198" s="469"/>
      <c r="F198" s="469"/>
      <c r="G198" s="855" t="s">
        <v>105</v>
      </c>
      <c r="H198" s="856"/>
      <c r="I198" s="856"/>
      <c r="J198" s="856"/>
      <c r="K198" s="856"/>
      <c r="L198" s="856"/>
      <c r="M198" s="856"/>
      <c r="N198" s="857"/>
      <c r="O198" s="268"/>
      <c r="P198" s="269"/>
      <c r="Q198" s="269"/>
      <c r="R198" s="269"/>
      <c r="S198" s="269"/>
      <c r="T198" s="269"/>
      <c r="U198" s="269"/>
      <c r="V198" s="269"/>
      <c r="W198" s="269"/>
      <c r="X198" s="269"/>
      <c r="Y198" s="269"/>
      <c r="Z198" s="269"/>
      <c r="AA198" s="269"/>
      <c r="AB198" s="269"/>
      <c r="AC198" s="269"/>
      <c r="AD198" s="269"/>
      <c r="AE198" s="269"/>
      <c r="AF198" s="269"/>
      <c r="AG198" s="269"/>
      <c r="AH198" s="269"/>
      <c r="AI198" s="269"/>
      <c r="AJ198" s="269"/>
      <c r="AK198" s="269"/>
      <c r="AL198" s="269"/>
      <c r="AM198" s="269"/>
      <c r="AN198" s="269"/>
      <c r="AO198" s="269"/>
      <c r="AP198" s="269"/>
      <c r="AQ198" s="269"/>
      <c r="AR198" s="269"/>
      <c r="AS198" s="269"/>
      <c r="AT198" s="269"/>
      <c r="AU198" s="269"/>
      <c r="AV198" s="269"/>
      <c r="AW198" s="269"/>
      <c r="AX198" s="270"/>
      <c r="AY198" s="276"/>
      <c r="BA198" s="192">
        <f t="shared" si="82"/>
        <v>8</v>
      </c>
      <c r="BB198" s="192">
        <f t="shared" si="73"/>
        <v>1</v>
      </c>
      <c r="BC198" s="192">
        <f t="shared" si="74"/>
        <v>4</v>
      </c>
      <c r="BD198" s="192" t="str">
        <f t="shared" si="75"/>
        <v>③</v>
      </c>
      <c r="BE198" s="192">
        <f>BE197</f>
        <v>1</v>
      </c>
      <c r="BG198" s="559" t="str">
        <f t="shared" ca="1" si="76"/>
        <v/>
      </c>
      <c r="BH198" s="560" t="str">
        <f t="shared" ca="1" si="77"/>
        <v/>
      </c>
      <c r="BI198" s="560" t="str">
        <f t="shared" ca="1" si="78"/>
        <v/>
      </c>
      <c r="BJ198" s="560" t="str">
        <f t="shared" ca="1" si="79"/>
        <v/>
      </c>
      <c r="BK198" s="560" t="str">
        <f t="shared" ca="1" si="80"/>
        <v/>
      </c>
      <c r="BL198" s="561" t="str">
        <f t="shared" ca="1" si="81"/>
        <v/>
      </c>
      <c r="BN198" s="359"/>
      <c r="CV198" s="1488"/>
      <c r="CW198" s="1489"/>
      <c r="CX198" s="1489"/>
      <c r="CY198" s="1489"/>
      <c r="CZ198" s="1489"/>
      <c r="DA198" s="1489"/>
      <c r="DB198" s="1489"/>
      <c r="DC198" s="1489"/>
      <c r="DD198" s="1859"/>
      <c r="DE198" s="1860"/>
      <c r="DF198" s="1861"/>
    </row>
    <row r="199" spans="1:110" s="465" customFormat="1" ht="15" customHeight="1">
      <c r="A199" s="320"/>
      <c r="B199" s="275"/>
      <c r="C199" s="275"/>
      <c r="D199" s="275"/>
      <c r="E199" s="469"/>
      <c r="F199" s="469"/>
      <c r="G199" s="851" t="s">
        <v>106</v>
      </c>
      <c r="H199" s="852"/>
      <c r="I199" s="852"/>
      <c r="J199" s="852"/>
      <c r="K199" s="852"/>
      <c r="L199" s="852"/>
      <c r="M199" s="852"/>
      <c r="N199" s="853"/>
      <c r="O199" s="261" t="s">
        <v>905</v>
      </c>
      <c r="P199" s="271"/>
      <c r="Q199" s="271"/>
      <c r="R199" s="271"/>
      <c r="S199" s="271"/>
      <c r="T199" s="271"/>
      <c r="U199" s="271"/>
      <c r="V199" s="271"/>
      <c r="W199" s="271"/>
      <c r="X199" s="271"/>
      <c r="Y199" s="271"/>
      <c r="Z199" s="271"/>
      <c r="AA199" s="271"/>
      <c r="AB199" s="271"/>
      <c r="AC199" s="271"/>
      <c r="AD199" s="271"/>
      <c r="AE199" s="271"/>
      <c r="AF199" s="271"/>
      <c r="AG199" s="271"/>
      <c r="AH199" s="271"/>
      <c r="AI199" s="271"/>
      <c r="AJ199" s="271"/>
      <c r="AK199" s="271"/>
      <c r="AL199" s="271"/>
      <c r="AM199" s="271"/>
      <c r="AN199" s="271"/>
      <c r="AO199" s="271"/>
      <c r="AP199" s="271"/>
      <c r="AQ199" s="271"/>
      <c r="AR199" s="271"/>
      <c r="AS199" s="271"/>
      <c r="AT199" s="271"/>
      <c r="AU199" s="271"/>
      <c r="AV199" s="271"/>
      <c r="AW199" s="271"/>
      <c r="AX199" s="272"/>
      <c r="AY199" s="276"/>
      <c r="BA199" s="192">
        <f t="shared" si="82"/>
        <v>8</v>
      </c>
      <c r="BB199" s="192">
        <f t="shared" si="73"/>
        <v>1</v>
      </c>
      <c r="BC199" s="192">
        <f t="shared" si="74"/>
        <v>4</v>
      </c>
      <c r="BD199" s="192" t="str">
        <f t="shared" si="75"/>
        <v>③</v>
      </c>
      <c r="BE199" s="192">
        <f>BE198</f>
        <v>1</v>
      </c>
      <c r="BG199" s="559" t="str">
        <f t="shared" ca="1" si="76"/>
        <v/>
      </c>
      <c r="BH199" s="560" t="str">
        <f t="shared" ca="1" si="77"/>
        <v/>
      </c>
      <c r="BI199" s="560" t="str">
        <f t="shared" ca="1" si="78"/>
        <v/>
      </c>
      <c r="BJ199" s="560" t="str">
        <f t="shared" ca="1" si="79"/>
        <v/>
      </c>
      <c r="BK199" s="560" t="str">
        <f t="shared" ca="1" si="80"/>
        <v/>
      </c>
      <c r="BL199" s="561" t="str">
        <f t="shared" ca="1" si="81"/>
        <v/>
      </c>
      <c r="BN199" s="359"/>
      <c r="CV199" s="1488"/>
      <c r="CW199" s="1489"/>
      <c r="CX199" s="1489"/>
      <c r="CY199" s="1489"/>
      <c r="CZ199" s="1489"/>
      <c r="DA199" s="1489"/>
      <c r="DB199" s="1489"/>
      <c r="DC199" s="1489"/>
      <c r="DD199" s="1859"/>
      <c r="DE199" s="1860"/>
      <c r="DF199" s="1861"/>
    </row>
    <row r="200" spans="1:110" s="465" customFormat="1" ht="15" customHeight="1">
      <c r="A200" s="1758" t="str">
        <f>$BD200&amp;"."&amp;$BE200&amp;"."</f>
        <v>③.2.</v>
      </c>
      <c r="B200" s="1759"/>
      <c r="C200" s="1759"/>
      <c r="D200" s="1759"/>
      <c r="E200" s="1759"/>
      <c r="F200" s="1759"/>
      <c r="G200" s="676" t="s">
        <v>902</v>
      </c>
      <c r="H200" s="676"/>
      <c r="I200" s="676"/>
      <c r="J200" s="676"/>
      <c r="K200" s="676"/>
      <c r="L200" s="676"/>
      <c r="M200" s="685"/>
      <c r="N200" s="685"/>
      <c r="O200" s="685"/>
      <c r="P200" s="685"/>
      <c r="Q200" s="685"/>
      <c r="R200" s="685"/>
      <c r="S200" s="685"/>
      <c r="T200" s="685"/>
      <c r="U200" s="685"/>
      <c r="V200" s="685"/>
      <c r="W200" s="685"/>
      <c r="X200" s="685"/>
      <c r="Y200" s="685"/>
      <c r="Z200" s="685"/>
      <c r="AA200" s="685"/>
      <c r="AB200" s="685"/>
      <c r="AC200" s="685"/>
      <c r="AD200" s="685"/>
      <c r="AE200" s="685"/>
      <c r="AF200" s="685"/>
      <c r="AG200" s="685"/>
      <c r="AH200" s="685"/>
      <c r="AI200" s="685"/>
      <c r="AJ200" s="685"/>
      <c r="AK200" s="685"/>
      <c r="AL200" s="685"/>
      <c r="AM200" s="685"/>
      <c r="AN200" s="685"/>
      <c r="AO200" s="685"/>
      <c r="AP200" s="685"/>
      <c r="AQ200" s="685"/>
      <c r="AR200" s="685"/>
      <c r="AS200" s="685"/>
      <c r="AT200" s="685"/>
      <c r="AU200" s="685"/>
      <c r="AV200" s="685"/>
      <c r="AW200" s="685"/>
      <c r="AX200" s="685"/>
      <c r="AY200" s="854"/>
      <c r="AZ200" s="92"/>
      <c r="BA200" s="192">
        <f t="shared" si="82"/>
        <v>8</v>
      </c>
      <c r="BB200" s="192">
        <f t="shared" ref="BB200:BD204" si="83">BB199</f>
        <v>1</v>
      </c>
      <c r="BC200" s="192">
        <f t="shared" si="83"/>
        <v>4</v>
      </c>
      <c r="BD200" s="192" t="str">
        <f t="shared" si="83"/>
        <v>③</v>
      </c>
      <c r="BE200" s="678">
        <f>BE199+1</f>
        <v>2</v>
      </c>
      <c r="BF200" s="92"/>
      <c r="BG200" s="559" t="str">
        <f t="shared" ca="1" si="76"/>
        <v/>
      </c>
      <c r="BH200" s="560" t="str">
        <f t="shared" ca="1" si="77"/>
        <v/>
      </c>
      <c r="BI200" s="560" t="str">
        <f t="shared" ca="1" si="78"/>
        <v/>
      </c>
      <c r="BJ200" s="560" t="str">
        <f t="shared" ca="1" si="79"/>
        <v/>
      </c>
      <c r="BK200" s="560" t="str">
        <f t="shared" ca="1" si="80"/>
        <v/>
      </c>
      <c r="BL200" s="561" t="str">
        <f t="shared" ca="1" si="81"/>
        <v/>
      </c>
      <c r="BN200" s="359"/>
      <c r="CV200" s="1488" t="s">
        <v>2265</v>
      </c>
      <c r="CW200" s="1489"/>
      <c r="CX200" s="1489"/>
      <c r="CY200" s="1489"/>
      <c r="CZ200" s="1489"/>
      <c r="DA200" s="1489"/>
      <c r="DB200" s="1489"/>
      <c r="DC200" s="1489"/>
      <c r="DD200" s="1859">
        <v>44636</v>
      </c>
      <c r="DE200" s="1860"/>
      <c r="DF200" s="1861"/>
    </row>
    <row r="201" spans="1:110" s="465" customFormat="1" ht="15" customHeight="1">
      <c r="A201" s="469"/>
      <c r="B201" s="469"/>
      <c r="C201" s="469"/>
      <c r="D201" s="469"/>
      <c r="E201" s="469"/>
      <c r="F201" s="469"/>
      <c r="G201" s="845" t="s">
        <v>150</v>
      </c>
      <c r="H201" s="846"/>
      <c r="I201" s="846"/>
      <c r="J201" s="846"/>
      <c r="K201" s="846"/>
      <c r="L201" s="846"/>
      <c r="M201" s="846"/>
      <c r="N201" s="847"/>
      <c r="O201" s="301" t="s">
        <v>153</v>
      </c>
      <c r="P201" s="266"/>
      <c r="Q201" s="266"/>
      <c r="R201" s="266"/>
      <c r="S201" s="266"/>
      <c r="T201" s="266"/>
      <c r="U201" s="266"/>
      <c r="V201" s="266"/>
      <c r="W201" s="266"/>
      <c r="X201" s="266"/>
      <c r="Y201" s="266"/>
      <c r="Z201" s="266"/>
      <c r="AA201" s="266"/>
      <c r="AB201" s="266"/>
      <c r="AC201" s="266"/>
      <c r="AD201" s="266"/>
      <c r="AE201" s="266"/>
      <c r="AF201" s="266"/>
      <c r="AG201" s="266"/>
      <c r="AH201" s="266"/>
      <c r="AI201" s="266"/>
      <c r="AJ201" s="266"/>
      <c r="AK201" s="266"/>
      <c r="AL201" s="266"/>
      <c r="AM201" s="266"/>
      <c r="AN201" s="266"/>
      <c r="AO201" s="266"/>
      <c r="AP201" s="266"/>
      <c r="AQ201" s="266"/>
      <c r="AR201" s="266"/>
      <c r="AS201" s="266"/>
      <c r="AT201" s="266"/>
      <c r="AU201" s="266"/>
      <c r="AV201" s="266"/>
      <c r="AW201" s="266"/>
      <c r="AX201" s="267"/>
      <c r="AY201" s="276"/>
      <c r="BA201" s="192">
        <f t="shared" ref="BA201:BA206" si="84">BA200</f>
        <v>8</v>
      </c>
      <c r="BB201" s="192">
        <f t="shared" si="83"/>
        <v>1</v>
      </c>
      <c r="BC201" s="192">
        <f t="shared" si="83"/>
        <v>4</v>
      </c>
      <c r="BD201" s="192" t="str">
        <f t="shared" si="83"/>
        <v>③</v>
      </c>
      <c r="BE201" s="192">
        <f>BE200</f>
        <v>2</v>
      </c>
      <c r="BG201" s="559" t="str">
        <f t="shared" ca="1" si="76"/>
        <v/>
      </c>
      <c r="BH201" s="560" t="str">
        <f t="shared" ca="1" si="77"/>
        <v/>
      </c>
      <c r="BI201" s="560" t="str">
        <f t="shared" ca="1" si="78"/>
        <v/>
      </c>
      <c r="BJ201" s="560" t="str">
        <f t="shared" ca="1" si="79"/>
        <v/>
      </c>
      <c r="BK201" s="560" t="str">
        <f t="shared" ca="1" si="80"/>
        <v/>
      </c>
      <c r="BL201" s="561" t="str">
        <f t="shared" ca="1" si="81"/>
        <v/>
      </c>
      <c r="BN201" s="359"/>
      <c r="CV201" s="1488"/>
      <c r="CW201" s="1489"/>
      <c r="CX201" s="1489"/>
      <c r="CY201" s="1489"/>
      <c r="CZ201" s="1489"/>
      <c r="DA201" s="1489"/>
      <c r="DB201" s="1489"/>
      <c r="DC201" s="1489"/>
      <c r="DD201" s="1859"/>
      <c r="DE201" s="1860"/>
      <c r="DF201" s="1861"/>
    </row>
    <row r="202" spans="1:110" s="465" customFormat="1" ht="15" customHeight="1">
      <c r="A202" s="469"/>
      <c r="B202" s="469"/>
      <c r="C202" s="469"/>
      <c r="D202" s="469"/>
      <c r="E202" s="469"/>
      <c r="F202" s="469"/>
      <c r="G202" s="848" t="s">
        <v>151</v>
      </c>
      <c r="H202" s="849"/>
      <c r="I202" s="849"/>
      <c r="J202" s="849"/>
      <c r="K202" s="849"/>
      <c r="L202" s="849"/>
      <c r="M202" s="849"/>
      <c r="N202" s="850"/>
      <c r="O202" s="747" t="s">
        <v>907</v>
      </c>
      <c r="P202" s="257"/>
      <c r="Q202" s="257"/>
      <c r="R202" s="257"/>
      <c r="S202" s="257"/>
      <c r="T202" s="257"/>
      <c r="U202" s="257"/>
      <c r="V202" s="257"/>
      <c r="W202" s="257"/>
      <c r="X202" s="257"/>
      <c r="Y202" s="257"/>
      <c r="Z202" s="257"/>
      <c r="AA202" s="257"/>
      <c r="AB202" s="257"/>
      <c r="AC202" s="257"/>
      <c r="AD202" s="257"/>
      <c r="AE202" s="257"/>
      <c r="AF202" s="257"/>
      <c r="AG202" s="257"/>
      <c r="AH202" s="257"/>
      <c r="AI202" s="257"/>
      <c r="AJ202" s="257"/>
      <c r="AK202" s="257"/>
      <c r="AL202" s="257"/>
      <c r="AM202" s="257"/>
      <c r="AN202" s="257"/>
      <c r="AO202" s="257"/>
      <c r="AP202" s="257"/>
      <c r="AQ202" s="257"/>
      <c r="AR202" s="257"/>
      <c r="AS202" s="257"/>
      <c r="AT202" s="257"/>
      <c r="AU202" s="257"/>
      <c r="AV202" s="257"/>
      <c r="AW202" s="257"/>
      <c r="AX202" s="258"/>
      <c r="AY202" s="276"/>
      <c r="BA202" s="192">
        <f t="shared" si="84"/>
        <v>8</v>
      </c>
      <c r="BB202" s="192">
        <f t="shared" si="83"/>
        <v>1</v>
      </c>
      <c r="BC202" s="192">
        <f t="shared" si="83"/>
        <v>4</v>
      </c>
      <c r="BD202" s="192" t="str">
        <f t="shared" si="83"/>
        <v>③</v>
      </c>
      <c r="BE202" s="192">
        <f>BE201</f>
        <v>2</v>
      </c>
      <c r="BG202" s="559" t="str">
        <f t="shared" ca="1" si="76"/>
        <v/>
      </c>
      <c r="BH202" s="560" t="str">
        <f t="shared" ca="1" si="77"/>
        <v/>
      </c>
      <c r="BI202" s="560" t="str">
        <f t="shared" ca="1" si="78"/>
        <v/>
      </c>
      <c r="BJ202" s="560" t="str">
        <f t="shared" ca="1" si="79"/>
        <v/>
      </c>
      <c r="BK202" s="560" t="str">
        <f t="shared" ca="1" si="80"/>
        <v/>
      </c>
      <c r="BL202" s="561" t="str">
        <f t="shared" ca="1" si="81"/>
        <v/>
      </c>
      <c r="BN202" s="359"/>
      <c r="CV202" s="1488"/>
      <c r="CW202" s="1489"/>
      <c r="CX202" s="1489"/>
      <c r="CY202" s="1489"/>
      <c r="CZ202" s="1489"/>
      <c r="DA202" s="1489"/>
      <c r="DB202" s="1489"/>
      <c r="DC202" s="1489"/>
      <c r="DD202" s="1859"/>
      <c r="DE202" s="1860"/>
      <c r="DF202" s="1861"/>
    </row>
    <row r="203" spans="1:110" s="465" customFormat="1" ht="15" customHeight="1">
      <c r="A203" s="469"/>
      <c r="B203" s="469"/>
      <c r="C203" s="469"/>
      <c r="D203" s="469"/>
      <c r="E203" s="469"/>
      <c r="F203" s="469"/>
      <c r="G203" s="302"/>
      <c r="H203" s="574"/>
      <c r="I203" s="574"/>
      <c r="J203" s="574"/>
      <c r="K203" s="574"/>
      <c r="L203" s="574"/>
      <c r="M203" s="574"/>
      <c r="N203" s="553"/>
      <c r="O203" s="302" t="s">
        <v>906</v>
      </c>
      <c r="P203" s="574"/>
      <c r="Q203" s="574"/>
      <c r="R203" s="574"/>
      <c r="S203" s="574"/>
      <c r="T203" s="574"/>
      <c r="U203" s="574"/>
      <c r="V203" s="574"/>
      <c r="W203" s="574"/>
      <c r="X203" s="574"/>
      <c r="Y203" s="574"/>
      <c r="Z203" s="574"/>
      <c r="AA203" s="574"/>
      <c r="AB203" s="574"/>
      <c r="AC203" s="574"/>
      <c r="AD203" s="574"/>
      <c r="AE203" s="574"/>
      <c r="AF203" s="574"/>
      <c r="AG203" s="574"/>
      <c r="AH203" s="574"/>
      <c r="AI203" s="574"/>
      <c r="AJ203" s="574"/>
      <c r="AK203" s="574"/>
      <c r="AL203" s="574"/>
      <c r="AM203" s="574"/>
      <c r="AN203" s="574"/>
      <c r="AO203" s="574"/>
      <c r="AP203" s="574"/>
      <c r="AQ203" s="574"/>
      <c r="AR203" s="574"/>
      <c r="AS203" s="574"/>
      <c r="AT203" s="574"/>
      <c r="AU203" s="574"/>
      <c r="AV203" s="574"/>
      <c r="AW203" s="574"/>
      <c r="AX203" s="553"/>
      <c r="AY203" s="276"/>
      <c r="BA203" s="192">
        <f t="shared" si="84"/>
        <v>8</v>
      </c>
      <c r="BB203" s="192">
        <f t="shared" si="83"/>
        <v>1</v>
      </c>
      <c r="BC203" s="192">
        <f t="shared" si="83"/>
        <v>4</v>
      </c>
      <c r="BD203" s="192" t="str">
        <f t="shared" si="83"/>
        <v>③</v>
      </c>
      <c r="BE203" s="192">
        <f>BE202</f>
        <v>2</v>
      </c>
      <c r="BG203" s="559" t="str">
        <f t="shared" ca="1" si="76"/>
        <v/>
      </c>
      <c r="BH203" s="560" t="str">
        <f t="shared" ca="1" si="77"/>
        <v/>
      </c>
      <c r="BI203" s="560" t="str">
        <f t="shared" ca="1" si="78"/>
        <v/>
      </c>
      <c r="BJ203" s="560" t="str">
        <f t="shared" ca="1" si="79"/>
        <v/>
      </c>
      <c r="BK203" s="560" t="str">
        <f t="shared" ca="1" si="80"/>
        <v/>
      </c>
      <c r="BL203" s="561" t="str">
        <f t="shared" ca="1" si="81"/>
        <v/>
      </c>
      <c r="BN203" s="359"/>
      <c r="CV203" s="1488"/>
      <c r="CW203" s="1489"/>
      <c r="CX203" s="1489"/>
      <c r="CY203" s="1489"/>
      <c r="CZ203" s="1489"/>
      <c r="DA203" s="1489"/>
      <c r="DB203" s="1489"/>
      <c r="DC203" s="1489"/>
      <c r="DD203" s="1859"/>
      <c r="DE203" s="1860"/>
      <c r="DF203" s="1861"/>
    </row>
    <row r="204" spans="1:110" s="465" customFormat="1" ht="15" customHeight="1">
      <c r="A204" s="469"/>
      <c r="B204" s="469"/>
      <c r="C204" s="469"/>
      <c r="D204" s="469"/>
      <c r="E204" s="469"/>
      <c r="F204" s="469"/>
      <c r="G204" s="851" t="s">
        <v>152</v>
      </c>
      <c r="H204" s="852"/>
      <c r="I204" s="852"/>
      <c r="J204" s="852"/>
      <c r="K204" s="852"/>
      <c r="L204" s="852"/>
      <c r="M204" s="852"/>
      <c r="N204" s="853"/>
      <c r="O204" s="303" t="s">
        <v>318</v>
      </c>
      <c r="P204" s="271"/>
      <c r="Q204" s="271"/>
      <c r="R204" s="271"/>
      <c r="S204" s="271"/>
      <c r="T204" s="271"/>
      <c r="U204" s="271"/>
      <c r="V204" s="271"/>
      <c r="W204" s="271"/>
      <c r="X204" s="271"/>
      <c r="Y204" s="271"/>
      <c r="Z204" s="271"/>
      <c r="AA204" s="271"/>
      <c r="AB204" s="271"/>
      <c r="AC204" s="271"/>
      <c r="AD204" s="271"/>
      <c r="AE204" s="271"/>
      <c r="AF204" s="271"/>
      <c r="AG204" s="271"/>
      <c r="AH204" s="271"/>
      <c r="AI204" s="271"/>
      <c r="AJ204" s="271"/>
      <c r="AK204" s="271"/>
      <c r="AL204" s="271"/>
      <c r="AM204" s="271"/>
      <c r="AN204" s="271"/>
      <c r="AO204" s="271"/>
      <c r="AP204" s="271"/>
      <c r="AQ204" s="271"/>
      <c r="AR204" s="271"/>
      <c r="AS204" s="271"/>
      <c r="AT204" s="271"/>
      <c r="AU204" s="271"/>
      <c r="AV204" s="271"/>
      <c r="AW204" s="271"/>
      <c r="AX204" s="272"/>
      <c r="AY204" s="276"/>
      <c r="BA204" s="192">
        <f t="shared" si="84"/>
        <v>8</v>
      </c>
      <c r="BB204" s="192">
        <f t="shared" si="83"/>
        <v>1</v>
      </c>
      <c r="BC204" s="192">
        <f t="shared" si="83"/>
        <v>4</v>
      </c>
      <c r="BD204" s="192" t="str">
        <f t="shared" si="83"/>
        <v>③</v>
      </c>
      <c r="BE204" s="192">
        <f>BE203</f>
        <v>2</v>
      </c>
      <c r="BG204" s="559" t="str">
        <f t="shared" ca="1" si="76"/>
        <v/>
      </c>
      <c r="BH204" s="560" t="str">
        <f t="shared" ca="1" si="77"/>
        <v/>
      </c>
      <c r="BI204" s="560" t="str">
        <f t="shared" ca="1" si="78"/>
        <v/>
      </c>
      <c r="BJ204" s="560" t="str">
        <f t="shared" ca="1" si="79"/>
        <v/>
      </c>
      <c r="BK204" s="560" t="str">
        <f t="shared" ca="1" si="80"/>
        <v/>
      </c>
      <c r="BL204" s="561" t="str">
        <f t="shared" ca="1" si="81"/>
        <v/>
      </c>
      <c r="BN204" s="359"/>
      <c r="CV204" s="1488"/>
      <c r="CW204" s="1489"/>
      <c r="CX204" s="1489"/>
      <c r="CY204" s="1489"/>
      <c r="CZ204" s="1489"/>
      <c r="DA204" s="1489"/>
      <c r="DB204" s="1489"/>
      <c r="DC204" s="1489"/>
      <c r="DD204" s="1859"/>
      <c r="DE204" s="1860"/>
      <c r="DF204" s="1861"/>
    </row>
    <row r="205" spans="1:110" s="465" customFormat="1" ht="15" customHeight="1">
      <c r="A205" s="1760" t="str">
        <f>$BA205&amp;"."&amp;$BB205&amp;"."</f>
        <v>8.2.</v>
      </c>
      <c r="B205" s="1761"/>
      <c r="C205" s="1761"/>
      <c r="D205" s="319" t="s">
        <v>146</v>
      </c>
      <c r="E205" s="275"/>
      <c r="F205" s="275"/>
      <c r="G205" s="275"/>
      <c r="H205" s="1882">
        <v>20</v>
      </c>
      <c r="I205" s="1882"/>
      <c r="J205" s="844" t="str">
        <f>VLOOKUP(VALUE(H205),$B$38:$F$71,3,FALSE) &amp;" "&amp; VLOOKUP(VALUE(H205),$B$38:$F$71,5,FALSE)</f>
        <v>F5 検索</v>
      </c>
      <c r="K205" s="275"/>
      <c r="L205" s="475"/>
      <c r="M205" s="475"/>
      <c r="N205" s="4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75"/>
      <c r="AS205" s="275"/>
      <c r="AT205" s="275"/>
      <c r="AU205" s="275"/>
      <c r="AV205" s="275"/>
      <c r="AW205" s="275"/>
      <c r="AX205" s="275"/>
      <c r="AY205" s="223"/>
      <c r="BA205" s="192">
        <f t="shared" si="84"/>
        <v>8</v>
      </c>
      <c r="BB205" s="193">
        <f>BB204+1</f>
        <v>2</v>
      </c>
      <c r="BC205" s="192"/>
      <c r="BD205" s="192"/>
      <c r="BE205" s="192"/>
      <c r="BF205" s="786"/>
      <c r="BG205" s="563" t="str">
        <f t="shared" ca="1" si="35"/>
        <v/>
      </c>
      <c r="BH205" s="564" t="str">
        <f t="shared" ca="1" si="36"/>
        <v/>
      </c>
      <c r="BI205" s="564" t="str">
        <f t="shared" ca="1" si="37"/>
        <v/>
      </c>
      <c r="BJ205" s="564" t="str">
        <f t="shared" ca="1" si="38"/>
        <v/>
      </c>
      <c r="BK205" s="564" t="str">
        <f t="shared" ca="1" si="39"/>
        <v/>
      </c>
      <c r="BL205" s="565" t="str">
        <f t="shared" ca="1" si="40"/>
        <v/>
      </c>
      <c r="BN205" s="359" t="s">
        <v>2183</v>
      </c>
      <c r="CV205" s="1488"/>
      <c r="CW205" s="1489"/>
      <c r="CX205" s="1489"/>
      <c r="CY205" s="1489"/>
      <c r="CZ205" s="1489"/>
      <c r="DA205" s="1489"/>
      <c r="DB205" s="1489"/>
      <c r="DC205" s="1489"/>
      <c r="DD205" s="1859"/>
      <c r="DE205" s="1860"/>
      <c r="DF205" s="1861"/>
    </row>
    <row r="206" spans="1:110" s="465" customFormat="1" ht="15" customHeight="1">
      <c r="A206" s="1760" t="str">
        <f>$BA206&amp;"."&amp;$BB206&amp;"."&amp;$BC206&amp;"."</f>
        <v>8.2.1.</v>
      </c>
      <c r="B206" s="1761"/>
      <c r="C206" s="1761"/>
      <c r="D206" s="1761"/>
      <c r="E206" s="275" t="s">
        <v>317</v>
      </c>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c r="AE206" s="275"/>
      <c r="AF206" s="275"/>
      <c r="AG206" s="275"/>
      <c r="AH206" s="275"/>
      <c r="AI206" s="275"/>
      <c r="AJ206" s="275"/>
      <c r="AK206" s="275"/>
      <c r="AL206" s="275"/>
      <c r="AM206" s="275"/>
      <c r="AN206" s="275"/>
      <c r="AO206" s="275"/>
      <c r="AP206" s="275"/>
      <c r="AQ206" s="275"/>
      <c r="AR206" s="275"/>
      <c r="AS206" s="275"/>
      <c r="AT206" s="275"/>
      <c r="AU206" s="275"/>
      <c r="AV206" s="275"/>
      <c r="AW206" s="275"/>
      <c r="AX206" s="275"/>
      <c r="AY206" s="223"/>
      <c r="BA206" s="192">
        <f t="shared" si="84"/>
        <v>8</v>
      </c>
      <c r="BB206" s="192">
        <f>BB205</f>
        <v>2</v>
      </c>
      <c r="BC206" s="193">
        <f>BC205+1</f>
        <v>1</v>
      </c>
      <c r="BD206" s="192"/>
      <c r="BE206" s="192"/>
      <c r="BF206" s="786"/>
      <c r="BG206" s="563" t="str">
        <f t="shared" ca="1" si="35"/>
        <v/>
      </c>
      <c r="BH206" s="564" t="str">
        <f t="shared" ca="1" si="36"/>
        <v/>
      </c>
      <c r="BI206" s="564" t="str">
        <f t="shared" ca="1" si="37"/>
        <v/>
      </c>
      <c r="BJ206" s="564" t="str">
        <f t="shared" ca="1" si="38"/>
        <v/>
      </c>
      <c r="BK206" s="564" t="str">
        <f t="shared" ca="1" si="39"/>
        <v/>
      </c>
      <c r="BL206" s="565" t="str">
        <f t="shared" ca="1" si="40"/>
        <v/>
      </c>
      <c r="BN206" s="359"/>
      <c r="BO206" s="465" t="s">
        <v>2184</v>
      </c>
      <c r="CV206" s="1488"/>
      <c r="CW206" s="1489"/>
      <c r="CX206" s="1489"/>
      <c r="CY206" s="1489"/>
      <c r="CZ206" s="1489"/>
      <c r="DA206" s="1489"/>
      <c r="DB206" s="1489"/>
      <c r="DC206" s="1489"/>
      <c r="DD206" s="1859"/>
      <c r="DE206" s="1860"/>
      <c r="DF206" s="1861"/>
    </row>
    <row r="207" spans="1:110" s="465" customFormat="1" ht="15" customHeight="1">
      <c r="A207" s="1758" t="str">
        <f>$BD207&amp;"."</f>
        <v>①.</v>
      </c>
      <c r="B207" s="1759"/>
      <c r="C207" s="1759"/>
      <c r="D207" s="1759"/>
      <c r="E207" s="1759"/>
      <c r="F207" s="275" t="s">
        <v>471</v>
      </c>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c r="AR207" s="275"/>
      <c r="AS207" s="275"/>
      <c r="AT207" s="275"/>
      <c r="AU207" s="275"/>
      <c r="AV207" s="275"/>
      <c r="AW207" s="275"/>
      <c r="AX207" s="275"/>
      <c r="AY207" s="223"/>
      <c r="BA207" s="192">
        <f t="shared" ref="BA207:BD221" si="85">BA206</f>
        <v>8</v>
      </c>
      <c r="BB207" s="192">
        <f t="shared" si="85"/>
        <v>2</v>
      </c>
      <c r="BC207" s="192">
        <f t="shared" si="85"/>
        <v>1</v>
      </c>
      <c r="BD207" s="196" t="str">
        <f>IF(ISBLANK(BD206),"①",CHAR(CODE(BD206)+1))</f>
        <v>①</v>
      </c>
      <c r="BE207" s="786"/>
      <c r="BF207" s="786"/>
      <c r="BG207" s="563" t="str">
        <f t="shared" ca="1" si="35"/>
        <v/>
      </c>
      <c r="BH207" s="564" t="str">
        <f t="shared" ca="1" si="36"/>
        <v/>
      </c>
      <c r="BI207" s="564" t="str">
        <f t="shared" ca="1" si="37"/>
        <v/>
      </c>
      <c r="BJ207" s="564" t="str">
        <f t="shared" ca="1" si="38"/>
        <v/>
      </c>
      <c r="BK207" s="564" t="str">
        <f t="shared" ca="1" si="39"/>
        <v/>
      </c>
      <c r="BL207" s="565" t="str">
        <f t="shared" ca="1" si="40"/>
        <v/>
      </c>
      <c r="BN207" s="359"/>
      <c r="BP207" s="465" t="s">
        <v>2185</v>
      </c>
      <c r="CV207" s="1488" t="s">
        <v>2270</v>
      </c>
      <c r="CW207" s="1489"/>
      <c r="CX207" s="1489"/>
      <c r="CY207" s="1489"/>
      <c r="CZ207" s="1489"/>
      <c r="DA207" s="1489"/>
      <c r="DB207" s="1489"/>
      <c r="DC207" s="1489"/>
      <c r="DD207" s="1859"/>
      <c r="DE207" s="1860"/>
      <c r="DF207" s="1861"/>
    </row>
    <row r="208" spans="1:110" s="465" customFormat="1" ht="15" customHeight="1">
      <c r="A208" s="1758" t="str">
        <f>$BD208&amp;"."</f>
        <v>②.</v>
      </c>
      <c r="B208" s="1759"/>
      <c r="C208" s="1759"/>
      <c r="D208" s="1759"/>
      <c r="E208" s="1759"/>
      <c r="F208" s="858" t="s">
        <v>345</v>
      </c>
      <c r="G208" s="858"/>
      <c r="H208" s="858"/>
      <c r="I208" s="858"/>
      <c r="J208" s="858"/>
      <c r="K208" s="858"/>
      <c r="L208" s="858"/>
      <c r="M208" s="858"/>
      <c r="N208" s="858"/>
      <c r="O208" s="858"/>
      <c r="P208" s="858"/>
      <c r="Q208" s="858"/>
      <c r="R208" s="858"/>
      <c r="S208" s="858"/>
      <c r="T208" s="858"/>
      <c r="U208" s="858"/>
      <c r="V208" s="858"/>
      <c r="W208" s="858"/>
      <c r="X208" s="858"/>
      <c r="Y208" s="858"/>
      <c r="Z208" s="858"/>
      <c r="AA208" s="858"/>
      <c r="AB208" s="858"/>
      <c r="AC208" s="858"/>
      <c r="AD208" s="858"/>
      <c r="AE208" s="858"/>
      <c r="AF208" s="858"/>
      <c r="AG208" s="858"/>
      <c r="AH208" s="858"/>
      <c r="AI208" s="858"/>
      <c r="AJ208" s="858"/>
      <c r="AK208" s="858"/>
      <c r="AL208" s="858"/>
      <c r="AM208" s="858"/>
      <c r="AN208" s="858"/>
      <c r="AO208" s="858"/>
      <c r="AP208" s="858"/>
      <c r="AQ208" s="858"/>
      <c r="AR208" s="858"/>
      <c r="AS208" s="858"/>
      <c r="AT208" s="858"/>
      <c r="AU208" s="858"/>
      <c r="AV208" s="858"/>
      <c r="AW208" s="858"/>
      <c r="AX208" s="858"/>
      <c r="AY208" s="223"/>
      <c r="BA208" s="192">
        <f t="shared" si="85"/>
        <v>8</v>
      </c>
      <c r="BB208" s="192">
        <f t="shared" si="85"/>
        <v>2</v>
      </c>
      <c r="BC208" s="192">
        <f t="shared" si="85"/>
        <v>1</v>
      </c>
      <c r="BD208" s="196" t="str">
        <f>IF(ISBLANK(BD207),"①",CHAR(CODE(BD207)+1))</f>
        <v>②</v>
      </c>
      <c r="BE208" s="786"/>
      <c r="BF208" s="786"/>
      <c r="BG208" s="563" t="str">
        <f t="shared" ca="1" si="35"/>
        <v/>
      </c>
      <c r="BH208" s="564" t="str">
        <f t="shared" ca="1" si="36"/>
        <v/>
      </c>
      <c r="BI208" s="564" t="str">
        <f t="shared" ca="1" si="37"/>
        <v/>
      </c>
      <c r="BJ208" s="564" t="str">
        <f t="shared" ca="1" si="38"/>
        <v/>
      </c>
      <c r="BK208" s="564" t="str">
        <f t="shared" ca="1" si="39"/>
        <v/>
      </c>
      <c r="BL208" s="565" t="str">
        <f t="shared" ca="1" si="40"/>
        <v/>
      </c>
      <c r="BN208" s="359"/>
      <c r="CV208" s="1488" t="s">
        <v>2270</v>
      </c>
      <c r="CW208" s="1489"/>
      <c r="CX208" s="1489"/>
      <c r="CY208" s="1489"/>
      <c r="CZ208" s="1489"/>
      <c r="DA208" s="1489"/>
      <c r="DB208" s="1489"/>
      <c r="DC208" s="1489"/>
      <c r="DD208" s="1859"/>
      <c r="DE208" s="1860"/>
      <c r="DF208" s="1861"/>
    </row>
    <row r="209" spans="1:110" s="465" customFormat="1" ht="15" customHeight="1">
      <c r="A209" s="320"/>
      <c r="B209" s="275"/>
      <c r="C209" s="275"/>
      <c r="D209" s="275"/>
      <c r="E209" s="275"/>
      <c r="F209" s="845" t="s">
        <v>150</v>
      </c>
      <c r="G209" s="846"/>
      <c r="H209" s="846"/>
      <c r="I209" s="846"/>
      <c r="J209" s="846"/>
      <c r="K209" s="846"/>
      <c r="L209" s="846"/>
      <c r="M209" s="847"/>
      <c r="N209" s="301" t="s">
        <v>153</v>
      </c>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c r="AJ209" s="266"/>
      <c r="AK209" s="266"/>
      <c r="AL209" s="266"/>
      <c r="AM209" s="266"/>
      <c r="AN209" s="266"/>
      <c r="AO209" s="266"/>
      <c r="AP209" s="266"/>
      <c r="AQ209" s="266"/>
      <c r="AR209" s="266"/>
      <c r="AS209" s="266"/>
      <c r="AT209" s="266"/>
      <c r="AU209" s="266"/>
      <c r="AV209" s="266"/>
      <c r="AW209" s="266"/>
      <c r="AX209" s="267"/>
      <c r="AY209" s="223"/>
      <c r="BA209" s="192">
        <f t="shared" si="85"/>
        <v>8</v>
      </c>
      <c r="BB209" s="192">
        <f t="shared" si="85"/>
        <v>2</v>
      </c>
      <c r="BC209" s="192">
        <f t="shared" si="85"/>
        <v>1</v>
      </c>
      <c r="BD209" s="192" t="str">
        <f t="shared" si="85"/>
        <v>②</v>
      </c>
      <c r="BE209" s="786"/>
      <c r="BG209" s="563" t="str">
        <f t="shared" ca="1" si="35"/>
        <v/>
      </c>
      <c r="BH209" s="564" t="str">
        <f t="shared" ca="1" si="36"/>
        <v/>
      </c>
      <c r="BI209" s="564" t="str">
        <f t="shared" ca="1" si="37"/>
        <v/>
      </c>
      <c r="BJ209" s="564" t="str">
        <f t="shared" ca="1" si="38"/>
        <v/>
      </c>
      <c r="BK209" s="564" t="str">
        <f t="shared" ca="1" si="39"/>
        <v/>
      </c>
      <c r="BL209" s="565" t="str">
        <f t="shared" ca="1" si="40"/>
        <v/>
      </c>
      <c r="BN209" s="359"/>
      <c r="CV209" s="1488" t="s">
        <v>2270</v>
      </c>
      <c r="CW209" s="1489"/>
      <c r="CX209" s="1489"/>
      <c r="CY209" s="1489"/>
      <c r="CZ209" s="1489"/>
      <c r="DA209" s="1489"/>
      <c r="DB209" s="1489"/>
      <c r="DC209" s="1489"/>
      <c r="DD209" s="1859"/>
      <c r="DE209" s="1860"/>
      <c r="DF209" s="1861"/>
    </row>
    <row r="210" spans="1:110" s="465" customFormat="1" ht="15" customHeight="1">
      <c r="A210" s="320"/>
      <c r="B210" s="275"/>
      <c r="C210" s="275"/>
      <c r="D210" s="275"/>
      <c r="E210" s="275"/>
      <c r="F210" s="848" t="s">
        <v>151</v>
      </c>
      <c r="G210" s="849"/>
      <c r="H210" s="849"/>
      <c r="I210" s="849"/>
      <c r="J210" s="849"/>
      <c r="K210" s="849"/>
      <c r="L210" s="849"/>
      <c r="M210" s="850"/>
      <c r="N210" s="747" t="s">
        <v>346</v>
      </c>
      <c r="O210" s="257"/>
      <c r="P210" s="257"/>
      <c r="Q210" s="257"/>
      <c r="R210" s="257"/>
      <c r="S210" s="257"/>
      <c r="T210" s="257"/>
      <c r="U210" s="257"/>
      <c r="V210" s="257"/>
      <c r="W210" s="257"/>
      <c r="X210" s="257"/>
      <c r="Y210" s="257"/>
      <c r="Z210" s="257"/>
      <c r="AA210" s="257"/>
      <c r="AB210" s="257"/>
      <c r="AC210" s="257"/>
      <c r="AD210" s="257"/>
      <c r="AE210" s="257"/>
      <c r="AF210" s="257"/>
      <c r="AG210" s="257"/>
      <c r="AH210" s="257"/>
      <c r="AI210" s="257"/>
      <c r="AJ210" s="257"/>
      <c r="AK210" s="257"/>
      <c r="AL210" s="257"/>
      <c r="AM210" s="257"/>
      <c r="AN210" s="257"/>
      <c r="AO210" s="257"/>
      <c r="AP210" s="257"/>
      <c r="AQ210" s="257"/>
      <c r="AR210" s="257"/>
      <c r="AS210" s="257"/>
      <c r="AT210" s="257"/>
      <c r="AU210" s="257"/>
      <c r="AV210" s="257"/>
      <c r="AW210" s="257"/>
      <c r="AX210" s="258"/>
      <c r="AY210" s="223"/>
      <c r="BA210" s="192">
        <f t="shared" si="85"/>
        <v>8</v>
      </c>
      <c r="BB210" s="192">
        <f t="shared" si="85"/>
        <v>2</v>
      </c>
      <c r="BC210" s="192">
        <f t="shared" si="85"/>
        <v>1</v>
      </c>
      <c r="BD210" s="192" t="str">
        <f t="shared" si="85"/>
        <v>②</v>
      </c>
      <c r="BG210" s="563" t="str">
        <f t="shared" ca="1" si="35"/>
        <v/>
      </c>
      <c r="BH210" s="564" t="str">
        <f t="shared" ca="1" si="36"/>
        <v/>
      </c>
      <c r="BI210" s="564" t="str">
        <f t="shared" ca="1" si="37"/>
        <v/>
      </c>
      <c r="BJ210" s="564" t="str">
        <f t="shared" ca="1" si="38"/>
        <v/>
      </c>
      <c r="BK210" s="564" t="str">
        <f t="shared" ca="1" si="39"/>
        <v/>
      </c>
      <c r="BL210" s="565" t="str">
        <f t="shared" ca="1" si="40"/>
        <v/>
      </c>
      <c r="BN210" s="359"/>
      <c r="CV210" s="1488" t="s">
        <v>2270</v>
      </c>
      <c r="CW210" s="1489"/>
      <c r="CX210" s="1489"/>
      <c r="CY210" s="1489"/>
      <c r="CZ210" s="1489"/>
      <c r="DA210" s="1489"/>
      <c r="DB210" s="1489"/>
      <c r="DC210" s="1489"/>
      <c r="DD210" s="1859"/>
      <c r="DE210" s="1860"/>
      <c r="DF210" s="1861"/>
    </row>
    <row r="211" spans="1:110" s="465" customFormat="1" ht="15" customHeight="1">
      <c r="A211" s="320"/>
      <c r="B211" s="275"/>
      <c r="C211" s="275"/>
      <c r="D211" s="275"/>
      <c r="E211" s="275"/>
      <c r="F211" s="302"/>
      <c r="G211" s="574"/>
      <c r="H211" s="574"/>
      <c r="I211" s="574"/>
      <c r="J211" s="574"/>
      <c r="K211" s="574"/>
      <c r="L211" s="574"/>
      <c r="M211" s="553"/>
      <c r="N211" s="302" t="s">
        <v>347</v>
      </c>
      <c r="O211" s="574"/>
      <c r="P211" s="574"/>
      <c r="Q211" s="574"/>
      <c r="R211" s="574"/>
      <c r="S211" s="574"/>
      <c r="T211" s="574"/>
      <c r="U211" s="574"/>
      <c r="V211" s="574"/>
      <c r="W211" s="574"/>
      <c r="X211" s="574"/>
      <c r="Y211" s="574"/>
      <c r="Z211" s="574"/>
      <c r="AA211" s="574"/>
      <c r="AB211" s="574"/>
      <c r="AC211" s="574"/>
      <c r="AD211" s="574"/>
      <c r="AE211" s="574"/>
      <c r="AF211" s="574"/>
      <c r="AG211" s="574"/>
      <c r="AH211" s="574"/>
      <c r="AI211" s="574"/>
      <c r="AJ211" s="574"/>
      <c r="AK211" s="574"/>
      <c r="AL211" s="574"/>
      <c r="AM211" s="574"/>
      <c r="AN211" s="574"/>
      <c r="AO211" s="574"/>
      <c r="AP211" s="574"/>
      <c r="AQ211" s="574"/>
      <c r="AR211" s="574"/>
      <c r="AS211" s="574"/>
      <c r="AT211" s="574"/>
      <c r="AU211" s="574"/>
      <c r="AV211" s="574"/>
      <c r="AW211" s="574"/>
      <c r="AX211" s="553"/>
      <c r="AY211" s="223"/>
      <c r="BA211" s="192">
        <f t="shared" si="85"/>
        <v>8</v>
      </c>
      <c r="BB211" s="192">
        <f t="shared" si="85"/>
        <v>2</v>
      </c>
      <c r="BC211" s="192">
        <f t="shared" si="85"/>
        <v>1</v>
      </c>
      <c r="BD211" s="192" t="str">
        <f t="shared" si="85"/>
        <v>②</v>
      </c>
      <c r="BG211" s="563" t="str">
        <f t="shared" ca="1" si="35"/>
        <v/>
      </c>
      <c r="BH211" s="564" t="str">
        <f t="shared" ca="1" si="36"/>
        <v/>
      </c>
      <c r="BI211" s="564" t="str">
        <f t="shared" ca="1" si="37"/>
        <v/>
      </c>
      <c r="BJ211" s="564" t="str">
        <f t="shared" ca="1" si="38"/>
        <v/>
      </c>
      <c r="BK211" s="564" t="str">
        <f t="shared" ca="1" si="39"/>
        <v/>
      </c>
      <c r="BL211" s="565" t="str">
        <f t="shared" ca="1" si="40"/>
        <v/>
      </c>
      <c r="BN211" s="359"/>
      <c r="CV211" s="1488" t="s">
        <v>2270</v>
      </c>
      <c r="CW211" s="1489"/>
      <c r="CX211" s="1489"/>
      <c r="CY211" s="1489"/>
      <c r="CZ211" s="1489"/>
      <c r="DA211" s="1489"/>
      <c r="DB211" s="1489"/>
      <c r="DC211" s="1489"/>
      <c r="DD211" s="1859"/>
      <c r="DE211" s="1860"/>
      <c r="DF211" s="1861"/>
    </row>
    <row r="212" spans="1:110" s="469" customFormat="1" ht="15" customHeight="1">
      <c r="A212" s="320"/>
      <c r="B212" s="275"/>
      <c r="C212" s="275"/>
      <c r="D212" s="275"/>
      <c r="E212" s="275"/>
      <c r="F212" s="851" t="s">
        <v>152</v>
      </c>
      <c r="G212" s="852"/>
      <c r="H212" s="852"/>
      <c r="I212" s="852"/>
      <c r="J212" s="852"/>
      <c r="K212" s="852"/>
      <c r="L212" s="852"/>
      <c r="M212" s="853"/>
      <c r="N212" s="303" t="s">
        <v>399</v>
      </c>
      <c r="O212" s="271"/>
      <c r="P212" s="271"/>
      <c r="Q212" s="271"/>
      <c r="R212" s="271"/>
      <c r="S212" s="271"/>
      <c r="T212" s="271"/>
      <c r="U212" s="271"/>
      <c r="V212" s="271"/>
      <c r="W212" s="271"/>
      <c r="X212" s="271"/>
      <c r="Y212" s="271"/>
      <c r="Z212" s="271"/>
      <c r="AA212" s="271"/>
      <c r="AB212" s="271"/>
      <c r="AC212" s="271"/>
      <c r="AD212" s="271"/>
      <c r="AE212" s="271"/>
      <c r="AF212" s="271"/>
      <c r="AG212" s="271"/>
      <c r="AH212" s="271"/>
      <c r="AI212" s="271"/>
      <c r="AJ212" s="271"/>
      <c r="AK212" s="271"/>
      <c r="AL212" s="271"/>
      <c r="AM212" s="271"/>
      <c r="AN212" s="271"/>
      <c r="AO212" s="271"/>
      <c r="AP212" s="271"/>
      <c r="AQ212" s="271"/>
      <c r="AR212" s="271"/>
      <c r="AS212" s="271"/>
      <c r="AT212" s="271"/>
      <c r="AU212" s="271"/>
      <c r="AV212" s="271"/>
      <c r="AW212" s="271"/>
      <c r="AX212" s="272"/>
      <c r="AY212" s="223"/>
      <c r="AZ212" s="465"/>
      <c r="BA212" s="192">
        <f t="shared" si="85"/>
        <v>8</v>
      </c>
      <c r="BB212" s="192">
        <f t="shared" si="85"/>
        <v>2</v>
      </c>
      <c r="BC212" s="192">
        <f t="shared" si="85"/>
        <v>1</v>
      </c>
      <c r="BD212" s="192" t="str">
        <f t="shared" si="85"/>
        <v>②</v>
      </c>
      <c r="BE212" s="465"/>
      <c r="BF212" s="465"/>
      <c r="BG212" s="563" t="str">
        <f t="shared" ca="1" si="35"/>
        <v/>
      </c>
      <c r="BH212" s="564" t="str">
        <f t="shared" ca="1" si="36"/>
        <v/>
      </c>
      <c r="BI212" s="564" t="str">
        <f t="shared" ca="1" si="37"/>
        <v/>
      </c>
      <c r="BJ212" s="564" t="str">
        <f t="shared" ca="1" si="38"/>
        <v/>
      </c>
      <c r="BK212" s="564" t="str">
        <f t="shared" ca="1" si="39"/>
        <v/>
      </c>
      <c r="BL212" s="565" t="str">
        <f t="shared" ca="1" si="40"/>
        <v/>
      </c>
      <c r="BN212" s="1432"/>
      <c r="CV212" s="1488" t="s">
        <v>2270</v>
      </c>
      <c r="CW212" s="1489"/>
      <c r="CX212" s="1489"/>
      <c r="CY212" s="1489"/>
      <c r="CZ212" s="1489"/>
      <c r="DA212" s="1489"/>
      <c r="DB212" s="1489"/>
      <c r="DC212" s="1489"/>
      <c r="DD212" s="1859"/>
      <c r="DE212" s="1860"/>
      <c r="DF212" s="1861"/>
    </row>
    <row r="213" spans="1:110" s="465" customFormat="1" ht="15" customHeight="1">
      <c r="A213" s="1758" t="str">
        <f>$BD213&amp;"."</f>
        <v>③.</v>
      </c>
      <c r="B213" s="1759"/>
      <c r="C213" s="1759"/>
      <c r="D213" s="1759"/>
      <c r="E213" s="1759"/>
      <c r="F213" s="275" t="s">
        <v>357</v>
      </c>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c r="AC213" s="479"/>
      <c r="AD213" s="275"/>
      <c r="AE213" s="275"/>
      <c r="AF213" s="275"/>
      <c r="AG213" s="275"/>
      <c r="AH213" s="275"/>
      <c r="AI213" s="275"/>
      <c r="AJ213" s="275"/>
      <c r="AK213" s="275"/>
      <c r="AL213" s="275"/>
      <c r="AM213" s="275"/>
      <c r="AN213" s="275"/>
      <c r="AO213" s="275"/>
      <c r="AP213" s="275"/>
      <c r="AQ213" s="275"/>
      <c r="AR213" s="275"/>
      <c r="AS213" s="275"/>
      <c r="AT213" s="275"/>
      <c r="AU213" s="275"/>
      <c r="AV213" s="275"/>
      <c r="AW213" s="275"/>
      <c r="AX213" s="275"/>
      <c r="AY213" s="223"/>
      <c r="BA213" s="192">
        <f t="shared" si="85"/>
        <v>8</v>
      </c>
      <c r="BB213" s="192">
        <f t="shared" si="85"/>
        <v>2</v>
      </c>
      <c r="BC213" s="192">
        <f t="shared" si="85"/>
        <v>1</v>
      </c>
      <c r="BD213" s="196" t="str">
        <f>IF(ISBLANK(BD212),"①",CHAR(CODE(BD212)+1))</f>
        <v>③</v>
      </c>
      <c r="BE213" s="566"/>
      <c r="BF213" s="566"/>
      <c r="BG213" s="563" t="str">
        <f t="shared" ca="1" si="35"/>
        <v/>
      </c>
      <c r="BH213" s="564" t="str">
        <f t="shared" ca="1" si="36"/>
        <v/>
      </c>
      <c r="BI213" s="564" t="str">
        <f t="shared" ca="1" si="37"/>
        <v/>
      </c>
      <c r="BJ213" s="564" t="str">
        <f t="shared" ca="1" si="38"/>
        <v/>
      </c>
      <c r="BK213" s="564" t="str">
        <f t="shared" ca="1" si="39"/>
        <v/>
      </c>
      <c r="BL213" s="565" t="str">
        <f t="shared" ca="1" si="40"/>
        <v/>
      </c>
      <c r="BN213" s="359"/>
      <c r="CV213" s="1488" t="s">
        <v>2270</v>
      </c>
      <c r="CW213" s="1489"/>
      <c r="CX213" s="1489"/>
      <c r="CY213" s="1489"/>
      <c r="CZ213" s="1489"/>
      <c r="DA213" s="1489"/>
      <c r="DB213" s="1489"/>
      <c r="DC213" s="1489"/>
      <c r="DD213" s="1859"/>
      <c r="DE213" s="1860"/>
      <c r="DF213" s="1861"/>
    </row>
    <row r="214" spans="1:110" s="465" customFormat="1" ht="15" customHeight="1">
      <c r="A214" s="320"/>
      <c r="B214" s="275"/>
      <c r="C214" s="275"/>
      <c r="D214" s="275"/>
      <c r="E214" s="275"/>
      <c r="F214" s="1870" t="s">
        <v>150</v>
      </c>
      <c r="G214" s="1871"/>
      <c r="H214" s="1871"/>
      <c r="I214" s="1871"/>
      <c r="J214" s="1871"/>
      <c r="K214" s="1871"/>
      <c r="L214" s="1871"/>
      <c r="M214" s="1872"/>
      <c r="N214" s="301" t="s">
        <v>342</v>
      </c>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c r="AJ214" s="266"/>
      <c r="AK214" s="266"/>
      <c r="AL214" s="266"/>
      <c r="AM214" s="266"/>
      <c r="AN214" s="266"/>
      <c r="AO214" s="266"/>
      <c r="AP214" s="266"/>
      <c r="AQ214" s="266"/>
      <c r="AR214" s="266"/>
      <c r="AS214" s="266"/>
      <c r="AT214" s="266"/>
      <c r="AU214" s="266"/>
      <c r="AV214" s="266"/>
      <c r="AW214" s="266"/>
      <c r="AX214" s="267"/>
      <c r="AY214" s="223"/>
      <c r="BA214" s="192">
        <f t="shared" si="85"/>
        <v>8</v>
      </c>
      <c r="BB214" s="192">
        <f t="shared" si="85"/>
        <v>2</v>
      </c>
      <c r="BC214" s="192">
        <f t="shared" si="85"/>
        <v>1</v>
      </c>
      <c r="BD214" s="192" t="str">
        <f>BD213</f>
        <v>③</v>
      </c>
      <c r="BE214" s="786"/>
      <c r="BG214" s="563" t="str">
        <f t="shared" ca="1" si="35"/>
        <v/>
      </c>
      <c r="BH214" s="564" t="str">
        <f t="shared" ca="1" si="36"/>
        <v/>
      </c>
      <c r="BI214" s="564" t="str">
        <f t="shared" ca="1" si="37"/>
        <v/>
      </c>
      <c r="BJ214" s="564" t="str">
        <f t="shared" ca="1" si="38"/>
        <v/>
      </c>
      <c r="BK214" s="564" t="str">
        <f t="shared" ca="1" si="39"/>
        <v/>
      </c>
      <c r="BL214" s="565" t="str">
        <f t="shared" ca="1" si="40"/>
        <v/>
      </c>
      <c r="BN214" s="359"/>
      <c r="CV214" s="1488" t="s">
        <v>2270</v>
      </c>
      <c r="CW214" s="1489"/>
      <c r="CX214" s="1489"/>
      <c r="CY214" s="1489"/>
      <c r="CZ214" s="1489"/>
      <c r="DA214" s="1489"/>
      <c r="DB214" s="1489"/>
      <c r="DC214" s="1489"/>
      <c r="DD214" s="1859"/>
      <c r="DE214" s="1860"/>
      <c r="DF214" s="1861"/>
    </row>
    <row r="215" spans="1:110" s="465" customFormat="1" ht="15" customHeight="1">
      <c r="A215" s="320"/>
      <c r="B215" s="275"/>
      <c r="C215" s="275"/>
      <c r="D215" s="275"/>
      <c r="E215" s="275"/>
      <c r="F215" s="1873" t="s">
        <v>151</v>
      </c>
      <c r="G215" s="1874"/>
      <c r="H215" s="1874"/>
      <c r="I215" s="1874"/>
      <c r="J215" s="1874"/>
      <c r="K215" s="1874"/>
      <c r="L215" s="1874"/>
      <c r="M215" s="1875"/>
      <c r="N215" s="747" t="s">
        <v>884</v>
      </c>
      <c r="O215" s="257"/>
      <c r="P215" s="257"/>
      <c r="Q215" s="257"/>
      <c r="R215" s="257"/>
      <c r="S215" s="257"/>
      <c r="T215" s="257"/>
      <c r="U215" s="257"/>
      <c r="V215" s="257"/>
      <c r="W215" s="257"/>
      <c r="X215" s="257"/>
      <c r="Y215" s="257"/>
      <c r="Z215" s="257"/>
      <c r="AA215" s="257"/>
      <c r="AB215" s="257"/>
      <c r="AC215" s="257"/>
      <c r="AD215" s="257"/>
      <c r="AE215" s="257"/>
      <c r="AF215" s="257"/>
      <c r="AG215" s="257"/>
      <c r="AH215" s="257"/>
      <c r="AI215" s="257"/>
      <c r="AJ215" s="257"/>
      <c r="AK215" s="257"/>
      <c r="AL215" s="257"/>
      <c r="AM215" s="257"/>
      <c r="AN215" s="257"/>
      <c r="AO215" s="257"/>
      <c r="AP215" s="257"/>
      <c r="AQ215" s="257"/>
      <c r="AR215" s="257"/>
      <c r="AS215" s="257"/>
      <c r="AT215" s="257"/>
      <c r="AU215" s="257"/>
      <c r="AV215" s="257"/>
      <c r="AW215" s="257"/>
      <c r="AX215" s="258"/>
      <c r="AY215" s="223"/>
      <c r="BA215" s="192">
        <f t="shared" si="85"/>
        <v>8</v>
      </c>
      <c r="BB215" s="192">
        <f t="shared" si="85"/>
        <v>2</v>
      </c>
      <c r="BC215" s="192">
        <f t="shared" si="85"/>
        <v>1</v>
      </c>
      <c r="BD215" s="192" t="str">
        <f>BD214</f>
        <v>③</v>
      </c>
      <c r="BG215" s="563" t="str">
        <f t="shared" ca="1" si="35"/>
        <v/>
      </c>
      <c r="BH215" s="564" t="str">
        <f t="shared" ca="1" si="36"/>
        <v/>
      </c>
      <c r="BI215" s="564" t="str">
        <f t="shared" ca="1" si="37"/>
        <v/>
      </c>
      <c r="BJ215" s="564" t="str">
        <f t="shared" ca="1" si="38"/>
        <v/>
      </c>
      <c r="BK215" s="564" t="str">
        <f t="shared" ca="1" si="39"/>
        <v/>
      </c>
      <c r="BL215" s="565" t="str">
        <f t="shared" ca="1" si="40"/>
        <v/>
      </c>
      <c r="BN215" s="359"/>
      <c r="CV215" s="1488" t="s">
        <v>2270</v>
      </c>
      <c r="CW215" s="1489"/>
      <c r="CX215" s="1489"/>
      <c r="CY215" s="1489"/>
      <c r="CZ215" s="1489"/>
      <c r="DA215" s="1489"/>
      <c r="DB215" s="1489"/>
      <c r="DC215" s="1489"/>
      <c r="DD215" s="1859"/>
      <c r="DE215" s="1860"/>
      <c r="DF215" s="1861"/>
    </row>
    <row r="216" spans="1:110" s="465" customFormat="1" ht="15" customHeight="1">
      <c r="A216" s="320"/>
      <c r="B216" s="275"/>
      <c r="C216" s="275"/>
      <c r="D216" s="275"/>
      <c r="E216" s="275"/>
      <c r="F216" s="302"/>
      <c r="G216" s="574"/>
      <c r="H216" s="1883"/>
      <c r="I216" s="1883"/>
      <c r="J216" s="1883"/>
      <c r="K216" s="1883"/>
      <c r="L216" s="1883"/>
      <c r="M216" s="1884"/>
      <c r="N216" s="302" t="s">
        <v>343</v>
      </c>
      <c r="O216" s="574"/>
      <c r="P216" s="574"/>
      <c r="Q216" s="574"/>
      <c r="R216" s="574"/>
      <c r="S216" s="574"/>
      <c r="T216" s="574"/>
      <c r="U216" s="574"/>
      <c r="V216" s="574"/>
      <c r="W216" s="574"/>
      <c r="X216" s="574"/>
      <c r="Y216" s="574"/>
      <c r="Z216" s="574"/>
      <c r="AA216" s="574"/>
      <c r="AB216" s="574"/>
      <c r="AC216" s="574"/>
      <c r="AD216" s="574"/>
      <c r="AE216" s="574"/>
      <c r="AF216" s="574"/>
      <c r="AG216" s="574"/>
      <c r="AH216" s="574"/>
      <c r="AI216" s="574"/>
      <c r="AJ216" s="574"/>
      <c r="AK216" s="574"/>
      <c r="AL216" s="574"/>
      <c r="AM216" s="574"/>
      <c r="AN216" s="574"/>
      <c r="AO216" s="574"/>
      <c r="AP216" s="574"/>
      <c r="AQ216" s="574"/>
      <c r="AR216" s="574"/>
      <c r="AS216" s="574"/>
      <c r="AT216" s="574"/>
      <c r="AU216" s="574"/>
      <c r="AV216" s="574"/>
      <c r="AW216" s="574"/>
      <c r="AX216" s="553"/>
      <c r="AY216" s="223"/>
      <c r="BA216" s="192">
        <f t="shared" si="85"/>
        <v>8</v>
      </c>
      <c r="BB216" s="192">
        <f t="shared" si="85"/>
        <v>2</v>
      </c>
      <c r="BC216" s="192">
        <f t="shared" si="85"/>
        <v>1</v>
      </c>
      <c r="BD216" s="192" t="str">
        <f>BD215</f>
        <v>③</v>
      </c>
      <c r="BG216" s="563" t="str">
        <f t="shared" ca="1" si="35"/>
        <v/>
      </c>
      <c r="BH216" s="564" t="str">
        <f t="shared" ca="1" si="36"/>
        <v/>
      </c>
      <c r="BI216" s="564" t="str">
        <f t="shared" ca="1" si="37"/>
        <v/>
      </c>
      <c r="BJ216" s="564" t="str">
        <f t="shared" ca="1" si="38"/>
        <v/>
      </c>
      <c r="BK216" s="564" t="str">
        <f t="shared" ca="1" si="39"/>
        <v/>
      </c>
      <c r="BL216" s="565" t="str">
        <f t="shared" ca="1" si="40"/>
        <v/>
      </c>
      <c r="BN216" s="359"/>
      <c r="CV216" s="1488" t="s">
        <v>2270</v>
      </c>
      <c r="CW216" s="1489"/>
      <c r="CX216" s="1489"/>
      <c r="CY216" s="1489"/>
      <c r="CZ216" s="1489"/>
      <c r="DA216" s="1489"/>
      <c r="DB216" s="1489"/>
      <c r="DC216" s="1489"/>
      <c r="DD216" s="1859"/>
      <c r="DE216" s="1860"/>
      <c r="DF216" s="1861"/>
    </row>
    <row r="217" spans="1:110" s="469" customFormat="1" ht="15" customHeight="1">
      <c r="A217" s="320"/>
      <c r="B217" s="275"/>
      <c r="C217" s="275"/>
      <c r="D217" s="275"/>
      <c r="E217" s="275"/>
      <c r="F217" s="1865" t="s">
        <v>152</v>
      </c>
      <c r="G217" s="1866"/>
      <c r="H217" s="1866"/>
      <c r="I217" s="1866"/>
      <c r="J217" s="1866"/>
      <c r="K217" s="1866"/>
      <c r="L217" s="1866"/>
      <c r="M217" s="1867"/>
      <c r="N217" s="303" t="s">
        <v>154</v>
      </c>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71"/>
      <c r="AS217" s="271"/>
      <c r="AT217" s="271"/>
      <c r="AU217" s="271"/>
      <c r="AV217" s="271"/>
      <c r="AW217" s="271"/>
      <c r="AX217" s="272"/>
      <c r="AY217" s="223"/>
      <c r="AZ217" s="465"/>
      <c r="BA217" s="192">
        <f t="shared" si="85"/>
        <v>8</v>
      </c>
      <c r="BB217" s="192">
        <f t="shared" si="85"/>
        <v>2</v>
      </c>
      <c r="BC217" s="192">
        <f t="shared" si="85"/>
        <v>1</v>
      </c>
      <c r="BD217" s="192" t="str">
        <f>BD216</f>
        <v>③</v>
      </c>
      <c r="BE217" s="465"/>
      <c r="BF217" s="465"/>
      <c r="BG217" s="563" t="str">
        <f t="shared" ca="1" si="35"/>
        <v/>
      </c>
      <c r="BH217" s="564" t="str">
        <f t="shared" ca="1" si="36"/>
        <v/>
      </c>
      <c r="BI217" s="564" t="str">
        <f t="shared" ca="1" si="37"/>
        <v/>
      </c>
      <c r="BJ217" s="564" t="str">
        <f t="shared" ca="1" si="38"/>
        <v/>
      </c>
      <c r="BK217" s="564" t="str">
        <f t="shared" ca="1" si="39"/>
        <v/>
      </c>
      <c r="BL217" s="565" t="str">
        <f t="shared" ca="1" si="40"/>
        <v/>
      </c>
      <c r="BN217" s="1432"/>
      <c r="CV217" s="1488" t="s">
        <v>2270</v>
      </c>
      <c r="CW217" s="1489"/>
      <c r="CX217" s="1489"/>
      <c r="CY217" s="1489"/>
      <c r="CZ217" s="1489"/>
      <c r="DA217" s="1489"/>
      <c r="DB217" s="1489"/>
      <c r="DC217" s="1489"/>
      <c r="DD217" s="1859"/>
      <c r="DE217" s="1860"/>
      <c r="DF217" s="1861"/>
    </row>
    <row r="218" spans="1:110" s="465" customFormat="1" ht="15" customHeight="1">
      <c r="A218" s="1758" t="str">
        <f>$BD218&amp;"."</f>
        <v>④.</v>
      </c>
      <c r="B218" s="1759"/>
      <c r="C218" s="1759"/>
      <c r="D218" s="1759"/>
      <c r="E218" s="1759"/>
      <c r="F218" s="275" t="s">
        <v>344</v>
      </c>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275"/>
      <c r="AS218" s="275"/>
      <c r="AT218" s="275"/>
      <c r="AU218" s="275"/>
      <c r="AV218" s="275"/>
      <c r="AW218" s="275"/>
      <c r="AX218" s="275"/>
      <c r="AY218" s="223"/>
      <c r="BA218" s="192">
        <f t="shared" si="85"/>
        <v>8</v>
      </c>
      <c r="BB218" s="192">
        <f t="shared" si="85"/>
        <v>2</v>
      </c>
      <c r="BC218" s="192">
        <f t="shared" si="85"/>
        <v>1</v>
      </c>
      <c r="BD218" s="196" t="str">
        <f>IF(ISBLANK(BD217),"①",CHAR(CODE(BD217)+1))</f>
        <v>④</v>
      </c>
      <c r="BE218" s="566"/>
      <c r="BF218" s="566"/>
      <c r="BG218" s="563" t="str">
        <f t="shared" ca="1" si="35"/>
        <v/>
      </c>
      <c r="BH218" s="564" t="str">
        <f t="shared" ca="1" si="36"/>
        <v/>
      </c>
      <c r="BI218" s="564" t="str">
        <f t="shared" ca="1" si="37"/>
        <v/>
      </c>
      <c r="BJ218" s="564" t="str">
        <f t="shared" ca="1" si="38"/>
        <v/>
      </c>
      <c r="BK218" s="564" t="str">
        <f t="shared" ca="1" si="39"/>
        <v/>
      </c>
      <c r="BL218" s="565" t="str">
        <f t="shared" ca="1" si="40"/>
        <v/>
      </c>
      <c r="BN218" s="359"/>
      <c r="CV218" s="1488" t="s">
        <v>2270</v>
      </c>
      <c r="CW218" s="1489"/>
      <c r="CX218" s="1489"/>
      <c r="CY218" s="1489"/>
      <c r="CZ218" s="1489"/>
      <c r="DA218" s="1489"/>
      <c r="DB218" s="1489"/>
      <c r="DC218" s="1489"/>
      <c r="DD218" s="1859"/>
      <c r="DE218" s="1860"/>
      <c r="DF218" s="1861"/>
    </row>
    <row r="219" spans="1:110" s="465" customFormat="1" ht="15" customHeight="1">
      <c r="A219" s="1758" t="str">
        <f>$BD219&amp;"."</f>
        <v>⑤.</v>
      </c>
      <c r="B219" s="1759"/>
      <c r="C219" s="1759"/>
      <c r="D219" s="1759"/>
      <c r="E219" s="1759"/>
      <c r="F219" s="275" t="s">
        <v>352</v>
      </c>
      <c r="G219" s="858"/>
      <c r="H219" s="858"/>
      <c r="I219" s="858"/>
      <c r="J219" s="858"/>
      <c r="K219" s="858"/>
      <c r="L219" s="858"/>
      <c r="M219" s="858"/>
      <c r="N219" s="858"/>
      <c r="O219" s="858"/>
      <c r="P219" s="858"/>
      <c r="Q219" s="858"/>
      <c r="R219" s="858"/>
      <c r="S219" s="858"/>
      <c r="T219" s="858"/>
      <c r="U219" s="858"/>
      <c r="V219" s="858"/>
      <c r="W219" s="858"/>
      <c r="X219" s="858"/>
      <c r="Y219" s="858"/>
      <c r="Z219" s="858"/>
      <c r="AA219" s="858"/>
      <c r="AB219" s="858"/>
      <c r="AC219" s="858"/>
      <c r="AD219" s="858"/>
      <c r="AE219" s="858"/>
      <c r="AF219" s="858"/>
      <c r="AG219" s="858"/>
      <c r="AH219" s="858"/>
      <c r="AI219" s="858"/>
      <c r="AJ219" s="858"/>
      <c r="AK219" s="858"/>
      <c r="AL219" s="858"/>
      <c r="AM219" s="858"/>
      <c r="AN219" s="858"/>
      <c r="AO219" s="858"/>
      <c r="AP219" s="858"/>
      <c r="AQ219" s="858"/>
      <c r="AR219" s="858"/>
      <c r="AS219" s="858"/>
      <c r="AT219" s="858"/>
      <c r="AU219" s="858"/>
      <c r="AV219" s="858"/>
      <c r="AW219" s="858"/>
      <c r="AX219" s="858"/>
      <c r="AY219" s="223"/>
      <c r="BA219" s="192">
        <f t="shared" si="85"/>
        <v>8</v>
      </c>
      <c r="BB219" s="192">
        <f t="shared" si="85"/>
        <v>2</v>
      </c>
      <c r="BC219" s="192">
        <f t="shared" si="85"/>
        <v>1</v>
      </c>
      <c r="BD219" s="196" t="str">
        <f>IF(ISBLANK(BD218),"①",CHAR(CODE(BD218)+1))</f>
        <v>⑤</v>
      </c>
      <c r="BE219" s="786"/>
      <c r="BF219" s="786"/>
      <c r="BG219" s="563" t="str">
        <f t="shared" ca="1" si="35"/>
        <v/>
      </c>
      <c r="BH219" s="564" t="str">
        <f t="shared" ca="1" si="36"/>
        <v/>
      </c>
      <c r="BI219" s="564" t="str">
        <f t="shared" ca="1" si="37"/>
        <v/>
      </c>
      <c r="BJ219" s="564" t="str">
        <f t="shared" ca="1" si="38"/>
        <v/>
      </c>
      <c r="BK219" s="564" t="str">
        <f t="shared" ca="1" si="39"/>
        <v/>
      </c>
      <c r="BL219" s="565" t="str">
        <f t="shared" ca="1" si="40"/>
        <v/>
      </c>
      <c r="BN219" s="359"/>
      <c r="CV219" s="1488" t="s">
        <v>2270</v>
      </c>
      <c r="CW219" s="1489"/>
      <c r="CX219" s="1489"/>
      <c r="CY219" s="1489"/>
      <c r="CZ219" s="1489"/>
      <c r="DA219" s="1489"/>
      <c r="DB219" s="1489"/>
      <c r="DC219" s="1489"/>
      <c r="DD219" s="1859"/>
      <c r="DE219" s="1860"/>
      <c r="DF219" s="1861"/>
    </row>
    <row r="220" spans="1:110" s="465" customFormat="1" ht="15" customHeight="1">
      <c r="A220" s="1758" t="str">
        <f>$BD220&amp;"."&amp;$BE220&amp;"."</f>
        <v>⑤.1.</v>
      </c>
      <c r="B220" s="1759"/>
      <c r="C220" s="1759"/>
      <c r="D220" s="1759"/>
      <c r="E220" s="1759"/>
      <c r="F220" s="1759"/>
      <c r="G220" s="275" t="str">
        <f>$CL$26&amp;"を実施する。"</f>
        <v>「10. データ検索処理」を実施する。</v>
      </c>
      <c r="H220" s="858"/>
      <c r="I220" s="858"/>
      <c r="J220" s="858"/>
      <c r="K220" s="858"/>
      <c r="L220" s="858"/>
      <c r="M220" s="858"/>
      <c r="N220" s="858"/>
      <c r="O220" s="858"/>
      <c r="P220" s="858"/>
      <c r="Q220" s="858"/>
      <c r="R220" s="858"/>
      <c r="S220" s="858"/>
      <c r="T220" s="858"/>
      <c r="U220" s="858"/>
      <c r="V220" s="858"/>
      <c r="W220" s="858"/>
      <c r="X220" s="858"/>
      <c r="Y220" s="858"/>
      <c r="Z220" s="858"/>
      <c r="AA220" s="858"/>
      <c r="AB220" s="858"/>
      <c r="AC220" s="858"/>
      <c r="AD220" s="858"/>
      <c r="AE220" s="858"/>
      <c r="AF220" s="858"/>
      <c r="AG220" s="858"/>
      <c r="AH220" s="858"/>
      <c r="AI220" s="858"/>
      <c r="AJ220" s="858"/>
      <c r="AK220" s="858"/>
      <c r="AL220" s="858"/>
      <c r="AM220" s="858"/>
      <c r="AN220" s="858"/>
      <c r="AO220" s="858"/>
      <c r="AP220" s="858"/>
      <c r="AQ220" s="858"/>
      <c r="AR220" s="858"/>
      <c r="AS220" s="858"/>
      <c r="AT220" s="858"/>
      <c r="AU220" s="858"/>
      <c r="AV220" s="858"/>
      <c r="AW220" s="858"/>
      <c r="AX220" s="858"/>
      <c r="AY220" s="223"/>
      <c r="BA220" s="192">
        <f t="shared" si="85"/>
        <v>8</v>
      </c>
      <c r="BB220" s="192">
        <f t="shared" si="85"/>
        <v>2</v>
      </c>
      <c r="BC220" s="192">
        <f t="shared" si="85"/>
        <v>1</v>
      </c>
      <c r="BD220" s="192" t="str">
        <f t="shared" si="85"/>
        <v>⑤</v>
      </c>
      <c r="BE220" s="193">
        <f>BE219+1</f>
        <v>1</v>
      </c>
      <c r="BF220" s="786"/>
      <c r="BG220" s="563" t="str">
        <f t="shared" ca="1" si="35"/>
        <v/>
      </c>
      <c r="BH220" s="564" t="str">
        <f t="shared" ca="1" si="36"/>
        <v/>
      </c>
      <c r="BI220" s="564" t="str">
        <f t="shared" ca="1" si="37"/>
        <v/>
      </c>
      <c r="BJ220" s="564" t="str">
        <f t="shared" ca="1" si="38"/>
        <v/>
      </c>
      <c r="BK220" s="564" t="str">
        <f t="shared" ca="1" si="39"/>
        <v/>
      </c>
      <c r="BL220" s="565" t="str">
        <f t="shared" ca="1" si="40"/>
        <v/>
      </c>
      <c r="BN220" s="359"/>
      <c r="CV220" s="1488"/>
      <c r="CW220" s="1489"/>
      <c r="CX220" s="1489"/>
      <c r="CY220" s="1489"/>
      <c r="CZ220" s="1489"/>
      <c r="DA220" s="1489"/>
      <c r="DB220" s="1489"/>
      <c r="DC220" s="1489"/>
      <c r="DD220" s="1859"/>
      <c r="DE220" s="1860"/>
      <c r="DF220" s="1861"/>
    </row>
    <row r="221" spans="1:110" s="465" customFormat="1" ht="15" customHeight="1">
      <c r="A221" s="1758" t="str">
        <f>$BD221&amp;"."&amp;$BE221&amp;"."</f>
        <v>⑤.2.</v>
      </c>
      <c r="B221" s="1759"/>
      <c r="C221" s="1759"/>
      <c r="D221" s="1759"/>
      <c r="E221" s="1759"/>
      <c r="F221" s="1759"/>
      <c r="G221" s="275" t="s">
        <v>886</v>
      </c>
      <c r="H221" s="858"/>
      <c r="I221" s="858"/>
      <c r="J221" s="858"/>
      <c r="K221" s="858"/>
      <c r="L221" s="858"/>
      <c r="M221" s="858"/>
      <c r="N221" s="858"/>
      <c r="O221" s="858"/>
      <c r="P221" s="858"/>
      <c r="Q221" s="858"/>
      <c r="R221" s="858"/>
      <c r="S221" s="858"/>
      <c r="T221" s="858"/>
      <c r="U221" s="858"/>
      <c r="V221" s="858"/>
      <c r="W221" s="858"/>
      <c r="X221" s="858"/>
      <c r="Y221" s="858"/>
      <c r="Z221" s="858"/>
      <c r="AA221" s="858"/>
      <c r="AB221" s="858"/>
      <c r="AC221" s="858"/>
      <c r="AD221" s="858"/>
      <c r="AE221" s="858"/>
      <c r="AF221" s="858"/>
      <c r="AG221" s="858"/>
      <c r="AH221" s="858"/>
      <c r="AI221" s="858"/>
      <c r="AJ221" s="858"/>
      <c r="AK221" s="858"/>
      <c r="AL221" s="858"/>
      <c r="AM221" s="858"/>
      <c r="AN221" s="858"/>
      <c r="AO221" s="858"/>
      <c r="AP221" s="858"/>
      <c r="AQ221" s="858"/>
      <c r="AR221" s="858"/>
      <c r="AS221" s="858"/>
      <c r="AT221" s="858"/>
      <c r="AU221" s="858"/>
      <c r="AV221" s="858"/>
      <c r="AW221" s="858"/>
      <c r="AX221" s="858"/>
      <c r="AY221" s="223"/>
      <c r="BA221" s="192">
        <f t="shared" si="85"/>
        <v>8</v>
      </c>
      <c r="BB221" s="192">
        <f t="shared" si="85"/>
        <v>2</v>
      </c>
      <c r="BC221" s="192">
        <f t="shared" si="85"/>
        <v>1</v>
      </c>
      <c r="BD221" s="192" t="str">
        <f t="shared" si="85"/>
        <v>⑤</v>
      </c>
      <c r="BE221" s="193">
        <f>BE220+1</f>
        <v>2</v>
      </c>
      <c r="BF221" s="786"/>
      <c r="BG221" s="563" t="str">
        <f t="shared" ca="1" si="35"/>
        <v/>
      </c>
      <c r="BH221" s="564" t="str">
        <f t="shared" ca="1" si="36"/>
        <v/>
      </c>
      <c r="BI221" s="564" t="str">
        <f t="shared" ca="1" si="37"/>
        <v/>
      </c>
      <c r="BJ221" s="564" t="str">
        <f t="shared" ca="1" si="38"/>
        <v/>
      </c>
      <c r="BK221" s="564" t="str">
        <f t="shared" ca="1" si="39"/>
        <v/>
      </c>
      <c r="BL221" s="565" t="str">
        <f t="shared" ca="1" si="40"/>
        <v/>
      </c>
      <c r="BN221" s="359"/>
      <c r="CV221" s="1488"/>
      <c r="CW221" s="1489"/>
      <c r="CX221" s="1489"/>
      <c r="CY221" s="1489"/>
      <c r="CZ221" s="1489"/>
      <c r="DA221" s="1489"/>
      <c r="DB221" s="1489"/>
      <c r="DC221" s="1489"/>
      <c r="DD221" s="1859"/>
      <c r="DE221" s="1860"/>
      <c r="DF221" s="1861"/>
    </row>
    <row r="222" spans="1:110" s="465" customFormat="1" ht="15" customHeight="1">
      <c r="A222" s="861"/>
      <c r="B222" s="861"/>
      <c r="C222" s="861"/>
      <c r="D222" s="861"/>
      <c r="E222" s="861"/>
      <c r="F222" s="861"/>
      <c r="G222" s="275" t="s">
        <v>888</v>
      </c>
      <c r="H222" s="858"/>
      <c r="I222" s="858"/>
      <c r="J222" s="858"/>
      <c r="K222" s="858"/>
      <c r="L222" s="858"/>
      <c r="M222" s="858"/>
      <c r="N222" s="858"/>
      <c r="O222" s="858"/>
      <c r="P222" s="858"/>
      <c r="Q222" s="858"/>
      <c r="R222" s="858"/>
      <c r="S222" s="858"/>
      <c r="T222" s="858"/>
      <c r="U222" s="858"/>
      <c r="V222" s="858"/>
      <c r="W222" s="858"/>
      <c r="X222" s="858"/>
      <c r="Y222" s="858"/>
      <c r="Z222" s="858"/>
      <c r="AA222" s="858"/>
      <c r="AB222" s="858"/>
      <c r="AC222" s="858"/>
      <c r="AD222" s="858"/>
      <c r="AE222" s="858"/>
      <c r="AF222" s="858"/>
      <c r="AG222" s="858"/>
      <c r="AH222" s="858"/>
      <c r="AI222" s="858"/>
      <c r="AJ222" s="858"/>
      <c r="AK222" s="858"/>
      <c r="AL222" s="858"/>
      <c r="AM222" s="858"/>
      <c r="AN222" s="858"/>
      <c r="AO222" s="858"/>
      <c r="AP222" s="858"/>
      <c r="AQ222" s="858"/>
      <c r="AR222" s="858"/>
      <c r="AS222" s="858"/>
      <c r="AT222" s="858"/>
      <c r="AU222" s="858"/>
      <c r="AV222" s="858"/>
      <c r="AW222" s="858"/>
      <c r="AX222" s="858"/>
      <c r="AY222" s="223"/>
      <c r="BA222" s="192">
        <f t="shared" ref="BA222:BE225" si="86">BA221</f>
        <v>8</v>
      </c>
      <c r="BB222" s="192">
        <f t="shared" si="86"/>
        <v>2</v>
      </c>
      <c r="BC222" s="192">
        <f t="shared" si="86"/>
        <v>1</v>
      </c>
      <c r="BD222" s="192" t="str">
        <f t="shared" si="86"/>
        <v>⑤</v>
      </c>
      <c r="BE222" s="192">
        <f t="shared" si="86"/>
        <v>2</v>
      </c>
      <c r="BF222" s="786"/>
      <c r="BG222" s="563" t="str">
        <f t="shared" ref="BG222:BG231" ca="1" si="87">IF(BA222&lt;&gt;"",IF(MID(_xlfn.FORMULATEXT(BA222),SEARCH("[",_xlfn.FORMULATEXT(BA222))+1,SEARCH("]",_xlfn.FORMULATEXT(BA222))-(SEARCH("[",_xlfn.FORMULATEXT(BA222))+1))="-1","",1),"")</f>
        <v/>
      </c>
      <c r="BH222" s="564" t="str">
        <f t="shared" ref="BH222:BH231" ca="1" si="88">IF(BB222&lt;&gt;"",IF(MID(_xlfn.FORMULATEXT(BB222),SEARCH("[",_xlfn.FORMULATEXT(BB222))+1,SEARCH("]",_xlfn.FORMULATEXT(BB222))-(SEARCH("[",_xlfn.FORMULATEXT(BB222))+1))="-1","",1),"")</f>
        <v/>
      </c>
      <c r="BI222" s="564" t="str">
        <f t="shared" ref="BI222:BI231" ca="1" si="89">IF(BC222&lt;&gt;"",IF(MID(_xlfn.FORMULATEXT(BC222),SEARCH("[",_xlfn.FORMULATEXT(BC222))+1,SEARCH("]",_xlfn.FORMULATEXT(BC222))-(SEARCH("[",_xlfn.FORMULATEXT(BC222))+1))="-1","",1),"")</f>
        <v/>
      </c>
      <c r="BJ222" s="564" t="str">
        <f t="shared" ref="BJ222:BJ231" ca="1" si="90">IF(BD222&lt;&gt;"",IF(MID(_xlfn.FORMULATEXT(BD222),SEARCH("[",_xlfn.FORMULATEXT(BD222))+1,SEARCH("]",_xlfn.FORMULATEXT(BD222))-(SEARCH("[",_xlfn.FORMULATEXT(BD222))+1))="-1","",1),"")</f>
        <v/>
      </c>
      <c r="BK222" s="564" t="str">
        <f t="shared" ref="BK222:BK231" ca="1" si="91">IF(BE222&lt;&gt;"",IF(MID(_xlfn.FORMULATEXT(BE222),SEARCH("[",_xlfn.FORMULATEXT(BE222))+1,SEARCH("]",_xlfn.FORMULATEXT(BE222))-(SEARCH("[",_xlfn.FORMULATEXT(BE222))+1))="-1","",1),"")</f>
        <v/>
      </c>
      <c r="BL222" s="565" t="str">
        <f t="shared" ref="BL222:BL231" ca="1" si="92">IF(BF222&lt;&gt;"",IF(MID(_xlfn.FORMULATEXT(BF222),SEARCH("[",_xlfn.FORMULATEXT(BF222))+1,SEARCH("]",_xlfn.FORMULATEXT(BF222))-(SEARCH("[",_xlfn.FORMULATEXT(BF222))+1))="-1","",1),"")</f>
        <v/>
      </c>
      <c r="BN222" s="359"/>
      <c r="CV222" s="1488" t="s">
        <v>2265</v>
      </c>
      <c r="CW222" s="1489"/>
      <c r="CX222" s="1489"/>
      <c r="CY222" s="1489"/>
      <c r="CZ222" s="1489"/>
      <c r="DA222" s="1489"/>
      <c r="DB222" s="1489"/>
      <c r="DC222" s="1489"/>
      <c r="DD222" s="1859">
        <v>44637</v>
      </c>
      <c r="DE222" s="1860"/>
      <c r="DF222" s="1861"/>
    </row>
    <row r="223" spans="1:110" s="465" customFormat="1" ht="15" customHeight="1">
      <c r="A223" s="861"/>
      <c r="B223" s="861"/>
      <c r="C223" s="861"/>
      <c r="D223" s="861"/>
      <c r="E223" s="861"/>
      <c r="F223" s="861"/>
      <c r="G223" s="845" t="s">
        <v>150</v>
      </c>
      <c r="H223" s="846"/>
      <c r="I223" s="846"/>
      <c r="J223" s="846"/>
      <c r="K223" s="846"/>
      <c r="L223" s="846"/>
      <c r="M223" s="846"/>
      <c r="N223" s="847"/>
      <c r="O223" s="301" t="s">
        <v>153</v>
      </c>
      <c r="P223" s="266"/>
      <c r="Q223" s="266"/>
      <c r="R223" s="266"/>
      <c r="S223" s="266"/>
      <c r="T223" s="266"/>
      <c r="U223" s="266"/>
      <c r="V223" s="266"/>
      <c r="W223" s="266"/>
      <c r="X223" s="266"/>
      <c r="Y223" s="266"/>
      <c r="Z223" s="266"/>
      <c r="AA223" s="266"/>
      <c r="AB223" s="266"/>
      <c r="AC223" s="266"/>
      <c r="AD223" s="266"/>
      <c r="AE223" s="266"/>
      <c r="AF223" s="266"/>
      <c r="AG223" s="266"/>
      <c r="AH223" s="266"/>
      <c r="AI223" s="266"/>
      <c r="AJ223" s="266"/>
      <c r="AK223" s="266"/>
      <c r="AL223" s="266"/>
      <c r="AM223" s="266"/>
      <c r="AN223" s="266"/>
      <c r="AO223" s="266"/>
      <c r="AP223" s="266"/>
      <c r="AQ223" s="266"/>
      <c r="AR223" s="266"/>
      <c r="AS223" s="266"/>
      <c r="AT223" s="266"/>
      <c r="AU223" s="266"/>
      <c r="AV223" s="266"/>
      <c r="AW223" s="266"/>
      <c r="AX223" s="267"/>
      <c r="AY223" s="223"/>
      <c r="BA223" s="192">
        <f t="shared" si="86"/>
        <v>8</v>
      </c>
      <c r="BB223" s="192">
        <f t="shared" si="86"/>
        <v>2</v>
      </c>
      <c r="BC223" s="192">
        <f t="shared" si="86"/>
        <v>1</v>
      </c>
      <c r="BD223" s="192" t="str">
        <f t="shared" si="86"/>
        <v>⑤</v>
      </c>
      <c r="BE223" s="192">
        <f t="shared" si="86"/>
        <v>2</v>
      </c>
      <c r="BF223" s="786"/>
      <c r="BG223" s="563" t="str">
        <f t="shared" ca="1" si="87"/>
        <v/>
      </c>
      <c r="BH223" s="564" t="str">
        <f t="shared" ca="1" si="88"/>
        <v/>
      </c>
      <c r="BI223" s="564" t="str">
        <f t="shared" ca="1" si="89"/>
        <v/>
      </c>
      <c r="BJ223" s="564" t="str">
        <f t="shared" ca="1" si="90"/>
        <v/>
      </c>
      <c r="BK223" s="564" t="str">
        <f t="shared" ca="1" si="91"/>
        <v/>
      </c>
      <c r="BL223" s="565" t="str">
        <f t="shared" ca="1" si="92"/>
        <v/>
      </c>
      <c r="BN223" s="359"/>
      <c r="CV223" s="1488"/>
      <c r="CW223" s="1489"/>
      <c r="CX223" s="1489"/>
      <c r="CY223" s="1489"/>
      <c r="CZ223" s="1489"/>
      <c r="DA223" s="1489"/>
      <c r="DB223" s="1489"/>
      <c r="DC223" s="1489"/>
      <c r="DD223" s="1859"/>
      <c r="DE223" s="1860"/>
      <c r="DF223" s="1861"/>
    </row>
    <row r="224" spans="1:110" s="465" customFormat="1" ht="15" customHeight="1">
      <c r="A224" s="861"/>
      <c r="B224" s="861"/>
      <c r="C224" s="861"/>
      <c r="D224" s="861"/>
      <c r="E224" s="861"/>
      <c r="F224" s="861"/>
      <c r="G224" s="848" t="s">
        <v>151</v>
      </c>
      <c r="H224" s="849"/>
      <c r="I224" s="849"/>
      <c r="J224" s="849"/>
      <c r="K224" s="849"/>
      <c r="L224" s="849"/>
      <c r="M224" s="849"/>
      <c r="N224" s="850"/>
      <c r="O224" s="747" t="s">
        <v>381</v>
      </c>
      <c r="P224" s="257"/>
      <c r="Q224" s="257"/>
      <c r="R224" s="257"/>
      <c r="S224" s="257"/>
      <c r="T224" s="257"/>
      <c r="U224" s="257"/>
      <c r="V224" s="257"/>
      <c r="W224" s="257"/>
      <c r="X224" s="257"/>
      <c r="Y224" s="257"/>
      <c r="Z224" s="257"/>
      <c r="AA224" s="257"/>
      <c r="AB224" s="257"/>
      <c r="AC224" s="257"/>
      <c r="AD224" s="257"/>
      <c r="AE224" s="257"/>
      <c r="AF224" s="257"/>
      <c r="AG224" s="257"/>
      <c r="AH224" s="257"/>
      <c r="AI224" s="257"/>
      <c r="AJ224" s="257"/>
      <c r="AK224" s="257"/>
      <c r="AL224" s="257"/>
      <c r="AM224" s="257"/>
      <c r="AN224" s="257"/>
      <c r="AO224" s="257"/>
      <c r="AP224" s="257"/>
      <c r="AQ224" s="257"/>
      <c r="AR224" s="257"/>
      <c r="AS224" s="257"/>
      <c r="AT224" s="257"/>
      <c r="AU224" s="257"/>
      <c r="AV224" s="257"/>
      <c r="AW224" s="257"/>
      <c r="AX224" s="258"/>
      <c r="AY224" s="223"/>
      <c r="BA224" s="192">
        <f t="shared" si="86"/>
        <v>8</v>
      </c>
      <c r="BB224" s="192">
        <f t="shared" si="86"/>
        <v>2</v>
      </c>
      <c r="BC224" s="192">
        <f t="shared" si="86"/>
        <v>1</v>
      </c>
      <c r="BD224" s="192" t="str">
        <f t="shared" si="86"/>
        <v>⑤</v>
      </c>
      <c r="BE224" s="192">
        <f t="shared" si="86"/>
        <v>2</v>
      </c>
      <c r="BF224" s="786"/>
      <c r="BG224" s="563" t="str">
        <f t="shared" ca="1" si="87"/>
        <v/>
      </c>
      <c r="BH224" s="564" t="str">
        <f t="shared" ca="1" si="88"/>
        <v/>
      </c>
      <c r="BI224" s="564" t="str">
        <f t="shared" ca="1" si="89"/>
        <v/>
      </c>
      <c r="BJ224" s="564" t="str">
        <f t="shared" ca="1" si="90"/>
        <v/>
      </c>
      <c r="BK224" s="564" t="str">
        <f t="shared" ca="1" si="91"/>
        <v/>
      </c>
      <c r="BL224" s="565" t="str">
        <f t="shared" ca="1" si="92"/>
        <v/>
      </c>
      <c r="BN224" s="359"/>
      <c r="CV224" s="1488"/>
      <c r="CW224" s="1489"/>
      <c r="CX224" s="1489"/>
      <c r="CY224" s="1489"/>
      <c r="CZ224" s="1489"/>
      <c r="DA224" s="1489"/>
      <c r="DB224" s="1489"/>
      <c r="DC224" s="1489"/>
      <c r="DD224" s="1859"/>
      <c r="DE224" s="1860"/>
      <c r="DF224" s="1861"/>
    </row>
    <row r="225" spans="1:110" s="465" customFormat="1" ht="15" customHeight="1">
      <c r="A225" s="861"/>
      <c r="B225" s="861"/>
      <c r="C225" s="861"/>
      <c r="D225" s="861"/>
      <c r="E225" s="861"/>
      <c r="F225" s="861"/>
      <c r="G225" s="851" t="s">
        <v>152</v>
      </c>
      <c r="H225" s="852"/>
      <c r="I225" s="852"/>
      <c r="J225" s="852"/>
      <c r="K225" s="852"/>
      <c r="L225" s="852"/>
      <c r="M225" s="852"/>
      <c r="N225" s="853"/>
      <c r="O225" s="303" t="s">
        <v>399</v>
      </c>
      <c r="P225" s="271"/>
      <c r="Q225" s="271"/>
      <c r="R225" s="271"/>
      <c r="S225" s="271"/>
      <c r="T225" s="271"/>
      <c r="U225" s="271"/>
      <c r="V225" s="271"/>
      <c r="W225" s="271"/>
      <c r="X225" s="271"/>
      <c r="Y225" s="271"/>
      <c r="Z225" s="271"/>
      <c r="AA225" s="271"/>
      <c r="AB225" s="271"/>
      <c r="AC225" s="271"/>
      <c r="AD225" s="271"/>
      <c r="AE225" s="271"/>
      <c r="AF225" s="271"/>
      <c r="AG225" s="271"/>
      <c r="AH225" s="271"/>
      <c r="AI225" s="271"/>
      <c r="AJ225" s="271"/>
      <c r="AK225" s="271"/>
      <c r="AL225" s="271"/>
      <c r="AM225" s="271"/>
      <c r="AN225" s="271"/>
      <c r="AO225" s="271"/>
      <c r="AP225" s="271"/>
      <c r="AQ225" s="271"/>
      <c r="AR225" s="271"/>
      <c r="AS225" s="271"/>
      <c r="AT225" s="271"/>
      <c r="AU225" s="271"/>
      <c r="AV225" s="271"/>
      <c r="AW225" s="271"/>
      <c r="AX225" s="272"/>
      <c r="AY225" s="223"/>
      <c r="BA225" s="192">
        <f t="shared" si="86"/>
        <v>8</v>
      </c>
      <c r="BB225" s="192">
        <f t="shared" si="86"/>
        <v>2</v>
      </c>
      <c r="BC225" s="192">
        <f t="shared" si="86"/>
        <v>1</v>
      </c>
      <c r="BD225" s="192" t="str">
        <f t="shared" si="86"/>
        <v>⑤</v>
      </c>
      <c r="BE225" s="192">
        <f t="shared" si="86"/>
        <v>2</v>
      </c>
      <c r="BF225" s="786"/>
      <c r="BG225" s="563" t="str">
        <f t="shared" ca="1" si="87"/>
        <v/>
      </c>
      <c r="BH225" s="564" t="str">
        <f t="shared" ca="1" si="88"/>
        <v/>
      </c>
      <c r="BI225" s="564" t="str">
        <f t="shared" ca="1" si="89"/>
        <v/>
      </c>
      <c r="BJ225" s="564" t="str">
        <f t="shared" ca="1" si="90"/>
        <v/>
      </c>
      <c r="BK225" s="564" t="str">
        <f t="shared" ca="1" si="91"/>
        <v/>
      </c>
      <c r="BL225" s="565" t="str">
        <f t="shared" ca="1" si="92"/>
        <v/>
      </c>
      <c r="BN225" s="359"/>
      <c r="CV225" s="1488"/>
      <c r="CW225" s="1489"/>
      <c r="CX225" s="1489"/>
      <c r="CY225" s="1489"/>
      <c r="CZ225" s="1489"/>
      <c r="DA225" s="1489"/>
      <c r="DB225" s="1489"/>
      <c r="DC225" s="1489"/>
      <c r="DD225" s="1859"/>
      <c r="DE225" s="1860"/>
      <c r="DF225" s="1861"/>
    </row>
    <row r="226" spans="1:110" s="465" customFormat="1" ht="15" customHeight="1">
      <c r="A226" s="1758" t="str">
        <f>$BD226&amp;"."&amp;$BE226&amp;"."</f>
        <v>⑤.3.</v>
      </c>
      <c r="B226" s="1759"/>
      <c r="C226" s="1759"/>
      <c r="D226" s="1759"/>
      <c r="E226" s="1759"/>
      <c r="F226" s="1759"/>
      <c r="G226" s="275" t="s">
        <v>885</v>
      </c>
      <c r="H226" s="858"/>
      <c r="I226" s="858"/>
      <c r="J226" s="858"/>
      <c r="K226" s="858"/>
      <c r="L226" s="858"/>
      <c r="M226" s="858"/>
      <c r="N226" s="858"/>
      <c r="O226" s="858"/>
      <c r="P226" s="858"/>
      <c r="Q226" s="858"/>
      <c r="R226" s="858"/>
      <c r="S226" s="858"/>
      <c r="T226" s="858"/>
      <c r="U226" s="858"/>
      <c r="V226" s="858"/>
      <c r="W226" s="858"/>
      <c r="X226" s="858"/>
      <c r="Y226" s="858"/>
      <c r="Z226" s="858"/>
      <c r="AA226" s="858"/>
      <c r="AB226" s="858"/>
      <c r="AC226" s="858"/>
      <c r="AD226" s="858"/>
      <c r="AE226" s="858"/>
      <c r="AF226" s="858"/>
      <c r="AG226" s="858"/>
      <c r="AH226" s="858"/>
      <c r="AI226" s="858"/>
      <c r="AJ226" s="858"/>
      <c r="AK226" s="858"/>
      <c r="AL226" s="858"/>
      <c r="AM226" s="858"/>
      <c r="AN226" s="858"/>
      <c r="AO226" s="858"/>
      <c r="AP226" s="858"/>
      <c r="AQ226" s="858"/>
      <c r="AR226" s="858"/>
      <c r="AS226" s="858"/>
      <c r="AT226" s="858"/>
      <c r="AU226" s="858"/>
      <c r="AV226" s="858"/>
      <c r="AW226" s="858"/>
      <c r="AX226" s="858"/>
      <c r="AY226" s="223"/>
      <c r="BA226" s="192">
        <f t="shared" ref="BA226:BD230" si="93">BA225</f>
        <v>8</v>
      </c>
      <c r="BB226" s="192">
        <f t="shared" si="93"/>
        <v>2</v>
      </c>
      <c r="BC226" s="192">
        <f t="shared" si="93"/>
        <v>1</v>
      </c>
      <c r="BD226" s="192" t="str">
        <f t="shared" si="93"/>
        <v>⑤</v>
      </c>
      <c r="BE226" s="193">
        <f>BE225+1</f>
        <v>3</v>
      </c>
      <c r="BF226" s="786"/>
      <c r="BG226" s="563" t="str">
        <f t="shared" ca="1" si="87"/>
        <v/>
      </c>
      <c r="BH226" s="564" t="str">
        <f t="shared" ca="1" si="88"/>
        <v/>
      </c>
      <c r="BI226" s="564" t="str">
        <f t="shared" ca="1" si="89"/>
        <v/>
      </c>
      <c r="BJ226" s="564" t="str">
        <f t="shared" ca="1" si="90"/>
        <v/>
      </c>
      <c r="BK226" s="564" t="str">
        <f t="shared" ca="1" si="91"/>
        <v/>
      </c>
      <c r="BL226" s="565" t="str">
        <f t="shared" ca="1" si="92"/>
        <v/>
      </c>
      <c r="BN226" s="359"/>
      <c r="CV226" s="1488"/>
      <c r="CW226" s="1489"/>
      <c r="CX226" s="1489"/>
      <c r="CY226" s="1489"/>
      <c r="CZ226" s="1489"/>
      <c r="DA226" s="1489"/>
      <c r="DB226" s="1489"/>
      <c r="DC226" s="1489"/>
      <c r="DD226" s="1859"/>
      <c r="DE226" s="1860"/>
      <c r="DF226" s="1861"/>
    </row>
    <row r="227" spans="1:110" s="465" customFormat="1" ht="15" customHeight="1">
      <c r="A227" s="861"/>
      <c r="B227" s="861"/>
      <c r="C227" s="861"/>
      <c r="D227" s="861"/>
      <c r="E227" s="861"/>
      <c r="F227" s="861"/>
      <c r="G227" s="275" t="s">
        <v>887</v>
      </c>
      <c r="H227" s="858"/>
      <c r="I227" s="858"/>
      <c r="J227" s="858"/>
      <c r="K227" s="858"/>
      <c r="L227" s="858"/>
      <c r="M227" s="858"/>
      <c r="N227" s="858"/>
      <c r="O227" s="858"/>
      <c r="P227" s="858"/>
      <c r="Q227" s="858"/>
      <c r="R227" s="858"/>
      <c r="S227" s="858"/>
      <c r="T227" s="858"/>
      <c r="U227" s="858"/>
      <c r="V227" s="858"/>
      <c r="W227" s="858"/>
      <c r="X227" s="858"/>
      <c r="Y227" s="858"/>
      <c r="Z227" s="858"/>
      <c r="AA227" s="858"/>
      <c r="AB227" s="858"/>
      <c r="AC227" s="858"/>
      <c r="AD227" s="858"/>
      <c r="AE227" s="858"/>
      <c r="AF227" s="858"/>
      <c r="AG227" s="858"/>
      <c r="AH227" s="858"/>
      <c r="AI227" s="858"/>
      <c r="AJ227" s="858"/>
      <c r="AK227" s="858"/>
      <c r="AL227" s="858"/>
      <c r="AM227" s="858"/>
      <c r="AN227" s="858"/>
      <c r="AO227" s="858"/>
      <c r="AP227" s="858"/>
      <c r="AQ227" s="858"/>
      <c r="AR227" s="858"/>
      <c r="AS227" s="858"/>
      <c r="AT227" s="858"/>
      <c r="AU227" s="858"/>
      <c r="AV227" s="858"/>
      <c r="AW227" s="858"/>
      <c r="AX227" s="858"/>
      <c r="AY227" s="223"/>
      <c r="BA227" s="192">
        <f t="shared" si="93"/>
        <v>8</v>
      </c>
      <c r="BB227" s="192">
        <f t="shared" si="93"/>
        <v>2</v>
      </c>
      <c r="BC227" s="192">
        <f t="shared" si="93"/>
        <v>1</v>
      </c>
      <c r="BD227" s="192" t="str">
        <f t="shared" si="93"/>
        <v>⑤</v>
      </c>
      <c r="BE227" s="192">
        <f>BE226</f>
        <v>3</v>
      </c>
      <c r="BF227" s="786"/>
      <c r="BG227" s="563" t="str">
        <f t="shared" ref="BG227:BL230" ca="1" si="94">IF(BA227&lt;&gt;"",IF(MID(_xlfn.FORMULATEXT(BA227),SEARCH("[",_xlfn.FORMULATEXT(BA227))+1,SEARCH("]",_xlfn.FORMULATEXT(BA227))-(SEARCH("[",_xlfn.FORMULATEXT(BA227))+1))="-1","",1),"")</f>
        <v/>
      </c>
      <c r="BH227" s="564" t="str">
        <f t="shared" ca="1" si="94"/>
        <v/>
      </c>
      <c r="BI227" s="564" t="str">
        <f t="shared" ca="1" si="94"/>
        <v/>
      </c>
      <c r="BJ227" s="564" t="str">
        <f t="shared" ca="1" si="94"/>
        <v/>
      </c>
      <c r="BK227" s="564" t="str">
        <f t="shared" ca="1" si="94"/>
        <v/>
      </c>
      <c r="BL227" s="565" t="str">
        <f t="shared" ca="1" si="94"/>
        <v/>
      </c>
      <c r="BN227" s="359"/>
      <c r="CV227" s="1488" t="s">
        <v>2265</v>
      </c>
      <c r="CW227" s="1489"/>
      <c r="CX227" s="1489"/>
      <c r="CY227" s="1489"/>
      <c r="CZ227" s="1489"/>
      <c r="DA227" s="1489"/>
      <c r="DB227" s="1489"/>
      <c r="DC227" s="1489"/>
      <c r="DD227" s="1859">
        <v>44637</v>
      </c>
      <c r="DE227" s="1860"/>
      <c r="DF227" s="1861"/>
    </row>
    <row r="228" spans="1:110" s="465" customFormat="1" ht="15" customHeight="1">
      <c r="A228" s="861"/>
      <c r="B228" s="861"/>
      <c r="C228" s="861"/>
      <c r="D228" s="861"/>
      <c r="E228" s="861"/>
      <c r="F228" s="861"/>
      <c r="G228" s="845" t="s">
        <v>150</v>
      </c>
      <c r="H228" s="846"/>
      <c r="I228" s="846"/>
      <c r="J228" s="846"/>
      <c r="K228" s="846"/>
      <c r="L228" s="846"/>
      <c r="M228" s="846"/>
      <c r="N228" s="847"/>
      <c r="O228" s="301" t="s">
        <v>153</v>
      </c>
      <c r="P228" s="266"/>
      <c r="Q228" s="266"/>
      <c r="R228" s="266"/>
      <c r="S228" s="266"/>
      <c r="T228" s="266"/>
      <c r="U228" s="266"/>
      <c r="V228" s="266"/>
      <c r="W228" s="266"/>
      <c r="X228" s="266"/>
      <c r="Y228" s="266"/>
      <c r="Z228" s="266"/>
      <c r="AA228" s="266"/>
      <c r="AB228" s="266"/>
      <c r="AC228" s="266"/>
      <c r="AD228" s="266"/>
      <c r="AE228" s="266"/>
      <c r="AF228" s="266"/>
      <c r="AG228" s="266"/>
      <c r="AH228" s="266"/>
      <c r="AI228" s="266"/>
      <c r="AJ228" s="266"/>
      <c r="AK228" s="266"/>
      <c r="AL228" s="266"/>
      <c r="AM228" s="266"/>
      <c r="AN228" s="266"/>
      <c r="AO228" s="266"/>
      <c r="AP228" s="266"/>
      <c r="AQ228" s="266"/>
      <c r="AR228" s="266"/>
      <c r="AS228" s="266"/>
      <c r="AT228" s="266"/>
      <c r="AU228" s="266"/>
      <c r="AV228" s="266"/>
      <c r="AW228" s="266"/>
      <c r="AX228" s="267"/>
      <c r="AY228" s="223"/>
      <c r="BA228" s="192">
        <f t="shared" si="93"/>
        <v>8</v>
      </c>
      <c r="BB228" s="192">
        <f t="shared" si="93"/>
        <v>2</v>
      </c>
      <c r="BC228" s="192">
        <f t="shared" si="93"/>
        <v>1</v>
      </c>
      <c r="BD228" s="192" t="str">
        <f t="shared" si="93"/>
        <v>⑤</v>
      </c>
      <c r="BE228" s="192">
        <f>BE227</f>
        <v>3</v>
      </c>
      <c r="BF228" s="786"/>
      <c r="BG228" s="563" t="str">
        <f t="shared" ca="1" si="94"/>
        <v/>
      </c>
      <c r="BH228" s="564" t="str">
        <f t="shared" ca="1" si="94"/>
        <v/>
      </c>
      <c r="BI228" s="564" t="str">
        <f t="shared" ca="1" si="94"/>
        <v/>
      </c>
      <c r="BJ228" s="564" t="str">
        <f t="shared" ca="1" si="94"/>
        <v/>
      </c>
      <c r="BK228" s="564" t="str">
        <f t="shared" ca="1" si="94"/>
        <v/>
      </c>
      <c r="BL228" s="565" t="str">
        <f t="shared" ca="1" si="94"/>
        <v/>
      </c>
      <c r="BN228" s="359"/>
      <c r="CV228" s="1488"/>
      <c r="CW228" s="1489"/>
      <c r="CX228" s="1489"/>
      <c r="CY228" s="1489"/>
      <c r="CZ228" s="1489"/>
      <c r="DA228" s="1489"/>
      <c r="DB228" s="1489"/>
      <c r="DC228" s="1489"/>
      <c r="DD228" s="1859"/>
      <c r="DE228" s="1860"/>
      <c r="DF228" s="1861"/>
    </row>
    <row r="229" spans="1:110" s="465" customFormat="1" ht="15" customHeight="1">
      <c r="A229" s="861"/>
      <c r="B229" s="861"/>
      <c r="C229" s="861"/>
      <c r="D229" s="861"/>
      <c r="E229" s="861"/>
      <c r="F229" s="861"/>
      <c r="G229" s="848" t="s">
        <v>151</v>
      </c>
      <c r="H229" s="849"/>
      <c r="I229" s="849"/>
      <c r="J229" s="849"/>
      <c r="K229" s="849"/>
      <c r="L229" s="849"/>
      <c r="M229" s="849"/>
      <c r="N229" s="850"/>
      <c r="O229" s="747" t="s">
        <v>889</v>
      </c>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7"/>
      <c r="AT229" s="257"/>
      <c r="AU229" s="257"/>
      <c r="AV229" s="257"/>
      <c r="AW229" s="257"/>
      <c r="AX229" s="258"/>
      <c r="AY229" s="223"/>
      <c r="BA229" s="192">
        <f t="shared" si="93"/>
        <v>8</v>
      </c>
      <c r="BB229" s="192">
        <f t="shared" si="93"/>
        <v>2</v>
      </c>
      <c r="BC229" s="192">
        <f t="shared" si="93"/>
        <v>1</v>
      </c>
      <c r="BD229" s="192" t="str">
        <f t="shared" si="93"/>
        <v>⑤</v>
      </c>
      <c r="BE229" s="192">
        <f>BE228</f>
        <v>3</v>
      </c>
      <c r="BF229" s="786"/>
      <c r="BG229" s="563" t="str">
        <f t="shared" ca="1" si="94"/>
        <v/>
      </c>
      <c r="BH229" s="564" t="str">
        <f t="shared" ca="1" si="94"/>
        <v/>
      </c>
      <c r="BI229" s="564" t="str">
        <f t="shared" ca="1" si="94"/>
        <v/>
      </c>
      <c r="BJ229" s="564" t="str">
        <f t="shared" ca="1" si="94"/>
        <v/>
      </c>
      <c r="BK229" s="564" t="str">
        <f t="shared" ca="1" si="94"/>
        <v/>
      </c>
      <c r="BL229" s="565" t="str">
        <f t="shared" ca="1" si="94"/>
        <v/>
      </c>
      <c r="BN229" s="359"/>
      <c r="CV229" s="1488"/>
      <c r="CW229" s="1489"/>
      <c r="CX229" s="1489"/>
      <c r="CY229" s="1489"/>
      <c r="CZ229" s="1489"/>
      <c r="DA229" s="1489"/>
      <c r="DB229" s="1489"/>
      <c r="DC229" s="1489"/>
      <c r="DD229" s="1859"/>
      <c r="DE229" s="1860"/>
      <c r="DF229" s="1861"/>
    </row>
    <row r="230" spans="1:110" s="465" customFormat="1" ht="15" customHeight="1">
      <c r="A230" s="861"/>
      <c r="B230" s="861"/>
      <c r="C230" s="861"/>
      <c r="D230" s="861"/>
      <c r="E230" s="861"/>
      <c r="F230" s="861"/>
      <c r="G230" s="851" t="s">
        <v>152</v>
      </c>
      <c r="H230" s="852"/>
      <c r="I230" s="852"/>
      <c r="J230" s="852"/>
      <c r="K230" s="852"/>
      <c r="L230" s="852"/>
      <c r="M230" s="852"/>
      <c r="N230" s="853"/>
      <c r="O230" s="303" t="s">
        <v>399</v>
      </c>
      <c r="P230" s="271"/>
      <c r="Q230" s="271"/>
      <c r="R230" s="271"/>
      <c r="S230" s="271"/>
      <c r="T230" s="271"/>
      <c r="U230" s="271"/>
      <c r="V230" s="271"/>
      <c r="W230" s="271"/>
      <c r="X230" s="271"/>
      <c r="Y230" s="271"/>
      <c r="Z230" s="271"/>
      <c r="AA230" s="271"/>
      <c r="AB230" s="271"/>
      <c r="AC230" s="271"/>
      <c r="AD230" s="271"/>
      <c r="AE230" s="271"/>
      <c r="AF230" s="271"/>
      <c r="AG230" s="271"/>
      <c r="AH230" s="271"/>
      <c r="AI230" s="271"/>
      <c r="AJ230" s="271"/>
      <c r="AK230" s="271"/>
      <c r="AL230" s="271"/>
      <c r="AM230" s="271"/>
      <c r="AN230" s="271"/>
      <c r="AO230" s="271"/>
      <c r="AP230" s="271"/>
      <c r="AQ230" s="271"/>
      <c r="AR230" s="271"/>
      <c r="AS230" s="271"/>
      <c r="AT230" s="271"/>
      <c r="AU230" s="271"/>
      <c r="AV230" s="271"/>
      <c r="AW230" s="271"/>
      <c r="AX230" s="272"/>
      <c r="AY230" s="223"/>
      <c r="BA230" s="192">
        <f t="shared" si="93"/>
        <v>8</v>
      </c>
      <c r="BB230" s="192">
        <f t="shared" si="93"/>
        <v>2</v>
      </c>
      <c r="BC230" s="192">
        <f t="shared" si="93"/>
        <v>1</v>
      </c>
      <c r="BD230" s="192" t="str">
        <f t="shared" si="93"/>
        <v>⑤</v>
      </c>
      <c r="BE230" s="192">
        <f>BE229</f>
        <v>3</v>
      </c>
      <c r="BF230" s="786"/>
      <c r="BG230" s="563" t="str">
        <f t="shared" ca="1" si="94"/>
        <v/>
      </c>
      <c r="BH230" s="564" t="str">
        <f t="shared" ca="1" si="94"/>
        <v/>
      </c>
      <c r="BI230" s="564" t="str">
        <f t="shared" ca="1" si="94"/>
        <v/>
      </c>
      <c r="BJ230" s="564" t="str">
        <f t="shared" ca="1" si="94"/>
        <v/>
      </c>
      <c r="BK230" s="564" t="str">
        <f t="shared" ca="1" si="94"/>
        <v/>
      </c>
      <c r="BL230" s="565" t="str">
        <f t="shared" ca="1" si="94"/>
        <v/>
      </c>
      <c r="BN230" s="359"/>
      <c r="CV230" s="1488"/>
      <c r="CW230" s="1489"/>
      <c r="CX230" s="1489"/>
      <c r="CY230" s="1489"/>
      <c r="CZ230" s="1489"/>
      <c r="DA230" s="1489"/>
      <c r="DB230" s="1489"/>
      <c r="DC230" s="1489"/>
      <c r="DD230" s="1859"/>
      <c r="DE230" s="1860"/>
      <c r="DF230" s="1861"/>
    </row>
    <row r="231" spans="1:110" s="465" customFormat="1" ht="15" customHeight="1">
      <c r="A231" s="1862" t="str">
        <f>BA231&amp;"."&amp;BB231</f>
        <v>8.3</v>
      </c>
      <c r="B231" s="1862"/>
      <c r="C231" s="1862"/>
      <c r="D231" s="319" t="s">
        <v>146</v>
      </c>
      <c r="E231" s="275"/>
      <c r="F231" s="275"/>
      <c r="G231" s="275"/>
      <c r="H231" s="1882">
        <v>21</v>
      </c>
      <c r="I231" s="1882"/>
      <c r="J231" s="844" t="str">
        <f>VLOOKUP(VALUE(H231),$B$38:$F$71,3,FALSE) &amp;" "&amp; VLOOKUP(VALUE(H231),$B$38:$F$71,5,FALSE)</f>
        <v>F6 クリア</v>
      </c>
      <c r="K231" s="469"/>
      <c r="L231" s="244"/>
      <c r="M231" s="244"/>
      <c r="N231" s="244"/>
      <c r="O231" s="469"/>
      <c r="P231" s="469"/>
      <c r="Q231" s="469"/>
      <c r="R231" s="469"/>
      <c r="S231" s="469"/>
      <c r="T231" s="469"/>
      <c r="U231" s="469"/>
      <c r="V231" s="469"/>
      <c r="W231" s="469"/>
      <c r="X231" s="469"/>
      <c r="Y231" s="469"/>
      <c r="Z231" s="469"/>
      <c r="AA231" s="469"/>
      <c r="AB231" s="469"/>
      <c r="AC231" s="469"/>
      <c r="AD231" s="469"/>
      <c r="AE231" s="469"/>
      <c r="AF231" s="469"/>
      <c r="AG231" s="469"/>
      <c r="AH231" s="469"/>
      <c r="AI231" s="469"/>
      <c r="AJ231" s="469"/>
      <c r="AK231" s="469"/>
      <c r="AL231" s="469"/>
      <c r="AM231" s="469"/>
      <c r="AN231" s="469"/>
      <c r="AO231" s="469"/>
      <c r="AP231" s="469"/>
      <c r="AQ231" s="469"/>
      <c r="AR231" s="469"/>
      <c r="AS231" s="469"/>
      <c r="AT231" s="469"/>
      <c r="AU231" s="469"/>
      <c r="AV231" s="469"/>
      <c r="AW231" s="469"/>
      <c r="AX231" s="469"/>
      <c r="AY231" s="276"/>
      <c r="BA231" s="192">
        <f t="shared" ref="BA231:BC235" si="95">BA230</f>
        <v>8</v>
      </c>
      <c r="BB231" s="193">
        <f>BB230+1</f>
        <v>3</v>
      </c>
      <c r="BC231" s="192"/>
      <c r="BD231" s="192"/>
      <c r="BE231" s="233"/>
      <c r="BF231" s="233"/>
      <c r="BG231" s="563" t="str">
        <f t="shared" ca="1" si="87"/>
        <v/>
      </c>
      <c r="BH231" s="564" t="str">
        <f t="shared" ca="1" si="88"/>
        <v/>
      </c>
      <c r="BI231" s="564" t="str">
        <f t="shared" ca="1" si="89"/>
        <v/>
      </c>
      <c r="BJ231" s="564" t="str">
        <f t="shared" ca="1" si="90"/>
        <v/>
      </c>
      <c r="BK231" s="564" t="str">
        <f t="shared" ca="1" si="91"/>
        <v/>
      </c>
      <c r="BL231" s="565" t="str">
        <f t="shared" ca="1" si="92"/>
        <v/>
      </c>
      <c r="BN231" s="359" t="s">
        <v>2186</v>
      </c>
      <c r="CV231" s="1488" t="s">
        <v>2265</v>
      </c>
      <c r="CW231" s="1489"/>
      <c r="CX231" s="1489"/>
      <c r="CY231" s="1489"/>
      <c r="CZ231" s="1489"/>
      <c r="DA231" s="1489"/>
      <c r="DB231" s="1489"/>
      <c r="DC231" s="1489"/>
      <c r="DD231" s="1859">
        <v>44637</v>
      </c>
      <c r="DE231" s="1860"/>
      <c r="DF231" s="1861"/>
    </row>
    <row r="232" spans="1:110" s="465" customFormat="1" ht="15" customHeight="1">
      <c r="A232" s="1760" t="str">
        <f>$BA232&amp;"."&amp;$BB232&amp;"."&amp;$BC232&amp;"."</f>
        <v>8.3.1.</v>
      </c>
      <c r="B232" s="1761"/>
      <c r="C232" s="1761"/>
      <c r="D232" s="1761"/>
      <c r="E232" s="469" t="s">
        <v>317</v>
      </c>
      <c r="F232" s="469"/>
      <c r="G232" s="469"/>
      <c r="H232" s="469"/>
      <c r="I232" s="469"/>
      <c r="J232" s="469"/>
      <c r="K232" s="469"/>
      <c r="L232" s="469"/>
      <c r="M232" s="469"/>
      <c r="N232" s="469"/>
      <c r="O232" s="469"/>
      <c r="P232" s="469"/>
      <c r="Q232" s="469"/>
      <c r="R232" s="469"/>
      <c r="S232" s="469"/>
      <c r="T232" s="469"/>
      <c r="U232" s="469"/>
      <c r="V232" s="469"/>
      <c r="W232" s="469"/>
      <c r="X232" s="469"/>
      <c r="Y232" s="469"/>
      <c r="Z232" s="469"/>
      <c r="AA232" s="469"/>
      <c r="AB232" s="469"/>
      <c r="AC232" s="469"/>
      <c r="AD232" s="469"/>
      <c r="AE232" s="469"/>
      <c r="AF232" s="469"/>
      <c r="AG232" s="469"/>
      <c r="AH232" s="469"/>
      <c r="AI232" s="469"/>
      <c r="AJ232" s="469"/>
      <c r="AK232" s="469"/>
      <c r="AL232" s="469"/>
      <c r="AM232" s="469"/>
      <c r="AN232" s="469"/>
      <c r="AO232" s="469"/>
      <c r="AP232" s="469"/>
      <c r="AQ232" s="469"/>
      <c r="AR232" s="469"/>
      <c r="AS232" s="469"/>
      <c r="AT232" s="469"/>
      <c r="AU232" s="469"/>
      <c r="AV232" s="469"/>
      <c r="AW232" s="469"/>
      <c r="AX232" s="469"/>
      <c r="AY232" s="276"/>
      <c r="BA232" s="192">
        <f t="shared" si="95"/>
        <v>8</v>
      </c>
      <c r="BB232" s="192">
        <f t="shared" si="95"/>
        <v>3</v>
      </c>
      <c r="BC232" s="193">
        <f>BC231+1</f>
        <v>1</v>
      </c>
      <c r="BD232" s="192"/>
      <c r="BE232" s="192"/>
      <c r="BF232" s="233"/>
      <c r="BG232" s="559" t="str">
        <f t="shared" ca="1" si="35"/>
        <v/>
      </c>
      <c r="BH232" s="560" t="str">
        <f t="shared" ca="1" si="36"/>
        <v/>
      </c>
      <c r="BI232" s="560" t="str">
        <f t="shared" ca="1" si="37"/>
        <v/>
      </c>
      <c r="BJ232" s="560" t="str">
        <f t="shared" ca="1" si="38"/>
        <v/>
      </c>
      <c r="BK232" s="560" t="str">
        <f t="shared" ca="1" si="39"/>
        <v/>
      </c>
      <c r="BL232" s="561" t="str">
        <f t="shared" ca="1" si="40"/>
        <v/>
      </c>
      <c r="BN232" s="359"/>
      <c r="BO232" s="465" t="s">
        <v>2187</v>
      </c>
      <c r="CB232" s="469"/>
      <c r="CC232" s="469"/>
      <c r="CD232" s="469"/>
      <c r="CE232" s="469"/>
      <c r="CF232" s="469"/>
      <c r="CG232" s="469"/>
      <c r="CH232" s="469"/>
      <c r="CI232" s="469"/>
      <c r="CJ232" s="469"/>
      <c r="CV232" s="1488"/>
      <c r="CW232" s="1489"/>
      <c r="CX232" s="1489"/>
      <c r="CY232" s="1489"/>
      <c r="CZ232" s="1489"/>
      <c r="DA232" s="1489"/>
      <c r="DB232" s="1489"/>
      <c r="DC232" s="1489"/>
      <c r="DD232" s="1859"/>
      <c r="DE232" s="1860"/>
      <c r="DF232" s="1861"/>
    </row>
    <row r="233" spans="1:110" s="465" customFormat="1" ht="15" customHeight="1">
      <c r="A233" s="862"/>
      <c r="B233" s="862"/>
      <c r="C233" s="862"/>
      <c r="D233" s="862"/>
      <c r="E233" s="469" t="str">
        <f>$BR$47&amp;"を実施する。"</f>
        <v>「共通仕様」「47. 画面クリア共通処理」を実施する。</v>
      </c>
      <c r="F233" s="469"/>
      <c r="G233" s="469"/>
      <c r="H233" s="469"/>
      <c r="I233" s="469"/>
      <c r="J233" s="469"/>
      <c r="K233" s="469"/>
      <c r="L233" s="469"/>
      <c r="M233" s="469"/>
      <c r="N233" s="469"/>
      <c r="O233" s="469"/>
      <c r="P233" s="469"/>
      <c r="Q233" s="469"/>
      <c r="R233" s="469"/>
      <c r="S233" s="469"/>
      <c r="T233" s="469"/>
      <c r="U233" s="469"/>
      <c r="V233" s="469"/>
      <c r="W233" s="469"/>
      <c r="X233" s="469"/>
      <c r="Y233" s="469"/>
      <c r="Z233" s="469"/>
      <c r="AA233" s="469"/>
      <c r="AB233" s="469"/>
      <c r="AC233" s="469"/>
      <c r="AD233" s="469"/>
      <c r="AE233" s="469"/>
      <c r="AF233" s="469"/>
      <c r="AG233" s="469"/>
      <c r="AH233" s="469"/>
      <c r="AI233" s="469"/>
      <c r="AJ233" s="469"/>
      <c r="AK233" s="469"/>
      <c r="AL233" s="469"/>
      <c r="AM233" s="469"/>
      <c r="AN233" s="469"/>
      <c r="AO233" s="469"/>
      <c r="AP233" s="469"/>
      <c r="AQ233" s="469"/>
      <c r="AR233" s="469"/>
      <c r="AS233" s="469"/>
      <c r="AT233" s="469"/>
      <c r="AU233" s="469"/>
      <c r="AV233" s="469"/>
      <c r="AW233" s="469"/>
      <c r="AX233" s="469"/>
      <c r="AY233" s="276"/>
      <c r="BA233" s="192">
        <f t="shared" si="95"/>
        <v>8</v>
      </c>
      <c r="BB233" s="192">
        <f t="shared" si="95"/>
        <v>3</v>
      </c>
      <c r="BC233" s="192">
        <f t="shared" si="95"/>
        <v>1</v>
      </c>
      <c r="BD233" s="192"/>
      <c r="BE233" s="192"/>
      <c r="BF233" s="233"/>
      <c r="BG233" s="559"/>
      <c r="BH233" s="560"/>
      <c r="BI233" s="560"/>
      <c r="BJ233" s="560"/>
      <c r="BK233" s="560"/>
      <c r="BL233" s="561"/>
      <c r="BN233" s="359"/>
      <c r="BP233" s="465" t="s">
        <v>2188</v>
      </c>
      <c r="CB233" s="469"/>
      <c r="CC233" s="469"/>
      <c r="CD233" s="469"/>
      <c r="CE233" s="469"/>
      <c r="CF233" s="469"/>
      <c r="CG233" s="469"/>
      <c r="CH233" s="469"/>
      <c r="CI233" s="469"/>
      <c r="CJ233" s="469"/>
      <c r="CV233" s="1488"/>
      <c r="CW233" s="1489"/>
      <c r="CX233" s="1489"/>
      <c r="CY233" s="1489"/>
      <c r="CZ233" s="1489"/>
      <c r="DA233" s="1489"/>
      <c r="DB233" s="1489"/>
      <c r="DC233" s="1489"/>
      <c r="DD233" s="1859"/>
      <c r="DE233" s="1860"/>
      <c r="DF233" s="1861"/>
    </row>
    <row r="234" spans="1:110" s="465" customFormat="1" ht="15" customHeight="1">
      <c r="A234" s="1760" t="str">
        <f>$BA234&amp;"."&amp;$BB234&amp;"."&amp;$BC234&amp;"."</f>
        <v>8.3.2.</v>
      </c>
      <c r="B234" s="1761"/>
      <c r="C234" s="1761"/>
      <c r="D234" s="1761"/>
      <c r="E234" s="469" t="s">
        <v>917</v>
      </c>
      <c r="F234" s="469"/>
      <c r="G234" s="469"/>
      <c r="H234" s="469"/>
      <c r="I234" s="469"/>
      <c r="J234" s="469"/>
      <c r="K234" s="469"/>
      <c r="L234" s="469"/>
      <c r="M234" s="469"/>
      <c r="N234" s="469"/>
      <c r="O234" s="469"/>
      <c r="P234" s="469"/>
      <c r="Q234" s="469"/>
      <c r="R234" s="469"/>
      <c r="S234" s="469"/>
      <c r="T234" s="469"/>
      <c r="U234" s="469"/>
      <c r="V234" s="469"/>
      <c r="W234" s="469"/>
      <c r="X234" s="469"/>
      <c r="Y234" s="469"/>
      <c r="Z234" s="469"/>
      <c r="AA234" s="469"/>
      <c r="AB234" s="469"/>
      <c r="AC234" s="469"/>
      <c r="AD234" s="469"/>
      <c r="AE234" s="469"/>
      <c r="AF234" s="469"/>
      <c r="AG234" s="469"/>
      <c r="AH234" s="469"/>
      <c r="AI234" s="469"/>
      <c r="AJ234" s="469"/>
      <c r="AK234" s="469"/>
      <c r="AL234" s="469"/>
      <c r="AM234" s="469"/>
      <c r="AN234" s="469"/>
      <c r="AO234" s="469"/>
      <c r="AP234" s="469"/>
      <c r="AQ234" s="469"/>
      <c r="AR234" s="469"/>
      <c r="AS234" s="469"/>
      <c r="AT234" s="469"/>
      <c r="AU234" s="469"/>
      <c r="AV234" s="469"/>
      <c r="AW234" s="469"/>
      <c r="AX234" s="469"/>
      <c r="AY234" s="276"/>
      <c r="BA234" s="192">
        <f t="shared" si="95"/>
        <v>8</v>
      </c>
      <c r="BB234" s="192">
        <f t="shared" si="95"/>
        <v>3</v>
      </c>
      <c r="BC234" s="193">
        <f>BC233+1</f>
        <v>2</v>
      </c>
      <c r="BD234" s="192"/>
      <c r="BE234" s="192"/>
      <c r="BF234" s="233"/>
      <c r="BG234" s="559" t="str">
        <f t="shared" ref="BG234:BL234" ca="1" si="96">IF(BA234&lt;&gt;"",IF(MID(_xlfn.FORMULATEXT(BA234),SEARCH("[",_xlfn.FORMULATEXT(BA234))+1,SEARCH("]",_xlfn.FORMULATEXT(BA234))-(SEARCH("[",_xlfn.FORMULATEXT(BA234))+1))="-1","",1),"")</f>
        <v/>
      </c>
      <c r="BH234" s="560" t="str">
        <f t="shared" ca="1" si="96"/>
        <v/>
      </c>
      <c r="BI234" s="560" t="str">
        <f t="shared" ca="1" si="96"/>
        <v/>
      </c>
      <c r="BJ234" s="560" t="str">
        <f t="shared" ca="1" si="96"/>
        <v/>
      </c>
      <c r="BK234" s="560" t="str">
        <f t="shared" ca="1" si="96"/>
        <v/>
      </c>
      <c r="BL234" s="561" t="str">
        <f t="shared" ca="1" si="96"/>
        <v/>
      </c>
      <c r="BN234" s="359"/>
      <c r="CB234" s="469"/>
      <c r="CC234" s="469"/>
      <c r="CD234" s="469"/>
      <c r="CE234" s="469"/>
      <c r="CF234" s="469"/>
      <c r="CG234" s="469"/>
      <c r="CH234" s="469"/>
      <c r="CI234" s="469"/>
      <c r="CJ234" s="469"/>
      <c r="CV234" s="1488"/>
      <c r="CW234" s="1489"/>
      <c r="CX234" s="1489"/>
      <c r="CY234" s="1489"/>
      <c r="CZ234" s="1489"/>
      <c r="DA234" s="1489"/>
      <c r="DB234" s="1489"/>
      <c r="DC234" s="1489"/>
      <c r="DD234" s="1859"/>
      <c r="DE234" s="1860"/>
      <c r="DF234" s="1861"/>
    </row>
    <row r="235" spans="1:110" s="465" customFormat="1" ht="15" customHeight="1">
      <c r="A235" s="785"/>
      <c r="B235" s="785"/>
      <c r="C235" s="785"/>
      <c r="D235" s="785"/>
      <c r="E235" s="469" t="s">
        <v>495</v>
      </c>
      <c r="F235" s="304"/>
      <c r="G235" s="304"/>
      <c r="H235" s="304"/>
      <c r="I235" s="304"/>
      <c r="J235" s="304"/>
      <c r="K235" s="304"/>
      <c r="L235" s="304"/>
      <c r="M235" s="304"/>
      <c r="N235" s="304"/>
      <c r="O235" s="304"/>
      <c r="P235" s="304"/>
      <c r="Q235" s="304"/>
      <c r="R235" s="304"/>
      <c r="S235" s="469"/>
      <c r="T235" s="469"/>
      <c r="U235" s="304"/>
      <c r="V235" s="469"/>
      <c r="W235" s="469"/>
      <c r="X235" s="469"/>
      <c r="Y235" s="469"/>
      <c r="Z235" s="469"/>
      <c r="AA235" s="469"/>
      <c r="AB235" s="469"/>
      <c r="AC235" s="469"/>
      <c r="AD235" s="469"/>
      <c r="AE235" s="469"/>
      <c r="AF235" s="469"/>
      <c r="AG235" s="469"/>
      <c r="AH235" s="469"/>
      <c r="AI235" s="469"/>
      <c r="AJ235" s="304"/>
      <c r="AK235" s="304"/>
      <c r="AL235" s="304"/>
      <c r="AM235" s="304"/>
      <c r="AN235" s="304"/>
      <c r="AO235" s="304"/>
      <c r="AP235" s="304"/>
      <c r="AQ235" s="304"/>
      <c r="AR235" s="304"/>
      <c r="AS235" s="304"/>
      <c r="AT235" s="304"/>
      <c r="AU235" s="304"/>
      <c r="AV235" s="304"/>
      <c r="AW235" s="304"/>
      <c r="AX235" s="304"/>
      <c r="AY235" s="276"/>
      <c r="BA235" s="192">
        <f t="shared" si="95"/>
        <v>8</v>
      </c>
      <c r="BB235" s="192">
        <f t="shared" si="95"/>
        <v>3</v>
      </c>
      <c r="BC235" s="192">
        <f t="shared" si="95"/>
        <v>2</v>
      </c>
      <c r="BD235" s="192"/>
      <c r="BE235" s="192"/>
      <c r="BF235" s="233"/>
      <c r="BG235" s="559" t="str">
        <f t="shared" ca="1" si="35"/>
        <v/>
      </c>
      <c r="BH235" s="560" t="str">
        <f t="shared" ca="1" si="36"/>
        <v/>
      </c>
      <c r="BI235" s="560" t="str">
        <f t="shared" ca="1" si="37"/>
        <v/>
      </c>
      <c r="BJ235" s="560" t="str">
        <f t="shared" ca="1" si="38"/>
        <v/>
      </c>
      <c r="BK235" s="560" t="str">
        <f t="shared" ca="1" si="39"/>
        <v/>
      </c>
      <c r="BL235" s="561" t="str">
        <f t="shared" ca="1" si="40"/>
        <v/>
      </c>
      <c r="BN235" s="359"/>
      <c r="CV235" s="1488"/>
      <c r="CW235" s="1489"/>
      <c r="CX235" s="1489"/>
      <c r="CY235" s="1489"/>
      <c r="CZ235" s="1489"/>
      <c r="DA235" s="1489"/>
      <c r="DB235" s="1489"/>
      <c r="DC235" s="1489"/>
      <c r="DD235" s="1859"/>
      <c r="DE235" s="1860"/>
      <c r="DF235" s="1861"/>
    </row>
    <row r="236" spans="1:110" s="465" customFormat="1" ht="15" customHeight="1">
      <c r="A236" s="785"/>
      <c r="B236" s="785"/>
      <c r="C236" s="785"/>
      <c r="D236" s="785"/>
      <c r="E236" s="863" t="s">
        <v>34</v>
      </c>
      <c r="F236" s="864"/>
      <c r="G236" s="570" t="s">
        <v>42</v>
      </c>
      <c r="H236" s="570"/>
      <c r="I236" s="570"/>
      <c r="J236" s="570"/>
      <c r="K236" s="570"/>
      <c r="L236" s="570"/>
      <c r="M236" s="865"/>
      <c r="N236" s="866" t="s">
        <v>493</v>
      </c>
      <c r="O236" s="570"/>
      <c r="P236" s="570"/>
      <c r="Q236" s="570"/>
      <c r="R236" s="571"/>
      <c r="S236" s="469"/>
      <c r="T236" s="469"/>
      <c r="U236" s="469"/>
      <c r="V236" s="469"/>
      <c r="W236" s="469"/>
      <c r="X236" s="469"/>
      <c r="Y236" s="469"/>
      <c r="Z236" s="469"/>
      <c r="AA236" s="469"/>
      <c r="AB236" s="469"/>
      <c r="AC236" s="469"/>
      <c r="AD236" s="469"/>
      <c r="AE236" s="469"/>
      <c r="AF236" s="469"/>
      <c r="AG236" s="469"/>
      <c r="AH236" s="469"/>
      <c r="AI236" s="469"/>
      <c r="AJ236" s="469"/>
      <c r="AK236" s="469"/>
      <c r="AL236" s="469"/>
      <c r="AM236" s="469"/>
      <c r="AN236" s="469"/>
      <c r="AO236" s="469"/>
      <c r="AP236" s="469"/>
      <c r="AQ236" s="469"/>
      <c r="AR236" s="275"/>
      <c r="AS236" s="469"/>
      <c r="AT236" s="469"/>
      <c r="AU236" s="469"/>
      <c r="AV236" s="275"/>
      <c r="AW236" s="858"/>
      <c r="AX236" s="304"/>
      <c r="AY236" s="276"/>
      <c r="BA236" s="192">
        <f t="shared" ref="BA236:BC246" si="97">BA235</f>
        <v>8</v>
      </c>
      <c r="BB236" s="192">
        <f t="shared" si="97"/>
        <v>3</v>
      </c>
      <c r="BC236" s="192">
        <f t="shared" si="97"/>
        <v>2</v>
      </c>
      <c r="BD236" s="192"/>
      <c r="BE236" s="192"/>
      <c r="BF236" s="233"/>
      <c r="BG236" s="559" t="str">
        <f t="shared" ca="1" si="35"/>
        <v/>
      </c>
      <c r="BH236" s="560" t="str">
        <f t="shared" ca="1" si="36"/>
        <v/>
      </c>
      <c r="BI236" s="560" t="str">
        <f t="shared" ca="1" si="37"/>
        <v/>
      </c>
      <c r="BJ236" s="560" t="str">
        <f t="shared" ca="1" si="38"/>
        <v/>
      </c>
      <c r="BK236" s="560" t="str">
        <f t="shared" ca="1" si="39"/>
        <v/>
      </c>
      <c r="BL236" s="561" t="str">
        <f t="shared" ca="1" si="40"/>
        <v/>
      </c>
      <c r="BN236" s="359"/>
      <c r="CV236" s="1488"/>
      <c r="CW236" s="1489"/>
      <c r="CX236" s="1489"/>
      <c r="CY236" s="1489"/>
      <c r="CZ236" s="1489"/>
      <c r="DA236" s="1489"/>
      <c r="DB236" s="1489"/>
      <c r="DC236" s="1489"/>
      <c r="DD236" s="1859"/>
      <c r="DE236" s="1860"/>
      <c r="DF236" s="1861"/>
    </row>
    <row r="237" spans="1:110" s="465" customFormat="1" ht="15" customHeight="1">
      <c r="A237" s="785"/>
      <c r="B237" s="785"/>
      <c r="C237" s="785"/>
      <c r="D237" s="785"/>
      <c r="E237" s="867" t="s">
        <v>120</v>
      </c>
      <c r="F237" s="867"/>
      <c r="G237" s="868"/>
      <c r="H237" s="868"/>
      <c r="I237" s="868"/>
      <c r="J237" s="868"/>
      <c r="K237" s="868"/>
      <c r="L237" s="868"/>
      <c r="M237" s="868"/>
      <c r="N237" s="868"/>
      <c r="O237" s="868"/>
      <c r="P237" s="868"/>
      <c r="Q237" s="868"/>
      <c r="R237" s="869"/>
      <c r="S237" s="469"/>
      <c r="T237" s="469"/>
      <c r="U237" s="469"/>
      <c r="V237" s="469"/>
      <c r="W237" s="469"/>
      <c r="X237" s="469"/>
      <c r="Y237" s="469"/>
      <c r="Z237" s="469"/>
      <c r="AA237" s="469"/>
      <c r="AB237" s="469"/>
      <c r="AC237" s="469"/>
      <c r="AD237" s="469"/>
      <c r="AE237" s="469"/>
      <c r="AF237" s="469"/>
      <c r="AG237" s="469"/>
      <c r="AH237" s="469"/>
      <c r="AI237" s="469"/>
      <c r="AJ237" s="469"/>
      <c r="AK237" s="469"/>
      <c r="AL237" s="469"/>
      <c r="AM237" s="469"/>
      <c r="AN237" s="469"/>
      <c r="AO237" s="469"/>
      <c r="AP237" s="469"/>
      <c r="AQ237" s="469"/>
      <c r="AR237" s="275"/>
      <c r="AS237" s="469"/>
      <c r="AT237" s="469"/>
      <c r="AU237" s="469"/>
      <c r="AV237" s="275"/>
      <c r="AW237" s="858"/>
      <c r="AX237" s="469"/>
      <c r="AY237" s="276"/>
      <c r="BA237" s="192">
        <f t="shared" si="97"/>
        <v>8</v>
      </c>
      <c r="BB237" s="192">
        <f t="shared" si="97"/>
        <v>3</v>
      </c>
      <c r="BC237" s="192">
        <f t="shared" si="97"/>
        <v>2</v>
      </c>
      <c r="BD237" s="192"/>
      <c r="BE237" s="192"/>
      <c r="BF237" s="233"/>
      <c r="BG237" s="559" t="str">
        <f t="shared" ca="1" si="35"/>
        <v/>
      </c>
      <c r="BH237" s="560" t="str">
        <f t="shared" ca="1" si="36"/>
        <v/>
      </c>
      <c r="BI237" s="560" t="str">
        <f t="shared" ca="1" si="37"/>
        <v/>
      </c>
      <c r="BJ237" s="560" t="str">
        <f t="shared" ca="1" si="38"/>
        <v/>
      </c>
      <c r="BK237" s="560" t="str">
        <f t="shared" ca="1" si="39"/>
        <v/>
      </c>
      <c r="BL237" s="561" t="str">
        <f t="shared" ca="1" si="40"/>
        <v/>
      </c>
      <c r="BN237" s="359"/>
      <c r="CV237" s="1488"/>
      <c r="CW237" s="1489"/>
      <c r="CX237" s="1489"/>
      <c r="CY237" s="1489"/>
      <c r="CZ237" s="1489"/>
      <c r="DA237" s="1489"/>
      <c r="DB237" s="1489"/>
      <c r="DC237" s="1489"/>
      <c r="DD237" s="1859"/>
      <c r="DE237" s="1860"/>
      <c r="DF237" s="1861"/>
    </row>
    <row r="238" spans="1:110" s="465" customFormat="1" ht="15" customHeight="1">
      <c r="A238" s="785"/>
      <c r="B238" s="785"/>
      <c r="C238" s="785"/>
      <c r="D238" s="785"/>
      <c r="E238" s="870" t="str">
        <f>TEXT($B$39,"###")</f>
        <v>2</v>
      </c>
      <c r="F238" s="871"/>
      <c r="G238" s="872" t="str">
        <f>IF(NOT(ISBLANK(E238)),VLOOKUP(VALUE(E238),$B$37:$D$71,3,FALSE),"")</f>
        <v>部品番号</v>
      </c>
      <c r="H238" s="873"/>
      <c r="I238" s="873"/>
      <c r="J238" s="873"/>
      <c r="K238" s="873"/>
      <c r="L238" s="873"/>
      <c r="M238" s="871"/>
      <c r="N238" s="872" t="s">
        <v>494</v>
      </c>
      <c r="O238" s="873"/>
      <c r="P238" s="873"/>
      <c r="Q238" s="873"/>
      <c r="R238" s="874"/>
      <c r="S238" s="469"/>
      <c r="T238" s="469"/>
      <c r="U238" s="469"/>
      <c r="V238" s="469"/>
      <c r="W238" s="469"/>
      <c r="X238" s="469"/>
      <c r="Y238" s="469"/>
      <c r="Z238" s="469"/>
      <c r="AA238" s="469"/>
      <c r="AB238" s="469"/>
      <c r="AC238" s="469"/>
      <c r="AD238" s="469"/>
      <c r="AE238" s="469"/>
      <c r="AF238" s="469"/>
      <c r="AG238" s="469"/>
      <c r="AH238" s="469"/>
      <c r="AI238" s="469"/>
      <c r="AJ238" s="469"/>
      <c r="AK238" s="469"/>
      <c r="AL238" s="469"/>
      <c r="AM238" s="469"/>
      <c r="AN238" s="469"/>
      <c r="AO238" s="469"/>
      <c r="AP238" s="469"/>
      <c r="AQ238" s="469"/>
      <c r="AR238" s="275"/>
      <c r="AS238" s="469"/>
      <c r="AT238" s="469"/>
      <c r="AU238" s="469"/>
      <c r="AV238" s="275"/>
      <c r="AW238" s="858"/>
      <c r="AX238" s="469"/>
      <c r="AY238" s="276"/>
      <c r="BA238" s="192">
        <f t="shared" si="97"/>
        <v>8</v>
      </c>
      <c r="BB238" s="192">
        <f t="shared" si="97"/>
        <v>3</v>
      </c>
      <c r="BC238" s="192">
        <f t="shared" si="97"/>
        <v>2</v>
      </c>
      <c r="BD238" s="192"/>
      <c r="BE238" s="192"/>
      <c r="BF238" s="233"/>
      <c r="BG238" s="559" t="str">
        <f t="shared" ca="1" si="35"/>
        <v/>
      </c>
      <c r="BH238" s="560" t="str">
        <f t="shared" ca="1" si="36"/>
        <v/>
      </c>
      <c r="BI238" s="560" t="str">
        <f t="shared" ca="1" si="37"/>
        <v/>
      </c>
      <c r="BJ238" s="560" t="str">
        <f t="shared" ca="1" si="38"/>
        <v/>
      </c>
      <c r="BK238" s="560" t="str">
        <f t="shared" ca="1" si="39"/>
        <v/>
      </c>
      <c r="BL238" s="561" t="str">
        <f t="shared" ca="1" si="40"/>
        <v/>
      </c>
      <c r="BN238" s="359"/>
      <c r="CV238" s="1488"/>
      <c r="CW238" s="1489"/>
      <c r="CX238" s="1489"/>
      <c r="CY238" s="1489"/>
      <c r="CZ238" s="1489"/>
      <c r="DA238" s="1489"/>
      <c r="DB238" s="1489"/>
      <c r="DC238" s="1489"/>
      <c r="DD238" s="1859"/>
      <c r="DE238" s="1860"/>
      <c r="DF238" s="1861"/>
    </row>
    <row r="239" spans="1:110" s="465" customFormat="1" ht="15" customHeight="1">
      <c r="A239" s="785"/>
      <c r="B239" s="785"/>
      <c r="C239" s="785"/>
      <c r="D239" s="785"/>
      <c r="E239" s="875" t="str">
        <f>TEXT($B$41,"###")</f>
        <v>4</v>
      </c>
      <c r="F239" s="876"/>
      <c r="G239" s="877" t="str">
        <f>IF(NOT(ISBLANK(E239)),VLOOKUP(VALUE(E239),$B$37:$D$71,3,FALSE),"")</f>
        <v>製造係数</v>
      </c>
      <c r="H239" s="878"/>
      <c r="I239" s="878"/>
      <c r="J239" s="878"/>
      <c r="K239" s="878"/>
      <c r="L239" s="878"/>
      <c r="M239" s="876"/>
      <c r="N239" s="879" t="s">
        <v>494</v>
      </c>
      <c r="O239" s="878"/>
      <c r="P239" s="878"/>
      <c r="Q239" s="878"/>
      <c r="R239" s="880"/>
      <c r="S239" s="469"/>
      <c r="T239" s="469"/>
      <c r="U239" s="469"/>
      <c r="V239" s="469"/>
      <c r="W239" s="469"/>
      <c r="X239" s="469"/>
      <c r="Y239" s="469"/>
      <c r="Z239" s="469"/>
      <c r="AA239" s="469"/>
      <c r="AB239" s="469"/>
      <c r="AC239" s="469"/>
      <c r="AD239" s="469"/>
      <c r="AE239" s="469"/>
      <c r="AF239" s="469"/>
      <c r="AG239" s="469"/>
      <c r="AH239" s="469"/>
      <c r="AI239" s="469"/>
      <c r="AJ239" s="469"/>
      <c r="AK239" s="469"/>
      <c r="AL239" s="469"/>
      <c r="AM239" s="469"/>
      <c r="AN239" s="469"/>
      <c r="AO239" s="469"/>
      <c r="AP239" s="469"/>
      <c r="AQ239" s="469"/>
      <c r="AR239" s="275"/>
      <c r="AS239" s="469"/>
      <c r="AT239" s="469"/>
      <c r="AU239" s="469"/>
      <c r="AV239" s="275"/>
      <c r="AW239" s="858"/>
      <c r="AX239" s="469"/>
      <c r="AY239" s="276"/>
      <c r="BA239" s="192">
        <f t="shared" si="97"/>
        <v>8</v>
      </c>
      <c r="BB239" s="192">
        <f t="shared" si="97"/>
        <v>3</v>
      </c>
      <c r="BC239" s="192">
        <f t="shared" si="97"/>
        <v>2</v>
      </c>
      <c r="BD239" s="192"/>
      <c r="BE239" s="192"/>
      <c r="BF239" s="233"/>
      <c r="BG239" s="559" t="str">
        <f t="shared" ca="1" si="35"/>
        <v/>
      </c>
      <c r="BH239" s="560" t="str">
        <f t="shared" ca="1" si="36"/>
        <v/>
      </c>
      <c r="BI239" s="560" t="str">
        <f t="shared" ca="1" si="37"/>
        <v/>
      </c>
      <c r="BJ239" s="560" t="str">
        <f t="shared" ca="1" si="38"/>
        <v/>
      </c>
      <c r="BK239" s="560" t="str">
        <f t="shared" ca="1" si="39"/>
        <v/>
      </c>
      <c r="BL239" s="561" t="str">
        <f t="shared" ca="1" si="40"/>
        <v/>
      </c>
      <c r="BN239" s="359"/>
      <c r="CV239" s="1488"/>
      <c r="CW239" s="1489"/>
      <c r="CX239" s="1489"/>
      <c r="CY239" s="1489"/>
      <c r="CZ239" s="1489"/>
      <c r="DA239" s="1489"/>
      <c r="DB239" s="1489"/>
      <c r="DC239" s="1489"/>
      <c r="DD239" s="1859"/>
      <c r="DE239" s="1860"/>
      <c r="DF239" s="1861"/>
    </row>
    <row r="240" spans="1:110" s="465" customFormat="1" ht="15" customHeight="1">
      <c r="A240" s="785"/>
      <c r="B240" s="785"/>
      <c r="C240" s="785"/>
      <c r="D240" s="785"/>
      <c r="E240" s="881" t="str">
        <f>TEXT($B$43,"###")</f>
        <v>6</v>
      </c>
      <c r="F240" s="882"/>
      <c r="G240" s="883" t="str">
        <f>IF(NOT(ISBLANK(E240)),VLOOKUP(VALUE(E240),$B$37:$D$71,3,FALSE),"")</f>
        <v>データID</v>
      </c>
      <c r="H240" s="884"/>
      <c r="I240" s="884"/>
      <c r="J240" s="884"/>
      <c r="K240" s="884"/>
      <c r="L240" s="884"/>
      <c r="M240" s="882"/>
      <c r="N240" s="885" t="s">
        <v>494</v>
      </c>
      <c r="O240" s="884"/>
      <c r="P240" s="884"/>
      <c r="Q240" s="884"/>
      <c r="R240" s="886"/>
      <c r="S240" s="469"/>
      <c r="T240" s="469"/>
      <c r="U240" s="469"/>
      <c r="V240" s="469"/>
      <c r="W240" s="469"/>
      <c r="X240" s="469"/>
      <c r="Y240" s="469"/>
      <c r="Z240" s="469"/>
      <c r="AA240" s="469"/>
      <c r="AB240" s="469"/>
      <c r="AC240" s="469"/>
      <c r="AD240" s="469"/>
      <c r="AE240" s="469"/>
      <c r="AF240" s="469"/>
      <c r="AG240" s="469"/>
      <c r="AH240" s="469"/>
      <c r="AI240" s="469"/>
      <c r="AJ240" s="469"/>
      <c r="AK240" s="469"/>
      <c r="AL240" s="469"/>
      <c r="AM240" s="469"/>
      <c r="AN240" s="469"/>
      <c r="AO240" s="469"/>
      <c r="AP240" s="469"/>
      <c r="AQ240" s="469"/>
      <c r="AR240" s="275"/>
      <c r="AS240" s="469"/>
      <c r="AT240" s="469"/>
      <c r="AU240" s="469"/>
      <c r="AV240" s="275"/>
      <c r="AW240" s="858"/>
      <c r="AX240" s="469"/>
      <c r="AY240" s="276"/>
      <c r="BA240" s="192">
        <f t="shared" ref="BA240:BC241" si="98">BA239</f>
        <v>8</v>
      </c>
      <c r="BB240" s="192">
        <f t="shared" si="98"/>
        <v>3</v>
      </c>
      <c r="BC240" s="192">
        <f t="shared" si="98"/>
        <v>2</v>
      </c>
      <c r="BD240" s="192"/>
      <c r="BE240" s="192"/>
      <c r="BF240" s="233"/>
      <c r="BG240" s="559" t="str">
        <f t="shared" ca="1" si="35"/>
        <v/>
      </c>
      <c r="BH240" s="560" t="str">
        <f t="shared" ca="1" si="36"/>
        <v/>
      </c>
      <c r="BI240" s="560" t="str">
        <f t="shared" ca="1" si="37"/>
        <v/>
      </c>
      <c r="BJ240" s="560" t="str">
        <f t="shared" ca="1" si="38"/>
        <v/>
      </c>
      <c r="BK240" s="560" t="str">
        <f t="shared" ca="1" si="39"/>
        <v/>
      </c>
      <c r="BL240" s="561" t="str">
        <f t="shared" ca="1" si="40"/>
        <v/>
      </c>
      <c r="BN240" s="359"/>
      <c r="CV240" s="1488"/>
      <c r="CW240" s="1489"/>
      <c r="CX240" s="1489"/>
      <c r="CY240" s="1489"/>
      <c r="CZ240" s="1489"/>
      <c r="DA240" s="1489"/>
      <c r="DB240" s="1489"/>
      <c r="DC240" s="1489"/>
      <c r="DD240" s="1859"/>
      <c r="DE240" s="1860"/>
      <c r="DF240" s="1861"/>
    </row>
    <row r="241" spans="1:110" s="465" customFormat="1" ht="15" customHeight="1">
      <c r="A241" s="1862" t="str">
        <f>BA241&amp;"."&amp;BB241</f>
        <v>8.4</v>
      </c>
      <c r="B241" s="1862"/>
      <c r="C241" s="1862"/>
      <c r="D241" s="319" t="s">
        <v>146</v>
      </c>
      <c r="E241" s="275"/>
      <c r="F241" s="275"/>
      <c r="G241" s="275"/>
      <c r="H241" s="1882">
        <v>24</v>
      </c>
      <c r="I241" s="1882"/>
      <c r="J241" s="844" t="str">
        <f>VLOOKUP(VALUE(H241),$B$38:$F$71,3,FALSE) &amp;" "&amp; VLOOKUP(VALUE(H241),$B$38:$F$71,5,FALSE)</f>
        <v>F9 削除</v>
      </c>
      <c r="K241" s="469"/>
      <c r="L241" s="244"/>
      <c r="M241" s="244"/>
      <c r="N241" s="244"/>
      <c r="O241" s="469" t="s">
        <v>918</v>
      </c>
      <c r="P241" s="469"/>
      <c r="Q241" s="469"/>
      <c r="R241" s="469"/>
      <c r="S241" s="469"/>
      <c r="T241" s="469"/>
      <c r="U241" s="469"/>
      <c r="V241" s="469"/>
      <c r="W241" s="469"/>
      <c r="X241" s="469"/>
      <c r="Y241" s="469"/>
      <c r="Z241" s="469"/>
      <c r="AA241" s="469"/>
      <c r="AB241" s="469"/>
      <c r="AC241" s="469"/>
      <c r="AD241" s="469"/>
      <c r="AE241" s="469"/>
      <c r="AF241" s="469"/>
      <c r="AG241" s="469"/>
      <c r="AH241" s="469"/>
      <c r="AI241" s="469"/>
      <c r="AJ241" s="469"/>
      <c r="AK241" s="469"/>
      <c r="AL241" s="469"/>
      <c r="AM241" s="469"/>
      <c r="AN241" s="469"/>
      <c r="AO241" s="469"/>
      <c r="AP241" s="469"/>
      <c r="AQ241" s="469"/>
      <c r="AR241" s="469"/>
      <c r="AS241" s="469"/>
      <c r="AT241" s="469"/>
      <c r="AU241" s="469"/>
      <c r="AV241" s="469"/>
      <c r="AW241" s="469"/>
      <c r="AX241" s="469"/>
      <c r="AY241" s="276"/>
      <c r="BA241" s="192">
        <f t="shared" si="98"/>
        <v>8</v>
      </c>
      <c r="BB241" s="193">
        <f>BB240+1</f>
        <v>4</v>
      </c>
      <c r="BC241" s="192"/>
      <c r="BD241" s="192"/>
      <c r="BE241" s="233"/>
      <c r="BF241" s="233"/>
      <c r="BG241" s="559" t="str">
        <f t="shared" ca="1" si="35"/>
        <v/>
      </c>
      <c r="BH241" s="560" t="str">
        <f t="shared" ca="1" si="36"/>
        <v/>
      </c>
      <c r="BI241" s="560" t="str">
        <f t="shared" ca="1" si="37"/>
        <v/>
      </c>
      <c r="BJ241" s="560" t="str">
        <f t="shared" ca="1" si="38"/>
        <v/>
      </c>
      <c r="BK241" s="560" t="str">
        <f t="shared" ca="1" si="39"/>
        <v/>
      </c>
      <c r="BL241" s="561" t="str">
        <f t="shared" ca="1" si="40"/>
        <v/>
      </c>
      <c r="BN241" s="359"/>
      <c r="CK241" s="469"/>
      <c r="CL241" s="469"/>
      <c r="CM241" s="469"/>
      <c r="CV241" s="1488"/>
      <c r="CW241" s="1489"/>
      <c r="CX241" s="1489"/>
      <c r="CY241" s="1489"/>
      <c r="CZ241" s="1489"/>
      <c r="DA241" s="1489"/>
      <c r="DB241" s="1489"/>
      <c r="DC241" s="1489"/>
      <c r="DD241" s="1859"/>
      <c r="DE241" s="1860"/>
      <c r="DF241" s="1861"/>
    </row>
    <row r="242" spans="1:110" s="465" customFormat="1" ht="15" customHeight="1">
      <c r="A242" s="1862" t="str">
        <f>BA242&amp;"."&amp;BB242&amp;"."&amp;BC242</f>
        <v>8.4.1</v>
      </c>
      <c r="B242" s="1862"/>
      <c r="C242" s="1862"/>
      <c r="D242" s="1862"/>
      <c r="E242" s="469" t="s">
        <v>930</v>
      </c>
      <c r="F242" s="469"/>
      <c r="G242" s="469"/>
      <c r="H242" s="469"/>
      <c r="I242" s="469"/>
      <c r="J242" s="469"/>
      <c r="K242" s="469"/>
      <c r="L242" s="469"/>
      <c r="M242" s="469"/>
      <c r="N242" s="469"/>
      <c r="O242" s="469"/>
      <c r="P242" s="469"/>
      <c r="Q242" s="469"/>
      <c r="R242" s="469"/>
      <c r="S242" s="469"/>
      <c r="T242" s="469"/>
      <c r="U242" s="469"/>
      <c r="V242" s="469"/>
      <c r="W242" s="469"/>
      <c r="X242" s="469"/>
      <c r="Y242" s="469"/>
      <c r="Z242" s="469"/>
      <c r="AA242" s="469"/>
      <c r="AB242" s="469"/>
      <c r="AC242" s="469"/>
      <c r="AD242" s="469"/>
      <c r="AE242" s="469"/>
      <c r="AF242" s="469"/>
      <c r="AG242" s="469"/>
      <c r="AH242" s="469"/>
      <c r="AI242" s="469"/>
      <c r="AJ242" s="469"/>
      <c r="AK242" s="469"/>
      <c r="AL242" s="469"/>
      <c r="AM242" s="469"/>
      <c r="AN242" s="469"/>
      <c r="AO242" s="469"/>
      <c r="AP242" s="469"/>
      <c r="AQ242" s="469"/>
      <c r="AR242" s="469"/>
      <c r="AS242" s="469"/>
      <c r="AT242" s="469"/>
      <c r="AU242" s="469"/>
      <c r="AV242" s="469"/>
      <c r="AW242" s="469"/>
      <c r="AX242" s="469"/>
      <c r="AY242" s="276"/>
      <c r="BA242" s="192">
        <f t="shared" si="97"/>
        <v>8</v>
      </c>
      <c r="BB242" s="192">
        <f t="shared" si="97"/>
        <v>4</v>
      </c>
      <c r="BC242" s="193">
        <f>BC241+1</f>
        <v>1</v>
      </c>
      <c r="BD242" s="192"/>
      <c r="BE242" s="233"/>
      <c r="BF242" s="233"/>
      <c r="BG242" s="559" t="str">
        <f t="shared" ca="1" si="35"/>
        <v/>
      </c>
      <c r="BH242" s="560" t="str">
        <f t="shared" ca="1" si="36"/>
        <v/>
      </c>
      <c r="BI242" s="560" t="str">
        <f t="shared" ca="1" si="37"/>
        <v/>
      </c>
      <c r="BJ242" s="560" t="str">
        <f t="shared" ca="1" si="38"/>
        <v/>
      </c>
      <c r="BK242" s="560" t="str">
        <f t="shared" ca="1" si="39"/>
        <v/>
      </c>
      <c r="BL242" s="561" t="str">
        <f t="shared" ca="1" si="40"/>
        <v/>
      </c>
      <c r="BN242" s="359"/>
      <c r="CA242" s="469"/>
      <c r="CV242" s="1488"/>
      <c r="CW242" s="1489"/>
      <c r="CX242" s="1489"/>
      <c r="CY242" s="1489"/>
      <c r="CZ242" s="1489"/>
      <c r="DA242" s="1489"/>
      <c r="DB242" s="1489"/>
      <c r="DC242" s="1489"/>
      <c r="DD242" s="1859"/>
      <c r="DE242" s="1860"/>
      <c r="DF242" s="1861"/>
    </row>
    <row r="243" spans="1:110" s="465" customFormat="1" ht="15" customHeight="1">
      <c r="A243" s="763"/>
      <c r="B243" s="763"/>
      <c r="C243" s="763"/>
      <c r="D243" s="763"/>
      <c r="E243" s="887" t="str">
        <f>$BR$48&amp;"を実施する。"</f>
        <v>「共通仕様」「48. データ削除共通処理」を実施する。</v>
      </c>
      <c r="F243" s="469"/>
      <c r="G243" s="469"/>
      <c r="H243" s="469"/>
      <c r="I243" s="469"/>
      <c r="J243" s="469"/>
      <c r="K243" s="469"/>
      <c r="L243" s="469"/>
      <c r="M243" s="469"/>
      <c r="N243" s="469"/>
      <c r="O243" s="469"/>
      <c r="P243" s="469"/>
      <c r="Q243" s="469"/>
      <c r="R243" s="469"/>
      <c r="S243" s="469"/>
      <c r="T243" s="469"/>
      <c r="U243" s="469"/>
      <c r="V243" s="469"/>
      <c r="W243" s="469"/>
      <c r="X243" s="469"/>
      <c r="Y243" s="469"/>
      <c r="Z243" s="469"/>
      <c r="AA243" s="469"/>
      <c r="AB243" s="469"/>
      <c r="AC243" s="469"/>
      <c r="AD243" s="469"/>
      <c r="AE243" s="469"/>
      <c r="AF243" s="469"/>
      <c r="AG243" s="469"/>
      <c r="AH243" s="469"/>
      <c r="AI243" s="469"/>
      <c r="AJ243" s="469"/>
      <c r="AK243" s="469"/>
      <c r="AL243" s="469"/>
      <c r="AM243" s="469"/>
      <c r="AN243" s="469"/>
      <c r="AO243" s="469"/>
      <c r="AP243" s="469"/>
      <c r="AQ243" s="469"/>
      <c r="AR243" s="469"/>
      <c r="AS243" s="469"/>
      <c r="AT243" s="469"/>
      <c r="AU243" s="469"/>
      <c r="AV243" s="469"/>
      <c r="AW243" s="469"/>
      <c r="AX243" s="469"/>
      <c r="AY243" s="276"/>
      <c r="BA243" s="192">
        <f t="shared" si="97"/>
        <v>8</v>
      </c>
      <c r="BB243" s="192">
        <f t="shared" si="97"/>
        <v>4</v>
      </c>
      <c r="BC243" s="192">
        <f t="shared" si="97"/>
        <v>1</v>
      </c>
      <c r="BD243" s="192"/>
      <c r="BE243" s="233"/>
      <c r="BF243" s="233"/>
      <c r="BG243" s="559" t="str">
        <f t="shared" ca="1" si="35"/>
        <v/>
      </c>
      <c r="BH243" s="560" t="str">
        <f t="shared" ca="1" si="36"/>
        <v/>
      </c>
      <c r="BI243" s="560" t="str">
        <f t="shared" ca="1" si="37"/>
        <v/>
      </c>
      <c r="BJ243" s="560" t="str">
        <f t="shared" ca="1" si="38"/>
        <v/>
      </c>
      <c r="BK243" s="560" t="str">
        <f t="shared" ca="1" si="39"/>
        <v/>
      </c>
      <c r="BL243" s="561" t="str">
        <f t="shared" ca="1" si="40"/>
        <v/>
      </c>
      <c r="BN243" s="359"/>
      <c r="CV243" s="1488"/>
      <c r="CW243" s="1489"/>
      <c r="CX243" s="1489"/>
      <c r="CY243" s="1489"/>
      <c r="CZ243" s="1489"/>
      <c r="DA243" s="1489"/>
      <c r="DB243" s="1489"/>
      <c r="DC243" s="1489"/>
      <c r="DD243" s="1859"/>
      <c r="DE243" s="1860"/>
      <c r="DF243" s="1861"/>
    </row>
    <row r="244" spans="1:110" s="465" customFormat="1" ht="15" customHeight="1">
      <c r="A244" s="1862" t="str">
        <f>BA244&amp;"."&amp;BB244&amp;"."&amp;BC244</f>
        <v>8.4.2</v>
      </c>
      <c r="B244" s="1862"/>
      <c r="C244" s="1862"/>
      <c r="D244" s="1862"/>
      <c r="E244" s="469" t="s">
        <v>943</v>
      </c>
      <c r="F244" s="469"/>
      <c r="G244" s="469"/>
      <c r="H244" s="469"/>
      <c r="I244" s="469"/>
      <c r="J244" s="469"/>
      <c r="K244" s="469"/>
      <c r="L244" s="469"/>
      <c r="M244" s="469"/>
      <c r="N244" s="469"/>
      <c r="O244" s="469"/>
      <c r="P244" s="469"/>
      <c r="Q244" s="469"/>
      <c r="R244" s="469"/>
      <c r="S244" s="469"/>
      <c r="T244" s="469"/>
      <c r="U244" s="469"/>
      <c r="V244" s="469"/>
      <c r="W244" s="469"/>
      <c r="X244" s="469"/>
      <c r="Y244" s="469"/>
      <c r="Z244" s="469"/>
      <c r="AA244" s="469"/>
      <c r="AB244" s="469"/>
      <c r="AC244" s="469"/>
      <c r="AD244" s="469"/>
      <c r="AE244" s="469"/>
      <c r="AF244" s="469"/>
      <c r="AG244" s="469"/>
      <c r="AH244" s="469"/>
      <c r="AI244" s="469"/>
      <c r="AJ244" s="469"/>
      <c r="AK244" s="469"/>
      <c r="AL244" s="469"/>
      <c r="AM244" s="469"/>
      <c r="AN244" s="469"/>
      <c r="AO244" s="469"/>
      <c r="AP244" s="469"/>
      <c r="AQ244" s="469"/>
      <c r="AR244" s="469"/>
      <c r="AS244" s="469"/>
      <c r="AT244" s="469"/>
      <c r="AU244" s="469"/>
      <c r="AV244" s="469"/>
      <c r="AW244" s="469"/>
      <c r="AX244" s="469"/>
      <c r="AY244" s="276"/>
      <c r="BA244" s="192">
        <f t="shared" si="97"/>
        <v>8</v>
      </c>
      <c r="BB244" s="192">
        <f t="shared" si="97"/>
        <v>4</v>
      </c>
      <c r="BC244" s="193">
        <f>BC243+1</f>
        <v>2</v>
      </c>
      <c r="BD244" s="192"/>
      <c r="BE244" s="233"/>
      <c r="BF244" s="233"/>
      <c r="BG244" s="559" t="str">
        <f t="shared" ref="BG244:BG257" ca="1" si="99">IF(BA244&lt;&gt;"",IF(MID(_xlfn.FORMULATEXT(BA244),SEARCH("[",_xlfn.FORMULATEXT(BA244))+1,SEARCH("]",_xlfn.FORMULATEXT(BA244))-(SEARCH("[",_xlfn.FORMULATEXT(BA244))+1))="-1","",1),"")</f>
        <v/>
      </c>
      <c r="BH244" s="560" t="str">
        <f t="shared" ref="BH244:BH257" ca="1" si="100">IF(BB244&lt;&gt;"",IF(MID(_xlfn.FORMULATEXT(BB244),SEARCH("[",_xlfn.FORMULATEXT(BB244))+1,SEARCH("]",_xlfn.FORMULATEXT(BB244))-(SEARCH("[",_xlfn.FORMULATEXT(BB244))+1))="-1","",1),"")</f>
        <v/>
      </c>
      <c r="BI244" s="560" t="str">
        <f t="shared" ref="BI244:BI257" ca="1" si="101">IF(BC244&lt;&gt;"",IF(MID(_xlfn.FORMULATEXT(BC244),SEARCH("[",_xlfn.FORMULATEXT(BC244))+1,SEARCH("]",_xlfn.FORMULATEXT(BC244))-(SEARCH("[",_xlfn.FORMULATEXT(BC244))+1))="-1","",1),"")</f>
        <v/>
      </c>
      <c r="BJ244" s="560" t="str">
        <f t="shared" ref="BJ244:BJ257" ca="1" si="102">IF(BD244&lt;&gt;"",IF(MID(_xlfn.FORMULATEXT(BD244),SEARCH("[",_xlfn.FORMULATEXT(BD244))+1,SEARCH("]",_xlfn.FORMULATEXT(BD244))-(SEARCH("[",_xlfn.FORMULATEXT(BD244))+1))="-1","",1),"")</f>
        <v/>
      </c>
      <c r="BK244" s="560" t="str">
        <f t="shared" ref="BK244:BK257" ca="1" si="103">IF(BE244&lt;&gt;"",IF(MID(_xlfn.FORMULATEXT(BE244),SEARCH("[",_xlfn.FORMULATEXT(BE244))+1,SEARCH("]",_xlfn.FORMULATEXT(BE244))-(SEARCH("[",_xlfn.FORMULATEXT(BE244))+1))="-1","",1),"")</f>
        <v/>
      </c>
      <c r="BL244" s="561" t="str">
        <f t="shared" ref="BL244:BL257" ca="1" si="104">IF(BF244&lt;&gt;"",IF(MID(_xlfn.FORMULATEXT(BF244),SEARCH("[",_xlfn.FORMULATEXT(BF244))+1,SEARCH("]",_xlfn.FORMULATEXT(BF244))-(SEARCH("[",_xlfn.FORMULATEXT(BF244))+1))="-1","",1),"")</f>
        <v/>
      </c>
      <c r="BN244" s="359"/>
      <c r="CA244" s="469"/>
      <c r="CV244" s="1488"/>
      <c r="CW244" s="1489"/>
      <c r="CX244" s="1489"/>
      <c r="CY244" s="1489"/>
      <c r="CZ244" s="1489"/>
      <c r="DA244" s="1489"/>
      <c r="DB244" s="1489"/>
      <c r="DC244" s="1489"/>
      <c r="DD244" s="1859"/>
      <c r="DE244" s="1860"/>
      <c r="DF244" s="1861"/>
    </row>
    <row r="245" spans="1:110" s="465" customFormat="1" ht="15" customHeight="1">
      <c r="A245" s="1758" t="str">
        <f>$BD245&amp;"."</f>
        <v>①.</v>
      </c>
      <c r="B245" s="1759"/>
      <c r="C245" s="1759"/>
      <c r="D245" s="1759"/>
      <c r="E245" s="1759"/>
      <c r="F245" s="275" t="s">
        <v>404</v>
      </c>
      <c r="G245" s="275"/>
      <c r="H245" s="479"/>
      <c r="I245" s="275"/>
      <c r="J245" s="475"/>
      <c r="K245" s="475"/>
      <c r="L245" s="475"/>
      <c r="M245" s="475"/>
      <c r="N245" s="475"/>
      <c r="O245" s="475"/>
      <c r="P245" s="475"/>
      <c r="Q245" s="475"/>
      <c r="R245" s="475"/>
      <c r="S245" s="475"/>
      <c r="T245" s="475"/>
      <c r="U245" s="475"/>
      <c r="V245" s="475"/>
      <c r="W245" s="475"/>
      <c r="X245" s="475"/>
      <c r="Y245" s="475"/>
      <c r="Z245" s="475"/>
      <c r="AA245" s="475"/>
      <c r="AB245" s="475"/>
      <c r="AC245" s="475"/>
      <c r="AD245" s="475"/>
      <c r="AE245" s="475"/>
      <c r="AF245" s="475"/>
      <c r="AG245" s="475"/>
      <c r="AH245" s="475"/>
      <c r="AI245" s="475"/>
      <c r="AJ245" s="475"/>
      <c r="AK245" s="475"/>
      <c r="AL245" s="475"/>
      <c r="AM245" s="475"/>
      <c r="AN245" s="475"/>
      <c r="AO245" s="475"/>
      <c r="AP245" s="475"/>
      <c r="AQ245" s="475"/>
      <c r="AR245" s="475"/>
      <c r="AS245" s="475"/>
      <c r="AT245" s="475"/>
      <c r="AU245" s="475"/>
      <c r="AV245" s="475"/>
      <c r="AW245" s="475"/>
      <c r="AX245" s="475"/>
      <c r="AY245" s="471"/>
      <c r="AZ245" s="236"/>
      <c r="BA245" s="192">
        <f t="shared" si="97"/>
        <v>8</v>
      </c>
      <c r="BB245" s="192">
        <f t="shared" si="97"/>
        <v>4</v>
      </c>
      <c r="BC245" s="192">
        <f t="shared" si="97"/>
        <v>2</v>
      </c>
      <c r="BD245" s="196" t="str">
        <f>IF(ISBLANK(BD244),"①",CHAR(CODE(BD244)+1))</f>
        <v>①</v>
      </c>
      <c r="BG245" s="559" t="str">
        <f t="shared" ca="1" si="99"/>
        <v/>
      </c>
      <c r="BH245" s="560" t="str">
        <f t="shared" ca="1" si="100"/>
        <v/>
      </c>
      <c r="BI245" s="560" t="str">
        <f t="shared" ca="1" si="101"/>
        <v/>
      </c>
      <c r="BJ245" s="560" t="str">
        <f t="shared" ca="1" si="102"/>
        <v/>
      </c>
      <c r="BK245" s="560" t="str">
        <f t="shared" ca="1" si="103"/>
        <v/>
      </c>
      <c r="BL245" s="561" t="str">
        <f t="shared" ca="1" si="104"/>
        <v/>
      </c>
      <c r="BN245" s="359"/>
      <c r="CV245" s="1488"/>
      <c r="CW245" s="1489"/>
      <c r="CX245" s="1489"/>
      <c r="CY245" s="1489"/>
      <c r="CZ245" s="1489"/>
      <c r="DA245" s="1489"/>
      <c r="DB245" s="1489"/>
      <c r="DC245" s="1489"/>
      <c r="DD245" s="1859"/>
      <c r="DE245" s="1860"/>
      <c r="DF245" s="1861"/>
    </row>
    <row r="246" spans="1:110" s="465" customFormat="1" ht="15" customHeight="1">
      <c r="A246" s="1758" t="str">
        <f>$BD246&amp;"."</f>
        <v>②.</v>
      </c>
      <c r="B246" s="1759"/>
      <c r="C246" s="1759"/>
      <c r="D246" s="1759"/>
      <c r="E246" s="1759"/>
      <c r="F246" s="275" t="s">
        <v>479</v>
      </c>
      <c r="G246" s="275"/>
      <c r="H246" s="479"/>
      <c r="I246" s="275"/>
      <c r="J246" s="475"/>
      <c r="K246" s="475"/>
      <c r="L246" s="475"/>
      <c r="M246" s="475"/>
      <c r="N246" s="475"/>
      <c r="O246" s="475"/>
      <c r="P246" s="475"/>
      <c r="Q246" s="475"/>
      <c r="R246" s="475"/>
      <c r="S246" s="475"/>
      <c r="T246" s="475"/>
      <c r="U246" s="475"/>
      <c r="V246" s="475"/>
      <c r="W246" s="475"/>
      <c r="X246" s="475"/>
      <c r="Y246" s="475"/>
      <c r="Z246" s="475"/>
      <c r="AA246" s="475"/>
      <c r="AB246" s="475"/>
      <c r="AC246" s="475"/>
      <c r="AD246" s="475"/>
      <c r="AE246" s="475"/>
      <c r="AF246" s="475"/>
      <c r="AG246" s="475"/>
      <c r="AH246" s="475"/>
      <c r="AI246" s="475"/>
      <c r="AJ246" s="475"/>
      <c r="AK246" s="475"/>
      <c r="AL246" s="475"/>
      <c r="AM246" s="475"/>
      <c r="AN246" s="475"/>
      <c r="AO246" s="475"/>
      <c r="AP246" s="475"/>
      <c r="AQ246" s="475"/>
      <c r="AR246" s="475"/>
      <c r="AS246" s="475"/>
      <c r="AT246" s="475"/>
      <c r="AU246" s="475"/>
      <c r="AV246" s="475"/>
      <c r="AW246" s="475"/>
      <c r="AX246" s="475"/>
      <c r="AY246" s="471"/>
      <c r="BA246" s="192">
        <f t="shared" si="97"/>
        <v>8</v>
      </c>
      <c r="BB246" s="192">
        <f t="shared" si="97"/>
        <v>4</v>
      </c>
      <c r="BC246" s="192">
        <f t="shared" si="97"/>
        <v>2</v>
      </c>
      <c r="BD246" s="196" t="str">
        <f>IF(ISBLANK(BD245),"①",CHAR(CODE(BD245)+1))</f>
        <v>②</v>
      </c>
      <c r="BG246" s="559" t="str">
        <f t="shared" ca="1" si="99"/>
        <v/>
      </c>
      <c r="BH246" s="560" t="str">
        <f t="shared" ca="1" si="100"/>
        <v/>
      </c>
      <c r="BI246" s="560" t="str">
        <f t="shared" ca="1" si="101"/>
        <v/>
      </c>
      <c r="BJ246" s="560" t="str">
        <f t="shared" ca="1" si="102"/>
        <v/>
      </c>
      <c r="BK246" s="560" t="str">
        <f t="shared" ca="1" si="103"/>
        <v/>
      </c>
      <c r="BL246" s="561" t="str">
        <f t="shared" ca="1" si="104"/>
        <v/>
      </c>
      <c r="BN246" s="359"/>
      <c r="CV246" s="1488"/>
      <c r="CW246" s="1489"/>
      <c r="CX246" s="1489"/>
      <c r="CY246" s="1489"/>
      <c r="CZ246" s="1489"/>
      <c r="DA246" s="1489"/>
      <c r="DB246" s="1489"/>
      <c r="DC246" s="1489"/>
      <c r="DD246" s="1859"/>
      <c r="DE246" s="1860"/>
      <c r="DF246" s="1861"/>
    </row>
    <row r="247" spans="1:110" s="465" customFormat="1" ht="15" customHeight="1">
      <c r="A247" s="777"/>
      <c r="B247" s="778"/>
      <c r="C247" s="778"/>
      <c r="D247" s="469"/>
      <c r="E247" s="469"/>
      <c r="F247" s="275" t="s">
        <v>361</v>
      </c>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c r="AC247" s="475"/>
      <c r="AD247" s="475"/>
      <c r="AE247" s="475"/>
      <c r="AF247" s="475"/>
      <c r="AG247" s="475"/>
      <c r="AH247" s="475"/>
      <c r="AI247" s="475"/>
      <c r="AJ247" s="475"/>
      <c r="AK247" s="475"/>
      <c r="AL247" s="475"/>
      <c r="AM247" s="475"/>
      <c r="AN247" s="475"/>
      <c r="AO247" s="475"/>
      <c r="AP247" s="475"/>
      <c r="AQ247" s="475"/>
      <c r="AR247" s="475"/>
      <c r="AS247" s="475"/>
      <c r="AT247" s="475"/>
      <c r="AU247" s="475"/>
      <c r="AV247" s="475"/>
      <c r="AW247" s="475"/>
      <c r="AX247" s="475"/>
      <c r="AY247" s="471"/>
      <c r="BA247" s="192">
        <f t="shared" ref="BA247:BD250" si="105">BA246</f>
        <v>8</v>
      </c>
      <c r="BB247" s="192">
        <f t="shared" si="105"/>
        <v>4</v>
      </c>
      <c r="BC247" s="192">
        <f t="shared" si="105"/>
        <v>2</v>
      </c>
      <c r="BD247" s="192" t="str">
        <f t="shared" si="105"/>
        <v>②</v>
      </c>
      <c r="BG247" s="559" t="str">
        <f t="shared" ca="1" si="99"/>
        <v/>
      </c>
      <c r="BH247" s="560" t="str">
        <f t="shared" ca="1" si="100"/>
        <v/>
      </c>
      <c r="BI247" s="560" t="str">
        <f t="shared" ca="1" si="101"/>
        <v/>
      </c>
      <c r="BJ247" s="560" t="str">
        <f t="shared" ca="1" si="102"/>
        <v/>
      </c>
      <c r="BK247" s="560" t="str">
        <f t="shared" ca="1" si="103"/>
        <v/>
      </c>
      <c r="BL247" s="561" t="str">
        <f t="shared" ca="1" si="104"/>
        <v/>
      </c>
      <c r="BN247" s="359"/>
      <c r="CV247" s="1488" t="s">
        <v>2267</v>
      </c>
      <c r="CW247" s="1489"/>
      <c r="CX247" s="1489"/>
      <c r="CY247" s="1489"/>
      <c r="CZ247" s="1489"/>
      <c r="DA247" s="1489"/>
      <c r="DB247" s="1489"/>
      <c r="DC247" s="1489"/>
      <c r="DD247" s="1859">
        <v>44636</v>
      </c>
      <c r="DE247" s="1860"/>
      <c r="DF247" s="1861"/>
    </row>
    <row r="248" spans="1:110" s="465" customFormat="1" ht="15" customHeight="1">
      <c r="A248" s="320"/>
      <c r="B248" s="275"/>
      <c r="C248" s="275"/>
      <c r="D248" s="275"/>
      <c r="E248" s="469"/>
      <c r="F248" s="845" t="s">
        <v>265</v>
      </c>
      <c r="G248" s="846"/>
      <c r="H248" s="846"/>
      <c r="I248" s="846"/>
      <c r="J248" s="846"/>
      <c r="K248" s="846"/>
      <c r="L248" s="846"/>
      <c r="M248" s="847"/>
      <c r="N248" s="265" t="s">
        <v>406</v>
      </c>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c r="AJ248" s="266"/>
      <c r="AK248" s="266"/>
      <c r="AL248" s="266"/>
      <c r="AM248" s="266"/>
      <c r="AN248" s="266"/>
      <c r="AO248" s="266"/>
      <c r="AP248" s="266"/>
      <c r="AQ248" s="266"/>
      <c r="AR248" s="266"/>
      <c r="AS248" s="266"/>
      <c r="AT248" s="266"/>
      <c r="AU248" s="266"/>
      <c r="AV248" s="266"/>
      <c r="AW248" s="266"/>
      <c r="AX248" s="267"/>
      <c r="AY248" s="471"/>
      <c r="BA248" s="192">
        <f t="shared" si="105"/>
        <v>8</v>
      </c>
      <c r="BB248" s="192">
        <f t="shared" si="105"/>
        <v>4</v>
      </c>
      <c r="BC248" s="192">
        <f t="shared" si="105"/>
        <v>2</v>
      </c>
      <c r="BD248" s="192" t="str">
        <f t="shared" si="105"/>
        <v>②</v>
      </c>
      <c r="BG248" s="559" t="str">
        <f t="shared" ca="1" si="99"/>
        <v/>
      </c>
      <c r="BH248" s="560" t="str">
        <f t="shared" ca="1" si="100"/>
        <v/>
      </c>
      <c r="BI248" s="560" t="str">
        <f t="shared" ca="1" si="101"/>
        <v/>
      </c>
      <c r="BJ248" s="560" t="str">
        <f t="shared" ca="1" si="102"/>
        <v/>
      </c>
      <c r="BK248" s="560" t="str">
        <f t="shared" ca="1" si="103"/>
        <v/>
      </c>
      <c r="BL248" s="561" t="str">
        <f t="shared" ca="1" si="104"/>
        <v/>
      </c>
      <c r="BN248" s="359"/>
      <c r="CV248" s="1488"/>
      <c r="CW248" s="1489"/>
      <c r="CX248" s="1489"/>
      <c r="CY248" s="1489"/>
      <c r="CZ248" s="1489"/>
      <c r="DA248" s="1489"/>
      <c r="DB248" s="1489"/>
      <c r="DC248" s="1489"/>
      <c r="DD248" s="1859"/>
      <c r="DE248" s="1860"/>
      <c r="DF248" s="1861"/>
    </row>
    <row r="249" spans="1:110" s="465" customFormat="1" ht="15" customHeight="1">
      <c r="A249" s="777"/>
      <c r="B249" s="778"/>
      <c r="C249" s="778"/>
      <c r="D249" s="778"/>
      <c r="E249" s="469"/>
      <c r="F249" s="848" t="s">
        <v>320</v>
      </c>
      <c r="G249" s="849"/>
      <c r="H249" s="849"/>
      <c r="I249" s="849"/>
      <c r="J249" s="849"/>
      <c r="K249" s="849"/>
      <c r="L249" s="849"/>
      <c r="M249" s="850"/>
      <c r="N249" s="268" t="s">
        <v>944</v>
      </c>
      <c r="O249" s="269"/>
      <c r="P249" s="269"/>
      <c r="Q249" s="269"/>
      <c r="R249" s="269"/>
      <c r="S249" s="269"/>
      <c r="T249" s="269"/>
      <c r="U249" s="269"/>
      <c r="V249" s="269"/>
      <c r="W249" s="269"/>
      <c r="X249" s="269"/>
      <c r="Y249" s="269"/>
      <c r="Z249" s="269"/>
      <c r="AA249" s="269"/>
      <c r="AB249" s="269"/>
      <c r="AC249" s="269"/>
      <c r="AD249" s="269"/>
      <c r="AE249" s="269"/>
      <c r="AF249" s="269"/>
      <c r="AG249" s="269"/>
      <c r="AH249" s="269"/>
      <c r="AI249" s="269"/>
      <c r="AJ249" s="269"/>
      <c r="AK249" s="269"/>
      <c r="AL249" s="269"/>
      <c r="AM249" s="269"/>
      <c r="AN249" s="269"/>
      <c r="AO249" s="269"/>
      <c r="AP249" s="269"/>
      <c r="AQ249" s="269"/>
      <c r="AR249" s="269"/>
      <c r="AS249" s="269"/>
      <c r="AT249" s="269"/>
      <c r="AU249" s="269"/>
      <c r="AV249" s="269"/>
      <c r="AW249" s="269"/>
      <c r="AX249" s="270"/>
      <c r="AY249" s="471"/>
      <c r="BA249" s="192">
        <f t="shared" si="105"/>
        <v>8</v>
      </c>
      <c r="BB249" s="192">
        <f t="shared" si="105"/>
        <v>4</v>
      </c>
      <c r="BC249" s="192">
        <f t="shared" si="105"/>
        <v>2</v>
      </c>
      <c r="BD249" s="192" t="str">
        <f t="shared" si="105"/>
        <v>②</v>
      </c>
      <c r="BG249" s="559" t="str">
        <f t="shared" ca="1" si="99"/>
        <v/>
      </c>
      <c r="BH249" s="560" t="str">
        <f t="shared" ca="1" si="100"/>
        <v/>
      </c>
      <c r="BI249" s="560" t="str">
        <f t="shared" ca="1" si="101"/>
        <v/>
      </c>
      <c r="BJ249" s="560" t="str">
        <f t="shared" ca="1" si="102"/>
        <v/>
      </c>
      <c r="BK249" s="560" t="str">
        <f t="shared" ca="1" si="103"/>
        <v/>
      </c>
      <c r="BL249" s="561" t="str">
        <f t="shared" ca="1" si="104"/>
        <v/>
      </c>
      <c r="BN249" s="359"/>
      <c r="CV249" s="1488"/>
      <c r="CW249" s="1489"/>
      <c r="CX249" s="1489"/>
      <c r="CY249" s="1489"/>
      <c r="CZ249" s="1489"/>
      <c r="DA249" s="1489"/>
      <c r="DB249" s="1489"/>
      <c r="DC249" s="1489"/>
      <c r="DD249" s="1859"/>
      <c r="DE249" s="1860"/>
      <c r="DF249" s="1861"/>
    </row>
    <row r="250" spans="1:110" s="465" customFormat="1" ht="15" customHeight="1">
      <c r="A250" s="777"/>
      <c r="B250" s="778"/>
      <c r="C250" s="778"/>
      <c r="D250" s="778"/>
      <c r="E250" s="469"/>
      <c r="F250" s="888"/>
      <c r="G250" s="274"/>
      <c r="H250" s="274"/>
      <c r="I250" s="274"/>
      <c r="J250" s="274"/>
      <c r="K250" s="274"/>
      <c r="L250" s="274"/>
      <c r="M250" s="889"/>
      <c r="N250" s="268" t="s">
        <v>945</v>
      </c>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69"/>
      <c r="AS250" s="269"/>
      <c r="AT250" s="269"/>
      <c r="AU250" s="269"/>
      <c r="AV250" s="269"/>
      <c r="AW250" s="269"/>
      <c r="AX250" s="270"/>
      <c r="AY250" s="471"/>
      <c r="BA250" s="192">
        <f t="shared" si="105"/>
        <v>8</v>
      </c>
      <c r="BB250" s="192">
        <f t="shared" si="105"/>
        <v>4</v>
      </c>
      <c r="BC250" s="192">
        <f t="shared" si="105"/>
        <v>2</v>
      </c>
      <c r="BD250" s="192" t="str">
        <f t="shared" si="105"/>
        <v>②</v>
      </c>
      <c r="BG250" s="559" t="str">
        <f t="shared" ca="1" si="99"/>
        <v/>
      </c>
      <c r="BH250" s="560" t="str">
        <f t="shared" ca="1" si="100"/>
        <v/>
      </c>
      <c r="BI250" s="560" t="str">
        <f t="shared" ca="1" si="101"/>
        <v/>
      </c>
      <c r="BJ250" s="560" t="str">
        <f t="shared" ca="1" si="102"/>
        <v/>
      </c>
      <c r="BK250" s="560" t="str">
        <f t="shared" ca="1" si="103"/>
        <v/>
      </c>
      <c r="BL250" s="561" t="str">
        <f t="shared" ca="1" si="104"/>
        <v/>
      </c>
      <c r="BN250" s="359"/>
      <c r="CV250" s="1488"/>
      <c r="CW250" s="1489"/>
      <c r="CX250" s="1489"/>
      <c r="CY250" s="1489"/>
      <c r="CZ250" s="1489"/>
      <c r="DA250" s="1489"/>
      <c r="DB250" s="1489"/>
      <c r="DC250" s="1489"/>
      <c r="DD250" s="1859"/>
      <c r="DE250" s="1860"/>
      <c r="DF250" s="1861"/>
    </row>
    <row r="251" spans="1:110" s="465" customFormat="1" ht="15" customHeight="1">
      <c r="A251" s="777"/>
      <c r="B251" s="778"/>
      <c r="C251" s="778"/>
      <c r="D251" s="778"/>
      <c r="E251" s="469"/>
      <c r="F251" s="851" t="s">
        <v>233</v>
      </c>
      <c r="G251" s="852"/>
      <c r="H251" s="852"/>
      <c r="I251" s="852"/>
      <c r="J251" s="852"/>
      <c r="K251" s="852"/>
      <c r="L251" s="852"/>
      <c r="M251" s="853"/>
      <c r="N251" s="261" t="str">
        <f>"部品番号マスタ.データID = " &amp;$B$47&amp;"."&amp;$D$49</f>
        <v>部品番号マスタ.データID = 一覧領域.データID</v>
      </c>
      <c r="O251" s="271"/>
      <c r="P251" s="271"/>
      <c r="Q251" s="271"/>
      <c r="R251" s="271"/>
      <c r="S251" s="271"/>
      <c r="T251" s="271"/>
      <c r="U251" s="271"/>
      <c r="V251" s="271"/>
      <c r="W251" s="271"/>
      <c r="X251" s="271"/>
      <c r="Y251" s="271"/>
      <c r="Z251" s="271"/>
      <c r="AA251" s="271"/>
      <c r="AB251" s="271"/>
      <c r="AC251" s="271"/>
      <c r="AD251" s="271"/>
      <c r="AE251" s="271"/>
      <c r="AF251" s="271"/>
      <c r="AG251" s="271"/>
      <c r="AH251" s="271"/>
      <c r="AI251" s="271"/>
      <c r="AJ251" s="271"/>
      <c r="AK251" s="271"/>
      <c r="AL251" s="271"/>
      <c r="AM251" s="271"/>
      <c r="AN251" s="271"/>
      <c r="AO251" s="271"/>
      <c r="AP251" s="271"/>
      <c r="AQ251" s="271"/>
      <c r="AR251" s="271"/>
      <c r="AS251" s="271"/>
      <c r="AT251" s="271"/>
      <c r="AU251" s="271"/>
      <c r="AV251" s="271"/>
      <c r="AW251" s="271"/>
      <c r="AX251" s="272"/>
      <c r="AY251" s="471"/>
      <c r="BA251" s="192">
        <f t="shared" ref="BA251:BD252" si="106">BA250</f>
        <v>8</v>
      </c>
      <c r="BB251" s="192">
        <f t="shared" si="106"/>
        <v>4</v>
      </c>
      <c r="BC251" s="192">
        <f t="shared" si="106"/>
        <v>2</v>
      </c>
      <c r="BD251" s="192" t="str">
        <f t="shared" si="106"/>
        <v>②</v>
      </c>
      <c r="BG251" s="559" t="str">
        <f t="shared" ca="1" si="99"/>
        <v/>
      </c>
      <c r="BH251" s="560" t="str">
        <f t="shared" ca="1" si="100"/>
        <v/>
      </c>
      <c r="BI251" s="560" t="str">
        <f t="shared" ca="1" si="101"/>
        <v/>
      </c>
      <c r="BJ251" s="560" t="str">
        <f t="shared" ca="1" si="102"/>
        <v/>
      </c>
      <c r="BK251" s="560" t="str">
        <f t="shared" ca="1" si="103"/>
        <v/>
      </c>
      <c r="BL251" s="561" t="str">
        <f t="shared" ca="1" si="104"/>
        <v/>
      </c>
      <c r="BN251" s="359"/>
      <c r="CV251" s="1488"/>
      <c r="CW251" s="1489"/>
      <c r="CX251" s="1489"/>
      <c r="CY251" s="1489"/>
      <c r="CZ251" s="1489"/>
      <c r="DA251" s="1489"/>
      <c r="DB251" s="1489"/>
      <c r="DC251" s="1489"/>
      <c r="DD251" s="1859"/>
      <c r="DE251" s="1860"/>
      <c r="DF251" s="1861"/>
    </row>
    <row r="252" spans="1:110" s="465" customFormat="1" ht="15" customHeight="1">
      <c r="A252" s="1758" t="str">
        <f>$BD252&amp;"."</f>
        <v>③.</v>
      </c>
      <c r="B252" s="1759"/>
      <c r="C252" s="1759"/>
      <c r="D252" s="1759"/>
      <c r="E252" s="1759"/>
      <c r="F252" s="469" t="s">
        <v>946</v>
      </c>
      <c r="G252" s="275"/>
      <c r="H252" s="479"/>
      <c r="I252" s="275"/>
      <c r="J252" s="475"/>
      <c r="K252" s="475"/>
      <c r="L252" s="475"/>
      <c r="M252" s="475"/>
      <c r="N252" s="475"/>
      <c r="O252" s="475"/>
      <c r="P252" s="475"/>
      <c r="Q252" s="475"/>
      <c r="R252" s="475"/>
      <c r="S252" s="475"/>
      <c r="T252" s="475"/>
      <c r="U252" s="475"/>
      <c r="V252" s="475"/>
      <c r="W252" s="475"/>
      <c r="X252" s="475"/>
      <c r="Y252" s="475"/>
      <c r="Z252" s="475"/>
      <c r="AA252" s="475"/>
      <c r="AB252" s="475"/>
      <c r="AC252" s="475"/>
      <c r="AD252" s="475"/>
      <c r="AE252" s="475"/>
      <c r="AF252" s="475"/>
      <c r="AG252" s="475"/>
      <c r="AH252" s="475"/>
      <c r="AI252" s="475"/>
      <c r="AJ252" s="475"/>
      <c r="AK252" s="475"/>
      <c r="AL252" s="475"/>
      <c r="AM252" s="475"/>
      <c r="AN252" s="475"/>
      <c r="AO252" s="475"/>
      <c r="AP252" s="475"/>
      <c r="AQ252" s="475"/>
      <c r="AR252" s="475"/>
      <c r="AS252" s="475"/>
      <c r="AT252" s="475"/>
      <c r="AU252" s="475"/>
      <c r="AV252" s="475"/>
      <c r="AW252" s="475"/>
      <c r="AX252" s="475"/>
      <c r="AY252" s="471"/>
      <c r="BA252" s="192">
        <f t="shared" si="106"/>
        <v>8</v>
      </c>
      <c r="BB252" s="192">
        <f t="shared" si="106"/>
        <v>4</v>
      </c>
      <c r="BC252" s="192">
        <f t="shared" si="106"/>
        <v>2</v>
      </c>
      <c r="BD252" s="196" t="str">
        <f>IF(ISBLANK(BD251),"①",CHAR(CODE(BD251)+1))</f>
        <v>③</v>
      </c>
      <c r="BG252" s="559" t="str">
        <f t="shared" ca="1" si="99"/>
        <v/>
      </c>
      <c r="BH252" s="560" t="str">
        <f t="shared" ca="1" si="100"/>
        <v/>
      </c>
      <c r="BI252" s="560" t="str">
        <f t="shared" ca="1" si="101"/>
        <v/>
      </c>
      <c r="BJ252" s="560" t="str">
        <f t="shared" ca="1" si="102"/>
        <v/>
      </c>
      <c r="BK252" s="560" t="str">
        <f t="shared" ca="1" si="103"/>
        <v/>
      </c>
      <c r="BL252" s="561" t="str">
        <f t="shared" ca="1" si="104"/>
        <v/>
      </c>
      <c r="BN252" s="359"/>
      <c r="CV252" s="1488" t="s">
        <v>2267</v>
      </c>
      <c r="CW252" s="1489"/>
      <c r="CX252" s="1489"/>
      <c r="CY252" s="1489"/>
      <c r="CZ252" s="1489"/>
      <c r="DA252" s="1489"/>
      <c r="DB252" s="1489"/>
      <c r="DC252" s="1489"/>
      <c r="DD252" s="1859">
        <v>44636</v>
      </c>
      <c r="DE252" s="1860"/>
      <c r="DF252" s="1861"/>
    </row>
    <row r="253" spans="1:110" s="465" customFormat="1" ht="15" customHeight="1">
      <c r="A253" s="469"/>
      <c r="B253" s="469"/>
      <c r="C253" s="469"/>
      <c r="D253" s="469"/>
      <c r="E253" s="469"/>
      <c r="F253" s="275" t="str">
        <f>$CO$14&amp;"を実施する。"</f>
        <v>「4.2.2.①.コントロールクリア処理」を実施する。</v>
      </c>
      <c r="G253" s="475"/>
      <c r="H253" s="475"/>
      <c r="I253" s="475"/>
      <c r="J253" s="475"/>
      <c r="K253" s="475"/>
      <c r="L253" s="475"/>
      <c r="M253" s="475"/>
      <c r="N253" s="475"/>
      <c r="O253" s="475"/>
      <c r="P253" s="475"/>
      <c r="Q253" s="475"/>
      <c r="R253" s="475"/>
      <c r="S253" s="475"/>
      <c r="T253" s="469"/>
      <c r="U253" s="475"/>
      <c r="V253" s="475"/>
      <c r="W253" s="475"/>
      <c r="X253" s="475"/>
      <c r="Y253" s="475"/>
      <c r="Z253" s="890"/>
      <c r="AA253" s="475"/>
      <c r="AB253" s="475"/>
      <c r="AC253" s="475"/>
      <c r="AD253" s="475"/>
      <c r="AE253" s="475"/>
      <c r="AF253" s="475"/>
      <c r="AG253" s="475"/>
      <c r="AH253" s="475"/>
      <c r="AI253" s="475"/>
      <c r="AJ253" s="475"/>
      <c r="AK253" s="475"/>
      <c r="AL253" s="475"/>
      <c r="AM253" s="475"/>
      <c r="AN253" s="475"/>
      <c r="AO253" s="475"/>
      <c r="AP253" s="475"/>
      <c r="AQ253" s="475"/>
      <c r="AR253" s="475"/>
      <c r="AS253" s="475"/>
      <c r="AT253" s="475"/>
      <c r="AU253" s="475"/>
      <c r="AV253" s="475"/>
      <c r="AW253" s="475"/>
      <c r="AX253" s="475"/>
      <c r="AY253" s="471"/>
      <c r="AZ253" s="236"/>
      <c r="BA253" s="192">
        <f>BA252</f>
        <v>8</v>
      </c>
      <c r="BB253" s="192">
        <f>BB252</f>
        <v>4</v>
      </c>
      <c r="BC253" s="192">
        <f>BC252</f>
        <v>2</v>
      </c>
      <c r="BD253" s="192" t="str">
        <f>BD252</f>
        <v>③</v>
      </c>
      <c r="BG253" s="559" t="str">
        <f t="shared" ca="1" si="99"/>
        <v/>
      </c>
      <c r="BH253" s="560" t="str">
        <f t="shared" ca="1" si="100"/>
        <v/>
      </c>
      <c r="BI253" s="560" t="str">
        <f t="shared" ca="1" si="101"/>
        <v/>
      </c>
      <c r="BJ253" s="560" t="str">
        <f t="shared" ca="1" si="102"/>
        <v/>
      </c>
      <c r="BK253" s="560" t="str">
        <f t="shared" ca="1" si="103"/>
        <v/>
      </c>
      <c r="BL253" s="561" t="str">
        <f t="shared" ca="1" si="104"/>
        <v/>
      </c>
      <c r="BN253" s="359"/>
      <c r="CV253" s="1488"/>
      <c r="CW253" s="1489"/>
      <c r="CX253" s="1489"/>
      <c r="CY253" s="1489"/>
      <c r="CZ253" s="1489"/>
      <c r="DA253" s="1489"/>
      <c r="DB253" s="1489"/>
      <c r="DC253" s="1489"/>
      <c r="DD253" s="1859"/>
      <c r="DE253" s="1860"/>
      <c r="DF253" s="1861"/>
    </row>
    <row r="254" spans="1:110" s="465" customFormat="1" ht="15" customHeight="1">
      <c r="A254" s="1758" t="str">
        <f>$BD254&amp;"."</f>
        <v>④.</v>
      </c>
      <c r="B254" s="1759"/>
      <c r="C254" s="1759"/>
      <c r="D254" s="1759"/>
      <c r="E254" s="1759"/>
      <c r="F254" s="469" t="s">
        <v>948</v>
      </c>
      <c r="G254" s="275"/>
      <c r="H254" s="479"/>
      <c r="I254" s="275"/>
      <c r="J254" s="475"/>
      <c r="K254" s="475"/>
      <c r="L254" s="475"/>
      <c r="M254" s="475"/>
      <c r="N254" s="475"/>
      <c r="O254" s="475"/>
      <c r="P254" s="475"/>
      <c r="Q254" s="475"/>
      <c r="R254" s="475"/>
      <c r="S254" s="475"/>
      <c r="T254" s="475"/>
      <c r="U254" s="475"/>
      <c r="V254" s="475"/>
      <c r="W254" s="475"/>
      <c r="X254" s="475"/>
      <c r="Y254" s="475"/>
      <c r="Z254" s="475"/>
      <c r="AA254" s="475"/>
      <c r="AB254" s="475"/>
      <c r="AC254" s="475"/>
      <c r="AD254" s="475"/>
      <c r="AE254" s="475"/>
      <c r="AF254" s="475"/>
      <c r="AG254" s="475"/>
      <c r="AH254" s="475"/>
      <c r="AI254" s="475"/>
      <c r="AJ254" s="475"/>
      <c r="AK254" s="475"/>
      <c r="AL254" s="475"/>
      <c r="AM254" s="475"/>
      <c r="AN254" s="475"/>
      <c r="AO254" s="475"/>
      <c r="AP254" s="475"/>
      <c r="AQ254" s="475"/>
      <c r="AR254" s="475"/>
      <c r="AS254" s="475"/>
      <c r="AT254" s="475"/>
      <c r="AU254" s="475"/>
      <c r="AV254" s="475"/>
      <c r="AW254" s="475"/>
      <c r="AX254" s="475"/>
      <c r="AY254" s="471"/>
      <c r="BA254" s="192">
        <f t="shared" ref="BA254:BD257" si="107">BA253</f>
        <v>8</v>
      </c>
      <c r="BB254" s="192">
        <f t="shared" si="107"/>
        <v>4</v>
      </c>
      <c r="BC254" s="192">
        <f t="shared" si="107"/>
        <v>2</v>
      </c>
      <c r="BD254" s="196" t="str">
        <f>IF(ISBLANK(BD253),"①",CHAR(CODE(BD253)+1))</f>
        <v>④</v>
      </c>
      <c r="BG254" s="559" t="str">
        <f t="shared" ca="1" si="99"/>
        <v/>
      </c>
      <c r="BH254" s="560" t="str">
        <f t="shared" ca="1" si="100"/>
        <v/>
      </c>
      <c r="BI254" s="560" t="str">
        <f t="shared" ca="1" si="101"/>
        <v/>
      </c>
      <c r="BJ254" s="560" t="str">
        <f t="shared" ca="1" si="102"/>
        <v/>
      </c>
      <c r="BK254" s="560" t="str">
        <f t="shared" ca="1" si="103"/>
        <v/>
      </c>
      <c r="BL254" s="561" t="str">
        <f t="shared" ca="1" si="104"/>
        <v/>
      </c>
      <c r="BN254" s="359"/>
      <c r="CV254" s="1488" t="s">
        <v>2265</v>
      </c>
      <c r="CW254" s="1489"/>
      <c r="CX254" s="1489"/>
      <c r="CY254" s="1489"/>
      <c r="CZ254" s="1489"/>
      <c r="DA254" s="1489"/>
      <c r="DB254" s="1489"/>
      <c r="DC254" s="1489"/>
      <c r="DD254" s="1859">
        <v>44637</v>
      </c>
      <c r="DE254" s="1860"/>
      <c r="DF254" s="1861"/>
    </row>
    <row r="255" spans="1:110" s="465" customFormat="1" ht="15" customHeight="1">
      <c r="A255" s="891"/>
      <c r="B255" s="861"/>
      <c r="C255" s="861"/>
      <c r="D255" s="861"/>
      <c r="E255" s="861"/>
      <c r="F255" s="469" t="s">
        <v>949</v>
      </c>
      <c r="G255" s="275"/>
      <c r="H255" s="479"/>
      <c r="I255" s="275"/>
      <c r="J255" s="475"/>
      <c r="K255" s="475"/>
      <c r="L255" s="475"/>
      <c r="M255" s="475"/>
      <c r="N255" s="475"/>
      <c r="O255" s="475"/>
      <c r="P255" s="475"/>
      <c r="Q255" s="475"/>
      <c r="R255" s="475"/>
      <c r="S255" s="475"/>
      <c r="T255" s="475"/>
      <c r="U255" s="475"/>
      <c r="V255" s="475"/>
      <c r="W255" s="475"/>
      <c r="X255" s="475"/>
      <c r="Y255" s="475"/>
      <c r="Z255" s="475"/>
      <c r="AA255" s="475"/>
      <c r="AB255" s="475"/>
      <c r="AC255" s="475"/>
      <c r="AD255" s="475"/>
      <c r="AE255" s="475"/>
      <c r="AF255" s="475"/>
      <c r="AG255" s="475"/>
      <c r="AH255" s="475"/>
      <c r="AI255" s="475"/>
      <c r="AJ255" s="475"/>
      <c r="AK255" s="475"/>
      <c r="AL255" s="475"/>
      <c r="AM255" s="475"/>
      <c r="AN255" s="475"/>
      <c r="AO255" s="475"/>
      <c r="AP255" s="475"/>
      <c r="AQ255" s="475"/>
      <c r="AR255" s="475"/>
      <c r="AS255" s="475"/>
      <c r="AT255" s="475"/>
      <c r="AU255" s="475"/>
      <c r="AV255" s="475"/>
      <c r="AW255" s="475"/>
      <c r="AX255" s="475"/>
      <c r="AY255" s="471"/>
      <c r="BA255" s="192">
        <f t="shared" si="107"/>
        <v>8</v>
      </c>
      <c r="BB255" s="192">
        <f t="shared" si="107"/>
        <v>4</v>
      </c>
      <c r="BC255" s="192">
        <f t="shared" si="107"/>
        <v>2</v>
      </c>
      <c r="BD255" s="192" t="str">
        <f t="shared" si="107"/>
        <v>④</v>
      </c>
      <c r="BG255" s="559"/>
      <c r="BH255" s="560"/>
      <c r="BI255" s="560"/>
      <c r="BJ255" s="560"/>
      <c r="BK255" s="560"/>
      <c r="BL255" s="561"/>
      <c r="BN255" s="359"/>
      <c r="CV255" s="1488"/>
      <c r="CW255" s="1489"/>
      <c r="CX255" s="1489"/>
      <c r="CY255" s="1489"/>
      <c r="CZ255" s="1489"/>
      <c r="DA255" s="1489"/>
      <c r="DB255" s="1489"/>
      <c r="DC255" s="1489"/>
      <c r="DD255" s="1859"/>
      <c r="DE255" s="1860"/>
      <c r="DF255" s="1861"/>
    </row>
    <row r="256" spans="1:110" s="465" customFormat="1" ht="15" customHeight="1">
      <c r="A256" s="1758" t="str">
        <f>$BD256&amp;"."</f>
        <v>⑤.</v>
      </c>
      <c r="B256" s="1759"/>
      <c r="C256" s="1759"/>
      <c r="D256" s="1759"/>
      <c r="E256" s="1759"/>
      <c r="F256" s="469" t="s">
        <v>947</v>
      </c>
      <c r="G256" s="275"/>
      <c r="H256" s="479"/>
      <c r="I256" s="275"/>
      <c r="J256" s="475"/>
      <c r="K256" s="475"/>
      <c r="L256" s="475"/>
      <c r="M256" s="475"/>
      <c r="N256" s="475"/>
      <c r="O256" s="475"/>
      <c r="P256" s="475"/>
      <c r="Q256" s="475"/>
      <c r="R256" s="475"/>
      <c r="S256" s="475"/>
      <c r="T256" s="475"/>
      <c r="U256" s="475"/>
      <c r="V256" s="475"/>
      <c r="W256" s="475"/>
      <c r="X256" s="475"/>
      <c r="Y256" s="475"/>
      <c r="Z256" s="475"/>
      <c r="AA256" s="475"/>
      <c r="AB256" s="475"/>
      <c r="AC256" s="475"/>
      <c r="AD256" s="475"/>
      <c r="AE256" s="475"/>
      <c r="AF256" s="475"/>
      <c r="AG256" s="475"/>
      <c r="AH256" s="475"/>
      <c r="AI256" s="475"/>
      <c r="AJ256" s="475"/>
      <c r="AK256" s="475"/>
      <c r="AL256" s="475"/>
      <c r="AM256" s="475"/>
      <c r="AN256" s="475"/>
      <c r="AO256" s="475"/>
      <c r="AP256" s="475"/>
      <c r="AQ256" s="475"/>
      <c r="AR256" s="475"/>
      <c r="AS256" s="475"/>
      <c r="AT256" s="475"/>
      <c r="AU256" s="475"/>
      <c r="AV256" s="475"/>
      <c r="AW256" s="475"/>
      <c r="AX256" s="475"/>
      <c r="AY256" s="471"/>
      <c r="BA256" s="192">
        <f t="shared" si="107"/>
        <v>8</v>
      </c>
      <c r="BB256" s="192">
        <f t="shared" si="107"/>
        <v>4</v>
      </c>
      <c r="BC256" s="192">
        <f t="shared" si="107"/>
        <v>2</v>
      </c>
      <c r="BD256" s="196" t="str">
        <f>IF(ISBLANK(BD255),"①",CHAR(CODE(BD255)+1))</f>
        <v>⑤</v>
      </c>
      <c r="BF256" s="92"/>
      <c r="BG256" s="559" t="str">
        <f t="shared" ca="1" si="99"/>
        <v/>
      </c>
      <c r="BH256" s="560" t="str">
        <f t="shared" ca="1" si="100"/>
        <v/>
      </c>
      <c r="BI256" s="560" t="str">
        <f t="shared" ca="1" si="101"/>
        <v/>
      </c>
      <c r="BJ256" s="560" t="str">
        <f t="shared" ca="1" si="102"/>
        <v/>
      </c>
      <c r="BK256" s="560" t="str">
        <f t="shared" ca="1" si="103"/>
        <v/>
      </c>
      <c r="BL256" s="561" t="str">
        <f t="shared" ca="1" si="104"/>
        <v/>
      </c>
      <c r="BN256" s="359"/>
      <c r="CV256" s="1488"/>
      <c r="CW256" s="1489"/>
      <c r="CX256" s="1489"/>
      <c r="CY256" s="1489"/>
      <c r="CZ256" s="1489"/>
      <c r="DA256" s="1489"/>
      <c r="DB256" s="1489"/>
      <c r="DC256" s="1489"/>
      <c r="DD256" s="1859"/>
      <c r="DE256" s="1860"/>
      <c r="DF256" s="1861"/>
    </row>
    <row r="257" spans="1:110" s="465" customFormat="1" ht="15" customHeight="1">
      <c r="A257" s="891"/>
      <c r="B257" s="861"/>
      <c r="C257" s="861"/>
      <c r="D257" s="861"/>
      <c r="E257" s="861"/>
      <c r="F257" s="469" t="str">
        <f>$CL$26&amp;"を実施し、一覧表の表示データを更新する。"</f>
        <v>「10. データ検索処理」を実施し、一覧表の表示データを更新する。</v>
      </c>
      <c r="G257" s="275"/>
      <c r="H257" s="479"/>
      <c r="I257" s="275"/>
      <c r="J257" s="475"/>
      <c r="K257" s="475"/>
      <c r="L257" s="475"/>
      <c r="M257" s="475"/>
      <c r="N257" s="475"/>
      <c r="O257" s="475"/>
      <c r="P257" s="475"/>
      <c r="Q257" s="475"/>
      <c r="R257" s="475"/>
      <c r="S257" s="475"/>
      <c r="T257" s="475"/>
      <c r="U257" s="475"/>
      <c r="V257" s="475"/>
      <c r="W257" s="475"/>
      <c r="X257" s="475"/>
      <c r="Y257" s="475"/>
      <c r="Z257" s="475"/>
      <c r="AA257" s="475"/>
      <c r="AB257" s="475"/>
      <c r="AC257" s="475"/>
      <c r="AD257" s="475"/>
      <c r="AE257" s="475"/>
      <c r="AF257" s="475"/>
      <c r="AG257" s="475"/>
      <c r="AH257" s="475"/>
      <c r="AI257" s="475"/>
      <c r="AJ257" s="475"/>
      <c r="AK257" s="475"/>
      <c r="AL257" s="475"/>
      <c r="AM257" s="475"/>
      <c r="AN257" s="475"/>
      <c r="AO257" s="475"/>
      <c r="AP257" s="475"/>
      <c r="AQ257" s="475"/>
      <c r="AR257" s="475"/>
      <c r="AS257" s="475"/>
      <c r="AT257" s="475"/>
      <c r="AU257" s="475"/>
      <c r="AV257" s="475"/>
      <c r="AW257" s="475"/>
      <c r="AX257" s="475"/>
      <c r="AY257" s="471"/>
      <c r="BA257" s="192">
        <f t="shared" si="107"/>
        <v>8</v>
      </c>
      <c r="BB257" s="192">
        <f t="shared" si="107"/>
        <v>4</v>
      </c>
      <c r="BC257" s="192">
        <f t="shared" si="107"/>
        <v>2</v>
      </c>
      <c r="BD257" s="192" t="str">
        <f t="shared" si="107"/>
        <v>⑤</v>
      </c>
      <c r="BG257" s="559" t="str">
        <f t="shared" ca="1" si="99"/>
        <v/>
      </c>
      <c r="BH257" s="560" t="str">
        <f t="shared" ca="1" si="100"/>
        <v/>
      </c>
      <c r="BI257" s="560" t="str">
        <f t="shared" ca="1" si="101"/>
        <v/>
      </c>
      <c r="BJ257" s="560" t="str">
        <f t="shared" ca="1" si="102"/>
        <v/>
      </c>
      <c r="BK257" s="560" t="str">
        <f t="shared" ca="1" si="103"/>
        <v/>
      </c>
      <c r="BL257" s="561" t="str">
        <f t="shared" ca="1" si="104"/>
        <v/>
      </c>
      <c r="BN257" s="359"/>
      <c r="CV257" s="1488" t="s">
        <v>2265</v>
      </c>
      <c r="CW257" s="1489"/>
      <c r="CX257" s="1489"/>
      <c r="CY257" s="1489"/>
      <c r="CZ257" s="1489"/>
      <c r="DA257" s="1489"/>
      <c r="DB257" s="1489"/>
      <c r="DC257" s="1489"/>
      <c r="DD257" s="1859">
        <v>44636</v>
      </c>
      <c r="DE257" s="1860"/>
      <c r="DF257" s="1861"/>
    </row>
    <row r="258" spans="1:110" s="465" customFormat="1" ht="15" customHeight="1">
      <c r="A258" s="1862" t="str">
        <f>BA258&amp;"."&amp;BB258</f>
        <v>8.5</v>
      </c>
      <c r="B258" s="1862"/>
      <c r="C258" s="1862"/>
      <c r="D258" s="319" t="s">
        <v>146</v>
      </c>
      <c r="E258" s="275"/>
      <c r="F258" s="275"/>
      <c r="G258" s="275"/>
      <c r="H258" s="1882">
        <v>27</v>
      </c>
      <c r="I258" s="1882"/>
      <c r="J258" s="844" t="str">
        <f>VLOOKUP(VALUE(H258),$B$38:$F$71,3,FALSE) &amp;" "&amp; VLOOKUP(VALUE(H258),$B$38:$F$71,5,FALSE)</f>
        <v>F12 閉じる</v>
      </c>
      <c r="K258" s="469"/>
      <c r="L258" s="244"/>
      <c r="M258" s="244"/>
      <c r="N258" s="244" t="s">
        <v>918</v>
      </c>
      <c r="O258" s="469"/>
      <c r="P258" s="469"/>
      <c r="Q258" s="469"/>
      <c r="R258" s="469"/>
      <c r="S258" s="469"/>
      <c r="T258" s="469"/>
      <c r="U258" s="469"/>
      <c r="V258" s="469"/>
      <c r="W258" s="469"/>
      <c r="X258" s="469"/>
      <c r="Y258" s="469"/>
      <c r="Z258" s="469"/>
      <c r="AA258" s="469"/>
      <c r="AB258" s="469"/>
      <c r="AC258" s="469"/>
      <c r="AD258" s="469"/>
      <c r="AE258" s="469"/>
      <c r="AF258" s="469"/>
      <c r="AG258" s="469"/>
      <c r="AH258" s="469"/>
      <c r="AI258" s="469"/>
      <c r="AJ258" s="469"/>
      <c r="AK258" s="469"/>
      <c r="AL258" s="469"/>
      <c r="AM258" s="469"/>
      <c r="AN258" s="469"/>
      <c r="AO258" s="469"/>
      <c r="AP258" s="469"/>
      <c r="AQ258" s="469"/>
      <c r="AR258" s="469"/>
      <c r="AS258" s="469"/>
      <c r="AT258" s="469"/>
      <c r="AU258" s="469"/>
      <c r="AV258" s="469"/>
      <c r="AW258" s="469"/>
      <c r="AX258" s="469"/>
      <c r="AY258" s="276"/>
      <c r="BA258" s="192">
        <f>BA257</f>
        <v>8</v>
      </c>
      <c r="BB258" s="193">
        <f>BB257+1</f>
        <v>5</v>
      </c>
      <c r="BC258" s="192"/>
      <c r="BD258" s="233"/>
      <c r="BE258" s="233"/>
      <c r="BF258" s="233"/>
      <c r="BG258" s="559" t="str">
        <f t="shared" ref="BG258:BG295" ca="1" si="108">IF(BA258&lt;&gt;"",IF(MID(_xlfn.FORMULATEXT(BA258),SEARCH("[",_xlfn.FORMULATEXT(BA258))+1,SEARCH("]",_xlfn.FORMULATEXT(BA258))-(SEARCH("[",_xlfn.FORMULATEXT(BA258))+1))="-1","",1),"")</f>
        <v/>
      </c>
      <c r="BH258" s="560" t="str">
        <f t="shared" ref="BH258:BH295" ca="1" si="109">IF(BB258&lt;&gt;"",IF(MID(_xlfn.FORMULATEXT(BB258),SEARCH("[",_xlfn.FORMULATEXT(BB258))+1,SEARCH("]",_xlfn.FORMULATEXT(BB258))-(SEARCH("[",_xlfn.FORMULATEXT(BB258))+1))="-1","",1),"")</f>
        <v/>
      </c>
      <c r="BI258" s="560" t="str">
        <f t="shared" ref="BI258:BI295" ca="1" si="110">IF(BC258&lt;&gt;"",IF(MID(_xlfn.FORMULATEXT(BC258),SEARCH("[",_xlfn.FORMULATEXT(BC258))+1,SEARCH("]",_xlfn.FORMULATEXT(BC258))-(SEARCH("[",_xlfn.FORMULATEXT(BC258))+1))="-1","",1),"")</f>
        <v/>
      </c>
      <c r="BJ258" s="560" t="str">
        <f t="shared" ref="BJ258:BJ295" ca="1" si="111">IF(BD258&lt;&gt;"",IF(MID(_xlfn.FORMULATEXT(BD258),SEARCH("[",_xlfn.FORMULATEXT(BD258))+1,SEARCH("]",_xlfn.FORMULATEXT(BD258))-(SEARCH("[",_xlfn.FORMULATEXT(BD258))+1))="-1","",1),"")</f>
        <v/>
      </c>
      <c r="BK258" s="560" t="str">
        <f t="shared" ref="BK258:BK295" ca="1" si="112">IF(BE258&lt;&gt;"",IF(MID(_xlfn.FORMULATEXT(BE258),SEARCH("[",_xlfn.FORMULATEXT(BE258))+1,SEARCH("]",_xlfn.FORMULATEXT(BE258))-(SEARCH("[",_xlfn.FORMULATEXT(BE258))+1))="-1","",1),"")</f>
        <v/>
      </c>
      <c r="BL258" s="561" t="str">
        <f t="shared" ref="BL258:BL295" ca="1" si="113">IF(BF258&lt;&gt;"",IF(MID(_xlfn.FORMULATEXT(BF258),SEARCH("[",_xlfn.FORMULATEXT(BF258))+1,SEARCH("]",_xlfn.FORMULATEXT(BF258))-(SEARCH("[",_xlfn.FORMULATEXT(BF258))+1))="-1","",1),"")</f>
        <v/>
      </c>
      <c r="BN258" s="359"/>
      <c r="CV258" s="1488" t="s">
        <v>2265</v>
      </c>
      <c r="CW258" s="1489"/>
      <c r="CX258" s="1489"/>
      <c r="CY258" s="1489"/>
      <c r="CZ258" s="1489"/>
      <c r="DA258" s="1489"/>
      <c r="DB258" s="1489"/>
      <c r="DC258" s="1489"/>
      <c r="DD258" s="1859">
        <v>44636</v>
      </c>
      <c r="DE258" s="1860"/>
      <c r="DF258" s="1861"/>
    </row>
    <row r="259" spans="1:110" s="465" customFormat="1" ht="15" customHeight="1">
      <c r="A259" s="469"/>
      <c r="B259" s="469"/>
      <c r="C259" s="469"/>
      <c r="D259" s="469" t="str">
        <f>$BR$49&amp;"を実施する。"</f>
        <v>「共通仕様」「49. 画面終了共通処理」を実施する。</v>
      </c>
      <c r="E259" s="469"/>
      <c r="F259" s="469"/>
      <c r="G259" s="469"/>
      <c r="H259" s="469"/>
      <c r="I259" s="469"/>
      <c r="J259" s="469"/>
      <c r="K259" s="469"/>
      <c r="L259" s="469"/>
      <c r="M259" s="469"/>
      <c r="N259" s="469"/>
      <c r="O259" s="469"/>
      <c r="P259" s="469"/>
      <c r="Q259" s="469"/>
      <c r="R259" s="469"/>
      <c r="S259" s="469"/>
      <c r="T259" s="469"/>
      <c r="U259" s="469"/>
      <c r="V259" s="469"/>
      <c r="W259" s="469"/>
      <c r="X259" s="469"/>
      <c r="Y259" s="469"/>
      <c r="Z259" s="469"/>
      <c r="AA259" s="469"/>
      <c r="AB259" s="469"/>
      <c r="AC259" s="469"/>
      <c r="AD259" s="469"/>
      <c r="AE259" s="469"/>
      <c r="AF259" s="469"/>
      <c r="AG259" s="469"/>
      <c r="AH259" s="469"/>
      <c r="AI259" s="469"/>
      <c r="AJ259" s="469"/>
      <c r="AK259" s="469"/>
      <c r="AL259" s="469"/>
      <c r="AM259" s="469"/>
      <c r="AN259" s="469"/>
      <c r="AO259" s="469"/>
      <c r="AP259" s="469"/>
      <c r="AQ259" s="469"/>
      <c r="AR259" s="469"/>
      <c r="AS259" s="469"/>
      <c r="AT259" s="469"/>
      <c r="AU259" s="469"/>
      <c r="AV259" s="469"/>
      <c r="AW259" s="469"/>
      <c r="AX259" s="469"/>
      <c r="AY259" s="276"/>
      <c r="BA259" s="192">
        <f>BA258</f>
        <v>8</v>
      </c>
      <c r="BB259" s="192">
        <f>BB258</f>
        <v>5</v>
      </c>
      <c r="BC259" s="193">
        <f>BC258+1</f>
        <v>1</v>
      </c>
      <c r="BD259" s="233"/>
      <c r="BE259" s="233"/>
      <c r="BF259" s="233"/>
      <c r="BG259" s="559" t="str">
        <f t="shared" ca="1" si="108"/>
        <v/>
      </c>
      <c r="BH259" s="560" t="str">
        <f t="shared" ca="1" si="109"/>
        <v/>
      </c>
      <c r="BI259" s="560" t="str">
        <f t="shared" ca="1" si="110"/>
        <v/>
      </c>
      <c r="BJ259" s="560" t="str">
        <f t="shared" ca="1" si="111"/>
        <v/>
      </c>
      <c r="BK259" s="560" t="str">
        <f t="shared" ca="1" si="112"/>
        <v/>
      </c>
      <c r="BL259" s="561" t="str">
        <f t="shared" ca="1" si="113"/>
        <v/>
      </c>
      <c r="BN259" s="359"/>
      <c r="BY259" s="469"/>
      <c r="CV259" s="1488"/>
      <c r="CW259" s="1489"/>
      <c r="CX259" s="1489"/>
      <c r="CY259" s="1489"/>
      <c r="CZ259" s="1489"/>
      <c r="DA259" s="1489"/>
      <c r="DB259" s="1489"/>
      <c r="DC259" s="1489"/>
      <c r="DD259" s="1859"/>
      <c r="DE259" s="1860"/>
      <c r="DF259" s="1861"/>
    </row>
    <row r="260" spans="1:110" s="465" customFormat="1" ht="15" customHeight="1">
      <c r="A260" s="1868" t="str">
        <f>BA260&amp;"."</f>
        <v>9.</v>
      </c>
      <c r="B260" s="1869"/>
      <c r="C260" s="319" t="s">
        <v>319</v>
      </c>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c r="AC260" s="475"/>
      <c r="AD260" s="475"/>
      <c r="AE260" s="475"/>
      <c r="AF260" s="475"/>
      <c r="AG260" s="475"/>
      <c r="AH260" s="475"/>
      <c r="AI260" s="475"/>
      <c r="AJ260" s="475"/>
      <c r="AK260" s="475"/>
      <c r="AL260" s="475"/>
      <c r="AM260" s="475"/>
      <c r="AN260" s="475"/>
      <c r="AO260" s="475"/>
      <c r="AP260" s="475"/>
      <c r="AQ260" s="475"/>
      <c r="AR260" s="475"/>
      <c r="AS260" s="475"/>
      <c r="AT260" s="475"/>
      <c r="AU260" s="475"/>
      <c r="AV260" s="475"/>
      <c r="AW260" s="475"/>
      <c r="AX260" s="475"/>
      <c r="AY260" s="471"/>
      <c r="BA260" s="193">
        <f>BA259+1</f>
        <v>9</v>
      </c>
      <c r="BB260" s="192"/>
      <c r="BC260" s="192"/>
      <c r="BD260" s="192"/>
      <c r="BG260" s="559" t="str">
        <f t="shared" ca="1" si="108"/>
        <v/>
      </c>
      <c r="BH260" s="560" t="str">
        <f t="shared" ca="1" si="109"/>
        <v/>
      </c>
      <c r="BI260" s="560" t="str">
        <f t="shared" ca="1" si="110"/>
        <v/>
      </c>
      <c r="BJ260" s="560" t="str">
        <f t="shared" ca="1" si="111"/>
        <v/>
      </c>
      <c r="BK260" s="560" t="str">
        <f t="shared" ca="1" si="112"/>
        <v/>
      </c>
      <c r="BL260" s="561" t="str">
        <f t="shared" ca="1" si="113"/>
        <v/>
      </c>
      <c r="BN260" s="359" t="s">
        <v>2192</v>
      </c>
      <c r="BW260" s="469"/>
      <c r="BX260" s="469"/>
      <c r="CV260" s="1488"/>
      <c r="CW260" s="1489"/>
      <c r="CX260" s="1489"/>
      <c r="CY260" s="1489"/>
      <c r="CZ260" s="1489"/>
      <c r="DA260" s="1489"/>
      <c r="DB260" s="1489"/>
      <c r="DC260" s="1489"/>
      <c r="DD260" s="1859"/>
      <c r="DE260" s="1860"/>
      <c r="DF260" s="1861"/>
    </row>
    <row r="261" spans="1:110" s="465" customFormat="1" ht="15" customHeight="1">
      <c r="A261" s="1863" t="str">
        <f>BA261&amp;"."&amp;BB261</f>
        <v>9.1</v>
      </c>
      <c r="B261" s="1864"/>
      <c r="C261" s="1864"/>
      <c r="D261" s="475" t="s">
        <v>404</v>
      </c>
      <c r="E261" s="275"/>
      <c r="F261" s="275"/>
      <c r="G261" s="275"/>
      <c r="H261" s="479"/>
      <c r="I261" s="275"/>
      <c r="J261" s="475"/>
      <c r="K261" s="475"/>
      <c r="L261" s="475"/>
      <c r="M261" s="475"/>
      <c r="N261" s="475"/>
      <c r="O261" s="475"/>
      <c r="P261" s="475"/>
      <c r="Q261" s="475"/>
      <c r="R261" s="475"/>
      <c r="S261" s="475"/>
      <c r="T261" s="475"/>
      <c r="U261" s="475"/>
      <c r="V261" s="475"/>
      <c r="W261" s="475"/>
      <c r="X261" s="475"/>
      <c r="Y261" s="475"/>
      <c r="Z261" s="475"/>
      <c r="AA261" s="475"/>
      <c r="AB261" s="475"/>
      <c r="AC261" s="475"/>
      <c r="AD261" s="475"/>
      <c r="AE261" s="475"/>
      <c r="AF261" s="475"/>
      <c r="AG261" s="475"/>
      <c r="AH261" s="475"/>
      <c r="AI261" s="475"/>
      <c r="AJ261" s="475"/>
      <c r="AK261" s="475"/>
      <c r="AL261" s="475"/>
      <c r="AM261" s="475"/>
      <c r="AN261" s="475"/>
      <c r="AO261" s="475"/>
      <c r="AP261" s="475"/>
      <c r="AQ261" s="475"/>
      <c r="AR261" s="475"/>
      <c r="AS261" s="475"/>
      <c r="AT261" s="475"/>
      <c r="AU261" s="475"/>
      <c r="AV261" s="475"/>
      <c r="AW261" s="475"/>
      <c r="AX261" s="475"/>
      <c r="AY261" s="471"/>
      <c r="BA261" s="192">
        <f>BA260</f>
        <v>9</v>
      </c>
      <c r="BB261" s="193">
        <f>BB260+1</f>
        <v>1</v>
      </c>
      <c r="BC261" s="192"/>
      <c r="BG261" s="559" t="str">
        <f t="shared" ca="1" si="108"/>
        <v/>
      </c>
      <c r="BH261" s="560" t="str">
        <f t="shared" ca="1" si="109"/>
        <v/>
      </c>
      <c r="BI261" s="560" t="str">
        <f t="shared" ca="1" si="110"/>
        <v/>
      </c>
      <c r="BJ261" s="560" t="str">
        <f t="shared" ca="1" si="111"/>
        <v/>
      </c>
      <c r="BK261" s="560" t="str">
        <f t="shared" ca="1" si="112"/>
        <v/>
      </c>
      <c r="BL261" s="561" t="str">
        <f t="shared" ca="1" si="113"/>
        <v/>
      </c>
      <c r="BN261" s="359"/>
      <c r="CV261" s="1488"/>
      <c r="CW261" s="1489"/>
      <c r="CX261" s="1489"/>
      <c r="CY261" s="1489"/>
      <c r="CZ261" s="1489"/>
      <c r="DA261" s="1489"/>
      <c r="DB261" s="1489"/>
      <c r="DC261" s="1489"/>
      <c r="DD261" s="1859"/>
      <c r="DE261" s="1860"/>
      <c r="DF261" s="1861"/>
    </row>
    <row r="262" spans="1:110" s="465" customFormat="1" ht="15" customHeight="1">
      <c r="A262" s="1863" t="str">
        <f>BA262&amp;"."&amp;BB262</f>
        <v>9.2</v>
      </c>
      <c r="B262" s="1864"/>
      <c r="C262" s="1864"/>
      <c r="D262" s="475" t="s">
        <v>508</v>
      </c>
      <c r="E262" s="275"/>
      <c r="F262" s="275"/>
      <c r="G262" s="275"/>
      <c r="H262" s="479"/>
      <c r="I262" s="275"/>
      <c r="J262" s="475"/>
      <c r="K262" s="475"/>
      <c r="L262" s="475"/>
      <c r="M262" s="475"/>
      <c r="N262" s="475"/>
      <c r="O262" s="475"/>
      <c r="P262" s="475"/>
      <c r="Q262" s="475"/>
      <c r="R262" s="475"/>
      <c r="S262" s="475"/>
      <c r="T262" s="475"/>
      <c r="U262" s="475"/>
      <c r="V262" s="475"/>
      <c r="W262" s="475"/>
      <c r="X262" s="475"/>
      <c r="Y262" s="475"/>
      <c r="Z262" s="475"/>
      <c r="AA262" s="475"/>
      <c r="AB262" s="475"/>
      <c r="AC262" s="475"/>
      <c r="AD262" s="475"/>
      <c r="AE262" s="469"/>
      <c r="AF262" s="469"/>
      <c r="AG262" s="469"/>
      <c r="AH262" s="469"/>
      <c r="AI262" s="469"/>
      <c r="AJ262" s="469"/>
      <c r="AK262" s="469"/>
      <c r="AL262" s="469"/>
      <c r="AM262" s="469"/>
      <c r="AN262" s="475"/>
      <c r="AO262" s="475"/>
      <c r="AP262" s="475"/>
      <c r="AQ262" s="475"/>
      <c r="AR262" s="475"/>
      <c r="AS262" s="475"/>
      <c r="AT262" s="475"/>
      <c r="AU262" s="475"/>
      <c r="AV262" s="475"/>
      <c r="AW262" s="475"/>
      <c r="AX262" s="475"/>
      <c r="AY262" s="471"/>
      <c r="BA262" s="192">
        <f>BA261</f>
        <v>9</v>
      </c>
      <c r="BB262" s="193">
        <f>BB261+1</f>
        <v>2</v>
      </c>
      <c r="BC262" s="192"/>
      <c r="BG262" s="559" t="str">
        <f t="shared" ca="1" si="108"/>
        <v/>
      </c>
      <c r="BH262" s="560" t="str">
        <f t="shared" ca="1" si="109"/>
        <v/>
      </c>
      <c r="BI262" s="560" t="str">
        <f t="shared" ca="1" si="110"/>
        <v/>
      </c>
      <c r="BJ262" s="560" t="str">
        <f t="shared" ca="1" si="111"/>
        <v/>
      </c>
      <c r="BK262" s="560" t="str">
        <f t="shared" ca="1" si="112"/>
        <v/>
      </c>
      <c r="BL262" s="561" t="str">
        <f t="shared" ca="1" si="113"/>
        <v/>
      </c>
      <c r="BN262" s="359"/>
      <c r="CV262" s="1488"/>
      <c r="CW262" s="1489"/>
      <c r="CX262" s="1489"/>
      <c r="CY262" s="1489"/>
      <c r="CZ262" s="1489"/>
      <c r="DA262" s="1489"/>
      <c r="DB262" s="1489"/>
      <c r="DC262" s="1489"/>
      <c r="DD262" s="1859"/>
      <c r="DE262" s="1860"/>
      <c r="DF262" s="1861"/>
    </row>
    <row r="263" spans="1:110" s="465" customFormat="1" ht="15" customHeight="1">
      <c r="A263" s="777"/>
      <c r="B263" s="778"/>
      <c r="C263" s="778"/>
      <c r="D263" s="475"/>
      <c r="E263" s="475" t="s">
        <v>517</v>
      </c>
      <c r="F263" s="275"/>
      <c r="G263" s="275"/>
      <c r="H263" s="479"/>
      <c r="I263" s="275"/>
      <c r="J263" s="475"/>
      <c r="K263" s="475"/>
      <c r="L263" s="475"/>
      <c r="M263" s="475"/>
      <c r="N263" s="475"/>
      <c r="O263" s="475"/>
      <c r="P263" s="475"/>
      <c r="Q263" s="475"/>
      <c r="R263" s="475"/>
      <c r="S263" s="475"/>
      <c r="T263" s="475"/>
      <c r="U263" s="475"/>
      <c r="V263" s="475"/>
      <c r="W263" s="475"/>
      <c r="X263" s="475"/>
      <c r="Y263" s="475"/>
      <c r="Z263" s="475"/>
      <c r="AA263" s="475"/>
      <c r="AB263" s="475"/>
      <c r="AC263" s="475"/>
      <c r="AD263" s="475"/>
      <c r="AE263" s="469"/>
      <c r="AF263" s="469"/>
      <c r="AG263" s="469"/>
      <c r="AH263" s="469"/>
      <c r="AI263" s="469"/>
      <c r="AJ263" s="469"/>
      <c r="AK263" s="469"/>
      <c r="AL263" s="469"/>
      <c r="AM263" s="469"/>
      <c r="AN263" s="475"/>
      <c r="AO263" s="475"/>
      <c r="AP263" s="475"/>
      <c r="AQ263" s="475"/>
      <c r="AR263" s="475"/>
      <c r="AS263" s="475"/>
      <c r="AT263" s="475"/>
      <c r="AU263" s="475"/>
      <c r="AV263" s="475"/>
      <c r="AW263" s="475"/>
      <c r="AX263" s="475"/>
      <c r="AY263" s="471"/>
      <c r="BA263" s="192">
        <f t="shared" ref="BA263:BD278" si="114">BA262</f>
        <v>9</v>
      </c>
      <c r="BB263" s="192">
        <f t="shared" si="114"/>
        <v>2</v>
      </c>
      <c r="BC263" s="193">
        <f>BC262+1</f>
        <v>1</v>
      </c>
      <c r="BG263" s="559" t="str">
        <f t="shared" ca="1" si="108"/>
        <v/>
      </c>
      <c r="BH263" s="560" t="str">
        <f t="shared" ca="1" si="109"/>
        <v/>
      </c>
      <c r="BI263" s="560" t="str">
        <f t="shared" ca="1" si="110"/>
        <v/>
      </c>
      <c r="BJ263" s="560" t="str">
        <f t="shared" ca="1" si="111"/>
        <v/>
      </c>
      <c r="BK263" s="560" t="str">
        <f t="shared" ca="1" si="112"/>
        <v/>
      </c>
      <c r="BL263" s="561" t="str">
        <f t="shared" ca="1" si="113"/>
        <v/>
      </c>
      <c r="BN263" s="359"/>
      <c r="CV263" s="1488"/>
      <c r="CW263" s="1489"/>
      <c r="CX263" s="1489"/>
      <c r="CY263" s="1489"/>
      <c r="CZ263" s="1489"/>
      <c r="DA263" s="1489"/>
      <c r="DB263" s="1489"/>
      <c r="DC263" s="1489"/>
      <c r="DD263" s="1859"/>
      <c r="DE263" s="1860"/>
      <c r="DF263" s="1861"/>
    </row>
    <row r="264" spans="1:110" s="465" customFormat="1" ht="15" customHeight="1">
      <c r="A264" s="777"/>
      <c r="B264" s="778"/>
      <c r="C264" s="778"/>
      <c r="D264" s="475"/>
      <c r="E264" s="1870" t="s">
        <v>265</v>
      </c>
      <c r="F264" s="1871"/>
      <c r="G264" s="1871"/>
      <c r="H264" s="1871"/>
      <c r="I264" s="1871"/>
      <c r="J264" s="1871"/>
      <c r="K264" s="1871"/>
      <c r="L264" s="1872"/>
      <c r="M264" s="265" t="s">
        <v>310</v>
      </c>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c r="AJ264" s="266"/>
      <c r="AK264" s="266"/>
      <c r="AL264" s="266"/>
      <c r="AM264" s="266"/>
      <c r="AN264" s="266"/>
      <c r="AO264" s="266"/>
      <c r="AP264" s="266"/>
      <c r="AQ264" s="266"/>
      <c r="AR264" s="266"/>
      <c r="AS264" s="266"/>
      <c r="AT264" s="266"/>
      <c r="AU264" s="266"/>
      <c r="AV264" s="266"/>
      <c r="AW264" s="266"/>
      <c r="AX264" s="267"/>
      <c r="AY264" s="471"/>
      <c r="BA264" s="192">
        <f t="shared" si="114"/>
        <v>9</v>
      </c>
      <c r="BB264" s="192">
        <f t="shared" si="114"/>
        <v>2</v>
      </c>
      <c r="BC264" s="192">
        <f t="shared" si="114"/>
        <v>1</v>
      </c>
      <c r="BG264" s="559" t="str">
        <f t="shared" ca="1" si="108"/>
        <v/>
      </c>
      <c r="BH264" s="560" t="str">
        <f t="shared" ca="1" si="109"/>
        <v/>
      </c>
      <c r="BI264" s="560" t="str">
        <f t="shared" ca="1" si="110"/>
        <v/>
      </c>
      <c r="BJ264" s="560" t="str">
        <f t="shared" ca="1" si="111"/>
        <v/>
      </c>
      <c r="BK264" s="560" t="str">
        <f t="shared" ca="1" si="112"/>
        <v/>
      </c>
      <c r="BL264" s="561" t="str">
        <f t="shared" ca="1" si="113"/>
        <v/>
      </c>
      <c r="BN264" s="359"/>
      <c r="CV264" s="1488"/>
      <c r="CW264" s="1489"/>
      <c r="CX264" s="1489"/>
      <c r="CY264" s="1489"/>
      <c r="CZ264" s="1489"/>
      <c r="DA264" s="1489"/>
      <c r="DB264" s="1489"/>
      <c r="DC264" s="1489"/>
      <c r="DD264" s="1859"/>
      <c r="DE264" s="1860"/>
      <c r="DF264" s="1861"/>
    </row>
    <row r="265" spans="1:110" s="465" customFormat="1" ht="15" customHeight="1">
      <c r="A265" s="777"/>
      <c r="B265" s="778"/>
      <c r="C265" s="778"/>
      <c r="D265" s="475"/>
      <c r="E265" s="1873" t="s">
        <v>84</v>
      </c>
      <c r="F265" s="1874"/>
      <c r="G265" s="1874"/>
      <c r="H265" s="1874"/>
      <c r="I265" s="1874"/>
      <c r="J265" s="1874"/>
      <c r="K265" s="1874"/>
      <c r="L265" s="1875"/>
      <c r="M265" s="268" t="s">
        <v>954</v>
      </c>
      <c r="N265" s="269"/>
      <c r="O265" s="269"/>
      <c r="P265" s="269"/>
      <c r="Q265" s="269"/>
      <c r="R265" s="269"/>
      <c r="S265" s="269"/>
      <c r="T265" s="269"/>
      <c r="U265" s="269"/>
      <c r="V265" s="269"/>
      <c r="W265" s="269"/>
      <c r="X265" s="269"/>
      <c r="Y265" s="269"/>
      <c r="Z265" s="269"/>
      <c r="AA265" s="269"/>
      <c r="AB265" s="269"/>
      <c r="AC265" s="269"/>
      <c r="AD265" s="269"/>
      <c r="AE265" s="269"/>
      <c r="AF265" s="269"/>
      <c r="AG265" s="269"/>
      <c r="AH265" s="269"/>
      <c r="AI265" s="269"/>
      <c r="AJ265" s="269"/>
      <c r="AK265" s="269"/>
      <c r="AL265" s="269"/>
      <c r="AM265" s="269"/>
      <c r="AN265" s="269"/>
      <c r="AO265" s="269"/>
      <c r="AP265" s="269"/>
      <c r="AQ265" s="269"/>
      <c r="AR265" s="269"/>
      <c r="AS265" s="269"/>
      <c r="AT265" s="269"/>
      <c r="AU265" s="269"/>
      <c r="AV265" s="269"/>
      <c r="AW265" s="269"/>
      <c r="AX265" s="270"/>
      <c r="AY265" s="471"/>
      <c r="BA265" s="192">
        <f t="shared" si="114"/>
        <v>9</v>
      </c>
      <c r="BB265" s="192">
        <f t="shared" si="114"/>
        <v>2</v>
      </c>
      <c r="BC265" s="192">
        <f t="shared" si="114"/>
        <v>1</v>
      </c>
      <c r="BD265" s="192"/>
      <c r="BG265" s="559" t="str">
        <f t="shared" ca="1" si="108"/>
        <v/>
      </c>
      <c r="BH265" s="560" t="str">
        <f t="shared" ca="1" si="109"/>
        <v/>
      </c>
      <c r="BI265" s="560" t="str">
        <f t="shared" ca="1" si="110"/>
        <v/>
      </c>
      <c r="BJ265" s="560" t="str">
        <f t="shared" ca="1" si="111"/>
        <v/>
      </c>
      <c r="BK265" s="560" t="str">
        <f t="shared" ca="1" si="112"/>
        <v/>
      </c>
      <c r="BL265" s="561" t="str">
        <f t="shared" ca="1" si="113"/>
        <v/>
      </c>
      <c r="BN265" s="359"/>
      <c r="CV265" s="1488"/>
      <c r="CW265" s="1489"/>
      <c r="CX265" s="1489"/>
      <c r="CY265" s="1489"/>
      <c r="CZ265" s="1489"/>
      <c r="DA265" s="1489"/>
      <c r="DB265" s="1489"/>
      <c r="DC265" s="1489"/>
      <c r="DD265" s="1859"/>
      <c r="DE265" s="1860"/>
      <c r="DF265" s="1861"/>
    </row>
    <row r="266" spans="1:110" s="465" customFormat="1" ht="15" customHeight="1">
      <c r="A266" s="777"/>
      <c r="B266" s="778"/>
      <c r="C266" s="778"/>
      <c r="D266" s="475"/>
      <c r="E266" s="1865" t="s">
        <v>233</v>
      </c>
      <c r="F266" s="1866"/>
      <c r="G266" s="1866"/>
      <c r="H266" s="1866"/>
      <c r="I266" s="1866"/>
      <c r="J266" s="1866"/>
      <c r="K266" s="1866"/>
      <c r="L266" s="1867"/>
      <c r="M266" s="261" t="str">
        <f>"部品番号マスタ.部品番号 = &lt;"&amp;$B$37&amp;"."&amp;$D$39&amp;"&gt;"</f>
        <v>部品番号マスタ.部品番号 = &lt;入力領域.部品番号&gt;</v>
      </c>
      <c r="N266" s="271"/>
      <c r="O266" s="271"/>
      <c r="P266" s="271"/>
      <c r="Q266" s="271"/>
      <c r="R266" s="271"/>
      <c r="S266" s="271"/>
      <c r="T266" s="271"/>
      <c r="U266" s="271"/>
      <c r="V266" s="271"/>
      <c r="W266" s="271"/>
      <c r="X266" s="271"/>
      <c r="Y266" s="271"/>
      <c r="Z266" s="271"/>
      <c r="AA266" s="271"/>
      <c r="AB266" s="271"/>
      <c r="AC266" s="271"/>
      <c r="AD266" s="271"/>
      <c r="AE266" s="271"/>
      <c r="AF266" s="271"/>
      <c r="AG266" s="271"/>
      <c r="AH266" s="271"/>
      <c r="AI266" s="271"/>
      <c r="AJ266" s="271"/>
      <c r="AK266" s="271"/>
      <c r="AL266" s="271"/>
      <c r="AM266" s="271"/>
      <c r="AN266" s="271"/>
      <c r="AO266" s="271"/>
      <c r="AP266" s="271"/>
      <c r="AQ266" s="271"/>
      <c r="AR266" s="271"/>
      <c r="AS266" s="271"/>
      <c r="AT266" s="271"/>
      <c r="AU266" s="271"/>
      <c r="AV266" s="271"/>
      <c r="AW266" s="271"/>
      <c r="AX266" s="272"/>
      <c r="AY266" s="471"/>
      <c r="BA266" s="192">
        <f t="shared" si="114"/>
        <v>9</v>
      </c>
      <c r="BB266" s="192">
        <f t="shared" si="114"/>
        <v>2</v>
      </c>
      <c r="BC266" s="192">
        <f t="shared" si="114"/>
        <v>1</v>
      </c>
      <c r="BD266" s="192"/>
      <c r="BG266" s="559" t="str">
        <f t="shared" ca="1" si="108"/>
        <v/>
      </c>
      <c r="BH266" s="560" t="str">
        <f t="shared" ca="1" si="109"/>
        <v/>
      </c>
      <c r="BI266" s="560" t="str">
        <f t="shared" ca="1" si="110"/>
        <v/>
      </c>
      <c r="BJ266" s="560" t="str">
        <f t="shared" ca="1" si="111"/>
        <v/>
      </c>
      <c r="BK266" s="560" t="str">
        <f t="shared" ca="1" si="112"/>
        <v/>
      </c>
      <c r="BL266" s="561" t="str">
        <f t="shared" ca="1" si="113"/>
        <v/>
      </c>
      <c r="BN266" s="359"/>
      <c r="CV266" s="1488"/>
      <c r="CW266" s="1489"/>
      <c r="CX266" s="1489"/>
      <c r="CY266" s="1489"/>
      <c r="CZ266" s="1489"/>
      <c r="DA266" s="1489"/>
      <c r="DB266" s="1489"/>
      <c r="DC266" s="1489"/>
      <c r="DD266" s="1859"/>
      <c r="DE266" s="1860"/>
      <c r="DF266" s="1861"/>
    </row>
    <row r="267" spans="1:110" s="465" customFormat="1" ht="15" customHeight="1">
      <c r="A267" s="1863" t="str">
        <f>BA267&amp;"."&amp;BB267&amp;"."&amp;BC267</f>
        <v>9.2.1</v>
      </c>
      <c r="B267" s="1864"/>
      <c r="C267" s="1864"/>
      <c r="D267" s="1864"/>
      <c r="E267" s="275" t="s">
        <v>480</v>
      </c>
      <c r="F267" s="469"/>
      <c r="G267" s="275"/>
      <c r="H267" s="479"/>
      <c r="I267" s="275"/>
      <c r="J267" s="475"/>
      <c r="K267" s="475"/>
      <c r="L267" s="475"/>
      <c r="M267" s="475"/>
      <c r="N267" s="475"/>
      <c r="O267" s="475"/>
      <c r="P267" s="475"/>
      <c r="Q267" s="475"/>
      <c r="R267" s="475"/>
      <c r="S267" s="475"/>
      <c r="T267" s="475"/>
      <c r="U267" s="475"/>
      <c r="V267" s="475"/>
      <c r="W267" s="475"/>
      <c r="X267" s="475"/>
      <c r="Y267" s="475"/>
      <c r="Z267" s="475"/>
      <c r="AA267" s="475"/>
      <c r="AB267" s="475"/>
      <c r="AC267" s="475"/>
      <c r="AD267" s="475"/>
      <c r="AE267" s="469"/>
      <c r="AF267" s="469"/>
      <c r="AG267" s="469"/>
      <c r="AH267" s="469"/>
      <c r="AI267" s="469"/>
      <c r="AJ267" s="469"/>
      <c r="AK267" s="469"/>
      <c r="AL267" s="469"/>
      <c r="AM267" s="469"/>
      <c r="AN267" s="475"/>
      <c r="AO267" s="475"/>
      <c r="AP267" s="475"/>
      <c r="AQ267" s="475"/>
      <c r="AR267" s="475"/>
      <c r="AS267" s="475"/>
      <c r="AT267" s="475"/>
      <c r="AU267" s="475"/>
      <c r="AV267" s="475"/>
      <c r="AW267" s="475"/>
      <c r="AX267" s="475"/>
      <c r="AY267" s="471"/>
      <c r="BA267" s="192">
        <f t="shared" si="114"/>
        <v>9</v>
      </c>
      <c r="BB267" s="192">
        <f t="shared" si="114"/>
        <v>2</v>
      </c>
      <c r="BC267" s="192">
        <f t="shared" si="114"/>
        <v>1</v>
      </c>
      <c r="BD267" s="196" t="str">
        <f>IF(ISBLANK(BD266),"①",CHAR(CODE(BD266)+1))</f>
        <v>①</v>
      </c>
      <c r="BG267" s="559" t="str">
        <f t="shared" ca="1" si="108"/>
        <v/>
      </c>
      <c r="BH267" s="560" t="str">
        <f t="shared" ca="1" si="109"/>
        <v/>
      </c>
      <c r="BI267" s="560" t="str">
        <f t="shared" ca="1" si="110"/>
        <v/>
      </c>
      <c r="BJ267" s="560" t="str">
        <f t="shared" ca="1" si="111"/>
        <v/>
      </c>
      <c r="BK267" s="560" t="str">
        <f t="shared" ca="1" si="112"/>
        <v/>
      </c>
      <c r="BL267" s="561" t="str">
        <f t="shared" ca="1" si="113"/>
        <v/>
      </c>
      <c r="BN267" s="359"/>
      <c r="CV267" s="1488"/>
      <c r="CW267" s="1489"/>
      <c r="CX267" s="1489"/>
      <c r="CY267" s="1489"/>
      <c r="CZ267" s="1489"/>
      <c r="DA267" s="1489"/>
      <c r="DB267" s="1489"/>
      <c r="DC267" s="1489"/>
      <c r="DD267" s="1859"/>
      <c r="DE267" s="1860"/>
      <c r="DF267" s="1861"/>
    </row>
    <row r="268" spans="1:110" s="465" customFormat="1" ht="15" customHeight="1">
      <c r="A268" s="1868" t="str">
        <f>BD268</f>
        <v>①</v>
      </c>
      <c r="B268" s="1869"/>
      <c r="C268" s="1869"/>
      <c r="D268" s="1869"/>
      <c r="E268" s="1869"/>
      <c r="F268" s="475" t="str">
        <f>"以下処理内容で"&amp;$BW$17&amp;"を実施する。"</f>
        <v>以下処理内容でを実施する。</v>
      </c>
      <c r="G268" s="475"/>
      <c r="H268" s="475"/>
      <c r="I268" s="475"/>
      <c r="J268" s="475"/>
      <c r="K268" s="475"/>
      <c r="L268" s="475"/>
      <c r="M268" s="475"/>
      <c r="N268" s="475"/>
      <c r="O268" s="475"/>
      <c r="P268" s="475"/>
      <c r="Q268" s="475"/>
      <c r="R268" s="475"/>
      <c r="S268" s="475"/>
      <c r="T268" s="475"/>
      <c r="U268" s="469"/>
      <c r="V268" s="475"/>
      <c r="W268" s="475"/>
      <c r="X268" s="475"/>
      <c r="Y268" s="475"/>
      <c r="Z268" s="475"/>
      <c r="AA268" s="475"/>
      <c r="AB268" s="475"/>
      <c r="AC268" s="475"/>
      <c r="AD268" s="475"/>
      <c r="AE268" s="469"/>
      <c r="AF268" s="469"/>
      <c r="AG268" s="469"/>
      <c r="AH268" s="469"/>
      <c r="AI268" s="469"/>
      <c r="AJ268" s="469"/>
      <c r="AK268" s="469"/>
      <c r="AL268" s="469"/>
      <c r="AM268" s="469"/>
      <c r="AN268" s="475"/>
      <c r="AO268" s="475"/>
      <c r="AP268" s="475"/>
      <c r="AQ268" s="475"/>
      <c r="AR268" s="475"/>
      <c r="AS268" s="475"/>
      <c r="AT268" s="475"/>
      <c r="AU268" s="475"/>
      <c r="AV268" s="475"/>
      <c r="AW268" s="475"/>
      <c r="AX268" s="475"/>
      <c r="AY268" s="471"/>
      <c r="BA268" s="192">
        <f t="shared" si="114"/>
        <v>9</v>
      </c>
      <c r="BB268" s="192">
        <f t="shared" si="114"/>
        <v>2</v>
      </c>
      <c r="BC268" s="192">
        <f t="shared" si="114"/>
        <v>1</v>
      </c>
      <c r="BD268" s="192" t="str">
        <f t="shared" si="114"/>
        <v>①</v>
      </c>
      <c r="BG268" s="559" t="str">
        <f t="shared" ca="1" si="108"/>
        <v/>
      </c>
      <c r="BH268" s="560" t="str">
        <f t="shared" ca="1" si="109"/>
        <v/>
      </c>
      <c r="BI268" s="560" t="str">
        <f t="shared" ca="1" si="110"/>
        <v/>
      </c>
      <c r="BJ268" s="560" t="str">
        <f t="shared" ca="1" si="111"/>
        <v/>
      </c>
      <c r="BK268" s="560" t="str">
        <f t="shared" ca="1" si="112"/>
        <v/>
      </c>
      <c r="BL268" s="561" t="str">
        <f t="shared" ca="1" si="113"/>
        <v/>
      </c>
      <c r="BN268" s="359"/>
      <c r="CV268" s="1488" t="s">
        <v>2267</v>
      </c>
      <c r="CW268" s="1489"/>
      <c r="CX268" s="1489"/>
      <c r="CY268" s="1489"/>
      <c r="CZ268" s="1489"/>
      <c r="DA268" s="1489"/>
      <c r="DB268" s="1489"/>
      <c r="DC268" s="1489"/>
      <c r="DD268" s="1859">
        <v>44636</v>
      </c>
      <c r="DE268" s="1860"/>
      <c r="DF268" s="1861"/>
    </row>
    <row r="269" spans="1:110" s="465" customFormat="1" ht="15" customHeight="1">
      <c r="A269" s="777"/>
      <c r="B269" s="778"/>
      <c r="C269" s="778"/>
      <c r="D269" s="475"/>
      <c r="E269" s="275"/>
      <c r="F269" s="1870" t="s">
        <v>103</v>
      </c>
      <c r="G269" s="1871"/>
      <c r="H269" s="1871"/>
      <c r="I269" s="1871"/>
      <c r="J269" s="1871"/>
      <c r="K269" s="1871"/>
      <c r="L269" s="1871"/>
      <c r="M269" s="1872"/>
      <c r="N269" s="480" t="s">
        <v>109</v>
      </c>
      <c r="O269" s="266" t="str">
        <f>"("&amp;VLOOKUP(N269,[1]processing_log!$B$37:$Y$100,4,FALSE)&amp;" - "&amp;VLOOKUP(N269,[1]processing_log!$B$37:$Y$100,21,FALSE)&amp;VLOOKUP(N269,[1]processing_log!$B$37:$Y$100,24,FALSE)&amp;")"</f>
        <v>(登録・更新処理 - 異常終了)</v>
      </c>
      <c r="P269" s="266"/>
      <c r="Q269" s="266"/>
      <c r="R269" s="266"/>
      <c r="S269" s="266"/>
      <c r="T269" s="266"/>
      <c r="U269" s="266"/>
      <c r="V269" s="266"/>
      <c r="W269" s="266"/>
      <c r="X269" s="266"/>
      <c r="Y269" s="266"/>
      <c r="Z269" s="266"/>
      <c r="AA269" s="266"/>
      <c r="AB269" s="266"/>
      <c r="AC269" s="266"/>
      <c r="AD269" s="266"/>
      <c r="AE269" s="266"/>
      <c r="AF269" s="266"/>
      <c r="AG269" s="266"/>
      <c r="AH269" s="266"/>
      <c r="AI269" s="266"/>
      <c r="AJ269" s="266"/>
      <c r="AK269" s="266"/>
      <c r="AL269" s="266"/>
      <c r="AM269" s="266"/>
      <c r="AN269" s="266"/>
      <c r="AO269" s="266"/>
      <c r="AP269" s="266"/>
      <c r="AQ269" s="266"/>
      <c r="AR269" s="266"/>
      <c r="AS269" s="266"/>
      <c r="AT269" s="266"/>
      <c r="AU269" s="266"/>
      <c r="AV269" s="266"/>
      <c r="AW269" s="266"/>
      <c r="AX269" s="267"/>
      <c r="AY269" s="471"/>
      <c r="BA269" s="192">
        <f t="shared" si="114"/>
        <v>9</v>
      </c>
      <c r="BB269" s="192">
        <f t="shared" si="114"/>
        <v>2</v>
      </c>
      <c r="BC269" s="192">
        <f t="shared" si="114"/>
        <v>1</v>
      </c>
      <c r="BD269" s="192" t="str">
        <f t="shared" si="114"/>
        <v>①</v>
      </c>
      <c r="BG269" s="559" t="str">
        <f t="shared" ca="1" si="108"/>
        <v/>
      </c>
      <c r="BH269" s="560" t="str">
        <f t="shared" ca="1" si="109"/>
        <v/>
      </c>
      <c r="BI269" s="560" t="str">
        <f t="shared" ca="1" si="110"/>
        <v/>
      </c>
      <c r="BJ269" s="560" t="str">
        <f t="shared" ca="1" si="111"/>
        <v/>
      </c>
      <c r="BK269" s="560" t="str">
        <f t="shared" ca="1" si="112"/>
        <v/>
      </c>
      <c r="BL269" s="561" t="str">
        <f t="shared" ca="1" si="113"/>
        <v/>
      </c>
      <c r="BN269" s="359"/>
      <c r="CV269" s="1488"/>
      <c r="CW269" s="1489"/>
      <c r="CX269" s="1489"/>
      <c r="CY269" s="1489"/>
      <c r="CZ269" s="1489"/>
      <c r="DA269" s="1489"/>
      <c r="DB269" s="1489"/>
      <c r="DC269" s="1489"/>
      <c r="DD269" s="1859"/>
      <c r="DE269" s="1860"/>
      <c r="DF269" s="1861"/>
    </row>
    <row r="270" spans="1:110" s="465" customFormat="1" ht="15" customHeight="1">
      <c r="A270" s="777"/>
      <c r="B270" s="778"/>
      <c r="C270" s="778"/>
      <c r="D270" s="475"/>
      <c r="E270" s="275"/>
      <c r="F270" s="1865" t="s">
        <v>104</v>
      </c>
      <c r="G270" s="1866"/>
      <c r="H270" s="1866"/>
      <c r="I270" s="1866"/>
      <c r="J270" s="1866"/>
      <c r="K270" s="1866"/>
      <c r="L270" s="1866"/>
      <c r="M270" s="1867"/>
      <c r="N270" s="892" t="str">
        <f>"データ登録処理　"&amp;$D$39&amp;"：&lt;"&amp;$B$37&amp;"."&amp;$D$39&amp;"&gt;"</f>
        <v>データ登録処理　部品番号：&lt;入力領域.部品番号&gt;</v>
      </c>
      <c r="O270" s="271"/>
      <c r="P270" s="271"/>
      <c r="Q270" s="271"/>
      <c r="R270" s="271"/>
      <c r="S270" s="271"/>
      <c r="T270" s="271"/>
      <c r="U270" s="271"/>
      <c r="V270" s="271"/>
      <c r="W270" s="271"/>
      <c r="X270" s="271"/>
      <c r="Y270" s="271"/>
      <c r="Z270" s="271"/>
      <c r="AA270" s="271"/>
      <c r="AB270" s="271"/>
      <c r="AC270" s="271"/>
      <c r="AD270" s="271"/>
      <c r="AE270" s="271"/>
      <c r="AF270" s="271"/>
      <c r="AG270" s="271"/>
      <c r="AH270" s="271"/>
      <c r="AI270" s="271"/>
      <c r="AJ270" s="271"/>
      <c r="AK270" s="271"/>
      <c r="AL270" s="271"/>
      <c r="AM270" s="271"/>
      <c r="AN270" s="271"/>
      <c r="AO270" s="271"/>
      <c r="AP270" s="271"/>
      <c r="AQ270" s="271"/>
      <c r="AR270" s="271"/>
      <c r="AS270" s="271"/>
      <c r="AT270" s="271"/>
      <c r="AU270" s="271"/>
      <c r="AV270" s="271"/>
      <c r="AW270" s="271"/>
      <c r="AX270" s="272"/>
      <c r="AY270" s="471"/>
      <c r="BA270" s="192">
        <f t="shared" si="114"/>
        <v>9</v>
      </c>
      <c r="BB270" s="192">
        <f t="shared" si="114"/>
        <v>2</v>
      </c>
      <c r="BC270" s="192">
        <f t="shared" si="114"/>
        <v>1</v>
      </c>
      <c r="BD270" s="192" t="str">
        <f t="shared" si="114"/>
        <v>①</v>
      </c>
      <c r="BG270" s="559" t="str">
        <f t="shared" ca="1" si="108"/>
        <v/>
      </c>
      <c r="BH270" s="560" t="str">
        <f t="shared" ca="1" si="109"/>
        <v/>
      </c>
      <c r="BI270" s="560" t="str">
        <f t="shared" ca="1" si="110"/>
        <v/>
      </c>
      <c r="BJ270" s="560" t="str">
        <f t="shared" ca="1" si="111"/>
        <v/>
      </c>
      <c r="BK270" s="560" t="str">
        <f t="shared" ca="1" si="112"/>
        <v/>
      </c>
      <c r="BL270" s="561" t="str">
        <f t="shared" ca="1" si="113"/>
        <v/>
      </c>
      <c r="BN270" s="359"/>
      <c r="CV270" s="1488"/>
      <c r="CW270" s="1489"/>
      <c r="CX270" s="1489"/>
      <c r="CY270" s="1489"/>
      <c r="CZ270" s="1489"/>
      <c r="DA270" s="1489"/>
      <c r="DB270" s="1489"/>
      <c r="DC270" s="1489"/>
      <c r="DD270" s="1859"/>
      <c r="DE270" s="1860"/>
      <c r="DF270" s="1861"/>
    </row>
    <row r="271" spans="1:110" s="465" customFormat="1" ht="15" customHeight="1">
      <c r="A271" s="1868" t="str">
        <f>BD271</f>
        <v>②</v>
      </c>
      <c r="B271" s="1869"/>
      <c r="C271" s="1869"/>
      <c r="D271" s="1869"/>
      <c r="E271" s="1869"/>
      <c r="F271" s="275" t="s">
        <v>955</v>
      </c>
      <c r="G271" s="475"/>
      <c r="H271" s="475"/>
      <c r="I271" s="475"/>
      <c r="J271" s="475"/>
      <c r="K271" s="475"/>
      <c r="L271" s="475"/>
      <c r="M271" s="475"/>
      <c r="N271" s="475"/>
      <c r="O271" s="475"/>
      <c r="P271" s="475"/>
      <c r="Q271" s="475"/>
      <c r="R271" s="475"/>
      <c r="S271" s="475"/>
      <c r="T271" s="475"/>
      <c r="U271" s="469"/>
      <c r="V271" s="475"/>
      <c r="W271" s="475"/>
      <c r="X271" s="475"/>
      <c r="Y271" s="475"/>
      <c r="Z271" s="475"/>
      <c r="AA271" s="475"/>
      <c r="AB271" s="475"/>
      <c r="AC271" s="475"/>
      <c r="AD271" s="475"/>
      <c r="AE271" s="475"/>
      <c r="AF271" s="475"/>
      <c r="AG271" s="475"/>
      <c r="AH271" s="475"/>
      <c r="AI271" s="475"/>
      <c r="AJ271" s="475"/>
      <c r="AK271" s="475"/>
      <c r="AL271" s="475"/>
      <c r="AM271" s="475"/>
      <c r="AN271" s="475"/>
      <c r="AO271" s="475"/>
      <c r="AP271" s="475"/>
      <c r="AQ271" s="475"/>
      <c r="AR271" s="475"/>
      <c r="AS271" s="475"/>
      <c r="AT271" s="475"/>
      <c r="AU271" s="475"/>
      <c r="AV271" s="475"/>
      <c r="AW271" s="475"/>
      <c r="AX271" s="475"/>
      <c r="AY271" s="471"/>
      <c r="BA271" s="192">
        <f t="shared" si="114"/>
        <v>9</v>
      </c>
      <c r="BB271" s="192">
        <f t="shared" si="114"/>
        <v>2</v>
      </c>
      <c r="BC271" s="192">
        <f t="shared" si="114"/>
        <v>1</v>
      </c>
      <c r="BD271" s="196" t="str">
        <f>IF(ISBLANK(BD270),"①",CHAR(CODE(BD270)+1))</f>
        <v>②</v>
      </c>
      <c r="BG271" s="559" t="str">
        <f t="shared" ca="1" si="108"/>
        <v/>
      </c>
      <c r="BH271" s="560" t="str">
        <f t="shared" ca="1" si="109"/>
        <v/>
      </c>
      <c r="BI271" s="560" t="str">
        <f t="shared" ca="1" si="110"/>
        <v/>
      </c>
      <c r="BJ271" s="560" t="str">
        <f t="shared" ca="1" si="111"/>
        <v/>
      </c>
      <c r="BK271" s="560" t="str">
        <f t="shared" ca="1" si="112"/>
        <v/>
      </c>
      <c r="BL271" s="561" t="str">
        <f t="shared" ca="1" si="113"/>
        <v/>
      </c>
      <c r="BN271" s="359"/>
      <c r="CV271" s="1488"/>
      <c r="CW271" s="1489"/>
      <c r="CX271" s="1489"/>
      <c r="CY271" s="1489"/>
      <c r="CZ271" s="1489"/>
      <c r="DA271" s="1489"/>
      <c r="DB271" s="1489"/>
      <c r="DC271" s="1489"/>
      <c r="DD271" s="1859"/>
      <c r="DE271" s="1860"/>
      <c r="DF271" s="1861"/>
    </row>
    <row r="272" spans="1:110" s="465" customFormat="1" ht="15" customHeight="1">
      <c r="A272" s="762"/>
      <c r="B272" s="764"/>
      <c r="C272" s="764"/>
      <c r="D272" s="764"/>
      <c r="E272" s="764"/>
      <c r="F272" s="275" t="s">
        <v>957</v>
      </c>
      <c r="G272" s="475"/>
      <c r="H272" s="475"/>
      <c r="I272" s="475"/>
      <c r="J272" s="475"/>
      <c r="K272" s="475"/>
      <c r="L272" s="475"/>
      <c r="M272" s="475"/>
      <c r="N272" s="475"/>
      <c r="O272" s="475"/>
      <c r="P272" s="475"/>
      <c r="Q272" s="475"/>
      <c r="R272" s="475"/>
      <c r="S272" s="475"/>
      <c r="T272" s="475"/>
      <c r="U272" s="469"/>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1"/>
      <c r="BA272" s="192">
        <f t="shared" si="114"/>
        <v>9</v>
      </c>
      <c r="BB272" s="192">
        <f t="shared" si="114"/>
        <v>2</v>
      </c>
      <c r="BC272" s="192">
        <f t="shared" si="114"/>
        <v>1</v>
      </c>
      <c r="BD272" s="192" t="str">
        <f t="shared" si="114"/>
        <v>②</v>
      </c>
      <c r="BG272" s="559"/>
      <c r="BH272" s="560"/>
      <c r="BI272" s="560"/>
      <c r="BJ272" s="560"/>
      <c r="BK272" s="560"/>
      <c r="BL272" s="561"/>
      <c r="BN272" s="359"/>
      <c r="CV272" s="1488" t="s">
        <v>2265</v>
      </c>
      <c r="CW272" s="1489"/>
      <c r="CX272" s="1489"/>
      <c r="CY272" s="1489"/>
      <c r="CZ272" s="1489"/>
      <c r="DA272" s="1489"/>
      <c r="DB272" s="1489"/>
      <c r="DC272" s="1489"/>
      <c r="DD272" s="1859">
        <v>44636</v>
      </c>
      <c r="DE272" s="1860"/>
      <c r="DF272" s="1861"/>
    </row>
    <row r="273" spans="1:110" s="465" customFormat="1" ht="15" customHeight="1">
      <c r="A273" s="1868" t="str">
        <f>BD273</f>
        <v>③</v>
      </c>
      <c r="B273" s="1869"/>
      <c r="C273" s="1869"/>
      <c r="D273" s="1869"/>
      <c r="E273" s="1869"/>
      <c r="F273" s="475" t="s">
        <v>956</v>
      </c>
      <c r="G273" s="475"/>
      <c r="H273" s="475"/>
      <c r="I273" s="475"/>
      <c r="J273" s="475"/>
      <c r="K273" s="475"/>
      <c r="L273" s="475"/>
      <c r="M273" s="475"/>
      <c r="N273" s="475"/>
      <c r="O273" s="475"/>
      <c r="P273" s="475"/>
      <c r="Q273" s="475"/>
      <c r="R273" s="475"/>
      <c r="S273" s="475"/>
      <c r="T273" s="475"/>
      <c r="U273" s="469"/>
      <c r="V273" s="475"/>
      <c r="W273" s="475"/>
      <c r="X273" s="475"/>
      <c r="Y273" s="475"/>
      <c r="Z273" s="475"/>
      <c r="AA273" s="475"/>
      <c r="AB273" s="475"/>
      <c r="AC273" s="475"/>
      <c r="AD273" s="475"/>
      <c r="AE273" s="475"/>
      <c r="AF273" s="475"/>
      <c r="AG273" s="475"/>
      <c r="AH273" s="475"/>
      <c r="AI273" s="475"/>
      <c r="AJ273" s="475"/>
      <c r="AK273" s="475"/>
      <c r="AL273" s="475"/>
      <c r="AM273" s="475"/>
      <c r="AN273" s="475"/>
      <c r="AO273" s="475"/>
      <c r="AP273" s="475"/>
      <c r="AQ273" s="475"/>
      <c r="AR273" s="475"/>
      <c r="AS273" s="475"/>
      <c r="AT273" s="475"/>
      <c r="AU273" s="475"/>
      <c r="AV273" s="475"/>
      <c r="AW273" s="475"/>
      <c r="AX273" s="475"/>
      <c r="AY273" s="471"/>
      <c r="BA273" s="192">
        <f t="shared" si="114"/>
        <v>9</v>
      </c>
      <c r="BB273" s="192">
        <f t="shared" si="114"/>
        <v>2</v>
      </c>
      <c r="BC273" s="192">
        <f t="shared" si="114"/>
        <v>1</v>
      </c>
      <c r="BD273" s="196" t="str">
        <f>IF(ISBLANK(BD272),"①",CHAR(CODE(BD272)+1))</f>
        <v>③</v>
      </c>
      <c r="BG273" s="559" t="str">
        <f t="shared" ca="1" si="108"/>
        <v/>
      </c>
      <c r="BH273" s="560" t="str">
        <f t="shared" ca="1" si="109"/>
        <v/>
      </c>
      <c r="BI273" s="560" t="str">
        <f t="shared" ca="1" si="110"/>
        <v/>
      </c>
      <c r="BJ273" s="560" t="str">
        <f t="shared" ca="1" si="111"/>
        <v/>
      </c>
      <c r="BK273" s="560" t="str">
        <f t="shared" ca="1" si="112"/>
        <v/>
      </c>
      <c r="BL273" s="561" t="str">
        <f t="shared" ca="1" si="113"/>
        <v/>
      </c>
      <c r="BN273" s="359"/>
      <c r="CV273" s="1488" t="s">
        <v>2267</v>
      </c>
      <c r="CW273" s="1489"/>
      <c r="CX273" s="1489"/>
      <c r="CY273" s="1489"/>
      <c r="CZ273" s="1489"/>
      <c r="DA273" s="1489"/>
      <c r="DB273" s="1489"/>
      <c r="DC273" s="1489"/>
      <c r="DD273" s="1859">
        <v>44636</v>
      </c>
      <c r="DE273" s="1860"/>
      <c r="DF273" s="1861"/>
    </row>
    <row r="274" spans="1:110" s="465" customFormat="1" ht="15" customHeight="1">
      <c r="A274" s="1863" t="str">
        <f>BA274&amp;"."&amp;BB274</f>
        <v>9.3</v>
      </c>
      <c r="B274" s="1864"/>
      <c r="C274" s="1864"/>
      <c r="D274" s="475" t="s">
        <v>958</v>
      </c>
      <c r="E274" s="275"/>
      <c r="F274" s="275"/>
      <c r="G274" s="479"/>
      <c r="H274" s="275"/>
      <c r="I274" s="475"/>
      <c r="J274" s="475"/>
      <c r="K274" s="475"/>
      <c r="L274" s="475"/>
      <c r="M274" s="475"/>
      <c r="N274" s="475"/>
      <c r="O274" s="475"/>
      <c r="P274" s="475"/>
      <c r="Q274" s="475"/>
      <c r="R274" s="475"/>
      <c r="S274" s="475"/>
      <c r="T274" s="475"/>
      <c r="U274" s="475"/>
      <c r="V274" s="475"/>
      <c r="W274" s="475"/>
      <c r="X274" s="475"/>
      <c r="Y274" s="475"/>
      <c r="Z274" s="475"/>
      <c r="AA274" s="475"/>
      <c r="AB274" s="475"/>
      <c r="AC274" s="475"/>
      <c r="AD274" s="469"/>
      <c r="AE274" s="469"/>
      <c r="AF274" s="469"/>
      <c r="AG274" s="469"/>
      <c r="AH274" s="469"/>
      <c r="AI274" s="469"/>
      <c r="AJ274" s="469"/>
      <c r="AK274" s="469"/>
      <c r="AL274" s="469"/>
      <c r="AM274" s="475"/>
      <c r="AN274" s="475"/>
      <c r="AO274" s="475"/>
      <c r="AP274" s="475"/>
      <c r="AQ274" s="475"/>
      <c r="AR274" s="475"/>
      <c r="AS274" s="469"/>
      <c r="AT274" s="475"/>
      <c r="AU274" s="475"/>
      <c r="AV274" s="475"/>
      <c r="AW274" s="475"/>
      <c r="AX274" s="475"/>
      <c r="AY274" s="471"/>
      <c r="BA274" s="192">
        <f>BA273</f>
        <v>9</v>
      </c>
      <c r="BB274" s="193">
        <f>BB273+1</f>
        <v>3</v>
      </c>
      <c r="BC274" s="192"/>
      <c r="BD274" s="192"/>
      <c r="BG274" s="559" t="str">
        <f t="shared" ca="1" si="108"/>
        <v/>
      </c>
      <c r="BH274" s="560" t="str">
        <f t="shared" ca="1" si="109"/>
        <v/>
      </c>
      <c r="BI274" s="560" t="str">
        <f t="shared" ca="1" si="110"/>
        <v/>
      </c>
      <c r="BJ274" s="560" t="str">
        <f t="shared" ca="1" si="111"/>
        <v/>
      </c>
      <c r="BK274" s="560" t="str">
        <f t="shared" ca="1" si="112"/>
        <v/>
      </c>
      <c r="BL274" s="561" t="str">
        <f t="shared" ca="1" si="113"/>
        <v/>
      </c>
      <c r="BN274" s="359"/>
      <c r="CV274" s="1488"/>
      <c r="CW274" s="1489"/>
      <c r="CX274" s="1489"/>
      <c r="CY274" s="1489"/>
      <c r="CZ274" s="1489"/>
      <c r="DA274" s="1489"/>
      <c r="DB274" s="1489"/>
      <c r="DC274" s="1489"/>
      <c r="DD274" s="1859"/>
      <c r="DE274" s="1860"/>
      <c r="DF274" s="1861"/>
    </row>
    <row r="275" spans="1:110" s="465" customFormat="1" ht="15" customHeight="1">
      <c r="A275" s="762"/>
      <c r="B275" s="764"/>
      <c r="C275" s="764"/>
      <c r="D275" s="475" t="s">
        <v>543</v>
      </c>
      <c r="E275" s="764"/>
      <c r="F275" s="275"/>
      <c r="G275" s="475"/>
      <c r="H275" s="475"/>
      <c r="I275" s="475"/>
      <c r="J275" s="475"/>
      <c r="K275" s="475"/>
      <c r="L275" s="475"/>
      <c r="M275" s="475"/>
      <c r="N275" s="475"/>
      <c r="O275" s="475"/>
      <c r="P275" s="475"/>
      <c r="Q275" s="475"/>
      <c r="R275" s="475"/>
      <c r="S275" s="475"/>
      <c r="T275" s="475"/>
      <c r="U275" s="469"/>
      <c r="V275" s="475"/>
      <c r="W275" s="475"/>
      <c r="X275" s="475"/>
      <c r="Y275" s="475"/>
      <c r="Z275" s="475"/>
      <c r="AA275" s="475"/>
      <c r="AB275" s="475"/>
      <c r="AC275" s="475"/>
      <c r="AD275" s="475"/>
      <c r="AE275" s="475"/>
      <c r="AF275" s="475"/>
      <c r="AG275" s="475"/>
      <c r="AH275" s="475"/>
      <c r="AI275" s="475"/>
      <c r="AJ275" s="475"/>
      <c r="AK275" s="475"/>
      <c r="AL275" s="475"/>
      <c r="AM275" s="475"/>
      <c r="AN275" s="475"/>
      <c r="AO275" s="475"/>
      <c r="AP275" s="475"/>
      <c r="AQ275" s="475"/>
      <c r="AR275" s="475"/>
      <c r="AS275" s="475"/>
      <c r="AT275" s="475"/>
      <c r="AU275" s="475"/>
      <c r="AV275" s="475"/>
      <c r="AW275" s="475"/>
      <c r="AX275" s="475"/>
      <c r="AY275" s="471"/>
      <c r="BA275" s="192">
        <f t="shared" si="114"/>
        <v>9</v>
      </c>
      <c r="BB275" s="192">
        <f t="shared" si="114"/>
        <v>3</v>
      </c>
      <c r="BC275" s="192"/>
      <c r="BD275" s="192"/>
      <c r="BG275" s="559"/>
      <c r="BH275" s="560"/>
      <c r="BI275" s="560"/>
      <c r="BJ275" s="560"/>
      <c r="BK275" s="560"/>
      <c r="BL275" s="561"/>
      <c r="BN275" s="359"/>
      <c r="CV275" s="1488"/>
      <c r="CW275" s="1489"/>
      <c r="CX275" s="1489"/>
      <c r="CY275" s="1489"/>
      <c r="CZ275" s="1489"/>
      <c r="DA275" s="1489"/>
      <c r="DB275" s="1489"/>
      <c r="DC275" s="1489"/>
      <c r="DD275" s="1859"/>
      <c r="DE275" s="1860"/>
      <c r="DF275" s="1861"/>
    </row>
    <row r="276" spans="1:110" s="465" customFormat="1" ht="15" customHeight="1">
      <c r="A276" s="777"/>
      <c r="B276" s="778"/>
      <c r="C276" s="778"/>
      <c r="D276" s="1870" t="s">
        <v>265</v>
      </c>
      <c r="E276" s="1871"/>
      <c r="F276" s="1871"/>
      <c r="G276" s="1871"/>
      <c r="H276" s="1871"/>
      <c r="I276" s="1871"/>
      <c r="J276" s="1871"/>
      <c r="K276" s="1872"/>
      <c r="L276" s="265" t="s">
        <v>959</v>
      </c>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c r="AJ276" s="266"/>
      <c r="AK276" s="266"/>
      <c r="AL276" s="266"/>
      <c r="AM276" s="266"/>
      <c r="AN276" s="266"/>
      <c r="AO276" s="266"/>
      <c r="AP276" s="266"/>
      <c r="AQ276" s="266"/>
      <c r="AR276" s="266"/>
      <c r="AS276" s="266"/>
      <c r="AT276" s="266"/>
      <c r="AU276" s="266"/>
      <c r="AV276" s="266"/>
      <c r="AW276" s="266"/>
      <c r="AX276" s="267"/>
      <c r="AY276" s="471"/>
      <c r="BA276" s="192">
        <f t="shared" si="114"/>
        <v>9</v>
      </c>
      <c r="BB276" s="192">
        <f t="shared" si="114"/>
        <v>3</v>
      </c>
      <c r="BC276" s="192"/>
      <c r="BD276" s="192"/>
      <c r="BE276" s="192"/>
      <c r="BG276" s="559" t="str">
        <f t="shared" ca="1" si="108"/>
        <v/>
      </c>
      <c r="BH276" s="560" t="str">
        <f t="shared" ca="1" si="109"/>
        <v/>
      </c>
      <c r="BI276" s="560" t="str">
        <f t="shared" ca="1" si="110"/>
        <v/>
      </c>
      <c r="BJ276" s="560" t="str">
        <f t="shared" ca="1" si="111"/>
        <v/>
      </c>
      <c r="BK276" s="560" t="str">
        <f t="shared" ca="1" si="112"/>
        <v/>
      </c>
      <c r="BL276" s="561" t="str">
        <f t="shared" ca="1" si="113"/>
        <v/>
      </c>
      <c r="BN276" s="359"/>
      <c r="CV276" s="1488"/>
      <c r="CW276" s="1489"/>
      <c r="CX276" s="1489"/>
      <c r="CY276" s="1489"/>
      <c r="CZ276" s="1489"/>
      <c r="DA276" s="1489"/>
      <c r="DB276" s="1489"/>
      <c r="DC276" s="1489"/>
      <c r="DD276" s="1859"/>
      <c r="DE276" s="1860"/>
      <c r="DF276" s="1861"/>
    </row>
    <row r="277" spans="1:110" s="465" customFormat="1" ht="15" customHeight="1">
      <c r="A277" s="777"/>
      <c r="B277" s="778"/>
      <c r="C277" s="778"/>
      <c r="D277" s="1873" t="s">
        <v>331</v>
      </c>
      <c r="E277" s="1874"/>
      <c r="F277" s="1874"/>
      <c r="G277" s="1874"/>
      <c r="H277" s="1874"/>
      <c r="I277" s="1874"/>
      <c r="J277" s="1874"/>
      <c r="K277" s="1875"/>
      <c r="L277" s="268" t="s">
        <v>760</v>
      </c>
      <c r="M277" s="269"/>
      <c r="N277" s="269"/>
      <c r="O277" s="269"/>
      <c r="P277" s="269"/>
      <c r="Q277" s="269"/>
      <c r="R277" s="269"/>
      <c r="S277" s="269"/>
      <c r="T277" s="269"/>
      <c r="U277" s="269"/>
      <c r="V277" s="269"/>
      <c r="W277" s="269"/>
      <c r="X277" s="269"/>
      <c r="Y277" s="269"/>
      <c r="Z277" s="269"/>
      <c r="AA277" s="269"/>
      <c r="AB277" s="269"/>
      <c r="AC277" s="269"/>
      <c r="AD277" s="269"/>
      <c r="AE277" s="269"/>
      <c r="AF277" s="269"/>
      <c r="AG277" s="269"/>
      <c r="AH277" s="269"/>
      <c r="AI277" s="269"/>
      <c r="AJ277" s="269"/>
      <c r="AK277" s="269"/>
      <c r="AL277" s="269"/>
      <c r="AM277" s="269"/>
      <c r="AN277" s="269"/>
      <c r="AO277" s="269"/>
      <c r="AP277" s="269"/>
      <c r="AQ277" s="269"/>
      <c r="AR277" s="269"/>
      <c r="AS277" s="269"/>
      <c r="AT277" s="269"/>
      <c r="AU277" s="269"/>
      <c r="AV277" s="269"/>
      <c r="AW277" s="269"/>
      <c r="AX277" s="270"/>
      <c r="AY277" s="471"/>
      <c r="BA277" s="192">
        <f t="shared" si="114"/>
        <v>9</v>
      </c>
      <c r="BB277" s="192">
        <f t="shared" si="114"/>
        <v>3</v>
      </c>
      <c r="BC277" s="192"/>
      <c r="BD277" s="192"/>
      <c r="BE277" s="192"/>
      <c r="BG277" s="559" t="str">
        <f t="shared" ca="1" si="108"/>
        <v/>
      </c>
      <c r="BH277" s="560" t="str">
        <f t="shared" ca="1" si="109"/>
        <v/>
      </c>
      <c r="BI277" s="560" t="str">
        <f t="shared" ca="1" si="110"/>
        <v/>
      </c>
      <c r="BJ277" s="560" t="str">
        <f t="shared" ca="1" si="111"/>
        <v/>
      </c>
      <c r="BK277" s="560" t="str">
        <f t="shared" ca="1" si="112"/>
        <v/>
      </c>
      <c r="BL277" s="561" t="str">
        <f t="shared" ca="1" si="113"/>
        <v/>
      </c>
      <c r="BN277" s="359"/>
      <c r="CV277" s="1488"/>
      <c r="CW277" s="1489"/>
      <c r="CX277" s="1489"/>
      <c r="CY277" s="1489"/>
      <c r="CZ277" s="1489"/>
      <c r="DA277" s="1489"/>
      <c r="DB277" s="1489"/>
      <c r="DC277" s="1489"/>
      <c r="DD277" s="1859"/>
      <c r="DE277" s="1860"/>
      <c r="DF277" s="1861"/>
    </row>
    <row r="278" spans="1:110" s="465" customFormat="1" ht="15" customHeight="1">
      <c r="A278" s="777"/>
      <c r="B278" s="778"/>
      <c r="C278" s="778"/>
      <c r="D278" s="1873" t="s">
        <v>332</v>
      </c>
      <c r="E278" s="1874"/>
      <c r="F278" s="1874"/>
      <c r="G278" s="1874"/>
      <c r="H278" s="1874"/>
      <c r="I278" s="1874"/>
      <c r="J278" s="1874"/>
      <c r="K278" s="1875"/>
      <c r="L278" s="275"/>
      <c r="M278" s="275"/>
      <c r="N278" s="275"/>
      <c r="O278" s="275"/>
      <c r="P278" s="275"/>
      <c r="Q278" s="275"/>
      <c r="R278" s="275"/>
      <c r="S278" s="275"/>
      <c r="T278" s="275"/>
      <c r="U278" s="275"/>
      <c r="V278" s="275"/>
      <c r="W278" s="275"/>
      <c r="X278" s="275"/>
      <c r="Y278" s="275"/>
      <c r="Z278" s="275"/>
      <c r="AA278" s="275"/>
      <c r="AB278" s="275"/>
      <c r="AC278" s="275"/>
      <c r="AD278" s="275"/>
      <c r="AE278" s="275"/>
      <c r="AF278" s="275"/>
      <c r="AG278" s="275"/>
      <c r="AH278" s="275"/>
      <c r="AI278" s="275"/>
      <c r="AJ278" s="275"/>
      <c r="AK278" s="275"/>
      <c r="AL278" s="275"/>
      <c r="AM278" s="275"/>
      <c r="AN278" s="275"/>
      <c r="AO278" s="275"/>
      <c r="AP278" s="275"/>
      <c r="AQ278" s="275"/>
      <c r="AR278" s="275"/>
      <c r="AS278" s="275"/>
      <c r="AT278" s="275"/>
      <c r="AU278" s="275"/>
      <c r="AV278" s="275"/>
      <c r="AW278" s="275"/>
      <c r="AX278" s="584"/>
      <c r="AY278" s="471"/>
      <c r="BA278" s="192">
        <f t="shared" si="114"/>
        <v>9</v>
      </c>
      <c r="BB278" s="192">
        <f t="shared" si="114"/>
        <v>3</v>
      </c>
      <c r="BC278" s="192"/>
      <c r="BD278" s="192"/>
      <c r="BE278" s="192"/>
      <c r="BG278" s="559" t="str">
        <f t="shared" ca="1" si="108"/>
        <v/>
      </c>
      <c r="BH278" s="560" t="str">
        <f t="shared" ca="1" si="109"/>
        <v/>
      </c>
      <c r="BI278" s="560" t="str">
        <f t="shared" ca="1" si="110"/>
        <v/>
      </c>
      <c r="BJ278" s="560" t="str">
        <f t="shared" ca="1" si="111"/>
        <v/>
      </c>
      <c r="BK278" s="560" t="str">
        <f t="shared" ca="1" si="112"/>
        <v/>
      </c>
      <c r="BL278" s="561" t="str">
        <f t="shared" ca="1" si="113"/>
        <v/>
      </c>
      <c r="BN278" s="359"/>
      <c r="CV278" s="1488"/>
      <c r="CW278" s="1489"/>
      <c r="CX278" s="1489"/>
      <c r="CY278" s="1489"/>
      <c r="CZ278" s="1489"/>
      <c r="DA278" s="1489"/>
      <c r="DB278" s="1489"/>
      <c r="DC278" s="1489"/>
      <c r="DD278" s="1859"/>
      <c r="DE278" s="1860"/>
      <c r="DF278" s="1861"/>
    </row>
    <row r="279" spans="1:110" s="465" customFormat="1" ht="15" customHeight="1">
      <c r="A279" s="777"/>
      <c r="B279" s="778"/>
      <c r="C279" s="778"/>
      <c r="D279" s="888"/>
      <c r="E279" s="274"/>
      <c r="F279" s="274"/>
      <c r="G279" s="274"/>
      <c r="H279" s="274"/>
      <c r="I279" s="274"/>
      <c r="J279" s="274"/>
      <c r="K279" s="889"/>
      <c r="L279" s="275"/>
      <c r="M279" s="1876" t="s">
        <v>481</v>
      </c>
      <c r="N279" s="1877"/>
      <c r="O279" s="1877"/>
      <c r="P279" s="1877"/>
      <c r="Q279" s="1877"/>
      <c r="R279" s="1877"/>
      <c r="S279" s="1877"/>
      <c r="T279" s="1877"/>
      <c r="U279" s="1877"/>
      <c r="V279" s="1877"/>
      <c r="W279" s="1877"/>
      <c r="X279" s="1877"/>
      <c r="Y279" s="1878"/>
      <c r="Z279" s="1956" t="s">
        <v>482</v>
      </c>
      <c r="AA279" s="1957"/>
      <c r="AB279" s="1957"/>
      <c r="AC279" s="1957"/>
      <c r="AD279" s="1957"/>
      <c r="AE279" s="1957"/>
      <c r="AF279" s="1957"/>
      <c r="AG279" s="1957"/>
      <c r="AH279" s="1957"/>
      <c r="AI279" s="1957"/>
      <c r="AJ279" s="1957"/>
      <c r="AK279" s="1957"/>
      <c r="AL279" s="1957"/>
      <c r="AM279" s="1957"/>
      <c r="AN279" s="1957"/>
      <c r="AO279" s="1957"/>
      <c r="AP279" s="1958"/>
      <c r="AQ279" s="275"/>
      <c r="AR279" s="275"/>
      <c r="AS279" s="275"/>
      <c r="AT279" s="275"/>
      <c r="AU279" s="275"/>
      <c r="AV279" s="275"/>
      <c r="AW279" s="275"/>
      <c r="AX279" s="584"/>
      <c r="AY279" s="471"/>
      <c r="BA279" s="192">
        <f t="shared" ref="BA279:BA292" si="115">BA278</f>
        <v>9</v>
      </c>
      <c r="BB279" s="192">
        <f t="shared" ref="BB279:BB292" si="116">BB278</f>
        <v>3</v>
      </c>
      <c r="BC279" s="192"/>
      <c r="BD279" s="192"/>
      <c r="BG279" s="559" t="str">
        <f t="shared" ca="1" si="108"/>
        <v/>
      </c>
      <c r="BH279" s="560" t="str">
        <f t="shared" ca="1" si="109"/>
        <v/>
      </c>
      <c r="BI279" s="560" t="str">
        <f t="shared" ca="1" si="110"/>
        <v/>
      </c>
      <c r="BJ279" s="560" t="str">
        <f t="shared" ca="1" si="111"/>
        <v/>
      </c>
      <c r="BK279" s="560" t="str">
        <f t="shared" ca="1" si="112"/>
        <v/>
      </c>
      <c r="BL279" s="561" t="str">
        <f t="shared" ca="1" si="113"/>
        <v/>
      </c>
      <c r="BN279" s="359"/>
      <c r="CV279" s="1488"/>
      <c r="CW279" s="1489"/>
      <c r="CX279" s="1489"/>
      <c r="CY279" s="1489"/>
      <c r="CZ279" s="1489"/>
      <c r="DA279" s="1489"/>
      <c r="DB279" s="1489"/>
      <c r="DC279" s="1489"/>
      <c r="DD279" s="1859"/>
      <c r="DE279" s="1860"/>
      <c r="DF279" s="1861"/>
    </row>
    <row r="280" spans="1:110" s="465" customFormat="1" ht="15" customHeight="1">
      <c r="A280" s="777"/>
      <c r="B280" s="778"/>
      <c r="C280" s="778"/>
      <c r="D280" s="888"/>
      <c r="E280" s="274"/>
      <c r="F280" s="274"/>
      <c r="G280" s="274"/>
      <c r="H280" s="274"/>
      <c r="I280" s="274"/>
      <c r="J280" s="274"/>
      <c r="K280" s="889"/>
      <c r="L280" s="275"/>
      <c r="M280" s="1879"/>
      <c r="N280" s="1880"/>
      <c r="O280" s="1880"/>
      <c r="P280" s="1880"/>
      <c r="Q280" s="1880"/>
      <c r="R280" s="1880"/>
      <c r="S280" s="1880"/>
      <c r="T280" s="1880"/>
      <c r="U280" s="1880"/>
      <c r="V280" s="1880"/>
      <c r="W280" s="1880"/>
      <c r="X280" s="1880"/>
      <c r="Y280" s="1881"/>
      <c r="Z280" s="1959" t="s">
        <v>322</v>
      </c>
      <c r="AA280" s="1960"/>
      <c r="AB280" s="1960"/>
      <c r="AC280" s="1960" t="s">
        <v>325</v>
      </c>
      <c r="AD280" s="1960"/>
      <c r="AE280" s="1960"/>
      <c r="AF280" s="1960"/>
      <c r="AG280" s="1960"/>
      <c r="AH280" s="1960"/>
      <c r="AI280" s="1960"/>
      <c r="AJ280" s="1960"/>
      <c r="AK280" s="1960"/>
      <c r="AL280" s="1960"/>
      <c r="AM280" s="1960"/>
      <c r="AN280" s="1960"/>
      <c r="AO280" s="1960"/>
      <c r="AP280" s="1961"/>
      <c r="AQ280" s="275"/>
      <c r="AR280" s="275"/>
      <c r="AS280" s="275"/>
      <c r="AT280" s="275"/>
      <c r="AU280" s="275"/>
      <c r="AV280" s="275"/>
      <c r="AW280" s="275"/>
      <c r="AX280" s="584"/>
      <c r="AY280" s="471"/>
      <c r="BA280" s="192">
        <f t="shared" si="115"/>
        <v>9</v>
      </c>
      <c r="BB280" s="192">
        <f t="shared" si="116"/>
        <v>3</v>
      </c>
      <c r="BC280" s="192"/>
      <c r="BD280" s="192"/>
      <c r="BG280" s="559" t="str">
        <f t="shared" ca="1" si="108"/>
        <v/>
      </c>
      <c r="BH280" s="560" t="str">
        <f t="shared" ca="1" si="109"/>
        <v/>
      </c>
      <c r="BI280" s="560" t="str">
        <f t="shared" ca="1" si="110"/>
        <v/>
      </c>
      <c r="BJ280" s="560" t="str">
        <f t="shared" ca="1" si="111"/>
        <v/>
      </c>
      <c r="BK280" s="560" t="str">
        <f t="shared" ca="1" si="112"/>
        <v/>
      </c>
      <c r="BL280" s="561" t="str">
        <f t="shared" ca="1" si="113"/>
        <v/>
      </c>
      <c r="BN280" s="359"/>
      <c r="CV280" s="1488"/>
      <c r="CW280" s="1489"/>
      <c r="CX280" s="1489"/>
      <c r="CY280" s="1489"/>
      <c r="CZ280" s="1489"/>
      <c r="DA280" s="1489"/>
      <c r="DB280" s="1489"/>
      <c r="DC280" s="1489"/>
      <c r="DD280" s="1859"/>
      <c r="DE280" s="1860"/>
      <c r="DF280" s="1861"/>
    </row>
    <row r="281" spans="1:110" s="465" customFormat="1" ht="15" customHeight="1">
      <c r="A281" s="777"/>
      <c r="B281" s="778"/>
      <c r="C281" s="778"/>
      <c r="D281" s="888"/>
      <c r="E281" s="274"/>
      <c r="F281" s="274"/>
      <c r="G281" s="274"/>
      <c r="H281" s="274"/>
      <c r="I281" s="274"/>
      <c r="J281" s="274"/>
      <c r="K281" s="889"/>
      <c r="L281" s="275"/>
      <c r="M281" s="265" t="s">
        <v>504</v>
      </c>
      <c r="N281" s="266"/>
      <c r="O281" s="266"/>
      <c r="P281" s="266"/>
      <c r="Q281" s="266"/>
      <c r="R281" s="266"/>
      <c r="S281" s="266"/>
      <c r="T281" s="266"/>
      <c r="U281" s="266"/>
      <c r="V281" s="266"/>
      <c r="W281" s="266"/>
      <c r="X281" s="266"/>
      <c r="Y281" s="266"/>
      <c r="Z281" s="893" t="str">
        <f>TEXT($B$39,"###")</f>
        <v>2</v>
      </c>
      <c r="AA281" s="266"/>
      <c r="AB281" s="572"/>
      <c r="AC281" s="585" t="str">
        <f>IF(NOT(ISBLANK(Z281)),VLOOKUP(VALUE(Z281),$B$37:$D$71,3,FALSE),"")</f>
        <v>部品番号</v>
      </c>
      <c r="AD281" s="266"/>
      <c r="AE281" s="266"/>
      <c r="AF281" s="266"/>
      <c r="AG281" s="266"/>
      <c r="AH281" s="266"/>
      <c r="AI281" s="266"/>
      <c r="AJ281" s="266"/>
      <c r="AK281" s="266"/>
      <c r="AL281" s="266"/>
      <c r="AM281" s="266"/>
      <c r="AN281" s="266"/>
      <c r="AO281" s="266"/>
      <c r="AP281" s="267"/>
      <c r="AQ281" s="275"/>
      <c r="AR281" s="275"/>
      <c r="AS281" s="275"/>
      <c r="AT281" s="275"/>
      <c r="AU281" s="275"/>
      <c r="AV281" s="275"/>
      <c r="AW281" s="275"/>
      <c r="AX281" s="584"/>
      <c r="AY281" s="471"/>
      <c r="BA281" s="192">
        <f t="shared" si="115"/>
        <v>9</v>
      </c>
      <c r="BB281" s="192">
        <f t="shared" si="116"/>
        <v>3</v>
      </c>
      <c r="BC281" s="192"/>
      <c r="BD281" s="192"/>
      <c r="BG281" s="559" t="str">
        <f t="shared" ca="1" si="108"/>
        <v/>
      </c>
      <c r="BH281" s="560" t="str">
        <f t="shared" ca="1" si="109"/>
        <v/>
      </c>
      <c r="BI281" s="560" t="str">
        <f t="shared" ca="1" si="110"/>
        <v/>
      </c>
      <c r="BJ281" s="560" t="str">
        <f t="shared" ca="1" si="111"/>
        <v/>
      </c>
      <c r="BK281" s="560" t="str">
        <f t="shared" ca="1" si="112"/>
        <v/>
      </c>
      <c r="BL281" s="561" t="str">
        <f t="shared" ca="1" si="113"/>
        <v/>
      </c>
      <c r="BN281" s="359"/>
      <c r="CV281" s="1488"/>
      <c r="CW281" s="1489"/>
      <c r="CX281" s="1489"/>
      <c r="CY281" s="1489"/>
      <c r="CZ281" s="1489"/>
      <c r="DA281" s="1489"/>
      <c r="DB281" s="1489"/>
      <c r="DC281" s="1489"/>
      <c r="DD281" s="1859"/>
      <c r="DE281" s="1860"/>
      <c r="DF281" s="1861"/>
    </row>
    <row r="282" spans="1:110" s="465" customFormat="1" ht="15" customHeight="1">
      <c r="A282" s="777"/>
      <c r="B282" s="778"/>
      <c r="C282" s="778"/>
      <c r="D282" s="888"/>
      <c r="E282" s="274"/>
      <c r="F282" s="274"/>
      <c r="G282" s="274"/>
      <c r="H282" s="274"/>
      <c r="I282" s="274"/>
      <c r="J282" s="274"/>
      <c r="K282" s="889"/>
      <c r="L282" s="275"/>
      <c r="M282" s="268" t="s">
        <v>960</v>
      </c>
      <c r="N282" s="269"/>
      <c r="O282" s="269"/>
      <c r="P282" s="269"/>
      <c r="Q282" s="269"/>
      <c r="R282" s="269"/>
      <c r="S282" s="269"/>
      <c r="T282" s="269"/>
      <c r="U282" s="269"/>
      <c r="V282" s="269"/>
      <c r="W282" s="269"/>
      <c r="X282" s="269"/>
      <c r="Y282" s="269"/>
      <c r="Z282" s="586" t="str">
        <f>TEXT($B$41,"###")</f>
        <v>4</v>
      </c>
      <c r="AA282" s="269"/>
      <c r="AB282" s="296"/>
      <c r="AC282" s="474" t="str">
        <f>IF(NOT(ISBLANK(Z282)),VLOOKUP(VALUE(Z282),$B$37:$D$71,3,FALSE),"")</f>
        <v>製造係数</v>
      </c>
      <c r="AD282" s="269"/>
      <c r="AE282" s="269"/>
      <c r="AF282" s="269"/>
      <c r="AG282" s="269"/>
      <c r="AH282" s="269"/>
      <c r="AI282" s="269"/>
      <c r="AJ282" s="269"/>
      <c r="AK282" s="269"/>
      <c r="AL282" s="269"/>
      <c r="AM282" s="269"/>
      <c r="AN282" s="269"/>
      <c r="AO282" s="269"/>
      <c r="AP282" s="270"/>
      <c r="AQ282" s="275"/>
      <c r="AR282" s="275"/>
      <c r="AS282" s="275"/>
      <c r="AT282" s="275"/>
      <c r="AU282" s="275"/>
      <c r="AV282" s="275"/>
      <c r="AW282" s="275"/>
      <c r="AX282" s="584"/>
      <c r="AY282" s="471"/>
      <c r="BA282" s="192">
        <f t="shared" si="115"/>
        <v>9</v>
      </c>
      <c r="BB282" s="192">
        <f t="shared" si="116"/>
        <v>3</v>
      </c>
      <c r="BC282" s="192"/>
      <c r="BD282" s="192"/>
      <c r="BG282" s="559" t="str">
        <f t="shared" ca="1" si="108"/>
        <v/>
      </c>
      <c r="BH282" s="560" t="str">
        <f t="shared" ca="1" si="109"/>
        <v/>
      </c>
      <c r="BI282" s="560" t="str">
        <f t="shared" ca="1" si="110"/>
        <v/>
      </c>
      <c r="BJ282" s="560" t="str">
        <f t="shared" ca="1" si="111"/>
        <v/>
      </c>
      <c r="BK282" s="560" t="str">
        <f t="shared" ca="1" si="112"/>
        <v/>
      </c>
      <c r="BL282" s="561" t="str">
        <f t="shared" ca="1" si="113"/>
        <v/>
      </c>
      <c r="BN282" s="359"/>
      <c r="CV282" s="1488"/>
      <c r="CW282" s="1489"/>
      <c r="CX282" s="1489"/>
      <c r="CY282" s="1489"/>
      <c r="CZ282" s="1489"/>
      <c r="DA282" s="1489"/>
      <c r="DB282" s="1489"/>
      <c r="DC282" s="1489"/>
      <c r="DD282" s="1859"/>
      <c r="DE282" s="1860"/>
      <c r="DF282" s="1861"/>
    </row>
    <row r="283" spans="1:110" s="465" customFormat="1" ht="15" customHeight="1">
      <c r="A283" s="777"/>
      <c r="B283" s="778"/>
      <c r="C283" s="778"/>
      <c r="D283" s="888"/>
      <c r="E283" s="274"/>
      <c r="F283" s="274"/>
      <c r="G283" s="274"/>
      <c r="H283" s="274"/>
      <c r="I283" s="274"/>
      <c r="J283" s="274"/>
      <c r="K283" s="889"/>
      <c r="L283" s="275"/>
      <c r="M283" s="268" t="s">
        <v>483</v>
      </c>
      <c r="N283" s="269"/>
      <c r="O283" s="269"/>
      <c r="P283" s="269"/>
      <c r="Q283" s="269"/>
      <c r="R283" s="269"/>
      <c r="S283" s="269"/>
      <c r="T283" s="269"/>
      <c r="U283" s="269"/>
      <c r="V283" s="269"/>
      <c r="W283" s="269"/>
      <c r="X283" s="269"/>
      <c r="Y283" s="269"/>
      <c r="Z283" s="894"/>
      <c r="AA283" s="269"/>
      <c r="AB283" s="269"/>
      <c r="AC283" s="269"/>
      <c r="AD283" s="269"/>
      <c r="AE283" s="269"/>
      <c r="AF283" s="269"/>
      <c r="AG283" s="269"/>
      <c r="AH283" s="269"/>
      <c r="AI283" s="269"/>
      <c r="AJ283" s="269"/>
      <c r="AK283" s="269"/>
      <c r="AL283" s="269"/>
      <c r="AM283" s="269"/>
      <c r="AN283" s="269"/>
      <c r="AO283" s="269"/>
      <c r="AP283" s="270"/>
      <c r="AQ283" s="275"/>
      <c r="AR283" s="275"/>
      <c r="AS283" s="275"/>
      <c r="AT283" s="275"/>
      <c r="AU283" s="275"/>
      <c r="AV283" s="275"/>
      <c r="AW283" s="275"/>
      <c r="AX283" s="584"/>
      <c r="AY283" s="471"/>
      <c r="BA283" s="192">
        <f t="shared" si="115"/>
        <v>9</v>
      </c>
      <c r="BB283" s="192">
        <f t="shared" si="116"/>
        <v>3</v>
      </c>
      <c r="BC283" s="192"/>
      <c r="BD283" s="192"/>
      <c r="BG283" s="559" t="str">
        <f t="shared" ca="1" si="108"/>
        <v/>
      </c>
      <c r="BH283" s="560" t="str">
        <f t="shared" ca="1" si="109"/>
        <v/>
      </c>
      <c r="BI283" s="560" t="str">
        <f t="shared" ca="1" si="110"/>
        <v/>
      </c>
      <c r="BJ283" s="560" t="str">
        <f t="shared" ca="1" si="111"/>
        <v/>
      </c>
      <c r="BK283" s="560" t="str">
        <f t="shared" ca="1" si="112"/>
        <v/>
      </c>
      <c r="BL283" s="561" t="str">
        <f t="shared" ca="1" si="113"/>
        <v/>
      </c>
      <c r="BN283" s="359"/>
      <c r="CV283" s="1488"/>
      <c r="CW283" s="1489"/>
      <c r="CX283" s="1489"/>
      <c r="CY283" s="1489"/>
      <c r="CZ283" s="1489"/>
      <c r="DA283" s="1489"/>
      <c r="DB283" s="1489"/>
      <c r="DC283" s="1489"/>
      <c r="DD283" s="1859"/>
      <c r="DE283" s="1860"/>
      <c r="DF283" s="1861"/>
    </row>
    <row r="284" spans="1:110" s="465" customFormat="1" ht="15" customHeight="1">
      <c r="A284" s="777"/>
      <c r="B284" s="778"/>
      <c r="C284" s="778"/>
      <c r="D284" s="888"/>
      <c r="E284" s="274"/>
      <c r="F284" s="274"/>
      <c r="G284" s="274"/>
      <c r="H284" s="274"/>
      <c r="I284" s="274"/>
      <c r="J284" s="274"/>
      <c r="K284" s="889"/>
      <c r="L284" s="275"/>
      <c r="M284" s="268"/>
      <c r="N284" s="269" t="s">
        <v>451</v>
      </c>
      <c r="O284" s="269"/>
      <c r="P284" s="269"/>
      <c r="Q284" s="269"/>
      <c r="R284" s="269"/>
      <c r="S284" s="269"/>
      <c r="T284" s="269"/>
      <c r="U284" s="269"/>
      <c r="V284" s="269"/>
      <c r="W284" s="269"/>
      <c r="X284" s="269"/>
      <c r="Y284" s="270"/>
      <c r="Z284" s="581" t="s">
        <v>53</v>
      </c>
      <c r="AA284" s="269"/>
      <c r="AB284" s="296"/>
      <c r="AC284" s="474" t="s">
        <v>326</v>
      </c>
      <c r="AD284" s="269"/>
      <c r="AE284" s="269"/>
      <c r="AF284" s="269"/>
      <c r="AG284" s="269"/>
      <c r="AH284" s="269"/>
      <c r="AI284" s="269"/>
      <c r="AJ284" s="269"/>
      <c r="AK284" s="269"/>
      <c r="AL284" s="269"/>
      <c r="AM284" s="269"/>
      <c r="AN284" s="269"/>
      <c r="AO284" s="269"/>
      <c r="AP284" s="270"/>
      <c r="AQ284" s="275"/>
      <c r="AR284" s="275"/>
      <c r="AS284" s="275"/>
      <c r="AT284" s="275"/>
      <c r="AU284" s="275"/>
      <c r="AV284" s="275"/>
      <c r="AW284" s="275"/>
      <c r="AX284" s="584"/>
      <c r="AY284" s="471"/>
      <c r="BA284" s="192">
        <f t="shared" si="115"/>
        <v>9</v>
      </c>
      <c r="BB284" s="192">
        <f t="shared" si="116"/>
        <v>3</v>
      </c>
      <c r="BC284" s="192"/>
      <c r="BD284" s="192"/>
      <c r="BG284" s="559" t="str">
        <f t="shared" ca="1" si="108"/>
        <v/>
      </c>
      <c r="BH284" s="560" t="str">
        <f t="shared" ca="1" si="109"/>
        <v/>
      </c>
      <c r="BI284" s="560" t="str">
        <f t="shared" ca="1" si="110"/>
        <v/>
      </c>
      <c r="BJ284" s="560" t="str">
        <f t="shared" ca="1" si="111"/>
        <v/>
      </c>
      <c r="BK284" s="560" t="str">
        <f t="shared" ca="1" si="112"/>
        <v/>
      </c>
      <c r="BL284" s="561" t="str">
        <f t="shared" ca="1" si="113"/>
        <v/>
      </c>
      <c r="BN284" s="359"/>
      <c r="CV284" s="1488"/>
      <c r="CW284" s="1489"/>
      <c r="CX284" s="1489"/>
      <c r="CY284" s="1489"/>
      <c r="CZ284" s="1489"/>
      <c r="DA284" s="1489"/>
      <c r="DB284" s="1489"/>
      <c r="DC284" s="1489"/>
      <c r="DD284" s="1859"/>
      <c r="DE284" s="1860"/>
      <c r="DF284" s="1861"/>
    </row>
    <row r="285" spans="1:110" s="465" customFormat="1" ht="15" customHeight="1">
      <c r="A285" s="777"/>
      <c r="B285" s="778"/>
      <c r="C285" s="778"/>
      <c r="D285" s="888"/>
      <c r="E285" s="274"/>
      <c r="F285" s="274"/>
      <c r="G285" s="274"/>
      <c r="H285" s="274"/>
      <c r="I285" s="274"/>
      <c r="J285" s="274"/>
      <c r="K285" s="889"/>
      <c r="L285" s="275"/>
      <c r="M285" s="747"/>
      <c r="N285" s="257" t="s">
        <v>452</v>
      </c>
      <c r="O285" s="257"/>
      <c r="P285" s="257"/>
      <c r="Q285" s="257"/>
      <c r="R285" s="257"/>
      <c r="S285" s="257"/>
      <c r="T285" s="257"/>
      <c r="U285" s="257"/>
      <c r="V285" s="257"/>
      <c r="W285" s="257"/>
      <c r="X285" s="257"/>
      <c r="Y285" s="258"/>
      <c r="Z285" s="587" t="s">
        <v>53</v>
      </c>
      <c r="AA285" s="257"/>
      <c r="AB285" s="748"/>
      <c r="AC285" s="358" t="s">
        <v>472</v>
      </c>
      <c r="AD285" s="257"/>
      <c r="AE285" s="257"/>
      <c r="AF285" s="257"/>
      <c r="AG285" s="257"/>
      <c r="AH285" s="257"/>
      <c r="AI285" s="257"/>
      <c r="AJ285" s="257"/>
      <c r="AK285" s="257"/>
      <c r="AL285" s="257"/>
      <c r="AM285" s="257"/>
      <c r="AN285" s="257"/>
      <c r="AO285" s="257"/>
      <c r="AP285" s="258"/>
      <c r="AQ285" s="275"/>
      <c r="AR285" s="275"/>
      <c r="AS285" s="275"/>
      <c r="AT285" s="275"/>
      <c r="AU285" s="275"/>
      <c r="AV285" s="275"/>
      <c r="AW285" s="275"/>
      <c r="AX285" s="584"/>
      <c r="AY285" s="471"/>
      <c r="BA285" s="192">
        <f t="shared" si="115"/>
        <v>9</v>
      </c>
      <c r="BB285" s="192">
        <f t="shared" si="116"/>
        <v>3</v>
      </c>
      <c r="BC285" s="192"/>
      <c r="BD285" s="192"/>
      <c r="BG285" s="559" t="str">
        <f t="shared" ca="1" si="108"/>
        <v/>
      </c>
      <c r="BH285" s="560" t="str">
        <f t="shared" ca="1" si="109"/>
        <v/>
      </c>
      <c r="BI285" s="560" t="str">
        <f t="shared" ca="1" si="110"/>
        <v/>
      </c>
      <c r="BJ285" s="560" t="str">
        <f t="shared" ca="1" si="111"/>
        <v/>
      </c>
      <c r="BK285" s="560" t="str">
        <f t="shared" ca="1" si="112"/>
        <v/>
      </c>
      <c r="BL285" s="561" t="str">
        <f t="shared" ca="1" si="113"/>
        <v/>
      </c>
      <c r="BN285" s="359"/>
      <c r="CV285" s="1488"/>
      <c r="CW285" s="1489"/>
      <c r="CX285" s="1489"/>
      <c r="CY285" s="1489"/>
      <c r="CZ285" s="1489"/>
      <c r="DA285" s="1489"/>
      <c r="DB285" s="1489"/>
      <c r="DC285" s="1489"/>
      <c r="DD285" s="1859"/>
      <c r="DE285" s="1860"/>
      <c r="DF285" s="1861"/>
    </row>
    <row r="286" spans="1:110" s="465" customFormat="1" ht="15" customHeight="1">
      <c r="A286" s="777"/>
      <c r="B286" s="778"/>
      <c r="C286" s="778"/>
      <c r="D286" s="888"/>
      <c r="E286" s="274"/>
      <c r="F286" s="274"/>
      <c r="G286" s="274"/>
      <c r="H286" s="274"/>
      <c r="I286" s="274"/>
      <c r="J286" s="274"/>
      <c r="K286" s="889"/>
      <c r="L286" s="275"/>
      <c r="M286" s="268" t="s">
        <v>484</v>
      </c>
      <c r="N286" s="269"/>
      <c r="O286" s="269"/>
      <c r="P286" s="269"/>
      <c r="Q286" s="269"/>
      <c r="R286" s="269"/>
      <c r="S286" s="269"/>
      <c r="T286" s="269"/>
      <c r="U286" s="269"/>
      <c r="V286" s="269"/>
      <c r="W286" s="269"/>
      <c r="X286" s="269"/>
      <c r="Y286" s="269"/>
      <c r="Z286" s="894"/>
      <c r="AA286" s="269"/>
      <c r="AB286" s="269"/>
      <c r="AC286" s="269"/>
      <c r="AD286" s="269"/>
      <c r="AE286" s="269"/>
      <c r="AF286" s="269"/>
      <c r="AG286" s="269"/>
      <c r="AH286" s="269"/>
      <c r="AI286" s="269"/>
      <c r="AJ286" s="269"/>
      <c r="AK286" s="269"/>
      <c r="AL286" s="269"/>
      <c r="AM286" s="269"/>
      <c r="AN286" s="269"/>
      <c r="AO286" s="269"/>
      <c r="AP286" s="270"/>
      <c r="AQ286" s="275"/>
      <c r="AR286" s="275"/>
      <c r="AS286" s="275"/>
      <c r="AT286" s="275"/>
      <c r="AU286" s="275"/>
      <c r="AV286" s="275"/>
      <c r="AW286" s="275"/>
      <c r="AX286" s="584"/>
      <c r="AY286" s="471"/>
      <c r="BA286" s="192">
        <f t="shared" si="115"/>
        <v>9</v>
      </c>
      <c r="BB286" s="192">
        <f t="shared" si="116"/>
        <v>3</v>
      </c>
      <c r="BC286" s="192"/>
      <c r="BD286" s="192"/>
      <c r="BG286" s="559" t="str">
        <f t="shared" ca="1" si="108"/>
        <v/>
      </c>
      <c r="BH286" s="560" t="str">
        <f t="shared" ca="1" si="109"/>
        <v/>
      </c>
      <c r="BI286" s="560" t="str">
        <f t="shared" ca="1" si="110"/>
        <v/>
      </c>
      <c r="BJ286" s="560" t="str">
        <f t="shared" ca="1" si="111"/>
        <v/>
      </c>
      <c r="BK286" s="560" t="str">
        <f t="shared" ca="1" si="112"/>
        <v/>
      </c>
      <c r="BL286" s="561" t="str">
        <f t="shared" ca="1" si="113"/>
        <v/>
      </c>
      <c r="BN286" s="359"/>
      <c r="CV286" s="1488"/>
      <c r="CW286" s="1489"/>
      <c r="CX286" s="1489"/>
      <c r="CY286" s="1489"/>
      <c r="CZ286" s="1489"/>
      <c r="DA286" s="1489"/>
      <c r="DB286" s="1489"/>
      <c r="DC286" s="1489"/>
      <c r="DD286" s="1859"/>
      <c r="DE286" s="1860"/>
      <c r="DF286" s="1861"/>
    </row>
    <row r="287" spans="1:110" s="465" customFormat="1" ht="15" customHeight="1">
      <c r="A287" s="777"/>
      <c r="B287" s="778"/>
      <c r="C287" s="778"/>
      <c r="D287" s="888"/>
      <c r="E287" s="274"/>
      <c r="F287" s="274"/>
      <c r="G287" s="274"/>
      <c r="H287" s="274"/>
      <c r="I287" s="274"/>
      <c r="J287" s="274"/>
      <c r="K287" s="889"/>
      <c r="L287" s="275"/>
      <c r="M287" s="268"/>
      <c r="N287" s="269" t="s">
        <v>514</v>
      </c>
      <c r="O287" s="269"/>
      <c r="P287" s="269"/>
      <c r="Q287" s="269"/>
      <c r="R287" s="269"/>
      <c r="S287" s="269"/>
      <c r="T287" s="269"/>
      <c r="U287" s="269"/>
      <c r="V287" s="269"/>
      <c r="W287" s="269"/>
      <c r="X287" s="269"/>
      <c r="Y287" s="270"/>
      <c r="Z287" s="581" t="s">
        <v>53</v>
      </c>
      <c r="AA287" s="269"/>
      <c r="AB287" s="296"/>
      <c r="AC287" s="474" t="s">
        <v>516</v>
      </c>
      <c r="AD287" s="269"/>
      <c r="AE287" s="269"/>
      <c r="AF287" s="269"/>
      <c r="AG287" s="269"/>
      <c r="AH287" s="269"/>
      <c r="AI287" s="269"/>
      <c r="AJ287" s="269"/>
      <c r="AK287" s="269"/>
      <c r="AL287" s="269"/>
      <c r="AM287" s="269"/>
      <c r="AN287" s="269"/>
      <c r="AO287" s="269"/>
      <c r="AP287" s="270"/>
      <c r="AQ287" s="275"/>
      <c r="AR287" s="275"/>
      <c r="AS287" s="275"/>
      <c r="AT287" s="275"/>
      <c r="AU287" s="275"/>
      <c r="AV287" s="275"/>
      <c r="AW287" s="275"/>
      <c r="AX287" s="584"/>
      <c r="AY287" s="471"/>
      <c r="BA287" s="192">
        <f t="shared" si="115"/>
        <v>9</v>
      </c>
      <c r="BB287" s="192">
        <f t="shared" si="116"/>
        <v>3</v>
      </c>
      <c r="BC287" s="192"/>
      <c r="BD287" s="192"/>
      <c r="BG287" s="559" t="str">
        <f t="shared" ca="1" si="108"/>
        <v/>
      </c>
      <c r="BH287" s="560" t="str">
        <f t="shared" ca="1" si="109"/>
        <v/>
      </c>
      <c r="BI287" s="560" t="str">
        <f t="shared" ca="1" si="110"/>
        <v/>
      </c>
      <c r="BJ287" s="560" t="str">
        <f t="shared" ca="1" si="111"/>
        <v/>
      </c>
      <c r="BK287" s="560" t="str">
        <f t="shared" ca="1" si="112"/>
        <v/>
      </c>
      <c r="BL287" s="561" t="str">
        <f t="shared" ca="1" si="113"/>
        <v/>
      </c>
      <c r="BN287" s="359"/>
      <c r="CV287" s="1488"/>
      <c r="CW287" s="1489"/>
      <c r="CX287" s="1489"/>
      <c r="CY287" s="1489"/>
      <c r="CZ287" s="1489"/>
      <c r="DA287" s="1489"/>
      <c r="DB287" s="1489"/>
      <c r="DC287" s="1489"/>
      <c r="DD287" s="1859"/>
      <c r="DE287" s="1860"/>
      <c r="DF287" s="1861"/>
    </row>
    <row r="288" spans="1:110" s="465" customFormat="1" ht="15" customHeight="1">
      <c r="A288" s="777"/>
      <c r="B288" s="778"/>
      <c r="C288" s="778"/>
      <c r="D288" s="888"/>
      <c r="E288" s="274"/>
      <c r="F288" s="274"/>
      <c r="G288" s="274"/>
      <c r="H288" s="274"/>
      <c r="I288" s="274"/>
      <c r="J288" s="274"/>
      <c r="K288" s="889"/>
      <c r="L288" s="275"/>
      <c r="M288" s="268"/>
      <c r="N288" s="269" t="s">
        <v>515</v>
      </c>
      <c r="O288" s="269"/>
      <c r="P288" s="269"/>
      <c r="Q288" s="269"/>
      <c r="R288" s="269"/>
      <c r="S288" s="269"/>
      <c r="T288" s="269"/>
      <c r="U288" s="269"/>
      <c r="V288" s="269"/>
      <c r="W288" s="269"/>
      <c r="X288" s="269"/>
      <c r="Y288" s="270"/>
      <c r="Z288" s="581" t="s">
        <v>53</v>
      </c>
      <c r="AA288" s="269"/>
      <c r="AB288" s="296"/>
      <c r="AC288" s="474" t="s">
        <v>516</v>
      </c>
      <c r="AD288" s="269"/>
      <c r="AE288" s="269"/>
      <c r="AF288" s="269"/>
      <c r="AG288" s="269"/>
      <c r="AH288" s="269"/>
      <c r="AI288" s="269"/>
      <c r="AJ288" s="269"/>
      <c r="AK288" s="269"/>
      <c r="AL288" s="269"/>
      <c r="AM288" s="269"/>
      <c r="AN288" s="269"/>
      <c r="AO288" s="269"/>
      <c r="AP288" s="270"/>
      <c r="AQ288" s="275"/>
      <c r="AR288" s="275"/>
      <c r="AS288" s="275"/>
      <c r="AT288" s="275"/>
      <c r="AU288" s="275"/>
      <c r="AV288" s="275"/>
      <c r="AW288" s="275"/>
      <c r="AX288" s="584"/>
      <c r="AY288" s="471"/>
      <c r="BA288" s="192">
        <f t="shared" si="115"/>
        <v>9</v>
      </c>
      <c r="BB288" s="192">
        <f t="shared" si="116"/>
        <v>3</v>
      </c>
      <c r="BC288" s="192"/>
      <c r="BD288" s="192"/>
      <c r="BG288" s="559" t="str">
        <f t="shared" ca="1" si="108"/>
        <v/>
      </c>
      <c r="BH288" s="560" t="str">
        <f t="shared" ca="1" si="109"/>
        <v/>
      </c>
      <c r="BI288" s="560" t="str">
        <f t="shared" ca="1" si="110"/>
        <v/>
      </c>
      <c r="BJ288" s="560" t="str">
        <f t="shared" ca="1" si="111"/>
        <v/>
      </c>
      <c r="BK288" s="560" t="str">
        <f t="shared" ca="1" si="112"/>
        <v/>
      </c>
      <c r="BL288" s="561" t="str">
        <f t="shared" ca="1" si="113"/>
        <v/>
      </c>
      <c r="BN288" s="359"/>
      <c r="CV288" s="1488"/>
      <c r="CW288" s="1489"/>
      <c r="CX288" s="1489"/>
      <c r="CY288" s="1489"/>
      <c r="CZ288" s="1489"/>
      <c r="DA288" s="1489"/>
      <c r="DB288" s="1489"/>
      <c r="DC288" s="1489"/>
      <c r="DD288" s="1859"/>
      <c r="DE288" s="1860"/>
      <c r="DF288" s="1861"/>
    </row>
    <row r="289" spans="1:110" s="465" customFormat="1" ht="15" customHeight="1">
      <c r="A289" s="777"/>
      <c r="B289" s="778"/>
      <c r="C289" s="778"/>
      <c r="D289" s="888"/>
      <c r="E289" s="274"/>
      <c r="F289" s="274"/>
      <c r="G289" s="274"/>
      <c r="H289" s="274"/>
      <c r="I289" s="274"/>
      <c r="J289" s="274"/>
      <c r="K289" s="889"/>
      <c r="L289" s="275"/>
      <c r="M289" s="268"/>
      <c r="N289" s="269" t="s">
        <v>485</v>
      </c>
      <c r="O289" s="269"/>
      <c r="P289" s="269"/>
      <c r="Q289" s="269"/>
      <c r="R289" s="269"/>
      <c r="S289" s="269"/>
      <c r="T289" s="269"/>
      <c r="U289" s="269"/>
      <c r="V289" s="269"/>
      <c r="W289" s="269"/>
      <c r="X289" s="269"/>
      <c r="Y289" s="270"/>
      <c r="Z289" s="581" t="s">
        <v>53</v>
      </c>
      <c r="AA289" s="269"/>
      <c r="AB289" s="296"/>
      <c r="AC289" s="474" t="s">
        <v>326</v>
      </c>
      <c r="AD289" s="269"/>
      <c r="AE289" s="269"/>
      <c r="AF289" s="269"/>
      <c r="AG289" s="269"/>
      <c r="AH289" s="269"/>
      <c r="AI289" s="269"/>
      <c r="AJ289" s="269"/>
      <c r="AK289" s="269"/>
      <c r="AL289" s="269"/>
      <c r="AM289" s="269"/>
      <c r="AN289" s="269"/>
      <c r="AO289" s="269"/>
      <c r="AP289" s="270"/>
      <c r="AQ289" s="275"/>
      <c r="AR289" s="275"/>
      <c r="AS289" s="275"/>
      <c r="AT289" s="275"/>
      <c r="AU289" s="275"/>
      <c r="AV289" s="275"/>
      <c r="AW289" s="275"/>
      <c r="AX289" s="584"/>
      <c r="AY289" s="471"/>
      <c r="BA289" s="192">
        <f t="shared" si="115"/>
        <v>9</v>
      </c>
      <c r="BB289" s="192">
        <f t="shared" si="116"/>
        <v>3</v>
      </c>
      <c r="BC289" s="192"/>
      <c r="BD289" s="192"/>
      <c r="BG289" s="559" t="str">
        <f t="shared" ca="1" si="108"/>
        <v/>
      </c>
      <c r="BH289" s="560" t="str">
        <f t="shared" ca="1" si="109"/>
        <v/>
      </c>
      <c r="BI289" s="560" t="str">
        <f t="shared" ca="1" si="110"/>
        <v/>
      </c>
      <c r="BJ289" s="560" t="str">
        <f t="shared" ca="1" si="111"/>
        <v/>
      </c>
      <c r="BK289" s="560" t="str">
        <f t="shared" ca="1" si="112"/>
        <v/>
      </c>
      <c r="BL289" s="561" t="str">
        <f t="shared" ca="1" si="113"/>
        <v/>
      </c>
      <c r="BN289" s="359"/>
      <c r="CV289" s="1488"/>
      <c r="CW289" s="1489"/>
      <c r="CX289" s="1489"/>
      <c r="CY289" s="1489"/>
      <c r="CZ289" s="1489"/>
      <c r="DA289" s="1489"/>
      <c r="DB289" s="1489"/>
      <c r="DC289" s="1489"/>
      <c r="DD289" s="1859"/>
      <c r="DE289" s="1860"/>
      <c r="DF289" s="1861"/>
    </row>
    <row r="290" spans="1:110" s="465" customFormat="1" ht="15" customHeight="1">
      <c r="A290" s="777"/>
      <c r="B290" s="778"/>
      <c r="C290" s="778"/>
      <c r="D290" s="888"/>
      <c r="E290" s="274"/>
      <c r="F290" s="274"/>
      <c r="G290" s="274"/>
      <c r="H290" s="274"/>
      <c r="I290" s="274"/>
      <c r="J290" s="274"/>
      <c r="K290" s="889"/>
      <c r="L290" s="275"/>
      <c r="M290" s="261"/>
      <c r="N290" s="271" t="s">
        <v>486</v>
      </c>
      <c r="O290" s="271"/>
      <c r="P290" s="271"/>
      <c r="Q290" s="271"/>
      <c r="R290" s="271"/>
      <c r="S290" s="271"/>
      <c r="T290" s="271"/>
      <c r="U290" s="271"/>
      <c r="V290" s="271"/>
      <c r="W290" s="271"/>
      <c r="X290" s="271"/>
      <c r="Y290" s="272"/>
      <c r="Z290" s="481" t="s">
        <v>53</v>
      </c>
      <c r="AA290" s="271"/>
      <c r="AB290" s="262"/>
      <c r="AC290" s="588" t="s">
        <v>472</v>
      </c>
      <c r="AD290" s="271"/>
      <c r="AE290" s="271"/>
      <c r="AF290" s="271"/>
      <c r="AG290" s="271"/>
      <c r="AH290" s="271"/>
      <c r="AI290" s="271"/>
      <c r="AJ290" s="271"/>
      <c r="AK290" s="271"/>
      <c r="AL290" s="271"/>
      <c r="AM290" s="271"/>
      <c r="AN290" s="271"/>
      <c r="AO290" s="271"/>
      <c r="AP290" s="272"/>
      <c r="AQ290" s="275"/>
      <c r="AR290" s="275"/>
      <c r="AS290" s="275"/>
      <c r="AT290" s="275"/>
      <c r="AU290" s="275"/>
      <c r="AV290" s="275"/>
      <c r="AW290" s="275"/>
      <c r="AX290" s="584"/>
      <c r="AY290" s="471"/>
      <c r="BA290" s="192">
        <f t="shared" si="115"/>
        <v>9</v>
      </c>
      <c r="BB290" s="192">
        <f t="shared" si="116"/>
        <v>3</v>
      </c>
      <c r="BC290" s="192"/>
      <c r="BD290" s="192"/>
      <c r="BG290" s="559" t="str">
        <f t="shared" ca="1" si="108"/>
        <v/>
      </c>
      <c r="BH290" s="560" t="str">
        <f t="shared" ca="1" si="109"/>
        <v/>
      </c>
      <c r="BI290" s="560" t="str">
        <f t="shared" ca="1" si="110"/>
        <v/>
      </c>
      <c r="BJ290" s="560" t="str">
        <f t="shared" ca="1" si="111"/>
        <v/>
      </c>
      <c r="BK290" s="560" t="str">
        <f t="shared" ca="1" si="112"/>
        <v/>
      </c>
      <c r="BL290" s="561" t="str">
        <f t="shared" ca="1" si="113"/>
        <v/>
      </c>
      <c r="BN290" s="359"/>
      <c r="CV290" s="1488"/>
      <c r="CW290" s="1489"/>
      <c r="CX290" s="1489"/>
      <c r="CY290" s="1489"/>
      <c r="CZ290" s="1489"/>
      <c r="DA290" s="1489"/>
      <c r="DB290" s="1489"/>
      <c r="DC290" s="1489"/>
      <c r="DD290" s="1859"/>
      <c r="DE290" s="1860"/>
      <c r="DF290" s="1861"/>
    </row>
    <row r="291" spans="1:110" s="465" customFormat="1" ht="15" customHeight="1">
      <c r="A291" s="777"/>
      <c r="B291" s="778"/>
      <c r="C291" s="778"/>
      <c r="D291" s="888"/>
      <c r="E291" s="274"/>
      <c r="F291" s="274"/>
      <c r="G291" s="274"/>
      <c r="H291" s="274"/>
      <c r="I291" s="274"/>
      <c r="J291" s="274"/>
      <c r="K291" s="889"/>
      <c r="L291" s="275"/>
      <c r="M291" s="275"/>
      <c r="N291" s="275"/>
      <c r="O291" s="275"/>
      <c r="P291" s="275"/>
      <c r="Q291" s="275"/>
      <c r="R291" s="275"/>
      <c r="S291" s="275"/>
      <c r="T291" s="275"/>
      <c r="U291" s="275"/>
      <c r="V291" s="275"/>
      <c r="W291" s="275"/>
      <c r="X291" s="275"/>
      <c r="Y291" s="275"/>
      <c r="Z291" s="275"/>
      <c r="AA291" s="275"/>
      <c r="AB291" s="275"/>
      <c r="AC291" s="275"/>
      <c r="AD291" s="275"/>
      <c r="AE291" s="275"/>
      <c r="AF291" s="275"/>
      <c r="AG291" s="275"/>
      <c r="AH291" s="275"/>
      <c r="AI291" s="275"/>
      <c r="AJ291" s="275"/>
      <c r="AK291" s="275"/>
      <c r="AL291" s="275"/>
      <c r="AM291" s="275"/>
      <c r="AN291" s="275"/>
      <c r="AO291" s="275"/>
      <c r="AP291" s="275"/>
      <c r="AQ291" s="275"/>
      <c r="AR291" s="275"/>
      <c r="AS291" s="275"/>
      <c r="AT291" s="275"/>
      <c r="AU291" s="275"/>
      <c r="AV291" s="275"/>
      <c r="AW291" s="275"/>
      <c r="AX291" s="584"/>
      <c r="AY291" s="471"/>
      <c r="BA291" s="192">
        <f t="shared" si="115"/>
        <v>9</v>
      </c>
      <c r="BB291" s="192">
        <f t="shared" si="116"/>
        <v>3</v>
      </c>
      <c r="BC291" s="192"/>
      <c r="BD291" s="192"/>
      <c r="BG291" s="559" t="str">
        <f t="shared" ca="1" si="108"/>
        <v/>
      </c>
      <c r="BH291" s="560" t="str">
        <f t="shared" ca="1" si="109"/>
        <v/>
      </c>
      <c r="BI291" s="560" t="str">
        <f t="shared" ca="1" si="110"/>
        <v/>
      </c>
      <c r="BJ291" s="560" t="str">
        <f t="shared" ca="1" si="111"/>
        <v/>
      </c>
      <c r="BK291" s="560" t="str">
        <f t="shared" ca="1" si="112"/>
        <v/>
      </c>
      <c r="BL291" s="561" t="str">
        <f t="shared" ca="1" si="113"/>
        <v/>
      </c>
      <c r="BN291" s="359"/>
      <c r="CV291" s="1488"/>
      <c r="CW291" s="1489"/>
      <c r="CX291" s="1489"/>
      <c r="CY291" s="1489"/>
      <c r="CZ291" s="1489"/>
      <c r="DA291" s="1489"/>
      <c r="DB291" s="1489"/>
      <c r="DC291" s="1489"/>
      <c r="DD291" s="1859"/>
      <c r="DE291" s="1860"/>
      <c r="DF291" s="1861"/>
    </row>
    <row r="292" spans="1:110" s="465" customFormat="1" ht="15" customHeight="1">
      <c r="A292" s="777"/>
      <c r="B292" s="778"/>
      <c r="C292" s="778"/>
      <c r="D292" s="1865" t="s">
        <v>333</v>
      </c>
      <c r="E292" s="1866"/>
      <c r="F292" s="1866"/>
      <c r="G292" s="1866"/>
      <c r="H292" s="1866"/>
      <c r="I292" s="1866"/>
      <c r="J292" s="1866"/>
      <c r="K292" s="1867"/>
      <c r="L292" s="261" t="str">
        <f>"部品番号マスタ.データID = &lt;"&amp;$B$37&amp;"."&amp;$D$43&amp;"&gt;"</f>
        <v>部品番号マスタ.データID = &lt;入力領域.データID&gt;</v>
      </c>
      <c r="M292" s="271"/>
      <c r="N292" s="271"/>
      <c r="O292" s="271"/>
      <c r="P292" s="271"/>
      <c r="Q292" s="271"/>
      <c r="R292" s="271"/>
      <c r="S292" s="271"/>
      <c r="T292" s="271"/>
      <c r="U292" s="271"/>
      <c r="V292" s="271"/>
      <c r="W292" s="271"/>
      <c r="X292" s="271"/>
      <c r="Y292" s="271"/>
      <c r="Z292" s="271"/>
      <c r="AA292" s="271"/>
      <c r="AB292" s="271"/>
      <c r="AC292" s="271"/>
      <c r="AD292" s="271"/>
      <c r="AE292" s="271"/>
      <c r="AF292" s="271"/>
      <c r="AG292" s="271"/>
      <c r="AH292" s="271"/>
      <c r="AI292" s="271"/>
      <c r="AJ292" s="271"/>
      <c r="AK292" s="271"/>
      <c r="AL292" s="271"/>
      <c r="AM292" s="271"/>
      <c r="AN292" s="271"/>
      <c r="AO292" s="271"/>
      <c r="AP292" s="271"/>
      <c r="AQ292" s="271"/>
      <c r="AR292" s="271"/>
      <c r="AS292" s="271"/>
      <c r="AT292" s="271"/>
      <c r="AU292" s="271"/>
      <c r="AV292" s="271"/>
      <c r="AW292" s="271"/>
      <c r="AX292" s="272"/>
      <c r="AY292" s="471"/>
      <c r="BA292" s="192">
        <f t="shared" si="115"/>
        <v>9</v>
      </c>
      <c r="BB292" s="192">
        <f t="shared" si="116"/>
        <v>3</v>
      </c>
      <c r="BC292" s="192"/>
      <c r="BD292" s="192"/>
      <c r="BG292" s="559" t="str">
        <f t="shared" ca="1" si="108"/>
        <v/>
      </c>
      <c r="BH292" s="560" t="str">
        <f t="shared" ca="1" si="109"/>
        <v/>
      </c>
      <c r="BI292" s="560" t="str">
        <f t="shared" ca="1" si="110"/>
        <v/>
      </c>
      <c r="BJ292" s="560" t="str">
        <f t="shared" ca="1" si="111"/>
        <v/>
      </c>
      <c r="BK292" s="560" t="str">
        <f t="shared" ca="1" si="112"/>
        <v/>
      </c>
      <c r="BL292" s="561" t="str">
        <f t="shared" ca="1" si="113"/>
        <v/>
      </c>
      <c r="BN292" s="359"/>
      <c r="CV292" s="1488"/>
      <c r="CW292" s="1489"/>
      <c r="CX292" s="1489"/>
      <c r="CY292" s="1489"/>
      <c r="CZ292" s="1489"/>
      <c r="DA292" s="1489"/>
      <c r="DB292" s="1489"/>
      <c r="DC292" s="1489"/>
      <c r="DD292" s="1859"/>
      <c r="DE292" s="1860"/>
      <c r="DF292" s="1861"/>
    </row>
    <row r="293" spans="1:110" s="465" customFormat="1" ht="15" customHeight="1">
      <c r="A293" s="1863" t="str">
        <f>BA293&amp;"."&amp;BB293</f>
        <v>9.4</v>
      </c>
      <c r="B293" s="1864"/>
      <c r="C293" s="1864"/>
      <c r="D293" s="475" t="s">
        <v>382</v>
      </c>
      <c r="E293" s="275"/>
      <c r="F293" s="275"/>
      <c r="G293" s="275"/>
      <c r="H293" s="479"/>
      <c r="I293" s="275"/>
      <c r="J293" s="475"/>
      <c r="K293" s="475"/>
      <c r="L293" s="475"/>
      <c r="M293" s="475"/>
      <c r="N293" s="475"/>
      <c r="O293" s="475"/>
      <c r="P293" s="475"/>
      <c r="Q293" s="475"/>
      <c r="R293" s="475"/>
      <c r="S293" s="475"/>
      <c r="T293" s="475"/>
      <c r="U293" s="475"/>
      <c r="V293" s="475"/>
      <c r="W293" s="475"/>
      <c r="X293" s="475"/>
      <c r="Y293" s="475"/>
      <c r="Z293" s="475"/>
      <c r="AA293" s="475"/>
      <c r="AB293" s="475"/>
      <c r="AC293" s="475"/>
      <c r="AD293" s="475"/>
      <c r="AE293" s="475"/>
      <c r="AF293" s="475"/>
      <c r="AG293" s="475"/>
      <c r="AH293" s="475"/>
      <c r="AI293" s="475"/>
      <c r="AJ293" s="475"/>
      <c r="AK293" s="475"/>
      <c r="AL293" s="475"/>
      <c r="AM293" s="475"/>
      <c r="AN293" s="475"/>
      <c r="AO293" s="475"/>
      <c r="AP293" s="475"/>
      <c r="AQ293" s="475"/>
      <c r="AR293" s="475"/>
      <c r="AS293" s="475"/>
      <c r="AT293" s="475"/>
      <c r="AU293" s="475"/>
      <c r="AV293" s="475"/>
      <c r="AW293" s="475"/>
      <c r="AX293" s="475"/>
      <c r="AY293" s="471"/>
      <c r="BA293" s="192">
        <f>BA292</f>
        <v>9</v>
      </c>
      <c r="BB293" s="193">
        <f>BB292+1</f>
        <v>4</v>
      </c>
      <c r="BC293" s="192"/>
      <c r="BG293" s="559" t="str">
        <f t="shared" ca="1" si="108"/>
        <v/>
      </c>
      <c r="BH293" s="560" t="str">
        <f t="shared" ca="1" si="109"/>
        <v/>
      </c>
      <c r="BI293" s="560" t="str">
        <f t="shared" ca="1" si="110"/>
        <v/>
      </c>
      <c r="BJ293" s="560" t="str">
        <f t="shared" ca="1" si="111"/>
        <v/>
      </c>
      <c r="BK293" s="560" t="str">
        <f t="shared" ca="1" si="112"/>
        <v/>
      </c>
      <c r="BL293" s="561" t="str">
        <f t="shared" ca="1" si="113"/>
        <v/>
      </c>
      <c r="BN293" s="359"/>
      <c r="CV293" s="1488"/>
      <c r="CW293" s="1489"/>
      <c r="CX293" s="1489"/>
      <c r="CY293" s="1489"/>
      <c r="CZ293" s="1489"/>
      <c r="DA293" s="1489"/>
      <c r="DB293" s="1489"/>
      <c r="DC293" s="1489"/>
      <c r="DD293" s="1859"/>
      <c r="DE293" s="1860"/>
      <c r="DF293" s="1861"/>
    </row>
    <row r="294" spans="1:110" s="465" customFormat="1" ht="15" customHeight="1">
      <c r="A294" s="1863" t="str">
        <f>BA294&amp;"."&amp;BB294&amp;"."&amp;BC294</f>
        <v>9.4.1</v>
      </c>
      <c r="B294" s="1864"/>
      <c r="C294" s="1864"/>
      <c r="D294" s="1864"/>
      <c r="E294" s="275" t="s">
        <v>513</v>
      </c>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c r="AC294" s="475"/>
      <c r="AD294" s="475"/>
      <c r="AE294" s="475"/>
      <c r="AF294" s="475"/>
      <c r="AG294" s="475"/>
      <c r="AH294" s="475"/>
      <c r="AI294" s="475"/>
      <c r="AJ294" s="475"/>
      <c r="AK294" s="475"/>
      <c r="AL294" s="475"/>
      <c r="AM294" s="475"/>
      <c r="AN294" s="475"/>
      <c r="AO294" s="475"/>
      <c r="AP294" s="475"/>
      <c r="AQ294" s="475"/>
      <c r="AR294" s="475"/>
      <c r="AS294" s="475"/>
      <c r="AT294" s="475"/>
      <c r="AU294" s="475"/>
      <c r="AV294" s="475"/>
      <c r="AW294" s="475"/>
      <c r="AX294" s="475"/>
      <c r="AY294" s="471"/>
      <c r="BA294" s="192">
        <f>BA293</f>
        <v>9</v>
      </c>
      <c r="BB294" s="192">
        <f>BB293</f>
        <v>4</v>
      </c>
      <c r="BC294" s="193">
        <f>BC293+1</f>
        <v>1</v>
      </c>
      <c r="BG294" s="559" t="str">
        <f t="shared" ca="1" si="108"/>
        <v/>
      </c>
      <c r="BH294" s="560" t="str">
        <f t="shared" ca="1" si="109"/>
        <v/>
      </c>
      <c r="BI294" s="560" t="str">
        <f t="shared" ca="1" si="110"/>
        <v/>
      </c>
      <c r="BJ294" s="560" t="str">
        <f t="shared" ca="1" si="111"/>
        <v/>
      </c>
      <c r="BK294" s="560" t="str">
        <f t="shared" ca="1" si="112"/>
        <v/>
      </c>
      <c r="BL294" s="561" t="str">
        <f t="shared" ca="1" si="113"/>
        <v/>
      </c>
      <c r="BN294" s="359"/>
      <c r="CV294" s="1488" t="s">
        <v>2255</v>
      </c>
      <c r="CW294" s="1489"/>
      <c r="CX294" s="1489"/>
      <c r="CY294" s="1489"/>
      <c r="CZ294" s="1489"/>
      <c r="DA294" s="1489"/>
      <c r="DB294" s="1489"/>
      <c r="DC294" s="1489"/>
      <c r="DD294" s="1859">
        <v>44636</v>
      </c>
      <c r="DE294" s="1860"/>
      <c r="DF294" s="1861"/>
    </row>
    <row r="295" spans="1:110" s="465" customFormat="1" ht="15" customHeight="1">
      <c r="A295" s="1863" t="str">
        <f>BA295&amp;"."&amp;BB295&amp;"."&amp;BC295</f>
        <v>9.4.2</v>
      </c>
      <c r="B295" s="1864"/>
      <c r="C295" s="1864"/>
      <c r="D295" s="1864"/>
      <c r="E295" s="275" t="str">
        <f>$CL$26&amp;"を実施し一覧表を更新する。"</f>
        <v>「10. データ検索処理」を実施し一覧表を更新する。</v>
      </c>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c r="AC295" s="475"/>
      <c r="AD295" s="475"/>
      <c r="AE295" s="475"/>
      <c r="AF295" s="475"/>
      <c r="AG295" s="475"/>
      <c r="AH295" s="475"/>
      <c r="AI295" s="475"/>
      <c r="AJ295" s="475"/>
      <c r="AK295" s="475"/>
      <c r="AL295" s="475"/>
      <c r="AM295" s="475"/>
      <c r="AN295" s="475"/>
      <c r="AO295" s="475"/>
      <c r="AP295" s="475"/>
      <c r="AQ295" s="475"/>
      <c r="AR295" s="475"/>
      <c r="AS295" s="475"/>
      <c r="AT295" s="475"/>
      <c r="AU295" s="475"/>
      <c r="AV295" s="475"/>
      <c r="AW295" s="475"/>
      <c r="AX295" s="475"/>
      <c r="AY295" s="471"/>
      <c r="BA295" s="192">
        <f>BA294</f>
        <v>9</v>
      </c>
      <c r="BB295" s="192">
        <f>BB294</f>
        <v>4</v>
      </c>
      <c r="BC295" s="193">
        <f>BC294+1</f>
        <v>2</v>
      </c>
      <c r="BG295" s="559" t="str">
        <f t="shared" ca="1" si="108"/>
        <v/>
      </c>
      <c r="BH295" s="560" t="str">
        <f t="shared" ca="1" si="109"/>
        <v/>
      </c>
      <c r="BI295" s="560" t="str">
        <f t="shared" ca="1" si="110"/>
        <v/>
      </c>
      <c r="BJ295" s="560" t="str">
        <f t="shared" ca="1" si="111"/>
        <v/>
      </c>
      <c r="BK295" s="560" t="str">
        <f t="shared" ca="1" si="112"/>
        <v/>
      </c>
      <c r="BL295" s="561" t="str">
        <f t="shared" ca="1" si="113"/>
        <v/>
      </c>
      <c r="BN295" s="359"/>
      <c r="CV295" s="1488" t="s">
        <v>2255</v>
      </c>
      <c r="CW295" s="1489"/>
      <c r="CX295" s="1489"/>
      <c r="CY295" s="1489"/>
      <c r="CZ295" s="1489"/>
      <c r="DA295" s="1489"/>
      <c r="DB295" s="1489"/>
      <c r="DC295" s="1489"/>
      <c r="DD295" s="1859">
        <v>44636</v>
      </c>
      <c r="DE295" s="1860"/>
      <c r="DF295" s="1861"/>
    </row>
    <row r="296" spans="1:110" s="465" customFormat="1" ht="15" customHeight="1">
      <c r="A296" s="1868" t="str">
        <f>BA296&amp;"."</f>
        <v>10.</v>
      </c>
      <c r="B296" s="1869"/>
      <c r="C296" s="319" t="s">
        <v>348</v>
      </c>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c r="AC296" s="475"/>
      <c r="AD296" s="475"/>
      <c r="AE296" s="475"/>
      <c r="AF296" s="475"/>
      <c r="AG296" s="475"/>
      <c r="AH296" s="475"/>
      <c r="AI296" s="475"/>
      <c r="AJ296" s="475"/>
      <c r="AK296" s="475"/>
      <c r="AL296" s="475"/>
      <c r="AM296" s="475"/>
      <c r="AN296" s="475"/>
      <c r="AO296" s="475"/>
      <c r="AP296" s="475"/>
      <c r="AQ296" s="475"/>
      <c r="AR296" s="475"/>
      <c r="AS296" s="475"/>
      <c r="AT296" s="475"/>
      <c r="AU296" s="475"/>
      <c r="AV296" s="475"/>
      <c r="AW296" s="475"/>
      <c r="AX296" s="475"/>
      <c r="AY296" s="895"/>
      <c r="AZ296" s="236"/>
      <c r="BA296" s="193">
        <f>BA295+1</f>
        <v>10</v>
      </c>
      <c r="BB296" s="192"/>
      <c r="BC296" s="192"/>
      <c r="BD296" s="192"/>
      <c r="BG296" s="563" t="str">
        <f t="shared" ref="BG296:BG308" ca="1" si="117">IF(BA296&lt;&gt;"",IF(MID(_xlfn.FORMULATEXT(BA296),SEARCH("[",_xlfn.FORMULATEXT(BA296))+1,SEARCH("]",_xlfn.FORMULATEXT(BA296))-(SEARCH("[",_xlfn.FORMULATEXT(BA296))+1))="-1","",1),"")</f>
        <v/>
      </c>
      <c r="BH296" s="564" t="str">
        <f t="shared" ref="BH296:BH308" ca="1" si="118">IF(BB296&lt;&gt;"",IF(MID(_xlfn.FORMULATEXT(BB296),SEARCH("[",_xlfn.FORMULATEXT(BB296))+1,SEARCH("]",_xlfn.FORMULATEXT(BB296))-(SEARCH("[",_xlfn.FORMULATEXT(BB296))+1))="-1","",1),"")</f>
        <v/>
      </c>
      <c r="BI296" s="564" t="str">
        <f t="shared" ref="BI296:BI308" ca="1" si="119">IF(BC296&lt;&gt;"",IF(MID(_xlfn.FORMULATEXT(BC296),SEARCH("[",_xlfn.FORMULATEXT(BC296))+1,SEARCH("]",_xlfn.FORMULATEXT(BC296))-(SEARCH("[",_xlfn.FORMULATEXT(BC296))+1))="-1","",1),"")</f>
        <v/>
      </c>
      <c r="BJ296" s="564" t="str">
        <f t="shared" ref="BJ296:BJ308" ca="1" si="120">IF(BD296&lt;&gt;"",IF(MID(_xlfn.FORMULATEXT(BD296),SEARCH("[",_xlfn.FORMULATEXT(BD296))+1,SEARCH("]",_xlfn.FORMULATEXT(BD296))-(SEARCH("[",_xlfn.FORMULATEXT(BD296))+1))="-1","",1),"")</f>
        <v/>
      </c>
      <c r="BK296" s="564" t="str">
        <f t="shared" ref="BK296:BK308" ca="1" si="121">IF(BE296&lt;&gt;"",IF(MID(_xlfn.FORMULATEXT(BE296),SEARCH("[",_xlfn.FORMULATEXT(BE296))+1,SEARCH("]",_xlfn.FORMULATEXT(BE296))-(SEARCH("[",_xlfn.FORMULATEXT(BE296))+1))="-1","",1),"")</f>
        <v/>
      </c>
      <c r="BL296" s="565" t="str">
        <f t="shared" ref="BL296:BL308" ca="1" si="122">IF(BF296&lt;&gt;"",IF(MID(_xlfn.FORMULATEXT(BF296),SEARCH("[",_xlfn.FORMULATEXT(BF296))+1,SEARCH("]",_xlfn.FORMULATEXT(BF296))-(SEARCH("[",_xlfn.FORMULATEXT(BF296))+1))="-1","",1),"")</f>
        <v/>
      </c>
      <c r="BN296" s="359" t="s">
        <v>2193</v>
      </c>
      <c r="CV296" s="1488"/>
      <c r="CW296" s="1489"/>
      <c r="CX296" s="1489"/>
      <c r="CY296" s="1489"/>
      <c r="CZ296" s="1489"/>
      <c r="DA296" s="1489"/>
      <c r="DB296" s="1489"/>
      <c r="DC296" s="1489"/>
      <c r="DD296" s="1859"/>
      <c r="DE296" s="1860"/>
      <c r="DF296" s="1861"/>
    </row>
    <row r="297" spans="1:110" s="465" customFormat="1" ht="15" customHeight="1">
      <c r="A297" s="1863" t="str">
        <f>$BA297&amp;"."&amp;$BB297&amp;"."</f>
        <v>10.1.</v>
      </c>
      <c r="B297" s="1864"/>
      <c r="C297" s="1864"/>
      <c r="D297" s="475" t="s">
        <v>880</v>
      </c>
      <c r="E297" s="275"/>
      <c r="F297" s="275"/>
      <c r="G297" s="275"/>
      <c r="H297" s="479"/>
      <c r="I297" s="275"/>
      <c r="J297" s="475"/>
      <c r="K297" s="475"/>
      <c r="L297" s="475"/>
      <c r="M297" s="475"/>
      <c r="N297" s="475"/>
      <c r="O297" s="475"/>
      <c r="P297" s="475"/>
      <c r="Q297" s="475"/>
      <c r="R297" s="475"/>
      <c r="S297" s="475"/>
      <c r="T297" s="475"/>
      <c r="U297" s="475"/>
      <c r="V297" s="475"/>
      <c r="W297" s="475"/>
      <c r="X297" s="475"/>
      <c r="Y297" s="475"/>
      <c r="Z297" s="475"/>
      <c r="AA297" s="475"/>
      <c r="AB297" s="475"/>
      <c r="AC297" s="475"/>
      <c r="AD297" s="475"/>
      <c r="AE297" s="475"/>
      <c r="AF297" s="475"/>
      <c r="AG297" s="475"/>
      <c r="AH297" s="475"/>
      <c r="AI297" s="475"/>
      <c r="AJ297" s="475"/>
      <c r="AK297" s="475"/>
      <c r="AL297" s="475"/>
      <c r="AM297" s="475"/>
      <c r="AN297" s="475"/>
      <c r="AO297" s="475"/>
      <c r="AP297" s="475"/>
      <c r="AQ297" s="475"/>
      <c r="AR297" s="475"/>
      <c r="AS297" s="475"/>
      <c r="AT297" s="475"/>
      <c r="AU297" s="475"/>
      <c r="AV297" s="475"/>
      <c r="AW297" s="475"/>
      <c r="AX297" s="475"/>
      <c r="AY297" s="895"/>
      <c r="AZ297" s="236"/>
      <c r="BA297" s="192">
        <f t="shared" ref="BA297:BB305" si="123">BA296</f>
        <v>10</v>
      </c>
      <c r="BB297" s="193">
        <f>BB296+1</f>
        <v>1</v>
      </c>
      <c r="BC297" s="192"/>
      <c r="BG297" s="563" t="str">
        <f t="shared" ca="1" si="117"/>
        <v/>
      </c>
      <c r="BH297" s="564" t="str">
        <f t="shared" ca="1" si="118"/>
        <v/>
      </c>
      <c r="BI297" s="564" t="str">
        <f t="shared" ca="1" si="119"/>
        <v/>
      </c>
      <c r="BJ297" s="564" t="str">
        <f t="shared" ca="1" si="120"/>
        <v/>
      </c>
      <c r="BK297" s="564" t="str">
        <f t="shared" ca="1" si="121"/>
        <v/>
      </c>
      <c r="BL297" s="565" t="str">
        <f t="shared" ca="1" si="122"/>
        <v/>
      </c>
      <c r="BN297" s="359"/>
      <c r="CV297" s="1488" t="s">
        <v>2255</v>
      </c>
      <c r="CW297" s="1489"/>
      <c r="CX297" s="1489"/>
      <c r="CY297" s="1489"/>
      <c r="CZ297" s="1489"/>
      <c r="DA297" s="1489"/>
      <c r="DB297" s="1489"/>
      <c r="DC297" s="1489"/>
      <c r="DD297" s="1859">
        <v>44636</v>
      </c>
      <c r="DE297" s="1860"/>
      <c r="DF297" s="1861"/>
    </row>
    <row r="298" spans="1:110" s="465" customFormat="1" ht="15" customHeight="1">
      <c r="A298" s="896"/>
      <c r="B298" s="575"/>
      <c r="C298" s="575"/>
      <c r="D298" s="275" t="str">
        <f>"以下条件にて"&amp;$CM$32&amp;"を実施する"</f>
        <v>以下条件にて「10.6. データ検索ログ出力処理」を実施する</v>
      </c>
      <c r="E298" s="469"/>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c r="AC298" s="475"/>
      <c r="AD298" s="475"/>
      <c r="AE298" s="475"/>
      <c r="AF298" s="475"/>
      <c r="AG298" s="475"/>
      <c r="AH298" s="475"/>
      <c r="AI298" s="475"/>
      <c r="AJ298" s="475"/>
      <c r="AK298" s="475"/>
      <c r="AL298" s="475"/>
      <c r="AM298" s="475"/>
      <c r="AN298" s="475"/>
      <c r="AO298" s="475"/>
      <c r="AP298" s="475"/>
      <c r="AQ298" s="475"/>
      <c r="AR298" s="475"/>
      <c r="AS298" s="475"/>
      <c r="AT298" s="475"/>
      <c r="AU298" s="475"/>
      <c r="AV298" s="475"/>
      <c r="AW298" s="475"/>
      <c r="AX298" s="475"/>
      <c r="AY298" s="895"/>
      <c r="BA298" s="192">
        <f t="shared" si="123"/>
        <v>10</v>
      </c>
      <c r="BB298" s="192">
        <f t="shared" si="123"/>
        <v>1</v>
      </c>
      <c r="BC298" s="192"/>
      <c r="BG298" s="563" t="str">
        <f t="shared" ca="1" si="117"/>
        <v/>
      </c>
      <c r="BH298" s="564" t="str">
        <f ca="1">IF(BB298&lt;&gt;"",IF(MID(_xlfn.FORMULATEXT(BB298),SEARCH("[",_xlfn.FORMULATEXT(BB298))+1,SEARCH("]",_xlfn.FORMULATEXT(BB298))-(SEARCH("[",_xlfn.FORMULATEXT(BB298))+1))="-1","",1),"")</f>
        <v/>
      </c>
      <c r="BI298" s="564" t="str">
        <f ca="1">IF(BC298&lt;&gt;"",IF(MID(_xlfn.FORMULATEXT(BC298),SEARCH("[",_xlfn.FORMULATEXT(BC298))+1,SEARCH("]",_xlfn.FORMULATEXT(BC298))-(SEARCH("[",_xlfn.FORMULATEXT(BC298))+1))="-1","",1),"")</f>
        <v/>
      </c>
      <c r="BJ298" s="564" t="str">
        <f ca="1">IF(BD298&lt;&gt;"",IF(MID(_xlfn.FORMULATEXT(BD298),SEARCH("[",_xlfn.FORMULATEXT(BD298))+1,SEARCH("]",_xlfn.FORMULATEXT(BD298))-(SEARCH("[",_xlfn.FORMULATEXT(BD298))+1))="-1","",1),"")</f>
        <v/>
      </c>
      <c r="BK298" s="564" t="str">
        <f ca="1">IF(BE298&lt;&gt;"",IF(MID(_xlfn.FORMULATEXT(BE298),SEARCH("[",_xlfn.FORMULATEXT(BE298))+1,SEARCH("]",_xlfn.FORMULATEXT(BE298))-(SEARCH("[",_xlfn.FORMULATEXT(BE298))+1))="-1","",1),"")</f>
        <v/>
      </c>
      <c r="BL298" s="565" t="str">
        <f ca="1">IF(BF298&lt;&gt;"",IF(MID(_xlfn.FORMULATEXT(BF298),SEARCH("[",_xlfn.FORMULATEXT(BF298))+1,SEARCH("]",_xlfn.FORMULATEXT(BF298))-(SEARCH("[",_xlfn.FORMULATEXT(BF298))+1))="-1","",1),"")</f>
        <v/>
      </c>
      <c r="BN298" s="359"/>
      <c r="CV298" s="1488"/>
      <c r="CW298" s="1489"/>
      <c r="CX298" s="1489"/>
      <c r="CY298" s="1489"/>
      <c r="CZ298" s="1489"/>
      <c r="DA298" s="1489"/>
      <c r="DB298" s="1489"/>
      <c r="DC298" s="1489"/>
      <c r="DD298" s="1859"/>
      <c r="DE298" s="1860"/>
      <c r="DF298" s="1861"/>
    </row>
    <row r="299" spans="1:110" s="465" customFormat="1" ht="15" customHeight="1">
      <c r="A299" s="320"/>
      <c r="B299" s="275"/>
      <c r="C299" s="275"/>
      <c r="D299" s="845" t="s">
        <v>103</v>
      </c>
      <c r="E299" s="846"/>
      <c r="F299" s="846"/>
      <c r="G299" s="846"/>
      <c r="H299" s="846"/>
      <c r="I299" s="846"/>
      <c r="J299" s="846"/>
      <c r="K299" s="847"/>
      <c r="L299" s="480" t="s">
        <v>339</v>
      </c>
      <c r="M299" s="266"/>
      <c r="N299" s="266" t="str">
        <f>"("&amp;VLOOKUP(L299,[1]processing_log!$B$37:$Y$100,4,FALSE)&amp;" - "&amp;VLOOKUP(L299,[1]processing_log!$B$37:$Y$100,21,FALSE)&amp;VLOOKUP(L299,[1]processing_log!$B$37:$Y$100,24,FALSE)&amp;")"</f>
        <v>(検索処理 - 開始)</v>
      </c>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c r="AJ299" s="266"/>
      <c r="AK299" s="266"/>
      <c r="AL299" s="266"/>
      <c r="AM299" s="266"/>
      <c r="AN299" s="266"/>
      <c r="AO299" s="266"/>
      <c r="AP299" s="266"/>
      <c r="AQ299" s="266"/>
      <c r="AR299" s="266"/>
      <c r="AS299" s="266"/>
      <c r="AT299" s="266"/>
      <c r="AU299" s="266"/>
      <c r="AV299" s="266"/>
      <c r="AW299" s="266"/>
      <c r="AX299" s="267"/>
      <c r="AY299" s="223"/>
      <c r="AZ299" s="236"/>
      <c r="BA299" s="192">
        <f t="shared" si="123"/>
        <v>10</v>
      </c>
      <c r="BB299" s="192">
        <f t="shared" si="123"/>
        <v>1</v>
      </c>
      <c r="BC299" s="192"/>
      <c r="BG299" s="563" t="str">
        <f t="shared" ca="1" si="117"/>
        <v/>
      </c>
      <c r="BH299" s="564" t="str">
        <f t="shared" ca="1" si="118"/>
        <v/>
      </c>
      <c r="BI299" s="564" t="str">
        <f t="shared" ca="1" si="119"/>
        <v/>
      </c>
      <c r="BJ299" s="564" t="str">
        <f t="shared" ca="1" si="120"/>
        <v/>
      </c>
      <c r="BK299" s="564" t="str">
        <f t="shared" ca="1" si="121"/>
        <v/>
      </c>
      <c r="BL299" s="565" t="str">
        <f t="shared" ca="1" si="122"/>
        <v/>
      </c>
      <c r="BN299" s="359"/>
      <c r="CV299" s="1488"/>
      <c r="CW299" s="1489"/>
      <c r="CX299" s="1489"/>
      <c r="CY299" s="1489"/>
      <c r="CZ299" s="1489"/>
      <c r="DA299" s="1489"/>
      <c r="DB299" s="1489"/>
      <c r="DC299" s="1489"/>
      <c r="DD299" s="1859"/>
      <c r="DE299" s="1860"/>
      <c r="DF299" s="1861"/>
    </row>
    <row r="300" spans="1:110" s="465" customFormat="1" ht="15" customHeight="1">
      <c r="A300" s="320"/>
      <c r="B300" s="275"/>
      <c r="C300" s="275"/>
      <c r="D300" s="851" t="s">
        <v>104</v>
      </c>
      <c r="E300" s="852"/>
      <c r="F300" s="852"/>
      <c r="G300" s="852"/>
      <c r="H300" s="852"/>
      <c r="I300" s="852"/>
      <c r="J300" s="852"/>
      <c r="K300" s="853"/>
      <c r="L300" s="481" t="s">
        <v>398</v>
      </c>
      <c r="M300" s="271"/>
      <c r="N300" s="271"/>
      <c r="O300" s="271"/>
      <c r="P300" s="271"/>
      <c r="Q300" s="271"/>
      <c r="R300" s="271"/>
      <c r="S300" s="271"/>
      <c r="T300" s="271"/>
      <c r="U300" s="271"/>
      <c r="V300" s="271"/>
      <c r="W300" s="271"/>
      <c r="X300" s="271"/>
      <c r="Y300" s="271"/>
      <c r="Z300" s="271"/>
      <c r="AA300" s="271"/>
      <c r="AB300" s="271"/>
      <c r="AC300" s="271"/>
      <c r="AD300" s="271"/>
      <c r="AE300" s="271"/>
      <c r="AF300" s="271"/>
      <c r="AG300" s="271"/>
      <c r="AH300" s="271"/>
      <c r="AI300" s="271"/>
      <c r="AJ300" s="271"/>
      <c r="AK300" s="271"/>
      <c r="AL300" s="271"/>
      <c r="AM300" s="271"/>
      <c r="AN300" s="271"/>
      <c r="AO300" s="271"/>
      <c r="AP300" s="271"/>
      <c r="AQ300" s="271"/>
      <c r="AR300" s="271"/>
      <c r="AS300" s="271"/>
      <c r="AT300" s="271"/>
      <c r="AU300" s="271"/>
      <c r="AV300" s="271"/>
      <c r="AW300" s="271"/>
      <c r="AX300" s="272"/>
      <c r="AY300" s="223"/>
      <c r="AZ300" s="236"/>
      <c r="BA300" s="192">
        <f t="shared" si="123"/>
        <v>10</v>
      </c>
      <c r="BB300" s="192">
        <f>BB299</f>
        <v>1</v>
      </c>
      <c r="BC300" s="192"/>
      <c r="BG300" s="563" t="str">
        <f t="shared" ca="1" si="117"/>
        <v/>
      </c>
      <c r="BH300" s="564" t="str">
        <f t="shared" ca="1" si="118"/>
        <v/>
      </c>
      <c r="BI300" s="564" t="str">
        <f t="shared" ca="1" si="119"/>
        <v/>
      </c>
      <c r="BJ300" s="564" t="str">
        <f t="shared" ca="1" si="120"/>
        <v/>
      </c>
      <c r="BK300" s="564" t="str">
        <f t="shared" ca="1" si="121"/>
        <v/>
      </c>
      <c r="BL300" s="565" t="str">
        <f t="shared" ca="1" si="122"/>
        <v/>
      </c>
      <c r="BN300" s="359"/>
      <c r="CV300" s="1488"/>
      <c r="CW300" s="1489"/>
      <c r="CX300" s="1489"/>
      <c r="CY300" s="1489"/>
      <c r="CZ300" s="1489"/>
      <c r="DA300" s="1489"/>
      <c r="DB300" s="1489"/>
      <c r="DC300" s="1489"/>
      <c r="DD300" s="1859"/>
      <c r="DE300" s="1860"/>
      <c r="DF300" s="1861"/>
    </row>
    <row r="301" spans="1:110" s="465" customFormat="1" ht="15" customHeight="1">
      <c r="A301" s="1863" t="str">
        <f>$BA301&amp;"."&amp;$BB301&amp;"."</f>
        <v>10.2.</v>
      </c>
      <c r="B301" s="1864"/>
      <c r="C301" s="1864"/>
      <c r="D301" s="475" t="s">
        <v>881</v>
      </c>
      <c r="E301" s="2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c r="AC301" s="475"/>
      <c r="AD301" s="475"/>
      <c r="AE301" s="475"/>
      <c r="AF301" s="475"/>
      <c r="AG301" s="475"/>
      <c r="AH301" s="475"/>
      <c r="AI301" s="475"/>
      <c r="AJ301" s="475"/>
      <c r="AK301" s="475"/>
      <c r="AL301" s="475"/>
      <c r="AM301" s="475"/>
      <c r="AN301" s="475"/>
      <c r="AO301" s="475"/>
      <c r="AP301" s="475"/>
      <c r="AQ301" s="475"/>
      <c r="AR301" s="475"/>
      <c r="AS301" s="475"/>
      <c r="AT301" s="475"/>
      <c r="AU301" s="475"/>
      <c r="AV301" s="475"/>
      <c r="AW301" s="475"/>
      <c r="AX301" s="475"/>
      <c r="AY301" s="895"/>
      <c r="BA301" s="192">
        <f t="shared" si="123"/>
        <v>10</v>
      </c>
      <c r="BB301" s="193">
        <f>BB300+1</f>
        <v>2</v>
      </c>
      <c r="BC301" s="192"/>
      <c r="BG301" s="563" t="str">
        <f t="shared" ca="1" si="117"/>
        <v/>
      </c>
      <c r="BH301" s="564" t="str">
        <f t="shared" ref="BH301:BL302" ca="1" si="124">IF(BB301&lt;&gt;"",IF(MID(_xlfn.FORMULATEXT(BB301),SEARCH("[",_xlfn.FORMULATEXT(BB301))+1,SEARCH("]",_xlfn.FORMULATEXT(BB301))-(SEARCH("[",_xlfn.FORMULATEXT(BB301))+1))="-1","",1),"")</f>
        <v/>
      </c>
      <c r="BI301" s="564" t="str">
        <f t="shared" ca="1" si="124"/>
        <v/>
      </c>
      <c r="BJ301" s="564" t="str">
        <f t="shared" ca="1" si="124"/>
        <v/>
      </c>
      <c r="BK301" s="564" t="str">
        <f t="shared" ca="1" si="124"/>
        <v/>
      </c>
      <c r="BL301" s="565" t="str">
        <f t="shared" ca="1" si="124"/>
        <v/>
      </c>
      <c r="BN301" s="359"/>
      <c r="CV301" s="1488"/>
      <c r="CW301" s="1489"/>
      <c r="CX301" s="1489"/>
      <c r="CY301" s="1489"/>
      <c r="CZ301" s="1489"/>
      <c r="DA301" s="1489"/>
      <c r="DB301" s="1489"/>
      <c r="DC301" s="1489"/>
      <c r="DD301" s="1859"/>
      <c r="DE301" s="1860"/>
      <c r="DF301" s="1861"/>
    </row>
    <row r="302" spans="1:110" s="465" customFormat="1" ht="15" customHeight="1">
      <c r="A302" s="896"/>
      <c r="B302" s="575"/>
      <c r="C302" s="575"/>
      <c r="D302" s="475" t="s">
        <v>882</v>
      </c>
      <c r="E302" s="469"/>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c r="AC302" s="475"/>
      <c r="AD302" s="475"/>
      <c r="AE302" s="475"/>
      <c r="AF302" s="475"/>
      <c r="AG302" s="475"/>
      <c r="AH302" s="475"/>
      <c r="AI302" s="475"/>
      <c r="AJ302" s="475"/>
      <c r="AK302" s="475"/>
      <c r="AL302" s="475"/>
      <c r="AM302" s="475"/>
      <c r="AN302" s="475"/>
      <c r="AO302" s="475"/>
      <c r="AP302" s="475"/>
      <c r="AQ302" s="475"/>
      <c r="AR302" s="475"/>
      <c r="AS302" s="475"/>
      <c r="AT302" s="475"/>
      <c r="AU302" s="475"/>
      <c r="AV302" s="475"/>
      <c r="AW302" s="475"/>
      <c r="AX302" s="475"/>
      <c r="AY302" s="895"/>
      <c r="BA302" s="192">
        <f>BA301</f>
        <v>10</v>
      </c>
      <c r="BB302" s="192">
        <f>BB301</f>
        <v>2</v>
      </c>
      <c r="BC302" s="192"/>
      <c r="BG302" s="563" t="str">
        <f t="shared" ca="1" si="117"/>
        <v/>
      </c>
      <c r="BH302" s="564" t="str">
        <f t="shared" ca="1" si="124"/>
        <v/>
      </c>
      <c r="BI302" s="564" t="str">
        <f t="shared" ca="1" si="124"/>
        <v/>
      </c>
      <c r="BJ302" s="564" t="str">
        <f t="shared" ca="1" si="124"/>
        <v/>
      </c>
      <c r="BK302" s="564" t="str">
        <f t="shared" ca="1" si="124"/>
        <v/>
      </c>
      <c r="BL302" s="565" t="str">
        <f t="shared" ca="1" si="124"/>
        <v/>
      </c>
      <c r="BN302" s="359"/>
      <c r="CV302" s="1488"/>
      <c r="CW302" s="1489"/>
      <c r="CX302" s="1489"/>
      <c r="CY302" s="1489"/>
      <c r="CZ302" s="1489"/>
      <c r="DA302" s="1489"/>
      <c r="DB302" s="1489"/>
      <c r="DC302" s="1489"/>
      <c r="DD302" s="1859"/>
      <c r="DE302" s="1860"/>
      <c r="DF302" s="1861"/>
    </row>
    <row r="303" spans="1:110" s="465" customFormat="1" ht="15" customHeight="1">
      <c r="A303" s="1863" t="str">
        <f>$BA303&amp;"."&amp;$BB303&amp;"."</f>
        <v>10.3.</v>
      </c>
      <c r="B303" s="1864"/>
      <c r="C303" s="1864"/>
      <c r="D303" s="475" t="s">
        <v>503</v>
      </c>
      <c r="E303" s="2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c r="AC303" s="475"/>
      <c r="AD303" s="475"/>
      <c r="AE303" s="475"/>
      <c r="AF303" s="475"/>
      <c r="AG303" s="475"/>
      <c r="AH303" s="475"/>
      <c r="AI303" s="475"/>
      <c r="AJ303" s="475"/>
      <c r="AK303" s="475"/>
      <c r="AL303" s="475"/>
      <c r="AM303" s="475"/>
      <c r="AN303" s="475"/>
      <c r="AO303" s="475"/>
      <c r="AP303" s="475"/>
      <c r="AQ303" s="475"/>
      <c r="AR303" s="475"/>
      <c r="AS303" s="475"/>
      <c r="AT303" s="475"/>
      <c r="AU303" s="475"/>
      <c r="AV303" s="475"/>
      <c r="AW303" s="475"/>
      <c r="AX303" s="475"/>
      <c r="AY303" s="895"/>
      <c r="BA303" s="192">
        <f t="shared" si="123"/>
        <v>10</v>
      </c>
      <c r="BB303" s="193">
        <f>BB302+1</f>
        <v>3</v>
      </c>
      <c r="BC303" s="192"/>
      <c r="BG303" s="563" t="str">
        <f t="shared" ca="1" si="117"/>
        <v/>
      </c>
      <c r="BH303" s="564" t="str">
        <f t="shared" ca="1" si="118"/>
        <v/>
      </c>
      <c r="BI303" s="564" t="str">
        <f t="shared" ca="1" si="119"/>
        <v/>
      </c>
      <c r="BJ303" s="564" t="str">
        <f t="shared" ca="1" si="120"/>
        <v/>
      </c>
      <c r="BK303" s="564" t="str">
        <f t="shared" ca="1" si="121"/>
        <v/>
      </c>
      <c r="BL303" s="565" t="str">
        <f t="shared" ca="1" si="122"/>
        <v/>
      </c>
      <c r="BN303" s="359"/>
      <c r="CV303" s="1488"/>
      <c r="CW303" s="1489"/>
      <c r="CX303" s="1489"/>
      <c r="CY303" s="1489"/>
      <c r="CZ303" s="1489"/>
      <c r="DA303" s="1489"/>
      <c r="DB303" s="1489"/>
      <c r="DC303" s="1489"/>
      <c r="DD303" s="1859"/>
      <c r="DE303" s="1860"/>
      <c r="DF303" s="1861"/>
    </row>
    <row r="304" spans="1:110" s="465" customFormat="1" ht="15" customHeight="1">
      <c r="A304" s="896"/>
      <c r="B304" s="575"/>
      <c r="C304" s="575"/>
      <c r="D304" s="475" t="s">
        <v>349</v>
      </c>
      <c r="E304" s="469"/>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c r="AC304" s="475"/>
      <c r="AD304" s="475"/>
      <c r="AE304" s="475"/>
      <c r="AF304" s="475"/>
      <c r="AG304" s="475"/>
      <c r="AH304" s="475"/>
      <c r="AI304" s="475"/>
      <c r="AJ304" s="475"/>
      <c r="AK304" s="475"/>
      <c r="AL304" s="475"/>
      <c r="AM304" s="475"/>
      <c r="AN304" s="475"/>
      <c r="AO304" s="475"/>
      <c r="AP304" s="475"/>
      <c r="AQ304" s="475"/>
      <c r="AR304" s="475"/>
      <c r="AS304" s="475"/>
      <c r="AT304" s="475"/>
      <c r="AU304" s="475"/>
      <c r="AV304" s="475"/>
      <c r="AW304" s="475"/>
      <c r="AX304" s="475"/>
      <c r="AY304" s="895"/>
      <c r="BA304" s="192">
        <f t="shared" si="123"/>
        <v>10</v>
      </c>
      <c r="BB304" s="192">
        <f t="shared" si="123"/>
        <v>3</v>
      </c>
      <c r="BC304" s="192"/>
      <c r="BG304" s="563" t="str">
        <f t="shared" ca="1" si="117"/>
        <v/>
      </c>
      <c r="BH304" s="564" t="str">
        <f t="shared" ca="1" si="118"/>
        <v/>
      </c>
      <c r="BI304" s="564" t="str">
        <f t="shared" ca="1" si="119"/>
        <v/>
      </c>
      <c r="BJ304" s="564" t="str">
        <f t="shared" ca="1" si="120"/>
        <v/>
      </c>
      <c r="BK304" s="564" t="str">
        <f t="shared" ca="1" si="121"/>
        <v/>
      </c>
      <c r="BL304" s="565" t="str">
        <f t="shared" ca="1" si="122"/>
        <v/>
      </c>
      <c r="BN304" s="359"/>
      <c r="CV304" s="1488"/>
      <c r="CW304" s="1489"/>
      <c r="CX304" s="1489"/>
      <c r="CY304" s="1489"/>
      <c r="CZ304" s="1489"/>
      <c r="DA304" s="1489"/>
      <c r="DB304" s="1489"/>
      <c r="DC304" s="1489"/>
      <c r="DD304" s="1859"/>
      <c r="DE304" s="1860"/>
      <c r="DF304" s="1861"/>
    </row>
    <row r="305" spans="1:110" s="465" customFormat="1" ht="15" customHeight="1">
      <c r="A305" s="320"/>
      <c r="B305" s="275"/>
      <c r="C305" s="275"/>
      <c r="D305" s="845" t="s">
        <v>265</v>
      </c>
      <c r="E305" s="846"/>
      <c r="F305" s="846"/>
      <c r="G305" s="846"/>
      <c r="H305" s="846"/>
      <c r="I305" s="846"/>
      <c r="J305" s="846"/>
      <c r="K305" s="847"/>
      <c r="L305" s="265" t="s">
        <v>406</v>
      </c>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6"/>
      <c r="AO305" s="266"/>
      <c r="AP305" s="266"/>
      <c r="AQ305" s="266"/>
      <c r="AR305" s="266"/>
      <c r="AS305" s="266"/>
      <c r="AT305" s="266"/>
      <c r="AU305" s="266"/>
      <c r="AV305" s="266"/>
      <c r="AW305" s="266"/>
      <c r="AX305" s="267"/>
      <c r="AY305" s="895"/>
      <c r="BA305" s="192">
        <f t="shared" si="123"/>
        <v>10</v>
      </c>
      <c r="BB305" s="192">
        <f t="shared" si="123"/>
        <v>3</v>
      </c>
      <c r="BC305" s="192"/>
      <c r="BG305" s="563" t="str">
        <f t="shared" ca="1" si="117"/>
        <v/>
      </c>
      <c r="BH305" s="564" t="str">
        <f t="shared" ca="1" si="118"/>
        <v/>
      </c>
      <c r="BI305" s="564" t="str">
        <f t="shared" ca="1" si="119"/>
        <v/>
      </c>
      <c r="BJ305" s="564" t="str">
        <f t="shared" ca="1" si="120"/>
        <v/>
      </c>
      <c r="BK305" s="564" t="str">
        <f t="shared" ca="1" si="121"/>
        <v/>
      </c>
      <c r="BL305" s="565" t="str">
        <f t="shared" ca="1" si="122"/>
        <v/>
      </c>
      <c r="BN305" s="359"/>
      <c r="CV305" s="1488"/>
      <c r="CW305" s="1489"/>
      <c r="CX305" s="1489"/>
      <c r="CY305" s="1489"/>
      <c r="CZ305" s="1489"/>
      <c r="DA305" s="1489"/>
      <c r="DB305" s="1489"/>
      <c r="DC305" s="1489"/>
      <c r="DD305" s="1859"/>
      <c r="DE305" s="1860"/>
      <c r="DF305" s="1861"/>
    </row>
    <row r="306" spans="1:110" s="465" customFormat="1" ht="15" customHeight="1">
      <c r="A306" s="777"/>
      <c r="B306" s="778"/>
      <c r="C306" s="778"/>
      <c r="D306" s="848" t="s">
        <v>84</v>
      </c>
      <c r="E306" s="849"/>
      <c r="F306" s="849"/>
      <c r="G306" s="849"/>
      <c r="H306" s="849"/>
      <c r="I306" s="849"/>
      <c r="J306" s="849"/>
      <c r="K306" s="850"/>
      <c r="L306" s="268" t="s">
        <v>876</v>
      </c>
      <c r="M306" s="269"/>
      <c r="N306" s="269"/>
      <c r="O306" s="269"/>
      <c r="P306" s="269"/>
      <c r="Q306" s="269"/>
      <c r="R306" s="269"/>
      <c r="S306" s="269"/>
      <c r="T306" s="269"/>
      <c r="U306" s="269"/>
      <c r="V306" s="269"/>
      <c r="W306" s="269"/>
      <c r="X306" s="269"/>
      <c r="Y306" s="269"/>
      <c r="Z306" s="269"/>
      <c r="AA306" s="269"/>
      <c r="AB306" s="269"/>
      <c r="AC306" s="269"/>
      <c r="AD306" s="269"/>
      <c r="AE306" s="269"/>
      <c r="AF306" s="269"/>
      <c r="AG306" s="269"/>
      <c r="AH306" s="269"/>
      <c r="AI306" s="269"/>
      <c r="AJ306" s="269"/>
      <c r="AK306" s="269"/>
      <c r="AL306" s="269"/>
      <c r="AM306" s="269"/>
      <c r="AN306" s="269"/>
      <c r="AO306" s="269"/>
      <c r="AP306" s="269"/>
      <c r="AQ306" s="269"/>
      <c r="AR306" s="269"/>
      <c r="AS306" s="269"/>
      <c r="AT306" s="269"/>
      <c r="AU306" s="269"/>
      <c r="AV306" s="269"/>
      <c r="AW306" s="269"/>
      <c r="AX306" s="270"/>
      <c r="AY306" s="223"/>
      <c r="BA306" s="192">
        <f t="shared" ref="BA306:BB311" si="125">BA305</f>
        <v>10</v>
      </c>
      <c r="BB306" s="192">
        <f t="shared" si="125"/>
        <v>3</v>
      </c>
      <c r="BC306" s="192"/>
      <c r="BG306" s="563" t="str">
        <f t="shared" ca="1" si="117"/>
        <v/>
      </c>
      <c r="BH306" s="564" t="str">
        <f t="shared" ca="1" si="118"/>
        <v/>
      </c>
      <c r="BI306" s="564" t="str">
        <f t="shared" ca="1" si="119"/>
        <v/>
      </c>
      <c r="BJ306" s="564" t="str">
        <f t="shared" ca="1" si="120"/>
        <v/>
      </c>
      <c r="BK306" s="564" t="str">
        <f t="shared" ca="1" si="121"/>
        <v/>
      </c>
      <c r="BL306" s="565" t="str">
        <f t="shared" ca="1" si="122"/>
        <v/>
      </c>
      <c r="BN306" s="359"/>
      <c r="CV306" s="1488"/>
      <c r="CW306" s="1489"/>
      <c r="CX306" s="1489"/>
      <c r="CY306" s="1489"/>
      <c r="CZ306" s="1489"/>
      <c r="DA306" s="1489"/>
      <c r="DB306" s="1489"/>
      <c r="DC306" s="1489"/>
      <c r="DD306" s="1859"/>
      <c r="DE306" s="1860"/>
      <c r="DF306" s="1861"/>
    </row>
    <row r="307" spans="1:110" s="465" customFormat="1" ht="15" customHeight="1">
      <c r="A307" s="777"/>
      <c r="B307" s="778"/>
      <c r="C307" s="778"/>
      <c r="D307" s="888"/>
      <c r="E307" s="274"/>
      <c r="F307" s="274"/>
      <c r="G307" s="274"/>
      <c r="H307" s="274"/>
      <c r="I307" s="274"/>
      <c r="J307" s="274"/>
      <c r="K307" s="889"/>
      <c r="L307" s="268" t="s">
        <v>877</v>
      </c>
      <c r="M307" s="269"/>
      <c r="N307" s="269"/>
      <c r="O307" s="269"/>
      <c r="P307" s="269"/>
      <c r="Q307" s="269"/>
      <c r="R307" s="269"/>
      <c r="S307" s="269"/>
      <c r="T307" s="269"/>
      <c r="U307" s="269"/>
      <c r="V307" s="269"/>
      <c r="W307" s="269"/>
      <c r="X307" s="269"/>
      <c r="Y307" s="269"/>
      <c r="Z307" s="269"/>
      <c r="AA307" s="269"/>
      <c r="AB307" s="269"/>
      <c r="AC307" s="269"/>
      <c r="AD307" s="269"/>
      <c r="AE307" s="269"/>
      <c r="AF307" s="269"/>
      <c r="AG307" s="269"/>
      <c r="AH307" s="269"/>
      <c r="AI307" s="269"/>
      <c r="AJ307" s="269"/>
      <c r="AK307" s="269"/>
      <c r="AL307" s="269"/>
      <c r="AM307" s="269"/>
      <c r="AN307" s="269"/>
      <c r="AO307" s="269"/>
      <c r="AP307" s="269"/>
      <c r="AQ307" s="269"/>
      <c r="AR307" s="269"/>
      <c r="AS307" s="269"/>
      <c r="AT307" s="269"/>
      <c r="AU307" s="269"/>
      <c r="AV307" s="269"/>
      <c r="AW307" s="269"/>
      <c r="AX307" s="270"/>
      <c r="AY307" s="895"/>
      <c r="BA307" s="192">
        <f t="shared" si="125"/>
        <v>10</v>
      </c>
      <c r="BB307" s="192">
        <f t="shared" si="125"/>
        <v>3</v>
      </c>
      <c r="BC307" s="192"/>
      <c r="BG307" s="563" t="str">
        <f t="shared" ca="1" si="117"/>
        <v/>
      </c>
      <c r="BH307" s="564" t="str">
        <f t="shared" ca="1" si="118"/>
        <v/>
      </c>
      <c r="BI307" s="564" t="str">
        <f t="shared" ca="1" si="119"/>
        <v/>
      </c>
      <c r="BJ307" s="564" t="str">
        <f t="shared" ca="1" si="120"/>
        <v/>
      </c>
      <c r="BK307" s="564" t="str">
        <f t="shared" ca="1" si="121"/>
        <v/>
      </c>
      <c r="BL307" s="565" t="str">
        <f t="shared" ca="1" si="122"/>
        <v/>
      </c>
      <c r="BN307" s="359"/>
      <c r="CV307" s="1488"/>
      <c r="CW307" s="1489"/>
      <c r="CX307" s="1489"/>
      <c r="CY307" s="1489"/>
      <c r="CZ307" s="1489"/>
      <c r="DA307" s="1489"/>
      <c r="DB307" s="1489"/>
      <c r="DC307" s="1489"/>
      <c r="DD307" s="1859"/>
      <c r="DE307" s="1860"/>
      <c r="DF307" s="1861"/>
    </row>
    <row r="308" spans="1:110" s="465" customFormat="1" ht="15" customHeight="1">
      <c r="A308" s="777"/>
      <c r="B308" s="778"/>
      <c r="C308" s="778"/>
      <c r="D308" s="888"/>
      <c r="E308" s="274"/>
      <c r="F308" s="274"/>
      <c r="G308" s="274"/>
      <c r="H308" s="274"/>
      <c r="I308" s="274"/>
      <c r="J308" s="274"/>
      <c r="K308" s="889"/>
      <c r="L308" s="268" t="s">
        <v>878</v>
      </c>
      <c r="M308" s="269"/>
      <c r="N308" s="269"/>
      <c r="O308" s="269"/>
      <c r="P308" s="269"/>
      <c r="Q308" s="269"/>
      <c r="R308" s="269"/>
      <c r="S308" s="269"/>
      <c r="T308" s="269"/>
      <c r="U308" s="269"/>
      <c r="V308" s="269"/>
      <c r="W308" s="269"/>
      <c r="X308" s="269"/>
      <c r="Y308" s="269"/>
      <c r="Z308" s="269"/>
      <c r="AA308" s="269"/>
      <c r="AB308" s="269"/>
      <c r="AC308" s="269"/>
      <c r="AD308" s="269"/>
      <c r="AE308" s="269"/>
      <c r="AF308" s="269"/>
      <c r="AG308" s="269"/>
      <c r="AH308" s="269"/>
      <c r="AI308" s="269"/>
      <c r="AJ308" s="269"/>
      <c r="AK308" s="269"/>
      <c r="AL308" s="269"/>
      <c r="AM308" s="269"/>
      <c r="AN308" s="269"/>
      <c r="AO308" s="269"/>
      <c r="AP308" s="269"/>
      <c r="AQ308" s="269"/>
      <c r="AR308" s="269"/>
      <c r="AS308" s="269"/>
      <c r="AT308" s="269"/>
      <c r="AU308" s="269"/>
      <c r="AV308" s="269"/>
      <c r="AW308" s="269"/>
      <c r="AX308" s="270"/>
      <c r="AY308" s="895"/>
      <c r="BA308" s="192">
        <f t="shared" si="125"/>
        <v>10</v>
      </c>
      <c r="BB308" s="192">
        <f t="shared" si="125"/>
        <v>3</v>
      </c>
      <c r="BC308" s="192"/>
      <c r="BG308" s="563" t="str">
        <f t="shared" ca="1" si="117"/>
        <v/>
      </c>
      <c r="BH308" s="564" t="str">
        <f t="shared" ca="1" si="118"/>
        <v/>
      </c>
      <c r="BI308" s="564" t="str">
        <f t="shared" ca="1" si="119"/>
        <v/>
      </c>
      <c r="BJ308" s="564" t="str">
        <f t="shared" ca="1" si="120"/>
        <v/>
      </c>
      <c r="BK308" s="564" t="str">
        <f t="shared" ca="1" si="121"/>
        <v/>
      </c>
      <c r="BL308" s="565" t="str">
        <f t="shared" ca="1" si="122"/>
        <v/>
      </c>
      <c r="BN308" s="359"/>
      <c r="CV308" s="1488"/>
      <c r="CW308" s="1489"/>
      <c r="CX308" s="1489"/>
      <c r="CY308" s="1489"/>
      <c r="CZ308" s="1489"/>
      <c r="DA308" s="1489"/>
      <c r="DB308" s="1489"/>
      <c r="DC308" s="1489"/>
      <c r="DD308" s="1859"/>
      <c r="DE308" s="1860"/>
      <c r="DF308" s="1861"/>
    </row>
    <row r="309" spans="1:110" s="465" customFormat="1" ht="15" customHeight="1">
      <c r="A309" s="777"/>
      <c r="B309" s="778"/>
      <c r="C309" s="778"/>
      <c r="D309" s="848" t="s">
        <v>233</v>
      </c>
      <c r="E309" s="849"/>
      <c r="F309" s="849"/>
      <c r="G309" s="849"/>
      <c r="H309" s="849"/>
      <c r="I309" s="849"/>
      <c r="J309" s="849"/>
      <c r="K309" s="850"/>
      <c r="L309" s="268" t="s">
        <v>351</v>
      </c>
      <c r="M309" s="257"/>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c r="AR309" s="269"/>
      <c r="AS309" s="269"/>
      <c r="AT309" s="269"/>
      <c r="AU309" s="269"/>
      <c r="AV309" s="269"/>
      <c r="AW309" s="269"/>
      <c r="AX309" s="270"/>
      <c r="AY309" s="895"/>
      <c r="BA309" s="192">
        <f t="shared" si="125"/>
        <v>10</v>
      </c>
      <c r="BB309" s="192">
        <f t="shared" si="125"/>
        <v>3</v>
      </c>
      <c r="BC309" s="192"/>
      <c r="BG309" s="563" t="str">
        <f t="shared" ref="BG309:BL316" ca="1" si="126">IF(BA309&lt;&gt;"",IF(MID(_xlfn.FORMULATEXT(BA309),SEARCH("[",_xlfn.FORMULATEXT(BA309))+1,SEARCH("]",_xlfn.FORMULATEXT(BA309))-(SEARCH("[",_xlfn.FORMULATEXT(BA309))+1))="-1","",1),"")</f>
        <v/>
      </c>
      <c r="BH309" s="564" t="str">
        <f t="shared" ca="1" si="126"/>
        <v/>
      </c>
      <c r="BI309" s="564" t="str">
        <f t="shared" ca="1" si="126"/>
        <v/>
      </c>
      <c r="BJ309" s="564" t="str">
        <f t="shared" ca="1" si="126"/>
        <v/>
      </c>
      <c r="BK309" s="564" t="str">
        <f t="shared" ca="1" si="126"/>
        <v/>
      </c>
      <c r="BL309" s="565" t="str">
        <f t="shared" ca="1" si="126"/>
        <v/>
      </c>
      <c r="BN309" s="359"/>
      <c r="CV309" s="1488"/>
      <c r="CW309" s="1489"/>
      <c r="CX309" s="1489"/>
      <c r="CY309" s="1489"/>
      <c r="CZ309" s="1489"/>
      <c r="DA309" s="1489"/>
      <c r="DB309" s="1489"/>
      <c r="DC309" s="1489"/>
      <c r="DD309" s="1859"/>
      <c r="DE309" s="1860"/>
      <c r="DF309" s="1861"/>
    </row>
    <row r="310" spans="1:110" s="465" customFormat="1" ht="15" customHeight="1">
      <c r="A310" s="777"/>
      <c r="B310" s="778"/>
      <c r="C310" s="778"/>
      <c r="D310" s="897"/>
      <c r="E310" s="898"/>
      <c r="F310" s="898"/>
      <c r="G310" s="898"/>
      <c r="H310" s="898"/>
      <c r="I310" s="898"/>
      <c r="J310" s="898"/>
      <c r="K310" s="899"/>
      <c r="L310" s="261"/>
      <c r="M310" s="271" t="s">
        <v>879</v>
      </c>
      <c r="N310" s="271"/>
      <c r="O310" s="271"/>
      <c r="P310" s="271"/>
      <c r="Q310" s="271"/>
      <c r="R310" s="271"/>
      <c r="S310" s="271"/>
      <c r="T310" s="271"/>
      <c r="U310" s="271"/>
      <c r="V310" s="271"/>
      <c r="W310" s="271"/>
      <c r="X310" s="271"/>
      <c r="Y310" s="271"/>
      <c r="Z310" s="271"/>
      <c r="AA310" s="271"/>
      <c r="AB310" s="271"/>
      <c r="AC310" s="271"/>
      <c r="AD310" s="271"/>
      <c r="AE310" s="271"/>
      <c r="AF310" s="271"/>
      <c r="AG310" s="271"/>
      <c r="AH310" s="271"/>
      <c r="AI310" s="271"/>
      <c r="AJ310" s="271"/>
      <c r="AK310" s="271"/>
      <c r="AL310" s="271"/>
      <c r="AM310" s="271"/>
      <c r="AN310" s="271"/>
      <c r="AO310" s="271"/>
      <c r="AP310" s="271"/>
      <c r="AQ310" s="271"/>
      <c r="AR310" s="271"/>
      <c r="AS310" s="271"/>
      <c r="AT310" s="271"/>
      <c r="AU310" s="271"/>
      <c r="AV310" s="271"/>
      <c r="AW310" s="271"/>
      <c r="AX310" s="272"/>
      <c r="AY310" s="895"/>
      <c r="BA310" s="192">
        <f t="shared" si="125"/>
        <v>10</v>
      </c>
      <c r="BB310" s="192">
        <f t="shared" si="125"/>
        <v>3</v>
      </c>
      <c r="BC310" s="192"/>
      <c r="BG310" s="563" t="str">
        <f t="shared" ca="1" si="126"/>
        <v/>
      </c>
      <c r="BH310" s="564" t="str">
        <f t="shared" ca="1" si="126"/>
        <v/>
      </c>
      <c r="BI310" s="564" t="str">
        <f t="shared" ca="1" si="126"/>
        <v/>
      </c>
      <c r="BJ310" s="564" t="str">
        <f t="shared" ca="1" si="126"/>
        <v/>
      </c>
      <c r="BK310" s="564" t="str">
        <f t="shared" ca="1" si="126"/>
        <v/>
      </c>
      <c r="BL310" s="565" t="str">
        <f t="shared" ca="1" si="126"/>
        <v/>
      </c>
      <c r="BN310" s="359"/>
      <c r="CV310" s="1488"/>
      <c r="CW310" s="1489"/>
      <c r="CX310" s="1489"/>
      <c r="CY310" s="1489"/>
      <c r="CZ310" s="1489"/>
      <c r="DA310" s="1489"/>
      <c r="DB310" s="1489"/>
      <c r="DC310" s="1489"/>
      <c r="DD310" s="1859"/>
      <c r="DE310" s="1860"/>
      <c r="DF310" s="1861"/>
    </row>
    <row r="311" spans="1:110" s="465" customFormat="1" ht="15" customHeight="1">
      <c r="A311" s="1863" t="str">
        <f>$BA311&amp;"."&amp;$BB311&amp;"."</f>
        <v>10.4.</v>
      </c>
      <c r="B311" s="1864"/>
      <c r="C311" s="1864"/>
      <c r="D311" s="475" t="s">
        <v>883</v>
      </c>
      <c r="E311" s="2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c r="AC311" s="475"/>
      <c r="AD311" s="475"/>
      <c r="AE311" s="475"/>
      <c r="AF311" s="475"/>
      <c r="AG311" s="475"/>
      <c r="AH311" s="475"/>
      <c r="AI311" s="475"/>
      <c r="AJ311" s="475"/>
      <c r="AK311" s="475"/>
      <c r="AL311" s="475"/>
      <c r="AM311" s="475"/>
      <c r="AN311" s="475"/>
      <c r="AO311" s="475"/>
      <c r="AP311" s="475"/>
      <c r="AQ311" s="475"/>
      <c r="AR311" s="475"/>
      <c r="AS311" s="475"/>
      <c r="AT311" s="475"/>
      <c r="AU311" s="475"/>
      <c r="AV311" s="475"/>
      <c r="AW311" s="475"/>
      <c r="AX311" s="475"/>
      <c r="AY311" s="895"/>
      <c r="BA311" s="192">
        <f t="shared" si="125"/>
        <v>10</v>
      </c>
      <c r="BB311" s="193">
        <f>BB310+1</f>
        <v>4</v>
      </c>
      <c r="BC311" s="192"/>
      <c r="BG311" s="563" t="str">
        <f t="shared" ca="1" si="126"/>
        <v/>
      </c>
      <c r="BH311" s="564" t="str">
        <f t="shared" ca="1" si="126"/>
        <v/>
      </c>
      <c r="BI311" s="564" t="str">
        <f t="shared" ca="1" si="126"/>
        <v/>
      </c>
      <c r="BJ311" s="564" t="str">
        <f t="shared" ca="1" si="126"/>
        <v/>
      </c>
      <c r="BK311" s="564" t="str">
        <f t="shared" ca="1" si="126"/>
        <v/>
      </c>
      <c r="BL311" s="565" t="str">
        <f t="shared" ca="1" si="126"/>
        <v/>
      </c>
      <c r="BN311" s="359"/>
      <c r="CV311" s="1488" t="s">
        <v>2256</v>
      </c>
      <c r="CW311" s="1489"/>
      <c r="CX311" s="1489"/>
      <c r="CY311" s="1489"/>
      <c r="CZ311" s="1489"/>
      <c r="DA311" s="1489"/>
      <c r="DB311" s="1489"/>
      <c r="DC311" s="1489"/>
      <c r="DD311" s="1859">
        <v>44636</v>
      </c>
      <c r="DE311" s="1860"/>
      <c r="DF311" s="1861"/>
    </row>
    <row r="312" spans="1:110" s="465" customFormat="1" ht="15" customHeight="1">
      <c r="A312" s="320"/>
      <c r="B312" s="275"/>
      <c r="C312" s="275"/>
      <c r="D312" s="275" t="s">
        <v>353</v>
      </c>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c r="AC312" s="475"/>
      <c r="AD312" s="475"/>
      <c r="AE312" s="475"/>
      <c r="AF312" s="475"/>
      <c r="AG312" s="475"/>
      <c r="AH312" s="475"/>
      <c r="AI312" s="475"/>
      <c r="AJ312" s="475"/>
      <c r="AK312" s="475"/>
      <c r="AL312" s="475"/>
      <c r="AM312" s="475"/>
      <c r="AN312" s="475"/>
      <c r="AO312" s="475"/>
      <c r="AP312" s="475"/>
      <c r="AQ312" s="475"/>
      <c r="AR312" s="475"/>
      <c r="AS312" s="475"/>
      <c r="AT312" s="475"/>
      <c r="AU312" s="475"/>
      <c r="AV312" s="475"/>
      <c r="AW312" s="475"/>
      <c r="AX312" s="475"/>
      <c r="AY312" s="895"/>
      <c r="BA312" s="192">
        <f>BA311</f>
        <v>10</v>
      </c>
      <c r="BB312" s="192">
        <f>BB311</f>
        <v>4</v>
      </c>
      <c r="BC312" s="192"/>
      <c r="BG312" s="563" t="str">
        <f t="shared" ca="1" si="126"/>
        <v/>
      </c>
      <c r="BH312" s="564" t="str">
        <f t="shared" ca="1" si="126"/>
        <v/>
      </c>
      <c r="BI312" s="564" t="str">
        <f t="shared" ca="1" si="126"/>
        <v/>
      </c>
      <c r="BJ312" s="564" t="str">
        <f t="shared" ca="1" si="126"/>
        <v/>
      </c>
      <c r="BK312" s="564" t="str">
        <f t="shared" ca="1" si="126"/>
        <v/>
      </c>
      <c r="BL312" s="565" t="str">
        <f t="shared" ca="1" si="126"/>
        <v/>
      </c>
      <c r="BN312" s="359"/>
      <c r="CV312" s="1488" t="s">
        <v>2257</v>
      </c>
      <c r="CW312" s="1489"/>
      <c r="CX312" s="1489"/>
      <c r="CY312" s="1489"/>
      <c r="CZ312" s="1489"/>
      <c r="DA312" s="1489"/>
      <c r="DB312" s="1489"/>
      <c r="DC312" s="1489"/>
      <c r="DD312" s="1859">
        <v>44636</v>
      </c>
      <c r="DE312" s="1860"/>
      <c r="DF312" s="1861"/>
    </row>
    <row r="313" spans="1:110" s="465" customFormat="1" ht="15" customHeight="1">
      <c r="A313" s="320"/>
      <c r="B313" s="275"/>
      <c r="C313" s="275"/>
      <c r="D313" s="900" t="s">
        <v>34</v>
      </c>
      <c r="E313" s="901"/>
      <c r="F313" s="901" t="s">
        <v>117</v>
      </c>
      <c r="G313" s="901"/>
      <c r="H313" s="901"/>
      <c r="I313" s="901"/>
      <c r="J313" s="901"/>
      <c r="K313" s="901"/>
      <c r="L313" s="901"/>
      <c r="M313" s="901"/>
      <c r="N313" s="569" t="s">
        <v>355</v>
      </c>
      <c r="O313" s="568"/>
      <c r="P313" s="568"/>
      <c r="Q313" s="568"/>
      <c r="R313" s="568"/>
      <c r="S313" s="568"/>
      <c r="T313" s="568"/>
      <c r="U313" s="568"/>
      <c r="V313" s="568"/>
      <c r="W313" s="568"/>
      <c r="X313" s="568"/>
      <c r="Y313" s="568"/>
      <c r="Z313" s="568"/>
      <c r="AA313" s="568"/>
      <c r="AB313" s="568"/>
      <c r="AC313" s="568"/>
      <c r="AD313" s="568"/>
      <c r="AE313" s="568"/>
      <c r="AF313" s="568"/>
      <c r="AG313" s="568"/>
      <c r="AH313" s="568"/>
      <c r="AI313" s="568"/>
      <c r="AJ313" s="568"/>
      <c r="AK313" s="569" t="s">
        <v>356</v>
      </c>
      <c r="AL313" s="568"/>
      <c r="AM313" s="568"/>
      <c r="AN313" s="568"/>
      <c r="AO313" s="568"/>
      <c r="AP313" s="568"/>
      <c r="AQ313" s="568"/>
      <c r="AR313" s="568"/>
      <c r="AS313" s="568"/>
      <c r="AT313" s="568"/>
      <c r="AU313" s="568"/>
      <c r="AV313" s="568"/>
      <c r="AW313" s="568"/>
      <c r="AX313" s="902"/>
      <c r="AY313" s="223"/>
      <c r="BA313" s="192">
        <f t="shared" ref="BA313:BB316" si="127">BA312</f>
        <v>10</v>
      </c>
      <c r="BB313" s="192">
        <f t="shared" si="127"/>
        <v>4</v>
      </c>
      <c r="BC313" s="192"/>
      <c r="BE313" s="192"/>
      <c r="BG313" s="563" t="str">
        <f t="shared" ca="1" si="126"/>
        <v/>
      </c>
      <c r="BH313" s="564" t="str">
        <f t="shared" ca="1" si="126"/>
        <v/>
      </c>
      <c r="BI313" s="564" t="str">
        <f t="shared" ca="1" si="126"/>
        <v/>
      </c>
      <c r="BJ313" s="564" t="str">
        <f t="shared" ca="1" si="126"/>
        <v/>
      </c>
      <c r="BK313" s="564" t="str">
        <f t="shared" ca="1" si="126"/>
        <v/>
      </c>
      <c r="BL313" s="565" t="str">
        <f t="shared" ca="1" si="126"/>
        <v/>
      </c>
      <c r="BN313" s="359"/>
      <c r="CV313" s="1488" t="s">
        <v>2258</v>
      </c>
      <c r="CW313" s="1489"/>
      <c r="CX313" s="1489"/>
      <c r="CY313" s="1489"/>
      <c r="CZ313" s="1489"/>
      <c r="DA313" s="1489"/>
      <c r="DB313" s="1489"/>
      <c r="DC313" s="1489"/>
      <c r="DD313" s="1859">
        <v>44636</v>
      </c>
      <c r="DE313" s="1860"/>
      <c r="DF313" s="1861"/>
    </row>
    <row r="314" spans="1:110" s="465" customFormat="1" ht="15" customHeight="1">
      <c r="A314" s="320"/>
      <c r="B314" s="275"/>
      <c r="C314" s="275"/>
      <c r="D314" s="903" t="str">
        <f>TEXT($B$52,"###")</f>
        <v>13</v>
      </c>
      <c r="E314" s="904"/>
      <c r="F314" s="905" t="str">
        <f>IF(NOT(ISBLANK(D314)),VLOOKUP(VALUE(D314),$B$38:$D$71,3,FALSE),"")</f>
        <v>データID</v>
      </c>
      <c r="G314" s="301"/>
      <c r="H314" s="301"/>
      <c r="I314" s="301"/>
      <c r="J314" s="301"/>
      <c r="K314" s="301"/>
      <c r="L314" s="301"/>
      <c r="M314" s="904"/>
      <c r="N314" s="905" t="s">
        <v>876</v>
      </c>
      <c r="O314" s="301"/>
      <c r="P314" s="301"/>
      <c r="Q314" s="301"/>
      <c r="R314" s="301"/>
      <c r="S314" s="301"/>
      <c r="T314" s="301"/>
      <c r="U314" s="301"/>
      <c r="V314" s="301"/>
      <c r="W314" s="301"/>
      <c r="X314" s="301"/>
      <c r="Y314" s="301"/>
      <c r="Z314" s="301"/>
      <c r="AA314" s="301"/>
      <c r="AB314" s="301"/>
      <c r="AC314" s="301"/>
      <c r="AD314" s="301"/>
      <c r="AE314" s="301"/>
      <c r="AF314" s="301"/>
      <c r="AG314" s="301"/>
      <c r="AH314" s="301"/>
      <c r="AI314" s="301"/>
      <c r="AJ314" s="301"/>
      <c r="AK314" s="905"/>
      <c r="AL314" s="301"/>
      <c r="AM314" s="301"/>
      <c r="AN314" s="301"/>
      <c r="AO314" s="301"/>
      <c r="AP314" s="301"/>
      <c r="AQ314" s="301"/>
      <c r="AR314" s="301"/>
      <c r="AS314" s="301"/>
      <c r="AT314" s="301"/>
      <c r="AU314" s="301"/>
      <c r="AV314" s="301"/>
      <c r="AW314" s="301"/>
      <c r="AX314" s="906"/>
      <c r="AY314" s="223"/>
      <c r="BA314" s="192">
        <f t="shared" si="127"/>
        <v>10</v>
      </c>
      <c r="BB314" s="192">
        <f t="shared" si="127"/>
        <v>4</v>
      </c>
      <c r="BC314" s="192"/>
      <c r="BE314" s="192"/>
      <c r="BG314" s="563" t="str">
        <f t="shared" ca="1" si="126"/>
        <v/>
      </c>
      <c r="BH314" s="564" t="str">
        <f t="shared" ca="1" si="126"/>
        <v/>
      </c>
      <c r="BI314" s="564" t="str">
        <f t="shared" ca="1" si="126"/>
        <v/>
      </c>
      <c r="BJ314" s="564" t="str">
        <f t="shared" ca="1" si="126"/>
        <v/>
      </c>
      <c r="BK314" s="564" t="str">
        <f t="shared" ca="1" si="126"/>
        <v/>
      </c>
      <c r="BL314" s="565" t="str">
        <f t="shared" ca="1" si="126"/>
        <v/>
      </c>
      <c r="BN314" s="359"/>
      <c r="CV314" s="1488"/>
      <c r="CW314" s="1489"/>
      <c r="CX314" s="1489"/>
      <c r="CY314" s="1489"/>
      <c r="CZ314" s="1489"/>
      <c r="DA314" s="1489"/>
      <c r="DB314" s="1489"/>
      <c r="DC314" s="1489"/>
      <c r="DD314" s="1859"/>
      <c r="DE314" s="1860"/>
      <c r="DF314" s="1861"/>
    </row>
    <row r="315" spans="1:110" s="465" customFormat="1" ht="15" customHeight="1">
      <c r="A315" s="320"/>
      <c r="B315" s="275"/>
      <c r="C315" s="275"/>
      <c r="D315" s="586" t="str">
        <f>TEXT($B$53,"###")</f>
        <v>14</v>
      </c>
      <c r="E315" s="296"/>
      <c r="F315" s="474" t="str">
        <f>IF(NOT(ISBLANK(D315)),VLOOKUP(VALUE(D315),$B$38:$D$71,3,FALSE),"")</f>
        <v>部品番号</v>
      </c>
      <c r="G315" s="269"/>
      <c r="H315" s="269"/>
      <c r="I315" s="269"/>
      <c r="J315" s="269"/>
      <c r="K315" s="269"/>
      <c r="L315" s="269"/>
      <c r="M315" s="296"/>
      <c r="N315" s="474" t="s">
        <v>877</v>
      </c>
      <c r="O315" s="269"/>
      <c r="P315" s="269"/>
      <c r="Q315" s="269"/>
      <c r="R315" s="269"/>
      <c r="S315" s="269"/>
      <c r="T315" s="269"/>
      <c r="U315" s="269"/>
      <c r="V315" s="269"/>
      <c r="W315" s="269"/>
      <c r="X315" s="269"/>
      <c r="Y315" s="269"/>
      <c r="Z315" s="269"/>
      <c r="AA315" s="269"/>
      <c r="AB315" s="269"/>
      <c r="AC315" s="269"/>
      <c r="AD315" s="269"/>
      <c r="AE315" s="269"/>
      <c r="AF315" s="269"/>
      <c r="AG315" s="269"/>
      <c r="AH315" s="269"/>
      <c r="AI315" s="269"/>
      <c r="AJ315" s="269"/>
      <c r="AK315" s="474"/>
      <c r="AL315" s="269"/>
      <c r="AM315" s="269"/>
      <c r="AN315" s="269"/>
      <c r="AO315" s="269"/>
      <c r="AP315" s="269"/>
      <c r="AQ315" s="269"/>
      <c r="AR315" s="269"/>
      <c r="AS315" s="269"/>
      <c r="AT315" s="269"/>
      <c r="AU315" s="269"/>
      <c r="AV315" s="269"/>
      <c r="AW315" s="269"/>
      <c r="AX315" s="270"/>
      <c r="AY315" s="223"/>
      <c r="BA315" s="192">
        <f t="shared" si="127"/>
        <v>10</v>
      </c>
      <c r="BB315" s="192">
        <f t="shared" si="127"/>
        <v>4</v>
      </c>
      <c r="BC315" s="192"/>
      <c r="BE315" s="192"/>
      <c r="BG315" s="563" t="str">
        <f t="shared" ca="1" si="126"/>
        <v/>
      </c>
      <c r="BH315" s="564" t="str">
        <f t="shared" ca="1" si="126"/>
        <v/>
      </c>
      <c r="BI315" s="564" t="str">
        <f t="shared" ca="1" si="126"/>
        <v/>
      </c>
      <c r="BJ315" s="564" t="str">
        <f t="shared" ca="1" si="126"/>
        <v/>
      </c>
      <c r="BK315" s="564" t="str">
        <f t="shared" ca="1" si="126"/>
        <v/>
      </c>
      <c r="BL315" s="565" t="str">
        <f t="shared" ca="1" si="126"/>
        <v/>
      </c>
      <c r="BN315" s="359"/>
      <c r="CV315" s="1488"/>
      <c r="CW315" s="1489"/>
      <c r="CX315" s="1489"/>
      <c r="CY315" s="1489"/>
      <c r="CZ315" s="1489"/>
      <c r="DA315" s="1489"/>
      <c r="DB315" s="1489"/>
      <c r="DC315" s="1489"/>
      <c r="DD315" s="1859"/>
      <c r="DE315" s="1860"/>
      <c r="DF315" s="1861"/>
    </row>
    <row r="316" spans="1:110" s="465" customFormat="1" ht="15" customHeight="1">
      <c r="A316" s="320"/>
      <c r="B316" s="275"/>
      <c r="C316" s="275"/>
      <c r="D316" s="892" t="str">
        <f>TEXT($B$54,"###")</f>
        <v>15</v>
      </c>
      <c r="E316" s="262"/>
      <c r="F316" s="588" t="str">
        <f>IF(NOT(ISBLANK(D316)),VLOOKUP(VALUE(D316),$B$38:$D$71,3,FALSE),"")</f>
        <v>係数</v>
      </c>
      <c r="G316" s="271"/>
      <c r="H316" s="271"/>
      <c r="I316" s="271"/>
      <c r="J316" s="271"/>
      <c r="K316" s="271"/>
      <c r="L316" s="271"/>
      <c r="M316" s="262"/>
      <c r="N316" s="588" t="s">
        <v>878</v>
      </c>
      <c r="O316" s="271"/>
      <c r="P316" s="271"/>
      <c r="Q316" s="271"/>
      <c r="R316" s="271"/>
      <c r="S316" s="271"/>
      <c r="T316" s="271"/>
      <c r="U316" s="271"/>
      <c r="V316" s="271"/>
      <c r="W316" s="271"/>
      <c r="X316" s="271"/>
      <c r="Y316" s="271"/>
      <c r="Z316" s="271"/>
      <c r="AA316" s="271"/>
      <c r="AB316" s="271"/>
      <c r="AC316" s="271"/>
      <c r="AD316" s="271"/>
      <c r="AE316" s="271"/>
      <c r="AF316" s="271"/>
      <c r="AG316" s="271"/>
      <c r="AH316" s="271"/>
      <c r="AI316" s="271"/>
      <c r="AJ316" s="271"/>
      <c r="AK316" s="588"/>
      <c r="AL316" s="271"/>
      <c r="AM316" s="271"/>
      <c r="AN316" s="271"/>
      <c r="AO316" s="271"/>
      <c r="AP316" s="271"/>
      <c r="AQ316" s="271"/>
      <c r="AR316" s="271"/>
      <c r="AS316" s="271"/>
      <c r="AT316" s="271"/>
      <c r="AU316" s="271"/>
      <c r="AV316" s="271"/>
      <c r="AW316" s="271"/>
      <c r="AX316" s="272"/>
      <c r="AY316" s="223"/>
      <c r="BA316" s="192">
        <f t="shared" si="127"/>
        <v>10</v>
      </c>
      <c r="BB316" s="192">
        <f t="shared" si="127"/>
        <v>4</v>
      </c>
      <c r="BC316" s="192"/>
      <c r="BE316" s="192"/>
      <c r="BG316" s="563" t="str">
        <f t="shared" ca="1" si="126"/>
        <v/>
      </c>
      <c r="BH316" s="564" t="str">
        <f t="shared" ca="1" si="126"/>
        <v/>
      </c>
      <c r="BI316" s="564" t="str">
        <f t="shared" ca="1" si="126"/>
        <v/>
      </c>
      <c r="BJ316" s="564" t="str">
        <f t="shared" ca="1" si="126"/>
        <v/>
      </c>
      <c r="BK316" s="564" t="str">
        <f t="shared" ca="1" si="126"/>
        <v/>
      </c>
      <c r="BL316" s="565" t="str">
        <f t="shared" ca="1" si="126"/>
        <v/>
      </c>
      <c r="BN316" s="359"/>
      <c r="CV316" s="1488"/>
      <c r="CW316" s="1489"/>
      <c r="CX316" s="1489"/>
      <c r="CY316" s="1489"/>
      <c r="CZ316" s="1489"/>
      <c r="DA316" s="1489"/>
      <c r="DB316" s="1489"/>
      <c r="DC316" s="1489"/>
      <c r="DD316" s="1859"/>
      <c r="DE316" s="1860"/>
      <c r="DF316" s="1861"/>
    </row>
    <row r="317" spans="1:110" s="465" customFormat="1" ht="15" customHeight="1">
      <c r="A317" s="1863" t="str">
        <f>$BA317&amp;"."&amp;$BB317&amp;"."</f>
        <v>10.5.</v>
      </c>
      <c r="B317" s="1864"/>
      <c r="C317" s="1864"/>
      <c r="D317" s="475" t="s">
        <v>400</v>
      </c>
      <c r="E317" s="275"/>
      <c r="F317" s="275"/>
      <c r="G317" s="275"/>
      <c r="H317" s="479"/>
      <c r="I317" s="275"/>
      <c r="J317" s="475"/>
      <c r="K317" s="475"/>
      <c r="L317" s="475"/>
      <c r="M317" s="475"/>
      <c r="N317" s="475"/>
      <c r="O317" s="475"/>
      <c r="P317" s="475"/>
      <c r="Q317" s="475"/>
      <c r="R317" s="475"/>
      <c r="S317" s="475"/>
      <c r="T317" s="475"/>
      <c r="U317" s="475"/>
      <c r="V317" s="475"/>
      <c r="W317" s="475"/>
      <c r="X317" s="475"/>
      <c r="Y317" s="475"/>
      <c r="Z317" s="475"/>
      <c r="AA317" s="475"/>
      <c r="AB317" s="475"/>
      <c r="AC317" s="475"/>
      <c r="AD317" s="475"/>
      <c r="AE317" s="475"/>
      <c r="AF317" s="475"/>
      <c r="AG317" s="475"/>
      <c r="AH317" s="475"/>
      <c r="AI317" s="475"/>
      <c r="AJ317" s="475"/>
      <c r="AK317" s="475"/>
      <c r="AL317" s="475"/>
      <c r="AM317" s="475"/>
      <c r="AN317" s="475"/>
      <c r="AO317" s="475"/>
      <c r="AP317" s="475"/>
      <c r="AQ317" s="475"/>
      <c r="AR317" s="475"/>
      <c r="AS317" s="475"/>
      <c r="AT317" s="475"/>
      <c r="AU317" s="475"/>
      <c r="AV317" s="475"/>
      <c r="AW317" s="475"/>
      <c r="AX317" s="475"/>
      <c r="AY317" s="895"/>
      <c r="BA317" s="192">
        <f t="shared" ref="BA317:BA324" si="128">BA316</f>
        <v>10</v>
      </c>
      <c r="BB317" s="193">
        <f>BB316+1</f>
        <v>5</v>
      </c>
      <c r="BC317" s="192"/>
      <c r="BG317" s="563" t="str">
        <f t="shared" ref="BG317:BI326" ca="1" si="129">IF(BA317&lt;&gt;"",IF(MID(_xlfn.FORMULATEXT(BA317),SEARCH("[",_xlfn.FORMULATEXT(BA317))+1,SEARCH("]",_xlfn.FORMULATEXT(BA317))-(SEARCH("[",_xlfn.FORMULATEXT(BA317))+1))="-1","",1),"")</f>
        <v/>
      </c>
      <c r="BH317" s="564" t="str">
        <f t="shared" ca="1" si="129"/>
        <v/>
      </c>
      <c r="BI317" s="564" t="str">
        <f t="shared" ca="1" si="129"/>
        <v/>
      </c>
      <c r="BJ317" s="564" t="str">
        <f t="shared" ref="BJ317:BL326" ca="1" si="130">IF(BD317&lt;&gt;"",IF(MID(_xlfn.FORMULATEXT(BD317),SEARCH("[",_xlfn.FORMULATEXT(BD317))+1,SEARCH("]",_xlfn.FORMULATEXT(BD317))-(SEARCH("[",_xlfn.FORMULATEXT(BD317))+1))="-1","",1),"")</f>
        <v/>
      </c>
      <c r="BK317" s="564" t="str">
        <f t="shared" ca="1" si="130"/>
        <v/>
      </c>
      <c r="BL317" s="565" t="str">
        <f t="shared" ca="1" si="130"/>
        <v/>
      </c>
      <c r="BN317" s="359"/>
      <c r="CV317" s="1488" t="s">
        <v>2255</v>
      </c>
      <c r="CW317" s="1489"/>
      <c r="CX317" s="1489"/>
      <c r="CY317" s="1489"/>
      <c r="CZ317" s="1489"/>
      <c r="DA317" s="1489"/>
      <c r="DB317" s="1489"/>
      <c r="DC317" s="1489"/>
      <c r="DD317" s="1859">
        <v>44636</v>
      </c>
      <c r="DE317" s="1860"/>
      <c r="DF317" s="1861"/>
    </row>
    <row r="318" spans="1:110" s="465" customFormat="1" ht="15" customHeight="1">
      <c r="A318" s="896"/>
      <c r="B318" s="575"/>
      <c r="C318" s="575"/>
      <c r="D318" s="275" t="str">
        <f>"以下条件にて"&amp;$CM$32&amp;"を実施し処理を終了する。"</f>
        <v>以下条件にて「10.6. データ検索ログ出力処理」を実施し処理を終了する。</v>
      </c>
      <c r="E318" s="469"/>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c r="AC318" s="475"/>
      <c r="AD318" s="475"/>
      <c r="AE318" s="475"/>
      <c r="AF318" s="475"/>
      <c r="AG318" s="475"/>
      <c r="AH318" s="475"/>
      <c r="AI318" s="475"/>
      <c r="AJ318" s="475"/>
      <c r="AK318" s="475"/>
      <c r="AL318" s="475"/>
      <c r="AM318" s="475"/>
      <c r="AN318" s="475"/>
      <c r="AO318" s="475"/>
      <c r="AP318" s="475"/>
      <c r="AQ318" s="475"/>
      <c r="AR318" s="475"/>
      <c r="AS318" s="475"/>
      <c r="AT318" s="475"/>
      <c r="AU318" s="475"/>
      <c r="AV318" s="475"/>
      <c r="AW318" s="475"/>
      <c r="AX318" s="475"/>
      <c r="AY318" s="895"/>
      <c r="BA318" s="192">
        <f t="shared" ref="BA318:BB320" si="131">BA317</f>
        <v>10</v>
      </c>
      <c r="BB318" s="192">
        <f t="shared" si="131"/>
        <v>5</v>
      </c>
      <c r="BC318" s="192"/>
      <c r="BG318" s="563" t="str">
        <f t="shared" ca="1" si="129"/>
        <v/>
      </c>
      <c r="BH318" s="564" t="str">
        <f t="shared" ca="1" si="129"/>
        <v/>
      </c>
      <c r="BI318" s="564" t="str">
        <f t="shared" ca="1" si="129"/>
        <v/>
      </c>
      <c r="BJ318" s="564" t="str">
        <f t="shared" ca="1" si="130"/>
        <v/>
      </c>
      <c r="BK318" s="564" t="str">
        <f t="shared" ca="1" si="130"/>
        <v/>
      </c>
      <c r="BL318" s="565" t="str">
        <f t="shared" ca="1" si="130"/>
        <v/>
      </c>
      <c r="BN318" s="359"/>
      <c r="CV318" s="1488"/>
      <c r="CW318" s="1489"/>
      <c r="CX318" s="1489"/>
      <c r="CY318" s="1489"/>
      <c r="CZ318" s="1489"/>
      <c r="DA318" s="1489"/>
      <c r="DB318" s="1489"/>
      <c r="DC318" s="1489"/>
      <c r="DD318" s="1859"/>
      <c r="DE318" s="1860"/>
      <c r="DF318" s="1861"/>
    </row>
    <row r="319" spans="1:110" s="465" customFormat="1" ht="15" customHeight="1">
      <c r="A319" s="320"/>
      <c r="B319" s="275"/>
      <c r="C319" s="275"/>
      <c r="D319" s="845" t="s">
        <v>103</v>
      </c>
      <c r="E319" s="846"/>
      <c r="F319" s="846"/>
      <c r="G319" s="846"/>
      <c r="H319" s="846"/>
      <c r="I319" s="846"/>
      <c r="J319" s="846"/>
      <c r="K319" s="847"/>
      <c r="L319" s="480" t="s">
        <v>304</v>
      </c>
      <c r="M319" s="266"/>
      <c r="N319" s="266" t="str">
        <f>"("&amp;VLOOKUP(L319,[1]processing_log!$B$37:$Y$100,4,FALSE)&amp;" - "&amp;VLOOKUP(L319,[1]processing_log!$B$37:$Y$100,21,FALSE)&amp;VLOOKUP(L319,[1]processing_log!$B$37:$Y$100,24,FALSE)&amp;")"</f>
        <v>(検索処理 - 正常終了)</v>
      </c>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c r="AJ319" s="266"/>
      <c r="AK319" s="266"/>
      <c r="AL319" s="266"/>
      <c r="AM319" s="266"/>
      <c r="AN319" s="266"/>
      <c r="AO319" s="266"/>
      <c r="AP319" s="266"/>
      <c r="AQ319" s="266"/>
      <c r="AR319" s="266"/>
      <c r="AS319" s="266"/>
      <c r="AT319" s="266"/>
      <c r="AU319" s="266"/>
      <c r="AV319" s="266"/>
      <c r="AW319" s="266"/>
      <c r="AX319" s="267"/>
      <c r="AY319" s="223"/>
      <c r="AZ319" s="236"/>
      <c r="BA319" s="192">
        <f t="shared" si="131"/>
        <v>10</v>
      </c>
      <c r="BB319" s="192">
        <f t="shared" si="131"/>
        <v>5</v>
      </c>
      <c r="BC319" s="192"/>
      <c r="BG319" s="563" t="str">
        <f t="shared" ca="1" si="129"/>
        <v/>
      </c>
      <c r="BH319" s="564" t="str">
        <f t="shared" ca="1" si="129"/>
        <v/>
      </c>
      <c r="BI319" s="564" t="str">
        <f t="shared" ca="1" si="129"/>
        <v/>
      </c>
      <c r="BJ319" s="564" t="str">
        <f t="shared" ca="1" si="130"/>
        <v/>
      </c>
      <c r="BK319" s="564" t="str">
        <f t="shared" ca="1" si="130"/>
        <v/>
      </c>
      <c r="BL319" s="565" t="str">
        <f t="shared" ca="1" si="130"/>
        <v/>
      </c>
      <c r="BN319" s="359"/>
      <c r="CV319" s="1488"/>
      <c r="CW319" s="1489"/>
      <c r="CX319" s="1489"/>
      <c r="CY319" s="1489"/>
      <c r="CZ319" s="1489"/>
      <c r="DA319" s="1489"/>
      <c r="DB319" s="1489"/>
      <c r="DC319" s="1489"/>
      <c r="DD319" s="1859"/>
      <c r="DE319" s="1860"/>
      <c r="DF319" s="1861"/>
    </row>
    <row r="320" spans="1:110" s="465" customFormat="1" ht="15" customHeight="1">
      <c r="A320" s="320"/>
      <c r="B320" s="275"/>
      <c r="C320" s="275"/>
      <c r="D320" s="851" t="s">
        <v>104</v>
      </c>
      <c r="E320" s="852"/>
      <c r="F320" s="852"/>
      <c r="G320" s="852"/>
      <c r="H320" s="852"/>
      <c r="I320" s="852"/>
      <c r="J320" s="852"/>
      <c r="K320" s="853"/>
      <c r="L320" s="481" t="s">
        <v>399</v>
      </c>
      <c r="M320" s="271"/>
      <c r="N320" s="271"/>
      <c r="O320" s="271"/>
      <c r="P320" s="271"/>
      <c r="Q320" s="271"/>
      <c r="R320" s="271"/>
      <c r="S320" s="271"/>
      <c r="T320" s="271"/>
      <c r="U320" s="271"/>
      <c r="V320" s="271"/>
      <c r="W320" s="271"/>
      <c r="X320" s="271"/>
      <c r="Y320" s="271"/>
      <c r="Z320" s="271"/>
      <c r="AA320" s="271"/>
      <c r="AB320" s="271"/>
      <c r="AC320" s="271"/>
      <c r="AD320" s="271"/>
      <c r="AE320" s="271"/>
      <c r="AF320" s="271"/>
      <c r="AG320" s="271"/>
      <c r="AH320" s="271"/>
      <c r="AI320" s="271"/>
      <c r="AJ320" s="271"/>
      <c r="AK320" s="271"/>
      <c r="AL320" s="271"/>
      <c r="AM320" s="271"/>
      <c r="AN320" s="271"/>
      <c r="AO320" s="271"/>
      <c r="AP320" s="271"/>
      <c r="AQ320" s="271"/>
      <c r="AR320" s="271"/>
      <c r="AS320" s="271"/>
      <c r="AT320" s="271"/>
      <c r="AU320" s="271"/>
      <c r="AV320" s="271"/>
      <c r="AW320" s="271"/>
      <c r="AX320" s="272"/>
      <c r="AY320" s="223"/>
      <c r="AZ320" s="236"/>
      <c r="BA320" s="192">
        <f t="shared" si="131"/>
        <v>10</v>
      </c>
      <c r="BB320" s="192">
        <f t="shared" si="131"/>
        <v>5</v>
      </c>
      <c r="BC320" s="192"/>
      <c r="BG320" s="563" t="str">
        <f t="shared" ca="1" si="129"/>
        <v/>
      </c>
      <c r="BH320" s="564" t="str">
        <f t="shared" ca="1" si="129"/>
        <v/>
      </c>
      <c r="BI320" s="564" t="str">
        <f t="shared" ca="1" si="129"/>
        <v/>
      </c>
      <c r="BJ320" s="564" t="str">
        <f t="shared" ca="1" si="130"/>
        <v/>
      </c>
      <c r="BK320" s="564" t="str">
        <f t="shared" ca="1" si="130"/>
        <v/>
      </c>
      <c r="BL320" s="565" t="str">
        <f t="shared" ca="1" si="130"/>
        <v/>
      </c>
      <c r="BN320" s="359"/>
      <c r="CV320" s="1488"/>
      <c r="CW320" s="1489"/>
      <c r="CX320" s="1489"/>
      <c r="CY320" s="1489"/>
      <c r="CZ320" s="1489"/>
      <c r="DA320" s="1489"/>
      <c r="DB320" s="1489"/>
      <c r="DC320" s="1489"/>
      <c r="DD320" s="1859"/>
      <c r="DE320" s="1860"/>
      <c r="DF320" s="1861"/>
    </row>
    <row r="321" spans="1:110" s="465" customFormat="1" ht="15" customHeight="1">
      <c r="A321" s="1863" t="str">
        <f>$BA321&amp;"."&amp;$BB321&amp;"."</f>
        <v>10.6.</v>
      </c>
      <c r="B321" s="1864"/>
      <c r="C321" s="1864"/>
      <c r="D321" s="475" t="s">
        <v>396</v>
      </c>
      <c r="E321" s="275"/>
      <c r="F321" s="275"/>
      <c r="G321" s="275"/>
      <c r="H321" s="479"/>
      <c r="I321" s="275"/>
      <c r="J321" s="475"/>
      <c r="K321" s="475"/>
      <c r="L321" s="475"/>
      <c r="M321" s="475"/>
      <c r="N321" s="475"/>
      <c r="O321" s="475"/>
      <c r="P321" s="475"/>
      <c r="Q321" s="475"/>
      <c r="R321" s="475"/>
      <c r="S321" s="475"/>
      <c r="T321" s="475"/>
      <c r="U321" s="475"/>
      <c r="V321" s="475"/>
      <c r="W321" s="475"/>
      <c r="X321" s="475"/>
      <c r="Y321" s="475"/>
      <c r="Z321" s="475"/>
      <c r="AA321" s="475"/>
      <c r="AB321" s="475"/>
      <c r="AC321" s="475"/>
      <c r="AD321" s="475"/>
      <c r="AE321" s="475"/>
      <c r="AF321" s="475"/>
      <c r="AG321" s="475"/>
      <c r="AH321" s="475"/>
      <c r="AI321" s="475"/>
      <c r="AJ321" s="475"/>
      <c r="AK321" s="475"/>
      <c r="AL321" s="475"/>
      <c r="AM321" s="475"/>
      <c r="AN321" s="475"/>
      <c r="AO321" s="475"/>
      <c r="AP321" s="475"/>
      <c r="AQ321" s="475"/>
      <c r="AR321" s="475"/>
      <c r="AS321" s="475"/>
      <c r="AT321" s="475"/>
      <c r="AU321" s="475"/>
      <c r="AV321" s="475"/>
      <c r="AW321" s="475"/>
      <c r="AX321" s="475"/>
      <c r="AY321" s="895"/>
      <c r="BA321" s="192">
        <f t="shared" si="128"/>
        <v>10</v>
      </c>
      <c r="BB321" s="193">
        <f>BB320+1</f>
        <v>6</v>
      </c>
      <c r="BC321" s="192"/>
      <c r="BG321" s="563" t="str">
        <f t="shared" ca="1" si="129"/>
        <v/>
      </c>
      <c r="BH321" s="564" t="str">
        <f t="shared" ca="1" si="129"/>
        <v/>
      </c>
      <c r="BI321" s="564" t="str">
        <f t="shared" ca="1" si="129"/>
        <v/>
      </c>
      <c r="BJ321" s="564" t="str">
        <f t="shared" ca="1" si="130"/>
        <v/>
      </c>
      <c r="BK321" s="564" t="str">
        <f t="shared" ca="1" si="130"/>
        <v/>
      </c>
      <c r="BL321" s="565" t="str">
        <f t="shared" ca="1" si="130"/>
        <v/>
      </c>
      <c r="BN321" s="359"/>
      <c r="CV321" s="1488"/>
      <c r="CW321" s="1489"/>
      <c r="CX321" s="1489"/>
      <c r="CY321" s="1489"/>
      <c r="CZ321" s="1489"/>
      <c r="DA321" s="1489"/>
      <c r="DB321" s="1489"/>
      <c r="DC321" s="1489"/>
      <c r="DD321" s="1859"/>
      <c r="DE321" s="1860"/>
      <c r="DF321" s="1861"/>
    </row>
    <row r="322" spans="1:110" s="465" customFormat="1" ht="15" customHeight="1">
      <c r="A322" s="320"/>
      <c r="B322" s="275"/>
      <c r="C322" s="275"/>
      <c r="D322" s="475" t="str">
        <f>"以下条件にて"&amp;$BR$1&amp;"を実施する。"</f>
        <v>以下条件にて「共通仕様」「4. ログ出力処理」を実施する。</v>
      </c>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c r="AC322" s="475"/>
      <c r="AD322" s="475"/>
      <c r="AE322" s="475"/>
      <c r="AF322" s="475"/>
      <c r="AG322" s="475"/>
      <c r="AH322" s="475"/>
      <c r="AI322" s="475"/>
      <c r="AJ322" s="475"/>
      <c r="AK322" s="475"/>
      <c r="AL322" s="475"/>
      <c r="AM322" s="475"/>
      <c r="AN322" s="475"/>
      <c r="AO322" s="475"/>
      <c r="AP322" s="475"/>
      <c r="AQ322" s="475"/>
      <c r="AR322" s="475"/>
      <c r="AS322" s="475"/>
      <c r="AT322" s="475"/>
      <c r="AU322" s="475"/>
      <c r="AV322" s="475"/>
      <c r="AW322" s="475"/>
      <c r="AX322" s="475"/>
      <c r="AY322" s="895"/>
      <c r="BA322" s="192">
        <f t="shared" si="128"/>
        <v>10</v>
      </c>
      <c r="BB322" s="192">
        <f>BB321</f>
        <v>6</v>
      </c>
      <c r="BC322" s="192"/>
      <c r="BG322" s="563" t="str">
        <f t="shared" ca="1" si="129"/>
        <v/>
      </c>
      <c r="BH322" s="564" t="str">
        <f t="shared" ca="1" si="129"/>
        <v/>
      </c>
      <c r="BI322" s="564" t="str">
        <f t="shared" ca="1" si="129"/>
        <v/>
      </c>
      <c r="BJ322" s="564" t="str">
        <f t="shared" ca="1" si="130"/>
        <v/>
      </c>
      <c r="BK322" s="564" t="str">
        <f t="shared" ca="1" si="130"/>
        <v/>
      </c>
      <c r="BL322" s="565" t="str">
        <f t="shared" ca="1" si="130"/>
        <v/>
      </c>
      <c r="BN322" s="359"/>
      <c r="CV322" s="1488"/>
      <c r="CW322" s="1489"/>
      <c r="CX322" s="1489"/>
      <c r="CY322" s="1489"/>
      <c r="CZ322" s="1489"/>
      <c r="DA322" s="1489"/>
      <c r="DB322" s="1489"/>
      <c r="DC322" s="1489"/>
      <c r="DD322" s="1859"/>
      <c r="DE322" s="1860"/>
      <c r="DF322" s="1861"/>
    </row>
    <row r="323" spans="1:110" s="465" customFormat="1" ht="15" customHeight="1">
      <c r="A323" s="320"/>
      <c r="B323" s="275"/>
      <c r="C323" s="275"/>
      <c r="D323" s="845" t="s">
        <v>103</v>
      </c>
      <c r="E323" s="846"/>
      <c r="F323" s="846"/>
      <c r="G323" s="846"/>
      <c r="H323" s="846"/>
      <c r="I323" s="846"/>
      <c r="J323" s="846"/>
      <c r="K323" s="847"/>
      <c r="L323" s="480" t="s">
        <v>395</v>
      </c>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c r="AJ323" s="266"/>
      <c r="AK323" s="266"/>
      <c r="AL323" s="266"/>
      <c r="AM323" s="266"/>
      <c r="AN323" s="266"/>
      <c r="AO323" s="266"/>
      <c r="AP323" s="266"/>
      <c r="AQ323" s="266"/>
      <c r="AR323" s="266"/>
      <c r="AS323" s="266"/>
      <c r="AT323" s="266"/>
      <c r="AU323" s="266"/>
      <c r="AV323" s="266"/>
      <c r="AW323" s="266"/>
      <c r="AX323" s="267"/>
      <c r="AY323" s="223"/>
      <c r="AZ323" s="236"/>
      <c r="BA323" s="192">
        <f t="shared" si="128"/>
        <v>10</v>
      </c>
      <c r="BB323" s="192">
        <f>BB322</f>
        <v>6</v>
      </c>
      <c r="BC323" s="192"/>
      <c r="BG323" s="563" t="str">
        <f t="shared" ca="1" si="129"/>
        <v/>
      </c>
      <c r="BH323" s="564" t="str">
        <f t="shared" ca="1" si="129"/>
        <v/>
      </c>
      <c r="BI323" s="564" t="str">
        <f t="shared" ca="1" si="129"/>
        <v/>
      </c>
      <c r="BJ323" s="564" t="str">
        <f t="shared" ca="1" si="130"/>
        <v/>
      </c>
      <c r="BK323" s="564" t="str">
        <f t="shared" ca="1" si="130"/>
        <v/>
      </c>
      <c r="BL323" s="565" t="str">
        <f t="shared" ca="1" si="130"/>
        <v/>
      </c>
      <c r="BN323" s="359"/>
      <c r="CV323" s="1488"/>
      <c r="CW323" s="1489"/>
      <c r="CX323" s="1489"/>
      <c r="CY323" s="1489"/>
      <c r="CZ323" s="1489"/>
      <c r="DA323" s="1489"/>
      <c r="DB323" s="1489"/>
      <c r="DC323" s="1489"/>
      <c r="DD323" s="1859"/>
      <c r="DE323" s="1860"/>
      <c r="DF323" s="1861"/>
    </row>
    <row r="324" spans="1:110" s="465" customFormat="1" ht="15" customHeight="1">
      <c r="A324" s="320"/>
      <c r="B324" s="275"/>
      <c r="C324" s="275"/>
      <c r="D324" s="855" t="s">
        <v>104</v>
      </c>
      <c r="E324" s="856"/>
      <c r="F324" s="856"/>
      <c r="G324" s="856"/>
      <c r="H324" s="856"/>
      <c r="I324" s="856"/>
      <c r="J324" s="856"/>
      <c r="K324" s="857"/>
      <c r="L324" s="581" t="s">
        <v>397</v>
      </c>
      <c r="M324" s="269"/>
      <c r="N324" s="269"/>
      <c r="O324" s="269"/>
      <c r="P324" s="269"/>
      <c r="Q324" s="269"/>
      <c r="R324" s="269"/>
      <c r="S324" s="269"/>
      <c r="T324" s="269"/>
      <c r="U324" s="269"/>
      <c r="V324" s="269"/>
      <c r="W324" s="269"/>
      <c r="X324" s="269"/>
      <c r="Y324" s="269"/>
      <c r="Z324" s="269"/>
      <c r="AA324" s="269"/>
      <c r="AB324" s="269"/>
      <c r="AC324" s="269"/>
      <c r="AD324" s="269"/>
      <c r="AE324" s="269"/>
      <c r="AF324" s="269"/>
      <c r="AG324" s="269"/>
      <c r="AH324" s="269"/>
      <c r="AI324" s="269"/>
      <c r="AJ324" s="269"/>
      <c r="AK324" s="269"/>
      <c r="AL324" s="269"/>
      <c r="AM324" s="269"/>
      <c r="AN324" s="269"/>
      <c r="AO324" s="269"/>
      <c r="AP324" s="269"/>
      <c r="AQ324" s="269"/>
      <c r="AR324" s="269"/>
      <c r="AS324" s="269"/>
      <c r="AT324" s="269"/>
      <c r="AU324" s="269"/>
      <c r="AV324" s="269"/>
      <c r="AW324" s="269"/>
      <c r="AX324" s="270"/>
      <c r="AY324" s="223"/>
      <c r="AZ324" s="236"/>
      <c r="BA324" s="192">
        <f t="shared" si="128"/>
        <v>10</v>
      </c>
      <c r="BB324" s="192">
        <f>BB323</f>
        <v>6</v>
      </c>
      <c r="BC324" s="192"/>
      <c r="BG324" s="563" t="str">
        <f t="shared" ca="1" si="129"/>
        <v/>
      </c>
      <c r="BH324" s="564" t="str">
        <f t="shared" ca="1" si="129"/>
        <v/>
      </c>
      <c r="BI324" s="564" t="str">
        <f t="shared" ca="1" si="129"/>
        <v/>
      </c>
      <c r="BJ324" s="564" t="str">
        <f t="shared" ca="1" si="130"/>
        <v/>
      </c>
      <c r="BK324" s="564" t="str">
        <f t="shared" ca="1" si="130"/>
        <v/>
      </c>
      <c r="BL324" s="565" t="str">
        <f t="shared" ca="1" si="130"/>
        <v/>
      </c>
      <c r="BN324" s="359"/>
      <c r="CV324" s="1488"/>
      <c r="CW324" s="1489"/>
      <c r="CX324" s="1489"/>
      <c r="CY324" s="1489"/>
      <c r="CZ324" s="1489"/>
      <c r="DA324" s="1489"/>
      <c r="DB324" s="1489"/>
      <c r="DC324" s="1489"/>
      <c r="DD324" s="1859"/>
      <c r="DE324" s="1860"/>
      <c r="DF324" s="1861"/>
    </row>
    <row r="325" spans="1:110" s="465" customFormat="1" ht="15" customHeight="1">
      <c r="A325" s="320"/>
      <c r="B325" s="275"/>
      <c r="C325" s="275"/>
      <c r="D325" s="855" t="s">
        <v>105</v>
      </c>
      <c r="E325" s="856"/>
      <c r="F325" s="856"/>
      <c r="G325" s="856"/>
      <c r="H325" s="856"/>
      <c r="I325" s="856"/>
      <c r="J325" s="856"/>
      <c r="K325" s="857"/>
      <c r="L325" s="268"/>
      <c r="M325" s="269"/>
      <c r="N325" s="269"/>
      <c r="O325" s="269"/>
      <c r="P325" s="269"/>
      <c r="Q325" s="269"/>
      <c r="R325" s="269"/>
      <c r="S325" s="269"/>
      <c r="T325" s="269"/>
      <c r="U325" s="269"/>
      <c r="V325" s="269"/>
      <c r="W325" s="269"/>
      <c r="X325" s="269"/>
      <c r="Y325" s="269"/>
      <c r="Z325" s="269"/>
      <c r="AA325" s="269"/>
      <c r="AB325" s="269"/>
      <c r="AC325" s="269"/>
      <c r="AD325" s="269"/>
      <c r="AE325" s="269"/>
      <c r="AF325" s="269"/>
      <c r="AG325" s="269"/>
      <c r="AH325" s="269"/>
      <c r="AI325" s="269"/>
      <c r="AJ325" s="269"/>
      <c r="AK325" s="269"/>
      <c r="AL325" s="269"/>
      <c r="AM325" s="269"/>
      <c r="AN325" s="269"/>
      <c r="AO325" s="269"/>
      <c r="AP325" s="269"/>
      <c r="AQ325" s="269"/>
      <c r="AR325" s="269"/>
      <c r="AS325" s="269"/>
      <c r="AT325" s="269"/>
      <c r="AU325" s="269"/>
      <c r="AV325" s="269"/>
      <c r="AW325" s="269"/>
      <c r="AX325" s="270"/>
      <c r="AY325" s="223"/>
      <c r="AZ325" s="236"/>
      <c r="BA325" s="192">
        <f t="shared" ref="BA325:BB337" si="132">BA324</f>
        <v>10</v>
      </c>
      <c r="BB325" s="192">
        <f>BB324</f>
        <v>6</v>
      </c>
      <c r="BC325" s="192"/>
      <c r="BG325" s="563" t="str">
        <f t="shared" ca="1" si="129"/>
        <v/>
      </c>
      <c r="BH325" s="564" t="str">
        <f t="shared" ca="1" si="129"/>
        <v/>
      </c>
      <c r="BI325" s="564" t="str">
        <f t="shared" ca="1" si="129"/>
        <v/>
      </c>
      <c r="BJ325" s="564" t="str">
        <f t="shared" ca="1" si="130"/>
        <v/>
      </c>
      <c r="BK325" s="564" t="str">
        <f t="shared" ca="1" si="130"/>
        <v/>
      </c>
      <c r="BL325" s="565" t="str">
        <f t="shared" ca="1" si="130"/>
        <v/>
      </c>
      <c r="BN325" s="359"/>
      <c r="CV325" s="1488"/>
      <c r="CW325" s="1489"/>
      <c r="CX325" s="1489"/>
      <c r="CY325" s="1489"/>
      <c r="CZ325" s="1489"/>
      <c r="DA325" s="1489"/>
      <c r="DB325" s="1489"/>
      <c r="DC325" s="1489"/>
      <c r="DD325" s="1859"/>
      <c r="DE325" s="1860"/>
      <c r="DF325" s="1861"/>
    </row>
    <row r="326" spans="1:110" s="465" customFormat="1" ht="15" customHeight="1">
      <c r="A326" s="907"/>
      <c r="B326" s="275"/>
      <c r="C326" s="275"/>
      <c r="D326" s="851" t="s">
        <v>106</v>
      </c>
      <c r="E326" s="852"/>
      <c r="F326" s="852"/>
      <c r="G326" s="852"/>
      <c r="H326" s="852"/>
      <c r="I326" s="852"/>
      <c r="J326" s="852"/>
      <c r="K326" s="853"/>
      <c r="L326" s="261"/>
      <c r="M326" s="271"/>
      <c r="N326" s="271"/>
      <c r="O326" s="271"/>
      <c r="P326" s="271"/>
      <c r="Q326" s="271"/>
      <c r="R326" s="271"/>
      <c r="S326" s="271"/>
      <c r="T326" s="271"/>
      <c r="U326" s="271"/>
      <c r="V326" s="271"/>
      <c r="W326" s="271"/>
      <c r="X326" s="271"/>
      <c r="Y326" s="271"/>
      <c r="Z326" s="271"/>
      <c r="AA326" s="271"/>
      <c r="AB326" s="271"/>
      <c r="AC326" s="271"/>
      <c r="AD326" s="271"/>
      <c r="AE326" s="271"/>
      <c r="AF326" s="271"/>
      <c r="AG326" s="271"/>
      <c r="AH326" s="271"/>
      <c r="AI326" s="271"/>
      <c r="AJ326" s="271"/>
      <c r="AK326" s="271"/>
      <c r="AL326" s="271"/>
      <c r="AM326" s="271"/>
      <c r="AN326" s="271"/>
      <c r="AO326" s="271"/>
      <c r="AP326" s="271"/>
      <c r="AQ326" s="271"/>
      <c r="AR326" s="271"/>
      <c r="AS326" s="271"/>
      <c r="AT326" s="271"/>
      <c r="AU326" s="271"/>
      <c r="AV326" s="271"/>
      <c r="AW326" s="271"/>
      <c r="AX326" s="272"/>
      <c r="AY326" s="223"/>
      <c r="AZ326" s="236"/>
      <c r="BA326" s="192">
        <f t="shared" si="132"/>
        <v>10</v>
      </c>
      <c r="BB326" s="192">
        <f>BB325</f>
        <v>6</v>
      </c>
      <c r="BC326" s="192"/>
      <c r="BG326" s="563" t="str">
        <f t="shared" ca="1" si="129"/>
        <v/>
      </c>
      <c r="BH326" s="564" t="str">
        <f t="shared" ca="1" si="129"/>
        <v/>
      </c>
      <c r="BI326" s="564" t="str">
        <f t="shared" ca="1" si="129"/>
        <v/>
      </c>
      <c r="BJ326" s="564" t="str">
        <f t="shared" ca="1" si="130"/>
        <v/>
      </c>
      <c r="BK326" s="564" t="str">
        <f t="shared" ca="1" si="130"/>
        <v/>
      </c>
      <c r="BL326" s="565" t="str">
        <f t="shared" ca="1" si="130"/>
        <v/>
      </c>
      <c r="BN326" s="359"/>
      <c r="CV326" s="1488"/>
      <c r="CW326" s="1489"/>
      <c r="CX326" s="1489"/>
      <c r="CY326" s="1489"/>
      <c r="CZ326" s="1489"/>
      <c r="DA326" s="1489"/>
      <c r="DB326" s="1489"/>
      <c r="DC326" s="1489"/>
      <c r="DD326" s="1859"/>
      <c r="DE326" s="1860"/>
      <c r="DF326" s="1861"/>
    </row>
    <row r="327" spans="1:110" ht="15" customHeight="1">
      <c r="A327" s="218"/>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c r="AC327" s="219"/>
      <c r="AD327" s="219"/>
      <c r="AE327" s="219"/>
      <c r="AF327" s="219"/>
      <c r="AG327" s="219"/>
      <c r="AH327" s="219"/>
      <c r="AI327" s="219"/>
      <c r="AJ327" s="219"/>
      <c r="AK327" s="219"/>
      <c r="AL327" s="219"/>
      <c r="AM327" s="219"/>
      <c r="AN327" s="219"/>
      <c r="AO327" s="219"/>
      <c r="AP327" s="219"/>
      <c r="AQ327" s="219"/>
      <c r="AR327" s="219"/>
      <c r="AS327" s="219"/>
      <c r="AT327" s="219"/>
      <c r="AU327" s="219"/>
      <c r="AV327" s="219"/>
      <c r="AW327" s="219"/>
      <c r="AX327" s="219"/>
      <c r="AY327" s="40"/>
      <c r="BA327" s="192">
        <f t="shared" si="132"/>
        <v>10</v>
      </c>
      <c r="BB327" s="192">
        <f t="shared" si="132"/>
        <v>6</v>
      </c>
      <c r="BD327" s="465"/>
      <c r="BE327" s="465"/>
      <c r="BF327" s="465"/>
      <c r="BG327" s="563" t="str">
        <f t="shared" ref="BG327:BG337" ca="1" si="133">IF(BA327&lt;&gt;"",IF(MID(_xlfn.FORMULATEXT(BA327),SEARCH("[",_xlfn.FORMULATEXT(BA327))+1,SEARCH("]",_xlfn.FORMULATEXT(BA327))-(SEARCH("[",_xlfn.FORMULATEXT(BA327))+1))="-1","",1),"")</f>
        <v/>
      </c>
      <c r="BH327" s="564" t="str">
        <f t="shared" ref="BH327:BH337" ca="1" si="134">IF(BB327&lt;&gt;"",IF(MID(_xlfn.FORMULATEXT(BB327),SEARCH("[",_xlfn.FORMULATEXT(BB327))+1,SEARCH("]",_xlfn.FORMULATEXT(BB327))-(SEARCH("[",_xlfn.FORMULATEXT(BB327))+1))="-1","",1),"")</f>
        <v/>
      </c>
      <c r="BI327" s="564" t="str">
        <f t="shared" ref="BI327:BI337" ca="1" si="135">IF(BC327&lt;&gt;"",IF(MID(_xlfn.FORMULATEXT(BC327),SEARCH("[",_xlfn.FORMULATEXT(BC327))+1,SEARCH("]",_xlfn.FORMULATEXT(BC327))-(SEARCH("[",_xlfn.FORMULATEXT(BC327))+1))="-1","",1),"")</f>
        <v/>
      </c>
      <c r="BJ327" s="564" t="str">
        <f t="shared" ref="BJ327:BJ337" ca="1" si="136">IF(BD327&lt;&gt;"",IF(MID(_xlfn.FORMULATEXT(BD327),SEARCH("[",_xlfn.FORMULATEXT(BD327))+1,SEARCH("]",_xlfn.FORMULATEXT(BD327))-(SEARCH("[",_xlfn.FORMULATEXT(BD327))+1))="-1","",1),"")</f>
        <v/>
      </c>
      <c r="BK327" s="564" t="str">
        <f t="shared" ref="BK327:BK337" ca="1" si="137">IF(BE327&lt;&gt;"",IF(MID(_xlfn.FORMULATEXT(BE327),SEARCH("[",_xlfn.FORMULATEXT(BE327))+1,SEARCH("]",_xlfn.FORMULATEXT(BE327))-(SEARCH("[",_xlfn.FORMULATEXT(BE327))+1))="-1","",1),"")</f>
        <v/>
      </c>
      <c r="BL327" s="565" t="str">
        <f t="shared" ref="BL327:BL337" ca="1" si="138">IF(BF327&lt;&gt;"",IF(MID(_xlfn.FORMULATEXT(BF327),SEARCH("[",_xlfn.FORMULATEXT(BF327))+1,SEARCH("]",_xlfn.FORMULATEXT(BF327))-(SEARCH("[",_xlfn.FORMULATEXT(BF327))+1))="-1","",1),"")</f>
        <v/>
      </c>
      <c r="BR327" s="465"/>
      <c r="BS327" s="465"/>
      <c r="BT327" s="465"/>
      <c r="BU327" s="465"/>
      <c r="BV327" s="465"/>
      <c r="BW327" s="465"/>
      <c r="BX327" s="465"/>
      <c r="CV327" s="1480"/>
      <c r="CW327" s="359"/>
      <c r="CX327" s="359"/>
      <c r="CY327" s="359"/>
      <c r="CZ327" s="359"/>
      <c r="DA327" s="359"/>
      <c r="DB327" s="359"/>
      <c r="DC327" s="359"/>
      <c r="DD327" s="1859"/>
      <c r="DE327" s="1860"/>
      <c r="DF327" s="1861"/>
    </row>
    <row r="328" spans="1:110" ht="15" customHeight="1">
      <c r="A328" s="218"/>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c r="AE328" s="219"/>
      <c r="AF328" s="219"/>
      <c r="AG328" s="219"/>
      <c r="AH328" s="219"/>
      <c r="AI328" s="219"/>
      <c r="AJ328" s="219"/>
      <c r="AK328" s="219"/>
      <c r="AL328" s="219"/>
      <c r="AM328" s="219"/>
      <c r="AN328" s="219"/>
      <c r="AO328" s="219"/>
      <c r="AP328" s="219"/>
      <c r="AQ328" s="219"/>
      <c r="AR328" s="219"/>
      <c r="AS328" s="219"/>
      <c r="AT328" s="219"/>
      <c r="AU328" s="219"/>
      <c r="AV328" s="219"/>
      <c r="AW328" s="219"/>
      <c r="AX328" s="219"/>
      <c r="AY328" s="40"/>
      <c r="BA328" s="192">
        <f t="shared" si="132"/>
        <v>10</v>
      </c>
      <c r="BB328" s="192">
        <f t="shared" si="132"/>
        <v>6</v>
      </c>
      <c r="BD328" s="465"/>
      <c r="BE328" s="465"/>
      <c r="BF328" s="465"/>
      <c r="BG328" s="563" t="str">
        <f t="shared" ca="1" si="133"/>
        <v/>
      </c>
      <c r="BH328" s="564" t="str">
        <f t="shared" ca="1" si="134"/>
        <v/>
      </c>
      <c r="BI328" s="564" t="str">
        <f t="shared" ca="1" si="135"/>
        <v/>
      </c>
      <c r="BJ328" s="564" t="str">
        <f t="shared" ca="1" si="136"/>
        <v/>
      </c>
      <c r="BK328" s="564" t="str">
        <f t="shared" ca="1" si="137"/>
        <v/>
      </c>
      <c r="BL328" s="565" t="str">
        <f t="shared" ca="1" si="138"/>
        <v/>
      </c>
      <c r="CV328" s="1480"/>
      <c r="CW328" s="359"/>
      <c r="CX328" s="359"/>
      <c r="CY328" s="359"/>
      <c r="CZ328" s="359"/>
      <c r="DA328" s="359"/>
      <c r="DB328" s="359"/>
      <c r="DC328" s="359"/>
      <c r="DD328" s="1859"/>
      <c r="DE328" s="1860"/>
      <c r="DF328" s="1861"/>
    </row>
    <row r="329" spans="1:110" ht="15" customHeight="1">
      <c r="A329" s="218"/>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c r="AC329" s="219"/>
      <c r="AD329" s="219"/>
      <c r="AE329" s="219"/>
      <c r="AF329" s="219"/>
      <c r="AG329" s="219"/>
      <c r="AH329" s="219"/>
      <c r="AI329" s="219"/>
      <c r="AJ329" s="219"/>
      <c r="AK329" s="219"/>
      <c r="AL329" s="219"/>
      <c r="AM329" s="219"/>
      <c r="AN329" s="219"/>
      <c r="AO329" s="219"/>
      <c r="AP329" s="219"/>
      <c r="AQ329" s="219"/>
      <c r="AR329" s="219"/>
      <c r="AS329" s="219"/>
      <c r="AT329" s="219"/>
      <c r="AU329" s="219"/>
      <c r="AV329" s="219"/>
      <c r="AW329" s="219"/>
      <c r="AX329" s="219"/>
      <c r="AY329" s="40"/>
      <c r="BA329" s="192">
        <f t="shared" si="132"/>
        <v>10</v>
      </c>
      <c r="BB329" s="192">
        <f t="shared" si="132"/>
        <v>6</v>
      </c>
      <c r="BD329" s="465"/>
      <c r="BE329" s="465"/>
      <c r="BF329" s="465"/>
      <c r="BG329" s="563" t="str">
        <f t="shared" ca="1" si="133"/>
        <v/>
      </c>
      <c r="BH329" s="564" t="str">
        <f t="shared" ca="1" si="134"/>
        <v/>
      </c>
      <c r="BI329" s="564" t="str">
        <f t="shared" ca="1" si="135"/>
        <v/>
      </c>
      <c r="BJ329" s="564" t="str">
        <f t="shared" ca="1" si="136"/>
        <v/>
      </c>
      <c r="BK329" s="564" t="str">
        <f t="shared" ca="1" si="137"/>
        <v/>
      </c>
      <c r="BL329" s="565" t="str">
        <f t="shared" ca="1" si="138"/>
        <v/>
      </c>
      <c r="CV329" s="1480"/>
      <c r="CW329" s="359"/>
      <c r="CX329" s="359"/>
      <c r="CY329" s="359"/>
      <c r="CZ329" s="359"/>
      <c r="DA329" s="359"/>
      <c r="DB329" s="359"/>
      <c r="DC329" s="359"/>
      <c r="DD329" s="1859"/>
      <c r="DE329" s="1860"/>
      <c r="DF329" s="1861"/>
    </row>
    <row r="330" spans="1:110" ht="15" customHeight="1">
      <c r="A330" s="218"/>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c r="AC330" s="219"/>
      <c r="AD330" s="219"/>
      <c r="AE330" s="219"/>
      <c r="AF330" s="219"/>
      <c r="AG330" s="219"/>
      <c r="AH330" s="219"/>
      <c r="AI330" s="219"/>
      <c r="AJ330" s="219"/>
      <c r="AK330" s="219"/>
      <c r="AL330" s="219"/>
      <c r="AM330" s="219"/>
      <c r="AN330" s="219"/>
      <c r="AO330" s="219"/>
      <c r="AP330" s="219"/>
      <c r="AQ330" s="219"/>
      <c r="AR330" s="219"/>
      <c r="AS330" s="219"/>
      <c r="AT330" s="219"/>
      <c r="AU330" s="219"/>
      <c r="AV330" s="219"/>
      <c r="AW330" s="219"/>
      <c r="AX330" s="219"/>
      <c r="AY330" s="40"/>
      <c r="BA330" s="192">
        <f t="shared" si="132"/>
        <v>10</v>
      </c>
      <c r="BB330" s="192">
        <f t="shared" si="132"/>
        <v>6</v>
      </c>
      <c r="BD330" s="465"/>
      <c r="BE330" s="465"/>
      <c r="BF330" s="465"/>
      <c r="BG330" s="563" t="str">
        <f t="shared" ca="1" si="133"/>
        <v/>
      </c>
      <c r="BH330" s="564" t="str">
        <f t="shared" ca="1" si="134"/>
        <v/>
      </c>
      <c r="BI330" s="564" t="str">
        <f t="shared" ca="1" si="135"/>
        <v/>
      </c>
      <c r="BJ330" s="564" t="str">
        <f t="shared" ca="1" si="136"/>
        <v/>
      </c>
      <c r="BK330" s="564" t="str">
        <f t="shared" ca="1" si="137"/>
        <v/>
      </c>
      <c r="BL330" s="565" t="str">
        <f t="shared" ca="1" si="138"/>
        <v/>
      </c>
      <c r="CV330" s="1480"/>
      <c r="CW330" s="359"/>
      <c r="CX330" s="359"/>
      <c r="CY330" s="359"/>
      <c r="CZ330" s="359"/>
      <c r="DA330" s="359"/>
      <c r="DB330" s="359"/>
      <c r="DC330" s="359"/>
      <c r="DD330" s="1859"/>
      <c r="DE330" s="1860"/>
      <c r="DF330" s="1861"/>
    </row>
    <row r="331" spans="1:110" ht="15" customHeight="1">
      <c r="A331" s="218"/>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c r="AC331" s="219"/>
      <c r="AD331" s="219"/>
      <c r="AE331" s="219"/>
      <c r="AF331" s="219"/>
      <c r="AG331" s="219"/>
      <c r="AH331" s="219"/>
      <c r="AI331" s="219"/>
      <c r="AJ331" s="219"/>
      <c r="AK331" s="219"/>
      <c r="AL331" s="219"/>
      <c r="AM331" s="219"/>
      <c r="AN331" s="219"/>
      <c r="AO331" s="219"/>
      <c r="AP331" s="219"/>
      <c r="AQ331" s="219"/>
      <c r="AR331" s="219"/>
      <c r="AS331" s="219"/>
      <c r="AT331" s="219"/>
      <c r="AU331" s="219"/>
      <c r="AV331" s="219"/>
      <c r="AW331" s="219"/>
      <c r="AX331" s="219"/>
      <c r="AY331" s="40"/>
      <c r="BA331" s="192">
        <f t="shared" si="132"/>
        <v>10</v>
      </c>
      <c r="BB331" s="192">
        <f t="shared" si="132"/>
        <v>6</v>
      </c>
      <c r="BD331" s="465"/>
      <c r="BE331" s="465"/>
      <c r="BF331" s="465"/>
      <c r="BG331" s="563" t="str">
        <f t="shared" ca="1" si="133"/>
        <v/>
      </c>
      <c r="BH331" s="564" t="str">
        <f t="shared" ca="1" si="134"/>
        <v/>
      </c>
      <c r="BI331" s="564" t="str">
        <f t="shared" ca="1" si="135"/>
        <v/>
      </c>
      <c r="BJ331" s="564" t="str">
        <f t="shared" ca="1" si="136"/>
        <v/>
      </c>
      <c r="BK331" s="564" t="str">
        <f t="shared" ca="1" si="137"/>
        <v/>
      </c>
      <c r="BL331" s="565" t="str">
        <f t="shared" ca="1" si="138"/>
        <v/>
      </c>
      <c r="CV331" s="1480"/>
      <c r="CW331" s="359"/>
      <c r="CX331" s="359"/>
      <c r="CY331" s="359"/>
      <c r="CZ331" s="359"/>
      <c r="DA331" s="359"/>
      <c r="DB331" s="359"/>
      <c r="DC331" s="359"/>
      <c r="DD331" s="1859"/>
      <c r="DE331" s="1860"/>
      <c r="DF331" s="1861"/>
    </row>
    <row r="332" spans="1:110" ht="15" customHeight="1">
      <c r="A332" s="218"/>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c r="AC332" s="219"/>
      <c r="AD332" s="219"/>
      <c r="AE332" s="219"/>
      <c r="AF332" s="219"/>
      <c r="AG332" s="219"/>
      <c r="AH332" s="219"/>
      <c r="AI332" s="219"/>
      <c r="AJ332" s="219"/>
      <c r="AK332" s="219"/>
      <c r="AL332" s="219"/>
      <c r="AM332" s="219"/>
      <c r="AN332" s="219"/>
      <c r="AO332" s="219"/>
      <c r="AP332" s="219"/>
      <c r="AQ332" s="219"/>
      <c r="AR332" s="219"/>
      <c r="AS332" s="219"/>
      <c r="AT332" s="219"/>
      <c r="AU332" s="219"/>
      <c r="AV332" s="219"/>
      <c r="AW332" s="219"/>
      <c r="AX332" s="219"/>
      <c r="AY332" s="40"/>
      <c r="BA332" s="192">
        <f t="shared" si="132"/>
        <v>10</v>
      </c>
      <c r="BB332" s="192">
        <f t="shared" si="132"/>
        <v>6</v>
      </c>
      <c r="BD332" s="465"/>
      <c r="BE332" s="465"/>
      <c r="BF332" s="465"/>
      <c r="BG332" s="563" t="str">
        <f t="shared" ca="1" si="133"/>
        <v/>
      </c>
      <c r="BH332" s="564" t="str">
        <f t="shared" ca="1" si="134"/>
        <v/>
      </c>
      <c r="BI332" s="564" t="str">
        <f t="shared" ca="1" si="135"/>
        <v/>
      </c>
      <c r="BJ332" s="564" t="str">
        <f t="shared" ca="1" si="136"/>
        <v/>
      </c>
      <c r="BK332" s="564" t="str">
        <f t="shared" ca="1" si="137"/>
        <v/>
      </c>
      <c r="BL332" s="565" t="str">
        <f t="shared" ca="1" si="138"/>
        <v/>
      </c>
      <c r="CV332" s="1480"/>
      <c r="CW332" s="359"/>
      <c r="CX332" s="359"/>
      <c r="CY332" s="359"/>
      <c r="CZ332" s="359"/>
      <c r="DA332" s="359"/>
      <c r="DB332" s="359"/>
      <c r="DC332" s="359"/>
      <c r="DD332" s="1859"/>
      <c r="DE332" s="1860"/>
      <c r="DF332" s="1861"/>
    </row>
    <row r="333" spans="1:110" ht="15" customHeight="1">
      <c r="A333" s="218"/>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c r="AE333" s="219"/>
      <c r="AF333" s="219"/>
      <c r="AG333" s="219"/>
      <c r="AH333" s="219"/>
      <c r="AI333" s="219"/>
      <c r="AJ333" s="219"/>
      <c r="AK333" s="219"/>
      <c r="AL333" s="219"/>
      <c r="AM333" s="219"/>
      <c r="AN333" s="219"/>
      <c r="AO333" s="219"/>
      <c r="AP333" s="219"/>
      <c r="AQ333" s="219"/>
      <c r="AR333" s="219"/>
      <c r="AS333" s="219"/>
      <c r="AT333" s="219"/>
      <c r="AU333" s="219"/>
      <c r="AV333" s="219"/>
      <c r="AW333" s="219"/>
      <c r="AX333" s="219"/>
      <c r="AY333" s="40"/>
      <c r="BA333" s="192">
        <f t="shared" si="132"/>
        <v>10</v>
      </c>
      <c r="BB333" s="192">
        <f t="shared" si="132"/>
        <v>6</v>
      </c>
      <c r="BD333" s="465"/>
      <c r="BE333" s="465"/>
      <c r="BF333" s="465"/>
      <c r="BG333" s="563" t="str">
        <f t="shared" ca="1" si="133"/>
        <v/>
      </c>
      <c r="BH333" s="564" t="str">
        <f t="shared" ca="1" si="134"/>
        <v/>
      </c>
      <c r="BI333" s="564" t="str">
        <f t="shared" ca="1" si="135"/>
        <v/>
      </c>
      <c r="BJ333" s="564" t="str">
        <f t="shared" ca="1" si="136"/>
        <v/>
      </c>
      <c r="BK333" s="564" t="str">
        <f t="shared" ca="1" si="137"/>
        <v/>
      </c>
      <c r="BL333" s="565" t="str">
        <f t="shared" ca="1" si="138"/>
        <v/>
      </c>
      <c r="CV333" s="1480"/>
      <c r="CW333" s="359"/>
      <c r="CX333" s="359"/>
      <c r="CY333" s="359"/>
      <c r="CZ333" s="359"/>
      <c r="DA333" s="359"/>
      <c r="DB333" s="359"/>
      <c r="DC333" s="359"/>
      <c r="DD333" s="1859"/>
      <c r="DE333" s="1860"/>
      <c r="DF333" s="1861"/>
    </row>
    <row r="334" spans="1:110" ht="15" customHeight="1">
      <c r="A334" s="218"/>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c r="AC334" s="219"/>
      <c r="AD334" s="219"/>
      <c r="AE334" s="219"/>
      <c r="AF334" s="219"/>
      <c r="AG334" s="219"/>
      <c r="AH334" s="219"/>
      <c r="AI334" s="219"/>
      <c r="AJ334" s="219"/>
      <c r="AK334" s="219"/>
      <c r="AL334" s="219"/>
      <c r="AM334" s="219"/>
      <c r="AN334" s="219"/>
      <c r="AO334" s="219"/>
      <c r="AP334" s="219"/>
      <c r="AQ334" s="219"/>
      <c r="AR334" s="219"/>
      <c r="AS334" s="219"/>
      <c r="AT334" s="219"/>
      <c r="AU334" s="219"/>
      <c r="AV334" s="219"/>
      <c r="AW334" s="219"/>
      <c r="AX334" s="219"/>
      <c r="AY334" s="40"/>
      <c r="BA334" s="192">
        <f t="shared" si="132"/>
        <v>10</v>
      </c>
      <c r="BB334" s="192">
        <f t="shared" si="132"/>
        <v>6</v>
      </c>
      <c r="BD334" s="465"/>
      <c r="BE334" s="465"/>
      <c r="BF334" s="465"/>
      <c r="BG334" s="563" t="str">
        <f t="shared" ca="1" si="133"/>
        <v/>
      </c>
      <c r="BH334" s="564" t="str">
        <f t="shared" ca="1" si="134"/>
        <v/>
      </c>
      <c r="BI334" s="564" t="str">
        <f t="shared" ca="1" si="135"/>
        <v/>
      </c>
      <c r="BJ334" s="564" t="str">
        <f t="shared" ca="1" si="136"/>
        <v/>
      </c>
      <c r="BK334" s="564" t="str">
        <f t="shared" ca="1" si="137"/>
        <v/>
      </c>
      <c r="BL334" s="565" t="str">
        <f t="shared" ca="1" si="138"/>
        <v/>
      </c>
      <c r="CV334" s="1480"/>
      <c r="CW334" s="359"/>
      <c r="CX334" s="359"/>
      <c r="CY334" s="359"/>
      <c r="CZ334" s="359"/>
      <c r="DA334" s="359"/>
      <c r="DB334" s="359"/>
      <c r="DC334" s="359"/>
      <c r="DD334" s="1859"/>
      <c r="DE334" s="1860"/>
      <c r="DF334" s="1861"/>
    </row>
    <row r="335" spans="1:110" ht="15" customHeight="1">
      <c r="A335" s="218"/>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c r="AC335" s="219"/>
      <c r="AD335" s="219"/>
      <c r="AE335" s="219"/>
      <c r="AF335" s="219"/>
      <c r="AG335" s="219"/>
      <c r="AH335" s="219"/>
      <c r="AI335" s="219"/>
      <c r="AJ335" s="219"/>
      <c r="AK335" s="219"/>
      <c r="AL335" s="219"/>
      <c r="AM335" s="219"/>
      <c r="AN335" s="219"/>
      <c r="AO335" s="219"/>
      <c r="AP335" s="219"/>
      <c r="AQ335" s="219"/>
      <c r="AR335" s="219"/>
      <c r="AS335" s="219"/>
      <c r="AT335" s="219"/>
      <c r="AU335" s="219"/>
      <c r="AV335" s="219"/>
      <c r="AW335" s="219"/>
      <c r="AX335" s="219"/>
      <c r="AY335" s="40"/>
      <c r="BA335" s="192">
        <f t="shared" si="132"/>
        <v>10</v>
      </c>
      <c r="BB335" s="192">
        <f t="shared" si="132"/>
        <v>6</v>
      </c>
      <c r="BD335" s="465"/>
      <c r="BE335" s="465"/>
      <c r="BF335" s="465"/>
      <c r="BG335" s="563" t="str">
        <f t="shared" ca="1" si="133"/>
        <v/>
      </c>
      <c r="BH335" s="564" t="str">
        <f t="shared" ca="1" si="134"/>
        <v/>
      </c>
      <c r="BI335" s="564" t="str">
        <f t="shared" ca="1" si="135"/>
        <v/>
      </c>
      <c r="BJ335" s="564" t="str">
        <f t="shared" ca="1" si="136"/>
        <v/>
      </c>
      <c r="BK335" s="564" t="str">
        <f t="shared" ca="1" si="137"/>
        <v/>
      </c>
      <c r="BL335" s="565" t="str">
        <f t="shared" ca="1" si="138"/>
        <v/>
      </c>
      <c r="CV335" s="1480"/>
      <c r="CW335" s="359"/>
      <c r="CX335" s="359"/>
      <c r="CY335" s="359"/>
      <c r="CZ335" s="359"/>
      <c r="DA335" s="359"/>
      <c r="DB335" s="359"/>
      <c r="DC335" s="359"/>
      <c r="DD335" s="1859"/>
      <c r="DE335" s="1860"/>
      <c r="DF335" s="1861"/>
    </row>
    <row r="336" spans="1:110" ht="15" customHeight="1">
      <c r="A336" s="218"/>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c r="AC336" s="219"/>
      <c r="AD336" s="219"/>
      <c r="AE336" s="219"/>
      <c r="AF336" s="219"/>
      <c r="AG336" s="219"/>
      <c r="AH336" s="219"/>
      <c r="AI336" s="219"/>
      <c r="AJ336" s="219"/>
      <c r="AK336" s="219"/>
      <c r="AL336" s="219"/>
      <c r="AM336" s="219"/>
      <c r="AN336" s="219"/>
      <c r="AO336" s="219"/>
      <c r="AP336" s="219"/>
      <c r="AQ336" s="219"/>
      <c r="AR336" s="219"/>
      <c r="AS336" s="219"/>
      <c r="AT336" s="219"/>
      <c r="AU336" s="219"/>
      <c r="AV336" s="219"/>
      <c r="AW336" s="219"/>
      <c r="AX336" s="219"/>
      <c r="AY336" s="40"/>
      <c r="BA336" s="192">
        <f t="shared" si="132"/>
        <v>10</v>
      </c>
      <c r="BB336" s="192">
        <f t="shared" si="132"/>
        <v>6</v>
      </c>
      <c r="BD336" s="465"/>
      <c r="BE336" s="465"/>
      <c r="BF336" s="465"/>
      <c r="BG336" s="563" t="str">
        <f t="shared" ca="1" si="133"/>
        <v/>
      </c>
      <c r="BH336" s="564" t="str">
        <f t="shared" ca="1" si="134"/>
        <v/>
      </c>
      <c r="BI336" s="564" t="str">
        <f t="shared" ca="1" si="135"/>
        <v/>
      </c>
      <c r="BJ336" s="564" t="str">
        <f t="shared" ca="1" si="136"/>
        <v/>
      </c>
      <c r="BK336" s="564" t="str">
        <f t="shared" ca="1" si="137"/>
        <v/>
      </c>
      <c r="BL336" s="565" t="str">
        <f t="shared" ca="1" si="138"/>
        <v/>
      </c>
      <c r="CV336" s="1480"/>
      <c r="CW336" s="359"/>
      <c r="CX336" s="359"/>
      <c r="CY336" s="359"/>
      <c r="CZ336" s="359"/>
      <c r="DA336" s="359"/>
      <c r="DB336" s="359"/>
      <c r="DC336" s="359"/>
      <c r="DD336" s="1859"/>
      <c r="DE336" s="1860"/>
      <c r="DF336" s="1861"/>
    </row>
    <row r="337" spans="1:110" ht="15" customHeight="1" thickBot="1">
      <c r="A337" s="37"/>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9"/>
      <c r="BA337" s="192">
        <f t="shared" si="132"/>
        <v>10</v>
      </c>
      <c r="BB337" s="192">
        <f t="shared" si="132"/>
        <v>6</v>
      </c>
      <c r="BD337" s="465"/>
      <c r="BE337" s="465"/>
      <c r="BF337" s="465"/>
      <c r="BG337" s="563" t="str">
        <f t="shared" ca="1" si="133"/>
        <v/>
      </c>
      <c r="BH337" s="564" t="str">
        <f t="shared" ca="1" si="134"/>
        <v/>
      </c>
      <c r="BI337" s="564" t="str">
        <f t="shared" ca="1" si="135"/>
        <v/>
      </c>
      <c r="BJ337" s="564" t="str">
        <f t="shared" ca="1" si="136"/>
        <v/>
      </c>
      <c r="BK337" s="564" t="str">
        <f t="shared" ca="1" si="137"/>
        <v/>
      </c>
      <c r="BL337" s="565" t="str">
        <f t="shared" ca="1" si="138"/>
        <v/>
      </c>
      <c r="CV337" s="1480"/>
      <c r="CW337" s="359"/>
      <c r="CX337" s="359"/>
      <c r="CY337" s="359"/>
      <c r="CZ337" s="359"/>
      <c r="DA337" s="359"/>
      <c r="DB337" s="359"/>
      <c r="DC337" s="359"/>
      <c r="DD337" s="1859"/>
      <c r="DE337" s="1860"/>
      <c r="DF337" s="1861"/>
    </row>
  </sheetData>
  <sheetProtection selectLockedCells="1" selectUnlockedCells="1"/>
  <mergeCells count="568">
    <mergeCell ref="A100:D100"/>
    <mergeCell ref="A102:E102"/>
    <mergeCell ref="A105:E105"/>
    <mergeCell ref="A107:E107"/>
    <mergeCell ref="A103:F103"/>
    <mergeCell ref="A104:F104"/>
    <mergeCell ref="B45:C45"/>
    <mergeCell ref="B46:C46"/>
    <mergeCell ref="A73:C73"/>
    <mergeCell ref="B67:C67"/>
    <mergeCell ref="B68:AX68"/>
    <mergeCell ref="B69:C69"/>
    <mergeCell ref="B70:C70"/>
    <mergeCell ref="B71:C71"/>
    <mergeCell ref="A72:B72"/>
    <mergeCell ref="B61:C61"/>
    <mergeCell ref="B62:C62"/>
    <mergeCell ref="B63:C63"/>
    <mergeCell ref="B60:C60"/>
    <mergeCell ref="B52:C52"/>
    <mergeCell ref="B53:C53"/>
    <mergeCell ref="B54:C54"/>
    <mergeCell ref="X81:AG81"/>
    <mergeCell ref="E79:F79"/>
    <mergeCell ref="Z279:AP279"/>
    <mergeCell ref="Z280:AB280"/>
    <mergeCell ref="AC280:AP280"/>
    <mergeCell ref="D292:K292"/>
    <mergeCell ref="A294:D294"/>
    <mergeCell ref="A295:D295"/>
    <mergeCell ref="B40:C40"/>
    <mergeCell ref="B41:C41"/>
    <mergeCell ref="B42:C42"/>
    <mergeCell ref="B43:C43"/>
    <mergeCell ref="A101:D101"/>
    <mergeCell ref="P79:Q79"/>
    <mergeCell ref="P78:Q78"/>
    <mergeCell ref="P77:Q77"/>
    <mergeCell ref="G79:H79"/>
    <mergeCell ref="G78:H78"/>
    <mergeCell ref="G77:H77"/>
    <mergeCell ref="A83:C83"/>
    <mergeCell ref="N79:O79"/>
    <mergeCell ref="A80:C80"/>
    <mergeCell ref="E81:M81"/>
    <mergeCell ref="N81:W81"/>
    <mergeCell ref="A97:D97"/>
    <mergeCell ref="A98:E98"/>
    <mergeCell ref="A145:C145"/>
    <mergeCell ref="A146:D146"/>
    <mergeCell ref="A159:B159"/>
    <mergeCell ref="A160:C160"/>
    <mergeCell ref="A167:D167"/>
    <mergeCell ref="E140:L140"/>
    <mergeCell ref="A141:D141"/>
    <mergeCell ref="A142:D142"/>
    <mergeCell ref="A143:E143"/>
    <mergeCell ref="A144:E144"/>
    <mergeCell ref="A149:B149"/>
    <mergeCell ref="A150:C150"/>
    <mergeCell ref="H150:I150"/>
    <mergeCell ref="A151:D151"/>
    <mergeCell ref="A152:E152"/>
    <mergeCell ref="A156:D156"/>
    <mergeCell ref="A157:E157"/>
    <mergeCell ref="A158:E158"/>
    <mergeCell ref="A154:E154"/>
    <mergeCell ref="H160:I160"/>
    <mergeCell ref="A116:E116"/>
    <mergeCell ref="A118:E118"/>
    <mergeCell ref="A135:C135"/>
    <mergeCell ref="A136:D136"/>
    <mergeCell ref="E137:L137"/>
    <mergeCell ref="E138:L138"/>
    <mergeCell ref="G139:L139"/>
    <mergeCell ref="A126:B126"/>
    <mergeCell ref="A127:C127"/>
    <mergeCell ref="A124:C124"/>
    <mergeCell ref="A125:D125"/>
    <mergeCell ref="Y79:Z79"/>
    <mergeCell ref="AH76:AI76"/>
    <mergeCell ref="N77:O77"/>
    <mergeCell ref="E77:F77"/>
    <mergeCell ref="Y77:Z77"/>
    <mergeCell ref="Y78:Z78"/>
    <mergeCell ref="E78:F78"/>
    <mergeCell ref="N78:O78"/>
    <mergeCell ref="W77:X77"/>
    <mergeCell ref="W78:X78"/>
    <mergeCell ref="W79:X79"/>
    <mergeCell ref="AF76:AG76"/>
    <mergeCell ref="AH77:AI77"/>
    <mergeCell ref="AF77:AG77"/>
    <mergeCell ref="AG35:AX36"/>
    <mergeCell ref="A27:M27"/>
    <mergeCell ref="N27:R27"/>
    <mergeCell ref="S27:AH27"/>
    <mergeCell ref="A34:B34"/>
    <mergeCell ref="B35:C36"/>
    <mergeCell ref="D35:O36"/>
    <mergeCell ref="P35:S36"/>
    <mergeCell ref="T35:T36"/>
    <mergeCell ref="U35:V36"/>
    <mergeCell ref="W35:X36"/>
    <mergeCell ref="Y35:Y36"/>
    <mergeCell ref="Z35:Z36"/>
    <mergeCell ref="AA35:AA36"/>
    <mergeCell ref="AT2:AU2"/>
    <mergeCell ref="AV2:AY2"/>
    <mergeCell ref="AT1:AU1"/>
    <mergeCell ref="AV1:AY1"/>
    <mergeCell ref="AI10:AM10"/>
    <mergeCell ref="AN10:AW10"/>
    <mergeCell ref="AX10:AY10"/>
    <mergeCell ref="A20:L20"/>
    <mergeCell ref="O20:P20"/>
    <mergeCell ref="Q20:AH20"/>
    <mergeCell ref="AI4:AY9"/>
    <mergeCell ref="A3:B3"/>
    <mergeCell ref="AI3:AK3"/>
    <mergeCell ref="A1:E1"/>
    <mergeCell ref="F1:V1"/>
    <mergeCell ref="W1:Y1"/>
    <mergeCell ref="AQ1:AS1"/>
    <mergeCell ref="Z1:AN1"/>
    <mergeCell ref="AO1:AP1"/>
    <mergeCell ref="AG2:AN2"/>
    <mergeCell ref="AO2:AP2"/>
    <mergeCell ref="AQ2:AS2"/>
    <mergeCell ref="A2:E2"/>
    <mergeCell ref="F2:R2"/>
    <mergeCell ref="S2:T2"/>
    <mergeCell ref="U2:V2"/>
    <mergeCell ref="W2:Y2"/>
    <mergeCell ref="Z2:AC2"/>
    <mergeCell ref="AD2:AF2"/>
    <mergeCell ref="AB35:AB36"/>
    <mergeCell ref="AC35:AF35"/>
    <mergeCell ref="B48:C48"/>
    <mergeCell ref="B49:C49"/>
    <mergeCell ref="B38:C38"/>
    <mergeCell ref="B39:C39"/>
    <mergeCell ref="B66:C66"/>
    <mergeCell ref="B56:C56"/>
    <mergeCell ref="B57:C57"/>
    <mergeCell ref="B58:C58"/>
    <mergeCell ref="B59:C59"/>
    <mergeCell ref="H231:I231"/>
    <mergeCell ref="A169:D169"/>
    <mergeCell ref="A175:D175"/>
    <mergeCell ref="A181:E181"/>
    <mergeCell ref="A183:E183"/>
    <mergeCell ref="A193:E193"/>
    <mergeCell ref="A161:D161"/>
    <mergeCell ref="A162:E162"/>
    <mergeCell ref="A185:F185"/>
    <mergeCell ref="A191:F191"/>
    <mergeCell ref="A194:F194"/>
    <mergeCell ref="A200:F200"/>
    <mergeCell ref="H205:I205"/>
    <mergeCell ref="A206:D206"/>
    <mergeCell ref="A207:E207"/>
    <mergeCell ref="A208:E208"/>
    <mergeCell ref="A213:E213"/>
    <mergeCell ref="F214:M214"/>
    <mergeCell ref="A115:D115"/>
    <mergeCell ref="A273:E273"/>
    <mergeCell ref="A274:C274"/>
    <mergeCell ref="D276:K276"/>
    <mergeCell ref="D277:K277"/>
    <mergeCell ref="E265:L265"/>
    <mergeCell ref="B50:C50"/>
    <mergeCell ref="B51:C51"/>
    <mergeCell ref="A121:E121"/>
    <mergeCell ref="A122:E122"/>
    <mergeCell ref="A123:E123"/>
    <mergeCell ref="A113:B113"/>
    <mergeCell ref="A114:C114"/>
    <mergeCell ref="A120:D120"/>
    <mergeCell ref="A99:C99"/>
    <mergeCell ref="A85:B85"/>
    <mergeCell ref="A86:C86"/>
    <mergeCell ref="A87:D87"/>
    <mergeCell ref="A88:D88"/>
    <mergeCell ref="A89:D89"/>
    <mergeCell ref="A90:E90"/>
    <mergeCell ref="A91:E91"/>
    <mergeCell ref="A94:E94"/>
    <mergeCell ref="B64:C64"/>
    <mergeCell ref="B65:C65"/>
    <mergeCell ref="A226:F226"/>
    <mergeCell ref="A241:C241"/>
    <mergeCell ref="A242:D242"/>
    <mergeCell ref="H241:I241"/>
    <mergeCell ref="A234:D234"/>
    <mergeCell ref="A321:C321"/>
    <mergeCell ref="A296:B296"/>
    <mergeCell ref="A297:C297"/>
    <mergeCell ref="F215:M215"/>
    <mergeCell ref="H216:M216"/>
    <mergeCell ref="F217:M217"/>
    <mergeCell ref="A218:E218"/>
    <mergeCell ref="A219:E219"/>
    <mergeCell ref="A220:F220"/>
    <mergeCell ref="A221:F221"/>
    <mergeCell ref="A231:C231"/>
    <mergeCell ref="A232:D232"/>
    <mergeCell ref="A258:C258"/>
    <mergeCell ref="H258:I258"/>
    <mergeCell ref="A262:C262"/>
    <mergeCell ref="E264:L264"/>
    <mergeCell ref="A261:C261"/>
    <mergeCell ref="A260:B260"/>
    <mergeCell ref="A271:E271"/>
    <mergeCell ref="DD21:DF21"/>
    <mergeCell ref="DD22:DF22"/>
    <mergeCell ref="DD23:DF23"/>
    <mergeCell ref="DD24:DF24"/>
    <mergeCell ref="DD25:DF25"/>
    <mergeCell ref="A244:D244"/>
    <mergeCell ref="A317:C317"/>
    <mergeCell ref="A205:C205"/>
    <mergeCell ref="E266:L266"/>
    <mergeCell ref="A267:D267"/>
    <mergeCell ref="A268:E268"/>
    <mergeCell ref="F269:M269"/>
    <mergeCell ref="F270:M270"/>
    <mergeCell ref="A293:C293"/>
    <mergeCell ref="D278:K278"/>
    <mergeCell ref="M279:Y280"/>
    <mergeCell ref="A245:E245"/>
    <mergeCell ref="A246:E246"/>
    <mergeCell ref="A252:E252"/>
    <mergeCell ref="A254:E254"/>
    <mergeCell ref="A256:E256"/>
    <mergeCell ref="A303:C303"/>
    <mergeCell ref="A301:C301"/>
    <mergeCell ref="A311:C311"/>
    <mergeCell ref="DD12:DF12"/>
    <mergeCell ref="DD13:DF13"/>
    <mergeCell ref="DD14:DF14"/>
    <mergeCell ref="DD15:DF15"/>
    <mergeCell ref="DD16:DF16"/>
    <mergeCell ref="DD17:DF17"/>
    <mergeCell ref="DD18:DF18"/>
    <mergeCell ref="DD19:DF19"/>
    <mergeCell ref="DD20:DF20"/>
    <mergeCell ref="DD3:DF3"/>
    <mergeCell ref="DD4:DF4"/>
    <mergeCell ref="DD5:DF5"/>
    <mergeCell ref="DD6:DF6"/>
    <mergeCell ref="DD7:DF7"/>
    <mergeCell ref="DD8:DF8"/>
    <mergeCell ref="DD9:DF9"/>
    <mergeCell ref="DD10:DF10"/>
    <mergeCell ref="DD11:DF11"/>
    <mergeCell ref="DD26:DF26"/>
    <mergeCell ref="DD27:DF27"/>
    <mergeCell ref="DD28:DF28"/>
    <mergeCell ref="DD29:DF29"/>
    <mergeCell ref="DD30:DF30"/>
    <mergeCell ref="DD31:DF31"/>
    <mergeCell ref="DD32:DF32"/>
    <mergeCell ref="DD33:DF33"/>
    <mergeCell ref="DD34:DF34"/>
    <mergeCell ref="DD35:DF35"/>
    <mergeCell ref="DD36:DF36"/>
    <mergeCell ref="DD37:DF37"/>
    <mergeCell ref="DD38:DF38"/>
    <mergeCell ref="DD40:DF40"/>
    <mergeCell ref="DD41:DF41"/>
    <mergeCell ref="DD42:DF42"/>
    <mergeCell ref="DD43:DF43"/>
    <mergeCell ref="DD44:DF44"/>
    <mergeCell ref="DD39:DF39"/>
    <mergeCell ref="DD45:DF45"/>
    <mergeCell ref="DD46:DF46"/>
    <mergeCell ref="DD47:DF47"/>
    <mergeCell ref="DD48:DF48"/>
    <mergeCell ref="DD49:DF49"/>
    <mergeCell ref="DD50:DF50"/>
    <mergeCell ref="DD51:DF51"/>
    <mergeCell ref="DD52:DF52"/>
    <mergeCell ref="DD53:DF53"/>
    <mergeCell ref="DD54:DF54"/>
    <mergeCell ref="DD55:DF55"/>
    <mergeCell ref="DD56:DF56"/>
    <mergeCell ref="DD57:DF57"/>
    <mergeCell ref="DD58:DF58"/>
    <mergeCell ref="DD59:DF59"/>
    <mergeCell ref="DD60:DF60"/>
    <mergeCell ref="DD61:DF61"/>
    <mergeCell ref="DD62:DF62"/>
    <mergeCell ref="DD63:DF63"/>
    <mergeCell ref="DD64:DF64"/>
    <mergeCell ref="DD65:DF65"/>
    <mergeCell ref="DD66:DF66"/>
    <mergeCell ref="DD67:DF67"/>
    <mergeCell ref="DD68:DF68"/>
    <mergeCell ref="DD69:DF69"/>
    <mergeCell ref="DD70:DF70"/>
    <mergeCell ref="DD71:DF71"/>
    <mergeCell ref="DD72:DF72"/>
    <mergeCell ref="DD73:DF73"/>
    <mergeCell ref="DD74:DF74"/>
    <mergeCell ref="DD75:DF75"/>
    <mergeCell ref="DD76:DF76"/>
    <mergeCell ref="DD77:DF77"/>
    <mergeCell ref="DD78:DF78"/>
    <mergeCell ref="DD79:DF79"/>
    <mergeCell ref="DD80:DF80"/>
    <mergeCell ref="DD81:DF81"/>
    <mergeCell ref="DD82:DF82"/>
    <mergeCell ref="DD83:DF83"/>
    <mergeCell ref="DD84:DF84"/>
    <mergeCell ref="DD85:DF85"/>
    <mergeCell ref="DD86:DF86"/>
    <mergeCell ref="DD87:DF87"/>
    <mergeCell ref="DD88:DF88"/>
    <mergeCell ref="DD89:DF89"/>
    <mergeCell ref="DD90:DF90"/>
    <mergeCell ref="DD91:DF91"/>
    <mergeCell ref="DD92:DF92"/>
    <mergeCell ref="DD93:DF93"/>
    <mergeCell ref="DD94:DF94"/>
    <mergeCell ref="DD95:DF95"/>
    <mergeCell ref="DD96:DF96"/>
    <mergeCell ref="DD97:DF97"/>
    <mergeCell ref="DD98:DF98"/>
    <mergeCell ref="DD99:DF99"/>
    <mergeCell ref="DD100:DF100"/>
    <mergeCell ref="DD101:DF101"/>
    <mergeCell ref="DD102:DF102"/>
    <mergeCell ref="DD103:DF103"/>
    <mergeCell ref="DD104:DF104"/>
    <mergeCell ref="DD105:DF105"/>
    <mergeCell ref="DD106:DF106"/>
    <mergeCell ref="DD107:DF107"/>
    <mergeCell ref="DD108:DF108"/>
    <mergeCell ref="DD109:DF109"/>
    <mergeCell ref="DD110:DF110"/>
    <mergeCell ref="DD111:DF111"/>
    <mergeCell ref="DD112:DF112"/>
    <mergeCell ref="DD113:DF113"/>
    <mergeCell ref="DD114:DF114"/>
    <mergeCell ref="DD115:DF115"/>
    <mergeCell ref="DD116:DF116"/>
    <mergeCell ref="DD117:DF117"/>
    <mergeCell ref="DD118:DF118"/>
    <mergeCell ref="DD119:DF119"/>
    <mergeCell ref="DD120:DF120"/>
    <mergeCell ref="DD121:DF121"/>
    <mergeCell ref="DD122:DF122"/>
    <mergeCell ref="DD123:DF123"/>
    <mergeCell ref="DD124:DF124"/>
    <mergeCell ref="DD125:DF125"/>
    <mergeCell ref="DD126:DF126"/>
    <mergeCell ref="DD127:DF127"/>
    <mergeCell ref="DD128:DF128"/>
    <mergeCell ref="DD129:DF129"/>
    <mergeCell ref="DD130:DF130"/>
    <mergeCell ref="DD131:DF131"/>
    <mergeCell ref="DD132:DF132"/>
    <mergeCell ref="DD133:DF133"/>
    <mergeCell ref="DD134:DF134"/>
    <mergeCell ref="DD135:DF135"/>
    <mergeCell ref="DD136:DF136"/>
    <mergeCell ref="DD137:DF137"/>
    <mergeCell ref="DD138:DF138"/>
    <mergeCell ref="DD139:DF139"/>
    <mergeCell ref="DD140:DF140"/>
    <mergeCell ref="DD141:DF141"/>
    <mergeCell ref="DD142:DF142"/>
    <mergeCell ref="DD143:DF143"/>
    <mergeCell ref="DD144:DF144"/>
    <mergeCell ref="DD145:DF145"/>
    <mergeCell ref="DD146:DF146"/>
    <mergeCell ref="DD147:DF147"/>
    <mergeCell ref="DD148:DF148"/>
    <mergeCell ref="DD149:DF149"/>
    <mergeCell ref="DD150:DF150"/>
    <mergeCell ref="DD151:DF151"/>
    <mergeCell ref="DD152:DF152"/>
    <mergeCell ref="DD153:DF153"/>
    <mergeCell ref="DD154:DF154"/>
    <mergeCell ref="DD155:DF155"/>
    <mergeCell ref="DD156:DF156"/>
    <mergeCell ref="DD157:DF157"/>
    <mergeCell ref="DD158:DF158"/>
    <mergeCell ref="DD159:DF159"/>
    <mergeCell ref="DD160:DF160"/>
    <mergeCell ref="DD161:DF161"/>
    <mergeCell ref="DD162:DF162"/>
    <mergeCell ref="DD163:DF163"/>
    <mergeCell ref="DD164:DF164"/>
    <mergeCell ref="DD165:DF165"/>
    <mergeCell ref="DD166:DF166"/>
    <mergeCell ref="DD167:DF167"/>
    <mergeCell ref="DD168:DF168"/>
    <mergeCell ref="DD169:DF169"/>
    <mergeCell ref="DD170:DF170"/>
    <mergeCell ref="DD171:DF171"/>
    <mergeCell ref="DD172:DF172"/>
    <mergeCell ref="DD173:DF173"/>
    <mergeCell ref="DD174:DF174"/>
    <mergeCell ref="DD175:DF175"/>
    <mergeCell ref="DD176:DF176"/>
    <mergeCell ref="DD177:DF177"/>
    <mergeCell ref="DD178:DF178"/>
    <mergeCell ref="DD179:DF179"/>
    <mergeCell ref="DD180:DF180"/>
    <mergeCell ref="DD181:DF181"/>
    <mergeCell ref="DD182:DF182"/>
    <mergeCell ref="DD183:DF183"/>
    <mergeCell ref="DD184:DF184"/>
    <mergeCell ref="DD185:DF185"/>
    <mergeCell ref="DD186:DF186"/>
    <mergeCell ref="DD187:DF187"/>
    <mergeCell ref="DD188:DF188"/>
    <mergeCell ref="DD190:DF190"/>
    <mergeCell ref="DD191:DF191"/>
    <mergeCell ref="DD192:DF192"/>
    <mergeCell ref="DD193:DF193"/>
    <mergeCell ref="DD194:DF194"/>
    <mergeCell ref="DD195:DF195"/>
    <mergeCell ref="DD196:DF196"/>
    <mergeCell ref="DD197:DF197"/>
    <mergeCell ref="DD198:DF198"/>
    <mergeCell ref="DD199:DF199"/>
    <mergeCell ref="DD200:DF200"/>
    <mergeCell ref="DD201:DF201"/>
    <mergeCell ref="DD202:DF202"/>
    <mergeCell ref="DD203:DF203"/>
    <mergeCell ref="DD204:DF204"/>
    <mergeCell ref="DD205:DF205"/>
    <mergeCell ref="DD206:DF206"/>
    <mergeCell ref="DD207:DF207"/>
    <mergeCell ref="DD208:DF208"/>
    <mergeCell ref="DD209:DF209"/>
    <mergeCell ref="DD210:DF210"/>
    <mergeCell ref="DD211:DF211"/>
    <mergeCell ref="DD212:DF212"/>
    <mergeCell ref="DD213:DF213"/>
    <mergeCell ref="DD214:DF214"/>
    <mergeCell ref="DD215:DF215"/>
    <mergeCell ref="DD216:DF216"/>
    <mergeCell ref="DD217:DF217"/>
    <mergeCell ref="DD218:DF218"/>
    <mergeCell ref="DD219:DF219"/>
    <mergeCell ref="DD220:DF220"/>
    <mergeCell ref="DD221:DF221"/>
    <mergeCell ref="DD222:DF222"/>
    <mergeCell ref="DD223:DF223"/>
    <mergeCell ref="DD224:DF224"/>
    <mergeCell ref="DD225:DF225"/>
    <mergeCell ref="DD226:DF226"/>
    <mergeCell ref="DD227:DF227"/>
    <mergeCell ref="DD228:DF228"/>
    <mergeCell ref="DD229:DF229"/>
    <mergeCell ref="DD230:DF230"/>
    <mergeCell ref="DD231:DF231"/>
    <mergeCell ref="DD232:DF232"/>
    <mergeCell ref="DD233:DF233"/>
    <mergeCell ref="DD234:DF234"/>
    <mergeCell ref="DD235:DF235"/>
    <mergeCell ref="DD236:DF236"/>
    <mergeCell ref="DD237:DF237"/>
    <mergeCell ref="DD238:DF238"/>
    <mergeCell ref="DD239:DF239"/>
    <mergeCell ref="DD240:DF240"/>
    <mergeCell ref="DD241:DF241"/>
    <mergeCell ref="DD242:DF242"/>
    <mergeCell ref="DD243:DF243"/>
    <mergeCell ref="DD244:DF244"/>
    <mergeCell ref="DD245:DF245"/>
    <mergeCell ref="DD246:DF246"/>
    <mergeCell ref="DD247:DF247"/>
    <mergeCell ref="DD248:DF248"/>
    <mergeCell ref="DD249:DF249"/>
    <mergeCell ref="DD250:DF250"/>
    <mergeCell ref="DD251:DF251"/>
    <mergeCell ref="DD252:DF252"/>
    <mergeCell ref="DD253:DF253"/>
    <mergeCell ref="DD254:DF254"/>
    <mergeCell ref="DD255:DF255"/>
    <mergeCell ref="DD256:DF256"/>
    <mergeCell ref="DD257:DF257"/>
    <mergeCell ref="DD258:DF258"/>
    <mergeCell ref="DD259:DF259"/>
    <mergeCell ref="DD260:DF260"/>
    <mergeCell ref="DD261:DF261"/>
    <mergeCell ref="DD262:DF262"/>
    <mergeCell ref="DD263:DF263"/>
    <mergeCell ref="DD264:DF264"/>
    <mergeCell ref="DD265:DF265"/>
    <mergeCell ref="DD266:DF266"/>
    <mergeCell ref="DD267:DF267"/>
    <mergeCell ref="DD268:DF268"/>
    <mergeCell ref="DD269:DF269"/>
    <mergeCell ref="DD270:DF270"/>
    <mergeCell ref="DD271:DF271"/>
    <mergeCell ref="DD272:DF272"/>
    <mergeCell ref="DD273:DF273"/>
    <mergeCell ref="DD274:DF274"/>
    <mergeCell ref="DD275:DF275"/>
    <mergeCell ref="DD276:DF276"/>
    <mergeCell ref="DD277:DF277"/>
    <mergeCell ref="DD278:DF278"/>
    <mergeCell ref="DD279:DF279"/>
    <mergeCell ref="DD280:DF280"/>
    <mergeCell ref="DD281:DF281"/>
    <mergeCell ref="DD282:DF282"/>
    <mergeCell ref="DD283:DF283"/>
    <mergeCell ref="DD284:DF284"/>
    <mergeCell ref="DD285:DF285"/>
    <mergeCell ref="DD286:DF286"/>
    <mergeCell ref="DD287:DF287"/>
    <mergeCell ref="DD288:DF288"/>
    <mergeCell ref="DD289:DF289"/>
    <mergeCell ref="DD290:DF290"/>
    <mergeCell ref="DD291:DF291"/>
    <mergeCell ref="DD292:DF292"/>
    <mergeCell ref="DD293:DF293"/>
    <mergeCell ref="DD294:DF294"/>
    <mergeCell ref="DD295:DF295"/>
    <mergeCell ref="DD296:DF296"/>
    <mergeCell ref="DD297:DF297"/>
    <mergeCell ref="DD308:DF308"/>
    <mergeCell ref="DD309:DF309"/>
    <mergeCell ref="DD310:DF310"/>
    <mergeCell ref="DD311:DF311"/>
    <mergeCell ref="DD312:DF312"/>
    <mergeCell ref="DD313:DF313"/>
    <mergeCell ref="DD314:DF314"/>
    <mergeCell ref="DD315:DF315"/>
    <mergeCell ref="DD298:DF298"/>
    <mergeCell ref="DD299:DF299"/>
    <mergeCell ref="DD300:DF300"/>
    <mergeCell ref="DD301:DF301"/>
    <mergeCell ref="DD302:DF302"/>
    <mergeCell ref="DD303:DF303"/>
    <mergeCell ref="DD304:DF304"/>
    <mergeCell ref="DD305:DF305"/>
    <mergeCell ref="DD306:DF306"/>
    <mergeCell ref="DD334:DF334"/>
    <mergeCell ref="DD335:DF335"/>
    <mergeCell ref="DD336:DF336"/>
    <mergeCell ref="DD337:DF337"/>
    <mergeCell ref="DD189:DF189"/>
    <mergeCell ref="DD325:DF325"/>
    <mergeCell ref="DD326:DF326"/>
    <mergeCell ref="DD327:DF327"/>
    <mergeCell ref="DD328:DF328"/>
    <mergeCell ref="DD329:DF329"/>
    <mergeCell ref="DD330:DF330"/>
    <mergeCell ref="DD331:DF331"/>
    <mergeCell ref="DD332:DF332"/>
    <mergeCell ref="DD333:DF333"/>
    <mergeCell ref="DD316:DF316"/>
    <mergeCell ref="DD317:DF317"/>
    <mergeCell ref="DD318:DF318"/>
    <mergeCell ref="DD319:DF319"/>
    <mergeCell ref="DD320:DF320"/>
    <mergeCell ref="DD321:DF321"/>
    <mergeCell ref="DD322:DF322"/>
    <mergeCell ref="DD323:DF323"/>
    <mergeCell ref="DD324:DF324"/>
    <mergeCell ref="DD307:DF307"/>
  </mergeCells>
  <phoneticPr fontId="4"/>
  <dataValidations count="1">
    <dataValidation imeMode="off" allowBlank="1" showInputMessage="1" showErrorMessage="1" sqref="V69:V71 V56:V67 T49:T51 U55:U67 P55:P67 AI11:AI17 AX11:AX17 U47:U51 AX19:AX33 AI21:AI22 AI24:AI33 T52:U54 P47:P48 U39 T41:U41 T42:T43 P38:P39 T38:U38 T39:T40 U43:U44 P44 T45:U45 T46 P50:P53"/>
  </dataValidations>
  <hyperlinks>
    <hyperlink ref="CM4" location="'詳細設計（作業実績入力）'!A208" display="'詳細設計（作業実績入力）'!A208"/>
    <hyperlink ref="BR1" location="共通仕様!A70" display="共通仕様!A70"/>
    <hyperlink ref="BR4" location="共通仕様!A137" display="共通仕様!A137"/>
    <hyperlink ref="BR9" location="共通仕様!A285" display="共通仕様!A285"/>
    <hyperlink ref="BR10" location="共通仕様!A289" display="共通仕様!A289"/>
    <hyperlink ref="BR11" location="共通仕様!A292" display="共通仕様!A292"/>
    <hyperlink ref="BR2" location="共通仕様!A95" display="共通仕様!A95"/>
    <hyperlink ref="BR3" location="共通仕様!A116" display="共通仕様!A116"/>
    <hyperlink ref="BR5:BR8" location="'詳細設計（加工補修手配書）'!A204" display="'詳細設計（加工補修手配書）'!A204"/>
    <hyperlink ref="BR12" location="共通仕様!A298" display="共通仕様!A298"/>
    <hyperlink ref="BR13" location="共通仕様!A304" display="共通仕様!A304"/>
    <hyperlink ref="BR14" location="共通仕様!A310" display="共通仕様!A310"/>
    <hyperlink ref="BR5" location="共通仕様!A183" display="共通仕様!A183"/>
    <hyperlink ref="BR6" location="共通仕様!A208" display="共通仕様!A208"/>
    <hyperlink ref="BR7" location="共通仕様!A234" display="共通仕様!A234"/>
    <hyperlink ref="BR8" location="共通仕様!A259" display="共通仕様!A259"/>
    <hyperlink ref="CM6" location="'詳細設計（作業実績入力）'!A263" display="'詳細設計（作業実績入力）'!A263"/>
    <hyperlink ref="CN7" location="'詳細設計（作業実績入力）'!A263" display="'詳細設計（作業実績入力）'!A263"/>
    <hyperlink ref="CL5" location="'詳細設計（費用発生マスタ）'!R97C1" display="'詳細設計（費用発生マスタ）'!R97C1"/>
    <hyperlink ref="CN8" location="'詳細設計（作業実績入力）'!A263" display="'詳細設計（作業実績入力）'!A263"/>
    <hyperlink ref="CN9" location="'詳細設計（作業実績入力）'!A263" display="'詳細設計（作業実績入力）'!A263"/>
    <hyperlink ref="CN10" location="'詳細設計（作業実績入力）'!A263" display="'詳細設計（作業実績入力）'!A263"/>
    <hyperlink ref="CM11" location="'詳細設計（作業実績入力）'!A263" display="'詳細設計（作業実績入力）'!A263"/>
    <hyperlink ref="CN12" location="'詳細設計（作業実績入力）'!A263" display="'詳細設計（作業実績入力）'!A263"/>
    <hyperlink ref="CN13" location="'詳細設計（作業実績入力）'!A263" display="'詳細設計（作業実績入力）'!A263"/>
    <hyperlink ref="CL15" location="'詳細設計（費用発生マスタ）'!R97C1" display="'詳細設計（費用発生マスタ）'!R97C1"/>
    <hyperlink ref="CM16" location="'詳細設計（作業実績入力）'!A263" display="'詳細設計（作業実績入力）'!A263"/>
    <hyperlink ref="CM17" location="'詳細設計（作業実績入力）'!A263" display="'詳細設計（作業実績入力）'!A263"/>
    <hyperlink ref="CL18" location="'詳細設計（費用発生マスタ）'!R97C1" display="'詳細設計（費用発生マスタ）'!R97C1"/>
    <hyperlink ref="CL19" location="'詳細設計（費用発生マスタ）'!R97C1" display="'詳細設計（費用発生マスタ）'!R97C1"/>
    <hyperlink ref="CM20:CM24" location="'詳細設計（作業実績入力）'!A263" display="'詳細設計（作業実績入力）'!A263"/>
    <hyperlink ref="CO14" location="'詳細設計（作業実績入力）'!A263" display="'詳細設計（作業実績入力）'!A263"/>
    <hyperlink ref="CL26" location="'詳細設計（費用発生マスタ）'!R97C1" display="'詳細設計（費用発生マスタ）'!R97C1"/>
    <hyperlink ref="CM27" location="'詳細設計（作業実績入力）'!A263" display="'詳細設計（作業実績入力）'!A263"/>
    <hyperlink ref="CM28" location="'詳細設計（作業実績入力）'!A263" display="'詳細設計（作業実績入力）'!A263"/>
    <hyperlink ref="CL25" location="'詳細設計（費用発生マスタ）'!R97C1" display="'詳細設計（費用発生マスタ）'!R97C1"/>
  </hyperlink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Q318"/>
  <sheetViews>
    <sheetView topLeftCell="B1" workbookViewId="0">
      <pane xSplit="8985" ySplit="1020" topLeftCell="CU95" activePane="bottomRight"/>
      <selection pane="topRight" activeCell="DD1" sqref="DD1"/>
      <selection pane="bottomLeft" activeCell="AL262" sqref="AL262"/>
      <selection pane="bottomRight" activeCell="DG147" sqref="DG147:DG148"/>
    </sheetView>
  </sheetViews>
  <sheetFormatPr defaultColWidth="2.7109375" defaultRowHeight="15" customHeight="1"/>
  <cols>
    <col min="1" max="3" width="2.7109375" style="226"/>
    <col min="4" max="4" width="2.7109375" style="226" customWidth="1"/>
    <col min="5" max="7" width="2.7109375" style="226"/>
    <col min="8" max="10" width="2.7109375" style="226" customWidth="1"/>
    <col min="11" max="12" width="2.7109375" style="226"/>
    <col min="13"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465"/>
    <col min="53" max="55" width="2.7109375" style="192"/>
    <col min="56" max="56" width="2.7109375" style="465" customWidth="1"/>
    <col min="57" max="57" width="2.7109375" style="226" customWidth="1"/>
    <col min="58" max="58" width="2.7109375" style="226"/>
    <col min="59" max="61" width="2.7109375" style="226" customWidth="1"/>
    <col min="62" max="64" width="2.7109375" style="226"/>
    <col min="65" max="66" width="2.7109375" style="226" customWidth="1"/>
    <col min="67" max="16384" width="2.7109375" style="226"/>
  </cols>
  <sheetData>
    <row r="1" spans="1:121"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44582</v>
      </c>
      <c r="AW1" s="1701"/>
      <c r="AX1" s="1701"/>
      <c r="AY1" s="1702"/>
      <c r="BA1" s="79"/>
      <c r="BB1" s="79"/>
      <c r="BC1" s="79"/>
      <c r="BR1" s="562" t="str">
        <f>"「共通仕様」"&amp;共通仕様!$BH$1</f>
        <v>「共通仕様」「4. ログ出力処理」</v>
      </c>
      <c r="CV1" s="1478" t="s">
        <v>2249</v>
      </c>
      <c r="CW1" s="1479"/>
      <c r="CX1" s="1479"/>
      <c r="CY1" s="1479"/>
      <c r="CZ1" s="1479"/>
      <c r="DA1" s="1479"/>
      <c r="DB1" s="1479"/>
      <c r="DC1" s="1479"/>
      <c r="DD1" s="1479"/>
      <c r="DE1" s="1479"/>
    </row>
    <row r="2" spans="1:121" s="26" customFormat="1" ht="18" customHeight="1" thickBot="1">
      <c r="A2" s="1709" t="s">
        <v>28</v>
      </c>
      <c r="B2" s="1710"/>
      <c r="C2" s="1710"/>
      <c r="D2" s="1710"/>
      <c r="E2" s="1711"/>
      <c r="F2" s="1712" t="str">
        <f>IF($Z2&lt;&gt;"",VLOOKUP(U2,機能一覧!$B$5:$I$33,3,FALSE),"")</f>
        <v>マスタ</v>
      </c>
      <c r="G2" s="1713"/>
      <c r="H2" s="1713"/>
      <c r="I2" s="1713"/>
      <c r="J2" s="1713"/>
      <c r="K2" s="1713"/>
      <c r="L2" s="1713"/>
      <c r="M2" s="1713"/>
      <c r="N2" s="1713"/>
      <c r="O2" s="1713"/>
      <c r="P2" s="1713"/>
      <c r="Q2" s="1713"/>
      <c r="R2" s="1714"/>
      <c r="S2" s="1715" t="s">
        <v>34</v>
      </c>
      <c r="T2" s="1716"/>
      <c r="U2" s="1717">
        <v>2</v>
      </c>
      <c r="V2" s="1718"/>
      <c r="W2" s="1719" t="s">
        <v>32</v>
      </c>
      <c r="X2" s="1720"/>
      <c r="Y2" s="1720"/>
      <c r="Z2" s="1721" t="str">
        <f>IF($U2="","",VLOOKUP($U2,機能一覧!$B$5:$BB$32,53,FALSE))</f>
        <v>k4001001</v>
      </c>
      <c r="AA2" s="1721"/>
      <c r="AB2" s="1721"/>
      <c r="AC2" s="1722"/>
      <c r="AD2" s="1719" t="s">
        <v>33</v>
      </c>
      <c r="AE2" s="1720"/>
      <c r="AF2" s="1720"/>
      <c r="AG2" s="1723" t="str">
        <f>IF($U2="","",VLOOKUP($U2,機能一覧!$B$5:$BB$32,9,FALSE))</f>
        <v>圧造課用部品番号マスタ</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R2" s="562" t="str">
        <f>"「共通仕様」"&amp;共通仕様!$BH$2</f>
        <v>「共通仕様」「5. メインマスタDB接続処理」</v>
      </c>
      <c r="CL2" s="465" t="str">
        <f>"「"&amp;A34&amp;" "&amp;C34&amp;"」"</f>
        <v>「2. 画面項目仕様」</v>
      </c>
      <c r="CM2" s="465"/>
      <c r="CN2" s="465"/>
      <c r="CO2" s="465"/>
      <c r="CP2" s="465"/>
      <c r="CQ2" s="465"/>
      <c r="CR2" s="465"/>
      <c r="CS2" s="465"/>
      <c r="CT2" s="465"/>
      <c r="CU2" s="465"/>
      <c r="CV2" s="1493" t="s">
        <v>2251</v>
      </c>
      <c r="CW2" s="1484"/>
      <c r="CX2" s="1485"/>
      <c r="CY2" s="1485"/>
      <c r="CZ2" s="1485"/>
      <c r="DA2" s="1485"/>
      <c r="DB2" s="1485"/>
      <c r="DC2" s="1485"/>
      <c r="DD2" s="1485" t="s">
        <v>2252</v>
      </c>
      <c r="DE2" s="1485"/>
      <c r="DF2" s="1486"/>
      <c r="DG2" s="1486" t="s">
        <v>62</v>
      </c>
      <c r="DH2" s="1486"/>
      <c r="DI2" s="1486"/>
      <c r="DJ2" s="1486"/>
      <c r="DK2" s="1486"/>
      <c r="DL2" s="1486"/>
      <c r="DM2" s="1486"/>
      <c r="DN2" s="1486"/>
      <c r="DO2" s="1486"/>
      <c r="DP2" s="1486"/>
      <c r="DQ2" s="1487"/>
    </row>
    <row r="3" spans="1:121"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G3" s="559" t="str">
        <f t="shared" ref="BG3:BL43" ca="1" si="0">IF(BA3&lt;&gt;"",IF(MID(_xlfn.FORMULATEXT(BA3),SEARCH("[",_xlfn.FORMULATEXT(BA3))+1,SEARCH("]",_xlfn.FORMULATEXT(BA3))-(SEARCH("[",_xlfn.FORMULATEXT(BA3))+1))="-1","",1),"")</f>
        <v/>
      </c>
      <c r="BH3" s="560" t="str">
        <f t="shared" ca="1" si="0"/>
        <v/>
      </c>
      <c r="BI3" s="560" t="str">
        <f t="shared" ca="1" si="0"/>
        <v/>
      </c>
      <c r="BJ3" s="560" t="str">
        <f t="shared" ca="1" si="0"/>
        <v/>
      </c>
      <c r="BK3" s="560" t="str">
        <f t="shared" ca="1" si="0"/>
        <v/>
      </c>
      <c r="BL3" s="561" t="str">
        <f t="shared" ca="1" si="0"/>
        <v/>
      </c>
      <c r="BR3" s="562" t="str">
        <f>"「共通仕様」"&amp;共通仕様!$BH$3</f>
        <v>「共通仕様」「6. メインマスタDB切断処理」</v>
      </c>
      <c r="CL3" s="465" t="str">
        <f>"「"&amp;A68&amp;" "&amp;C68&amp;"」"</f>
        <v>「3. 共通処理」</v>
      </c>
      <c r="CM3" s="465"/>
      <c r="CN3" s="465"/>
      <c r="CO3" s="465"/>
      <c r="CP3" s="465"/>
      <c r="CQ3" s="465"/>
      <c r="CR3" s="465"/>
      <c r="CS3" s="465"/>
      <c r="CT3" s="465"/>
      <c r="CU3" s="465"/>
      <c r="CV3" s="1494"/>
      <c r="CW3" s="465"/>
      <c r="DD3" s="1859"/>
      <c r="DE3" s="1860"/>
      <c r="DF3" s="1861"/>
    </row>
    <row r="4" spans="1:121" s="26" customFormat="1" ht="15" customHeight="1">
      <c r="A4" s="41"/>
      <c r="B4" s="67"/>
      <c r="C4" s="67"/>
      <c r="D4" s="67"/>
      <c r="E4" s="67"/>
      <c r="F4" s="67"/>
      <c r="G4" s="48"/>
      <c r="H4" s="48"/>
      <c r="I4" s="67"/>
      <c r="J4" s="67"/>
      <c r="K4" s="67"/>
      <c r="L4" s="226"/>
      <c r="M4" s="226"/>
      <c r="N4" s="226"/>
      <c r="O4" s="226"/>
      <c r="P4" s="226"/>
      <c r="AI4" s="1907" t="s">
        <v>981</v>
      </c>
      <c r="AJ4" s="1908"/>
      <c r="AK4" s="1908"/>
      <c r="AL4" s="1908"/>
      <c r="AM4" s="1908"/>
      <c r="AN4" s="1908"/>
      <c r="AO4" s="1908"/>
      <c r="AP4" s="1908"/>
      <c r="AQ4" s="1908"/>
      <c r="AR4" s="1908"/>
      <c r="AS4" s="1908"/>
      <c r="AT4" s="1908"/>
      <c r="AU4" s="1908"/>
      <c r="AV4" s="1908"/>
      <c r="AW4" s="1908"/>
      <c r="AX4" s="1908"/>
      <c r="AY4" s="1909"/>
      <c r="BA4" s="192">
        <f t="shared" ref="BA4:BA33" si="1">BA3</f>
        <v>1</v>
      </c>
      <c r="BB4" s="79"/>
      <c r="BG4" s="559" t="str">
        <f t="shared" ca="1" si="0"/>
        <v/>
      </c>
      <c r="BH4" s="560" t="str">
        <f t="shared" ca="1" si="0"/>
        <v/>
      </c>
      <c r="BI4" s="560" t="str">
        <f t="shared" ca="1" si="0"/>
        <v/>
      </c>
      <c r="BJ4" s="560" t="str">
        <f t="shared" ca="1" si="0"/>
        <v/>
      </c>
      <c r="BK4" s="560" t="str">
        <f t="shared" ca="1" si="0"/>
        <v/>
      </c>
      <c r="BL4" s="561" t="str">
        <f t="shared" ca="1" si="0"/>
        <v/>
      </c>
      <c r="BR4" s="562" t="str">
        <f>"「共通仕様」"&amp;共通仕様!$BH$4</f>
        <v>「共通仕様」「7. アプリケーションデータベース情報取得処理」</v>
      </c>
      <c r="CL4" s="465"/>
      <c r="CM4" s="562" t="str">
        <f>"「"&amp;A79&amp;" "&amp;D79&amp;"」"</f>
        <v>「3.3 画面終了処理」</v>
      </c>
      <c r="CN4" s="465"/>
      <c r="CO4" s="465"/>
      <c r="CP4" s="465"/>
      <c r="CQ4" s="465"/>
      <c r="CR4" s="465"/>
      <c r="CS4" s="465"/>
      <c r="CT4" s="465"/>
      <c r="CU4" s="465"/>
      <c r="CV4" s="1494"/>
      <c r="CW4" s="465"/>
      <c r="DD4" s="1859"/>
      <c r="DE4" s="1860"/>
      <c r="DF4" s="1861"/>
    </row>
    <row r="5" spans="1:121"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1"/>
        <v>1</v>
      </c>
      <c r="BB5" s="79"/>
      <c r="BG5" s="559" t="str">
        <f t="shared" ca="1" si="0"/>
        <v/>
      </c>
      <c r="BH5" s="560" t="str">
        <f t="shared" ca="1" si="0"/>
        <v/>
      </c>
      <c r="BI5" s="560" t="str">
        <f t="shared" ca="1" si="0"/>
        <v/>
      </c>
      <c r="BJ5" s="560" t="str">
        <f t="shared" ca="1" si="0"/>
        <v/>
      </c>
      <c r="BK5" s="560" t="str">
        <f t="shared" ca="1" si="0"/>
        <v/>
      </c>
      <c r="BL5" s="561" t="str">
        <f t="shared" ca="1" si="0"/>
        <v/>
      </c>
      <c r="BR5" s="562" t="str">
        <f>"「共通仕様」"&amp;共通仕様!$BH$5</f>
        <v>「共通仕様」「8. アプリケーションDB接続処理」</v>
      </c>
      <c r="CL5" s="562" t="str">
        <f>"「"&amp;$A$81&amp;" "&amp;$C$81&amp;"」"</f>
        <v>「4. 起動処理説明」</v>
      </c>
      <c r="CM5" s="465"/>
      <c r="CN5" s="465"/>
      <c r="CO5" s="465"/>
      <c r="CP5" s="465"/>
      <c r="CQ5" s="465"/>
      <c r="CR5" s="465"/>
      <c r="CS5" s="465"/>
      <c r="CT5" s="465"/>
      <c r="CU5" s="465"/>
      <c r="CV5" s="1494"/>
      <c r="CW5" s="465"/>
      <c r="DD5" s="1859"/>
      <c r="DE5" s="1860"/>
      <c r="DF5" s="1861"/>
    </row>
    <row r="6" spans="1:121"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BA6" s="192">
        <f t="shared" si="1"/>
        <v>1</v>
      </c>
      <c r="BC6" s="226"/>
      <c r="BD6" s="226"/>
      <c r="BG6" s="559" t="str">
        <f t="shared" ca="1" si="0"/>
        <v/>
      </c>
      <c r="BH6" s="560" t="str">
        <f t="shared" ca="1" si="0"/>
        <v/>
      </c>
      <c r="BI6" s="560" t="str">
        <f t="shared" ca="1" si="0"/>
        <v/>
      </c>
      <c r="BJ6" s="560" t="str">
        <f t="shared" ca="1" si="0"/>
        <v/>
      </c>
      <c r="BK6" s="560" t="str">
        <f t="shared" ca="1" si="0"/>
        <v/>
      </c>
      <c r="BL6" s="561" t="str">
        <f t="shared" ca="1" si="0"/>
        <v/>
      </c>
      <c r="BR6" s="562" t="str">
        <f>"「共通仕様」"&amp;共通仕様!$BH$6</f>
        <v>「共通仕様」「9. アプリケーションDB切断処理」</v>
      </c>
      <c r="CL6" s="465"/>
      <c r="CM6" s="562" t="str">
        <f>"「"&amp;$A$82&amp;" "&amp;$D$82&amp;"」"</f>
        <v>「4.1. 画面コントラスタ」</v>
      </c>
      <c r="CN6" s="465"/>
      <c r="CO6" s="465"/>
      <c r="CP6" s="465"/>
      <c r="CQ6" s="465"/>
      <c r="CR6" s="465"/>
      <c r="CS6" s="465"/>
      <c r="CT6" s="465"/>
      <c r="CU6" s="465"/>
      <c r="CV6" s="1494"/>
      <c r="CW6" s="465"/>
      <c r="DD6" s="1859"/>
      <c r="DE6" s="1860"/>
      <c r="DF6" s="1861"/>
    </row>
    <row r="7" spans="1:121" ht="15" customHeight="1">
      <c r="A7" s="218"/>
      <c r="AI7" s="1907"/>
      <c r="AJ7" s="1908"/>
      <c r="AK7" s="1908"/>
      <c r="AL7" s="1908"/>
      <c r="AM7" s="1908"/>
      <c r="AN7" s="1908"/>
      <c r="AO7" s="1908"/>
      <c r="AP7" s="1908"/>
      <c r="AQ7" s="1908"/>
      <c r="AR7" s="1908"/>
      <c r="AS7" s="1908"/>
      <c r="AT7" s="1908"/>
      <c r="AU7" s="1908"/>
      <c r="AV7" s="1908"/>
      <c r="AW7" s="1908"/>
      <c r="AX7" s="1908"/>
      <c r="AY7" s="1909"/>
      <c r="BA7" s="192">
        <f t="shared" si="1"/>
        <v>1</v>
      </c>
      <c r="BC7" s="226"/>
      <c r="BD7" s="226"/>
      <c r="BG7" s="559" t="str">
        <f t="shared" ca="1" si="0"/>
        <v/>
      </c>
      <c r="BH7" s="560" t="str">
        <f t="shared" ca="1" si="0"/>
        <v/>
      </c>
      <c r="BI7" s="560" t="str">
        <f t="shared" ca="1" si="0"/>
        <v/>
      </c>
      <c r="BJ7" s="560" t="str">
        <f t="shared" ca="1" si="0"/>
        <v/>
      </c>
      <c r="BK7" s="560" t="str">
        <f t="shared" ca="1" si="0"/>
        <v/>
      </c>
      <c r="BL7" s="561" t="str">
        <f t="shared" ca="1" si="0"/>
        <v/>
      </c>
      <c r="BR7" s="562" t="str">
        <f>"「共通仕様」"&amp;共通仕様!$BH$7</f>
        <v>「共通仕様」「10. ダイヤジクスDB接続処理」</v>
      </c>
      <c r="CL7" s="465"/>
      <c r="CN7" s="562" t="str">
        <f>"「"&amp;$A$83&amp;" "&amp;$E$83&amp;"」"</f>
        <v>「4.1.1. 起動パラメータで取得したログイン担当者IDをログイン情報変数へ設定する。」</v>
      </c>
      <c r="CO7" s="465"/>
      <c r="CP7" s="465"/>
      <c r="CQ7" s="465"/>
      <c r="CR7" s="465"/>
      <c r="CS7" s="465"/>
      <c r="CT7" s="465"/>
      <c r="CU7" s="465"/>
      <c r="CV7" s="1494"/>
      <c r="CW7" s="465"/>
      <c r="DD7" s="1859"/>
      <c r="DE7" s="1860"/>
      <c r="DF7" s="1861"/>
    </row>
    <row r="8" spans="1:121" ht="15" customHeight="1">
      <c r="A8" s="218"/>
      <c r="AI8" s="1907"/>
      <c r="AJ8" s="1908"/>
      <c r="AK8" s="1908"/>
      <c r="AL8" s="1908"/>
      <c r="AM8" s="1908"/>
      <c r="AN8" s="1908"/>
      <c r="AO8" s="1908"/>
      <c r="AP8" s="1908"/>
      <c r="AQ8" s="1908"/>
      <c r="AR8" s="1908"/>
      <c r="AS8" s="1908"/>
      <c r="AT8" s="1908"/>
      <c r="AU8" s="1908"/>
      <c r="AV8" s="1908"/>
      <c r="AW8" s="1908"/>
      <c r="AX8" s="1908"/>
      <c r="AY8" s="1909"/>
      <c r="BA8" s="192">
        <f t="shared" si="1"/>
        <v>1</v>
      </c>
      <c r="BE8" s="465"/>
      <c r="BF8" s="465"/>
      <c r="BG8" s="559" t="str">
        <f t="shared" ca="1" si="0"/>
        <v/>
      </c>
      <c r="BH8" s="560" t="str">
        <f t="shared" ca="1" si="0"/>
        <v/>
      </c>
      <c r="BI8" s="560" t="str">
        <f t="shared" ca="1" si="0"/>
        <v/>
      </c>
      <c r="BJ8" s="560" t="str">
        <f t="shared" ca="1" si="0"/>
        <v/>
      </c>
      <c r="BK8" s="560" t="str">
        <f t="shared" ca="1" si="0"/>
        <v/>
      </c>
      <c r="BL8" s="561" t="str">
        <f t="shared" ca="1" si="0"/>
        <v/>
      </c>
      <c r="BM8" s="465"/>
      <c r="BN8" s="465"/>
      <c r="BO8" s="465"/>
      <c r="BQ8" s="465"/>
      <c r="BR8" s="562" t="str">
        <f>"「共通仕様」"&amp;共通仕様!$BH$8</f>
        <v>「共通仕様」「11. ダイヤジクスDB切断処理」</v>
      </c>
      <c r="BS8" s="465"/>
      <c r="BT8" s="465"/>
      <c r="BU8" s="465"/>
      <c r="BV8" s="465"/>
      <c r="BW8" s="465"/>
      <c r="BX8" s="465"/>
      <c r="BY8" s="465"/>
      <c r="BZ8" s="465"/>
      <c r="CA8" s="465"/>
      <c r="CB8" s="465"/>
      <c r="CC8" s="465"/>
      <c r="CD8" s="465"/>
      <c r="CE8" s="465"/>
      <c r="CF8" s="465"/>
      <c r="CG8" s="465"/>
      <c r="CH8" s="465"/>
      <c r="CI8" s="465"/>
      <c r="CJ8" s="465"/>
      <c r="CK8" s="465"/>
      <c r="CL8" s="465"/>
      <c r="CM8" s="562"/>
      <c r="CN8" s="562" t="str">
        <f>"「"&amp;$A$84&amp;" "&amp;$E$84&amp;"」"</f>
        <v>「4.1.2. プログラムコードを（P_CONS_PG_CODE）ログイン情報変数へ設定する。」</v>
      </c>
      <c r="CO8" s="465"/>
      <c r="CP8" s="465"/>
      <c r="CQ8" s="465"/>
      <c r="CR8" s="465"/>
      <c r="CS8" s="465"/>
      <c r="CT8" s="465"/>
      <c r="CU8" s="465"/>
      <c r="CV8" s="1494"/>
      <c r="CW8" s="465"/>
      <c r="CX8" s="465"/>
      <c r="DD8" s="1859"/>
      <c r="DE8" s="1860"/>
      <c r="DF8" s="1861"/>
    </row>
    <row r="9" spans="1:121" ht="15" customHeight="1">
      <c r="A9" s="218"/>
      <c r="AI9" s="1910"/>
      <c r="AJ9" s="1911"/>
      <c r="AK9" s="1911"/>
      <c r="AL9" s="1911"/>
      <c r="AM9" s="1911"/>
      <c r="AN9" s="1911"/>
      <c r="AO9" s="1911"/>
      <c r="AP9" s="1911"/>
      <c r="AQ9" s="1911"/>
      <c r="AR9" s="1911"/>
      <c r="AS9" s="1911"/>
      <c r="AT9" s="1911"/>
      <c r="AU9" s="1911"/>
      <c r="AV9" s="1911"/>
      <c r="AW9" s="1911"/>
      <c r="AX9" s="1911"/>
      <c r="AY9" s="1912"/>
      <c r="BA9" s="192">
        <f t="shared" si="1"/>
        <v>1</v>
      </c>
      <c r="BF9" s="465"/>
      <c r="BG9" s="559" t="str">
        <f t="shared" ca="1" si="0"/>
        <v/>
      </c>
      <c r="BH9" s="560" t="str">
        <f t="shared" ca="1" si="0"/>
        <v/>
      </c>
      <c r="BI9" s="560" t="str">
        <f t="shared" ca="1" si="0"/>
        <v/>
      </c>
      <c r="BJ9" s="560" t="str">
        <f t="shared" ca="1" si="0"/>
        <v/>
      </c>
      <c r="BK9" s="560" t="str">
        <f t="shared" ca="1" si="0"/>
        <v/>
      </c>
      <c r="BL9" s="561" t="str">
        <f t="shared" ca="1" si="0"/>
        <v/>
      </c>
      <c r="BM9" s="465"/>
      <c r="BN9" s="465"/>
      <c r="BO9" s="465"/>
      <c r="BQ9" s="465"/>
      <c r="BR9" s="562" t="str">
        <f>"「共通仕様」"&amp;共通仕様!$BH$9</f>
        <v>「共通仕様」「12. マスタ表示リストコントロールの表示設定」</v>
      </c>
      <c r="BS9" s="465"/>
      <c r="BT9" s="465"/>
      <c r="BU9" s="465"/>
      <c r="BV9" s="562"/>
      <c r="BW9" s="465"/>
      <c r="BX9" s="465"/>
      <c r="BY9" s="465"/>
      <c r="BZ9" s="465"/>
      <c r="CA9" s="465"/>
      <c r="CB9" s="465"/>
      <c r="CC9" s="465"/>
      <c r="CD9" s="465"/>
      <c r="CE9" s="465"/>
      <c r="CF9" s="465"/>
      <c r="CG9" s="465"/>
      <c r="CH9" s="465"/>
      <c r="CI9" s="465"/>
      <c r="CJ9" s="465"/>
      <c r="CK9" s="465"/>
      <c r="CL9" s="465"/>
      <c r="CM9" s="562"/>
      <c r="CN9" s="562" t="str">
        <f>"「"&amp;$A$85&amp;" "&amp;$E$85&amp;"」"</f>
        <v>「4.1.3. スプレッドシートの設定」</v>
      </c>
      <c r="CO9" s="465"/>
      <c r="CP9" s="465"/>
      <c r="CQ9" s="465"/>
      <c r="CR9" s="465"/>
      <c r="CS9" s="465"/>
      <c r="CT9" s="465"/>
      <c r="CU9" s="465"/>
      <c r="CV9" s="1494"/>
      <c r="CW9" s="465"/>
      <c r="CX9" s="465"/>
      <c r="DD9" s="1859"/>
      <c r="DE9" s="1860"/>
      <c r="DF9" s="1861"/>
    </row>
    <row r="10" spans="1:121"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BA10" s="192">
        <f t="shared" si="1"/>
        <v>1</v>
      </c>
      <c r="BF10" s="465"/>
      <c r="BG10" s="559" t="str">
        <f t="shared" ca="1" si="0"/>
        <v/>
      </c>
      <c r="BH10" s="560" t="str">
        <f t="shared" ca="1" si="0"/>
        <v/>
      </c>
      <c r="BI10" s="560" t="str">
        <f t="shared" ca="1" si="0"/>
        <v/>
      </c>
      <c r="BJ10" s="560" t="str">
        <f t="shared" ca="1" si="0"/>
        <v/>
      </c>
      <c r="BK10" s="560" t="str">
        <f t="shared" ca="1" si="0"/>
        <v/>
      </c>
      <c r="BL10" s="561" t="str">
        <f t="shared" ca="1" si="0"/>
        <v/>
      </c>
      <c r="BM10" s="465"/>
      <c r="BN10" s="465"/>
      <c r="BO10" s="465"/>
      <c r="BQ10" s="465"/>
      <c r="BR10" s="562" t="str">
        <f>"「共通仕様」"&amp;共通仕様!$BH$10</f>
        <v>「共通仕様」「13. コントロール背景色変更処理」</v>
      </c>
      <c r="BS10" s="465"/>
      <c r="BT10" s="465"/>
      <c r="BU10" s="465"/>
      <c r="BV10" s="465"/>
      <c r="BW10" s="562"/>
      <c r="BX10" s="465"/>
      <c r="BY10" s="465"/>
      <c r="BZ10" s="465"/>
      <c r="CA10" s="465"/>
      <c r="CB10" s="465"/>
      <c r="CC10" s="465"/>
      <c r="CD10" s="465"/>
      <c r="CE10" s="465"/>
      <c r="CF10" s="465"/>
      <c r="CG10" s="465"/>
      <c r="CH10" s="465"/>
      <c r="CI10" s="465"/>
      <c r="CJ10" s="465"/>
      <c r="CK10" s="465"/>
      <c r="CL10" s="465"/>
      <c r="CM10" s="465"/>
      <c r="CN10" s="562" t="str">
        <f>"「"&amp;$A$93&amp;" "&amp;$E$93&amp;"」"</f>
        <v>「4.1.4. 規定共通イベント設定処理」</v>
      </c>
      <c r="CO10" s="562"/>
      <c r="CP10" s="465"/>
      <c r="CQ10" s="465"/>
      <c r="CR10" s="465"/>
      <c r="CS10" s="465"/>
      <c r="CT10" s="465"/>
      <c r="CU10" s="465"/>
      <c r="CV10" s="1494"/>
      <c r="CW10" s="465"/>
      <c r="CX10" s="465"/>
      <c r="DD10" s="1859"/>
      <c r="DE10" s="1860"/>
      <c r="DF10" s="1861"/>
    </row>
    <row r="11" spans="1:121" ht="15" customHeight="1">
      <c r="A11" s="218"/>
      <c r="AI11" s="770" t="s">
        <v>170</v>
      </c>
      <c r="AJ11" s="771"/>
      <c r="AK11" s="771"/>
      <c r="AL11" s="771"/>
      <c r="AM11" s="771"/>
      <c r="AN11" s="771"/>
      <c r="AO11" s="771"/>
      <c r="AP11" s="771"/>
      <c r="AQ11" s="771"/>
      <c r="AR11" s="771"/>
      <c r="AS11" s="771"/>
      <c r="AT11" s="771"/>
      <c r="AU11" s="771"/>
      <c r="AV11" s="771"/>
      <c r="AW11" s="771"/>
      <c r="AX11" s="771"/>
      <c r="AY11" s="162"/>
      <c r="BA11" s="192">
        <f t="shared" si="1"/>
        <v>1</v>
      </c>
      <c r="BF11" s="465"/>
      <c r="BG11" s="559" t="str">
        <f t="shared" ca="1" si="0"/>
        <v/>
      </c>
      <c r="BH11" s="560" t="str">
        <f t="shared" ca="1" si="0"/>
        <v/>
      </c>
      <c r="BI11" s="560" t="str">
        <f t="shared" ca="1" si="0"/>
        <v/>
      </c>
      <c r="BJ11" s="560" t="str">
        <f t="shared" ca="1" si="0"/>
        <v/>
      </c>
      <c r="BK11" s="560" t="str">
        <f t="shared" ca="1" si="0"/>
        <v/>
      </c>
      <c r="BL11" s="561" t="str">
        <f t="shared" ca="1" si="0"/>
        <v/>
      </c>
      <c r="BM11" s="465"/>
      <c r="BN11" s="465"/>
      <c r="BO11" s="465"/>
      <c r="BQ11" s="465"/>
      <c r="BR11" s="562" t="str">
        <f>"「共通仕様」"&amp;共通仕様!$BH$11</f>
        <v>「共通仕様」「14. 日付データチェック処理」</v>
      </c>
      <c r="BS11" s="465"/>
      <c r="BT11" s="465"/>
      <c r="BU11" s="465"/>
      <c r="BV11" s="465"/>
      <c r="BW11" s="562"/>
      <c r="BX11" s="465"/>
      <c r="BY11" s="465"/>
      <c r="BZ11" s="465"/>
      <c r="CA11" s="465"/>
      <c r="CB11" s="465"/>
      <c r="CC11" s="465"/>
      <c r="CD11" s="465"/>
      <c r="CE11" s="465"/>
      <c r="CF11" s="465"/>
      <c r="CG11" s="465"/>
      <c r="CH11" s="465"/>
      <c r="CI11" s="465"/>
      <c r="CJ11" s="465"/>
      <c r="CK11" s="465"/>
      <c r="CL11" s="465"/>
      <c r="CM11" s="562" t="str">
        <f>"「"&amp;$A$95&amp;" "&amp;$D$95&amp;"」"</f>
        <v>「4.2. 画面ロード処理」</v>
      </c>
      <c r="CN11" s="465"/>
      <c r="CO11" s="465"/>
      <c r="CP11" s="465"/>
      <c r="CQ11" s="465"/>
      <c r="CR11" s="465"/>
      <c r="CS11" s="465"/>
      <c r="CT11" s="465"/>
      <c r="CU11" s="465"/>
      <c r="CV11" s="1494"/>
      <c r="CW11" s="465"/>
      <c r="CX11" s="465"/>
      <c r="DD11" s="1859"/>
      <c r="DE11" s="1860"/>
      <c r="DF11" s="1861"/>
    </row>
    <row r="12" spans="1:121" ht="15" customHeight="1">
      <c r="A12" s="218"/>
      <c r="AI12" s="767" t="s">
        <v>964</v>
      </c>
      <c r="AJ12" s="768"/>
      <c r="AK12" s="768"/>
      <c r="AL12" s="768"/>
      <c r="AM12" s="768"/>
      <c r="AN12" s="247" t="s">
        <v>966</v>
      </c>
      <c r="AO12" s="768"/>
      <c r="AP12" s="768"/>
      <c r="AQ12" s="768"/>
      <c r="AR12" s="768"/>
      <c r="AS12" s="768"/>
      <c r="AT12" s="768"/>
      <c r="AU12" s="768"/>
      <c r="AV12" s="768"/>
      <c r="AW12" s="139"/>
      <c r="AX12" s="768" t="s">
        <v>116</v>
      </c>
      <c r="AY12" s="161"/>
      <c r="BA12" s="192">
        <f t="shared" si="1"/>
        <v>1</v>
      </c>
      <c r="BF12" s="465"/>
      <c r="BG12" s="559" t="str">
        <f t="shared" ca="1" si="0"/>
        <v/>
      </c>
      <c r="BH12" s="560" t="str">
        <f t="shared" ca="1" si="0"/>
        <v/>
      </c>
      <c r="BI12" s="560" t="str">
        <f t="shared" ca="1" si="0"/>
        <v/>
      </c>
      <c r="BJ12" s="560" t="str">
        <f t="shared" ca="1" si="0"/>
        <v/>
      </c>
      <c r="BK12" s="560" t="str">
        <f t="shared" ca="1" si="0"/>
        <v/>
      </c>
      <c r="BL12" s="561" t="str">
        <f t="shared" ca="1" si="0"/>
        <v/>
      </c>
      <c r="BM12" s="465"/>
      <c r="BN12" s="465"/>
      <c r="BO12" s="465"/>
      <c r="BQ12" s="465"/>
      <c r="BR12" s="562" t="str">
        <f>"「共通仕様」"&amp;共通仕様!$BH$12</f>
        <v>「共通仕様」「15. 画面起動ログ出力処理」</v>
      </c>
      <c r="BS12" s="465"/>
      <c r="BT12" s="465"/>
      <c r="BU12" s="465"/>
      <c r="BV12" s="465"/>
      <c r="BW12" s="562"/>
      <c r="BX12" s="562"/>
      <c r="BY12" s="465"/>
      <c r="BZ12" s="465"/>
      <c r="CA12" s="465"/>
      <c r="CB12" s="465"/>
      <c r="CC12" s="465"/>
      <c r="CD12" s="465"/>
      <c r="CE12" s="465"/>
      <c r="CF12" s="465"/>
      <c r="CG12" s="465"/>
      <c r="CH12" s="465"/>
      <c r="CI12" s="465"/>
      <c r="CJ12" s="465"/>
      <c r="CK12" s="465"/>
      <c r="CL12" s="465"/>
      <c r="CM12" s="465"/>
      <c r="CN12" s="562" t="str">
        <f>"「"&amp;$A$96&amp;" "&amp;$E$96&amp;"」"</f>
        <v>「4.2.1. 「共通仕様」「45. フォームロード共通処理」を実施する。」</v>
      </c>
      <c r="CO12" s="465"/>
      <c r="CP12" s="465"/>
      <c r="CQ12" s="465"/>
      <c r="CR12" s="465"/>
      <c r="CS12" s="465"/>
      <c r="CT12" s="465"/>
      <c r="CU12" s="465"/>
      <c r="CV12" s="1494"/>
      <c r="CW12" s="465"/>
      <c r="CX12" s="465"/>
      <c r="DD12" s="1859"/>
      <c r="DE12" s="1860"/>
      <c r="DF12" s="1861"/>
    </row>
    <row r="13" spans="1:121" ht="15" customHeight="1">
      <c r="A13" s="218"/>
      <c r="AI13" s="780"/>
      <c r="AJ13" s="781"/>
      <c r="AK13" s="781"/>
      <c r="AL13" s="781"/>
      <c r="AM13" s="781"/>
      <c r="AN13" s="247"/>
      <c r="AO13" s="781"/>
      <c r="AP13" s="781"/>
      <c r="AQ13" s="781"/>
      <c r="AR13" s="781"/>
      <c r="AS13" s="781"/>
      <c r="AT13" s="781"/>
      <c r="AU13" s="781"/>
      <c r="AV13" s="781"/>
      <c r="AW13" s="576"/>
      <c r="AX13" s="781"/>
      <c r="AY13" s="305"/>
      <c r="BA13" s="192">
        <f t="shared" si="1"/>
        <v>1</v>
      </c>
      <c r="BF13" s="465"/>
      <c r="BG13" s="559" t="str">
        <f t="shared" ca="1" si="0"/>
        <v/>
      </c>
      <c r="BH13" s="560" t="str">
        <f t="shared" ca="1" si="0"/>
        <v/>
      </c>
      <c r="BI13" s="560" t="str">
        <f t="shared" ca="1" si="0"/>
        <v/>
      </c>
      <c r="BJ13" s="560" t="str">
        <f t="shared" ca="1" si="0"/>
        <v/>
      </c>
      <c r="BK13" s="560" t="str">
        <f t="shared" ca="1" si="0"/>
        <v/>
      </c>
      <c r="BL13" s="561" t="str">
        <f t="shared" ca="1" si="0"/>
        <v/>
      </c>
      <c r="BM13" s="465"/>
      <c r="BN13" s="465"/>
      <c r="BO13" s="465"/>
      <c r="BQ13" s="465"/>
      <c r="BR13" s="562" t="str">
        <f>"「共通仕様」"&amp;共通仕様!$BH$13</f>
        <v>「共通仕様」「16. 画面終了ログ出力処理」</v>
      </c>
      <c r="BS13" s="465"/>
      <c r="BT13" s="465"/>
      <c r="BU13" s="465"/>
      <c r="BV13" s="465"/>
      <c r="BW13" s="562"/>
      <c r="BX13" s="465"/>
      <c r="BY13" s="465"/>
      <c r="BZ13" s="465"/>
      <c r="CA13" s="465"/>
      <c r="CB13" s="465"/>
      <c r="CC13" s="465"/>
      <c r="CD13" s="465"/>
      <c r="CE13" s="465"/>
      <c r="CF13" s="465"/>
      <c r="CG13" s="465"/>
      <c r="CH13" s="465"/>
      <c r="CI13" s="465"/>
      <c r="CJ13" s="465"/>
      <c r="CK13" s="465"/>
      <c r="CL13" s="465"/>
      <c r="CM13" s="562"/>
      <c r="CN13" s="562" t="str">
        <f>"「"&amp;$A$97&amp;" "&amp;$E$97&amp;"」"</f>
        <v>「4.2.2. 当画面固有の画面ロード処理」</v>
      </c>
      <c r="CO13" s="465"/>
      <c r="CP13" s="465"/>
      <c r="CQ13" s="465"/>
      <c r="CR13" s="465"/>
      <c r="CS13" s="465"/>
      <c r="CT13" s="465"/>
      <c r="CU13" s="465"/>
      <c r="CV13" s="1494"/>
      <c r="CW13" s="465"/>
      <c r="CX13" s="465"/>
      <c r="DD13" s="1859"/>
      <c r="DE13" s="1860"/>
      <c r="DF13" s="1861"/>
    </row>
    <row r="14" spans="1:121" ht="15" customHeight="1">
      <c r="A14" s="218"/>
      <c r="AI14" s="780"/>
      <c r="AJ14" s="781"/>
      <c r="AK14" s="781"/>
      <c r="AL14" s="781"/>
      <c r="AM14" s="510"/>
      <c r="AN14" s="247"/>
      <c r="AO14" s="781"/>
      <c r="AP14" s="781"/>
      <c r="AQ14" s="781"/>
      <c r="AR14" s="781"/>
      <c r="AS14" s="781"/>
      <c r="AT14" s="781"/>
      <c r="AU14" s="781"/>
      <c r="AV14" s="781"/>
      <c r="AW14" s="576"/>
      <c r="AX14" s="781"/>
      <c r="AY14" s="305"/>
      <c r="BA14" s="192">
        <f t="shared" si="1"/>
        <v>1</v>
      </c>
      <c r="BF14" s="465"/>
      <c r="BG14" s="559" t="str">
        <f t="shared" ca="1" si="0"/>
        <v/>
      </c>
      <c r="BH14" s="560" t="str">
        <f t="shared" ca="1" si="0"/>
        <v/>
      </c>
      <c r="BI14" s="560" t="str">
        <f t="shared" ca="1" si="0"/>
        <v/>
      </c>
      <c r="BJ14" s="560" t="str">
        <f t="shared" ca="1" si="0"/>
        <v/>
      </c>
      <c r="BK14" s="560" t="str">
        <f t="shared" ca="1" si="0"/>
        <v/>
      </c>
      <c r="BL14" s="561" t="str">
        <f t="shared" ca="1" si="0"/>
        <v/>
      </c>
      <c r="BM14" s="465"/>
      <c r="BN14" s="465"/>
      <c r="BO14" s="465"/>
      <c r="BQ14" s="465"/>
      <c r="BR14" s="562" t="str">
        <f>"「共通仕様」"&amp;共通仕様!$BH$14</f>
        <v>「共通仕様」「17. 画面起動異常ログ出力処理」</v>
      </c>
      <c r="BS14" s="465"/>
      <c r="BT14" s="465"/>
      <c r="BU14" s="465"/>
      <c r="BV14" s="562"/>
      <c r="BW14" s="465"/>
      <c r="BX14" s="465"/>
      <c r="BY14" s="465"/>
      <c r="BZ14" s="465"/>
      <c r="CA14" s="465"/>
      <c r="CB14" s="465"/>
      <c r="CC14" s="465"/>
      <c r="CD14" s="465"/>
      <c r="CE14" s="465"/>
      <c r="CF14" s="465"/>
      <c r="CG14" s="465"/>
      <c r="CH14" s="465"/>
      <c r="CI14" s="465"/>
      <c r="CJ14" s="465"/>
      <c r="CK14" s="465"/>
      <c r="CO14" s="562" t="str">
        <f>"「"&amp;$A$97&amp;$A$98&amp;$F$98&amp;"」"</f>
        <v>「4.2.2.①.コントロールクリア処理」</v>
      </c>
      <c r="CV14" s="1495"/>
      <c r="DD14" s="1859"/>
      <c r="DE14" s="1860"/>
      <c r="DF14" s="1861"/>
    </row>
    <row r="15" spans="1:121" ht="15" customHeight="1">
      <c r="A15" s="218"/>
      <c r="AI15" s="780"/>
      <c r="AJ15" s="781"/>
      <c r="AK15" s="781"/>
      <c r="AL15" s="781"/>
      <c r="AM15" s="781"/>
      <c r="AN15" s="247"/>
      <c r="AO15" s="781"/>
      <c r="AP15" s="781"/>
      <c r="AQ15" s="781"/>
      <c r="AR15" s="781"/>
      <c r="AS15" s="781"/>
      <c r="AT15" s="781"/>
      <c r="AU15" s="781"/>
      <c r="AV15" s="781"/>
      <c r="AW15" s="576"/>
      <c r="AX15" s="781"/>
      <c r="AY15" s="305"/>
      <c r="BA15" s="192">
        <f t="shared" si="1"/>
        <v>1</v>
      </c>
      <c r="BF15" s="465"/>
      <c r="BG15" s="559" t="str">
        <f t="shared" ca="1" si="0"/>
        <v/>
      </c>
      <c r="BH15" s="560" t="str">
        <f t="shared" ca="1" si="0"/>
        <v/>
      </c>
      <c r="BI15" s="560" t="str">
        <f t="shared" ca="1" si="0"/>
        <v/>
      </c>
      <c r="BJ15" s="560" t="str">
        <f t="shared" ca="1" si="0"/>
        <v/>
      </c>
      <c r="BK15" s="560" t="str">
        <f t="shared" ca="1" si="0"/>
        <v/>
      </c>
      <c r="BL15" s="561" t="str">
        <f t="shared" ca="1" si="0"/>
        <v/>
      </c>
      <c r="BM15" s="465"/>
      <c r="BN15" s="465"/>
      <c r="BO15" s="465"/>
      <c r="BP15" s="465"/>
      <c r="BQ15" s="465"/>
      <c r="BR15" s="562" t="str">
        <f>"「共通仕様」"&amp;共通仕様!$BH$15</f>
        <v>「共通仕様」「18. 画面機能制限処理」</v>
      </c>
      <c r="BS15" s="465"/>
      <c r="BT15" s="465"/>
      <c r="BU15" s="465"/>
      <c r="BV15" s="465"/>
      <c r="BW15" s="562"/>
      <c r="BX15" s="465"/>
      <c r="BY15" s="465"/>
      <c r="BZ15" s="465"/>
      <c r="CA15" s="465"/>
      <c r="CB15" s="465"/>
      <c r="CC15" s="465"/>
      <c r="CD15" s="465"/>
      <c r="CE15" s="465"/>
      <c r="CF15" s="465"/>
      <c r="CG15" s="465"/>
      <c r="CH15" s="465"/>
      <c r="CI15" s="465"/>
      <c r="CJ15" s="465"/>
      <c r="CK15" s="465"/>
      <c r="CL15" s="562" t="str">
        <f>"「"&amp;$A$109&amp;" "&amp;$C$109&amp;"」"</f>
        <v>「5. 入力領域項目処理説明」</v>
      </c>
      <c r="CM15" s="465"/>
      <c r="CN15" s="562"/>
      <c r="CO15" s="465"/>
      <c r="CP15" s="465"/>
      <c r="CQ15" s="465"/>
      <c r="CV15" s="1495"/>
      <c r="DD15" s="1859"/>
      <c r="DE15" s="1860"/>
      <c r="DF15" s="1861"/>
    </row>
    <row r="16" spans="1:121" ht="15" customHeight="1">
      <c r="A16" s="218"/>
      <c r="AI16" s="783" t="s">
        <v>171</v>
      </c>
      <c r="AJ16" s="784"/>
      <c r="AK16" s="784"/>
      <c r="AL16" s="784"/>
      <c r="AM16" s="784"/>
      <c r="AN16" s="784"/>
      <c r="AO16" s="784"/>
      <c r="AP16" s="784"/>
      <c r="AQ16" s="784"/>
      <c r="AR16" s="784"/>
      <c r="AS16" s="784"/>
      <c r="AT16" s="784"/>
      <c r="AU16" s="784"/>
      <c r="AV16" s="784"/>
      <c r="AW16" s="784"/>
      <c r="AX16" s="784"/>
      <c r="AY16" s="306"/>
      <c r="BA16" s="192">
        <f t="shared" si="1"/>
        <v>1</v>
      </c>
      <c r="BF16" s="465"/>
      <c r="BG16" s="559" t="str">
        <f t="shared" ca="1" si="0"/>
        <v/>
      </c>
      <c r="BH16" s="560" t="str">
        <f t="shared" ca="1" si="0"/>
        <v/>
      </c>
      <c r="BI16" s="560" t="str">
        <f t="shared" ca="1" si="0"/>
        <v/>
      </c>
      <c r="BJ16" s="560" t="str">
        <f t="shared" ca="1" si="0"/>
        <v/>
      </c>
      <c r="BK16" s="560" t="str">
        <f t="shared" ca="1" si="0"/>
        <v/>
      </c>
      <c r="BL16" s="561" t="str">
        <f t="shared" ca="1" si="0"/>
        <v/>
      </c>
      <c r="BM16" s="465"/>
      <c r="BN16" s="465"/>
      <c r="BO16" s="465"/>
      <c r="BP16" s="465"/>
      <c r="BQ16" s="465"/>
      <c r="BR16" s="562" t="str">
        <f>"「共通仕様」"&amp;共通仕様!$BH$16</f>
        <v>「共通仕様」「19. 画面起動異常時処理」</v>
      </c>
      <c r="BS16" s="465"/>
      <c r="BT16" s="465"/>
      <c r="BU16" s="465"/>
      <c r="BV16" s="465"/>
      <c r="BW16" s="562"/>
      <c r="BX16" s="465"/>
      <c r="BY16" s="465"/>
      <c r="BZ16" s="465"/>
      <c r="CA16" s="465"/>
      <c r="CB16" s="465"/>
      <c r="CC16" s="465"/>
      <c r="CD16" s="465"/>
      <c r="CE16" s="465"/>
      <c r="CF16" s="465"/>
      <c r="CG16" s="465"/>
      <c r="CH16" s="465"/>
      <c r="CI16" s="465"/>
      <c r="CJ16" s="465"/>
      <c r="CK16" s="465"/>
      <c r="CL16" s="465"/>
      <c r="CM16" s="562" t="str">
        <f>"「"&amp;$A$110&amp;" "&amp;$D$110&amp;"」"</f>
        <v>「5.1 画面項目No.2 部品番号」</v>
      </c>
      <c r="CN16" s="562"/>
      <c r="CO16" s="465"/>
      <c r="CP16" s="465"/>
      <c r="CQ16" s="465"/>
      <c r="CV16" s="1495"/>
      <c r="DD16" s="1859"/>
      <c r="DE16" s="1860"/>
      <c r="DF16" s="1861"/>
    </row>
    <row r="17" spans="1:110" ht="15" customHeight="1">
      <c r="A17" s="218"/>
      <c r="AB17" s="36"/>
      <c r="AI17" s="780" t="s">
        <v>761</v>
      </c>
      <c r="AJ17" s="781"/>
      <c r="AK17" s="781"/>
      <c r="AL17" s="781"/>
      <c r="AM17" s="781"/>
      <c r="AN17" s="247" t="s">
        <v>98</v>
      </c>
      <c r="AO17" s="781"/>
      <c r="AP17" s="781"/>
      <c r="AQ17" s="781"/>
      <c r="AR17" s="781"/>
      <c r="AS17" s="781"/>
      <c r="AT17" s="781"/>
      <c r="AU17" s="781"/>
      <c r="AV17" s="781"/>
      <c r="AW17" s="576"/>
      <c r="AX17" s="781" t="s">
        <v>489</v>
      </c>
      <c r="AY17" s="305"/>
      <c r="BA17" s="192">
        <f t="shared" si="1"/>
        <v>1</v>
      </c>
      <c r="BF17" s="465"/>
      <c r="BG17" s="559" t="str">
        <f t="shared" ca="1" si="0"/>
        <v/>
      </c>
      <c r="BH17" s="560" t="str">
        <f t="shared" ca="1" si="0"/>
        <v/>
      </c>
      <c r="BI17" s="560" t="str">
        <f t="shared" ca="1" si="0"/>
        <v/>
      </c>
      <c r="BJ17" s="560" t="str">
        <f t="shared" ca="1" si="0"/>
        <v/>
      </c>
      <c r="BK17" s="560" t="str">
        <f t="shared" ca="1" si="0"/>
        <v/>
      </c>
      <c r="BL17" s="561" t="str">
        <f t="shared" ca="1" si="0"/>
        <v/>
      </c>
      <c r="BM17" s="465"/>
      <c r="BN17" s="465"/>
      <c r="BO17" s="465"/>
      <c r="BP17" s="465"/>
      <c r="BQ17" s="465"/>
      <c r="BR17" s="562" t="str">
        <f>"「共通仕様」"&amp;共通仕様!$BH$17</f>
        <v>「共通仕様」「20. 起動処理時の担当者情報取得異常時処理」</v>
      </c>
      <c r="BS17" s="465"/>
      <c r="BT17" s="465"/>
      <c r="BU17" s="465"/>
      <c r="BV17" s="465"/>
      <c r="BW17" s="562"/>
      <c r="BX17" s="465"/>
      <c r="BY17" s="465"/>
      <c r="BZ17" s="465"/>
      <c r="CA17" s="465"/>
      <c r="CB17" s="465"/>
      <c r="CC17" s="465"/>
      <c r="CD17" s="465"/>
      <c r="CE17" s="465"/>
      <c r="CF17" s="465"/>
      <c r="CG17" s="465"/>
      <c r="CH17" s="465"/>
      <c r="CI17" s="465"/>
      <c r="CJ17" s="465"/>
      <c r="CK17" s="465"/>
      <c r="CL17" s="465"/>
      <c r="CM17" s="562" t="e">
        <f>"「"&amp;#REF!&amp;" "&amp;#REF!&amp;"」"</f>
        <v>#REF!</v>
      </c>
      <c r="CN17" s="562"/>
      <c r="CO17" s="465"/>
      <c r="CP17" s="465"/>
      <c r="CQ17" s="465"/>
      <c r="CR17" s="465"/>
      <c r="CS17" s="465"/>
      <c r="CT17" s="465"/>
      <c r="CU17" s="465"/>
      <c r="CV17" s="1494"/>
      <c r="CW17" s="465"/>
      <c r="CX17" s="465"/>
      <c r="DD17" s="1859"/>
      <c r="DE17" s="1860"/>
      <c r="DF17" s="1861"/>
    </row>
    <row r="18" spans="1:110" ht="15" customHeight="1">
      <c r="A18" s="218"/>
      <c r="AI18" s="780" t="s">
        <v>963</v>
      </c>
      <c r="AJ18" s="781"/>
      <c r="AK18" s="781"/>
      <c r="AL18" s="781"/>
      <c r="AM18" s="781"/>
      <c r="AN18" s="247" t="s">
        <v>965</v>
      </c>
      <c r="AO18" s="781"/>
      <c r="AP18" s="781"/>
      <c r="AQ18" s="781"/>
      <c r="AR18" s="781"/>
      <c r="AS18" s="781"/>
      <c r="AT18" s="781"/>
      <c r="AU18" s="781"/>
      <c r="AV18" s="781"/>
      <c r="AW18" s="576"/>
      <c r="AX18" s="781" t="s">
        <v>39</v>
      </c>
      <c r="AY18" s="305"/>
      <c r="BA18" s="192">
        <f t="shared" si="1"/>
        <v>1</v>
      </c>
      <c r="BF18" s="465"/>
      <c r="BG18" s="559" t="str">
        <f t="shared" ca="1" si="0"/>
        <v/>
      </c>
      <c r="BH18" s="560" t="str">
        <f t="shared" ca="1" si="0"/>
        <v/>
      </c>
      <c r="BI18" s="560" t="str">
        <f t="shared" ca="1" si="0"/>
        <v/>
      </c>
      <c r="BJ18" s="560" t="str">
        <f t="shared" ca="1" si="0"/>
        <v/>
      </c>
      <c r="BK18" s="560" t="str">
        <f t="shared" ca="1" si="0"/>
        <v/>
      </c>
      <c r="BL18" s="561" t="str">
        <f t="shared" ca="1" si="0"/>
        <v/>
      </c>
      <c r="BM18" s="465"/>
      <c r="BN18" s="465"/>
      <c r="BO18" s="465"/>
      <c r="BP18" s="465"/>
      <c r="BQ18" s="465"/>
      <c r="BR18" s="562" t="str">
        <f>"「共通仕様」"&amp;共通仕様!$BR$1</f>
        <v>「共通仕様」「21. 部品番号マスタ表示処理(upk-common BuhinNoCombobox)」</v>
      </c>
      <c r="BS18" s="465"/>
      <c r="BT18" s="465"/>
      <c r="BU18" s="465"/>
      <c r="BV18" s="562"/>
      <c r="BW18" s="465"/>
      <c r="BX18" s="465"/>
      <c r="BY18" s="465"/>
      <c r="BZ18" s="465"/>
      <c r="CA18" s="465"/>
      <c r="CB18" s="465"/>
      <c r="CC18" s="465"/>
      <c r="CD18" s="465"/>
      <c r="CE18" s="465"/>
      <c r="CF18" s="465"/>
      <c r="CG18" s="465"/>
      <c r="CH18" s="465"/>
      <c r="CI18" s="465"/>
      <c r="CJ18" s="465"/>
      <c r="CK18" s="465"/>
      <c r="CL18" s="562" t="str">
        <f>"「"&amp;$A$120&amp;" "&amp;$C$120&amp;"」"</f>
        <v>「6. 一覧領域処理」</v>
      </c>
      <c r="CM18" s="465"/>
      <c r="CN18" s="465"/>
      <c r="CO18" s="465"/>
      <c r="CP18" s="465"/>
      <c r="CQ18" s="465"/>
      <c r="CR18" s="465"/>
      <c r="CS18" s="465"/>
      <c r="CT18" s="465"/>
      <c r="CU18" s="465"/>
      <c r="CV18" s="1494"/>
      <c r="CW18" s="465"/>
      <c r="CX18" s="465"/>
      <c r="DD18" s="1859"/>
      <c r="DE18" s="1860"/>
      <c r="DF18" s="1861"/>
    </row>
    <row r="19" spans="1:110" ht="15" customHeight="1">
      <c r="A19" s="218"/>
      <c r="AI19" s="780"/>
      <c r="AJ19" s="781"/>
      <c r="AK19" s="781"/>
      <c r="AL19" s="781"/>
      <c r="AM19" s="781"/>
      <c r="AN19" s="247"/>
      <c r="AO19" s="781"/>
      <c r="AP19" s="781"/>
      <c r="AQ19" s="781"/>
      <c r="AR19" s="781"/>
      <c r="AS19" s="781"/>
      <c r="AT19" s="781"/>
      <c r="AU19" s="781"/>
      <c r="AV19" s="781"/>
      <c r="AW19" s="576"/>
      <c r="AX19" s="781"/>
      <c r="AY19" s="305"/>
      <c r="BA19" s="192">
        <f t="shared" si="1"/>
        <v>1</v>
      </c>
      <c r="BF19" s="465"/>
      <c r="BG19" s="559" t="str">
        <f t="shared" ca="1" si="0"/>
        <v/>
      </c>
      <c r="BH19" s="560" t="str">
        <f t="shared" ca="1" si="0"/>
        <v/>
      </c>
      <c r="BI19" s="560" t="str">
        <f t="shared" ca="1" si="0"/>
        <v/>
      </c>
      <c r="BJ19" s="560" t="str">
        <f t="shared" ca="1" si="0"/>
        <v/>
      </c>
      <c r="BK19" s="560" t="str">
        <f t="shared" ca="1" si="0"/>
        <v/>
      </c>
      <c r="BL19" s="561" t="str">
        <f t="shared" ca="1" si="0"/>
        <v/>
      </c>
      <c r="BM19" s="465"/>
      <c r="BN19" s="465"/>
      <c r="BO19" s="465"/>
      <c r="BP19" s="465"/>
      <c r="BQ19" s="465"/>
      <c r="BR19" s="562"/>
      <c r="BS19" s="562" t="str">
        <f>"「共通仕様」"&amp;共通仕様!$BS$4</f>
        <v>「共通仕様」</v>
      </c>
      <c r="BT19" s="465"/>
      <c r="BU19" s="465"/>
      <c r="BV19" s="562"/>
      <c r="BW19" s="465"/>
      <c r="BX19" s="465"/>
      <c r="BY19" s="465"/>
      <c r="BZ19" s="465"/>
      <c r="CA19" s="465"/>
      <c r="CB19" s="465"/>
      <c r="CC19" s="465"/>
      <c r="CD19" s="465"/>
      <c r="CE19" s="465"/>
      <c r="CF19" s="465"/>
      <c r="CG19" s="465"/>
      <c r="CH19" s="465"/>
      <c r="CI19" s="465"/>
      <c r="CJ19" s="465"/>
      <c r="CK19" s="465"/>
      <c r="CL19" s="562" t="str">
        <f>"「"&amp;$A$144&amp;" "&amp;$C$144&amp;"」"</f>
        <v>「8. ファンクションボタン処理説明」</v>
      </c>
      <c r="CM19" s="465"/>
      <c r="CN19" s="465"/>
      <c r="CO19" s="465"/>
      <c r="CP19" s="465"/>
      <c r="CQ19" s="465"/>
      <c r="CR19" s="465"/>
      <c r="CS19" s="465"/>
      <c r="CT19" s="465"/>
      <c r="CU19" s="465"/>
      <c r="CV19" s="1494"/>
      <c r="CW19" s="465"/>
      <c r="CX19" s="465"/>
      <c r="DD19" s="1859"/>
      <c r="DE19" s="1860"/>
      <c r="DF19" s="1861"/>
    </row>
    <row r="20" spans="1:110"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780"/>
      <c r="AJ20" s="781"/>
      <c r="AK20" s="781"/>
      <c r="AL20" s="781"/>
      <c r="AM20" s="781"/>
      <c r="AN20" s="247"/>
      <c r="AO20" s="781"/>
      <c r="AP20" s="781"/>
      <c r="AQ20" s="781"/>
      <c r="AR20" s="781"/>
      <c r="AS20" s="781"/>
      <c r="AT20" s="781"/>
      <c r="AU20" s="781"/>
      <c r="AV20" s="781"/>
      <c r="AW20" s="576"/>
      <c r="AX20" s="781"/>
      <c r="AY20" s="305"/>
      <c r="BA20" s="192">
        <f t="shared" si="1"/>
        <v>1</v>
      </c>
      <c r="BF20" s="465"/>
      <c r="BG20" s="559" t="str">
        <f t="shared" ca="1" si="0"/>
        <v/>
      </c>
      <c r="BH20" s="560" t="str">
        <f t="shared" ca="1" si="0"/>
        <v/>
      </c>
      <c r="BI20" s="560" t="str">
        <f t="shared" ca="1" si="0"/>
        <v/>
      </c>
      <c r="BJ20" s="560" t="str">
        <f t="shared" ca="1" si="0"/>
        <v/>
      </c>
      <c r="BK20" s="560" t="str">
        <f t="shared" ca="1" si="0"/>
        <v/>
      </c>
      <c r="BL20" s="561" t="str">
        <f t="shared" ca="1" si="0"/>
        <v/>
      </c>
      <c r="BM20" s="465"/>
      <c r="BN20" s="465"/>
      <c r="BO20" s="465"/>
      <c r="BP20" s="465"/>
      <c r="BQ20" s="465"/>
      <c r="BR20" s="562" t="str">
        <f>"「共通仕様」"&amp;共通仕様!$BR$7</f>
        <v>「共通仕様」「22. 工具番号マスタ表示処理」</v>
      </c>
      <c r="BS20" s="465"/>
      <c r="BT20" s="465"/>
      <c r="BU20" s="465"/>
      <c r="BV20" s="465"/>
      <c r="BW20" s="562"/>
      <c r="BX20" s="465"/>
      <c r="BY20" s="465"/>
      <c r="BZ20" s="465"/>
      <c r="CA20" s="465"/>
      <c r="CB20" s="465"/>
      <c r="CC20" s="465"/>
      <c r="CD20" s="465"/>
      <c r="CE20" s="465"/>
      <c r="CF20" s="465"/>
      <c r="CG20" s="465"/>
      <c r="CH20" s="465"/>
      <c r="CI20" s="465"/>
      <c r="CJ20" s="465"/>
      <c r="CK20" s="465"/>
      <c r="CL20" s="465"/>
      <c r="CM20" s="562" t="str">
        <f>"「"&amp;$A$145&amp;" "&amp;$J$145&amp;"」"</f>
        <v>「8.1. F2 登録」</v>
      </c>
      <c r="CN20" s="465"/>
      <c r="CO20" s="562"/>
      <c r="CP20" s="465"/>
      <c r="CQ20" s="465"/>
      <c r="CR20" s="465"/>
      <c r="CS20" s="465"/>
      <c r="CT20" s="465"/>
      <c r="CU20" s="465"/>
      <c r="CV20" s="1494"/>
      <c r="CW20" s="465"/>
      <c r="CX20" s="465"/>
      <c r="DD20" s="1859"/>
      <c r="DE20" s="1860"/>
      <c r="DF20" s="1861"/>
    </row>
    <row r="21" spans="1:110" ht="15" customHeight="1">
      <c r="A21" s="309" t="s">
        <v>110</v>
      </c>
      <c r="B21" s="755"/>
      <c r="C21" s="755"/>
      <c r="D21" s="755"/>
      <c r="E21" s="755"/>
      <c r="F21" s="755"/>
      <c r="G21" s="755"/>
      <c r="H21" s="755"/>
      <c r="I21" s="755"/>
      <c r="J21" s="755"/>
      <c r="K21" s="755"/>
      <c r="L21" s="755"/>
      <c r="M21" s="789" t="s">
        <v>41</v>
      </c>
      <c r="N21" s="313" t="s">
        <v>54</v>
      </c>
      <c r="O21" s="316"/>
      <c r="P21" s="220"/>
      <c r="Q21" s="755" t="s">
        <v>119</v>
      </c>
      <c r="R21" s="755"/>
      <c r="S21" s="755"/>
      <c r="T21" s="755"/>
      <c r="U21" s="755"/>
      <c r="V21" s="755"/>
      <c r="W21" s="755"/>
      <c r="X21" s="755"/>
      <c r="Y21" s="755"/>
      <c r="Z21" s="755"/>
      <c r="AA21" s="755"/>
      <c r="AB21" s="755"/>
      <c r="AC21" s="755"/>
      <c r="AD21" s="755"/>
      <c r="AE21" s="755"/>
      <c r="AF21" s="755"/>
      <c r="AG21" s="755"/>
      <c r="AH21" s="755"/>
      <c r="AI21" s="780"/>
      <c r="AJ21" s="781"/>
      <c r="AK21" s="781"/>
      <c r="AL21" s="781"/>
      <c r="AM21" s="781"/>
      <c r="AN21" s="247"/>
      <c r="AO21" s="781"/>
      <c r="AP21" s="781"/>
      <c r="AQ21" s="781"/>
      <c r="AR21" s="781"/>
      <c r="AS21" s="781"/>
      <c r="AT21" s="781"/>
      <c r="AU21" s="781"/>
      <c r="AV21" s="781"/>
      <c r="AW21" s="576"/>
      <c r="AX21" s="781"/>
      <c r="AY21" s="305"/>
      <c r="BA21" s="192">
        <f t="shared" si="1"/>
        <v>1</v>
      </c>
      <c r="BF21" s="465"/>
      <c r="BG21" s="559" t="str">
        <f t="shared" ca="1" si="0"/>
        <v/>
      </c>
      <c r="BH21" s="560" t="str">
        <f t="shared" ca="1" si="0"/>
        <v/>
      </c>
      <c r="BI21" s="560" t="str">
        <f t="shared" ca="1" si="0"/>
        <v/>
      </c>
      <c r="BJ21" s="560" t="str">
        <f t="shared" ca="1" si="0"/>
        <v/>
      </c>
      <c r="BK21" s="560" t="str">
        <f t="shared" ca="1" si="0"/>
        <v/>
      </c>
      <c r="BL21" s="561" t="str">
        <f t="shared" ca="1" si="0"/>
        <v/>
      </c>
      <c r="BM21" s="465"/>
      <c r="BN21" s="465"/>
      <c r="BO21" s="465"/>
      <c r="BP21" s="465"/>
      <c r="BQ21" s="465"/>
      <c r="BR21" s="562" t="str">
        <f>"「共通仕様」"&amp;共通仕様!$BR$13</f>
        <v>「共通仕様」「23. 費用発生マスタ表示処理」</v>
      </c>
      <c r="BS21" s="465"/>
      <c r="BT21" s="465"/>
      <c r="BU21" s="465"/>
      <c r="BV21" s="465"/>
      <c r="BW21" s="562"/>
      <c r="BX21" s="562"/>
      <c r="BY21" s="562"/>
      <c r="BZ21" s="465"/>
      <c r="CA21" s="465"/>
      <c r="CB21" s="465"/>
      <c r="CC21" s="465"/>
      <c r="CD21" s="465"/>
      <c r="CE21" s="465"/>
      <c r="CF21" s="465"/>
      <c r="CG21" s="465"/>
      <c r="CH21" s="465"/>
      <c r="CI21" s="465"/>
      <c r="CJ21" s="465"/>
      <c r="CK21" s="465"/>
      <c r="CL21" s="465"/>
      <c r="CM21" s="562" t="str">
        <f>"「"&amp;$A$189&amp;" "&amp;$J$189&amp;"」"</f>
        <v>「8.2. F5 検索」</v>
      </c>
      <c r="CN21" s="465"/>
      <c r="CO21" s="465"/>
      <c r="CP21" s="465"/>
      <c r="CQ21" s="465"/>
      <c r="CR21" s="465"/>
      <c r="CS21" s="465"/>
      <c r="CT21" s="465"/>
      <c r="CU21" s="465"/>
      <c r="CV21" s="1494"/>
      <c r="CW21" s="465"/>
      <c r="CX21" s="465"/>
      <c r="DD21" s="1859"/>
      <c r="DE21" s="1860"/>
      <c r="DF21" s="1861"/>
    </row>
    <row r="22" spans="1:110" ht="15" customHeight="1">
      <c r="A22" s="128"/>
      <c r="B22" s="750"/>
      <c r="C22" s="750"/>
      <c r="D22" s="750"/>
      <c r="E22" s="750"/>
      <c r="F22" s="750"/>
      <c r="G22" s="750"/>
      <c r="H22" s="750"/>
      <c r="I22" s="750"/>
      <c r="J22" s="750"/>
      <c r="K22" s="750"/>
      <c r="L22" s="750"/>
      <c r="M22" s="754"/>
      <c r="N22" s="314"/>
      <c r="O22" s="75"/>
      <c r="P22" s="756"/>
      <c r="Q22" s="750"/>
      <c r="R22" s="750"/>
      <c r="S22" s="750"/>
      <c r="T22" s="750"/>
      <c r="U22" s="750"/>
      <c r="V22" s="750"/>
      <c r="W22" s="750"/>
      <c r="X22" s="750"/>
      <c r="Y22" s="750"/>
      <c r="Z22" s="750"/>
      <c r="AA22" s="750"/>
      <c r="AB22" s="750"/>
      <c r="AC22" s="750"/>
      <c r="AD22" s="750"/>
      <c r="AE22" s="750"/>
      <c r="AF22" s="750"/>
      <c r="AG22" s="750"/>
      <c r="AH22" s="73"/>
      <c r="AI22" s="780"/>
      <c r="AJ22" s="781"/>
      <c r="AK22" s="781"/>
      <c r="AL22" s="781"/>
      <c r="AM22" s="781"/>
      <c r="AN22" s="247"/>
      <c r="AO22" s="781"/>
      <c r="AP22" s="781"/>
      <c r="AQ22" s="781"/>
      <c r="AR22" s="781"/>
      <c r="AS22" s="781"/>
      <c r="AT22" s="781"/>
      <c r="AU22" s="781"/>
      <c r="AV22" s="781"/>
      <c r="AW22" s="576"/>
      <c r="AX22" s="781"/>
      <c r="AY22" s="305"/>
      <c r="BA22" s="192">
        <f t="shared" si="1"/>
        <v>1</v>
      </c>
      <c r="BF22" s="465"/>
      <c r="BG22" s="559" t="str">
        <f t="shared" ca="1" si="0"/>
        <v/>
      </c>
      <c r="BH22" s="560" t="str">
        <f t="shared" ca="1" si="0"/>
        <v/>
      </c>
      <c r="BI22" s="560" t="str">
        <f t="shared" ca="1" si="0"/>
        <v/>
      </c>
      <c r="BJ22" s="560" t="str">
        <f t="shared" ca="1" si="0"/>
        <v/>
      </c>
      <c r="BK22" s="560" t="str">
        <f t="shared" ca="1" si="0"/>
        <v/>
      </c>
      <c r="BL22" s="561" t="str">
        <f t="shared" ca="1" si="0"/>
        <v/>
      </c>
      <c r="BM22" s="465"/>
      <c r="BN22" s="465"/>
      <c r="BO22" s="465"/>
      <c r="BP22" s="465"/>
      <c r="BQ22" s="465"/>
      <c r="BR22" s="562" t="str">
        <f>"「共通仕様」"&amp;共通仕様!$BR$16</f>
        <v>「共通仕様」「24. 現象マスタ表示処理」</v>
      </c>
      <c r="BS22" s="465"/>
      <c r="BT22" s="465"/>
      <c r="BU22" s="465"/>
      <c r="BV22" s="465"/>
      <c r="BW22" s="562"/>
      <c r="BX22" s="465"/>
      <c r="BY22" s="562"/>
      <c r="BZ22" s="465"/>
      <c r="CA22" s="465"/>
      <c r="CB22" s="465"/>
      <c r="CC22" s="465"/>
      <c r="CD22" s="465"/>
      <c r="CE22" s="465"/>
      <c r="CF22" s="465"/>
      <c r="CG22" s="465"/>
      <c r="CH22" s="465"/>
      <c r="CI22" s="465"/>
      <c r="CJ22" s="465"/>
      <c r="CK22" s="465"/>
      <c r="CL22" s="465"/>
      <c r="CM22" s="562" t="str">
        <f>"「"&amp;$A$216&amp;" "&amp;$J$216&amp;"」"</f>
        <v>「8.3 F6 クリア」</v>
      </c>
      <c r="CN22" s="465"/>
      <c r="CO22" s="465"/>
      <c r="CP22" s="465"/>
      <c r="CQ22" s="465"/>
      <c r="CR22" s="465"/>
      <c r="CS22" s="465"/>
      <c r="CT22" s="465"/>
      <c r="CU22" s="465"/>
      <c r="CV22" s="1494"/>
      <c r="CW22" s="465"/>
      <c r="CX22" s="465"/>
      <c r="DD22" s="1859"/>
      <c r="DE22" s="1860"/>
      <c r="DF22" s="1861"/>
    </row>
    <row r="23" spans="1:110" ht="15" customHeight="1">
      <c r="A23" s="128"/>
      <c r="B23" s="750"/>
      <c r="C23" s="750"/>
      <c r="D23" s="750"/>
      <c r="E23" s="750"/>
      <c r="F23" s="750"/>
      <c r="G23" s="750"/>
      <c r="H23" s="750"/>
      <c r="I23" s="750"/>
      <c r="J23" s="750"/>
      <c r="K23" s="750"/>
      <c r="L23" s="750"/>
      <c r="M23" s="754"/>
      <c r="N23" s="314"/>
      <c r="O23" s="75"/>
      <c r="P23" s="756"/>
      <c r="Q23" s="750"/>
      <c r="R23" s="750"/>
      <c r="S23" s="750"/>
      <c r="T23" s="750"/>
      <c r="U23" s="750"/>
      <c r="V23" s="750"/>
      <c r="W23" s="750"/>
      <c r="X23" s="750"/>
      <c r="Y23" s="750"/>
      <c r="Z23" s="750"/>
      <c r="AA23" s="750"/>
      <c r="AB23" s="750"/>
      <c r="AC23" s="750"/>
      <c r="AD23" s="750"/>
      <c r="AE23" s="750"/>
      <c r="AF23" s="750"/>
      <c r="AG23" s="750"/>
      <c r="AH23" s="73"/>
      <c r="AI23" s="780"/>
      <c r="AJ23" s="781"/>
      <c r="AK23" s="781"/>
      <c r="AL23" s="781"/>
      <c r="AM23" s="781"/>
      <c r="AN23" s="247"/>
      <c r="AO23" s="781"/>
      <c r="AP23" s="781"/>
      <c r="AQ23" s="781"/>
      <c r="AR23" s="781"/>
      <c r="AS23" s="781"/>
      <c r="AT23" s="781"/>
      <c r="AU23" s="781"/>
      <c r="AV23" s="781"/>
      <c r="AW23" s="576"/>
      <c r="AX23" s="781"/>
      <c r="AY23" s="305"/>
      <c r="BA23" s="192">
        <f t="shared" si="1"/>
        <v>1</v>
      </c>
      <c r="BE23" s="465"/>
      <c r="BF23" s="465"/>
      <c r="BG23" s="559" t="str">
        <f t="shared" ca="1" si="0"/>
        <v/>
      </c>
      <c r="BH23" s="560" t="str">
        <f t="shared" ca="1" si="0"/>
        <v/>
      </c>
      <c r="BI23" s="560" t="str">
        <f t="shared" ca="1" si="0"/>
        <v/>
      </c>
      <c r="BJ23" s="560" t="str">
        <f t="shared" ca="1" si="0"/>
        <v/>
      </c>
      <c r="BK23" s="560" t="str">
        <f t="shared" ca="1" si="0"/>
        <v/>
      </c>
      <c r="BL23" s="561" t="str">
        <f t="shared" ca="1" si="0"/>
        <v/>
      </c>
      <c r="BM23" s="465"/>
      <c r="BN23" s="465"/>
      <c r="BO23" s="465"/>
      <c r="BP23" s="465"/>
      <c r="BQ23" s="465"/>
      <c r="BR23" s="562" t="str">
        <f>"「共通仕様」"&amp;共通仕様!$BR$19</f>
        <v>「共通仕様」「25. 原因マスタ表示処理」</v>
      </c>
      <c r="BS23" s="465"/>
      <c r="BT23" s="465"/>
      <c r="BU23" s="465"/>
      <c r="BV23" s="465"/>
      <c r="BW23" s="562"/>
      <c r="BX23" s="465"/>
      <c r="BY23" s="465"/>
      <c r="BZ23" s="465"/>
      <c r="CA23" s="465"/>
      <c r="CB23" s="465"/>
      <c r="CC23" s="465"/>
      <c r="CD23" s="465"/>
      <c r="CE23" s="465"/>
      <c r="CF23" s="465"/>
      <c r="CG23" s="465"/>
      <c r="CH23" s="465"/>
      <c r="CI23" s="465"/>
      <c r="CJ23" s="465"/>
      <c r="CK23" s="465"/>
      <c r="CL23" s="465"/>
      <c r="CM23" s="562" t="str">
        <f>"「"&amp;$A$225&amp;" "&amp;$J$225&amp;"」"</f>
        <v>「8.4 F9 削除」</v>
      </c>
      <c r="CN23" s="465"/>
      <c r="CO23" s="465"/>
      <c r="CP23" s="465"/>
      <c r="CQ23" s="465"/>
      <c r="CR23" s="465"/>
      <c r="CS23" s="465"/>
      <c r="CT23" s="465"/>
      <c r="CU23" s="465"/>
      <c r="CV23" s="1494"/>
      <c r="CW23" s="465"/>
      <c r="CX23" s="465"/>
      <c r="DD23" s="1859"/>
      <c r="DE23" s="1860"/>
      <c r="DF23" s="1861"/>
    </row>
    <row r="24" spans="1:110" ht="15" customHeight="1">
      <c r="A24" s="128"/>
      <c r="B24" s="750"/>
      <c r="C24" s="750"/>
      <c r="D24" s="750"/>
      <c r="E24" s="750"/>
      <c r="F24" s="750"/>
      <c r="G24" s="750"/>
      <c r="H24" s="750"/>
      <c r="I24" s="750"/>
      <c r="J24" s="750"/>
      <c r="K24" s="750"/>
      <c r="L24" s="750"/>
      <c r="M24" s="754"/>
      <c r="N24" s="314"/>
      <c r="O24" s="75"/>
      <c r="P24" s="756"/>
      <c r="Q24" s="750"/>
      <c r="R24" s="750"/>
      <c r="S24" s="750"/>
      <c r="T24" s="750"/>
      <c r="U24" s="750"/>
      <c r="V24" s="750"/>
      <c r="W24" s="750"/>
      <c r="X24" s="750"/>
      <c r="Y24" s="750"/>
      <c r="Z24" s="750"/>
      <c r="AA24" s="750"/>
      <c r="AB24" s="750"/>
      <c r="AC24" s="750"/>
      <c r="AD24" s="750"/>
      <c r="AE24" s="750"/>
      <c r="AF24" s="750"/>
      <c r="AG24" s="750"/>
      <c r="AH24" s="73"/>
      <c r="AI24" s="780"/>
      <c r="AJ24" s="781"/>
      <c r="AK24" s="781"/>
      <c r="AL24" s="781"/>
      <c r="AM24" s="781"/>
      <c r="AN24" s="247"/>
      <c r="AO24" s="781"/>
      <c r="AP24" s="781"/>
      <c r="AQ24" s="781"/>
      <c r="AR24" s="781"/>
      <c r="AS24" s="781"/>
      <c r="AT24" s="781"/>
      <c r="AU24" s="781"/>
      <c r="AV24" s="781"/>
      <c r="AW24" s="576"/>
      <c r="AX24" s="781"/>
      <c r="AY24" s="305"/>
      <c r="BA24" s="192">
        <f t="shared" si="1"/>
        <v>1</v>
      </c>
      <c r="BG24" s="559" t="str">
        <f t="shared" ca="1" si="0"/>
        <v/>
      </c>
      <c r="BH24" s="560" t="str">
        <f t="shared" ca="1" si="0"/>
        <v/>
      </c>
      <c r="BI24" s="560" t="str">
        <f t="shared" ca="1" si="0"/>
        <v/>
      </c>
      <c r="BJ24" s="560" t="str">
        <f t="shared" ca="1" si="0"/>
        <v/>
      </c>
      <c r="BK24" s="560" t="str">
        <f t="shared" ca="1" si="0"/>
        <v/>
      </c>
      <c r="BL24" s="561" t="str">
        <f t="shared" ca="1" si="0"/>
        <v/>
      </c>
      <c r="BQ24" s="465"/>
      <c r="BR24" s="562" t="str">
        <f>"「共通仕様」"&amp;共通仕様!$BR$22</f>
        <v>「共通仕様」「26. 工程名称マスタ表示処理」</v>
      </c>
      <c r="BS24" s="465"/>
      <c r="BT24" s="465"/>
      <c r="BU24" s="465"/>
      <c r="BV24" s="562"/>
      <c r="BW24" s="465"/>
      <c r="BX24" s="562"/>
      <c r="BY24" s="465"/>
      <c r="BZ24" s="465"/>
      <c r="CA24" s="465"/>
      <c r="CB24" s="465"/>
      <c r="CC24" s="465"/>
      <c r="CD24" s="465"/>
      <c r="CE24" s="465"/>
      <c r="CF24" s="465"/>
      <c r="CG24" s="465"/>
      <c r="CH24" s="465"/>
      <c r="CI24" s="465"/>
      <c r="CJ24" s="465"/>
      <c r="CK24" s="465"/>
      <c r="CL24" s="465"/>
      <c r="CM24" s="562" t="str">
        <f>"「"&amp;$A$242&amp;" "&amp;$J$242&amp;"」"</f>
        <v>「8.5 F12 閉じる」</v>
      </c>
      <c r="CN24" s="465"/>
      <c r="CO24" s="465"/>
      <c r="CP24" s="465"/>
      <c r="CQ24" s="465"/>
      <c r="CR24" s="465"/>
      <c r="CS24" s="465"/>
      <c r="CT24" s="465"/>
      <c r="CU24" s="465"/>
      <c r="CV24" s="1494"/>
      <c r="CW24" s="465"/>
      <c r="CX24" s="465"/>
      <c r="DD24" s="1859"/>
      <c r="DE24" s="1860"/>
      <c r="DF24" s="1861"/>
    </row>
    <row r="25" spans="1:110" ht="15" customHeight="1">
      <c r="A25" s="128"/>
      <c r="B25" s="750"/>
      <c r="C25" s="750"/>
      <c r="D25" s="750"/>
      <c r="E25" s="750"/>
      <c r="F25" s="750"/>
      <c r="G25" s="750"/>
      <c r="H25" s="750"/>
      <c r="I25" s="750"/>
      <c r="J25" s="750"/>
      <c r="K25" s="750"/>
      <c r="L25" s="750"/>
      <c r="M25" s="754"/>
      <c r="N25" s="314"/>
      <c r="O25" s="75"/>
      <c r="P25" s="756"/>
      <c r="Q25" s="750"/>
      <c r="R25" s="750"/>
      <c r="S25" s="750"/>
      <c r="T25" s="750"/>
      <c r="U25" s="750"/>
      <c r="V25" s="750"/>
      <c r="W25" s="750"/>
      <c r="X25" s="750"/>
      <c r="Y25" s="750"/>
      <c r="Z25" s="750"/>
      <c r="AA25" s="750"/>
      <c r="AB25" s="750"/>
      <c r="AC25" s="750"/>
      <c r="AD25" s="750"/>
      <c r="AE25" s="750"/>
      <c r="AF25" s="750"/>
      <c r="AG25" s="750"/>
      <c r="AH25" s="750"/>
      <c r="AI25" s="780"/>
      <c r="AJ25" s="781"/>
      <c r="AK25" s="781"/>
      <c r="AL25" s="781"/>
      <c r="AM25" s="781"/>
      <c r="AN25" s="247"/>
      <c r="AO25" s="781"/>
      <c r="AP25" s="781"/>
      <c r="AQ25" s="781"/>
      <c r="AR25" s="781"/>
      <c r="AS25" s="781"/>
      <c r="AT25" s="781"/>
      <c r="AU25" s="781"/>
      <c r="AV25" s="781"/>
      <c r="AW25" s="576"/>
      <c r="AX25" s="781"/>
      <c r="AY25" s="305"/>
      <c r="BA25" s="192">
        <f t="shared" si="1"/>
        <v>1</v>
      </c>
      <c r="BG25" s="559" t="str">
        <f t="shared" ca="1" si="0"/>
        <v/>
      </c>
      <c r="BH25" s="560" t="str">
        <f t="shared" ca="1" si="0"/>
        <v/>
      </c>
      <c r="BI25" s="560" t="str">
        <f t="shared" ca="1" si="0"/>
        <v/>
      </c>
      <c r="BJ25" s="560" t="str">
        <f t="shared" ca="1" si="0"/>
        <v/>
      </c>
      <c r="BK25" s="560" t="str">
        <f t="shared" ca="1" si="0"/>
        <v/>
      </c>
      <c r="BL25" s="561" t="str">
        <f t="shared" ca="1" si="0"/>
        <v/>
      </c>
      <c r="BQ25" s="465"/>
      <c r="BR25" s="562" t="str">
        <f>"「共通仕様」"&amp;共通仕様!$BR$28</f>
        <v>「共通仕様」「27. 車種マスタ表示処理」</v>
      </c>
      <c r="BS25" s="465"/>
      <c r="BT25" s="465"/>
      <c r="BU25" s="465"/>
      <c r="BV25" s="465"/>
      <c r="BW25" s="562"/>
      <c r="BX25" s="562"/>
      <c r="BY25" s="465"/>
      <c r="BZ25" s="465"/>
      <c r="CA25" s="465"/>
      <c r="CB25" s="465"/>
      <c r="CC25" s="465"/>
      <c r="CD25" s="465"/>
      <c r="CE25" s="465"/>
      <c r="CF25" s="465"/>
      <c r="CG25" s="465"/>
      <c r="CH25" s="465"/>
      <c r="CI25" s="465"/>
      <c r="CJ25" s="465"/>
      <c r="CK25" s="465"/>
      <c r="CL25" s="562" t="str">
        <f>"「"&amp;$A$244&amp;" "&amp;$C$244&amp;"」"</f>
        <v>「9. データ登録処理」</v>
      </c>
      <c r="CM25" s="192"/>
      <c r="CN25" s="192"/>
      <c r="CO25" s="192"/>
      <c r="CP25" s="192"/>
      <c r="CQ25" s="192"/>
      <c r="CR25" s="465"/>
      <c r="CS25" s="465"/>
      <c r="CT25" s="465"/>
      <c r="CU25" s="465"/>
      <c r="CV25" s="1494"/>
      <c r="CW25" s="465"/>
      <c r="CX25" s="465"/>
      <c r="DD25" s="1859"/>
      <c r="DE25" s="1860"/>
      <c r="DF25" s="1861"/>
    </row>
    <row r="26" spans="1:110" ht="15" customHeight="1">
      <c r="A26" s="129"/>
      <c r="B26" s="788"/>
      <c r="C26" s="788"/>
      <c r="D26" s="788"/>
      <c r="E26" s="788"/>
      <c r="F26" s="788"/>
      <c r="G26" s="788"/>
      <c r="H26" s="788"/>
      <c r="I26" s="788"/>
      <c r="J26" s="788"/>
      <c r="K26" s="788"/>
      <c r="L26" s="788"/>
      <c r="M26" s="753"/>
      <c r="N26" s="315"/>
      <c r="O26" s="215"/>
      <c r="P26" s="757"/>
      <c r="Q26" s="788"/>
      <c r="R26" s="788"/>
      <c r="S26" s="788"/>
      <c r="T26" s="788"/>
      <c r="U26" s="788"/>
      <c r="V26" s="788"/>
      <c r="W26" s="788"/>
      <c r="X26" s="788"/>
      <c r="Y26" s="788"/>
      <c r="Z26" s="788"/>
      <c r="AA26" s="788"/>
      <c r="AB26" s="788"/>
      <c r="AC26" s="788"/>
      <c r="AD26" s="788"/>
      <c r="AE26" s="788"/>
      <c r="AF26" s="788"/>
      <c r="AG26" s="788"/>
      <c r="AH26" s="788"/>
      <c r="AI26" s="780"/>
      <c r="AJ26" s="779"/>
      <c r="AK26" s="779"/>
      <c r="AL26" s="779"/>
      <c r="AM26" s="779"/>
      <c r="AN26" s="776"/>
      <c r="AO26" s="779"/>
      <c r="AP26" s="779"/>
      <c r="AQ26" s="779"/>
      <c r="AR26" s="779"/>
      <c r="AS26" s="779"/>
      <c r="AT26" s="779"/>
      <c r="AU26" s="779"/>
      <c r="AV26" s="779"/>
      <c r="AW26" s="752"/>
      <c r="AX26" s="781"/>
      <c r="AY26" s="307"/>
      <c r="BA26" s="192">
        <f t="shared" si="1"/>
        <v>1</v>
      </c>
      <c r="BG26" s="559" t="str">
        <f t="shared" ca="1" si="0"/>
        <v/>
      </c>
      <c r="BH26" s="560" t="str">
        <f t="shared" ca="1" si="0"/>
        <v/>
      </c>
      <c r="BI26" s="560" t="str">
        <f t="shared" ca="1" si="0"/>
        <v/>
      </c>
      <c r="BJ26" s="560" t="str">
        <f t="shared" ca="1" si="0"/>
        <v/>
      </c>
      <c r="BK26" s="560" t="str">
        <f t="shared" ca="1" si="0"/>
        <v/>
      </c>
      <c r="BL26" s="561" t="str">
        <f t="shared" ca="1" si="0"/>
        <v/>
      </c>
      <c r="BQ26" s="465"/>
      <c r="BR26" s="562" t="str">
        <f>"「共通仕様」"&amp;共通仕様!$BR$34</f>
        <v>「共通仕様」「28. 権限区分マスタ表示処理(upk-common AuthorityCombobox.cs)」</v>
      </c>
      <c r="BS26" s="465"/>
      <c r="BT26" s="465"/>
      <c r="BU26" s="465"/>
      <c r="BV26" s="465"/>
      <c r="BW26" s="562"/>
      <c r="BX26" s="465"/>
      <c r="BY26" s="465"/>
      <c r="BZ26" s="465"/>
      <c r="CA26" s="465"/>
      <c r="CB26" s="465"/>
      <c r="CC26" s="465"/>
      <c r="CD26" s="465"/>
      <c r="CE26" s="465"/>
      <c r="CF26" s="465"/>
      <c r="CG26" s="465"/>
      <c r="CH26" s="465"/>
      <c r="CI26" s="465"/>
      <c r="CJ26" s="465"/>
      <c r="CK26" s="465"/>
      <c r="CL26" s="562" t="str">
        <f>"「"&amp;$A$279&amp;" "&amp;$C$279&amp;"」"</f>
        <v>「10. データ検索処理」</v>
      </c>
      <c r="CM26" s="192"/>
      <c r="CR26" s="465"/>
      <c r="CS26" s="465"/>
      <c r="CT26" s="465"/>
      <c r="CU26" s="465"/>
      <c r="CV26" s="1494"/>
      <c r="CW26" s="465"/>
      <c r="CX26" s="465"/>
      <c r="DD26" s="1859"/>
      <c r="DE26" s="1860"/>
      <c r="DF26" s="1861"/>
    </row>
    <row r="27" spans="1:110"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780"/>
      <c r="AJ27" s="779"/>
      <c r="AK27" s="779"/>
      <c r="AL27" s="779"/>
      <c r="AM27" s="779"/>
      <c r="AN27" s="776"/>
      <c r="AO27" s="779"/>
      <c r="AP27" s="779"/>
      <c r="AQ27" s="779"/>
      <c r="AR27" s="779"/>
      <c r="AS27" s="779"/>
      <c r="AT27" s="779"/>
      <c r="AU27" s="779"/>
      <c r="AV27" s="779"/>
      <c r="AW27" s="752"/>
      <c r="AX27" s="781"/>
      <c r="AY27" s="307"/>
      <c r="BA27" s="192">
        <f t="shared" si="1"/>
        <v>1</v>
      </c>
      <c r="BG27" s="559" t="str">
        <f t="shared" ca="1" si="0"/>
        <v/>
      </c>
      <c r="BH27" s="560" t="str">
        <f t="shared" ca="1" si="0"/>
        <v/>
      </c>
      <c r="BI27" s="560" t="str">
        <f t="shared" ca="1" si="0"/>
        <v/>
      </c>
      <c r="BJ27" s="560" t="str">
        <f t="shared" ca="1" si="0"/>
        <v/>
      </c>
      <c r="BK27" s="560" t="str">
        <f t="shared" ca="1" si="0"/>
        <v/>
      </c>
      <c r="BL27" s="561" t="str">
        <f t="shared" ca="1" si="0"/>
        <v/>
      </c>
      <c r="BQ27" s="465"/>
      <c r="BR27" s="562" t="str">
        <f>"「共通仕様」"&amp;共通仕様!$BR$37</f>
        <v>「共通仕様」「29. 汎用金型分類マスタ表示処理(upk-common BunruiCombobox.cs)」</v>
      </c>
      <c r="BS27" s="465"/>
      <c r="BT27" s="465"/>
      <c r="BU27" s="465"/>
      <c r="BV27" s="465"/>
      <c r="BW27" s="562"/>
      <c r="BX27" s="562"/>
      <c r="BY27" s="562"/>
      <c r="BZ27" s="465"/>
      <c r="CA27" s="465"/>
      <c r="CB27" s="465"/>
      <c r="CC27" s="465"/>
      <c r="CD27" s="465"/>
      <c r="CE27" s="465"/>
      <c r="CF27" s="465"/>
      <c r="CG27" s="465"/>
      <c r="CH27" s="465"/>
      <c r="CI27" s="465"/>
      <c r="CJ27" s="465"/>
      <c r="CK27" s="465"/>
      <c r="CL27" s="192"/>
      <c r="CM27" s="562" t="str">
        <f>"「"&amp;$A$280&amp;" "&amp;$D$280&amp;"」"</f>
        <v>「10.1. 検索開始ログ出力」</v>
      </c>
      <c r="CN27" s="192"/>
      <c r="CR27" s="192"/>
      <c r="CS27" s="192"/>
      <c r="CT27" s="192"/>
      <c r="CU27" s="465"/>
      <c r="CV27" s="1494"/>
      <c r="CW27" s="465"/>
      <c r="CX27" s="465"/>
      <c r="DD27" s="1859"/>
      <c r="DE27" s="1860"/>
      <c r="DF27" s="1861"/>
    </row>
    <row r="28" spans="1:110" ht="15" customHeight="1">
      <c r="A28" s="128" t="s">
        <v>100</v>
      </c>
      <c r="B28" s="750"/>
      <c r="C28" s="750"/>
      <c r="D28" s="750"/>
      <c r="E28" s="750"/>
      <c r="F28" s="750"/>
      <c r="G28" s="750"/>
      <c r="H28" s="750"/>
      <c r="I28" s="750"/>
      <c r="J28" s="750"/>
      <c r="K28" s="750"/>
      <c r="L28" s="750"/>
      <c r="M28" s="750"/>
      <c r="N28" s="772" t="s">
        <v>101</v>
      </c>
      <c r="O28" s="750"/>
      <c r="P28" s="750"/>
      <c r="Q28" s="750"/>
      <c r="R28" s="756"/>
      <c r="S28" s="750" t="s">
        <v>102</v>
      </c>
      <c r="T28" s="750"/>
      <c r="U28" s="750"/>
      <c r="V28" s="750"/>
      <c r="W28" s="750"/>
      <c r="X28" s="750"/>
      <c r="Y28" s="750"/>
      <c r="Z28" s="750"/>
      <c r="AA28" s="750"/>
      <c r="AB28" s="750"/>
      <c r="AC28" s="750"/>
      <c r="AD28" s="750"/>
      <c r="AE28" s="750"/>
      <c r="AF28" s="750"/>
      <c r="AG28" s="750"/>
      <c r="AH28" s="73"/>
      <c r="AI28" s="751"/>
      <c r="AJ28" s="779"/>
      <c r="AK28" s="779"/>
      <c r="AL28" s="779"/>
      <c r="AM28" s="779"/>
      <c r="AN28" s="776"/>
      <c r="AO28" s="779"/>
      <c r="AP28" s="779"/>
      <c r="AQ28" s="779"/>
      <c r="AR28" s="779"/>
      <c r="AS28" s="779"/>
      <c r="AT28" s="779"/>
      <c r="AU28" s="779"/>
      <c r="AV28" s="779"/>
      <c r="AW28" s="752"/>
      <c r="AX28" s="781"/>
      <c r="AY28" s="307"/>
      <c r="BA28" s="192">
        <f t="shared" si="1"/>
        <v>1</v>
      </c>
      <c r="BG28" s="559" t="str">
        <f t="shared" ca="1" si="0"/>
        <v/>
      </c>
      <c r="BH28" s="560" t="str">
        <f t="shared" ca="1" si="0"/>
        <v/>
      </c>
      <c r="BI28" s="560" t="str">
        <f t="shared" ca="1" si="0"/>
        <v/>
      </c>
      <c r="BJ28" s="560" t="str">
        <f t="shared" ca="1" si="0"/>
        <v/>
      </c>
      <c r="BK28" s="560" t="str">
        <f t="shared" ca="1" si="0"/>
        <v/>
      </c>
      <c r="BL28" s="561" t="str">
        <f t="shared" ca="1" si="0"/>
        <v/>
      </c>
      <c r="BQ28" s="465"/>
      <c r="BR28" s="562" t="str">
        <f>"「共通仕様」"&amp;共通仕様!$BR$39</f>
        <v>「共通仕様」「30. 不具合内容マスタ表示処理」</v>
      </c>
      <c r="BS28" s="465"/>
      <c r="BT28" s="465"/>
      <c r="BU28" s="465"/>
      <c r="BV28" s="465"/>
      <c r="BW28" s="562"/>
      <c r="BX28" s="465"/>
      <c r="BY28" s="562"/>
      <c r="BZ28" s="465"/>
      <c r="CA28" s="465"/>
      <c r="CB28" s="465"/>
      <c r="CC28" s="465"/>
      <c r="CD28" s="465"/>
      <c r="CE28" s="465"/>
      <c r="CF28" s="465"/>
      <c r="CG28" s="465"/>
      <c r="CH28" s="465"/>
      <c r="CI28" s="465"/>
      <c r="CJ28" s="465"/>
      <c r="CK28" s="465"/>
      <c r="CL28" s="192"/>
      <c r="CM28" s="562" t="str">
        <f>"「"&amp;$A$284&amp;" "&amp;$D$284&amp;"」"</f>
        <v>「10.2. 一覧表クリア」</v>
      </c>
      <c r="CN28" s="465"/>
      <c r="CO28" s="192"/>
      <c r="CP28" s="192"/>
      <c r="CQ28" s="192"/>
      <c r="CR28" s="192"/>
      <c r="CS28" s="192"/>
      <c r="CT28" s="192"/>
      <c r="CU28" s="465"/>
      <c r="CV28" s="1494"/>
      <c r="CW28" s="465"/>
      <c r="CX28" s="465"/>
      <c r="DD28" s="1859"/>
      <c r="DE28" s="1860"/>
      <c r="DF28" s="1861"/>
    </row>
    <row r="29" spans="1:110" ht="15" customHeight="1">
      <c r="A29" s="128"/>
      <c r="B29" s="750"/>
      <c r="C29" s="750"/>
      <c r="D29" s="750"/>
      <c r="E29" s="750"/>
      <c r="F29" s="750"/>
      <c r="G29" s="750"/>
      <c r="H29" s="750"/>
      <c r="I29" s="750"/>
      <c r="J29" s="750"/>
      <c r="K29" s="750"/>
      <c r="L29" s="750"/>
      <c r="M29" s="750"/>
      <c r="N29" s="772"/>
      <c r="O29" s="750"/>
      <c r="P29" s="750"/>
      <c r="Q29" s="750"/>
      <c r="R29" s="756"/>
      <c r="S29" s="750"/>
      <c r="T29" s="750"/>
      <c r="U29" s="750"/>
      <c r="V29" s="750"/>
      <c r="W29" s="750"/>
      <c r="X29" s="750"/>
      <c r="Y29" s="750"/>
      <c r="Z29" s="750"/>
      <c r="AA29" s="750"/>
      <c r="AB29" s="750"/>
      <c r="AC29" s="750"/>
      <c r="AD29" s="750"/>
      <c r="AE29" s="750"/>
      <c r="AF29" s="750"/>
      <c r="AG29" s="750"/>
      <c r="AH29" s="73"/>
      <c r="AI29" s="780"/>
      <c r="AJ29" s="779"/>
      <c r="AK29" s="779"/>
      <c r="AL29" s="779"/>
      <c r="AM29" s="779"/>
      <c r="AN29" s="776"/>
      <c r="AO29" s="779"/>
      <c r="AP29" s="779"/>
      <c r="AQ29" s="779"/>
      <c r="AR29" s="779"/>
      <c r="AS29" s="779"/>
      <c r="AT29" s="779"/>
      <c r="AU29" s="779"/>
      <c r="AV29" s="779"/>
      <c r="AW29" s="752"/>
      <c r="AX29" s="781"/>
      <c r="AY29" s="307"/>
      <c r="BA29" s="192">
        <f t="shared" si="1"/>
        <v>1</v>
      </c>
      <c r="BG29" s="559" t="str">
        <f t="shared" ca="1" si="0"/>
        <v/>
      </c>
      <c r="BH29" s="560" t="str">
        <f t="shared" ca="1" si="0"/>
        <v/>
      </c>
      <c r="BI29" s="560" t="str">
        <f t="shared" ca="1" si="0"/>
        <v/>
      </c>
      <c r="BJ29" s="560" t="str">
        <f t="shared" ca="1" si="0"/>
        <v/>
      </c>
      <c r="BK29" s="560" t="str">
        <f t="shared" ca="1" si="0"/>
        <v/>
      </c>
      <c r="BL29" s="561" t="str">
        <f t="shared" ca="1" si="0"/>
        <v/>
      </c>
      <c r="BQ29" s="465"/>
      <c r="BR29" s="562" t="str">
        <f>"「共通仕様」"&amp;共通仕様!$CB$1</f>
        <v>「共通仕様」「31. 間休コードマスタ表示処理」</v>
      </c>
      <c r="BS29" s="465"/>
      <c r="BT29" s="465"/>
      <c r="BU29" s="465"/>
      <c r="BV29" s="465"/>
      <c r="BW29" s="562"/>
      <c r="BX29" s="465"/>
      <c r="BY29" s="465"/>
      <c r="BZ29" s="465"/>
      <c r="CA29" s="465"/>
      <c r="CB29" s="465"/>
      <c r="CC29" s="465"/>
      <c r="CD29" s="465"/>
      <c r="CE29" s="465"/>
      <c r="CF29" s="465"/>
      <c r="CG29" s="465"/>
      <c r="CH29" s="465"/>
      <c r="CI29" s="465"/>
      <c r="CJ29" s="465"/>
      <c r="CK29" s="465"/>
      <c r="CL29" s="192"/>
      <c r="CM29" s="562" t="str">
        <f>"「"&amp;$A$286&amp;" "&amp;$D$286&amp;"」"</f>
        <v>「10.3. データ取得」</v>
      </c>
      <c r="CN29" s="465"/>
      <c r="CO29" s="465"/>
      <c r="CP29" s="465"/>
      <c r="CQ29" s="465"/>
      <c r="CR29" s="465"/>
      <c r="CS29" s="465"/>
      <c r="CT29" s="465"/>
      <c r="CU29" s="465"/>
      <c r="CV29" s="1494"/>
      <c r="CW29" s="465"/>
      <c r="CX29" s="465"/>
      <c r="DD29" s="1859"/>
      <c r="DE29" s="1860"/>
      <c r="DF29" s="1861"/>
    </row>
    <row r="30" spans="1:110" ht="15" customHeight="1">
      <c r="A30" s="128"/>
      <c r="B30" s="750"/>
      <c r="C30" s="750"/>
      <c r="D30" s="750"/>
      <c r="E30" s="750"/>
      <c r="F30" s="750"/>
      <c r="G30" s="750"/>
      <c r="H30" s="750"/>
      <c r="I30" s="750"/>
      <c r="J30" s="750"/>
      <c r="K30" s="750"/>
      <c r="L30" s="750"/>
      <c r="M30" s="750"/>
      <c r="N30" s="772"/>
      <c r="O30" s="750"/>
      <c r="P30" s="750"/>
      <c r="Q30" s="750"/>
      <c r="R30" s="756"/>
      <c r="S30" s="750"/>
      <c r="T30" s="750"/>
      <c r="U30" s="750"/>
      <c r="V30" s="750"/>
      <c r="W30" s="750"/>
      <c r="X30" s="750"/>
      <c r="Y30" s="750"/>
      <c r="Z30" s="750"/>
      <c r="AA30" s="750"/>
      <c r="AB30" s="750"/>
      <c r="AC30" s="750"/>
      <c r="AD30" s="750"/>
      <c r="AE30" s="750"/>
      <c r="AF30" s="750"/>
      <c r="AG30" s="750"/>
      <c r="AH30" s="73"/>
      <c r="AI30" s="780"/>
      <c r="AJ30" s="779"/>
      <c r="AK30" s="779"/>
      <c r="AL30" s="779"/>
      <c r="AM30" s="779"/>
      <c r="AN30" s="776"/>
      <c r="AO30" s="779"/>
      <c r="AP30" s="779"/>
      <c r="AQ30" s="779"/>
      <c r="AR30" s="779"/>
      <c r="AS30" s="779"/>
      <c r="AT30" s="779"/>
      <c r="AU30" s="779"/>
      <c r="AV30" s="779"/>
      <c r="AW30" s="752"/>
      <c r="AX30" s="781"/>
      <c r="AY30" s="307"/>
      <c r="BA30" s="192">
        <f t="shared" si="1"/>
        <v>1</v>
      </c>
      <c r="BG30" s="559" t="str">
        <f t="shared" ca="1" si="0"/>
        <v/>
      </c>
      <c r="BH30" s="560" t="str">
        <f t="shared" ca="1" si="0"/>
        <v/>
      </c>
      <c r="BI30" s="560" t="str">
        <f t="shared" ca="1" si="0"/>
        <v/>
      </c>
      <c r="BJ30" s="560" t="str">
        <f t="shared" ca="1" si="0"/>
        <v/>
      </c>
      <c r="BK30" s="560" t="str">
        <f t="shared" ca="1" si="0"/>
        <v/>
      </c>
      <c r="BL30" s="561" t="str">
        <f t="shared" ca="1" si="0"/>
        <v/>
      </c>
      <c r="BQ30" s="465"/>
      <c r="BR30" s="562" t="str">
        <f>"「共通仕様」"&amp;共通仕様!$CB$4</f>
        <v>「共通仕様」「32. 勤務区分マスタ表示処理」</v>
      </c>
      <c r="BS30" s="465"/>
      <c r="BT30" s="465"/>
      <c r="BU30" s="465"/>
      <c r="BV30" s="465"/>
      <c r="BW30" s="562"/>
      <c r="BX30" s="562"/>
      <c r="BY30" s="465"/>
      <c r="BZ30" s="465"/>
      <c r="CA30" s="465"/>
      <c r="CB30" s="465"/>
      <c r="CC30" s="465"/>
      <c r="CD30" s="465"/>
      <c r="CE30" s="465"/>
      <c r="CF30" s="465"/>
      <c r="CG30" s="465"/>
      <c r="CH30" s="465"/>
      <c r="CI30" s="465"/>
      <c r="CJ30" s="465"/>
      <c r="CK30" s="465"/>
      <c r="CL30" s="192"/>
      <c r="CM30" s="562" t="str">
        <f>"「"&amp;$A$293&amp;" "&amp;$D$293&amp;"」"</f>
        <v>「10.4. 取得データの表示」</v>
      </c>
      <c r="CN30" s="465"/>
      <c r="CO30" s="465"/>
      <c r="CP30" s="465"/>
      <c r="CQ30" s="465"/>
      <c r="CR30" s="465"/>
      <c r="CS30" s="465"/>
      <c r="CT30" s="465"/>
      <c r="CU30" s="465"/>
      <c r="CV30" s="1494"/>
      <c r="CW30" s="465"/>
      <c r="CX30" s="465"/>
      <c r="DD30" s="1859"/>
      <c r="DE30" s="1860"/>
      <c r="DF30" s="1861"/>
    </row>
    <row r="31" spans="1:110" ht="15" customHeight="1">
      <c r="A31" s="128"/>
      <c r="B31" s="750"/>
      <c r="C31" s="750"/>
      <c r="D31" s="750"/>
      <c r="E31" s="750"/>
      <c r="F31" s="750"/>
      <c r="G31" s="750"/>
      <c r="H31" s="750"/>
      <c r="I31" s="750"/>
      <c r="J31" s="750"/>
      <c r="K31" s="750"/>
      <c r="L31" s="750"/>
      <c r="M31" s="750"/>
      <c r="N31" s="772"/>
      <c r="O31" s="750"/>
      <c r="P31" s="750"/>
      <c r="Q31" s="750"/>
      <c r="R31" s="756"/>
      <c r="S31" s="750"/>
      <c r="T31" s="750"/>
      <c r="U31" s="750"/>
      <c r="V31" s="750"/>
      <c r="W31" s="750"/>
      <c r="X31" s="750"/>
      <c r="Y31" s="750"/>
      <c r="Z31" s="750"/>
      <c r="AA31" s="750"/>
      <c r="AB31" s="750"/>
      <c r="AC31" s="750"/>
      <c r="AD31" s="750"/>
      <c r="AE31" s="750"/>
      <c r="AF31" s="750"/>
      <c r="AG31" s="750"/>
      <c r="AH31" s="73"/>
      <c r="AI31" s="751"/>
      <c r="AJ31" s="779"/>
      <c r="AK31" s="779"/>
      <c r="AL31" s="779"/>
      <c r="AM31" s="779"/>
      <c r="AN31" s="776"/>
      <c r="AO31" s="779"/>
      <c r="AP31" s="779"/>
      <c r="AQ31" s="779"/>
      <c r="AR31" s="779"/>
      <c r="AS31" s="779"/>
      <c r="AT31" s="779"/>
      <c r="AU31" s="779"/>
      <c r="AV31" s="779"/>
      <c r="AW31" s="752"/>
      <c r="AX31" s="781"/>
      <c r="AY31" s="307"/>
      <c r="BA31" s="192">
        <f t="shared" si="1"/>
        <v>1</v>
      </c>
      <c r="BG31" s="559" t="str">
        <f t="shared" ca="1" si="0"/>
        <v/>
      </c>
      <c r="BH31" s="560" t="str">
        <f t="shared" ca="1" si="0"/>
        <v/>
      </c>
      <c r="BI31" s="560" t="str">
        <f t="shared" ca="1" si="0"/>
        <v/>
      </c>
      <c r="BJ31" s="560" t="str">
        <f t="shared" ca="1" si="0"/>
        <v/>
      </c>
      <c r="BK31" s="560" t="str">
        <f t="shared" ca="1" si="0"/>
        <v/>
      </c>
      <c r="BL31" s="561" t="str">
        <f t="shared" ca="1" si="0"/>
        <v/>
      </c>
      <c r="BQ31" s="465"/>
      <c r="BR31" s="562" t="str">
        <f>"「共通仕様」"&amp;共通仕様!$CB$8</f>
        <v>「共通仕様」「33. 作業ラインマスタ表示処理」</v>
      </c>
      <c r="BS31" s="465"/>
      <c r="BT31" s="465"/>
      <c r="BU31" s="465"/>
      <c r="BV31" s="465"/>
      <c r="BW31" s="465"/>
      <c r="BX31" s="562"/>
      <c r="BY31" s="465"/>
      <c r="BZ31" s="465"/>
      <c r="CA31" s="465"/>
      <c r="CB31" s="465"/>
      <c r="CC31" s="465"/>
      <c r="CD31" s="465"/>
      <c r="CE31" s="465"/>
      <c r="CF31" s="465"/>
      <c r="CG31" s="465"/>
      <c r="CH31" s="465"/>
      <c r="CI31" s="465"/>
      <c r="CJ31" s="465"/>
      <c r="CK31" s="465"/>
      <c r="CL31" s="192"/>
      <c r="CM31" s="562" t="str">
        <f>"「"&amp;$A$298&amp;" "&amp;$D$298&amp;"」"</f>
        <v>「10.5. データ検索処理終了処理」</v>
      </c>
      <c r="CN31" s="465"/>
      <c r="CO31" s="465"/>
      <c r="CP31" s="465"/>
      <c r="CQ31" s="465"/>
      <c r="CR31" s="465"/>
      <c r="CS31" s="465"/>
      <c r="CT31" s="465"/>
      <c r="CU31" s="465"/>
      <c r="CV31" s="1494"/>
      <c r="CW31" s="465"/>
      <c r="CX31" s="465"/>
      <c r="DD31" s="1859"/>
      <c r="DE31" s="1860"/>
      <c r="DF31" s="1861"/>
    </row>
    <row r="32" spans="1:110" ht="15" customHeight="1">
      <c r="A32" s="128"/>
      <c r="B32" s="750"/>
      <c r="C32" s="750"/>
      <c r="D32" s="750"/>
      <c r="E32" s="750"/>
      <c r="F32" s="750"/>
      <c r="G32" s="750"/>
      <c r="H32" s="750"/>
      <c r="I32" s="750"/>
      <c r="J32" s="750"/>
      <c r="K32" s="750"/>
      <c r="L32" s="750"/>
      <c r="M32" s="750"/>
      <c r="N32" s="772"/>
      <c r="O32" s="750"/>
      <c r="P32" s="750"/>
      <c r="Q32" s="750"/>
      <c r="R32" s="756"/>
      <c r="S32" s="750"/>
      <c r="T32" s="750"/>
      <c r="U32" s="750"/>
      <c r="V32" s="750"/>
      <c r="W32" s="750"/>
      <c r="X32" s="750"/>
      <c r="Y32" s="750"/>
      <c r="Z32" s="750"/>
      <c r="AA32" s="750"/>
      <c r="AB32" s="750"/>
      <c r="AC32" s="750"/>
      <c r="AD32" s="750"/>
      <c r="AE32" s="750"/>
      <c r="AF32" s="750"/>
      <c r="AG32" s="750"/>
      <c r="AH32" s="73"/>
      <c r="AI32" s="780"/>
      <c r="AJ32" s="779"/>
      <c r="AK32" s="779"/>
      <c r="AL32" s="779"/>
      <c r="AM32" s="779"/>
      <c r="AN32" s="776"/>
      <c r="AO32" s="779"/>
      <c r="AP32" s="779"/>
      <c r="AQ32" s="779"/>
      <c r="AR32" s="779"/>
      <c r="AS32" s="779"/>
      <c r="AT32" s="779"/>
      <c r="AU32" s="779"/>
      <c r="AV32" s="779"/>
      <c r="AW32" s="752"/>
      <c r="AX32" s="781"/>
      <c r="AY32" s="307"/>
      <c r="BA32" s="192">
        <f t="shared" si="1"/>
        <v>1</v>
      </c>
      <c r="BE32" s="465"/>
      <c r="BF32" s="465"/>
      <c r="BG32" s="559" t="str">
        <f t="shared" ca="1" si="0"/>
        <v/>
      </c>
      <c r="BH32" s="560" t="str">
        <f t="shared" ca="1" si="0"/>
        <v/>
      </c>
      <c r="BI32" s="560" t="str">
        <f t="shared" ca="1" si="0"/>
        <v/>
      </c>
      <c r="BJ32" s="560" t="str">
        <f t="shared" ca="1" si="0"/>
        <v/>
      </c>
      <c r="BK32" s="560" t="str">
        <f t="shared" ca="1" si="0"/>
        <v/>
      </c>
      <c r="BL32" s="561" t="str">
        <f t="shared" ca="1" si="0"/>
        <v/>
      </c>
      <c r="BM32" s="465"/>
      <c r="BN32" s="465"/>
      <c r="BO32" s="465"/>
      <c r="BP32" s="465"/>
      <c r="BQ32" s="465"/>
      <c r="BR32" s="562" t="str">
        <f>"「共通仕様」"&amp;共通仕様!$CB$11</f>
        <v>「共通仕様」「34. 使用設備マスタ表示処理」</v>
      </c>
      <c r="BS32" s="465"/>
      <c r="BT32" s="465"/>
      <c r="BU32" s="465"/>
      <c r="BV32" s="465"/>
      <c r="BW32" s="562"/>
      <c r="BX32" s="465"/>
      <c r="BY32" s="465"/>
      <c r="BZ32" s="465"/>
      <c r="CA32" s="465"/>
      <c r="CB32" s="465"/>
      <c r="CC32" s="465"/>
      <c r="CD32" s="465"/>
      <c r="CE32" s="465"/>
      <c r="CF32" s="465"/>
      <c r="CG32" s="465"/>
      <c r="CH32" s="465"/>
      <c r="CI32" s="465"/>
      <c r="CJ32" s="465"/>
      <c r="CK32" s="465"/>
      <c r="CL32" s="192"/>
      <c r="CM32" s="562" t="str">
        <f>"「"&amp;$A$302&amp;" "&amp;$D$302&amp;"」"</f>
        <v>「10.6. データ検索ログ出力処理」</v>
      </c>
      <c r="CN32" s="465"/>
      <c r="CO32" s="465"/>
      <c r="CP32" s="465"/>
      <c r="CQ32" s="465"/>
      <c r="CR32" s="465"/>
      <c r="CS32" s="465"/>
      <c r="CT32" s="465"/>
      <c r="CU32" s="465"/>
      <c r="CV32" s="1494"/>
      <c r="CW32" s="465"/>
      <c r="CX32" s="465"/>
      <c r="DD32" s="1859"/>
      <c r="DE32" s="1860"/>
      <c r="DF32" s="1861"/>
    </row>
    <row r="33" spans="1:110"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780"/>
      <c r="AJ33" s="779"/>
      <c r="AK33" s="779"/>
      <c r="AL33" s="779"/>
      <c r="AM33" s="779"/>
      <c r="AN33" s="776"/>
      <c r="AO33" s="779"/>
      <c r="AP33" s="779"/>
      <c r="AQ33" s="779"/>
      <c r="AR33" s="779"/>
      <c r="AS33" s="779"/>
      <c r="AT33" s="779"/>
      <c r="AU33" s="779"/>
      <c r="AV33" s="779"/>
      <c r="AW33" s="752"/>
      <c r="AX33" s="781"/>
      <c r="AY33" s="307"/>
      <c r="BA33" s="192">
        <f t="shared" si="1"/>
        <v>1</v>
      </c>
      <c r="BE33" s="465"/>
      <c r="BF33" s="465"/>
      <c r="BG33" s="559" t="str">
        <f t="shared" ca="1" si="0"/>
        <v/>
      </c>
      <c r="BH33" s="560" t="str">
        <f t="shared" ca="1" si="0"/>
        <v/>
      </c>
      <c r="BI33" s="560" t="str">
        <f t="shared" ca="1" si="0"/>
        <v/>
      </c>
      <c r="BJ33" s="560" t="str">
        <f t="shared" ca="1" si="0"/>
        <v/>
      </c>
      <c r="BK33" s="560" t="str">
        <f t="shared" ca="1" si="0"/>
        <v/>
      </c>
      <c r="BL33" s="561" t="str">
        <f t="shared" ca="1" si="0"/>
        <v/>
      </c>
      <c r="BM33" s="465" t="str">
        <f ca="1">IF(BA33&lt;&gt;"",IF(MID(_xlfn.FORMULATEXT(BA33),SEARCH("[",_xlfn.FORMULATEXT(BA33))+1,SEARCH("]",_xlfn.FORMULATEXT(BA33))-(SEARCH("[",_xlfn.FORMULATEXT(BA33))+1))="-1","",1),"")</f>
        <v/>
      </c>
      <c r="BN33" s="465"/>
      <c r="BO33" s="465"/>
      <c r="BP33" s="465"/>
      <c r="BQ33" s="465"/>
      <c r="BR33" s="562" t="str">
        <f>"「共通仕様」"&amp;共通仕様!$CB$14</f>
        <v>「共通仕様」「35. ステータスマスタ表示処理」</v>
      </c>
      <c r="BS33" s="465"/>
      <c r="BT33" s="465"/>
      <c r="BU33" s="465"/>
      <c r="BV33" s="465"/>
      <c r="BW33" s="465"/>
      <c r="BX33" s="562"/>
      <c r="BY33" s="562"/>
      <c r="BZ33" s="465"/>
      <c r="CA33" s="465"/>
      <c r="CB33" s="465"/>
      <c r="CC33" s="465"/>
      <c r="CD33" s="465"/>
      <c r="CE33" s="465"/>
      <c r="CF33" s="465"/>
      <c r="CG33" s="465"/>
      <c r="CH33" s="465"/>
      <c r="CI33" s="465"/>
      <c r="CJ33" s="465"/>
      <c r="CK33" s="465"/>
      <c r="CN33" s="465"/>
      <c r="CO33" s="465"/>
      <c r="CP33" s="465"/>
      <c r="CQ33" s="465"/>
      <c r="CR33" s="465"/>
      <c r="CS33" s="465"/>
      <c r="CT33" s="465"/>
      <c r="CU33" s="465"/>
      <c r="CV33" s="1494"/>
      <c r="CW33" s="465"/>
      <c r="CX33" s="465"/>
      <c r="DD33" s="1859"/>
      <c r="DE33" s="1860"/>
      <c r="DF33" s="1861"/>
    </row>
    <row r="34" spans="1:110" ht="15" customHeight="1">
      <c r="A34" s="1768" t="str">
        <f>BA34&amp;"."</f>
        <v>2.</v>
      </c>
      <c r="B34" s="1890"/>
      <c r="C34" s="163" t="s">
        <v>55</v>
      </c>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99"/>
      <c r="BA34" s="193">
        <f>BA33+1</f>
        <v>2</v>
      </c>
      <c r="BE34" s="465"/>
      <c r="BF34" s="465"/>
      <c r="BG34" s="559" t="str">
        <f t="shared" ca="1" si="0"/>
        <v/>
      </c>
      <c r="BH34" s="560" t="str">
        <f t="shared" ca="1" si="0"/>
        <v/>
      </c>
      <c r="BI34" s="560" t="str">
        <f t="shared" ca="1" si="0"/>
        <v/>
      </c>
      <c r="BJ34" s="560" t="str">
        <f t="shared" ca="1" si="0"/>
        <v/>
      </c>
      <c r="BK34" s="560" t="str">
        <f t="shared" ca="1" si="0"/>
        <v/>
      </c>
      <c r="BL34" s="561" t="str">
        <f t="shared" ca="1" si="0"/>
        <v/>
      </c>
      <c r="BM34" s="465"/>
      <c r="BN34" s="465"/>
      <c r="BO34" s="465"/>
      <c r="BP34" s="465"/>
      <c r="BQ34" s="465"/>
      <c r="BR34" s="562" t="str">
        <f>"「共通仕様」"&amp;共通仕様!$CB$17</f>
        <v>「共通仕様」「36. 所属マスタ表示処理」</v>
      </c>
      <c r="BS34" s="465"/>
      <c r="BT34" s="465"/>
      <c r="BU34" s="465"/>
      <c r="BV34" s="465"/>
      <c r="BW34" s="465"/>
      <c r="BX34" s="465"/>
      <c r="BY34" s="562"/>
      <c r="BZ34" s="465"/>
      <c r="CA34" s="465"/>
      <c r="CB34" s="465"/>
      <c r="CC34" s="465"/>
      <c r="CD34" s="465"/>
      <c r="CE34" s="465"/>
      <c r="CF34" s="465"/>
      <c r="CG34" s="465"/>
      <c r="CH34" s="465"/>
      <c r="CI34" s="465"/>
      <c r="CJ34" s="465"/>
      <c r="CK34" s="465"/>
      <c r="CO34" s="465"/>
      <c r="CP34" s="465"/>
      <c r="CQ34" s="465"/>
      <c r="CR34" s="465"/>
      <c r="CS34" s="465"/>
      <c r="CT34" s="465"/>
      <c r="CU34" s="465"/>
      <c r="CV34" s="1494"/>
      <c r="CW34" s="465"/>
      <c r="CX34" s="465"/>
      <c r="DD34" s="1859"/>
      <c r="DE34" s="1860"/>
      <c r="DF34" s="1861"/>
    </row>
    <row r="35" spans="1:110" ht="15" customHeight="1">
      <c r="A35" s="218"/>
      <c r="B35" s="1926" t="s">
        <v>34</v>
      </c>
      <c r="C35" s="1927"/>
      <c r="D35" s="1813" t="s">
        <v>42</v>
      </c>
      <c r="E35" s="1917"/>
      <c r="F35" s="1917"/>
      <c r="G35" s="1917"/>
      <c r="H35" s="1917"/>
      <c r="I35" s="1917"/>
      <c r="J35" s="1917"/>
      <c r="K35" s="1917"/>
      <c r="L35" s="1917"/>
      <c r="M35" s="1917"/>
      <c r="N35" s="1917"/>
      <c r="O35" s="1928"/>
      <c r="P35" s="1931" t="s">
        <v>43</v>
      </c>
      <c r="Q35" s="1926"/>
      <c r="R35" s="1926"/>
      <c r="S35" s="1899"/>
      <c r="T35" s="1932" t="s">
        <v>43</v>
      </c>
      <c r="U35" s="1931" t="s">
        <v>44</v>
      </c>
      <c r="V35" s="1899"/>
      <c r="W35" s="1933" t="s">
        <v>94</v>
      </c>
      <c r="X35" s="1934"/>
      <c r="Y35" s="1932" t="s">
        <v>45</v>
      </c>
      <c r="Z35" s="1932" t="s">
        <v>46</v>
      </c>
      <c r="AA35" s="1932" t="s">
        <v>47</v>
      </c>
      <c r="AB35" s="1893" t="s">
        <v>123</v>
      </c>
      <c r="AC35" s="1894" t="s">
        <v>149</v>
      </c>
      <c r="AD35" s="1895"/>
      <c r="AE35" s="1895"/>
      <c r="AF35" s="1896"/>
      <c r="AG35" s="1916" t="s">
        <v>48</v>
      </c>
      <c r="AH35" s="1917"/>
      <c r="AI35" s="1917"/>
      <c r="AJ35" s="1917"/>
      <c r="AK35" s="1917"/>
      <c r="AL35" s="1917"/>
      <c r="AM35" s="1917"/>
      <c r="AN35" s="1917"/>
      <c r="AO35" s="1917"/>
      <c r="AP35" s="1917"/>
      <c r="AQ35" s="1917"/>
      <c r="AR35" s="1917"/>
      <c r="AS35" s="1917"/>
      <c r="AT35" s="1917"/>
      <c r="AU35" s="1917"/>
      <c r="AV35" s="1917"/>
      <c r="AW35" s="1917"/>
      <c r="AX35" s="1918"/>
      <c r="AY35" s="40"/>
      <c r="BA35" s="192">
        <f>BA34</f>
        <v>2</v>
      </c>
      <c r="BE35" s="465"/>
      <c r="BF35" s="465"/>
      <c r="BG35" s="559" t="str">
        <f t="shared" ca="1" si="0"/>
        <v/>
      </c>
      <c r="BH35" s="560" t="str">
        <f t="shared" ca="1" si="0"/>
        <v/>
      </c>
      <c r="BI35" s="560" t="str">
        <f t="shared" ca="1" si="0"/>
        <v/>
      </c>
      <c r="BJ35" s="560" t="str">
        <f t="shared" ca="1" si="0"/>
        <v/>
      </c>
      <c r="BK35" s="560" t="str">
        <f t="shared" ca="1" si="0"/>
        <v/>
      </c>
      <c r="BL35" s="561" t="str">
        <f t="shared" ca="1" si="0"/>
        <v/>
      </c>
      <c r="BM35" s="465"/>
      <c r="BN35" s="465"/>
      <c r="BO35" s="465"/>
      <c r="BP35" s="465"/>
      <c r="BQ35" s="465"/>
      <c r="BR35" s="562" t="str">
        <f>"「共通仕様」"&amp;共通仕様!$CB$20</f>
        <v>「共通仕様」「37. 対策内容マスタ表示処理」</v>
      </c>
      <c r="BS35" s="465"/>
      <c r="BT35" s="465"/>
      <c r="BU35" s="359"/>
      <c r="BV35" s="465"/>
      <c r="BW35" s="465"/>
      <c r="BX35" s="465"/>
      <c r="BY35" s="562"/>
      <c r="BZ35" s="465"/>
      <c r="CA35" s="465"/>
      <c r="CB35" s="465"/>
      <c r="CC35" s="465"/>
      <c r="CD35" s="465"/>
      <c r="CE35" s="465"/>
      <c r="CF35" s="465"/>
      <c r="CG35" s="465"/>
      <c r="CH35" s="465"/>
      <c r="CI35" s="465"/>
      <c r="CJ35" s="465"/>
      <c r="CK35" s="465"/>
      <c r="CL35" s="465"/>
      <c r="CM35" s="465"/>
      <c r="CN35" s="465"/>
      <c r="CO35" s="465"/>
      <c r="CP35" s="465"/>
      <c r="CQ35" s="465"/>
      <c r="CR35" s="465"/>
      <c r="CS35" s="465"/>
      <c r="CT35" s="465"/>
      <c r="CU35" s="465"/>
      <c r="CV35" s="1494"/>
      <c r="CW35" s="465"/>
      <c r="CX35" s="465"/>
      <c r="DD35" s="1859"/>
      <c r="DE35" s="1860"/>
      <c r="DF35" s="1861"/>
    </row>
    <row r="36" spans="1:110" s="80" customFormat="1" ht="15" customHeight="1">
      <c r="A36" s="218"/>
      <c r="B36" s="1926"/>
      <c r="C36" s="1927"/>
      <c r="D36" s="1929"/>
      <c r="E36" s="1920"/>
      <c r="F36" s="1920"/>
      <c r="G36" s="1920"/>
      <c r="H36" s="1920"/>
      <c r="I36" s="1920"/>
      <c r="J36" s="1920"/>
      <c r="K36" s="1920"/>
      <c r="L36" s="1920"/>
      <c r="M36" s="1920"/>
      <c r="N36" s="1920"/>
      <c r="O36" s="1930"/>
      <c r="P36" s="1931"/>
      <c r="Q36" s="1926"/>
      <c r="R36" s="1926"/>
      <c r="S36" s="1899"/>
      <c r="T36" s="1932"/>
      <c r="U36" s="1931"/>
      <c r="V36" s="1899"/>
      <c r="W36" s="1935"/>
      <c r="X36" s="1936"/>
      <c r="Y36" s="1932"/>
      <c r="Z36" s="1932"/>
      <c r="AA36" s="1932"/>
      <c r="AB36" s="1893"/>
      <c r="AC36" s="148" t="s">
        <v>125</v>
      </c>
      <c r="AD36" s="149" t="s">
        <v>126</v>
      </c>
      <c r="AE36" s="149" t="s">
        <v>127</v>
      </c>
      <c r="AF36" s="150" t="s">
        <v>128</v>
      </c>
      <c r="AG36" s="1919"/>
      <c r="AH36" s="1920"/>
      <c r="AI36" s="1920"/>
      <c r="AJ36" s="1920"/>
      <c r="AK36" s="1920"/>
      <c r="AL36" s="1920"/>
      <c r="AM36" s="1920"/>
      <c r="AN36" s="1920"/>
      <c r="AO36" s="1920"/>
      <c r="AP36" s="1920"/>
      <c r="AQ36" s="1920"/>
      <c r="AR36" s="1920"/>
      <c r="AS36" s="1920"/>
      <c r="AT36" s="1920"/>
      <c r="AU36" s="1920"/>
      <c r="AV36" s="1920"/>
      <c r="AW36" s="1920"/>
      <c r="AX36" s="1921"/>
      <c r="AY36" s="40"/>
      <c r="AZ36" s="465"/>
      <c r="BA36" s="192">
        <f>BA35</f>
        <v>2</v>
      </c>
      <c r="BB36" s="192"/>
      <c r="BC36" s="192"/>
      <c r="BD36" s="192"/>
      <c r="BE36" s="359"/>
      <c r="BF36" s="359"/>
      <c r="BG36" s="559" t="str">
        <f t="shared" ca="1" si="0"/>
        <v/>
      </c>
      <c r="BH36" s="560" t="str">
        <f t="shared" ca="1" si="0"/>
        <v/>
      </c>
      <c r="BI36" s="560" t="str">
        <f t="shared" ca="1" si="0"/>
        <v/>
      </c>
      <c r="BJ36" s="560" t="str">
        <f t="shared" ca="1" si="0"/>
        <v/>
      </c>
      <c r="BK36" s="560" t="str">
        <f t="shared" ca="1" si="0"/>
        <v/>
      </c>
      <c r="BL36" s="561" t="str">
        <f t="shared" ca="1" si="0"/>
        <v/>
      </c>
      <c r="BM36" s="359"/>
      <c r="BN36" s="465"/>
      <c r="BO36" s="465"/>
      <c r="BP36" s="465"/>
      <c r="BQ36" s="465"/>
      <c r="BR36" s="562" t="str">
        <f>"「共通仕様」"&amp;共通仕様!$CB$23</f>
        <v>「共通仕様」「38. 担当者マスタ表示処理」</v>
      </c>
      <c r="BS36" s="465"/>
      <c r="BT36" s="465"/>
      <c r="BU36" s="359"/>
      <c r="BV36" s="465"/>
      <c r="BW36" s="465"/>
      <c r="BX36" s="465"/>
      <c r="BY36" s="465"/>
      <c r="BZ36" s="465"/>
      <c r="CA36" s="465"/>
      <c r="CB36" s="465"/>
      <c r="CC36" s="465"/>
      <c r="CD36" s="465"/>
      <c r="CE36" s="465"/>
      <c r="CF36" s="465"/>
      <c r="CG36" s="465"/>
      <c r="CH36" s="465"/>
      <c r="CI36" s="465"/>
      <c r="CJ36" s="465"/>
      <c r="CK36" s="465"/>
      <c r="CL36" s="465"/>
      <c r="CM36" s="192"/>
      <c r="CN36" s="192"/>
      <c r="CO36" s="192"/>
      <c r="CP36" s="192"/>
      <c r="CQ36" s="192"/>
      <c r="CR36" s="192"/>
      <c r="CS36" s="192"/>
      <c r="CT36" s="192"/>
      <c r="CU36" s="192"/>
      <c r="CV36" s="1496"/>
      <c r="CW36" s="192"/>
      <c r="CX36" s="192"/>
      <c r="DD36" s="1859"/>
      <c r="DE36" s="1860"/>
      <c r="DF36" s="1861"/>
    </row>
    <row r="37" spans="1:110" s="80" customFormat="1" ht="15" customHeight="1">
      <c r="A37" s="218"/>
      <c r="B37" s="146" t="s">
        <v>120</v>
      </c>
      <c r="C37" s="578"/>
      <c r="D37" s="578"/>
      <c r="E37" s="578"/>
      <c r="F37" s="578"/>
      <c r="G37" s="578"/>
      <c r="H37" s="578"/>
      <c r="I37" s="578"/>
      <c r="J37" s="578"/>
      <c r="K37" s="578"/>
      <c r="L37" s="578"/>
      <c r="M37" s="578"/>
      <c r="N37" s="578"/>
      <c r="O37" s="578"/>
      <c r="P37" s="578"/>
      <c r="Q37" s="578"/>
      <c r="R37" s="578"/>
      <c r="S37" s="578"/>
      <c r="T37" s="144"/>
      <c r="U37" s="578"/>
      <c r="V37" s="578"/>
      <c r="W37" s="145"/>
      <c r="X37" s="145"/>
      <c r="Y37" s="144"/>
      <c r="Z37" s="144"/>
      <c r="AA37" s="144"/>
      <c r="AB37" s="578"/>
      <c r="AC37" s="373" t="s">
        <v>125</v>
      </c>
      <c r="AD37" s="374" t="s">
        <v>126</v>
      </c>
      <c r="AE37" s="374" t="s">
        <v>127</v>
      </c>
      <c r="AF37" s="375" t="s">
        <v>128</v>
      </c>
      <c r="AG37" s="578"/>
      <c r="AH37" s="578"/>
      <c r="AI37" s="578"/>
      <c r="AJ37" s="578"/>
      <c r="AK37" s="578"/>
      <c r="AL37" s="578"/>
      <c r="AM37" s="578"/>
      <c r="AN37" s="578"/>
      <c r="AO37" s="578"/>
      <c r="AP37" s="578"/>
      <c r="AQ37" s="578"/>
      <c r="AR37" s="578"/>
      <c r="AS37" s="578"/>
      <c r="AT37" s="578"/>
      <c r="AU37" s="578"/>
      <c r="AV37" s="578"/>
      <c r="AW37" s="578"/>
      <c r="AX37" s="579"/>
      <c r="AY37" s="40"/>
      <c r="AZ37" s="465"/>
      <c r="BA37" s="192">
        <f>BA36</f>
        <v>2</v>
      </c>
      <c r="BB37" s="192"/>
      <c r="BC37" s="192"/>
      <c r="BD37" s="192"/>
      <c r="BE37" s="359"/>
      <c r="BF37" s="359"/>
      <c r="BG37" s="559" t="str">
        <f t="shared" ca="1" si="0"/>
        <v/>
      </c>
      <c r="BH37" s="560" t="str">
        <f t="shared" ca="1" si="0"/>
        <v/>
      </c>
      <c r="BI37" s="560" t="str">
        <f t="shared" ca="1" si="0"/>
        <v/>
      </c>
      <c r="BJ37" s="560" t="str">
        <f t="shared" ca="1" si="0"/>
        <v/>
      </c>
      <c r="BK37" s="560" t="str">
        <f t="shared" ca="1" si="0"/>
        <v/>
      </c>
      <c r="BL37" s="561" t="str">
        <f t="shared" ca="1" si="0"/>
        <v/>
      </c>
      <c r="BM37" s="359"/>
      <c r="BN37" s="359"/>
      <c r="BO37" s="359"/>
      <c r="BP37" s="359"/>
      <c r="BQ37" s="359"/>
      <c r="BR37" s="562" t="str">
        <f>"「共通仕様」"&amp;共通仕様!$CB$26</f>
        <v>「共通仕様」「39. Ｗ／Ｃマスタ表示処理」</v>
      </c>
      <c r="BS37" s="465"/>
      <c r="BT37" s="465"/>
      <c r="BU37" s="359"/>
      <c r="BV37" s="465"/>
      <c r="BW37" s="465"/>
      <c r="BX37" s="562"/>
      <c r="BY37" s="465"/>
      <c r="BZ37" s="465"/>
      <c r="CA37" s="465"/>
      <c r="CB37" s="465"/>
      <c r="CC37" s="465"/>
      <c r="CD37" s="465"/>
      <c r="CE37" s="465"/>
      <c r="CF37" s="465"/>
      <c r="CG37" s="465"/>
      <c r="CH37" s="465"/>
      <c r="CI37" s="465"/>
      <c r="CJ37" s="465"/>
      <c r="CK37" s="465"/>
      <c r="CL37" s="465"/>
      <c r="CM37" s="192"/>
      <c r="CN37" s="192"/>
      <c r="CO37" s="192"/>
      <c r="CP37" s="192"/>
      <c r="CQ37" s="192"/>
      <c r="CR37" s="192"/>
      <c r="CS37" s="192"/>
      <c r="CT37" s="192"/>
      <c r="CU37" s="192"/>
      <c r="CV37" s="1496"/>
      <c r="CW37" s="192"/>
      <c r="CX37" s="192"/>
      <c r="DD37" s="1859"/>
      <c r="DE37" s="1860"/>
      <c r="DF37" s="1861"/>
    </row>
    <row r="38" spans="1:110" s="80" customFormat="1" ht="15" customHeight="1">
      <c r="A38" s="218"/>
      <c r="B38" s="1885">
        <v>1</v>
      </c>
      <c r="C38" s="1886"/>
      <c r="D38" s="772" t="s">
        <v>210</v>
      </c>
      <c r="E38" s="750"/>
      <c r="F38" s="750"/>
      <c r="G38" s="750"/>
      <c r="H38" s="750"/>
      <c r="I38" s="750"/>
      <c r="J38" s="750"/>
      <c r="K38" s="750"/>
      <c r="L38" s="750"/>
      <c r="M38" s="750"/>
      <c r="N38" s="750"/>
      <c r="O38" s="756"/>
      <c r="P38" s="772" t="s">
        <v>115</v>
      </c>
      <c r="Q38" s="750"/>
      <c r="R38" s="750"/>
      <c r="S38" s="756"/>
      <c r="T38" s="78" t="s">
        <v>53</v>
      </c>
      <c r="U38" s="75"/>
      <c r="V38" s="756"/>
      <c r="W38" s="75"/>
      <c r="X38" s="756"/>
      <c r="Y38" s="77"/>
      <c r="Z38" s="77"/>
      <c r="AA38" s="77"/>
      <c r="AB38" s="716"/>
      <c r="AC38" s="153"/>
      <c r="AD38" s="77"/>
      <c r="AE38" s="77"/>
      <c r="AF38" s="154"/>
      <c r="AG38" s="779"/>
      <c r="AH38" s="779"/>
      <c r="AI38" s="779"/>
      <c r="AJ38" s="779"/>
      <c r="AK38" s="779"/>
      <c r="AL38" s="779"/>
      <c r="AM38" s="779"/>
      <c r="AN38" s="779"/>
      <c r="AO38" s="779"/>
      <c r="AP38" s="779"/>
      <c r="AQ38" s="779"/>
      <c r="AR38" s="779"/>
      <c r="AS38" s="779"/>
      <c r="AT38" s="779"/>
      <c r="AU38" s="779"/>
      <c r="AV38" s="779"/>
      <c r="AW38" s="779"/>
      <c r="AX38" s="208"/>
      <c r="AY38" s="40"/>
      <c r="AZ38" s="465"/>
      <c r="BA38" s="192">
        <f>BA37</f>
        <v>2</v>
      </c>
      <c r="BB38" s="192"/>
      <c r="BC38" s="192"/>
      <c r="BD38" s="192"/>
      <c r="BE38" s="359"/>
      <c r="BF38" s="359"/>
      <c r="BG38" s="559" t="str">
        <f t="shared" ca="1" si="0"/>
        <v/>
      </c>
      <c r="BH38" s="560" t="str">
        <f t="shared" ca="1" si="0"/>
        <v/>
      </c>
      <c r="BI38" s="560" t="str">
        <f t="shared" ca="1" si="0"/>
        <v/>
      </c>
      <c r="BJ38" s="560" t="str">
        <f t="shared" ca="1" si="0"/>
        <v/>
      </c>
      <c r="BK38" s="560" t="str">
        <f t="shared" ca="1" si="0"/>
        <v/>
      </c>
      <c r="BL38" s="561" t="str">
        <f t="shared" ca="1" si="0"/>
        <v/>
      </c>
      <c r="BM38" s="359"/>
      <c r="BN38" s="359"/>
      <c r="BO38" s="359"/>
      <c r="BP38" s="359"/>
      <c r="BQ38" s="359"/>
      <c r="BR38" s="562" t="str">
        <f>"「共通仕様」"&amp;共通仕様!$CL$1</f>
        <v>「共通仕様」「40. ファンクションキー設定処理」</v>
      </c>
      <c r="BS38" s="359"/>
      <c r="BT38" s="359"/>
      <c r="BU38" s="359"/>
      <c r="BV38" s="465"/>
      <c r="BW38" s="562"/>
      <c r="BX38" s="465"/>
      <c r="BY38" s="465"/>
      <c r="BZ38" s="465"/>
      <c r="CA38" s="465"/>
      <c r="CB38" s="465"/>
      <c r="CC38" s="465"/>
      <c r="CD38" s="465"/>
      <c r="CE38" s="465"/>
      <c r="CF38" s="465"/>
      <c r="CG38" s="465"/>
      <c r="CH38" s="465"/>
      <c r="CI38" s="465"/>
      <c r="CJ38" s="465"/>
      <c r="CK38" s="465"/>
      <c r="CL38" s="465"/>
      <c r="CM38" s="192"/>
      <c r="CN38" s="192"/>
      <c r="CO38" s="192"/>
      <c r="CP38" s="192"/>
      <c r="CQ38" s="192"/>
      <c r="CR38" s="192"/>
      <c r="CS38" s="192"/>
      <c r="CT38" s="192"/>
      <c r="CU38" s="192"/>
      <c r="CV38" s="1496"/>
      <c r="CW38" s="192"/>
      <c r="CX38" s="192"/>
      <c r="DD38" s="1859"/>
      <c r="DE38" s="1860"/>
      <c r="DF38" s="1861"/>
    </row>
    <row r="39" spans="1:110" s="80" customFormat="1" ht="15" customHeight="1">
      <c r="A39" s="218"/>
      <c r="B39" s="1885">
        <f>IF(NOT(ISBLANK(D39)),MAX(B$38:B38)+1,"")</f>
        <v>2</v>
      </c>
      <c r="C39" s="1886"/>
      <c r="D39" s="772" t="s">
        <v>210</v>
      </c>
      <c r="E39" s="750"/>
      <c r="F39" s="750"/>
      <c r="G39" s="750"/>
      <c r="H39" s="750"/>
      <c r="I39" s="750"/>
      <c r="J39" s="750"/>
      <c r="K39" s="750"/>
      <c r="L39" s="750"/>
      <c r="M39" s="750"/>
      <c r="N39" s="750"/>
      <c r="O39" s="756"/>
      <c r="P39" s="772" t="s">
        <v>215</v>
      </c>
      <c r="Q39" s="750"/>
      <c r="R39" s="750"/>
      <c r="S39" s="756"/>
      <c r="T39" s="78" t="s">
        <v>54</v>
      </c>
      <c r="U39" s="75" t="s">
        <v>324</v>
      </c>
      <c r="V39" s="756"/>
      <c r="W39" s="75" t="s">
        <v>93</v>
      </c>
      <c r="X39" s="756"/>
      <c r="Y39" s="77" t="s">
        <v>50</v>
      </c>
      <c r="Z39" s="77" t="s">
        <v>50</v>
      </c>
      <c r="AA39" s="77" t="s">
        <v>122</v>
      </c>
      <c r="AB39" s="716"/>
      <c r="AC39" s="291" t="s">
        <v>50</v>
      </c>
      <c r="AD39" s="290"/>
      <c r="AE39" s="290" t="s">
        <v>122</v>
      </c>
      <c r="AF39" s="154"/>
      <c r="AG39" s="779" t="s">
        <v>2273</v>
      </c>
      <c r="AH39" s="779"/>
      <c r="AI39" s="779"/>
      <c r="AJ39" s="779"/>
      <c r="AK39" s="779"/>
      <c r="AL39" s="779"/>
      <c r="AM39" s="779"/>
      <c r="AN39" s="779"/>
      <c r="AO39" s="779"/>
      <c r="AP39" s="779"/>
      <c r="AQ39" s="779"/>
      <c r="AR39" s="779"/>
      <c r="AS39" s="779"/>
      <c r="AT39" s="779"/>
      <c r="AU39" s="779"/>
      <c r="AV39" s="779"/>
      <c r="AW39" s="779"/>
      <c r="AX39" s="208"/>
      <c r="AY39" s="40"/>
      <c r="AZ39" s="465"/>
      <c r="BA39" s="192">
        <f t="shared" ref="BA39:BA67" si="2">BA38</f>
        <v>2</v>
      </c>
      <c r="BB39" s="192"/>
      <c r="BC39" s="192"/>
      <c r="BD39" s="192"/>
      <c r="BE39" s="359"/>
      <c r="BF39" s="359"/>
      <c r="BG39" s="559" t="str">
        <f t="shared" ca="1" si="0"/>
        <v/>
      </c>
      <c r="BH39" s="560" t="str">
        <f t="shared" ca="1" si="0"/>
        <v/>
      </c>
      <c r="BI39" s="560" t="str">
        <f t="shared" ca="1" si="0"/>
        <v/>
      </c>
      <c r="BJ39" s="560" t="str">
        <f t="shared" ca="1" si="0"/>
        <v/>
      </c>
      <c r="BK39" s="560" t="str">
        <f t="shared" ca="1" si="0"/>
        <v/>
      </c>
      <c r="BL39" s="561" t="str">
        <f t="shared" ca="1" si="0"/>
        <v/>
      </c>
      <c r="BM39" s="359"/>
      <c r="BN39" s="359"/>
      <c r="BO39" s="359"/>
      <c r="BP39" s="359"/>
      <c r="BQ39" s="359"/>
      <c r="BR39" s="562" t="str">
        <f>"「共通仕様」"&amp;共通仕様!$CL$4</f>
        <v>「共通仕様」「41. 画面情報取得処理」</v>
      </c>
      <c r="BS39" s="359"/>
      <c r="BT39" s="359"/>
      <c r="BU39" s="359"/>
      <c r="BV39" s="192"/>
      <c r="BW39" s="465"/>
      <c r="BX39" s="562"/>
      <c r="BY39" s="562"/>
      <c r="BZ39" s="465"/>
      <c r="CA39" s="465"/>
      <c r="CB39" s="465"/>
      <c r="CC39" s="465"/>
      <c r="CD39" s="465"/>
      <c r="CE39" s="465"/>
      <c r="CF39" s="465"/>
      <c r="CG39" s="465"/>
      <c r="CH39" s="465"/>
      <c r="CI39" s="465"/>
      <c r="CJ39" s="465"/>
      <c r="CK39" s="465"/>
      <c r="CL39" s="465"/>
      <c r="CM39" s="192"/>
      <c r="CN39" s="192"/>
      <c r="CO39" s="192"/>
      <c r="CP39" s="192"/>
      <c r="CQ39" s="192"/>
      <c r="CR39" s="192"/>
      <c r="CS39" s="192"/>
      <c r="CT39" s="192"/>
      <c r="CU39" s="192"/>
      <c r="CV39" s="1488" t="s">
        <v>2265</v>
      </c>
      <c r="CW39" s="1489"/>
      <c r="CX39" s="1489"/>
      <c r="CY39" s="1489"/>
      <c r="CZ39" s="1489"/>
      <c r="DA39" s="1489"/>
      <c r="DB39" s="1489"/>
      <c r="DC39" s="1489"/>
      <c r="DD39" s="1859">
        <v>44637</v>
      </c>
      <c r="DE39" s="1860"/>
      <c r="DF39" s="1861"/>
    </row>
    <row r="40" spans="1:110" s="80" customFormat="1" ht="15" customHeight="1">
      <c r="A40" s="218"/>
      <c r="B40" s="1885">
        <f>IF(NOT(ISBLANK(D40)),MAX(B$38:B39)+1,"")</f>
        <v>3</v>
      </c>
      <c r="C40" s="1886"/>
      <c r="D40" s="256" t="s">
        <v>765</v>
      </c>
      <c r="E40" s="779"/>
      <c r="F40" s="779"/>
      <c r="G40" s="779"/>
      <c r="H40" s="779"/>
      <c r="I40" s="779"/>
      <c r="J40" s="779"/>
      <c r="K40" s="779"/>
      <c r="L40" s="779"/>
      <c r="M40" s="779"/>
      <c r="N40" s="779"/>
      <c r="O40" s="752"/>
      <c r="P40" s="776" t="s">
        <v>115</v>
      </c>
      <c r="Q40" s="779"/>
      <c r="R40" s="779"/>
      <c r="S40" s="752"/>
      <c r="T40" s="289" t="s">
        <v>172</v>
      </c>
      <c r="U40" s="255"/>
      <c r="V40" s="752"/>
      <c r="W40" s="255"/>
      <c r="X40" s="752"/>
      <c r="Y40" s="290"/>
      <c r="Z40" s="290"/>
      <c r="AA40" s="290"/>
      <c r="AB40" s="717"/>
      <c r="AC40" s="291"/>
      <c r="AD40" s="290"/>
      <c r="AE40" s="290"/>
      <c r="AF40" s="292"/>
      <c r="AG40" s="779"/>
      <c r="AH40" s="779"/>
      <c r="AI40" s="779"/>
      <c r="AJ40" s="779"/>
      <c r="AK40" s="779"/>
      <c r="AL40" s="779"/>
      <c r="AM40" s="779"/>
      <c r="AN40" s="779"/>
      <c r="AO40" s="779"/>
      <c r="AP40" s="779"/>
      <c r="AQ40" s="779"/>
      <c r="AR40" s="779"/>
      <c r="AS40" s="779"/>
      <c r="AT40" s="779"/>
      <c r="AU40" s="779"/>
      <c r="AV40" s="779"/>
      <c r="AW40" s="779"/>
      <c r="AX40" s="208"/>
      <c r="AY40" s="40"/>
      <c r="AZ40" s="465"/>
      <c r="BA40" s="192">
        <f t="shared" si="2"/>
        <v>2</v>
      </c>
      <c r="BB40" s="192"/>
      <c r="BC40" s="379"/>
      <c r="BD40" s="379"/>
      <c r="BE40" s="379"/>
      <c r="BF40" s="379"/>
      <c r="BG40" s="559" t="str">
        <f t="shared" ca="1" si="0"/>
        <v/>
      </c>
      <c r="BH40" s="560" t="str">
        <f t="shared" ca="1" si="0"/>
        <v/>
      </c>
      <c r="BI40" s="560" t="str">
        <f t="shared" ca="1" si="0"/>
        <v/>
      </c>
      <c r="BJ40" s="560" t="str">
        <f t="shared" ca="1" si="0"/>
        <v/>
      </c>
      <c r="BK40" s="560" t="str">
        <f t="shared" ca="1" si="0"/>
        <v/>
      </c>
      <c r="BL40" s="561" t="str">
        <f t="shared" ca="1" si="0"/>
        <v/>
      </c>
      <c r="BM40" s="379"/>
      <c r="BN40" s="379"/>
      <c r="BO40" s="379"/>
      <c r="BP40" s="379"/>
      <c r="BQ40" s="379"/>
      <c r="BR40" s="562" t="str">
        <f>"「共通仕様」"&amp;共通仕様!$CL$7</f>
        <v>「共通仕様」「42. 担当者情報取得処理」</v>
      </c>
      <c r="BW40" s="465"/>
      <c r="BX40" s="465"/>
      <c r="BY40" s="465"/>
      <c r="BZ40" s="465"/>
      <c r="CA40" s="465"/>
      <c r="CB40" s="465"/>
      <c r="CC40" s="465"/>
      <c r="CD40" s="465"/>
      <c r="CE40" s="465"/>
      <c r="CF40" s="465"/>
      <c r="CG40" s="465"/>
      <c r="CH40" s="465"/>
      <c r="CI40" s="465"/>
      <c r="CJ40" s="465"/>
      <c r="CK40" s="465"/>
      <c r="CN40" s="192"/>
      <c r="CO40" s="192"/>
      <c r="CP40" s="192"/>
      <c r="CQ40" s="192"/>
      <c r="CR40" s="192"/>
      <c r="CS40" s="192"/>
      <c r="CT40" s="192"/>
      <c r="CU40" s="192"/>
      <c r="CV40" s="1497"/>
      <c r="CW40" s="1498"/>
      <c r="CX40" s="1498"/>
      <c r="CY40" s="1499"/>
      <c r="CZ40" s="1499"/>
      <c r="DA40" s="1499"/>
      <c r="DB40" s="1499"/>
      <c r="DC40" s="1499"/>
      <c r="DD40" s="1859"/>
      <c r="DE40" s="1860"/>
      <c r="DF40" s="1861"/>
    </row>
    <row r="41" spans="1:110" s="80" customFormat="1" ht="15" customHeight="1">
      <c r="A41" s="218"/>
      <c r="B41" s="1885">
        <f>IF(NOT(ISBLANK(D41)),MAX(B$38:B40)+1,"")</f>
        <v>4</v>
      </c>
      <c r="C41" s="1886"/>
      <c r="D41" s="776" t="s">
        <v>765</v>
      </c>
      <c r="E41" s="779"/>
      <c r="F41" s="779"/>
      <c r="G41" s="779"/>
      <c r="H41" s="779"/>
      <c r="I41" s="779"/>
      <c r="J41" s="779"/>
      <c r="K41" s="779"/>
      <c r="L41" s="779"/>
      <c r="M41" s="779"/>
      <c r="N41" s="779"/>
      <c r="O41" s="752"/>
      <c r="P41" s="776" t="s">
        <v>173</v>
      </c>
      <c r="Q41" s="779"/>
      <c r="R41" s="779"/>
      <c r="S41" s="752"/>
      <c r="T41" s="714" t="s">
        <v>763</v>
      </c>
      <c r="U41" s="544" t="s">
        <v>51</v>
      </c>
      <c r="V41" s="752"/>
      <c r="W41" s="293" t="s">
        <v>99</v>
      </c>
      <c r="X41" s="752"/>
      <c r="Y41" s="290"/>
      <c r="Z41" s="290"/>
      <c r="AA41" s="294"/>
      <c r="AB41" s="717"/>
      <c r="AC41" s="291"/>
      <c r="AD41" s="290"/>
      <c r="AE41" s="290"/>
      <c r="AF41" s="154"/>
      <c r="AG41" s="779"/>
      <c r="AH41" s="779"/>
      <c r="AI41" s="779"/>
      <c r="AJ41" s="779"/>
      <c r="AK41" s="779"/>
      <c r="AL41" s="779"/>
      <c r="AM41" s="779"/>
      <c r="AN41" s="779"/>
      <c r="AO41" s="779"/>
      <c r="AP41" s="779"/>
      <c r="AQ41" s="779"/>
      <c r="AR41" s="779"/>
      <c r="AS41" s="779"/>
      <c r="AT41" s="779"/>
      <c r="AU41" s="779"/>
      <c r="AV41" s="779"/>
      <c r="AW41" s="779"/>
      <c r="AX41" s="208"/>
      <c r="AY41" s="40"/>
      <c r="AZ41" s="465"/>
      <c r="BA41" s="192">
        <f t="shared" si="2"/>
        <v>2</v>
      </c>
      <c r="BB41" s="192"/>
      <c r="BC41" s="379"/>
      <c r="BD41" s="379"/>
      <c r="BE41" s="379"/>
      <c r="BF41" s="379"/>
      <c r="BG41" s="559" t="str">
        <f t="shared" ca="1" si="0"/>
        <v/>
      </c>
      <c r="BH41" s="560" t="str">
        <f t="shared" ca="1" si="0"/>
        <v/>
      </c>
      <c r="BI41" s="560" t="str">
        <f t="shared" ca="1" si="0"/>
        <v/>
      </c>
      <c r="BJ41" s="560" t="str">
        <f t="shared" ca="1" si="0"/>
        <v/>
      </c>
      <c r="BK41" s="560" t="str">
        <f t="shared" ca="1" si="0"/>
        <v/>
      </c>
      <c r="BL41" s="561" t="str">
        <f t="shared" ca="1" si="0"/>
        <v/>
      </c>
      <c r="BM41" s="379"/>
      <c r="BN41" s="379"/>
      <c r="BO41" s="379"/>
      <c r="BP41" s="379"/>
      <c r="BQ41" s="379"/>
      <c r="BR41" s="562" t="str">
        <f>"「共通仕様」"&amp;共通仕様!$CL$10</f>
        <v>「共通仕様」「43. 担当者権限情報取得処理」</v>
      </c>
      <c r="BW41" s="465"/>
      <c r="BX41" s="562"/>
      <c r="BY41" s="562"/>
      <c r="BZ41" s="465"/>
      <c r="CA41" s="192"/>
      <c r="CB41" s="465"/>
      <c r="CC41" s="465"/>
      <c r="CD41" s="465"/>
      <c r="CE41" s="465"/>
      <c r="CF41" s="465"/>
      <c r="CG41" s="465"/>
      <c r="CH41" s="465"/>
      <c r="CI41" s="465"/>
      <c r="CJ41" s="465"/>
      <c r="CK41" s="465"/>
      <c r="CN41" s="192"/>
      <c r="CO41" s="192"/>
      <c r="CP41" s="192"/>
      <c r="CQ41" s="192"/>
      <c r="CR41" s="192"/>
      <c r="CS41" s="192"/>
      <c r="CT41" s="192"/>
      <c r="CU41" s="192"/>
      <c r="CV41" s="1497"/>
      <c r="CW41" s="1498"/>
      <c r="CX41" s="1498"/>
      <c r="CY41" s="1499"/>
      <c r="CZ41" s="1499"/>
      <c r="DA41" s="1499"/>
      <c r="DB41" s="1499"/>
      <c r="DC41" s="1499"/>
      <c r="DD41" s="1859"/>
      <c r="DE41" s="1860"/>
      <c r="DF41" s="1861"/>
    </row>
    <row r="42" spans="1:110" s="192" customFormat="1" ht="15" customHeight="1">
      <c r="A42" s="218"/>
      <c r="B42" s="146" t="s">
        <v>121</v>
      </c>
      <c r="C42" s="578"/>
      <c r="D42" s="578"/>
      <c r="E42" s="578"/>
      <c r="F42" s="578"/>
      <c r="G42" s="578"/>
      <c r="H42" s="578"/>
      <c r="I42" s="578"/>
      <c r="J42" s="578"/>
      <c r="K42" s="578"/>
      <c r="L42" s="578"/>
      <c r="M42" s="578"/>
      <c r="N42" s="578"/>
      <c r="O42" s="578"/>
      <c r="P42" s="578"/>
      <c r="Q42" s="578"/>
      <c r="R42" s="578"/>
      <c r="S42" s="578"/>
      <c r="T42" s="144"/>
      <c r="U42" s="578"/>
      <c r="V42" s="578"/>
      <c r="W42" s="145"/>
      <c r="X42" s="145"/>
      <c r="Y42" s="370" t="s">
        <v>536</v>
      </c>
      <c r="Z42" s="370" t="s">
        <v>128</v>
      </c>
      <c r="AA42" s="370" t="s">
        <v>537</v>
      </c>
      <c r="AB42" s="372" t="s">
        <v>538</v>
      </c>
      <c r="AC42" s="371" t="s">
        <v>125</v>
      </c>
      <c r="AD42" s="370" t="s">
        <v>126</v>
      </c>
      <c r="AE42" s="370" t="s">
        <v>127</v>
      </c>
      <c r="AF42" s="372" t="s">
        <v>128</v>
      </c>
      <c r="AG42" s="578"/>
      <c r="AH42" s="578"/>
      <c r="AI42" s="578"/>
      <c r="AJ42" s="578"/>
      <c r="AK42" s="578"/>
      <c r="AL42" s="578"/>
      <c r="AM42" s="578"/>
      <c r="AN42" s="578"/>
      <c r="AO42" s="578"/>
      <c r="AP42" s="578"/>
      <c r="AQ42" s="578"/>
      <c r="AR42" s="578"/>
      <c r="AS42" s="578"/>
      <c r="AT42" s="578"/>
      <c r="AU42" s="578"/>
      <c r="AV42" s="578"/>
      <c r="AW42" s="578"/>
      <c r="AX42" s="579"/>
      <c r="AY42" s="40"/>
      <c r="AZ42" s="465"/>
      <c r="BA42" s="192">
        <f t="shared" si="2"/>
        <v>2</v>
      </c>
      <c r="BG42" s="559" t="str">
        <f t="shared" ca="1" si="0"/>
        <v/>
      </c>
      <c r="BH42" s="560" t="str">
        <f t="shared" ca="1" si="0"/>
        <v/>
      </c>
      <c r="BI42" s="560" t="str">
        <f t="shared" ca="1" si="0"/>
        <v/>
      </c>
      <c r="BJ42" s="560" t="str">
        <f t="shared" ca="1" si="0"/>
        <v/>
      </c>
      <c r="BK42" s="560" t="str">
        <f t="shared" ca="1" si="0"/>
        <v/>
      </c>
      <c r="BL42" s="561" t="str">
        <f t="shared" ca="1" si="0"/>
        <v/>
      </c>
      <c r="BR42" s="562" t="str">
        <f>"「共通仕様」"&amp;共通仕様!$CL$13</f>
        <v>「共通仕様」「44. 画面操作区分情報取得処理」</v>
      </c>
      <c r="BS42" s="379"/>
      <c r="BT42" s="379"/>
      <c r="BU42" s="379"/>
      <c r="BW42" s="465"/>
      <c r="BX42" s="465"/>
      <c r="CV42" s="1497"/>
      <c r="CW42" s="1498"/>
      <c r="CX42" s="1498"/>
      <c r="CY42" s="1499"/>
      <c r="CZ42" s="1499"/>
      <c r="DA42" s="1499"/>
      <c r="DB42" s="1499"/>
      <c r="DC42" s="1499"/>
      <c r="DD42" s="1859"/>
      <c r="DE42" s="1860"/>
      <c r="DF42" s="1861"/>
    </row>
    <row r="43" spans="1:110" s="192" customFormat="1" ht="15" customHeight="1">
      <c r="A43" s="218"/>
      <c r="B43" s="1970">
        <f>IF(NOT(ISBLANK(D43)),MAX(B$38:B42)+1,"")</f>
        <v>5</v>
      </c>
      <c r="C43" s="1971"/>
      <c r="D43" s="772" t="s">
        <v>210</v>
      </c>
      <c r="E43" s="750"/>
      <c r="F43" s="750"/>
      <c r="G43" s="750"/>
      <c r="H43" s="750"/>
      <c r="I43" s="750"/>
      <c r="J43" s="750"/>
      <c r="K43" s="750"/>
      <c r="L43" s="750"/>
      <c r="M43" s="750"/>
      <c r="N43" s="750"/>
      <c r="O43" s="756"/>
      <c r="P43" s="772" t="s">
        <v>115</v>
      </c>
      <c r="Q43" s="750"/>
      <c r="R43" s="750"/>
      <c r="S43" s="756"/>
      <c r="T43" s="78" t="s">
        <v>53</v>
      </c>
      <c r="U43" s="75"/>
      <c r="V43" s="756"/>
      <c r="W43" s="772"/>
      <c r="X43" s="756"/>
      <c r="Y43" s="77"/>
      <c r="Z43" s="77"/>
      <c r="AA43" s="77"/>
      <c r="AB43" s="716"/>
      <c r="AC43" s="153"/>
      <c r="AD43" s="77"/>
      <c r="AE43" s="77"/>
      <c r="AF43" s="154"/>
      <c r="AG43" s="750"/>
      <c r="AH43" s="750"/>
      <c r="AI43" s="750"/>
      <c r="AJ43" s="750"/>
      <c r="AK43" s="750"/>
      <c r="AL43" s="750"/>
      <c r="AM43" s="750"/>
      <c r="AN43" s="750"/>
      <c r="AO43" s="750"/>
      <c r="AP43" s="750"/>
      <c r="AQ43" s="750"/>
      <c r="AR43" s="750"/>
      <c r="AS43" s="750"/>
      <c r="AT43" s="750"/>
      <c r="AU43" s="750"/>
      <c r="AV43" s="750"/>
      <c r="AW43" s="750"/>
      <c r="AX43" s="73"/>
      <c r="AY43" s="40"/>
      <c r="AZ43" s="465"/>
      <c r="BA43" s="192">
        <f t="shared" si="2"/>
        <v>2</v>
      </c>
      <c r="BG43" s="559" t="str">
        <f t="shared" ca="1" si="0"/>
        <v/>
      </c>
      <c r="BH43" s="560" t="str">
        <f t="shared" ca="1" si="0"/>
        <v/>
      </c>
      <c r="BI43" s="560" t="str">
        <f t="shared" ca="1" si="0"/>
        <v/>
      </c>
      <c r="BJ43" s="560" t="str">
        <f t="shared" ref="BJ43:BL103" ca="1" si="3">IF(BD43&lt;&gt;"",IF(MID(_xlfn.FORMULATEXT(BD43),SEARCH("[",_xlfn.FORMULATEXT(BD43))+1,SEARCH("]",_xlfn.FORMULATEXT(BD43))-(SEARCH("[",_xlfn.FORMULATEXT(BD43))+1))="-1","",1),"")</f>
        <v/>
      </c>
      <c r="BK43" s="560" t="str">
        <f t="shared" ca="1" si="3"/>
        <v/>
      </c>
      <c r="BL43" s="561" t="str">
        <f t="shared" ca="1" si="3"/>
        <v/>
      </c>
      <c r="BR43" s="562" t="str">
        <f>"「共通仕様」"&amp;共通仕様!$CL$16</f>
        <v>「共通仕様」「45. フォームロード共通処理」</v>
      </c>
      <c r="BS43" s="379"/>
      <c r="BT43" s="379"/>
      <c r="BU43" s="379"/>
      <c r="CV43" s="1497"/>
      <c r="CW43" s="1498"/>
      <c r="CX43" s="1498"/>
      <c r="CY43" s="1499"/>
      <c r="CZ43" s="1499"/>
      <c r="DA43" s="1499"/>
      <c r="DB43" s="1499"/>
      <c r="DC43" s="1499"/>
      <c r="DD43" s="1859"/>
      <c r="DE43" s="1860"/>
      <c r="DF43" s="1861"/>
    </row>
    <row r="44" spans="1:110" s="192" customFormat="1" ht="15" customHeight="1">
      <c r="A44" s="218"/>
      <c r="B44" s="1970">
        <f>IF(NOT(ISBLANK(D44)),MAX(B$38:B43)+1,"")</f>
        <v>6</v>
      </c>
      <c r="C44" s="1971"/>
      <c r="D44" s="772" t="s">
        <v>210</v>
      </c>
      <c r="E44" s="750"/>
      <c r="F44" s="750"/>
      <c r="G44" s="750"/>
      <c r="H44" s="750"/>
      <c r="I44" s="750"/>
      <c r="J44" s="750"/>
      <c r="K44" s="750"/>
      <c r="L44" s="750"/>
      <c r="M44" s="750"/>
      <c r="N44" s="750"/>
      <c r="O44" s="756"/>
      <c r="P44" s="772" t="s">
        <v>49</v>
      </c>
      <c r="Q44" s="750"/>
      <c r="R44" s="750"/>
      <c r="S44" s="756"/>
      <c r="T44" s="78" t="s">
        <v>54</v>
      </c>
      <c r="U44" s="75" t="s">
        <v>324</v>
      </c>
      <c r="V44" s="756"/>
      <c r="W44" s="75" t="s">
        <v>93</v>
      </c>
      <c r="X44" s="756"/>
      <c r="Y44" s="77" t="s">
        <v>122</v>
      </c>
      <c r="Z44" s="77" t="s">
        <v>122</v>
      </c>
      <c r="AA44" s="77"/>
      <c r="AB44" s="716"/>
      <c r="AC44" s="741" t="s">
        <v>50</v>
      </c>
      <c r="AD44" s="77" t="s">
        <v>122</v>
      </c>
      <c r="AE44" s="77" t="s">
        <v>50</v>
      </c>
      <c r="AF44" s="154" t="s">
        <v>50</v>
      </c>
      <c r="AG44" s="750"/>
      <c r="AH44" s="750"/>
      <c r="AI44" s="750"/>
      <c r="AJ44" s="750"/>
      <c r="AK44" s="750"/>
      <c r="AL44" s="750"/>
      <c r="AM44" s="750"/>
      <c r="AN44" s="750"/>
      <c r="AO44" s="750"/>
      <c r="AP44" s="750"/>
      <c r="AQ44" s="750"/>
      <c r="AR44" s="750"/>
      <c r="AS44" s="750"/>
      <c r="AT44" s="750"/>
      <c r="AU44" s="750"/>
      <c r="AV44" s="750"/>
      <c r="AW44" s="750"/>
      <c r="AX44" s="73"/>
      <c r="AY44" s="40"/>
      <c r="AZ44" s="465"/>
      <c r="BA44" s="192">
        <f t="shared" si="2"/>
        <v>2</v>
      </c>
      <c r="BG44" s="559" t="str">
        <f t="shared" ref="BG44:BL104" ca="1" si="4">IF(BA44&lt;&gt;"",IF(MID(_xlfn.FORMULATEXT(BA44),SEARCH("[",_xlfn.FORMULATEXT(BA44))+1,SEARCH("]",_xlfn.FORMULATEXT(BA44))-(SEARCH("[",_xlfn.FORMULATEXT(BA44))+1))="-1","",1),"")</f>
        <v/>
      </c>
      <c r="BH44" s="560" t="str">
        <f t="shared" ca="1" si="4"/>
        <v/>
      </c>
      <c r="BI44" s="560" t="str">
        <f t="shared" ca="1" si="4"/>
        <v/>
      </c>
      <c r="BJ44" s="560" t="str">
        <f t="shared" ca="1" si="3"/>
        <v/>
      </c>
      <c r="BK44" s="560" t="str">
        <f t="shared" ca="1" si="3"/>
        <v/>
      </c>
      <c r="BL44" s="561" t="str">
        <f t="shared" ca="1" si="3"/>
        <v/>
      </c>
      <c r="BR44" s="562" t="str">
        <f>"「共通仕様」"&amp;共通仕様!$CL$23</f>
        <v>「共通仕様」「46. 正式部品番号マスタ」</v>
      </c>
      <c r="BS44" s="379"/>
      <c r="BT44" s="379"/>
      <c r="BU44" s="379"/>
      <c r="CV44" s="1488" t="s">
        <v>2265</v>
      </c>
      <c r="CW44" s="1489"/>
      <c r="CX44" s="1489"/>
      <c r="CY44" s="1489"/>
      <c r="CZ44" s="1489"/>
      <c r="DA44" s="1489"/>
      <c r="DB44" s="1489"/>
      <c r="DC44" s="1489"/>
      <c r="DD44" s="1859">
        <v>44637</v>
      </c>
      <c r="DE44" s="1860"/>
      <c r="DF44" s="1861"/>
    </row>
    <row r="45" spans="1:110" s="80" customFormat="1" ht="15" customHeight="1">
      <c r="A45" s="218"/>
      <c r="B45" s="146" t="s">
        <v>211</v>
      </c>
      <c r="C45" s="578"/>
      <c r="D45" s="578"/>
      <c r="E45" s="578"/>
      <c r="F45" s="578"/>
      <c r="G45" s="578"/>
      <c r="H45" s="578"/>
      <c r="I45" s="578"/>
      <c r="J45" s="578"/>
      <c r="K45" s="578"/>
      <c r="L45" s="578"/>
      <c r="M45" s="578"/>
      <c r="N45" s="578"/>
      <c r="O45" s="578"/>
      <c r="P45" s="578"/>
      <c r="Q45" s="578"/>
      <c r="R45" s="578"/>
      <c r="S45" s="578"/>
      <c r="T45" s="144"/>
      <c r="U45" s="578"/>
      <c r="V45" s="578"/>
      <c r="W45" s="145"/>
      <c r="X45" s="145"/>
      <c r="Y45" s="144"/>
      <c r="Z45" s="144"/>
      <c r="AA45" s="144"/>
      <c r="AB45" s="578"/>
      <c r="AC45" s="373" t="s">
        <v>125</v>
      </c>
      <c r="AD45" s="374" t="s">
        <v>126</v>
      </c>
      <c r="AE45" s="374" t="s">
        <v>127</v>
      </c>
      <c r="AF45" s="375" t="s">
        <v>128</v>
      </c>
      <c r="AG45" s="578"/>
      <c r="AH45" s="578"/>
      <c r="AI45" s="578"/>
      <c r="AJ45" s="578"/>
      <c r="AK45" s="578"/>
      <c r="AL45" s="578"/>
      <c r="AM45" s="578"/>
      <c r="AN45" s="578"/>
      <c r="AO45" s="578"/>
      <c r="AP45" s="578"/>
      <c r="AQ45" s="578"/>
      <c r="AR45" s="578"/>
      <c r="AS45" s="578"/>
      <c r="AT45" s="578"/>
      <c r="AU45" s="578"/>
      <c r="AV45" s="578"/>
      <c r="AW45" s="578"/>
      <c r="AX45" s="579"/>
      <c r="AY45" s="40"/>
      <c r="AZ45" s="465"/>
      <c r="BA45" s="192">
        <f t="shared" si="2"/>
        <v>2</v>
      </c>
      <c r="BB45" s="192"/>
      <c r="BC45" s="192"/>
      <c r="BD45" s="192"/>
      <c r="BE45" s="192"/>
      <c r="BF45" s="192"/>
      <c r="BG45" s="559" t="str">
        <f t="shared" ca="1" si="4"/>
        <v/>
      </c>
      <c r="BH45" s="560" t="str">
        <f t="shared" ca="1" si="4"/>
        <v/>
      </c>
      <c r="BI45" s="560" t="str">
        <f t="shared" ca="1" si="4"/>
        <v/>
      </c>
      <c r="BJ45" s="560" t="str">
        <f t="shared" ca="1" si="3"/>
        <v/>
      </c>
      <c r="BK45" s="560" t="str">
        <f t="shared" ca="1" si="3"/>
        <v/>
      </c>
      <c r="BL45" s="561" t="str">
        <f t="shared" ca="1" si="3"/>
        <v/>
      </c>
      <c r="BM45" s="192"/>
      <c r="BN45" s="192"/>
      <c r="BO45" s="192"/>
      <c r="BP45" s="192"/>
      <c r="BQ45" s="192"/>
      <c r="BR45" s="192"/>
      <c r="BS45" s="192"/>
      <c r="BT45" s="192"/>
      <c r="BU45" s="562" t="str">
        <f>"「共通仕様」"&amp;共通仕様!$CO$25</f>
        <v>「共通仕様」「46.3.1.①. 正式部品番号データセット 条件無し」</v>
      </c>
      <c r="BV45" s="192"/>
      <c r="BW45" s="192"/>
      <c r="BX45" s="192"/>
      <c r="BY45" s="192"/>
      <c r="BZ45" s="192"/>
      <c r="CA45" s="192"/>
      <c r="CB45" s="192"/>
      <c r="CC45" s="192"/>
      <c r="CD45" s="192"/>
      <c r="CE45" s="192"/>
      <c r="CF45" s="192"/>
      <c r="CG45" s="192"/>
      <c r="CH45" s="192"/>
      <c r="CI45" s="192"/>
      <c r="CJ45" s="192"/>
      <c r="CK45" s="192"/>
      <c r="CL45" s="192"/>
      <c r="CM45" s="192"/>
      <c r="CN45" s="192"/>
      <c r="CO45" s="192"/>
      <c r="CP45" s="192"/>
      <c r="CQ45" s="192"/>
      <c r="CR45" s="192"/>
      <c r="CS45" s="192"/>
      <c r="CT45" s="192"/>
      <c r="CU45" s="192"/>
      <c r="CV45" s="1497"/>
      <c r="CW45" s="1498"/>
      <c r="CX45" s="1498"/>
      <c r="CY45" s="1499"/>
      <c r="CZ45" s="1499"/>
      <c r="DA45" s="1499"/>
      <c r="DB45" s="1499"/>
      <c r="DC45" s="1499"/>
      <c r="DD45" s="1859"/>
      <c r="DE45" s="1860"/>
      <c r="DF45" s="1861"/>
    </row>
    <row r="46" spans="1:110" s="80" customFormat="1" ht="15" customHeight="1">
      <c r="A46" s="218"/>
      <c r="B46" s="1897">
        <f>IF(NOT(ISBLANK(D46)),MAX(B$38:B45)+1,"")</f>
        <v>7</v>
      </c>
      <c r="C46" s="1898"/>
      <c r="D46" s="75" t="s">
        <v>148</v>
      </c>
      <c r="E46" s="750"/>
      <c r="F46" s="750"/>
      <c r="G46" s="750"/>
      <c r="H46" s="750"/>
      <c r="I46" s="750"/>
      <c r="J46" s="750"/>
      <c r="K46" s="750"/>
      <c r="L46" s="750"/>
      <c r="M46" s="750"/>
      <c r="N46" s="750"/>
      <c r="O46" s="756"/>
      <c r="P46" s="772" t="s">
        <v>212</v>
      </c>
      <c r="Q46" s="750"/>
      <c r="R46" s="750"/>
      <c r="S46" s="756"/>
      <c r="T46" s="78" t="s">
        <v>53</v>
      </c>
      <c r="U46" s="147"/>
      <c r="V46" s="756"/>
      <c r="W46" s="772"/>
      <c r="X46" s="756"/>
      <c r="Y46" s="77" t="s">
        <v>122</v>
      </c>
      <c r="Z46" s="294"/>
      <c r="AA46" s="294"/>
      <c r="AB46" s="715"/>
      <c r="AC46" s="151" t="s">
        <v>129</v>
      </c>
      <c r="AD46" s="77" t="s">
        <v>50</v>
      </c>
      <c r="AE46" s="76" t="s">
        <v>129</v>
      </c>
      <c r="AF46" s="299" t="s">
        <v>129</v>
      </c>
      <c r="AG46" s="269"/>
      <c r="AH46" s="269"/>
      <c r="AI46" s="269"/>
      <c r="AJ46" s="269"/>
      <c r="AK46" s="269"/>
      <c r="AL46" s="269"/>
      <c r="AM46" s="269"/>
      <c r="AN46" s="269"/>
      <c r="AO46" s="269"/>
      <c r="AP46" s="269"/>
      <c r="AQ46" s="269"/>
      <c r="AR46" s="269"/>
      <c r="AS46" s="269"/>
      <c r="AT46" s="269"/>
      <c r="AU46" s="269"/>
      <c r="AV46" s="269"/>
      <c r="AW46" s="269"/>
      <c r="AX46" s="270"/>
      <c r="AY46" s="40"/>
      <c r="AZ46" s="465"/>
      <c r="BA46" s="192">
        <f t="shared" si="2"/>
        <v>2</v>
      </c>
      <c r="BB46" s="192"/>
      <c r="BC46" s="192"/>
      <c r="BD46" s="192"/>
      <c r="BE46" s="192"/>
      <c r="BF46" s="192"/>
      <c r="BG46" s="559" t="str">
        <f t="shared" ca="1" si="4"/>
        <v/>
      </c>
      <c r="BH46" s="560" t="str">
        <f t="shared" ca="1" si="4"/>
        <v/>
      </c>
      <c r="BI46" s="560" t="str">
        <f t="shared" ca="1" si="4"/>
        <v/>
      </c>
      <c r="BJ46" s="560" t="str">
        <f t="shared" ca="1" si="3"/>
        <v/>
      </c>
      <c r="BK46" s="560" t="str">
        <f t="shared" ca="1" si="3"/>
        <v/>
      </c>
      <c r="BL46" s="561" t="str">
        <f t="shared" ca="1" si="3"/>
        <v/>
      </c>
      <c r="BM46" s="192"/>
      <c r="BN46" s="192"/>
      <c r="BO46" s="192"/>
      <c r="BP46" s="192"/>
      <c r="BQ46" s="192"/>
      <c r="BR46" s="192"/>
      <c r="BS46" s="192"/>
      <c r="BT46" s="192"/>
      <c r="BU46" s="562" t="str">
        <f>"「共通仕様」"&amp;共通仕様!$CO$26</f>
        <v>「共通仕様」「46.3.1.②. 正式部品番号データセット 部品番号の入力」</v>
      </c>
      <c r="BV46" s="192"/>
      <c r="BW46" s="192"/>
      <c r="BX46" s="192"/>
      <c r="BY46" s="192"/>
      <c r="BZ46" s="192"/>
      <c r="CA46" s="192"/>
      <c r="CB46" s="192"/>
      <c r="CC46" s="192"/>
      <c r="CD46" s="192"/>
      <c r="CE46" s="192"/>
      <c r="CF46" s="192"/>
      <c r="CG46" s="192"/>
      <c r="CH46" s="192"/>
      <c r="CI46" s="192"/>
      <c r="CJ46" s="192"/>
      <c r="CK46" s="192"/>
      <c r="CL46" s="192"/>
      <c r="CM46" s="192"/>
      <c r="CN46" s="192"/>
      <c r="CO46" s="192"/>
      <c r="CP46" s="192"/>
      <c r="CQ46" s="192"/>
      <c r="CR46" s="192"/>
      <c r="CS46" s="192"/>
      <c r="CT46" s="192"/>
      <c r="CU46" s="192"/>
      <c r="CV46" s="1497"/>
      <c r="CW46" s="1498"/>
      <c r="CX46" s="1498"/>
      <c r="CY46" s="1499"/>
      <c r="CZ46" s="1499"/>
      <c r="DA46" s="1499"/>
      <c r="DB46" s="1499"/>
      <c r="DC46" s="1499"/>
      <c r="DD46" s="1859"/>
      <c r="DE46" s="1860"/>
      <c r="DF46" s="1861"/>
    </row>
    <row r="47" spans="1:110" s="80" customFormat="1" ht="15" customHeight="1">
      <c r="A47" s="218"/>
      <c r="B47" s="1885">
        <f>IF(NOT(ISBLANK(D47)),MAX(B$38:B46)+1,"")</f>
        <v>8</v>
      </c>
      <c r="C47" s="1886"/>
      <c r="D47" s="772" t="s">
        <v>765</v>
      </c>
      <c r="E47" s="269"/>
      <c r="F47" s="269"/>
      <c r="G47" s="269"/>
      <c r="H47" s="269"/>
      <c r="I47" s="269"/>
      <c r="J47" s="269"/>
      <c r="K47" s="269"/>
      <c r="L47" s="269"/>
      <c r="M47" s="269"/>
      <c r="N47" s="269"/>
      <c r="O47" s="296"/>
      <c r="P47" s="776" t="s">
        <v>115</v>
      </c>
      <c r="Q47" s="779"/>
      <c r="R47" s="779"/>
      <c r="S47" s="752"/>
      <c r="T47" s="289" t="s">
        <v>172</v>
      </c>
      <c r="U47" s="298"/>
      <c r="V47" s="296"/>
      <c r="W47" s="298"/>
      <c r="X47" s="296"/>
      <c r="Y47" s="294"/>
      <c r="Z47" s="294"/>
      <c r="AA47" s="294"/>
      <c r="AB47" s="715" t="s">
        <v>556</v>
      </c>
      <c r="AC47" s="291" t="s">
        <v>50</v>
      </c>
      <c r="AD47" s="290" t="s">
        <v>50</v>
      </c>
      <c r="AE47" s="290" t="s">
        <v>50</v>
      </c>
      <c r="AF47" s="292" t="s">
        <v>50</v>
      </c>
      <c r="AG47" s="269"/>
      <c r="AH47" s="269"/>
      <c r="AI47" s="269"/>
      <c r="AJ47" s="779"/>
      <c r="AK47" s="779"/>
      <c r="AL47" s="779"/>
      <c r="AM47" s="779"/>
      <c r="AN47" s="779"/>
      <c r="AO47" s="779"/>
      <c r="AP47" s="779"/>
      <c r="AQ47" s="779"/>
      <c r="AR47" s="779"/>
      <c r="AS47" s="779"/>
      <c r="AT47" s="779"/>
      <c r="AU47" s="779"/>
      <c r="AV47" s="779"/>
      <c r="AW47" s="779"/>
      <c r="AX47" s="208"/>
      <c r="AY47" s="40"/>
      <c r="AZ47" s="465"/>
      <c r="BA47" s="192">
        <f t="shared" si="2"/>
        <v>2</v>
      </c>
      <c r="BB47" s="192"/>
      <c r="BC47" s="192"/>
      <c r="BD47" s="192"/>
      <c r="BE47" s="192"/>
      <c r="BF47" s="192"/>
      <c r="BG47" s="559" t="str">
        <f t="shared" ca="1" si="4"/>
        <v/>
      </c>
      <c r="BH47" s="560" t="str">
        <f t="shared" ca="1" si="4"/>
        <v/>
      </c>
      <c r="BI47" s="560" t="str">
        <f t="shared" ca="1" si="4"/>
        <v/>
      </c>
      <c r="BJ47" s="560" t="str">
        <f t="shared" ca="1" si="3"/>
        <v/>
      </c>
      <c r="BK47" s="560" t="str">
        <f t="shared" ca="1" si="3"/>
        <v/>
      </c>
      <c r="BL47" s="561" t="str">
        <f t="shared" ca="1" si="3"/>
        <v/>
      </c>
      <c r="BM47" s="192"/>
      <c r="BN47" s="192"/>
      <c r="BO47" s="192"/>
      <c r="BP47" s="192"/>
      <c r="BQ47" s="192"/>
      <c r="BR47" s="562" t="str">
        <f>"「共通仕様」"&amp;共通仕様!$CL$28</f>
        <v>「共通仕様」「47. 画面クリア共通処理」</v>
      </c>
      <c r="BS47" s="192"/>
      <c r="BT47" s="192"/>
      <c r="BU47" s="192"/>
      <c r="BV47" s="192"/>
      <c r="BW47" s="192"/>
      <c r="BX47" s="192"/>
      <c r="BY47" s="192"/>
      <c r="BZ47" s="192"/>
      <c r="CA47" s="192"/>
      <c r="CB47" s="192"/>
      <c r="CC47" s="192"/>
      <c r="CD47" s="192"/>
      <c r="CE47" s="192"/>
      <c r="CF47" s="192"/>
      <c r="CG47" s="192"/>
      <c r="CH47" s="192"/>
      <c r="CI47" s="192"/>
      <c r="CJ47" s="192"/>
      <c r="CK47" s="192"/>
      <c r="CL47" s="192"/>
      <c r="CM47" s="192"/>
      <c r="CN47" s="192"/>
      <c r="CO47" s="192"/>
      <c r="CP47" s="192"/>
      <c r="CQ47" s="192"/>
      <c r="CR47" s="192"/>
      <c r="CS47" s="192"/>
      <c r="CT47" s="192"/>
      <c r="CU47" s="192"/>
      <c r="CV47" s="1497"/>
      <c r="CW47" s="1498"/>
      <c r="CX47" s="1498"/>
      <c r="CY47" s="1499"/>
      <c r="CZ47" s="1499"/>
      <c r="DA47" s="1499"/>
      <c r="DB47" s="1499"/>
      <c r="DC47" s="1499"/>
      <c r="DD47" s="1859"/>
      <c r="DE47" s="1860"/>
      <c r="DF47" s="1861"/>
    </row>
    <row r="48" spans="1:110" s="80" customFormat="1" ht="15" customHeight="1">
      <c r="A48" s="218"/>
      <c r="B48" s="1885">
        <f>IF(NOT(ISBLANK(D48)),MAX(B$38:B47)+1,"")</f>
        <v>9</v>
      </c>
      <c r="C48" s="1886"/>
      <c r="D48" s="772" t="s">
        <v>210</v>
      </c>
      <c r="E48" s="779"/>
      <c r="F48" s="779"/>
      <c r="G48" s="779"/>
      <c r="H48" s="779"/>
      <c r="I48" s="779"/>
      <c r="J48" s="779"/>
      <c r="K48" s="779"/>
      <c r="L48" s="779"/>
      <c r="M48" s="779"/>
      <c r="N48" s="779"/>
      <c r="O48" s="752"/>
      <c r="P48" s="776" t="s">
        <v>115</v>
      </c>
      <c r="Q48" s="779"/>
      <c r="R48" s="779"/>
      <c r="S48" s="752"/>
      <c r="T48" s="289" t="s">
        <v>172</v>
      </c>
      <c r="U48" s="255"/>
      <c r="V48" s="752"/>
      <c r="W48" s="255"/>
      <c r="X48" s="752"/>
      <c r="Y48" s="290"/>
      <c r="Z48" s="290"/>
      <c r="AA48" s="290"/>
      <c r="AB48" s="717"/>
      <c r="AC48" s="291" t="s">
        <v>50</v>
      </c>
      <c r="AD48" s="290" t="s">
        <v>50</v>
      </c>
      <c r="AE48" s="290" t="s">
        <v>50</v>
      </c>
      <c r="AF48" s="292" t="s">
        <v>50</v>
      </c>
      <c r="AG48" s="750"/>
      <c r="AH48" s="779"/>
      <c r="AI48" s="779"/>
      <c r="AJ48" s="779"/>
      <c r="AK48" s="779"/>
      <c r="AL48" s="779"/>
      <c r="AM48" s="779"/>
      <c r="AN48" s="779"/>
      <c r="AO48" s="779"/>
      <c r="AP48" s="779"/>
      <c r="AQ48" s="779"/>
      <c r="AR48" s="779"/>
      <c r="AS48" s="779"/>
      <c r="AT48" s="779"/>
      <c r="AU48" s="779"/>
      <c r="AV48" s="779"/>
      <c r="AW48" s="779"/>
      <c r="AX48" s="208"/>
      <c r="AY48" s="40"/>
      <c r="AZ48" s="465"/>
      <c r="BA48" s="192">
        <f t="shared" si="2"/>
        <v>2</v>
      </c>
      <c r="BB48" s="192"/>
      <c r="BC48" s="192"/>
      <c r="BD48" s="192"/>
      <c r="BE48" s="192"/>
      <c r="BF48" s="192"/>
      <c r="BG48" s="559" t="str">
        <f t="shared" ca="1" si="4"/>
        <v/>
      </c>
      <c r="BH48" s="560" t="str">
        <f t="shared" ca="1" si="4"/>
        <v/>
      </c>
      <c r="BI48" s="560" t="str">
        <f t="shared" ca="1" si="4"/>
        <v/>
      </c>
      <c r="BJ48" s="560" t="str">
        <f t="shared" ca="1" si="3"/>
        <v/>
      </c>
      <c r="BK48" s="560" t="str">
        <f t="shared" ca="1" si="3"/>
        <v/>
      </c>
      <c r="BL48" s="561" t="str">
        <f t="shared" ca="1" si="3"/>
        <v/>
      </c>
      <c r="BM48" s="192"/>
      <c r="BN48" s="192"/>
      <c r="BO48" s="192"/>
      <c r="BP48" s="192"/>
      <c r="BQ48" s="192"/>
      <c r="BR48" s="562" t="str">
        <f>"「共通仕様」"&amp;共通仕様!$CL$29</f>
        <v>「共通仕様」「48. データ削除共通処理」</v>
      </c>
      <c r="BS48" s="192"/>
      <c r="BT48" s="192"/>
      <c r="BU48" s="192"/>
      <c r="BV48" s="192"/>
      <c r="BW48" s="192"/>
      <c r="BX48" s="192"/>
      <c r="BY48" s="192"/>
      <c r="BZ48" s="192"/>
      <c r="CA48" s="192"/>
      <c r="CB48" s="192"/>
      <c r="CC48" s="192"/>
      <c r="CD48" s="192"/>
      <c r="CE48" s="192"/>
      <c r="CF48" s="192"/>
      <c r="CG48" s="192"/>
      <c r="CH48" s="192"/>
      <c r="CI48" s="192"/>
      <c r="CJ48" s="192"/>
      <c r="CK48" s="192"/>
      <c r="CL48" s="192"/>
      <c r="CM48" s="192"/>
      <c r="CN48" s="192"/>
      <c r="CO48" s="192"/>
      <c r="CP48" s="192"/>
      <c r="CQ48" s="192"/>
      <c r="CR48" s="192"/>
      <c r="CS48" s="192"/>
      <c r="CT48" s="192"/>
      <c r="CU48" s="192"/>
      <c r="CV48" s="1497"/>
      <c r="CW48" s="1498"/>
      <c r="CX48" s="1498"/>
      <c r="CY48" s="1499"/>
      <c r="CZ48" s="1499"/>
      <c r="DA48" s="1499"/>
      <c r="DB48" s="1499"/>
      <c r="DC48" s="1499"/>
      <c r="DD48" s="1859"/>
      <c r="DE48" s="1860"/>
      <c r="DF48" s="1861"/>
    </row>
    <row r="49" spans="1:110" s="80" customFormat="1" ht="15" customHeight="1">
      <c r="A49" s="218"/>
      <c r="B49" s="1980">
        <f>IF(NOT(ISBLANK(D49)),MAX(B$38:B48)+1,"")</f>
        <v>10</v>
      </c>
      <c r="C49" s="1981"/>
      <c r="D49" s="772" t="s">
        <v>765</v>
      </c>
      <c r="E49" s="750"/>
      <c r="F49" s="750"/>
      <c r="G49" s="750"/>
      <c r="H49" s="750"/>
      <c r="I49" s="750"/>
      <c r="J49" s="750"/>
      <c r="K49" s="750"/>
      <c r="L49" s="750"/>
      <c r="M49" s="750"/>
      <c r="N49" s="750"/>
      <c r="O49" s="756"/>
      <c r="P49" s="772" t="s">
        <v>173</v>
      </c>
      <c r="Q49" s="750"/>
      <c r="R49" s="750"/>
      <c r="S49" s="756"/>
      <c r="T49" s="78" t="s">
        <v>99</v>
      </c>
      <c r="U49" s="75" t="s">
        <v>51</v>
      </c>
      <c r="V49" s="756"/>
      <c r="W49" s="75" t="s">
        <v>99</v>
      </c>
      <c r="X49" s="756"/>
      <c r="Y49" s="290"/>
      <c r="Z49" s="290" t="s">
        <v>50</v>
      </c>
      <c r="AA49" s="290"/>
      <c r="AB49" s="715" t="s">
        <v>556</v>
      </c>
      <c r="AC49" s="291" t="s">
        <v>50</v>
      </c>
      <c r="AD49" s="290" t="s">
        <v>50</v>
      </c>
      <c r="AE49" s="290" t="s">
        <v>50</v>
      </c>
      <c r="AF49" s="292" t="s">
        <v>50</v>
      </c>
      <c r="AG49" s="779"/>
      <c r="AH49" s="779"/>
      <c r="AI49" s="779"/>
      <c r="AJ49" s="779"/>
      <c r="AK49" s="779"/>
      <c r="AL49" s="779"/>
      <c r="AM49" s="779"/>
      <c r="AN49" s="779"/>
      <c r="AO49" s="779"/>
      <c r="AP49" s="779"/>
      <c r="AQ49" s="779"/>
      <c r="AR49" s="779"/>
      <c r="AS49" s="779"/>
      <c r="AT49" s="779"/>
      <c r="AU49" s="779"/>
      <c r="AV49" s="779"/>
      <c r="AW49" s="779"/>
      <c r="AX49" s="208"/>
      <c r="AY49" s="40"/>
      <c r="AZ49" s="465"/>
      <c r="BA49" s="192">
        <f t="shared" si="2"/>
        <v>2</v>
      </c>
      <c r="BB49" s="192"/>
      <c r="BC49" s="192"/>
      <c r="BD49" s="192"/>
      <c r="BE49" s="192"/>
      <c r="BF49" s="192"/>
      <c r="BG49" s="559" t="str">
        <f t="shared" ca="1" si="4"/>
        <v/>
      </c>
      <c r="BH49" s="560" t="str">
        <f t="shared" ca="1" si="4"/>
        <v/>
      </c>
      <c r="BI49" s="560" t="str">
        <f t="shared" ca="1" si="4"/>
        <v/>
      </c>
      <c r="BJ49" s="560" t="str">
        <f t="shared" ca="1" si="3"/>
        <v/>
      </c>
      <c r="BK49" s="560" t="str">
        <f t="shared" ca="1" si="3"/>
        <v/>
      </c>
      <c r="BL49" s="561" t="str">
        <f t="shared" ca="1" si="3"/>
        <v/>
      </c>
      <c r="BM49" s="192"/>
      <c r="BN49" s="192"/>
      <c r="BO49" s="192"/>
      <c r="BP49" s="192"/>
      <c r="BQ49" s="192"/>
      <c r="BR49" s="562" t="str">
        <f>"「共通仕様」"&amp;共通仕様!$CL$30</f>
        <v>「共通仕様」「49. 画面終了共通処理」</v>
      </c>
      <c r="BS49" s="192"/>
      <c r="BT49" s="192"/>
      <c r="BU49" s="192"/>
      <c r="BV49" s="192"/>
      <c r="BW49" s="192"/>
      <c r="BX49" s="192"/>
      <c r="BY49" s="192"/>
      <c r="BZ49" s="192"/>
      <c r="CA49" s="192"/>
      <c r="CB49" s="192"/>
      <c r="CC49" s="192"/>
      <c r="CD49" s="192"/>
      <c r="CE49" s="192"/>
      <c r="CF49" s="192"/>
      <c r="CG49" s="192"/>
      <c r="CH49" s="192"/>
      <c r="CI49" s="192"/>
      <c r="CJ49" s="192"/>
      <c r="CK49" s="192"/>
      <c r="CL49" s="192"/>
      <c r="CM49" s="192"/>
      <c r="CN49" s="192"/>
      <c r="CO49" s="192"/>
      <c r="CP49" s="192"/>
      <c r="CQ49" s="192"/>
      <c r="CR49" s="192"/>
      <c r="CS49" s="192"/>
      <c r="CT49" s="192"/>
      <c r="CU49" s="192"/>
      <c r="CV49" s="1497"/>
      <c r="CW49" s="1498"/>
      <c r="CX49" s="1498"/>
      <c r="CY49" s="1499"/>
      <c r="CZ49" s="1499"/>
      <c r="DA49" s="1499"/>
      <c r="DB49" s="1499"/>
      <c r="DC49" s="1499"/>
      <c r="DD49" s="1859"/>
      <c r="DE49" s="1860"/>
      <c r="DF49" s="1861"/>
    </row>
    <row r="50" spans="1:110" s="80" customFormat="1" ht="15" customHeight="1">
      <c r="A50" s="218"/>
      <c r="B50" s="1980">
        <f>IF(NOT(ISBLANK(D50)),MAX(B$38:B49)+1,"")</f>
        <v>11</v>
      </c>
      <c r="C50" s="1981"/>
      <c r="D50" s="776" t="s">
        <v>210</v>
      </c>
      <c r="E50" s="269"/>
      <c r="F50" s="269"/>
      <c r="G50" s="269"/>
      <c r="H50" s="269"/>
      <c r="I50" s="269"/>
      <c r="J50" s="269"/>
      <c r="K50" s="269"/>
      <c r="L50" s="269"/>
      <c r="M50" s="269"/>
      <c r="N50" s="269"/>
      <c r="O50" s="296"/>
      <c r="P50" s="474" t="s">
        <v>173</v>
      </c>
      <c r="Q50" s="269"/>
      <c r="R50" s="269"/>
      <c r="S50" s="296"/>
      <c r="T50" s="297" t="s">
        <v>54</v>
      </c>
      <c r="U50" s="298" t="s">
        <v>324</v>
      </c>
      <c r="V50" s="296"/>
      <c r="W50" s="298" t="s">
        <v>93</v>
      </c>
      <c r="X50" s="296"/>
      <c r="Y50" s="294"/>
      <c r="Z50" s="294" t="s">
        <v>50</v>
      </c>
      <c r="AA50" s="294"/>
      <c r="AB50" s="715"/>
      <c r="AC50" s="291" t="s">
        <v>50</v>
      </c>
      <c r="AD50" s="290" t="s">
        <v>50</v>
      </c>
      <c r="AE50" s="290" t="s">
        <v>50</v>
      </c>
      <c r="AF50" s="292" t="s">
        <v>50</v>
      </c>
      <c r="AG50" s="776"/>
      <c r="AH50" s="779"/>
      <c r="AI50" s="779"/>
      <c r="AJ50" s="779"/>
      <c r="AK50" s="779"/>
      <c r="AL50" s="779"/>
      <c r="AM50" s="779"/>
      <c r="AN50" s="779"/>
      <c r="AO50" s="779"/>
      <c r="AP50" s="779"/>
      <c r="AQ50" s="779"/>
      <c r="AR50" s="779"/>
      <c r="AS50" s="779"/>
      <c r="AT50" s="779"/>
      <c r="AU50" s="779"/>
      <c r="AV50" s="779"/>
      <c r="AW50" s="779"/>
      <c r="AX50" s="208"/>
      <c r="AY50" s="40"/>
      <c r="AZ50" s="465"/>
      <c r="BA50" s="192">
        <f t="shared" si="2"/>
        <v>2</v>
      </c>
      <c r="BB50" s="192"/>
      <c r="BC50" s="192"/>
      <c r="BD50" s="192"/>
      <c r="BE50" s="192"/>
      <c r="BF50" s="192"/>
      <c r="BG50" s="559" t="str">
        <f t="shared" ca="1" si="4"/>
        <v/>
      </c>
      <c r="BH50" s="560" t="str">
        <f t="shared" ca="1" si="4"/>
        <v/>
      </c>
      <c r="BI50" s="560" t="str">
        <f t="shared" ca="1" si="4"/>
        <v/>
      </c>
      <c r="BJ50" s="560" t="str">
        <f t="shared" ca="1" si="3"/>
        <v/>
      </c>
      <c r="BK50" s="560" t="str">
        <f t="shared" ca="1" si="3"/>
        <v/>
      </c>
      <c r="BL50" s="561" t="str">
        <f t="shared" ca="1" si="3"/>
        <v/>
      </c>
      <c r="BM50" s="192"/>
      <c r="BN50" s="192"/>
      <c r="BO50" s="192"/>
      <c r="BP50" s="192"/>
      <c r="BQ50" s="192"/>
      <c r="BR50" s="562" t="str">
        <f>"「共通仕様」"&amp;共通仕様!$CL$31</f>
        <v>「共通仕様」「50. 圧造課部品番号マスタ」</v>
      </c>
      <c r="BS50" s="379"/>
      <c r="BT50" s="379"/>
      <c r="BU50" s="379"/>
      <c r="BV50" s="192"/>
      <c r="BW50" s="192"/>
      <c r="BX50" s="192"/>
      <c r="BY50" s="192"/>
      <c r="BZ50" s="192"/>
      <c r="CA50" s="192"/>
      <c r="CB50" s="192"/>
      <c r="CC50" s="192"/>
      <c r="CD50" s="192"/>
      <c r="CE50" s="192"/>
      <c r="CF50" s="192"/>
      <c r="CG50" s="192"/>
      <c r="CH50" s="192"/>
      <c r="CI50" s="192"/>
      <c r="CJ50" s="192"/>
      <c r="CK50" s="192"/>
      <c r="CL50" s="192"/>
      <c r="CM50" s="192"/>
      <c r="CN50" s="192"/>
      <c r="CO50" s="192"/>
      <c r="CP50" s="192"/>
      <c r="CQ50" s="192"/>
      <c r="CR50" s="192"/>
      <c r="CS50" s="192"/>
      <c r="CT50" s="192"/>
      <c r="CU50" s="192"/>
      <c r="CV50" s="1497"/>
      <c r="CW50" s="1498"/>
      <c r="CX50" s="1498"/>
      <c r="CY50" s="1499"/>
      <c r="CZ50" s="1499"/>
      <c r="DA50" s="1499"/>
      <c r="DB50" s="1499"/>
      <c r="DC50" s="1499"/>
      <c r="DD50" s="1859"/>
      <c r="DE50" s="1860"/>
      <c r="DF50" s="1861"/>
    </row>
    <row r="51" spans="1:110" s="80" customFormat="1" ht="15" customHeight="1">
      <c r="A51" s="218"/>
      <c r="B51" s="146" t="s">
        <v>130</v>
      </c>
      <c r="C51" s="578"/>
      <c r="D51" s="578"/>
      <c r="E51" s="578"/>
      <c r="F51" s="578"/>
      <c r="G51" s="578"/>
      <c r="H51" s="578"/>
      <c r="I51" s="578"/>
      <c r="J51" s="578"/>
      <c r="K51" s="578"/>
      <c r="L51" s="578"/>
      <c r="M51" s="578"/>
      <c r="N51" s="578"/>
      <c r="O51" s="578"/>
      <c r="P51" s="578"/>
      <c r="Q51" s="578"/>
      <c r="R51" s="578"/>
      <c r="S51" s="578"/>
      <c r="T51" s="144"/>
      <c r="U51" s="578"/>
      <c r="V51" s="578"/>
      <c r="W51" s="145"/>
      <c r="X51" s="145"/>
      <c r="Y51" s="144"/>
      <c r="Z51" s="144"/>
      <c r="AA51" s="144"/>
      <c r="AB51" s="578"/>
      <c r="AC51" s="373" t="s">
        <v>125</v>
      </c>
      <c r="AD51" s="374" t="s">
        <v>126</v>
      </c>
      <c r="AE51" s="374" t="s">
        <v>127</v>
      </c>
      <c r="AF51" s="375" t="s">
        <v>128</v>
      </c>
      <c r="AG51" s="578"/>
      <c r="AH51" s="578"/>
      <c r="AI51" s="578"/>
      <c r="AJ51" s="578"/>
      <c r="AK51" s="578"/>
      <c r="AL51" s="578"/>
      <c r="AM51" s="578"/>
      <c r="AN51" s="578"/>
      <c r="AO51" s="578"/>
      <c r="AP51" s="578"/>
      <c r="AQ51" s="578"/>
      <c r="AR51" s="578"/>
      <c r="AS51" s="578"/>
      <c r="AT51" s="578"/>
      <c r="AU51" s="578"/>
      <c r="AV51" s="578"/>
      <c r="AW51" s="578"/>
      <c r="AX51" s="579"/>
      <c r="AY51" s="40"/>
      <c r="AZ51" s="465"/>
      <c r="BA51" s="192">
        <f t="shared" si="2"/>
        <v>2</v>
      </c>
      <c r="BB51" s="192"/>
      <c r="BC51" s="192"/>
      <c r="BD51" s="192"/>
      <c r="BE51" s="192"/>
      <c r="BF51" s="192"/>
      <c r="BG51" s="559" t="str">
        <f t="shared" ca="1" si="4"/>
        <v/>
      </c>
      <c r="BH51" s="560" t="str">
        <f t="shared" ca="1" si="4"/>
        <v/>
      </c>
      <c r="BI51" s="560" t="str">
        <f t="shared" ca="1" si="4"/>
        <v/>
      </c>
      <c r="BJ51" s="560" t="str">
        <f t="shared" ca="1" si="3"/>
        <v/>
      </c>
      <c r="BK51" s="560" t="str">
        <f t="shared" ca="1" si="3"/>
        <v/>
      </c>
      <c r="BL51" s="561" t="str">
        <f t="shared" ca="1" si="3"/>
        <v/>
      </c>
      <c r="BM51" s="192"/>
      <c r="BN51" s="192"/>
      <c r="BO51" s="192"/>
      <c r="BP51" s="192"/>
      <c r="BQ51" s="192"/>
      <c r="BR51" s="192"/>
      <c r="BS51" s="192"/>
      <c r="BT51" s="192"/>
      <c r="BU51" s="562" t="str">
        <f>"「共通仕様」"&amp;共通仕様!$CO$32</f>
        <v>「共通仕様」「50.3.1.①. 圧造課部品番号データセット 条件無し」</v>
      </c>
      <c r="BV51" s="192"/>
      <c r="BW51" s="192"/>
      <c r="BX51" s="192"/>
      <c r="BY51" s="192"/>
      <c r="BZ51" s="192"/>
      <c r="CA51" s="192"/>
      <c r="CB51" s="192"/>
      <c r="CC51" s="192"/>
      <c r="CD51" s="192"/>
      <c r="CE51" s="192"/>
      <c r="CF51" s="192"/>
      <c r="CG51" s="192"/>
      <c r="CH51" s="192"/>
      <c r="CI51" s="192"/>
      <c r="CJ51" s="192"/>
      <c r="CK51" s="192"/>
      <c r="CL51" s="192"/>
      <c r="CM51" s="192"/>
      <c r="CN51" s="192"/>
      <c r="CO51" s="192"/>
      <c r="CP51" s="192"/>
      <c r="CQ51" s="192"/>
      <c r="CR51" s="192"/>
      <c r="CS51" s="192"/>
      <c r="CT51" s="192"/>
      <c r="CU51" s="192"/>
      <c r="CV51" s="1497"/>
      <c r="CW51" s="1498"/>
      <c r="CX51" s="1498"/>
      <c r="CY51" s="1499"/>
      <c r="CZ51" s="1499"/>
      <c r="DA51" s="1499"/>
      <c r="DB51" s="1499"/>
      <c r="DC51" s="1499"/>
      <c r="DD51" s="1859"/>
      <c r="DE51" s="1860"/>
      <c r="DF51" s="1861"/>
    </row>
    <row r="52" spans="1:110" s="80" customFormat="1" ht="15" customHeight="1">
      <c r="A52" s="218"/>
      <c r="B52" s="1891">
        <f>IF(NOT(ISBLANK(D52)),MAX(B$45:B51)+1,"")</f>
        <v>12</v>
      </c>
      <c r="C52" s="1892"/>
      <c r="D52" s="75" t="s">
        <v>131</v>
      </c>
      <c r="E52" s="750"/>
      <c r="F52" s="750"/>
      <c r="G52" s="750"/>
      <c r="H52" s="750"/>
      <c r="I52" s="750"/>
      <c r="J52" s="750"/>
      <c r="K52" s="750"/>
      <c r="L52" s="750"/>
      <c r="M52" s="750"/>
      <c r="N52" s="750"/>
      <c r="O52" s="756"/>
      <c r="P52" s="772" t="s">
        <v>52</v>
      </c>
      <c r="Q52" s="750"/>
      <c r="R52" s="750"/>
      <c r="S52" s="756"/>
      <c r="T52" s="78" t="s">
        <v>53</v>
      </c>
      <c r="U52" s="147"/>
      <c r="V52" s="756"/>
      <c r="W52" s="772"/>
      <c r="X52" s="756"/>
      <c r="Y52" s="77"/>
      <c r="Z52" s="77"/>
      <c r="AA52" s="77"/>
      <c r="AB52" s="718"/>
      <c r="AC52" s="151" t="s">
        <v>129</v>
      </c>
      <c r="AD52" s="76" t="s">
        <v>129</v>
      </c>
      <c r="AE52" s="76" t="s">
        <v>129</v>
      </c>
      <c r="AF52" s="152" t="s">
        <v>129</v>
      </c>
      <c r="AG52" s="750"/>
      <c r="AH52" s="750"/>
      <c r="AI52" s="750"/>
      <c r="AJ52" s="750"/>
      <c r="AK52" s="750"/>
      <c r="AL52" s="750"/>
      <c r="AM52" s="750"/>
      <c r="AN52" s="750"/>
      <c r="AO52" s="750"/>
      <c r="AP52" s="750"/>
      <c r="AQ52" s="750"/>
      <c r="AR52" s="750"/>
      <c r="AS52" s="750"/>
      <c r="AT52" s="750"/>
      <c r="AU52" s="750"/>
      <c r="AV52" s="750"/>
      <c r="AW52" s="750"/>
      <c r="AX52" s="73"/>
      <c r="AY52" s="40"/>
      <c r="AZ52" s="465"/>
      <c r="BA52" s="192">
        <f t="shared" si="2"/>
        <v>2</v>
      </c>
      <c r="BB52" s="192"/>
      <c r="BC52" s="192"/>
      <c r="BD52" s="192"/>
      <c r="BE52" s="192"/>
      <c r="BF52" s="192"/>
      <c r="BG52" s="559" t="str">
        <f t="shared" ca="1" si="4"/>
        <v/>
      </c>
      <c r="BH52" s="560" t="str">
        <f t="shared" ca="1" si="4"/>
        <v/>
      </c>
      <c r="BI52" s="560" t="str">
        <f t="shared" ca="1" si="4"/>
        <v/>
      </c>
      <c r="BJ52" s="560" t="str">
        <f t="shared" ca="1" si="3"/>
        <v/>
      </c>
      <c r="BK52" s="560" t="str">
        <f t="shared" ca="1" si="3"/>
        <v/>
      </c>
      <c r="BL52" s="561" t="str">
        <f t="shared" ca="1" si="3"/>
        <v/>
      </c>
      <c r="BM52" s="192"/>
      <c r="BN52" s="192"/>
      <c r="BO52" s="192"/>
      <c r="BP52" s="192"/>
      <c r="BQ52" s="192"/>
      <c r="BR52" s="192"/>
      <c r="BS52" s="192"/>
      <c r="BT52" s="192"/>
      <c r="BU52" s="562" t="str">
        <f>"「共通仕様」"&amp;共通仕様!$CO$33</f>
        <v>「共通仕様」「50.3.1.②. 圧造課部品番号データセット 部品番号の入力」</v>
      </c>
      <c r="BV52" s="192"/>
      <c r="BW52" s="192"/>
      <c r="BX52" s="192"/>
      <c r="BY52" s="192"/>
      <c r="BZ52" s="192"/>
      <c r="CA52" s="192"/>
      <c r="CB52" s="192"/>
      <c r="CC52" s="192"/>
      <c r="CD52" s="192"/>
      <c r="CE52" s="192"/>
      <c r="CF52" s="192"/>
      <c r="CG52" s="192"/>
      <c r="CH52" s="192"/>
      <c r="CI52" s="192"/>
      <c r="CJ52" s="192"/>
      <c r="CK52" s="192"/>
      <c r="CL52" s="192"/>
      <c r="CM52" s="192"/>
      <c r="CN52" s="192"/>
      <c r="CO52" s="192"/>
      <c r="CP52" s="192"/>
      <c r="CQ52" s="192"/>
      <c r="CR52" s="192"/>
      <c r="CS52" s="192"/>
      <c r="CT52" s="192"/>
      <c r="CU52" s="192"/>
      <c r="CV52" s="1497"/>
      <c r="CW52" s="1498"/>
      <c r="CX52" s="1498"/>
      <c r="CY52" s="1499"/>
      <c r="CZ52" s="1499"/>
      <c r="DA52" s="1499"/>
      <c r="DB52" s="1499"/>
      <c r="DC52" s="1499"/>
      <c r="DD52" s="1859"/>
      <c r="DE52" s="1860"/>
      <c r="DF52" s="1861"/>
    </row>
    <row r="53" spans="1:110" s="80" customFormat="1" ht="15" customHeight="1">
      <c r="A53" s="218"/>
      <c r="B53" s="1891">
        <f>IF(NOT(ISBLANK(D53)),MAX(B$45:B52)+1,"")</f>
        <v>13</v>
      </c>
      <c r="C53" s="1892"/>
      <c r="D53" s="75" t="s">
        <v>220</v>
      </c>
      <c r="E53" s="750"/>
      <c r="F53" s="750" t="s">
        <v>2261</v>
      </c>
      <c r="G53" s="750"/>
      <c r="H53" s="750"/>
      <c r="I53" s="750"/>
      <c r="J53" s="750"/>
      <c r="K53" s="750"/>
      <c r="L53" s="750"/>
      <c r="M53" s="750"/>
      <c r="N53" s="750"/>
      <c r="O53" s="756"/>
      <c r="P53" s="772" t="s">
        <v>52</v>
      </c>
      <c r="Q53" s="750"/>
      <c r="R53" s="750"/>
      <c r="S53" s="756"/>
      <c r="T53" s="78" t="s">
        <v>53</v>
      </c>
      <c r="U53" s="147"/>
      <c r="V53" s="756"/>
      <c r="W53" s="772"/>
      <c r="X53" s="756"/>
      <c r="Y53" s="77"/>
      <c r="Z53" s="77"/>
      <c r="AA53" s="77"/>
      <c r="AB53" s="716"/>
      <c r="AC53" s="153" t="s">
        <v>50</v>
      </c>
      <c r="AD53" s="77" t="s">
        <v>129</v>
      </c>
      <c r="AE53" s="77" t="s">
        <v>129</v>
      </c>
      <c r="AF53" s="154" t="s">
        <v>129</v>
      </c>
      <c r="AG53" s="750"/>
      <c r="AH53" s="750"/>
      <c r="AI53" s="750"/>
      <c r="AJ53" s="750"/>
      <c r="AK53" s="750"/>
      <c r="AL53" s="750"/>
      <c r="AM53" s="750"/>
      <c r="AN53" s="750"/>
      <c r="AO53" s="750"/>
      <c r="AP53" s="750"/>
      <c r="AQ53" s="750"/>
      <c r="AR53" s="750"/>
      <c r="AS53" s="750"/>
      <c r="AT53" s="750"/>
      <c r="AU53" s="750"/>
      <c r="AV53" s="750"/>
      <c r="AW53" s="750"/>
      <c r="AX53" s="73"/>
      <c r="AY53" s="40"/>
      <c r="AZ53" s="465"/>
      <c r="BA53" s="192">
        <f t="shared" si="2"/>
        <v>2</v>
      </c>
      <c r="BB53" s="192"/>
      <c r="BC53" s="192"/>
      <c r="BD53" s="192"/>
      <c r="BE53" s="192"/>
      <c r="BF53" s="192"/>
      <c r="BG53" s="559" t="str">
        <f t="shared" ca="1" si="4"/>
        <v/>
      </c>
      <c r="BH53" s="560" t="str">
        <f t="shared" ca="1" si="4"/>
        <v/>
      </c>
      <c r="BI53" s="560" t="str">
        <f t="shared" ca="1" si="4"/>
        <v/>
      </c>
      <c r="BJ53" s="560" t="str">
        <f t="shared" ca="1" si="3"/>
        <v/>
      </c>
      <c r="BK53" s="560" t="str">
        <f t="shared" ca="1" si="3"/>
        <v/>
      </c>
      <c r="BL53" s="561" t="str">
        <f t="shared" ca="1" si="3"/>
        <v/>
      </c>
      <c r="BM53" s="192"/>
      <c r="BN53" s="192"/>
      <c r="BO53" s="192"/>
      <c r="BP53" s="192"/>
      <c r="BQ53" s="192"/>
      <c r="BR53" s="192"/>
      <c r="BS53" s="192"/>
      <c r="BT53" s="192"/>
      <c r="BU53" s="192"/>
      <c r="BV53" s="192"/>
      <c r="BW53" s="192"/>
      <c r="BX53" s="192"/>
      <c r="BY53" s="192"/>
      <c r="BZ53" s="192"/>
      <c r="CA53" s="192"/>
      <c r="CB53" s="192"/>
      <c r="CC53" s="192"/>
      <c r="CD53" s="192"/>
      <c r="CE53" s="192"/>
      <c r="CF53" s="192"/>
      <c r="CG53" s="192"/>
      <c r="CH53" s="192"/>
      <c r="CI53" s="192"/>
      <c r="CJ53" s="192"/>
      <c r="CK53" s="192"/>
      <c r="CL53" s="192"/>
      <c r="CM53" s="192"/>
      <c r="CN53" s="192"/>
      <c r="CO53" s="192"/>
      <c r="CP53" s="192"/>
      <c r="CQ53" s="192"/>
      <c r="CR53" s="192"/>
      <c r="CS53" s="192"/>
      <c r="CT53" s="192"/>
      <c r="CU53" s="192"/>
      <c r="CV53" s="1488" t="s">
        <v>2265</v>
      </c>
      <c r="CW53" s="1489"/>
      <c r="CX53" s="1489"/>
      <c r="CY53" s="1489"/>
      <c r="CZ53" s="1489"/>
      <c r="DA53" s="1489"/>
      <c r="DB53" s="1489"/>
      <c r="DC53" s="1489"/>
      <c r="DD53" s="1859">
        <v>44637</v>
      </c>
      <c r="DE53" s="1860"/>
      <c r="DF53" s="1861"/>
    </row>
    <row r="54" spans="1:110" s="80" customFormat="1" ht="15" customHeight="1">
      <c r="A54" s="218"/>
      <c r="B54" s="1891">
        <f>IF(NOT(ISBLANK(D54)),MAX(B$45:B53)+1,"")</f>
        <v>14</v>
      </c>
      <c r="C54" s="1892"/>
      <c r="D54" s="75" t="s">
        <v>132</v>
      </c>
      <c r="E54" s="750"/>
      <c r="F54" s="750"/>
      <c r="G54" s="750"/>
      <c r="H54" s="750"/>
      <c r="I54" s="750"/>
      <c r="J54" s="750"/>
      <c r="K54" s="750"/>
      <c r="L54" s="750"/>
      <c r="M54" s="750"/>
      <c r="N54" s="750"/>
      <c r="O54" s="756"/>
      <c r="P54" s="772" t="s">
        <v>52</v>
      </c>
      <c r="Q54" s="750"/>
      <c r="R54" s="750"/>
      <c r="S54" s="756"/>
      <c r="T54" s="78" t="s">
        <v>53</v>
      </c>
      <c r="U54" s="147"/>
      <c r="V54" s="756"/>
      <c r="W54" s="772"/>
      <c r="X54" s="756"/>
      <c r="Y54" s="77"/>
      <c r="Z54" s="77"/>
      <c r="AA54" s="77"/>
      <c r="AB54" s="716"/>
      <c r="AC54" s="153" t="s">
        <v>129</v>
      </c>
      <c r="AD54" s="77" t="s">
        <v>129</v>
      </c>
      <c r="AE54" s="77" t="s">
        <v>129</v>
      </c>
      <c r="AF54" s="154" t="s">
        <v>129</v>
      </c>
      <c r="AG54" s="750"/>
      <c r="AH54" s="750"/>
      <c r="AI54" s="750"/>
      <c r="AJ54" s="750"/>
      <c r="AK54" s="750"/>
      <c r="AL54" s="750"/>
      <c r="AM54" s="750"/>
      <c r="AN54" s="750"/>
      <c r="AO54" s="750"/>
      <c r="AP54" s="750"/>
      <c r="AQ54" s="750"/>
      <c r="AR54" s="750"/>
      <c r="AS54" s="750"/>
      <c r="AT54" s="750"/>
      <c r="AU54" s="750"/>
      <c r="AV54" s="750"/>
      <c r="AW54" s="750"/>
      <c r="AX54" s="73"/>
      <c r="AY54" s="40"/>
      <c r="AZ54" s="465"/>
      <c r="BA54" s="192">
        <f t="shared" si="2"/>
        <v>2</v>
      </c>
      <c r="BB54" s="192"/>
      <c r="BC54" s="192"/>
      <c r="BD54" s="192"/>
      <c r="BE54" s="192"/>
      <c r="BF54" s="192"/>
      <c r="BG54" s="559" t="str">
        <f t="shared" ca="1" si="4"/>
        <v/>
      </c>
      <c r="BH54" s="560" t="str">
        <f t="shared" ca="1" si="4"/>
        <v/>
      </c>
      <c r="BI54" s="560" t="str">
        <f t="shared" ca="1" si="4"/>
        <v/>
      </c>
      <c r="BJ54" s="560" t="str">
        <f t="shared" ca="1" si="3"/>
        <v/>
      </c>
      <c r="BK54" s="560" t="str">
        <f t="shared" ca="1" si="3"/>
        <v/>
      </c>
      <c r="BL54" s="561" t="str">
        <f t="shared" ca="1" si="3"/>
        <v/>
      </c>
      <c r="BM54" s="192"/>
      <c r="BN54" s="192"/>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497"/>
      <c r="CW54" s="1498"/>
      <c r="CX54" s="1498"/>
      <c r="CY54" s="1499"/>
      <c r="CZ54" s="1499"/>
      <c r="DA54" s="1499"/>
      <c r="DB54" s="1499"/>
      <c r="DC54" s="1499"/>
      <c r="DD54" s="1859"/>
      <c r="DE54" s="1860"/>
      <c r="DF54" s="1861"/>
    </row>
    <row r="55" spans="1:110" s="80" customFormat="1" ht="15" customHeight="1">
      <c r="A55" s="218"/>
      <c r="B55" s="1891">
        <f>IF(NOT(ISBLANK(D55)),MAX(B$45:B54)+1,"")</f>
        <v>15</v>
      </c>
      <c r="C55" s="1892"/>
      <c r="D55" s="75" t="s">
        <v>133</v>
      </c>
      <c r="E55" s="750"/>
      <c r="F55" s="750"/>
      <c r="G55" s="750"/>
      <c r="H55" s="750"/>
      <c r="I55" s="750"/>
      <c r="J55" s="750"/>
      <c r="K55" s="750"/>
      <c r="L55" s="750"/>
      <c r="M55" s="750"/>
      <c r="N55" s="750"/>
      <c r="O55" s="756"/>
      <c r="P55" s="772" t="s">
        <v>52</v>
      </c>
      <c r="Q55" s="750"/>
      <c r="R55" s="750"/>
      <c r="S55" s="756"/>
      <c r="T55" s="78" t="s">
        <v>53</v>
      </c>
      <c r="U55" s="147"/>
      <c r="V55" s="756"/>
      <c r="W55" s="772"/>
      <c r="X55" s="756"/>
      <c r="Y55" s="77"/>
      <c r="Z55" s="77"/>
      <c r="AA55" s="77"/>
      <c r="AB55" s="716"/>
      <c r="AC55" s="153" t="s">
        <v>129</v>
      </c>
      <c r="AD55" s="77" t="s">
        <v>129</v>
      </c>
      <c r="AE55" s="77" t="s">
        <v>129</v>
      </c>
      <c r="AF55" s="154" t="s">
        <v>129</v>
      </c>
      <c r="AG55" s="750"/>
      <c r="AH55" s="750"/>
      <c r="AI55" s="750"/>
      <c r="AJ55" s="750"/>
      <c r="AK55" s="750"/>
      <c r="AL55" s="750"/>
      <c r="AM55" s="750"/>
      <c r="AN55" s="750"/>
      <c r="AO55" s="750"/>
      <c r="AP55" s="750"/>
      <c r="AQ55" s="750"/>
      <c r="AR55" s="750"/>
      <c r="AS55" s="750"/>
      <c r="AT55" s="750"/>
      <c r="AU55" s="750"/>
      <c r="AV55" s="750"/>
      <c r="AW55" s="750"/>
      <c r="AX55" s="73"/>
      <c r="AY55" s="40"/>
      <c r="AZ55" s="465"/>
      <c r="BA55" s="192">
        <f t="shared" si="2"/>
        <v>2</v>
      </c>
      <c r="BB55" s="192"/>
      <c r="BC55" s="192"/>
      <c r="BD55" s="192"/>
      <c r="BE55" s="192"/>
      <c r="BF55" s="192"/>
      <c r="BG55" s="559" t="str">
        <f t="shared" ca="1" si="4"/>
        <v/>
      </c>
      <c r="BH55" s="560" t="str">
        <f t="shared" ca="1" si="4"/>
        <v/>
      </c>
      <c r="BI55" s="560" t="str">
        <f t="shared" ca="1" si="4"/>
        <v/>
      </c>
      <c r="BJ55" s="560" t="str">
        <f t="shared" ca="1" si="3"/>
        <v/>
      </c>
      <c r="BK55" s="560" t="str">
        <f t="shared" ca="1" si="3"/>
        <v/>
      </c>
      <c r="BL55" s="561" t="str">
        <f t="shared" ca="1" si="3"/>
        <v/>
      </c>
      <c r="BM55" s="192"/>
      <c r="BN55" s="192"/>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497"/>
      <c r="CW55" s="1498"/>
      <c r="CX55" s="1498"/>
      <c r="CY55" s="1499"/>
      <c r="CZ55" s="1499"/>
      <c r="DA55" s="1499"/>
      <c r="DB55" s="1499"/>
      <c r="DC55" s="1499"/>
      <c r="DD55" s="1859"/>
      <c r="DE55" s="1860"/>
      <c r="DF55" s="1861"/>
    </row>
    <row r="56" spans="1:110" s="80" customFormat="1" ht="15" customHeight="1">
      <c r="A56" s="218"/>
      <c r="B56" s="1891">
        <f>IF(NOT(ISBLANK(D56)),MAX(B$45:B55)+1,"")</f>
        <v>16</v>
      </c>
      <c r="C56" s="1892"/>
      <c r="D56" s="75" t="s">
        <v>134</v>
      </c>
      <c r="E56" s="750"/>
      <c r="F56" s="750" t="s">
        <v>2262</v>
      </c>
      <c r="G56" s="750"/>
      <c r="H56" s="750"/>
      <c r="I56" s="750"/>
      <c r="J56" s="750"/>
      <c r="K56" s="750"/>
      <c r="L56" s="750"/>
      <c r="M56" s="750"/>
      <c r="N56" s="750"/>
      <c r="O56" s="756"/>
      <c r="P56" s="772" t="s">
        <v>52</v>
      </c>
      <c r="Q56" s="750"/>
      <c r="R56" s="750"/>
      <c r="S56" s="756"/>
      <c r="T56" s="78" t="s">
        <v>53</v>
      </c>
      <c r="U56" s="147"/>
      <c r="V56" s="756"/>
      <c r="W56" s="772"/>
      <c r="X56" s="756"/>
      <c r="Y56" s="77"/>
      <c r="Z56" s="77"/>
      <c r="AA56" s="77"/>
      <c r="AB56" s="716"/>
      <c r="AC56" s="153" t="s">
        <v>50</v>
      </c>
      <c r="AD56" s="77" t="s">
        <v>122</v>
      </c>
      <c r="AE56" s="77" t="s">
        <v>122</v>
      </c>
      <c r="AF56" s="154" t="s">
        <v>50</v>
      </c>
      <c r="AG56" s="750"/>
      <c r="AH56" s="750"/>
      <c r="AI56" s="750"/>
      <c r="AJ56" s="750"/>
      <c r="AK56" s="750"/>
      <c r="AL56" s="750"/>
      <c r="AM56" s="750"/>
      <c r="AN56" s="750"/>
      <c r="AO56" s="750"/>
      <c r="AP56" s="750"/>
      <c r="AQ56" s="750"/>
      <c r="AR56" s="750"/>
      <c r="AS56" s="750"/>
      <c r="AT56" s="750"/>
      <c r="AU56" s="750"/>
      <c r="AV56" s="750"/>
      <c r="AW56" s="750"/>
      <c r="AX56" s="73"/>
      <c r="AY56" s="40"/>
      <c r="AZ56" s="465"/>
      <c r="BA56" s="192">
        <f t="shared" si="2"/>
        <v>2</v>
      </c>
      <c r="BB56" s="192"/>
      <c r="BC56" s="192"/>
      <c r="BD56" s="192"/>
      <c r="BE56" s="192"/>
      <c r="BF56" s="192"/>
      <c r="BG56" s="559" t="str">
        <f t="shared" ca="1" si="4"/>
        <v/>
      </c>
      <c r="BH56" s="560" t="str">
        <f t="shared" ca="1" si="4"/>
        <v/>
      </c>
      <c r="BI56" s="560" t="str">
        <f t="shared" ca="1" si="4"/>
        <v/>
      </c>
      <c r="BJ56" s="560" t="str">
        <f t="shared" ca="1" si="3"/>
        <v/>
      </c>
      <c r="BK56" s="560" t="str">
        <f t="shared" ca="1" si="3"/>
        <v/>
      </c>
      <c r="BL56" s="561" t="str">
        <f t="shared" ca="1" si="3"/>
        <v/>
      </c>
      <c r="BM56" s="192"/>
      <c r="BN56" s="192"/>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488" t="s">
        <v>2265</v>
      </c>
      <c r="CW56" s="1489"/>
      <c r="CX56" s="1489"/>
      <c r="CY56" s="1489"/>
      <c r="CZ56" s="1489"/>
      <c r="DA56" s="1489"/>
      <c r="DB56" s="1489"/>
      <c r="DC56" s="1489"/>
      <c r="DD56" s="1859">
        <v>44637</v>
      </c>
      <c r="DE56" s="1860"/>
      <c r="DF56" s="1861"/>
    </row>
    <row r="57" spans="1:110" s="80" customFormat="1" ht="15" customHeight="1">
      <c r="A57" s="218"/>
      <c r="B57" s="1891">
        <f>IF(NOT(ISBLANK(D57)),MAX(B$45:B56)+1,"")</f>
        <v>17</v>
      </c>
      <c r="C57" s="1892"/>
      <c r="D57" s="75" t="s">
        <v>135</v>
      </c>
      <c r="E57" s="750"/>
      <c r="F57" s="750" t="s">
        <v>2263</v>
      </c>
      <c r="G57" s="750"/>
      <c r="H57" s="750"/>
      <c r="I57" s="750"/>
      <c r="J57" s="750"/>
      <c r="K57" s="750"/>
      <c r="L57" s="750"/>
      <c r="M57" s="750"/>
      <c r="N57" s="750"/>
      <c r="O57" s="756"/>
      <c r="P57" s="772" t="s">
        <v>52</v>
      </c>
      <c r="Q57" s="750"/>
      <c r="R57" s="750"/>
      <c r="S57" s="756"/>
      <c r="T57" s="78" t="s">
        <v>53</v>
      </c>
      <c r="U57" s="147"/>
      <c r="V57" s="756"/>
      <c r="W57" s="772"/>
      <c r="X57" s="756"/>
      <c r="Y57" s="77"/>
      <c r="Z57" s="77"/>
      <c r="AA57" s="77"/>
      <c r="AB57" s="716"/>
      <c r="AC57" s="153" t="s">
        <v>50</v>
      </c>
      <c r="AD57" s="77" t="s">
        <v>122</v>
      </c>
      <c r="AE57" s="77" t="s">
        <v>122</v>
      </c>
      <c r="AF57" s="154" t="s">
        <v>50</v>
      </c>
      <c r="AG57" s="750"/>
      <c r="AH57" s="750"/>
      <c r="AI57" s="750"/>
      <c r="AJ57" s="750"/>
      <c r="AK57" s="750"/>
      <c r="AL57" s="750"/>
      <c r="AM57" s="750"/>
      <c r="AN57" s="750"/>
      <c r="AO57" s="750"/>
      <c r="AP57" s="750"/>
      <c r="AQ57" s="750"/>
      <c r="AR57" s="750"/>
      <c r="AS57" s="750"/>
      <c r="AT57" s="750"/>
      <c r="AU57" s="750"/>
      <c r="AV57" s="750"/>
      <c r="AW57" s="750"/>
      <c r="AX57" s="73"/>
      <c r="AY57" s="40"/>
      <c r="AZ57" s="465"/>
      <c r="BA57" s="192">
        <f t="shared" si="2"/>
        <v>2</v>
      </c>
      <c r="BB57" s="192"/>
      <c r="BC57" s="192"/>
      <c r="BD57" s="192"/>
      <c r="BE57" s="192"/>
      <c r="BF57" s="192"/>
      <c r="BG57" s="559" t="str">
        <f t="shared" ca="1" si="4"/>
        <v/>
      </c>
      <c r="BH57" s="560" t="str">
        <f t="shared" ca="1" si="4"/>
        <v/>
      </c>
      <c r="BI57" s="560" t="str">
        <f t="shared" ca="1" si="4"/>
        <v/>
      </c>
      <c r="BJ57" s="560" t="str">
        <f t="shared" ca="1" si="3"/>
        <v/>
      </c>
      <c r="BK57" s="560" t="str">
        <f t="shared" ca="1" si="3"/>
        <v/>
      </c>
      <c r="BL57" s="561" t="str">
        <f t="shared" ca="1" si="3"/>
        <v/>
      </c>
      <c r="BM57" s="192"/>
      <c r="BN57" s="192"/>
      <c r="BO57" s="192"/>
      <c r="BP57" s="192"/>
      <c r="BQ57" s="192"/>
      <c r="BR57" s="192"/>
      <c r="BS57" s="192"/>
      <c r="BT57" s="192"/>
      <c r="BU57" s="192"/>
      <c r="BV57" s="192"/>
      <c r="BW57" s="192"/>
      <c r="BX57" s="192"/>
      <c r="BY57" s="192"/>
      <c r="BZ57" s="192"/>
      <c r="CA57" s="192"/>
      <c r="CB57" s="192"/>
      <c r="CC57" s="192"/>
      <c r="CD57" s="192"/>
      <c r="CE57" s="192"/>
      <c r="CF57" s="192"/>
      <c r="CG57" s="192"/>
      <c r="CH57" s="192"/>
      <c r="CI57" s="192"/>
      <c r="CJ57" s="192"/>
      <c r="CK57" s="192"/>
      <c r="CL57" s="192"/>
      <c r="CM57" s="192"/>
      <c r="CN57" s="192"/>
      <c r="CO57" s="192"/>
      <c r="CP57" s="192"/>
      <c r="CQ57" s="192"/>
      <c r="CR57" s="192"/>
      <c r="CS57" s="192"/>
      <c r="CT57" s="192"/>
      <c r="CU57" s="192"/>
      <c r="CV57" s="1488" t="s">
        <v>2265</v>
      </c>
      <c r="CW57" s="1489"/>
      <c r="CX57" s="1489"/>
      <c r="CY57" s="1489"/>
      <c r="CZ57" s="1489"/>
      <c r="DA57" s="1489"/>
      <c r="DB57" s="1489"/>
      <c r="DC57" s="1489"/>
      <c r="DD57" s="1859">
        <v>44637</v>
      </c>
      <c r="DE57" s="1860"/>
      <c r="DF57" s="1861"/>
    </row>
    <row r="58" spans="1:110" s="80" customFormat="1" ht="15" customHeight="1">
      <c r="A58" s="218"/>
      <c r="B58" s="1891">
        <f>IF(NOT(ISBLANK(D58)),MAX(B$45:B57)+1,"")</f>
        <v>18</v>
      </c>
      <c r="C58" s="1892"/>
      <c r="D58" s="75" t="s">
        <v>136</v>
      </c>
      <c r="E58" s="750"/>
      <c r="F58" s="750"/>
      <c r="G58" s="750"/>
      <c r="H58" s="750"/>
      <c r="I58" s="750"/>
      <c r="J58" s="750"/>
      <c r="K58" s="750"/>
      <c r="L58" s="750"/>
      <c r="M58" s="750"/>
      <c r="N58" s="750"/>
      <c r="O58" s="756"/>
      <c r="P58" s="772" t="s">
        <v>52</v>
      </c>
      <c r="Q58" s="750"/>
      <c r="R58" s="750"/>
      <c r="S58" s="756"/>
      <c r="T58" s="78" t="s">
        <v>53</v>
      </c>
      <c r="U58" s="147"/>
      <c r="V58" s="756"/>
      <c r="W58" s="772"/>
      <c r="X58" s="756"/>
      <c r="Y58" s="77"/>
      <c r="Z58" s="77"/>
      <c r="AA58" s="77"/>
      <c r="AB58" s="716"/>
      <c r="AC58" s="153" t="s">
        <v>124</v>
      </c>
      <c r="AD58" s="77" t="s">
        <v>124</v>
      </c>
      <c r="AE58" s="77" t="s">
        <v>124</v>
      </c>
      <c r="AF58" s="154" t="s">
        <v>124</v>
      </c>
      <c r="AG58" s="750"/>
      <c r="AH58" s="750"/>
      <c r="AI58" s="750"/>
      <c r="AJ58" s="750"/>
      <c r="AK58" s="750"/>
      <c r="AL58" s="750"/>
      <c r="AM58" s="750"/>
      <c r="AN58" s="750"/>
      <c r="AO58" s="750"/>
      <c r="AP58" s="750"/>
      <c r="AQ58" s="750"/>
      <c r="AR58" s="750"/>
      <c r="AS58" s="750"/>
      <c r="AT58" s="750"/>
      <c r="AU58" s="750"/>
      <c r="AV58" s="750"/>
      <c r="AW58" s="750"/>
      <c r="AX58" s="73"/>
      <c r="AY58" s="40"/>
      <c r="AZ58" s="465"/>
      <c r="BA58" s="192">
        <f t="shared" si="2"/>
        <v>2</v>
      </c>
      <c r="BB58" s="192"/>
      <c r="BC58" s="192"/>
      <c r="BD58" s="192"/>
      <c r="BE58" s="192"/>
      <c r="BF58" s="192"/>
      <c r="BG58" s="559" t="str">
        <f t="shared" ca="1" si="4"/>
        <v/>
      </c>
      <c r="BH58" s="560" t="str">
        <f t="shared" ca="1" si="4"/>
        <v/>
      </c>
      <c r="BI58" s="560" t="str">
        <f t="shared" ca="1" si="4"/>
        <v/>
      </c>
      <c r="BJ58" s="560" t="str">
        <f t="shared" ca="1" si="3"/>
        <v/>
      </c>
      <c r="BK58" s="560" t="str">
        <f t="shared" ca="1" si="3"/>
        <v/>
      </c>
      <c r="BL58" s="561" t="str">
        <f t="shared" ca="1" si="3"/>
        <v/>
      </c>
      <c r="BM58" s="192"/>
      <c r="BN58" s="192"/>
      <c r="BO58" s="192"/>
      <c r="BP58" s="192"/>
      <c r="BQ58" s="192"/>
      <c r="BR58" s="192"/>
      <c r="BS58" s="192"/>
      <c r="BT58" s="192"/>
      <c r="BU58" s="192"/>
      <c r="BV58" s="192"/>
      <c r="BW58" s="192"/>
      <c r="BX58" s="192"/>
      <c r="BY58" s="192"/>
      <c r="BZ58" s="192"/>
      <c r="CA58" s="192"/>
      <c r="CB58" s="192"/>
      <c r="CC58" s="192"/>
      <c r="CD58" s="192"/>
      <c r="CE58" s="192"/>
      <c r="CF58" s="192"/>
      <c r="CG58" s="192"/>
      <c r="CH58" s="192"/>
      <c r="CI58" s="192"/>
      <c r="CJ58" s="192"/>
      <c r="CK58" s="192"/>
      <c r="CL58" s="192"/>
      <c r="CM58" s="192"/>
      <c r="CN58" s="192"/>
      <c r="CO58" s="192"/>
      <c r="CP58" s="192"/>
      <c r="CQ58" s="192"/>
      <c r="CR58" s="192"/>
      <c r="CS58" s="192"/>
      <c r="CT58" s="192"/>
      <c r="CU58" s="192"/>
      <c r="CV58" s="1497"/>
      <c r="CW58" s="1498"/>
      <c r="CX58" s="1498"/>
      <c r="CY58" s="1499"/>
      <c r="CZ58" s="1499"/>
      <c r="DA58" s="1499"/>
      <c r="DB58" s="1499"/>
      <c r="DC58" s="1499"/>
      <c r="DD58" s="1859"/>
      <c r="DE58" s="1860"/>
      <c r="DF58" s="1861"/>
    </row>
    <row r="59" spans="1:110" s="80" customFormat="1" ht="15" customHeight="1">
      <c r="A59" s="218"/>
      <c r="B59" s="1891">
        <f>IF(NOT(ISBLANK(D59)),MAX(B$45:B58)+1,"")</f>
        <v>19</v>
      </c>
      <c r="C59" s="1892"/>
      <c r="D59" s="75" t="s">
        <v>137</v>
      </c>
      <c r="E59" s="750"/>
      <c r="F59" s="750"/>
      <c r="G59" s="750"/>
      <c r="H59" s="750"/>
      <c r="I59" s="750"/>
      <c r="J59" s="750"/>
      <c r="K59" s="750"/>
      <c r="L59" s="750"/>
      <c r="M59" s="750"/>
      <c r="N59" s="750"/>
      <c r="O59" s="756"/>
      <c r="P59" s="772" t="s">
        <v>52</v>
      </c>
      <c r="Q59" s="750"/>
      <c r="R59" s="750"/>
      <c r="S59" s="756"/>
      <c r="T59" s="78" t="s">
        <v>53</v>
      </c>
      <c r="U59" s="147"/>
      <c r="V59" s="756"/>
      <c r="W59" s="772"/>
      <c r="X59" s="756"/>
      <c r="Y59" s="77"/>
      <c r="Z59" s="77"/>
      <c r="AA59" s="77"/>
      <c r="AB59" s="716"/>
      <c r="AC59" s="153" t="s">
        <v>129</v>
      </c>
      <c r="AD59" s="77" t="s">
        <v>124</v>
      </c>
      <c r="AE59" s="77" t="s">
        <v>124</v>
      </c>
      <c r="AF59" s="154" t="s">
        <v>124</v>
      </c>
      <c r="AG59" s="750"/>
      <c r="AH59" s="750"/>
      <c r="AI59" s="750"/>
      <c r="AJ59" s="750"/>
      <c r="AK59" s="750"/>
      <c r="AL59" s="750"/>
      <c r="AM59" s="750"/>
      <c r="AN59" s="750"/>
      <c r="AO59" s="750"/>
      <c r="AP59" s="750"/>
      <c r="AQ59" s="750"/>
      <c r="AR59" s="750"/>
      <c r="AS59" s="750"/>
      <c r="AT59" s="750"/>
      <c r="AU59" s="750"/>
      <c r="AV59" s="750"/>
      <c r="AW59" s="750"/>
      <c r="AX59" s="73"/>
      <c r="AY59" s="40"/>
      <c r="AZ59" s="465"/>
      <c r="BA59" s="192">
        <f t="shared" si="2"/>
        <v>2</v>
      </c>
      <c r="BB59" s="192"/>
      <c r="BC59" s="192"/>
      <c r="BD59" s="192"/>
      <c r="BE59" s="192"/>
      <c r="BF59" s="192"/>
      <c r="BG59" s="559" t="str">
        <f t="shared" ca="1" si="4"/>
        <v/>
      </c>
      <c r="BH59" s="560" t="str">
        <f t="shared" ca="1" si="4"/>
        <v/>
      </c>
      <c r="BI59" s="560" t="str">
        <f t="shared" ca="1" si="4"/>
        <v/>
      </c>
      <c r="BJ59" s="560" t="str">
        <f t="shared" ca="1" si="3"/>
        <v/>
      </c>
      <c r="BK59" s="560" t="str">
        <f t="shared" ca="1" si="3"/>
        <v/>
      </c>
      <c r="BL59" s="561" t="str">
        <f t="shared" ca="1" si="3"/>
        <v/>
      </c>
      <c r="BM59" s="192"/>
      <c r="BN59" s="192"/>
      <c r="BO59" s="192"/>
      <c r="BP59" s="192"/>
      <c r="BQ59" s="192"/>
      <c r="BR59" s="192"/>
      <c r="BS59" s="192"/>
      <c r="BT59" s="192"/>
      <c r="BU59" s="192"/>
      <c r="BV59" s="192"/>
      <c r="BW59" s="192"/>
      <c r="BX59" s="192"/>
      <c r="BY59" s="192"/>
      <c r="BZ59" s="192"/>
      <c r="CA59" s="192"/>
      <c r="CB59" s="192"/>
      <c r="CC59" s="192"/>
      <c r="CD59" s="192"/>
      <c r="CE59" s="192"/>
      <c r="CF59" s="192"/>
      <c r="CG59" s="192"/>
      <c r="CH59" s="192"/>
      <c r="CI59" s="192"/>
      <c r="CJ59" s="192"/>
      <c r="CK59" s="192"/>
      <c r="CL59" s="192"/>
      <c r="CM59" s="192"/>
      <c r="CN59" s="192"/>
      <c r="CO59" s="192"/>
      <c r="CP59" s="192"/>
      <c r="CQ59" s="192"/>
      <c r="CR59" s="192"/>
      <c r="CS59" s="192"/>
      <c r="CT59" s="192"/>
      <c r="CU59" s="192"/>
      <c r="CV59" s="1497"/>
      <c r="CW59" s="1498"/>
      <c r="CX59" s="1498"/>
      <c r="CY59" s="1499"/>
      <c r="CZ59" s="1499"/>
      <c r="DA59" s="1499"/>
      <c r="DB59" s="1499"/>
      <c r="DC59" s="1499"/>
      <c r="DD59" s="1859"/>
      <c r="DE59" s="1860"/>
      <c r="DF59" s="1861"/>
    </row>
    <row r="60" spans="1:110" s="80" customFormat="1" ht="15" customHeight="1">
      <c r="A60" s="218"/>
      <c r="B60" s="1891">
        <f>IF(NOT(ISBLANK(D60)),MAX(B$45:B59)+1,"")</f>
        <v>20</v>
      </c>
      <c r="C60" s="1892"/>
      <c r="D60" s="75" t="s">
        <v>138</v>
      </c>
      <c r="E60" s="750"/>
      <c r="F60" s="750" t="s">
        <v>2264</v>
      </c>
      <c r="G60" s="750"/>
      <c r="H60" s="750"/>
      <c r="I60" s="750"/>
      <c r="J60" s="750"/>
      <c r="K60" s="750"/>
      <c r="L60" s="750"/>
      <c r="M60" s="750"/>
      <c r="N60" s="750"/>
      <c r="O60" s="756"/>
      <c r="P60" s="772" t="s">
        <v>52</v>
      </c>
      <c r="Q60" s="750"/>
      <c r="R60" s="750"/>
      <c r="S60" s="756"/>
      <c r="T60" s="78" t="s">
        <v>53</v>
      </c>
      <c r="U60" s="147"/>
      <c r="V60" s="756"/>
      <c r="W60" s="772"/>
      <c r="X60" s="756"/>
      <c r="Y60" s="77"/>
      <c r="Z60" s="77"/>
      <c r="AA60" s="77"/>
      <c r="AB60" s="716"/>
      <c r="AC60" s="153" t="s">
        <v>129</v>
      </c>
      <c r="AD60" s="77" t="s">
        <v>122</v>
      </c>
      <c r="AE60" s="77" t="s">
        <v>124</v>
      </c>
      <c r="AF60" s="154" t="s">
        <v>129</v>
      </c>
      <c r="AG60" s="750"/>
      <c r="AH60" s="750"/>
      <c r="AI60" s="750"/>
      <c r="AJ60" s="750"/>
      <c r="AK60" s="750"/>
      <c r="AL60" s="750"/>
      <c r="AM60" s="750"/>
      <c r="AN60" s="750"/>
      <c r="AO60" s="750"/>
      <c r="AP60" s="750"/>
      <c r="AQ60" s="750"/>
      <c r="AR60" s="750"/>
      <c r="AS60" s="750"/>
      <c r="AT60" s="750"/>
      <c r="AU60" s="750"/>
      <c r="AV60" s="750"/>
      <c r="AW60" s="750"/>
      <c r="AX60" s="73"/>
      <c r="AY60" s="40"/>
      <c r="AZ60" s="465"/>
      <c r="BA60" s="192">
        <f t="shared" si="2"/>
        <v>2</v>
      </c>
      <c r="BB60" s="192"/>
      <c r="BC60" s="192"/>
      <c r="BD60" s="192"/>
      <c r="BE60" s="192"/>
      <c r="BF60" s="192"/>
      <c r="BG60" s="559" t="str">
        <f t="shared" ca="1" si="4"/>
        <v/>
      </c>
      <c r="BH60" s="560" t="str">
        <f t="shared" ca="1" si="4"/>
        <v/>
      </c>
      <c r="BI60" s="560" t="str">
        <f t="shared" ca="1" si="4"/>
        <v/>
      </c>
      <c r="BJ60" s="560" t="str">
        <f t="shared" ca="1" si="3"/>
        <v/>
      </c>
      <c r="BK60" s="560" t="str">
        <f t="shared" ca="1" si="3"/>
        <v/>
      </c>
      <c r="BL60" s="561" t="str">
        <f t="shared" ca="1" si="3"/>
        <v/>
      </c>
      <c r="BM60" s="192"/>
      <c r="BN60" s="192"/>
      <c r="BO60" s="192"/>
      <c r="BP60" s="192"/>
      <c r="BQ60" s="192"/>
      <c r="BR60" s="192"/>
      <c r="BS60" s="192"/>
      <c r="BT60" s="192"/>
      <c r="BU60" s="192"/>
      <c r="BV60" s="192"/>
      <c r="BW60" s="192"/>
      <c r="BX60" s="192"/>
      <c r="BY60" s="192"/>
      <c r="BZ60" s="192"/>
      <c r="CA60" s="192"/>
      <c r="CB60" s="192"/>
      <c r="CC60" s="192"/>
      <c r="CD60" s="192"/>
      <c r="CE60" s="192"/>
      <c r="CF60" s="192"/>
      <c r="CG60" s="192"/>
      <c r="CH60" s="192"/>
      <c r="CI60" s="192"/>
      <c r="CJ60" s="192"/>
      <c r="CK60" s="192"/>
      <c r="CL60" s="192"/>
      <c r="CM60" s="192"/>
      <c r="CN60" s="192"/>
      <c r="CO60" s="192"/>
      <c r="CP60" s="192"/>
      <c r="CQ60" s="192"/>
      <c r="CR60" s="192"/>
      <c r="CS60" s="192"/>
      <c r="CT60" s="192"/>
      <c r="CU60" s="192"/>
      <c r="CV60" s="1488" t="s">
        <v>2265</v>
      </c>
      <c r="CW60" s="1489"/>
      <c r="CX60" s="1489"/>
      <c r="CY60" s="1489"/>
      <c r="CZ60" s="1489"/>
      <c r="DA60" s="1489"/>
      <c r="DB60" s="1489"/>
      <c r="DC60" s="1489"/>
      <c r="DD60" s="1859">
        <v>44637</v>
      </c>
      <c r="DE60" s="1860"/>
      <c r="DF60" s="1861"/>
    </row>
    <row r="61" spans="1:110" s="80" customFormat="1" ht="15" customHeight="1">
      <c r="A61" s="218"/>
      <c r="B61" s="1891">
        <f>IF(NOT(ISBLANK(D61)),MAX(B$45:B60)+1,"")</f>
        <v>21</v>
      </c>
      <c r="C61" s="1892"/>
      <c r="D61" s="75" t="s">
        <v>139</v>
      </c>
      <c r="E61" s="750"/>
      <c r="F61" s="750"/>
      <c r="G61" s="750"/>
      <c r="H61" s="750"/>
      <c r="I61" s="750"/>
      <c r="J61" s="750"/>
      <c r="K61" s="750"/>
      <c r="L61" s="750"/>
      <c r="M61" s="750"/>
      <c r="N61" s="750"/>
      <c r="O61" s="756"/>
      <c r="P61" s="772" t="s">
        <v>52</v>
      </c>
      <c r="Q61" s="750"/>
      <c r="R61" s="750"/>
      <c r="S61" s="756"/>
      <c r="T61" s="78" t="s">
        <v>53</v>
      </c>
      <c r="U61" s="147"/>
      <c r="V61" s="756"/>
      <c r="W61" s="772"/>
      <c r="X61" s="756"/>
      <c r="Y61" s="77"/>
      <c r="Z61" s="77"/>
      <c r="AA61" s="77"/>
      <c r="AB61" s="716"/>
      <c r="AC61" s="153" t="s">
        <v>129</v>
      </c>
      <c r="AD61" s="77" t="s">
        <v>124</v>
      </c>
      <c r="AE61" s="77" t="s">
        <v>124</v>
      </c>
      <c r="AF61" s="154" t="s">
        <v>124</v>
      </c>
      <c r="AG61" s="750"/>
      <c r="AH61" s="750"/>
      <c r="AI61" s="750"/>
      <c r="AJ61" s="750"/>
      <c r="AK61" s="750"/>
      <c r="AL61" s="750"/>
      <c r="AM61" s="750"/>
      <c r="AN61" s="750"/>
      <c r="AO61" s="750"/>
      <c r="AP61" s="750"/>
      <c r="AQ61" s="750"/>
      <c r="AR61" s="750"/>
      <c r="AS61" s="750"/>
      <c r="AT61" s="750"/>
      <c r="AU61" s="750"/>
      <c r="AV61" s="750"/>
      <c r="AW61" s="750"/>
      <c r="AX61" s="73"/>
      <c r="AY61" s="40"/>
      <c r="AZ61" s="465"/>
      <c r="BA61" s="192">
        <f t="shared" si="2"/>
        <v>2</v>
      </c>
      <c r="BB61" s="192"/>
      <c r="BC61" s="192"/>
      <c r="BD61" s="192"/>
      <c r="BE61" s="192"/>
      <c r="BF61" s="192"/>
      <c r="BG61" s="559" t="str">
        <f t="shared" ca="1" si="4"/>
        <v/>
      </c>
      <c r="BH61" s="560" t="str">
        <f t="shared" ca="1" si="4"/>
        <v/>
      </c>
      <c r="BI61" s="560" t="str">
        <f t="shared" ca="1" si="4"/>
        <v/>
      </c>
      <c r="BJ61" s="560" t="str">
        <f t="shared" ca="1" si="3"/>
        <v/>
      </c>
      <c r="BK61" s="560" t="str">
        <f t="shared" ca="1" si="3"/>
        <v/>
      </c>
      <c r="BL61" s="561" t="str">
        <f t="shared" ca="1" si="3"/>
        <v/>
      </c>
      <c r="BM61" s="192"/>
      <c r="BN61" s="192"/>
      <c r="BO61" s="192"/>
      <c r="BP61" s="192"/>
      <c r="BQ61" s="192"/>
      <c r="BR61" s="192"/>
      <c r="BS61" s="192"/>
      <c r="BT61" s="192"/>
      <c r="BU61" s="192"/>
      <c r="BV61" s="192"/>
      <c r="BW61" s="192"/>
      <c r="BX61" s="192"/>
      <c r="BY61" s="192"/>
      <c r="BZ61" s="192"/>
      <c r="CA61" s="192"/>
      <c r="CB61" s="192"/>
      <c r="CC61" s="192"/>
      <c r="CD61" s="192"/>
      <c r="CE61" s="192"/>
      <c r="CF61" s="192"/>
      <c r="CG61" s="192"/>
      <c r="CH61" s="192"/>
      <c r="CI61" s="192"/>
      <c r="CJ61" s="192"/>
      <c r="CK61" s="192"/>
      <c r="CL61" s="192"/>
      <c r="CM61" s="192"/>
      <c r="CN61" s="192"/>
      <c r="CO61" s="192"/>
      <c r="CP61" s="192"/>
      <c r="CQ61" s="192"/>
      <c r="CR61" s="192"/>
      <c r="CS61" s="192"/>
      <c r="CT61" s="192"/>
      <c r="CU61" s="192"/>
      <c r="CV61" s="1497"/>
      <c r="CW61" s="1498"/>
      <c r="CX61" s="1498"/>
      <c r="CY61" s="1499"/>
      <c r="CZ61" s="1499"/>
      <c r="DA61" s="1499"/>
      <c r="DB61" s="1499"/>
      <c r="DC61" s="1499"/>
      <c r="DD61" s="1859"/>
      <c r="DE61" s="1860"/>
      <c r="DF61" s="1861"/>
    </row>
    <row r="62" spans="1:110" s="80" customFormat="1" ht="15" customHeight="1">
      <c r="A62" s="218"/>
      <c r="B62" s="1891">
        <f>IF(NOT(ISBLANK(D62)),MAX(B$45:B61)+1,"")</f>
        <v>22</v>
      </c>
      <c r="C62" s="1892"/>
      <c r="D62" s="75" t="s">
        <v>140</v>
      </c>
      <c r="E62" s="750"/>
      <c r="F62" s="750"/>
      <c r="G62" s="750"/>
      <c r="H62" s="750"/>
      <c r="I62" s="750"/>
      <c r="J62" s="750"/>
      <c r="K62" s="750"/>
      <c r="L62" s="750"/>
      <c r="M62" s="750"/>
      <c r="N62" s="750"/>
      <c r="O62" s="756"/>
      <c r="P62" s="772" t="s">
        <v>52</v>
      </c>
      <c r="Q62" s="750"/>
      <c r="R62" s="750"/>
      <c r="S62" s="756"/>
      <c r="T62" s="78" t="s">
        <v>53</v>
      </c>
      <c r="U62" s="147"/>
      <c r="V62" s="756"/>
      <c r="W62" s="772"/>
      <c r="X62" s="756"/>
      <c r="Y62" s="77"/>
      <c r="Z62" s="77"/>
      <c r="AA62" s="77"/>
      <c r="AB62" s="716"/>
      <c r="AC62" s="153" t="s">
        <v>129</v>
      </c>
      <c r="AD62" s="77" t="s">
        <v>124</v>
      </c>
      <c r="AE62" s="77" t="s">
        <v>124</v>
      </c>
      <c r="AF62" s="154" t="s">
        <v>124</v>
      </c>
      <c r="AG62" s="750"/>
      <c r="AH62" s="750"/>
      <c r="AI62" s="750"/>
      <c r="AJ62" s="750"/>
      <c r="AK62" s="750"/>
      <c r="AL62" s="750"/>
      <c r="AM62" s="750"/>
      <c r="AN62" s="750"/>
      <c r="AO62" s="750"/>
      <c r="AP62" s="750"/>
      <c r="AQ62" s="750"/>
      <c r="AR62" s="750"/>
      <c r="AS62" s="750"/>
      <c r="AT62" s="750"/>
      <c r="AU62" s="750"/>
      <c r="AV62" s="750"/>
      <c r="AW62" s="750"/>
      <c r="AX62" s="73"/>
      <c r="AY62" s="40"/>
      <c r="AZ62" s="465"/>
      <c r="BA62" s="192">
        <f t="shared" si="2"/>
        <v>2</v>
      </c>
      <c r="BB62" s="192"/>
      <c r="BC62" s="192"/>
      <c r="BD62" s="192"/>
      <c r="BE62" s="192"/>
      <c r="BF62" s="192"/>
      <c r="BG62" s="559" t="str">
        <f t="shared" ca="1" si="4"/>
        <v/>
      </c>
      <c r="BH62" s="560" t="str">
        <f t="shared" ca="1" si="4"/>
        <v/>
      </c>
      <c r="BI62" s="560" t="str">
        <f t="shared" ca="1" si="4"/>
        <v/>
      </c>
      <c r="BJ62" s="560" t="str">
        <f t="shared" ca="1" si="3"/>
        <v/>
      </c>
      <c r="BK62" s="560" t="str">
        <f t="shared" ca="1" si="3"/>
        <v/>
      </c>
      <c r="BL62" s="561" t="str">
        <f t="shared" ca="1" si="3"/>
        <v/>
      </c>
      <c r="BM62" s="192"/>
      <c r="BN62" s="192"/>
      <c r="BO62" s="192"/>
      <c r="BP62" s="192"/>
      <c r="BQ62" s="192"/>
      <c r="BR62" s="192"/>
      <c r="BS62" s="192"/>
      <c r="BT62" s="192"/>
      <c r="BU62" s="192"/>
      <c r="BV62" s="192"/>
      <c r="BW62" s="192"/>
      <c r="BX62" s="192"/>
      <c r="BY62" s="192"/>
      <c r="BZ62" s="192"/>
      <c r="CA62" s="192"/>
      <c r="CB62" s="192"/>
      <c r="CC62" s="192"/>
      <c r="CD62" s="192"/>
      <c r="CE62" s="192"/>
      <c r="CF62" s="192"/>
      <c r="CG62" s="192"/>
      <c r="CH62" s="192"/>
      <c r="CI62" s="192"/>
      <c r="CJ62" s="192"/>
      <c r="CK62" s="192"/>
      <c r="CL62" s="192"/>
      <c r="CM62" s="192"/>
      <c r="CN62" s="192"/>
      <c r="CO62" s="192"/>
      <c r="CP62" s="192"/>
      <c r="CQ62" s="192"/>
      <c r="CR62" s="192"/>
      <c r="CS62" s="192"/>
      <c r="CT62" s="192"/>
      <c r="CU62" s="192"/>
      <c r="CV62" s="1497"/>
      <c r="CW62" s="1498"/>
      <c r="CX62" s="1498"/>
      <c r="CY62" s="1499"/>
      <c r="CZ62" s="1499"/>
      <c r="DA62" s="1499"/>
      <c r="DB62" s="1499"/>
      <c r="DC62" s="1499"/>
      <c r="DD62" s="1859"/>
      <c r="DE62" s="1860"/>
      <c r="DF62" s="1861"/>
    </row>
    <row r="63" spans="1:110" s="80" customFormat="1" ht="15" customHeight="1">
      <c r="A63" s="218"/>
      <c r="B63" s="1891">
        <f>IF(NOT(ISBLANK(D63)),MAX(B$45:B62)+1,"")</f>
        <v>23</v>
      </c>
      <c r="C63" s="1892"/>
      <c r="D63" s="75" t="s">
        <v>141</v>
      </c>
      <c r="E63" s="750"/>
      <c r="F63" s="750" t="s">
        <v>144</v>
      </c>
      <c r="G63" s="750"/>
      <c r="H63" s="750"/>
      <c r="I63" s="750"/>
      <c r="J63" s="750"/>
      <c r="K63" s="750"/>
      <c r="L63" s="750"/>
      <c r="M63" s="750"/>
      <c r="N63" s="750"/>
      <c r="O63" s="756"/>
      <c r="P63" s="772" t="s">
        <v>52</v>
      </c>
      <c r="Q63" s="750"/>
      <c r="R63" s="750"/>
      <c r="S63" s="756"/>
      <c r="T63" s="78" t="s">
        <v>53</v>
      </c>
      <c r="U63" s="147"/>
      <c r="V63" s="756"/>
      <c r="W63" s="772"/>
      <c r="X63" s="756"/>
      <c r="Y63" s="77"/>
      <c r="Z63" s="77"/>
      <c r="AA63" s="77"/>
      <c r="AB63" s="716"/>
      <c r="AC63" s="153" t="s">
        <v>50</v>
      </c>
      <c r="AD63" s="77" t="s">
        <v>50</v>
      </c>
      <c r="AE63" s="77" t="s">
        <v>50</v>
      </c>
      <c r="AF63" s="154" t="s">
        <v>50</v>
      </c>
      <c r="AG63" s="750"/>
      <c r="AH63" s="750"/>
      <c r="AI63" s="750"/>
      <c r="AJ63" s="750"/>
      <c r="AK63" s="750"/>
      <c r="AL63" s="750"/>
      <c r="AM63" s="750"/>
      <c r="AN63" s="750"/>
      <c r="AO63" s="750"/>
      <c r="AP63" s="750"/>
      <c r="AQ63" s="750"/>
      <c r="AR63" s="750"/>
      <c r="AS63" s="750"/>
      <c r="AT63" s="750"/>
      <c r="AU63" s="750"/>
      <c r="AV63" s="750"/>
      <c r="AW63" s="750"/>
      <c r="AX63" s="73"/>
      <c r="AY63" s="40"/>
      <c r="AZ63" s="465"/>
      <c r="BA63" s="192">
        <f t="shared" si="2"/>
        <v>2</v>
      </c>
      <c r="BB63" s="192"/>
      <c r="BC63" s="192"/>
      <c r="BD63" s="192"/>
      <c r="BE63" s="192"/>
      <c r="BF63" s="192"/>
      <c r="BG63" s="559" t="str">
        <f t="shared" ca="1" si="4"/>
        <v/>
      </c>
      <c r="BH63" s="560" t="str">
        <f t="shared" ca="1" si="4"/>
        <v/>
      </c>
      <c r="BI63" s="560" t="str">
        <f t="shared" ca="1" si="4"/>
        <v/>
      </c>
      <c r="BJ63" s="560" t="str">
        <f t="shared" ca="1" si="3"/>
        <v/>
      </c>
      <c r="BK63" s="560" t="str">
        <f t="shared" ca="1" si="3"/>
        <v/>
      </c>
      <c r="BL63" s="561" t="str">
        <f t="shared" ca="1" si="3"/>
        <v/>
      </c>
      <c r="BM63" s="192"/>
      <c r="BN63" s="192"/>
      <c r="BO63" s="192"/>
      <c r="BP63" s="192"/>
      <c r="BQ63" s="192"/>
      <c r="BR63" s="192"/>
      <c r="BS63" s="192"/>
      <c r="BT63" s="192"/>
      <c r="BU63" s="192"/>
      <c r="BV63" s="192"/>
      <c r="BW63" s="192"/>
      <c r="BX63" s="192"/>
      <c r="BY63" s="192"/>
      <c r="BZ63" s="192"/>
      <c r="CA63" s="192"/>
      <c r="CB63" s="192"/>
      <c r="CC63" s="192"/>
      <c r="CD63" s="192"/>
      <c r="CE63" s="192"/>
      <c r="CF63" s="192"/>
      <c r="CG63" s="192"/>
      <c r="CH63" s="192"/>
      <c r="CI63" s="192"/>
      <c r="CJ63" s="192"/>
      <c r="CK63" s="192"/>
      <c r="CL63" s="192"/>
      <c r="CM63" s="192"/>
      <c r="CN63" s="465"/>
      <c r="CO63" s="465"/>
      <c r="CP63" s="465"/>
      <c r="CQ63" s="465"/>
      <c r="CR63" s="465"/>
      <c r="CS63" s="192"/>
      <c r="CT63" s="192"/>
      <c r="CU63" s="192"/>
      <c r="CV63" s="1488" t="s">
        <v>2265</v>
      </c>
      <c r="CW63" s="1489"/>
      <c r="CX63" s="1489"/>
      <c r="CY63" s="1489"/>
      <c r="CZ63" s="1489"/>
      <c r="DA63" s="1489"/>
      <c r="DB63" s="1489"/>
      <c r="DC63" s="1489"/>
      <c r="DD63" s="1859">
        <v>44637</v>
      </c>
      <c r="DE63" s="1860"/>
      <c r="DF63" s="1861"/>
    </row>
    <row r="64" spans="1:110" ht="15" customHeight="1">
      <c r="A64" s="218"/>
      <c r="B64" s="1972" t="s">
        <v>57</v>
      </c>
      <c r="C64" s="1973"/>
      <c r="D64" s="1973"/>
      <c r="E64" s="1973"/>
      <c r="F64" s="1973"/>
      <c r="G64" s="1973"/>
      <c r="H64" s="1973"/>
      <c r="I64" s="1973"/>
      <c r="J64" s="1973"/>
      <c r="K64" s="1973"/>
      <c r="L64" s="1973"/>
      <c r="M64" s="1973"/>
      <c r="N64" s="1973"/>
      <c r="O64" s="1973"/>
      <c r="P64" s="1973"/>
      <c r="Q64" s="1973"/>
      <c r="R64" s="1973"/>
      <c r="S64" s="1973"/>
      <c r="T64" s="1973"/>
      <c r="U64" s="1973"/>
      <c r="V64" s="1973"/>
      <c r="W64" s="1973"/>
      <c r="X64" s="1973"/>
      <c r="Y64" s="1973"/>
      <c r="Z64" s="1973"/>
      <c r="AA64" s="1973"/>
      <c r="AB64" s="1973"/>
      <c r="AC64" s="1973"/>
      <c r="AD64" s="1973"/>
      <c r="AE64" s="1973"/>
      <c r="AF64" s="1973"/>
      <c r="AG64" s="1973"/>
      <c r="AH64" s="1973"/>
      <c r="AI64" s="1973"/>
      <c r="AJ64" s="1973"/>
      <c r="AK64" s="1973"/>
      <c r="AL64" s="1973"/>
      <c r="AM64" s="1973"/>
      <c r="AN64" s="1973"/>
      <c r="AO64" s="1973"/>
      <c r="AP64" s="1973"/>
      <c r="AQ64" s="1973"/>
      <c r="AR64" s="1973"/>
      <c r="AS64" s="1973"/>
      <c r="AT64" s="1973"/>
      <c r="AU64" s="1973"/>
      <c r="AV64" s="1973"/>
      <c r="AW64" s="1973"/>
      <c r="AX64" s="1974"/>
      <c r="AY64" s="40"/>
      <c r="BA64" s="192">
        <f t="shared" si="2"/>
        <v>2</v>
      </c>
      <c r="BE64" s="465"/>
      <c r="BF64" s="465"/>
      <c r="BG64" s="559" t="str">
        <f t="shared" ca="1" si="4"/>
        <v/>
      </c>
      <c r="BH64" s="560" t="str">
        <f t="shared" ca="1" si="4"/>
        <v/>
      </c>
      <c r="BI64" s="560" t="str">
        <f t="shared" ca="1" si="4"/>
        <v/>
      </c>
      <c r="BJ64" s="560" t="str">
        <f t="shared" ca="1" si="3"/>
        <v/>
      </c>
      <c r="BK64" s="560" t="str">
        <f t="shared" ca="1" si="3"/>
        <v/>
      </c>
      <c r="BL64" s="561" t="str">
        <f t="shared" ca="1" si="3"/>
        <v/>
      </c>
      <c r="BM64" s="465"/>
      <c r="BN64" s="465"/>
      <c r="BO64" s="465"/>
      <c r="BP64" s="465"/>
      <c r="BQ64" s="465"/>
      <c r="BR64" s="192"/>
      <c r="BS64" s="192"/>
      <c r="BT64" s="192"/>
      <c r="BU64" s="192"/>
      <c r="BV64" s="465"/>
      <c r="BW64" s="192"/>
      <c r="BX64" s="192"/>
      <c r="BY64" s="192"/>
      <c r="BZ64" s="192"/>
      <c r="CA64" s="192"/>
      <c r="CB64" s="192"/>
      <c r="CC64" s="192"/>
      <c r="CD64" s="192"/>
      <c r="CE64" s="192"/>
      <c r="CF64" s="192"/>
      <c r="CG64" s="192"/>
      <c r="CH64" s="192"/>
      <c r="CI64" s="192"/>
      <c r="CJ64" s="192"/>
      <c r="CK64" s="192"/>
      <c r="CL64" s="192"/>
      <c r="CM64" s="192"/>
      <c r="CN64" s="465"/>
      <c r="CO64" s="465"/>
      <c r="CP64" s="465"/>
      <c r="CQ64" s="465"/>
      <c r="CR64" s="465"/>
      <c r="CS64" s="465"/>
      <c r="CT64" s="465"/>
      <c r="CU64" s="465"/>
      <c r="CV64" s="1497"/>
      <c r="CW64" s="1498"/>
      <c r="CX64" s="1498"/>
      <c r="CY64" s="1499"/>
      <c r="CZ64" s="1499"/>
      <c r="DA64" s="1499"/>
      <c r="DB64" s="1499"/>
      <c r="DC64" s="1499"/>
      <c r="DD64" s="1859"/>
      <c r="DE64" s="1860"/>
      <c r="DF64" s="1861"/>
    </row>
    <row r="65" spans="1:110" ht="15" customHeight="1">
      <c r="A65" s="218"/>
      <c r="B65" s="1975">
        <f>IF(NOT(ISBLANK(D65)),MAX(B$37:B64)+1,"")</f>
        <v>24</v>
      </c>
      <c r="C65" s="1976"/>
      <c r="D65" s="773" t="s">
        <v>227</v>
      </c>
      <c r="E65" s="775"/>
      <c r="F65" s="775"/>
      <c r="G65" s="775"/>
      <c r="H65" s="775"/>
      <c r="I65" s="775"/>
      <c r="J65" s="775"/>
      <c r="K65" s="775"/>
      <c r="L65" s="775"/>
      <c r="M65" s="775"/>
      <c r="N65" s="775"/>
      <c r="O65" s="775"/>
      <c r="P65" s="775"/>
      <c r="Q65" s="775"/>
      <c r="R65" s="775"/>
      <c r="S65" s="775"/>
      <c r="T65" s="775"/>
      <c r="U65" s="775"/>
      <c r="V65" s="177"/>
      <c r="W65" s="178"/>
      <c r="X65" s="775"/>
      <c r="Y65" s="179"/>
      <c r="Z65" s="179"/>
      <c r="AA65" s="180"/>
      <c r="AB65" s="82" t="s">
        <v>228</v>
      </c>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83"/>
      <c r="AY65" s="40"/>
      <c r="BA65" s="192">
        <f t="shared" si="2"/>
        <v>2</v>
      </c>
      <c r="BE65" s="465"/>
      <c r="BF65" s="465"/>
      <c r="BG65" s="559" t="str">
        <f t="shared" ca="1" si="4"/>
        <v/>
      </c>
      <c r="BH65" s="560" t="str">
        <f t="shared" ca="1" si="4"/>
        <v/>
      </c>
      <c r="BI65" s="560" t="str">
        <f t="shared" ca="1" si="4"/>
        <v/>
      </c>
      <c r="BJ65" s="560" t="str">
        <f t="shared" ca="1" si="3"/>
        <v/>
      </c>
      <c r="BK65" s="560" t="str">
        <f t="shared" ca="1" si="3"/>
        <v/>
      </c>
      <c r="BL65" s="561" t="str">
        <f t="shared" ca="1" si="3"/>
        <v/>
      </c>
      <c r="BM65" s="465"/>
      <c r="BN65" s="465"/>
      <c r="BO65" s="465"/>
      <c r="BP65" s="465"/>
      <c r="BQ65" s="465"/>
      <c r="BR65" s="465"/>
      <c r="BS65" s="465"/>
      <c r="BT65" s="465"/>
      <c r="BU65" s="465"/>
      <c r="BV65" s="465"/>
      <c r="BW65" s="192"/>
      <c r="BX65" s="192"/>
      <c r="BY65" s="192"/>
      <c r="BZ65" s="192"/>
      <c r="CA65" s="192"/>
      <c r="CB65" s="192"/>
      <c r="CC65" s="192"/>
      <c r="CD65" s="192"/>
      <c r="CE65" s="192"/>
      <c r="CF65" s="192"/>
      <c r="CG65" s="192"/>
      <c r="CH65" s="192"/>
      <c r="CI65" s="192"/>
      <c r="CJ65" s="192"/>
      <c r="CK65" s="192"/>
      <c r="CL65" s="192"/>
      <c r="CM65" s="192"/>
      <c r="CN65" s="465"/>
      <c r="CO65" s="465"/>
      <c r="CP65" s="465"/>
      <c r="CQ65" s="465"/>
      <c r="CR65" s="465"/>
      <c r="CS65" s="465"/>
      <c r="CT65" s="465"/>
      <c r="CU65" s="465"/>
      <c r="CV65" s="1497"/>
      <c r="CW65" s="1498"/>
      <c r="CX65" s="1498"/>
      <c r="CY65" s="1499"/>
      <c r="CZ65" s="1499"/>
      <c r="DA65" s="1499"/>
      <c r="DB65" s="1499"/>
      <c r="DC65" s="1499"/>
      <c r="DD65" s="1859"/>
      <c r="DE65" s="1860"/>
      <c r="DF65" s="1861"/>
    </row>
    <row r="66" spans="1:110" ht="15" customHeight="1">
      <c r="A66" s="218"/>
      <c r="B66" s="1970">
        <f>IF(NOT(ISBLANK(D66)),MAX(B$37:B65)+1,"")</f>
        <v>25</v>
      </c>
      <c r="C66" s="1977"/>
      <c r="D66" s="515" t="s">
        <v>229</v>
      </c>
      <c r="E66" s="769"/>
      <c r="F66" s="769"/>
      <c r="G66" s="769"/>
      <c r="H66" s="769"/>
      <c r="I66" s="769"/>
      <c r="J66" s="769"/>
      <c r="K66" s="769"/>
      <c r="L66" s="769"/>
      <c r="M66" s="769"/>
      <c r="N66" s="769"/>
      <c r="O66" s="769"/>
      <c r="P66" s="769"/>
      <c r="Q66" s="769"/>
      <c r="R66" s="769"/>
      <c r="S66" s="769"/>
      <c r="T66" s="769"/>
      <c r="U66" s="769"/>
      <c r="V66" s="181"/>
      <c r="W66" s="182"/>
      <c r="X66" s="769"/>
      <c r="Y66" s="183"/>
      <c r="Z66" s="183"/>
      <c r="AA66" s="184"/>
      <c r="AB66" s="515" t="s">
        <v>228</v>
      </c>
      <c r="AC66" s="769"/>
      <c r="AD66" s="769"/>
      <c r="AE66" s="769"/>
      <c r="AF66" s="769"/>
      <c r="AG66" s="769"/>
      <c r="AH66" s="769"/>
      <c r="AI66" s="769"/>
      <c r="AJ66" s="769"/>
      <c r="AK66" s="769"/>
      <c r="AL66" s="769"/>
      <c r="AM66" s="769"/>
      <c r="AN66" s="769"/>
      <c r="AO66" s="769"/>
      <c r="AP66" s="769"/>
      <c r="AQ66" s="769"/>
      <c r="AR66" s="769"/>
      <c r="AS66" s="769"/>
      <c r="AT66" s="769"/>
      <c r="AU66" s="769"/>
      <c r="AV66" s="769"/>
      <c r="AW66" s="769"/>
      <c r="AX66" s="158"/>
      <c r="AY66" s="40"/>
      <c r="BA66" s="192">
        <f t="shared" si="2"/>
        <v>2</v>
      </c>
      <c r="BE66" s="465"/>
      <c r="BF66" s="465"/>
      <c r="BG66" s="559" t="str">
        <f t="shared" ca="1" si="4"/>
        <v/>
      </c>
      <c r="BH66" s="560" t="str">
        <f t="shared" ca="1" si="4"/>
        <v/>
      </c>
      <c r="BI66" s="560" t="str">
        <f t="shared" ca="1" si="4"/>
        <v/>
      </c>
      <c r="BJ66" s="560" t="str">
        <f t="shared" ca="1" si="3"/>
        <v/>
      </c>
      <c r="BK66" s="560" t="str">
        <f t="shared" ca="1" si="3"/>
        <v/>
      </c>
      <c r="BL66" s="561" t="str">
        <f t="shared" ca="1" si="3"/>
        <v/>
      </c>
      <c r="BM66" s="465"/>
      <c r="BN66" s="465"/>
      <c r="BO66" s="465"/>
      <c r="BP66" s="465"/>
      <c r="BQ66" s="465"/>
      <c r="BR66" s="465"/>
      <c r="BS66" s="465"/>
      <c r="BT66" s="465"/>
      <c r="BU66" s="465"/>
      <c r="BV66" s="465"/>
      <c r="BW66" s="192"/>
      <c r="BX66" s="192"/>
      <c r="BY66" s="192"/>
      <c r="BZ66" s="192"/>
      <c r="CA66" s="192"/>
      <c r="CB66" s="192"/>
      <c r="CC66" s="192"/>
      <c r="CD66" s="192"/>
      <c r="CE66" s="192"/>
      <c r="CF66" s="192"/>
      <c r="CG66" s="192"/>
      <c r="CH66" s="192"/>
      <c r="CI66" s="192"/>
      <c r="CJ66" s="192"/>
      <c r="CK66" s="192"/>
      <c r="CL66" s="192"/>
      <c r="CM66" s="192"/>
      <c r="CN66" s="465"/>
      <c r="CO66" s="465"/>
      <c r="CP66" s="465"/>
      <c r="CQ66" s="465"/>
      <c r="CR66" s="465"/>
      <c r="CS66" s="465"/>
      <c r="CT66" s="465"/>
      <c r="CU66" s="465"/>
      <c r="CV66" s="1497"/>
      <c r="CW66" s="1498"/>
      <c r="CX66" s="1498"/>
      <c r="CY66" s="1499"/>
      <c r="CZ66" s="1499"/>
      <c r="DA66" s="1499"/>
      <c r="DB66" s="1499"/>
      <c r="DC66" s="1499"/>
      <c r="DD66" s="1859"/>
      <c r="DE66" s="1860"/>
      <c r="DF66" s="1861"/>
    </row>
    <row r="67" spans="1:110" ht="15" customHeight="1">
      <c r="A67" s="218"/>
      <c r="B67" s="1978" t="str">
        <f>IF(NOT(ISBLANK(D67)),MAX(B$37:B64)+1,"")</f>
        <v/>
      </c>
      <c r="C67" s="1979"/>
      <c r="D67" s="132"/>
      <c r="E67" s="771"/>
      <c r="F67" s="771"/>
      <c r="G67" s="771"/>
      <c r="H67" s="771"/>
      <c r="I67" s="771"/>
      <c r="J67" s="771"/>
      <c r="K67" s="771"/>
      <c r="L67" s="771"/>
      <c r="M67" s="771"/>
      <c r="N67" s="771"/>
      <c r="O67" s="771"/>
      <c r="P67" s="771"/>
      <c r="Q67" s="771"/>
      <c r="R67" s="771"/>
      <c r="S67" s="771"/>
      <c r="T67" s="771"/>
      <c r="U67" s="771"/>
      <c r="V67" s="140"/>
      <c r="W67" s="141"/>
      <c r="X67" s="771"/>
      <c r="Y67" s="142"/>
      <c r="Z67" s="142"/>
      <c r="AA67" s="143"/>
      <c r="AB67" s="132"/>
      <c r="AC67" s="771"/>
      <c r="AD67" s="771"/>
      <c r="AE67" s="771"/>
      <c r="AF67" s="771"/>
      <c r="AG67" s="771"/>
      <c r="AH67" s="771"/>
      <c r="AI67" s="771"/>
      <c r="AJ67" s="771"/>
      <c r="AK67" s="771"/>
      <c r="AL67" s="771"/>
      <c r="AM67" s="771"/>
      <c r="AN67" s="771"/>
      <c r="AO67" s="771"/>
      <c r="AP67" s="771"/>
      <c r="AQ67" s="771"/>
      <c r="AR67" s="771"/>
      <c r="AS67" s="771"/>
      <c r="AT67" s="771"/>
      <c r="AU67" s="771"/>
      <c r="AV67" s="771"/>
      <c r="AW67" s="771"/>
      <c r="AX67" s="138"/>
      <c r="AY67" s="40"/>
      <c r="BA67" s="192">
        <f t="shared" si="2"/>
        <v>2</v>
      </c>
      <c r="BE67" s="465"/>
      <c r="BF67" s="465"/>
      <c r="BG67" s="559" t="str">
        <f t="shared" ca="1" si="4"/>
        <v/>
      </c>
      <c r="BH67" s="560" t="str">
        <f t="shared" ca="1" si="4"/>
        <v/>
      </c>
      <c r="BI67" s="560" t="str">
        <f t="shared" ca="1" si="4"/>
        <v/>
      </c>
      <c r="BJ67" s="560" t="str">
        <f t="shared" ca="1" si="3"/>
        <v/>
      </c>
      <c r="BK67" s="560" t="str">
        <f t="shared" ca="1" si="3"/>
        <v/>
      </c>
      <c r="BL67" s="561" t="str">
        <f t="shared" ca="1" si="3"/>
        <v/>
      </c>
      <c r="BM67" s="465"/>
      <c r="BN67" s="465"/>
      <c r="BO67" s="465"/>
      <c r="BP67" s="465"/>
      <c r="BQ67" s="465"/>
      <c r="BR67" s="465"/>
      <c r="BS67" s="465"/>
      <c r="BT67" s="465"/>
      <c r="BU67" s="465"/>
      <c r="BV67" s="465"/>
      <c r="BW67" s="192"/>
      <c r="BX67" s="192"/>
      <c r="BY67" s="192"/>
      <c r="BZ67" s="192"/>
      <c r="CA67" s="192"/>
      <c r="CB67" s="192"/>
      <c r="CC67" s="192"/>
      <c r="CD67" s="192"/>
      <c r="CE67" s="192"/>
      <c r="CF67" s="192"/>
      <c r="CG67" s="192"/>
      <c r="CH67" s="192"/>
      <c r="CI67" s="192"/>
      <c r="CJ67" s="192"/>
      <c r="CK67" s="192"/>
      <c r="CL67" s="192"/>
      <c r="CM67" s="192"/>
      <c r="CN67" s="465"/>
      <c r="CO67" s="465"/>
      <c r="CP67" s="465"/>
      <c r="CQ67" s="465"/>
      <c r="CR67" s="465"/>
      <c r="CS67" s="465"/>
      <c r="CT67" s="465"/>
      <c r="CU67" s="465"/>
      <c r="CV67" s="1497"/>
      <c r="CW67" s="1498"/>
      <c r="CX67" s="1498"/>
      <c r="CY67" s="1499"/>
      <c r="CZ67" s="1499"/>
      <c r="DA67" s="1499"/>
      <c r="DB67" s="1499"/>
      <c r="DC67" s="1499"/>
      <c r="DD67" s="1859"/>
      <c r="DE67" s="1860"/>
      <c r="DF67" s="1861"/>
    </row>
    <row r="68" spans="1:110" ht="15" customHeight="1">
      <c r="A68" s="1768" t="str">
        <f>BA68&amp;"."</f>
        <v>3.</v>
      </c>
      <c r="B68" s="1890"/>
      <c r="C68" s="226" t="s">
        <v>156</v>
      </c>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0"/>
      <c r="BA68" s="193">
        <f>BA67+1</f>
        <v>3</v>
      </c>
      <c r="BD68" s="192"/>
      <c r="BE68" s="465"/>
      <c r="BF68" s="465"/>
      <c r="BG68" s="559" t="str">
        <f t="shared" ca="1" si="4"/>
        <v/>
      </c>
      <c r="BH68" s="560" t="str">
        <f t="shared" ca="1" si="4"/>
        <v/>
      </c>
      <c r="BI68" s="560" t="str">
        <f t="shared" ca="1" si="4"/>
        <v/>
      </c>
      <c r="BJ68" s="560" t="str">
        <f t="shared" ca="1" si="3"/>
        <v/>
      </c>
      <c r="BK68" s="560" t="str">
        <f t="shared" ca="1" si="3"/>
        <v/>
      </c>
      <c r="BL68" s="561" t="str">
        <f t="shared" ca="1" si="3"/>
        <v/>
      </c>
      <c r="BM68" s="465"/>
      <c r="BN68" s="465"/>
      <c r="BO68" s="465"/>
      <c r="BP68" s="465"/>
      <c r="BQ68" s="465"/>
      <c r="BR68" s="465"/>
      <c r="BS68" s="465"/>
      <c r="BT68" s="465"/>
      <c r="BU68" s="465"/>
      <c r="BV68" s="465"/>
      <c r="BW68" s="192"/>
      <c r="BX68" s="192"/>
      <c r="BY68" s="192"/>
      <c r="BZ68" s="192"/>
      <c r="CA68" s="192"/>
      <c r="CB68" s="192"/>
      <c r="CC68" s="192"/>
      <c r="CD68" s="192"/>
      <c r="CE68" s="192"/>
      <c r="CF68" s="192"/>
      <c r="CG68" s="192"/>
      <c r="CH68" s="192"/>
      <c r="CI68" s="192"/>
      <c r="CJ68" s="192"/>
      <c r="CK68" s="192"/>
      <c r="CL68" s="192"/>
      <c r="CM68" s="192"/>
      <c r="CN68" s="465"/>
      <c r="CO68" s="465"/>
      <c r="CP68" s="465"/>
      <c r="CQ68" s="465"/>
      <c r="CR68" s="465"/>
      <c r="CS68" s="465"/>
      <c r="CT68" s="465"/>
      <c r="CU68" s="465"/>
      <c r="CV68" s="1497"/>
      <c r="CW68" s="1498"/>
      <c r="CX68" s="1498"/>
      <c r="CY68" s="1499"/>
      <c r="CZ68" s="1499"/>
      <c r="DA68" s="1499"/>
      <c r="DB68" s="1499"/>
      <c r="DC68" s="1499"/>
      <c r="DD68" s="1859"/>
      <c r="DE68" s="1860"/>
      <c r="DF68" s="1861"/>
    </row>
    <row r="69" spans="1:110" ht="15" customHeight="1">
      <c r="A69" s="1764" t="str">
        <f>BA69&amp;"."&amp;BB69</f>
        <v>3.1</v>
      </c>
      <c r="B69" s="1765"/>
      <c r="C69" s="1765"/>
      <c r="D69" s="226" t="s">
        <v>77</v>
      </c>
      <c r="AY69" s="40"/>
      <c r="BA69" s="192">
        <f>BA68</f>
        <v>3</v>
      </c>
      <c r="BB69" s="193">
        <f>BB68+1</f>
        <v>1</v>
      </c>
      <c r="BE69" s="465"/>
      <c r="BF69" s="465"/>
      <c r="BG69" s="559" t="str">
        <f t="shared" ca="1" si="4"/>
        <v/>
      </c>
      <c r="BH69" s="560" t="str">
        <f t="shared" ca="1" si="4"/>
        <v/>
      </c>
      <c r="BI69" s="560" t="str">
        <f t="shared" ca="1" si="4"/>
        <v/>
      </c>
      <c r="BJ69" s="560" t="str">
        <f t="shared" ca="1" si="3"/>
        <v/>
      </c>
      <c r="BK69" s="560" t="str">
        <f t="shared" ca="1" si="3"/>
        <v/>
      </c>
      <c r="BL69" s="561" t="str">
        <f t="shared" ca="1" si="3"/>
        <v/>
      </c>
      <c r="BM69" s="465"/>
      <c r="BN69" s="465"/>
      <c r="BO69" s="465"/>
      <c r="BP69" s="465"/>
      <c r="BQ69" s="465"/>
      <c r="BR69" s="465"/>
      <c r="BS69" s="465"/>
      <c r="BT69" s="465"/>
      <c r="BU69" s="465"/>
      <c r="BV69" s="465"/>
      <c r="BW69" s="192"/>
      <c r="BX69" s="192"/>
      <c r="BY69" s="192"/>
      <c r="BZ69" s="192"/>
      <c r="CA69" s="192"/>
      <c r="CB69" s="192"/>
      <c r="CC69" s="192"/>
      <c r="CD69" s="192"/>
      <c r="CE69" s="192"/>
      <c r="CF69" s="192"/>
      <c r="CG69" s="192"/>
      <c r="CH69" s="192"/>
      <c r="CI69" s="192"/>
      <c r="CJ69" s="192"/>
      <c r="CK69" s="465"/>
      <c r="CL69" s="465"/>
      <c r="CM69" s="465"/>
      <c r="CN69" s="465"/>
      <c r="CO69" s="465"/>
      <c r="CP69" s="465"/>
      <c r="CQ69" s="465"/>
      <c r="CR69" s="465"/>
      <c r="CS69" s="465"/>
      <c r="CT69" s="465"/>
      <c r="CU69" s="465"/>
      <c r="CV69" s="1488" t="s">
        <v>2265</v>
      </c>
      <c r="CW69" s="1489"/>
      <c r="CX69" s="1489"/>
      <c r="CY69" s="1489"/>
      <c r="CZ69" s="1489"/>
      <c r="DA69" s="1489"/>
      <c r="DB69" s="1489"/>
      <c r="DC69" s="1489"/>
      <c r="DD69" s="1859">
        <v>44637</v>
      </c>
      <c r="DE69" s="1860"/>
      <c r="DF69" s="1861"/>
    </row>
    <row r="70" spans="1:110" ht="15" customHeight="1">
      <c r="A70" s="218"/>
      <c r="E70" s="226" t="s">
        <v>177</v>
      </c>
      <c r="AY70" s="40"/>
      <c r="BA70" s="192">
        <f>BA69</f>
        <v>3</v>
      </c>
      <c r="BB70" s="192">
        <f>BB69</f>
        <v>1</v>
      </c>
      <c r="BE70" s="465"/>
      <c r="BF70" s="465"/>
      <c r="BG70" s="559" t="str">
        <f t="shared" ca="1" si="4"/>
        <v/>
      </c>
      <c r="BH70" s="560" t="str">
        <f t="shared" ca="1" si="4"/>
        <v/>
      </c>
      <c r="BI70" s="560" t="str">
        <f t="shared" ca="1" si="4"/>
        <v/>
      </c>
      <c r="BJ70" s="560" t="str">
        <f t="shared" ca="1" si="3"/>
        <v/>
      </c>
      <c r="BK70" s="560" t="str">
        <f t="shared" ca="1" si="3"/>
        <v/>
      </c>
      <c r="BL70" s="561" t="str">
        <f t="shared" ca="1" si="3"/>
        <v/>
      </c>
      <c r="BM70" s="465"/>
      <c r="BN70" s="465"/>
      <c r="BO70" s="465"/>
      <c r="BP70" s="465"/>
      <c r="BQ70" s="465"/>
      <c r="BR70" s="465"/>
      <c r="BS70" s="465"/>
      <c r="BT70" s="465"/>
      <c r="BU70" s="465"/>
      <c r="BV70" s="465"/>
      <c r="BW70" s="192"/>
      <c r="BX70" s="192"/>
      <c r="BY70" s="192"/>
      <c r="BZ70" s="192"/>
      <c r="CA70" s="192"/>
      <c r="CB70" s="192"/>
      <c r="CC70" s="192"/>
      <c r="CD70" s="192"/>
      <c r="CE70" s="192"/>
      <c r="CF70" s="192"/>
      <c r="CG70" s="192"/>
      <c r="CH70" s="192"/>
      <c r="CI70" s="192"/>
      <c r="CJ70" s="192"/>
      <c r="CK70" s="465"/>
      <c r="CL70" s="465"/>
      <c r="CM70" s="465"/>
      <c r="CN70" s="465"/>
      <c r="CO70" s="465"/>
      <c r="CP70" s="465"/>
      <c r="CQ70" s="465"/>
      <c r="CR70" s="465"/>
      <c r="CS70" s="465"/>
      <c r="CT70" s="465"/>
      <c r="CU70" s="465"/>
      <c r="CV70" s="1497"/>
      <c r="CW70" s="1498"/>
      <c r="CX70" s="1498"/>
      <c r="CY70" s="1499"/>
      <c r="CZ70" s="1499"/>
      <c r="DA70" s="1499"/>
      <c r="DB70" s="1499"/>
      <c r="DC70" s="1499"/>
      <c r="DD70" s="1859"/>
      <c r="DE70" s="1860"/>
      <c r="DF70" s="1861"/>
    </row>
    <row r="71" spans="1:110" ht="15" customHeight="1">
      <c r="A71" s="218"/>
      <c r="E71" s="410" t="s">
        <v>78</v>
      </c>
      <c r="F71" s="411"/>
      <c r="G71" s="411" t="s">
        <v>34</v>
      </c>
      <c r="H71" s="411"/>
      <c r="I71" s="383" t="s">
        <v>42</v>
      </c>
      <c r="J71" s="415"/>
      <c r="K71" s="415"/>
      <c r="L71" s="415"/>
      <c r="M71" s="416"/>
      <c r="N71" s="410" t="s">
        <v>78</v>
      </c>
      <c r="O71" s="411"/>
      <c r="P71" s="411" t="s">
        <v>34</v>
      </c>
      <c r="Q71" s="411"/>
      <c r="R71" s="383" t="s">
        <v>42</v>
      </c>
      <c r="S71" s="415"/>
      <c r="T71" s="415"/>
      <c r="U71" s="415"/>
      <c r="V71" s="416"/>
      <c r="W71" s="410" t="s">
        <v>78</v>
      </c>
      <c r="X71" s="411"/>
      <c r="Y71" s="411" t="s">
        <v>34</v>
      </c>
      <c r="Z71" s="411"/>
      <c r="AA71" s="383" t="s">
        <v>42</v>
      </c>
      <c r="AB71" s="415"/>
      <c r="AC71" s="415"/>
      <c r="AD71" s="415"/>
      <c r="AE71" s="416"/>
      <c r="AF71" s="410" t="s">
        <v>78</v>
      </c>
      <c r="AG71" s="411"/>
      <c r="AH71" s="411" t="s">
        <v>34</v>
      </c>
      <c r="AI71" s="411"/>
      <c r="AJ71" s="383" t="s">
        <v>42</v>
      </c>
      <c r="AK71" s="415"/>
      <c r="AL71" s="415"/>
      <c r="AM71" s="415"/>
      <c r="AN71" s="416"/>
      <c r="AO71" s="377"/>
      <c r="AP71" s="377"/>
      <c r="AQ71" s="378"/>
      <c r="AR71" s="378"/>
      <c r="AS71" s="378"/>
      <c r="AT71" s="378"/>
      <c r="AU71" s="378"/>
      <c r="AV71" s="378"/>
      <c r="AY71" s="40"/>
      <c r="BA71" s="192">
        <f>BA70</f>
        <v>3</v>
      </c>
      <c r="BB71" s="192">
        <f>BB70</f>
        <v>1</v>
      </c>
      <c r="BE71" s="465"/>
      <c r="BF71" s="465"/>
      <c r="BG71" s="559" t="str">
        <f t="shared" ca="1" si="4"/>
        <v/>
      </c>
      <c r="BH71" s="560" t="str">
        <f t="shared" ca="1" si="4"/>
        <v/>
      </c>
      <c r="BI71" s="560" t="str">
        <f t="shared" ca="1" si="4"/>
        <v/>
      </c>
      <c r="BJ71" s="560" t="str">
        <f t="shared" ca="1" si="3"/>
        <v/>
      </c>
      <c r="BK71" s="560" t="str">
        <f t="shared" ca="1" si="3"/>
        <v/>
      </c>
      <c r="BL71" s="561" t="str">
        <f t="shared" ca="1" si="3"/>
        <v/>
      </c>
      <c r="BM71" s="465"/>
      <c r="BN71" s="465"/>
      <c r="BO71" s="465"/>
      <c r="BP71" s="465"/>
      <c r="BQ71" s="465"/>
      <c r="BR71" s="465"/>
      <c r="BS71" s="465"/>
      <c r="BT71" s="465"/>
      <c r="BU71" s="465"/>
      <c r="BV71" s="465"/>
      <c r="BW71" s="192"/>
      <c r="BX71" s="192"/>
      <c r="BY71" s="192"/>
      <c r="BZ71" s="192"/>
      <c r="CA71" s="192"/>
      <c r="CB71" s="192"/>
      <c r="CC71" s="192"/>
      <c r="CD71" s="192"/>
      <c r="CE71" s="192"/>
      <c r="CF71" s="192"/>
      <c r="CG71" s="192"/>
      <c r="CH71" s="192"/>
      <c r="CI71" s="192"/>
      <c r="CJ71" s="192"/>
      <c r="CK71" s="465"/>
      <c r="CL71" s="465"/>
      <c r="CM71" s="465"/>
      <c r="CN71" s="465"/>
      <c r="CO71" s="465"/>
      <c r="CP71" s="465"/>
      <c r="CQ71" s="465"/>
      <c r="CR71" s="465"/>
      <c r="CS71" s="465"/>
      <c r="CT71" s="465"/>
      <c r="CU71" s="465"/>
      <c r="CV71" s="1497"/>
      <c r="CW71" s="1498"/>
      <c r="CX71" s="1498"/>
      <c r="CY71" s="1499"/>
      <c r="CZ71" s="1499"/>
      <c r="DA71" s="1499"/>
      <c r="DB71" s="1499"/>
      <c r="DC71" s="1499"/>
      <c r="DD71" s="1859"/>
      <c r="DE71" s="1860"/>
      <c r="DF71" s="1861"/>
    </row>
    <row r="72" spans="1:110" ht="15" customHeight="1">
      <c r="A72" s="218"/>
      <c r="E72" s="412" t="str">
        <f>$B$37</f>
        <v>入力領域</v>
      </c>
      <c r="F72" s="413"/>
      <c r="G72" s="413"/>
      <c r="H72" s="413"/>
      <c r="I72" s="413"/>
      <c r="J72" s="413"/>
      <c r="K72" s="413"/>
      <c r="L72" s="413"/>
      <c r="M72" s="414"/>
      <c r="N72" s="476" t="str">
        <f>$B$42</f>
        <v>検索領域</v>
      </c>
      <c r="O72" s="590"/>
      <c r="P72" s="590"/>
      <c r="Q72" s="590"/>
      <c r="R72" s="590"/>
      <c r="S72" s="590"/>
      <c r="T72" s="590"/>
      <c r="U72" s="582"/>
      <c r="V72" s="583"/>
      <c r="W72" s="412" t="str">
        <f>$B$51</f>
        <v>ファンクションボタン</v>
      </c>
      <c r="X72" s="413"/>
      <c r="Y72" s="413"/>
      <c r="Z72" s="413"/>
      <c r="AA72" s="413"/>
      <c r="AB72" s="413"/>
      <c r="AC72" s="413"/>
      <c r="AD72" s="413"/>
      <c r="AE72" s="414"/>
      <c r="AF72" s="1943">
        <f>$W$75+1</f>
        <v>5</v>
      </c>
      <c r="AG72" s="1944"/>
      <c r="AH72" s="1939" t="str">
        <f>TEXT($B$60,"###")</f>
        <v>20</v>
      </c>
      <c r="AI72" s="1940"/>
      <c r="AJ72" s="773" t="str">
        <f>VLOOKUP(VALUE(AH72),$B$37:$D$67,3,FALSE) &amp; " " &amp; VLOOKUP(VALUE(AH72),$B$37:$F$67,5,FALSE)</f>
        <v>F9 削除</v>
      </c>
      <c r="AK72" s="775"/>
      <c r="AL72" s="775"/>
      <c r="AM72" s="228"/>
      <c r="AN72" s="72"/>
      <c r="AQ72" s="377"/>
      <c r="AR72" s="377"/>
      <c r="AS72" s="377"/>
      <c r="AT72" s="377"/>
      <c r="AU72" s="377"/>
      <c r="AV72" s="377"/>
      <c r="AY72" s="40"/>
      <c r="BA72" s="192">
        <f>BA71</f>
        <v>3</v>
      </c>
      <c r="BB72" s="192">
        <f>BB71</f>
        <v>1</v>
      </c>
      <c r="BE72" s="465"/>
      <c r="BF72" s="465"/>
      <c r="BG72" s="559" t="str">
        <f t="shared" ca="1" si="4"/>
        <v/>
      </c>
      <c r="BH72" s="560" t="str">
        <f t="shared" ca="1" si="4"/>
        <v/>
      </c>
      <c r="BI72" s="560" t="str">
        <f t="shared" ca="1" si="4"/>
        <v/>
      </c>
      <c r="BJ72" s="560" t="str">
        <f t="shared" ca="1" si="3"/>
        <v/>
      </c>
      <c r="BK72" s="560" t="str">
        <f t="shared" ca="1" si="3"/>
        <v/>
      </c>
      <c r="BL72" s="561" t="str">
        <f t="shared" ca="1" si="3"/>
        <v/>
      </c>
      <c r="BM72" s="465"/>
      <c r="BN72" s="465"/>
      <c r="BO72" s="465"/>
      <c r="BP72" s="465"/>
      <c r="BQ72" s="465"/>
      <c r="BR72" s="465"/>
      <c r="BS72" s="465"/>
      <c r="BT72" s="465"/>
      <c r="BU72" s="465"/>
      <c r="BV72" s="465"/>
      <c r="BW72" s="192"/>
      <c r="BX72" s="192"/>
      <c r="BY72" s="192"/>
      <c r="BZ72" s="192"/>
      <c r="CA72" s="192"/>
      <c r="CB72" s="192"/>
      <c r="CC72" s="192"/>
      <c r="CD72" s="192"/>
      <c r="CE72" s="192"/>
      <c r="CF72" s="192"/>
      <c r="CG72" s="192"/>
      <c r="CH72" s="192"/>
      <c r="CI72" s="192"/>
      <c r="CJ72" s="192"/>
      <c r="CK72" s="465"/>
      <c r="CL72" s="465"/>
      <c r="CM72" s="465"/>
      <c r="CN72" s="465"/>
      <c r="CO72" s="465"/>
      <c r="CP72" s="465"/>
      <c r="CQ72" s="465"/>
      <c r="CR72" s="465"/>
      <c r="CS72" s="465"/>
      <c r="CT72" s="465"/>
      <c r="CU72" s="465"/>
      <c r="CV72" s="1497"/>
      <c r="CW72" s="1498"/>
      <c r="CX72" s="1498"/>
      <c r="CY72" s="1499"/>
      <c r="CZ72" s="1499"/>
      <c r="DA72" s="1499"/>
      <c r="DB72" s="1499"/>
      <c r="DC72" s="1499"/>
      <c r="DD72" s="1859"/>
      <c r="DE72" s="1860"/>
      <c r="DF72" s="1861"/>
    </row>
    <row r="73" spans="1:110" ht="15" customHeight="1">
      <c r="A73" s="218"/>
      <c r="B73" s="80"/>
      <c r="C73" s="80"/>
      <c r="D73" s="80"/>
      <c r="E73" s="1943">
        <v>1</v>
      </c>
      <c r="F73" s="1944"/>
      <c r="G73" s="1939" t="str">
        <f>TEXT($B$39,"###")</f>
        <v>2</v>
      </c>
      <c r="H73" s="1940"/>
      <c r="I73" s="773" t="str">
        <f>VLOOKUP(VALUE(G73),$B$37:$D$67,3,FALSE)</f>
        <v>部品番号</v>
      </c>
      <c r="J73" s="775"/>
      <c r="K73" s="775"/>
      <c r="L73" s="775"/>
      <c r="M73" s="72"/>
      <c r="N73" s="1941">
        <f>$E$75+1</f>
        <v>1</v>
      </c>
      <c r="O73" s="1942"/>
      <c r="P73" s="1964">
        <f>$B$44</f>
        <v>6</v>
      </c>
      <c r="Q73" s="1965"/>
      <c r="R73" s="132" t="str">
        <f>VLOOKUP(VALUE(P73),$B$37:$D$67,3,FALSE)</f>
        <v>部品番号</v>
      </c>
      <c r="S73" s="771"/>
      <c r="T73" s="771"/>
      <c r="U73" s="771"/>
      <c r="V73" s="138"/>
      <c r="W73" s="1943">
        <f>$N$73+1</f>
        <v>2</v>
      </c>
      <c r="X73" s="1944"/>
      <c r="Y73" s="1939" t="str">
        <f>TEXT($B$53,"###")</f>
        <v>13</v>
      </c>
      <c r="Z73" s="1940"/>
      <c r="AA73" s="773" t="str">
        <f>VLOOKUP(VALUE(Y73),$B$37:$D$67,3,FALSE) &amp; " " &amp; VLOOKUP(VALUE(Y73),$B$37:$F$67,5,FALSE)</f>
        <v>F2 登録</v>
      </c>
      <c r="AB73" s="775"/>
      <c r="AC73" s="775"/>
      <c r="AD73" s="228"/>
      <c r="AE73" s="72"/>
      <c r="AF73" s="1947">
        <f>AF72+1</f>
        <v>6</v>
      </c>
      <c r="AG73" s="1948"/>
      <c r="AH73" s="1937" t="str">
        <f>TEXT($B$63,"###")</f>
        <v>23</v>
      </c>
      <c r="AI73" s="1938"/>
      <c r="AJ73" s="774" t="str">
        <f>VLOOKUP(VALUE(AH73),$B$37:$D$67,3,FALSE) &amp; " " &amp; VLOOKUP(VALUE(AH73),$B$37:$F$67,5,FALSE)</f>
        <v>F12 閉じる</v>
      </c>
      <c r="AK73" s="788"/>
      <c r="AL73" s="788"/>
      <c r="AM73" s="230"/>
      <c r="AN73" s="74"/>
      <c r="AQ73" s="378"/>
      <c r="AR73" s="378"/>
      <c r="AS73" s="378"/>
      <c r="AT73" s="378"/>
      <c r="AU73" s="378"/>
      <c r="AV73" s="378"/>
      <c r="AY73" s="40"/>
      <c r="BA73" s="192">
        <f>BA72</f>
        <v>3</v>
      </c>
      <c r="BB73" s="192">
        <f>BB72</f>
        <v>1</v>
      </c>
      <c r="BE73" s="465"/>
      <c r="BF73" s="465"/>
      <c r="BG73" s="559" t="str">
        <f t="shared" ca="1" si="4"/>
        <v/>
      </c>
      <c r="BH73" s="560" t="str">
        <f t="shared" ca="1" si="4"/>
        <v/>
      </c>
      <c r="BI73" s="560" t="str">
        <f t="shared" ca="1" si="4"/>
        <v/>
      </c>
      <c r="BJ73" s="560" t="str">
        <f t="shared" ca="1" si="3"/>
        <v/>
      </c>
      <c r="BK73" s="560" t="str">
        <f t="shared" ca="1" si="3"/>
        <v/>
      </c>
      <c r="BL73" s="561" t="str">
        <f t="shared" ca="1" si="3"/>
        <v/>
      </c>
      <c r="BM73" s="465"/>
      <c r="BN73" s="465"/>
      <c r="BO73" s="465"/>
      <c r="BP73" s="465"/>
      <c r="BQ73" s="465"/>
      <c r="BR73" s="465"/>
      <c r="BS73" s="465"/>
      <c r="BT73" s="465"/>
      <c r="BU73" s="465"/>
      <c r="BV73" s="465"/>
      <c r="BW73" s="192"/>
      <c r="BX73" s="192"/>
      <c r="BY73" s="192"/>
      <c r="BZ73" s="192"/>
      <c r="CA73" s="192"/>
      <c r="CB73" s="465"/>
      <c r="CC73" s="465"/>
      <c r="CD73" s="465"/>
      <c r="CE73" s="465"/>
      <c r="CF73" s="465"/>
      <c r="CG73" s="465"/>
      <c r="CH73" s="465"/>
      <c r="CI73" s="465"/>
      <c r="CJ73" s="465"/>
      <c r="CK73" s="465"/>
      <c r="CL73" s="465"/>
      <c r="CM73" s="465"/>
      <c r="CN73" s="192"/>
      <c r="CO73" s="192"/>
      <c r="CP73" s="192"/>
      <c r="CQ73" s="192"/>
      <c r="CR73" s="192"/>
      <c r="CS73" s="465"/>
      <c r="CT73" s="465"/>
      <c r="CU73" s="465"/>
      <c r="CV73" s="1497"/>
      <c r="CW73" s="1498"/>
      <c r="CX73" s="1498"/>
      <c r="CY73" s="1499"/>
      <c r="CZ73" s="1499"/>
      <c r="DA73" s="1499"/>
      <c r="DB73" s="1499"/>
      <c r="DC73" s="1499"/>
      <c r="DD73" s="1859"/>
      <c r="DE73" s="1860"/>
      <c r="DF73" s="1861"/>
    </row>
    <row r="74" spans="1:110" s="80" customFormat="1" ht="15" customHeight="1">
      <c r="A74" s="218"/>
      <c r="E74" s="1985">
        <v>2</v>
      </c>
      <c r="F74" s="1952"/>
      <c r="G74" s="1945" t="str">
        <f>TEXT($B$44,"###")</f>
        <v>6</v>
      </c>
      <c r="H74" s="1946"/>
      <c r="I74" s="772" t="str">
        <f>VLOOKUP(VALUE(G74),$B$37:$D$67,3,FALSE)</f>
        <v>部品番号</v>
      </c>
      <c r="J74" s="750"/>
      <c r="K74" s="750"/>
      <c r="L74" s="750"/>
      <c r="M74" s="73"/>
      <c r="N74" s="1949"/>
      <c r="O74" s="1950"/>
      <c r="P74" s="1963"/>
      <c r="Q74" s="1963"/>
      <c r="R74" s="755"/>
      <c r="S74" s="755"/>
      <c r="T74" s="755"/>
      <c r="U74" s="755"/>
      <c r="V74" s="221"/>
      <c r="W74" s="1951">
        <f>W73+1</f>
        <v>3</v>
      </c>
      <c r="X74" s="1952"/>
      <c r="Y74" s="1945" t="str">
        <f>TEXT($B$56,"###")</f>
        <v>16</v>
      </c>
      <c r="Z74" s="1946"/>
      <c r="AA74" s="772" t="str">
        <f>VLOOKUP(VALUE(Y74),$B$37:$D$67,3,FALSE) &amp; " " &amp; VLOOKUP(VALUE(Y74),$B$37:$F$67,5,FALSE)</f>
        <v>F5 検索</v>
      </c>
      <c r="AB74" s="750"/>
      <c r="AC74" s="750"/>
      <c r="AD74" s="229"/>
      <c r="AE74" s="73"/>
      <c r="AF74" s="719"/>
      <c r="AG74" s="720"/>
      <c r="AH74" s="720"/>
      <c r="AI74" s="720"/>
      <c r="AJ74" s="720"/>
      <c r="AK74" s="720"/>
      <c r="AL74" s="720"/>
      <c r="AM74" s="720"/>
      <c r="AN74" s="721"/>
      <c r="AQ74" s="377"/>
      <c r="AR74" s="377"/>
      <c r="AS74" s="377"/>
      <c r="AT74" s="377"/>
      <c r="AU74" s="377"/>
      <c r="AV74" s="377"/>
      <c r="AW74" s="226"/>
      <c r="AX74" s="226"/>
      <c r="AY74" s="40"/>
      <c r="AZ74" s="465"/>
      <c r="BA74" s="192">
        <f t="shared" ref="BA74:BB80" si="5">BA73</f>
        <v>3</v>
      </c>
      <c r="BB74" s="192">
        <f t="shared" si="5"/>
        <v>1</v>
      </c>
      <c r="BC74" s="192"/>
      <c r="BD74" s="465"/>
      <c r="BE74" s="192"/>
      <c r="BF74" s="192"/>
      <c r="BG74" s="559" t="str">
        <f t="shared" ca="1" si="4"/>
        <v/>
      </c>
      <c r="BH74" s="560" t="str">
        <f t="shared" ca="1" si="4"/>
        <v/>
      </c>
      <c r="BI74" s="560" t="str">
        <f t="shared" ca="1" si="4"/>
        <v/>
      </c>
      <c r="BJ74" s="560" t="str">
        <f t="shared" ca="1" si="3"/>
        <v/>
      </c>
      <c r="BK74" s="560" t="str">
        <f t="shared" ca="1" si="3"/>
        <v/>
      </c>
      <c r="BL74" s="561" t="str">
        <f t="shared" ca="1" si="3"/>
        <v/>
      </c>
      <c r="BM74" s="192"/>
      <c r="BN74" s="192"/>
      <c r="BO74" s="192"/>
      <c r="BP74" s="465"/>
      <c r="BQ74" s="465"/>
      <c r="BR74" s="465"/>
      <c r="BS74" s="465"/>
      <c r="BT74" s="465"/>
      <c r="BU74" s="465"/>
      <c r="BV74" s="465"/>
      <c r="BW74" s="192"/>
      <c r="BX74" s="192"/>
      <c r="BY74" s="192"/>
      <c r="BZ74" s="192"/>
      <c r="CA74" s="192"/>
      <c r="CB74" s="465"/>
      <c r="CC74" s="465"/>
      <c r="CD74" s="465"/>
      <c r="CE74" s="465"/>
      <c r="CF74" s="465"/>
      <c r="CG74" s="465"/>
      <c r="CH74" s="465"/>
      <c r="CI74" s="465"/>
      <c r="CJ74" s="465"/>
      <c r="CK74" s="465"/>
      <c r="CL74" s="465"/>
      <c r="CM74" s="465"/>
      <c r="CN74" s="192"/>
      <c r="CO74" s="192"/>
      <c r="CP74" s="192"/>
      <c r="CQ74" s="192"/>
      <c r="CR74" s="192"/>
      <c r="CS74" s="192"/>
      <c r="CT74" s="192"/>
      <c r="CU74" s="192"/>
      <c r="CV74" s="1500"/>
      <c r="CW74" s="1501"/>
      <c r="CX74" s="1501"/>
      <c r="CY74" s="1502"/>
      <c r="CZ74" s="1502"/>
      <c r="DA74" s="1502"/>
      <c r="DB74" s="1502"/>
      <c r="DC74" s="1502"/>
      <c r="DD74" s="1859"/>
      <c r="DE74" s="1860"/>
      <c r="DF74" s="1861"/>
    </row>
    <row r="75" spans="1:110" s="80" customFormat="1" ht="15" customHeight="1">
      <c r="A75" s="218"/>
      <c r="E75" s="1982"/>
      <c r="F75" s="1983"/>
      <c r="G75" s="1984"/>
      <c r="H75" s="1984"/>
      <c r="I75" s="788"/>
      <c r="J75" s="788"/>
      <c r="K75" s="788"/>
      <c r="L75" s="788"/>
      <c r="M75" s="74"/>
      <c r="N75" s="1968"/>
      <c r="O75" s="1969"/>
      <c r="P75" s="1962"/>
      <c r="Q75" s="1962"/>
      <c r="R75" s="766"/>
      <c r="S75" s="766"/>
      <c r="T75" s="766"/>
      <c r="U75" s="766"/>
      <c r="V75" s="214"/>
      <c r="W75" s="1953">
        <f>W74+1</f>
        <v>4</v>
      </c>
      <c r="X75" s="1948"/>
      <c r="Y75" s="1937" t="str">
        <f>TEXT($B$57,"###")</f>
        <v>17</v>
      </c>
      <c r="Z75" s="1938"/>
      <c r="AA75" s="774" t="str">
        <f>VLOOKUP(VALUE(Y75),$B$37:$D$67,3,FALSE) &amp; " " &amp; VLOOKUP(VALUE(Y75),$B$37:$F$67,5,FALSE)</f>
        <v>F6 クリア</v>
      </c>
      <c r="AB75" s="788"/>
      <c r="AC75" s="788"/>
      <c r="AD75" s="230"/>
      <c r="AE75" s="74"/>
      <c r="AF75" s="722"/>
      <c r="AG75" s="723"/>
      <c r="AH75" s="723"/>
      <c r="AI75" s="723"/>
      <c r="AJ75" s="723"/>
      <c r="AK75" s="723"/>
      <c r="AL75" s="723"/>
      <c r="AM75" s="723"/>
      <c r="AN75" s="724"/>
      <c r="AQ75" s="377"/>
      <c r="AR75" s="377"/>
      <c r="AS75" s="377"/>
      <c r="AT75" s="377"/>
      <c r="AU75" s="377"/>
      <c r="AV75" s="377"/>
      <c r="AW75" s="226"/>
      <c r="AX75" s="226"/>
      <c r="AY75" s="40"/>
      <c r="AZ75" s="465"/>
      <c r="BA75" s="192">
        <f t="shared" si="5"/>
        <v>3</v>
      </c>
      <c r="BB75" s="192">
        <f t="shared" si="5"/>
        <v>1</v>
      </c>
      <c r="BC75" s="192"/>
      <c r="BD75" s="465"/>
      <c r="BE75" s="192"/>
      <c r="BF75" s="192"/>
      <c r="BG75" s="559" t="str">
        <f t="shared" ca="1" si="4"/>
        <v/>
      </c>
      <c r="BH75" s="560" t="str">
        <f t="shared" ca="1" si="4"/>
        <v/>
      </c>
      <c r="BI75" s="560" t="str">
        <f t="shared" ca="1" si="4"/>
        <v/>
      </c>
      <c r="BJ75" s="560" t="str">
        <f t="shared" ca="1" si="3"/>
        <v/>
      </c>
      <c r="BK75" s="560" t="str">
        <f t="shared" ca="1" si="3"/>
        <v/>
      </c>
      <c r="BL75" s="561" t="str">
        <f t="shared" ca="1" si="3"/>
        <v/>
      </c>
      <c r="BM75" s="192"/>
      <c r="BN75" s="192"/>
      <c r="BO75" s="192"/>
      <c r="BP75" s="465"/>
      <c r="BQ75" s="465"/>
      <c r="BR75" s="465"/>
      <c r="BS75" s="465"/>
      <c r="BT75" s="465"/>
      <c r="BU75" s="465"/>
      <c r="BV75" s="465"/>
      <c r="BW75" s="192"/>
      <c r="BX75" s="192"/>
      <c r="BY75" s="192"/>
      <c r="BZ75" s="192"/>
      <c r="CA75" s="192"/>
      <c r="CB75" s="465"/>
      <c r="CC75" s="465"/>
      <c r="CD75" s="465"/>
      <c r="CE75" s="465"/>
      <c r="CF75" s="465"/>
      <c r="CG75" s="465"/>
      <c r="CH75" s="465"/>
      <c r="CI75" s="465"/>
      <c r="CJ75" s="465"/>
      <c r="CK75" s="465"/>
      <c r="CL75" s="465"/>
      <c r="CM75" s="465"/>
      <c r="CN75" s="192"/>
      <c r="CO75" s="192"/>
      <c r="CP75" s="192"/>
      <c r="CQ75" s="192"/>
      <c r="CR75" s="192"/>
      <c r="CS75" s="192"/>
      <c r="CT75" s="192"/>
      <c r="CU75" s="192"/>
      <c r="CV75" s="1500"/>
      <c r="CW75" s="1501"/>
      <c r="CX75" s="1501"/>
      <c r="CY75" s="1502"/>
      <c r="CZ75" s="1502"/>
      <c r="DA75" s="1502"/>
      <c r="DB75" s="1502"/>
      <c r="DC75" s="1502"/>
      <c r="DD75" s="1859"/>
      <c r="DE75" s="1860"/>
      <c r="DF75" s="1861"/>
    </row>
    <row r="76" spans="1:110" s="80" customFormat="1" ht="15" customHeight="1">
      <c r="A76" s="1764" t="str">
        <f>BA76&amp;"."&amp;BB76</f>
        <v>3.2</v>
      </c>
      <c r="B76" s="1765"/>
      <c r="C76" s="1765"/>
      <c r="D76" s="226" t="s">
        <v>230</v>
      </c>
      <c r="E76" s="226"/>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c r="AD76" s="226"/>
      <c r="AE76" s="226"/>
      <c r="AF76" s="226"/>
      <c r="AG76" s="226"/>
      <c r="AH76" s="226"/>
      <c r="AI76" s="226"/>
      <c r="AJ76" s="226"/>
      <c r="AK76" s="226"/>
      <c r="AL76" s="226"/>
      <c r="AM76" s="226"/>
      <c r="AN76" s="226"/>
      <c r="AO76" s="226"/>
      <c r="AP76" s="226"/>
      <c r="AQ76" s="226"/>
      <c r="AR76" s="226"/>
      <c r="AS76" s="226"/>
      <c r="AT76" s="226"/>
      <c r="AU76" s="226"/>
      <c r="AV76" s="226"/>
      <c r="AW76" s="226"/>
      <c r="AX76" s="226"/>
      <c r="AY76" s="40"/>
      <c r="AZ76" s="465"/>
      <c r="BA76" s="192">
        <f>BA75</f>
        <v>3</v>
      </c>
      <c r="BB76" s="193">
        <f>BB75+1</f>
        <v>2</v>
      </c>
      <c r="BC76" s="192"/>
      <c r="BD76" s="465"/>
      <c r="BE76" s="192"/>
      <c r="BF76" s="192"/>
      <c r="BG76" s="559" t="str">
        <f t="shared" ca="1" si="4"/>
        <v/>
      </c>
      <c r="BH76" s="560" t="str">
        <f t="shared" ca="1" si="4"/>
        <v/>
      </c>
      <c r="BI76" s="560" t="str">
        <f t="shared" ca="1" si="4"/>
        <v/>
      </c>
      <c r="BJ76" s="560" t="str">
        <f t="shared" ca="1" si="3"/>
        <v/>
      </c>
      <c r="BK76" s="560" t="str">
        <f t="shared" ca="1" si="3"/>
        <v/>
      </c>
      <c r="BL76" s="561" t="str">
        <f t="shared" ca="1" si="3"/>
        <v/>
      </c>
      <c r="BM76" s="192"/>
      <c r="BN76" s="192"/>
      <c r="BO76" s="192"/>
      <c r="BP76" s="465"/>
      <c r="BQ76" s="465"/>
      <c r="BR76" s="465"/>
      <c r="BS76" s="465"/>
      <c r="BT76" s="465"/>
      <c r="BU76" s="465"/>
      <c r="BV76" s="465"/>
      <c r="BW76" s="192"/>
      <c r="BX76" s="192"/>
      <c r="BY76" s="192"/>
      <c r="BZ76" s="192"/>
      <c r="CA76" s="192"/>
      <c r="CB76" s="465"/>
      <c r="CC76" s="465"/>
      <c r="CD76" s="465"/>
      <c r="CE76" s="465"/>
      <c r="CF76" s="465"/>
      <c r="CG76" s="465"/>
      <c r="CH76" s="465"/>
      <c r="CI76" s="465"/>
      <c r="CJ76" s="192"/>
      <c r="CK76" s="192"/>
      <c r="CL76" s="192"/>
      <c r="CM76" s="192"/>
      <c r="CN76" s="465"/>
      <c r="CO76" s="465"/>
      <c r="CP76" s="465"/>
      <c r="CQ76" s="465"/>
      <c r="CR76" s="465"/>
      <c r="CS76" s="192"/>
      <c r="CT76" s="192"/>
      <c r="CU76" s="192"/>
      <c r="CV76" s="1500"/>
      <c r="CW76" s="1501"/>
      <c r="CX76" s="1501"/>
      <c r="CY76" s="1502"/>
      <c r="CZ76" s="1502"/>
      <c r="DA76" s="1502"/>
      <c r="DB76" s="1502"/>
      <c r="DC76" s="1502"/>
      <c r="DD76" s="1859"/>
      <c r="DE76" s="1860"/>
      <c r="DF76" s="1861"/>
    </row>
    <row r="77" spans="1:110" s="80" customFormat="1" ht="15" customHeight="1">
      <c r="A77" s="218"/>
      <c r="B77" s="226"/>
      <c r="C77" s="226"/>
      <c r="D77" s="226"/>
      <c r="E77" s="1814" t="s">
        <v>221</v>
      </c>
      <c r="F77" s="1806"/>
      <c r="G77" s="1806"/>
      <c r="H77" s="1806"/>
      <c r="I77" s="1806"/>
      <c r="J77" s="1806"/>
      <c r="K77" s="1806"/>
      <c r="L77" s="1806"/>
      <c r="M77" s="1806"/>
      <c r="N77" s="1806" t="s">
        <v>222</v>
      </c>
      <c r="O77" s="1806"/>
      <c r="P77" s="1806"/>
      <c r="Q77" s="1806"/>
      <c r="R77" s="1806"/>
      <c r="S77" s="1806"/>
      <c r="T77" s="1806"/>
      <c r="U77" s="1806"/>
      <c r="V77" s="1806"/>
      <c r="W77" s="1806"/>
      <c r="X77" s="1806" t="s">
        <v>88</v>
      </c>
      <c r="Y77" s="1806"/>
      <c r="Z77" s="1806"/>
      <c r="AA77" s="1806"/>
      <c r="AB77" s="1806"/>
      <c r="AC77" s="1806"/>
      <c r="AD77" s="1806"/>
      <c r="AE77" s="1806"/>
      <c r="AF77" s="1806"/>
      <c r="AG77" s="1807"/>
      <c r="AH77" s="226"/>
      <c r="AI77" s="226"/>
      <c r="AJ77" s="226"/>
      <c r="AK77" s="226"/>
      <c r="AL77" s="226"/>
      <c r="AM77" s="226"/>
      <c r="AN77" s="226"/>
      <c r="AO77" s="226"/>
      <c r="AP77" s="226"/>
      <c r="AQ77" s="226"/>
      <c r="AR77" s="226"/>
      <c r="AS77" s="226"/>
      <c r="AT77" s="226"/>
      <c r="AU77" s="226"/>
      <c r="AV77" s="226"/>
      <c r="AW77" s="226"/>
      <c r="AX77" s="226"/>
      <c r="AY77" s="40"/>
      <c r="AZ77" s="465"/>
      <c r="BA77" s="192">
        <f>BA76</f>
        <v>3</v>
      </c>
      <c r="BB77" s="192">
        <f>BB76</f>
        <v>2</v>
      </c>
      <c r="BC77" s="192"/>
      <c r="BD77" s="465"/>
      <c r="BE77" s="192"/>
      <c r="BF77" s="192"/>
      <c r="BG77" s="559" t="str">
        <f t="shared" ca="1" si="4"/>
        <v/>
      </c>
      <c r="BH77" s="560" t="str">
        <f t="shared" ca="1" si="4"/>
        <v/>
      </c>
      <c r="BI77" s="560" t="str">
        <f t="shared" ca="1" si="4"/>
        <v/>
      </c>
      <c r="BJ77" s="560" t="str">
        <f t="shared" ca="1" si="3"/>
        <v/>
      </c>
      <c r="BK77" s="560" t="str">
        <f t="shared" ca="1" si="3"/>
        <v/>
      </c>
      <c r="BL77" s="561" t="str">
        <f t="shared" ca="1" si="3"/>
        <v/>
      </c>
      <c r="BM77" s="192"/>
      <c r="BN77" s="192"/>
      <c r="BO77" s="192"/>
      <c r="BP77" s="465"/>
      <c r="BQ77" s="465"/>
      <c r="BR77" s="465"/>
      <c r="BS77" s="465"/>
      <c r="BT77" s="465"/>
      <c r="BU77" s="465"/>
      <c r="BV77" s="465"/>
      <c r="BW77" s="192"/>
      <c r="BX77" s="192"/>
      <c r="BY77" s="192"/>
      <c r="BZ77" s="192"/>
      <c r="CA77" s="192"/>
      <c r="CB77" s="465"/>
      <c r="CC77" s="465"/>
      <c r="CD77" s="465"/>
      <c r="CE77" s="465"/>
      <c r="CF77" s="465"/>
      <c r="CG77" s="465"/>
      <c r="CH77" s="465"/>
      <c r="CI77" s="465"/>
      <c r="CJ77" s="192"/>
      <c r="CK77" s="192"/>
      <c r="CL77" s="192"/>
      <c r="CM77" s="192"/>
      <c r="CN77" s="465"/>
      <c r="CO77" s="465"/>
      <c r="CP77" s="465"/>
      <c r="CQ77" s="465"/>
      <c r="CR77" s="465"/>
      <c r="CS77" s="192"/>
      <c r="CT77" s="192"/>
      <c r="CU77" s="192"/>
      <c r="CV77" s="1500"/>
      <c r="CW77" s="1501"/>
      <c r="CX77" s="1501"/>
      <c r="CY77" s="1502"/>
      <c r="CZ77" s="1502"/>
      <c r="DA77" s="1502"/>
      <c r="DB77" s="1502"/>
      <c r="DC77" s="1502"/>
      <c r="DD77" s="1859"/>
      <c r="DE77" s="1860"/>
      <c r="DF77" s="1861"/>
    </row>
    <row r="78" spans="1:110" ht="15" customHeight="1">
      <c r="A78" s="218"/>
      <c r="E78" s="787" t="s">
        <v>224</v>
      </c>
      <c r="F78" s="788"/>
      <c r="G78" s="788"/>
      <c r="H78" s="788"/>
      <c r="I78" s="788"/>
      <c r="J78" s="788"/>
      <c r="K78" s="788"/>
      <c r="L78" s="788"/>
      <c r="M78" s="757"/>
      <c r="N78" s="774" t="str">
        <f>""""&amp;$Z$2&amp;""""</f>
        <v>"k4001001"</v>
      </c>
      <c r="O78" s="788"/>
      <c r="P78" s="788"/>
      <c r="Q78" s="788"/>
      <c r="R78" s="788"/>
      <c r="S78" s="788"/>
      <c r="T78" s="788"/>
      <c r="U78" s="788"/>
      <c r="V78" s="788"/>
      <c r="W78" s="757"/>
      <c r="X78" s="774" t="s">
        <v>112</v>
      </c>
      <c r="Y78" s="788"/>
      <c r="Z78" s="788"/>
      <c r="AA78" s="788"/>
      <c r="AB78" s="788"/>
      <c r="AC78" s="788"/>
      <c r="AD78" s="788"/>
      <c r="AE78" s="788"/>
      <c r="AF78" s="788"/>
      <c r="AG78" s="74"/>
      <c r="AY78" s="40"/>
      <c r="BA78" s="192">
        <f t="shared" si="5"/>
        <v>3</v>
      </c>
      <c r="BB78" s="192">
        <f>BB77</f>
        <v>2</v>
      </c>
      <c r="BE78" s="465"/>
      <c r="BF78" s="465"/>
      <c r="BG78" s="559" t="str">
        <f t="shared" ca="1" si="4"/>
        <v/>
      </c>
      <c r="BH78" s="560" t="str">
        <f t="shared" ca="1" si="4"/>
        <v/>
      </c>
      <c r="BI78" s="560" t="str">
        <f t="shared" ca="1" si="4"/>
        <v/>
      </c>
      <c r="BJ78" s="560" t="str">
        <f t="shared" ca="1" si="3"/>
        <v/>
      </c>
      <c r="BK78" s="560" t="str">
        <f t="shared" ca="1" si="3"/>
        <v/>
      </c>
      <c r="BL78" s="561" t="str">
        <f t="shared" ca="1" si="3"/>
        <v/>
      </c>
      <c r="BM78" s="465"/>
      <c r="BN78" s="465"/>
      <c r="BO78" s="465"/>
      <c r="BP78" s="465"/>
      <c r="BQ78" s="465"/>
      <c r="BR78" s="465"/>
      <c r="BS78" s="465"/>
      <c r="BT78" s="465"/>
      <c r="BU78" s="465"/>
      <c r="BV78" s="465"/>
      <c r="BW78" s="192"/>
      <c r="BX78" s="192"/>
      <c r="BY78" s="192"/>
      <c r="BZ78" s="192"/>
      <c r="CA78" s="192"/>
      <c r="CB78" s="465"/>
      <c r="CC78" s="465"/>
      <c r="CD78" s="465"/>
      <c r="CE78" s="465"/>
      <c r="CF78" s="465"/>
      <c r="CG78" s="465"/>
      <c r="CH78" s="465"/>
      <c r="CI78" s="465"/>
      <c r="CJ78" s="192"/>
      <c r="CK78" s="192"/>
      <c r="CL78" s="192"/>
      <c r="CM78" s="192"/>
      <c r="CN78" s="465"/>
      <c r="CO78" s="465"/>
      <c r="CP78" s="465"/>
      <c r="CQ78" s="465"/>
      <c r="CR78" s="465"/>
      <c r="CS78" s="465"/>
      <c r="CT78" s="465"/>
      <c r="CU78" s="465"/>
      <c r="CV78" s="1497"/>
      <c r="CW78" s="1498"/>
      <c r="CX78" s="1498"/>
      <c r="CY78" s="1499"/>
      <c r="CZ78" s="1499"/>
      <c r="DA78" s="1499"/>
      <c r="DB78" s="1499"/>
      <c r="DC78" s="1499"/>
      <c r="DD78" s="1859"/>
      <c r="DE78" s="1860"/>
      <c r="DF78" s="1861"/>
    </row>
    <row r="79" spans="1:110" ht="15" customHeight="1">
      <c r="A79" s="1764" t="str">
        <f>BA79&amp;"."&amp;BB79</f>
        <v>3.3</v>
      </c>
      <c r="B79" s="1967"/>
      <c r="C79" s="1967"/>
      <c r="D79" s="155" t="s">
        <v>178</v>
      </c>
      <c r="H79" s="36"/>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156"/>
      <c r="BA79" s="192">
        <f t="shared" si="5"/>
        <v>3</v>
      </c>
      <c r="BB79" s="193">
        <f>BB78+1</f>
        <v>3</v>
      </c>
      <c r="BE79" s="465"/>
      <c r="BF79" s="465"/>
      <c r="BG79" s="559" t="str">
        <f t="shared" ca="1" si="4"/>
        <v/>
      </c>
      <c r="BH79" s="560" t="str">
        <f t="shared" ca="1" si="4"/>
        <v/>
      </c>
      <c r="BI79" s="560" t="str">
        <f t="shared" ca="1" si="4"/>
        <v/>
      </c>
      <c r="BJ79" s="560" t="str">
        <f t="shared" ca="1" si="3"/>
        <v/>
      </c>
      <c r="BK79" s="560" t="str">
        <f t="shared" ca="1" si="3"/>
        <v/>
      </c>
      <c r="BL79" s="561" t="str">
        <f t="shared" ca="1" si="3"/>
        <v/>
      </c>
      <c r="BM79" s="465"/>
      <c r="BN79" s="465"/>
      <c r="BO79" s="465"/>
      <c r="BP79" s="465"/>
      <c r="BQ79" s="465"/>
      <c r="BR79" s="465"/>
      <c r="BS79" s="465"/>
      <c r="BT79" s="465"/>
      <c r="BU79" s="465"/>
      <c r="BV79" s="465"/>
      <c r="BW79" s="192"/>
      <c r="BX79" s="192"/>
      <c r="BY79" s="192"/>
      <c r="BZ79" s="192"/>
      <c r="CA79" s="192"/>
      <c r="CB79" s="465"/>
      <c r="CC79" s="465"/>
      <c r="CD79" s="465"/>
      <c r="CE79" s="465"/>
      <c r="CF79" s="465"/>
      <c r="CG79" s="465"/>
      <c r="CH79" s="465"/>
      <c r="CI79" s="465"/>
      <c r="CJ79" s="192"/>
      <c r="CK79" s="192"/>
      <c r="CL79" s="192"/>
      <c r="CM79" s="192"/>
      <c r="CN79" s="465"/>
      <c r="CO79" s="465"/>
      <c r="CP79" s="465"/>
      <c r="CQ79" s="465"/>
      <c r="CR79" s="465"/>
      <c r="CS79" s="465"/>
      <c r="CT79" s="465"/>
      <c r="CU79" s="465"/>
      <c r="CV79" s="1488" t="s">
        <v>2265</v>
      </c>
      <c r="CW79" s="1489"/>
      <c r="CX79" s="1489"/>
      <c r="CY79" s="1489"/>
      <c r="CZ79" s="1489"/>
      <c r="DA79" s="1489"/>
      <c r="DB79" s="1489"/>
      <c r="DC79" s="1489"/>
      <c r="DD79" s="1859">
        <v>44637</v>
      </c>
      <c r="DE79" s="1860"/>
      <c r="DF79" s="1861"/>
    </row>
    <row r="80" spans="1:110" ht="15" customHeight="1">
      <c r="A80" s="218"/>
      <c r="D80" s="48" t="str">
        <f>$BR$49&amp;"を実施し、当画面を終了する。"</f>
        <v>「共通仕様」「49. 画面終了共通処理」を実施し、当画面を終了する。</v>
      </c>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156"/>
      <c r="BA80" s="192">
        <f t="shared" si="5"/>
        <v>3</v>
      </c>
      <c r="BB80" s="192">
        <f t="shared" si="5"/>
        <v>3</v>
      </c>
      <c r="BE80" s="465"/>
      <c r="BF80" s="465"/>
      <c r="BG80" s="559" t="str">
        <f t="shared" ca="1" si="4"/>
        <v/>
      </c>
      <c r="BH80" s="560" t="str">
        <f t="shared" ca="1" si="4"/>
        <v/>
      </c>
      <c r="BI80" s="560" t="str">
        <f t="shared" ca="1" si="4"/>
        <v/>
      </c>
      <c r="BJ80" s="560" t="str">
        <f t="shared" ca="1" si="3"/>
        <v/>
      </c>
      <c r="BK80" s="560" t="str">
        <f t="shared" ca="1" si="3"/>
        <v/>
      </c>
      <c r="BL80" s="561" t="str">
        <f t="shared" ca="1" si="3"/>
        <v/>
      </c>
      <c r="BM80" s="465"/>
      <c r="BN80" s="465"/>
      <c r="BO80" s="465"/>
      <c r="BP80" s="465"/>
      <c r="BQ80" s="465"/>
      <c r="BR80" s="465"/>
      <c r="BS80" s="465"/>
      <c r="BT80" s="465"/>
      <c r="BU80" s="465"/>
      <c r="BV80" s="465"/>
      <c r="BW80" s="192"/>
      <c r="BX80" s="192"/>
      <c r="BY80" s="192"/>
      <c r="BZ80" s="192"/>
      <c r="CA80" s="192"/>
      <c r="CB80" s="465"/>
      <c r="CC80" s="465"/>
      <c r="CD80" s="465"/>
      <c r="CE80" s="465"/>
      <c r="CF80" s="465"/>
      <c r="CG80" s="465"/>
      <c r="CH80" s="465"/>
      <c r="CI80" s="465"/>
      <c r="CJ80" s="192"/>
      <c r="CK80" s="192"/>
      <c r="CL80" s="192"/>
      <c r="CM80" s="192"/>
      <c r="CN80" s="465"/>
      <c r="CO80" s="465"/>
      <c r="CP80" s="465"/>
      <c r="CQ80" s="465"/>
      <c r="CR80" s="465"/>
      <c r="CS80" s="465"/>
      <c r="CT80" s="465"/>
      <c r="CU80" s="465"/>
      <c r="CV80" s="1497"/>
      <c r="CW80" s="1498"/>
      <c r="CX80" s="1498"/>
      <c r="CY80" s="1499"/>
      <c r="CZ80" s="1499"/>
      <c r="DA80" s="1499"/>
      <c r="DB80" s="1499"/>
      <c r="DC80" s="1499"/>
      <c r="DD80" s="1859"/>
      <c r="DE80" s="1860"/>
      <c r="DF80" s="1861"/>
    </row>
    <row r="81" spans="1:111" ht="15" customHeight="1">
      <c r="A81" s="1768" t="str">
        <f>BA81&amp;"."</f>
        <v>4.</v>
      </c>
      <c r="B81" s="1890"/>
      <c r="C81" s="226" t="s">
        <v>174</v>
      </c>
      <c r="AH81" s="36"/>
      <c r="AY81" s="40"/>
      <c r="BA81" s="193">
        <f>BA80+1</f>
        <v>4</v>
      </c>
      <c r="BE81" s="465"/>
      <c r="BF81" s="465"/>
      <c r="BG81" s="559" t="str">
        <f t="shared" ca="1" si="4"/>
        <v/>
      </c>
      <c r="BH81" s="560" t="str">
        <f t="shared" ca="1" si="4"/>
        <v/>
      </c>
      <c r="BI81" s="560" t="str">
        <f t="shared" ca="1" si="4"/>
        <v/>
      </c>
      <c r="BJ81" s="560" t="str">
        <f t="shared" ca="1" si="3"/>
        <v/>
      </c>
      <c r="BK81" s="560" t="str">
        <f t="shared" ca="1" si="3"/>
        <v/>
      </c>
      <c r="BL81" s="561" t="str">
        <f t="shared" ca="1" si="3"/>
        <v/>
      </c>
      <c r="BM81" s="465"/>
      <c r="BN81" s="465"/>
      <c r="BO81" s="465"/>
      <c r="BP81" s="465"/>
      <c r="BQ81" s="465"/>
      <c r="BR81" s="465"/>
      <c r="BS81" s="465"/>
      <c r="BT81" s="465"/>
      <c r="BU81" s="465"/>
      <c r="BV81" s="465"/>
      <c r="BW81" s="192"/>
      <c r="BX81" s="192"/>
      <c r="BY81" s="465"/>
      <c r="BZ81" s="465"/>
      <c r="CA81" s="465"/>
      <c r="CB81" s="465"/>
      <c r="CC81" s="465"/>
      <c r="CD81" s="465"/>
      <c r="CE81" s="465"/>
      <c r="CF81" s="465"/>
      <c r="CG81" s="465"/>
      <c r="CH81" s="465"/>
      <c r="CI81" s="465"/>
      <c r="CJ81" s="465"/>
      <c r="CK81" s="465"/>
      <c r="CL81" s="465"/>
      <c r="CM81" s="465"/>
      <c r="CN81" s="465"/>
      <c r="CO81" s="465"/>
      <c r="CP81" s="465"/>
      <c r="CQ81" s="465"/>
      <c r="CR81" s="465"/>
      <c r="CS81" s="465"/>
      <c r="CT81" s="465"/>
      <c r="CU81" s="465"/>
      <c r="CV81" s="1497"/>
      <c r="CW81" s="1498"/>
      <c r="CX81" s="1498"/>
      <c r="CY81" s="1499"/>
      <c r="CZ81" s="1499"/>
      <c r="DA81" s="1499"/>
      <c r="DB81" s="1499"/>
      <c r="DC81" s="1499"/>
      <c r="DD81" s="1859"/>
      <c r="DE81" s="1860"/>
      <c r="DF81" s="1861"/>
    </row>
    <row r="82" spans="1:111" ht="15" customHeight="1">
      <c r="A82" s="1737" t="str">
        <f>$BA82&amp;"."&amp;$BB82&amp;"."</f>
        <v>4.1.</v>
      </c>
      <c r="B82" s="1738"/>
      <c r="C82" s="1738"/>
      <c r="D82" s="226" t="s">
        <v>815</v>
      </c>
      <c r="AY82" s="40"/>
      <c r="BA82" s="192">
        <f t="shared" ref="BA82:BC94" si="6">BA81</f>
        <v>4</v>
      </c>
      <c r="BB82" s="193">
        <f>BB81+1</f>
        <v>1</v>
      </c>
      <c r="BE82" s="465"/>
      <c r="BF82" s="465"/>
      <c r="BG82" s="559" t="str">
        <f t="shared" ca="1" si="4"/>
        <v/>
      </c>
      <c r="BH82" s="560" t="str">
        <f t="shared" ca="1" si="4"/>
        <v/>
      </c>
      <c r="BI82" s="560" t="str">
        <f t="shared" ca="1" si="4"/>
        <v/>
      </c>
      <c r="BJ82" s="560" t="str">
        <f t="shared" ca="1" si="3"/>
        <v/>
      </c>
      <c r="BK82" s="560" t="str">
        <f t="shared" ca="1" si="3"/>
        <v/>
      </c>
      <c r="BL82" s="561" t="str">
        <f t="shared" ca="1" si="3"/>
        <v/>
      </c>
      <c r="BM82" s="465"/>
      <c r="BN82" s="465"/>
      <c r="BO82" s="465"/>
      <c r="BP82" s="465"/>
      <c r="BQ82" s="465"/>
      <c r="BR82" s="465"/>
      <c r="BS82" s="465"/>
      <c r="BT82" s="465"/>
      <c r="BU82" s="465"/>
      <c r="BV82" s="465"/>
      <c r="BW82" s="465"/>
      <c r="BX82" s="465"/>
      <c r="BY82" s="465"/>
      <c r="BZ82" s="465"/>
      <c r="CA82" s="465"/>
      <c r="CB82" s="465"/>
      <c r="CC82" s="465"/>
      <c r="CD82" s="465"/>
      <c r="CE82" s="465"/>
      <c r="CF82" s="465"/>
      <c r="CG82" s="465"/>
      <c r="CH82" s="465"/>
      <c r="CI82" s="465"/>
      <c r="CJ82" s="465"/>
      <c r="CK82" s="465"/>
      <c r="CL82" s="465"/>
      <c r="CM82" s="465"/>
      <c r="CN82" s="465"/>
      <c r="CO82" s="465"/>
      <c r="CP82" s="465"/>
      <c r="CQ82" s="465"/>
      <c r="CR82" s="465"/>
      <c r="CS82" s="465"/>
      <c r="CT82" s="465"/>
      <c r="CU82" s="465"/>
      <c r="CV82" s="1497"/>
      <c r="CW82" s="1498"/>
      <c r="CX82" s="1498"/>
      <c r="CY82" s="1499"/>
      <c r="CZ82" s="1499"/>
      <c r="DA82" s="1499"/>
      <c r="DB82" s="1499"/>
      <c r="DC82" s="1499"/>
      <c r="DD82" s="1859"/>
      <c r="DE82" s="1860"/>
      <c r="DF82" s="1861"/>
    </row>
    <row r="83" spans="1:111" s="94" customFormat="1" ht="15" customHeight="1">
      <c r="A83" s="1737" t="str">
        <f>$BA83&amp;"."&amp;$BB83&amp;"."&amp;$BC83&amp;"."</f>
        <v>4.1.1.</v>
      </c>
      <c r="B83" s="1738"/>
      <c r="C83" s="1738"/>
      <c r="D83" s="1738"/>
      <c r="E83" s="219" t="s">
        <v>816</v>
      </c>
      <c r="F83" s="685"/>
      <c r="G83" s="676"/>
      <c r="H83" s="676"/>
      <c r="I83" s="676"/>
      <c r="J83" s="676"/>
      <c r="K83" s="676"/>
      <c r="L83" s="676"/>
      <c r="M83" s="685"/>
      <c r="N83" s="685"/>
      <c r="O83" s="685"/>
      <c r="P83" s="685"/>
      <c r="Q83" s="685"/>
      <c r="R83" s="685"/>
      <c r="S83" s="685"/>
      <c r="T83" s="685"/>
      <c r="U83" s="685"/>
      <c r="V83" s="685"/>
      <c r="W83" s="685"/>
      <c r="X83" s="685"/>
      <c r="Y83" s="685"/>
      <c r="Z83" s="685"/>
      <c r="AA83" s="685"/>
      <c r="AB83" s="685"/>
      <c r="AC83" s="685"/>
      <c r="AD83" s="685"/>
      <c r="AE83" s="685"/>
      <c r="AF83" s="685"/>
      <c r="AG83" s="685"/>
      <c r="AH83" s="685"/>
      <c r="AI83" s="685"/>
      <c r="AJ83" s="685"/>
      <c r="AK83" s="685"/>
      <c r="AL83" s="685"/>
      <c r="AM83" s="685"/>
      <c r="AN83" s="685"/>
      <c r="AO83" s="685"/>
      <c r="AP83" s="685"/>
      <c r="AQ83" s="685"/>
      <c r="AR83" s="685"/>
      <c r="AS83" s="685"/>
      <c r="AT83" s="685"/>
      <c r="AU83" s="685"/>
      <c r="AV83" s="685"/>
      <c r="AW83" s="685"/>
      <c r="AX83" s="685"/>
      <c r="AY83" s="93"/>
      <c r="AZ83" s="92"/>
      <c r="BA83" s="683">
        <f t="shared" si="6"/>
        <v>4</v>
      </c>
      <c r="BB83" s="683">
        <f t="shared" si="6"/>
        <v>1</v>
      </c>
      <c r="BC83" s="678">
        <f>BC82+1</f>
        <v>1</v>
      </c>
      <c r="BD83" s="95"/>
      <c r="BE83" s="87"/>
      <c r="BF83" s="87"/>
      <c r="BG83" s="559" t="str">
        <f t="shared" ca="1" si="4"/>
        <v/>
      </c>
      <c r="BH83" s="560" t="str">
        <f t="shared" ca="1" si="4"/>
        <v/>
      </c>
      <c r="BI83" s="560" t="str">
        <f t="shared" ca="1" si="4"/>
        <v/>
      </c>
      <c r="BJ83" s="560" t="str">
        <f t="shared" ca="1" si="3"/>
        <v/>
      </c>
      <c r="BK83" s="560" t="str">
        <f t="shared" ca="1" si="3"/>
        <v/>
      </c>
      <c r="BL83" s="561" t="str">
        <f t="shared" ca="1" si="3"/>
        <v/>
      </c>
      <c r="BR83" s="465"/>
      <c r="BS83" s="465"/>
      <c r="BT83" s="465"/>
      <c r="BU83" s="465"/>
      <c r="BV83" s="465"/>
      <c r="BW83" s="465"/>
      <c r="BX83" s="465"/>
      <c r="CV83" s="1488" t="s">
        <v>2265</v>
      </c>
      <c r="CW83" s="1489"/>
      <c r="CX83" s="1489"/>
      <c r="CY83" s="1489"/>
      <c r="CZ83" s="1489"/>
      <c r="DA83" s="1489"/>
      <c r="DB83" s="1489"/>
      <c r="DC83" s="1489"/>
      <c r="DD83" s="1859">
        <v>44637</v>
      </c>
      <c r="DE83" s="1860"/>
      <c r="DF83" s="1861"/>
      <c r="DG83" s="94" t="s">
        <v>2276</v>
      </c>
    </row>
    <row r="84" spans="1:111" ht="15" customHeight="1">
      <c r="A84" s="1737" t="str">
        <f>$BA84&amp;"."&amp;$BB84&amp;"."&amp;$BC84&amp;"."</f>
        <v>4.1.2.</v>
      </c>
      <c r="B84" s="1738"/>
      <c r="C84" s="1738"/>
      <c r="D84" s="1738"/>
      <c r="E84" s="219" t="str">
        <f>"プログラムコードを（"&amp;$E$78&amp;"）ログイン情報変数へ設定する。"</f>
        <v>プログラムコードを（P_CONS_PG_CODE）ログイン情報変数へ設定する。</v>
      </c>
      <c r="F84" s="685"/>
      <c r="G84" s="676"/>
      <c r="H84" s="676"/>
      <c r="I84" s="676"/>
      <c r="J84" s="676"/>
      <c r="K84" s="676"/>
      <c r="L84" s="676"/>
      <c r="M84" s="685"/>
      <c r="N84" s="685"/>
      <c r="O84" s="685"/>
      <c r="P84" s="685"/>
      <c r="Q84" s="685"/>
      <c r="R84" s="685"/>
      <c r="S84" s="685"/>
      <c r="T84" s="685"/>
      <c r="U84" s="685"/>
      <c r="V84" s="685"/>
      <c r="W84" s="685"/>
      <c r="X84" s="685"/>
      <c r="Y84" s="685"/>
      <c r="Z84" s="685"/>
      <c r="AA84" s="685"/>
      <c r="AB84" s="685"/>
      <c r="AC84" s="685"/>
      <c r="AD84" s="685"/>
      <c r="AE84" s="685"/>
      <c r="AF84" s="685"/>
      <c r="AG84" s="685"/>
      <c r="AH84" s="685"/>
      <c r="AI84" s="685"/>
      <c r="AJ84" s="685"/>
      <c r="AK84" s="685"/>
      <c r="AL84" s="685"/>
      <c r="AM84" s="685"/>
      <c r="AN84" s="685"/>
      <c r="AO84" s="685"/>
      <c r="AP84" s="685"/>
      <c r="AQ84" s="685"/>
      <c r="AR84" s="685"/>
      <c r="AS84" s="685"/>
      <c r="AT84" s="685"/>
      <c r="AU84" s="685"/>
      <c r="AV84" s="685"/>
      <c r="AW84" s="685"/>
      <c r="AX84" s="685"/>
      <c r="AY84" s="93"/>
      <c r="AZ84" s="92"/>
      <c r="BA84" s="683">
        <f t="shared" si="6"/>
        <v>4</v>
      </c>
      <c r="BB84" s="683">
        <f t="shared" si="6"/>
        <v>1</v>
      </c>
      <c r="BC84" s="678">
        <f>BC83+1</f>
        <v>2</v>
      </c>
      <c r="BE84" s="465"/>
      <c r="BF84" s="465"/>
      <c r="BG84" s="559" t="str">
        <f t="shared" ca="1" si="4"/>
        <v/>
      </c>
      <c r="BH84" s="560" t="str">
        <f t="shared" ca="1" si="4"/>
        <v/>
      </c>
      <c r="BI84" s="560" t="str">
        <f t="shared" ca="1" si="4"/>
        <v/>
      </c>
      <c r="BJ84" s="560" t="str">
        <f t="shared" ca="1" si="3"/>
        <v/>
      </c>
      <c r="BK84" s="560" t="str">
        <f t="shared" ca="1" si="3"/>
        <v/>
      </c>
      <c r="BL84" s="561" t="str">
        <f t="shared" ca="1" si="3"/>
        <v/>
      </c>
      <c r="BM84" s="465"/>
      <c r="BN84" s="465"/>
      <c r="BO84" s="465"/>
      <c r="BP84" s="465"/>
      <c r="BQ84" s="465"/>
      <c r="BR84" s="94"/>
      <c r="BS84" s="94"/>
      <c r="BT84" s="94"/>
      <c r="BU84" s="94"/>
      <c r="BV84" s="94"/>
      <c r="BW84" s="94"/>
      <c r="BX84" s="94"/>
      <c r="BY84" s="192"/>
      <c r="BZ84" s="192"/>
      <c r="CA84" s="192"/>
      <c r="CB84" s="465"/>
      <c r="CC84" s="465"/>
      <c r="CD84" s="465"/>
      <c r="CE84" s="465"/>
      <c r="CF84" s="465"/>
      <c r="CG84" s="465"/>
      <c r="CH84" s="465"/>
      <c r="CI84" s="465"/>
      <c r="CJ84" s="192"/>
      <c r="CK84" s="192"/>
      <c r="CL84" s="192"/>
      <c r="CM84" s="192"/>
      <c r="CN84" s="465"/>
      <c r="CO84" s="465"/>
      <c r="CP84" s="465"/>
      <c r="CQ84" s="465"/>
      <c r="CR84" s="465"/>
      <c r="CS84" s="465"/>
      <c r="CT84" s="465"/>
      <c r="CU84" s="465"/>
      <c r="CV84" s="1497"/>
      <c r="CW84" s="1498"/>
      <c r="CX84" s="1498"/>
      <c r="CY84" s="1499"/>
      <c r="CZ84" s="1499"/>
      <c r="DA84" s="1499"/>
      <c r="DB84" s="1499"/>
      <c r="DC84" s="1499"/>
      <c r="DD84" s="1859"/>
      <c r="DE84" s="1860"/>
      <c r="DF84" s="1861"/>
    </row>
    <row r="85" spans="1:111" ht="15" customHeight="1">
      <c r="A85" s="1737" t="str">
        <f>$BA85&amp;"."&amp;$BB85&amp;"."&amp;$BC85&amp;"."</f>
        <v>4.1.3.</v>
      </c>
      <c r="B85" s="1738"/>
      <c r="C85" s="1738"/>
      <c r="D85" s="1738"/>
      <c r="E85" s="219" t="s">
        <v>817</v>
      </c>
      <c r="F85" s="685"/>
      <c r="G85" s="676"/>
      <c r="H85" s="676"/>
      <c r="I85" s="676"/>
      <c r="J85" s="676"/>
      <c r="K85" s="676"/>
      <c r="L85" s="676"/>
      <c r="M85" s="685"/>
      <c r="N85" s="685"/>
      <c r="O85" s="685"/>
      <c r="P85" s="685"/>
      <c r="Q85" s="685"/>
      <c r="R85" s="685"/>
      <c r="S85" s="685"/>
      <c r="T85" s="685"/>
      <c r="U85" s="685"/>
      <c r="V85" s="685"/>
      <c r="W85" s="685"/>
      <c r="X85" s="685"/>
      <c r="Y85" s="685"/>
      <c r="Z85" s="685"/>
      <c r="AA85" s="685"/>
      <c r="AB85" s="685"/>
      <c r="AC85" s="685"/>
      <c r="AD85" s="685"/>
      <c r="AE85" s="685"/>
      <c r="AF85" s="685"/>
      <c r="AG85" s="685"/>
      <c r="AH85" s="685"/>
      <c r="AI85" s="685"/>
      <c r="AJ85" s="685"/>
      <c r="AK85" s="685"/>
      <c r="AL85" s="685"/>
      <c r="AM85" s="685"/>
      <c r="AN85" s="685"/>
      <c r="AO85" s="685"/>
      <c r="AP85" s="685"/>
      <c r="AQ85" s="685"/>
      <c r="AR85" s="685"/>
      <c r="AS85" s="685"/>
      <c r="AT85" s="685"/>
      <c r="AU85" s="685"/>
      <c r="AV85" s="685"/>
      <c r="AW85" s="685"/>
      <c r="AX85" s="685"/>
      <c r="AY85" s="93"/>
      <c r="AZ85" s="92"/>
      <c r="BA85" s="683">
        <f t="shared" si="6"/>
        <v>4</v>
      </c>
      <c r="BB85" s="683">
        <f t="shared" si="6"/>
        <v>1</v>
      </c>
      <c r="BC85" s="678">
        <f>BC84+1</f>
        <v>3</v>
      </c>
      <c r="BE85" s="465"/>
      <c r="BF85" s="465"/>
      <c r="BG85" s="559" t="str">
        <f t="shared" ca="1" si="4"/>
        <v/>
      </c>
      <c r="BH85" s="560" t="str">
        <f t="shared" ca="1" si="4"/>
        <v/>
      </c>
      <c r="BI85" s="560" t="str">
        <f t="shared" ca="1" si="4"/>
        <v/>
      </c>
      <c r="BJ85" s="560" t="str">
        <f t="shared" ca="1" si="3"/>
        <v/>
      </c>
      <c r="BK85" s="560" t="str">
        <f t="shared" ca="1" si="3"/>
        <v/>
      </c>
      <c r="BL85" s="561" t="str">
        <f t="shared" ca="1" si="3"/>
        <v/>
      </c>
      <c r="BM85" s="465"/>
      <c r="BN85" s="465"/>
      <c r="BO85" s="465"/>
      <c r="BP85" s="465"/>
      <c r="BQ85" s="465"/>
      <c r="BR85" s="465"/>
      <c r="BS85" s="465"/>
      <c r="BT85" s="465"/>
      <c r="BU85" s="465"/>
      <c r="BV85" s="465"/>
      <c r="BW85" s="192"/>
      <c r="BX85" s="192"/>
      <c r="BY85" s="465"/>
      <c r="BZ85" s="465"/>
      <c r="CA85" s="465"/>
      <c r="CB85" s="465"/>
      <c r="CC85" s="465"/>
      <c r="CD85" s="465"/>
      <c r="CE85" s="465"/>
      <c r="CF85" s="465"/>
      <c r="CG85" s="465"/>
      <c r="CH85" s="465"/>
      <c r="CI85" s="465"/>
      <c r="CJ85" s="465"/>
      <c r="CK85" s="465"/>
      <c r="CL85" s="465"/>
      <c r="CM85" s="465"/>
      <c r="CN85" s="465"/>
      <c r="CO85" s="465"/>
      <c r="CP85" s="465"/>
      <c r="CQ85" s="465"/>
      <c r="CR85" s="465"/>
      <c r="CS85" s="465"/>
      <c r="CT85" s="465"/>
      <c r="CU85" s="465"/>
      <c r="CV85" s="1497"/>
      <c r="CW85" s="1498"/>
      <c r="CX85" s="1498"/>
      <c r="CY85" s="1499"/>
      <c r="CZ85" s="1499"/>
      <c r="DA85" s="1499"/>
      <c r="DB85" s="1499"/>
      <c r="DC85" s="1499"/>
      <c r="DD85" s="1859"/>
      <c r="DE85" s="1860"/>
      <c r="DF85" s="1861"/>
    </row>
    <row r="86" spans="1:111" s="94" customFormat="1" ht="15" customHeight="1">
      <c r="A86" s="1726" t="str">
        <f>$BD86&amp;"."</f>
        <v>①.</v>
      </c>
      <c r="B86" s="1727"/>
      <c r="C86" s="1727"/>
      <c r="D86" s="1727"/>
      <c r="E86" s="1727"/>
      <c r="F86" s="740" t="s">
        <v>866</v>
      </c>
      <c r="G86" s="676"/>
      <c r="H86" s="676"/>
      <c r="I86" s="676"/>
      <c r="J86" s="676"/>
      <c r="K86" s="676"/>
      <c r="L86" s="676"/>
      <c r="M86" s="685"/>
      <c r="N86" s="685"/>
      <c r="O86" s="685"/>
      <c r="P86" s="685"/>
      <c r="Q86" s="685"/>
      <c r="R86" s="685"/>
      <c r="S86" s="685"/>
      <c r="T86" s="685"/>
      <c r="U86" s="685"/>
      <c r="V86" s="685"/>
      <c r="W86" s="685"/>
      <c r="X86" s="685"/>
      <c r="Y86" s="685"/>
      <c r="Z86" s="685"/>
      <c r="AA86" s="685"/>
      <c r="AB86" s="685"/>
      <c r="AC86" s="685"/>
      <c r="AD86" s="685"/>
      <c r="AE86" s="685"/>
      <c r="AF86" s="685"/>
      <c r="AG86" s="685"/>
      <c r="AH86" s="685"/>
      <c r="AI86" s="685"/>
      <c r="AJ86" s="685"/>
      <c r="AK86" s="685"/>
      <c r="AL86" s="685"/>
      <c r="AM86" s="685"/>
      <c r="AN86" s="685"/>
      <c r="AO86" s="685"/>
      <c r="AP86" s="685"/>
      <c r="AQ86" s="685"/>
      <c r="AR86" s="685"/>
      <c r="AS86" s="685"/>
      <c r="AT86" s="685"/>
      <c r="AU86" s="685"/>
      <c r="AV86" s="685"/>
      <c r="AW86" s="685"/>
      <c r="AX86" s="685"/>
      <c r="AY86" s="93"/>
      <c r="AZ86" s="92"/>
      <c r="BA86" s="683">
        <f t="shared" si="6"/>
        <v>4</v>
      </c>
      <c r="BB86" s="683">
        <f t="shared" si="6"/>
        <v>1</v>
      </c>
      <c r="BC86" s="683">
        <f t="shared" si="6"/>
        <v>3</v>
      </c>
      <c r="BD86" s="687" t="str">
        <f>IF(ISBLANK(BD85),"①",CHAR(CODE(BD85)+1))</f>
        <v>①</v>
      </c>
      <c r="BE86" s="87"/>
      <c r="BF86" s="92"/>
      <c r="BG86" s="559" t="str">
        <f t="shared" ca="1" si="4"/>
        <v/>
      </c>
      <c r="BH86" s="560" t="str">
        <f t="shared" ca="1" si="4"/>
        <v/>
      </c>
      <c r="BI86" s="560" t="str">
        <f t="shared" ca="1" si="4"/>
        <v/>
      </c>
      <c r="BJ86" s="560" t="str">
        <f t="shared" ca="1" si="3"/>
        <v/>
      </c>
      <c r="BK86" s="560" t="str">
        <f t="shared" ca="1" si="3"/>
        <v/>
      </c>
      <c r="BL86" s="561" t="str">
        <f t="shared" ca="1" si="3"/>
        <v/>
      </c>
      <c r="BR86" s="465"/>
      <c r="BS86" s="465"/>
      <c r="BT86" s="465"/>
      <c r="BU86" s="465"/>
      <c r="BV86" s="465"/>
      <c r="BW86" s="465"/>
      <c r="BX86" s="465"/>
      <c r="CV86" s="1488" t="s">
        <v>2265</v>
      </c>
      <c r="CW86" s="1489"/>
      <c r="CX86" s="1489"/>
      <c r="CY86" s="1489"/>
      <c r="CZ86" s="1489"/>
      <c r="DA86" s="1489"/>
      <c r="DB86" s="1489"/>
      <c r="DC86" s="1489"/>
      <c r="DD86" s="1859">
        <v>44637</v>
      </c>
      <c r="DE86" s="1860"/>
      <c r="DF86" s="1861"/>
    </row>
    <row r="87" spans="1:111" ht="15" customHeight="1">
      <c r="A87" s="1726" t="str">
        <f>$BD87&amp;"."</f>
        <v>②.</v>
      </c>
      <c r="B87" s="1727"/>
      <c r="C87" s="1727"/>
      <c r="D87" s="1727"/>
      <c r="E87" s="1727"/>
      <c r="F87" s="740" t="s">
        <v>818</v>
      </c>
      <c r="G87" s="676"/>
      <c r="H87" s="676"/>
      <c r="I87" s="676"/>
      <c r="J87" s="676"/>
      <c r="K87" s="676"/>
      <c r="L87" s="676"/>
      <c r="M87" s="685"/>
      <c r="N87" s="685"/>
      <c r="O87" s="685"/>
      <c r="P87" s="685"/>
      <c r="Q87" s="685"/>
      <c r="R87" s="685"/>
      <c r="S87" s="685"/>
      <c r="T87" s="685"/>
      <c r="U87" s="685"/>
      <c r="V87" s="685"/>
      <c r="W87" s="685"/>
      <c r="X87" s="685"/>
      <c r="Y87" s="685"/>
      <c r="Z87" s="685"/>
      <c r="AA87" s="685"/>
      <c r="AB87" s="685"/>
      <c r="AC87" s="685"/>
      <c r="AD87" s="685"/>
      <c r="AE87" s="685"/>
      <c r="AF87" s="685"/>
      <c r="AG87" s="685"/>
      <c r="AH87" s="685"/>
      <c r="AI87" s="685"/>
      <c r="AJ87" s="685"/>
      <c r="AK87" s="685"/>
      <c r="AL87" s="685"/>
      <c r="AM87" s="685"/>
      <c r="AN87" s="685"/>
      <c r="AO87" s="685"/>
      <c r="AP87" s="685"/>
      <c r="AQ87" s="685"/>
      <c r="AR87" s="685"/>
      <c r="AS87" s="685"/>
      <c r="AT87" s="685"/>
      <c r="AU87" s="685"/>
      <c r="AV87" s="685"/>
      <c r="AW87" s="685"/>
      <c r="AX87" s="685"/>
      <c r="AY87" s="93"/>
      <c r="AZ87" s="92"/>
      <c r="BA87" s="683">
        <f t="shared" si="6"/>
        <v>4</v>
      </c>
      <c r="BB87" s="683">
        <f t="shared" si="6"/>
        <v>1</v>
      </c>
      <c r="BC87" s="683">
        <f t="shared" si="6"/>
        <v>3</v>
      </c>
      <c r="BD87" s="687" t="str">
        <f>IF(ISBLANK(BD86),"①",CHAR(CODE(BD86)+1))</f>
        <v>②</v>
      </c>
      <c r="BE87" s="465"/>
      <c r="BF87" s="465"/>
      <c r="BG87" s="559" t="str">
        <f t="shared" ca="1" si="4"/>
        <v/>
      </c>
      <c r="BH87" s="560" t="str">
        <f t="shared" ca="1" si="4"/>
        <v/>
      </c>
      <c r="BI87" s="560" t="str">
        <f t="shared" ca="1" si="4"/>
        <v/>
      </c>
      <c r="BJ87" s="560" t="str">
        <f t="shared" ca="1" si="3"/>
        <v/>
      </c>
      <c r="BK87" s="560" t="str">
        <f t="shared" ca="1" si="3"/>
        <v/>
      </c>
      <c r="BL87" s="561" t="str">
        <f t="shared" ca="1" si="3"/>
        <v/>
      </c>
      <c r="BM87" s="465"/>
      <c r="BN87" s="465"/>
      <c r="BO87" s="465"/>
      <c r="BP87" s="465"/>
      <c r="BQ87" s="465"/>
      <c r="BR87" s="94"/>
      <c r="BS87" s="94"/>
      <c r="BT87" s="94"/>
      <c r="BU87" s="94"/>
      <c r="BV87" s="94"/>
      <c r="BW87" s="94"/>
      <c r="BX87" s="94"/>
      <c r="BY87" s="465"/>
      <c r="BZ87" s="465"/>
      <c r="CA87" s="465"/>
      <c r="CB87" s="465"/>
      <c r="CC87" s="465"/>
      <c r="CD87" s="465"/>
      <c r="CE87" s="465"/>
      <c r="CF87" s="465"/>
      <c r="CG87" s="465"/>
      <c r="CH87" s="465"/>
      <c r="CI87" s="465"/>
      <c r="CJ87" s="465"/>
      <c r="CK87" s="465"/>
      <c r="CL87" s="465"/>
      <c r="CM87" s="465"/>
      <c r="CN87" s="465"/>
      <c r="CO87" s="465"/>
      <c r="CP87" s="465"/>
      <c r="CQ87" s="465"/>
      <c r="CR87" s="465"/>
      <c r="CS87" s="465"/>
      <c r="CT87" s="465"/>
      <c r="CU87" s="465"/>
      <c r="CV87" s="1497"/>
      <c r="CW87" s="1498"/>
      <c r="CX87" s="1498"/>
      <c r="CY87" s="1499"/>
      <c r="CZ87" s="1499"/>
      <c r="DA87" s="1499"/>
      <c r="DB87" s="1499"/>
      <c r="DC87" s="1499"/>
      <c r="DD87" s="1859"/>
      <c r="DE87" s="1860"/>
      <c r="DF87" s="1861"/>
    </row>
    <row r="88" spans="1:111" ht="15" customHeight="1">
      <c r="A88" s="742"/>
      <c r="B88" s="743"/>
      <c r="C88" s="743"/>
      <c r="D88" s="743"/>
      <c r="E88" s="743"/>
      <c r="F88" s="740"/>
      <c r="G88" s="676" t="s">
        <v>819</v>
      </c>
      <c r="H88" s="676"/>
      <c r="I88" s="676"/>
      <c r="J88" s="676"/>
      <c r="K88" s="676"/>
      <c r="L88" s="676"/>
      <c r="M88" s="685"/>
      <c r="N88" s="685"/>
      <c r="O88" s="685"/>
      <c r="P88" s="685"/>
      <c r="Q88" s="685"/>
      <c r="R88" s="685"/>
      <c r="S88" s="685"/>
      <c r="T88" s="685"/>
      <c r="U88" s="685"/>
      <c r="V88" s="685"/>
      <c r="W88" s="685"/>
      <c r="X88" s="685"/>
      <c r="Y88" s="685"/>
      <c r="Z88" s="685"/>
      <c r="AA88" s="685"/>
      <c r="AB88" s="685"/>
      <c r="AC88" s="685"/>
      <c r="AD88" s="685"/>
      <c r="AE88" s="685"/>
      <c r="AF88" s="685"/>
      <c r="AG88" s="685"/>
      <c r="AH88" s="685"/>
      <c r="AI88" s="685"/>
      <c r="AJ88" s="685"/>
      <c r="AK88" s="685"/>
      <c r="AL88" s="685"/>
      <c r="AM88" s="685"/>
      <c r="AN88" s="685"/>
      <c r="AO88" s="685"/>
      <c r="AP88" s="685"/>
      <c r="AQ88" s="685"/>
      <c r="AR88" s="685"/>
      <c r="AS88" s="685"/>
      <c r="AT88" s="685"/>
      <c r="AU88" s="685"/>
      <c r="AV88" s="685"/>
      <c r="AW88" s="685"/>
      <c r="AX88" s="685"/>
      <c r="AY88" s="93"/>
      <c r="AZ88" s="92"/>
      <c r="BA88" s="683">
        <f t="shared" si="6"/>
        <v>4</v>
      </c>
      <c r="BB88" s="683">
        <f t="shared" si="6"/>
        <v>1</v>
      </c>
      <c r="BC88" s="683">
        <f t="shared" si="6"/>
        <v>3</v>
      </c>
      <c r="BD88" s="683" t="str">
        <f>BD87</f>
        <v>②</v>
      </c>
      <c r="BE88" s="465"/>
      <c r="BF88" s="465"/>
      <c r="BG88" s="559" t="str">
        <f t="shared" ca="1" si="4"/>
        <v/>
      </c>
      <c r="BH88" s="560" t="str">
        <f t="shared" ca="1" si="4"/>
        <v/>
      </c>
      <c r="BI88" s="560" t="str">
        <f t="shared" ca="1" si="4"/>
        <v/>
      </c>
      <c r="BJ88" s="560" t="str">
        <f t="shared" ca="1" si="3"/>
        <v/>
      </c>
      <c r="BK88" s="560" t="str">
        <f t="shared" ca="1" si="3"/>
        <v/>
      </c>
      <c r="BL88" s="561" t="str">
        <f t="shared" ca="1" si="3"/>
        <v/>
      </c>
      <c r="BM88" s="465"/>
      <c r="BN88" s="465"/>
      <c r="BO88" s="465"/>
      <c r="BP88" s="465"/>
      <c r="BQ88" s="465"/>
      <c r="BR88" s="465"/>
      <c r="BS88" s="465"/>
      <c r="BT88" s="465"/>
      <c r="BU88" s="465"/>
      <c r="BV88" s="465"/>
      <c r="BW88" s="465"/>
      <c r="BX88" s="465"/>
      <c r="BY88" s="465"/>
      <c r="BZ88" s="465"/>
      <c r="CA88" s="465"/>
      <c r="CB88" s="465"/>
      <c r="CC88" s="465"/>
      <c r="CD88" s="465"/>
      <c r="CE88" s="465"/>
      <c r="CF88" s="465"/>
      <c r="CG88" s="465"/>
      <c r="CH88" s="465"/>
      <c r="CI88" s="465"/>
      <c r="CJ88" s="465"/>
      <c r="CK88" s="465"/>
      <c r="CL88" s="465"/>
      <c r="CM88" s="465"/>
      <c r="CN88" s="465"/>
      <c r="CO88" s="465"/>
      <c r="CP88" s="465"/>
      <c r="CQ88" s="465"/>
      <c r="CR88" s="465"/>
      <c r="CS88" s="465"/>
      <c r="CT88" s="465"/>
      <c r="CU88" s="465"/>
      <c r="CV88" s="1497"/>
      <c r="CW88" s="1498"/>
      <c r="CX88" s="1498"/>
      <c r="CY88" s="1499"/>
      <c r="CZ88" s="1499"/>
      <c r="DA88" s="1499"/>
      <c r="DB88" s="1499"/>
      <c r="DC88" s="1499"/>
      <c r="DD88" s="1859"/>
      <c r="DE88" s="1860"/>
      <c r="DF88" s="1861"/>
    </row>
    <row r="89" spans="1:111" ht="15" customHeight="1">
      <c r="A89" s="742"/>
      <c r="B89" s="743"/>
      <c r="C89" s="743"/>
      <c r="D89" s="743"/>
      <c r="E89" s="743"/>
      <c r="F89" s="740"/>
      <c r="G89" s="676" t="s">
        <v>820</v>
      </c>
      <c r="H89" s="676"/>
      <c r="I89" s="676"/>
      <c r="J89" s="676"/>
      <c r="K89" s="676"/>
      <c r="L89" s="676"/>
      <c r="M89" s="685"/>
      <c r="N89" s="685"/>
      <c r="O89" s="685"/>
      <c r="P89" s="685"/>
      <c r="Q89" s="685"/>
      <c r="R89" s="685"/>
      <c r="S89" s="685"/>
      <c r="T89" s="685"/>
      <c r="U89" s="685"/>
      <c r="V89" s="685"/>
      <c r="W89" s="685"/>
      <c r="X89" s="685"/>
      <c r="Y89" s="685"/>
      <c r="Z89" s="685"/>
      <c r="AA89" s="685"/>
      <c r="AB89" s="685"/>
      <c r="AC89" s="685"/>
      <c r="AD89" s="685"/>
      <c r="AE89" s="685"/>
      <c r="AF89" s="685"/>
      <c r="AG89" s="685"/>
      <c r="AH89" s="685"/>
      <c r="AI89" s="685"/>
      <c r="AJ89" s="685"/>
      <c r="AK89" s="685"/>
      <c r="AL89" s="685"/>
      <c r="AM89" s="685"/>
      <c r="AN89" s="685"/>
      <c r="AO89" s="685"/>
      <c r="AP89" s="685"/>
      <c r="AQ89" s="685"/>
      <c r="AR89" s="685"/>
      <c r="AS89" s="685"/>
      <c r="AT89" s="685"/>
      <c r="AU89" s="685"/>
      <c r="AV89" s="685"/>
      <c r="AW89" s="685"/>
      <c r="AX89" s="685"/>
      <c r="AY89" s="93"/>
      <c r="AZ89" s="92"/>
      <c r="BA89" s="683">
        <f t="shared" si="6"/>
        <v>4</v>
      </c>
      <c r="BB89" s="683">
        <f t="shared" si="6"/>
        <v>1</v>
      </c>
      <c r="BC89" s="683">
        <f t="shared" si="6"/>
        <v>3</v>
      </c>
      <c r="BD89" s="683" t="str">
        <f>BD88</f>
        <v>②</v>
      </c>
      <c r="BE89" s="465"/>
      <c r="BF89" s="465"/>
      <c r="BG89" s="559" t="str">
        <f t="shared" ca="1" si="4"/>
        <v/>
      </c>
      <c r="BH89" s="560" t="str">
        <f t="shared" ca="1" si="4"/>
        <v/>
      </c>
      <c r="BI89" s="560" t="str">
        <f t="shared" ca="1" si="4"/>
        <v/>
      </c>
      <c r="BJ89" s="560" t="str">
        <f t="shared" ca="1" si="3"/>
        <v/>
      </c>
      <c r="BK89" s="560" t="str">
        <f t="shared" ca="1" si="3"/>
        <v/>
      </c>
      <c r="BL89" s="561" t="str">
        <f t="shared" ca="1" si="3"/>
        <v/>
      </c>
      <c r="BM89" s="465"/>
      <c r="BN89" s="465"/>
      <c r="BO89" s="465"/>
      <c r="BP89" s="465"/>
      <c r="BQ89" s="465"/>
      <c r="BR89" s="465"/>
      <c r="BS89" s="465"/>
      <c r="BT89" s="465"/>
      <c r="BU89" s="465"/>
      <c r="BV89" s="465"/>
      <c r="BW89" s="465"/>
      <c r="BX89" s="465"/>
      <c r="BY89" s="465"/>
      <c r="BZ89" s="465"/>
      <c r="CA89" s="465"/>
      <c r="CB89" s="465"/>
      <c r="CC89" s="465"/>
      <c r="CD89" s="465"/>
      <c r="CE89" s="465"/>
      <c r="CF89" s="465"/>
      <c r="CG89" s="465"/>
      <c r="CH89" s="465"/>
      <c r="CI89" s="465"/>
      <c r="CJ89" s="465"/>
      <c r="CK89" s="465"/>
      <c r="CL89" s="465"/>
      <c r="CM89" s="465"/>
      <c r="CN89" s="465"/>
      <c r="CO89" s="465"/>
      <c r="CP89" s="465"/>
      <c r="CQ89" s="465"/>
      <c r="CR89" s="465"/>
      <c r="CS89" s="465"/>
      <c r="CT89" s="465"/>
      <c r="CU89" s="465"/>
      <c r="CV89" s="1497"/>
      <c r="CW89" s="1498"/>
      <c r="CX89" s="1498"/>
      <c r="CY89" s="1499"/>
      <c r="CZ89" s="1499"/>
      <c r="DA89" s="1499"/>
      <c r="DB89" s="1499"/>
      <c r="DC89" s="1499"/>
      <c r="DD89" s="1859"/>
      <c r="DE89" s="1860"/>
      <c r="DF89" s="1861"/>
    </row>
    <row r="90" spans="1:111" ht="15" customHeight="1">
      <c r="A90" s="1726" t="str">
        <f>$BD90&amp;"."</f>
        <v>③.</v>
      </c>
      <c r="B90" s="1727"/>
      <c r="C90" s="1727"/>
      <c r="D90" s="1727"/>
      <c r="E90" s="1727"/>
      <c r="F90" s="740" t="s">
        <v>821</v>
      </c>
      <c r="G90" s="676"/>
      <c r="H90" s="676"/>
      <c r="I90" s="676"/>
      <c r="J90" s="676"/>
      <c r="K90" s="676"/>
      <c r="L90" s="676"/>
      <c r="M90" s="685"/>
      <c r="N90" s="685"/>
      <c r="O90" s="685"/>
      <c r="P90" s="685"/>
      <c r="Q90" s="685"/>
      <c r="R90" s="685"/>
      <c r="S90" s="685"/>
      <c r="T90" s="685"/>
      <c r="U90" s="685"/>
      <c r="V90" s="685"/>
      <c r="W90" s="685"/>
      <c r="X90" s="685"/>
      <c r="Y90" s="685"/>
      <c r="Z90" s="685"/>
      <c r="AA90" s="685"/>
      <c r="AB90" s="685"/>
      <c r="AC90" s="685"/>
      <c r="AD90" s="685"/>
      <c r="AE90" s="685"/>
      <c r="AF90" s="685"/>
      <c r="AG90" s="685"/>
      <c r="AH90" s="685"/>
      <c r="AI90" s="685"/>
      <c r="AJ90" s="685"/>
      <c r="AK90" s="685"/>
      <c r="AL90" s="685"/>
      <c r="AM90" s="685"/>
      <c r="AN90" s="685"/>
      <c r="AO90" s="685"/>
      <c r="AP90" s="685"/>
      <c r="AQ90" s="685"/>
      <c r="AR90" s="685"/>
      <c r="AS90" s="685"/>
      <c r="AT90" s="685"/>
      <c r="AU90" s="685"/>
      <c r="AV90" s="685"/>
      <c r="AW90" s="685"/>
      <c r="AX90" s="685"/>
      <c r="AY90" s="93"/>
      <c r="AZ90" s="92"/>
      <c r="BA90" s="683">
        <f t="shared" si="6"/>
        <v>4</v>
      </c>
      <c r="BB90" s="683">
        <f t="shared" si="6"/>
        <v>1</v>
      </c>
      <c r="BC90" s="683">
        <f t="shared" si="6"/>
        <v>3</v>
      </c>
      <c r="BD90" s="687" t="str">
        <f>IF(ISBLANK(BD89),"①",CHAR(CODE(BD89)+1))</f>
        <v>③</v>
      </c>
      <c r="BE90" s="465"/>
      <c r="BF90" s="465"/>
      <c r="BG90" s="559" t="str">
        <f t="shared" ca="1" si="4"/>
        <v/>
      </c>
      <c r="BH90" s="560" t="str">
        <f t="shared" ca="1" si="4"/>
        <v/>
      </c>
      <c r="BI90" s="560" t="str">
        <f t="shared" ca="1" si="4"/>
        <v/>
      </c>
      <c r="BJ90" s="560" t="str">
        <f t="shared" ca="1" si="3"/>
        <v/>
      </c>
      <c r="BK90" s="560" t="str">
        <f t="shared" ca="1" si="3"/>
        <v/>
      </c>
      <c r="BL90" s="561" t="str">
        <f t="shared" ca="1" si="3"/>
        <v/>
      </c>
      <c r="BM90" s="465"/>
      <c r="BN90" s="465"/>
      <c r="BO90" s="465"/>
      <c r="BP90" s="465"/>
      <c r="BQ90" s="465"/>
      <c r="BR90" s="465"/>
      <c r="BS90" s="465"/>
      <c r="BT90" s="465"/>
      <c r="BU90" s="465"/>
      <c r="BV90" s="465"/>
      <c r="BW90" s="465"/>
      <c r="BX90" s="465"/>
      <c r="BY90" s="465"/>
      <c r="BZ90" s="465"/>
      <c r="CA90" s="465"/>
      <c r="CB90" s="465"/>
      <c r="CC90" s="465"/>
      <c r="CD90" s="465"/>
      <c r="CE90" s="465"/>
      <c r="CF90" s="465"/>
      <c r="CG90" s="465"/>
      <c r="CH90" s="465"/>
      <c r="CI90" s="465"/>
      <c r="CJ90" s="465"/>
      <c r="CK90" s="465"/>
      <c r="CL90" s="465"/>
      <c r="CM90" s="465"/>
      <c r="CN90" s="465"/>
      <c r="CO90" s="465"/>
      <c r="CP90" s="465"/>
      <c r="CQ90" s="465"/>
      <c r="CR90" s="465"/>
      <c r="CS90" s="465"/>
      <c r="CT90" s="465"/>
      <c r="CU90" s="465"/>
      <c r="CV90" s="1497"/>
      <c r="CW90" s="1498"/>
      <c r="CX90" s="1498"/>
      <c r="CY90" s="1499"/>
      <c r="CZ90" s="1499"/>
      <c r="DA90" s="1499"/>
      <c r="DB90" s="1499"/>
      <c r="DC90" s="1499"/>
      <c r="DD90" s="1859"/>
      <c r="DE90" s="1860"/>
      <c r="DF90" s="1861"/>
    </row>
    <row r="91" spans="1:111" ht="15" customHeight="1">
      <c r="A91" s="742"/>
      <c r="B91" s="743"/>
      <c r="C91" s="743"/>
      <c r="D91" s="743"/>
      <c r="E91" s="743"/>
      <c r="F91" s="740"/>
      <c r="G91" s="676" t="s">
        <v>822</v>
      </c>
      <c r="H91" s="676"/>
      <c r="I91" s="676"/>
      <c r="J91" s="676"/>
      <c r="K91" s="676"/>
      <c r="L91" s="676"/>
      <c r="M91" s="685"/>
      <c r="N91" s="685"/>
      <c r="O91" s="685"/>
      <c r="P91" s="685"/>
      <c r="Q91" s="685"/>
      <c r="R91" s="685"/>
      <c r="S91" s="685"/>
      <c r="T91" s="685"/>
      <c r="U91" s="685"/>
      <c r="V91" s="685"/>
      <c r="W91" s="685"/>
      <c r="X91" s="685"/>
      <c r="Y91" s="685"/>
      <c r="Z91" s="685"/>
      <c r="AA91" s="685"/>
      <c r="AB91" s="685"/>
      <c r="AC91" s="685"/>
      <c r="AD91" s="685"/>
      <c r="AE91" s="685"/>
      <c r="AF91" s="685"/>
      <c r="AG91" s="685"/>
      <c r="AH91" s="685"/>
      <c r="AI91" s="685"/>
      <c r="AJ91" s="685"/>
      <c r="AK91" s="685"/>
      <c r="AL91" s="685"/>
      <c r="AM91" s="685"/>
      <c r="AN91" s="685"/>
      <c r="AO91" s="685"/>
      <c r="AP91" s="685"/>
      <c r="AQ91" s="685"/>
      <c r="AR91" s="685"/>
      <c r="AS91" s="685"/>
      <c r="AT91" s="685"/>
      <c r="AU91" s="685"/>
      <c r="AV91" s="685"/>
      <c r="AW91" s="685"/>
      <c r="AX91" s="685"/>
      <c r="AY91" s="93"/>
      <c r="AZ91" s="92"/>
      <c r="BA91" s="683">
        <f t="shared" si="6"/>
        <v>4</v>
      </c>
      <c r="BB91" s="683">
        <f t="shared" si="6"/>
        <v>1</v>
      </c>
      <c r="BC91" s="683">
        <f t="shared" si="6"/>
        <v>3</v>
      </c>
      <c r="BD91" s="683" t="str">
        <f>BD90</f>
        <v>③</v>
      </c>
      <c r="BE91" s="465"/>
      <c r="BF91" s="465"/>
      <c r="BG91" s="559" t="str">
        <f t="shared" ca="1" si="4"/>
        <v/>
      </c>
      <c r="BH91" s="560" t="str">
        <f t="shared" ca="1" si="4"/>
        <v/>
      </c>
      <c r="BI91" s="560" t="str">
        <f t="shared" ca="1" si="4"/>
        <v/>
      </c>
      <c r="BJ91" s="560" t="str">
        <f t="shared" ca="1" si="3"/>
        <v/>
      </c>
      <c r="BK91" s="560" t="str">
        <f t="shared" ca="1" si="3"/>
        <v/>
      </c>
      <c r="BL91" s="561" t="str">
        <f t="shared" ca="1" si="3"/>
        <v/>
      </c>
      <c r="BM91" s="465"/>
      <c r="BN91" s="465"/>
      <c r="BO91" s="465"/>
      <c r="BP91" s="465"/>
      <c r="BQ91" s="465"/>
      <c r="BR91" s="465"/>
      <c r="BS91" s="465"/>
      <c r="BT91" s="465"/>
      <c r="BU91" s="465"/>
      <c r="BV91" s="465"/>
      <c r="BW91" s="465"/>
      <c r="BX91" s="465"/>
      <c r="BY91" s="465"/>
      <c r="BZ91" s="465"/>
      <c r="CA91" s="465"/>
      <c r="CB91" s="465"/>
      <c r="CC91" s="465"/>
      <c r="CD91" s="465"/>
      <c r="CE91" s="465"/>
      <c r="CF91" s="465"/>
      <c r="CG91" s="465"/>
      <c r="CH91" s="465"/>
      <c r="CI91" s="465"/>
      <c r="CJ91" s="465"/>
      <c r="CK91" s="465"/>
      <c r="CL91" s="465"/>
      <c r="CM91" s="465"/>
      <c r="CN91" s="465"/>
      <c r="CO91" s="465"/>
      <c r="CP91" s="465"/>
      <c r="CQ91" s="465"/>
      <c r="CR91" s="465"/>
      <c r="CS91" s="465"/>
      <c r="CT91" s="465"/>
      <c r="CU91" s="465"/>
      <c r="CV91" s="1497"/>
      <c r="CW91" s="1498"/>
      <c r="CX91" s="1498"/>
      <c r="CY91" s="1499"/>
      <c r="CZ91" s="1499"/>
      <c r="DA91" s="1499"/>
      <c r="DB91" s="1499"/>
      <c r="DC91" s="1499"/>
      <c r="DD91" s="1859"/>
      <c r="DE91" s="1860"/>
      <c r="DF91" s="1861"/>
    </row>
    <row r="92" spans="1:111" ht="15" customHeight="1">
      <c r="A92" s="742"/>
      <c r="B92" s="743"/>
      <c r="C92" s="743"/>
      <c r="D92" s="743"/>
      <c r="E92" s="743"/>
      <c r="F92" s="740"/>
      <c r="G92" s="676" t="s">
        <v>823</v>
      </c>
      <c r="H92" s="676"/>
      <c r="I92" s="676"/>
      <c r="J92" s="676"/>
      <c r="K92" s="676"/>
      <c r="L92" s="676"/>
      <c r="M92" s="685"/>
      <c r="N92" s="685"/>
      <c r="O92" s="685"/>
      <c r="P92" s="685"/>
      <c r="Q92" s="685"/>
      <c r="R92" s="685"/>
      <c r="S92" s="685"/>
      <c r="T92" s="685"/>
      <c r="U92" s="685"/>
      <c r="V92" s="685"/>
      <c r="W92" s="685"/>
      <c r="X92" s="685"/>
      <c r="Y92" s="685"/>
      <c r="Z92" s="685"/>
      <c r="AA92" s="685"/>
      <c r="AB92" s="685"/>
      <c r="AC92" s="685"/>
      <c r="AD92" s="685"/>
      <c r="AE92" s="685"/>
      <c r="AF92" s="685"/>
      <c r="AG92" s="685"/>
      <c r="AH92" s="685"/>
      <c r="AI92" s="685"/>
      <c r="AJ92" s="685"/>
      <c r="AK92" s="685"/>
      <c r="AL92" s="685"/>
      <c r="AM92" s="685"/>
      <c r="AN92" s="685"/>
      <c r="AO92" s="685"/>
      <c r="AP92" s="685"/>
      <c r="AQ92" s="685"/>
      <c r="AR92" s="685"/>
      <c r="AS92" s="685"/>
      <c r="AT92" s="685"/>
      <c r="AU92" s="685"/>
      <c r="AV92" s="685"/>
      <c r="AW92" s="685"/>
      <c r="AX92" s="685"/>
      <c r="AY92" s="93"/>
      <c r="AZ92" s="92"/>
      <c r="BA92" s="683">
        <f t="shared" si="6"/>
        <v>4</v>
      </c>
      <c r="BB92" s="683">
        <f t="shared" si="6"/>
        <v>1</v>
      </c>
      <c r="BC92" s="683">
        <f t="shared" si="6"/>
        <v>3</v>
      </c>
      <c r="BD92" s="683" t="str">
        <f>BD91</f>
        <v>③</v>
      </c>
      <c r="BE92" s="465"/>
      <c r="BF92" s="465"/>
      <c r="BG92" s="559" t="str">
        <f t="shared" ca="1" si="4"/>
        <v/>
      </c>
      <c r="BH92" s="560" t="str">
        <f t="shared" ca="1" si="4"/>
        <v/>
      </c>
      <c r="BI92" s="560" t="str">
        <f t="shared" ca="1" si="4"/>
        <v/>
      </c>
      <c r="BJ92" s="560" t="str">
        <f t="shared" ca="1" si="3"/>
        <v/>
      </c>
      <c r="BK92" s="560" t="str">
        <f t="shared" ca="1" si="3"/>
        <v/>
      </c>
      <c r="BL92" s="561" t="str">
        <f t="shared" ca="1" si="3"/>
        <v/>
      </c>
      <c r="BM92" s="465"/>
      <c r="BN92" s="465"/>
      <c r="BO92" s="465"/>
      <c r="BP92" s="465"/>
      <c r="BQ92" s="465"/>
      <c r="BR92" s="465"/>
      <c r="BS92" s="465"/>
      <c r="BT92" s="465"/>
      <c r="BU92" s="465"/>
      <c r="BV92" s="465"/>
      <c r="BW92" s="465"/>
      <c r="BX92" s="465"/>
      <c r="BY92" s="465"/>
      <c r="BZ92" s="465"/>
      <c r="CA92" s="465"/>
      <c r="CB92" s="465"/>
      <c r="CC92" s="465"/>
      <c r="CD92" s="465"/>
      <c r="CE92" s="465"/>
      <c r="CF92" s="465"/>
      <c r="CG92" s="465"/>
      <c r="CH92" s="465"/>
      <c r="CI92" s="465"/>
      <c r="CJ92" s="465"/>
      <c r="CK92" s="465"/>
      <c r="CL92" s="465"/>
      <c r="CM92" s="465"/>
      <c r="CN92" s="465"/>
      <c r="CO92" s="465"/>
      <c r="CP92" s="465"/>
      <c r="CQ92" s="465"/>
      <c r="CR92" s="465"/>
      <c r="CS92" s="465"/>
      <c r="CT92" s="465"/>
      <c r="CU92" s="465"/>
      <c r="CV92" s="1497"/>
      <c r="CW92" s="1498"/>
      <c r="CX92" s="1498"/>
      <c r="CY92" s="1499"/>
      <c r="CZ92" s="1499"/>
      <c r="DA92" s="1499"/>
      <c r="DB92" s="1499"/>
      <c r="DC92" s="1499"/>
      <c r="DD92" s="1859"/>
      <c r="DE92" s="1860"/>
      <c r="DF92" s="1861"/>
    </row>
    <row r="93" spans="1:111" ht="15" customHeight="1">
      <c r="A93" s="1737" t="str">
        <f>$BA93&amp;"."&amp;$BB93&amp;"."&amp;$BC93&amp;"."</f>
        <v>4.1.4.</v>
      </c>
      <c r="B93" s="1738"/>
      <c r="C93" s="1738"/>
      <c r="D93" s="1738"/>
      <c r="E93" s="219" t="s">
        <v>824</v>
      </c>
      <c r="F93" s="685"/>
      <c r="G93" s="676"/>
      <c r="H93" s="676"/>
      <c r="I93" s="676"/>
      <c r="J93" s="676"/>
      <c r="K93" s="676"/>
      <c r="L93" s="676"/>
      <c r="M93" s="685"/>
      <c r="N93" s="685"/>
      <c r="O93" s="685"/>
      <c r="P93" s="685"/>
      <c r="Q93" s="685"/>
      <c r="R93" s="685"/>
      <c r="S93" s="685"/>
      <c r="T93" s="685"/>
      <c r="U93" s="685"/>
      <c r="V93" s="685"/>
      <c r="W93" s="685"/>
      <c r="X93" s="685"/>
      <c r="Y93" s="685"/>
      <c r="Z93" s="685"/>
      <c r="AA93" s="685"/>
      <c r="AB93" s="685"/>
      <c r="AC93" s="685"/>
      <c r="AD93" s="685"/>
      <c r="AE93" s="685"/>
      <c r="AF93" s="685"/>
      <c r="AG93" s="685"/>
      <c r="AH93" s="685"/>
      <c r="AI93" s="685"/>
      <c r="AJ93" s="685"/>
      <c r="AK93" s="685"/>
      <c r="AL93" s="685"/>
      <c r="AM93" s="685"/>
      <c r="AN93" s="685"/>
      <c r="AO93" s="685"/>
      <c r="AP93" s="685"/>
      <c r="AQ93" s="685"/>
      <c r="AR93" s="685"/>
      <c r="AS93" s="685"/>
      <c r="AT93" s="685"/>
      <c r="AU93" s="685"/>
      <c r="AV93" s="685"/>
      <c r="AW93" s="685"/>
      <c r="AX93" s="685"/>
      <c r="AY93" s="93"/>
      <c r="AZ93" s="92"/>
      <c r="BA93" s="683">
        <f t="shared" si="6"/>
        <v>4</v>
      </c>
      <c r="BB93" s="683">
        <f t="shared" si="6"/>
        <v>1</v>
      </c>
      <c r="BC93" s="678">
        <f>BC92+1</f>
        <v>4</v>
      </c>
      <c r="BE93" s="465"/>
      <c r="BF93" s="465"/>
      <c r="BG93" s="559" t="str">
        <f t="shared" ca="1" si="4"/>
        <v/>
      </c>
      <c r="BH93" s="560" t="str">
        <f t="shared" ca="1" si="4"/>
        <v/>
      </c>
      <c r="BI93" s="560" t="str">
        <f t="shared" ca="1" si="4"/>
        <v/>
      </c>
      <c r="BJ93" s="560" t="str">
        <f t="shared" ca="1" si="3"/>
        <v/>
      </c>
      <c r="BK93" s="560" t="str">
        <f t="shared" ca="1" si="3"/>
        <v/>
      </c>
      <c r="BL93" s="561" t="str">
        <f t="shared" ca="1" si="3"/>
        <v/>
      </c>
      <c r="BM93" s="465"/>
      <c r="BN93" s="465"/>
      <c r="BO93" s="465"/>
      <c r="BP93" s="465"/>
      <c r="BQ93" s="465"/>
      <c r="BR93" s="465"/>
      <c r="BS93" s="465"/>
      <c r="BT93" s="465"/>
      <c r="BU93" s="465"/>
      <c r="BV93" s="465"/>
      <c r="BW93" s="465"/>
      <c r="BX93" s="465"/>
      <c r="BY93" s="465"/>
      <c r="BZ93" s="465"/>
      <c r="CA93" s="465"/>
      <c r="CB93" s="465"/>
      <c r="CC93" s="465"/>
      <c r="CD93" s="465"/>
      <c r="CE93" s="465"/>
      <c r="CF93" s="465"/>
      <c r="CG93" s="465"/>
      <c r="CH93" s="465"/>
      <c r="CI93" s="465"/>
      <c r="CJ93" s="465"/>
      <c r="CK93" s="465"/>
      <c r="CL93" s="465"/>
      <c r="CM93" s="465"/>
      <c r="CN93" s="465"/>
      <c r="CO93" s="465"/>
      <c r="CP93" s="465"/>
      <c r="CQ93" s="465"/>
      <c r="CR93" s="465"/>
      <c r="CS93" s="465"/>
      <c r="CT93" s="465"/>
      <c r="CU93" s="465"/>
      <c r="CV93" s="1488" t="s">
        <v>2265</v>
      </c>
      <c r="CW93" s="1489"/>
      <c r="CX93" s="1489"/>
      <c r="CY93" s="1489"/>
      <c r="CZ93" s="1489"/>
      <c r="DA93" s="1489"/>
      <c r="DB93" s="1489"/>
      <c r="DC93" s="1489"/>
      <c r="DD93" s="1859">
        <v>44637</v>
      </c>
      <c r="DE93" s="1860"/>
      <c r="DF93" s="1861"/>
    </row>
    <row r="94" spans="1:111" ht="15" customHeight="1">
      <c r="A94" s="1726" t="str">
        <f>$BD94&amp;"."</f>
        <v>①.</v>
      </c>
      <c r="B94" s="1727"/>
      <c r="C94" s="1727"/>
      <c r="D94" s="1727"/>
      <c r="E94" s="1727"/>
      <c r="F94" s="740" t="s">
        <v>825</v>
      </c>
      <c r="G94" s="676"/>
      <c r="H94" s="676"/>
      <c r="I94" s="676"/>
      <c r="J94" s="676"/>
      <c r="K94" s="676"/>
      <c r="L94" s="676"/>
      <c r="M94" s="685"/>
      <c r="N94" s="685"/>
      <c r="O94" s="685"/>
      <c r="P94" s="685"/>
      <c r="Q94" s="685"/>
      <c r="R94" s="685"/>
      <c r="S94" s="685"/>
      <c r="T94" s="685"/>
      <c r="U94" s="685"/>
      <c r="V94" s="685"/>
      <c r="W94" s="685"/>
      <c r="X94" s="685"/>
      <c r="Y94" s="685"/>
      <c r="Z94" s="685"/>
      <c r="AA94" s="685"/>
      <c r="AB94" s="685"/>
      <c r="AC94" s="685"/>
      <c r="AD94" s="685"/>
      <c r="AE94" s="685"/>
      <c r="AF94" s="685"/>
      <c r="AG94" s="685"/>
      <c r="AH94" s="685"/>
      <c r="AI94" s="685"/>
      <c r="AJ94" s="685"/>
      <c r="AK94" s="685"/>
      <c r="AL94" s="685"/>
      <c r="AM94" s="685"/>
      <c r="AN94" s="685"/>
      <c r="AO94" s="685"/>
      <c r="AP94" s="685"/>
      <c r="AQ94" s="685"/>
      <c r="AR94" s="685"/>
      <c r="AS94" s="685"/>
      <c r="AT94" s="685"/>
      <c r="AU94" s="685"/>
      <c r="AV94" s="685"/>
      <c r="AW94" s="685"/>
      <c r="AX94" s="685"/>
      <c r="AY94" s="93"/>
      <c r="AZ94" s="92"/>
      <c r="BA94" s="683">
        <f t="shared" si="6"/>
        <v>4</v>
      </c>
      <c r="BB94" s="683">
        <f t="shared" si="6"/>
        <v>1</v>
      </c>
      <c r="BC94" s="683">
        <f t="shared" si="6"/>
        <v>4</v>
      </c>
      <c r="BD94" s="687" t="str">
        <f>IF(ISBLANK(BD93),"①",CHAR(CODE(BD93)+1))</f>
        <v>①</v>
      </c>
      <c r="BE94" s="87"/>
      <c r="BF94" s="92"/>
      <c r="BG94" s="559" t="str">
        <f t="shared" ca="1" si="4"/>
        <v/>
      </c>
      <c r="BH94" s="560" t="str">
        <f t="shared" ca="1" si="4"/>
        <v/>
      </c>
      <c r="BI94" s="560" t="str">
        <f t="shared" ca="1" si="4"/>
        <v/>
      </c>
      <c r="BJ94" s="560" t="str">
        <f t="shared" ca="1" si="3"/>
        <v/>
      </c>
      <c r="BK94" s="560" t="str">
        <f t="shared" ca="1" si="3"/>
        <v/>
      </c>
      <c r="BL94" s="561" t="str">
        <f t="shared" ca="1" si="3"/>
        <v/>
      </c>
      <c r="BM94" s="465"/>
      <c r="BN94" s="465"/>
      <c r="BO94" s="465"/>
      <c r="BP94" s="465"/>
      <c r="BQ94" s="465"/>
      <c r="BR94" s="465"/>
      <c r="BS94" s="465"/>
      <c r="BT94" s="465"/>
      <c r="BU94" s="465"/>
      <c r="BV94" s="465"/>
      <c r="BW94" s="465"/>
      <c r="BX94" s="465"/>
      <c r="BY94" s="465"/>
      <c r="BZ94" s="465"/>
      <c r="CA94" s="465"/>
      <c r="CB94" s="465"/>
      <c r="CC94" s="465"/>
      <c r="CD94" s="465"/>
      <c r="CE94" s="465"/>
      <c r="CF94" s="465"/>
      <c r="CG94" s="465"/>
      <c r="CH94" s="465"/>
      <c r="CI94" s="465"/>
      <c r="CJ94" s="465"/>
      <c r="CK94" s="465"/>
      <c r="CL94" s="465"/>
      <c r="CM94" s="465"/>
      <c r="CN94" s="465"/>
      <c r="CO94" s="465"/>
      <c r="CP94" s="465"/>
      <c r="CQ94" s="465"/>
      <c r="CR94" s="465"/>
      <c r="CS94" s="465"/>
      <c r="CT94" s="465"/>
      <c r="CU94" s="465"/>
      <c r="CV94" s="1497"/>
      <c r="CW94" s="1498"/>
      <c r="CX94" s="1498"/>
      <c r="CY94" s="1499"/>
      <c r="CZ94" s="1499"/>
      <c r="DA94" s="1499"/>
      <c r="DB94" s="1499"/>
      <c r="DC94" s="1499"/>
      <c r="DD94" s="1859"/>
      <c r="DE94" s="1860"/>
      <c r="DF94" s="1861"/>
    </row>
    <row r="95" spans="1:111" ht="15" customHeight="1">
      <c r="A95" s="1737" t="str">
        <f>$BA95&amp;"."&amp;$BB95&amp;"."</f>
        <v>4.2.</v>
      </c>
      <c r="B95" s="1738"/>
      <c r="C95" s="1738"/>
      <c r="D95" s="226" t="s">
        <v>826</v>
      </c>
      <c r="AY95" s="40"/>
      <c r="BA95" s="192">
        <f>BA94</f>
        <v>4</v>
      </c>
      <c r="BB95" s="193">
        <f>BB94+1</f>
        <v>2</v>
      </c>
      <c r="BE95" s="465"/>
      <c r="BF95" s="465"/>
      <c r="BG95" s="559" t="str">
        <f t="shared" ca="1" si="4"/>
        <v/>
      </c>
      <c r="BH95" s="560" t="str">
        <f t="shared" ca="1" si="4"/>
        <v/>
      </c>
      <c r="BI95" s="560" t="str">
        <f t="shared" ca="1" si="4"/>
        <v/>
      </c>
      <c r="BJ95" s="560" t="str">
        <f t="shared" ca="1" si="3"/>
        <v/>
      </c>
      <c r="BK95" s="560" t="str">
        <f t="shared" ca="1" si="3"/>
        <v/>
      </c>
      <c r="BL95" s="561" t="str">
        <f t="shared" ca="1" si="3"/>
        <v/>
      </c>
      <c r="BM95" s="465"/>
      <c r="BN95" s="465"/>
      <c r="BO95" s="465"/>
      <c r="BP95" s="465"/>
      <c r="BQ95" s="465"/>
      <c r="BR95" s="465"/>
      <c r="BS95" s="465"/>
      <c r="BT95" s="465"/>
      <c r="BU95" s="465"/>
      <c r="BV95" s="465"/>
      <c r="BW95" s="465"/>
      <c r="BX95" s="465"/>
      <c r="BY95" s="465"/>
      <c r="BZ95" s="465"/>
      <c r="CA95" s="465"/>
      <c r="CB95" s="465"/>
      <c r="CC95" s="465"/>
      <c r="CD95" s="465"/>
      <c r="CE95" s="465"/>
      <c r="CF95" s="465"/>
      <c r="CG95" s="465"/>
      <c r="CH95" s="465"/>
      <c r="CI95" s="465"/>
      <c r="CJ95" s="465"/>
      <c r="CK95" s="465"/>
      <c r="CL95" s="465"/>
      <c r="CM95" s="465"/>
      <c r="CN95" s="465"/>
      <c r="CO95" s="465"/>
      <c r="CP95" s="465"/>
      <c r="CQ95" s="465"/>
      <c r="CR95" s="465"/>
      <c r="CS95" s="465"/>
      <c r="CT95" s="465"/>
      <c r="CU95" s="465"/>
      <c r="CV95" s="1497"/>
      <c r="CW95" s="1498"/>
      <c r="CX95" s="1498"/>
      <c r="CY95" s="1499"/>
      <c r="CZ95" s="1499"/>
      <c r="DA95" s="1499"/>
      <c r="DB95" s="1499"/>
      <c r="DC95" s="1499"/>
      <c r="DD95" s="1859"/>
      <c r="DE95" s="1860"/>
      <c r="DF95" s="1861"/>
    </row>
    <row r="96" spans="1:111" ht="15" customHeight="1">
      <c r="A96" s="1737" t="str">
        <f>$BA96&amp;"."&amp;$BB96&amp;"."&amp;$BC96&amp;"."</f>
        <v>4.2.1.</v>
      </c>
      <c r="B96" s="1738"/>
      <c r="C96" s="1738"/>
      <c r="D96" s="1738"/>
      <c r="E96" s="226" t="str">
        <f>$BR$43&amp;"を実施する。"</f>
        <v>「共通仕様」「45. フォームロード共通処理」を実施する。</v>
      </c>
      <c r="AY96" s="40"/>
      <c r="BA96" s="683">
        <f t="shared" ref="BA96:BD108" si="7">BA95</f>
        <v>4</v>
      </c>
      <c r="BB96" s="683">
        <f t="shared" si="7"/>
        <v>2</v>
      </c>
      <c r="BC96" s="678">
        <f>BC95+1</f>
        <v>1</v>
      </c>
      <c r="BD96" s="192"/>
      <c r="BE96" s="465"/>
      <c r="BF96" s="465"/>
      <c r="BG96" s="559" t="str">
        <f t="shared" ca="1" si="4"/>
        <v/>
      </c>
      <c r="BH96" s="560" t="str">
        <f t="shared" ca="1" si="4"/>
        <v/>
      </c>
      <c r="BI96" s="560" t="str">
        <f t="shared" ca="1" si="4"/>
        <v/>
      </c>
      <c r="BJ96" s="560" t="str">
        <f t="shared" ca="1" si="3"/>
        <v/>
      </c>
      <c r="BK96" s="560" t="str">
        <f t="shared" ca="1" si="3"/>
        <v/>
      </c>
      <c r="BL96" s="561" t="str">
        <f t="shared" ca="1" si="3"/>
        <v/>
      </c>
      <c r="BM96" s="465"/>
      <c r="BN96" s="465"/>
      <c r="BO96" s="465"/>
      <c r="BP96" s="465"/>
      <c r="BQ96" s="465"/>
      <c r="BR96" s="465"/>
      <c r="BS96" s="465"/>
      <c r="BT96" s="465"/>
      <c r="BU96" s="465"/>
      <c r="BV96" s="465"/>
      <c r="BW96" s="465"/>
      <c r="BX96" s="465"/>
      <c r="BY96" s="465"/>
      <c r="BZ96" s="465"/>
      <c r="CA96" s="465"/>
      <c r="CB96" s="465"/>
      <c r="CC96" s="465"/>
      <c r="CD96" s="465"/>
      <c r="CE96" s="465"/>
      <c r="CF96" s="465"/>
      <c r="CG96" s="465"/>
      <c r="CH96" s="465"/>
      <c r="CI96" s="465"/>
      <c r="CJ96" s="465"/>
      <c r="CK96" s="465"/>
      <c r="CL96" s="465"/>
      <c r="CM96" s="465"/>
      <c r="CN96" s="465"/>
      <c r="CO96" s="465"/>
      <c r="CP96" s="465"/>
      <c r="CQ96" s="465"/>
      <c r="CR96" s="465"/>
      <c r="CS96" s="465"/>
      <c r="CT96" s="465"/>
      <c r="CU96" s="465"/>
      <c r="CV96" s="1497"/>
      <c r="CW96" s="1498"/>
      <c r="CX96" s="1498"/>
      <c r="CY96" s="1499"/>
      <c r="CZ96" s="1499"/>
      <c r="DA96" s="1499"/>
      <c r="DB96" s="1499"/>
      <c r="DC96" s="1499"/>
      <c r="DD96" s="1859"/>
      <c r="DE96" s="1860"/>
      <c r="DF96" s="1861"/>
    </row>
    <row r="97" spans="1:110" ht="15" customHeight="1">
      <c r="A97" s="1737" t="str">
        <f>$BA97&amp;"."&amp;$BB97&amp;"."&amp;$BC97&amp;"."</f>
        <v>4.2.2.</v>
      </c>
      <c r="B97" s="1738"/>
      <c r="C97" s="1738"/>
      <c r="D97" s="1738"/>
      <c r="E97" s="233" t="s">
        <v>827</v>
      </c>
      <c r="F97" s="233"/>
      <c r="G97" s="233"/>
      <c r="H97" s="233"/>
      <c r="I97" s="233"/>
      <c r="J97" s="233"/>
      <c r="K97" s="233"/>
      <c r="L97" s="233"/>
      <c r="M97" s="233"/>
      <c r="N97" s="233"/>
      <c r="O97" s="233"/>
      <c r="P97" s="233"/>
      <c r="Q97" s="233"/>
      <c r="R97" s="233"/>
      <c r="S97" s="233"/>
      <c r="T97" s="233"/>
      <c r="U97" s="233"/>
      <c r="V97" s="233"/>
      <c r="W97" s="233"/>
      <c r="X97" s="233"/>
      <c r="Y97" s="233"/>
      <c r="Z97" s="233"/>
      <c r="AA97" s="233"/>
      <c r="AB97" s="233"/>
      <c r="AC97" s="233"/>
      <c r="AD97" s="233"/>
      <c r="AE97" s="233"/>
      <c r="AF97" s="233"/>
      <c r="AG97" s="233"/>
      <c r="AH97" s="233"/>
      <c r="AI97" s="233"/>
      <c r="AJ97" s="233"/>
      <c r="AK97" s="233"/>
      <c r="AL97" s="233"/>
      <c r="AM97" s="233"/>
      <c r="AN97" s="233"/>
      <c r="AO97" s="233"/>
      <c r="AP97" s="233"/>
      <c r="AQ97" s="233"/>
      <c r="AR97" s="233"/>
      <c r="AS97" s="233"/>
      <c r="AT97" s="233"/>
      <c r="AU97" s="233"/>
      <c r="AV97" s="233"/>
      <c r="AW97" s="233"/>
      <c r="AX97" s="233"/>
      <c r="AY97" s="195"/>
      <c r="BA97" s="683">
        <f t="shared" si="7"/>
        <v>4</v>
      </c>
      <c r="BB97" s="683">
        <f t="shared" si="7"/>
        <v>2</v>
      </c>
      <c r="BC97" s="678">
        <f>BC96+1</f>
        <v>2</v>
      </c>
      <c r="BE97" s="786"/>
      <c r="BF97" s="786"/>
      <c r="BG97" s="559" t="str">
        <f t="shared" ca="1" si="4"/>
        <v/>
      </c>
      <c r="BH97" s="560" t="str">
        <f t="shared" ca="1" si="4"/>
        <v/>
      </c>
      <c r="BI97" s="560" t="str">
        <f t="shared" ca="1" si="4"/>
        <v/>
      </c>
      <c r="BJ97" s="560" t="str">
        <f t="shared" ca="1" si="3"/>
        <v/>
      </c>
      <c r="BK97" s="560" t="str">
        <f t="shared" ca="1" si="3"/>
        <v/>
      </c>
      <c r="BL97" s="561" t="str">
        <f t="shared" ca="1" si="3"/>
        <v/>
      </c>
      <c r="BM97" s="465"/>
      <c r="BN97" s="465"/>
      <c r="BO97" s="465"/>
      <c r="BP97" s="465"/>
      <c r="BQ97" s="465"/>
      <c r="BR97" s="465"/>
      <c r="BS97" s="465"/>
      <c r="BT97" s="465"/>
      <c r="BU97" s="465"/>
      <c r="BV97" s="465"/>
      <c r="BW97" s="465"/>
      <c r="BX97" s="465"/>
      <c r="BY97" s="465"/>
      <c r="BZ97" s="465"/>
      <c r="CA97" s="465"/>
      <c r="CB97" s="465"/>
      <c r="CC97" s="465"/>
      <c r="CD97" s="465"/>
      <c r="CE97" s="465"/>
      <c r="CF97" s="465"/>
      <c r="CG97" s="465"/>
      <c r="CH97" s="465"/>
      <c r="CI97" s="465"/>
      <c r="CJ97" s="465"/>
      <c r="CK97" s="465"/>
      <c r="CL97" s="465"/>
      <c r="CM97" s="465"/>
      <c r="CN97" s="465"/>
      <c r="CO97" s="465"/>
      <c r="CP97" s="465"/>
      <c r="CQ97" s="465"/>
      <c r="CR97" s="465"/>
      <c r="CS97" s="465"/>
      <c r="CT97" s="465"/>
      <c r="CU97" s="465"/>
      <c r="CV97" s="1497"/>
      <c r="CW97" s="1498"/>
      <c r="CX97" s="1498"/>
      <c r="CY97" s="1499"/>
      <c r="CZ97" s="1499"/>
      <c r="DA97" s="1499"/>
      <c r="DB97" s="1499"/>
      <c r="DC97" s="1499"/>
      <c r="DD97" s="1859"/>
      <c r="DE97" s="1860"/>
      <c r="DF97" s="1861"/>
    </row>
    <row r="98" spans="1:110" ht="15" customHeight="1">
      <c r="A98" s="1726" t="str">
        <f>$BD98&amp;"."</f>
        <v>①.</v>
      </c>
      <c r="B98" s="1727"/>
      <c r="C98" s="1727"/>
      <c r="D98" s="1727"/>
      <c r="E98" s="1727"/>
      <c r="F98" s="740" t="s">
        <v>828</v>
      </c>
      <c r="G98" s="676"/>
      <c r="H98" s="676"/>
      <c r="I98" s="676"/>
      <c r="J98" s="676"/>
      <c r="K98" s="676"/>
      <c r="L98" s="676"/>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85"/>
      <c r="AQ98" s="685"/>
      <c r="AR98" s="685"/>
      <c r="AS98" s="685"/>
      <c r="AT98" s="685"/>
      <c r="AU98" s="685"/>
      <c r="AV98" s="685"/>
      <c r="AW98" s="685"/>
      <c r="AX98" s="685"/>
      <c r="AY98" s="93"/>
      <c r="AZ98" s="92"/>
      <c r="BA98" s="683">
        <f t="shared" si="7"/>
        <v>4</v>
      </c>
      <c r="BB98" s="683">
        <f t="shared" si="7"/>
        <v>2</v>
      </c>
      <c r="BC98" s="683">
        <f t="shared" si="7"/>
        <v>2</v>
      </c>
      <c r="BD98" s="687" t="str">
        <f>IF(ISBLANK(BD97),"①",CHAR(CODE(BD97)+1))</f>
        <v>①</v>
      </c>
      <c r="BE98" s="465"/>
      <c r="BF98" s="465"/>
      <c r="BG98" s="559" t="str">
        <f t="shared" ca="1" si="4"/>
        <v/>
      </c>
      <c r="BH98" s="560" t="str">
        <f t="shared" ca="1" si="4"/>
        <v/>
      </c>
      <c r="BI98" s="560" t="str">
        <f t="shared" ca="1" si="4"/>
        <v/>
      </c>
      <c r="BJ98" s="560" t="str">
        <f t="shared" ca="1" si="3"/>
        <v/>
      </c>
      <c r="BK98" s="560" t="str">
        <f t="shared" ca="1" si="3"/>
        <v/>
      </c>
      <c r="BL98" s="561" t="str">
        <f t="shared" ca="1" si="3"/>
        <v/>
      </c>
      <c r="BM98" s="465"/>
      <c r="BN98" s="465"/>
      <c r="BO98" s="465"/>
      <c r="BP98" s="465"/>
      <c r="BQ98" s="465"/>
      <c r="BR98" s="465"/>
      <c r="BS98" s="465"/>
      <c r="BT98" s="465"/>
      <c r="BU98" s="465"/>
      <c r="BV98" s="465"/>
      <c r="BW98" s="465"/>
      <c r="BX98" s="465"/>
      <c r="BY98" s="465"/>
      <c r="BZ98" s="465"/>
      <c r="CA98" s="465"/>
      <c r="CB98" s="465"/>
      <c r="CC98" s="465"/>
      <c r="CD98" s="465"/>
      <c r="CE98" s="465"/>
      <c r="CF98" s="465"/>
      <c r="CG98" s="465"/>
      <c r="CH98" s="465"/>
      <c r="CI98" s="465"/>
      <c r="CJ98" s="465"/>
      <c r="CK98" s="465"/>
      <c r="CL98" s="465"/>
      <c r="CM98" s="465"/>
      <c r="CN98" s="465"/>
      <c r="CO98" s="465"/>
      <c r="CP98" s="465"/>
      <c r="CQ98" s="465"/>
      <c r="CR98" s="465"/>
      <c r="CS98" s="465"/>
      <c r="CT98" s="465"/>
      <c r="CU98" s="465"/>
      <c r="CV98" s="1497"/>
      <c r="CW98" s="1498"/>
      <c r="CX98" s="1498"/>
      <c r="CY98" s="1499"/>
      <c r="CZ98" s="1499"/>
      <c r="DA98" s="1499"/>
      <c r="DB98" s="1499"/>
      <c r="DC98" s="1499"/>
      <c r="DD98" s="1859"/>
      <c r="DE98" s="1860"/>
      <c r="DF98" s="1861"/>
    </row>
    <row r="99" spans="1:110" ht="15" customHeight="1">
      <c r="A99" s="1726" t="str">
        <f>$BD99&amp;"."&amp;$BE99&amp;"."</f>
        <v>①.1.</v>
      </c>
      <c r="B99" s="1727"/>
      <c r="C99" s="1727"/>
      <c r="D99" s="1727"/>
      <c r="E99" s="1727"/>
      <c r="F99" s="1727"/>
      <c r="G99" s="740" t="s">
        <v>833</v>
      </c>
      <c r="H99" s="676"/>
      <c r="I99" s="676"/>
      <c r="J99" s="676"/>
      <c r="K99" s="676"/>
      <c r="L99" s="676"/>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85"/>
      <c r="AQ99" s="685"/>
      <c r="AR99" s="685"/>
      <c r="AS99" s="685"/>
      <c r="AT99" s="685"/>
      <c r="AU99" s="685"/>
      <c r="AV99" s="685"/>
      <c r="AW99" s="685"/>
      <c r="AX99" s="685"/>
      <c r="AY99" s="93"/>
      <c r="AZ99" s="92"/>
      <c r="BA99" s="683">
        <f t="shared" si="7"/>
        <v>4</v>
      </c>
      <c r="BB99" s="683">
        <f t="shared" si="7"/>
        <v>2</v>
      </c>
      <c r="BC99" s="683">
        <f t="shared" si="7"/>
        <v>2</v>
      </c>
      <c r="BD99" s="683" t="str">
        <f>BD98</f>
        <v>①</v>
      </c>
      <c r="BE99" s="678">
        <f>BE98+1</f>
        <v>1</v>
      </c>
      <c r="BF99" s="465"/>
      <c r="BG99" s="559" t="str">
        <f t="shared" ca="1" si="4"/>
        <v/>
      </c>
      <c r="BH99" s="560" t="str">
        <f t="shared" ca="1" si="4"/>
        <v/>
      </c>
      <c r="BI99" s="560" t="str">
        <f t="shared" ca="1" si="4"/>
        <v/>
      </c>
      <c r="BJ99" s="560" t="str">
        <f t="shared" ca="1" si="3"/>
        <v/>
      </c>
      <c r="BK99" s="560" t="str">
        <f t="shared" ca="1" si="3"/>
        <v/>
      </c>
      <c r="BL99" s="561" t="str">
        <f t="shared" ca="1" si="3"/>
        <v/>
      </c>
      <c r="BM99" s="465"/>
      <c r="BN99" s="465"/>
      <c r="BO99" s="465"/>
      <c r="BP99" s="465"/>
      <c r="BQ99" s="465"/>
      <c r="BR99" s="465"/>
      <c r="BS99" s="465"/>
      <c r="BT99" s="465"/>
      <c r="BU99" s="465"/>
      <c r="BV99" s="465"/>
      <c r="BW99" s="465"/>
      <c r="BX99" s="465"/>
      <c r="BY99" s="465"/>
      <c r="BZ99" s="465"/>
      <c r="CA99" s="465"/>
      <c r="CB99" s="465"/>
      <c r="CC99" s="465"/>
      <c r="CD99" s="465"/>
      <c r="CE99" s="465"/>
      <c r="CF99" s="465"/>
      <c r="CG99" s="465"/>
      <c r="CH99" s="465"/>
      <c r="CI99" s="465"/>
      <c r="CJ99" s="465"/>
      <c r="CK99" s="465"/>
      <c r="CL99" s="465"/>
      <c r="CM99" s="465"/>
      <c r="CN99" s="465"/>
      <c r="CO99" s="465"/>
      <c r="CP99" s="465"/>
      <c r="CQ99" s="465"/>
      <c r="CR99" s="465"/>
      <c r="CS99" s="465"/>
      <c r="CT99" s="465"/>
      <c r="CU99" s="465"/>
      <c r="CV99" s="1488" t="s">
        <v>2265</v>
      </c>
      <c r="CW99" s="1489"/>
      <c r="CX99" s="1489"/>
      <c r="CY99" s="1489"/>
      <c r="CZ99" s="1489"/>
      <c r="DA99" s="1489"/>
      <c r="DB99" s="1489"/>
      <c r="DC99" s="1489"/>
      <c r="DD99" s="1859">
        <v>44637</v>
      </c>
      <c r="DE99" s="1860"/>
      <c r="DF99" s="1861"/>
    </row>
    <row r="100" spans="1:110" ht="15" customHeight="1">
      <c r="A100" s="1726" t="str">
        <f>$BD100&amp;"."&amp;$BE100&amp;"."</f>
        <v>①.2.</v>
      </c>
      <c r="B100" s="1727"/>
      <c r="C100" s="1727"/>
      <c r="D100" s="1727"/>
      <c r="E100" s="1727"/>
      <c r="F100" s="1727"/>
      <c r="G100" s="740" t="s">
        <v>1118</v>
      </c>
      <c r="H100" s="676"/>
      <c r="I100" s="676"/>
      <c r="J100" s="676"/>
      <c r="K100" s="676"/>
      <c r="L100" s="676"/>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85"/>
      <c r="AQ100" s="685"/>
      <c r="AR100" s="685"/>
      <c r="AS100" s="685"/>
      <c r="AT100" s="685"/>
      <c r="AU100" s="685"/>
      <c r="AV100" s="685"/>
      <c r="AW100" s="685"/>
      <c r="AX100" s="685"/>
      <c r="AY100" s="93"/>
      <c r="AZ100" s="92"/>
      <c r="BA100" s="683">
        <f t="shared" si="7"/>
        <v>4</v>
      </c>
      <c r="BB100" s="683">
        <f t="shared" si="7"/>
        <v>2</v>
      </c>
      <c r="BC100" s="683">
        <f t="shared" si="7"/>
        <v>2</v>
      </c>
      <c r="BD100" s="683" t="str">
        <f>BD99</f>
        <v>①</v>
      </c>
      <c r="BE100" s="678">
        <f>BE99+1</f>
        <v>2</v>
      </c>
      <c r="BF100" s="465"/>
      <c r="BG100" s="559" t="str">
        <f t="shared" ca="1" si="4"/>
        <v/>
      </c>
      <c r="BH100" s="560" t="str">
        <f t="shared" ca="1" si="4"/>
        <v/>
      </c>
      <c r="BI100" s="560" t="str">
        <f t="shared" ca="1" si="4"/>
        <v/>
      </c>
      <c r="BJ100" s="560" t="str">
        <f t="shared" ca="1" si="3"/>
        <v/>
      </c>
      <c r="BK100" s="560" t="str">
        <f t="shared" ca="1" si="3"/>
        <v/>
      </c>
      <c r="BL100" s="561" t="str">
        <f t="shared" ca="1" si="3"/>
        <v/>
      </c>
      <c r="BM100" s="465"/>
      <c r="BN100" s="465"/>
      <c r="BO100" s="465"/>
      <c r="BP100" s="465"/>
      <c r="BQ100" s="465"/>
      <c r="BR100" s="465"/>
      <c r="BS100" s="465"/>
      <c r="BT100" s="465"/>
      <c r="BU100" s="465"/>
      <c r="BV100" s="465"/>
      <c r="BW100" s="465"/>
      <c r="BX100" s="465"/>
      <c r="BY100" s="465"/>
      <c r="BZ100" s="465"/>
      <c r="CA100" s="465"/>
      <c r="CB100" s="465"/>
      <c r="CC100" s="465"/>
      <c r="CD100" s="465"/>
      <c r="CE100" s="465"/>
      <c r="CF100" s="465"/>
      <c r="CG100" s="465"/>
      <c r="CH100" s="465"/>
      <c r="CI100" s="465"/>
      <c r="CJ100" s="465"/>
      <c r="CK100" s="465"/>
      <c r="CL100" s="465"/>
      <c r="CM100" s="465"/>
      <c r="CN100" s="465"/>
      <c r="CO100" s="465"/>
      <c r="CP100" s="465"/>
      <c r="CQ100" s="465"/>
      <c r="CR100" s="465"/>
      <c r="CS100" s="465"/>
      <c r="CT100" s="465"/>
      <c r="CU100" s="465"/>
      <c r="CV100" s="1488" t="s">
        <v>2265</v>
      </c>
      <c r="CW100" s="1489"/>
      <c r="CX100" s="1489"/>
      <c r="CY100" s="1489"/>
      <c r="CZ100" s="1489"/>
      <c r="DA100" s="1489"/>
      <c r="DB100" s="1489"/>
      <c r="DC100" s="1489"/>
      <c r="DD100" s="1859">
        <v>44637</v>
      </c>
      <c r="DE100" s="1860"/>
      <c r="DF100" s="1861"/>
    </row>
    <row r="101" spans="1:110" ht="15" customHeight="1">
      <c r="A101" s="1726" t="str">
        <f>$BD101&amp;"."</f>
        <v>②.</v>
      </c>
      <c r="B101" s="1727"/>
      <c r="C101" s="1727"/>
      <c r="D101" s="1727"/>
      <c r="E101" s="1727"/>
      <c r="F101" s="740" t="s">
        <v>829</v>
      </c>
      <c r="G101" s="676"/>
      <c r="H101" s="676"/>
      <c r="I101" s="676"/>
      <c r="J101" s="676"/>
      <c r="K101" s="676"/>
      <c r="L101" s="676"/>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85"/>
      <c r="AQ101" s="685"/>
      <c r="AR101" s="685"/>
      <c r="AS101" s="685"/>
      <c r="AT101" s="685"/>
      <c r="AU101" s="685"/>
      <c r="AV101" s="685"/>
      <c r="AW101" s="685"/>
      <c r="AX101" s="685"/>
      <c r="AY101" s="93"/>
      <c r="AZ101" s="92"/>
      <c r="BA101" s="683">
        <f t="shared" si="7"/>
        <v>4</v>
      </c>
      <c r="BB101" s="683">
        <f t="shared" si="7"/>
        <v>2</v>
      </c>
      <c r="BC101" s="683">
        <f t="shared" si="7"/>
        <v>2</v>
      </c>
      <c r="BD101" s="687" t="str">
        <f>IF(ISBLANK(BD100),"①",CHAR(CODE(BD100)+1))</f>
        <v>②</v>
      </c>
      <c r="BE101" s="465"/>
      <c r="BF101" s="465"/>
      <c r="BG101" s="559" t="str">
        <f t="shared" ca="1" si="4"/>
        <v/>
      </c>
      <c r="BH101" s="560" t="str">
        <f t="shared" ca="1" si="4"/>
        <v/>
      </c>
      <c r="BI101" s="560" t="str">
        <f t="shared" ca="1" si="4"/>
        <v/>
      </c>
      <c r="BJ101" s="560" t="str">
        <f t="shared" ca="1" si="3"/>
        <v/>
      </c>
      <c r="BK101" s="560" t="str">
        <f t="shared" ca="1" si="3"/>
        <v/>
      </c>
      <c r="BL101" s="561" t="str">
        <f t="shared" ca="1" si="3"/>
        <v/>
      </c>
      <c r="BM101" s="465"/>
      <c r="BN101" s="465"/>
      <c r="BO101" s="465"/>
      <c r="BP101" s="465"/>
      <c r="BQ101" s="465"/>
      <c r="BR101" s="465"/>
      <c r="BS101" s="465"/>
      <c r="BT101" s="465"/>
      <c r="BU101" s="465"/>
      <c r="BV101" s="465"/>
      <c r="BW101" s="465"/>
      <c r="BX101" s="465"/>
      <c r="BY101" s="465"/>
      <c r="BZ101" s="465"/>
      <c r="CA101" s="465"/>
      <c r="CB101" s="465"/>
      <c r="CC101" s="465"/>
      <c r="CD101" s="465"/>
      <c r="CE101" s="465"/>
      <c r="CF101" s="465"/>
      <c r="CG101" s="465"/>
      <c r="CH101" s="465"/>
      <c r="CI101" s="465"/>
      <c r="CJ101" s="465"/>
      <c r="CK101" s="465"/>
      <c r="CL101" s="465"/>
      <c r="CM101" s="465"/>
      <c r="CN101" s="465"/>
      <c r="CO101" s="465"/>
      <c r="CP101" s="465"/>
      <c r="CQ101" s="465"/>
      <c r="CR101" s="465"/>
      <c r="CS101" s="465"/>
      <c r="CT101" s="465"/>
      <c r="CU101" s="465"/>
      <c r="CV101" s="1488" t="s">
        <v>2265</v>
      </c>
      <c r="CW101" s="1489"/>
      <c r="CX101" s="1489"/>
      <c r="CY101" s="1489"/>
      <c r="CZ101" s="1489"/>
      <c r="DA101" s="1489"/>
      <c r="DB101" s="1489"/>
      <c r="DC101" s="1489"/>
      <c r="DD101" s="1859">
        <v>44637</v>
      </c>
      <c r="DE101" s="1860"/>
      <c r="DF101" s="1861"/>
    </row>
    <row r="102" spans="1:110" ht="15" customHeight="1">
      <c r="A102" s="765"/>
      <c r="B102" s="765"/>
      <c r="C102" s="765"/>
      <c r="D102" s="765"/>
      <c r="E102" s="790"/>
      <c r="F102" s="304" t="str">
        <f>$CL$26&amp;"を実施する。"</f>
        <v>「10. データ検索処理」を実施する。</v>
      </c>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276"/>
      <c r="BA102" s="192">
        <f t="shared" si="7"/>
        <v>4</v>
      </c>
      <c r="BB102" s="192">
        <f t="shared" si="7"/>
        <v>2</v>
      </c>
      <c r="BC102" s="192">
        <f t="shared" si="7"/>
        <v>2</v>
      </c>
      <c r="BD102" s="192" t="str">
        <f t="shared" si="7"/>
        <v>②</v>
      </c>
      <c r="BE102" s="786"/>
      <c r="BF102" s="786"/>
      <c r="BG102" s="559" t="str">
        <f t="shared" ca="1" si="4"/>
        <v/>
      </c>
      <c r="BH102" s="560" t="str">
        <f t="shared" ca="1" si="4"/>
        <v/>
      </c>
      <c r="BI102" s="560" t="str">
        <f t="shared" ca="1" si="4"/>
        <v/>
      </c>
      <c r="BJ102" s="560" t="str">
        <f t="shared" ca="1" si="3"/>
        <v/>
      </c>
      <c r="BK102" s="560" t="str">
        <f t="shared" ca="1" si="3"/>
        <v/>
      </c>
      <c r="BL102" s="561" t="str">
        <f t="shared" ca="1" si="3"/>
        <v/>
      </c>
      <c r="BM102" s="465"/>
      <c r="BN102" s="465"/>
      <c r="BO102" s="465"/>
      <c r="BP102" s="465"/>
      <c r="BQ102" s="465"/>
      <c r="BR102" s="465"/>
      <c r="BS102" s="465"/>
      <c r="BT102" s="465"/>
      <c r="BU102" s="465"/>
      <c r="BV102" s="465"/>
      <c r="BW102" s="465"/>
      <c r="BX102" s="465"/>
      <c r="BY102" s="465"/>
      <c r="BZ102" s="465"/>
      <c r="CA102" s="465"/>
      <c r="CB102" s="465"/>
      <c r="CC102" s="465"/>
      <c r="CD102" s="465"/>
      <c r="CE102" s="465"/>
      <c r="CF102" s="465"/>
      <c r="CG102" s="465"/>
      <c r="CH102" s="465"/>
      <c r="CI102" s="465"/>
      <c r="CJ102" s="465"/>
      <c r="CK102" s="465"/>
      <c r="CL102" s="465"/>
      <c r="CM102" s="465"/>
      <c r="CN102" s="465"/>
      <c r="CO102" s="465"/>
      <c r="CP102" s="465"/>
      <c r="CQ102" s="465"/>
      <c r="CR102" s="465"/>
      <c r="CS102" s="465"/>
      <c r="CT102" s="465"/>
      <c r="CU102" s="465"/>
      <c r="CV102" s="1497"/>
      <c r="CW102" s="1498"/>
      <c r="CX102" s="1498"/>
      <c r="CY102" s="1499"/>
      <c r="CZ102" s="1499"/>
      <c r="DA102" s="1499"/>
      <c r="DB102" s="1499"/>
      <c r="DC102" s="1499"/>
      <c r="DD102" s="1859"/>
      <c r="DE102" s="1860"/>
      <c r="DF102" s="1861"/>
    </row>
    <row r="103" spans="1:110" ht="15" customHeight="1">
      <c r="A103" s="1726" t="str">
        <f>$BD103&amp;"."</f>
        <v>③.</v>
      </c>
      <c r="B103" s="1727"/>
      <c r="C103" s="1727"/>
      <c r="D103" s="1727"/>
      <c r="E103" s="1727"/>
      <c r="F103" s="740" t="s">
        <v>830</v>
      </c>
      <c r="G103" s="676"/>
      <c r="H103" s="676"/>
      <c r="I103" s="676"/>
      <c r="J103" s="676"/>
      <c r="K103" s="676"/>
      <c r="L103" s="676"/>
      <c r="M103" s="685"/>
      <c r="N103" s="685"/>
      <c r="O103" s="685"/>
      <c r="P103" s="685"/>
      <c r="Q103" s="685"/>
      <c r="R103" s="685"/>
      <c r="S103" s="685"/>
      <c r="T103" s="685"/>
      <c r="U103" s="685"/>
      <c r="V103" s="685"/>
      <c r="W103" s="685"/>
      <c r="X103" s="685"/>
      <c r="Y103" s="685"/>
      <c r="Z103" s="685"/>
      <c r="AA103" s="685"/>
      <c r="AB103" s="685"/>
      <c r="AC103" s="685"/>
      <c r="AD103" s="685"/>
      <c r="AE103" s="685"/>
      <c r="AF103" s="685"/>
      <c r="AG103" s="685"/>
      <c r="AH103" s="685"/>
      <c r="AI103" s="685"/>
      <c r="AJ103" s="685"/>
      <c r="AK103" s="685"/>
      <c r="AL103" s="685"/>
      <c r="AM103" s="685"/>
      <c r="AN103" s="685"/>
      <c r="AO103" s="685"/>
      <c r="AP103" s="685"/>
      <c r="AQ103" s="685"/>
      <c r="AR103" s="685"/>
      <c r="AS103" s="685"/>
      <c r="AT103" s="685"/>
      <c r="AU103" s="685"/>
      <c r="AV103" s="685"/>
      <c r="AW103" s="685"/>
      <c r="AX103" s="685"/>
      <c r="AY103" s="93"/>
      <c r="AZ103" s="92"/>
      <c r="BA103" s="683">
        <f t="shared" si="7"/>
        <v>4</v>
      </c>
      <c r="BB103" s="683">
        <f t="shared" si="7"/>
        <v>2</v>
      </c>
      <c r="BC103" s="683">
        <f t="shared" si="7"/>
        <v>2</v>
      </c>
      <c r="BD103" s="687" t="str">
        <f>IF(ISBLANK(BD102),"①",CHAR(CODE(BD102)+1))</f>
        <v>③</v>
      </c>
      <c r="BE103" s="465"/>
      <c r="BF103" s="465"/>
      <c r="BG103" s="559" t="str">
        <f t="shared" ca="1" si="4"/>
        <v/>
      </c>
      <c r="BH103" s="560" t="str">
        <f t="shared" ca="1" si="4"/>
        <v/>
      </c>
      <c r="BI103" s="560" t="str">
        <f t="shared" ca="1" si="4"/>
        <v/>
      </c>
      <c r="BJ103" s="560" t="str">
        <f t="shared" ca="1" si="3"/>
        <v/>
      </c>
      <c r="BK103" s="560" t="str">
        <f t="shared" ca="1" si="3"/>
        <v/>
      </c>
      <c r="BL103" s="561" t="str">
        <f t="shared" ca="1" si="3"/>
        <v/>
      </c>
      <c r="BM103" s="465"/>
      <c r="BN103" s="465"/>
      <c r="BO103" s="465"/>
      <c r="BP103" s="465"/>
      <c r="BQ103" s="465"/>
      <c r="BR103" s="465"/>
      <c r="BS103" s="465"/>
      <c r="BT103" s="465"/>
      <c r="BU103" s="465"/>
      <c r="BV103" s="465"/>
      <c r="BW103" s="465"/>
      <c r="BX103" s="465"/>
      <c r="BY103" s="465"/>
      <c r="BZ103" s="465"/>
      <c r="CA103" s="465"/>
      <c r="CB103" s="465"/>
      <c r="CC103" s="465"/>
      <c r="CD103" s="465"/>
      <c r="CE103" s="465"/>
      <c r="CF103" s="465"/>
      <c r="CG103" s="465"/>
      <c r="CH103" s="465"/>
      <c r="CI103" s="465"/>
      <c r="CJ103" s="465"/>
      <c r="CK103" s="465"/>
      <c r="CL103" s="465"/>
      <c r="CM103" s="465"/>
      <c r="CN103" s="465"/>
      <c r="CO103" s="465"/>
      <c r="CP103" s="465"/>
      <c r="CQ103" s="465"/>
      <c r="CR103" s="465"/>
      <c r="CS103" s="465"/>
      <c r="CT103" s="465"/>
      <c r="CU103" s="465"/>
      <c r="CV103" s="1488" t="s">
        <v>2267</v>
      </c>
      <c r="CW103" s="1489"/>
      <c r="CX103" s="1489"/>
      <c r="CY103" s="1489"/>
      <c r="CZ103" s="1489"/>
      <c r="DA103" s="1489"/>
      <c r="DB103" s="1489"/>
      <c r="DC103" s="1489"/>
      <c r="DD103" s="1859">
        <v>44637</v>
      </c>
      <c r="DE103" s="1860"/>
      <c r="DF103" s="1861"/>
    </row>
    <row r="104" spans="1:110" ht="15" customHeight="1">
      <c r="A104" s="765"/>
      <c r="B104" s="765"/>
      <c r="C104" s="765"/>
      <c r="D104" s="765"/>
      <c r="E104" s="790"/>
      <c r="F104" s="304" t="s">
        <v>831</v>
      </c>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276"/>
      <c r="BA104" s="192">
        <f t="shared" si="7"/>
        <v>4</v>
      </c>
      <c r="BB104" s="192">
        <f t="shared" si="7"/>
        <v>2</v>
      </c>
      <c r="BC104" s="192">
        <f t="shared" si="7"/>
        <v>2</v>
      </c>
      <c r="BD104" s="192" t="str">
        <f t="shared" si="7"/>
        <v>③</v>
      </c>
      <c r="BE104" s="786"/>
      <c r="BF104" s="786"/>
      <c r="BG104" s="559" t="str">
        <f t="shared" ca="1" si="4"/>
        <v/>
      </c>
      <c r="BH104" s="560" t="str">
        <f t="shared" ca="1" si="4"/>
        <v/>
      </c>
      <c r="BI104" s="560" t="str">
        <f t="shared" ca="1" si="4"/>
        <v/>
      </c>
      <c r="BJ104" s="560" t="str">
        <f t="shared" ca="1" si="4"/>
        <v/>
      </c>
      <c r="BK104" s="560" t="str">
        <f t="shared" ca="1" si="4"/>
        <v/>
      </c>
      <c r="BL104" s="561" t="str">
        <f t="shared" ca="1" si="4"/>
        <v/>
      </c>
      <c r="BM104" s="465"/>
      <c r="BN104" s="465"/>
      <c r="BO104" s="465"/>
      <c r="BP104" s="465"/>
      <c r="BQ104" s="465"/>
      <c r="BR104" s="465"/>
      <c r="BS104" s="465"/>
      <c r="BT104" s="465"/>
      <c r="BU104" s="465"/>
      <c r="BV104" s="465"/>
      <c r="BW104" s="465"/>
      <c r="BX104" s="465"/>
      <c r="BY104" s="465"/>
      <c r="BZ104" s="465"/>
      <c r="CA104" s="465"/>
      <c r="CB104" s="465"/>
      <c r="CC104" s="465"/>
      <c r="CD104" s="465"/>
      <c r="CE104" s="465"/>
      <c r="CF104" s="465"/>
      <c r="CG104" s="465"/>
      <c r="CH104" s="465"/>
      <c r="CI104" s="465"/>
      <c r="CJ104" s="465"/>
      <c r="CK104" s="465"/>
      <c r="CL104" s="465"/>
      <c r="CM104" s="465"/>
      <c r="CN104" s="465"/>
      <c r="CO104" s="465"/>
      <c r="CP104" s="465"/>
      <c r="CQ104" s="465"/>
      <c r="CR104" s="465"/>
      <c r="CS104" s="465"/>
      <c r="CT104" s="465"/>
      <c r="CU104" s="465"/>
      <c r="CV104" s="1497"/>
      <c r="CW104" s="1498"/>
      <c r="CX104" s="1498"/>
      <c r="CY104" s="1499"/>
      <c r="CZ104" s="1499"/>
      <c r="DA104" s="1499"/>
      <c r="DB104" s="1499"/>
      <c r="DC104" s="1499"/>
      <c r="DD104" s="1859"/>
      <c r="DE104" s="1860"/>
      <c r="DF104" s="1861"/>
    </row>
    <row r="105" spans="1:110" ht="15" customHeight="1">
      <c r="A105" s="194"/>
      <c r="B105" s="465"/>
      <c r="C105" s="465"/>
      <c r="D105" s="465"/>
      <c r="E105" s="465"/>
      <c r="F105" s="498" t="s">
        <v>103</v>
      </c>
      <c r="G105" s="426"/>
      <c r="H105" s="426"/>
      <c r="I105" s="426"/>
      <c r="J105" s="426"/>
      <c r="K105" s="426"/>
      <c r="L105" s="426"/>
      <c r="M105" s="427"/>
      <c r="N105" s="206" t="s">
        <v>107</v>
      </c>
      <c r="O105" s="197"/>
      <c r="P105" s="197" t="str">
        <f>"("&amp;VLOOKUP(N105,[1]processing_log!$B$37:$Y$105,4,FALSE)&amp;" - "&amp;VLOOKUP(N105,[1]processing_log!$B$37:$Y$105,21,FALSE)&amp;VLOOKUP(N105,[1]processing_log!$B$37:$Y$105,24,FALSE)&amp;")"</f>
        <v>(プログラム起動 - 異常終了)</v>
      </c>
      <c r="Q105" s="197"/>
      <c r="R105" s="197"/>
      <c r="S105" s="197"/>
      <c r="T105" s="197"/>
      <c r="U105" s="197"/>
      <c r="V105" s="197"/>
      <c r="W105" s="197"/>
      <c r="X105" s="197"/>
      <c r="Y105" s="197"/>
      <c r="Z105" s="197"/>
      <c r="AA105" s="197"/>
      <c r="AB105" s="197"/>
      <c r="AC105" s="197"/>
      <c r="AD105" s="197"/>
      <c r="AE105" s="197"/>
      <c r="AF105" s="197"/>
      <c r="AG105" s="197"/>
      <c r="AH105" s="197"/>
      <c r="AI105" s="197"/>
      <c r="AJ105" s="197"/>
      <c r="AK105" s="197"/>
      <c r="AL105" s="197"/>
      <c r="AM105" s="197"/>
      <c r="AN105" s="197"/>
      <c r="AO105" s="197"/>
      <c r="AP105" s="197"/>
      <c r="AQ105" s="197"/>
      <c r="AR105" s="197"/>
      <c r="AS105" s="197"/>
      <c r="AT105" s="197"/>
      <c r="AU105" s="197"/>
      <c r="AV105" s="197"/>
      <c r="AW105" s="197"/>
      <c r="AX105" s="198"/>
      <c r="AY105" s="195"/>
      <c r="BA105" s="192">
        <f t="shared" si="7"/>
        <v>4</v>
      </c>
      <c r="BB105" s="192">
        <f t="shared" si="7"/>
        <v>2</v>
      </c>
      <c r="BC105" s="192">
        <f t="shared" si="7"/>
        <v>2</v>
      </c>
      <c r="BE105" s="786"/>
      <c r="BF105" s="465"/>
      <c r="BG105" s="559" t="str">
        <f t="shared" ref="BG105:BL144" ca="1" si="8">IF(BA105&lt;&gt;"",IF(MID(_xlfn.FORMULATEXT(BA105),SEARCH("[",_xlfn.FORMULATEXT(BA105))+1,SEARCH("]",_xlfn.FORMULATEXT(BA105))-(SEARCH("[",_xlfn.FORMULATEXT(BA105))+1))="-1","",1),"")</f>
        <v/>
      </c>
      <c r="BH105" s="560" t="str">
        <f t="shared" ca="1" si="8"/>
        <v/>
      </c>
      <c r="BI105" s="560" t="str">
        <f t="shared" ca="1" si="8"/>
        <v/>
      </c>
      <c r="BJ105" s="560" t="str">
        <f t="shared" ca="1" si="8"/>
        <v/>
      </c>
      <c r="BK105" s="560" t="str">
        <f t="shared" ca="1" si="8"/>
        <v/>
      </c>
      <c r="BL105" s="561" t="str">
        <f t="shared" ca="1" si="8"/>
        <v/>
      </c>
      <c r="BM105" s="465"/>
      <c r="BN105" s="465"/>
      <c r="BO105" s="465"/>
      <c r="BP105" s="465"/>
      <c r="BQ105" s="465"/>
      <c r="BR105" s="465"/>
      <c r="BS105" s="465"/>
      <c r="BT105" s="465"/>
      <c r="BU105" s="465"/>
      <c r="BV105" s="465"/>
      <c r="BW105" s="465"/>
      <c r="BX105" s="465"/>
      <c r="BY105" s="465"/>
      <c r="BZ105" s="465"/>
      <c r="CA105" s="465"/>
      <c r="CB105" s="465"/>
      <c r="CC105" s="465"/>
      <c r="CD105" s="465"/>
      <c r="CE105" s="465"/>
      <c r="CF105" s="465"/>
      <c r="CG105" s="465"/>
      <c r="CH105" s="465"/>
      <c r="CI105" s="465"/>
      <c r="CJ105" s="465"/>
      <c r="CK105" s="465"/>
      <c r="CL105" s="465"/>
      <c r="CM105" s="465"/>
      <c r="CN105" s="465"/>
      <c r="CO105" s="465"/>
      <c r="CP105" s="465"/>
      <c r="CQ105" s="465"/>
      <c r="CR105" s="465"/>
      <c r="CS105" s="465"/>
      <c r="CT105" s="465"/>
      <c r="CU105" s="465"/>
      <c r="CV105" s="1497"/>
      <c r="CW105" s="1498"/>
      <c r="CX105" s="1498"/>
      <c r="CY105" s="1499"/>
      <c r="CZ105" s="1499"/>
      <c r="DA105" s="1499"/>
      <c r="DB105" s="1499"/>
      <c r="DC105" s="1499"/>
      <c r="DD105" s="1859"/>
      <c r="DE105" s="1860"/>
      <c r="DF105" s="1861"/>
    </row>
    <row r="106" spans="1:110" ht="15" customHeight="1">
      <c r="A106" s="194"/>
      <c r="B106" s="465"/>
      <c r="C106" s="465"/>
      <c r="D106" s="465"/>
      <c r="E106" s="465"/>
      <c r="F106" s="503" t="s">
        <v>104</v>
      </c>
      <c r="G106" s="504"/>
      <c r="H106" s="504"/>
      <c r="I106" s="504"/>
      <c r="J106" s="504"/>
      <c r="K106" s="504"/>
      <c r="L106" s="504"/>
      <c r="M106" s="505"/>
      <c r="N106" s="207" t="s">
        <v>832</v>
      </c>
      <c r="O106" s="779"/>
      <c r="P106" s="779"/>
      <c r="Q106" s="779"/>
      <c r="R106" s="779"/>
      <c r="S106" s="779"/>
      <c r="T106" s="779"/>
      <c r="U106" s="779"/>
      <c r="V106" s="779"/>
      <c r="W106" s="779"/>
      <c r="X106" s="779"/>
      <c r="Y106" s="779"/>
      <c r="Z106" s="779"/>
      <c r="AA106" s="779"/>
      <c r="AB106" s="779"/>
      <c r="AC106" s="779"/>
      <c r="AD106" s="779"/>
      <c r="AE106" s="779"/>
      <c r="AF106" s="779"/>
      <c r="AG106" s="779"/>
      <c r="AH106" s="779"/>
      <c r="AI106" s="779"/>
      <c r="AJ106" s="779"/>
      <c r="AK106" s="779"/>
      <c r="AL106" s="779"/>
      <c r="AM106" s="779"/>
      <c r="AN106" s="779"/>
      <c r="AO106" s="779"/>
      <c r="AP106" s="779"/>
      <c r="AQ106" s="779"/>
      <c r="AR106" s="779"/>
      <c r="AS106" s="779"/>
      <c r="AT106" s="779"/>
      <c r="AU106" s="779"/>
      <c r="AV106" s="779"/>
      <c r="AW106" s="779"/>
      <c r="AX106" s="208"/>
      <c r="AY106" s="195"/>
      <c r="BA106" s="192">
        <f t="shared" si="7"/>
        <v>4</v>
      </c>
      <c r="BB106" s="192">
        <f t="shared" si="7"/>
        <v>2</v>
      </c>
      <c r="BC106" s="192">
        <f t="shared" si="7"/>
        <v>2</v>
      </c>
      <c r="BE106" s="465"/>
      <c r="BF106" s="465"/>
      <c r="BG106" s="559" t="str">
        <f t="shared" ca="1" si="8"/>
        <v/>
      </c>
      <c r="BH106" s="560" t="str">
        <f t="shared" ca="1" si="8"/>
        <v/>
      </c>
      <c r="BI106" s="560" t="str">
        <f t="shared" ca="1" si="8"/>
        <v/>
      </c>
      <c r="BJ106" s="560" t="str">
        <f t="shared" ca="1" si="8"/>
        <v/>
      </c>
      <c r="BK106" s="560" t="str">
        <f t="shared" ca="1" si="8"/>
        <v/>
      </c>
      <c r="BL106" s="561" t="str">
        <f t="shared" ca="1" si="8"/>
        <v/>
      </c>
      <c r="BM106" s="465"/>
      <c r="BN106" s="465"/>
      <c r="BO106" s="465"/>
      <c r="BP106" s="465"/>
      <c r="BQ106" s="465"/>
      <c r="BR106" s="465"/>
      <c r="BS106" s="465"/>
      <c r="BT106" s="465"/>
      <c r="BU106" s="465"/>
      <c r="BV106" s="465"/>
      <c r="BW106" s="465"/>
      <c r="BX106" s="465"/>
      <c r="BY106" s="465"/>
      <c r="BZ106" s="465"/>
      <c r="CA106" s="465"/>
      <c r="CB106" s="465"/>
      <c r="CC106" s="465"/>
      <c r="CD106" s="465"/>
      <c r="CE106" s="465"/>
      <c r="CF106" s="465"/>
      <c r="CG106" s="465"/>
      <c r="CH106" s="465"/>
      <c r="CI106" s="465"/>
      <c r="CJ106" s="465"/>
      <c r="CK106" s="465"/>
      <c r="CL106" s="465"/>
      <c r="CM106" s="465"/>
      <c r="CN106" s="465"/>
      <c r="CO106" s="465"/>
      <c r="CP106" s="465"/>
      <c r="CQ106" s="465"/>
      <c r="CR106" s="465"/>
      <c r="CS106" s="465"/>
      <c r="CT106" s="465"/>
      <c r="CU106" s="465"/>
      <c r="CV106" s="1497"/>
      <c r="CW106" s="1498"/>
      <c r="CX106" s="1498"/>
      <c r="CY106" s="1499"/>
      <c r="CZ106" s="1499"/>
      <c r="DA106" s="1499"/>
      <c r="DB106" s="1499"/>
      <c r="DC106" s="1499"/>
      <c r="DD106" s="1859"/>
      <c r="DE106" s="1860"/>
      <c r="DF106" s="1861"/>
    </row>
    <row r="107" spans="1:110" ht="15" customHeight="1">
      <c r="A107" s="194"/>
      <c r="B107" s="465"/>
      <c r="C107" s="465"/>
      <c r="D107" s="465"/>
      <c r="E107" s="465"/>
      <c r="F107" s="503" t="s">
        <v>105</v>
      </c>
      <c r="G107" s="504"/>
      <c r="H107" s="504"/>
      <c r="I107" s="504"/>
      <c r="J107" s="504"/>
      <c r="K107" s="504"/>
      <c r="L107" s="504"/>
      <c r="M107" s="505"/>
      <c r="N107" s="751" t="s">
        <v>834</v>
      </c>
      <c r="O107" s="779"/>
      <c r="P107" s="779"/>
      <c r="Q107" s="779"/>
      <c r="R107" s="779"/>
      <c r="S107" s="779"/>
      <c r="T107" s="779"/>
      <c r="U107" s="779"/>
      <c r="V107" s="779"/>
      <c r="W107" s="779"/>
      <c r="X107" s="779"/>
      <c r="Y107" s="779"/>
      <c r="Z107" s="779"/>
      <c r="AA107" s="779"/>
      <c r="AB107" s="779"/>
      <c r="AC107" s="779"/>
      <c r="AD107" s="779"/>
      <c r="AE107" s="779"/>
      <c r="AF107" s="779"/>
      <c r="AG107" s="779"/>
      <c r="AH107" s="779"/>
      <c r="AI107" s="779"/>
      <c r="AJ107" s="779"/>
      <c r="AK107" s="779"/>
      <c r="AL107" s="779"/>
      <c r="AM107" s="779"/>
      <c r="AN107" s="779"/>
      <c r="AO107" s="779"/>
      <c r="AP107" s="779"/>
      <c r="AQ107" s="779"/>
      <c r="AR107" s="779"/>
      <c r="AS107" s="779"/>
      <c r="AT107" s="779"/>
      <c r="AU107" s="779"/>
      <c r="AV107" s="779"/>
      <c r="AW107" s="779"/>
      <c r="AX107" s="208"/>
      <c r="AY107" s="195"/>
      <c r="BA107" s="192">
        <f t="shared" si="7"/>
        <v>4</v>
      </c>
      <c r="BB107" s="192">
        <f t="shared" si="7"/>
        <v>2</v>
      </c>
      <c r="BC107" s="192">
        <f t="shared" si="7"/>
        <v>2</v>
      </c>
      <c r="BE107" s="465"/>
      <c r="BF107" s="465"/>
      <c r="BG107" s="559" t="str">
        <f t="shared" ca="1" si="8"/>
        <v/>
      </c>
      <c r="BH107" s="560" t="str">
        <f t="shared" ca="1" si="8"/>
        <v/>
      </c>
      <c r="BI107" s="560" t="str">
        <f t="shared" ca="1" si="8"/>
        <v/>
      </c>
      <c r="BJ107" s="560" t="str">
        <f t="shared" ca="1" si="8"/>
        <v/>
      </c>
      <c r="BK107" s="560" t="str">
        <f t="shared" ca="1" si="8"/>
        <v/>
      </c>
      <c r="BL107" s="561" t="str">
        <f t="shared" ca="1" si="8"/>
        <v/>
      </c>
      <c r="BM107" s="465"/>
      <c r="BN107" s="465"/>
      <c r="BO107" s="465"/>
      <c r="BP107" s="465"/>
      <c r="BQ107" s="465"/>
      <c r="BR107" s="465"/>
      <c r="BS107" s="465"/>
      <c r="BT107" s="465"/>
      <c r="BU107" s="465"/>
      <c r="BV107" s="465"/>
      <c r="BW107" s="465"/>
      <c r="BX107" s="465"/>
      <c r="BY107" s="465"/>
      <c r="BZ107" s="465"/>
      <c r="CA107" s="465"/>
      <c r="CB107" s="465"/>
      <c r="CC107" s="465"/>
      <c r="CD107" s="465"/>
      <c r="CE107" s="465"/>
      <c r="CF107" s="465"/>
      <c r="CG107" s="465"/>
      <c r="CH107" s="465"/>
      <c r="CI107" s="465"/>
      <c r="CJ107" s="465"/>
      <c r="CK107" s="465"/>
      <c r="CL107" s="465"/>
      <c r="CM107" s="465"/>
      <c r="CN107" s="469"/>
      <c r="CO107" s="469"/>
      <c r="CP107" s="469"/>
      <c r="CQ107" s="469"/>
      <c r="CR107" s="469"/>
      <c r="CS107" s="465"/>
      <c r="CT107" s="465"/>
      <c r="CU107" s="465"/>
      <c r="CV107" s="1497"/>
      <c r="CW107" s="1498"/>
      <c r="CX107" s="1498"/>
      <c r="CY107" s="1499"/>
      <c r="CZ107" s="1499"/>
      <c r="DA107" s="1499"/>
      <c r="DB107" s="1499"/>
      <c r="DC107" s="1499"/>
      <c r="DD107" s="1859"/>
      <c r="DE107" s="1860"/>
      <c r="DF107" s="1861"/>
    </row>
    <row r="108" spans="1:110" s="211" customFormat="1" ht="15" customHeight="1">
      <c r="A108" s="194"/>
      <c r="B108" s="465"/>
      <c r="C108" s="465"/>
      <c r="D108" s="465"/>
      <c r="E108" s="465"/>
      <c r="F108" s="502" t="s">
        <v>106</v>
      </c>
      <c r="G108" s="431"/>
      <c r="H108" s="431"/>
      <c r="I108" s="431"/>
      <c r="J108" s="431"/>
      <c r="K108" s="431"/>
      <c r="L108" s="431"/>
      <c r="M108" s="432"/>
      <c r="N108" s="209" t="s">
        <v>176</v>
      </c>
      <c r="O108" s="204"/>
      <c r="P108" s="204"/>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204"/>
      <c r="AL108" s="204"/>
      <c r="AM108" s="204"/>
      <c r="AN108" s="204"/>
      <c r="AO108" s="204"/>
      <c r="AP108" s="204"/>
      <c r="AQ108" s="204"/>
      <c r="AR108" s="204"/>
      <c r="AS108" s="204"/>
      <c r="AT108" s="204"/>
      <c r="AU108" s="204"/>
      <c r="AV108" s="204"/>
      <c r="AW108" s="204"/>
      <c r="AX108" s="205"/>
      <c r="AY108" s="195"/>
      <c r="AZ108" s="465"/>
      <c r="BA108" s="192">
        <f t="shared" si="7"/>
        <v>4</v>
      </c>
      <c r="BB108" s="192">
        <f t="shared" si="7"/>
        <v>2</v>
      </c>
      <c r="BC108" s="192">
        <f t="shared" si="7"/>
        <v>2</v>
      </c>
      <c r="BD108" s="465"/>
      <c r="BE108" s="465"/>
      <c r="BF108" s="465"/>
      <c r="BG108" s="559" t="str">
        <f t="shared" ca="1" si="8"/>
        <v/>
      </c>
      <c r="BH108" s="560" t="str">
        <f t="shared" ca="1" si="8"/>
        <v/>
      </c>
      <c r="BI108" s="560" t="str">
        <f t="shared" ca="1" si="8"/>
        <v/>
      </c>
      <c r="BJ108" s="560" t="str">
        <f t="shared" ca="1" si="8"/>
        <v/>
      </c>
      <c r="BK108" s="560" t="str">
        <f t="shared" ca="1" si="8"/>
        <v/>
      </c>
      <c r="BL108" s="561" t="str">
        <f t="shared" ca="1" si="8"/>
        <v/>
      </c>
      <c r="BM108" s="469"/>
      <c r="BN108" s="469"/>
      <c r="BO108" s="469"/>
      <c r="BP108" s="469"/>
      <c r="BQ108" s="469"/>
      <c r="BR108" s="465"/>
      <c r="BS108" s="465"/>
      <c r="BT108" s="465"/>
      <c r="BU108" s="465"/>
      <c r="BV108" s="469"/>
      <c r="BW108" s="465"/>
      <c r="BX108" s="465"/>
      <c r="BY108" s="465"/>
      <c r="BZ108" s="465"/>
      <c r="CA108" s="469"/>
      <c r="CB108" s="469"/>
      <c r="CC108" s="469"/>
      <c r="CD108" s="469"/>
      <c r="CE108" s="469"/>
      <c r="CF108" s="469"/>
      <c r="CG108" s="469"/>
      <c r="CH108" s="469"/>
      <c r="CI108" s="469"/>
      <c r="CJ108" s="469"/>
      <c r="CK108" s="469"/>
      <c r="CL108" s="469"/>
      <c r="CM108" s="465"/>
      <c r="CN108" s="465"/>
      <c r="CO108" s="465"/>
      <c r="CP108" s="465"/>
      <c r="CQ108" s="465"/>
      <c r="CR108" s="465"/>
      <c r="CS108" s="469"/>
      <c r="CT108" s="469"/>
      <c r="CU108" s="469"/>
      <c r="CV108" s="1497"/>
      <c r="CW108" s="1498"/>
      <c r="CX108" s="1498"/>
      <c r="CY108" s="1499"/>
      <c r="CZ108" s="1499"/>
      <c r="DA108" s="1499"/>
      <c r="DB108" s="1499"/>
      <c r="DC108" s="1499"/>
      <c r="DD108" s="1859"/>
      <c r="DE108" s="1860"/>
      <c r="DF108" s="1861"/>
    </row>
    <row r="109" spans="1:110" s="465" customFormat="1" ht="15" customHeight="1">
      <c r="A109" s="1772" t="str">
        <f>BA109&amp;"."</f>
        <v>5.</v>
      </c>
      <c r="B109" s="1774"/>
      <c r="C109" s="465" t="s">
        <v>477</v>
      </c>
      <c r="AY109" s="195"/>
      <c r="BA109" s="193">
        <f>BA108+1</f>
        <v>5</v>
      </c>
      <c r="BB109" s="192"/>
      <c r="BC109" s="192"/>
      <c r="BG109" s="559" t="str">
        <f t="shared" ca="1" si="8"/>
        <v/>
      </c>
      <c r="BH109" s="560" t="str">
        <f t="shared" ca="1" si="8"/>
        <v/>
      </c>
      <c r="BI109" s="560" t="str">
        <f t="shared" ca="1" si="8"/>
        <v/>
      </c>
      <c r="BJ109" s="560" t="str">
        <f t="shared" ca="1" si="8"/>
        <v/>
      </c>
      <c r="BK109" s="560" t="str">
        <f t="shared" ca="1" si="8"/>
        <v/>
      </c>
      <c r="BL109" s="561" t="str">
        <f t="shared" ca="1" si="8"/>
        <v/>
      </c>
      <c r="BR109" s="469"/>
      <c r="BS109" s="469"/>
      <c r="BT109" s="469"/>
      <c r="BU109" s="469"/>
      <c r="CV109" s="1497"/>
      <c r="CW109" s="1498"/>
      <c r="CX109" s="1498"/>
      <c r="CY109" s="1499"/>
      <c r="CZ109" s="1499"/>
      <c r="DA109" s="1499"/>
      <c r="DB109" s="1499"/>
      <c r="DC109" s="1499"/>
      <c r="DD109" s="1859"/>
      <c r="DE109" s="1860"/>
      <c r="DF109" s="1861"/>
    </row>
    <row r="110" spans="1:110" s="465" customFormat="1" ht="15" customHeight="1">
      <c r="A110" s="1887" t="str">
        <f>BA110&amp;"."&amp;BB110</f>
        <v>5.1</v>
      </c>
      <c r="B110" s="1888"/>
      <c r="C110" s="1888"/>
      <c r="D110" s="187" t="str">
        <f>"画面項目No."&amp;$B$39&amp;" "&amp;$D$39</f>
        <v>画面項目No.2 部品番号</v>
      </c>
      <c r="H110" s="189"/>
      <c r="AY110" s="195"/>
      <c r="BA110" s="192">
        <f>BA109</f>
        <v>5</v>
      </c>
      <c r="BB110" s="193">
        <f>BB109+1</f>
        <v>1</v>
      </c>
      <c r="BC110" s="192"/>
      <c r="BG110" s="559" t="str">
        <f t="shared" ca="1" si="8"/>
        <v/>
      </c>
      <c r="BH110" s="560" t="str">
        <f t="shared" ca="1" si="8"/>
        <v/>
      </c>
      <c r="BI110" s="560" t="str">
        <f t="shared" ca="1" si="8"/>
        <v/>
      </c>
      <c r="BJ110" s="560" t="str">
        <f t="shared" ca="1" si="8"/>
        <v/>
      </c>
      <c r="BK110" s="560" t="str">
        <f t="shared" ca="1" si="8"/>
        <v/>
      </c>
      <c r="BL110" s="561" t="str">
        <f t="shared" ca="1" si="8"/>
        <v/>
      </c>
      <c r="CV110" s="1497"/>
      <c r="CW110" s="1498"/>
      <c r="CX110" s="1498"/>
      <c r="CY110" s="1499"/>
      <c r="CZ110" s="1499"/>
      <c r="DA110" s="1499"/>
      <c r="DB110" s="1499"/>
      <c r="DC110" s="1499"/>
      <c r="DD110" s="1859"/>
      <c r="DE110" s="1860"/>
      <c r="DF110" s="1861"/>
    </row>
    <row r="111" spans="1:110" s="465" customFormat="1" ht="15" customHeight="1">
      <c r="A111" s="1887" t="str">
        <f>BA111&amp;"."&amp;BB111&amp;"."&amp;BC111</f>
        <v>5.1.1</v>
      </c>
      <c r="B111" s="1888"/>
      <c r="C111" s="1888"/>
      <c r="D111" s="1888"/>
      <c r="E111" s="236" t="s">
        <v>962</v>
      </c>
      <c r="F111" s="236"/>
      <c r="G111" s="236"/>
      <c r="H111" s="236"/>
      <c r="J111" s="236"/>
      <c r="K111" s="236"/>
      <c r="L111" s="236"/>
      <c r="M111" s="236"/>
      <c r="N111" s="236"/>
      <c r="O111" s="236"/>
      <c r="P111" s="236"/>
      <c r="Q111" s="236"/>
      <c r="R111" s="236"/>
      <c r="S111" s="236"/>
      <c r="T111" s="236"/>
      <c r="U111" s="236"/>
      <c r="V111" s="236"/>
      <c r="W111" s="236"/>
      <c r="X111" s="236"/>
      <c r="Y111" s="236"/>
      <c r="Z111" s="236"/>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40"/>
      <c r="BA111" s="192">
        <f>BA110</f>
        <v>5</v>
      </c>
      <c r="BB111" s="192">
        <f>BB110</f>
        <v>1</v>
      </c>
      <c r="BC111" s="193">
        <f>BC110+1</f>
        <v>1</v>
      </c>
      <c r="BF111" s="786"/>
      <c r="BG111" s="563" t="str">
        <f t="shared" ref="BG111:BL112" ca="1" si="9">IF(BA111&lt;&gt;"",IF(MID(_xlfn.FORMULATEXT(BA111),SEARCH("[",_xlfn.FORMULATEXT(BA111))+1,SEARCH("]",_xlfn.FORMULATEXT(BA111))-(SEARCH("[",_xlfn.FORMULATEXT(BA111))+1))="-1","",1),"")</f>
        <v/>
      </c>
      <c r="BH111" s="564" t="str">
        <f t="shared" ca="1" si="9"/>
        <v/>
      </c>
      <c r="BI111" s="564" t="str">
        <f t="shared" ca="1" si="9"/>
        <v/>
      </c>
      <c r="BJ111" s="564" t="str">
        <f t="shared" ca="1" si="9"/>
        <v/>
      </c>
      <c r="BK111" s="564" t="str">
        <f t="shared" ca="1" si="9"/>
        <v/>
      </c>
      <c r="BL111" s="565" t="str">
        <f t="shared" ca="1" si="9"/>
        <v/>
      </c>
      <c r="CV111" s="1497"/>
      <c r="CW111" s="1498"/>
      <c r="CX111" s="1498"/>
      <c r="CY111" s="1499"/>
      <c r="CZ111" s="1499"/>
      <c r="DA111" s="1499"/>
      <c r="DB111" s="1499"/>
      <c r="DC111" s="1499"/>
      <c r="DD111" s="1859"/>
      <c r="DE111" s="1860"/>
      <c r="DF111" s="1861"/>
    </row>
    <row r="112" spans="1:110" s="465" customFormat="1" ht="15" customHeight="1">
      <c r="A112" s="1772" t="str">
        <f>BD112</f>
        <v>①</v>
      </c>
      <c r="B112" s="1773"/>
      <c r="C112" s="1773"/>
      <c r="D112" s="1773"/>
      <c r="E112" s="1773"/>
      <c r="F112" s="236" t="s">
        <v>961</v>
      </c>
      <c r="G112" s="236"/>
      <c r="H112" s="236"/>
      <c r="I112" s="236"/>
      <c r="J112" s="236"/>
      <c r="K112" s="236"/>
      <c r="L112" s="236"/>
      <c r="M112" s="236"/>
      <c r="N112" s="236"/>
      <c r="O112" s="236"/>
      <c r="P112" s="236"/>
      <c r="Q112" s="236"/>
      <c r="R112" s="236"/>
      <c r="S112" s="236"/>
      <c r="T112" s="236"/>
      <c r="U112" s="236"/>
      <c r="V112" s="236"/>
      <c r="W112" s="236"/>
      <c r="X112" s="236"/>
      <c r="Y112" s="236"/>
      <c r="Z112" s="236"/>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40"/>
      <c r="BA112" s="192">
        <f>BA111</f>
        <v>5</v>
      </c>
      <c r="BB112" s="192">
        <f>BB111</f>
        <v>1</v>
      </c>
      <c r="BC112" s="192">
        <f>BC111</f>
        <v>1</v>
      </c>
      <c r="BD112" s="196" t="str">
        <f>IF(ISBLANK(BD111),"①",CHAR(CODE(BD111)+1))</f>
        <v>①</v>
      </c>
      <c r="BF112" s="786"/>
      <c r="BG112" s="563" t="str">
        <f t="shared" ca="1" si="9"/>
        <v/>
      </c>
      <c r="BH112" s="564" t="str">
        <f t="shared" ca="1" si="9"/>
        <v/>
      </c>
      <c r="BI112" s="564" t="str">
        <f t="shared" ca="1" si="9"/>
        <v/>
      </c>
      <c r="BJ112" s="564" t="str">
        <f t="shared" ca="1" si="9"/>
        <v/>
      </c>
      <c r="BK112" s="564" t="str">
        <f t="shared" ca="1" si="9"/>
        <v/>
      </c>
      <c r="BL112" s="565" t="str">
        <f t="shared" ca="1" si="9"/>
        <v/>
      </c>
      <c r="CV112" s="1488" t="s">
        <v>2265</v>
      </c>
      <c r="CW112" s="1489"/>
      <c r="CX112" s="1489"/>
      <c r="CY112" s="1489"/>
      <c r="CZ112" s="1489"/>
      <c r="DA112" s="1489"/>
      <c r="DB112" s="1489"/>
      <c r="DC112" s="1489"/>
      <c r="DD112" s="1859">
        <v>44637</v>
      </c>
      <c r="DE112" s="1860"/>
      <c r="DF112" s="1861"/>
    </row>
    <row r="113" spans="1:111" s="465" customFormat="1" ht="15" customHeight="1">
      <c r="A113" s="744"/>
      <c r="B113" s="745"/>
      <c r="C113" s="745"/>
      <c r="D113" s="745"/>
      <c r="E113" s="745"/>
      <c r="F113" s="275" t="str">
        <f>$BU$45&amp;"の処理を行う。"</f>
        <v>「共通仕様」「46.3.1.①. 正式部品番号データセット 条件無し」の処理を行う。</v>
      </c>
      <c r="G113" s="236"/>
      <c r="H113" s="236"/>
      <c r="I113" s="236"/>
      <c r="J113" s="236"/>
      <c r="K113" s="236"/>
      <c r="L113" s="236"/>
      <c r="M113" s="236"/>
      <c r="N113" s="236"/>
      <c r="O113" s="236"/>
      <c r="P113" s="236"/>
      <c r="Q113" s="236"/>
      <c r="R113" s="236"/>
      <c r="S113" s="236"/>
      <c r="T113" s="236"/>
      <c r="U113" s="236"/>
      <c r="V113" s="236"/>
      <c r="W113" s="236"/>
      <c r="X113" s="236"/>
      <c r="Y113" s="236"/>
      <c r="Z113" s="236"/>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40"/>
      <c r="BA113" s="192">
        <f>BA112</f>
        <v>5</v>
      </c>
      <c r="BB113" s="192">
        <f>BB112</f>
        <v>1</v>
      </c>
      <c r="BC113" s="192">
        <f>BC112</f>
        <v>1</v>
      </c>
      <c r="BD113" s="192" t="str">
        <f>BD112</f>
        <v>①</v>
      </c>
      <c r="BF113" s="786"/>
      <c r="BG113" s="563"/>
      <c r="BH113" s="564"/>
      <c r="BI113" s="564"/>
      <c r="BJ113" s="564"/>
      <c r="BK113" s="564"/>
      <c r="BL113" s="565"/>
      <c r="CV113" s="1497"/>
      <c r="CW113" s="1498"/>
      <c r="CX113" s="1498"/>
      <c r="CY113" s="1499"/>
      <c r="CZ113" s="1499"/>
      <c r="DA113" s="1499"/>
      <c r="DB113" s="1499"/>
      <c r="DC113" s="1499"/>
      <c r="DD113" s="1859"/>
      <c r="DE113" s="1860"/>
      <c r="DF113" s="1861"/>
    </row>
    <row r="114" spans="1:111" s="465" customFormat="1" ht="15" customHeight="1">
      <c r="A114" s="1772" t="str">
        <f>BD114</f>
        <v>②</v>
      </c>
      <c r="B114" s="1773"/>
      <c r="C114" s="1773"/>
      <c r="D114" s="1773"/>
      <c r="E114" s="1773"/>
      <c r="F114" s="236" t="s">
        <v>961</v>
      </c>
      <c r="G114" s="236"/>
      <c r="H114" s="236"/>
      <c r="I114" s="236"/>
      <c r="J114" s="300"/>
      <c r="K114" s="236"/>
      <c r="L114" s="236"/>
      <c r="M114" s="236"/>
      <c r="N114" s="236"/>
      <c r="O114" s="236"/>
      <c r="P114" s="236"/>
      <c r="Q114" s="236"/>
      <c r="R114" s="236"/>
      <c r="S114" s="236"/>
      <c r="T114" s="236"/>
      <c r="U114" s="236"/>
      <c r="V114" s="236"/>
      <c r="W114" s="236"/>
      <c r="X114" s="236"/>
      <c r="Y114" s="236"/>
      <c r="Z114" s="236"/>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40"/>
      <c r="BA114" s="192">
        <f>BA113</f>
        <v>5</v>
      </c>
      <c r="BB114" s="192">
        <f>BB113</f>
        <v>1</v>
      </c>
      <c r="BC114" s="192">
        <f>BC113</f>
        <v>1</v>
      </c>
      <c r="BD114" s="196" t="str">
        <f>IF(ISBLANK(BD113),"①",CHAR(CODE(BD113)+1))</f>
        <v>②</v>
      </c>
      <c r="BF114" s="786"/>
      <c r="BG114" s="563" t="str">
        <f t="shared" ref="BG114:BL114" ca="1" si="10">IF(BA114&lt;&gt;"",IF(MID(_xlfn.FORMULATEXT(BA114),SEARCH("[",_xlfn.FORMULATEXT(BA114))+1,SEARCH("]",_xlfn.FORMULATEXT(BA114))-(SEARCH("[",_xlfn.FORMULATEXT(BA114))+1))="-1","",1),"")</f>
        <v/>
      </c>
      <c r="BH114" s="564" t="str">
        <f t="shared" ca="1" si="10"/>
        <v/>
      </c>
      <c r="BI114" s="564" t="str">
        <f t="shared" ca="1" si="10"/>
        <v/>
      </c>
      <c r="BJ114" s="564" t="str">
        <f t="shared" ca="1" si="10"/>
        <v/>
      </c>
      <c r="BK114" s="564" t="str">
        <f t="shared" ca="1" si="10"/>
        <v/>
      </c>
      <c r="BL114" s="565" t="str">
        <f t="shared" ca="1" si="10"/>
        <v/>
      </c>
      <c r="CV114" s="1488" t="s">
        <v>2265</v>
      </c>
      <c r="CW114" s="1489"/>
      <c r="CX114" s="1489"/>
      <c r="CY114" s="1489"/>
      <c r="CZ114" s="1489"/>
      <c r="DA114" s="1489"/>
      <c r="DB114" s="1489"/>
      <c r="DC114" s="1489"/>
      <c r="DD114" s="1859">
        <v>44637</v>
      </c>
      <c r="DE114" s="1860"/>
      <c r="DF114" s="1861"/>
    </row>
    <row r="115" spans="1:111" s="465" customFormat="1" ht="15" customHeight="1">
      <c r="A115" s="744"/>
      <c r="B115" s="745"/>
      <c r="C115" s="745"/>
      <c r="D115" s="745"/>
      <c r="E115" s="745"/>
      <c r="F115" s="236" t="str">
        <f>$BU$46&amp;"の処理を行う。"</f>
        <v>「共通仕様」「46.3.1.②. 正式部品番号データセット 部品番号の入力」の処理を行う。</v>
      </c>
      <c r="G115" s="236"/>
      <c r="H115" s="236"/>
      <c r="I115" s="236"/>
      <c r="J115" s="236"/>
      <c r="K115" s="236"/>
      <c r="L115" s="236"/>
      <c r="M115" s="236"/>
      <c r="N115" s="236"/>
      <c r="O115" s="236"/>
      <c r="P115" s="236"/>
      <c r="Q115" s="236"/>
      <c r="R115" s="236"/>
      <c r="S115" s="236"/>
      <c r="T115" s="236"/>
      <c r="U115" s="236"/>
      <c r="V115" s="236"/>
      <c r="W115" s="236"/>
      <c r="X115" s="236"/>
      <c r="Y115" s="236"/>
      <c r="Z115" s="236"/>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40"/>
      <c r="BA115" s="192">
        <f t="shared" ref="BA115:BD116" si="11">BA114</f>
        <v>5</v>
      </c>
      <c r="BB115" s="192">
        <f t="shared" si="11"/>
        <v>1</v>
      </c>
      <c r="BC115" s="192">
        <f t="shared" si="11"/>
        <v>1</v>
      </c>
      <c r="BD115" s="192" t="str">
        <f t="shared" si="11"/>
        <v>②</v>
      </c>
      <c r="BF115" s="786"/>
      <c r="BG115" s="563"/>
      <c r="BH115" s="564"/>
      <c r="BI115" s="564"/>
      <c r="BJ115" s="564"/>
      <c r="BK115" s="564"/>
      <c r="BL115" s="565"/>
      <c r="CV115" s="1497"/>
      <c r="CW115" s="1498"/>
      <c r="CX115" s="1498"/>
      <c r="CY115" s="1499"/>
      <c r="CZ115" s="1499"/>
      <c r="DA115" s="1499"/>
      <c r="DB115" s="1499"/>
      <c r="DC115" s="1499"/>
      <c r="DD115" s="1859"/>
      <c r="DE115" s="1860"/>
      <c r="DF115" s="1861"/>
    </row>
    <row r="116" spans="1:111" s="465" customFormat="1" ht="15" customHeight="1">
      <c r="A116" s="1889" t="str">
        <f>BA116&amp;"."&amp;BB116&amp;"."&amp;BC116</f>
        <v>5.1.2</v>
      </c>
      <c r="B116" s="1889"/>
      <c r="C116" s="1889"/>
      <c r="D116" s="1889"/>
      <c r="E116" s="465" t="s">
        <v>293</v>
      </c>
      <c r="F116" s="278"/>
      <c r="G116" s="274"/>
      <c r="H116" s="274"/>
      <c r="I116" s="274"/>
      <c r="J116" s="274"/>
      <c r="K116" s="274"/>
      <c r="L116" s="274"/>
      <c r="M116" s="274"/>
      <c r="N116" s="274"/>
      <c r="O116" s="278"/>
      <c r="P116" s="278"/>
      <c r="Q116" s="278"/>
      <c r="R116" s="278"/>
      <c r="S116" s="278"/>
      <c r="T116" s="278"/>
      <c r="U116" s="278"/>
      <c r="V116" s="278"/>
      <c r="W116" s="278"/>
      <c r="X116" s="278"/>
      <c r="Y116" s="278"/>
      <c r="Z116" s="278"/>
      <c r="AA116" s="278"/>
      <c r="AB116" s="278"/>
      <c r="AC116" s="278"/>
      <c r="AD116" s="278"/>
      <c r="AE116" s="278"/>
      <c r="AF116" s="278"/>
      <c r="AG116" s="278"/>
      <c r="AH116" s="278"/>
      <c r="AI116" s="278"/>
      <c r="AJ116" s="278"/>
      <c r="AK116" s="278"/>
      <c r="AL116" s="278"/>
      <c r="AM116" s="278"/>
      <c r="AN116" s="278"/>
      <c r="AO116" s="278"/>
      <c r="AP116" s="278"/>
      <c r="AQ116" s="278"/>
      <c r="AR116" s="278"/>
      <c r="AS116" s="278"/>
      <c r="AT116" s="278"/>
      <c r="AU116" s="278"/>
      <c r="AV116" s="278"/>
      <c r="AW116" s="278"/>
      <c r="AX116" s="278"/>
      <c r="AY116" s="195"/>
      <c r="BA116" s="192">
        <f t="shared" si="11"/>
        <v>5</v>
      </c>
      <c r="BB116" s="192">
        <f>BB115</f>
        <v>1</v>
      </c>
      <c r="BC116" s="193">
        <f>BC115+1</f>
        <v>2</v>
      </c>
      <c r="BD116" s="192"/>
      <c r="BG116" s="559" t="str">
        <f t="shared" ca="1" si="8"/>
        <v/>
      </c>
      <c r="BH116" s="560" t="str">
        <f t="shared" ca="1" si="8"/>
        <v/>
      </c>
      <c r="BI116" s="560" t="str">
        <f t="shared" ca="1" si="8"/>
        <v/>
      </c>
      <c r="BJ116" s="560" t="str">
        <f t="shared" ca="1" si="8"/>
        <v/>
      </c>
      <c r="BK116" s="560" t="str">
        <f t="shared" ca="1" si="8"/>
        <v/>
      </c>
      <c r="BL116" s="561" t="str">
        <f t="shared" ca="1" si="8"/>
        <v/>
      </c>
      <c r="CV116" s="1497"/>
      <c r="CW116" s="1498"/>
      <c r="CX116" s="1498"/>
      <c r="CY116" s="1499"/>
      <c r="CZ116" s="1499"/>
      <c r="DA116" s="1499"/>
      <c r="DB116" s="1499"/>
      <c r="DC116" s="1499"/>
      <c r="DD116" s="1859"/>
      <c r="DE116" s="1860"/>
      <c r="DF116" s="1861"/>
    </row>
    <row r="117" spans="1:111" s="465" customFormat="1" ht="15" customHeight="1">
      <c r="A117" s="1772" t="str">
        <f>BD117</f>
        <v>①</v>
      </c>
      <c r="B117" s="1773"/>
      <c r="C117" s="1773"/>
      <c r="D117" s="1773"/>
      <c r="E117" s="1773"/>
      <c r="F117" s="278" t="s">
        <v>864</v>
      </c>
      <c r="G117" s="274"/>
      <c r="H117" s="274"/>
      <c r="I117" s="274"/>
      <c r="J117" s="274"/>
      <c r="K117" s="274"/>
      <c r="L117" s="274"/>
      <c r="M117" s="274"/>
      <c r="N117" s="274"/>
      <c r="O117" s="278"/>
      <c r="P117" s="278"/>
      <c r="Q117" s="278"/>
      <c r="R117" s="278"/>
      <c r="S117" s="278"/>
      <c r="T117" s="278"/>
      <c r="U117" s="278"/>
      <c r="V117" s="278"/>
      <c r="W117" s="278"/>
      <c r="X117" s="278"/>
      <c r="Y117" s="278"/>
      <c r="Z117" s="278"/>
      <c r="AA117" s="278"/>
      <c r="AB117" s="278"/>
      <c r="AC117" s="278"/>
      <c r="AD117" s="278"/>
      <c r="AE117" s="278"/>
      <c r="AF117" s="278"/>
      <c r="AG117" s="278"/>
      <c r="AH117" s="278"/>
      <c r="AI117" s="278"/>
      <c r="AJ117" s="278"/>
      <c r="AK117" s="278"/>
      <c r="AL117" s="278"/>
      <c r="AM117" s="278"/>
      <c r="AN117" s="278"/>
      <c r="AO117" s="278"/>
      <c r="AP117" s="278"/>
      <c r="AQ117" s="278"/>
      <c r="AR117" s="278"/>
      <c r="AS117" s="278"/>
      <c r="AT117" s="278"/>
      <c r="AU117" s="278"/>
      <c r="AV117" s="278"/>
      <c r="AW117" s="278"/>
      <c r="AX117" s="278"/>
      <c r="AY117" s="195"/>
      <c r="BA117" s="192">
        <f>BA116</f>
        <v>5</v>
      </c>
      <c r="BB117" s="192">
        <f>BB116</f>
        <v>1</v>
      </c>
      <c r="BC117" s="192">
        <f>BC116</f>
        <v>2</v>
      </c>
      <c r="BD117" s="196" t="str">
        <f>IF(ISBLANK(BD116),"①",CHAR(CODE(BD116)+1))</f>
        <v>①</v>
      </c>
      <c r="BG117" s="559" t="str">
        <f t="shared" ca="1" si="8"/>
        <v/>
      </c>
      <c r="BH117" s="560" t="str">
        <f t="shared" ca="1" si="8"/>
        <v/>
      </c>
      <c r="BI117" s="560" t="str">
        <f t="shared" ca="1" si="8"/>
        <v/>
      </c>
      <c r="BJ117" s="560" t="str">
        <f t="shared" ca="1" si="8"/>
        <v/>
      </c>
      <c r="BK117" s="560" t="str">
        <f t="shared" ca="1" si="8"/>
        <v/>
      </c>
      <c r="BL117" s="561" t="str">
        <f t="shared" ca="1" si="8"/>
        <v/>
      </c>
      <c r="CV117" s="1497"/>
      <c r="CW117" s="1498"/>
      <c r="CX117" s="1498"/>
      <c r="CY117" s="1499"/>
      <c r="CZ117" s="1499"/>
      <c r="DA117" s="1499"/>
      <c r="DB117" s="1499"/>
      <c r="DC117" s="1499"/>
      <c r="DD117" s="1859"/>
      <c r="DE117" s="1860"/>
      <c r="DF117" s="1861"/>
      <c r="DG117" s="465" t="s">
        <v>2277</v>
      </c>
    </row>
    <row r="118" spans="1:111" s="465" customFormat="1" ht="15" customHeight="1">
      <c r="A118" s="1772" t="str">
        <f>BD118</f>
        <v>②</v>
      </c>
      <c r="B118" s="1773"/>
      <c r="C118" s="1773"/>
      <c r="D118" s="1773"/>
      <c r="E118" s="1773"/>
      <c r="F118" s="465" t="s">
        <v>865</v>
      </c>
      <c r="G118" s="274"/>
      <c r="H118" s="274"/>
      <c r="I118" s="274"/>
      <c r="J118" s="274"/>
      <c r="K118" s="274"/>
      <c r="L118" s="274"/>
      <c r="M118" s="274"/>
      <c r="N118" s="274"/>
      <c r="O118" s="278"/>
      <c r="P118" s="278"/>
      <c r="Q118" s="278"/>
      <c r="R118" s="278"/>
      <c r="S118" s="278"/>
      <c r="T118" s="278"/>
      <c r="U118" s="278"/>
      <c r="V118" s="278"/>
      <c r="W118" s="278"/>
      <c r="X118" s="278"/>
      <c r="Y118" s="278"/>
      <c r="Z118" s="278"/>
      <c r="AA118" s="278"/>
      <c r="AB118" s="278"/>
      <c r="AC118" s="278"/>
      <c r="AD118" s="278"/>
      <c r="AE118" s="278"/>
      <c r="AF118" s="278"/>
      <c r="AG118" s="278"/>
      <c r="AH118" s="278"/>
      <c r="AI118" s="278"/>
      <c r="AJ118" s="278"/>
      <c r="AK118" s="278"/>
      <c r="AL118" s="278"/>
      <c r="AM118" s="278"/>
      <c r="AN118" s="278"/>
      <c r="AO118" s="278"/>
      <c r="AP118" s="278"/>
      <c r="AQ118" s="278"/>
      <c r="AR118" s="278"/>
      <c r="AS118" s="278"/>
      <c r="AT118" s="278"/>
      <c r="AU118" s="278"/>
      <c r="AV118" s="278"/>
      <c r="AW118" s="278"/>
      <c r="AX118" s="278"/>
      <c r="AY118" s="195"/>
      <c r="BA118" s="192">
        <f>BA117</f>
        <v>5</v>
      </c>
      <c r="BB118" s="192">
        <f>BB117</f>
        <v>1</v>
      </c>
      <c r="BC118" s="192">
        <f>BC117</f>
        <v>2</v>
      </c>
      <c r="BD118" s="196" t="str">
        <f>IF(ISBLANK(BD117),"①",CHAR(CODE(BD117)+1))</f>
        <v>②</v>
      </c>
      <c r="BG118" s="559" t="str">
        <f t="shared" ca="1" si="8"/>
        <v/>
      </c>
      <c r="BH118" s="560" t="str">
        <f t="shared" ca="1" si="8"/>
        <v/>
      </c>
      <c r="BI118" s="560" t="str">
        <f t="shared" ca="1" si="8"/>
        <v/>
      </c>
      <c r="BJ118" s="560" t="str">
        <f t="shared" ca="1" si="8"/>
        <v/>
      </c>
      <c r="BK118" s="560" t="str">
        <f t="shared" ca="1" si="8"/>
        <v/>
      </c>
      <c r="BL118" s="561" t="str">
        <f t="shared" ca="1" si="8"/>
        <v/>
      </c>
      <c r="CV118" s="1497"/>
      <c r="CW118" s="1498"/>
      <c r="CX118" s="1498"/>
      <c r="CY118" s="1499"/>
      <c r="CZ118" s="1499"/>
      <c r="DA118" s="1499"/>
      <c r="DB118" s="1499"/>
      <c r="DC118" s="1499"/>
      <c r="DD118" s="1859"/>
      <c r="DE118" s="1860"/>
      <c r="DF118" s="1861"/>
      <c r="DG118" s="465" t="s">
        <v>2277</v>
      </c>
    </row>
    <row r="119" spans="1:111" s="465" customFormat="1" ht="15" customHeight="1">
      <c r="A119" s="1772" t="str">
        <f>BD119</f>
        <v>③</v>
      </c>
      <c r="B119" s="1773"/>
      <c r="C119" s="1773"/>
      <c r="D119" s="1773"/>
      <c r="E119" s="1773"/>
      <c r="F119" s="465" t="s">
        <v>511</v>
      </c>
      <c r="G119" s="274"/>
      <c r="H119" s="274"/>
      <c r="I119" s="274"/>
      <c r="J119" s="274"/>
      <c r="K119" s="274"/>
      <c r="L119" s="274"/>
      <c r="M119" s="274"/>
      <c r="N119" s="274"/>
      <c r="O119" s="278"/>
      <c r="P119" s="278"/>
      <c r="Q119" s="278"/>
      <c r="R119" s="278"/>
      <c r="S119" s="278"/>
      <c r="T119" s="278"/>
      <c r="U119" s="278"/>
      <c r="V119" s="278"/>
      <c r="W119" s="278"/>
      <c r="X119" s="278"/>
      <c r="Y119" s="278"/>
      <c r="Z119" s="278"/>
      <c r="AA119" s="278"/>
      <c r="AB119" s="278"/>
      <c r="AC119" s="278"/>
      <c r="AD119" s="278"/>
      <c r="AE119" s="278"/>
      <c r="AF119" s="278"/>
      <c r="AG119" s="278"/>
      <c r="AH119" s="278"/>
      <c r="AI119" s="278"/>
      <c r="AJ119" s="278"/>
      <c r="AK119" s="278"/>
      <c r="AL119" s="278"/>
      <c r="AM119" s="278"/>
      <c r="AN119" s="278"/>
      <c r="AO119" s="278"/>
      <c r="AP119" s="278"/>
      <c r="AQ119" s="278"/>
      <c r="AR119" s="278"/>
      <c r="AS119" s="278"/>
      <c r="AT119" s="278"/>
      <c r="AU119" s="278"/>
      <c r="AV119" s="278"/>
      <c r="AW119" s="278"/>
      <c r="AX119" s="278"/>
      <c r="AY119" s="195"/>
      <c r="BA119" s="192">
        <f>BA118</f>
        <v>5</v>
      </c>
      <c r="BB119" s="192">
        <f>BB118</f>
        <v>1</v>
      </c>
      <c r="BC119" s="192">
        <f>BC118</f>
        <v>2</v>
      </c>
      <c r="BD119" s="196" t="str">
        <f>IF(ISBLANK(BD118),"①",CHAR(CODE(BD118)+1))</f>
        <v>③</v>
      </c>
      <c r="BG119" s="559" t="str">
        <f t="shared" ca="1" si="8"/>
        <v/>
      </c>
      <c r="BH119" s="560" t="str">
        <f t="shared" ca="1" si="8"/>
        <v/>
      </c>
      <c r="BI119" s="560" t="str">
        <f t="shared" ca="1" si="8"/>
        <v/>
      </c>
      <c r="BJ119" s="560" t="str">
        <f t="shared" ca="1" si="8"/>
        <v/>
      </c>
      <c r="BK119" s="560" t="str">
        <f t="shared" ca="1" si="8"/>
        <v/>
      </c>
      <c r="BL119" s="561" t="str">
        <f t="shared" ca="1" si="8"/>
        <v/>
      </c>
      <c r="CV119" s="1488" t="s">
        <v>2265</v>
      </c>
      <c r="CW119" s="1489"/>
      <c r="CX119" s="1489"/>
      <c r="CY119" s="1489"/>
      <c r="CZ119" s="1489"/>
      <c r="DA119" s="1489"/>
      <c r="DB119" s="1489"/>
      <c r="DC119" s="1489"/>
      <c r="DD119" s="1859">
        <v>44637</v>
      </c>
      <c r="DE119" s="1860"/>
      <c r="DF119" s="1861"/>
    </row>
    <row r="120" spans="1:111" s="465" customFormat="1" ht="15" customHeight="1">
      <c r="A120" s="1868" t="str">
        <f>BA120&amp;"."</f>
        <v>6.</v>
      </c>
      <c r="B120" s="1954"/>
      <c r="C120" s="469" t="s">
        <v>363</v>
      </c>
      <c r="D120" s="469"/>
      <c r="E120" s="469"/>
      <c r="F120" s="469"/>
      <c r="G120" s="469"/>
      <c r="H120" s="469"/>
      <c r="I120" s="469"/>
      <c r="J120" s="469"/>
      <c r="K120" s="469"/>
      <c r="L120" s="469"/>
      <c r="M120" s="469"/>
      <c r="N120" s="469"/>
      <c r="O120" s="469"/>
      <c r="P120" s="469"/>
      <c r="Q120" s="469"/>
      <c r="R120" s="469"/>
      <c r="S120" s="469"/>
      <c r="T120" s="469"/>
      <c r="U120" s="469"/>
      <c r="V120" s="469"/>
      <c r="W120" s="469"/>
      <c r="X120" s="469"/>
      <c r="Y120" s="469"/>
      <c r="Z120" s="469"/>
      <c r="AA120" s="469"/>
      <c r="AB120" s="469"/>
      <c r="AC120" s="469"/>
      <c r="AD120" s="469"/>
      <c r="AE120" s="469"/>
      <c r="AF120" s="469"/>
      <c r="AG120" s="469"/>
      <c r="AH120" s="469"/>
      <c r="AI120" s="469"/>
      <c r="AJ120" s="469"/>
      <c r="AK120" s="469"/>
      <c r="AL120" s="469"/>
      <c r="AM120" s="469"/>
      <c r="AN120" s="469"/>
      <c r="AO120" s="469"/>
      <c r="AP120" s="469"/>
      <c r="AQ120" s="469"/>
      <c r="AR120" s="469"/>
      <c r="AS120" s="469"/>
      <c r="AT120" s="469"/>
      <c r="AU120" s="469"/>
      <c r="AV120" s="469"/>
      <c r="AW120" s="469"/>
      <c r="AX120" s="469"/>
      <c r="AY120" s="276"/>
      <c r="BA120" s="193">
        <f>BA119+1</f>
        <v>6</v>
      </c>
      <c r="BE120" s="233"/>
      <c r="BF120" s="233"/>
      <c r="BG120" s="559" t="str">
        <f t="shared" ca="1" si="8"/>
        <v/>
      </c>
      <c r="BH120" s="560" t="str">
        <f t="shared" ca="1" si="8"/>
        <v/>
      </c>
      <c r="BI120" s="560" t="str">
        <f t="shared" ca="1" si="8"/>
        <v/>
      </c>
      <c r="BJ120" s="560" t="str">
        <f t="shared" ca="1" si="8"/>
        <v/>
      </c>
      <c r="BK120" s="560" t="str">
        <f t="shared" ca="1" si="8"/>
        <v/>
      </c>
      <c r="BL120" s="561" t="str">
        <f t="shared" ca="1" si="8"/>
        <v/>
      </c>
      <c r="CV120" s="1497"/>
      <c r="CW120" s="1498"/>
      <c r="CX120" s="1498"/>
      <c r="CY120" s="1499"/>
      <c r="CZ120" s="1499"/>
      <c r="DA120" s="1499"/>
      <c r="DB120" s="1499"/>
      <c r="DC120" s="1499"/>
      <c r="DD120" s="1859"/>
      <c r="DE120" s="1860"/>
      <c r="DF120" s="1861"/>
    </row>
    <row r="121" spans="1:111" s="465" customFormat="1" ht="15" customHeight="1">
      <c r="A121" s="1887" t="str">
        <f>BA121&amp;"."&amp;BB121</f>
        <v>6.1</v>
      </c>
      <c r="B121" s="1888"/>
      <c r="C121" s="1888"/>
      <c r="D121" s="187" t="s">
        <v>364</v>
      </c>
      <c r="H121" s="189"/>
      <c r="I121" s="234"/>
      <c r="L121" s="190"/>
      <c r="M121" s="190"/>
      <c r="N121" s="190"/>
      <c r="AY121" s="195"/>
      <c r="BA121" s="192">
        <f t="shared" ref="BA121:BB133" si="12">BA120</f>
        <v>6</v>
      </c>
      <c r="BB121" s="193">
        <f>BB120+1</f>
        <v>1</v>
      </c>
      <c r="BC121" s="192"/>
      <c r="BD121" s="192"/>
      <c r="BE121" s="233"/>
      <c r="BF121" s="233"/>
      <c r="BG121" s="559" t="str">
        <f t="shared" ca="1" si="8"/>
        <v/>
      </c>
      <c r="BH121" s="560" t="str">
        <f t="shared" ca="1" si="8"/>
        <v/>
      </c>
      <c r="BI121" s="560" t="str">
        <f t="shared" ca="1" si="8"/>
        <v/>
      </c>
      <c r="BJ121" s="560" t="str">
        <f t="shared" ca="1" si="8"/>
        <v/>
      </c>
      <c r="BK121" s="560" t="str">
        <f t="shared" ca="1" si="8"/>
        <v/>
      </c>
      <c r="BL121" s="561" t="str">
        <f t="shared" ca="1" si="8"/>
        <v/>
      </c>
      <c r="CV121" s="1497"/>
      <c r="CW121" s="1498"/>
      <c r="CX121" s="1498"/>
      <c r="CY121" s="1499"/>
      <c r="CZ121" s="1499"/>
      <c r="DA121" s="1499"/>
      <c r="DB121" s="1499"/>
      <c r="DC121" s="1499"/>
      <c r="DD121" s="1859"/>
      <c r="DE121" s="1860"/>
      <c r="DF121" s="1861"/>
    </row>
    <row r="122" spans="1:111" s="465" customFormat="1" ht="15" customHeight="1">
      <c r="A122" s="758"/>
      <c r="B122" s="758"/>
      <c r="C122" s="758"/>
      <c r="D122" s="793" t="s">
        <v>365</v>
      </c>
      <c r="E122" s="791"/>
      <c r="F122" s="791"/>
      <c r="G122" s="791"/>
      <c r="H122" s="791"/>
      <c r="I122" s="791"/>
      <c r="J122" s="791"/>
      <c r="K122" s="791"/>
      <c r="L122" s="791" t="s">
        <v>367</v>
      </c>
      <c r="M122" s="791"/>
      <c r="N122" s="791"/>
      <c r="O122" s="791"/>
      <c r="P122" s="791"/>
      <c r="Q122" s="791"/>
      <c r="R122" s="791"/>
      <c r="S122" s="791"/>
      <c r="T122" s="791"/>
      <c r="U122" s="791"/>
      <c r="V122" s="791"/>
      <c r="W122" s="791"/>
      <c r="X122" s="791"/>
      <c r="Y122" s="791"/>
      <c r="Z122" s="791"/>
      <c r="AA122" s="791"/>
      <c r="AB122" s="791"/>
      <c r="AC122" s="791"/>
      <c r="AD122" s="791"/>
      <c r="AE122" s="791"/>
      <c r="AF122" s="791"/>
      <c r="AG122" s="791"/>
      <c r="AH122" s="791"/>
      <c r="AI122" s="791"/>
      <c r="AJ122" s="791"/>
      <c r="AK122" s="791"/>
      <c r="AL122" s="791"/>
      <c r="AM122" s="791"/>
      <c r="AN122" s="791"/>
      <c r="AO122" s="791"/>
      <c r="AP122" s="791"/>
      <c r="AQ122" s="791"/>
      <c r="AR122" s="791"/>
      <c r="AS122" s="791"/>
      <c r="AT122" s="791"/>
      <c r="AU122" s="791"/>
      <c r="AV122" s="791"/>
      <c r="AW122" s="791"/>
      <c r="AX122" s="792"/>
      <c r="AY122" s="195"/>
      <c r="BA122" s="192">
        <f t="shared" si="12"/>
        <v>6</v>
      </c>
      <c r="BB122" s="192">
        <f t="shared" si="12"/>
        <v>1</v>
      </c>
      <c r="BC122" s="192"/>
      <c r="BD122" s="192"/>
      <c r="BE122" s="233"/>
      <c r="BF122" s="233"/>
      <c r="BG122" s="559" t="str">
        <f t="shared" ca="1" si="8"/>
        <v/>
      </c>
      <c r="BH122" s="560" t="str">
        <f t="shared" ca="1" si="8"/>
        <v/>
      </c>
      <c r="BI122" s="560" t="str">
        <f t="shared" ca="1" si="8"/>
        <v/>
      </c>
      <c r="BJ122" s="560" t="str">
        <f t="shared" ca="1" si="8"/>
        <v/>
      </c>
      <c r="BK122" s="560" t="str">
        <f t="shared" ca="1" si="8"/>
        <v/>
      </c>
      <c r="BL122" s="561" t="str">
        <f t="shared" ca="1" si="8"/>
        <v/>
      </c>
      <c r="CV122" s="1497"/>
      <c r="CW122" s="1498"/>
      <c r="CX122" s="1498"/>
      <c r="CY122" s="1499"/>
      <c r="CZ122" s="1499"/>
      <c r="DA122" s="1499"/>
      <c r="DB122" s="1499"/>
      <c r="DC122" s="1499"/>
      <c r="DD122" s="1859"/>
      <c r="DE122" s="1860"/>
      <c r="DF122" s="1861"/>
    </row>
    <row r="123" spans="1:111" s="465" customFormat="1" ht="15" customHeight="1">
      <c r="A123" s="758"/>
      <c r="B123" s="758"/>
      <c r="C123" s="758"/>
      <c r="D123" s="279" t="s">
        <v>366</v>
      </c>
      <c r="E123" s="197"/>
      <c r="F123" s="197"/>
      <c r="G123" s="197"/>
      <c r="H123" s="280"/>
      <c r="I123" s="281"/>
      <c r="J123" s="197"/>
      <c r="K123" s="242"/>
      <c r="L123" s="259" t="s">
        <v>368</v>
      </c>
      <c r="M123" s="252"/>
      <c r="N123" s="252"/>
      <c r="O123" s="197"/>
      <c r="P123" s="197"/>
      <c r="Q123" s="197"/>
      <c r="R123" s="197"/>
      <c r="S123" s="197"/>
      <c r="T123" s="197"/>
      <c r="U123" s="197"/>
      <c r="V123" s="197"/>
      <c r="W123" s="197"/>
      <c r="X123" s="197"/>
      <c r="Y123" s="197"/>
      <c r="Z123" s="197"/>
      <c r="AA123" s="197"/>
      <c r="AB123" s="197"/>
      <c r="AC123" s="197"/>
      <c r="AD123" s="197"/>
      <c r="AE123" s="197"/>
      <c r="AF123" s="197"/>
      <c r="AG123" s="197"/>
      <c r="AH123" s="197"/>
      <c r="AI123" s="197"/>
      <c r="AJ123" s="197"/>
      <c r="AK123" s="197"/>
      <c r="AL123" s="197"/>
      <c r="AM123" s="197"/>
      <c r="AN123" s="197"/>
      <c r="AO123" s="197"/>
      <c r="AP123" s="197"/>
      <c r="AQ123" s="197"/>
      <c r="AR123" s="197"/>
      <c r="AS123" s="197"/>
      <c r="AT123" s="197"/>
      <c r="AU123" s="197"/>
      <c r="AV123" s="197"/>
      <c r="AW123" s="197"/>
      <c r="AX123" s="198"/>
      <c r="AY123" s="195"/>
      <c r="BA123" s="192">
        <f t="shared" si="12"/>
        <v>6</v>
      </c>
      <c r="BB123" s="192">
        <f t="shared" si="12"/>
        <v>1</v>
      </c>
      <c r="BC123" s="192"/>
      <c r="BD123" s="192"/>
      <c r="BE123" s="233"/>
      <c r="BF123" s="233"/>
      <c r="BG123" s="559" t="str">
        <f t="shared" ca="1" si="8"/>
        <v/>
      </c>
      <c r="BH123" s="560" t="str">
        <f t="shared" ca="1" si="8"/>
        <v/>
      </c>
      <c r="BI123" s="560" t="str">
        <f t="shared" ca="1" si="8"/>
        <v/>
      </c>
      <c r="BJ123" s="560" t="str">
        <f t="shared" ca="1" si="8"/>
        <v/>
      </c>
      <c r="BK123" s="560" t="str">
        <f t="shared" ca="1" si="8"/>
        <v/>
      </c>
      <c r="BL123" s="561" t="str">
        <f t="shared" ca="1" si="8"/>
        <v/>
      </c>
      <c r="CV123" s="1488" t="s">
        <v>2265</v>
      </c>
      <c r="CW123" s="1489"/>
      <c r="CX123" s="1489"/>
      <c r="CY123" s="1489"/>
      <c r="CZ123" s="1489"/>
      <c r="DA123" s="1489"/>
      <c r="DB123" s="1489"/>
      <c r="DC123" s="1489"/>
      <c r="DD123" s="1859">
        <v>44637</v>
      </c>
      <c r="DE123" s="1860"/>
      <c r="DF123" s="1861"/>
    </row>
    <row r="124" spans="1:111" s="465" customFormat="1" ht="15" customHeight="1">
      <c r="A124" s="758"/>
      <c r="B124" s="758"/>
      <c r="C124" s="758"/>
      <c r="D124" s="282" t="s">
        <v>369</v>
      </c>
      <c r="E124" s="779"/>
      <c r="F124" s="779"/>
      <c r="G124" s="779"/>
      <c r="H124" s="283"/>
      <c r="I124" s="284"/>
      <c r="J124" s="779"/>
      <c r="K124" s="752"/>
      <c r="L124" s="260" t="s">
        <v>123</v>
      </c>
      <c r="M124" s="253"/>
      <c r="N124" s="253"/>
      <c r="O124" s="779"/>
      <c r="P124" s="779"/>
      <c r="Q124" s="779"/>
      <c r="R124" s="779"/>
      <c r="S124" s="779"/>
      <c r="T124" s="779"/>
      <c r="U124" s="779"/>
      <c r="V124" s="779"/>
      <c r="W124" s="779"/>
      <c r="X124" s="779"/>
      <c r="Y124" s="779"/>
      <c r="Z124" s="779"/>
      <c r="AA124" s="779"/>
      <c r="AB124" s="779"/>
      <c r="AC124" s="779"/>
      <c r="AD124" s="779"/>
      <c r="AE124" s="779"/>
      <c r="AF124" s="779"/>
      <c r="AG124" s="779"/>
      <c r="AH124" s="779"/>
      <c r="AI124" s="779"/>
      <c r="AJ124" s="779"/>
      <c r="AK124" s="779"/>
      <c r="AL124" s="779"/>
      <c r="AM124" s="779"/>
      <c r="AN124" s="779"/>
      <c r="AO124" s="779"/>
      <c r="AP124" s="779"/>
      <c r="AQ124" s="779"/>
      <c r="AR124" s="779"/>
      <c r="AS124" s="779"/>
      <c r="AT124" s="779"/>
      <c r="AU124" s="779"/>
      <c r="AV124" s="779"/>
      <c r="AW124" s="779"/>
      <c r="AX124" s="208"/>
      <c r="AY124" s="195"/>
      <c r="BA124" s="192">
        <f t="shared" si="12"/>
        <v>6</v>
      </c>
      <c r="BB124" s="192">
        <f t="shared" si="12"/>
        <v>1</v>
      </c>
      <c r="BC124" s="192"/>
      <c r="BD124" s="192"/>
      <c r="BE124" s="233"/>
      <c r="BF124" s="233"/>
      <c r="BG124" s="559" t="str">
        <f t="shared" ca="1" si="8"/>
        <v/>
      </c>
      <c r="BH124" s="560" t="str">
        <f t="shared" ca="1" si="8"/>
        <v/>
      </c>
      <c r="BI124" s="560" t="str">
        <f t="shared" ca="1" si="8"/>
        <v/>
      </c>
      <c r="BJ124" s="560" t="str">
        <f t="shared" ca="1" si="8"/>
        <v/>
      </c>
      <c r="BK124" s="560" t="str">
        <f t="shared" ca="1" si="8"/>
        <v/>
      </c>
      <c r="BL124" s="561" t="str">
        <f t="shared" ca="1" si="8"/>
        <v/>
      </c>
      <c r="CV124" s="1488" t="s">
        <v>2265</v>
      </c>
      <c r="CW124" s="1489"/>
      <c r="CX124" s="1489"/>
      <c r="CY124" s="1489"/>
      <c r="CZ124" s="1489"/>
      <c r="DA124" s="1489"/>
      <c r="DB124" s="1489"/>
      <c r="DC124" s="1489"/>
      <c r="DD124" s="1859">
        <v>44637</v>
      </c>
      <c r="DE124" s="1860"/>
      <c r="DF124" s="1861"/>
    </row>
    <row r="125" spans="1:111" s="465" customFormat="1" ht="15" customHeight="1">
      <c r="A125" s="758"/>
      <c r="B125" s="758"/>
      <c r="C125" s="758"/>
      <c r="D125" s="282" t="s">
        <v>370</v>
      </c>
      <c r="E125" s="779"/>
      <c r="F125" s="779"/>
      <c r="G125" s="779"/>
      <c r="H125" s="283"/>
      <c r="I125" s="284"/>
      <c r="J125" s="779"/>
      <c r="K125" s="752"/>
      <c r="L125" s="260" t="str">
        <f>"※初期設定と同様。（"&amp;$CN$9&amp;"を参照）"</f>
        <v>※初期設定と同様。（「4.1.3. スプレッドシートの設定」を参照）</v>
      </c>
      <c r="M125" s="253"/>
      <c r="N125" s="253"/>
      <c r="O125" s="779"/>
      <c r="P125" s="779"/>
      <c r="Q125" s="779"/>
      <c r="R125" s="779"/>
      <c r="S125" s="779"/>
      <c r="T125" s="779"/>
      <c r="U125" s="779"/>
      <c r="V125" s="779"/>
      <c r="W125" s="779"/>
      <c r="X125" s="779"/>
      <c r="Y125" s="779"/>
      <c r="Z125" s="779"/>
      <c r="AA125" s="779"/>
      <c r="AB125" s="779"/>
      <c r="AC125" s="779"/>
      <c r="AD125" s="779"/>
      <c r="AE125" s="779"/>
      <c r="AF125" s="779"/>
      <c r="AG125" s="779"/>
      <c r="AH125" s="779"/>
      <c r="AI125" s="779"/>
      <c r="AJ125" s="779"/>
      <c r="AK125" s="779"/>
      <c r="AL125" s="779"/>
      <c r="AM125" s="779"/>
      <c r="AN125" s="779"/>
      <c r="AO125" s="779"/>
      <c r="AP125" s="779"/>
      <c r="AQ125" s="779"/>
      <c r="AR125" s="779"/>
      <c r="AS125" s="779"/>
      <c r="AT125" s="779"/>
      <c r="AU125" s="779"/>
      <c r="AV125" s="779"/>
      <c r="AW125" s="779"/>
      <c r="AX125" s="208"/>
      <c r="AY125" s="195"/>
      <c r="BA125" s="192">
        <f t="shared" si="12"/>
        <v>6</v>
      </c>
      <c r="BB125" s="192">
        <f t="shared" si="12"/>
        <v>1</v>
      </c>
      <c r="BC125" s="192"/>
      <c r="BD125" s="192"/>
      <c r="BE125" s="233"/>
      <c r="BF125" s="233"/>
      <c r="BG125" s="559" t="str">
        <f t="shared" ca="1" si="8"/>
        <v/>
      </c>
      <c r="BH125" s="560" t="str">
        <f t="shared" ca="1" si="8"/>
        <v/>
      </c>
      <c r="BI125" s="560" t="str">
        <f t="shared" ca="1" si="8"/>
        <v/>
      </c>
      <c r="BJ125" s="560" t="str">
        <f t="shared" ca="1" si="8"/>
        <v/>
      </c>
      <c r="BK125" s="560" t="str">
        <f t="shared" ca="1" si="8"/>
        <v/>
      </c>
      <c r="BL125" s="561" t="str">
        <f t="shared" ca="1" si="8"/>
        <v/>
      </c>
      <c r="CV125" s="1488" t="s">
        <v>2265</v>
      </c>
      <c r="CW125" s="1489"/>
      <c r="CX125" s="1489"/>
      <c r="CY125" s="1489"/>
      <c r="CZ125" s="1489"/>
      <c r="DA125" s="1489"/>
      <c r="DB125" s="1489"/>
      <c r="DC125" s="1489"/>
      <c r="DD125" s="1859">
        <v>44637</v>
      </c>
      <c r="DE125" s="1860"/>
      <c r="DF125" s="1861"/>
    </row>
    <row r="126" spans="1:111" s="465" customFormat="1" ht="15" customHeight="1">
      <c r="A126" s="758"/>
      <c r="B126" s="758"/>
      <c r="C126" s="758"/>
      <c r="D126" s="282" t="s">
        <v>371</v>
      </c>
      <c r="E126" s="779"/>
      <c r="F126" s="779"/>
      <c r="G126" s="779"/>
      <c r="H126" s="283"/>
      <c r="I126" s="284"/>
      <c r="J126" s="779"/>
      <c r="K126" s="752"/>
      <c r="L126" s="260" t="s">
        <v>372</v>
      </c>
      <c r="M126" s="253"/>
      <c r="N126" s="253"/>
      <c r="O126" s="779"/>
      <c r="P126" s="779"/>
      <c r="Q126" s="779"/>
      <c r="R126" s="779"/>
      <c r="S126" s="779"/>
      <c r="T126" s="779"/>
      <c r="U126" s="779"/>
      <c r="V126" s="779"/>
      <c r="W126" s="779"/>
      <c r="X126" s="779"/>
      <c r="Y126" s="779"/>
      <c r="Z126" s="779"/>
      <c r="AA126" s="779"/>
      <c r="AB126" s="779"/>
      <c r="AC126" s="779"/>
      <c r="AD126" s="779"/>
      <c r="AE126" s="779"/>
      <c r="AF126" s="779"/>
      <c r="AG126" s="779"/>
      <c r="AH126" s="779"/>
      <c r="AI126" s="779"/>
      <c r="AJ126" s="779"/>
      <c r="AK126" s="779"/>
      <c r="AL126" s="779"/>
      <c r="AM126" s="779"/>
      <c r="AN126" s="779"/>
      <c r="AO126" s="779"/>
      <c r="AP126" s="779"/>
      <c r="AQ126" s="779"/>
      <c r="AR126" s="779"/>
      <c r="AS126" s="779"/>
      <c r="AT126" s="779"/>
      <c r="AU126" s="779"/>
      <c r="AV126" s="779"/>
      <c r="AW126" s="779"/>
      <c r="AX126" s="208"/>
      <c r="AY126" s="195"/>
      <c r="BA126" s="192">
        <f t="shared" si="12"/>
        <v>6</v>
      </c>
      <c r="BB126" s="192">
        <f t="shared" si="12"/>
        <v>1</v>
      </c>
      <c r="BC126" s="192"/>
      <c r="BD126" s="192"/>
      <c r="BE126" s="233"/>
      <c r="BF126" s="233"/>
      <c r="BG126" s="559" t="str">
        <f t="shared" ca="1" si="8"/>
        <v/>
      </c>
      <c r="BH126" s="560" t="str">
        <f t="shared" ca="1" si="8"/>
        <v/>
      </c>
      <c r="BI126" s="560" t="str">
        <f t="shared" ca="1" si="8"/>
        <v/>
      </c>
      <c r="BJ126" s="560" t="str">
        <f t="shared" ca="1" si="8"/>
        <v/>
      </c>
      <c r="BK126" s="560" t="str">
        <f t="shared" ca="1" si="8"/>
        <v/>
      </c>
      <c r="BL126" s="561" t="str">
        <f t="shared" ca="1" si="8"/>
        <v/>
      </c>
      <c r="CV126" s="1488" t="s">
        <v>2265</v>
      </c>
      <c r="CW126" s="1489"/>
      <c r="CX126" s="1489"/>
      <c r="CY126" s="1489"/>
      <c r="CZ126" s="1489"/>
      <c r="DA126" s="1489"/>
      <c r="DB126" s="1489"/>
      <c r="DC126" s="1489"/>
      <c r="DD126" s="1859">
        <v>44637</v>
      </c>
      <c r="DE126" s="1860"/>
      <c r="DF126" s="1861"/>
    </row>
    <row r="127" spans="1:111" s="465" customFormat="1" ht="15" customHeight="1">
      <c r="A127" s="758"/>
      <c r="B127" s="758"/>
      <c r="C127" s="758"/>
      <c r="D127" s="282" t="s">
        <v>373</v>
      </c>
      <c r="E127" s="779"/>
      <c r="F127" s="779"/>
      <c r="G127" s="779"/>
      <c r="H127" s="283"/>
      <c r="I127" s="284"/>
      <c r="J127" s="779"/>
      <c r="K127" s="752"/>
      <c r="L127" s="260" t="s">
        <v>374</v>
      </c>
      <c r="M127" s="253"/>
      <c r="N127" s="253"/>
      <c r="O127" s="779"/>
      <c r="P127" s="779"/>
      <c r="Q127" s="779"/>
      <c r="R127" s="779"/>
      <c r="S127" s="779"/>
      <c r="T127" s="779"/>
      <c r="U127" s="779"/>
      <c r="V127" s="779"/>
      <c r="W127" s="779"/>
      <c r="X127" s="779"/>
      <c r="Y127" s="779"/>
      <c r="Z127" s="779"/>
      <c r="AA127" s="779"/>
      <c r="AB127" s="779"/>
      <c r="AC127" s="779"/>
      <c r="AD127" s="779"/>
      <c r="AE127" s="779"/>
      <c r="AF127" s="779"/>
      <c r="AG127" s="779"/>
      <c r="AH127" s="779"/>
      <c r="AI127" s="779"/>
      <c r="AJ127" s="779"/>
      <c r="AK127" s="779"/>
      <c r="AL127" s="779"/>
      <c r="AM127" s="779"/>
      <c r="AN127" s="779"/>
      <c r="AO127" s="779"/>
      <c r="AP127" s="779"/>
      <c r="AQ127" s="779"/>
      <c r="AR127" s="779"/>
      <c r="AS127" s="779"/>
      <c r="AT127" s="779"/>
      <c r="AU127" s="779"/>
      <c r="AV127" s="779"/>
      <c r="AW127" s="779"/>
      <c r="AX127" s="208"/>
      <c r="AY127" s="195"/>
      <c r="BA127" s="192">
        <f t="shared" si="12"/>
        <v>6</v>
      </c>
      <c r="BB127" s="192">
        <f t="shared" si="12"/>
        <v>1</v>
      </c>
      <c r="BC127" s="192"/>
      <c r="BD127" s="192"/>
      <c r="BE127" s="233"/>
      <c r="BF127" s="233"/>
      <c r="BG127" s="559" t="str">
        <f t="shared" ca="1" si="8"/>
        <v/>
      </c>
      <c r="BH127" s="560" t="str">
        <f t="shared" ca="1" si="8"/>
        <v/>
      </c>
      <c r="BI127" s="560" t="str">
        <f t="shared" ca="1" si="8"/>
        <v/>
      </c>
      <c r="BJ127" s="560" t="str">
        <f t="shared" ca="1" si="8"/>
        <v/>
      </c>
      <c r="BK127" s="560" t="str">
        <f t="shared" ca="1" si="8"/>
        <v/>
      </c>
      <c r="BL127" s="561" t="str">
        <f t="shared" ca="1" si="8"/>
        <v/>
      </c>
      <c r="CV127" s="1488" t="s">
        <v>2265</v>
      </c>
      <c r="CW127" s="1489"/>
      <c r="CX127" s="1489"/>
      <c r="CY127" s="1489"/>
      <c r="CZ127" s="1489"/>
      <c r="DA127" s="1489"/>
      <c r="DB127" s="1489"/>
      <c r="DC127" s="1489"/>
      <c r="DD127" s="1859">
        <v>44637</v>
      </c>
      <c r="DE127" s="1860"/>
      <c r="DF127" s="1861"/>
    </row>
    <row r="128" spans="1:111" s="465" customFormat="1" ht="15" customHeight="1">
      <c r="A128" s="758"/>
      <c r="B128" s="758"/>
      <c r="C128" s="758"/>
      <c r="D128" s="285" t="s">
        <v>375</v>
      </c>
      <c r="E128" s="204"/>
      <c r="F128" s="204"/>
      <c r="G128" s="204"/>
      <c r="H128" s="286"/>
      <c r="I128" s="287"/>
      <c r="J128" s="204"/>
      <c r="K128" s="243"/>
      <c r="L128" s="288" t="s">
        <v>376</v>
      </c>
      <c r="M128" s="254"/>
      <c r="N128" s="254"/>
      <c r="O128" s="204"/>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204"/>
      <c r="AK128" s="204"/>
      <c r="AL128" s="204"/>
      <c r="AM128" s="204"/>
      <c r="AN128" s="204"/>
      <c r="AO128" s="204"/>
      <c r="AP128" s="204"/>
      <c r="AQ128" s="204"/>
      <c r="AR128" s="204"/>
      <c r="AS128" s="204"/>
      <c r="AT128" s="204"/>
      <c r="AU128" s="204"/>
      <c r="AV128" s="204"/>
      <c r="AW128" s="204"/>
      <c r="AX128" s="205"/>
      <c r="AY128" s="195"/>
      <c r="BA128" s="192">
        <f t="shared" si="12"/>
        <v>6</v>
      </c>
      <c r="BB128" s="192">
        <f t="shared" si="12"/>
        <v>1</v>
      </c>
      <c r="BC128" s="192"/>
      <c r="BD128" s="192"/>
      <c r="BE128" s="233"/>
      <c r="BF128" s="233"/>
      <c r="BG128" s="559" t="str">
        <f t="shared" ca="1" si="8"/>
        <v/>
      </c>
      <c r="BH128" s="560" t="str">
        <f t="shared" ca="1" si="8"/>
        <v/>
      </c>
      <c r="BI128" s="560" t="str">
        <f t="shared" ca="1" si="8"/>
        <v/>
      </c>
      <c r="BJ128" s="560" t="str">
        <f t="shared" ca="1" si="8"/>
        <v/>
      </c>
      <c r="BK128" s="560" t="str">
        <f t="shared" ca="1" si="8"/>
        <v/>
      </c>
      <c r="BL128" s="561" t="str">
        <f t="shared" ca="1" si="8"/>
        <v/>
      </c>
      <c r="CV128" s="1488" t="s">
        <v>2265</v>
      </c>
      <c r="CW128" s="1489"/>
      <c r="CX128" s="1489"/>
      <c r="CY128" s="1489"/>
      <c r="CZ128" s="1489"/>
      <c r="DA128" s="1489"/>
      <c r="DB128" s="1489"/>
      <c r="DC128" s="1489"/>
      <c r="DD128" s="1859">
        <v>44637</v>
      </c>
      <c r="DE128" s="1860"/>
      <c r="DF128" s="1861"/>
    </row>
    <row r="129" spans="1:110" s="465" customFormat="1" ht="15" customHeight="1">
      <c r="A129" s="1889" t="str">
        <f>BA129&amp;"."&amp;BB129</f>
        <v>6.2</v>
      </c>
      <c r="B129" s="1889"/>
      <c r="C129" s="1889"/>
      <c r="D129" s="187" t="s">
        <v>377</v>
      </c>
      <c r="H129" s="189"/>
      <c r="I129" s="234"/>
      <c r="L129" s="190"/>
      <c r="M129" s="190"/>
      <c r="N129" s="190"/>
      <c r="Z129" s="189"/>
      <c r="AY129" s="195"/>
      <c r="BA129" s="192">
        <f t="shared" si="12"/>
        <v>6</v>
      </c>
      <c r="BB129" s="193">
        <f>BB128+1</f>
        <v>2</v>
      </c>
      <c r="BC129" s="192"/>
      <c r="BD129" s="192"/>
      <c r="BE129" s="233"/>
      <c r="BF129" s="233"/>
      <c r="BG129" s="559" t="str">
        <f t="shared" ca="1" si="8"/>
        <v/>
      </c>
      <c r="BH129" s="560" t="str">
        <f t="shared" ca="1" si="8"/>
        <v/>
      </c>
      <c r="BI129" s="560" t="str">
        <f t="shared" ca="1" si="8"/>
        <v/>
      </c>
      <c r="BJ129" s="560" t="str">
        <f t="shared" ca="1" si="8"/>
        <v/>
      </c>
      <c r="BK129" s="560" t="str">
        <f t="shared" ca="1" si="8"/>
        <v/>
      </c>
      <c r="BL129" s="561" t="str">
        <f t="shared" ca="1" si="8"/>
        <v/>
      </c>
      <c r="CV129" s="1488" t="s">
        <v>2265</v>
      </c>
      <c r="CW129" s="1489"/>
      <c r="CX129" s="1489"/>
      <c r="CY129" s="1489"/>
      <c r="CZ129" s="1489"/>
      <c r="DA129" s="1489"/>
      <c r="DB129" s="1489"/>
      <c r="DC129" s="1489"/>
      <c r="DD129" s="1859">
        <v>44637</v>
      </c>
      <c r="DE129" s="1860"/>
      <c r="DF129" s="1861"/>
    </row>
    <row r="130" spans="1:110" s="465" customFormat="1" ht="15" customHeight="1">
      <c r="A130" s="1428"/>
      <c r="B130" s="1429"/>
      <c r="C130" s="1429"/>
      <c r="D130" s="187" t="s">
        <v>2194</v>
      </c>
      <c r="AY130" s="195"/>
      <c r="BA130" s="192">
        <f t="shared" si="12"/>
        <v>6</v>
      </c>
      <c r="BB130" s="192">
        <f t="shared" si="12"/>
        <v>2</v>
      </c>
      <c r="BC130" s="192"/>
      <c r="BD130" s="192"/>
      <c r="BE130" s="192"/>
      <c r="BF130" s="233"/>
      <c r="BG130" s="559" t="str">
        <f t="shared" ca="1" si="8"/>
        <v/>
      </c>
      <c r="BH130" s="560" t="str">
        <f t="shared" ca="1" si="8"/>
        <v/>
      </c>
      <c r="BI130" s="560" t="str">
        <f t="shared" ca="1" si="8"/>
        <v/>
      </c>
      <c r="BJ130" s="560" t="str">
        <f t="shared" ca="1" si="8"/>
        <v/>
      </c>
      <c r="BK130" s="560" t="str">
        <f t="shared" ca="1" si="8"/>
        <v/>
      </c>
      <c r="BL130" s="561" t="str">
        <f t="shared" ca="1" si="8"/>
        <v/>
      </c>
      <c r="CV130" s="1497"/>
      <c r="CW130" s="1498"/>
      <c r="CX130" s="1498"/>
      <c r="CY130" s="1499"/>
      <c r="CZ130" s="1499"/>
      <c r="DA130" s="1499"/>
      <c r="DB130" s="1499"/>
      <c r="DC130" s="1499"/>
      <c r="DD130" s="1859"/>
      <c r="DE130" s="1860"/>
      <c r="DF130" s="1861"/>
    </row>
    <row r="131" spans="1:110" s="465" customFormat="1" ht="15" customHeight="1">
      <c r="A131" s="1889" t="str">
        <f>BA131&amp;"."&amp;BB131</f>
        <v>6.3</v>
      </c>
      <c r="B131" s="1889"/>
      <c r="C131" s="1889"/>
      <c r="D131" s="187" t="s">
        <v>470</v>
      </c>
      <c r="H131" s="189"/>
      <c r="I131" s="234"/>
      <c r="L131" s="190"/>
      <c r="M131" s="190"/>
      <c r="N131" s="190"/>
      <c r="AY131" s="195"/>
      <c r="BA131" s="192">
        <f t="shared" si="12"/>
        <v>6</v>
      </c>
      <c r="BB131" s="193">
        <f>BB130+1</f>
        <v>3</v>
      </c>
      <c r="BC131" s="192"/>
      <c r="BD131" s="192"/>
      <c r="BE131" s="233"/>
      <c r="BF131" s="233"/>
      <c r="BG131" s="559" t="str">
        <f t="shared" ca="1" si="8"/>
        <v/>
      </c>
      <c r="BH131" s="560" t="str">
        <f t="shared" ca="1" si="8"/>
        <v/>
      </c>
      <c r="BI131" s="560" t="str">
        <f t="shared" ca="1" si="8"/>
        <v/>
      </c>
      <c r="BJ131" s="560" t="str">
        <f t="shared" ca="1" si="8"/>
        <v/>
      </c>
      <c r="BK131" s="560" t="str">
        <f t="shared" ca="1" si="8"/>
        <v/>
      </c>
      <c r="BL131" s="561" t="str">
        <f t="shared" ca="1" si="8"/>
        <v/>
      </c>
      <c r="CV131" s="1488" t="s">
        <v>2265</v>
      </c>
      <c r="CW131" s="1489"/>
      <c r="CX131" s="1489"/>
      <c r="CY131" s="1489"/>
      <c r="CZ131" s="1489"/>
      <c r="DA131" s="1489"/>
      <c r="DB131" s="1489"/>
      <c r="DC131" s="1489"/>
      <c r="DD131" s="1859">
        <v>44637</v>
      </c>
      <c r="DE131" s="1860"/>
      <c r="DF131" s="1861"/>
    </row>
    <row r="132" spans="1:110" s="465" customFormat="1" ht="15" customHeight="1">
      <c r="A132" s="744"/>
      <c r="B132" s="745"/>
      <c r="C132" s="745"/>
      <c r="D132" s="187" t="s">
        <v>869</v>
      </c>
      <c r="AY132" s="195"/>
      <c r="BA132" s="192">
        <f t="shared" si="12"/>
        <v>6</v>
      </c>
      <c r="BB132" s="192">
        <f t="shared" si="12"/>
        <v>3</v>
      </c>
      <c r="BC132" s="192"/>
      <c r="BD132" s="192"/>
      <c r="BE132" s="192"/>
      <c r="BF132" s="233"/>
      <c r="BG132" s="559" t="str">
        <f t="shared" ca="1" si="8"/>
        <v/>
      </c>
      <c r="BH132" s="560" t="str">
        <f t="shared" ca="1" si="8"/>
        <v/>
      </c>
      <c r="BI132" s="560" t="str">
        <f t="shared" ca="1" si="8"/>
        <v/>
      </c>
      <c r="BJ132" s="560" t="str">
        <f t="shared" ca="1" si="8"/>
        <v/>
      </c>
      <c r="BK132" s="560" t="str">
        <f t="shared" ca="1" si="8"/>
        <v/>
      </c>
      <c r="BL132" s="561" t="str">
        <f t="shared" ca="1" si="8"/>
        <v/>
      </c>
      <c r="CV132" s="1497"/>
      <c r="CW132" s="1498"/>
      <c r="CX132" s="1498"/>
      <c r="CY132" s="1499"/>
      <c r="CZ132" s="1499"/>
      <c r="DA132" s="1499"/>
      <c r="DB132" s="1499"/>
      <c r="DC132" s="1499"/>
      <c r="DD132" s="1859"/>
      <c r="DE132" s="1860"/>
      <c r="DF132" s="1861"/>
    </row>
    <row r="133" spans="1:110" s="465" customFormat="1" ht="15" customHeight="1">
      <c r="A133" s="744"/>
      <c r="B133" s="745"/>
      <c r="C133" s="745"/>
      <c r="D133" s="187" t="s">
        <v>870</v>
      </c>
      <c r="AY133" s="195"/>
      <c r="BA133" s="192">
        <f t="shared" si="12"/>
        <v>6</v>
      </c>
      <c r="BB133" s="192">
        <f t="shared" si="12"/>
        <v>3</v>
      </c>
      <c r="BC133" s="192"/>
      <c r="BD133" s="192"/>
      <c r="BE133" s="192"/>
      <c r="BF133" s="233"/>
      <c r="BG133" s="559" t="str">
        <f t="shared" ca="1" si="8"/>
        <v/>
      </c>
      <c r="BH133" s="560" t="str">
        <f t="shared" ca="1" si="8"/>
        <v/>
      </c>
      <c r="BI133" s="560" t="str">
        <f t="shared" ca="1" si="8"/>
        <v/>
      </c>
      <c r="BJ133" s="560" t="str">
        <f t="shared" ca="1" si="8"/>
        <v/>
      </c>
      <c r="BK133" s="560" t="str">
        <f t="shared" ca="1" si="8"/>
        <v/>
      </c>
      <c r="BL133" s="561" t="str">
        <f t="shared" ca="1" si="8"/>
        <v/>
      </c>
      <c r="CV133" s="1497"/>
      <c r="CW133" s="1498"/>
      <c r="CX133" s="1498"/>
      <c r="CY133" s="1499"/>
      <c r="CZ133" s="1499"/>
      <c r="DA133" s="1499"/>
      <c r="DB133" s="1499"/>
      <c r="DC133" s="1499"/>
      <c r="DD133" s="1859"/>
      <c r="DE133" s="1860"/>
      <c r="DF133" s="1861"/>
    </row>
    <row r="134" spans="1:110" s="465" customFormat="1" ht="15" customHeight="1">
      <c r="A134" s="1772" t="str">
        <f>BA134&amp;"."</f>
        <v>7.</v>
      </c>
      <c r="B134" s="1773"/>
      <c r="C134" s="236" t="s">
        <v>313</v>
      </c>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40"/>
      <c r="BA134" s="193">
        <f>BA133+1</f>
        <v>7</v>
      </c>
      <c r="BG134" s="563" t="str">
        <f t="shared" ca="1" si="8"/>
        <v/>
      </c>
      <c r="BH134" s="564" t="str">
        <f t="shared" ca="1" si="8"/>
        <v/>
      </c>
      <c r="BI134" s="564" t="str">
        <f t="shared" ca="1" si="8"/>
        <v/>
      </c>
      <c r="BJ134" s="564" t="str">
        <f t="shared" ca="1" si="8"/>
        <v/>
      </c>
      <c r="BK134" s="564" t="str">
        <f t="shared" ca="1" si="8"/>
        <v/>
      </c>
      <c r="BL134" s="565" t="str">
        <f t="shared" ca="1" si="8"/>
        <v/>
      </c>
      <c r="CV134" s="1497"/>
      <c r="CW134" s="1498"/>
      <c r="CX134" s="1498"/>
      <c r="CY134" s="1499"/>
      <c r="CZ134" s="1499"/>
      <c r="DA134" s="1499"/>
      <c r="DB134" s="1499"/>
      <c r="DC134" s="1499"/>
      <c r="DD134" s="1859"/>
      <c r="DE134" s="1860"/>
      <c r="DF134" s="1861"/>
    </row>
    <row r="135" spans="1:110" s="465" customFormat="1" ht="15" customHeight="1">
      <c r="A135" s="1887" t="str">
        <f>BA135&amp;"."&amp;BB135</f>
        <v>7.1</v>
      </c>
      <c r="B135" s="1888"/>
      <c r="C135" s="1888"/>
      <c r="D135" s="318" t="s">
        <v>146</v>
      </c>
      <c r="E135" s="236"/>
      <c r="F135" s="236"/>
      <c r="G135" s="236"/>
      <c r="H135" s="1955">
        <v>6</v>
      </c>
      <c r="I135" s="1955"/>
      <c r="J135" s="463" t="str">
        <f>VLOOKUP(VALUE(H135),$B$38:$F$67,3,FALSE) &amp;" "&amp; VLOOKUP(VALUE(H135),$B$38:$F$67,5,FALSE)</f>
        <v xml:space="preserve">部品番号 </v>
      </c>
      <c r="K135" s="236"/>
      <c r="L135" s="473"/>
      <c r="M135" s="473"/>
      <c r="N135" s="473"/>
      <c r="O135" s="473"/>
      <c r="P135" s="473"/>
      <c r="Q135" s="473"/>
      <c r="R135" s="473"/>
      <c r="S135" s="473"/>
      <c r="T135" s="473"/>
      <c r="U135" s="473"/>
      <c r="V135" s="473"/>
      <c r="W135" s="473"/>
      <c r="X135" s="473"/>
      <c r="Y135" s="473"/>
      <c r="Z135" s="473"/>
      <c r="AA135" s="473"/>
      <c r="AB135" s="473"/>
      <c r="AC135" s="473"/>
      <c r="AD135" s="473"/>
      <c r="AE135" s="473"/>
      <c r="AF135" s="473"/>
      <c r="AG135" s="473"/>
      <c r="AH135" s="473"/>
      <c r="AI135" s="473"/>
      <c r="AJ135" s="473"/>
      <c r="AK135" s="473"/>
      <c r="AL135" s="473"/>
      <c r="AM135" s="473"/>
      <c r="AN135" s="473"/>
      <c r="AO135" s="473"/>
      <c r="AP135" s="473"/>
      <c r="AQ135" s="473"/>
      <c r="AR135" s="473"/>
      <c r="AS135" s="473"/>
      <c r="AT135" s="473"/>
      <c r="AU135" s="473"/>
      <c r="AV135" s="473"/>
      <c r="AW135" s="473"/>
      <c r="AX135" s="473"/>
      <c r="AY135" s="40"/>
      <c r="BA135" s="192">
        <f t="shared" ref="BA135:BD143" si="13">BA134</f>
        <v>7</v>
      </c>
      <c r="BB135" s="193">
        <f>BB134+1</f>
        <v>1</v>
      </c>
      <c r="BC135" s="192"/>
      <c r="BF135" s="786"/>
      <c r="BG135" s="563" t="str">
        <f t="shared" ca="1" si="8"/>
        <v/>
      </c>
      <c r="BH135" s="564" t="str">
        <f t="shared" ca="1" si="8"/>
        <v/>
      </c>
      <c r="BI135" s="564" t="str">
        <f t="shared" ca="1" si="8"/>
        <v/>
      </c>
      <c r="BJ135" s="564" t="str">
        <f t="shared" ca="1" si="8"/>
        <v/>
      </c>
      <c r="BK135" s="564" t="str">
        <f t="shared" ca="1" si="8"/>
        <v/>
      </c>
      <c r="BL135" s="565" t="str">
        <f t="shared" ca="1" si="8"/>
        <v/>
      </c>
      <c r="CV135" s="1497"/>
      <c r="CW135" s="1498"/>
      <c r="CX135" s="1498"/>
      <c r="CY135" s="1499"/>
      <c r="CZ135" s="1499"/>
      <c r="DA135" s="1499"/>
      <c r="DB135" s="1499"/>
      <c r="DC135" s="1499"/>
      <c r="DD135" s="1859"/>
      <c r="DE135" s="1860"/>
      <c r="DF135" s="1861"/>
    </row>
    <row r="136" spans="1:110" s="465" customFormat="1" ht="15" customHeight="1">
      <c r="A136" s="1887" t="str">
        <f>BA136&amp;"."&amp;BB136&amp;"."&amp;BC136</f>
        <v>7.1.1</v>
      </c>
      <c r="B136" s="1888"/>
      <c r="C136" s="1888"/>
      <c r="D136" s="1888"/>
      <c r="E136" s="236" t="s">
        <v>962</v>
      </c>
      <c r="F136" s="236"/>
      <c r="G136" s="236"/>
      <c r="H136" s="236"/>
      <c r="J136" s="236"/>
      <c r="K136" s="236"/>
      <c r="L136" s="236"/>
      <c r="M136" s="236"/>
      <c r="N136" s="236"/>
      <c r="O136" s="236"/>
      <c r="P136" s="236"/>
      <c r="Q136" s="236"/>
      <c r="R136" s="236"/>
      <c r="S136" s="236"/>
      <c r="T136" s="236"/>
      <c r="U136" s="236"/>
      <c r="V136" s="236"/>
      <c r="W136" s="236"/>
      <c r="X136" s="236"/>
      <c r="Y136" s="236"/>
      <c r="Z136" s="236"/>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40"/>
      <c r="BA136" s="192">
        <f t="shared" si="13"/>
        <v>7</v>
      </c>
      <c r="BB136" s="192">
        <f>BB135</f>
        <v>1</v>
      </c>
      <c r="BC136" s="193">
        <f>BC135+1</f>
        <v>1</v>
      </c>
      <c r="BF136" s="786"/>
      <c r="BG136" s="563" t="str">
        <f t="shared" ca="1" si="8"/>
        <v/>
      </c>
      <c r="BH136" s="564" t="str">
        <f t="shared" ca="1" si="8"/>
        <v/>
      </c>
      <c r="BI136" s="564" t="str">
        <f t="shared" ca="1" si="8"/>
        <v/>
      </c>
      <c r="BJ136" s="564" t="str">
        <f t="shared" ca="1" si="8"/>
        <v/>
      </c>
      <c r="BK136" s="564" t="str">
        <f t="shared" ca="1" si="8"/>
        <v/>
      </c>
      <c r="BL136" s="565" t="str">
        <f t="shared" ca="1" si="8"/>
        <v/>
      </c>
      <c r="CV136" s="1497"/>
      <c r="CW136" s="1498"/>
      <c r="CX136" s="1498"/>
      <c r="CY136" s="1499"/>
      <c r="CZ136" s="1499"/>
      <c r="DA136" s="1499"/>
      <c r="DB136" s="1499"/>
      <c r="DC136" s="1499"/>
      <c r="DD136" s="1859"/>
      <c r="DE136" s="1860"/>
      <c r="DF136" s="1861"/>
    </row>
    <row r="137" spans="1:110" s="465" customFormat="1" ht="15" customHeight="1">
      <c r="A137" s="1772" t="str">
        <f>BD137</f>
        <v>①</v>
      </c>
      <c r="B137" s="1773"/>
      <c r="C137" s="1773"/>
      <c r="D137" s="1773"/>
      <c r="E137" s="1773"/>
      <c r="F137" s="236" t="s">
        <v>961</v>
      </c>
      <c r="G137" s="236"/>
      <c r="H137" s="236"/>
      <c r="I137" s="236"/>
      <c r="J137" s="236"/>
      <c r="K137" s="236"/>
      <c r="L137" s="236"/>
      <c r="M137" s="236"/>
      <c r="N137" s="236"/>
      <c r="O137" s="236"/>
      <c r="P137" s="236"/>
      <c r="Q137" s="236"/>
      <c r="R137" s="236"/>
      <c r="S137" s="236"/>
      <c r="T137" s="236"/>
      <c r="U137" s="236"/>
      <c r="V137" s="236"/>
      <c r="W137" s="236"/>
      <c r="X137" s="236"/>
      <c r="Y137" s="236"/>
      <c r="Z137" s="236"/>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40"/>
      <c r="BA137" s="192">
        <f t="shared" si="13"/>
        <v>7</v>
      </c>
      <c r="BB137" s="192">
        <f t="shared" si="13"/>
        <v>1</v>
      </c>
      <c r="BC137" s="192">
        <f t="shared" si="13"/>
        <v>1</v>
      </c>
      <c r="BD137" s="196" t="str">
        <f>IF(ISBLANK(BD136),"①",CHAR(CODE(BD136)+1))</f>
        <v>①</v>
      </c>
      <c r="BF137" s="786"/>
      <c r="BG137" s="563" t="str">
        <f t="shared" ca="1" si="8"/>
        <v/>
      </c>
      <c r="BH137" s="564" t="str">
        <f t="shared" ca="1" si="8"/>
        <v/>
      </c>
      <c r="BI137" s="564" t="str">
        <f t="shared" ca="1" si="8"/>
        <v/>
      </c>
      <c r="BJ137" s="564" t="str">
        <f t="shared" ca="1" si="8"/>
        <v/>
      </c>
      <c r="BK137" s="564" t="str">
        <f t="shared" ca="1" si="8"/>
        <v/>
      </c>
      <c r="BL137" s="565" t="str">
        <f t="shared" ca="1" si="8"/>
        <v/>
      </c>
      <c r="CV137" s="1488" t="s">
        <v>2265</v>
      </c>
      <c r="CW137" s="1489"/>
      <c r="CX137" s="1489"/>
      <c r="CY137" s="1489"/>
      <c r="CZ137" s="1489"/>
      <c r="DA137" s="1489"/>
      <c r="DB137" s="1489"/>
      <c r="DC137" s="1489"/>
      <c r="DD137" s="1859">
        <v>44637</v>
      </c>
      <c r="DE137" s="1860"/>
      <c r="DF137" s="1861"/>
    </row>
    <row r="138" spans="1:110" s="465" customFormat="1" ht="15" customHeight="1">
      <c r="A138" s="744"/>
      <c r="B138" s="745"/>
      <c r="C138" s="745"/>
      <c r="D138" s="745"/>
      <c r="E138" s="745"/>
      <c r="F138" s="275" t="str">
        <f>$BU$45&amp;"の処理を行う。"</f>
        <v>「共通仕様」「46.3.1.①. 正式部品番号データセット 条件無し」の処理を行う。</v>
      </c>
      <c r="G138" s="236"/>
      <c r="H138" s="236"/>
      <c r="I138" s="236"/>
      <c r="J138" s="236"/>
      <c r="K138" s="236"/>
      <c r="L138" s="236"/>
      <c r="M138" s="236"/>
      <c r="N138" s="236"/>
      <c r="O138" s="236"/>
      <c r="P138" s="236"/>
      <c r="Q138" s="236"/>
      <c r="R138" s="236"/>
      <c r="S138" s="236"/>
      <c r="T138" s="236"/>
      <c r="U138" s="236"/>
      <c r="V138" s="236"/>
      <c r="W138" s="236"/>
      <c r="X138" s="236"/>
      <c r="Y138" s="236"/>
      <c r="Z138" s="236"/>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40"/>
      <c r="BA138" s="192">
        <f t="shared" si="13"/>
        <v>7</v>
      </c>
      <c r="BB138" s="192">
        <f t="shared" si="13"/>
        <v>1</v>
      </c>
      <c r="BC138" s="192">
        <f t="shared" si="13"/>
        <v>1</v>
      </c>
      <c r="BD138" s="192" t="str">
        <f t="shared" si="13"/>
        <v>①</v>
      </c>
      <c r="BF138" s="786"/>
      <c r="BG138" s="563"/>
      <c r="BH138" s="564"/>
      <c r="BI138" s="564"/>
      <c r="BJ138" s="564"/>
      <c r="BK138" s="564"/>
      <c r="BL138" s="565"/>
      <c r="CV138" s="1497"/>
      <c r="CW138" s="1498"/>
      <c r="CX138" s="1498"/>
      <c r="CY138" s="1499"/>
      <c r="CZ138" s="1499"/>
      <c r="DA138" s="1499"/>
      <c r="DB138" s="1499"/>
      <c r="DC138" s="1499"/>
      <c r="DD138" s="1859"/>
      <c r="DE138" s="1860"/>
      <c r="DF138" s="1861"/>
    </row>
    <row r="139" spans="1:110" s="465" customFormat="1" ht="15" customHeight="1">
      <c r="A139" s="1772" t="str">
        <f>BD139</f>
        <v>②</v>
      </c>
      <c r="B139" s="1773"/>
      <c r="C139" s="1773"/>
      <c r="D139" s="1773"/>
      <c r="E139" s="1773"/>
      <c r="F139" s="236" t="s">
        <v>1002</v>
      </c>
      <c r="G139" s="236"/>
      <c r="H139" s="236"/>
      <c r="I139" s="236"/>
      <c r="J139" s="236"/>
      <c r="K139" s="236"/>
      <c r="L139" s="236"/>
      <c r="M139" s="236"/>
      <c r="N139" s="236"/>
      <c r="O139" s="236"/>
      <c r="P139" s="236"/>
      <c r="Q139" s="236"/>
      <c r="R139" s="236"/>
      <c r="S139" s="236"/>
      <c r="T139" s="236"/>
      <c r="U139" s="236"/>
      <c r="V139" s="236"/>
      <c r="W139" s="236"/>
      <c r="X139" s="236"/>
      <c r="Y139" s="236"/>
      <c r="Z139" s="236"/>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40"/>
      <c r="BA139" s="192">
        <f t="shared" si="13"/>
        <v>7</v>
      </c>
      <c r="BB139" s="192">
        <f t="shared" si="13"/>
        <v>1</v>
      </c>
      <c r="BC139" s="192">
        <f t="shared" si="13"/>
        <v>1</v>
      </c>
      <c r="BD139" s="196" t="str">
        <f>IF(ISBLANK(BD138),"①",CHAR(CODE(BD138)+1))</f>
        <v>②</v>
      </c>
      <c r="BF139" s="786"/>
      <c r="BG139" s="563" t="str">
        <f t="shared" ref="BG139:BL139" ca="1" si="14">IF(BA139&lt;&gt;"",IF(MID(_xlfn.FORMULATEXT(BA139),SEARCH("[",_xlfn.FORMULATEXT(BA139))+1,SEARCH("]",_xlfn.FORMULATEXT(BA139))-(SEARCH("[",_xlfn.FORMULATEXT(BA139))+1))="-1","",1),"")</f>
        <v/>
      </c>
      <c r="BH139" s="564" t="str">
        <f t="shared" ca="1" si="14"/>
        <v/>
      </c>
      <c r="BI139" s="564" t="str">
        <f t="shared" ca="1" si="14"/>
        <v/>
      </c>
      <c r="BJ139" s="564" t="str">
        <f t="shared" ca="1" si="14"/>
        <v/>
      </c>
      <c r="BK139" s="564" t="str">
        <f t="shared" ca="1" si="14"/>
        <v/>
      </c>
      <c r="BL139" s="565" t="str">
        <f t="shared" ca="1" si="14"/>
        <v/>
      </c>
      <c r="CV139" s="1488" t="s">
        <v>2265</v>
      </c>
      <c r="CW139" s="1489"/>
      <c r="CX139" s="1489"/>
      <c r="CY139" s="1489"/>
      <c r="CZ139" s="1489"/>
      <c r="DA139" s="1489"/>
      <c r="DB139" s="1489"/>
      <c r="DC139" s="1489"/>
      <c r="DD139" s="1859">
        <v>44637</v>
      </c>
      <c r="DE139" s="1860"/>
      <c r="DF139" s="1861"/>
    </row>
    <row r="140" spans="1:110" s="465" customFormat="1" ht="15" customHeight="1">
      <c r="A140" s="744"/>
      <c r="B140" s="745"/>
      <c r="C140" s="745"/>
      <c r="D140" s="745"/>
      <c r="E140" s="745"/>
      <c r="F140" s="236" t="str">
        <f>$BU$46&amp;"の処理を行う。"</f>
        <v>「共通仕様」「46.3.1.②. 正式部品番号データセット 部品番号の入力」の処理を行う。</v>
      </c>
      <c r="G140" s="236"/>
      <c r="H140" s="236"/>
      <c r="I140" s="236"/>
      <c r="J140" s="236"/>
      <c r="K140" s="236"/>
      <c r="L140" s="236"/>
      <c r="M140" s="236"/>
      <c r="N140" s="236"/>
      <c r="O140" s="236"/>
      <c r="P140" s="236"/>
      <c r="Q140" s="236"/>
      <c r="R140" s="236"/>
      <c r="S140" s="236"/>
      <c r="T140" s="236"/>
      <c r="U140" s="236"/>
      <c r="V140" s="236"/>
      <c r="W140" s="236"/>
      <c r="X140" s="236"/>
      <c r="Y140" s="236"/>
      <c r="Z140" s="236"/>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40"/>
      <c r="BA140" s="192">
        <f t="shared" si="13"/>
        <v>7</v>
      </c>
      <c r="BB140" s="192">
        <f t="shared" si="13"/>
        <v>1</v>
      </c>
      <c r="BC140" s="192">
        <f t="shared" si="13"/>
        <v>1</v>
      </c>
      <c r="BD140" s="192" t="str">
        <f t="shared" si="13"/>
        <v>②</v>
      </c>
      <c r="BF140" s="786"/>
      <c r="BG140" s="563"/>
      <c r="BH140" s="564"/>
      <c r="BI140" s="564"/>
      <c r="BJ140" s="564"/>
      <c r="BK140" s="564"/>
      <c r="BL140" s="565"/>
      <c r="CV140" s="1497"/>
      <c r="CW140" s="1498"/>
      <c r="CX140" s="1498"/>
      <c r="CY140" s="1499"/>
      <c r="CZ140" s="1499"/>
      <c r="DA140" s="1499"/>
      <c r="DB140" s="1499"/>
      <c r="DC140" s="1499"/>
      <c r="DD140" s="1859"/>
      <c r="DE140" s="1860"/>
      <c r="DF140" s="1861"/>
    </row>
    <row r="141" spans="1:110" s="465" customFormat="1" ht="15" customHeight="1">
      <c r="A141" s="1887" t="str">
        <f>BA141&amp;"."&amp;BB141&amp;"."&amp;BC141</f>
        <v>7.1.2</v>
      </c>
      <c r="B141" s="1888"/>
      <c r="C141" s="1888"/>
      <c r="D141" s="1888"/>
      <c r="E141" s="236" t="s">
        <v>314</v>
      </c>
      <c r="F141" s="278"/>
      <c r="G141" s="274"/>
      <c r="H141" s="274"/>
      <c r="I141" s="274"/>
      <c r="J141" s="274"/>
      <c r="K141" s="274"/>
      <c r="L141" s="274"/>
      <c r="M141" s="274"/>
      <c r="N141" s="274"/>
      <c r="O141" s="278"/>
      <c r="P141" s="278"/>
      <c r="Q141" s="278"/>
      <c r="R141" s="278"/>
      <c r="S141" s="278"/>
      <c r="T141" s="278"/>
      <c r="U141" s="278"/>
      <c r="V141" s="278"/>
      <c r="W141" s="278"/>
      <c r="X141" s="278"/>
      <c r="Y141" s="278"/>
      <c r="Z141" s="278"/>
      <c r="AA141" s="278"/>
      <c r="AB141" s="278"/>
      <c r="AC141" s="278"/>
      <c r="AD141" s="278"/>
      <c r="AE141" s="278"/>
      <c r="AF141" s="278"/>
      <c r="AG141" s="278"/>
      <c r="AH141" s="278"/>
      <c r="AI141" s="278"/>
      <c r="AJ141" s="278"/>
      <c r="AK141" s="278"/>
      <c r="AL141" s="278"/>
      <c r="AM141" s="278"/>
      <c r="AN141" s="278"/>
      <c r="AO141" s="278"/>
      <c r="AP141" s="278"/>
      <c r="AQ141" s="278"/>
      <c r="AR141" s="278"/>
      <c r="AS141" s="278"/>
      <c r="AT141" s="278"/>
      <c r="AU141" s="278"/>
      <c r="AV141" s="278"/>
      <c r="AW141" s="278"/>
      <c r="AX141" s="278"/>
      <c r="AY141" s="40"/>
      <c r="BA141" s="192">
        <f t="shared" si="13"/>
        <v>7</v>
      </c>
      <c r="BB141" s="192">
        <f>BB140</f>
        <v>1</v>
      </c>
      <c r="BC141" s="193">
        <f>BC140+1</f>
        <v>2</v>
      </c>
      <c r="BD141" s="192"/>
      <c r="BF141" s="786"/>
      <c r="BG141" s="563" t="str">
        <f t="shared" ca="1" si="8"/>
        <v/>
      </c>
      <c r="BH141" s="564" t="str">
        <f t="shared" ca="1" si="8"/>
        <v/>
      </c>
      <c r="BI141" s="564" t="str">
        <f t="shared" ca="1" si="8"/>
        <v/>
      </c>
      <c r="BJ141" s="564" t="str">
        <f t="shared" ca="1" si="8"/>
        <v/>
      </c>
      <c r="BK141" s="564" t="str">
        <f t="shared" ca="1" si="8"/>
        <v/>
      </c>
      <c r="BL141" s="565" t="str">
        <f t="shared" ca="1" si="8"/>
        <v/>
      </c>
      <c r="CV141" s="1497"/>
      <c r="CW141" s="1498"/>
      <c r="CX141" s="1498"/>
      <c r="CY141" s="1499"/>
      <c r="CZ141" s="1499"/>
      <c r="DA141" s="1499"/>
      <c r="DB141" s="1499"/>
      <c r="DC141" s="1499"/>
      <c r="DD141" s="1859"/>
      <c r="DE141" s="1860"/>
      <c r="DF141" s="1861"/>
    </row>
    <row r="142" spans="1:110" s="465" customFormat="1" ht="15" customHeight="1">
      <c r="A142" s="1772" t="str">
        <f>BD142</f>
        <v>①</v>
      </c>
      <c r="B142" s="1773"/>
      <c r="C142" s="1773"/>
      <c r="D142" s="1773"/>
      <c r="E142" s="1773"/>
      <c r="F142" s="278" t="s">
        <v>315</v>
      </c>
      <c r="G142" s="278"/>
      <c r="H142" s="278"/>
      <c r="I142" s="278"/>
      <c r="J142" s="278"/>
      <c r="K142" s="278"/>
      <c r="L142" s="278"/>
      <c r="M142" s="278"/>
      <c r="N142" s="278"/>
      <c r="O142" s="278"/>
      <c r="P142" s="278"/>
      <c r="Q142" s="278"/>
      <c r="R142" s="278"/>
      <c r="S142" s="278"/>
      <c r="T142" s="278"/>
      <c r="U142" s="278"/>
      <c r="V142" s="278"/>
      <c r="W142" s="278"/>
      <c r="X142" s="278"/>
      <c r="Y142" s="278"/>
      <c r="Z142" s="278"/>
      <c r="AA142" s="278"/>
      <c r="AB142" s="278"/>
      <c r="AC142" s="278"/>
      <c r="AD142" s="278"/>
      <c r="AE142" s="278"/>
      <c r="AF142" s="278"/>
      <c r="AG142" s="278"/>
      <c r="AH142" s="278"/>
      <c r="AI142" s="278"/>
      <c r="AJ142" s="278"/>
      <c r="AK142" s="278"/>
      <c r="AL142" s="278"/>
      <c r="AM142" s="278"/>
      <c r="AN142" s="278"/>
      <c r="AO142" s="278"/>
      <c r="AP142" s="278"/>
      <c r="AQ142" s="278"/>
      <c r="AR142" s="278"/>
      <c r="AS142" s="278"/>
      <c r="AT142" s="278"/>
      <c r="AU142" s="278"/>
      <c r="AV142" s="278"/>
      <c r="AW142" s="278"/>
      <c r="AX142" s="278"/>
      <c r="AY142" s="40"/>
      <c r="BA142" s="192">
        <f t="shared" si="13"/>
        <v>7</v>
      </c>
      <c r="BB142" s="192">
        <f t="shared" si="13"/>
        <v>1</v>
      </c>
      <c r="BC142" s="192">
        <f t="shared" si="13"/>
        <v>2</v>
      </c>
      <c r="BD142" s="196" t="str">
        <f>IF(ISBLANK(BD141),"①",CHAR(CODE(BD141)+1))</f>
        <v>①</v>
      </c>
      <c r="BF142" s="786"/>
      <c r="BG142" s="563" t="str">
        <f t="shared" ca="1" si="8"/>
        <v/>
      </c>
      <c r="BH142" s="564" t="str">
        <f t="shared" ca="1" si="8"/>
        <v/>
      </c>
      <c r="BI142" s="564" t="str">
        <f t="shared" ca="1" si="8"/>
        <v/>
      </c>
      <c r="BJ142" s="564" t="str">
        <f t="shared" ca="1" si="8"/>
        <v/>
      </c>
      <c r="BK142" s="564" t="str">
        <f t="shared" ca="1" si="8"/>
        <v/>
      </c>
      <c r="BL142" s="565" t="str">
        <f t="shared" ca="1" si="8"/>
        <v/>
      </c>
      <c r="CV142" s="1488" t="s">
        <v>2265</v>
      </c>
      <c r="CW142" s="1489"/>
      <c r="CX142" s="1489"/>
      <c r="CY142" s="1489"/>
      <c r="CZ142" s="1489"/>
      <c r="DA142" s="1489"/>
      <c r="DB142" s="1489"/>
      <c r="DC142" s="1489"/>
      <c r="DD142" s="1859">
        <v>44637</v>
      </c>
      <c r="DE142" s="1860"/>
      <c r="DF142" s="1861"/>
    </row>
    <row r="143" spans="1:110" s="465" customFormat="1" ht="15" customHeight="1">
      <c r="A143" s="1772" t="str">
        <f>BD143</f>
        <v>②</v>
      </c>
      <c r="B143" s="1773"/>
      <c r="C143" s="1773"/>
      <c r="D143" s="1773"/>
      <c r="E143" s="1773"/>
      <c r="F143" s="236" t="s">
        <v>303</v>
      </c>
      <c r="G143" s="278"/>
      <c r="H143" s="278"/>
      <c r="I143" s="278"/>
      <c r="J143" s="278"/>
      <c r="K143" s="278"/>
      <c r="L143" s="278"/>
      <c r="M143" s="278"/>
      <c r="N143" s="278"/>
      <c r="O143" s="278"/>
      <c r="P143" s="278"/>
      <c r="Q143" s="278"/>
      <c r="R143" s="278"/>
      <c r="S143" s="278"/>
      <c r="T143" s="278"/>
      <c r="U143" s="278"/>
      <c r="V143" s="278"/>
      <c r="W143" s="278"/>
      <c r="X143" s="278"/>
      <c r="Y143" s="278"/>
      <c r="Z143" s="278"/>
      <c r="AA143" s="278"/>
      <c r="AB143" s="278"/>
      <c r="AC143" s="278"/>
      <c r="AD143" s="278"/>
      <c r="AE143" s="278"/>
      <c r="AF143" s="278"/>
      <c r="AG143" s="278"/>
      <c r="AH143" s="278"/>
      <c r="AI143" s="278"/>
      <c r="AJ143" s="278"/>
      <c r="AK143" s="278"/>
      <c r="AL143" s="278"/>
      <c r="AM143" s="278"/>
      <c r="AN143" s="278"/>
      <c r="AO143" s="278"/>
      <c r="AP143" s="278"/>
      <c r="AQ143" s="278"/>
      <c r="AR143" s="278"/>
      <c r="AS143" s="278"/>
      <c r="AT143" s="278"/>
      <c r="AU143" s="278"/>
      <c r="AV143" s="278"/>
      <c r="AW143" s="278"/>
      <c r="AX143" s="278"/>
      <c r="AY143" s="40"/>
      <c r="BA143" s="192">
        <f t="shared" si="13"/>
        <v>7</v>
      </c>
      <c r="BB143" s="192">
        <f t="shared" si="13"/>
        <v>1</v>
      </c>
      <c r="BC143" s="192">
        <f t="shared" si="13"/>
        <v>2</v>
      </c>
      <c r="BD143" s="196" t="str">
        <f>IF(ISBLANK(BD142),"①",CHAR(CODE(BD142)+1))</f>
        <v>②</v>
      </c>
      <c r="BF143" s="786"/>
      <c r="BG143" s="563" t="str">
        <f t="shared" ca="1" si="8"/>
        <v/>
      </c>
      <c r="BH143" s="564" t="str">
        <f t="shared" ca="1" si="8"/>
        <v/>
      </c>
      <c r="BI143" s="564" t="str">
        <f t="shared" ca="1" si="8"/>
        <v/>
      </c>
      <c r="BJ143" s="564" t="str">
        <f t="shared" ca="1" si="8"/>
        <v/>
      </c>
      <c r="BK143" s="564" t="str">
        <f t="shared" ca="1" si="8"/>
        <v/>
      </c>
      <c r="BL143" s="565" t="str">
        <f t="shared" ca="1" si="8"/>
        <v/>
      </c>
      <c r="CV143" s="1488" t="s">
        <v>2265</v>
      </c>
      <c r="CW143" s="1489"/>
      <c r="CX143" s="1489"/>
      <c r="CY143" s="1489"/>
      <c r="CZ143" s="1489"/>
      <c r="DA143" s="1489"/>
      <c r="DB143" s="1489"/>
      <c r="DC143" s="1489"/>
      <c r="DD143" s="1859">
        <v>44637</v>
      </c>
      <c r="DE143" s="1860"/>
      <c r="DF143" s="1861"/>
    </row>
    <row r="144" spans="1:110" s="465" customFormat="1" ht="15" customHeight="1">
      <c r="A144" s="1772" t="str">
        <f>BA144&amp;"."</f>
        <v>8.</v>
      </c>
      <c r="B144" s="1774"/>
      <c r="C144" s="465" t="s">
        <v>316</v>
      </c>
      <c r="AY144" s="195"/>
      <c r="BA144" s="193">
        <f>BA143+1</f>
        <v>8</v>
      </c>
      <c r="BE144" s="233"/>
      <c r="BF144" s="233"/>
      <c r="BG144" s="559" t="str">
        <f t="shared" ca="1" si="8"/>
        <v/>
      </c>
      <c r="BH144" s="560" t="str">
        <f t="shared" ca="1" si="8"/>
        <v/>
      </c>
      <c r="BI144" s="560" t="str">
        <f t="shared" ca="1" si="8"/>
        <v/>
      </c>
      <c r="BJ144" s="560" t="str">
        <f t="shared" ref="BJ144:BL230" ca="1" si="15">IF(BD144&lt;&gt;"",IF(MID(_xlfn.FORMULATEXT(BD144),SEARCH("[",_xlfn.FORMULATEXT(BD144))+1,SEARCH("]",_xlfn.FORMULATEXT(BD144))-(SEARCH("[",_xlfn.FORMULATEXT(BD144))+1))="-1","",1),"")</f>
        <v/>
      </c>
      <c r="BK144" s="560" t="str">
        <f t="shared" ca="1" si="15"/>
        <v/>
      </c>
      <c r="BL144" s="561" t="str">
        <f t="shared" ca="1" si="15"/>
        <v/>
      </c>
      <c r="CV144" s="1497"/>
      <c r="CW144" s="1498"/>
      <c r="CX144" s="1498"/>
      <c r="CY144" s="1499"/>
      <c r="CZ144" s="1499"/>
      <c r="DA144" s="1499"/>
      <c r="DB144" s="1499"/>
      <c r="DC144" s="1499"/>
      <c r="DD144" s="1859"/>
      <c r="DE144" s="1860"/>
      <c r="DF144" s="1861"/>
    </row>
    <row r="145" spans="1:111" s="465" customFormat="1" ht="15" customHeight="1">
      <c r="A145" s="1760" t="str">
        <f>$BA145&amp;"."&amp;$BB145&amp;"."</f>
        <v>8.1.</v>
      </c>
      <c r="B145" s="1761"/>
      <c r="C145" s="1761"/>
      <c r="D145" s="319" t="s">
        <v>146</v>
      </c>
      <c r="E145" s="275"/>
      <c r="F145" s="275"/>
      <c r="G145" s="275"/>
      <c r="H145" s="1882">
        <f>$B$53</f>
        <v>13</v>
      </c>
      <c r="I145" s="1882"/>
      <c r="J145" s="844" t="str">
        <f>VLOOKUP(VALUE(H145),$B$38:$F$67,3,FALSE) &amp;" "&amp; VLOOKUP(VALUE(H145),$B$38:$F$67,5,FALSE)</f>
        <v>F2 登録</v>
      </c>
      <c r="K145" s="469"/>
      <c r="L145" s="244"/>
      <c r="M145" s="244"/>
      <c r="N145" s="244"/>
      <c r="O145" s="469" t="s">
        <v>871</v>
      </c>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469"/>
      <c r="AN145" s="469"/>
      <c r="AO145" s="469"/>
      <c r="AP145" s="469"/>
      <c r="AQ145" s="469"/>
      <c r="AR145" s="469"/>
      <c r="AS145" s="469"/>
      <c r="AT145" s="469"/>
      <c r="AU145" s="469"/>
      <c r="AV145" s="469"/>
      <c r="AW145" s="469"/>
      <c r="AX145" s="469"/>
      <c r="AY145" s="276"/>
      <c r="BA145" s="192">
        <f>BA144</f>
        <v>8</v>
      </c>
      <c r="BB145" s="193">
        <f>BB144+1</f>
        <v>1</v>
      </c>
      <c r="BC145" s="192"/>
      <c r="BD145" s="192"/>
      <c r="BE145" s="233"/>
      <c r="BF145" s="233"/>
      <c r="BG145" s="559" t="str">
        <f t="shared" ref="BG145:BI231" ca="1" si="16">IF(BA145&lt;&gt;"",IF(MID(_xlfn.FORMULATEXT(BA145),SEARCH("[",_xlfn.FORMULATEXT(BA145))+1,SEARCH("]",_xlfn.FORMULATEXT(BA145))-(SEARCH("[",_xlfn.FORMULATEXT(BA145))+1))="-1","",1),"")</f>
        <v/>
      </c>
      <c r="BH145" s="560" t="str">
        <f t="shared" ca="1" si="16"/>
        <v/>
      </c>
      <c r="BI145" s="560" t="str">
        <f t="shared" ca="1" si="16"/>
        <v/>
      </c>
      <c r="BJ145" s="560" t="str">
        <f t="shared" ca="1" si="15"/>
        <v/>
      </c>
      <c r="BK145" s="560" t="str">
        <f t="shared" ca="1" si="15"/>
        <v/>
      </c>
      <c r="BL145" s="561" t="str">
        <f t="shared" ca="1" si="15"/>
        <v/>
      </c>
      <c r="CV145" s="1497"/>
      <c r="CW145" s="1498"/>
      <c r="CX145" s="1498"/>
      <c r="CY145" s="1499"/>
      <c r="CZ145" s="1499"/>
      <c r="DA145" s="1499"/>
      <c r="DB145" s="1499"/>
      <c r="DC145" s="1499"/>
      <c r="DD145" s="1859"/>
      <c r="DE145" s="1860"/>
      <c r="DF145" s="1861"/>
    </row>
    <row r="146" spans="1:111" s="465" customFormat="1" ht="15" customHeight="1">
      <c r="A146" s="1862" t="str">
        <f>BA146&amp;"."&amp;BB146&amp;"."&amp;BC146</f>
        <v>8.1.1</v>
      </c>
      <c r="B146" s="1862"/>
      <c r="C146" s="1862"/>
      <c r="D146" s="1862"/>
      <c r="E146" s="469" t="s">
        <v>890</v>
      </c>
      <c r="F146" s="469"/>
      <c r="G146" s="469"/>
      <c r="H146" s="469"/>
      <c r="I146" s="469"/>
      <c r="J146" s="469"/>
      <c r="K146" s="469"/>
      <c r="L146" s="469"/>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469"/>
      <c r="AN146" s="469"/>
      <c r="AO146" s="469"/>
      <c r="AP146" s="469"/>
      <c r="AQ146" s="469"/>
      <c r="AR146" s="469"/>
      <c r="AS146" s="469"/>
      <c r="AT146" s="469"/>
      <c r="AU146" s="469"/>
      <c r="AV146" s="469"/>
      <c r="AW146" s="469"/>
      <c r="AX146" s="469"/>
      <c r="AY146" s="276"/>
      <c r="BA146" s="192">
        <f>BA145</f>
        <v>8</v>
      </c>
      <c r="BB146" s="192">
        <f>BB145</f>
        <v>1</v>
      </c>
      <c r="BC146" s="193">
        <f>BC145+1</f>
        <v>1</v>
      </c>
      <c r="BD146" s="192"/>
      <c r="BE146" s="192"/>
      <c r="BF146" s="233"/>
      <c r="BG146" s="559" t="str">
        <f t="shared" ca="1" si="16"/>
        <v/>
      </c>
      <c r="BH146" s="560" t="str">
        <f t="shared" ca="1" si="16"/>
        <v/>
      </c>
      <c r="BI146" s="560" t="str">
        <f t="shared" ca="1" si="16"/>
        <v/>
      </c>
      <c r="BJ146" s="560" t="str">
        <f t="shared" ca="1" si="15"/>
        <v/>
      </c>
      <c r="BK146" s="560" t="str">
        <f t="shared" ca="1" si="15"/>
        <v/>
      </c>
      <c r="BL146" s="561" t="str">
        <f t="shared" ca="1" si="15"/>
        <v/>
      </c>
      <c r="CV146" s="1497"/>
      <c r="CW146" s="1498"/>
      <c r="CX146" s="1498"/>
      <c r="CY146" s="1499"/>
      <c r="CZ146" s="1499"/>
      <c r="DA146" s="1499"/>
      <c r="DB146" s="1499"/>
      <c r="DC146" s="1499"/>
      <c r="DD146" s="1859"/>
      <c r="DE146" s="1860"/>
      <c r="DF146" s="1861"/>
    </row>
    <row r="147" spans="1:111" s="465" customFormat="1" ht="15" customHeight="1">
      <c r="A147" s="1758" t="str">
        <f>$BD147&amp;"."</f>
        <v>①.</v>
      </c>
      <c r="B147" s="1759"/>
      <c r="C147" s="1759"/>
      <c r="D147" s="1759"/>
      <c r="E147" s="1759"/>
      <c r="F147" s="469" t="s">
        <v>891</v>
      </c>
      <c r="G147" s="274"/>
      <c r="H147" s="274"/>
      <c r="I147" s="274"/>
      <c r="J147" s="274"/>
      <c r="K147" s="274"/>
      <c r="L147" s="274"/>
      <c r="M147" s="274"/>
      <c r="N147" s="274"/>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275"/>
      <c r="AT147" s="275"/>
      <c r="AU147" s="275"/>
      <c r="AV147" s="275"/>
      <c r="AW147" s="275"/>
      <c r="AX147" s="275"/>
      <c r="AY147" s="276"/>
      <c r="BA147" s="192">
        <f>BA146</f>
        <v>8</v>
      </c>
      <c r="BB147" s="192">
        <f>BB146</f>
        <v>1</v>
      </c>
      <c r="BC147" s="192">
        <f>BC146</f>
        <v>1</v>
      </c>
      <c r="BD147" s="196" t="str">
        <f>IF(ISBLANK(BD146),"①",CHAR(CODE(BD146)+1))</f>
        <v>①</v>
      </c>
      <c r="BE147" s="192"/>
      <c r="BG147" s="559" t="str">
        <f t="shared" ca="1" si="16"/>
        <v/>
      </c>
      <c r="BH147" s="560" t="str">
        <f t="shared" ca="1" si="16"/>
        <v/>
      </c>
      <c r="BI147" s="560" t="str">
        <f t="shared" ca="1" si="16"/>
        <v/>
      </c>
      <c r="BJ147" s="560" t="str">
        <f t="shared" ca="1" si="15"/>
        <v/>
      </c>
      <c r="BK147" s="560" t="str">
        <f t="shared" ca="1" si="15"/>
        <v/>
      </c>
      <c r="BL147" s="561" t="str">
        <f t="shared" ca="1" si="15"/>
        <v/>
      </c>
      <c r="CV147" s="1488" t="s">
        <v>2265</v>
      </c>
      <c r="CW147" s="1489"/>
      <c r="CX147" s="1489"/>
      <c r="CY147" s="1489"/>
      <c r="CZ147" s="1489"/>
      <c r="DA147" s="1489"/>
      <c r="DB147" s="1489"/>
      <c r="DC147" s="1489"/>
      <c r="DD147" s="1859">
        <v>44637</v>
      </c>
      <c r="DE147" s="1860"/>
      <c r="DF147" s="1861"/>
      <c r="DG147" s="465" t="s">
        <v>2271</v>
      </c>
    </row>
    <row r="148" spans="1:111" s="465" customFormat="1" ht="15" customHeight="1">
      <c r="A148" s="469"/>
      <c r="B148" s="469"/>
      <c r="C148" s="469"/>
      <c r="D148" s="469"/>
      <c r="E148" s="469"/>
      <c r="F148" s="469" t="s">
        <v>874</v>
      </c>
      <c r="G148" s="469"/>
      <c r="H148" s="574"/>
      <c r="I148" s="574"/>
      <c r="J148" s="574"/>
      <c r="K148" s="574"/>
      <c r="L148" s="574"/>
      <c r="M148" s="574"/>
      <c r="N148" s="574"/>
      <c r="O148" s="574"/>
      <c r="P148" s="574"/>
      <c r="Q148" s="574"/>
      <c r="R148" s="574"/>
      <c r="S148" s="574"/>
      <c r="T148" s="574"/>
      <c r="U148" s="574"/>
      <c r="V148" s="574"/>
      <c r="W148" s="574"/>
      <c r="X148" s="574"/>
      <c r="Y148" s="574"/>
      <c r="Z148" s="574"/>
      <c r="AA148" s="574"/>
      <c r="AB148" s="574"/>
      <c r="AC148" s="574"/>
      <c r="AD148" s="574"/>
      <c r="AE148" s="574"/>
      <c r="AF148" s="574"/>
      <c r="AG148" s="574"/>
      <c r="AH148" s="574"/>
      <c r="AI148" s="574"/>
      <c r="AJ148" s="574"/>
      <c r="AK148" s="574"/>
      <c r="AL148" s="574"/>
      <c r="AM148" s="574"/>
      <c r="AN148" s="574"/>
      <c r="AO148" s="574"/>
      <c r="AP148" s="574"/>
      <c r="AQ148" s="574"/>
      <c r="AR148" s="574"/>
      <c r="AS148" s="574"/>
      <c r="AT148" s="574"/>
      <c r="AU148" s="574"/>
      <c r="AV148" s="574"/>
      <c r="AW148" s="574"/>
      <c r="AX148" s="574"/>
      <c r="AY148" s="276"/>
      <c r="BA148" s="192">
        <f t="shared" ref="BA148:BD163" si="17">BA147</f>
        <v>8</v>
      </c>
      <c r="BB148" s="192">
        <f t="shared" si="17"/>
        <v>1</v>
      </c>
      <c r="BC148" s="192">
        <f t="shared" si="17"/>
        <v>1</v>
      </c>
      <c r="BD148" s="192" t="str">
        <f t="shared" si="17"/>
        <v>①</v>
      </c>
      <c r="BG148" s="559" t="str">
        <f t="shared" ca="1" si="16"/>
        <v/>
      </c>
      <c r="BH148" s="560" t="str">
        <f t="shared" ca="1" si="16"/>
        <v/>
      </c>
      <c r="BI148" s="560" t="str">
        <f t="shared" ca="1" si="16"/>
        <v/>
      </c>
      <c r="BJ148" s="560" t="str">
        <f t="shared" ca="1" si="15"/>
        <v/>
      </c>
      <c r="BK148" s="560" t="str">
        <f t="shared" ca="1" si="15"/>
        <v/>
      </c>
      <c r="BL148" s="561" t="str">
        <f t="shared" ca="1" si="15"/>
        <v/>
      </c>
      <c r="CV148" s="1497"/>
      <c r="CW148" s="1498"/>
      <c r="CX148" s="1498"/>
      <c r="CY148" s="1499"/>
      <c r="CZ148" s="1499"/>
      <c r="DA148" s="1499"/>
      <c r="DB148" s="1499"/>
      <c r="DC148" s="1499"/>
      <c r="DD148" s="1859"/>
      <c r="DE148" s="1860"/>
      <c r="DF148" s="1861"/>
      <c r="DG148" s="465" t="s">
        <v>2272</v>
      </c>
    </row>
    <row r="149" spans="1:111" s="465" customFormat="1" ht="15" customHeight="1">
      <c r="A149" s="469"/>
      <c r="B149" s="469"/>
      <c r="C149" s="469"/>
      <c r="D149" s="469"/>
      <c r="E149" s="469"/>
      <c r="F149" s="845" t="s">
        <v>150</v>
      </c>
      <c r="G149" s="846"/>
      <c r="H149" s="846"/>
      <c r="I149" s="846"/>
      <c r="J149" s="846"/>
      <c r="K149" s="846"/>
      <c r="L149" s="846"/>
      <c r="M149" s="847"/>
      <c r="N149" s="301" t="s">
        <v>153</v>
      </c>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7"/>
      <c r="AY149" s="276"/>
      <c r="BA149" s="192">
        <f t="shared" si="17"/>
        <v>8</v>
      </c>
      <c r="BB149" s="192">
        <f t="shared" si="17"/>
        <v>1</v>
      </c>
      <c r="BC149" s="192">
        <f t="shared" si="17"/>
        <v>1</v>
      </c>
      <c r="BD149" s="192" t="str">
        <f t="shared" si="17"/>
        <v>①</v>
      </c>
      <c r="BG149" s="559" t="str">
        <f t="shared" ca="1" si="16"/>
        <v/>
      </c>
      <c r="BH149" s="560" t="str">
        <f t="shared" ca="1" si="16"/>
        <v/>
      </c>
      <c r="BI149" s="560" t="str">
        <f t="shared" ca="1" si="16"/>
        <v/>
      </c>
      <c r="BJ149" s="560" t="str">
        <f t="shared" ca="1" si="15"/>
        <v/>
      </c>
      <c r="BK149" s="560" t="str">
        <f t="shared" ca="1" si="15"/>
        <v/>
      </c>
      <c r="BL149" s="561" t="str">
        <f t="shared" ca="1" si="15"/>
        <v/>
      </c>
      <c r="CV149" s="1497"/>
      <c r="CW149" s="1498"/>
      <c r="CX149" s="1498"/>
      <c r="CY149" s="1499"/>
      <c r="CZ149" s="1499"/>
      <c r="DA149" s="1499"/>
      <c r="DB149" s="1499"/>
      <c r="DC149" s="1499"/>
      <c r="DD149" s="1859"/>
      <c r="DE149" s="1860"/>
      <c r="DF149" s="1861"/>
    </row>
    <row r="150" spans="1:111" s="465" customFormat="1" ht="15" customHeight="1">
      <c r="A150" s="469"/>
      <c r="B150" s="469"/>
      <c r="C150" s="469"/>
      <c r="D150" s="469"/>
      <c r="E150" s="469"/>
      <c r="F150" s="848" t="s">
        <v>151</v>
      </c>
      <c r="G150" s="849"/>
      <c r="H150" s="849"/>
      <c r="I150" s="849"/>
      <c r="J150" s="849"/>
      <c r="K150" s="849"/>
      <c r="L150" s="849"/>
      <c r="M150" s="850"/>
      <c r="N150" s="747" t="s">
        <v>892</v>
      </c>
      <c r="O150" s="257"/>
      <c r="P150" s="257"/>
      <c r="Q150" s="257"/>
      <c r="R150" s="257"/>
      <c r="S150" s="257"/>
      <c r="T150" s="257"/>
      <c r="U150" s="257"/>
      <c r="V150" s="257"/>
      <c r="W150" s="257"/>
      <c r="X150" s="257"/>
      <c r="Y150" s="257"/>
      <c r="Z150" s="257"/>
      <c r="AA150" s="257"/>
      <c r="AB150" s="257"/>
      <c r="AC150" s="257"/>
      <c r="AD150" s="257"/>
      <c r="AE150" s="257"/>
      <c r="AF150" s="257"/>
      <c r="AG150" s="257"/>
      <c r="AH150" s="257"/>
      <c r="AI150" s="257"/>
      <c r="AJ150" s="257"/>
      <c r="AK150" s="257"/>
      <c r="AL150" s="257"/>
      <c r="AM150" s="257"/>
      <c r="AN150" s="257"/>
      <c r="AO150" s="257"/>
      <c r="AP150" s="257"/>
      <c r="AQ150" s="257"/>
      <c r="AR150" s="257"/>
      <c r="AS150" s="257"/>
      <c r="AT150" s="257"/>
      <c r="AU150" s="257"/>
      <c r="AV150" s="257"/>
      <c r="AW150" s="257"/>
      <c r="AX150" s="258"/>
      <c r="AY150" s="276"/>
      <c r="BA150" s="192">
        <f t="shared" si="17"/>
        <v>8</v>
      </c>
      <c r="BB150" s="192">
        <f t="shared" si="17"/>
        <v>1</v>
      </c>
      <c r="BC150" s="192">
        <f t="shared" si="17"/>
        <v>1</v>
      </c>
      <c r="BD150" s="192" t="str">
        <f t="shared" si="17"/>
        <v>①</v>
      </c>
      <c r="BG150" s="559" t="str">
        <f t="shared" ca="1" si="16"/>
        <v/>
      </c>
      <c r="BH150" s="560" t="str">
        <f t="shared" ca="1" si="16"/>
        <v/>
      </c>
      <c r="BI150" s="560" t="str">
        <f t="shared" ca="1" si="16"/>
        <v/>
      </c>
      <c r="BJ150" s="560" t="str">
        <f t="shared" ca="1" si="15"/>
        <v/>
      </c>
      <c r="BK150" s="560" t="str">
        <f t="shared" ca="1" si="15"/>
        <v/>
      </c>
      <c r="BL150" s="561" t="str">
        <f t="shared" ca="1" si="15"/>
        <v/>
      </c>
      <c r="CV150" s="1497"/>
      <c r="CW150" s="1498"/>
      <c r="CX150" s="1498"/>
      <c r="CY150" s="1499"/>
      <c r="CZ150" s="1499"/>
      <c r="DA150" s="1499"/>
      <c r="DB150" s="1499"/>
      <c r="DC150" s="1499"/>
      <c r="DD150" s="1859"/>
      <c r="DE150" s="1860"/>
      <c r="DF150" s="1861"/>
    </row>
    <row r="151" spans="1:111" s="465" customFormat="1" ht="15" customHeight="1">
      <c r="A151" s="469"/>
      <c r="B151" s="469"/>
      <c r="C151" s="469"/>
      <c r="D151" s="469"/>
      <c r="E151" s="469"/>
      <c r="F151" s="851" t="s">
        <v>152</v>
      </c>
      <c r="G151" s="852"/>
      <c r="H151" s="852"/>
      <c r="I151" s="852"/>
      <c r="J151" s="852"/>
      <c r="K151" s="852"/>
      <c r="L151" s="852"/>
      <c r="M151" s="853"/>
      <c r="N151" s="303" t="s">
        <v>399</v>
      </c>
      <c r="O151" s="271"/>
      <c r="P151" s="271"/>
      <c r="Q151" s="271"/>
      <c r="R151" s="271"/>
      <c r="S151" s="271"/>
      <c r="T151" s="271"/>
      <c r="U151" s="271"/>
      <c r="V151" s="271"/>
      <c r="W151" s="271"/>
      <c r="X151" s="271"/>
      <c r="Y151" s="271"/>
      <c r="Z151" s="271"/>
      <c r="AA151" s="271"/>
      <c r="AB151" s="271"/>
      <c r="AC151" s="271"/>
      <c r="AD151" s="271"/>
      <c r="AE151" s="271"/>
      <c r="AF151" s="271"/>
      <c r="AG151" s="271"/>
      <c r="AH151" s="271"/>
      <c r="AI151" s="271"/>
      <c r="AJ151" s="271"/>
      <c r="AK151" s="271"/>
      <c r="AL151" s="271"/>
      <c r="AM151" s="271"/>
      <c r="AN151" s="271"/>
      <c r="AO151" s="271"/>
      <c r="AP151" s="271"/>
      <c r="AQ151" s="271"/>
      <c r="AR151" s="271"/>
      <c r="AS151" s="271"/>
      <c r="AT151" s="271"/>
      <c r="AU151" s="271"/>
      <c r="AV151" s="271"/>
      <c r="AW151" s="271"/>
      <c r="AX151" s="272"/>
      <c r="AY151" s="276"/>
      <c r="BA151" s="192">
        <f t="shared" si="17"/>
        <v>8</v>
      </c>
      <c r="BB151" s="192">
        <f t="shared" si="17"/>
        <v>1</v>
      </c>
      <c r="BC151" s="192">
        <f t="shared" si="17"/>
        <v>1</v>
      </c>
      <c r="BD151" s="192" t="str">
        <f t="shared" si="17"/>
        <v>①</v>
      </c>
      <c r="BG151" s="559" t="str">
        <f t="shared" ca="1" si="16"/>
        <v/>
      </c>
      <c r="BH151" s="560" t="str">
        <f t="shared" ca="1" si="16"/>
        <v/>
      </c>
      <c r="BI151" s="560" t="str">
        <f t="shared" ca="1" si="16"/>
        <v/>
      </c>
      <c r="BJ151" s="560" t="str">
        <f t="shared" ca="1" si="15"/>
        <v/>
      </c>
      <c r="BK151" s="560" t="str">
        <f t="shared" ca="1" si="15"/>
        <v/>
      </c>
      <c r="BL151" s="561" t="str">
        <f t="shared" ca="1" si="15"/>
        <v/>
      </c>
      <c r="CV151" s="1497"/>
      <c r="CW151" s="1498"/>
      <c r="CX151" s="1498"/>
      <c r="CY151" s="1499"/>
      <c r="CZ151" s="1499"/>
      <c r="DA151" s="1499"/>
      <c r="DB151" s="1499"/>
      <c r="DC151" s="1499"/>
      <c r="DD151" s="1859"/>
      <c r="DE151" s="1860"/>
      <c r="DF151" s="1861"/>
    </row>
    <row r="152" spans="1:111" s="465" customFormat="1" ht="15" customHeight="1">
      <c r="A152" s="1862" t="str">
        <f>BA152&amp;"."&amp;BB152&amp;"."&amp;BC152</f>
        <v>8.1.2</v>
      </c>
      <c r="B152" s="1862"/>
      <c r="C152" s="1862"/>
      <c r="D152" s="1862"/>
      <c r="E152" s="469" t="s">
        <v>893</v>
      </c>
      <c r="F152" s="469"/>
      <c r="G152" s="469"/>
      <c r="H152" s="469"/>
      <c r="I152" s="469"/>
      <c r="J152" s="469"/>
      <c r="K152" s="469"/>
      <c r="L152" s="469"/>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469"/>
      <c r="AN152" s="469"/>
      <c r="AO152" s="469"/>
      <c r="AP152" s="469"/>
      <c r="AQ152" s="469"/>
      <c r="AR152" s="469"/>
      <c r="AS152" s="469"/>
      <c r="AT152" s="469"/>
      <c r="AU152" s="469"/>
      <c r="AV152" s="469"/>
      <c r="AW152" s="469"/>
      <c r="AX152" s="469"/>
      <c r="AY152" s="276"/>
      <c r="BA152" s="192">
        <f t="shared" si="17"/>
        <v>8</v>
      </c>
      <c r="BB152" s="192">
        <f t="shared" si="17"/>
        <v>1</v>
      </c>
      <c r="BC152" s="193">
        <f>BC151+1</f>
        <v>2</v>
      </c>
      <c r="BD152" s="192"/>
      <c r="BE152" s="192"/>
      <c r="BF152" s="233"/>
      <c r="BG152" s="559" t="str">
        <f t="shared" ca="1" si="16"/>
        <v/>
      </c>
      <c r="BH152" s="560" t="str">
        <f t="shared" ca="1" si="16"/>
        <v/>
      </c>
      <c r="BI152" s="560" t="str">
        <f t="shared" ca="1" si="16"/>
        <v/>
      </c>
      <c r="BJ152" s="560" t="str">
        <f t="shared" ca="1" si="15"/>
        <v/>
      </c>
      <c r="BK152" s="560" t="str">
        <f t="shared" ca="1" si="15"/>
        <v/>
      </c>
      <c r="BL152" s="561" t="str">
        <f t="shared" ca="1" si="15"/>
        <v/>
      </c>
      <c r="CV152" s="1488" t="s">
        <v>2265</v>
      </c>
      <c r="CW152" s="1489"/>
      <c r="CX152" s="1489"/>
      <c r="CY152" s="1489"/>
      <c r="CZ152" s="1489"/>
      <c r="DA152" s="1489"/>
      <c r="DB152" s="1489"/>
      <c r="DC152" s="1489"/>
      <c r="DD152" s="1859">
        <v>44637</v>
      </c>
      <c r="DE152" s="1860"/>
      <c r="DF152" s="1861"/>
    </row>
    <row r="153" spans="1:111" s="465" customFormat="1" ht="15" customHeight="1">
      <c r="A153" s="469"/>
      <c r="B153" s="469"/>
      <c r="C153" s="469"/>
      <c r="D153" s="469"/>
      <c r="E153" s="469" t="s">
        <v>894</v>
      </c>
      <c r="F153" s="469"/>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c r="AJ153" s="275"/>
      <c r="AK153" s="275"/>
      <c r="AL153" s="275"/>
      <c r="AM153" s="275"/>
      <c r="AN153" s="275"/>
      <c r="AO153" s="275"/>
      <c r="AP153" s="275"/>
      <c r="AQ153" s="275"/>
      <c r="AR153" s="275"/>
      <c r="AS153" s="275"/>
      <c r="AT153" s="275"/>
      <c r="AU153" s="275"/>
      <c r="AV153" s="275"/>
      <c r="AW153" s="275"/>
      <c r="AX153" s="275"/>
      <c r="AY153" s="276"/>
      <c r="BA153" s="192">
        <f t="shared" si="17"/>
        <v>8</v>
      </c>
      <c r="BB153" s="192">
        <f t="shared" si="17"/>
        <v>1</v>
      </c>
      <c r="BC153" s="192">
        <f t="shared" si="17"/>
        <v>2</v>
      </c>
      <c r="BD153" s="192"/>
      <c r="BG153" s="559" t="str">
        <f t="shared" ca="1" si="16"/>
        <v/>
      </c>
      <c r="BH153" s="560" t="str">
        <f t="shared" ca="1" si="16"/>
        <v/>
      </c>
      <c r="BI153" s="560" t="str">
        <f t="shared" ca="1" si="16"/>
        <v/>
      </c>
      <c r="BJ153" s="560" t="str">
        <f t="shared" ca="1" si="15"/>
        <v/>
      </c>
      <c r="BK153" s="560" t="str">
        <f t="shared" ca="1" si="15"/>
        <v/>
      </c>
      <c r="BL153" s="561" t="str">
        <f t="shared" ca="1" si="15"/>
        <v/>
      </c>
      <c r="CV153" s="1497"/>
      <c r="CW153" s="1498"/>
      <c r="CX153" s="1498"/>
      <c r="CY153" s="1499"/>
      <c r="CZ153" s="1499"/>
      <c r="DA153" s="1499"/>
      <c r="DB153" s="1499"/>
      <c r="DC153" s="1499"/>
      <c r="DD153" s="1859"/>
      <c r="DE153" s="1860"/>
      <c r="DF153" s="1861"/>
    </row>
    <row r="154" spans="1:111" s="465" customFormat="1" ht="15" customHeight="1">
      <c r="A154" s="1862" t="str">
        <f>BA154&amp;"."&amp;BB154&amp;"."&amp;BC154</f>
        <v>8.1.3</v>
      </c>
      <c r="B154" s="1862"/>
      <c r="C154" s="1862"/>
      <c r="D154" s="1862"/>
      <c r="E154" s="469" t="s">
        <v>872</v>
      </c>
      <c r="F154" s="469"/>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275"/>
      <c r="AT154" s="275"/>
      <c r="AU154" s="275"/>
      <c r="AV154" s="275"/>
      <c r="AW154" s="275"/>
      <c r="AX154" s="275"/>
      <c r="AY154" s="276"/>
      <c r="BA154" s="192">
        <f t="shared" si="17"/>
        <v>8</v>
      </c>
      <c r="BB154" s="192">
        <f t="shared" si="17"/>
        <v>1</v>
      </c>
      <c r="BC154" s="193">
        <f>BC153+1</f>
        <v>3</v>
      </c>
      <c r="BD154" s="192"/>
      <c r="BE154" s="192"/>
      <c r="BF154" s="233"/>
      <c r="BG154" s="559" t="str">
        <f t="shared" ca="1" si="16"/>
        <v/>
      </c>
      <c r="BH154" s="560" t="str">
        <f t="shared" ca="1" si="16"/>
        <v/>
      </c>
      <c r="BI154" s="560" t="str">
        <f t="shared" ca="1" si="16"/>
        <v/>
      </c>
      <c r="BJ154" s="560" t="str">
        <f t="shared" ca="1" si="15"/>
        <v/>
      </c>
      <c r="BK154" s="560" t="str">
        <f t="shared" ca="1" si="15"/>
        <v/>
      </c>
      <c r="BL154" s="561" t="str">
        <f t="shared" ca="1" si="15"/>
        <v/>
      </c>
      <c r="CV154" s="1497"/>
      <c r="CW154" s="1498"/>
      <c r="CX154" s="1498"/>
      <c r="CY154" s="1499"/>
      <c r="CZ154" s="1499"/>
      <c r="DA154" s="1499"/>
      <c r="DB154" s="1499"/>
      <c r="DC154" s="1499"/>
      <c r="DD154" s="1859"/>
      <c r="DE154" s="1860"/>
      <c r="DF154" s="1861"/>
    </row>
    <row r="155" spans="1:111" s="465" customFormat="1" ht="15" customHeight="1">
      <c r="A155" s="469"/>
      <c r="B155" s="469"/>
      <c r="C155" s="469"/>
      <c r="D155" s="469"/>
      <c r="E155" s="469" t="s">
        <v>874</v>
      </c>
      <c r="F155" s="469"/>
      <c r="G155" s="574"/>
      <c r="H155" s="574"/>
      <c r="I155" s="574"/>
      <c r="J155" s="574"/>
      <c r="K155" s="574"/>
      <c r="L155" s="574"/>
      <c r="M155" s="574"/>
      <c r="N155" s="574"/>
      <c r="O155" s="574"/>
      <c r="P155" s="574"/>
      <c r="Q155" s="574"/>
      <c r="R155" s="574"/>
      <c r="S155" s="574"/>
      <c r="T155" s="574"/>
      <c r="U155" s="574"/>
      <c r="V155" s="574"/>
      <c r="W155" s="574"/>
      <c r="X155" s="574"/>
      <c r="Y155" s="574"/>
      <c r="Z155" s="574"/>
      <c r="AA155" s="574"/>
      <c r="AB155" s="574"/>
      <c r="AC155" s="574"/>
      <c r="AD155" s="574"/>
      <c r="AE155" s="574"/>
      <c r="AF155" s="574"/>
      <c r="AG155" s="574"/>
      <c r="AH155" s="574"/>
      <c r="AI155" s="574"/>
      <c r="AJ155" s="574"/>
      <c r="AK155" s="574"/>
      <c r="AL155" s="574"/>
      <c r="AM155" s="574"/>
      <c r="AN155" s="574"/>
      <c r="AO155" s="574"/>
      <c r="AP155" s="574"/>
      <c r="AQ155" s="574"/>
      <c r="AR155" s="574"/>
      <c r="AS155" s="574"/>
      <c r="AT155" s="574"/>
      <c r="AU155" s="574"/>
      <c r="AV155" s="574"/>
      <c r="AW155" s="574"/>
      <c r="AX155" s="574"/>
      <c r="AY155" s="276"/>
      <c r="BA155" s="192">
        <f t="shared" si="17"/>
        <v>8</v>
      </c>
      <c r="BB155" s="192">
        <f t="shared" si="17"/>
        <v>1</v>
      </c>
      <c r="BC155" s="192">
        <f t="shared" si="17"/>
        <v>3</v>
      </c>
      <c r="BD155" s="192"/>
      <c r="BG155" s="559" t="str">
        <f t="shared" ca="1" si="16"/>
        <v/>
      </c>
      <c r="BH155" s="560" t="str">
        <f t="shared" ca="1" si="16"/>
        <v/>
      </c>
      <c r="BI155" s="560" t="str">
        <f t="shared" ca="1" si="16"/>
        <v/>
      </c>
      <c r="BJ155" s="560" t="str">
        <f t="shared" ca="1" si="15"/>
        <v/>
      </c>
      <c r="BK155" s="560" t="str">
        <f t="shared" ca="1" si="15"/>
        <v/>
      </c>
      <c r="BL155" s="561" t="str">
        <f t="shared" ca="1" si="15"/>
        <v/>
      </c>
      <c r="CV155" s="1488" t="s">
        <v>2265</v>
      </c>
      <c r="CW155" s="1489"/>
      <c r="CX155" s="1489"/>
      <c r="CY155" s="1489"/>
      <c r="CZ155" s="1489"/>
      <c r="DA155" s="1489"/>
      <c r="DB155" s="1489"/>
      <c r="DC155" s="1489"/>
      <c r="DD155" s="1859">
        <v>44637</v>
      </c>
      <c r="DE155" s="1860"/>
      <c r="DF155" s="1861"/>
    </row>
    <row r="156" spans="1:111" s="465" customFormat="1" ht="15" customHeight="1">
      <c r="A156" s="469"/>
      <c r="B156" s="469"/>
      <c r="C156" s="469"/>
      <c r="D156" s="469"/>
      <c r="E156" s="845" t="s">
        <v>150</v>
      </c>
      <c r="F156" s="846"/>
      <c r="G156" s="846"/>
      <c r="H156" s="846"/>
      <c r="I156" s="846"/>
      <c r="J156" s="846"/>
      <c r="K156" s="846"/>
      <c r="L156" s="847"/>
      <c r="M156" s="301" t="s">
        <v>153</v>
      </c>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c r="AP156" s="266"/>
      <c r="AQ156" s="266"/>
      <c r="AR156" s="266"/>
      <c r="AS156" s="266"/>
      <c r="AT156" s="266"/>
      <c r="AU156" s="266"/>
      <c r="AV156" s="266"/>
      <c r="AW156" s="266"/>
      <c r="AX156" s="267"/>
      <c r="AY156" s="276"/>
      <c r="BA156" s="192">
        <f t="shared" si="17"/>
        <v>8</v>
      </c>
      <c r="BB156" s="192">
        <f t="shared" si="17"/>
        <v>1</v>
      </c>
      <c r="BC156" s="192">
        <f t="shared" si="17"/>
        <v>3</v>
      </c>
      <c r="BD156" s="192"/>
      <c r="BG156" s="559" t="str">
        <f t="shared" ca="1" si="16"/>
        <v/>
      </c>
      <c r="BH156" s="560" t="str">
        <f t="shared" ca="1" si="16"/>
        <v/>
      </c>
      <c r="BI156" s="560" t="str">
        <f t="shared" ca="1" si="16"/>
        <v/>
      </c>
      <c r="BJ156" s="560" t="str">
        <f t="shared" ca="1" si="15"/>
        <v/>
      </c>
      <c r="BK156" s="560" t="str">
        <f t="shared" ca="1" si="15"/>
        <v/>
      </c>
      <c r="BL156" s="561" t="str">
        <f t="shared" ca="1" si="15"/>
        <v/>
      </c>
      <c r="CV156" s="1497"/>
      <c r="CW156" s="1498"/>
      <c r="CX156" s="1498"/>
      <c r="CY156" s="1499"/>
      <c r="CZ156" s="1499"/>
      <c r="DA156" s="1499"/>
      <c r="DB156" s="1499"/>
      <c r="DC156" s="1499"/>
      <c r="DD156" s="1859"/>
      <c r="DE156" s="1860"/>
      <c r="DF156" s="1861"/>
    </row>
    <row r="157" spans="1:111" s="465" customFormat="1" ht="15" customHeight="1">
      <c r="A157" s="469"/>
      <c r="B157" s="469"/>
      <c r="C157" s="469"/>
      <c r="D157" s="469"/>
      <c r="E157" s="848" t="s">
        <v>151</v>
      </c>
      <c r="F157" s="849"/>
      <c r="G157" s="849"/>
      <c r="H157" s="849"/>
      <c r="I157" s="849"/>
      <c r="J157" s="849"/>
      <c r="K157" s="849"/>
      <c r="L157" s="850"/>
      <c r="M157" s="747" t="str">
        <f>"入力必須項目 &lt;未入力の入力必須項目&gt; が未入力の為データ登録処理ができません。"</f>
        <v>入力必須項目 &lt;未入力の入力必須項目&gt; が未入力の為データ登録処理ができません。</v>
      </c>
      <c r="N157" s="257"/>
      <c r="O157" s="257"/>
      <c r="P157" s="257"/>
      <c r="Q157" s="257"/>
      <c r="R157" s="257"/>
      <c r="S157" s="257"/>
      <c r="T157" s="257"/>
      <c r="U157" s="257"/>
      <c r="V157" s="257"/>
      <c r="W157" s="257"/>
      <c r="X157" s="257"/>
      <c r="Y157" s="257"/>
      <c r="Z157" s="257"/>
      <c r="AA157" s="257"/>
      <c r="AB157" s="257"/>
      <c r="AC157" s="257"/>
      <c r="AD157" s="257"/>
      <c r="AE157" s="257"/>
      <c r="AF157" s="257"/>
      <c r="AG157" s="257"/>
      <c r="AH157" s="257"/>
      <c r="AI157" s="257"/>
      <c r="AJ157" s="257"/>
      <c r="AK157" s="257"/>
      <c r="AL157" s="257"/>
      <c r="AM157" s="257"/>
      <c r="AN157" s="257"/>
      <c r="AO157" s="257"/>
      <c r="AP157" s="257"/>
      <c r="AQ157" s="257"/>
      <c r="AR157" s="257"/>
      <c r="AS157" s="257"/>
      <c r="AT157" s="257"/>
      <c r="AU157" s="257"/>
      <c r="AV157" s="257"/>
      <c r="AW157" s="257"/>
      <c r="AX157" s="258"/>
      <c r="AY157" s="276"/>
      <c r="BA157" s="192">
        <f t="shared" si="17"/>
        <v>8</v>
      </c>
      <c r="BB157" s="192">
        <f t="shared" si="17"/>
        <v>1</v>
      </c>
      <c r="BC157" s="192">
        <f t="shared" si="17"/>
        <v>3</v>
      </c>
      <c r="BD157" s="192"/>
      <c r="BG157" s="559" t="str">
        <f t="shared" ca="1" si="16"/>
        <v/>
      </c>
      <c r="BH157" s="560" t="str">
        <f t="shared" ca="1" si="16"/>
        <v/>
      </c>
      <c r="BI157" s="560" t="str">
        <f t="shared" ca="1" si="16"/>
        <v/>
      </c>
      <c r="BJ157" s="560" t="str">
        <f t="shared" ca="1" si="15"/>
        <v/>
      </c>
      <c r="BK157" s="560" t="str">
        <f t="shared" ca="1" si="15"/>
        <v/>
      </c>
      <c r="BL157" s="561" t="str">
        <f t="shared" ca="1" si="15"/>
        <v/>
      </c>
      <c r="CV157" s="1497"/>
      <c r="CW157" s="1498"/>
      <c r="CX157" s="1498"/>
      <c r="CY157" s="1499"/>
      <c r="CZ157" s="1499"/>
      <c r="DA157" s="1499"/>
      <c r="DB157" s="1499"/>
      <c r="DC157" s="1499"/>
      <c r="DD157" s="1859"/>
      <c r="DE157" s="1860"/>
      <c r="DF157" s="1861"/>
    </row>
    <row r="158" spans="1:111" s="465" customFormat="1" ht="15" customHeight="1">
      <c r="A158" s="469"/>
      <c r="B158" s="469"/>
      <c r="C158" s="469"/>
      <c r="D158" s="469"/>
      <c r="E158" s="302"/>
      <c r="F158" s="574"/>
      <c r="G158" s="574"/>
      <c r="H158" s="574"/>
      <c r="I158" s="574"/>
      <c r="J158" s="574"/>
      <c r="K158" s="574"/>
      <c r="L158" s="553"/>
      <c r="M158" s="302" t="s">
        <v>875</v>
      </c>
      <c r="N158" s="574"/>
      <c r="O158" s="574"/>
      <c r="P158" s="574"/>
      <c r="Q158" s="574"/>
      <c r="R158" s="574"/>
      <c r="S158" s="574"/>
      <c r="T158" s="574"/>
      <c r="U158" s="574"/>
      <c r="V158" s="574"/>
      <c r="W158" s="574"/>
      <c r="X158" s="574"/>
      <c r="Y158" s="574"/>
      <c r="Z158" s="574"/>
      <c r="AA158" s="574"/>
      <c r="AB158" s="574"/>
      <c r="AC158" s="574"/>
      <c r="AD158" s="574"/>
      <c r="AE158" s="574"/>
      <c r="AF158" s="574"/>
      <c r="AG158" s="574"/>
      <c r="AH158" s="574"/>
      <c r="AI158" s="574"/>
      <c r="AJ158" s="574"/>
      <c r="AK158" s="574"/>
      <c r="AL158" s="574"/>
      <c r="AM158" s="574"/>
      <c r="AN158" s="574"/>
      <c r="AO158" s="574"/>
      <c r="AP158" s="574"/>
      <c r="AQ158" s="574"/>
      <c r="AR158" s="574"/>
      <c r="AS158" s="574"/>
      <c r="AT158" s="574"/>
      <c r="AU158" s="574"/>
      <c r="AV158" s="574"/>
      <c r="AW158" s="574"/>
      <c r="AX158" s="553"/>
      <c r="AY158" s="276"/>
      <c r="BA158" s="192">
        <f t="shared" si="17"/>
        <v>8</v>
      </c>
      <c r="BB158" s="192">
        <f t="shared" si="17"/>
        <v>1</v>
      </c>
      <c r="BC158" s="192">
        <f t="shared" si="17"/>
        <v>3</v>
      </c>
      <c r="BD158" s="192"/>
      <c r="BG158" s="559" t="str">
        <f t="shared" ca="1" si="16"/>
        <v/>
      </c>
      <c r="BH158" s="560" t="str">
        <f t="shared" ca="1" si="16"/>
        <v/>
      </c>
      <c r="BI158" s="560" t="str">
        <f t="shared" ca="1" si="16"/>
        <v/>
      </c>
      <c r="BJ158" s="560" t="str">
        <f t="shared" ca="1" si="15"/>
        <v/>
      </c>
      <c r="BK158" s="560" t="str">
        <f t="shared" ca="1" si="15"/>
        <v/>
      </c>
      <c r="BL158" s="561" t="str">
        <f t="shared" ca="1" si="15"/>
        <v/>
      </c>
      <c r="CV158" s="1497"/>
      <c r="CW158" s="1498"/>
      <c r="CX158" s="1498"/>
      <c r="CY158" s="1499"/>
      <c r="CZ158" s="1499"/>
      <c r="DA158" s="1499"/>
      <c r="DB158" s="1499"/>
      <c r="DC158" s="1499"/>
      <c r="DD158" s="1859"/>
      <c r="DE158" s="1860"/>
      <c r="DF158" s="1861"/>
    </row>
    <row r="159" spans="1:111" s="465" customFormat="1" ht="15" customHeight="1">
      <c r="A159" s="469"/>
      <c r="B159" s="469"/>
      <c r="C159" s="469"/>
      <c r="D159" s="469"/>
      <c r="E159" s="851" t="s">
        <v>152</v>
      </c>
      <c r="F159" s="852"/>
      <c r="G159" s="852"/>
      <c r="H159" s="852"/>
      <c r="I159" s="852"/>
      <c r="J159" s="852"/>
      <c r="K159" s="852"/>
      <c r="L159" s="853"/>
      <c r="M159" s="303" t="s">
        <v>318</v>
      </c>
      <c r="N159" s="271"/>
      <c r="O159" s="271"/>
      <c r="P159" s="271"/>
      <c r="Q159" s="271"/>
      <c r="R159" s="271"/>
      <c r="S159" s="271"/>
      <c r="T159" s="271"/>
      <c r="U159" s="271"/>
      <c r="V159" s="271"/>
      <c r="W159" s="271"/>
      <c r="X159" s="271"/>
      <c r="Y159" s="271"/>
      <c r="Z159" s="271"/>
      <c r="AA159" s="271"/>
      <c r="AB159" s="271"/>
      <c r="AC159" s="271"/>
      <c r="AD159" s="271"/>
      <c r="AE159" s="271"/>
      <c r="AF159" s="271"/>
      <c r="AG159" s="271"/>
      <c r="AH159" s="271"/>
      <c r="AI159" s="271"/>
      <c r="AJ159" s="271"/>
      <c r="AK159" s="271"/>
      <c r="AL159" s="271"/>
      <c r="AM159" s="271"/>
      <c r="AN159" s="271"/>
      <c r="AO159" s="271"/>
      <c r="AP159" s="271"/>
      <c r="AQ159" s="271"/>
      <c r="AR159" s="271"/>
      <c r="AS159" s="271"/>
      <c r="AT159" s="271"/>
      <c r="AU159" s="271"/>
      <c r="AV159" s="271"/>
      <c r="AW159" s="271"/>
      <c r="AX159" s="272"/>
      <c r="AY159" s="276"/>
      <c r="BA159" s="192">
        <f t="shared" si="17"/>
        <v>8</v>
      </c>
      <c r="BB159" s="192">
        <f t="shared" si="17"/>
        <v>1</v>
      </c>
      <c r="BC159" s="192">
        <f t="shared" si="17"/>
        <v>3</v>
      </c>
      <c r="BD159" s="192"/>
      <c r="BG159" s="559" t="str">
        <f t="shared" ca="1" si="16"/>
        <v/>
      </c>
      <c r="BH159" s="560" t="str">
        <f t="shared" ca="1" si="16"/>
        <v/>
      </c>
      <c r="BI159" s="560" t="str">
        <f t="shared" ca="1" si="16"/>
        <v/>
      </c>
      <c r="BJ159" s="560" t="str">
        <f t="shared" ca="1" si="15"/>
        <v/>
      </c>
      <c r="BK159" s="560" t="str">
        <f t="shared" ca="1" si="15"/>
        <v/>
      </c>
      <c r="BL159" s="561" t="str">
        <f t="shared" ca="1" si="15"/>
        <v/>
      </c>
      <c r="CV159" s="1497"/>
      <c r="CW159" s="1498"/>
      <c r="CX159" s="1498"/>
      <c r="CY159" s="1499"/>
      <c r="CZ159" s="1499"/>
      <c r="DA159" s="1499"/>
      <c r="DB159" s="1499"/>
      <c r="DC159" s="1499"/>
      <c r="DD159" s="1859"/>
      <c r="DE159" s="1860"/>
      <c r="DF159" s="1861"/>
    </row>
    <row r="160" spans="1:111" s="465" customFormat="1" ht="15" customHeight="1">
      <c r="A160" s="1862" t="str">
        <f>BA160&amp;"."&amp;BB160&amp;"."&amp;BC160</f>
        <v>8.1.4</v>
      </c>
      <c r="B160" s="1862"/>
      <c r="C160" s="1862"/>
      <c r="D160" s="1862"/>
      <c r="E160" s="469" t="s">
        <v>873</v>
      </c>
      <c r="F160" s="469"/>
      <c r="G160" s="469"/>
      <c r="H160" s="469"/>
      <c r="I160" s="469"/>
      <c r="J160" s="469"/>
      <c r="K160" s="469"/>
      <c r="L160" s="469"/>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9"/>
      <c r="AP160" s="469"/>
      <c r="AQ160" s="469"/>
      <c r="AR160" s="469"/>
      <c r="AS160" s="469"/>
      <c r="AT160" s="469"/>
      <c r="AU160" s="469"/>
      <c r="AV160" s="469"/>
      <c r="AW160" s="469"/>
      <c r="AX160" s="469"/>
      <c r="AY160" s="276"/>
      <c r="BA160" s="192">
        <f t="shared" si="17"/>
        <v>8</v>
      </c>
      <c r="BB160" s="192">
        <f t="shared" si="17"/>
        <v>1</v>
      </c>
      <c r="BC160" s="193">
        <f>BC159+1</f>
        <v>4</v>
      </c>
      <c r="BD160" s="192"/>
      <c r="BE160" s="192"/>
      <c r="BF160" s="233"/>
      <c r="BG160" s="559" t="str">
        <f t="shared" ca="1" si="16"/>
        <v/>
      </c>
      <c r="BH160" s="560" t="str">
        <f t="shared" ca="1" si="16"/>
        <v/>
      </c>
      <c r="BI160" s="560" t="str">
        <f t="shared" ca="1" si="16"/>
        <v/>
      </c>
      <c r="BJ160" s="560" t="str">
        <f t="shared" ca="1" si="15"/>
        <v/>
      </c>
      <c r="BK160" s="560" t="str">
        <f t="shared" ca="1" si="15"/>
        <v/>
      </c>
      <c r="BL160" s="561" t="str">
        <f t="shared" ca="1" si="15"/>
        <v/>
      </c>
      <c r="CV160" s="1497"/>
      <c r="CW160" s="1498"/>
      <c r="CX160" s="1498"/>
      <c r="CY160" s="1499"/>
      <c r="CZ160" s="1499"/>
      <c r="DA160" s="1499"/>
      <c r="DB160" s="1499"/>
      <c r="DC160" s="1499"/>
      <c r="DD160" s="1859"/>
      <c r="DE160" s="1860"/>
      <c r="DF160" s="1861"/>
    </row>
    <row r="161" spans="1:110" s="465" customFormat="1" ht="15" customHeight="1">
      <c r="A161" s="469"/>
      <c r="B161" s="469"/>
      <c r="C161" s="469"/>
      <c r="D161" s="469"/>
      <c r="E161" s="304" t="s">
        <v>401</v>
      </c>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276"/>
      <c r="BA161" s="192">
        <f t="shared" si="17"/>
        <v>8</v>
      </c>
      <c r="BB161" s="192">
        <f t="shared" si="17"/>
        <v>1</v>
      </c>
      <c r="BC161" s="192">
        <f t="shared" si="17"/>
        <v>4</v>
      </c>
      <c r="BD161" s="192"/>
      <c r="BE161" s="192"/>
      <c r="BF161" s="233"/>
      <c r="BG161" s="559" t="str">
        <f t="shared" ca="1" si="16"/>
        <v/>
      </c>
      <c r="BH161" s="560" t="str">
        <f t="shared" ca="1" si="16"/>
        <v/>
      </c>
      <c r="BI161" s="560" t="str">
        <f t="shared" ca="1" si="16"/>
        <v/>
      </c>
      <c r="BJ161" s="560" t="str">
        <f t="shared" ca="1" si="15"/>
        <v/>
      </c>
      <c r="BK161" s="560" t="str">
        <f t="shared" ca="1" si="15"/>
        <v/>
      </c>
      <c r="BL161" s="561" t="str">
        <f t="shared" ca="1" si="15"/>
        <v/>
      </c>
      <c r="CV161" s="1488" t="s">
        <v>2265</v>
      </c>
      <c r="CW161" s="1489"/>
      <c r="CX161" s="1489"/>
      <c r="CY161" s="1489"/>
      <c r="CZ161" s="1489"/>
      <c r="DA161" s="1489"/>
      <c r="DB161" s="1489"/>
      <c r="DC161" s="1489"/>
      <c r="DD161" s="1859">
        <v>44637</v>
      </c>
      <c r="DE161" s="1860"/>
      <c r="DF161" s="1861"/>
    </row>
    <row r="162" spans="1:110" s="465" customFormat="1" ht="15" customHeight="1">
      <c r="A162" s="469"/>
      <c r="B162" s="469"/>
      <c r="C162" s="469"/>
      <c r="D162" s="469"/>
      <c r="E162" s="845" t="s">
        <v>150</v>
      </c>
      <c r="F162" s="846"/>
      <c r="G162" s="846"/>
      <c r="H162" s="846"/>
      <c r="I162" s="846"/>
      <c r="J162" s="846"/>
      <c r="K162" s="846"/>
      <c r="L162" s="847"/>
      <c r="M162" s="301" t="s">
        <v>342</v>
      </c>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c r="AP162" s="266"/>
      <c r="AQ162" s="266"/>
      <c r="AR162" s="266"/>
      <c r="AS162" s="266"/>
      <c r="AT162" s="266"/>
      <c r="AU162" s="266"/>
      <c r="AV162" s="266"/>
      <c r="AW162" s="266"/>
      <c r="AX162" s="267"/>
      <c r="AY162" s="276"/>
      <c r="BA162" s="192">
        <f t="shared" si="17"/>
        <v>8</v>
      </c>
      <c r="BB162" s="192">
        <f t="shared" si="17"/>
        <v>1</v>
      </c>
      <c r="BC162" s="192">
        <f t="shared" si="17"/>
        <v>4</v>
      </c>
      <c r="BD162" s="192"/>
      <c r="BE162" s="192"/>
      <c r="BG162" s="559" t="str">
        <f t="shared" ca="1" si="16"/>
        <v/>
      </c>
      <c r="BH162" s="560" t="str">
        <f t="shared" ca="1" si="16"/>
        <v/>
      </c>
      <c r="BI162" s="560" t="str">
        <f t="shared" ca="1" si="16"/>
        <v/>
      </c>
      <c r="BJ162" s="560" t="str">
        <f t="shared" ca="1" si="15"/>
        <v/>
      </c>
      <c r="BK162" s="560" t="str">
        <f t="shared" ca="1" si="15"/>
        <v/>
      </c>
      <c r="BL162" s="561" t="str">
        <f t="shared" ca="1" si="15"/>
        <v/>
      </c>
      <c r="CV162" s="1497"/>
      <c r="CW162" s="1498"/>
      <c r="CX162" s="1498"/>
      <c r="CY162" s="1499"/>
      <c r="CZ162" s="1499"/>
      <c r="DA162" s="1499"/>
      <c r="DB162" s="1499"/>
      <c r="DC162" s="1499"/>
      <c r="DD162" s="1859"/>
      <c r="DE162" s="1860"/>
      <c r="DF162" s="1861"/>
    </row>
    <row r="163" spans="1:110" s="465" customFormat="1" ht="15" customHeight="1">
      <c r="A163" s="469"/>
      <c r="B163" s="469"/>
      <c r="C163" s="469"/>
      <c r="D163" s="469"/>
      <c r="E163" s="848" t="s">
        <v>151</v>
      </c>
      <c r="F163" s="849"/>
      <c r="G163" s="849"/>
      <c r="H163" s="849"/>
      <c r="I163" s="849"/>
      <c r="J163" s="849"/>
      <c r="K163" s="849"/>
      <c r="L163" s="850"/>
      <c r="M163" s="747" t="s">
        <v>402</v>
      </c>
      <c r="N163" s="257"/>
      <c r="O163" s="257"/>
      <c r="P163" s="257"/>
      <c r="Q163" s="257"/>
      <c r="R163" s="257"/>
      <c r="S163" s="257"/>
      <c r="T163" s="257"/>
      <c r="U163" s="257"/>
      <c r="V163" s="257"/>
      <c r="W163" s="257"/>
      <c r="X163" s="257"/>
      <c r="Y163" s="257"/>
      <c r="Z163" s="257"/>
      <c r="AA163" s="257"/>
      <c r="AB163" s="257"/>
      <c r="AC163" s="257"/>
      <c r="AD163" s="257"/>
      <c r="AE163" s="257"/>
      <c r="AF163" s="257"/>
      <c r="AG163" s="257"/>
      <c r="AH163" s="257"/>
      <c r="AI163" s="257"/>
      <c r="AJ163" s="257"/>
      <c r="AK163" s="257"/>
      <c r="AL163" s="257"/>
      <c r="AM163" s="257"/>
      <c r="AN163" s="257"/>
      <c r="AO163" s="257"/>
      <c r="AP163" s="257"/>
      <c r="AQ163" s="257"/>
      <c r="AR163" s="257"/>
      <c r="AS163" s="257"/>
      <c r="AT163" s="257"/>
      <c r="AU163" s="257"/>
      <c r="AV163" s="257"/>
      <c r="AW163" s="257"/>
      <c r="AX163" s="258"/>
      <c r="AY163" s="276"/>
      <c r="BA163" s="192">
        <f t="shared" si="17"/>
        <v>8</v>
      </c>
      <c r="BB163" s="192">
        <f t="shared" si="17"/>
        <v>1</v>
      </c>
      <c r="BC163" s="192">
        <f t="shared" si="17"/>
        <v>4</v>
      </c>
      <c r="BD163" s="192"/>
      <c r="BE163" s="192"/>
      <c r="BG163" s="559" t="str">
        <f t="shared" ca="1" si="16"/>
        <v/>
      </c>
      <c r="BH163" s="560" t="str">
        <f t="shared" ca="1" si="16"/>
        <v/>
      </c>
      <c r="BI163" s="560" t="str">
        <f t="shared" ca="1" si="16"/>
        <v/>
      </c>
      <c r="BJ163" s="560" t="str">
        <f t="shared" ca="1" si="15"/>
        <v/>
      </c>
      <c r="BK163" s="560" t="str">
        <f t="shared" ca="1" si="15"/>
        <v/>
      </c>
      <c r="BL163" s="561" t="str">
        <f t="shared" ca="1" si="15"/>
        <v/>
      </c>
      <c r="CV163" s="1497"/>
      <c r="CW163" s="1498"/>
      <c r="CX163" s="1498"/>
      <c r="CY163" s="1499"/>
      <c r="CZ163" s="1499"/>
      <c r="DA163" s="1499"/>
      <c r="DB163" s="1499"/>
      <c r="DC163" s="1499"/>
      <c r="DD163" s="1859"/>
      <c r="DE163" s="1860"/>
      <c r="DF163" s="1861"/>
    </row>
    <row r="164" spans="1:110" s="465" customFormat="1" ht="15" customHeight="1">
      <c r="A164" s="469"/>
      <c r="B164" s="469"/>
      <c r="C164" s="469"/>
      <c r="D164" s="469"/>
      <c r="E164" s="302"/>
      <c r="F164" s="574"/>
      <c r="G164" s="574"/>
      <c r="H164" s="574"/>
      <c r="I164" s="574"/>
      <c r="J164" s="574"/>
      <c r="K164" s="574"/>
      <c r="L164" s="553"/>
      <c r="M164" s="302" t="s">
        <v>362</v>
      </c>
      <c r="N164" s="574"/>
      <c r="O164" s="574"/>
      <c r="P164" s="574"/>
      <c r="Q164" s="574"/>
      <c r="R164" s="574"/>
      <c r="S164" s="574"/>
      <c r="T164" s="574"/>
      <c r="U164" s="574"/>
      <c r="V164" s="574"/>
      <c r="W164" s="574"/>
      <c r="X164" s="574"/>
      <c r="Y164" s="574"/>
      <c r="Z164" s="574"/>
      <c r="AA164" s="574"/>
      <c r="AB164" s="574"/>
      <c r="AC164" s="574"/>
      <c r="AD164" s="574"/>
      <c r="AE164" s="574"/>
      <c r="AF164" s="574"/>
      <c r="AG164" s="574"/>
      <c r="AH164" s="574"/>
      <c r="AI164" s="574"/>
      <c r="AJ164" s="574"/>
      <c r="AK164" s="574"/>
      <c r="AL164" s="574"/>
      <c r="AM164" s="574"/>
      <c r="AN164" s="574"/>
      <c r="AO164" s="574"/>
      <c r="AP164" s="574"/>
      <c r="AQ164" s="574"/>
      <c r="AR164" s="574"/>
      <c r="AS164" s="574"/>
      <c r="AT164" s="574"/>
      <c r="AU164" s="574"/>
      <c r="AV164" s="574"/>
      <c r="AW164" s="574"/>
      <c r="AX164" s="553"/>
      <c r="AY164" s="276"/>
      <c r="BA164" s="192">
        <f t="shared" ref="BA164:BE179" si="18">BA163</f>
        <v>8</v>
      </c>
      <c r="BB164" s="192">
        <f t="shared" si="18"/>
        <v>1</v>
      </c>
      <c r="BC164" s="192">
        <f t="shared" si="18"/>
        <v>4</v>
      </c>
      <c r="BD164" s="192"/>
      <c r="BE164" s="192"/>
      <c r="BG164" s="559" t="str">
        <f t="shared" ca="1" si="16"/>
        <v/>
      </c>
      <c r="BH164" s="560" t="str">
        <f t="shared" ca="1" si="16"/>
        <v/>
      </c>
      <c r="BI164" s="560" t="str">
        <f t="shared" ca="1" si="16"/>
        <v/>
      </c>
      <c r="BJ164" s="560" t="str">
        <f t="shared" ca="1" si="15"/>
        <v/>
      </c>
      <c r="BK164" s="560" t="str">
        <f t="shared" ca="1" si="15"/>
        <v/>
      </c>
      <c r="BL164" s="561" t="str">
        <f t="shared" ca="1" si="15"/>
        <v/>
      </c>
      <c r="CV164" s="1497"/>
      <c r="CW164" s="1498"/>
      <c r="CX164" s="1498"/>
      <c r="CY164" s="1499"/>
      <c r="CZ164" s="1499"/>
      <c r="DA164" s="1499"/>
      <c r="DB164" s="1499"/>
      <c r="DC164" s="1499"/>
      <c r="DD164" s="1859"/>
      <c r="DE164" s="1860"/>
      <c r="DF164" s="1861"/>
    </row>
    <row r="165" spans="1:110" s="465" customFormat="1" ht="15" customHeight="1">
      <c r="A165" s="469"/>
      <c r="B165" s="469"/>
      <c r="C165" s="469"/>
      <c r="D165" s="469"/>
      <c r="E165" s="851" t="s">
        <v>152</v>
      </c>
      <c r="F165" s="852"/>
      <c r="G165" s="852"/>
      <c r="H165" s="852"/>
      <c r="I165" s="852"/>
      <c r="J165" s="852"/>
      <c r="K165" s="852"/>
      <c r="L165" s="853"/>
      <c r="M165" s="303" t="s">
        <v>403</v>
      </c>
      <c r="N165" s="271"/>
      <c r="O165" s="271"/>
      <c r="P165" s="271"/>
      <c r="Q165" s="271"/>
      <c r="R165" s="271"/>
      <c r="S165" s="271"/>
      <c r="T165" s="271"/>
      <c r="U165" s="271"/>
      <c r="V165" s="271"/>
      <c r="W165" s="271"/>
      <c r="X165" s="271"/>
      <c r="Y165" s="271"/>
      <c r="Z165" s="271"/>
      <c r="AA165" s="271"/>
      <c r="AB165" s="271"/>
      <c r="AC165" s="271"/>
      <c r="AD165" s="271"/>
      <c r="AE165" s="271"/>
      <c r="AF165" s="271"/>
      <c r="AG165" s="271"/>
      <c r="AH165" s="271"/>
      <c r="AI165" s="271"/>
      <c r="AJ165" s="271"/>
      <c r="AK165" s="271"/>
      <c r="AL165" s="271"/>
      <c r="AM165" s="271"/>
      <c r="AN165" s="271"/>
      <c r="AO165" s="271"/>
      <c r="AP165" s="271"/>
      <c r="AQ165" s="271"/>
      <c r="AR165" s="271"/>
      <c r="AS165" s="271"/>
      <c r="AT165" s="271"/>
      <c r="AU165" s="271"/>
      <c r="AV165" s="271"/>
      <c r="AW165" s="271"/>
      <c r="AX165" s="272"/>
      <c r="AY165" s="276"/>
      <c r="BA165" s="192">
        <f t="shared" si="18"/>
        <v>8</v>
      </c>
      <c r="BB165" s="192">
        <f t="shared" si="18"/>
        <v>1</v>
      </c>
      <c r="BC165" s="192">
        <f t="shared" si="18"/>
        <v>4</v>
      </c>
      <c r="BD165" s="192"/>
      <c r="BE165" s="192"/>
      <c r="BG165" s="559" t="str">
        <f t="shared" ca="1" si="16"/>
        <v/>
      </c>
      <c r="BH165" s="560" t="str">
        <f t="shared" ca="1" si="16"/>
        <v/>
      </c>
      <c r="BI165" s="560" t="str">
        <f t="shared" ca="1" si="16"/>
        <v/>
      </c>
      <c r="BJ165" s="560" t="str">
        <f t="shared" ca="1" si="15"/>
        <v/>
      </c>
      <c r="BK165" s="560" t="str">
        <f t="shared" ca="1" si="15"/>
        <v/>
      </c>
      <c r="BL165" s="561" t="str">
        <f t="shared" ca="1" si="15"/>
        <v/>
      </c>
      <c r="CV165" s="1497"/>
      <c r="CW165" s="1498"/>
      <c r="CX165" s="1498"/>
      <c r="CY165" s="1499"/>
      <c r="CZ165" s="1499"/>
      <c r="DA165" s="1499"/>
      <c r="DB165" s="1499"/>
      <c r="DC165" s="1499"/>
      <c r="DD165" s="1859"/>
      <c r="DE165" s="1860"/>
      <c r="DF165" s="1861"/>
    </row>
    <row r="166" spans="1:110" s="465" customFormat="1" ht="15" customHeight="1">
      <c r="A166" s="1758" t="str">
        <f>$BD166&amp;"."</f>
        <v>①.</v>
      </c>
      <c r="B166" s="1759"/>
      <c r="C166" s="1759"/>
      <c r="D166" s="1759"/>
      <c r="E166" s="1759"/>
      <c r="F166" s="469" t="s">
        <v>895</v>
      </c>
      <c r="G166" s="274"/>
      <c r="H166" s="274"/>
      <c r="I166" s="274"/>
      <c r="J166" s="274"/>
      <c r="K166" s="274"/>
      <c r="L166" s="274"/>
      <c r="M166" s="274"/>
      <c r="N166" s="274"/>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c r="AR166" s="275"/>
      <c r="AS166" s="275"/>
      <c r="AT166" s="275"/>
      <c r="AU166" s="275"/>
      <c r="AV166" s="275"/>
      <c r="AW166" s="275"/>
      <c r="AX166" s="275"/>
      <c r="AY166" s="276"/>
      <c r="BA166" s="192">
        <f t="shared" si="18"/>
        <v>8</v>
      </c>
      <c r="BB166" s="192">
        <f t="shared" si="18"/>
        <v>1</v>
      </c>
      <c r="BC166" s="192">
        <f t="shared" si="18"/>
        <v>4</v>
      </c>
      <c r="BD166" s="196" t="str">
        <f>IF(ISBLANK(BD165),"①",CHAR(CODE(BD165)+1))</f>
        <v>①</v>
      </c>
      <c r="BE166" s="192"/>
      <c r="BG166" s="559" t="str">
        <f t="shared" ca="1" si="16"/>
        <v/>
      </c>
      <c r="BH166" s="560" t="str">
        <f t="shared" ca="1" si="16"/>
        <v/>
      </c>
      <c r="BI166" s="560" t="str">
        <f t="shared" ca="1" si="16"/>
        <v/>
      </c>
      <c r="BJ166" s="560" t="str">
        <f t="shared" ca="1" si="15"/>
        <v/>
      </c>
      <c r="BK166" s="560" t="str">
        <f t="shared" ca="1" si="15"/>
        <v/>
      </c>
      <c r="BL166" s="561" t="str">
        <f t="shared" ca="1" si="15"/>
        <v/>
      </c>
      <c r="CV166" s="1488" t="s">
        <v>2265</v>
      </c>
      <c r="CW166" s="1489"/>
      <c r="CX166" s="1489"/>
      <c r="CY166" s="1489"/>
      <c r="CZ166" s="1489"/>
      <c r="DA166" s="1489"/>
      <c r="DB166" s="1489"/>
      <c r="DC166" s="1489"/>
      <c r="DD166" s="1859">
        <v>44637</v>
      </c>
      <c r="DE166" s="1860"/>
      <c r="DF166" s="1861"/>
    </row>
    <row r="167" spans="1:110" s="465" customFormat="1" ht="15" customHeight="1">
      <c r="A167" s="469"/>
      <c r="B167" s="469"/>
      <c r="C167" s="469"/>
      <c r="D167" s="469"/>
      <c r="E167" s="304"/>
      <c r="F167" s="304" t="s">
        <v>896</v>
      </c>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276"/>
      <c r="BA167" s="192">
        <f t="shared" si="18"/>
        <v>8</v>
      </c>
      <c r="BB167" s="192">
        <f t="shared" si="18"/>
        <v>1</v>
      </c>
      <c r="BC167" s="192">
        <f t="shared" si="18"/>
        <v>4</v>
      </c>
      <c r="BD167" s="192" t="str">
        <f t="shared" si="18"/>
        <v>①</v>
      </c>
      <c r="BE167" s="192"/>
      <c r="BF167" s="233"/>
      <c r="BG167" s="559" t="str">
        <f t="shared" ca="1" si="16"/>
        <v/>
      </c>
      <c r="BH167" s="560" t="str">
        <f t="shared" ca="1" si="16"/>
        <v/>
      </c>
      <c r="BI167" s="560" t="str">
        <f t="shared" ca="1" si="16"/>
        <v/>
      </c>
      <c r="BJ167" s="560" t="str">
        <f t="shared" ca="1" si="15"/>
        <v/>
      </c>
      <c r="BK167" s="560" t="str">
        <f t="shared" ca="1" si="15"/>
        <v/>
      </c>
      <c r="BL167" s="561" t="str">
        <f t="shared" ca="1" si="15"/>
        <v/>
      </c>
      <c r="CV167" s="1497"/>
      <c r="CW167" s="1498"/>
      <c r="CX167" s="1498"/>
      <c r="CY167" s="1499"/>
      <c r="CZ167" s="1499"/>
      <c r="DA167" s="1499"/>
      <c r="DB167" s="1499"/>
      <c r="DC167" s="1499"/>
      <c r="DD167" s="1859"/>
      <c r="DE167" s="1860"/>
      <c r="DF167" s="1861"/>
    </row>
    <row r="168" spans="1:110" s="465" customFormat="1" ht="15" customHeight="1">
      <c r="A168" s="1758" t="str">
        <f>$BD168&amp;"."</f>
        <v>②.</v>
      </c>
      <c r="B168" s="1759"/>
      <c r="C168" s="1759"/>
      <c r="D168" s="1759"/>
      <c r="E168" s="1759"/>
      <c r="F168" s="469" t="s">
        <v>897</v>
      </c>
      <c r="G168" s="274"/>
      <c r="H168" s="274"/>
      <c r="I168" s="274"/>
      <c r="J168" s="274"/>
      <c r="K168" s="274"/>
      <c r="L168" s="274"/>
      <c r="M168" s="274"/>
      <c r="N168" s="274"/>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c r="AJ168" s="275"/>
      <c r="AK168" s="275"/>
      <c r="AL168" s="275"/>
      <c r="AM168" s="275"/>
      <c r="AN168" s="275"/>
      <c r="AO168" s="275"/>
      <c r="AP168" s="275"/>
      <c r="AQ168" s="275"/>
      <c r="AR168" s="275"/>
      <c r="AS168" s="275"/>
      <c r="AT168" s="275"/>
      <c r="AU168" s="275"/>
      <c r="AV168" s="275"/>
      <c r="AW168" s="275"/>
      <c r="AX168" s="275"/>
      <c r="AY168" s="276"/>
      <c r="BA168" s="192">
        <f t="shared" si="18"/>
        <v>8</v>
      </c>
      <c r="BB168" s="192">
        <f t="shared" si="18"/>
        <v>1</v>
      </c>
      <c r="BC168" s="192">
        <f t="shared" si="18"/>
        <v>4</v>
      </c>
      <c r="BD168" s="196" t="str">
        <f>IF(ISBLANK(BD167),"①",CHAR(CODE(BD167)+1))</f>
        <v>②</v>
      </c>
      <c r="BE168" s="192"/>
      <c r="BG168" s="559" t="str">
        <f t="shared" ca="1" si="16"/>
        <v/>
      </c>
      <c r="BH168" s="560" t="str">
        <f t="shared" ca="1" si="16"/>
        <v/>
      </c>
      <c r="BI168" s="560" t="str">
        <f t="shared" ca="1" si="16"/>
        <v/>
      </c>
      <c r="BJ168" s="560" t="str">
        <f t="shared" ca="1" si="15"/>
        <v/>
      </c>
      <c r="BK168" s="560" t="str">
        <f t="shared" ca="1" si="15"/>
        <v/>
      </c>
      <c r="BL168" s="561" t="str">
        <f t="shared" ca="1" si="15"/>
        <v/>
      </c>
      <c r="CV168" s="1488" t="s">
        <v>2265</v>
      </c>
      <c r="CW168" s="1489"/>
      <c r="CX168" s="1489"/>
      <c r="CY168" s="1489"/>
      <c r="CZ168" s="1489"/>
      <c r="DA168" s="1489"/>
      <c r="DB168" s="1489"/>
      <c r="DC168" s="1489"/>
      <c r="DD168" s="1859">
        <v>44637</v>
      </c>
      <c r="DE168" s="1860"/>
      <c r="DF168" s="1861"/>
    </row>
    <row r="169" spans="1:110" s="465" customFormat="1" ht="15" customHeight="1">
      <c r="A169" s="469"/>
      <c r="B169" s="469"/>
      <c r="C169" s="469"/>
      <c r="D169" s="469"/>
      <c r="E169" s="304"/>
      <c r="F169" s="304" t="str">
        <f>$CL$25&amp;"を実施する。"</f>
        <v>「9. データ登録処理」を実施する。</v>
      </c>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276"/>
      <c r="BA169" s="192">
        <f t="shared" si="18"/>
        <v>8</v>
      </c>
      <c r="BB169" s="192">
        <f t="shared" si="18"/>
        <v>1</v>
      </c>
      <c r="BC169" s="192">
        <f t="shared" si="18"/>
        <v>4</v>
      </c>
      <c r="BD169" s="192" t="str">
        <f t="shared" si="18"/>
        <v>②</v>
      </c>
      <c r="BE169" s="192"/>
      <c r="BF169" s="233"/>
      <c r="BG169" s="559" t="str">
        <f t="shared" ca="1" si="16"/>
        <v/>
      </c>
      <c r="BH169" s="560" t="str">
        <f t="shared" ca="1" si="16"/>
        <v/>
      </c>
      <c r="BI169" s="560" t="str">
        <f t="shared" ca="1" si="16"/>
        <v/>
      </c>
      <c r="BJ169" s="560" t="str">
        <f t="shared" ca="1" si="15"/>
        <v/>
      </c>
      <c r="BK169" s="560" t="str">
        <f t="shared" ca="1" si="15"/>
        <v/>
      </c>
      <c r="BL169" s="561" t="str">
        <f t="shared" ca="1" si="15"/>
        <v/>
      </c>
      <c r="CV169" s="1497"/>
      <c r="CW169" s="1498"/>
      <c r="CX169" s="1498"/>
      <c r="CY169" s="1499"/>
      <c r="CZ169" s="1499"/>
      <c r="DA169" s="1499"/>
      <c r="DB169" s="1499"/>
      <c r="DC169" s="1499"/>
      <c r="DD169" s="1859"/>
      <c r="DE169" s="1860"/>
      <c r="DF169" s="1861"/>
    </row>
    <row r="170" spans="1:110" s="465" customFormat="1" ht="15" customHeight="1">
      <c r="A170" s="1758" t="str">
        <f>$BD170&amp;"."&amp;$BE170&amp;"."</f>
        <v>②.1.</v>
      </c>
      <c r="B170" s="1759"/>
      <c r="C170" s="1759"/>
      <c r="D170" s="1759"/>
      <c r="E170" s="1759"/>
      <c r="F170" s="1759"/>
      <c r="G170" s="676" t="s">
        <v>898</v>
      </c>
      <c r="H170" s="676"/>
      <c r="I170" s="676"/>
      <c r="J170" s="676"/>
      <c r="K170" s="676"/>
      <c r="L170" s="676"/>
      <c r="M170" s="685"/>
      <c r="N170" s="685"/>
      <c r="O170" s="685"/>
      <c r="P170" s="685"/>
      <c r="Q170" s="685"/>
      <c r="R170" s="685"/>
      <c r="S170" s="685"/>
      <c r="T170" s="685"/>
      <c r="U170" s="685"/>
      <c r="V170" s="685"/>
      <c r="W170" s="685"/>
      <c r="X170" s="685"/>
      <c r="Y170" s="685"/>
      <c r="Z170" s="685"/>
      <c r="AA170" s="685"/>
      <c r="AB170" s="685"/>
      <c r="AC170" s="685"/>
      <c r="AD170" s="685"/>
      <c r="AE170" s="685"/>
      <c r="AF170" s="685"/>
      <c r="AG170" s="685"/>
      <c r="AH170" s="685"/>
      <c r="AI170" s="685"/>
      <c r="AJ170" s="685"/>
      <c r="AK170" s="685"/>
      <c r="AL170" s="685"/>
      <c r="AM170" s="685"/>
      <c r="AN170" s="685"/>
      <c r="AO170" s="685"/>
      <c r="AP170" s="685"/>
      <c r="AQ170" s="685"/>
      <c r="AR170" s="685"/>
      <c r="AS170" s="685"/>
      <c r="AT170" s="685"/>
      <c r="AU170" s="685"/>
      <c r="AV170" s="685"/>
      <c r="AW170" s="685"/>
      <c r="AX170" s="685"/>
      <c r="AY170" s="854"/>
      <c r="AZ170" s="92"/>
      <c r="BA170" s="192">
        <f t="shared" si="18"/>
        <v>8</v>
      </c>
      <c r="BB170" s="192">
        <f t="shared" si="18"/>
        <v>1</v>
      </c>
      <c r="BC170" s="192">
        <f t="shared" si="18"/>
        <v>4</v>
      </c>
      <c r="BD170" s="192" t="str">
        <f t="shared" si="18"/>
        <v>②</v>
      </c>
      <c r="BE170" s="678">
        <f>BE169+1</f>
        <v>1</v>
      </c>
      <c r="BF170" s="92"/>
      <c r="BG170" s="559" t="str">
        <f t="shared" ca="1" si="16"/>
        <v/>
      </c>
      <c r="BH170" s="560" t="str">
        <f t="shared" ca="1" si="16"/>
        <v/>
      </c>
      <c r="BI170" s="560" t="str">
        <f t="shared" ca="1" si="16"/>
        <v/>
      </c>
      <c r="BJ170" s="560" t="str">
        <f t="shared" ca="1" si="15"/>
        <v/>
      </c>
      <c r="BK170" s="560" t="str">
        <f t="shared" ca="1" si="15"/>
        <v/>
      </c>
      <c r="BL170" s="561" t="str">
        <f t="shared" ca="1" si="15"/>
        <v/>
      </c>
      <c r="CV170" s="1488" t="s">
        <v>2265</v>
      </c>
      <c r="CW170" s="1489"/>
      <c r="CX170" s="1489"/>
      <c r="CY170" s="1489"/>
      <c r="CZ170" s="1489"/>
      <c r="DA170" s="1489"/>
      <c r="DB170" s="1489"/>
      <c r="DC170" s="1489"/>
      <c r="DD170" s="1859">
        <v>44637</v>
      </c>
      <c r="DE170" s="1860"/>
      <c r="DF170" s="1861"/>
    </row>
    <row r="171" spans="1:110" s="465" customFormat="1" ht="15" customHeight="1">
      <c r="A171" s="320"/>
      <c r="B171" s="275"/>
      <c r="C171" s="275"/>
      <c r="D171" s="275"/>
      <c r="E171" s="469"/>
      <c r="F171" s="469"/>
      <c r="G171" s="475" t="s">
        <v>909</v>
      </c>
      <c r="H171" s="475"/>
      <c r="I171" s="475"/>
      <c r="J171" s="475"/>
      <c r="K171" s="475"/>
      <c r="L171" s="475"/>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5"/>
      <c r="AP171" s="475"/>
      <c r="AQ171" s="475"/>
      <c r="AR171" s="475"/>
      <c r="AS171" s="475"/>
      <c r="AT171" s="475"/>
      <c r="AU171" s="475"/>
      <c r="AV171" s="475"/>
      <c r="AW171" s="475"/>
      <c r="AX171" s="475"/>
      <c r="AY171" s="471"/>
      <c r="BA171" s="192">
        <f t="shared" si="18"/>
        <v>8</v>
      </c>
      <c r="BB171" s="192">
        <f t="shared" si="18"/>
        <v>1</v>
      </c>
      <c r="BC171" s="192">
        <f t="shared" si="18"/>
        <v>4</v>
      </c>
      <c r="BD171" s="192" t="str">
        <f t="shared" si="18"/>
        <v>②</v>
      </c>
      <c r="BE171" s="192">
        <f t="shared" si="18"/>
        <v>1</v>
      </c>
      <c r="BG171" s="559" t="str">
        <f t="shared" ca="1" si="16"/>
        <v/>
      </c>
      <c r="BH171" s="560" t="str">
        <f t="shared" ca="1" si="16"/>
        <v/>
      </c>
      <c r="BI171" s="560" t="str">
        <f t="shared" ca="1" si="16"/>
        <v/>
      </c>
      <c r="BJ171" s="560" t="str">
        <f t="shared" ca="1" si="15"/>
        <v/>
      </c>
      <c r="BK171" s="560" t="str">
        <f t="shared" ca="1" si="15"/>
        <v/>
      </c>
      <c r="BL171" s="561" t="str">
        <f t="shared" ca="1" si="15"/>
        <v/>
      </c>
      <c r="CV171" s="1497"/>
      <c r="CW171" s="1498"/>
      <c r="CX171" s="1498"/>
      <c r="CY171" s="1499"/>
      <c r="CZ171" s="1499"/>
      <c r="DA171" s="1499"/>
      <c r="DB171" s="1499"/>
      <c r="DC171" s="1499"/>
      <c r="DD171" s="1859"/>
      <c r="DE171" s="1860"/>
      <c r="DF171" s="1861"/>
    </row>
    <row r="172" spans="1:110" s="465" customFormat="1" ht="15" customHeight="1">
      <c r="A172" s="469"/>
      <c r="B172" s="469"/>
      <c r="C172" s="469"/>
      <c r="D172" s="469"/>
      <c r="E172" s="469"/>
      <c r="F172" s="469"/>
      <c r="G172" s="845" t="s">
        <v>150</v>
      </c>
      <c r="H172" s="846"/>
      <c r="I172" s="846"/>
      <c r="J172" s="846"/>
      <c r="K172" s="846"/>
      <c r="L172" s="846"/>
      <c r="M172" s="846"/>
      <c r="N172" s="847"/>
      <c r="O172" s="301" t="s">
        <v>153</v>
      </c>
      <c r="P172" s="266"/>
      <c r="Q172" s="266"/>
      <c r="R172" s="266"/>
      <c r="S172" s="266"/>
      <c r="T172" s="266"/>
      <c r="U172" s="266"/>
      <c r="V172" s="266"/>
      <c r="W172" s="266"/>
      <c r="X172" s="266"/>
      <c r="Y172" s="266"/>
      <c r="Z172" s="266"/>
      <c r="AA172" s="266"/>
      <c r="AB172" s="266"/>
      <c r="AC172" s="266"/>
      <c r="AD172" s="266"/>
      <c r="AE172" s="266"/>
      <c r="AF172" s="266"/>
      <c r="AG172" s="266"/>
      <c r="AH172" s="266"/>
      <c r="AI172" s="266"/>
      <c r="AJ172" s="266"/>
      <c r="AK172" s="266"/>
      <c r="AL172" s="266"/>
      <c r="AM172" s="266"/>
      <c r="AN172" s="266"/>
      <c r="AO172" s="266"/>
      <c r="AP172" s="266"/>
      <c r="AQ172" s="266"/>
      <c r="AR172" s="266"/>
      <c r="AS172" s="266"/>
      <c r="AT172" s="266"/>
      <c r="AU172" s="266"/>
      <c r="AV172" s="266"/>
      <c r="AW172" s="266"/>
      <c r="AX172" s="267"/>
      <c r="AY172" s="276"/>
      <c r="BA172" s="192">
        <f t="shared" si="18"/>
        <v>8</v>
      </c>
      <c r="BB172" s="192">
        <f t="shared" si="18"/>
        <v>1</v>
      </c>
      <c r="BC172" s="192">
        <f t="shared" si="18"/>
        <v>4</v>
      </c>
      <c r="BD172" s="192" t="str">
        <f t="shared" si="18"/>
        <v>②</v>
      </c>
      <c r="BE172" s="192">
        <f t="shared" si="18"/>
        <v>1</v>
      </c>
      <c r="BG172" s="559" t="str">
        <f t="shared" ca="1" si="16"/>
        <v/>
      </c>
      <c r="BH172" s="560" t="str">
        <f t="shared" ca="1" si="16"/>
        <v/>
      </c>
      <c r="BI172" s="560" t="str">
        <f t="shared" ca="1" si="16"/>
        <v/>
      </c>
      <c r="BJ172" s="560" t="str">
        <f t="shared" ca="1" si="15"/>
        <v/>
      </c>
      <c r="BK172" s="560" t="str">
        <f t="shared" ca="1" si="15"/>
        <v/>
      </c>
      <c r="BL172" s="561" t="str">
        <f t="shared" ca="1" si="15"/>
        <v/>
      </c>
      <c r="CV172" s="1497"/>
      <c r="CW172" s="1498"/>
      <c r="CX172" s="1498"/>
      <c r="CY172" s="1499"/>
      <c r="CZ172" s="1499"/>
      <c r="DA172" s="1499"/>
      <c r="DB172" s="1499"/>
      <c r="DC172" s="1499"/>
      <c r="DD172" s="1859"/>
      <c r="DE172" s="1860"/>
      <c r="DF172" s="1861"/>
    </row>
    <row r="173" spans="1:110" s="465" customFormat="1" ht="15" customHeight="1">
      <c r="A173" s="469"/>
      <c r="B173" s="469"/>
      <c r="C173" s="469"/>
      <c r="D173" s="469"/>
      <c r="E173" s="469"/>
      <c r="F173" s="469"/>
      <c r="G173" s="848" t="s">
        <v>151</v>
      </c>
      <c r="H173" s="849"/>
      <c r="I173" s="849"/>
      <c r="J173" s="849"/>
      <c r="K173" s="849"/>
      <c r="L173" s="849"/>
      <c r="M173" s="849"/>
      <c r="N173" s="850"/>
      <c r="O173" s="747" t="s">
        <v>910</v>
      </c>
      <c r="P173" s="257"/>
      <c r="Q173" s="257"/>
      <c r="R173" s="257"/>
      <c r="S173" s="257"/>
      <c r="T173" s="257"/>
      <c r="U173" s="257"/>
      <c r="V173" s="257"/>
      <c r="W173" s="257"/>
      <c r="X173" s="257"/>
      <c r="Y173" s="257"/>
      <c r="Z173" s="257"/>
      <c r="AA173" s="257"/>
      <c r="AB173" s="257"/>
      <c r="AC173" s="257"/>
      <c r="AD173" s="257"/>
      <c r="AE173" s="257"/>
      <c r="AF173" s="257"/>
      <c r="AG173" s="257"/>
      <c r="AH173" s="257"/>
      <c r="AI173" s="257"/>
      <c r="AJ173" s="257"/>
      <c r="AK173" s="257"/>
      <c r="AL173" s="257"/>
      <c r="AM173" s="257"/>
      <c r="AN173" s="257"/>
      <c r="AO173" s="257"/>
      <c r="AP173" s="257"/>
      <c r="AQ173" s="257"/>
      <c r="AR173" s="257"/>
      <c r="AS173" s="257"/>
      <c r="AT173" s="257"/>
      <c r="AU173" s="257"/>
      <c r="AV173" s="257"/>
      <c r="AW173" s="257"/>
      <c r="AX173" s="258"/>
      <c r="AY173" s="276"/>
      <c r="BA173" s="192">
        <f t="shared" si="18"/>
        <v>8</v>
      </c>
      <c r="BB173" s="192">
        <f t="shared" si="18"/>
        <v>1</v>
      </c>
      <c r="BC173" s="192">
        <f t="shared" si="18"/>
        <v>4</v>
      </c>
      <c r="BD173" s="192" t="str">
        <f t="shared" si="18"/>
        <v>②</v>
      </c>
      <c r="BE173" s="192">
        <f t="shared" si="18"/>
        <v>1</v>
      </c>
      <c r="BG173" s="559" t="str">
        <f t="shared" ca="1" si="16"/>
        <v/>
      </c>
      <c r="BH173" s="560" t="str">
        <f t="shared" ca="1" si="16"/>
        <v/>
      </c>
      <c r="BI173" s="560" t="str">
        <f t="shared" ca="1" si="16"/>
        <v/>
      </c>
      <c r="BJ173" s="560" t="str">
        <f t="shared" ca="1" si="15"/>
        <v/>
      </c>
      <c r="BK173" s="560" t="str">
        <f t="shared" ca="1" si="15"/>
        <v/>
      </c>
      <c r="BL173" s="561" t="str">
        <f t="shared" ca="1" si="15"/>
        <v/>
      </c>
      <c r="CV173" s="1497"/>
      <c r="CW173" s="1498"/>
      <c r="CX173" s="1498"/>
      <c r="CY173" s="1499"/>
      <c r="CZ173" s="1499"/>
      <c r="DA173" s="1499"/>
      <c r="DB173" s="1499"/>
      <c r="DC173" s="1499"/>
      <c r="DD173" s="1859"/>
      <c r="DE173" s="1860"/>
      <c r="DF173" s="1861"/>
    </row>
    <row r="174" spans="1:110" s="465" customFormat="1" ht="15" customHeight="1">
      <c r="A174" s="469"/>
      <c r="B174" s="469"/>
      <c r="C174" s="469"/>
      <c r="D174" s="469"/>
      <c r="E174" s="469"/>
      <c r="F174" s="469"/>
      <c r="G174" s="851" t="s">
        <v>152</v>
      </c>
      <c r="H174" s="852"/>
      <c r="I174" s="852"/>
      <c r="J174" s="852"/>
      <c r="K174" s="852"/>
      <c r="L174" s="852"/>
      <c r="M174" s="852"/>
      <c r="N174" s="853"/>
      <c r="O174" s="303" t="s">
        <v>399</v>
      </c>
      <c r="P174" s="271"/>
      <c r="Q174" s="271"/>
      <c r="R174" s="271"/>
      <c r="S174" s="271"/>
      <c r="T174" s="271"/>
      <c r="U174" s="271"/>
      <c r="V174" s="271"/>
      <c r="W174" s="271"/>
      <c r="X174" s="271"/>
      <c r="Y174" s="271"/>
      <c r="Z174" s="271"/>
      <c r="AA174" s="271"/>
      <c r="AB174" s="271"/>
      <c r="AC174" s="271"/>
      <c r="AD174" s="271"/>
      <c r="AE174" s="271"/>
      <c r="AF174" s="271"/>
      <c r="AG174" s="271"/>
      <c r="AH174" s="271"/>
      <c r="AI174" s="271"/>
      <c r="AJ174" s="271"/>
      <c r="AK174" s="271"/>
      <c r="AL174" s="271"/>
      <c r="AM174" s="271"/>
      <c r="AN174" s="271"/>
      <c r="AO174" s="271"/>
      <c r="AP174" s="271"/>
      <c r="AQ174" s="271"/>
      <c r="AR174" s="271"/>
      <c r="AS174" s="271"/>
      <c r="AT174" s="271"/>
      <c r="AU174" s="271"/>
      <c r="AV174" s="271"/>
      <c r="AW174" s="271"/>
      <c r="AX174" s="272"/>
      <c r="AY174" s="276"/>
      <c r="BA174" s="192">
        <f t="shared" si="18"/>
        <v>8</v>
      </c>
      <c r="BB174" s="192">
        <f t="shared" si="18"/>
        <v>1</v>
      </c>
      <c r="BC174" s="192">
        <f t="shared" si="18"/>
        <v>4</v>
      </c>
      <c r="BD174" s="192" t="str">
        <f t="shared" si="18"/>
        <v>②</v>
      </c>
      <c r="BE174" s="192">
        <f t="shared" si="18"/>
        <v>1</v>
      </c>
      <c r="BG174" s="559" t="str">
        <f t="shared" ca="1" si="16"/>
        <v/>
      </c>
      <c r="BH174" s="560" t="str">
        <f t="shared" ca="1" si="16"/>
        <v/>
      </c>
      <c r="BI174" s="560" t="str">
        <f t="shared" ca="1" si="16"/>
        <v/>
      </c>
      <c r="BJ174" s="560" t="str">
        <f t="shared" ca="1" si="15"/>
        <v/>
      </c>
      <c r="BK174" s="560" t="str">
        <f t="shared" ca="1" si="15"/>
        <v/>
      </c>
      <c r="BL174" s="561" t="str">
        <f t="shared" ca="1" si="15"/>
        <v/>
      </c>
      <c r="CV174" s="1497"/>
      <c r="CW174" s="1498"/>
      <c r="CX174" s="1498"/>
      <c r="CY174" s="1499"/>
      <c r="CZ174" s="1499"/>
      <c r="DA174" s="1499"/>
      <c r="DB174" s="1499"/>
      <c r="DC174" s="1499"/>
      <c r="DD174" s="1859"/>
      <c r="DE174" s="1860"/>
      <c r="DF174" s="1861"/>
    </row>
    <row r="175" spans="1:110" s="465" customFormat="1" ht="15" customHeight="1">
      <c r="A175" s="1758" t="str">
        <f>$BD175&amp;"."&amp;$BE175&amp;"."</f>
        <v>②.2.</v>
      </c>
      <c r="B175" s="1759"/>
      <c r="C175" s="1759"/>
      <c r="D175" s="1759"/>
      <c r="E175" s="1759"/>
      <c r="F175" s="1759"/>
      <c r="G175" s="676" t="s">
        <v>899</v>
      </c>
      <c r="H175" s="676"/>
      <c r="I175" s="676"/>
      <c r="J175" s="676"/>
      <c r="K175" s="676"/>
      <c r="L175" s="676"/>
      <c r="M175" s="685"/>
      <c r="N175" s="685"/>
      <c r="O175" s="685"/>
      <c r="P175" s="685"/>
      <c r="Q175" s="685"/>
      <c r="R175" s="685"/>
      <c r="S175" s="685"/>
      <c r="T175" s="685"/>
      <c r="U175" s="685"/>
      <c r="V175" s="685"/>
      <c r="W175" s="685"/>
      <c r="X175" s="685"/>
      <c r="Y175" s="685"/>
      <c r="Z175" s="685"/>
      <c r="AA175" s="685"/>
      <c r="AB175" s="685"/>
      <c r="AC175" s="685"/>
      <c r="AD175" s="685"/>
      <c r="AE175" s="685"/>
      <c r="AF175" s="685"/>
      <c r="AG175" s="685"/>
      <c r="AH175" s="685"/>
      <c r="AI175" s="685"/>
      <c r="AJ175" s="685"/>
      <c r="AK175" s="685"/>
      <c r="AL175" s="685"/>
      <c r="AM175" s="685"/>
      <c r="AN175" s="685"/>
      <c r="AO175" s="685"/>
      <c r="AP175" s="685"/>
      <c r="AQ175" s="685"/>
      <c r="AR175" s="685"/>
      <c r="AS175" s="685"/>
      <c r="AT175" s="685"/>
      <c r="AU175" s="685"/>
      <c r="AV175" s="685"/>
      <c r="AW175" s="685"/>
      <c r="AX175" s="685"/>
      <c r="AY175" s="854"/>
      <c r="AZ175" s="92"/>
      <c r="BA175" s="192">
        <f t="shared" si="18"/>
        <v>8</v>
      </c>
      <c r="BB175" s="192">
        <f t="shared" si="18"/>
        <v>1</v>
      </c>
      <c r="BC175" s="192">
        <f t="shared" si="18"/>
        <v>4</v>
      </c>
      <c r="BD175" s="192" t="str">
        <f t="shared" si="18"/>
        <v>②</v>
      </c>
      <c r="BE175" s="678">
        <f>BE174+1</f>
        <v>2</v>
      </c>
      <c r="BF175" s="92"/>
      <c r="BG175" s="559" t="str">
        <f t="shared" ca="1" si="16"/>
        <v/>
      </c>
      <c r="BH175" s="560" t="str">
        <f t="shared" ca="1" si="16"/>
        <v/>
      </c>
      <c r="BI175" s="560" t="str">
        <f t="shared" ca="1" si="16"/>
        <v/>
      </c>
      <c r="BJ175" s="560" t="str">
        <f t="shared" ca="1" si="15"/>
        <v/>
      </c>
      <c r="BK175" s="560" t="str">
        <f t="shared" ca="1" si="15"/>
        <v/>
      </c>
      <c r="BL175" s="561" t="str">
        <f t="shared" ca="1" si="15"/>
        <v/>
      </c>
      <c r="CV175" s="1497"/>
      <c r="CW175" s="1498"/>
      <c r="CX175" s="1498"/>
      <c r="CY175" s="1499"/>
      <c r="CZ175" s="1499"/>
      <c r="DA175" s="1499"/>
      <c r="DB175" s="1499"/>
      <c r="DC175" s="1499"/>
      <c r="DD175" s="1859"/>
      <c r="DE175" s="1860"/>
      <c r="DF175" s="1861"/>
    </row>
    <row r="176" spans="1:110" s="465" customFormat="1" ht="15" customHeight="1">
      <c r="A176" s="320"/>
      <c r="B176" s="275"/>
      <c r="C176" s="275"/>
      <c r="D176" s="275"/>
      <c r="E176" s="469"/>
      <c r="F176" s="469"/>
      <c r="G176" s="475" t="s">
        <v>908</v>
      </c>
      <c r="H176" s="475"/>
      <c r="I176" s="475"/>
      <c r="J176" s="475"/>
      <c r="K176" s="475"/>
      <c r="L176" s="475"/>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5"/>
      <c r="AP176" s="475"/>
      <c r="AQ176" s="475"/>
      <c r="AR176" s="475"/>
      <c r="AS176" s="475"/>
      <c r="AT176" s="475"/>
      <c r="AU176" s="475"/>
      <c r="AV176" s="475"/>
      <c r="AW176" s="475"/>
      <c r="AX176" s="475"/>
      <c r="AY176" s="471"/>
      <c r="BA176" s="192">
        <f t="shared" si="18"/>
        <v>8</v>
      </c>
      <c r="BB176" s="192">
        <f t="shared" si="18"/>
        <v>1</v>
      </c>
      <c r="BC176" s="192">
        <f t="shared" si="18"/>
        <v>4</v>
      </c>
      <c r="BD176" s="192" t="str">
        <f t="shared" si="18"/>
        <v>②</v>
      </c>
      <c r="BE176" s="192">
        <f t="shared" si="18"/>
        <v>2</v>
      </c>
      <c r="BG176" s="559" t="str">
        <f t="shared" ca="1" si="16"/>
        <v/>
      </c>
      <c r="BH176" s="560" t="str">
        <f t="shared" ca="1" si="16"/>
        <v/>
      </c>
      <c r="BI176" s="560" t="str">
        <f t="shared" ca="1" si="16"/>
        <v/>
      </c>
      <c r="BJ176" s="560" t="str">
        <f t="shared" ca="1" si="15"/>
        <v/>
      </c>
      <c r="BK176" s="560" t="str">
        <f t="shared" ca="1" si="15"/>
        <v/>
      </c>
      <c r="BL176" s="561" t="str">
        <f t="shared" ca="1" si="15"/>
        <v/>
      </c>
      <c r="CV176" s="1497"/>
      <c r="CW176" s="1498"/>
      <c r="CX176" s="1498"/>
      <c r="CY176" s="1499"/>
      <c r="CZ176" s="1499"/>
      <c r="DA176" s="1499"/>
      <c r="DB176" s="1499"/>
      <c r="DC176" s="1499"/>
      <c r="DD176" s="1859"/>
      <c r="DE176" s="1860"/>
      <c r="DF176" s="1861"/>
    </row>
    <row r="177" spans="1:111" s="465" customFormat="1" ht="15" customHeight="1">
      <c r="A177" s="1758" t="str">
        <f>$BD177&amp;"."</f>
        <v>③.</v>
      </c>
      <c r="B177" s="1759"/>
      <c r="C177" s="1759"/>
      <c r="D177" s="1759"/>
      <c r="E177" s="1759"/>
      <c r="F177" s="304" t="s">
        <v>903</v>
      </c>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c r="AC177" s="304"/>
      <c r="AD177" s="304"/>
      <c r="AE177" s="304"/>
      <c r="AF177" s="469"/>
      <c r="AG177" s="469"/>
      <c r="AH177" s="469"/>
      <c r="AI177" s="469"/>
      <c r="AJ177" s="469"/>
      <c r="AK177" s="469"/>
      <c r="AL177" s="469"/>
      <c r="AM177" s="469"/>
      <c r="AN177" s="469"/>
      <c r="AO177" s="469"/>
      <c r="AP177" s="469"/>
      <c r="AQ177" s="469"/>
      <c r="AR177" s="469"/>
      <c r="AS177" s="469"/>
      <c r="AT177" s="304"/>
      <c r="AU177" s="304"/>
      <c r="AV177" s="304"/>
      <c r="AW177" s="304"/>
      <c r="AX177" s="304"/>
      <c r="AY177" s="276"/>
      <c r="BA177" s="192">
        <f t="shared" si="18"/>
        <v>8</v>
      </c>
      <c r="BB177" s="192">
        <f t="shared" si="18"/>
        <v>1</v>
      </c>
      <c r="BC177" s="192">
        <f t="shared" si="18"/>
        <v>4</v>
      </c>
      <c r="BD177" s="196" t="str">
        <f>IF(ISBLANK(BD176),"①",CHAR(CODE(BD176)+1))</f>
        <v>③</v>
      </c>
      <c r="BE177" s="192"/>
      <c r="BF177" s="233"/>
      <c r="BG177" s="559" t="str">
        <f t="shared" ca="1" si="16"/>
        <v/>
      </c>
      <c r="BH177" s="560" t="str">
        <f t="shared" ca="1" si="16"/>
        <v/>
      </c>
      <c r="BI177" s="560" t="str">
        <f t="shared" ca="1" si="16"/>
        <v/>
      </c>
      <c r="BJ177" s="560" t="str">
        <f t="shared" ca="1" si="15"/>
        <v/>
      </c>
      <c r="BK177" s="560" t="str">
        <f t="shared" ca="1" si="15"/>
        <v/>
      </c>
      <c r="BL177" s="561" t="str">
        <f t="shared" ca="1" si="15"/>
        <v/>
      </c>
      <c r="CV177" s="1497"/>
      <c r="CW177" s="1498"/>
      <c r="CX177" s="1498"/>
      <c r="CY177" s="1499"/>
      <c r="CZ177" s="1499"/>
      <c r="DA177" s="1499"/>
      <c r="DB177" s="1499"/>
      <c r="DC177" s="1499"/>
      <c r="DD177" s="1859"/>
      <c r="DE177" s="1860"/>
      <c r="DF177" s="1861"/>
    </row>
    <row r="178" spans="1:111" s="465" customFormat="1" ht="15" customHeight="1">
      <c r="A178" s="1758" t="str">
        <f>$BD178&amp;"."&amp;$BE178&amp;"."</f>
        <v>③.1.</v>
      </c>
      <c r="B178" s="1759"/>
      <c r="C178" s="1759"/>
      <c r="D178" s="1759"/>
      <c r="E178" s="1759"/>
      <c r="F178" s="1759"/>
      <c r="G178" s="676" t="s">
        <v>901</v>
      </c>
      <c r="H178" s="676"/>
      <c r="I178" s="676"/>
      <c r="J178" s="676"/>
      <c r="K178" s="676"/>
      <c r="L178" s="676"/>
      <c r="M178" s="685"/>
      <c r="N178" s="685"/>
      <c r="O178" s="685"/>
      <c r="P178" s="685"/>
      <c r="Q178" s="685"/>
      <c r="R178" s="685"/>
      <c r="S178" s="685"/>
      <c r="T178" s="685"/>
      <c r="U178" s="685"/>
      <c r="V178" s="685"/>
      <c r="W178" s="685"/>
      <c r="X178" s="685"/>
      <c r="Y178" s="685"/>
      <c r="Z178" s="685"/>
      <c r="AA178" s="685"/>
      <c r="AB178" s="685"/>
      <c r="AC178" s="685"/>
      <c r="AD178" s="685"/>
      <c r="AE178" s="685"/>
      <c r="AF178" s="685"/>
      <c r="AG178" s="685"/>
      <c r="AH178" s="685"/>
      <c r="AI178" s="685"/>
      <c r="AJ178" s="685"/>
      <c r="AK178" s="685"/>
      <c r="AL178" s="685"/>
      <c r="AM178" s="685"/>
      <c r="AN178" s="685"/>
      <c r="AO178" s="685"/>
      <c r="AP178" s="685"/>
      <c r="AQ178" s="685"/>
      <c r="AR178" s="685"/>
      <c r="AS178" s="685"/>
      <c r="AT178" s="685"/>
      <c r="AU178" s="685"/>
      <c r="AV178" s="685"/>
      <c r="AW178" s="685"/>
      <c r="AX178" s="685"/>
      <c r="AY178" s="854"/>
      <c r="AZ178" s="92"/>
      <c r="BA178" s="192">
        <f t="shared" si="18"/>
        <v>8</v>
      </c>
      <c r="BB178" s="192">
        <f t="shared" si="18"/>
        <v>1</v>
      </c>
      <c r="BC178" s="192">
        <f t="shared" si="18"/>
        <v>4</v>
      </c>
      <c r="BD178" s="192" t="str">
        <f t="shared" si="18"/>
        <v>③</v>
      </c>
      <c r="BE178" s="678">
        <f>BE177+1</f>
        <v>1</v>
      </c>
      <c r="BF178" s="92"/>
      <c r="BG178" s="559" t="str">
        <f t="shared" ca="1" si="16"/>
        <v/>
      </c>
      <c r="BH178" s="560" t="str">
        <f t="shared" ca="1" si="16"/>
        <v/>
      </c>
      <c r="BI178" s="560" t="str">
        <f t="shared" ca="1" si="16"/>
        <v/>
      </c>
      <c r="BJ178" s="560" t="str">
        <f t="shared" ca="1" si="15"/>
        <v/>
      </c>
      <c r="BK178" s="560" t="str">
        <f t="shared" ca="1" si="15"/>
        <v/>
      </c>
      <c r="BL178" s="561" t="str">
        <f t="shared" ca="1" si="15"/>
        <v/>
      </c>
      <c r="CV178" s="1497"/>
      <c r="CW178" s="1498"/>
      <c r="CX178" s="1498"/>
      <c r="CY178" s="1499"/>
      <c r="CZ178" s="1499"/>
      <c r="DA178" s="1499"/>
      <c r="DB178" s="1499"/>
      <c r="DC178" s="1499"/>
      <c r="DD178" s="1859"/>
      <c r="DE178" s="1860"/>
      <c r="DF178" s="1861"/>
    </row>
    <row r="179" spans="1:111" s="465" customFormat="1" ht="15" customHeight="1">
      <c r="A179" s="320"/>
      <c r="B179" s="275"/>
      <c r="C179" s="275"/>
      <c r="D179" s="275"/>
      <c r="E179" s="469"/>
      <c r="F179" s="469"/>
      <c r="G179" s="475" t="str">
        <f>"以下条件にて"&amp;$BR$1&amp;"を実施する。"</f>
        <v>以下条件にて「共通仕様」「4. ログ出力処理」を実施する。</v>
      </c>
      <c r="H179" s="475"/>
      <c r="I179" s="475"/>
      <c r="J179" s="475"/>
      <c r="K179" s="475"/>
      <c r="L179" s="475"/>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5"/>
      <c r="AP179" s="475"/>
      <c r="AQ179" s="475"/>
      <c r="AR179" s="475"/>
      <c r="AS179" s="475"/>
      <c r="AT179" s="475"/>
      <c r="AU179" s="475"/>
      <c r="AV179" s="475"/>
      <c r="AW179" s="475"/>
      <c r="AX179" s="475"/>
      <c r="AY179" s="471"/>
      <c r="BA179" s="192">
        <f t="shared" si="18"/>
        <v>8</v>
      </c>
      <c r="BB179" s="192">
        <f t="shared" si="18"/>
        <v>1</v>
      </c>
      <c r="BC179" s="192">
        <f t="shared" si="18"/>
        <v>4</v>
      </c>
      <c r="BD179" s="192" t="str">
        <f t="shared" si="18"/>
        <v>③</v>
      </c>
      <c r="BE179" s="192">
        <f t="shared" si="18"/>
        <v>1</v>
      </c>
      <c r="BG179" s="559" t="str">
        <f t="shared" ca="1" si="16"/>
        <v/>
      </c>
      <c r="BH179" s="560" t="str">
        <f t="shared" ca="1" si="16"/>
        <v/>
      </c>
      <c r="BI179" s="560" t="str">
        <f t="shared" ca="1" si="16"/>
        <v/>
      </c>
      <c r="BJ179" s="560" t="str">
        <f t="shared" ca="1" si="15"/>
        <v/>
      </c>
      <c r="BK179" s="560" t="str">
        <f t="shared" ca="1" si="15"/>
        <v/>
      </c>
      <c r="BL179" s="561" t="str">
        <f t="shared" ca="1" si="15"/>
        <v/>
      </c>
      <c r="CV179" s="1488" t="s">
        <v>2265</v>
      </c>
      <c r="CW179" s="1489"/>
      <c r="CX179" s="1489"/>
      <c r="CY179" s="1489"/>
      <c r="CZ179" s="1489"/>
      <c r="DA179" s="1489"/>
      <c r="DB179" s="1489"/>
      <c r="DC179" s="1489"/>
      <c r="DD179" s="1859">
        <v>44637</v>
      </c>
      <c r="DE179" s="1860"/>
      <c r="DF179" s="1861"/>
    </row>
    <row r="180" spans="1:111" s="465" customFormat="1" ht="15" customHeight="1">
      <c r="A180" s="320"/>
      <c r="B180" s="275"/>
      <c r="C180" s="275"/>
      <c r="D180" s="275"/>
      <c r="E180" s="469"/>
      <c r="F180" s="469"/>
      <c r="G180" s="845" t="s">
        <v>103</v>
      </c>
      <c r="H180" s="846"/>
      <c r="I180" s="846"/>
      <c r="J180" s="846"/>
      <c r="K180" s="846"/>
      <c r="L180" s="846"/>
      <c r="M180" s="846"/>
      <c r="N180" s="847"/>
      <c r="O180" s="480" t="s">
        <v>904</v>
      </c>
      <c r="P180" s="266"/>
      <c r="Q180" s="266" t="str">
        <f>"("&amp;VLOOKUP(O180,[1]processing_log!$B$37:$Y$105,4,FALSE)&amp;" - "&amp;VLOOKUP(O180,[1]processing_log!$B$37:$Y$105,21,FALSE)&amp;VLOOKUP(O180,[1]processing_log!$B$37:$Y$105,24,FALSE)&amp;")"</f>
        <v>(登録・更新処理 - 異常終了)</v>
      </c>
      <c r="R180" s="266"/>
      <c r="S180" s="266"/>
      <c r="T180" s="266"/>
      <c r="U180" s="266"/>
      <c r="V180" s="266"/>
      <c r="W180" s="266"/>
      <c r="X180" s="266"/>
      <c r="Y180" s="266"/>
      <c r="Z180" s="266"/>
      <c r="AA180" s="266"/>
      <c r="AB180" s="266"/>
      <c r="AC180" s="266"/>
      <c r="AD180" s="266"/>
      <c r="AE180" s="266"/>
      <c r="AF180" s="266"/>
      <c r="AG180" s="266"/>
      <c r="AH180" s="266"/>
      <c r="AI180" s="266"/>
      <c r="AJ180" s="266"/>
      <c r="AK180" s="266"/>
      <c r="AL180" s="266"/>
      <c r="AM180" s="266"/>
      <c r="AN180" s="266"/>
      <c r="AO180" s="266"/>
      <c r="AP180" s="266"/>
      <c r="AQ180" s="266"/>
      <c r="AR180" s="266"/>
      <c r="AS180" s="266"/>
      <c r="AT180" s="266"/>
      <c r="AU180" s="266"/>
      <c r="AV180" s="266"/>
      <c r="AW180" s="266"/>
      <c r="AX180" s="267"/>
      <c r="AY180" s="276"/>
      <c r="AZ180" s="236"/>
      <c r="BA180" s="192">
        <f t="shared" ref="BA180:BE188" si="19">BA179</f>
        <v>8</v>
      </c>
      <c r="BB180" s="192">
        <f t="shared" si="19"/>
        <v>1</v>
      </c>
      <c r="BC180" s="192">
        <f t="shared" si="19"/>
        <v>4</v>
      </c>
      <c r="BD180" s="192" t="str">
        <f t="shared" si="19"/>
        <v>③</v>
      </c>
      <c r="BE180" s="192">
        <f t="shared" si="19"/>
        <v>1</v>
      </c>
      <c r="BG180" s="559" t="str">
        <f t="shared" ca="1" si="16"/>
        <v/>
      </c>
      <c r="BH180" s="560" t="str">
        <f t="shared" ca="1" si="16"/>
        <v/>
      </c>
      <c r="BI180" s="560" t="str">
        <f t="shared" ca="1" si="16"/>
        <v/>
      </c>
      <c r="BJ180" s="560" t="str">
        <f t="shared" ca="1" si="15"/>
        <v/>
      </c>
      <c r="BK180" s="560" t="str">
        <f t="shared" ca="1" si="15"/>
        <v/>
      </c>
      <c r="BL180" s="561" t="str">
        <f t="shared" ca="1" si="15"/>
        <v/>
      </c>
      <c r="CV180" s="1497"/>
      <c r="CW180" s="1498"/>
      <c r="CX180" s="1498"/>
      <c r="CY180" s="1499"/>
      <c r="CZ180" s="1499"/>
      <c r="DA180" s="1499"/>
      <c r="DB180" s="1499"/>
      <c r="DC180" s="1499"/>
      <c r="DD180" s="1859"/>
      <c r="DE180" s="1860"/>
      <c r="DF180" s="1861"/>
    </row>
    <row r="181" spans="1:111" s="465" customFormat="1" ht="15" customHeight="1">
      <c r="A181" s="320"/>
      <c r="B181" s="275"/>
      <c r="C181" s="275"/>
      <c r="D181" s="275"/>
      <c r="E181" s="469"/>
      <c r="F181" s="469"/>
      <c r="G181" s="855" t="s">
        <v>104</v>
      </c>
      <c r="H181" s="856"/>
      <c r="I181" s="856"/>
      <c r="J181" s="856"/>
      <c r="K181" s="856"/>
      <c r="L181" s="856"/>
      <c r="M181" s="856"/>
      <c r="N181" s="857"/>
      <c r="O181" s="581" t="s">
        <v>509</v>
      </c>
      <c r="P181" s="269"/>
      <c r="Q181" s="269"/>
      <c r="R181" s="269"/>
      <c r="S181" s="269"/>
      <c r="T181" s="269"/>
      <c r="U181" s="269"/>
      <c r="V181" s="269"/>
      <c r="W181" s="269"/>
      <c r="X181" s="269"/>
      <c r="Y181" s="269"/>
      <c r="Z181" s="269"/>
      <c r="AA181" s="269"/>
      <c r="AB181" s="269"/>
      <c r="AC181" s="269"/>
      <c r="AD181" s="269"/>
      <c r="AE181" s="269"/>
      <c r="AF181" s="269"/>
      <c r="AG181" s="269"/>
      <c r="AH181" s="269"/>
      <c r="AI181" s="269"/>
      <c r="AJ181" s="269"/>
      <c r="AK181" s="269"/>
      <c r="AL181" s="269"/>
      <c r="AM181" s="269"/>
      <c r="AN181" s="269"/>
      <c r="AO181" s="269"/>
      <c r="AP181" s="269"/>
      <c r="AQ181" s="269"/>
      <c r="AR181" s="269"/>
      <c r="AS181" s="269"/>
      <c r="AT181" s="269"/>
      <c r="AU181" s="269"/>
      <c r="AV181" s="269"/>
      <c r="AW181" s="269"/>
      <c r="AX181" s="270"/>
      <c r="AY181" s="276"/>
      <c r="BA181" s="192">
        <f t="shared" si="19"/>
        <v>8</v>
      </c>
      <c r="BB181" s="192">
        <f t="shared" si="19"/>
        <v>1</v>
      </c>
      <c r="BC181" s="192">
        <f t="shared" si="19"/>
        <v>4</v>
      </c>
      <c r="BD181" s="192" t="str">
        <f t="shared" si="19"/>
        <v>③</v>
      </c>
      <c r="BE181" s="192">
        <f t="shared" si="19"/>
        <v>1</v>
      </c>
      <c r="BG181" s="559" t="str">
        <f t="shared" ca="1" si="16"/>
        <v/>
      </c>
      <c r="BH181" s="560" t="str">
        <f t="shared" ca="1" si="16"/>
        <v/>
      </c>
      <c r="BI181" s="560" t="str">
        <f t="shared" ca="1" si="16"/>
        <v/>
      </c>
      <c r="BJ181" s="560" t="str">
        <f t="shared" ca="1" si="15"/>
        <v/>
      </c>
      <c r="BK181" s="560" t="str">
        <f t="shared" ca="1" si="15"/>
        <v/>
      </c>
      <c r="BL181" s="561" t="str">
        <f t="shared" ca="1" si="15"/>
        <v/>
      </c>
      <c r="CV181" s="1497"/>
      <c r="CW181" s="1498"/>
      <c r="CX181" s="1498"/>
      <c r="CY181" s="1499"/>
      <c r="CZ181" s="1499"/>
      <c r="DA181" s="1499"/>
      <c r="DB181" s="1499"/>
      <c r="DC181" s="1499"/>
      <c r="DD181" s="1859"/>
      <c r="DE181" s="1860"/>
      <c r="DF181" s="1861"/>
    </row>
    <row r="182" spans="1:111" s="465" customFormat="1" ht="15" customHeight="1">
      <c r="A182" s="320"/>
      <c r="B182" s="275"/>
      <c r="C182" s="275"/>
      <c r="D182" s="275"/>
      <c r="E182" s="469"/>
      <c r="F182" s="469"/>
      <c r="G182" s="855" t="s">
        <v>105</v>
      </c>
      <c r="H182" s="856"/>
      <c r="I182" s="856"/>
      <c r="J182" s="856"/>
      <c r="K182" s="856"/>
      <c r="L182" s="856"/>
      <c r="M182" s="856"/>
      <c r="N182" s="857"/>
      <c r="O182" s="268"/>
      <c r="P182" s="269"/>
      <c r="Q182" s="269"/>
      <c r="R182" s="269"/>
      <c r="S182" s="269"/>
      <c r="T182" s="269"/>
      <c r="U182" s="269"/>
      <c r="V182" s="269"/>
      <c r="W182" s="269"/>
      <c r="X182" s="269"/>
      <c r="Y182" s="269"/>
      <c r="Z182" s="269"/>
      <c r="AA182" s="269"/>
      <c r="AB182" s="269"/>
      <c r="AC182" s="269"/>
      <c r="AD182" s="269"/>
      <c r="AE182" s="269"/>
      <c r="AF182" s="269"/>
      <c r="AG182" s="269"/>
      <c r="AH182" s="269"/>
      <c r="AI182" s="269"/>
      <c r="AJ182" s="269"/>
      <c r="AK182" s="269"/>
      <c r="AL182" s="269"/>
      <c r="AM182" s="269"/>
      <c r="AN182" s="269"/>
      <c r="AO182" s="269"/>
      <c r="AP182" s="269"/>
      <c r="AQ182" s="269"/>
      <c r="AR182" s="269"/>
      <c r="AS182" s="269"/>
      <c r="AT182" s="269"/>
      <c r="AU182" s="269"/>
      <c r="AV182" s="269"/>
      <c r="AW182" s="269"/>
      <c r="AX182" s="270"/>
      <c r="AY182" s="276"/>
      <c r="BA182" s="192">
        <f t="shared" si="19"/>
        <v>8</v>
      </c>
      <c r="BB182" s="192">
        <f t="shared" si="19"/>
        <v>1</v>
      </c>
      <c r="BC182" s="192">
        <f t="shared" si="19"/>
        <v>4</v>
      </c>
      <c r="BD182" s="192" t="str">
        <f t="shared" si="19"/>
        <v>③</v>
      </c>
      <c r="BE182" s="192">
        <f t="shared" si="19"/>
        <v>1</v>
      </c>
      <c r="BG182" s="559" t="str">
        <f t="shared" ca="1" si="16"/>
        <v/>
      </c>
      <c r="BH182" s="560" t="str">
        <f t="shared" ca="1" si="16"/>
        <v/>
      </c>
      <c r="BI182" s="560" t="str">
        <f t="shared" ca="1" si="16"/>
        <v/>
      </c>
      <c r="BJ182" s="560" t="str">
        <f t="shared" ca="1" si="15"/>
        <v/>
      </c>
      <c r="BK182" s="560" t="str">
        <f t="shared" ca="1" si="15"/>
        <v/>
      </c>
      <c r="BL182" s="561" t="str">
        <f t="shared" ca="1" si="15"/>
        <v/>
      </c>
      <c r="CV182" s="1497"/>
      <c r="CW182" s="1498"/>
      <c r="CX182" s="1498"/>
      <c r="CY182" s="1499"/>
      <c r="CZ182" s="1499"/>
      <c r="DA182" s="1499"/>
      <c r="DB182" s="1499"/>
      <c r="DC182" s="1499"/>
      <c r="DD182" s="1859"/>
      <c r="DE182" s="1860"/>
      <c r="DF182" s="1861"/>
    </row>
    <row r="183" spans="1:111" s="465" customFormat="1" ht="15" customHeight="1">
      <c r="A183" s="320"/>
      <c r="B183" s="275"/>
      <c r="C183" s="275"/>
      <c r="D183" s="275"/>
      <c r="E183" s="469"/>
      <c r="F183" s="469"/>
      <c r="G183" s="851" t="s">
        <v>106</v>
      </c>
      <c r="H183" s="852"/>
      <c r="I183" s="852"/>
      <c r="J183" s="852"/>
      <c r="K183" s="852"/>
      <c r="L183" s="852"/>
      <c r="M183" s="852"/>
      <c r="N183" s="853"/>
      <c r="O183" s="261" t="s">
        <v>905</v>
      </c>
      <c r="P183" s="271"/>
      <c r="Q183" s="271"/>
      <c r="R183" s="271"/>
      <c r="S183" s="271"/>
      <c r="T183" s="271"/>
      <c r="U183" s="271"/>
      <c r="V183" s="271"/>
      <c r="W183" s="271"/>
      <c r="X183" s="271"/>
      <c r="Y183" s="271"/>
      <c r="Z183" s="271"/>
      <c r="AA183" s="271"/>
      <c r="AB183" s="271"/>
      <c r="AC183" s="271"/>
      <c r="AD183" s="271"/>
      <c r="AE183" s="271"/>
      <c r="AF183" s="271"/>
      <c r="AG183" s="271"/>
      <c r="AH183" s="271"/>
      <c r="AI183" s="271"/>
      <c r="AJ183" s="271"/>
      <c r="AK183" s="271"/>
      <c r="AL183" s="271"/>
      <c r="AM183" s="271"/>
      <c r="AN183" s="271"/>
      <c r="AO183" s="271"/>
      <c r="AP183" s="271"/>
      <c r="AQ183" s="271"/>
      <c r="AR183" s="271"/>
      <c r="AS183" s="271"/>
      <c r="AT183" s="271"/>
      <c r="AU183" s="271"/>
      <c r="AV183" s="271"/>
      <c r="AW183" s="271"/>
      <c r="AX183" s="272"/>
      <c r="AY183" s="276"/>
      <c r="BA183" s="192">
        <f t="shared" si="19"/>
        <v>8</v>
      </c>
      <c r="BB183" s="192">
        <f t="shared" si="19"/>
        <v>1</v>
      </c>
      <c r="BC183" s="192">
        <f t="shared" si="19"/>
        <v>4</v>
      </c>
      <c r="BD183" s="192" t="str">
        <f t="shared" si="19"/>
        <v>③</v>
      </c>
      <c r="BE183" s="192">
        <f t="shared" si="19"/>
        <v>1</v>
      </c>
      <c r="BG183" s="559" t="str">
        <f t="shared" ca="1" si="16"/>
        <v/>
      </c>
      <c r="BH183" s="560" t="str">
        <f t="shared" ca="1" si="16"/>
        <v/>
      </c>
      <c r="BI183" s="560" t="str">
        <f t="shared" ca="1" si="16"/>
        <v/>
      </c>
      <c r="BJ183" s="560" t="str">
        <f t="shared" ca="1" si="15"/>
        <v/>
      </c>
      <c r="BK183" s="560" t="str">
        <f t="shared" ca="1" si="15"/>
        <v/>
      </c>
      <c r="BL183" s="561" t="str">
        <f t="shared" ca="1" si="15"/>
        <v/>
      </c>
      <c r="CV183" s="1497"/>
      <c r="CW183" s="1498"/>
      <c r="CX183" s="1498"/>
      <c r="CY183" s="1499"/>
      <c r="CZ183" s="1499"/>
      <c r="DA183" s="1499"/>
      <c r="DB183" s="1499"/>
      <c r="DC183" s="1499"/>
      <c r="DD183" s="1859"/>
      <c r="DE183" s="1860"/>
      <c r="DF183" s="1861"/>
    </row>
    <row r="184" spans="1:111" s="465" customFormat="1" ht="15" customHeight="1">
      <c r="A184" s="1758" t="str">
        <f>$BD184&amp;"."&amp;$BE184&amp;"."</f>
        <v>③.2.</v>
      </c>
      <c r="B184" s="1759"/>
      <c r="C184" s="1759"/>
      <c r="D184" s="1759"/>
      <c r="E184" s="1759"/>
      <c r="F184" s="1759"/>
      <c r="G184" s="676" t="s">
        <v>902</v>
      </c>
      <c r="H184" s="676"/>
      <c r="I184" s="676"/>
      <c r="J184" s="676"/>
      <c r="K184" s="676"/>
      <c r="L184" s="676"/>
      <c r="M184" s="685"/>
      <c r="N184" s="685"/>
      <c r="O184" s="685"/>
      <c r="P184" s="685"/>
      <c r="Q184" s="685"/>
      <c r="R184" s="685"/>
      <c r="S184" s="685"/>
      <c r="T184" s="685"/>
      <c r="U184" s="685"/>
      <c r="V184" s="685"/>
      <c r="W184" s="685"/>
      <c r="X184" s="685"/>
      <c r="Y184" s="685"/>
      <c r="Z184" s="685"/>
      <c r="AA184" s="685"/>
      <c r="AB184" s="685"/>
      <c r="AC184" s="685"/>
      <c r="AD184" s="685"/>
      <c r="AE184" s="685"/>
      <c r="AF184" s="685"/>
      <c r="AG184" s="685"/>
      <c r="AH184" s="685"/>
      <c r="AI184" s="685"/>
      <c r="AJ184" s="685"/>
      <c r="AK184" s="685"/>
      <c r="AL184" s="685"/>
      <c r="AM184" s="685"/>
      <c r="AN184" s="685"/>
      <c r="AO184" s="685"/>
      <c r="AP184" s="685"/>
      <c r="AQ184" s="685"/>
      <c r="AR184" s="685"/>
      <c r="AS184" s="685"/>
      <c r="AT184" s="685"/>
      <c r="AU184" s="685"/>
      <c r="AV184" s="685"/>
      <c r="AW184" s="685"/>
      <c r="AX184" s="685"/>
      <c r="AY184" s="854"/>
      <c r="AZ184" s="92"/>
      <c r="BA184" s="192">
        <f t="shared" si="19"/>
        <v>8</v>
      </c>
      <c r="BB184" s="192">
        <f t="shared" si="19"/>
        <v>1</v>
      </c>
      <c r="BC184" s="192">
        <f t="shared" si="19"/>
        <v>4</v>
      </c>
      <c r="BD184" s="192" t="str">
        <f t="shared" si="19"/>
        <v>③</v>
      </c>
      <c r="BE184" s="678">
        <f>BE183+1</f>
        <v>2</v>
      </c>
      <c r="BF184" s="92"/>
      <c r="BG184" s="559" t="str">
        <f t="shared" ca="1" si="16"/>
        <v/>
      </c>
      <c r="BH184" s="560" t="str">
        <f t="shared" ca="1" si="16"/>
        <v/>
      </c>
      <c r="BI184" s="560" t="str">
        <f t="shared" ca="1" si="16"/>
        <v/>
      </c>
      <c r="BJ184" s="560" t="str">
        <f t="shared" ca="1" si="15"/>
        <v/>
      </c>
      <c r="BK184" s="560" t="str">
        <f t="shared" ca="1" si="15"/>
        <v/>
      </c>
      <c r="BL184" s="561" t="str">
        <f t="shared" ca="1" si="15"/>
        <v/>
      </c>
      <c r="CV184" s="1488" t="s">
        <v>2265</v>
      </c>
      <c r="CW184" s="1489"/>
      <c r="CX184" s="1489"/>
      <c r="CY184" s="1489"/>
      <c r="CZ184" s="1489"/>
      <c r="DA184" s="1489"/>
      <c r="DB184" s="1489"/>
      <c r="DC184" s="1489"/>
      <c r="DD184" s="1859">
        <v>44637</v>
      </c>
      <c r="DE184" s="1860"/>
      <c r="DF184" s="1861"/>
    </row>
    <row r="185" spans="1:111" s="465" customFormat="1" ht="15" customHeight="1">
      <c r="A185" s="469"/>
      <c r="B185" s="469"/>
      <c r="C185" s="469"/>
      <c r="D185" s="469"/>
      <c r="E185" s="469"/>
      <c r="F185" s="469"/>
      <c r="G185" s="845" t="s">
        <v>150</v>
      </c>
      <c r="H185" s="846"/>
      <c r="I185" s="846"/>
      <c r="J185" s="846"/>
      <c r="K185" s="846"/>
      <c r="L185" s="846"/>
      <c r="M185" s="846"/>
      <c r="N185" s="847"/>
      <c r="O185" s="301" t="s">
        <v>153</v>
      </c>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c r="AT185" s="266"/>
      <c r="AU185" s="266"/>
      <c r="AV185" s="266"/>
      <c r="AW185" s="266"/>
      <c r="AX185" s="267"/>
      <c r="AY185" s="276"/>
      <c r="BA185" s="192">
        <f t="shared" si="19"/>
        <v>8</v>
      </c>
      <c r="BB185" s="192">
        <f t="shared" si="19"/>
        <v>1</v>
      </c>
      <c r="BC185" s="192">
        <f t="shared" si="19"/>
        <v>4</v>
      </c>
      <c r="BD185" s="192" t="str">
        <f t="shared" si="19"/>
        <v>③</v>
      </c>
      <c r="BE185" s="192">
        <f t="shared" si="19"/>
        <v>2</v>
      </c>
      <c r="BG185" s="559" t="str">
        <f t="shared" ca="1" si="16"/>
        <v/>
      </c>
      <c r="BH185" s="560" t="str">
        <f t="shared" ca="1" si="16"/>
        <v/>
      </c>
      <c r="BI185" s="560" t="str">
        <f t="shared" ca="1" si="16"/>
        <v/>
      </c>
      <c r="BJ185" s="560" t="str">
        <f t="shared" ca="1" si="15"/>
        <v/>
      </c>
      <c r="BK185" s="560" t="str">
        <f t="shared" ca="1" si="15"/>
        <v/>
      </c>
      <c r="BL185" s="561" t="str">
        <f t="shared" ca="1" si="15"/>
        <v/>
      </c>
      <c r="CV185" s="1497"/>
      <c r="CW185" s="1498"/>
      <c r="CX185" s="1498"/>
      <c r="CY185" s="1499"/>
      <c r="CZ185" s="1499"/>
      <c r="DA185" s="1499"/>
      <c r="DB185" s="1499"/>
      <c r="DC185" s="1499"/>
      <c r="DD185" s="1859"/>
      <c r="DE185" s="1860"/>
      <c r="DF185" s="1861"/>
    </row>
    <row r="186" spans="1:111" s="465" customFormat="1" ht="15" customHeight="1">
      <c r="A186" s="469"/>
      <c r="B186" s="469"/>
      <c r="C186" s="469"/>
      <c r="D186" s="469"/>
      <c r="E186" s="469"/>
      <c r="F186" s="469"/>
      <c r="G186" s="848" t="s">
        <v>151</v>
      </c>
      <c r="H186" s="849"/>
      <c r="I186" s="849"/>
      <c r="J186" s="849"/>
      <c r="K186" s="849"/>
      <c r="L186" s="849"/>
      <c r="M186" s="849"/>
      <c r="N186" s="850"/>
      <c r="O186" s="747" t="s">
        <v>907</v>
      </c>
      <c r="P186" s="257"/>
      <c r="Q186" s="257"/>
      <c r="R186" s="257"/>
      <c r="S186" s="257"/>
      <c r="T186" s="257"/>
      <c r="U186" s="257"/>
      <c r="V186" s="257"/>
      <c r="W186" s="257"/>
      <c r="X186" s="257"/>
      <c r="Y186" s="257"/>
      <c r="Z186" s="257"/>
      <c r="AA186" s="257"/>
      <c r="AB186" s="257"/>
      <c r="AC186" s="257"/>
      <c r="AD186" s="257"/>
      <c r="AE186" s="257"/>
      <c r="AF186" s="257"/>
      <c r="AG186" s="257"/>
      <c r="AH186" s="257"/>
      <c r="AI186" s="257"/>
      <c r="AJ186" s="257"/>
      <c r="AK186" s="257"/>
      <c r="AL186" s="257"/>
      <c r="AM186" s="257"/>
      <c r="AN186" s="257"/>
      <c r="AO186" s="257"/>
      <c r="AP186" s="257"/>
      <c r="AQ186" s="257"/>
      <c r="AR186" s="257"/>
      <c r="AS186" s="257"/>
      <c r="AT186" s="257"/>
      <c r="AU186" s="257"/>
      <c r="AV186" s="257"/>
      <c r="AW186" s="257"/>
      <c r="AX186" s="258"/>
      <c r="AY186" s="276"/>
      <c r="BA186" s="192">
        <f t="shared" si="19"/>
        <v>8</v>
      </c>
      <c r="BB186" s="192">
        <f t="shared" si="19"/>
        <v>1</v>
      </c>
      <c r="BC186" s="192">
        <f t="shared" si="19"/>
        <v>4</v>
      </c>
      <c r="BD186" s="192" t="str">
        <f t="shared" si="19"/>
        <v>③</v>
      </c>
      <c r="BE186" s="192">
        <f t="shared" si="19"/>
        <v>2</v>
      </c>
      <c r="BG186" s="559" t="str">
        <f t="shared" ca="1" si="16"/>
        <v/>
      </c>
      <c r="BH186" s="560" t="str">
        <f t="shared" ca="1" si="16"/>
        <v/>
      </c>
      <c r="BI186" s="560" t="str">
        <f t="shared" ca="1" si="16"/>
        <v/>
      </c>
      <c r="BJ186" s="560" t="str">
        <f t="shared" ca="1" si="15"/>
        <v/>
      </c>
      <c r="BK186" s="560" t="str">
        <f t="shared" ca="1" si="15"/>
        <v/>
      </c>
      <c r="BL186" s="561" t="str">
        <f t="shared" ca="1" si="15"/>
        <v/>
      </c>
      <c r="CV186" s="1497"/>
      <c r="CW186" s="1498"/>
      <c r="CX186" s="1498"/>
      <c r="CY186" s="1499"/>
      <c r="CZ186" s="1499"/>
      <c r="DA186" s="1499"/>
      <c r="DB186" s="1499"/>
      <c r="DC186" s="1499"/>
      <c r="DD186" s="1859"/>
      <c r="DE186" s="1860"/>
      <c r="DF186" s="1861"/>
    </row>
    <row r="187" spans="1:111" s="465" customFormat="1" ht="15" customHeight="1">
      <c r="A187" s="469"/>
      <c r="B187" s="469"/>
      <c r="C187" s="469"/>
      <c r="D187" s="469"/>
      <c r="E187" s="469"/>
      <c r="F187" s="469"/>
      <c r="G187" s="302"/>
      <c r="H187" s="574"/>
      <c r="I187" s="574"/>
      <c r="J187" s="574"/>
      <c r="K187" s="574"/>
      <c r="L187" s="574"/>
      <c r="M187" s="574"/>
      <c r="N187" s="553"/>
      <c r="O187" s="302" t="s">
        <v>906</v>
      </c>
      <c r="P187" s="574"/>
      <c r="Q187" s="574"/>
      <c r="R187" s="574"/>
      <c r="S187" s="574"/>
      <c r="T187" s="574"/>
      <c r="U187" s="574"/>
      <c r="V187" s="574"/>
      <c r="W187" s="574"/>
      <c r="X187" s="574"/>
      <c r="Y187" s="574"/>
      <c r="Z187" s="574"/>
      <c r="AA187" s="574"/>
      <c r="AB187" s="574"/>
      <c r="AC187" s="574"/>
      <c r="AD187" s="574"/>
      <c r="AE187" s="574"/>
      <c r="AF187" s="574"/>
      <c r="AG187" s="574"/>
      <c r="AH187" s="574"/>
      <c r="AI187" s="574"/>
      <c r="AJ187" s="574"/>
      <c r="AK187" s="574"/>
      <c r="AL187" s="574"/>
      <c r="AM187" s="574"/>
      <c r="AN187" s="574"/>
      <c r="AO187" s="574"/>
      <c r="AP187" s="574"/>
      <c r="AQ187" s="574"/>
      <c r="AR187" s="574"/>
      <c r="AS187" s="574"/>
      <c r="AT187" s="574"/>
      <c r="AU187" s="574"/>
      <c r="AV187" s="574"/>
      <c r="AW187" s="574"/>
      <c r="AX187" s="553"/>
      <c r="AY187" s="276"/>
      <c r="BA187" s="192">
        <f t="shared" si="19"/>
        <v>8</v>
      </c>
      <c r="BB187" s="192">
        <f t="shared" si="19"/>
        <v>1</v>
      </c>
      <c r="BC187" s="192">
        <f t="shared" si="19"/>
        <v>4</v>
      </c>
      <c r="BD187" s="192" t="str">
        <f t="shared" si="19"/>
        <v>③</v>
      </c>
      <c r="BE187" s="192">
        <f t="shared" si="19"/>
        <v>2</v>
      </c>
      <c r="BG187" s="559" t="str">
        <f t="shared" ca="1" si="16"/>
        <v/>
      </c>
      <c r="BH187" s="560" t="str">
        <f t="shared" ca="1" si="16"/>
        <v/>
      </c>
      <c r="BI187" s="560" t="str">
        <f t="shared" ca="1" si="16"/>
        <v/>
      </c>
      <c r="BJ187" s="560" t="str">
        <f t="shared" ca="1" si="15"/>
        <v/>
      </c>
      <c r="BK187" s="560" t="str">
        <f t="shared" ca="1" si="15"/>
        <v/>
      </c>
      <c r="BL187" s="561" t="str">
        <f t="shared" ca="1" si="15"/>
        <v/>
      </c>
      <c r="CV187" s="1497"/>
      <c r="CW187" s="1498"/>
      <c r="CX187" s="1498"/>
      <c r="CY187" s="1499"/>
      <c r="CZ187" s="1499"/>
      <c r="DA187" s="1499"/>
      <c r="DB187" s="1499"/>
      <c r="DC187" s="1499"/>
      <c r="DD187" s="1859"/>
      <c r="DE187" s="1860"/>
      <c r="DF187" s="1861"/>
    </row>
    <row r="188" spans="1:111" s="465" customFormat="1" ht="15" customHeight="1">
      <c r="A188" s="469"/>
      <c r="B188" s="469"/>
      <c r="C188" s="469"/>
      <c r="D188" s="469"/>
      <c r="E188" s="469"/>
      <c r="F188" s="469"/>
      <c r="G188" s="851" t="s">
        <v>152</v>
      </c>
      <c r="H188" s="852"/>
      <c r="I188" s="852"/>
      <c r="J188" s="852"/>
      <c r="K188" s="852"/>
      <c r="L188" s="852"/>
      <c r="M188" s="852"/>
      <c r="N188" s="853"/>
      <c r="O188" s="303" t="s">
        <v>318</v>
      </c>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c r="AR188" s="271"/>
      <c r="AS188" s="271"/>
      <c r="AT188" s="271"/>
      <c r="AU188" s="271"/>
      <c r="AV188" s="271"/>
      <c r="AW188" s="271"/>
      <c r="AX188" s="272"/>
      <c r="AY188" s="276"/>
      <c r="BA188" s="192">
        <f t="shared" si="19"/>
        <v>8</v>
      </c>
      <c r="BB188" s="192">
        <f t="shared" si="19"/>
        <v>1</v>
      </c>
      <c r="BC188" s="192">
        <f t="shared" si="19"/>
        <v>4</v>
      </c>
      <c r="BD188" s="192" t="str">
        <f t="shared" si="19"/>
        <v>③</v>
      </c>
      <c r="BE188" s="192">
        <f t="shared" si="19"/>
        <v>2</v>
      </c>
      <c r="BG188" s="559" t="str">
        <f t="shared" ca="1" si="16"/>
        <v/>
      </c>
      <c r="BH188" s="560" t="str">
        <f t="shared" ca="1" si="16"/>
        <v/>
      </c>
      <c r="BI188" s="560" t="str">
        <f t="shared" ca="1" si="16"/>
        <v/>
      </c>
      <c r="BJ188" s="560" t="str">
        <f t="shared" ca="1" si="15"/>
        <v/>
      </c>
      <c r="BK188" s="560" t="str">
        <f t="shared" ca="1" si="15"/>
        <v/>
      </c>
      <c r="BL188" s="561" t="str">
        <f t="shared" ca="1" si="15"/>
        <v/>
      </c>
      <c r="CV188" s="1497"/>
      <c r="CW188" s="1498"/>
      <c r="CX188" s="1498"/>
      <c r="CY188" s="1499"/>
      <c r="CZ188" s="1499"/>
      <c r="DA188" s="1499"/>
      <c r="DB188" s="1499"/>
      <c r="DC188" s="1499"/>
      <c r="DD188" s="1859"/>
      <c r="DE188" s="1860"/>
      <c r="DF188" s="1861"/>
    </row>
    <row r="189" spans="1:111" s="465" customFormat="1" ht="15" customHeight="1">
      <c r="A189" s="1760" t="str">
        <f>$BA189&amp;"."&amp;$BB189&amp;"."</f>
        <v>8.2.</v>
      </c>
      <c r="B189" s="1761"/>
      <c r="C189" s="1761"/>
      <c r="D189" s="319" t="s">
        <v>146</v>
      </c>
      <c r="E189" s="275"/>
      <c r="F189" s="275"/>
      <c r="G189" s="275"/>
      <c r="H189" s="1882">
        <f>$B$56</f>
        <v>16</v>
      </c>
      <c r="I189" s="1882"/>
      <c r="J189" s="844" t="str">
        <f>VLOOKUP(VALUE(H189),$B$38:$F$67,3,FALSE) &amp;" "&amp; VLOOKUP(VALUE(H189),$B$38:$F$67,5,FALSE)</f>
        <v>F5 検索</v>
      </c>
      <c r="K189" s="275"/>
      <c r="L189" s="475"/>
      <c r="M189" s="475"/>
      <c r="N189" s="475"/>
      <c r="O189" s="275" t="s">
        <v>317</v>
      </c>
      <c r="P189" s="275"/>
      <c r="Q189" s="275"/>
      <c r="R189" s="275"/>
      <c r="S189" s="275"/>
      <c r="T189" s="275"/>
      <c r="U189" s="275"/>
      <c r="V189" s="275"/>
      <c r="W189" s="275"/>
      <c r="X189" s="275"/>
      <c r="Y189" s="275"/>
      <c r="Z189" s="275"/>
      <c r="AA189" s="275"/>
      <c r="AB189" s="275"/>
      <c r="AC189" s="275"/>
      <c r="AD189" s="275"/>
      <c r="AE189" s="275"/>
      <c r="AF189" s="275"/>
      <c r="AG189" s="275"/>
      <c r="AH189" s="275"/>
      <c r="AI189" s="275"/>
      <c r="AJ189" s="275"/>
      <c r="AK189" s="275"/>
      <c r="AL189" s="275"/>
      <c r="AM189" s="275"/>
      <c r="AN189" s="275"/>
      <c r="AO189" s="275"/>
      <c r="AP189" s="275"/>
      <c r="AQ189" s="275"/>
      <c r="AR189" s="275"/>
      <c r="AS189" s="275"/>
      <c r="AT189" s="275"/>
      <c r="AU189" s="275"/>
      <c r="AV189" s="275"/>
      <c r="AW189" s="275"/>
      <c r="AX189" s="275"/>
      <c r="AY189" s="223"/>
      <c r="BA189" s="192">
        <f>BA188</f>
        <v>8</v>
      </c>
      <c r="BB189" s="193">
        <f>BB188+1</f>
        <v>2</v>
      </c>
      <c r="BC189" s="192"/>
      <c r="BD189" s="192"/>
      <c r="BE189" s="192"/>
      <c r="BF189" s="786"/>
      <c r="BG189" s="563" t="str">
        <f t="shared" ca="1" si="16"/>
        <v/>
      </c>
      <c r="BH189" s="564" t="str">
        <f t="shared" ca="1" si="16"/>
        <v/>
      </c>
      <c r="BI189" s="564" t="str">
        <f t="shared" ca="1" si="16"/>
        <v/>
      </c>
      <c r="BJ189" s="564" t="str">
        <f t="shared" ca="1" si="15"/>
        <v/>
      </c>
      <c r="BK189" s="564" t="str">
        <f t="shared" ca="1" si="15"/>
        <v/>
      </c>
      <c r="BL189" s="565" t="str">
        <f t="shared" ca="1" si="15"/>
        <v/>
      </c>
      <c r="CV189" s="1497"/>
      <c r="CW189" s="1498"/>
      <c r="CX189" s="1498"/>
      <c r="CY189" s="1499"/>
      <c r="CZ189" s="1499"/>
      <c r="DA189" s="1499"/>
      <c r="DB189" s="1499"/>
      <c r="DC189" s="1499"/>
      <c r="DD189" s="1859"/>
      <c r="DE189" s="1860"/>
      <c r="DF189" s="1861"/>
    </row>
    <row r="190" spans="1:111" s="465" customFormat="1" ht="15" customHeight="1">
      <c r="A190" s="1760" t="str">
        <f>$BA190&amp;"."&amp;$BB190&amp;"."&amp;$BC190&amp;"."</f>
        <v>8.2.1.</v>
      </c>
      <c r="B190" s="1761"/>
      <c r="C190" s="1761"/>
      <c r="D190" s="1761"/>
      <c r="E190" s="465" t="s">
        <v>971</v>
      </c>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75"/>
      <c r="AS190" s="275"/>
      <c r="AT190" s="275"/>
      <c r="AU190" s="275"/>
      <c r="AV190" s="275"/>
      <c r="AW190" s="275"/>
      <c r="AX190" s="275"/>
      <c r="AY190" s="223"/>
      <c r="BA190" s="192">
        <f>BA189</f>
        <v>8</v>
      </c>
      <c r="BB190" s="192">
        <f>BB189</f>
        <v>2</v>
      </c>
      <c r="BC190" s="193">
        <f>BC189+1</f>
        <v>1</v>
      </c>
      <c r="BD190" s="192"/>
      <c r="BE190" s="192"/>
      <c r="BF190" s="786"/>
      <c r="BG190" s="563" t="str">
        <f t="shared" ca="1" si="16"/>
        <v/>
      </c>
      <c r="BH190" s="564" t="str">
        <f t="shared" ca="1" si="16"/>
        <v/>
      </c>
      <c r="BI190" s="564" t="str">
        <f t="shared" ca="1" si="16"/>
        <v/>
      </c>
      <c r="BJ190" s="564" t="str">
        <f t="shared" ca="1" si="15"/>
        <v/>
      </c>
      <c r="BK190" s="564" t="str">
        <f t="shared" ca="1" si="15"/>
        <v/>
      </c>
      <c r="BL190" s="565" t="str">
        <f t="shared" ca="1" si="15"/>
        <v/>
      </c>
      <c r="CV190" s="1497"/>
      <c r="CW190" s="1498"/>
      <c r="CX190" s="1498"/>
      <c r="CY190" s="1499"/>
      <c r="CZ190" s="1499"/>
      <c r="DA190" s="1499"/>
      <c r="DB190" s="1499"/>
      <c r="DC190" s="1499"/>
      <c r="DD190" s="1859"/>
      <c r="DE190" s="1860"/>
      <c r="DF190" s="1861"/>
    </row>
    <row r="191" spans="1:111" s="465" customFormat="1" ht="15" customHeight="1">
      <c r="A191" s="1758" t="str">
        <f>$BD191&amp;"."</f>
        <v>①.</v>
      </c>
      <c r="B191" s="1759"/>
      <c r="C191" s="1759"/>
      <c r="D191" s="1759"/>
      <c r="E191" s="1759"/>
      <c r="F191" s="275" t="s">
        <v>471</v>
      </c>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c r="AJ191" s="275"/>
      <c r="AK191" s="275"/>
      <c r="AL191" s="275"/>
      <c r="AM191" s="275"/>
      <c r="AN191" s="275"/>
      <c r="AO191" s="275"/>
      <c r="AP191" s="275"/>
      <c r="AQ191" s="275"/>
      <c r="AR191" s="275"/>
      <c r="AS191" s="275"/>
      <c r="AT191" s="275"/>
      <c r="AU191" s="275"/>
      <c r="AV191" s="275"/>
      <c r="AW191" s="275"/>
      <c r="AX191" s="275"/>
      <c r="AY191" s="223"/>
      <c r="BA191" s="192">
        <f t="shared" ref="BA191:BD202" si="20">BA190</f>
        <v>8</v>
      </c>
      <c r="BB191" s="192">
        <f t="shared" si="20"/>
        <v>2</v>
      </c>
      <c r="BC191" s="192">
        <f t="shared" si="20"/>
        <v>1</v>
      </c>
      <c r="BD191" s="196" t="str">
        <f>IF(ISBLANK(BD190),"①",CHAR(CODE(BD190)+1))</f>
        <v>①</v>
      </c>
      <c r="BE191" s="786"/>
      <c r="BF191" s="786"/>
      <c r="BG191" s="563" t="str">
        <f t="shared" ca="1" si="16"/>
        <v/>
      </c>
      <c r="BH191" s="564" t="str">
        <f t="shared" ca="1" si="16"/>
        <v/>
      </c>
      <c r="BI191" s="564" t="str">
        <f t="shared" ca="1" si="16"/>
        <v/>
      </c>
      <c r="BJ191" s="564" t="str">
        <f t="shared" ca="1" si="15"/>
        <v/>
      </c>
      <c r="BK191" s="564" t="str">
        <f t="shared" ca="1" si="15"/>
        <v/>
      </c>
      <c r="BL191" s="565" t="str">
        <f t="shared" ca="1" si="15"/>
        <v/>
      </c>
      <c r="CV191" s="1497"/>
      <c r="CW191" s="1498"/>
      <c r="CX191" s="1498"/>
      <c r="CY191" s="1499"/>
      <c r="CZ191" s="1499"/>
      <c r="DA191" s="1499"/>
      <c r="DB191" s="1499"/>
      <c r="DC191" s="1499"/>
      <c r="DD191" s="1859"/>
      <c r="DE191" s="1860"/>
      <c r="DF191" s="1861"/>
      <c r="DG191" s="465" t="s">
        <v>2277</v>
      </c>
    </row>
    <row r="192" spans="1:111" s="465" customFormat="1" ht="15" customHeight="1">
      <c r="A192" s="1758" t="str">
        <f>$BD192&amp;"."</f>
        <v>②.</v>
      </c>
      <c r="B192" s="1759"/>
      <c r="C192" s="1759"/>
      <c r="D192" s="1759"/>
      <c r="E192" s="1759"/>
      <c r="F192" s="858" t="s">
        <v>345</v>
      </c>
      <c r="G192" s="858"/>
      <c r="H192" s="858"/>
      <c r="I192" s="858"/>
      <c r="J192" s="858"/>
      <c r="K192" s="858"/>
      <c r="L192" s="858"/>
      <c r="M192" s="858"/>
      <c r="N192" s="858"/>
      <c r="O192" s="858"/>
      <c r="P192" s="858"/>
      <c r="Q192" s="858"/>
      <c r="R192" s="858"/>
      <c r="S192" s="858"/>
      <c r="T192" s="858"/>
      <c r="U192" s="858"/>
      <c r="V192" s="858"/>
      <c r="W192" s="858"/>
      <c r="X192" s="858"/>
      <c r="Y192" s="858"/>
      <c r="Z192" s="858"/>
      <c r="AA192" s="858"/>
      <c r="AB192" s="858"/>
      <c r="AC192" s="858"/>
      <c r="AD192" s="858"/>
      <c r="AE192" s="858"/>
      <c r="AF192" s="858"/>
      <c r="AG192" s="858"/>
      <c r="AH192" s="858"/>
      <c r="AI192" s="858"/>
      <c r="AJ192" s="858"/>
      <c r="AK192" s="858"/>
      <c r="AL192" s="858"/>
      <c r="AM192" s="858"/>
      <c r="AN192" s="858"/>
      <c r="AO192" s="858"/>
      <c r="AP192" s="858"/>
      <c r="AQ192" s="858"/>
      <c r="AR192" s="858"/>
      <c r="AS192" s="858"/>
      <c r="AT192" s="858"/>
      <c r="AU192" s="858"/>
      <c r="AV192" s="858"/>
      <c r="AW192" s="858"/>
      <c r="AX192" s="858"/>
      <c r="AY192" s="223"/>
      <c r="BA192" s="192">
        <f t="shared" si="20"/>
        <v>8</v>
      </c>
      <c r="BB192" s="192">
        <f t="shared" si="20"/>
        <v>2</v>
      </c>
      <c r="BC192" s="192">
        <f t="shared" si="20"/>
        <v>1</v>
      </c>
      <c r="BD192" s="196" t="str">
        <f>IF(ISBLANK(BD191),"①",CHAR(CODE(BD191)+1))</f>
        <v>②</v>
      </c>
      <c r="BE192" s="786"/>
      <c r="BF192" s="786"/>
      <c r="BG192" s="563" t="str">
        <f t="shared" ca="1" si="16"/>
        <v/>
      </c>
      <c r="BH192" s="564" t="str">
        <f t="shared" ca="1" si="16"/>
        <v/>
      </c>
      <c r="BI192" s="564" t="str">
        <f t="shared" ca="1" si="16"/>
        <v/>
      </c>
      <c r="BJ192" s="564" t="str">
        <f t="shared" ca="1" si="15"/>
        <v/>
      </c>
      <c r="BK192" s="564" t="str">
        <f t="shared" ca="1" si="15"/>
        <v/>
      </c>
      <c r="BL192" s="565" t="str">
        <f t="shared" ca="1" si="15"/>
        <v/>
      </c>
      <c r="CV192" s="1497"/>
      <c r="CW192" s="1498"/>
      <c r="CX192" s="1498"/>
      <c r="CY192" s="1499"/>
      <c r="CZ192" s="1499"/>
      <c r="DA192" s="1499"/>
      <c r="DB192" s="1499"/>
      <c r="DC192" s="1499"/>
      <c r="DD192" s="1859"/>
      <c r="DE192" s="1860"/>
      <c r="DF192" s="1861"/>
      <c r="DG192" s="465" t="s">
        <v>2277</v>
      </c>
    </row>
    <row r="193" spans="1:111" s="465" customFormat="1" ht="15" customHeight="1">
      <c r="A193" s="320"/>
      <c r="B193" s="275"/>
      <c r="C193" s="275"/>
      <c r="D193" s="275"/>
      <c r="E193" s="275"/>
      <c r="F193" s="845" t="s">
        <v>150</v>
      </c>
      <c r="G193" s="846"/>
      <c r="H193" s="846"/>
      <c r="I193" s="846"/>
      <c r="J193" s="846"/>
      <c r="K193" s="846"/>
      <c r="L193" s="846"/>
      <c r="M193" s="847"/>
      <c r="N193" s="301" t="s">
        <v>153</v>
      </c>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7"/>
      <c r="AY193" s="223"/>
      <c r="BA193" s="192">
        <f t="shared" si="20"/>
        <v>8</v>
      </c>
      <c r="BB193" s="192">
        <f t="shared" si="20"/>
        <v>2</v>
      </c>
      <c r="BC193" s="192">
        <f t="shared" si="20"/>
        <v>1</v>
      </c>
      <c r="BD193" s="192" t="str">
        <f t="shared" si="20"/>
        <v>②</v>
      </c>
      <c r="BE193" s="786"/>
      <c r="BG193" s="563" t="str">
        <f t="shared" ca="1" si="16"/>
        <v/>
      </c>
      <c r="BH193" s="564" t="str">
        <f t="shared" ca="1" si="16"/>
        <v/>
      </c>
      <c r="BI193" s="564" t="str">
        <f t="shared" ca="1" si="16"/>
        <v/>
      </c>
      <c r="BJ193" s="564" t="str">
        <f t="shared" ca="1" si="15"/>
        <v/>
      </c>
      <c r="BK193" s="564" t="str">
        <f t="shared" ca="1" si="15"/>
        <v/>
      </c>
      <c r="BL193" s="565" t="str">
        <f t="shared" ca="1" si="15"/>
        <v/>
      </c>
      <c r="CV193" s="1497"/>
      <c r="CW193" s="1498"/>
      <c r="CX193" s="1498"/>
      <c r="CY193" s="1499"/>
      <c r="CZ193" s="1499"/>
      <c r="DA193" s="1499"/>
      <c r="DB193" s="1499"/>
      <c r="DC193" s="1499"/>
      <c r="DD193" s="1859"/>
      <c r="DE193" s="1860"/>
      <c r="DF193" s="1861"/>
      <c r="DG193" s="465" t="s">
        <v>2277</v>
      </c>
    </row>
    <row r="194" spans="1:111" s="465" customFormat="1" ht="15" customHeight="1">
      <c r="A194" s="320"/>
      <c r="B194" s="275"/>
      <c r="C194" s="275"/>
      <c r="D194" s="275"/>
      <c r="E194" s="275"/>
      <c r="F194" s="848" t="s">
        <v>151</v>
      </c>
      <c r="G194" s="849"/>
      <c r="H194" s="849"/>
      <c r="I194" s="849"/>
      <c r="J194" s="849"/>
      <c r="K194" s="849"/>
      <c r="L194" s="849"/>
      <c r="M194" s="850"/>
      <c r="N194" s="747" t="s">
        <v>346</v>
      </c>
      <c r="O194" s="257"/>
      <c r="P194" s="257"/>
      <c r="Q194" s="257"/>
      <c r="R194" s="257"/>
      <c r="S194" s="257"/>
      <c r="T194" s="257"/>
      <c r="U194" s="257"/>
      <c r="V194" s="257"/>
      <c r="W194" s="257"/>
      <c r="X194" s="257"/>
      <c r="Y194" s="257"/>
      <c r="Z194" s="257"/>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8"/>
      <c r="AY194" s="223"/>
      <c r="BA194" s="192">
        <f t="shared" si="20"/>
        <v>8</v>
      </c>
      <c r="BB194" s="192">
        <f t="shared" si="20"/>
        <v>2</v>
      </c>
      <c r="BC194" s="192">
        <f t="shared" si="20"/>
        <v>1</v>
      </c>
      <c r="BD194" s="192" t="str">
        <f t="shared" si="20"/>
        <v>②</v>
      </c>
      <c r="BG194" s="563" t="str">
        <f t="shared" ca="1" si="16"/>
        <v/>
      </c>
      <c r="BH194" s="564" t="str">
        <f t="shared" ca="1" si="16"/>
        <v/>
      </c>
      <c r="BI194" s="564" t="str">
        <f t="shared" ca="1" si="16"/>
        <v/>
      </c>
      <c r="BJ194" s="564" t="str">
        <f t="shared" ca="1" si="15"/>
        <v/>
      </c>
      <c r="BK194" s="564" t="str">
        <f t="shared" ca="1" si="15"/>
        <v/>
      </c>
      <c r="BL194" s="565" t="str">
        <f t="shared" ca="1" si="15"/>
        <v/>
      </c>
      <c r="CV194" s="1497"/>
      <c r="CW194" s="1498"/>
      <c r="CX194" s="1498"/>
      <c r="CY194" s="1499"/>
      <c r="CZ194" s="1499"/>
      <c r="DA194" s="1499"/>
      <c r="DB194" s="1499"/>
      <c r="DC194" s="1499"/>
      <c r="DD194" s="1859"/>
      <c r="DE194" s="1860"/>
      <c r="DF194" s="1861"/>
      <c r="DG194" s="465" t="s">
        <v>2277</v>
      </c>
    </row>
    <row r="195" spans="1:111" s="465" customFormat="1" ht="15" customHeight="1">
      <c r="A195" s="320"/>
      <c r="B195" s="275"/>
      <c r="C195" s="275"/>
      <c r="D195" s="275"/>
      <c r="E195" s="275"/>
      <c r="F195" s="302"/>
      <c r="G195" s="574"/>
      <c r="H195" s="574"/>
      <c r="I195" s="574"/>
      <c r="J195" s="574"/>
      <c r="K195" s="574"/>
      <c r="L195" s="574"/>
      <c r="M195" s="553"/>
      <c r="N195" s="302" t="s">
        <v>347</v>
      </c>
      <c r="O195" s="574"/>
      <c r="P195" s="574"/>
      <c r="Q195" s="574"/>
      <c r="R195" s="574"/>
      <c r="S195" s="574"/>
      <c r="T195" s="574"/>
      <c r="U195" s="574"/>
      <c r="V195" s="574"/>
      <c r="W195" s="574"/>
      <c r="X195" s="574"/>
      <c r="Y195" s="574"/>
      <c r="Z195" s="574"/>
      <c r="AA195" s="574"/>
      <c r="AB195" s="574"/>
      <c r="AC195" s="574"/>
      <c r="AD195" s="574"/>
      <c r="AE195" s="574"/>
      <c r="AF195" s="574"/>
      <c r="AG195" s="574"/>
      <c r="AH195" s="574"/>
      <c r="AI195" s="574"/>
      <c r="AJ195" s="574"/>
      <c r="AK195" s="574"/>
      <c r="AL195" s="574"/>
      <c r="AM195" s="574"/>
      <c r="AN195" s="574"/>
      <c r="AO195" s="574"/>
      <c r="AP195" s="574"/>
      <c r="AQ195" s="574"/>
      <c r="AR195" s="574"/>
      <c r="AS195" s="574"/>
      <c r="AT195" s="574"/>
      <c r="AU195" s="574"/>
      <c r="AV195" s="574"/>
      <c r="AW195" s="574"/>
      <c r="AX195" s="553"/>
      <c r="AY195" s="223"/>
      <c r="BA195" s="192">
        <f t="shared" si="20"/>
        <v>8</v>
      </c>
      <c r="BB195" s="192">
        <f t="shared" si="20"/>
        <v>2</v>
      </c>
      <c r="BC195" s="192">
        <f t="shared" si="20"/>
        <v>1</v>
      </c>
      <c r="BD195" s="192" t="str">
        <f t="shared" si="20"/>
        <v>②</v>
      </c>
      <c r="BG195" s="563" t="str">
        <f t="shared" ca="1" si="16"/>
        <v/>
      </c>
      <c r="BH195" s="564" t="str">
        <f t="shared" ca="1" si="16"/>
        <v/>
      </c>
      <c r="BI195" s="564" t="str">
        <f t="shared" ca="1" si="16"/>
        <v/>
      </c>
      <c r="BJ195" s="564" t="str">
        <f t="shared" ca="1" si="15"/>
        <v/>
      </c>
      <c r="BK195" s="564" t="str">
        <f t="shared" ca="1" si="15"/>
        <v/>
      </c>
      <c r="BL195" s="565" t="str">
        <f t="shared" ca="1" si="15"/>
        <v/>
      </c>
      <c r="CV195" s="1497"/>
      <c r="CW195" s="1498"/>
      <c r="CX195" s="1498"/>
      <c r="CY195" s="1499"/>
      <c r="CZ195" s="1499"/>
      <c r="DA195" s="1499"/>
      <c r="DB195" s="1499"/>
      <c r="DC195" s="1499"/>
      <c r="DD195" s="1859"/>
      <c r="DE195" s="1860"/>
      <c r="DF195" s="1861"/>
      <c r="DG195" s="465" t="s">
        <v>2277</v>
      </c>
    </row>
    <row r="196" spans="1:111" s="469" customFormat="1" ht="15" customHeight="1">
      <c r="A196" s="320"/>
      <c r="B196" s="275"/>
      <c r="C196" s="275"/>
      <c r="D196" s="275"/>
      <c r="E196" s="275"/>
      <c r="F196" s="851" t="s">
        <v>152</v>
      </c>
      <c r="G196" s="852"/>
      <c r="H196" s="852"/>
      <c r="I196" s="852"/>
      <c r="J196" s="852"/>
      <c r="K196" s="852"/>
      <c r="L196" s="852"/>
      <c r="M196" s="853"/>
      <c r="N196" s="303" t="s">
        <v>399</v>
      </c>
      <c r="O196" s="271"/>
      <c r="P196" s="271"/>
      <c r="Q196" s="271"/>
      <c r="R196" s="271"/>
      <c r="S196" s="271"/>
      <c r="T196" s="271"/>
      <c r="U196" s="271"/>
      <c r="V196" s="271"/>
      <c r="W196" s="271"/>
      <c r="X196" s="271"/>
      <c r="Y196" s="271"/>
      <c r="Z196" s="271"/>
      <c r="AA196" s="271"/>
      <c r="AB196" s="271"/>
      <c r="AC196" s="271"/>
      <c r="AD196" s="271"/>
      <c r="AE196" s="271"/>
      <c r="AF196" s="271"/>
      <c r="AG196" s="271"/>
      <c r="AH196" s="271"/>
      <c r="AI196" s="271"/>
      <c r="AJ196" s="271"/>
      <c r="AK196" s="271"/>
      <c r="AL196" s="271"/>
      <c r="AM196" s="271"/>
      <c r="AN196" s="271"/>
      <c r="AO196" s="271"/>
      <c r="AP196" s="271"/>
      <c r="AQ196" s="271"/>
      <c r="AR196" s="271"/>
      <c r="AS196" s="271"/>
      <c r="AT196" s="271"/>
      <c r="AU196" s="271"/>
      <c r="AV196" s="271"/>
      <c r="AW196" s="271"/>
      <c r="AX196" s="272"/>
      <c r="AY196" s="223"/>
      <c r="AZ196" s="465"/>
      <c r="BA196" s="192">
        <f t="shared" si="20"/>
        <v>8</v>
      </c>
      <c r="BB196" s="192">
        <f t="shared" si="20"/>
        <v>2</v>
      </c>
      <c r="BC196" s="192">
        <f t="shared" si="20"/>
        <v>1</v>
      </c>
      <c r="BD196" s="192" t="str">
        <f t="shared" si="20"/>
        <v>②</v>
      </c>
      <c r="BE196" s="465"/>
      <c r="BF196" s="465"/>
      <c r="BG196" s="563" t="str">
        <f t="shared" ca="1" si="16"/>
        <v/>
      </c>
      <c r="BH196" s="564" t="str">
        <f t="shared" ca="1" si="16"/>
        <v/>
      </c>
      <c r="BI196" s="564" t="str">
        <f t="shared" ca="1" si="16"/>
        <v/>
      </c>
      <c r="BJ196" s="564" t="str">
        <f t="shared" ca="1" si="15"/>
        <v/>
      </c>
      <c r="BK196" s="564" t="str">
        <f t="shared" ca="1" si="15"/>
        <v/>
      </c>
      <c r="BL196" s="565" t="str">
        <f t="shared" ca="1" si="15"/>
        <v/>
      </c>
      <c r="CV196" s="1497"/>
      <c r="CW196" s="1498"/>
      <c r="CX196" s="1498"/>
      <c r="CY196" s="1499"/>
      <c r="CZ196" s="1499"/>
      <c r="DA196" s="1499"/>
      <c r="DB196" s="1499"/>
      <c r="DC196" s="1499"/>
      <c r="DD196" s="1859"/>
      <c r="DE196" s="1860"/>
      <c r="DF196" s="1861"/>
      <c r="DG196" s="469" t="s">
        <v>2277</v>
      </c>
    </row>
    <row r="197" spans="1:111" s="465" customFormat="1" ht="15" customHeight="1">
      <c r="A197" s="1758" t="str">
        <f>$BD197&amp;"."</f>
        <v>③.</v>
      </c>
      <c r="B197" s="1759"/>
      <c r="C197" s="1759"/>
      <c r="D197" s="1759"/>
      <c r="E197" s="1759"/>
      <c r="F197" s="275" t="s">
        <v>357</v>
      </c>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479"/>
      <c r="AD197" s="275"/>
      <c r="AE197" s="275"/>
      <c r="AF197" s="275"/>
      <c r="AG197" s="275"/>
      <c r="AH197" s="275"/>
      <c r="AI197" s="275"/>
      <c r="AJ197" s="275"/>
      <c r="AK197" s="275"/>
      <c r="AL197" s="275"/>
      <c r="AM197" s="275"/>
      <c r="AN197" s="275"/>
      <c r="AO197" s="275"/>
      <c r="AP197" s="275"/>
      <c r="AQ197" s="275"/>
      <c r="AR197" s="275"/>
      <c r="AS197" s="275"/>
      <c r="AT197" s="275"/>
      <c r="AU197" s="275"/>
      <c r="AV197" s="275"/>
      <c r="AW197" s="275"/>
      <c r="AX197" s="275"/>
      <c r="AY197" s="223"/>
      <c r="BA197" s="192">
        <f t="shared" si="20"/>
        <v>8</v>
      </c>
      <c r="BB197" s="192">
        <f t="shared" si="20"/>
        <v>2</v>
      </c>
      <c r="BC197" s="192">
        <f t="shared" si="20"/>
        <v>1</v>
      </c>
      <c r="BD197" s="196" t="str">
        <f>IF(ISBLANK(BD196),"①",CHAR(CODE(BD196)+1))</f>
        <v>③</v>
      </c>
      <c r="BE197" s="566"/>
      <c r="BF197" s="566"/>
      <c r="BG197" s="563" t="str">
        <f t="shared" ca="1" si="16"/>
        <v/>
      </c>
      <c r="BH197" s="564" t="str">
        <f t="shared" ca="1" si="16"/>
        <v/>
      </c>
      <c r="BI197" s="564" t="str">
        <f t="shared" ca="1" si="16"/>
        <v/>
      </c>
      <c r="BJ197" s="564" t="str">
        <f t="shared" ca="1" si="15"/>
        <v/>
      </c>
      <c r="BK197" s="564" t="str">
        <f t="shared" ca="1" si="15"/>
        <v/>
      </c>
      <c r="BL197" s="565" t="str">
        <f t="shared" ca="1" si="15"/>
        <v/>
      </c>
      <c r="CV197" s="1497"/>
      <c r="CW197" s="1498"/>
      <c r="CX197" s="1498"/>
      <c r="CY197" s="1499"/>
      <c r="CZ197" s="1499"/>
      <c r="DA197" s="1499"/>
      <c r="DB197" s="1499"/>
      <c r="DC197" s="1499"/>
      <c r="DD197" s="1859"/>
      <c r="DE197" s="1860"/>
      <c r="DF197" s="1861"/>
      <c r="DG197" s="465" t="s">
        <v>2277</v>
      </c>
    </row>
    <row r="198" spans="1:111" s="465" customFormat="1" ht="15" customHeight="1">
      <c r="A198" s="320"/>
      <c r="B198" s="275"/>
      <c r="C198" s="275"/>
      <c r="D198" s="275"/>
      <c r="E198" s="275"/>
      <c r="F198" s="1870" t="s">
        <v>150</v>
      </c>
      <c r="G198" s="1871"/>
      <c r="H198" s="1871"/>
      <c r="I198" s="1871"/>
      <c r="J198" s="1871"/>
      <c r="K198" s="1871"/>
      <c r="L198" s="1871"/>
      <c r="M198" s="1872"/>
      <c r="N198" s="301" t="s">
        <v>342</v>
      </c>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7"/>
      <c r="AY198" s="223"/>
      <c r="BA198" s="192">
        <f t="shared" si="20"/>
        <v>8</v>
      </c>
      <c r="BB198" s="192">
        <f t="shared" si="20"/>
        <v>2</v>
      </c>
      <c r="BC198" s="192">
        <f t="shared" si="20"/>
        <v>1</v>
      </c>
      <c r="BD198" s="192" t="str">
        <f>BD197</f>
        <v>③</v>
      </c>
      <c r="BE198" s="786"/>
      <c r="BG198" s="563" t="str">
        <f t="shared" ca="1" si="16"/>
        <v/>
      </c>
      <c r="BH198" s="564" t="str">
        <f t="shared" ca="1" si="16"/>
        <v/>
      </c>
      <c r="BI198" s="564" t="str">
        <f t="shared" ca="1" si="16"/>
        <v/>
      </c>
      <c r="BJ198" s="564" t="str">
        <f t="shared" ca="1" si="15"/>
        <v/>
      </c>
      <c r="BK198" s="564" t="str">
        <f t="shared" ca="1" si="15"/>
        <v/>
      </c>
      <c r="BL198" s="565" t="str">
        <f t="shared" ca="1" si="15"/>
        <v/>
      </c>
      <c r="CV198" s="1497"/>
      <c r="CW198" s="1498"/>
      <c r="CX198" s="1498"/>
      <c r="CY198" s="1499"/>
      <c r="CZ198" s="1499"/>
      <c r="DA198" s="1499"/>
      <c r="DB198" s="1499"/>
      <c r="DC198" s="1499"/>
      <c r="DD198" s="1859"/>
      <c r="DE198" s="1860"/>
      <c r="DF198" s="1861"/>
      <c r="DG198" s="465" t="s">
        <v>2277</v>
      </c>
    </row>
    <row r="199" spans="1:111" s="465" customFormat="1" ht="15" customHeight="1">
      <c r="A199" s="320"/>
      <c r="B199" s="275"/>
      <c r="C199" s="275"/>
      <c r="D199" s="275"/>
      <c r="E199" s="275"/>
      <c r="F199" s="1873" t="s">
        <v>151</v>
      </c>
      <c r="G199" s="1874"/>
      <c r="H199" s="1874"/>
      <c r="I199" s="1874"/>
      <c r="J199" s="1874"/>
      <c r="K199" s="1874"/>
      <c r="L199" s="1874"/>
      <c r="M199" s="1875"/>
      <c r="N199" s="747" t="s">
        <v>884</v>
      </c>
      <c r="O199" s="257"/>
      <c r="P199" s="257"/>
      <c r="Q199" s="257"/>
      <c r="R199" s="257"/>
      <c r="S199" s="257"/>
      <c r="T199" s="257"/>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8"/>
      <c r="AY199" s="223"/>
      <c r="BA199" s="192">
        <f t="shared" si="20"/>
        <v>8</v>
      </c>
      <c r="BB199" s="192">
        <f t="shared" si="20"/>
        <v>2</v>
      </c>
      <c r="BC199" s="192">
        <f t="shared" si="20"/>
        <v>1</v>
      </c>
      <c r="BD199" s="192" t="str">
        <f>BD198</f>
        <v>③</v>
      </c>
      <c r="BG199" s="563" t="str">
        <f t="shared" ca="1" si="16"/>
        <v/>
      </c>
      <c r="BH199" s="564" t="str">
        <f t="shared" ca="1" si="16"/>
        <v/>
      </c>
      <c r="BI199" s="564" t="str">
        <f t="shared" ca="1" si="16"/>
        <v/>
      </c>
      <c r="BJ199" s="564" t="str">
        <f t="shared" ca="1" si="15"/>
        <v/>
      </c>
      <c r="BK199" s="564" t="str">
        <f t="shared" ca="1" si="15"/>
        <v/>
      </c>
      <c r="BL199" s="565" t="str">
        <f t="shared" ca="1" si="15"/>
        <v/>
      </c>
      <c r="CV199" s="1497"/>
      <c r="CW199" s="1498"/>
      <c r="CX199" s="1498"/>
      <c r="CY199" s="1499"/>
      <c r="CZ199" s="1499"/>
      <c r="DA199" s="1499"/>
      <c r="DB199" s="1499"/>
      <c r="DC199" s="1499"/>
      <c r="DD199" s="1859"/>
      <c r="DE199" s="1860"/>
      <c r="DF199" s="1861"/>
      <c r="DG199" s="465" t="s">
        <v>2277</v>
      </c>
    </row>
    <row r="200" spans="1:111" s="465" customFormat="1" ht="15" customHeight="1">
      <c r="A200" s="320"/>
      <c r="B200" s="275"/>
      <c r="C200" s="275"/>
      <c r="D200" s="275"/>
      <c r="E200" s="275"/>
      <c r="F200" s="302"/>
      <c r="G200" s="574"/>
      <c r="H200" s="1883"/>
      <c r="I200" s="1883"/>
      <c r="J200" s="1883"/>
      <c r="K200" s="1883"/>
      <c r="L200" s="1883"/>
      <c r="M200" s="1884"/>
      <c r="N200" s="302" t="s">
        <v>343</v>
      </c>
      <c r="O200" s="574"/>
      <c r="P200" s="574"/>
      <c r="Q200" s="574"/>
      <c r="R200" s="574"/>
      <c r="S200" s="574"/>
      <c r="T200" s="574"/>
      <c r="U200" s="574"/>
      <c r="V200" s="574"/>
      <c r="W200" s="574"/>
      <c r="X200" s="574"/>
      <c r="Y200" s="574"/>
      <c r="Z200" s="574"/>
      <c r="AA200" s="574"/>
      <c r="AB200" s="574"/>
      <c r="AC200" s="574"/>
      <c r="AD200" s="574"/>
      <c r="AE200" s="574"/>
      <c r="AF200" s="574"/>
      <c r="AG200" s="574"/>
      <c r="AH200" s="574"/>
      <c r="AI200" s="574"/>
      <c r="AJ200" s="574"/>
      <c r="AK200" s="574"/>
      <c r="AL200" s="574"/>
      <c r="AM200" s="574"/>
      <c r="AN200" s="574"/>
      <c r="AO200" s="574"/>
      <c r="AP200" s="574"/>
      <c r="AQ200" s="574"/>
      <c r="AR200" s="574"/>
      <c r="AS200" s="574"/>
      <c r="AT200" s="574"/>
      <c r="AU200" s="574"/>
      <c r="AV200" s="574"/>
      <c r="AW200" s="574"/>
      <c r="AX200" s="553"/>
      <c r="AY200" s="223"/>
      <c r="BA200" s="192">
        <f t="shared" si="20"/>
        <v>8</v>
      </c>
      <c r="BB200" s="192">
        <f t="shared" si="20"/>
        <v>2</v>
      </c>
      <c r="BC200" s="192">
        <f t="shared" si="20"/>
        <v>1</v>
      </c>
      <c r="BD200" s="192" t="str">
        <f>BD199</f>
        <v>③</v>
      </c>
      <c r="BG200" s="563" t="str">
        <f t="shared" ca="1" si="16"/>
        <v/>
      </c>
      <c r="BH200" s="564" t="str">
        <f t="shared" ca="1" si="16"/>
        <v/>
      </c>
      <c r="BI200" s="564" t="str">
        <f t="shared" ca="1" si="16"/>
        <v/>
      </c>
      <c r="BJ200" s="564" t="str">
        <f t="shared" ca="1" si="15"/>
        <v/>
      </c>
      <c r="BK200" s="564" t="str">
        <f t="shared" ca="1" si="15"/>
        <v/>
      </c>
      <c r="BL200" s="565" t="str">
        <f t="shared" ca="1" si="15"/>
        <v/>
      </c>
      <c r="CV200" s="1497"/>
      <c r="CW200" s="1498"/>
      <c r="CX200" s="1498"/>
      <c r="CY200" s="1499"/>
      <c r="CZ200" s="1499"/>
      <c r="DA200" s="1499"/>
      <c r="DB200" s="1499"/>
      <c r="DC200" s="1499"/>
      <c r="DD200" s="1859"/>
      <c r="DE200" s="1860"/>
      <c r="DF200" s="1861"/>
      <c r="DG200" s="465" t="s">
        <v>2277</v>
      </c>
    </row>
    <row r="201" spans="1:111" s="469" customFormat="1" ht="15" customHeight="1">
      <c r="A201" s="320"/>
      <c r="B201" s="275"/>
      <c r="C201" s="275"/>
      <c r="D201" s="275"/>
      <c r="E201" s="275"/>
      <c r="F201" s="1865" t="s">
        <v>152</v>
      </c>
      <c r="G201" s="1866"/>
      <c r="H201" s="1866"/>
      <c r="I201" s="1866"/>
      <c r="J201" s="1866"/>
      <c r="K201" s="1866"/>
      <c r="L201" s="1866"/>
      <c r="M201" s="1867"/>
      <c r="N201" s="303" t="s">
        <v>154</v>
      </c>
      <c r="O201" s="271"/>
      <c r="P201" s="271"/>
      <c r="Q201" s="271"/>
      <c r="R201" s="271"/>
      <c r="S201" s="271"/>
      <c r="T201" s="271"/>
      <c r="U201" s="271"/>
      <c r="V201" s="271"/>
      <c r="W201" s="271"/>
      <c r="X201" s="271"/>
      <c r="Y201" s="271"/>
      <c r="Z201" s="271"/>
      <c r="AA201" s="271"/>
      <c r="AB201" s="271"/>
      <c r="AC201" s="271"/>
      <c r="AD201" s="271"/>
      <c r="AE201" s="271"/>
      <c r="AF201" s="271"/>
      <c r="AG201" s="271"/>
      <c r="AH201" s="271"/>
      <c r="AI201" s="271"/>
      <c r="AJ201" s="271"/>
      <c r="AK201" s="271"/>
      <c r="AL201" s="271"/>
      <c r="AM201" s="271"/>
      <c r="AN201" s="271"/>
      <c r="AO201" s="271"/>
      <c r="AP201" s="271"/>
      <c r="AQ201" s="271"/>
      <c r="AR201" s="271"/>
      <c r="AS201" s="271"/>
      <c r="AT201" s="271"/>
      <c r="AU201" s="271"/>
      <c r="AV201" s="271"/>
      <c r="AW201" s="271"/>
      <c r="AX201" s="272"/>
      <c r="AY201" s="223"/>
      <c r="AZ201" s="465"/>
      <c r="BA201" s="192">
        <f t="shared" si="20"/>
        <v>8</v>
      </c>
      <c r="BB201" s="192">
        <f t="shared" si="20"/>
        <v>2</v>
      </c>
      <c r="BC201" s="192">
        <f t="shared" si="20"/>
        <v>1</v>
      </c>
      <c r="BD201" s="192" t="str">
        <f>BD200</f>
        <v>③</v>
      </c>
      <c r="BE201" s="465"/>
      <c r="BF201" s="465"/>
      <c r="BG201" s="563" t="str">
        <f t="shared" ca="1" si="16"/>
        <v/>
      </c>
      <c r="BH201" s="564" t="str">
        <f t="shared" ca="1" si="16"/>
        <v/>
      </c>
      <c r="BI201" s="564" t="str">
        <f t="shared" ca="1" si="16"/>
        <v/>
      </c>
      <c r="BJ201" s="564" t="str">
        <f t="shared" ca="1" si="15"/>
        <v/>
      </c>
      <c r="BK201" s="564" t="str">
        <f t="shared" ca="1" si="15"/>
        <v/>
      </c>
      <c r="BL201" s="565" t="str">
        <f t="shared" ca="1" si="15"/>
        <v/>
      </c>
      <c r="CV201" s="1497"/>
      <c r="CW201" s="1498"/>
      <c r="CX201" s="1498"/>
      <c r="CY201" s="1499"/>
      <c r="CZ201" s="1499"/>
      <c r="DA201" s="1499"/>
      <c r="DB201" s="1499"/>
      <c r="DC201" s="1499"/>
      <c r="DD201" s="1859"/>
      <c r="DE201" s="1860"/>
      <c r="DF201" s="1861"/>
      <c r="DG201" s="469" t="s">
        <v>2277</v>
      </c>
    </row>
    <row r="202" spans="1:111" s="465" customFormat="1" ht="15" customHeight="1">
      <c r="A202" s="1758" t="str">
        <f>$BD202&amp;"."</f>
        <v>④.</v>
      </c>
      <c r="B202" s="1759"/>
      <c r="C202" s="1759"/>
      <c r="D202" s="1759"/>
      <c r="E202" s="1759"/>
      <c r="F202" s="275" t="s">
        <v>344</v>
      </c>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c r="AC202" s="275"/>
      <c r="AD202" s="275"/>
      <c r="AE202" s="275"/>
      <c r="AF202" s="275"/>
      <c r="AG202" s="275"/>
      <c r="AH202" s="275"/>
      <c r="AI202" s="275"/>
      <c r="AJ202" s="275"/>
      <c r="AK202" s="275"/>
      <c r="AL202" s="275"/>
      <c r="AM202" s="275"/>
      <c r="AN202" s="275"/>
      <c r="AO202" s="275"/>
      <c r="AP202" s="275"/>
      <c r="AQ202" s="275"/>
      <c r="AR202" s="275"/>
      <c r="AS202" s="275"/>
      <c r="AT202" s="275"/>
      <c r="AU202" s="275"/>
      <c r="AV202" s="275"/>
      <c r="AW202" s="275"/>
      <c r="AX202" s="275"/>
      <c r="AY202" s="223"/>
      <c r="BA202" s="192">
        <f t="shared" si="20"/>
        <v>8</v>
      </c>
      <c r="BB202" s="192">
        <f t="shared" si="20"/>
        <v>2</v>
      </c>
      <c r="BC202" s="192">
        <f t="shared" si="20"/>
        <v>1</v>
      </c>
      <c r="BD202" s="196" t="str">
        <f>IF(ISBLANK(BD201),"①",CHAR(CODE(BD201)+1))</f>
        <v>④</v>
      </c>
      <c r="BE202" s="566"/>
      <c r="BF202" s="566"/>
      <c r="BG202" s="563" t="str">
        <f t="shared" ca="1" si="16"/>
        <v/>
      </c>
      <c r="BH202" s="564" t="str">
        <f t="shared" ca="1" si="16"/>
        <v/>
      </c>
      <c r="BI202" s="564" t="str">
        <f t="shared" ca="1" si="16"/>
        <v/>
      </c>
      <c r="BJ202" s="564" t="str">
        <f t="shared" ca="1" si="15"/>
        <v/>
      </c>
      <c r="BK202" s="564" t="str">
        <f t="shared" ca="1" si="15"/>
        <v/>
      </c>
      <c r="BL202" s="565" t="str">
        <f t="shared" ca="1" si="15"/>
        <v/>
      </c>
      <c r="CV202" s="1497"/>
      <c r="CW202" s="1498"/>
      <c r="CX202" s="1498"/>
      <c r="CY202" s="1499"/>
      <c r="CZ202" s="1499"/>
      <c r="DA202" s="1499"/>
      <c r="DB202" s="1499"/>
      <c r="DC202" s="1499"/>
      <c r="DD202" s="1859"/>
      <c r="DE202" s="1860"/>
      <c r="DF202" s="1861"/>
      <c r="DG202" s="465" t="s">
        <v>2277</v>
      </c>
    </row>
    <row r="203" spans="1:111" s="465" customFormat="1" ht="15" customHeight="1">
      <c r="A203" s="1760" t="str">
        <f>$BA203&amp;"."&amp;$BB203&amp;"."&amp;$BC203&amp;"."</f>
        <v>8.2.2.</v>
      </c>
      <c r="B203" s="1761"/>
      <c r="C203" s="1761"/>
      <c r="D203" s="1761"/>
      <c r="E203" s="465" t="s">
        <v>972</v>
      </c>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c r="AR203" s="275"/>
      <c r="AS203" s="275"/>
      <c r="AT203" s="275"/>
      <c r="AU203" s="275"/>
      <c r="AV203" s="275"/>
      <c r="AW203" s="275"/>
      <c r="AX203" s="275"/>
      <c r="AY203" s="223"/>
      <c r="BA203" s="192">
        <f>BA202</f>
        <v>8</v>
      </c>
      <c r="BB203" s="192">
        <f>BB202</f>
        <v>2</v>
      </c>
      <c r="BC203" s="193">
        <f>BC202+1</f>
        <v>2</v>
      </c>
      <c r="BD203" s="192"/>
      <c r="BE203" s="192"/>
      <c r="BF203" s="837"/>
      <c r="BG203" s="563" t="str">
        <f t="shared" ref="BG203:BL203" ca="1" si="21">IF(BA203&lt;&gt;"",IF(MID(_xlfn.FORMULATEXT(BA203),SEARCH("[",_xlfn.FORMULATEXT(BA203))+1,SEARCH("]",_xlfn.FORMULATEXT(BA203))-(SEARCH("[",_xlfn.FORMULATEXT(BA203))+1))="-1","",1),"")</f>
        <v/>
      </c>
      <c r="BH203" s="564" t="str">
        <f t="shared" ca="1" si="21"/>
        <v/>
      </c>
      <c r="BI203" s="564" t="str">
        <f t="shared" ca="1" si="21"/>
        <v/>
      </c>
      <c r="BJ203" s="564" t="str">
        <f t="shared" ca="1" si="21"/>
        <v/>
      </c>
      <c r="BK203" s="564" t="str">
        <f t="shared" ca="1" si="21"/>
        <v/>
      </c>
      <c r="BL203" s="565" t="str">
        <f t="shared" ca="1" si="21"/>
        <v/>
      </c>
      <c r="CV203" s="1497"/>
      <c r="CW203" s="1498"/>
      <c r="CX203" s="1498"/>
      <c r="CY203" s="1499"/>
      <c r="CZ203" s="1499"/>
      <c r="DA203" s="1499"/>
      <c r="DB203" s="1499"/>
      <c r="DC203" s="1499"/>
      <c r="DD203" s="1859"/>
      <c r="DE203" s="1860"/>
      <c r="DF203" s="1861"/>
    </row>
    <row r="204" spans="1:111" s="465" customFormat="1" ht="15" customHeight="1">
      <c r="A204" s="843"/>
      <c r="B204" s="862"/>
      <c r="C204" s="862"/>
      <c r="D204" s="862"/>
      <c r="E204" s="275" t="s">
        <v>973</v>
      </c>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c r="AC204" s="275"/>
      <c r="AD204" s="275"/>
      <c r="AE204" s="275"/>
      <c r="AF204" s="275"/>
      <c r="AG204" s="275"/>
      <c r="AH204" s="275"/>
      <c r="AI204" s="275"/>
      <c r="AJ204" s="275"/>
      <c r="AK204" s="275"/>
      <c r="AL204" s="275"/>
      <c r="AM204" s="275"/>
      <c r="AN204" s="275"/>
      <c r="AO204" s="275"/>
      <c r="AP204" s="275"/>
      <c r="AQ204" s="275"/>
      <c r="AR204" s="275"/>
      <c r="AS204" s="275"/>
      <c r="AT204" s="275"/>
      <c r="AU204" s="275"/>
      <c r="AV204" s="275"/>
      <c r="AW204" s="275"/>
      <c r="AX204" s="275"/>
      <c r="AY204" s="223"/>
      <c r="BA204" s="192">
        <f t="shared" ref="BA204:BC205" si="22">BA203</f>
        <v>8</v>
      </c>
      <c r="BB204" s="192">
        <f t="shared" si="22"/>
        <v>2</v>
      </c>
      <c r="BC204" s="192">
        <f t="shared" si="22"/>
        <v>2</v>
      </c>
      <c r="BD204" s="192"/>
      <c r="BE204" s="192"/>
      <c r="BF204" s="837"/>
      <c r="BG204" s="563"/>
      <c r="BH204" s="564"/>
      <c r="BI204" s="564"/>
      <c r="BJ204" s="564"/>
      <c r="BK204" s="564"/>
      <c r="BL204" s="565"/>
      <c r="CV204" s="1497"/>
      <c r="CW204" s="1498"/>
      <c r="CX204" s="1498"/>
      <c r="CY204" s="1499"/>
      <c r="CZ204" s="1499"/>
      <c r="DA204" s="1499"/>
      <c r="DB204" s="1499"/>
      <c r="DC204" s="1499"/>
      <c r="DD204" s="1859"/>
      <c r="DE204" s="1860"/>
      <c r="DF204" s="1861"/>
    </row>
    <row r="205" spans="1:111" s="465" customFormat="1" ht="15" customHeight="1">
      <c r="A205" s="1758" t="str">
        <f>$BD205&amp;"."</f>
        <v>①.</v>
      </c>
      <c r="B205" s="1759"/>
      <c r="C205" s="1759"/>
      <c r="D205" s="1759"/>
      <c r="E205" s="1759"/>
      <c r="F205" s="275" t="str">
        <f>$CL$26&amp;"を実施する。"</f>
        <v>「10. データ検索処理」を実施する。</v>
      </c>
      <c r="G205" s="858"/>
      <c r="H205" s="858"/>
      <c r="I205" s="858"/>
      <c r="J205" s="858"/>
      <c r="K205" s="858"/>
      <c r="L205" s="858"/>
      <c r="M205" s="858"/>
      <c r="N205" s="858"/>
      <c r="O205" s="858"/>
      <c r="P205" s="858"/>
      <c r="Q205" s="858"/>
      <c r="R205" s="858"/>
      <c r="S205" s="858"/>
      <c r="T205" s="858"/>
      <c r="U205" s="858"/>
      <c r="V205" s="858"/>
      <c r="W205" s="858"/>
      <c r="X205" s="858"/>
      <c r="Y205" s="858"/>
      <c r="Z205" s="858"/>
      <c r="AA205" s="858"/>
      <c r="AB205" s="858"/>
      <c r="AC205" s="858"/>
      <c r="AD205" s="858"/>
      <c r="AE205" s="858"/>
      <c r="AF205" s="858"/>
      <c r="AG205" s="858"/>
      <c r="AH205" s="858"/>
      <c r="AI205" s="858"/>
      <c r="AJ205" s="858"/>
      <c r="AK205" s="858"/>
      <c r="AL205" s="858"/>
      <c r="AM205" s="858"/>
      <c r="AN205" s="858"/>
      <c r="AO205" s="858"/>
      <c r="AP205" s="858"/>
      <c r="AQ205" s="858"/>
      <c r="AR205" s="858"/>
      <c r="AS205" s="858"/>
      <c r="AT205" s="858"/>
      <c r="AU205" s="858"/>
      <c r="AV205" s="858"/>
      <c r="AW205" s="858"/>
      <c r="AX205" s="858"/>
      <c r="AY205" s="223"/>
      <c r="BA205" s="192">
        <f t="shared" si="22"/>
        <v>8</v>
      </c>
      <c r="BB205" s="192">
        <f t="shared" si="22"/>
        <v>2</v>
      </c>
      <c r="BC205" s="192">
        <f t="shared" si="22"/>
        <v>2</v>
      </c>
      <c r="BD205" s="196" t="str">
        <f>IF(ISBLANK(BD204),"①",CHAR(CODE(BD204)+1))</f>
        <v>①</v>
      </c>
      <c r="BE205" s="786"/>
      <c r="BF205" s="786"/>
      <c r="BG205" s="563" t="str">
        <f t="shared" ca="1" si="16"/>
        <v/>
      </c>
      <c r="BH205" s="564" t="str">
        <f t="shared" ca="1" si="16"/>
        <v/>
      </c>
      <c r="BI205" s="564" t="str">
        <f t="shared" ca="1" si="16"/>
        <v/>
      </c>
      <c r="BJ205" s="564" t="str">
        <f t="shared" ca="1" si="15"/>
        <v/>
      </c>
      <c r="BK205" s="564" t="str">
        <f t="shared" ca="1" si="15"/>
        <v/>
      </c>
      <c r="BL205" s="565" t="str">
        <f t="shared" ca="1" si="15"/>
        <v/>
      </c>
      <c r="CV205" s="1488" t="s">
        <v>2265</v>
      </c>
      <c r="CW205" s="1489"/>
      <c r="CX205" s="1489"/>
      <c r="CY205" s="1489"/>
      <c r="CZ205" s="1489"/>
      <c r="DA205" s="1489"/>
      <c r="DB205" s="1489"/>
      <c r="DC205" s="1489"/>
      <c r="DD205" s="1859">
        <v>44637</v>
      </c>
      <c r="DE205" s="1860"/>
      <c r="DF205" s="1861"/>
    </row>
    <row r="206" spans="1:111" s="465" customFormat="1" ht="15" customHeight="1">
      <c r="A206" s="1758" t="str">
        <f>$BD206&amp;"."</f>
        <v>②.</v>
      </c>
      <c r="B206" s="1759"/>
      <c r="C206" s="1759"/>
      <c r="D206" s="1759"/>
      <c r="E206" s="1759"/>
      <c r="F206" s="275" t="s">
        <v>886</v>
      </c>
      <c r="G206" s="858"/>
      <c r="H206" s="858"/>
      <c r="I206" s="858"/>
      <c r="J206" s="858"/>
      <c r="K206" s="858"/>
      <c r="L206" s="858"/>
      <c r="M206" s="858"/>
      <c r="N206" s="858"/>
      <c r="O206" s="858"/>
      <c r="P206" s="858"/>
      <c r="Q206" s="858"/>
      <c r="R206" s="858"/>
      <c r="S206" s="858"/>
      <c r="T206" s="858"/>
      <c r="U206" s="858"/>
      <c r="V206" s="858"/>
      <c r="W206" s="858"/>
      <c r="X206" s="858"/>
      <c r="Y206" s="858"/>
      <c r="Z206" s="858"/>
      <c r="AA206" s="858"/>
      <c r="AB206" s="858"/>
      <c r="AC206" s="858"/>
      <c r="AD206" s="858"/>
      <c r="AE206" s="858"/>
      <c r="AF206" s="858"/>
      <c r="AG206" s="858"/>
      <c r="AH206" s="858"/>
      <c r="AI206" s="858"/>
      <c r="AJ206" s="858"/>
      <c r="AK206" s="858"/>
      <c r="AL206" s="858"/>
      <c r="AM206" s="858"/>
      <c r="AN206" s="858"/>
      <c r="AO206" s="858"/>
      <c r="AP206" s="858"/>
      <c r="AQ206" s="858"/>
      <c r="AR206" s="858"/>
      <c r="AS206" s="858"/>
      <c r="AT206" s="858"/>
      <c r="AU206" s="858"/>
      <c r="AV206" s="858"/>
      <c r="AW206" s="858"/>
      <c r="AX206" s="858"/>
      <c r="AY206" s="223"/>
      <c r="BA206" s="192">
        <f>BA205</f>
        <v>8</v>
      </c>
      <c r="BB206" s="192">
        <f>BB205</f>
        <v>2</v>
      </c>
      <c r="BC206" s="192">
        <f>BC205</f>
        <v>2</v>
      </c>
      <c r="BD206" s="196" t="str">
        <f>IF(ISBLANK(BD205),"①",CHAR(CODE(BD205)+1))</f>
        <v>②</v>
      </c>
      <c r="BE206" s="837"/>
      <c r="BF206" s="786"/>
      <c r="BG206" s="563" t="str">
        <f t="shared" ca="1" si="16"/>
        <v/>
      </c>
      <c r="BH206" s="564" t="str">
        <f t="shared" ca="1" si="16"/>
        <v/>
      </c>
      <c r="BI206" s="564" t="str">
        <f t="shared" ca="1" si="16"/>
        <v/>
      </c>
      <c r="BJ206" s="564" t="str">
        <f t="shared" ca="1" si="15"/>
        <v/>
      </c>
      <c r="BK206" s="564" t="str">
        <f t="shared" ca="1" si="15"/>
        <v/>
      </c>
      <c r="BL206" s="565" t="str">
        <f t="shared" ca="1" si="15"/>
        <v/>
      </c>
      <c r="CV206" s="1488" t="s">
        <v>2265</v>
      </c>
      <c r="CW206" s="1489"/>
      <c r="CX206" s="1489"/>
      <c r="CY206" s="1489"/>
      <c r="CZ206" s="1489"/>
      <c r="DA206" s="1489"/>
      <c r="DB206" s="1489"/>
      <c r="DC206" s="1489"/>
      <c r="DD206" s="1859">
        <v>44637</v>
      </c>
      <c r="DE206" s="1860"/>
      <c r="DF206" s="1861"/>
    </row>
    <row r="207" spans="1:111" s="465" customFormat="1" ht="15" customHeight="1">
      <c r="A207" s="861"/>
      <c r="B207" s="861"/>
      <c r="C207" s="861"/>
      <c r="D207" s="861"/>
      <c r="E207" s="861"/>
      <c r="F207" s="275" t="s">
        <v>888</v>
      </c>
      <c r="G207" s="858"/>
      <c r="H207" s="858"/>
      <c r="I207" s="858"/>
      <c r="J207" s="858"/>
      <c r="K207" s="858"/>
      <c r="L207" s="858"/>
      <c r="M207" s="858"/>
      <c r="N207" s="858"/>
      <c r="O207" s="858"/>
      <c r="P207" s="858"/>
      <c r="Q207" s="858"/>
      <c r="R207" s="858"/>
      <c r="S207" s="858"/>
      <c r="T207" s="858"/>
      <c r="U207" s="858"/>
      <c r="V207" s="858"/>
      <c r="W207" s="858"/>
      <c r="X207" s="858"/>
      <c r="Y207" s="858"/>
      <c r="Z207" s="858"/>
      <c r="AA207" s="858"/>
      <c r="AB207" s="858"/>
      <c r="AC207" s="858"/>
      <c r="AD207" s="858"/>
      <c r="AE207" s="858"/>
      <c r="AF207" s="858"/>
      <c r="AG207" s="858"/>
      <c r="AH207" s="858"/>
      <c r="AI207" s="858"/>
      <c r="AJ207" s="858"/>
      <c r="AK207" s="858"/>
      <c r="AL207" s="858"/>
      <c r="AM207" s="858"/>
      <c r="AN207" s="858"/>
      <c r="AO207" s="858"/>
      <c r="AP207" s="858"/>
      <c r="AQ207" s="858"/>
      <c r="AR207" s="858"/>
      <c r="AS207" s="858"/>
      <c r="AT207" s="858"/>
      <c r="AU207" s="858"/>
      <c r="AV207" s="858"/>
      <c r="AW207" s="858"/>
      <c r="AX207" s="858"/>
      <c r="AY207" s="223"/>
      <c r="BA207" s="192">
        <f t="shared" ref="BA207:BD224" si="23">BA206</f>
        <v>8</v>
      </c>
      <c r="BB207" s="192">
        <f t="shared" si="23"/>
        <v>2</v>
      </c>
      <c r="BC207" s="192">
        <f t="shared" si="23"/>
        <v>2</v>
      </c>
      <c r="BD207" s="192" t="str">
        <f t="shared" si="23"/>
        <v>②</v>
      </c>
      <c r="BE207" s="837"/>
      <c r="BF207" s="786"/>
      <c r="BG207" s="563" t="str">
        <f t="shared" ca="1" si="16"/>
        <v/>
      </c>
      <c r="BH207" s="564" t="str">
        <f t="shared" ca="1" si="16"/>
        <v/>
      </c>
      <c r="BI207" s="564" t="str">
        <f t="shared" ca="1" si="16"/>
        <v/>
      </c>
      <c r="BJ207" s="564" t="str">
        <f t="shared" ca="1" si="15"/>
        <v/>
      </c>
      <c r="BK207" s="564" t="str">
        <f t="shared" ca="1" si="15"/>
        <v/>
      </c>
      <c r="BL207" s="565" t="str">
        <f t="shared" ca="1" si="15"/>
        <v/>
      </c>
      <c r="CV207" s="1497"/>
      <c r="CW207" s="1498"/>
      <c r="CX207" s="1498"/>
      <c r="CY207" s="1499"/>
      <c r="CZ207" s="1499"/>
      <c r="DA207" s="1499"/>
      <c r="DB207" s="1499"/>
      <c r="DC207" s="1499"/>
      <c r="DD207" s="1859"/>
      <c r="DE207" s="1860"/>
      <c r="DF207" s="1861"/>
    </row>
    <row r="208" spans="1:111" s="465" customFormat="1" ht="15" customHeight="1">
      <c r="A208" s="861"/>
      <c r="B208" s="861"/>
      <c r="C208" s="861"/>
      <c r="D208" s="861"/>
      <c r="E208" s="861"/>
      <c r="F208" s="845" t="s">
        <v>150</v>
      </c>
      <c r="G208" s="846"/>
      <c r="H208" s="846"/>
      <c r="I208" s="846"/>
      <c r="J208" s="846"/>
      <c r="K208" s="846"/>
      <c r="L208" s="846"/>
      <c r="M208" s="847"/>
      <c r="N208" s="301" t="s">
        <v>153</v>
      </c>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c r="AJ208" s="266"/>
      <c r="AK208" s="266"/>
      <c r="AL208" s="266"/>
      <c r="AM208" s="266"/>
      <c r="AN208" s="266"/>
      <c r="AO208" s="266"/>
      <c r="AP208" s="266"/>
      <c r="AQ208" s="266"/>
      <c r="AR208" s="266"/>
      <c r="AS208" s="266"/>
      <c r="AT208" s="266"/>
      <c r="AU208" s="266"/>
      <c r="AV208" s="266"/>
      <c r="AW208" s="266"/>
      <c r="AX208" s="267"/>
      <c r="AY208" s="223"/>
      <c r="BA208" s="192">
        <f t="shared" si="23"/>
        <v>8</v>
      </c>
      <c r="BB208" s="192">
        <f t="shared" si="23"/>
        <v>2</v>
      </c>
      <c r="BC208" s="192">
        <f t="shared" si="23"/>
        <v>2</v>
      </c>
      <c r="BD208" s="192" t="str">
        <f t="shared" si="23"/>
        <v>②</v>
      </c>
      <c r="BE208" s="837"/>
      <c r="BF208" s="786"/>
      <c r="BG208" s="563" t="str">
        <f t="shared" ca="1" si="16"/>
        <v/>
      </c>
      <c r="BH208" s="564" t="str">
        <f t="shared" ca="1" si="16"/>
        <v/>
      </c>
      <c r="BI208" s="564" t="str">
        <f t="shared" ca="1" si="16"/>
        <v/>
      </c>
      <c r="BJ208" s="564" t="str">
        <f t="shared" ca="1" si="15"/>
        <v/>
      </c>
      <c r="BK208" s="564" t="str">
        <f t="shared" ca="1" si="15"/>
        <v/>
      </c>
      <c r="BL208" s="565" t="str">
        <f t="shared" ca="1" si="15"/>
        <v/>
      </c>
      <c r="CV208" s="1497"/>
      <c r="CW208" s="1498"/>
      <c r="CX208" s="1498"/>
      <c r="CY208" s="1499"/>
      <c r="CZ208" s="1499"/>
      <c r="DA208" s="1499"/>
      <c r="DB208" s="1499"/>
      <c r="DC208" s="1499"/>
      <c r="DD208" s="1859"/>
      <c r="DE208" s="1860"/>
      <c r="DF208" s="1861"/>
    </row>
    <row r="209" spans="1:110" s="465" customFormat="1" ht="15" customHeight="1">
      <c r="A209" s="861"/>
      <c r="B209" s="861"/>
      <c r="C209" s="861"/>
      <c r="D209" s="861"/>
      <c r="E209" s="861"/>
      <c r="F209" s="848" t="s">
        <v>151</v>
      </c>
      <c r="G209" s="849"/>
      <c r="H209" s="849"/>
      <c r="I209" s="849"/>
      <c r="J209" s="849"/>
      <c r="K209" s="849"/>
      <c r="L209" s="849"/>
      <c r="M209" s="850"/>
      <c r="N209" s="821" t="s">
        <v>381</v>
      </c>
      <c r="O209" s="257"/>
      <c r="P209" s="257"/>
      <c r="Q209" s="257"/>
      <c r="R209" s="257"/>
      <c r="S209" s="257"/>
      <c r="T209" s="257"/>
      <c r="U209" s="257"/>
      <c r="V209" s="257"/>
      <c r="W209" s="257"/>
      <c r="X209" s="257"/>
      <c r="Y209" s="257"/>
      <c r="Z209" s="257"/>
      <c r="AA209" s="257"/>
      <c r="AB209" s="257"/>
      <c r="AC209" s="257"/>
      <c r="AD209" s="257"/>
      <c r="AE209" s="257"/>
      <c r="AF209" s="257"/>
      <c r="AG209" s="257"/>
      <c r="AH209" s="257"/>
      <c r="AI209" s="257"/>
      <c r="AJ209" s="257"/>
      <c r="AK209" s="257"/>
      <c r="AL209" s="257"/>
      <c r="AM209" s="257"/>
      <c r="AN209" s="257"/>
      <c r="AO209" s="257"/>
      <c r="AP209" s="257"/>
      <c r="AQ209" s="257"/>
      <c r="AR209" s="257"/>
      <c r="AS209" s="257"/>
      <c r="AT209" s="257"/>
      <c r="AU209" s="257"/>
      <c r="AV209" s="257"/>
      <c r="AW209" s="257"/>
      <c r="AX209" s="258"/>
      <c r="AY209" s="223"/>
      <c r="BA209" s="192">
        <f t="shared" si="23"/>
        <v>8</v>
      </c>
      <c r="BB209" s="192">
        <f t="shared" si="23"/>
        <v>2</v>
      </c>
      <c r="BC209" s="192">
        <f t="shared" si="23"/>
        <v>2</v>
      </c>
      <c r="BD209" s="192" t="str">
        <f t="shared" si="23"/>
        <v>②</v>
      </c>
      <c r="BE209" s="837"/>
      <c r="BF209" s="786"/>
      <c r="BG209" s="563" t="str">
        <f t="shared" ca="1" si="16"/>
        <v/>
      </c>
      <c r="BH209" s="564" t="str">
        <f t="shared" ca="1" si="16"/>
        <v/>
      </c>
      <c r="BI209" s="564" t="str">
        <f t="shared" ca="1" si="16"/>
        <v/>
      </c>
      <c r="BJ209" s="564" t="str">
        <f t="shared" ca="1" si="15"/>
        <v/>
      </c>
      <c r="BK209" s="564" t="str">
        <f t="shared" ca="1" si="15"/>
        <v/>
      </c>
      <c r="BL209" s="565" t="str">
        <f t="shared" ca="1" si="15"/>
        <v/>
      </c>
      <c r="CV209" s="1497"/>
      <c r="CW209" s="1498"/>
      <c r="CX209" s="1498"/>
      <c r="CY209" s="1499"/>
      <c r="CZ209" s="1499"/>
      <c r="DA209" s="1499"/>
      <c r="DB209" s="1499"/>
      <c r="DC209" s="1499"/>
      <c r="DD209" s="1859"/>
      <c r="DE209" s="1860"/>
      <c r="DF209" s="1861"/>
    </row>
    <row r="210" spans="1:110" s="465" customFormat="1" ht="15" customHeight="1">
      <c r="A210" s="861"/>
      <c r="B210" s="861"/>
      <c r="C210" s="861"/>
      <c r="D210" s="861"/>
      <c r="E210" s="861"/>
      <c r="F210" s="851" t="s">
        <v>152</v>
      </c>
      <c r="G210" s="852"/>
      <c r="H210" s="852"/>
      <c r="I210" s="852"/>
      <c r="J210" s="852"/>
      <c r="K210" s="852"/>
      <c r="L210" s="852"/>
      <c r="M210" s="853"/>
      <c r="N210" s="303" t="s">
        <v>399</v>
      </c>
      <c r="O210" s="271"/>
      <c r="P210" s="271"/>
      <c r="Q210" s="271"/>
      <c r="R210" s="271"/>
      <c r="S210" s="271"/>
      <c r="T210" s="271"/>
      <c r="U210" s="271"/>
      <c r="V210" s="271"/>
      <c r="W210" s="271"/>
      <c r="X210" s="271"/>
      <c r="Y210" s="271"/>
      <c r="Z210" s="271"/>
      <c r="AA210" s="271"/>
      <c r="AB210" s="271"/>
      <c r="AC210" s="271"/>
      <c r="AD210" s="271"/>
      <c r="AE210" s="271"/>
      <c r="AF210" s="271"/>
      <c r="AG210" s="271"/>
      <c r="AH210" s="271"/>
      <c r="AI210" s="271"/>
      <c r="AJ210" s="271"/>
      <c r="AK210" s="271"/>
      <c r="AL210" s="271"/>
      <c r="AM210" s="271"/>
      <c r="AN210" s="271"/>
      <c r="AO210" s="271"/>
      <c r="AP210" s="271"/>
      <c r="AQ210" s="271"/>
      <c r="AR210" s="271"/>
      <c r="AS210" s="271"/>
      <c r="AT210" s="271"/>
      <c r="AU210" s="271"/>
      <c r="AV210" s="271"/>
      <c r="AW210" s="271"/>
      <c r="AX210" s="272"/>
      <c r="AY210" s="223"/>
      <c r="BA210" s="192">
        <f t="shared" si="23"/>
        <v>8</v>
      </c>
      <c r="BB210" s="192">
        <f t="shared" si="23"/>
        <v>2</v>
      </c>
      <c r="BC210" s="192">
        <f t="shared" si="23"/>
        <v>2</v>
      </c>
      <c r="BD210" s="192" t="str">
        <f t="shared" si="23"/>
        <v>②</v>
      </c>
      <c r="BE210" s="837"/>
      <c r="BF210" s="786"/>
      <c r="BG210" s="563" t="str">
        <f t="shared" ca="1" si="16"/>
        <v/>
      </c>
      <c r="BH210" s="564" t="str">
        <f t="shared" ca="1" si="16"/>
        <v/>
      </c>
      <c r="BI210" s="564" t="str">
        <f t="shared" ca="1" si="16"/>
        <v/>
      </c>
      <c r="BJ210" s="564" t="str">
        <f t="shared" ca="1" si="15"/>
        <v/>
      </c>
      <c r="BK210" s="564" t="str">
        <f t="shared" ca="1" si="15"/>
        <v/>
      </c>
      <c r="BL210" s="565" t="str">
        <f t="shared" ca="1" si="15"/>
        <v/>
      </c>
      <c r="CV210" s="1497"/>
      <c r="CW210" s="1498"/>
      <c r="CX210" s="1498"/>
      <c r="CY210" s="1499"/>
      <c r="CZ210" s="1499"/>
      <c r="DA210" s="1499"/>
      <c r="DB210" s="1499"/>
      <c r="DC210" s="1499"/>
      <c r="DD210" s="1859"/>
      <c r="DE210" s="1860"/>
      <c r="DF210" s="1861"/>
    </row>
    <row r="211" spans="1:110" s="465" customFormat="1" ht="15" customHeight="1">
      <c r="A211" s="1758" t="str">
        <f>$BD211&amp;"."</f>
        <v>③.</v>
      </c>
      <c r="B211" s="1759"/>
      <c r="C211" s="1759"/>
      <c r="D211" s="1759"/>
      <c r="E211" s="1759"/>
      <c r="F211" s="275" t="s">
        <v>885</v>
      </c>
      <c r="G211" s="858"/>
      <c r="H211" s="858"/>
      <c r="I211" s="858"/>
      <c r="J211" s="858"/>
      <c r="K211" s="858"/>
      <c r="L211" s="858"/>
      <c r="M211" s="858"/>
      <c r="N211" s="858"/>
      <c r="O211" s="858"/>
      <c r="P211" s="858"/>
      <c r="Q211" s="858"/>
      <c r="R211" s="858"/>
      <c r="S211" s="858"/>
      <c r="T211" s="858"/>
      <c r="U211" s="858"/>
      <c r="V211" s="858"/>
      <c r="W211" s="858"/>
      <c r="X211" s="858"/>
      <c r="Y211" s="858"/>
      <c r="Z211" s="858"/>
      <c r="AA211" s="858"/>
      <c r="AB211" s="858"/>
      <c r="AC211" s="858"/>
      <c r="AD211" s="858"/>
      <c r="AE211" s="858"/>
      <c r="AF211" s="858"/>
      <c r="AG211" s="858"/>
      <c r="AH211" s="858"/>
      <c r="AI211" s="858"/>
      <c r="AJ211" s="858"/>
      <c r="AK211" s="858"/>
      <c r="AL211" s="858"/>
      <c r="AM211" s="858"/>
      <c r="AN211" s="858"/>
      <c r="AO211" s="858"/>
      <c r="AP211" s="858"/>
      <c r="AQ211" s="858"/>
      <c r="AR211" s="858"/>
      <c r="AS211" s="858"/>
      <c r="AT211" s="858"/>
      <c r="AU211" s="858"/>
      <c r="AV211" s="858"/>
      <c r="AW211" s="858"/>
      <c r="AX211" s="858"/>
      <c r="AY211" s="223"/>
      <c r="BA211" s="192">
        <f t="shared" si="23"/>
        <v>8</v>
      </c>
      <c r="BB211" s="192">
        <f t="shared" si="23"/>
        <v>2</v>
      </c>
      <c r="BC211" s="192">
        <f t="shared" si="23"/>
        <v>2</v>
      </c>
      <c r="BD211" s="196" t="str">
        <f>IF(ISBLANK(BD210),"①",CHAR(CODE(BD210)+1))</f>
        <v>③</v>
      </c>
      <c r="BE211" s="837"/>
      <c r="BF211" s="837"/>
      <c r="BG211" s="563" t="str">
        <f t="shared" ref="BG211:BL211" ca="1" si="24">IF(BA211&lt;&gt;"",IF(MID(_xlfn.FORMULATEXT(BA211),SEARCH("[",_xlfn.FORMULATEXT(BA211))+1,SEARCH("]",_xlfn.FORMULATEXT(BA211))-(SEARCH("[",_xlfn.FORMULATEXT(BA211))+1))="-1","",1),"")</f>
        <v/>
      </c>
      <c r="BH211" s="564" t="str">
        <f t="shared" ca="1" si="24"/>
        <v/>
      </c>
      <c r="BI211" s="564" t="str">
        <f t="shared" ca="1" si="24"/>
        <v/>
      </c>
      <c r="BJ211" s="564" t="str">
        <f t="shared" ca="1" si="24"/>
        <v/>
      </c>
      <c r="BK211" s="564" t="str">
        <f t="shared" ca="1" si="24"/>
        <v/>
      </c>
      <c r="BL211" s="565" t="str">
        <f t="shared" ca="1" si="24"/>
        <v/>
      </c>
      <c r="CV211" s="1488" t="s">
        <v>2265</v>
      </c>
      <c r="CW211" s="1489"/>
      <c r="CX211" s="1489"/>
      <c r="CY211" s="1489"/>
      <c r="CZ211" s="1489"/>
      <c r="DA211" s="1489"/>
      <c r="DB211" s="1489"/>
      <c r="DC211" s="1489"/>
      <c r="DD211" s="1859">
        <v>44637</v>
      </c>
      <c r="DE211" s="1860"/>
      <c r="DF211" s="1861"/>
    </row>
    <row r="212" spans="1:110" s="465" customFormat="1" ht="15" customHeight="1">
      <c r="A212" s="861"/>
      <c r="B212" s="861"/>
      <c r="C212" s="861"/>
      <c r="D212" s="861"/>
      <c r="E212" s="861"/>
      <c r="F212" s="275" t="s">
        <v>887</v>
      </c>
      <c r="G212" s="858"/>
      <c r="H212" s="858"/>
      <c r="I212" s="858"/>
      <c r="J212" s="858"/>
      <c r="K212" s="858"/>
      <c r="L212" s="858"/>
      <c r="M212" s="858"/>
      <c r="N212" s="858"/>
      <c r="O212" s="858"/>
      <c r="P212" s="858"/>
      <c r="Q212" s="858"/>
      <c r="R212" s="858"/>
      <c r="S212" s="858"/>
      <c r="T212" s="858"/>
      <c r="U212" s="858"/>
      <c r="V212" s="858"/>
      <c r="W212" s="858"/>
      <c r="X212" s="858"/>
      <c r="Y212" s="858"/>
      <c r="Z212" s="858"/>
      <c r="AA212" s="858"/>
      <c r="AB212" s="858"/>
      <c r="AC212" s="858"/>
      <c r="AD212" s="858"/>
      <c r="AE212" s="858"/>
      <c r="AF212" s="858"/>
      <c r="AG212" s="858"/>
      <c r="AH212" s="858"/>
      <c r="AI212" s="858"/>
      <c r="AJ212" s="858"/>
      <c r="AK212" s="858"/>
      <c r="AL212" s="858"/>
      <c r="AM212" s="858"/>
      <c r="AN212" s="858"/>
      <c r="AO212" s="858"/>
      <c r="AP212" s="858"/>
      <c r="AQ212" s="858"/>
      <c r="AR212" s="858"/>
      <c r="AS212" s="858"/>
      <c r="AT212" s="858"/>
      <c r="AU212" s="858"/>
      <c r="AV212" s="858"/>
      <c r="AW212" s="858"/>
      <c r="AX212" s="858"/>
      <c r="AY212" s="223"/>
      <c r="BA212" s="192">
        <f t="shared" si="23"/>
        <v>8</v>
      </c>
      <c r="BB212" s="192">
        <f t="shared" si="23"/>
        <v>2</v>
      </c>
      <c r="BC212" s="192">
        <f t="shared" si="23"/>
        <v>2</v>
      </c>
      <c r="BD212" s="192" t="str">
        <f t="shared" si="23"/>
        <v>③</v>
      </c>
      <c r="BE212" s="837"/>
      <c r="BF212" s="786"/>
      <c r="BG212" s="563" t="str">
        <f t="shared" ca="1" si="16"/>
        <v/>
      </c>
      <c r="BH212" s="564" t="str">
        <f t="shared" ca="1" si="16"/>
        <v/>
      </c>
      <c r="BI212" s="564" t="str">
        <f t="shared" ca="1" si="16"/>
        <v/>
      </c>
      <c r="BJ212" s="564" t="str">
        <f t="shared" ca="1" si="15"/>
        <v/>
      </c>
      <c r="BK212" s="564" t="str">
        <f t="shared" ca="1" si="15"/>
        <v/>
      </c>
      <c r="BL212" s="565" t="str">
        <f t="shared" ca="1" si="15"/>
        <v/>
      </c>
      <c r="CV212" s="1497"/>
      <c r="CW212" s="1498"/>
      <c r="CX212" s="1498"/>
      <c r="CY212" s="1499"/>
      <c r="CZ212" s="1499"/>
      <c r="DA212" s="1499"/>
      <c r="DB212" s="1499"/>
      <c r="DC212" s="1499"/>
      <c r="DD212" s="1859"/>
      <c r="DE212" s="1860"/>
      <c r="DF212" s="1861"/>
    </row>
    <row r="213" spans="1:110" s="465" customFormat="1" ht="15" customHeight="1">
      <c r="A213" s="861"/>
      <c r="B213" s="861"/>
      <c r="C213" s="861"/>
      <c r="D213" s="861"/>
      <c r="E213" s="861"/>
      <c r="F213" s="845" t="s">
        <v>150</v>
      </c>
      <c r="G213" s="846"/>
      <c r="H213" s="846"/>
      <c r="I213" s="846"/>
      <c r="J213" s="846"/>
      <c r="K213" s="846"/>
      <c r="L213" s="846"/>
      <c r="M213" s="847"/>
      <c r="N213" s="301" t="s">
        <v>153</v>
      </c>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c r="AJ213" s="266"/>
      <c r="AK213" s="266"/>
      <c r="AL213" s="266"/>
      <c r="AM213" s="266"/>
      <c r="AN213" s="266"/>
      <c r="AO213" s="266"/>
      <c r="AP213" s="266"/>
      <c r="AQ213" s="266"/>
      <c r="AR213" s="266"/>
      <c r="AS213" s="266"/>
      <c r="AT213" s="266"/>
      <c r="AU213" s="266"/>
      <c r="AV213" s="266"/>
      <c r="AW213" s="266"/>
      <c r="AX213" s="267"/>
      <c r="AY213" s="223"/>
      <c r="BA213" s="192">
        <f t="shared" si="23"/>
        <v>8</v>
      </c>
      <c r="BB213" s="192">
        <f t="shared" si="23"/>
        <v>2</v>
      </c>
      <c r="BC213" s="192">
        <f t="shared" si="23"/>
        <v>2</v>
      </c>
      <c r="BD213" s="192" t="str">
        <f t="shared" si="23"/>
        <v>③</v>
      </c>
      <c r="BE213" s="837"/>
      <c r="BF213" s="786"/>
      <c r="BG213" s="563" t="str">
        <f t="shared" ca="1" si="16"/>
        <v/>
      </c>
      <c r="BH213" s="564" t="str">
        <f t="shared" ca="1" si="16"/>
        <v/>
      </c>
      <c r="BI213" s="564" t="str">
        <f t="shared" ca="1" si="16"/>
        <v/>
      </c>
      <c r="BJ213" s="564" t="str">
        <f t="shared" ca="1" si="15"/>
        <v/>
      </c>
      <c r="BK213" s="564" t="str">
        <f t="shared" ca="1" si="15"/>
        <v/>
      </c>
      <c r="BL213" s="565" t="str">
        <f t="shared" ca="1" si="15"/>
        <v/>
      </c>
      <c r="CV213" s="1497"/>
      <c r="CW213" s="1498"/>
      <c r="CX213" s="1498"/>
      <c r="CY213" s="1499"/>
      <c r="CZ213" s="1499"/>
      <c r="DA213" s="1499"/>
      <c r="DB213" s="1499"/>
      <c r="DC213" s="1499"/>
      <c r="DD213" s="1859"/>
      <c r="DE213" s="1860"/>
      <c r="DF213" s="1861"/>
    </row>
    <row r="214" spans="1:110" s="465" customFormat="1" ht="15" customHeight="1">
      <c r="A214" s="861"/>
      <c r="B214" s="861"/>
      <c r="C214" s="861"/>
      <c r="D214" s="861"/>
      <c r="E214" s="861"/>
      <c r="F214" s="848" t="s">
        <v>151</v>
      </c>
      <c r="G214" s="849"/>
      <c r="H214" s="849"/>
      <c r="I214" s="849"/>
      <c r="J214" s="849"/>
      <c r="K214" s="849"/>
      <c r="L214" s="849"/>
      <c r="M214" s="850"/>
      <c r="N214" s="821" t="s">
        <v>889</v>
      </c>
      <c r="O214" s="257"/>
      <c r="P214" s="257"/>
      <c r="Q214" s="257"/>
      <c r="R214" s="257"/>
      <c r="S214" s="257"/>
      <c r="T214" s="257"/>
      <c r="U214" s="257"/>
      <c r="V214" s="257"/>
      <c r="W214" s="257"/>
      <c r="X214" s="257"/>
      <c r="Y214" s="257"/>
      <c r="Z214" s="257"/>
      <c r="AA214" s="257"/>
      <c r="AB214" s="257"/>
      <c r="AC214" s="257"/>
      <c r="AD214" s="257"/>
      <c r="AE214" s="257"/>
      <c r="AF214" s="257"/>
      <c r="AG214" s="257"/>
      <c r="AH214" s="257"/>
      <c r="AI214" s="257"/>
      <c r="AJ214" s="257"/>
      <c r="AK214" s="257"/>
      <c r="AL214" s="257"/>
      <c r="AM214" s="257"/>
      <c r="AN214" s="257"/>
      <c r="AO214" s="257"/>
      <c r="AP214" s="257"/>
      <c r="AQ214" s="257"/>
      <c r="AR214" s="257"/>
      <c r="AS214" s="257"/>
      <c r="AT214" s="257"/>
      <c r="AU214" s="257"/>
      <c r="AV214" s="257"/>
      <c r="AW214" s="257"/>
      <c r="AX214" s="258"/>
      <c r="AY214" s="223"/>
      <c r="BA214" s="192">
        <f t="shared" si="23"/>
        <v>8</v>
      </c>
      <c r="BB214" s="192">
        <f t="shared" si="23"/>
        <v>2</v>
      </c>
      <c r="BC214" s="192">
        <f t="shared" si="23"/>
        <v>2</v>
      </c>
      <c r="BD214" s="192" t="str">
        <f t="shared" si="23"/>
        <v>③</v>
      </c>
      <c r="BE214" s="837"/>
      <c r="BF214" s="786"/>
      <c r="BG214" s="563" t="str">
        <f t="shared" ca="1" si="16"/>
        <v/>
      </c>
      <c r="BH214" s="564" t="str">
        <f t="shared" ca="1" si="16"/>
        <v/>
      </c>
      <c r="BI214" s="564" t="str">
        <f t="shared" ca="1" si="16"/>
        <v/>
      </c>
      <c r="BJ214" s="564" t="str">
        <f t="shared" ca="1" si="15"/>
        <v/>
      </c>
      <c r="BK214" s="564" t="str">
        <f t="shared" ca="1" si="15"/>
        <v/>
      </c>
      <c r="BL214" s="565" t="str">
        <f t="shared" ca="1" si="15"/>
        <v/>
      </c>
      <c r="CV214" s="1497"/>
      <c r="CW214" s="1498"/>
      <c r="CX214" s="1498"/>
      <c r="CY214" s="1499"/>
      <c r="CZ214" s="1499"/>
      <c r="DA214" s="1499"/>
      <c r="DB214" s="1499"/>
      <c r="DC214" s="1499"/>
      <c r="DD214" s="1859"/>
      <c r="DE214" s="1860"/>
      <c r="DF214" s="1861"/>
    </row>
    <row r="215" spans="1:110" s="465" customFormat="1" ht="15" customHeight="1">
      <c r="A215" s="861"/>
      <c r="B215" s="861"/>
      <c r="C215" s="861"/>
      <c r="D215" s="861"/>
      <c r="E215" s="861"/>
      <c r="F215" s="851" t="s">
        <v>152</v>
      </c>
      <c r="G215" s="852"/>
      <c r="H215" s="852"/>
      <c r="I215" s="852"/>
      <c r="J215" s="852"/>
      <c r="K215" s="852"/>
      <c r="L215" s="852"/>
      <c r="M215" s="853"/>
      <c r="N215" s="303" t="s">
        <v>399</v>
      </c>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c r="AR215" s="271"/>
      <c r="AS215" s="271"/>
      <c r="AT215" s="271"/>
      <c r="AU215" s="271"/>
      <c r="AV215" s="271"/>
      <c r="AW215" s="271"/>
      <c r="AX215" s="272"/>
      <c r="AY215" s="223"/>
      <c r="BA215" s="192">
        <f t="shared" si="23"/>
        <v>8</v>
      </c>
      <c r="BB215" s="192">
        <f t="shared" si="23"/>
        <v>2</v>
      </c>
      <c r="BC215" s="192">
        <f t="shared" si="23"/>
        <v>2</v>
      </c>
      <c r="BD215" s="192" t="str">
        <f t="shared" si="23"/>
        <v>③</v>
      </c>
      <c r="BE215" s="837"/>
      <c r="BF215" s="786"/>
      <c r="BG215" s="563" t="str">
        <f t="shared" ca="1" si="16"/>
        <v/>
      </c>
      <c r="BH215" s="564" t="str">
        <f t="shared" ca="1" si="16"/>
        <v/>
      </c>
      <c r="BI215" s="564" t="str">
        <f t="shared" ca="1" si="16"/>
        <v/>
      </c>
      <c r="BJ215" s="564" t="str">
        <f t="shared" ca="1" si="15"/>
        <v/>
      </c>
      <c r="BK215" s="564" t="str">
        <f t="shared" ca="1" si="15"/>
        <v/>
      </c>
      <c r="BL215" s="565" t="str">
        <f t="shared" ca="1" si="15"/>
        <v/>
      </c>
      <c r="CV215" s="1497"/>
      <c r="CW215" s="1498"/>
      <c r="CX215" s="1498"/>
      <c r="CY215" s="1499"/>
      <c r="CZ215" s="1499"/>
      <c r="DA215" s="1499"/>
      <c r="DB215" s="1499"/>
      <c r="DC215" s="1499"/>
      <c r="DD215" s="1859"/>
      <c r="DE215" s="1860"/>
      <c r="DF215" s="1861"/>
    </row>
    <row r="216" spans="1:110" s="465" customFormat="1" ht="15" customHeight="1">
      <c r="A216" s="1862" t="str">
        <f>BA216&amp;"."&amp;BB216</f>
        <v>8.3</v>
      </c>
      <c r="B216" s="1862"/>
      <c r="C216" s="1862"/>
      <c r="D216" s="319" t="s">
        <v>146</v>
      </c>
      <c r="E216" s="275"/>
      <c r="F216" s="275"/>
      <c r="G216" s="275"/>
      <c r="H216" s="1882">
        <f>$B$57</f>
        <v>17</v>
      </c>
      <c r="I216" s="1882"/>
      <c r="J216" s="844" t="str">
        <f>VLOOKUP(VALUE(H216),$B$38:$F$67,3,FALSE) &amp;" "&amp; VLOOKUP(VALUE(H216),$B$38:$F$67,5,FALSE)</f>
        <v>F6 クリア</v>
      </c>
      <c r="K216" s="469"/>
      <c r="L216" s="244"/>
      <c r="M216" s="244"/>
      <c r="N216" s="244"/>
      <c r="O216" s="469" t="s">
        <v>317</v>
      </c>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9"/>
      <c r="AP216" s="469"/>
      <c r="AQ216" s="469"/>
      <c r="AR216" s="469"/>
      <c r="AS216" s="469"/>
      <c r="AT216" s="469"/>
      <c r="AU216" s="469"/>
      <c r="AV216" s="469"/>
      <c r="AW216" s="469"/>
      <c r="AX216" s="469"/>
      <c r="AY216" s="276"/>
      <c r="BA216" s="192">
        <f t="shared" si="23"/>
        <v>8</v>
      </c>
      <c r="BB216" s="193">
        <f>BB215+1</f>
        <v>3</v>
      </c>
      <c r="BC216" s="192"/>
      <c r="BD216" s="192"/>
      <c r="BE216" s="233"/>
      <c r="BF216" s="233"/>
      <c r="BG216" s="563" t="str">
        <f t="shared" ca="1" si="16"/>
        <v/>
      </c>
      <c r="BH216" s="564" t="str">
        <f t="shared" ca="1" si="16"/>
        <v/>
      </c>
      <c r="BI216" s="564" t="str">
        <f t="shared" ca="1" si="16"/>
        <v/>
      </c>
      <c r="BJ216" s="564" t="str">
        <f t="shared" ca="1" si="15"/>
        <v/>
      </c>
      <c r="BK216" s="564" t="str">
        <f t="shared" ca="1" si="15"/>
        <v/>
      </c>
      <c r="BL216" s="565" t="str">
        <f t="shared" ca="1" si="15"/>
        <v/>
      </c>
      <c r="CV216" s="1488" t="s">
        <v>2265</v>
      </c>
      <c r="CW216" s="1489"/>
      <c r="CX216" s="1489"/>
      <c r="CY216" s="1489"/>
      <c r="CZ216" s="1489"/>
      <c r="DA216" s="1489"/>
      <c r="DB216" s="1489"/>
      <c r="DC216" s="1489"/>
      <c r="DD216" s="1859">
        <v>44637</v>
      </c>
      <c r="DE216" s="1860"/>
      <c r="DF216" s="1861"/>
    </row>
    <row r="217" spans="1:110" s="465" customFormat="1" ht="15" customHeight="1">
      <c r="A217" s="1760" t="str">
        <f>$BA217&amp;"."&amp;$BB217&amp;"."&amp;$BC217&amp;"."</f>
        <v>8.3.1.</v>
      </c>
      <c r="B217" s="1761"/>
      <c r="C217" s="1761"/>
      <c r="D217" s="1761"/>
      <c r="E217" s="465" t="s">
        <v>970</v>
      </c>
      <c r="F217" s="469"/>
      <c r="G217" s="469"/>
      <c r="H217" s="469"/>
      <c r="I217" s="469"/>
      <c r="J217" s="469"/>
      <c r="K217" s="469"/>
      <c r="L217" s="469"/>
      <c r="M217" s="469"/>
      <c r="N217" s="469"/>
      <c r="O217" s="469"/>
      <c r="P217" s="469"/>
      <c r="Q217" s="469"/>
      <c r="R217" s="469"/>
      <c r="S217" s="469"/>
      <c r="T217" s="469"/>
      <c r="U217" s="469"/>
      <c r="V217" s="469"/>
      <c r="W217" s="469"/>
      <c r="X217" s="469"/>
      <c r="Y217" s="469"/>
      <c r="Z217" s="469"/>
      <c r="AA217" s="469"/>
      <c r="AB217" s="469"/>
      <c r="AC217" s="469"/>
      <c r="AD217" s="469"/>
      <c r="AE217" s="469"/>
      <c r="AF217" s="469"/>
      <c r="AG217" s="469"/>
      <c r="AH217" s="469"/>
      <c r="AI217" s="469"/>
      <c r="AJ217" s="469"/>
      <c r="AK217" s="469"/>
      <c r="AL217" s="469"/>
      <c r="AM217" s="469"/>
      <c r="AN217" s="469"/>
      <c r="AO217" s="469"/>
      <c r="AP217" s="469"/>
      <c r="AQ217" s="469"/>
      <c r="AR217" s="469"/>
      <c r="AS217" s="469"/>
      <c r="AT217" s="469"/>
      <c r="AU217" s="469"/>
      <c r="AV217" s="469"/>
      <c r="AW217" s="469"/>
      <c r="AX217" s="469"/>
      <c r="AY217" s="276"/>
      <c r="BA217" s="192">
        <f t="shared" si="23"/>
        <v>8</v>
      </c>
      <c r="BB217" s="192">
        <f t="shared" si="23"/>
        <v>3</v>
      </c>
      <c r="BC217" s="193">
        <f>BC216+1</f>
        <v>1</v>
      </c>
      <c r="BD217" s="192"/>
      <c r="BE217" s="192"/>
      <c r="BF217" s="233"/>
      <c r="BG217" s="559" t="str">
        <f t="shared" ca="1" si="16"/>
        <v/>
      </c>
      <c r="BH217" s="560" t="str">
        <f t="shared" ca="1" si="16"/>
        <v/>
      </c>
      <c r="BI217" s="560" t="str">
        <f t="shared" ca="1" si="16"/>
        <v/>
      </c>
      <c r="BJ217" s="560" t="str">
        <f t="shared" ca="1" si="15"/>
        <v/>
      </c>
      <c r="BK217" s="560" t="str">
        <f t="shared" ca="1" si="15"/>
        <v/>
      </c>
      <c r="BL217" s="561" t="str">
        <f t="shared" ca="1" si="15"/>
        <v/>
      </c>
      <c r="CB217" s="469"/>
      <c r="CC217" s="469"/>
      <c r="CD217" s="469"/>
      <c r="CE217" s="469"/>
      <c r="CF217" s="469"/>
      <c r="CG217" s="469"/>
      <c r="CH217" s="469"/>
      <c r="CI217" s="469"/>
      <c r="CJ217" s="469"/>
      <c r="CV217" s="1497"/>
      <c r="CW217" s="1498"/>
      <c r="CX217" s="1498"/>
      <c r="CY217" s="1499"/>
      <c r="CZ217" s="1499"/>
      <c r="DA217" s="1499"/>
      <c r="DB217" s="1499"/>
      <c r="DC217" s="1499"/>
      <c r="DD217" s="1859"/>
      <c r="DE217" s="1860"/>
      <c r="DF217" s="1861"/>
    </row>
    <row r="218" spans="1:110" s="465" customFormat="1" ht="15" customHeight="1">
      <c r="A218" s="862"/>
      <c r="B218" s="862"/>
      <c r="C218" s="862"/>
      <c r="D218" s="862"/>
      <c r="E218" s="469" t="str">
        <f>$BR$47&amp;"を実施する。"</f>
        <v>「共通仕様」「47. 画面クリア共通処理」を実施する。</v>
      </c>
      <c r="F218" s="469"/>
      <c r="G218" s="469"/>
      <c r="H218" s="469"/>
      <c r="I218" s="469"/>
      <c r="J218" s="469"/>
      <c r="K218" s="469"/>
      <c r="L218" s="469"/>
      <c r="M218" s="469"/>
      <c r="N218" s="469"/>
      <c r="O218" s="469"/>
      <c r="P218" s="469"/>
      <c r="Q218" s="469"/>
      <c r="R218" s="469"/>
      <c r="S218" s="469"/>
      <c r="T218" s="469"/>
      <c r="U218" s="469"/>
      <c r="V218" s="469"/>
      <c r="W218" s="469"/>
      <c r="X218" s="469"/>
      <c r="Y218" s="469"/>
      <c r="Z218" s="469"/>
      <c r="AA218" s="469"/>
      <c r="AB218" s="469"/>
      <c r="AC218" s="469"/>
      <c r="AD218" s="469"/>
      <c r="AE218" s="469"/>
      <c r="AF218" s="469"/>
      <c r="AG218" s="469"/>
      <c r="AH218" s="469"/>
      <c r="AI218" s="469"/>
      <c r="AJ218" s="469"/>
      <c r="AK218" s="469"/>
      <c r="AL218" s="469"/>
      <c r="AM218" s="469"/>
      <c r="AN218" s="469"/>
      <c r="AO218" s="469"/>
      <c r="AP218" s="469"/>
      <c r="AQ218" s="469"/>
      <c r="AR218" s="469"/>
      <c r="AS218" s="469"/>
      <c r="AT218" s="469"/>
      <c r="AU218" s="469"/>
      <c r="AV218" s="469"/>
      <c r="AW218" s="469"/>
      <c r="AX218" s="469"/>
      <c r="AY218" s="276"/>
      <c r="BA218" s="192">
        <f t="shared" si="23"/>
        <v>8</v>
      </c>
      <c r="BB218" s="192">
        <f t="shared" si="23"/>
        <v>3</v>
      </c>
      <c r="BC218" s="192">
        <f t="shared" si="23"/>
        <v>1</v>
      </c>
      <c r="BD218" s="192"/>
      <c r="BE218" s="192"/>
      <c r="BF218" s="233"/>
      <c r="BG218" s="559"/>
      <c r="BH218" s="560"/>
      <c r="BI218" s="560"/>
      <c r="BJ218" s="560"/>
      <c r="BK218" s="560"/>
      <c r="BL218" s="561"/>
      <c r="CB218" s="469"/>
      <c r="CC218" s="469"/>
      <c r="CD218" s="469"/>
      <c r="CE218" s="469"/>
      <c r="CF218" s="469"/>
      <c r="CG218" s="469"/>
      <c r="CH218" s="469"/>
      <c r="CI218" s="469"/>
      <c r="CJ218" s="469"/>
      <c r="CV218" s="1497"/>
      <c r="CW218" s="1498"/>
      <c r="CX218" s="1498"/>
      <c r="CY218" s="1499"/>
      <c r="CZ218" s="1499"/>
      <c r="DA218" s="1499"/>
      <c r="DB218" s="1499"/>
      <c r="DC218" s="1499"/>
      <c r="DD218" s="1859"/>
      <c r="DE218" s="1860"/>
      <c r="DF218" s="1861"/>
    </row>
    <row r="219" spans="1:110" s="465" customFormat="1" ht="15" customHeight="1">
      <c r="A219" s="1760" t="str">
        <f>$BA219&amp;"."&amp;$BB219&amp;"."&amp;$BC219&amp;"."</f>
        <v>8.3.2.</v>
      </c>
      <c r="B219" s="1761"/>
      <c r="C219" s="1761"/>
      <c r="D219" s="1761"/>
      <c r="E219" s="469" t="s">
        <v>917</v>
      </c>
      <c r="F219" s="469"/>
      <c r="G219" s="469"/>
      <c r="H219" s="469"/>
      <c r="I219" s="469"/>
      <c r="J219" s="469"/>
      <c r="K219" s="469"/>
      <c r="L219" s="469"/>
      <c r="M219" s="469"/>
      <c r="N219" s="469"/>
      <c r="O219" s="469"/>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9"/>
      <c r="AP219" s="469"/>
      <c r="AQ219" s="469"/>
      <c r="AR219" s="469"/>
      <c r="AS219" s="469"/>
      <c r="AT219" s="469"/>
      <c r="AU219" s="469"/>
      <c r="AV219" s="469"/>
      <c r="AW219" s="469"/>
      <c r="AX219" s="469"/>
      <c r="AY219" s="276"/>
      <c r="BA219" s="192">
        <f t="shared" si="23"/>
        <v>8</v>
      </c>
      <c r="BB219" s="192">
        <f t="shared" si="23"/>
        <v>3</v>
      </c>
      <c r="BC219" s="193">
        <f>BC218+1</f>
        <v>2</v>
      </c>
      <c r="BD219" s="192"/>
      <c r="BE219" s="192"/>
      <c r="BF219" s="233"/>
      <c r="BG219" s="559" t="str">
        <f t="shared" ref="BG219:BL219" ca="1" si="25">IF(BA219&lt;&gt;"",IF(MID(_xlfn.FORMULATEXT(BA219),SEARCH("[",_xlfn.FORMULATEXT(BA219))+1,SEARCH("]",_xlfn.FORMULATEXT(BA219))-(SEARCH("[",_xlfn.FORMULATEXT(BA219))+1))="-1","",1),"")</f>
        <v/>
      </c>
      <c r="BH219" s="560" t="str">
        <f t="shared" ca="1" si="25"/>
        <v/>
      </c>
      <c r="BI219" s="560" t="str">
        <f t="shared" ca="1" si="25"/>
        <v/>
      </c>
      <c r="BJ219" s="560" t="str">
        <f t="shared" ca="1" si="25"/>
        <v/>
      </c>
      <c r="BK219" s="560" t="str">
        <f t="shared" ca="1" si="25"/>
        <v/>
      </c>
      <c r="BL219" s="561" t="str">
        <f t="shared" ca="1" si="25"/>
        <v/>
      </c>
      <c r="CB219" s="469"/>
      <c r="CC219" s="469"/>
      <c r="CD219" s="469"/>
      <c r="CE219" s="469"/>
      <c r="CF219" s="469"/>
      <c r="CG219" s="469"/>
      <c r="CH219" s="469"/>
      <c r="CI219" s="469"/>
      <c r="CJ219" s="469"/>
      <c r="CV219" s="1497"/>
      <c r="CW219" s="1498"/>
      <c r="CX219" s="1498"/>
      <c r="CY219" s="1499"/>
      <c r="CZ219" s="1499"/>
      <c r="DA219" s="1499"/>
      <c r="DB219" s="1499"/>
      <c r="DC219" s="1499"/>
      <c r="DD219" s="1859"/>
      <c r="DE219" s="1860"/>
      <c r="DF219" s="1861"/>
    </row>
    <row r="220" spans="1:110" s="465" customFormat="1" ht="15" customHeight="1">
      <c r="A220" s="785"/>
      <c r="B220" s="785"/>
      <c r="C220" s="785"/>
      <c r="D220" s="785"/>
      <c r="E220" s="469" t="s">
        <v>495</v>
      </c>
      <c r="F220" s="304"/>
      <c r="G220" s="304"/>
      <c r="H220" s="304"/>
      <c r="I220" s="304"/>
      <c r="J220" s="304"/>
      <c r="K220" s="304"/>
      <c r="L220" s="304"/>
      <c r="M220" s="304"/>
      <c r="N220" s="304"/>
      <c r="O220" s="304"/>
      <c r="P220" s="304"/>
      <c r="Q220" s="304"/>
      <c r="R220" s="304"/>
      <c r="S220" s="469"/>
      <c r="T220" s="469"/>
      <c r="U220" s="304"/>
      <c r="V220" s="469"/>
      <c r="W220" s="469"/>
      <c r="X220" s="469"/>
      <c r="Y220" s="469"/>
      <c r="Z220" s="469"/>
      <c r="AA220" s="469"/>
      <c r="AB220" s="469"/>
      <c r="AC220" s="469"/>
      <c r="AD220" s="469"/>
      <c r="AE220" s="469"/>
      <c r="AF220" s="469"/>
      <c r="AG220" s="469"/>
      <c r="AH220" s="469"/>
      <c r="AI220" s="469"/>
      <c r="AJ220" s="304"/>
      <c r="AK220" s="304"/>
      <c r="AL220" s="304"/>
      <c r="AM220" s="304"/>
      <c r="AN220" s="304"/>
      <c r="AO220" s="304"/>
      <c r="AP220" s="304"/>
      <c r="AQ220" s="304"/>
      <c r="AR220" s="304"/>
      <c r="AS220" s="304"/>
      <c r="AT220" s="304"/>
      <c r="AU220" s="304"/>
      <c r="AV220" s="304"/>
      <c r="AW220" s="304"/>
      <c r="AX220" s="304"/>
      <c r="AY220" s="276"/>
      <c r="BA220" s="192">
        <f t="shared" si="23"/>
        <v>8</v>
      </c>
      <c r="BB220" s="192">
        <f t="shared" si="23"/>
        <v>3</v>
      </c>
      <c r="BC220" s="192">
        <f t="shared" si="23"/>
        <v>2</v>
      </c>
      <c r="BD220" s="192"/>
      <c r="BE220" s="192"/>
      <c r="BF220" s="233"/>
      <c r="BG220" s="559" t="str">
        <f t="shared" ca="1" si="16"/>
        <v/>
      </c>
      <c r="BH220" s="560" t="str">
        <f t="shared" ca="1" si="16"/>
        <v/>
      </c>
      <c r="BI220" s="560" t="str">
        <f t="shared" ca="1" si="16"/>
        <v/>
      </c>
      <c r="BJ220" s="560" t="str">
        <f t="shared" ca="1" si="15"/>
        <v/>
      </c>
      <c r="BK220" s="560" t="str">
        <f t="shared" ca="1" si="15"/>
        <v/>
      </c>
      <c r="BL220" s="561" t="str">
        <f t="shared" ca="1" si="15"/>
        <v/>
      </c>
      <c r="CV220" s="1497"/>
      <c r="CW220" s="1498"/>
      <c r="CX220" s="1498"/>
      <c r="CY220" s="1499"/>
      <c r="CZ220" s="1499"/>
      <c r="DA220" s="1499"/>
      <c r="DB220" s="1499"/>
      <c r="DC220" s="1499"/>
      <c r="DD220" s="1859"/>
      <c r="DE220" s="1860"/>
      <c r="DF220" s="1861"/>
    </row>
    <row r="221" spans="1:110" s="465" customFormat="1" ht="15" customHeight="1">
      <c r="A221" s="785"/>
      <c r="B221" s="785"/>
      <c r="C221" s="785"/>
      <c r="D221" s="785"/>
      <c r="E221" s="863" t="s">
        <v>34</v>
      </c>
      <c r="F221" s="864"/>
      <c r="G221" s="570" t="s">
        <v>42</v>
      </c>
      <c r="H221" s="570"/>
      <c r="I221" s="570"/>
      <c r="J221" s="570"/>
      <c r="K221" s="570"/>
      <c r="L221" s="570"/>
      <c r="M221" s="865"/>
      <c r="N221" s="866" t="s">
        <v>493</v>
      </c>
      <c r="O221" s="570"/>
      <c r="P221" s="570"/>
      <c r="Q221" s="570"/>
      <c r="R221" s="571"/>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9"/>
      <c r="AP221" s="469"/>
      <c r="AQ221" s="469"/>
      <c r="AR221" s="275"/>
      <c r="AS221" s="469"/>
      <c r="AT221" s="469"/>
      <c r="AU221" s="469"/>
      <c r="AV221" s="275"/>
      <c r="AW221" s="858"/>
      <c r="AX221" s="304"/>
      <c r="AY221" s="276"/>
      <c r="BA221" s="192">
        <f t="shared" si="23"/>
        <v>8</v>
      </c>
      <c r="BB221" s="192">
        <f t="shared" si="23"/>
        <v>3</v>
      </c>
      <c r="BC221" s="192">
        <f t="shared" si="23"/>
        <v>2</v>
      </c>
      <c r="BD221" s="192"/>
      <c r="BE221" s="192"/>
      <c r="BF221" s="233"/>
      <c r="BG221" s="559" t="str">
        <f t="shared" ca="1" si="16"/>
        <v/>
      </c>
      <c r="BH221" s="560" t="str">
        <f t="shared" ca="1" si="16"/>
        <v/>
      </c>
      <c r="BI221" s="560" t="str">
        <f t="shared" ca="1" si="16"/>
        <v/>
      </c>
      <c r="BJ221" s="560" t="str">
        <f t="shared" ca="1" si="15"/>
        <v/>
      </c>
      <c r="BK221" s="560" t="str">
        <f t="shared" ca="1" si="15"/>
        <v/>
      </c>
      <c r="BL221" s="561" t="str">
        <f t="shared" ca="1" si="15"/>
        <v/>
      </c>
      <c r="CV221" s="1497"/>
      <c r="CW221" s="1498"/>
      <c r="CX221" s="1498"/>
      <c r="CY221" s="1499"/>
      <c r="CZ221" s="1499"/>
      <c r="DA221" s="1499"/>
      <c r="DB221" s="1499"/>
      <c r="DC221" s="1499"/>
      <c r="DD221" s="1859"/>
      <c r="DE221" s="1860"/>
      <c r="DF221" s="1861"/>
    </row>
    <row r="222" spans="1:110" s="465" customFormat="1" ht="15" customHeight="1">
      <c r="A222" s="785"/>
      <c r="B222" s="785"/>
      <c r="C222" s="785"/>
      <c r="D222" s="785"/>
      <c r="E222" s="867" t="s">
        <v>120</v>
      </c>
      <c r="F222" s="867"/>
      <c r="G222" s="868"/>
      <c r="H222" s="868"/>
      <c r="I222" s="868"/>
      <c r="J222" s="868"/>
      <c r="K222" s="868"/>
      <c r="L222" s="868"/>
      <c r="M222" s="868"/>
      <c r="N222" s="868"/>
      <c r="O222" s="868"/>
      <c r="P222" s="868"/>
      <c r="Q222" s="868"/>
      <c r="R222" s="8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9"/>
      <c r="AP222" s="469"/>
      <c r="AQ222" s="469"/>
      <c r="AR222" s="275"/>
      <c r="AS222" s="469"/>
      <c r="AT222" s="469"/>
      <c r="AU222" s="469"/>
      <c r="AV222" s="275"/>
      <c r="AW222" s="858"/>
      <c r="AX222" s="469"/>
      <c r="AY222" s="276"/>
      <c r="BA222" s="192">
        <f t="shared" si="23"/>
        <v>8</v>
      </c>
      <c r="BB222" s="192">
        <f t="shared" si="23"/>
        <v>3</v>
      </c>
      <c r="BC222" s="192">
        <f t="shared" si="23"/>
        <v>2</v>
      </c>
      <c r="BD222" s="192"/>
      <c r="BE222" s="192"/>
      <c r="BF222" s="233"/>
      <c r="BG222" s="559" t="str">
        <f t="shared" ca="1" si="16"/>
        <v/>
      </c>
      <c r="BH222" s="560" t="str">
        <f t="shared" ca="1" si="16"/>
        <v/>
      </c>
      <c r="BI222" s="560" t="str">
        <f t="shared" ca="1" si="16"/>
        <v/>
      </c>
      <c r="BJ222" s="560" t="str">
        <f t="shared" ca="1" si="15"/>
        <v/>
      </c>
      <c r="BK222" s="560" t="str">
        <f t="shared" ca="1" si="15"/>
        <v/>
      </c>
      <c r="BL222" s="561" t="str">
        <f t="shared" ca="1" si="15"/>
        <v/>
      </c>
      <c r="CV222" s="1497"/>
      <c r="CW222" s="1498"/>
      <c r="CX222" s="1498"/>
      <c r="CY222" s="1499"/>
      <c r="CZ222" s="1499"/>
      <c r="DA222" s="1499"/>
      <c r="DB222" s="1499"/>
      <c r="DC222" s="1499"/>
      <c r="DD222" s="1859"/>
      <c r="DE222" s="1860"/>
      <c r="DF222" s="1861"/>
    </row>
    <row r="223" spans="1:110" s="465" customFormat="1" ht="15" customHeight="1">
      <c r="A223" s="785"/>
      <c r="B223" s="785"/>
      <c r="C223" s="785"/>
      <c r="D223" s="785"/>
      <c r="E223" s="870" t="str">
        <f>TEXT($B$39,"###")</f>
        <v>2</v>
      </c>
      <c r="F223" s="871"/>
      <c r="G223" s="872" t="str">
        <f>IF(NOT(ISBLANK(E223)),VLOOKUP(VALUE(E223),$B$37:$D$67,3,FALSE),"")</f>
        <v>部品番号</v>
      </c>
      <c r="H223" s="873"/>
      <c r="I223" s="873"/>
      <c r="J223" s="873"/>
      <c r="K223" s="873"/>
      <c r="L223" s="873"/>
      <c r="M223" s="871"/>
      <c r="N223" s="872" t="s">
        <v>494</v>
      </c>
      <c r="O223" s="873"/>
      <c r="P223" s="873"/>
      <c r="Q223" s="873"/>
      <c r="R223" s="874"/>
      <c r="S223" s="469"/>
      <c r="T223" s="469"/>
      <c r="U223" s="469"/>
      <c r="V223" s="469"/>
      <c r="W223" s="469"/>
      <c r="X223" s="469"/>
      <c r="Y223" s="469"/>
      <c r="Z223" s="469"/>
      <c r="AA223" s="469"/>
      <c r="AB223" s="469"/>
      <c r="AC223" s="469"/>
      <c r="AD223" s="469"/>
      <c r="AE223" s="469"/>
      <c r="AF223" s="469"/>
      <c r="AG223" s="469"/>
      <c r="AH223" s="469"/>
      <c r="AI223" s="469"/>
      <c r="AJ223" s="469"/>
      <c r="AK223" s="469"/>
      <c r="AL223" s="469"/>
      <c r="AM223" s="469"/>
      <c r="AN223" s="469"/>
      <c r="AO223" s="469"/>
      <c r="AP223" s="469"/>
      <c r="AQ223" s="469"/>
      <c r="AR223" s="275"/>
      <c r="AS223" s="469"/>
      <c r="AT223" s="469"/>
      <c r="AU223" s="469"/>
      <c r="AV223" s="275"/>
      <c r="AW223" s="858"/>
      <c r="AX223" s="469"/>
      <c r="AY223" s="276"/>
      <c r="BA223" s="192">
        <f t="shared" si="23"/>
        <v>8</v>
      </c>
      <c r="BB223" s="192">
        <f t="shared" si="23"/>
        <v>3</v>
      </c>
      <c r="BC223" s="192">
        <f t="shared" si="23"/>
        <v>2</v>
      </c>
      <c r="BD223" s="192"/>
      <c r="BE223" s="192"/>
      <c r="BF223" s="233"/>
      <c r="BG223" s="559" t="str">
        <f t="shared" ca="1" si="16"/>
        <v/>
      </c>
      <c r="BH223" s="560" t="str">
        <f t="shared" ca="1" si="16"/>
        <v/>
      </c>
      <c r="BI223" s="560" t="str">
        <f t="shared" ca="1" si="16"/>
        <v/>
      </c>
      <c r="BJ223" s="560" t="str">
        <f t="shared" ca="1" si="15"/>
        <v/>
      </c>
      <c r="BK223" s="560" t="str">
        <f t="shared" ca="1" si="15"/>
        <v/>
      </c>
      <c r="BL223" s="561" t="str">
        <f t="shared" ca="1" si="15"/>
        <v/>
      </c>
      <c r="CV223" s="1497"/>
      <c r="CW223" s="1498"/>
      <c r="CX223" s="1498"/>
      <c r="CY223" s="1499"/>
      <c r="CZ223" s="1499"/>
      <c r="DA223" s="1499"/>
      <c r="DB223" s="1499"/>
      <c r="DC223" s="1499"/>
      <c r="DD223" s="1859"/>
      <c r="DE223" s="1860"/>
      <c r="DF223" s="1861"/>
    </row>
    <row r="224" spans="1:110" s="465" customFormat="1" ht="15" customHeight="1">
      <c r="A224" s="785"/>
      <c r="B224" s="785"/>
      <c r="C224" s="785"/>
      <c r="D224" s="785"/>
      <c r="E224" s="881" t="str">
        <f>TEXT($B$41,"###")</f>
        <v>4</v>
      </c>
      <c r="F224" s="882"/>
      <c r="G224" s="883" t="str">
        <f>IF(NOT(ISBLANK(E224)),VLOOKUP(VALUE(E224),$B$37:$D$67,3,FALSE),"")</f>
        <v>データID</v>
      </c>
      <c r="H224" s="884"/>
      <c r="I224" s="884"/>
      <c r="J224" s="884"/>
      <c r="K224" s="884"/>
      <c r="L224" s="884"/>
      <c r="M224" s="882"/>
      <c r="N224" s="885" t="s">
        <v>494</v>
      </c>
      <c r="O224" s="884"/>
      <c r="P224" s="884"/>
      <c r="Q224" s="884"/>
      <c r="R224" s="886"/>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9"/>
      <c r="AP224" s="469"/>
      <c r="AQ224" s="469"/>
      <c r="AR224" s="275"/>
      <c r="AS224" s="469"/>
      <c r="AT224" s="469"/>
      <c r="AU224" s="469"/>
      <c r="AV224" s="275"/>
      <c r="AW224" s="858"/>
      <c r="AX224" s="469"/>
      <c r="AY224" s="276"/>
      <c r="BA224" s="192">
        <f t="shared" si="23"/>
        <v>8</v>
      </c>
      <c r="BB224" s="192">
        <f t="shared" si="23"/>
        <v>3</v>
      </c>
      <c r="BC224" s="192">
        <f t="shared" si="23"/>
        <v>2</v>
      </c>
      <c r="BD224" s="192"/>
      <c r="BE224" s="192"/>
      <c r="BF224" s="233"/>
      <c r="BG224" s="559" t="str">
        <f t="shared" ca="1" si="16"/>
        <v/>
      </c>
      <c r="BH224" s="560" t="str">
        <f t="shared" ca="1" si="16"/>
        <v/>
      </c>
      <c r="BI224" s="560" t="str">
        <f t="shared" ca="1" si="16"/>
        <v/>
      </c>
      <c r="BJ224" s="560" t="str">
        <f t="shared" ca="1" si="15"/>
        <v/>
      </c>
      <c r="BK224" s="560" t="str">
        <f t="shared" ca="1" si="15"/>
        <v/>
      </c>
      <c r="BL224" s="561" t="str">
        <f t="shared" ca="1" si="15"/>
        <v/>
      </c>
      <c r="CV224" s="1497"/>
      <c r="CW224" s="1498"/>
      <c r="CX224" s="1498"/>
      <c r="CY224" s="1499"/>
      <c r="CZ224" s="1499"/>
      <c r="DA224" s="1499"/>
      <c r="DB224" s="1499"/>
      <c r="DC224" s="1499"/>
      <c r="DD224" s="1859"/>
      <c r="DE224" s="1860"/>
      <c r="DF224" s="1861"/>
    </row>
    <row r="225" spans="1:110" s="465" customFormat="1" ht="15" customHeight="1">
      <c r="A225" s="1862" t="str">
        <f>BA225&amp;"."&amp;BB225</f>
        <v>8.4</v>
      </c>
      <c r="B225" s="1862"/>
      <c r="C225" s="1862"/>
      <c r="D225" s="319" t="s">
        <v>146</v>
      </c>
      <c r="E225" s="275"/>
      <c r="F225" s="275"/>
      <c r="G225" s="275"/>
      <c r="H225" s="1882">
        <f>$B$60</f>
        <v>20</v>
      </c>
      <c r="I225" s="1882"/>
      <c r="J225" s="844" t="str">
        <f>VLOOKUP(VALUE(H225),$B$38:$F$67,3,FALSE) &amp;" "&amp; VLOOKUP(VALUE(H225),$B$38:$F$67,5,FALSE)</f>
        <v>F9 削除</v>
      </c>
      <c r="K225" s="469"/>
      <c r="L225" s="244"/>
      <c r="M225" s="244"/>
      <c r="N225" s="244"/>
      <c r="O225" s="469" t="s">
        <v>918</v>
      </c>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9"/>
      <c r="AP225" s="469"/>
      <c r="AQ225" s="469"/>
      <c r="AR225" s="469"/>
      <c r="AS225" s="469"/>
      <c r="AT225" s="469"/>
      <c r="AU225" s="469"/>
      <c r="AV225" s="469"/>
      <c r="AW225" s="469"/>
      <c r="AX225" s="469"/>
      <c r="AY225" s="276"/>
      <c r="BA225" s="192">
        <f t="shared" ref="BA225:BD238" si="26">BA224</f>
        <v>8</v>
      </c>
      <c r="BB225" s="193">
        <f>BB224+1</f>
        <v>4</v>
      </c>
      <c r="BC225" s="192"/>
      <c r="BD225" s="192"/>
      <c r="BE225" s="233"/>
      <c r="BF225" s="233"/>
      <c r="BG225" s="559" t="str">
        <f t="shared" ca="1" si="16"/>
        <v/>
      </c>
      <c r="BH225" s="560" t="str">
        <f t="shared" ca="1" si="16"/>
        <v/>
      </c>
      <c r="BI225" s="560" t="str">
        <f t="shared" ca="1" si="16"/>
        <v/>
      </c>
      <c r="BJ225" s="560" t="str">
        <f t="shared" ca="1" si="15"/>
        <v/>
      </c>
      <c r="BK225" s="560" t="str">
        <f t="shared" ca="1" si="15"/>
        <v/>
      </c>
      <c r="BL225" s="561" t="str">
        <f t="shared" ca="1" si="15"/>
        <v/>
      </c>
      <c r="CK225" s="469"/>
      <c r="CL225" s="469"/>
      <c r="CM225" s="469"/>
      <c r="CV225" s="1497"/>
      <c r="CW225" s="1498"/>
      <c r="CX225" s="1498"/>
      <c r="CY225" s="1499"/>
      <c r="CZ225" s="1499"/>
      <c r="DA225" s="1499"/>
      <c r="DB225" s="1499"/>
      <c r="DC225" s="1499"/>
      <c r="DD225" s="1859"/>
      <c r="DE225" s="1860"/>
      <c r="DF225" s="1861"/>
    </row>
    <row r="226" spans="1:110" s="465" customFormat="1" ht="15" customHeight="1">
      <c r="A226" s="1862" t="str">
        <f>BA226&amp;"."&amp;BB226&amp;"."&amp;BC226</f>
        <v>8.4.1</v>
      </c>
      <c r="B226" s="1862"/>
      <c r="C226" s="1862"/>
      <c r="D226" s="1862"/>
      <c r="E226" s="469" t="s">
        <v>930</v>
      </c>
      <c r="F226" s="469"/>
      <c r="G226" s="469"/>
      <c r="H226" s="469"/>
      <c r="I226" s="469"/>
      <c r="J226" s="469"/>
      <c r="K226" s="469"/>
      <c r="L226" s="469"/>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9"/>
      <c r="AP226" s="469"/>
      <c r="AQ226" s="469"/>
      <c r="AR226" s="469"/>
      <c r="AS226" s="469"/>
      <c r="AT226" s="469"/>
      <c r="AU226" s="469"/>
      <c r="AV226" s="469"/>
      <c r="AW226" s="469"/>
      <c r="AX226" s="469"/>
      <c r="AY226" s="276"/>
      <c r="BA226" s="192">
        <f t="shared" si="26"/>
        <v>8</v>
      </c>
      <c r="BB226" s="192">
        <f t="shared" si="26"/>
        <v>4</v>
      </c>
      <c r="BC226" s="193">
        <f>BC225+1</f>
        <v>1</v>
      </c>
      <c r="BD226" s="192"/>
      <c r="BE226" s="233"/>
      <c r="BF226" s="233"/>
      <c r="BG226" s="559" t="str">
        <f t="shared" ca="1" si="16"/>
        <v/>
      </c>
      <c r="BH226" s="560" t="str">
        <f t="shared" ca="1" si="16"/>
        <v/>
      </c>
      <c r="BI226" s="560" t="str">
        <f t="shared" ca="1" si="16"/>
        <v/>
      </c>
      <c r="BJ226" s="560" t="str">
        <f t="shared" ca="1" si="15"/>
        <v/>
      </c>
      <c r="BK226" s="560" t="str">
        <f t="shared" ca="1" si="15"/>
        <v/>
      </c>
      <c r="BL226" s="561" t="str">
        <f t="shared" ca="1" si="15"/>
        <v/>
      </c>
      <c r="CA226" s="469"/>
      <c r="CV226" s="1488" t="s">
        <v>2265</v>
      </c>
      <c r="CW226" s="1489"/>
      <c r="CX226" s="1489"/>
      <c r="CY226" s="1489"/>
      <c r="CZ226" s="1489"/>
      <c r="DA226" s="1489"/>
      <c r="DB226" s="1489"/>
      <c r="DC226" s="1489"/>
      <c r="DD226" s="1859">
        <v>44637</v>
      </c>
      <c r="DE226" s="1860"/>
      <c r="DF226" s="1861"/>
    </row>
    <row r="227" spans="1:110" s="465" customFormat="1" ht="15" customHeight="1">
      <c r="A227" s="763"/>
      <c r="B227" s="763"/>
      <c r="C227" s="763"/>
      <c r="D227" s="763"/>
      <c r="E227" s="887" t="str">
        <f>$BR$48&amp;"を実施する。"</f>
        <v>「共通仕様」「48. データ削除共通処理」を実施する。</v>
      </c>
      <c r="F227" s="469"/>
      <c r="G227" s="469"/>
      <c r="H227" s="469"/>
      <c r="I227" s="469"/>
      <c r="J227" s="469"/>
      <c r="K227" s="469"/>
      <c r="L227" s="469"/>
      <c r="M227" s="469"/>
      <c r="N227" s="469"/>
      <c r="O227" s="469"/>
      <c r="P227" s="469"/>
      <c r="Q227" s="469"/>
      <c r="R227" s="469"/>
      <c r="S227" s="469"/>
      <c r="T227" s="469"/>
      <c r="U227" s="469"/>
      <c r="V227" s="469"/>
      <c r="W227" s="469"/>
      <c r="X227" s="469"/>
      <c r="Y227" s="469"/>
      <c r="Z227" s="469"/>
      <c r="AA227" s="469"/>
      <c r="AB227" s="469"/>
      <c r="AC227" s="469"/>
      <c r="AD227" s="469"/>
      <c r="AE227" s="469"/>
      <c r="AF227" s="469"/>
      <c r="AG227" s="469"/>
      <c r="AH227" s="469"/>
      <c r="AI227" s="469"/>
      <c r="AJ227" s="469"/>
      <c r="AK227" s="469"/>
      <c r="AL227" s="469"/>
      <c r="AM227" s="469"/>
      <c r="AN227" s="469"/>
      <c r="AO227" s="469"/>
      <c r="AP227" s="469"/>
      <c r="AQ227" s="469"/>
      <c r="AR227" s="469"/>
      <c r="AS227" s="469"/>
      <c r="AT227" s="469"/>
      <c r="AU227" s="469"/>
      <c r="AV227" s="469"/>
      <c r="AW227" s="469"/>
      <c r="AX227" s="469"/>
      <c r="AY227" s="276"/>
      <c r="BA227" s="192">
        <f t="shared" si="26"/>
        <v>8</v>
      </c>
      <c r="BB227" s="192">
        <f t="shared" si="26"/>
        <v>4</v>
      </c>
      <c r="BC227" s="192">
        <f t="shared" si="26"/>
        <v>1</v>
      </c>
      <c r="BD227" s="192"/>
      <c r="BE227" s="233"/>
      <c r="BF227" s="233"/>
      <c r="BG227" s="559" t="str">
        <f t="shared" ca="1" si="16"/>
        <v/>
      </c>
      <c r="BH227" s="560" t="str">
        <f t="shared" ca="1" si="16"/>
        <v/>
      </c>
      <c r="BI227" s="560" t="str">
        <f t="shared" ca="1" si="16"/>
        <v/>
      </c>
      <c r="BJ227" s="560" t="str">
        <f t="shared" ca="1" si="15"/>
        <v/>
      </c>
      <c r="BK227" s="560" t="str">
        <f t="shared" ca="1" si="15"/>
        <v/>
      </c>
      <c r="BL227" s="561" t="str">
        <f t="shared" ca="1" si="15"/>
        <v/>
      </c>
      <c r="CV227" s="1497"/>
      <c r="CW227" s="1498"/>
      <c r="CX227" s="1498"/>
      <c r="CY227" s="1499"/>
      <c r="CZ227" s="1499"/>
      <c r="DA227" s="1499"/>
      <c r="DB227" s="1499"/>
      <c r="DC227" s="1499"/>
      <c r="DD227" s="1859"/>
      <c r="DE227" s="1860"/>
      <c r="DF227" s="1861"/>
    </row>
    <row r="228" spans="1:110" s="465" customFormat="1" ht="15" customHeight="1">
      <c r="A228" s="1862" t="str">
        <f>BA228&amp;"."&amp;BB228&amp;"."&amp;BC228</f>
        <v>8.4.2</v>
      </c>
      <c r="B228" s="1862"/>
      <c r="C228" s="1862"/>
      <c r="D228" s="1862"/>
      <c r="E228" s="469" t="s">
        <v>943</v>
      </c>
      <c r="F228" s="469"/>
      <c r="G228" s="469"/>
      <c r="H228" s="469"/>
      <c r="I228" s="469"/>
      <c r="J228" s="469"/>
      <c r="K228" s="469"/>
      <c r="L228" s="469"/>
      <c r="M228" s="469"/>
      <c r="N228" s="469"/>
      <c r="O228" s="469"/>
      <c r="P228" s="469"/>
      <c r="Q228" s="469"/>
      <c r="R228" s="469"/>
      <c r="S228" s="469"/>
      <c r="T228" s="469"/>
      <c r="U228" s="469"/>
      <c r="V228" s="469"/>
      <c r="W228" s="469"/>
      <c r="X228" s="469"/>
      <c r="Y228" s="469"/>
      <c r="Z228" s="469"/>
      <c r="AA228" s="469"/>
      <c r="AB228" s="469"/>
      <c r="AC228" s="469"/>
      <c r="AD228" s="469"/>
      <c r="AE228" s="469"/>
      <c r="AF228" s="469"/>
      <c r="AG228" s="469"/>
      <c r="AH228" s="469"/>
      <c r="AI228" s="469"/>
      <c r="AJ228" s="469"/>
      <c r="AK228" s="469"/>
      <c r="AL228" s="469"/>
      <c r="AM228" s="469"/>
      <c r="AN228" s="469"/>
      <c r="AO228" s="469"/>
      <c r="AP228" s="469"/>
      <c r="AQ228" s="469"/>
      <c r="AR228" s="469"/>
      <c r="AS228" s="469"/>
      <c r="AT228" s="469"/>
      <c r="AU228" s="469"/>
      <c r="AV228" s="469"/>
      <c r="AW228" s="469"/>
      <c r="AX228" s="469"/>
      <c r="AY228" s="276"/>
      <c r="BA228" s="192">
        <f t="shared" si="26"/>
        <v>8</v>
      </c>
      <c r="BB228" s="192">
        <f t="shared" si="26"/>
        <v>4</v>
      </c>
      <c r="BC228" s="193">
        <f>BC227+1</f>
        <v>2</v>
      </c>
      <c r="BD228" s="192"/>
      <c r="BE228" s="233"/>
      <c r="BF228" s="233"/>
      <c r="BG228" s="559" t="str">
        <f t="shared" ca="1" si="16"/>
        <v/>
      </c>
      <c r="BH228" s="560" t="str">
        <f t="shared" ca="1" si="16"/>
        <v/>
      </c>
      <c r="BI228" s="560" t="str">
        <f t="shared" ca="1" si="16"/>
        <v/>
      </c>
      <c r="BJ228" s="560" t="str">
        <f t="shared" ca="1" si="15"/>
        <v/>
      </c>
      <c r="BK228" s="560" t="str">
        <f t="shared" ca="1" si="15"/>
        <v/>
      </c>
      <c r="BL228" s="561" t="str">
        <f t="shared" ca="1" si="15"/>
        <v/>
      </c>
      <c r="CA228" s="469"/>
      <c r="CV228" s="1497"/>
      <c r="CW228" s="1498"/>
      <c r="CX228" s="1498"/>
      <c r="CY228" s="1499"/>
      <c r="CZ228" s="1499"/>
      <c r="DA228" s="1499"/>
      <c r="DB228" s="1499"/>
      <c r="DC228" s="1499"/>
      <c r="DD228" s="1859"/>
      <c r="DE228" s="1860"/>
      <c r="DF228" s="1861"/>
    </row>
    <row r="229" spans="1:110" s="465" customFormat="1" ht="15" customHeight="1">
      <c r="A229" s="1758" t="str">
        <f>$BD229&amp;"."</f>
        <v>①.</v>
      </c>
      <c r="B229" s="1759"/>
      <c r="C229" s="1759"/>
      <c r="D229" s="1759"/>
      <c r="E229" s="1759"/>
      <c r="F229" s="275" t="s">
        <v>404</v>
      </c>
      <c r="G229" s="275"/>
      <c r="H229" s="479"/>
      <c r="I229" s="275"/>
      <c r="J229" s="475"/>
      <c r="K229" s="475"/>
      <c r="L229" s="475"/>
      <c r="M229" s="475"/>
      <c r="N229" s="475"/>
      <c r="O229" s="475"/>
      <c r="P229" s="475"/>
      <c r="Q229" s="475"/>
      <c r="R229" s="475"/>
      <c r="S229" s="475"/>
      <c r="T229" s="475"/>
      <c r="U229" s="475"/>
      <c r="V229" s="475"/>
      <c r="W229" s="475"/>
      <c r="X229" s="475"/>
      <c r="Y229" s="475"/>
      <c r="Z229" s="475"/>
      <c r="AA229" s="475"/>
      <c r="AB229" s="475"/>
      <c r="AC229" s="475"/>
      <c r="AD229" s="475"/>
      <c r="AE229" s="475"/>
      <c r="AF229" s="475"/>
      <c r="AG229" s="475"/>
      <c r="AH229" s="475"/>
      <c r="AI229" s="475"/>
      <c r="AJ229" s="475"/>
      <c r="AK229" s="475"/>
      <c r="AL229" s="475"/>
      <c r="AM229" s="475"/>
      <c r="AN229" s="475"/>
      <c r="AO229" s="475"/>
      <c r="AP229" s="475"/>
      <c r="AQ229" s="475"/>
      <c r="AR229" s="475"/>
      <c r="AS229" s="475"/>
      <c r="AT229" s="475"/>
      <c r="AU229" s="475"/>
      <c r="AV229" s="475"/>
      <c r="AW229" s="475"/>
      <c r="AX229" s="475"/>
      <c r="AY229" s="471"/>
      <c r="AZ229" s="236"/>
      <c r="BA229" s="192">
        <f t="shared" si="26"/>
        <v>8</v>
      </c>
      <c r="BB229" s="192">
        <f t="shared" si="26"/>
        <v>4</v>
      </c>
      <c r="BC229" s="192">
        <f t="shared" si="26"/>
        <v>2</v>
      </c>
      <c r="BD229" s="196" t="str">
        <f>IF(ISBLANK(BD228),"①",CHAR(CODE(BD228)+1))</f>
        <v>①</v>
      </c>
      <c r="BG229" s="559" t="str">
        <f t="shared" ca="1" si="16"/>
        <v/>
      </c>
      <c r="BH229" s="560" t="str">
        <f t="shared" ca="1" si="16"/>
        <v/>
      </c>
      <c r="BI229" s="560" t="str">
        <f t="shared" ca="1" si="16"/>
        <v/>
      </c>
      <c r="BJ229" s="560" t="str">
        <f t="shared" ca="1" si="15"/>
        <v/>
      </c>
      <c r="BK229" s="560" t="str">
        <f t="shared" ca="1" si="15"/>
        <v/>
      </c>
      <c r="BL229" s="561" t="str">
        <f t="shared" ca="1" si="15"/>
        <v/>
      </c>
      <c r="CV229" s="1497"/>
      <c r="CW229" s="1498"/>
      <c r="CX229" s="1498"/>
      <c r="CY229" s="1499"/>
      <c r="CZ229" s="1499"/>
      <c r="DA229" s="1499"/>
      <c r="DB229" s="1499"/>
      <c r="DC229" s="1499"/>
      <c r="DD229" s="1859"/>
      <c r="DE229" s="1860"/>
      <c r="DF229" s="1861"/>
    </row>
    <row r="230" spans="1:110" s="465" customFormat="1" ht="15" customHeight="1">
      <c r="A230" s="1758" t="str">
        <f>$BD230&amp;"."</f>
        <v>②.</v>
      </c>
      <c r="B230" s="1759"/>
      <c r="C230" s="1759"/>
      <c r="D230" s="1759"/>
      <c r="E230" s="1759"/>
      <c r="F230" s="275" t="s">
        <v>479</v>
      </c>
      <c r="G230" s="275"/>
      <c r="H230" s="479"/>
      <c r="I230" s="275"/>
      <c r="J230" s="475"/>
      <c r="K230" s="475"/>
      <c r="L230" s="475"/>
      <c r="M230" s="475"/>
      <c r="N230" s="475"/>
      <c r="O230" s="475"/>
      <c r="P230" s="475"/>
      <c r="Q230" s="475"/>
      <c r="R230" s="475"/>
      <c r="S230" s="475"/>
      <c r="T230" s="475"/>
      <c r="U230" s="475"/>
      <c r="V230" s="475"/>
      <c r="W230" s="475"/>
      <c r="X230" s="475"/>
      <c r="Y230" s="475"/>
      <c r="Z230" s="475"/>
      <c r="AA230" s="475"/>
      <c r="AB230" s="475"/>
      <c r="AC230" s="475"/>
      <c r="AD230" s="475"/>
      <c r="AE230" s="475"/>
      <c r="AF230" s="475"/>
      <c r="AG230" s="475"/>
      <c r="AH230" s="475"/>
      <c r="AI230" s="475"/>
      <c r="AJ230" s="475"/>
      <c r="AK230" s="475"/>
      <c r="AL230" s="475"/>
      <c r="AM230" s="475"/>
      <c r="AN230" s="475"/>
      <c r="AO230" s="475"/>
      <c r="AP230" s="475"/>
      <c r="AQ230" s="475"/>
      <c r="AR230" s="475"/>
      <c r="AS230" s="475"/>
      <c r="AT230" s="475"/>
      <c r="AU230" s="475"/>
      <c r="AV230" s="475"/>
      <c r="AW230" s="475"/>
      <c r="AX230" s="475"/>
      <c r="AY230" s="471"/>
      <c r="BA230" s="192">
        <f t="shared" si="26"/>
        <v>8</v>
      </c>
      <c r="BB230" s="192">
        <f t="shared" si="26"/>
        <v>4</v>
      </c>
      <c r="BC230" s="192">
        <f t="shared" si="26"/>
        <v>2</v>
      </c>
      <c r="BD230" s="196" t="str">
        <f>IF(ISBLANK(BD229),"①",CHAR(CODE(BD229)+1))</f>
        <v>②</v>
      </c>
      <c r="BG230" s="559" t="str">
        <f t="shared" ca="1" si="16"/>
        <v/>
      </c>
      <c r="BH230" s="560" t="str">
        <f t="shared" ca="1" si="16"/>
        <v/>
      </c>
      <c r="BI230" s="560" t="str">
        <f t="shared" ca="1" si="16"/>
        <v/>
      </c>
      <c r="BJ230" s="560" t="str">
        <f t="shared" ca="1" si="15"/>
        <v/>
      </c>
      <c r="BK230" s="560" t="str">
        <f t="shared" ca="1" si="15"/>
        <v/>
      </c>
      <c r="BL230" s="561" t="str">
        <f t="shared" ca="1" si="15"/>
        <v/>
      </c>
      <c r="CV230" s="1488" t="s">
        <v>2265</v>
      </c>
      <c r="CW230" s="1489"/>
      <c r="CX230" s="1489"/>
      <c r="CY230" s="1489"/>
      <c r="CZ230" s="1489"/>
      <c r="DA230" s="1489"/>
      <c r="DB230" s="1489"/>
      <c r="DC230" s="1489"/>
      <c r="DD230" s="1859">
        <v>44637</v>
      </c>
      <c r="DE230" s="1860"/>
      <c r="DF230" s="1861"/>
    </row>
    <row r="231" spans="1:110" s="465" customFormat="1" ht="15" customHeight="1">
      <c r="A231" s="777"/>
      <c r="B231" s="778"/>
      <c r="C231" s="778"/>
      <c r="D231" s="469"/>
      <c r="E231" s="469"/>
      <c r="F231" s="275" t="s">
        <v>361</v>
      </c>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c r="AC231" s="475"/>
      <c r="AD231" s="475"/>
      <c r="AE231" s="475"/>
      <c r="AF231" s="475"/>
      <c r="AG231" s="475"/>
      <c r="AH231" s="475"/>
      <c r="AI231" s="475"/>
      <c r="AJ231" s="475"/>
      <c r="AK231" s="475"/>
      <c r="AL231" s="475"/>
      <c r="AM231" s="475"/>
      <c r="AN231" s="475"/>
      <c r="AO231" s="475"/>
      <c r="AP231" s="475"/>
      <c r="AQ231" s="475"/>
      <c r="AR231" s="475"/>
      <c r="AS231" s="475"/>
      <c r="AT231" s="475"/>
      <c r="AU231" s="475"/>
      <c r="AV231" s="475"/>
      <c r="AW231" s="475"/>
      <c r="AX231" s="475"/>
      <c r="AY231" s="471"/>
      <c r="BA231" s="192">
        <f t="shared" si="26"/>
        <v>8</v>
      </c>
      <c r="BB231" s="192">
        <f t="shared" si="26"/>
        <v>4</v>
      </c>
      <c r="BC231" s="192">
        <f t="shared" si="26"/>
        <v>2</v>
      </c>
      <c r="BD231" s="192" t="str">
        <f t="shared" si="26"/>
        <v>②</v>
      </c>
      <c r="BG231" s="559" t="str">
        <f t="shared" ca="1" si="16"/>
        <v/>
      </c>
      <c r="BH231" s="560" t="str">
        <f t="shared" ca="1" si="16"/>
        <v/>
      </c>
      <c r="BI231" s="560" t="str">
        <f t="shared" ca="1" si="16"/>
        <v/>
      </c>
      <c r="BJ231" s="560" t="str">
        <f t="shared" ref="BJ231:BL246" ca="1" si="27">IF(BD231&lt;&gt;"",IF(MID(_xlfn.FORMULATEXT(BD231),SEARCH("[",_xlfn.FORMULATEXT(BD231))+1,SEARCH("]",_xlfn.FORMULATEXT(BD231))-(SEARCH("[",_xlfn.FORMULATEXT(BD231))+1))="-1","",1),"")</f>
        <v/>
      </c>
      <c r="BK231" s="560" t="str">
        <f t="shared" ca="1" si="27"/>
        <v/>
      </c>
      <c r="BL231" s="561" t="str">
        <f t="shared" ca="1" si="27"/>
        <v/>
      </c>
      <c r="CV231" s="1497"/>
      <c r="CW231" s="1498"/>
      <c r="CX231" s="1498"/>
      <c r="CY231" s="1499"/>
      <c r="CZ231" s="1499"/>
      <c r="DA231" s="1499"/>
      <c r="DB231" s="1499"/>
      <c r="DC231" s="1499"/>
      <c r="DD231" s="1859"/>
      <c r="DE231" s="1860"/>
      <c r="DF231" s="1861"/>
    </row>
    <row r="232" spans="1:110" s="465" customFormat="1" ht="15" customHeight="1">
      <c r="A232" s="320"/>
      <c r="B232" s="275"/>
      <c r="C232" s="275"/>
      <c r="D232" s="275"/>
      <c r="E232" s="469"/>
      <c r="F232" s="845" t="s">
        <v>265</v>
      </c>
      <c r="G232" s="846"/>
      <c r="H232" s="846"/>
      <c r="I232" s="846"/>
      <c r="J232" s="846"/>
      <c r="K232" s="846"/>
      <c r="L232" s="846"/>
      <c r="M232" s="847"/>
      <c r="N232" s="265" t="s">
        <v>964</v>
      </c>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66"/>
      <c r="AR232" s="266"/>
      <c r="AS232" s="266"/>
      <c r="AT232" s="266"/>
      <c r="AU232" s="266"/>
      <c r="AV232" s="266"/>
      <c r="AW232" s="266"/>
      <c r="AX232" s="267"/>
      <c r="AY232" s="471"/>
      <c r="BA232" s="192">
        <f t="shared" si="26"/>
        <v>8</v>
      </c>
      <c r="BB232" s="192">
        <f t="shared" si="26"/>
        <v>4</v>
      </c>
      <c r="BC232" s="192">
        <f t="shared" si="26"/>
        <v>2</v>
      </c>
      <c r="BD232" s="192" t="str">
        <f t="shared" si="26"/>
        <v>②</v>
      </c>
      <c r="BG232" s="559" t="str">
        <f t="shared" ref="BG232:BL247" ca="1" si="28">IF(BA232&lt;&gt;"",IF(MID(_xlfn.FORMULATEXT(BA232),SEARCH("[",_xlfn.FORMULATEXT(BA232))+1,SEARCH("]",_xlfn.FORMULATEXT(BA232))-(SEARCH("[",_xlfn.FORMULATEXT(BA232))+1))="-1","",1),"")</f>
        <v/>
      </c>
      <c r="BH232" s="560" t="str">
        <f t="shared" ca="1" si="28"/>
        <v/>
      </c>
      <c r="BI232" s="560" t="str">
        <f t="shared" ca="1" si="28"/>
        <v/>
      </c>
      <c r="BJ232" s="560" t="str">
        <f t="shared" ca="1" si="27"/>
        <v/>
      </c>
      <c r="BK232" s="560" t="str">
        <f t="shared" ca="1" si="27"/>
        <v/>
      </c>
      <c r="BL232" s="561" t="str">
        <f t="shared" ca="1" si="27"/>
        <v/>
      </c>
      <c r="CV232" s="1497"/>
      <c r="CW232" s="1498"/>
      <c r="CX232" s="1498"/>
      <c r="CY232" s="1499"/>
      <c r="CZ232" s="1499"/>
      <c r="DA232" s="1499"/>
      <c r="DB232" s="1499"/>
      <c r="DC232" s="1499"/>
      <c r="DD232" s="1859"/>
      <c r="DE232" s="1860"/>
      <c r="DF232" s="1861"/>
    </row>
    <row r="233" spans="1:110" s="465" customFormat="1" ht="15" customHeight="1">
      <c r="A233" s="777"/>
      <c r="B233" s="778"/>
      <c r="C233" s="778"/>
      <c r="D233" s="778"/>
      <c r="E233" s="469"/>
      <c r="F233" s="848" t="s">
        <v>320</v>
      </c>
      <c r="G233" s="849"/>
      <c r="H233" s="849"/>
      <c r="I233" s="849"/>
      <c r="J233" s="849"/>
      <c r="K233" s="849"/>
      <c r="L233" s="849"/>
      <c r="M233" s="850"/>
      <c r="N233" s="268" t="s">
        <v>974</v>
      </c>
      <c r="O233" s="269"/>
      <c r="P233" s="269"/>
      <c r="Q233" s="269"/>
      <c r="R233" s="269"/>
      <c r="S233" s="269"/>
      <c r="T233" s="269"/>
      <c r="U233" s="269"/>
      <c r="V233" s="269"/>
      <c r="W233" s="269"/>
      <c r="X233" s="269"/>
      <c r="Y233" s="269"/>
      <c r="Z233" s="269"/>
      <c r="AA233" s="269"/>
      <c r="AB233" s="269"/>
      <c r="AC233" s="269"/>
      <c r="AD233" s="269"/>
      <c r="AE233" s="269"/>
      <c r="AF233" s="269"/>
      <c r="AG233" s="269"/>
      <c r="AH233" s="269"/>
      <c r="AI233" s="269"/>
      <c r="AJ233" s="269"/>
      <c r="AK233" s="269"/>
      <c r="AL233" s="269"/>
      <c r="AM233" s="269"/>
      <c r="AN233" s="269"/>
      <c r="AO233" s="269"/>
      <c r="AP233" s="269"/>
      <c r="AQ233" s="269"/>
      <c r="AR233" s="269"/>
      <c r="AS233" s="269"/>
      <c r="AT233" s="269"/>
      <c r="AU233" s="269"/>
      <c r="AV233" s="269"/>
      <c r="AW233" s="269"/>
      <c r="AX233" s="270"/>
      <c r="AY233" s="471"/>
      <c r="BA233" s="192">
        <f t="shared" si="26"/>
        <v>8</v>
      </c>
      <c r="BB233" s="192">
        <f t="shared" si="26"/>
        <v>4</v>
      </c>
      <c r="BC233" s="192">
        <f t="shared" si="26"/>
        <v>2</v>
      </c>
      <c r="BD233" s="192" t="str">
        <f t="shared" si="26"/>
        <v>②</v>
      </c>
      <c r="BG233" s="559" t="str">
        <f t="shared" ca="1" si="28"/>
        <v/>
      </c>
      <c r="BH233" s="560" t="str">
        <f t="shared" ca="1" si="28"/>
        <v/>
      </c>
      <c r="BI233" s="560" t="str">
        <f t="shared" ca="1" si="28"/>
        <v/>
      </c>
      <c r="BJ233" s="560" t="str">
        <f t="shared" ca="1" si="27"/>
        <v/>
      </c>
      <c r="BK233" s="560" t="str">
        <f t="shared" ca="1" si="27"/>
        <v/>
      </c>
      <c r="BL233" s="561" t="str">
        <f t="shared" ca="1" si="27"/>
        <v/>
      </c>
      <c r="CV233" s="1497"/>
      <c r="CW233" s="1498"/>
      <c r="CX233" s="1498"/>
      <c r="CY233" s="1499"/>
      <c r="CZ233" s="1499"/>
      <c r="DA233" s="1499"/>
      <c r="DB233" s="1499"/>
      <c r="DC233" s="1499"/>
      <c r="DD233" s="1859"/>
      <c r="DE233" s="1860"/>
      <c r="DF233" s="1861"/>
    </row>
    <row r="234" spans="1:110" s="465" customFormat="1" ht="15" customHeight="1">
      <c r="A234" s="777"/>
      <c r="B234" s="778"/>
      <c r="C234" s="778"/>
      <c r="D234" s="778"/>
      <c r="E234" s="469"/>
      <c r="F234" s="888"/>
      <c r="G234" s="274"/>
      <c r="H234" s="274"/>
      <c r="I234" s="274"/>
      <c r="J234" s="274"/>
      <c r="K234" s="274"/>
      <c r="L234" s="274"/>
      <c r="M234" s="889"/>
      <c r="N234" s="268" t="s">
        <v>975</v>
      </c>
      <c r="O234" s="269"/>
      <c r="P234" s="269"/>
      <c r="Q234" s="269"/>
      <c r="R234" s="269"/>
      <c r="S234" s="269"/>
      <c r="T234" s="269"/>
      <c r="U234" s="269"/>
      <c r="V234" s="269"/>
      <c r="W234" s="269"/>
      <c r="X234" s="269"/>
      <c r="Y234" s="269"/>
      <c r="Z234" s="269"/>
      <c r="AA234" s="269"/>
      <c r="AB234" s="269"/>
      <c r="AC234" s="269"/>
      <c r="AD234" s="269"/>
      <c r="AE234" s="269"/>
      <c r="AF234" s="269"/>
      <c r="AG234" s="269"/>
      <c r="AH234" s="269"/>
      <c r="AI234" s="269"/>
      <c r="AJ234" s="269"/>
      <c r="AK234" s="269"/>
      <c r="AL234" s="269"/>
      <c r="AM234" s="269"/>
      <c r="AN234" s="269"/>
      <c r="AO234" s="269"/>
      <c r="AP234" s="269"/>
      <c r="AQ234" s="269"/>
      <c r="AR234" s="269"/>
      <c r="AS234" s="269"/>
      <c r="AT234" s="269"/>
      <c r="AU234" s="269"/>
      <c r="AV234" s="269"/>
      <c r="AW234" s="269"/>
      <c r="AX234" s="270"/>
      <c r="AY234" s="471"/>
      <c r="BA234" s="192">
        <f t="shared" si="26"/>
        <v>8</v>
      </c>
      <c r="BB234" s="192">
        <f t="shared" si="26"/>
        <v>4</v>
      </c>
      <c r="BC234" s="192">
        <f t="shared" si="26"/>
        <v>2</v>
      </c>
      <c r="BD234" s="192" t="str">
        <f t="shared" si="26"/>
        <v>②</v>
      </c>
      <c r="BG234" s="559" t="str">
        <f t="shared" ca="1" si="28"/>
        <v/>
      </c>
      <c r="BH234" s="560" t="str">
        <f t="shared" ca="1" si="28"/>
        <v/>
      </c>
      <c r="BI234" s="560" t="str">
        <f t="shared" ca="1" si="28"/>
        <v/>
      </c>
      <c r="BJ234" s="560" t="str">
        <f t="shared" ca="1" si="27"/>
        <v/>
      </c>
      <c r="BK234" s="560" t="str">
        <f t="shared" ca="1" si="27"/>
        <v/>
      </c>
      <c r="BL234" s="561" t="str">
        <f t="shared" ca="1" si="27"/>
        <v/>
      </c>
      <c r="CV234" s="1497"/>
      <c r="CW234" s="1498"/>
      <c r="CX234" s="1498"/>
      <c r="CY234" s="1499"/>
      <c r="CZ234" s="1499"/>
      <c r="DA234" s="1499"/>
      <c r="DB234" s="1499"/>
      <c r="DC234" s="1499"/>
      <c r="DD234" s="1859"/>
      <c r="DE234" s="1860"/>
      <c r="DF234" s="1861"/>
    </row>
    <row r="235" spans="1:110" s="465" customFormat="1" ht="15" customHeight="1">
      <c r="A235" s="777"/>
      <c r="B235" s="778"/>
      <c r="C235" s="778"/>
      <c r="D235" s="778"/>
      <c r="E235" s="469"/>
      <c r="F235" s="851" t="s">
        <v>233</v>
      </c>
      <c r="G235" s="852"/>
      <c r="H235" s="852"/>
      <c r="I235" s="852"/>
      <c r="J235" s="852"/>
      <c r="K235" s="852"/>
      <c r="L235" s="852"/>
      <c r="M235" s="853"/>
      <c r="N235" s="261" t="str">
        <f>"圧造課用部品番号マスタ情報取得.データID = " &amp;$B$45&amp;"."&amp;$D$47</f>
        <v>圧造課用部品番号マスタ情報取得.データID = 一覧領域.データID</v>
      </c>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71"/>
      <c r="AR235" s="271"/>
      <c r="AS235" s="271"/>
      <c r="AT235" s="271"/>
      <c r="AU235" s="271"/>
      <c r="AV235" s="271"/>
      <c r="AW235" s="271"/>
      <c r="AX235" s="272"/>
      <c r="AY235" s="471"/>
      <c r="BA235" s="192">
        <f t="shared" si="26"/>
        <v>8</v>
      </c>
      <c r="BB235" s="192">
        <f t="shared" si="26"/>
        <v>4</v>
      </c>
      <c r="BC235" s="192">
        <f t="shared" si="26"/>
        <v>2</v>
      </c>
      <c r="BD235" s="192" t="str">
        <f t="shared" si="26"/>
        <v>②</v>
      </c>
      <c r="BG235" s="559" t="str">
        <f t="shared" ca="1" si="28"/>
        <v/>
      </c>
      <c r="BH235" s="560" t="str">
        <f t="shared" ca="1" si="28"/>
        <v/>
      </c>
      <c r="BI235" s="560" t="str">
        <f t="shared" ca="1" si="28"/>
        <v/>
      </c>
      <c r="BJ235" s="560" t="str">
        <f t="shared" ca="1" si="27"/>
        <v/>
      </c>
      <c r="BK235" s="560" t="str">
        <f t="shared" ca="1" si="27"/>
        <v/>
      </c>
      <c r="BL235" s="561" t="str">
        <f t="shared" ca="1" si="27"/>
        <v/>
      </c>
      <c r="CV235" s="1497"/>
      <c r="CW235" s="1498"/>
      <c r="CX235" s="1498"/>
      <c r="CY235" s="1499"/>
      <c r="CZ235" s="1499"/>
      <c r="DA235" s="1499"/>
      <c r="DB235" s="1499"/>
      <c r="DC235" s="1499"/>
      <c r="DD235" s="1859"/>
      <c r="DE235" s="1860"/>
      <c r="DF235" s="1861"/>
    </row>
    <row r="236" spans="1:110" s="465" customFormat="1" ht="15" customHeight="1">
      <c r="A236" s="1758" t="str">
        <f>$BD236&amp;"."</f>
        <v>③.</v>
      </c>
      <c r="B236" s="1759"/>
      <c r="C236" s="1759"/>
      <c r="D236" s="1759"/>
      <c r="E236" s="1759"/>
      <c r="F236" s="469" t="s">
        <v>946</v>
      </c>
      <c r="G236" s="275"/>
      <c r="H236" s="479"/>
      <c r="I236" s="275"/>
      <c r="J236" s="475"/>
      <c r="K236" s="475"/>
      <c r="L236" s="475"/>
      <c r="M236" s="475"/>
      <c r="N236" s="475"/>
      <c r="O236" s="475"/>
      <c r="P236" s="475"/>
      <c r="Q236" s="475"/>
      <c r="R236" s="475"/>
      <c r="S236" s="475"/>
      <c r="T236" s="475"/>
      <c r="U236" s="475"/>
      <c r="V236" s="475"/>
      <c r="W236" s="475"/>
      <c r="X236" s="475"/>
      <c r="Y236" s="475"/>
      <c r="Z236" s="475"/>
      <c r="AA236" s="475"/>
      <c r="AB236" s="475"/>
      <c r="AC236" s="475"/>
      <c r="AD236" s="475"/>
      <c r="AE236" s="475"/>
      <c r="AF236" s="475"/>
      <c r="AG236" s="475"/>
      <c r="AH236" s="475"/>
      <c r="AI236" s="475"/>
      <c r="AJ236" s="475"/>
      <c r="AK236" s="475"/>
      <c r="AL236" s="475"/>
      <c r="AM236" s="475"/>
      <c r="AN236" s="475"/>
      <c r="AO236" s="475"/>
      <c r="AP236" s="475"/>
      <c r="AQ236" s="475"/>
      <c r="AR236" s="475"/>
      <c r="AS236" s="475"/>
      <c r="AT236" s="475"/>
      <c r="AU236" s="475"/>
      <c r="AV236" s="475"/>
      <c r="AW236" s="475"/>
      <c r="AX236" s="475"/>
      <c r="AY236" s="471"/>
      <c r="BA236" s="192">
        <f t="shared" si="26"/>
        <v>8</v>
      </c>
      <c r="BB236" s="192">
        <f t="shared" si="26"/>
        <v>4</v>
      </c>
      <c r="BC236" s="192">
        <f t="shared" si="26"/>
        <v>2</v>
      </c>
      <c r="BD236" s="196" t="str">
        <f>IF(ISBLANK(BD235),"①",CHAR(CODE(BD235)+1))</f>
        <v>③</v>
      </c>
      <c r="BG236" s="559" t="str">
        <f t="shared" ca="1" si="28"/>
        <v/>
      </c>
      <c r="BH236" s="560" t="str">
        <f t="shared" ca="1" si="28"/>
        <v/>
      </c>
      <c r="BI236" s="560" t="str">
        <f t="shared" ca="1" si="28"/>
        <v/>
      </c>
      <c r="BJ236" s="560" t="str">
        <f t="shared" ca="1" si="27"/>
        <v/>
      </c>
      <c r="BK236" s="560" t="str">
        <f t="shared" ca="1" si="27"/>
        <v/>
      </c>
      <c r="BL236" s="561" t="str">
        <f t="shared" ca="1" si="27"/>
        <v/>
      </c>
      <c r="CV236" s="1488" t="s">
        <v>2265</v>
      </c>
      <c r="CW236" s="1489"/>
      <c r="CX236" s="1489"/>
      <c r="CY236" s="1489"/>
      <c r="CZ236" s="1489"/>
      <c r="DA236" s="1489"/>
      <c r="DB236" s="1489"/>
      <c r="DC236" s="1489"/>
      <c r="DD236" s="1859">
        <v>44637</v>
      </c>
      <c r="DE236" s="1860"/>
      <c r="DF236" s="1861"/>
    </row>
    <row r="237" spans="1:110" s="465" customFormat="1" ht="15" customHeight="1">
      <c r="A237" s="469"/>
      <c r="B237" s="469"/>
      <c r="C237" s="469"/>
      <c r="D237" s="469"/>
      <c r="E237" s="469"/>
      <c r="F237" s="275" t="str">
        <f>$CO$14&amp;"を実施する。"</f>
        <v>「4.2.2.①.コントロールクリア処理」を実施する。</v>
      </c>
      <c r="G237" s="475"/>
      <c r="H237" s="475"/>
      <c r="I237" s="475"/>
      <c r="J237" s="475"/>
      <c r="K237" s="475"/>
      <c r="L237" s="475"/>
      <c r="M237" s="475"/>
      <c r="N237" s="475"/>
      <c r="O237" s="475"/>
      <c r="P237" s="475"/>
      <c r="Q237" s="475"/>
      <c r="R237" s="475"/>
      <c r="S237" s="475"/>
      <c r="T237" s="469"/>
      <c r="U237" s="475"/>
      <c r="V237" s="475"/>
      <c r="W237" s="475"/>
      <c r="X237" s="475"/>
      <c r="Y237" s="475"/>
      <c r="Z237" s="890"/>
      <c r="AA237" s="475"/>
      <c r="AB237" s="475"/>
      <c r="AC237" s="475"/>
      <c r="AD237" s="475"/>
      <c r="AE237" s="475"/>
      <c r="AF237" s="475"/>
      <c r="AG237" s="475"/>
      <c r="AH237" s="475"/>
      <c r="AI237" s="475"/>
      <c r="AJ237" s="475"/>
      <c r="AK237" s="475"/>
      <c r="AL237" s="475"/>
      <c r="AM237" s="475"/>
      <c r="AN237" s="475"/>
      <c r="AO237" s="475"/>
      <c r="AP237" s="475"/>
      <c r="AQ237" s="475"/>
      <c r="AR237" s="475"/>
      <c r="AS237" s="475"/>
      <c r="AT237" s="475"/>
      <c r="AU237" s="475"/>
      <c r="AV237" s="475"/>
      <c r="AW237" s="475"/>
      <c r="AX237" s="475"/>
      <c r="AY237" s="471"/>
      <c r="AZ237" s="236"/>
      <c r="BA237" s="192">
        <f t="shared" si="26"/>
        <v>8</v>
      </c>
      <c r="BB237" s="192">
        <f t="shared" si="26"/>
        <v>4</v>
      </c>
      <c r="BC237" s="192">
        <f t="shared" si="26"/>
        <v>2</v>
      </c>
      <c r="BD237" s="192" t="str">
        <f t="shared" si="26"/>
        <v>③</v>
      </c>
      <c r="BG237" s="559" t="str">
        <f t="shared" ca="1" si="28"/>
        <v/>
      </c>
      <c r="BH237" s="560" t="str">
        <f t="shared" ca="1" si="28"/>
        <v/>
      </c>
      <c r="BI237" s="560" t="str">
        <f t="shared" ca="1" si="28"/>
        <v/>
      </c>
      <c r="BJ237" s="560" t="str">
        <f t="shared" ca="1" si="27"/>
        <v/>
      </c>
      <c r="BK237" s="560" t="str">
        <f t="shared" ca="1" si="27"/>
        <v/>
      </c>
      <c r="BL237" s="561" t="str">
        <f t="shared" ca="1" si="27"/>
        <v/>
      </c>
      <c r="CV237" s="1497"/>
      <c r="CW237" s="1498"/>
      <c r="CX237" s="1498"/>
      <c r="CY237" s="1499"/>
      <c r="CZ237" s="1499"/>
      <c r="DA237" s="1499"/>
      <c r="DB237" s="1499"/>
      <c r="DC237" s="1499"/>
      <c r="DD237" s="1859"/>
      <c r="DE237" s="1860"/>
      <c r="DF237" s="1861"/>
    </row>
    <row r="238" spans="1:110" s="465" customFormat="1" ht="15" customHeight="1">
      <c r="A238" s="1758" t="str">
        <f>$BD238&amp;"."</f>
        <v>④.</v>
      </c>
      <c r="B238" s="1759"/>
      <c r="C238" s="1759"/>
      <c r="D238" s="1759"/>
      <c r="E238" s="1759"/>
      <c r="F238" s="469" t="s">
        <v>948</v>
      </c>
      <c r="G238" s="275"/>
      <c r="H238" s="479"/>
      <c r="I238" s="275"/>
      <c r="J238" s="475"/>
      <c r="K238" s="475"/>
      <c r="L238" s="475"/>
      <c r="M238" s="475"/>
      <c r="N238" s="475"/>
      <c r="O238" s="475"/>
      <c r="P238" s="475"/>
      <c r="Q238" s="475"/>
      <c r="R238" s="475"/>
      <c r="S238" s="475"/>
      <c r="T238" s="475"/>
      <c r="U238" s="475"/>
      <c r="V238" s="475"/>
      <c r="W238" s="475"/>
      <c r="X238" s="475"/>
      <c r="Y238" s="475"/>
      <c r="Z238" s="475"/>
      <c r="AA238" s="475"/>
      <c r="AB238" s="475"/>
      <c r="AC238" s="475"/>
      <c r="AD238" s="475"/>
      <c r="AE238" s="475"/>
      <c r="AF238" s="475"/>
      <c r="AG238" s="475"/>
      <c r="AH238" s="475"/>
      <c r="AI238" s="475"/>
      <c r="AJ238" s="475"/>
      <c r="AK238" s="475"/>
      <c r="AL238" s="475"/>
      <c r="AM238" s="475"/>
      <c r="AN238" s="475"/>
      <c r="AO238" s="475"/>
      <c r="AP238" s="475"/>
      <c r="AQ238" s="475"/>
      <c r="AR238" s="475"/>
      <c r="AS238" s="475"/>
      <c r="AT238" s="475"/>
      <c r="AU238" s="475"/>
      <c r="AV238" s="475"/>
      <c r="AW238" s="475"/>
      <c r="AX238" s="475"/>
      <c r="AY238" s="471"/>
      <c r="BA238" s="192">
        <f t="shared" si="26"/>
        <v>8</v>
      </c>
      <c r="BB238" s="192">
        <f t="shared" si="26"/>
        <v>4</v>
      </c>
      <c r="BC238" s="192">
        <f t="shared" si="26"/>
        <v>2</v>
      </c>
      <c r="BD238" s="196" t="str">
        <f>IF(ISBLANK(BD237),"①",CHAR(CODE(BD237)+1))</f>
        <v>④</v>
      </c>
      <c r="BG238" s="559" t="str">
        <f t="shared" ca="1" si="28"/>
        <v/>
      </c>
      <c r="BH238" s="560" t="str">
        <f t="shared" ca="1" si="28"/>
        <v/>
      </c>
      <c r="BI238" s="560" t="str">
        <f t="shared" ca="1" si="28"/>
        <v/>
      </c>
      <c r="BJ238" s="560" t="str">
        <f t="shared" ca="1" si="27"/>
        <v/>
      </c>
      <c r="BK238" s="560" t="str">
        <f t="shared" ca="1" si="27"/>
        <v/>
      </c>
      <c r="BL238" s="561" t="str">
        <f t="shared" ca="1" si="27"/>
        <v/>
      </c>
      <c r="CV238" s="1488" t="s">
        <v>2265</v>
      </c>
      <c r="CW238" s="1489"/>
      <c r="CX238" s="1489"/>
      <c r="CY238" s="1489"/>
      <c r="CZ238" s="1489"/>
      <c r="DA238" s="1489"/>
      <c r="DB238" s="1489"/>
      <c r="DC238" s="1489"/>
      <c r="DD238" s="1859">
        <v>44637</v>
      </c>
      <c r="DE238" s="1860"/>
      <c r="DF238" s="1861"/>
    </row>
    <row r="239" spans="1:110" s="465" customFormat="1" ht="15" customHeight="1">
      <c r="A239" s="891"/>
      <c r="B239" s="861"/>
      <c r="C239" s="861"/>
      <c r="D239" s="861"/>
      <c r="E239" s="861"/>
      <c r="F239" s="469" t="s">
        <v>949</v>
      </c>
      <c r="G239" s="275"/>
      <c r="H239" s="479"/>
      <c r="I239" s="275"/>
      <c r="J239" s="475"/>
      <c r="K239" s="475"/>
      <c r="L239" s="475"/>
      <c r="M239" s="475"/>
      <c r="N239" s="475"/>
      <c r="O239" s="475"/>
      <c r="P239" s="475"/>
      <c r="Q239" s="475"/>
      <c r="R239" s="475"/>
      <c r="S239" s="475"/>
      <c r="T239" s="475"/>
      <c r="U239" s="475"/>
      <c r="V239" s="475"/>
      <c r="W239" s="475"/>
      <c r="X239" s="475"/>
      <c r="Y239" s="475"/>
      <c r="Z239" s="475"/>
      <c r="AA239" s="475"/>
      <c r="AB239" s="475"/>
      <c r="AC239" s="475"/>
      <c r="AD239" s="475"/>
      <c r="AE239" s="475"/>
      <c r="AF239" s="475"/>
      <c r="AG239" s="475"/>
      <c r="AH239" s="475"/>
      <c r="AI239" s="475"/>
      <c r="AJ239" s="475"/>
      <c r="AK239" s="475"/>
      <c r="AL239" s="475"/>
      <c r="AM239" s="475"/>
      <c r="AN239" s="475"/>
      <c r="AO239" s="475"/>
      <c r="AP239" s="475"/>
      <c r="AQ239" s="475"/>
      <c r="AR239" s="475"/>
      <c r="AS239" s="475"/>
      <c r="AT239" s="475"/>
      <c r="AU239" s="475"/>
      <c r="AV239" s="475"/>
      <c r="AW239" s="475"/>
      <c r="AX239" s="475"/>
      <c r="AY239" s="471"/>
      <c r="BA239" s="192">
        <f t="shared" ref="BA239:BD243" si="29">BA238</f>
        <v>8</v>
      </c>
      <c r="BB239" s="192">
        <f t="shared" si="29"/>
        <v>4</v>
      </c>
      <c r="BC239" s="192">
        <f t="shared" si="29"/>
        <v>2</v>
      </c>
      <c r="BD239" s="192" t="str">
        <f t="shared" si="29"/>
        <v>④</v>
      </c>
      <c r="BG239" s="559"/>
      <c r="BH239" s="560"/>
      <c r="BI239" s="560"/>
      <c r="BJ239" s="560"/>
      <c r="BK239" s="560"/>
      <c r="BL239" s="561"/>
      <c r="CV239" s="1497"/>
      <c r="CW239" s="1498"/>
      <c r="CX239" s="1498"/>
      <c r="CY239" s="1499"/>
      <c r="CZ239" s="1499"/>
      <c r="DA239" s="1499"/>
      <c r="DB239" s="1499"/>
      <c r="DC239" s="1499"/>
      <c r="DD239" s="1859"/>
      <c r="DE239" s="1860"/>
      <c r="DF239" s="1861"/>
    </row>
    <row r="240" spans="1:110" s="465" customFormat="1" ht="15" customHeight="1">
      <c r="A240" s="1758" t="str">
        <f>$BD240&amp;"."</f>
        <v>⑤.</v>
      </c>
      <c r="B240" s="1759"/>
      <c r="C240" s="1759"/>
      <c r="D240" s="1759"/>
      <c r="E240" s="1759"/>
      <c r="F240" s="469" t="s">
        <v>947</v>
      </c>
      <c r="G240" s="275"/>
      <c r="H240" s="479"/>
      <c r="I240" s="275"/>
      <c r="J240" s="475"/>
      <c r="K240" s="475"/>
      <c r="L240" s="475"/>
      <c r="M240" s="475"/>
      <c r="N240" s="475"/>
      <c r="O240" s="475"/>
      <c r="P240" s="475"/>
      <c r="Q240" s="475"/>
      <c r="R240" s="475"/>
      <c r="S240" s="475"/>
      <c r="T240" s="475"/>
      <c r="U240" s="475"/>
      <c r="V240" s="475"/>
      <c r="W240" s="475"/>
      <c r="X240" s="475"/>
      <c r="Y240" s="475"/>
      <c r="Z240" s="475"/>
      <c r="AA240" s="475"/>
      <c r="AB240" s="475"/>
      <c r="AC240" s="475"/>
      <c r="AD240" s="475"/>
      <c r="AE240" s="475"/>
      <c r="AF240" s="475"/>
      <c r="AG240" s="475"/>
      <c r="AH240" s="475"/>
      <c r="AI240" s="475"/>
      <c r="AJ240" s="475"/>
      <c r="AK240" s="475"/>
      <c r="AL240" s="475"/>
      <c r="AM240" s="475"/>
      <c r="AN240" s="475"/>
      <c r="AO240" s="475"/>
      <c r="AP240" s="475"/>
      <c r="AQ240" s="475"/>
      <c r="AR240" s="475"/>
      <c r="AS240" s="475"/>
      <c r="AT240" s="475"/>
      <c r="AU240" s="475"/>
      <c r="AV240" s="475"/>
      <c r="AW240" s="475"/>
      <c r="AX240" s="475"/>
      <c r="AY240" s="471"/>
      <c r="BA240" s="192">
        <f t="shared" si="29"/>
        <v>8</v>
      </c>
      <c r="BB240" s="192">
        <f t="shared" si="29"/>
        <v>4</v>
      </c>
      <c r="BC240" s="192">
        <f t="shared" si="29"/>
        <v>2</v>
      </c>
      <c r="BD240" s="196" t="str">
        <f>IF(ISBLANK(BD239),"①",CHAR(CODE(BD239)+1))</f>
        <v>⑤</v>
      </c>
      <c r="BF240" s="92"/>
      <c r="BG240" s="559" t="str">
        <f t="shared" ca="1" si="28"/>
        <v/>
      </c>
      <c r="BH240" s="560" t="str">
        <f t="shared" ca="1" si="28"/>
        <v/>
      </c>
      <c r="BI240" s="560" t="str">
        <f t="shared" ca="1" si="28"/>
        <v/>
      </c>
      <c r="BJ240" s="560" t="str">
        <f t="shared" ca="1" si="27"/>
        <v/>
      </c>
      <c r="BK240" s="560" t="str">
        <f t="shared" ca="1" si="27"/>
        <v/>
      </c>
      <c r="BL240" s="561" t="str">
        <f t="shared" ca="1" si="27"/>
        <v/>
      </c>
      <c r="CV240" s="1488" t="s">
        <v>2265</v>
      </c>
      <c r="CW240" s="1489"/>
      <c r="CX240" s="1489"/>
      <c r="CY240" s="1489"/>
      <c r="CZ240" s="1489"/>
      <c r="DA240" s="1489"/>
      <c r="DB240" s="1489"/>
      <c r="DC240" s="1489"/>
      <c r="DD240" s="1859">
        <v>44637</v>
      </c>
      <c r="DE240" s="1860"/>
      <c r="DF240" s="1861"/>
    </row>
    <row r="241" spans="1:110" s="465" customFormat="1" ht="15" customHeight="1">
      <c r="A241" s="891"/>
      <c r="B241" s="861"/>
      <c r="C241" s="861"/>
      <c r="D241" s="861"/>
      <c r="E241" s="861"/>
      <c r="F241" s="469" t="str">
        <f>$CL$26&amp;"を実施し、一覧表の表示データを更新する。"</f>
        <v>「10. データ検索処理」を実施し、一覧表の表示データを更新する。</v>
      </c>
      <c r="G241" s="275"/>
      <c r="H241" s="479"/>
      <c r="I241" s="275"/>
      <c r="J241" s="475"/>
      <c r="K241" s="475"/>
      <c r="L241" s="475"/>
      <c r="M241" s="475"/>
      <c r="N241" s="475"/>
      <c r="O241" s="475"/>
      <c r="P241" s="475"/>
      <c r="Q241" s="475"/>
      <c r="R241" s="475"/>
      <c r="S241" s="475"/>
      <c r="T241" s="475"/>
      <c r="U241" s="475"/>
      <c r="V241" s="475"/>
      <c r="W241" s="475"/>
      <c r="X241" s="475"/>
      <c r="Y241" s="475"/>
      <c r="Z241" s="475"/>
      <c r="AA241" s="475"/>
      <c r="AB241" s="475"/>
      <c r="AC241" s="475"/>
      <c r="AD241" s="475"/>
      <c r="AE241" s="475"/>
      <c r="AF241" s="475"/>
      <c r="AG241" s="475"/>
      <c r="AH241" s="475"/>
      <c r="AI241" s="475"/>
      <c r="AJ241" s="475"/>
      <c r="AK241" s="475"/>
      <c r="AL241" s="475"/>
      <c r="AM241" s="475"/>
      <c r="AN241" s="475"/>
      <c r="AO241" s="475"/>
      <c r="AP241" s="475"/>
      <c r="AQ241" s="475"/>
      <c r="AR241" s="475"/>
      <c r="AS241" s="475"/>
      <c r="AT241" s="475"/>
      <c r="AU241" s="475"/>
      <c r="AV241" s="475"/>
      <c r="AW241" s="475"/>
      <c r="AX241" s="475"/>
      <c r="AY241" s="471"/>
      <c r="BA241" s="192">
        <f t="shared" si="29"/>
        <v>8</v>
      </c>
      <c r="BB241" s="192">
        <f t="shared" si="29"/>
        <v>4</v>
      </c>
      <c r="BC241" s="192">
        <f t="shared" si="29"/>
        <v>2</v>
      </c>
      <c r="BD241" s="192" t="str">
        <f t="shared" si="29"/>
        <v>⑤</v>
      </c>
      <c r="BG241" s="559" t="str">
        <f t="shared" ca="1" si="28"/>
        <v/>
      </c>
      <c r="BH241" s="560" t="str">
        <f t="shared" ca="1" si="28"/>
        <v/>
      </c>
      <c r="BI241" s="560" t="str">
        <f t="shared" ca="1" si="28"/>
        <v/>
      </c>
      <c r="BJ241" s="560" t="str">
        <f t="shared" ca="1" si="27"/>
        <v/>
      </c>
      <c r="BK241" s="560" t="str">
        <f t="shared" ca="1" si="27"/>
        <v/>
      </c>
      <c r="BL241" s="561" t="str">
        <f t="shared" ca="1" si="27"/>
        <v/>
      </c>
      <c r="CV241" s="1497"/>
      <c r="CW241" s="1498"/>
      <c r="CX241" s="1498"/>
      <c r="CY241" s="1499"/>
      <c r="CZ241" s="1499"/>
      <c r="DA241" s="1499"/>
      <c r="DB241" s="1499"/>
      <c r="DC241" s="1499"/>
      <c r="DD241" s="1859"/>
      <c r="DE241" s="1860"/>
      <c r="DF241" s="1861"/>
    </row>
    <row r="242" spans="1:110" s="465" customFormat="1" ht="15" customHeight="1">
      <c r="A242" s="1862" t="str">
        <f>BA242&amp;"."&amp;BB242</f>
        <v>8.5</v>
      </c>
      <c r="B242" s="1862"/>
      <c r="C242" s="1862"/>
      <c r="D242" s="319" t="s">
        <v>146</v>
      </c>
      <c r="E242" s="275"/>
      <c r="F242" s="275"/>
      <c r="G242" s="275"/>
      <c r="H242" s="1882">
        <f>$B$63</f>
        <v>23</v>
      </c>
      <c r="I242" s="1882"/>
      <c r="J242" s="844" t="str">
        <f>VLOOKUP(VALUE(H242),$B$38:$F$67,3,FALSE) &amp;" "&amp; VLOOKUP(VALUE(H242),$B$38:$F$67,5,FALSE)</f>
        <v>F12 閉じる</v>
      </c>
      <c r="K242" s="469"/>
      <c r="L242" s="244"/>
      <c r="M242" s="244"/>
      <c r="N242" s="244" t="s">
        <v>918</v>
      </c>
      <c r="O242" s="469"/>
      <c r="P242" s="469"/>
      <c r="Q242" s="469"/>
      <c r="R242" s="469"/>
      <c r="S242" s="469"/>
      <c r="T242" s="469"/>
      <c r="U242" s="469"/>
      <c r="V242" s="469"/>
      <c r="W242" s="469"/>
      <c r="X242" s="469"/>
      <c r="Y242" s="469"/>
      <c r="Z242" s="469"/>
      <c r="AA242" s="469"/>
      <c r="AB242" s="469"/>
      <c r="AC242" s="469"/>
      <c r="AD242" s="469"/>
      <c r="AE242" s="469"/>
      <c r="AF242" s="469"/>
      <c r="AG242" s="469"/>
      <c r="AH242" s="469"/>
      <c r="AI242" s="469"/>
      <c r="AJ242" s="469"/>
      <c r="AK242" s="469"/>
      <c r="AL242" s="469"/>
      <c r="AM242" s="469"/>
      <c r="AN242" s="469"/>
      <c r="AO242" s="469"/>
      <c r="AP242" s="469"/>
      <c r="AQ242" s="469"/>
      <c r="AR242" s="469"/>
      <c r="AS242" s="469"/>
      <c r="AT242" s="469"/>
      <c r="AU242" s="469"/>
      <c r="AV242" s="469"/>
      <c r="AW242" s="469"/>
      <c r="AX242" s="469"/>
      <c r="AY242" s="276"/>
      <c r="BA242" s="192">
        <f t="shared" si="29"/>
        <v>8</v>
      </c>
      <c r="BB242" s="193">
        <f>BB241+1</f>
        <v>5</v>
      </c>
      <c r="BC242" s="192"/>
      <c r="BD242" s="233"/>
      <c r="BE242" s="233"/>
      <c r="BF242" s="233"/>
      <c r="BG242" s="559" t="str">
        <f t="shared" ca="1" si="28"/>
        <v/>
      </c>
      <c r="BH242" s="560" t="str">
        <f t="shared" ca="1" si="28"/>
        <v/>
      </c>
      <c r="BI242" s="560" t="str">
        <f t="shared" ca="1" si="28"/>
        <v/>
      </c>
      <c r="BJ242" s="560" t="str">
        <f t="shared" ca="1" si="27"/>
        <v/>
      </c>
      <c r="BK242" s="560" t="str">
        <f t="shared" ca="1" si="27"/>
        <v/>
      </c>
      <c r="BL242" s="561" t="str">
        <f t="shared" ca="1" si="27"/>
        <v/>
      </c>
      <c r="CV242" s="1488" t="s">
        <v>2265</v>
      </c>
      <c r="CW242" s="1489"/>
      <c r="CX242" s="1489"/>
      <c r="CY242" s="1489"/>
      <c r="CZ242" s="1489"/>
      <c r="DA242" s="1489"/>
      <c r="DB242" s="1489"/>
      <c r="DC242" s="1489"/>
      <c r="DD242" s="1859">
        <v>44637</v>
      </c>
      <c r="DE242" s="1860"/>
      <c r="DF242" s="1861"/>
    </row>
    <row r="243" spans="1:110" s="465" customFormat="1" ht="15" customHeight="1">
      <c r="A243" s="469"/>
      <c r="B243" s="469"/>
      <c r="C243" s="469"/>
      <c r="D243" s="469" t="str">
        <f>$BR$49&amp;"を実施する。"</f>
        <v>「共通仕様」「49. 画面終了共通処理」を実施する。</v>
      </c>
      <c r="E243" s="469"/>
      <c r="F243" s="469"/>
      <c r="G243" s="469"/>
      <c r="H243" s="469"/>
      <c r="I243" s="469"/>
      <c r="J243" s="469"/>
      <c r="K243" s="469"/>
      <c r="L243" s="469"/>
      <c r="M243" s="469"/>
      <c r="N243" s="469"/>
      <c r="O243" s="469"/>
      <c r="P243" s="469"/>
      <c r="Q243" s="469"/>
      <c r="R243" s="469"/>
      <c r="S243" s="469"/>
      <c r="T243" s="469"/>
      <c r="U243" s="469"/>
      <c r="V243" s="469"/>
      <c r="W243" s="469"/>
      <c r="X243" s="469"/>
      <c r="Y243" s="469"/>
      <c r="Z243" s="469"/>
      <c r="AA243" s="469"/>
      <c r="AB243" s="469"/>
      <c r="AC243" s="469"/>
      <c r="AD243" s="469"/>
      <c r="AE243" s="469"/>
      <c r="AF243" s="469"/>
      <c r="AG243" s="469"/>
      <c r="AH243" s="469"/>
      <c r="AI243" s="469"/>
      <c r="AJ243" s="469"/>
      <c r="AK243" s="469"/>
      <c r="AL243" s="469"/>
      <c r="AM243" s="469"/>
      <c r="AN243" s="469"/>
      <c r="AO243" s="469"/>
      <c r="AP243" s="469"/>
      <c r="AQ243" s="469"/>
      <c r="AR243" s="469"/>
      <c r="AS243" s="469"/>
      <c r="AT243" s="469"/>
      <c r="AU243" s="469"/>
      <c r="AV243" s="469"/>
      <c r="AW243" s="469"/>
      <c r="AX243" s="469"/>
      <c r="AY243" s="276"/>
      <c r="BA243" s="192">
        <f t="shared" si="29"/>
        <v>8</v>
      </c>
      <c r="BB243" s="192">
        <f t="shared" si="29"/>
        <v>5</v>
      </c>
      <c r="BC243" s="193">
        <f>BC242+1</f>
        <v>1</v>
      </c>
      <c r="BD243" s="233"/>
      <c r="BE243" s="233"/>
      <c r="BF243" s="233"/>
      <c r="BG243" s="559" t="str">
        <f t="shared" ca="1" si="28"/>
        <v/>
      </c>
      <c r="BH243" s="560" t="str">
        <f t="shared" ca="1" si="28"/>
        <v/>
      </c>
      <c r="BI243" s="560" t="str">
        <f t="shared" ca="1" si="28"/>
        <v/>
      </c>
      <c r="BJ243" s="560" t="str">
        <f t="shared" ca="1" si="27"/>
        <v/>
      </c>
      <c r="BK243" s="560" t="str">
        <f t="shared" ca="1" si="27"/>
        <v/>
      </c>
      <c r="BL243" s="561" t="str">
        <f t="shared" ca="1" si="27"/>
        <v/>
      </c>
      <c r="BY243" s="469"/>
      <c r="CV243" s="1497"/>
      <c r="CW243" s="1498"/>
      <c r="CX243" s="1498"/>
      <c r="CY243" s="1499"/>
      <c r="CZ243" s="1499"/>
      <c r="DA243" s="1499"/>
      <c r="DB243" s="1499"/>
      <c r="DC243" s="1499"/>
      <c r="DD243" s="1859"/>
      <c r="DE243" s="1860"/>
      <c r="DF243" s="1861"/>
    </row>
    <row r="244" spans="1:110" s="465" customFormat="1" ht="15" customHeight="1">
      <c r="A244" s="1868" t="str">
        <f>BA244&amp;"."</f>
        <v>9.</v>
      </c>
      <c r="B244" s="1869"/>
      <c r="C244" s="319" t="s">
        <v>319</v>
      </c>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c r="AC244" s="475"/>
      <c r="AD244" s="475"/>
      <c r="AE244" s="475"/>
      <c r="AF244" s="475"/>
      <c r="AG244" s="475"/>
      <c r="AH244" s="475"/>
      <c r="AI244" s="475"/>
      <c r="AJ244" s="475"/>
      <c r="AK244" s="475"/>
      <c r="AL244" s="475"/>
      <c r="AM244" s="475"/>
      <c r="AN244" s="475"/>
      <c r="AO244" s="475"/>
      <c r="AP244" s="475"/>
      <c r="AQ244" s="475"/>
      <c r="AR244" s="475"/>
      <c r="AS244" s="475"/>
      <c r="AT244" s="475"/>
      <c r="AU244" s="475"/>
      <c r="AV244" s="475"/>
      <c r="AW244" s="475"/>
      <c r="AX244" s="475"/>
      <c r="AY244" s="471"/>
      <c r="BA244" s="193">
        <f>BA243+1</f>
        <v>9</v>
      </c>
      <c r="BB244" s="192"/>
      <c r="BC244" s="192"/>
      <c r="BD244" s="192"/>
      <c r="BG244" s="559" t="str">
        <f t="shared" ca="1" si="28"/>
        <v/>
      </c>
      <c r="BH244" s="560" t="str">
        <f t="shared" ca="1" si="28"/>
        <v/>
      </c>
      <c r="BI244" s="560" t="str">
        <f t="shared" ca="1" si="28"/>
        <v/>
      </c>
      <c r="BJ244" s="560" t="str">
        <f t="shared" ca="1" si="27"/>
        <v/>
      </c>
      <c r="BK244" s="560" t="str">
        <f t="shared" ca="1" si="27"/>
        <v/>
      </c>
      <c r="BL244" s="561" t="str">
        <f t="shared" ca="1" si="27"/>
        <v/>
      </c>
      <c r="BW244" s="469"/>
      <c r="BX244" s="469"/>
      <c r="CV244" s="1497"/>
      <c r="CW244" s="1498"/>
      <c r="CX244" s="1498"/>
      <c r="CY244" s="1499"/>
      <c r="CZ244" s="1499"/>
      <c r="DA244" s="1499"/>
      <c r="DB244" s="1499"/>
      <c r="DC244" s="1499"/>
      <c r="DD244" s="1859"/>
      <c r="DE244" s="1860"/>
      <c r="DF244" s="1861"/>
    </row>
    <row r="245" spans="1:110" s="465" customFormat="1" ht="15" customHeight="1">
      <c r="A245" s="1863" t="str">
        <f>BA245&amp;"."&amp;BB245</f>
        <v>9.1</v>
      </c>
      <c r="B245" s="1864"/>
      <c r="C245" s="1864"/>
      <c r="D245" s="475" t="s">
        <v>404</v>
      </c>
      <c r="E245" s="275"/>
      <c r="F245" s="275"/>
      <c r="G245" s="275"/>
      <c r="H245" s="479"/>
      <c r="I245" s="275"/>
      <c r="J245" s="475"/>
      <c r="K245" s="475"/>
      <c r="L245" s="475"/>
      <c r="M245" s="475"/>
      <c r="N245" s="475"/>
      <c r="O245" s="475"/>
      <c r="P245" s="475"/>
      <c r="Q245" s="475"/>
      <c r="R245" s="475"/>
      <c r="S245" s="475"/>
      <c r="T245" s="475"/>
      <c r="U245" s="475"/>
      <c r="V245" s="475"/>
      <c r="W245" s="475"/>
      <c r="X245" s="475"/>
      <c r="Y245" s="475"/>
      <c r="Z245" s="475"/>
      <c r="AA245" s="475"/>
      <c r="AB245" s="475"/>
      <c r="AC245" s="475"/>
      <c r="AD245" s="475"/>
      <c r="AE245" s="475"/>
      <c r="AF245" s="475"/>
      <c r="AG245" s="475"/>
      <c r="AH245" s="475"/>
      <c r="AI245" s="475"/>
      <c r="AJ245" s="475"/>
      <c r="AK245" s="475"/>
      <c r="AL245" s="475"/>
      <c r="AM245" s="475"/>
      <c r="AN245" s="475"/>
      <c r="AO245" s="475"/>
      <c r="AP245" s="475"/>
      <c r="AQ245" s="475"/>
      <c r="AR245" s="475"/>
      <c r="AS245" s="475"/>
      <c r="AT245" s="475"/>
      <c r="AU245" s="475"/>
      <c r="AV245" s="475"/>
      <c r="AW245" s="475"/>
      <c r="AX245" s="475"/>
      <c r="AY245" s="471"/>
      <c r="BA245" s="192">
        <f>BA244</f>
        <v>9</v>
      </c>
      <c r="BB245" s="193">
        <f>BB244+1</f>
        <v>1</v>
      </c>
      <c r="BC245" s="192"/>
      <c r="BG245" s="559" t="str">
        <f t="shared" ca="1" si="28"/>
        <v/>
      </c>
      <c r="BH245" s="560" t="str">
        <f t="shared" ca="1" si="28"/>
        <v/>
      </c>
      <c r="BI245" s="560" t="str">
        <f t="shared" ca="1" si="28"/>
        <v/>
      </c>
      <c r="BJ245" s="560" t="str">
        <f t="shared" ca="1" si="27"/>
        <v/>
      </c>
      <c r="BK245" s="560" t="str">
        <f t="shared" ca="1" si="27"/>
        <v/>
      </c>
      <c r="BL245" s="561" t="str">
        <f t="shared" ca="1" si="27"/>
        <v/>
      </c>
      <c r="CV245" s="1497"/>
      <c r="CW245" s="1498"/>
      <c r="CX245" s="1498"/>
      <c r="CY245" s="1499"/>
      <c r="CZ245" s="1499"/>
      <c r="DA245" s="1499"/>
      <c r="DB245" s="1499"/>
      <c r="DC245" s="1499"/>
      <c r="DD245" s="1859"/>
      <c r="DE245" s="1860"/>
      <c r="DF245" s="1861"/>
    </row>
    <row r="246" spans="1:110" s="465" customFormat="1" ht="15" customHeight="1">
      <c r="A246" s="1863" t="str">
        <f>BA246&amp;"."&amp;BB246</f>
        <v>9.2</v>
      </c>
      <c r="B246" s="1864"/>
      <c r="C246" s="1864"/>
      <c r="D246" s="475" t="s">
        <v>508</v>
      </c>
      <c r="E246" s="275"/>
      <c r="F246" s="275"/>
      <c r="G246" s="275"/>
      <c r="H246" s="479"/>
      <c r="I246" s="275"/>
      <c r="J246" s="475"/>
      <c r="K246" s="475"/>
      <c r="L246" s="475"/>
      <c r="M246" s="475"/>
      <c r="N246" s="475"/>
      <c r="O246" s="475"/>
      <c r="P246" s="475"/>
      <c r="Q246" s="475"/>
      <c r="R246" s="475"/>
      <c r="S246" s="475"/>
      <c r="T246" s="475"/>
      <c r="U246" s="475"/>
      <c r="V246" s="475"/>
      <c r="W246" s="475"/>
      <c r="X246" s="475"/>
      <c r="Y246" s="475"/>
      <c r="Z246" s="475"/>
      <c r="AA246" s="475"/>
      <c r="AB246" s="475"/>
      <c r="AC246" s="475"/>
      <c r="AD246" s="475"/>
      <c r="AE246" s="469"/>
      <c r="AF246" s="469"/>
      <c r="AG246" s="469"/>
      <c r="AH246" s="469"/>
      <c r="AI246" s="469"/>
      <c r="AJ246" s="469"/>
      <c r="AK246" s="469"/>
      <c r="AL246" s="469"/>
      <c r="AM246" s="469"/>
      <c r="AN246" s="475"/>
      <c r="AO246" s="475"/>
      <c r="AP246" s="475"/>
      <c r="AQ246" s="475"/>
      <c r="AR246" s="475"/>
      <c r="AS246" s="475"/>
      <c r="AT246" s="475"/>
      <c r="AU246" s="475"/>
      <c r="AV246" s="475"/>
      <c r="AW246" s="475"/>
      <c r="AX246" s="475"/>
      <c r="AY246" s="471"/>
      <c r="BA246" s="192">
        <f>BA245</f>
        <v>9</v>
      </c>
      <c r="BB246" s="193">
        <f>BB245+1</f>
        <v>2</v>
      </c>
      <c r="BC246" s="192"/>
      <c r="BG246" s="559" t="str">
        <f t="shared" ca="1" si="28"/>
        <v/>
      </c>
      <c r="BH246" s="560" t="str">
        <f t="shared" ca="1" si="28"/>
        <v/>
      </c>
      <c r="BI246" s="560" t="str">
        <f t="shared" ca="1" si="28"/>
        <v/>
      </c>
      <c r="BJ246" s="560" t="str">
        <f t="shared" ca="1" si="27"/>
        <v/>
      </c>
      <c r="BK246" s="560" t="str">
        <f t="shared" ca="1" si="27"/>
        <v/>
      </c>
      <c r="BL246" s="561" t="str">
        <f t="shared" ca="1" si="27"/>
        <v/>
      </c>
      <c r="CV246" s="1488" t="s">
        <v>2265</v>
      </c>
      <c r="CW246" s="1489"/>
      <c r="CX246" s="1489"/>
      <c r="CY246" s="1489"/>
      <c r="CZ246" s="1489"/>
      <c r="DA246" s="1489"/>
      <c r="DB246" s="1489"/>
      <c r="DC246" s="1489"/>
      <c r="DD246" s="1859">
        <v>44637</v>
      </c>
      <c r="DE246" s="1860"/>
      <c r="DF246" s="1861"/>
    </row>
    <row r="247" spans="1:110" s="465" customFormat="1" ht="15" customHeight="1">
      <c r="A247" s="777"/>
      <c r="B247" s="778"/>
      <c r="C247" s="778"/>
      <c r="D247" s="475"/>
      <c r="E247" s="475" t="s">
        <v>517</v>
      </c>
      <c r="F247" s="275"/>
      <c r="G247" s="275"/>
      <c r="H247" s="479"/>
      <c r="I247" s="275"/>
      <c r="J247" s="475"/>
      <c r="K247" s="475"/>
      <c r="L247" s="475"/>
      <c r="M247" s="475"/>
      <c r="N247" s="475"/>
      <c r="O247" s="475"/>
      <c r="P247" s="475"/>
      <c r="Q247" s="475"/>
      <c r="R247" s="475"/>
      <c r="S247" s="475"/>
      <c r="T247" s="475"/>
      <c r="U247" s="475"/>
      <c r="V247" s="475"/>
      <c r="W247" s="475"/>
      <c r="X247" s="475"/>
      <c r="Y247" s="475"/>
      <c r="Z247" s="475"/>
      <c r="AA247" s="475"/>
      <c r="AB247" s="475"/>
      <c r="AC247" s="475"/>
      <c r="AD247" s="475"/>
      <c r="AE247" s="469"/>
      <c r="AF247" s="469"/>
      <c r="AG247" s="469"/>
      <c r="AH247" s="469"/>
      <c r="AI247" s="469"/>
      <c r="AJ247" s="469"/>
      <c r="AK247" s="469"/>
      <c r="AL247" s="469"/>
      <c r="AM247" s="469"/>
      <c r="AN247" s="475"/>
      <c r="AO247" s="475"/>
      <c r="AP247" s="475"/>
      <c r="AQ247" s="475"/>
      <c r="AR247" s="475"/>
      <c r="AS247" s="475"/>
      <c r="AT247" s="475"/>
      <c r="AU247" s="475"/>
      <c r="AV247" s="475"/>
      <c r="AW247" s="475"/>
      <c r="AX247" s="475"/>
      <c r="AY247" s="471"/>
      <c r="BA247" s="192">
        <f t="shared" ref="BA247:BD262" si="30">BA246</f>
        <v>9</v>
      </c>
      <c r="BB247" s="192">
        <f t="shared" si="30"/>
        <v>2</v>
      </c>
      <c r="BC247" s="193">
        <f>BC246+1</f>
        <v>1</v>
      </c>
      <c r="BG247" s="559" t="str">
        <f t="shared" ca="1" si="28"/>
        <v/>
      </c>
      <c r="BH247" s="560" t="str">
        <f t="shared" ca="1" si="28"/>
        <v/>
      </c>
      <c r="BI247" s="560" t="str">
        <f t="shared" ca="1" si="28"/>
        <v/>
      </c>
      <c r="BJ247" s="560" t="str">
        <f t="shared" ca="1" si="28"/>
        <v/>
      </c>
      <c r="BK247" s="560" t="str">
        <f t="shared" ca="1" si="28"/>
        <v/>
      </c>
      <c r="BL247" s="561" t="str">
        <f t="shared" ca="1" si="28"/>
        <v/>
      </c>
      <c r="CV247" s="1497"/>
      <c r="CW247" s="1498"/>
      <c r="CX247" s="1498"/>
      <c r="CY247" s="1499"/>
      <c r="CZ247" s="1499"/>
      <c r="DA247" s="1499"/>
      <c r="DB247" s="1499"/>
      <c r="DC247" s="1499"/>
      <c r="DD247" s="1859"/>
      <c r="DE247" s="1860"/>
      <c r="DF247" s="1861"/>
    </row>
    <row r="248" spans="1:110" s="465" customFormat="1" ht="15" customHeight="1">
      <c r="A248" s="777"/>
      <c r="B248" s="778"/>
      <c r="C248" s="778"/>
      <c r="D248" s="475"/>
      <c r="E248" s="1870" t="s">
        <v>265</v>
      </c>
      <c r="F248" s="1871"/>
      <c r="G248" s="1871"/>
      <c r="H248" s="1871"/>
      <c r="I248" s="1871"/>
      <c r="J248" s="1871"/>
      <c r="K248" s="1871"/>
      <c r="L248" s="1872"/>
      <c r="M248" s="265" t="s">
        <v>310</v>
      </c>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c r="AJ248" s="266"/>
      <c r="AK248" s="266"/>
      <c r="AL248" s="266"/>
      <c r="AM248" s="266"/>
      <c r="AN248" s="266"/>
      <c r="AO248" s="266"/>
      <c r="AP248" s="266"/>
      <c r="AQ248" s="266"/>
      <c r="AR248" s="266"/>
      <c r="AS248" s="266"/>
      <c r="AT248" s="266"/>
      <c r="AU248" s="266"/>
      <c r="AV248" s="266"/>
      <c r="AW248" s="266"/>
      <c r="AX248" s="267"/>
      <c r="AY248" s="471"/>
      <c r="BA248" s="192">
        <f t="shared" si="30"/>
        <v>9</v>
      </c>
      <c r="BB248" s="192">
        <f t="shared" si="30"/>
        <v>2</v>
      </c>
      <c r="BC248" s="192">
        <f t="shared" si="30"/>
        <v>1</v>
      </c>
      <c r="BG248" s="559" t="str">
        <f t="shared" ref="BG248:BL284" ca="1" si="31">IF(BA248&lt;&gt;"",IF(MID(_xlfn.FORMULATEXT(BA248),SEARCH("[",_xlfn.FORMULATEXT(BA248))+1,SEARCH("]",_xlfn.FORMULATEXT(BA248))-(SEARCH("[",_xlfn.FORMULATEXT(BA248))+1))="-1","",1),"")</f>
        <v/>
      </c>
      <c r="BH248" s="560" t="str">
        <f t="shared" ca="1" si="31"/>
        <v/>
      </c>
      <c r="BI248" s="560" t="str">
        <f t="shared" ca="1" si="31"/>
        <v/>
      </c>
      <c r="BJ248" s="560" t="str">
        <f t="shared" ca="1" si="31"/>
        <v/>
      </c>
      <c r="BK248" s="560" t="str">
        <f t="shared" ca="1" si="31"/>
        <v/>
      </c>
      <c r="BL248" s="561" t="str">
        <f t="shared" ca="1" si="31"/>
        <v/>
      </c>
      <c r="CV248" s="1497"/>
      <c r="CW248" s="1498"/>
      <c r="CX248" s="1498"/>
      <c r="CY248" s="1499"/>
      <c r="CZ248" s="1499"/>
      <c r="DA248" s="1499"/>
      <c r="DB248" s="1499"/>
      <c r="DC248" s="1499"/>
      <c r="DD248" s="1859"/>
      <c r="DE248" s="1860"/>
      <c r="DF248" s="1861"/>
    </row>
    <row r="249" spans="1:110" s="465" customFormat="1" ht="15" customHeight="1">
      <c r="A249" s="777"/>
      <c r="B249" s="778"/>
      <c r="C249" s="778"/>
      <c r="D249" s="475"/>
      <c r="E249" s="1873" t="s">
        <v>84</v>
      </c>
      <c r="F249" s="1874"/>
      <c r="G249" s="1874"/>
      <c r="H249" s="1874"/>
      <c r="I249" s="1874"/>
      <c r="J249" s="1874"/>
      <c r="K249" s="1874"/>
      <c r="L249" s="1875"/>
      <c r="M249" s="268" t="s">
        <v>976</v>
      </c>
      <c r="N249" s="269"/>
      <c r="O249" s="269"/>
      <c r="P249" s="269"/>
      <c r="Q249" s="269"/>
      <c r="R249" s="269"/>
      <c r="S249" s="269"/>
      <c r="T249" s="269"/>
      <c r="U249" s="269"/>
      <c r="V249" s="269"/>
      <c r="W249" s="269"/>
      <c r="X249" s="269"/>
      <c r="Y249" s="269"/>
      <c r="Z249" s="269"/>
      <c r="AA249" s="269"/>
      <c r="AB249" s="269"/>
      <c r="AC249" s="269"/>
      <c r="AD249" s="269"/>
      <c r="AE249" s="269"/>
      <c r="AF249" s="269"/>
      <c r="AG249" s="269"/>
      <c r="AH249" s="269"/>
      <c r="AI249" s="269"/>
      <c r="AJ249" s="269"/>
      <c r="AK249" s="269"/>
      <c r="AL249" s="269"/>
      <c r="AM249" s="269"/>
      <c r="AN249" s="269"/>
      <c r="AO249" s="269"/>
      <c r="AP249" s="269"/>
      <c r="AQ249" s="269"/>
      <c r="AR249" s="269"/>
      <c r="AS249" s="269"/>
      <c r="AT249" s="269"/>
      <c r="AU249" s="269"/>
      <c r="AV249" s="269"/>
      <c r="AW249" s="269"/>
      <c r="AX249" s="270"/>
      <c r="AY249" s="471"/>
      <c r="BA249" s="192">
        <f t="shared" si="30"/>
        <v>9</v>
      </c>
      <c r="BB249" s="192">
        <f t="shared" si="30"/>
        <v>2</v>
      </c>
      <c r="BC249" s="192">
        <f t="shared" si="30"/>
        <v>1</v>
      </c>
      <c r="BD249" s="192"/>
      <c r="BG249" s="559" t="str">
        <f t="shared" ca="1" si="31"/>
        <v/>
      </c>
      <c r="BH249" s="560" t="str">
        <f t="shared" ca="1" si="31"/>
        <v/>
      </c>
      <c r="BI249" s="560" t="str">
        <f t="shared" ca="1" si="31"/>
        <v/>
      </c>
      <c r="BJ249" s="560" t="str">
        <f t="shared" ca="1" si="31"/>
        <v/>
      </c>
      <c r="BK249" s="560" t="str">
        <f t="shared" ca="1" si="31"/>
        <v/>
      </c>
      <c r="BL249" s="561" t="str">
        <f t="shared" ca="1" si="31"/>
        <v/>
      </c>
      <c r="CV249" s="1497"/>
      <c r="CW249" s="1498"/>
      <c r="CX249" s="1498"/>
      <c r="CY249" s="1499"/>
      <c r="CZ249" s="1499"/>
      <c r="DA249" s="1499"/>
      <c r="DB249" s="1499"/>
      <c r="DC249" s="1499"/>
      <c r="DD249" s="1859"/>
      <c r="DE249" s="1860"/>
      <c r="DF249" s="1861"/>
    </row>
    <row r="250" spans="1:110" s="465" customFormat="1" ht="15" customHeight="1">
      <c r="A250" s="777"/>
      <c r="B250" s="778"/>
      <c r="C250" s="778"/>
      <c r="D250" s="475"/>
      <c r="E250" s="1865" t="s">
        <v>233</v>
      </c>
      <c r="F250" s="1866"/>
      <c r="G250" s="1866"/>
      <c r="H250" s="1866"/>
      <c r="I250" s="1866"/>
      <c r="J250" s="1866"/>
      <c r="K250" s="1866"/>
      <c r="L250" s="1867"/>
      <c r="M250" s="261" t="str">
        <f>"圧造課用部品番号マスタ情報取得.部品番号 = &lt;"&amp;$B$37&amp;"."&amp;$D$39&amp;"&gt;"</f>
        <v>圧造課用部品番号マスタ情報取得.部品番号 = &lt;入力領域.部品番号&gt;</v>
      </c>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71"/>
      <c r="AS250" s="271"/>
      <c r="AT250" s="271"/>
      <c r="AU250" s="271"/>
      <c r="AV250" s="271"/>
      <c r="AW250" s="271"/>
      <c r="AX250" s="272"/>
      <c r="AY250" s="471"/>
      <c r="BA250" s="192">
        <f t="shared" si="30"/>
        <v>9</v>
      </c>
      <c r="BB250" s="192">
        <f t="shared" si="30"/>
        <v>2</v>
      </c>
      <c r="BC250" s="192">
        <f t="shared" si="30"/>
        <v>1</v>
      </c>
      <c r="BD250" s="192"/>
      <c r="BG250" s="559" t="str">
        <f t="shared" ca="1" si="31"/>
        <v/>
      </c>
      <c r="BH250" s="560" t="str">
        <f t="shared" ca="1" si="31"/>
        <v/>
      </c>
      <c r="BI250" s="560" t="str">
        <f t="shared" ca="1" si="31"/>
        <v/>
      </c>
      <c r="BJ250" s="560" t="str">
        <f t="shared" ca="1" si="31"/>
        <v/>
      </c>
      <c r="BK250" s="560" t="str">
        <f t="shared" ca="1" si="31"/>
        <v/>
      </c>
      <c r="BL250" s="561" t="str">
        <f t="shared" ca="1" si="31"/>
        <v/>
      </c>
      <c r="CV250" s="1497"/>
      <c r="CW250" s="1498"/>
      <c r="CX250" s="1498"/>
      <c r="CY250" s="1499"/>
      <c r="CZ250" s="1499"/>
      <c r="DA250" s="1499"/>
      <c r="DB250" s="1499"/>
      <c r="DC250" s="1499"/>
      <c r="DD250" s="1859"/>
      <c r="DE250" s="1860"/>
      <c r="DF250" s="1861"/>
    </row>
    <row r="251" spans="1:110" s="465" customFormat="1" ht="15" customHeight="1">
      <c r="A251" s="1863" t="str">
        <f>BA251&amp;"."&amp;BB251&amp;"."&amp;BC251</f>
        <v>9.2.1</v>
      </c>
      <c r="B251" s="1864"/>
      <c r="C251" s="1864"/>
      <c r="D251" s="1864"/>
      <c r="E251" s="275" t="s">
        <v>480</v>
      </c>
      <c r="F251" s="469"/>
      <c r="G251" s="275"/>
      <c r="H251" s="479"/>
      <c r="I251" s="275"/>
      <c r="J251" s="475"/>
      <c r="K251" s="475"/>
      <c r="L251" s="475"/>
      <c r="M251" s="475"/>
      <c r="N251" s="475"/>
      <c r="O251" s="475"/>
      <c r="P251" s="475"/>
      <c r="Q251" s="475"/>
      <c r="R251" s="475"/>
      <c r="S251" s="475"/>
      <c r="T251" s="475"/>
      <c r="U251" s="475"/>
      <c r="V251" s="475"/>
      <c r="W251" s="475"/>
      <c r="X251" s="475"/>
      <c r="Y251" s="475"/>
      <c r="Z251" s="475"/>
      <c r="AA251" s="475"/>
      <c r="AB251" s="475"/>
      <c r="AC251" s="475"/>
      <c r="AD251" s="475"/>
      <c r="AE251" s="469"/>
      <c r="AF251" s="469"/>
      <c r="AG251" s="469"/>
      <c r="AH251" s="469"/>
      <c r="AI251" s="469"/>
      <c r="AJ251" s="469"/>
      <c r="AK251" s="469"/>
      <c r="AL251" s="469"/>
      <c r="AM251" s="469"/>
      <c r="AN251" s="475"/>
      <c r="AO251" s="475"/>
      <c r="AP251" s="475"/>
      <c r="AQ251" s="475"/>
      <c r="AR251" s="475"/>
      <c r="AS251" s="475"/>
      <c r="AT251" s="475"/>
      <c r="AU251" s="475"/>
      <c r="AV251" s="475"/>
      <c r="AW251" s="475"/>
      <c r="AX251" s="475"/>
      <c r="AY251" s="471"/>
      <c r="BA251" s="192">
        <f t="shared" si="30"/>
        <v>9</v>
      </c>
      <c r="BB251" s="192">
        <f t="shared" si="30"/>
        <v>2</v>
      </c>
      <c r="BC251" s="192">
        <f t="shared" si="30"/>
        <v>1</v>
      </c>
      <c r="BD251" s="196" t="str">
        <f>IF(ISBLANK(BD250),"①",CHAR(CODE(BD250)+1))</f>
        <v>①</v>
      </c>
      <c r="BG251" s="559" t="str">
        <f t="shared" ca="1" si="31"/>
        <v/>
      </c>
      <c r="BH251" s="560" t="str">
        <f t="shared" ca="1" si="31"/>
        <v/>
      </c>
      <c r="BI251" s="560" t="str">
        <f t="shared" ca="1" si="31"/>
        <v/>
      </c>
      <c r="BJ251" s="560" t="str">
        <f t="shared" ca="1" si="31"/>
        <v/>
      </c>
      <c r="BK251" s="560" t="str">
        <f t="shared" ca="1" si="31"/>
        <v/>
      </c>
      <c r="BL251" s="561" t="str">
        <f t="shared" ca="1" si="31"/>
        <v/>
      </c>
      <c r="CV251" s="1497"/>
      <c r="CW251" s="1498"/>
      <c r="CX251" s="1498"/>
      <c r="CY251" s="1499"/>
      <c r="CZ251" s="1499"/>
      <c r="DA251" s="1499"/>
      <c r="DB251" s="1499"/>
      <c r="DC251" s="1499"/>
      <c r="DD251" s="1859"/>
      <c r="DE251" s="1860"/>
      <c r="DF251" s="1861"/>
    </row>
    <row r="252" spans="1:110" s="465" customFormat="1" ht="15" customHeight="1">
      <c r="A252" s="1868" t="str">
        <f>BD252</f>
        <v>①</v>
      </c>
      <c r="B252" s="1869"/>
      <c r="C252" s="1869"/>
      <c r="D252" s="1869"/>
      <c r="E252" s="1869"/>
      <c r="F252" s="475" t="str">
        <f>"以下処理内容で"&amp;$BW$17&amp;"を実施する。"</f>
        <v>以下処理内容でを実施する。</v>
      </c>
      <c r="G252" s="475"/>
      <c r="H252" s="475"/>
      <c r="I252" s="475"/>
      <c r="J252" s="475"/>
      <c r="K252" s="475"/>
      <c r="L252" s="475"/>
      <c r="M252" s="475"/>
      <c r="N252" s="475"/>
      <c r="O252" s="475"/>
      <c r="P252" s="475"/>
      <c r="Q252" s="475"/>
      <c r="R252" s="475"/>
      <c r="S252" s="475"/>
      <c r="T252" s="475"/>
      <c r="U252" s="469"/>
      <c r="V252" s="475"/>
      <c r="W252" s="475"/>
      <c r="X252" s="475"/>
      <c r="Y252" s="475"/>
      <c r="Z252" s="475"/>
      <c r="AA252" s="475"/>
      <c r="AB252" s="475"/>
      <c r="AC252" s="475"/>
      <c r="AD252" s="475"/>
      <c r="AE252" s="469"/>
      <c r="AF252" s="469"/>
      <c r="AG252" s="469"/>
      <c r="AH252" s="469"/>
      <c r="AI252" s="469"/>
      <c r="AJ252" s="469"/>
      <c r="AK252" s="469"/>
      <c r="AL252" s="469"/>
      <c r="AM252" s="469"/>
      <c r="AN252" s="475"/>
      <c r="AO252" s="475"/>
      <c r="AP252" s="475"/>
      <c r="AQ252" s="475"/>
      <c r="AR252" s="475"/>
      <c r="AS252" s="475"/>
      <c r="AT252" s="475"/>
      <c r="AU252" s="475"/>
      <c r="AV252" s="475"/>
      <c r="AW252" s="475"/>
      <c r="AX252" s="475"/>
      <c r="AY252" s="471"/>
      <c r="BA252" s="192">
        <f t="shared" si="30"/>
        <v>9</v>
      </c>
      <c r="BB252" s="192">
        <f t="shared" si="30"/>
        <v>2</v>
      </c>
      <c r="BC252" s="192">
        <f t="shared" si="30"/>
        <v>1</v>
      </c>
      <c r="BD252" s="192" t="str">
        <f t="shared" si="30"/>
        <v>①</v>
      </c>
      <c r="BG252" s="559" t="str">
        <f t="shared" ca="1" si="31"/>
        <v/>
      </c>
      <c r="BH252" s="560" t="str">
        <f t="shared" ca="1" si="31"/>
        <v/>
      </c>
      <c r="BI252" s="560" t="str">
        <f t="shared" ca="1" si="31"/>
        <v/>
      </c>
      <c r="BJ252" s="560" t="str">
        <f t="shared" ca="1" si="31"/>
        <v/>
      </c>
      <c r="BK252" s="560" t="str">
        <f t="shared" ca="1" si="31"/>
        <v/>
      </c>
      <c r="BL252" s="561" t="str">
        <f t="shared" ca="1" si="31"/>
        <v/>
      </c>
      <c r="CV252" s="1488" t="s">
        <v>2265</v>
      </c>
      <c r="CW252" s="1489"/>
      <c r="CX252" s="1489"/>
      <c r="CY252" s="1489"/>
      <c r="CZ252" s="1489"/>
      <c r="DA252" s="1489"/>
      <c r="DB252" s="1489"/>
      <c r="DC252" s="1489"/>
      <c r="DD252" s="1859">
        <v>44637</v>
      </c>
      <c r="DE252" s="1860"/>
      <c r="DF252" s="1861"/>
    </row>
    <row r="253" spans="1:110" s="465" customFormat="1" ht="15" customHeight="1">
      <c r="A253" s="777"/>
      <c r="B253" s="778"/>
      <c r="C253" s="778"/>
      <c r="D253" s="475"/>
      <c r="E253" s="275"/>
      <c r="F253" s="1870" t="s">
        <v>103</v>
      </c>
      <c r="G253" s="1871"/>
      <c r="H253" s="1871"/>
      <c r="I253" s="1871"/>
      <c r="J253" s="1871"/>
      <c r="K253" s="1871"/>
      <c r="L253" s="1871"/>
      <c r="M253" s="1872"/>
      <c r="N253" s="480" t="s">
        <v>109</v>
      </c>
      <c r="O253" s="266" t="str">
        <f>"("&amp;VLOOKUP(N253,[1]processing_log!$B$37:$Y$100,4,FALSE)&amp;" - "&amp;VLOOKUP(N253,[1]processing_log!$B$37:$Y$100,21,FALSE)&amp;VLOOKUP(N253,[1]processing_log!$B$37:$Y$100,24,FALSE)&amp;")"</f>
        <v>(登録・更新処理 - 異常終了)</v>
      </c>
      <c r="P253" s="266"/>
      <c r="Q253" s="266"/>
      <c r="R253" s="266"/>
      <c r="S253" s="266"/>
      <c r="T253" s="266"/>
      <c r="U253" s="266"/>
      <c r="V253" s="266"/>
      <c r="W253" s="266"/>
      <c r="X253" s="266"/>
      <c r="Y253" s="266"/>
      <c r="Z253" s="266"/>
      <c r="AA253" s="266"/>
      <c r="AB253" s="266"/>
      <c r="AC253" s="266"/>
      <c r="AD253" s="266"/>
      <c r="AE253" s="266"/>
      <c r="AF253" s="266"/>
      <c r="AG253" s="266"/>
      <c r="AH253" s="266"/>
      <c r="AI253" s="266"/>
      <c r="AJ253" s="266"/>
      <c r="AK253" s="266"/>
      <c r="AL253" s="266"/>
      <c r="AM253" s="266"/>
      <c r="AN253" s="266"/>
      <c r="AO253" s="266"/>
      <c r="AP253" s="266"/>
      <c r="AQ253" s="266"/>
      <c r="AR253" s="266"/>
      <c r="AS253" s="266"/>
      <c r="AT253" s="266"/>
      <c r="AU253" s="266"/>
      <c r="AV253" s="266"/>
      <c r="AW253" s="266"/>
      <c r="AX253" s="267"/>
      <c r="AY253" s="471"/>
      <c r="BA253" s="192">
        <f t="shared" si="30"/>
        <v>9</v>
      </c>
      <c r="BB253" s="192">
        <f t="shared" si="30"/>
        <v>2</v>
      </c>
      <c r="BC253" s="192">
        <f t="shared" si="30"/>
        <v>1</v>
      </c>
      <c r="BD253" s="192" t="str">
        <f t="shared" si="30"/>
        <v>①</v>
      </c>
      <c r="BG253" s="559" t="str">
        <f t="shared" ca="1" si="31"/>
        <v/>
      </c>
      <c r="BH253" s="560" t="str">
        <f t="shared" ca="1" si="31"/>
        <v/>
      </c>
      <c r="BI253" s="560" t="str">
        <f t="shared" ca="1" si="31"/>
        <v/>
      </c>
      <c r="BJ253" s="560" t="str">
        <f t="shared" ca="1" si="31"/>
        <v/>
      </c>
      <c r="BK253" s="560" t="str">
        <f t="shared" ca="1" si="31"/>
        <v/>
      </c>
      <c r="BL253" s="561" t="str">
        <f t="shared" ca="1" si="31"/>
        <v/>
      </c>
      <c r="CV253" s="1497"/>
      <c r="CW253" s="1498"/>
      <c r="CX253" s="1498"/>
      <c r="CY253" s="1499"/>
      <c r="CZ253" s="1499"/>
      <c r="DA253" s="1499"/>
      <c r="DB253" s="1499"/>
      <c r="DC253" s="1499"/>
      <c r="DD253" s="1859"/>
      <c r="DE253" s="1860"/>
      <c r="DF253" s="1861"/>
    </row>
    <row r="254" spans="1:110" s="465" customFormat="1" ht="15" customHeight="1">
      <c r="A254" s="777"/>
      <c r="B254" s="778"/>
      <c r="C254" s="778"/>
      <c r="D254" s="475"/>
      <c r="E254" s="275"/>
      <c r="F254" s="1865" t="s">
        <v>104</v>
      </c>
      <c r="G254" s="1866"/>
      <c r="H254" s="1866"/>
      <c r="I254" s="1866"/>
      <c r="J254" s="1866"/>
      <c r="K254" s="1866"/>
      <c r="L254" s="1866"/>
      <c r="M254" s="1867"/>
      <c r="N254" s="892" t="str">
        <f>"該当データ存在確認異常　"&amp;$D$39&amp;"：&lt;"&amp;$B$37&amp;"."&amp;$D$39&amp;"&gt;"</f>
        <v>該当データ存在確認異常　部品番号：&lt;入力領域.部品番号&gt;</v>
      </c>
      <c r="O254" s="271"/>
      <c r="P254" s="271"/>
      <c r="Q254" s="271"/>
      <c r="R254" s="271"/>
      <c r="S254" s="271"/>
      <c r="T254" s="271"/>
      <c r="U254" s="271"/>
      <c r="V254" s="271"/>
      <c r="W254" s="271"/>
      <c r="X254" s="271"/>
      <c r="Y254" s="271"/>
      <c r="Z254" s="271"/>
      <c r="AA254" s="271"/>
      <c r="AB254" s="271"/>
      <c r="AC254" s="271"/>
      <c r="AD254" s="271"/>
      <c r="AE254" s="271"/>
      <c r="AF254" s="271"/>
      <c r="AG254" s="271"/>
      <c r="AH254" s="271"/>
      <c r="AI254" s="271"/>
      <c r="AJ254" s="271"/>
      <c r="AK254" s="271"/>
      <c r="AL254" s="271"/>
      <c r="AM254" s="271"/>
      <c r="AN254" s="271"/>
      <c r="AO254" s="271"/>
      <c r="AP254" s="271"/>
      <c r="AQ254" s="271"/>
      <c r="AR254" s="271"/>
      <c r="AS254" s="271"/>
      <c r="AT254" s="271"/>
      <c r="AU254" s="271"/>
      <c r="AV254" s="271"/>
      <c r="AW254" s="271"/>
      <c r="AX254" s="272"/>
      <c r="AY254" s="471"/>
      <c r="BA254" s="192">
        <f t="shared" si="30"/>
        <v>9</v>
      </c>
      <c r="BB254" s="192">
        <f t="shared" si="30"/>
        <v>2</v>
      </c>
      <c r="BC254" s="192">
        <f t="shared" si="30"/>
        <v>1</v>
      </c>
      <c r="BD254" s="192" t="str">
        <f t="shared" si="30"/>
        <v>①</v>
      </c>
      <c r="BG254" s="559" t="str">
        <f t="shared" ca="1" si="31"/>
        <v/>
      </c>
      <c r="BH254" s="560" t="str">
        <f t="shared" ca="1" si="31"/>
        <v/>
      </c>
      <c r="BI254" s="560" t="str">
        <f t="shared" ca="1" si="31"/>
        <v/>
      </c>
      <c r="BJ254" s="560" t="str">
        <f t="shared" ca="1" si="31"/>
        <v/>
      </c>
      <c r="BK254" s="560" t="str">
        <f t="shared" ca="1" si="31"/>
        <v/>
      </c>
      <c r="BL254" s="561" t="str">
        <f t="shared" ca="1" si="31"/>
        <v/>
      </c>
      <c r="CV254" s="1497"/>
      <c r="CW254" s="1498"/>
      <c r="CX254" s="1498"/>
      <c r="CY254" s="1499"/>
      <c r="CZ254" s="1499"/>
      <c r="DA254" s="1499"/>
      <c r="DB254" s="1499"/>
      <c r="DC254" s="1499"/>
      <c r="DD254" s="1859"/>
      <c r="DE254" s="1860"/>
      <c r="DF254" s="1861"/>
    </row>
    <row r="255" spans="1:110" s="465" customFormat="1" ht="15" customHeight="1">
      <c r="A255" s="1868" t="str">
        <f>BD255</f>
        <v>②</v>
      </c>
      <c r="B255" s="1869"/>
      <c r="C255" s="1869"/>
      <c r="D255" s="1869"/>
      <c r="E255" s="1869"/>
      <c r="F255" s="275" t="s">
        <v>955</v>
      </c>
      <c r="G255" s="475"/>
      <c r="H255" s="475"/>
      <c r="I255" s="475"/>
      <c r="J255" s="475"/>
      <c r="K255" s="475"/>
      <c r="L255" s="475"/>
      <c r="M255" s="475"/>
      <c r="N255" s="475"/>
      <c r="O255" s="475"/>
      <c r="P255" s="475"/>
      <c r="Q255" s="475"/>
      <c r="R255" s="475"/>
      <c r="S255" s="475"/>
      <c r="T255" s="475"/>
      <c r="U255" s="469"/>
      <c r="V255" s="475"/>
      <c r="W255" s="475"/>
      <c r="X255" s="475"/>
      <c r="Y255" s="475"/>
      <c r="Z255" s="475"/>
      <c r="AA255" s="475"/>
      <c r="AB255" s="475"/>
      <c r="AC255" s="475"/>
      <c r="AD255" s="475"/>
      <c r="AE255" s="475"/>
      <c r="AF255" s="475"/>
      <c r="AG255" s="475"/>
      <c r="AH255" s="475"/>
      <c r="AI255" s="475"/>
      <c r="AJ255" s="475"/>
      <c r="AK255" s="475"/>
      <c r="AL255" s="475"/>
      <c r="AM255" s="475"/>
      <c r="AN255" s="475"/>
      <c r="AO255" s="475"/>
      <c r="AP255" s="475"/>
      <c r="AQ255" s="475"/>
      <c r="AR255" s="475"/>
      <c r="AS255" s="475"/>
      <c r="AT255" s="475"/>
      <c r="AU255" s="475"/>
      <c r="AV255" s="475"/>
      <c r="AW255" s="475"/>
      <c r="AX255" s="475"/>
      <c r="AY255" s="471"/>
      <c r="BA255" s="192">
        <f t="shared" si="30"/>
        <v>9</v>
      </c>
      <c r="BB255" s="192">
        <f t="shared" si="30"/>
        <v>2</v>
      </c>
      <c r="BC255" s="192">
        <f t="shared" si="30"/>
        <v>1</v>
      </c>
      <c r="BD255" s="196" t="str">
        <f>IF(ISBLANK(BD254),"①",CHAR(CODE(BD254)+1))</f>
        <v>②</v>
      </c>
      <c r="BG255" s="559" t="str">
        <f t="shared" ca="1" si="31"/>
        <v/>
      </c>
      <c r="BH255" s="560" t="str">
        <f t="shared" ca="1" si="31"/>
        <v/>
      </c>
      <c r="BI255" s="560" t="str">
        <f t="shared" ca="1" si="31"/>
        <v/>
      </c>
      <c r="BJ255" s="560" t="str">
        <f t="shared" ca="1" si="31"/>
        <v/>
      </c>
      <c r="BK255" s="560" t="str">
        <f t="shared" ca="1" si="31"/>
        <v/>
      </c>
      <c r="BL255" s="561" t="str">
        <f t="shared" ca="1" si="31"/>
        <v/>
      </c>
      <c r="CV255" s="1488" t="s">
        <v>2265</v>
      </c>
      <c r="CW255" s="1489"/>
      <c r="CX255" s="1489"/>
      <c r="CY255" s="1489"/>
      <c r="CZ255" s="1489"/>
      <c r="DA255" s="1489"/>
      <c r="DB255" s="1489"/>
      <c r="DC255" s="1489"/>
      <c r="DD255" s="1859">
        <v>44637</v>
      </c>
      <c r="DE255" s="1860"/>
      <c r="DF255" s="1861"/>
    </row>
    <row r="256" spans="1:110" s="465" customFormat="1" ht="15" customHeight="1">
      <c r="A256" s="762"/>
      <c r="B256" s="764"/>
      <c r="C256" s="764"/>
      <c r="D256" s="764"/>
      <c r="E256" s="764"/>
      <c r="F256" s="275" t="s">
        <v>957</v>
      </c>
      <c r="G256" s="475"/>
      <c r="H256" s="475"/>
      <c r="I256" s="475"/>
      <c r="J256" s="475"/>
      <c r="K256" s="475"/>
      <c r="L256" s="475"/>
      <c r="M256" s="475"/>
      <c r="N256" s="475"/>
      <c r="O256" s="475"/>
      <c r="P256" s="475"/>
      <c r="Q256" s="475"/>
      <c r="R256" s="475"/>
      <c r="S256" s="475"/>
      <c r="T256" s="475"/>
      <c r="U256" s="469"/>
      <c r="V256" s="475"/>
      <c r="W256" s="475"/>
      <c r="X256" s="475"/>
      <c r="Y256" s="475"/>
      <c r="Z256" s="475"/>
      <c r="AA256" s="475"/>
      <c r="AB256" s="475"/>
      <c r="AC256" s="475"/>
      <c r="AD256" s="475"/>
      <c r="AE256" s="475"/>
      <c r="AF256" s="475"/>
      <c r="AG256" s="475"/>
      <c r="AH256" s="475"/>
      <c r="AI256" s="475"/>
      <c r="AJ256" s="475"/>
      <c r="AK256" s="475"/>
      <c r="AL256" s="475"/>
      <c r="AM256" s="475"/>
      <c r="AN256" s="475"/>
      <c r="AO256" s="475"/>
      <c r="AP256" s="475"/>
      <c r="AQ256" s="475"/>
      <c r="AR256" s="475"/>
      <c r="AS256" s="475"/>
      <c r="AT256" s="475"/>
      <c r="AU256" s="475"/>
      <c r="AV256" s="475"/>
      <c r="AW256" s="475"/>
      <c r="AX256" s="475"/>
      <c r="AY256" s="471"/>
      <c r="BA256" s="192">
        <f t="shared" si="30"/>
        <v>9</v>
      </c>
      <c r="BB256" s="192">
        <f t="shared" si="30"/>
        <v>2</v>
      </c>
      <c r="BC256" s="192">
        <f t="shared" si="30"/>
        <v>1</v>
      </c>
      <c r="BD256" s="192" t="str">
        <f t="shared" si="30"/>
        <v>②</v>
      </c>
      <c r="BG256" s="559"/>
      <c r="BH256" s="560"/>
      <c r="BI256" s="560"/>
      <c r="BJ256" s="560"/>
      <c r="BK256" s="560"/>
      <c r="BL256" s="561"/>
      <c r="CV256" s="1488" t="s">
        <v>2265</v>
      </c>
      <c r="CW256" s="1489"/>
      <c r="CX256" s="1489"/>
      <c r="CY256" s="1489"/>
      <c r="CZ256" s="1489"/>
      <c r="DA256" s="1489"/>
      <c r="DB256" s="1489"/>
      <c r="DC256" s="1489"/>
      <c r="DD256" s="1859">
        <v>44637</v>
      </c>
      <c r="DE256" s="1860"/>
      <c r="DF256" s="1861"/>
    </row>
    <row r="257" spans="1:110" s="465" customFormat="1" ht="15" customHeight="1">
      <c r="A257" s="1868" t="str">
        <f>BD257</f>
        <v>③</v>
      </c>
      <c r="B257" s="1869"/>
      <c r="C257" s="1869"/>
      <c r="D257" s="1869"/>
      <c r="E257" s="1869"/>
      <c r="F257" s="475" t="s">
        <v>956</v>
      </c>
      <c r="G257" s="475"/>
      <c r="H257" s="475"/>
      <c r="I257" s="475"/>
      <c r="J257" s="475"/>
      <c r="K257" s="475"/>
      <c r="L257" s="475"/>
      <c r="M257" s="475"/>
      <c r="N257" s="475"/>
      <c r="O257" s="475"/>
      <c r="P257" s="475"/>
      <c r="Q257" s="475"/>
      <c r="R257" s="475"/>
      <c r="S257" s="475"/>
      <c r="T257" s="475"/>
      <c r="U257" s="469"/>
      <c r="V257" s="475"/>
      <c r="W257" s="475"/>
      <c r="X257" s="475"/>
      <c r="Y257" s="475"/>
      <c r="Z257" s="475"/>
      <c r="AA257" s="475"/>
      <c r="AB257" s="475"/>
      <c r="AC257" s="475"/>
      <c r="AD257" s="475"/>
      <c r="AE257" s="475"/>
      <c r="AF257" s="475"/>
      <c r="AG257" s="475"/>
      <c r="AH257" s="475"/>
      <c r="AI257" s="475"/>
      <c r="AJ257" s="475"/>
      <c r="AK257" s="475"/>
      <c r="AL257" s="475"/>
      <c r="AM257" s="475"/>
      <c r="AN257" s="475"/>
      <c r="AO257" s="475"/>
      <c r="AP257" s="475"/>
      <c r="AQ257" s="475"/>
      <c r="AR257" s="475"/>
      <c r="AS257" s="475"/>
      <c r="AT257" s="475"/>
      <c r="AU257" s="475"/>
      <c r="AV257" s="475"/>
      <c r="AW257" s="475"/>
      <c r="AX257" s="475"/>
      <c r="AY257" s="471"/>
      <c r="BA257" s="192">
        <f t="shared" si="30"/>
        <v>9</v>
      </c>
      <c r="BB257" s="192">
        <f t="shared" si="30"/>
        <v>2</v>
      </c>
      <c r="BC257" s="192">
        <f t="shared" si="30"/>
        <v>1</v>
      </c>
      <c r="BD257" s="196" t="str">
        <f>IF(ISBLANK(BD256),"①",CHAR(CODE(BD256)+1))</f>
        <v>③</v>
      </c>
      <c r="BG257" s="559" t="str">
        <f t="shared" ca="1" si="31"/>
        <v/>
      </c>
      <c r="BH257" s="560" t="str">
        <f t="shared" ca="1" si="31"/>
        <v/>
      </c>
      <c r="BI257" s="560" t="str">
        <f t="shared" ca="1" si="31"/>
        <v/>
      </c>
      <c r="BJ257" s="560" t="str">
        <f t="shared" ca="1" si="31"/>
        <v/>
      </c>
      <c r="BK257" s="560" t="str">
        <f t="shared" ca="1" si="31"/>
        <v/>
      </c>
      <c r="BL257" s="561" t="str">
        <f t="shared" ca="1" si="31"/>
        <v/>
      </c>
      <c r="CV257" s="1488" t="s">
        <v>2265</v>
      </c>
      <c r="CW257" s="1489"/>
      <c r="CX257" s="1489"/>
      <c r="CY257" s="1489"/>
      <c r="CZ257" s="1489"/>
      <c r="DA257" s="1489"/>
      <c r="DB257" s="1489"/>
      <c r="DC257" s="1489"/>
      <c r="DD257" s="1859">
        <v>44637</v>
      </c>
      <c r="DE257" s="1860"/>
      <c r="DF257" s="1861"/>
    </row>
    <row r="258" spans="1:110" s="465" customFormat="1" ht="15" customHeight="1">
      <c r="A258" s="1863" t="str">
        <f>BA258&amp;"."&amp;BB258</f>
        <v>9.3</v>
      </c>
      <c r="B258" s="1864"/>
      <c r="C258" s="1864"/>
      <c r="D258" s="475" t="s">
        <v>958</v>
      </c>
      <c r="E258" s="275"/>
      <c r="F258" s="275"/>
      <c r="G258" s="479"/>
      <c r="H258" s="275"/>
      <c r="I258" s="475"/>
      <c r="J258" s="475"/>
      <c r="K258" s="475"/>
      <c r="L258" s="475"/>
      <c r="M258" s="475"/>
      <c r="N258" s="475"/>
      <c r="O258" s="475"/>
      <c r="P258" s="475"/>
      <c r="Q258" s="475"/>
      <c r="R258" s="475"/>
      <c r="S258" s="475"/>
      <c r="T258" s="475"/>
      <c r="U258" s="475"/>
      <c r="V258" s="475"/>
      <c r="W258" s="475"/>
      <c r="X258" s="475"/>
      <c r="Y258" s="475"/>
      <c r="Z258" s="475"/>
      <c r="AA258" s="475"/>
      <c r="AB258" s="475"/>
      <c r="AC258" s="475"/>
      <c r="AD258" s="469"/>
      <c r="AE258" s="469"/>
      <c r="AF258" s="469"/>
      <c r="AG258" s="469"/>
      <c r="AH258" s="469"/>
      <c r="AI258" s="469"/>
      <c r="AJ258" s="469"/>
      <c r="AK258" s="469"/>
      <c r="AL258" s="469"/>
      <c r="AM258" s="475"/>
      <c r="AN258" s="475"/>
      <c r="AO258" s="475"/>
      <c r="AP258" s="475"/>
      <c r="AQ258" s="475"/>
      <c r="AR258" s="475"/>
      <c r="AS258" s="469"/>
      <c r="AT258" s="475"/>
      <c r="AU258" s="475"/>
      <c r="AV258" s="475"/>
      <c r="AW258" s="475"/>
      <c r="AX258" s="475"/>
      <c r="AY258" s="471"/>
      <c r="BA258" s="192">
        <f>BA257</f>
        <v>9</v>
      </c>
      <c r="BB258" s="193">
        <f>BB257+1</f>
        <v>3</v>
      </c>
      <c r="BC258" s="192"/>
      <c r="BD258" s="192"/>
      <c r="BG258" s="559" t="str">
        <f t="shared" ca="1" si="31"/>
        <v/>
      </c>
      <c r="BH258" s="560" t="str">
        <f t="shared" ca="1" si="31"/>
        <v/>
      </c>
      <c r="BI258" s="560" t="str">
        <f t="shared" ca="1" si="31"/>
        <v/>
      </c>
      <c r="BJ258" s="560" t="str">
        <f t="shared" ca="1" si="31"/>
        <v/>
      </c>
      <c r="BK258" s="560" t="str">
        <f t="shared" ca="1" si="31"/>
        <v/>
      </c>
      <c r="BL258" s="561" t="str">
        <f t="shared" ca="1" si="31"/>
        <v/>
      </c>
      <c r="CV258" s="1497"/>
      <c r="CW258" s="1498"/>
      <c r="CX258" s="1498"/>
      <c r="CY258" s="1499"/>
      <c r="CZ258" s="1499"/>
      <c r="DA258" s="1499"/>
      <c r="DB258" s="1499"/>
      <c r="DC258" s="1499"/>
      <c r="DD258" s="1859"/>
      <c r="DE258" s="1860"/>
      <c r="DF258" s="1861"/>
    </row>
    <row r="259" spans="1:110" s="465" customFormat="1" ht="15" customHeight="1">
      <c r="A259" s="762"/>
      <c r="B259" s="764"/>
      <c r="C259" s="764"/>
      <c r="D259" s="475" t="s">
        <v>543</v>
      </c>
      <c r="E259" s="764"/>
      <c r="F259" s="275"/>
      <c r="G259" s="475"/>
      <c r="H259" s="475"/>
      <c r="I259" s="475"/>
      <c r="J259" s="475"/>
      <c r="K259" s="475"/>
      <c r="L259" s="475"/>
      <c r="M259" s="475"/>
      <c r="N259" s="475"/>
      <c r="O259" s="475"/>
      <c r="P259" s="475"/>
      <c r="Q259" s="475"/>
      <c r="R259" s="475"/>
      <c r="S259" s="475"/>
      <c r="T259" s="475"/>
      <c r="U259" s="469"/>
      <c r="V259" s="475"/>
      <c r="W259" s="475"/>
      <c r="X259" s="475"/>
      <c r="Y259" s="475"/>
      <c r="Z259" s="475"/>
      <c r="AA259" s="475"/>
      <c r="AB259" s="475"/>
      <c r="AC259" s="475"/>
      <c r="AD259" s="475"/>
      <c r="AE259" s="475"/>
      <c r="AF259" s="475"/>
      <c r="AG259" s="475"/>
      <c r="AH259" s="475"/>
      <c r="AI259" s="475"/>
      <c r="AJ259" s="475"/>
      <c r="AK259" s="475"/>
      <c r="AL259" s="475"/>
      <c r="AM259" s="475"/>
      <c r="AN259" s="475"/>
      <c r="AO259" s="475"/>
      <c r="AP259" s="475"/>
      <c r="AQ259" s="475"/>
      <c r="AR259" s="475"/>
      <c r="AS259" s="475"/>
      <c r="AT259" s="475"/>
      <c r="AU259" s="475"/>
      <c r="AV259" s="475"/>
      <c r="AW259" s="475"/>
      <c r="AX259" s="475"/>
      <c r="AY259" s="471"/>
      <c r="BA259" s="192">
        <f t="shared" si="30"/>
        <v>9</v>
      </c>
      <c r="BB259" s="192">
        <f t="shared" si="30"/>
        <v>3</v>
      </c>
      <c r="BC259" s="192"/>
      <c r="BD259" s="192"/>
      <c r="BG259" s="559"/>
      <c r="BH259" s="560"/>
      <c r="BI259" s="560"/>
      <c r="BJ259" s="560"/>
      <c r="BK259" s="560"/>
      <c r="BL259" s="561"/>
      <c r="CV259" s="1497"/>
      <c r="CW259" s="1498"/>
      <c r="CX259" s="1498"/>
      <c r="CY259" s="1499"/>
      <c r="CZ259" s="1499"/>
      <c r="DA259" s="1499"/>
      <c r="DB259" s="1499"/>
      <c r="DC259" s="1499"/>
      <c r="DD259" s="1859"/>
      <c r="DE259" s="1860"/>
      <c r="DF259" s="1861"/>
    </row>
    <row r="260" spans="1:110" s="465" customFormat="1" ht="15" customHeight="1">
      <c r="A260" s="777"/>
      <c r="B260" s="778"/>
      <c r="C260" s="778"/>
      <c r="D260" s="1870" t="s">
        <v>265</v>
      </c>
      <c r="E260" s="1871"/>
      <c r="F260" s="1871"/>
      <c r="G260" s="1871"/>
      <c r="H260" s="1871"/>
      <c r="I260" s="1871"/>
      <c r="J260" s="1871"/>
      <c r="K260" s="1872"/>
      <c r="L260" s="265" t="s">
        <v>978</v>
      </c>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c r="AJ260" s="266"/>
      <c r="AK260" s="266"/>
      <c r="AL260" s="266"/>
      <c r="AM260" s="266"/>
      <c r="AN260" s="266"/>
      <c r="AO260" s="266"/>
      <c r="AP260" s="266"/>
      <c r="AQ260" s="266"/>
      <c r="AR260" s="266"/>
      <c r="AS260" s="266"/>
      <c r="AT260" s="266"/>
      <c r="AU260" s="266"/>
      <c r="AV260" s="266"/>
      <c r="AW260" s="266"/>
      <c r="AX260" s="267"/>
      <c r="AY260" s="471"/>
      <c r="BA260" s="192">
        <f t="shared" si="30"/>
        <v>9</v>
      </c>
      <c r="BB260" s="192">
        <f t="shared" si="30"/>
        <v>3</v>
      </c>
      <c r="BC260" s="192"/>
      <c r="BD260" s="192"/>
      <c r="BE260" s="192"/>
      <c r="BG260" s="559" t="str">
        <f t="shared" ca="1" si="31"/>
        <v/>
      </c>
      <c r="BH260" s="560" t="str">
        <f t="shared" ca="1" si="31"/>
        <v/>
      </c>
      <c r="BI260" s="560" t="str">
        <f t="shared" ca="1" si="31"/>
        <v/>
      </c>
      <c r="BJ260" s="560" t="str">
        <f t="shared" ca="1" si="31"/>
        <v/>
      </c>
      <c r="BK260" s="560" t="str">
        <f t="shared" ca="1" si="31"/>
        <v/>
      </c>
      <c r="BL260" s="561" t="str">
        <f t="shared" ca="1" si="31"/>
        <v/>
      </c>
      <c r="CV260" s="1497"/>
      <c r="CW260" s="1498"/>
      <c r="CX260" s="1498"/>
      <c r="CY260" s="1499"/>
      <c r="CZ260" s="1499"/>
      <c r="DA260" s="1499"/>
      <c r="DB260" s="1499"/>
      <c r="DC260" s="1499"/>
      <c r="DD260" s="1859"/>
      <c r="DE260" s="1860"/>
      <c r="DF260" s="1861"/>
    </row>
    <row r="261" spans="1:110" s="465" customFormat="1" ht="15" customHeight="1">
      <c r="A261" s="777"/>
      <c r="B261" s="778"/>
      <c r="C261" s="778"/>
      <c r="D261" s="1873" t="s">
        <v>331</v>
      </c>
      <c r="E261" s="1874"/>
      <c r="F261" s="1874"/>
      <c r="G261" s="1874"/>
      <c r="H261" s="1874"/>
      <c r="I261" s="1874"/>
      <c r="J261" s="1874"/>
      <c r="K261" s="1875"/>
      <c r="L261" s="268" t="s">
        <v>977</v>
      </c>
      <c r="M261" s="269"/>
      <c r="N261" s="269"/>
      <c r="O261" s="269"/>
      <c r="P261" s="269"/>
      <c r="Q261" s="269"/>
      <c r="R261" s="269"/>
      <c r="S261" s="269"/>
      <c r="T261" s="269"/>
      <c r="U261" s="269"/>
      <c r="V261" s="269"/>
      <c r="W261" s="269"/>
      <c r="X261" s="269"/>
      <c r="Y261" s="269"/>
      <c r="Z261" s="269"/>
      <c r="AA261" s="269"/>
      <c r="AB261" s="269"/>
      <c r="AC261" s="269"/>
      <c r="AD261" s="269"/>
      <c r="AE261" s="269"/>
      <c r="AF261" s="269"/>
      <c r="AG261" s="269"/>
      <c r="AH261" s="269"/>
      <c r="AI261" s="269"/>
      <c r="AJ261" s="269"/>
      <c r="AK261" s="269"/>
      <c r="AL261" s="269"/>
      <c r="AM261" s="269"/>
      <c r="AN261" s="269"/>
      <c r="AO261" s="269"/>
      <c r="AP261" s="269"/>
      <c r="AQ261" s="269"/>
      <c r="AR261" s="269"/>
      <c r="AS261" s="269"/>
      <c r="AT261" s="269"/>
      <c r="AU261" s="269"/>
      <c r="AV261" s="269"/>
      <c r="AW261" s="269"/>
      <c r="AX261" s="270"/>
      <c r="AY261" s="471"/>
      <c r="BA261" s="192">
        <f t="shared" si="30"/>
        <v>9</v>
      </c>
      <c r="BB261" s="192">
        <f t="shared" si="30"/>
        <v>3</v>
      </c>
      <c r="BC261" s="192"/>
      <c r="BD261" s="192"/>
      <c r="BE261" s="192"/>
      <c r="BG261" s="559" t="str">
        <f t="shared" ca="1" si="31"/>
        <v/>
      </c>
      <c r="BH261" s="560" t="str">
        <f t="shared" ca="1" si="31"/>
        <v/>
      </c>
      <c r="BI261" s="560" t="str">
        <f t="shared" ca="1" si="31"/>
        <v/>
      </c>
      <c r="BJ261" s="560" t="str">
        <f t="shared" ca="1" si="31"/>
        <v/>
      </c>
      <c r="BK261" s="560" t="str">
        <f t="shared" ca="1" si="31"/>
        <v/>
      </c>
      <c r="BL261" s="561" t="str">
        <f t="shared" ca="1" si="31"/>
        <v/>
      </c>
      <c r="CV261" s="1497"/>
      <c r="CW261" s="1498"/>
      <c r="CX261" s="1498"/>
      <c r="CY261" s="1499"/>
      <c r="CZ261" s="1499"/>
      <c r="DA261" s="1499"/>
      <c r="DB261" s="1499"/>
      <c r="DC261" s="1499"/>
      <c r="DD261" s="1859"/>
      <c r="DE261" s="1860"/>
      <c r="DF261" s="1861"/>
    </row>
    <row r="262" spans="1:110" s="465" customFormat="1" ht="15" customHeight="1">
      <c r="A262" s="777"/>
      <c r="B262" s="778"/>
      <c r="C262" s="778"/>
      <c r="D262" s="1873" t="s">
        <v>332</v>
      </c>
      <c r="E262" s="1874"/>
      <c r="F262" s="1874"/>
      <c r="G262" s="1874"/>
      <c r="H262" s="1874"/>
      <c r="I262" s="1874"/>
      <c r="J262" s="1874"/>
      <c r="K262" s="1875"/>
      <c r="L262" s="275"/>
      <c r="M262" s="275"/>
      <c r="N262" s="275"/>
      <c r="O262" s="275"/>
      <c r="P262" s="275"/>
      <c r="Q262" s="275"/>
      <c r="R262" s="275"/>
      <c r="S262" s="275"/>
      <c r="T262" s="275"/>
      <c r="U262" s="275"/>
      <c r="V262" s="275"/>
      <c r="W262" s="275"/>
      <c r="X262" s="275"/>
      <c r="Y262" s="275"/>
      <c r="Z262" s="275"/>
      <c r="AA262" s="275"/>
      <c r="AB262" s="275"/>
      <c r="AC262" s="275"/>
      <c r="AD262" s="275"/>
      <c r="AE262" s="275"/>
      <c r="AF262" s="275"/>
      <c r="AG262" s="275"/>
      <c r="AH262" s="275"/>
      <c r="AI262" s="275"/>
      <c r="AJ262" s="275"/>
      <c r="AK262" s="275"/>
      <c r="AL262" s="275"/>
      <c r="AM262" s="275"/>
      <c r="AN262" s="275"/>
      <c r="AO262" s="275"/>
      <c r="AP262" s="275"/>
      <c r="AQ262" s="275"/>
      <c r="AR262" s="275"/>
      <c r="AS262" s="275"/>
      <c r="AT262" s="275"/>
      <c r="AU262" s="275"/>
      <c r="AV262" s="275"/>
      <c r="AW262" s="275"/>
      <c r="AX262" s="584"/>
      <c r="AY262" s="471"/>
      <c r="BA262" s="192">
        <f t="shared" si="30"/>
        <v>9</v>
      </c>
      <c r="BB262" s="192">
        <f t="shared" si="30"/>
        <v>3</v>
      </c>
      <c r="BC262" s="192"/>
      <c r="BD262" s="192"/>
      <c r="BE262" s="192"/>
      <c r="BG262" s="559" t="str">
        <f t="shared" ca="1" si="31"/>
        <v/>
      </c>
      <c r="BH262" s="560" t="str">
        <f t="shared" ca="1" si="31"/>
        <v/>
      </c>
      <c r="BI262" s="560" t="str">
        <f t="shared" ca="1" si="31"/>
        <v/>
      </c>
      <c r="BJ262" s="560" t="str">
        <f t="shared" ca="1" si="31"/>
        <v/>
      </c>
      <c r="BK262" s="560" t="str">
        <f t="shared" ca="1" si="31"/>
        <v/>
      </c>
      <c r="BL262" s="561" t="str">
        <f t="shared" ca="1" si="31"/>
        <v/>
      </c>
      <c r="CV262" s="1497"/>
      <c r="CW262" s="1498"/>
      <c r="CX262" s="1498"/>
      <c r="CY262" s="1499"/>
      <c r="CZ262" s="1499"/>
      <c r="DA262" s="1499"/>
      <c r="DB262" s="1499"/>
      <c r="DC262" s="1499"/>
      <c r="DD262" s="1859"/>
      <c r="DE262" s="1860"/>
      <c r="DF262" s="1861"/>
    </row>
    <row r="263" spans="1:110" s="465" customFormat="1" ht="15" customHeight="1">
      <c r="A263" s="777"/>
      <c r="B263" s="778"/>
      <c r="C263" s="778"/>
      <c r="D263" s="888"/>
      <c r="E263" s="274"/>
      <c r="F263" s="274"/>
      <c r="G263" s="274"/>
      <c r="H263" s="274"/>
      <c r="I263" s="274"/>
      <c r="J263" s="274"/>
      <c r="K263" s="889"/>
      <c r="L263" s="275"/>
      <c r="M263" s="1876" t="s">
        <v>481</v>
      </c>
      <c r="N263" s="1877"/>
      <c r="O263" s="1877"/>
      <c r="P263" s="1877"/>
      <c r="Q263" s="1877"/>
      <c r="R263" s="1877"/>
      <c r="S263" s="1877"/>
      <c r="T263" s="1877"/>
      <c r="U263" s="1877"/>
      <c r="V263" s="1877"/>
      <c r="W263" s="1877"/>
      <c r="X263" s="1877"/>
      <c r="Y263" s="1878"/>
      <c r="Z263" s="1956" t="s">
        <v>482</v>
      </c>
      <c r="AA263" s="1957"/>
      <c r="AB263" s="1957"/>
      <c r="AC263" s="1957"/>
      <c r="AD263" s="1957"/>
      <c r="AE263" s="1957"/>
      <c r="AF263" s="1957"/>
      <c r="AG263" s="1957"/>
      <c r="AH263" s="1957"/>
      <c r="AI263" s="1957"/>
      <c r="AJ263" s="1957"/>
      <c r="AK263" s="1957"/>
      <c r="AL263" s="1957"/>
      <c r="AM263" s="1957"/>
      <c r="AN263" s="1957"/>
      <c r="AO263" s="1957"/>
      <c r="AP263" s="1958"/>
      <c r="AQ263" s="275"/>
      <c r="AR263" s="275"/>
      <c r="AS263" s="275"/>
      <c r="AT263" s="275"/>
      <c r="AU263" s="275"/>
      <c r="AV263" s="275"/>
      <c r="AW263" s="275"/>
      <c r="AX263" s="584"/>
      <c r="AY263" s="471"/>
      <c r="BA263" s="192">
        <f t="shared" ref="BA263:BB277" si="32">BA262</f>
        <v>9</v>
      </c>
      <c r="BB263" s="192">
        <f t="shared" si="32"/>
        <v>3</v>
      </c>
      <c r="BC263" s="192"/>
      <c r="BD263" s="192"/>
      <c r="BG263" s="559" t="str">
        <f t="shared" ca="1" si="31"/>
        <v/>
      </c>
      <c r="BH263" s="560" t="str">
        <f t="shared" ca="1" si="31"/>
        <v/>
      </c>
      <c r="BI263" s="560" t="str">
        <f t="shared" ca="1" si="31"/>
        <v/>
      </c>
      <c r="BJ263" s="560" t="str">
        <f t="shared" ca="1" si="31"/>
        <v/>
      </c>
      <c r="BK263" s="560" t="str">
        <f t="shared" ca="1" si="31"/>
        <v/>
      </c>
      <c r="BL263" s="561" t="str">
        <f t="shared" ca="1" si="31"/>
        <v/>
      </c>
      <c r="CV263" s="1497"/>
      <c r="CW263" s="1498"/>
      <c r="CX263" s="1498"/>
      <c r="CY263" s="1499"/>
      <c r="CZ263" s="1499"/>
      <c r="DA263" s="1499"/>
      <c r="DB263" s="1499"/>
      <c r="DC263" s="1499"/>
      <c r="DD263" s="1859"/>
      <c r="DE263" s="1860"/>
      <c r="DF263" s="1861"/>
    </row>
    <row r="264" spans="1:110" s="465" customFormat="1" ht="15" customHeight="1">
      <c r="A264" s="777"/>
      <c r="B264" s="778"/>
      <c r="C264" s="778"/>
      <c r="D264" s="888"/>
      <c r="E264" s="274"/>
      <c r="F264" s="274"/>
      <c r="G264" s="274"/>
      <c r="H264" s="274"/>
      <c r="I264" s="274"/>
      <c r="J264" s="274"/>
      <c r="K264" s="889"/>
      <c r="L264" s="275"/>
      <c r="M264" s="1879"/>
      <c r="N264" s="1880"/>
      <c r="O264" s="1880"/>
      <c r="P264" s="1880"/>
      <c r="Q264" s="1880"/>
      <c r="R264" s="1880"/>
      <c r="S264" s="1880"/>
      <c r="T264" s="1880"/>
      <c r="U264" s="1880"/>
      <c r="V264" s="1880"/>
      <c r="W264" s="1880"/>
      <c r="X264" s="1880"/>
      <c r="Y264" s="1881"/>
      <c r="Z264" s="1959" t="s">
        <v>322</v>
      </c>
      <c r="AA264" s="1960"/>
      <c r="AB264" s="1960"/>
      <c r="AC264" s="1960" t="s">
        <v>325</v>
      </c>
      <c r="AD264" s="1960"/>
      <c r="AE264" s="1960"/>
      <c r="AF264" s="1960"/>
      <c r="AG264" s="1960"/>
      <c r="AH264" s="1960"/>
      <c r="AI264" s="1960"/>
      <c r="AJ264" s="1960"/>
      <c r="AK264" s="1960"/>
      <c r="AL264" s="1960"/>
      <c r="AM264" s="1960"/>
      <c r="AN264" s="1960"/>
      <c r="AO264" s="1960"/>
      <c r="AP264" s="1961"/>
      <c r="AQ264" s="275"/>
      <c r="AR264" s="275"/>
      <c r="AS264" s="275"/>
      <c r="AT264" s="275"/>
      <c r="AU264" s="275"/>
      <c r="AV264" s="275"/>
      <c r="AW264" s="275"/>
      <c r="AX264" s="584"/>
      <c r="AY264" s="471"/>
      <c r="BA264" s="192">
        <f t="shared" si="32"/>
        <v>9</v>
      </c>
      <c r="BB264" s="192">
        <f t="shared" si="32"/>
        <v>3</v>
      </c>
      <c r="BC264" s="192"/>
      <c r="BD264" s="192"/>
      <c r="BG264" s="559" t="str">
        <f t="shared" ca="1" si="31"/>
        <v/>
      </c>
      <c r="BH264" s="560" t="str">
        <f t="shared" ca="1" si="31"/>
        <v/>
      </c>
      <c r="BI264" s="560" t="str">
        <f t="shared" ca="1" si="31"/>
        <v/>
      </c>
      <c r="BJ264" s="560" t="str">
        <f t="shared" ca="1" si="31"/>
        <v/>
      </c>
      <c r="BK264" s="560" t="str">
        <f t="shared" ca="1" si="31"/>
        <v/>
      </c>
      <c r="BL264" s="561" t="str">
        <f t="shared" ca="1" si="31"/>
        <v/>
      </c>
      <c r="CV264" s="1497"/>
      <c r="CW264" s="1498"/>
      <c r="CX264" s="1498"/>
      <c r="CY264" s="1499"/>
      <c r="CZ264" s="1499"/>
      <c r="DA264" s="1499"/>
      <c r="DB264" s="1499"/>
      <c r="DC264" s="1499"/>
      <c r="DD264" s="1859"/>
      <c r="DE264" s="1860"/>
      <c r="DF264" s="1861"/>
    </row>
    <row r="265" spans="1:110" s="465" customFormat="1" ht="15" customHeight="1">
      <c r="A265" s="777"/>
      <c r="B265" s="778"/>
      <c r="C265" s="778"/>
      <c r="D265" s="888"/>
      <c r="E265" s="274"/>
      <c r="F265" s="274"/>
      <c r="G265" s="274"/>
      <c r="H265" s="274"/>
      <c r="I265" s="274"/>
      <c r="J265" s="274"/>
      <c r="K265" s="889"/>
      <c r="L265" s="275"/>
      <c r="M265" s="265" t="s">
        <v>504</v>
      </c>
      <c r="N265" s="266"/>
      <c r="O265" s="266"/>
      <c r="P265" s="266"/>
      <c r="Q265" s="266"/>
      <c r="R265" s="266"/>
      <c r="S265" s="266"/>
      <c r="T265" s="266"/>
      <c r="U265" s="266"/>
      <c r="V265" s="266"/>
      <c r="W265" s="266"/>
      <c r="X265" s="266"/>
      <c r="Y265" s="266"/>
      <c r="Z265" s="893" t="str">
        <f>TEXT($B$39,"###")</f>
        <v>2</v>
      </c>
      <c r="AA265" s="266"/>
      <c r="AB265" s="572"/>
      <c r="AC265" s="585" t="str">
        <f>IF(NOT(ISBLANK(Z265)),VLOOKUP(VALUE(Z265),$B$37:$D$67,3,FALSE),"")</f>
        <v>部品番号</v>
      </c>
      <c r="AD265" s="266"/>
      <c r="AE265" s="266"/>
      <c r="AF265" s="266"/>
      <c r="AG265" s="266"/>
      <c r="AH265" s="266"/>
      <c r="AI265" s="266"/>
      <c r="AJ265" s="266"/>
      <c r="AK265" s="266"/>
      <c r="AL265" s="266"/>
      <c r="AM265" s="266"/>
      <c r="AN265" s="266"/>
      <c r="AO265" s="266"/>
      <c r="AP265" s="267"/>
      <c r="AQ265" s="275"/>
      <c r="AR265" s="275"/>
      <c r="AS265" s="275"/>
      <c r="AT265" s="275"/>
      <c r="AU265" s="275"/>
      <c r="AV265" s="275"/>
      <c r="AW265" s="275"/>
      <c r="AX265" s="584"/>
      <c r="AY265" s="471"/>
      <c r="BA265" s="192">
        <f t="shared" si="32"/>
        <v>9</v>
      </c>
      <c r="BB265" s="192">
        <f t="shared" si="32"/>
        <v>3</v>
      </c>
      <c r="BC265" s="192"/>
      <c r="BD265" s="192"/>
      <c r="BG265" s="559" t="str">
        <f t="shared" ca="1" si="31"/>
        <v/>
      </c>
      <c r="BH265" s="560" t="str">
        <f t="shared" ca="1" si="31"/>
        <v/>
      </c>
      <c r="BI265" s="560" t="str">
        <f t="shared" ca="1" si="31"/>
        <v/>
      </c>
      <c r="BJ265" s="560" t="str">
        <f t="shared" ca="1" si="31"/>
        <v/>
      </c>
      <c r="BK265" s="560" t="str">
        <f t="shared" ca="1" si="31"/>
        <v/>
      </c>
      <c r="BL265" s="561" t="str">
        <f t="shared" ca="1" si="31"/>
        <v/>
      </c>
      <c r="CV265" s="1497"/>
      <c r="CW265" s="1498"/>
      <c r="CX265" s="1498"/>
      <c r="CY265" s="1499"/>
      <c r="CZ265" s="1499"/>
      <c r="DA265" s="1499"/>
      <c r="DB265" s="1499"/>
      <c r="DC265" s="1499"/>
      <c r="DD265" s="1859"/>
      <c r="DE265" s="1860"/>
      <c r="DF265" s="1861"/>
    </row>
    <row r="266" spans="1:110" s="465" customFormat="1" ht="15" customHeight="1">
      <c r="A266" s="777"/>
      <c r="B266" s="778"/>
      <c r="C266" s="778"/>
      <c r="D266" s="888"/>
      <c r="E266" s="274"/>
      <c r="F266" s="274"/>
      <c r="G266" s="274"/>
      <c r="H266" s="274"/>
      <c r="I266" s="274"/>
      <c r="J266" s="274"/>
      <c r="K266" s="889"/>
      <c r="L266" s="275"/>
      <c r="M266" s="268" t="s">
        <v>483</v>
      </c>
      <c r="N266" s="269"/>
      <c r="O266" s="269"/>
      <c r="P266" s="269"/>
      <c r="Q266" s="269"/>
      <c r="R266" s="269"/>
      <c r="S266" s="269"/>
      <c r="T266" s="269"/>
      <c r="U266" s="269"/>
      <c r="V266" s="269"/>
      <c r="W266" s="269"/>
      <c r="X266" s="269"/>
      <c r="Y266" s="269"/>
      <c r="Z266" s="894"/>
      <c r="AA266" s="269"/>
      <c r="AB266" s="269"/>
      <c r="AC266" s="269"/>
      <c r="AD266" s="269"/>
      <c r="AE266" s="269"/>
      <c r="AF266" s="269"/>
      <c r="AG266" s="269"/>
      <c r="AH266" s="269"/>
      <c r="AI266" s="269"/>
      <c r="AJ266" s="269"/>
      <c r="AK266" s="269"/>
      <c r="AL266" s="269"/>
      <c r="AM266" s="269"/>
      <c r="AN266" s="269"/>
      <c r="AO266" s="269"/>
      <c r="AP266" s="270"/>
      <c r="AQ266" s="275"/>
      <c r="AR266" s="275"/>
      <c r="AS266" s="275"/>
      <c r="AT266" s="275"/>
      <c r="AU266" s="275"/>
      <c r="AV266" s="275"/>
      <c r="AW266" s="275"/>
      <c r="AX266" s="584"/>
      <c r="AY266" s="471"/>
      <c r="BA266" s="192">
        <f t="shared" si="32"/>
        <v>9</v>
      </c>
      <c r="BB266" s="192">
        <f t="shared" si="32"/>
        <v>3</v>
      </c>
      <c r="BC266" s="192"/>
      <c r="BD266" s="192"/>
      <c r="BG266" s="559" t="str">
        <f t="shared" ca="1" si="31"/>
        <v/>
      </c>
      <c r="BH266" s="560" t="str">
        <f t="shared" ca="1" si="31"/>
        <v/>
      </c>
      <c r="BI266" s="560" t="str">
        <f t="shared" ca="1" si="31"/>
        <v/>
      </c>
      <c r="BJ266" s="560" t="str">
        <f t="shared" ca="1" si="31"/>
        <v/>
      </c>
      <c r="BK266" s="560" t="str">
        <f t="shared" ca="1" si="31"/>
        <v/>
      </c>
      <c r="BL266" s="561" t="str">
        <f t="shared" ca="1" si="31"/>
        <v/>
      </c>
      <c r="CV266" s="1497"/>
      <c r="CW266" s="1498"/>
      <c r="CX266" s="1498"/>
      <c r="CY266" s="1499"/>
      <c r="CZ266" s="1499"/>
      <c r="DA266" s="1499"/>
      <c r="DB266" s="1499"/>
      <c r="DC266" s="1499"/>
      <c r="DD266" s="1859"/>
      <c r="DE266" s="1860"/>
      <c r="DF266" s="1861"/>
    </row>
    <row r="267" spans="1:110" s="465" customFormat="1" ht="15" customHeight="1">
      <c r="A267" s="777"/>
      <c r="B267" s="778"/>
      <c r="C267" s="778"/>
      <c r="D267" s="888"/>
      <c r="E267" s="274"/>
      <c r="F267" s="274"/>
      <c r="G267" s="274"/>
      <c r="H267" s="274"/>
      <c r="I267" s="274"/>
      <c r="J267" s="274"/>
      <c r="K267" s="889"/>
      <c r="L267" s="275"/>
      <c r="M267" s="268"/>
      <c r="N267" s="269" t="s">
        <v>451</v>
      </c>
      <c r="O267" s="269"/>
      <c r="P267" s="269"/>
      <c r="Q267" s="269"/>
      <c r="R267" s="269"/>
      <c r="S267" s="269"/>
      <c r="T267" s="269"/>
      <c r="U267" s="269"/>
      <c r="V267" s="269"/>
      <c r="W267" s="269"/>
      <c r="X267" s="269"/>
      <c r="Y267" s="270"/>
      <c r="Z267" s="581" t="s">
        <v>53</v>
      </c>
      <c r="AA267" s="269"/>
      <c r="AB267" s="296"/>
      <c r="AC267" s="474" t="s">
        <v>326</v>
      </c>
      <c r="AD267" s="269"/>
      <c r="AE267" s="269"/>
      <c r="AF267" s="269"/>
      <c r="AG267" s="269"/>
      <c r="AH267" s="269"/>
      <c r="AI267" s="269"/>
      <c r="AJ267" s="269"/>
      <c r="AK267" s="269"/>
      <c r="AL267" s="269"/>
      <c r="AM267" s="269"/>
      <c r="AN267" s="269"/>
      <c r="AO267" s="269"/>
      <c r="AP267" s="270"/>
      <c r="AQ267" s="275"/>
      <c r="AR267" s="275"/>
      <c r="AS267" s="275"/>
      <c r="AT267" s="275"/>
      <c r="AU267" s="275"/>
      <c r="AV267" s="275"/>
      <c r="AW267" s="275"/>
      <c r="AX267" s="584"/>
      <c r="AY267" s="471"/>
      <c r="BA267" s="192">
        <f t="shared" si="32"/>
        <v>9</v>
      </c>
      <c r="BB267" s="192">
        <f t="shared" si="32"/>
        <v>3</v>
      </c>
      <c r="BC267" s="192"/>
      <c r="BD267" s="192"/>
      <c r="BG267" s="559" t="str">
        <f t="shared" ca="1" si="31"/>
        <v/>
      </c>
      <c r="BH267" s="560" t="str">
        <f t="shared" ca="1" si="31"/>
        <v/>
      </c>
      <c r="BI267" s="560" t="str">
        <f t="shared" ca="1" si="31"/>
        <v/>
      </c>
      <c r="BJ267" s="560" t="str">
        <f t="shared" ca="1" si="31"/>
        <v/>
      </c>
      <c r="BK267" s="560" t="str">
        <f t="shared" ca="1" si="31"/>
        <v/>
      </c>
      <c r="BL267" s="561" t="str">
        <f t="shared" ca="1" si="31"/>
        <v/>
      </c>
      <c r="CV267" s="1497"/>
      <c r="CW267" s="1498"/>
      <c r="CX267" s="1498"/>
      <c r="CY267" s="1499"/>
      <c r="CZ267" s="1499"/>
      <c r="DA267" s="1499"/>
      <c r="DB267" s="1499"/>
      <c r="DC267" s="1499"/>
      <c r="DD267" s="1859"/>
      <c r="DE267" s="1860"/>
      <c r="DF267" s="1861"/>
    </row>
    <row r="268" spans="1:110" s="465" customFormat="1" ht="15" customHeight="1">
      <c r="A268" s="777"/>
      <c r="B268" s="778"/>
      <c r="C268" s="778"/>
      <c r="D268" s="888"/>
      <c r="E268" s="274"/>
      <c r="F268" s="274"/>
      <c r="G268" s="274"/>
      <c r="H268" s="274"/>
      <c r="I268" s="274"/>
      <c r="J268" s="274"/>
      <c r="K268" s="889"/>
      <c r="L268" s="275"/>
      <c r="M268" s="747"/>
      <c r="N268" s="257" t="s">
        <v>452</v>
      </c>
      <c r="O268" s="257"/>
      <c r="P268" s="257"/>
      <c r="Q268" s="257"/>
      <c r="R268" s="257"/>
      <c r="S268" s="257"/>
      <c r="T268" s="257"/>
      <c r="U268" s="257"/>
      <c r="V268" s="257"/>
      <c r="W268" s="257"/>
      <c r="X268" s="257"/>
      <c r="Y268" s="258"/>
      <c r="Z268" s="587" t="s">
        <v>53</v>
      </c>
      <c r="AA268" s="257"/>
      <c r="AB268" s="748"/>
      <c r="AC268" s="358" t="s">
        <v>472</v>
      </c>
      <c r="AD268" s="257"/>
      <c r="AE268" s="257"/>
      <c r="AF268" s="257"/>
      <c r="AG268" s="257"/>
      <c r="AH268" s="257"/>
      <c r="AI268" s="257"/>
      <c r="AJ268" s="257"/>
      <c r="AK268" s="257"/>
      <c r="AL268" s="257"/>
      <c r="AM268" s="257"/>
      <c r="AN268" s="257"/>
      <c r="AO268" s="257"/>
      <c r="AP268" s="258"/>
      <c r="AQ268" s="275"/>
      <c r="AR268" s="275"/>
      <c r="AS268" s="275"/>
      <c r="AT268" s="275"/>
      <c r="AU268" s="275"/>
      <c r="AV268" s="275"/>
      <c r="AW268" s="275"/>
      <c r="AX268" s="584"/>
      <c r="AY268" s="471"/>
      <c r="BA268" s="192">
        <f t="shared" si="32"/>
        <v>9</v>
      </c>
      <c r="BB268" s="192">
        <f t="shared" si="32"/>
        <v>3</v>
      </c>
      <c r="BC268" s="192"/>
      <c r="BD268" s="192"/>
      <c r="BG268" s="559" t="str">
        <f t="shared" ca="1" si="31"/>
        <v/>
      </c>
      <c r="BH268" s="560" t="str">
        <f t="shared" ca="1" si="31"/>
        <v/>
      </c>
      <c r="BI268" s="560" t="str">
        <f t="shared" ca="1" si="31"/>
        <v/>
      </c>
      <c r="BJ268" s="560" t="str">
        <f t="shared" ca="1" si="31"/>
        <v/>
      </c>
      <c r="BK268" s="560" t="str">
        <f t="shared" ca="1" si="31"/>
        <v/>
      </c>
      <c r="BL268" s="561" t="str">
        <f t="shared" ca="1" si="31"/>
        <v/>
      </c>
      <c r="CV268" s="1497"/>
      <c r="CW268" s="1498"/>
      <c r="CX268" s="1498"/>
      <c r="CY268" s="1499"/>
      <c r="CZ268" s="1499"/>
      <c r="DA268" s="1499"/>
      <c r="DB268" s="1499"/>
      <c r="DC268" s="1499"/>
      <c r="DD268" s="1859"/>
      <c r="DE268" s="1860"/>
      <c r="DF268" s="1861"/>
    </row>
    <row r="269" spans="1:110" s="465" customFormat="1" ht="15" customHeight="1">
      <c r="A269" s="777"/>
      <c r="B269" s="778"/>
      <c r="C269" s="778"/>
      <c r="D269" s="888"/>
      <c r="E269" s="274"/>
      <c r="F269" s="274"/>
      <c r="G269" s="274"/>
      <c r="H269" s="274"/>
      <c r="I269" s="274"/>
      <c r="J269" s="274"/>
      <c r="K269" s="889"/>
      <c r="L269" s="275"/>
      <c r="M269" s="268" t="s">
        <v>484</v>
      </c>
      <c r="N269" s="269"/>
      <c r="O269" s="269"/>
      <c r="P269" s="269"/>
      <c r="Q269" s="269"/>
      <c r="R269" s="269"/>
      <c r="S269" s="269"/>
      <c r="T269" s="269"/>
      <c r="U269" s="269"/>
      <c r="V269" s="269"/>
      <c r="W269" s="269"/>
      <c r="X269" s="269"/>
      <c r="Y269" s="269"/>
      <c r="Z269" s="894"/>
      <c r="AA269" s="269"/>
      <c r="AB269" s="269"/>
      <c r="AC269" s="269"/>
      <c r="AD269" s="269"/>
      <c r="AE269" s="269"/>
      <c r="AF269" s="269"/>
      <c r="AG269" s="269"/>
      <c r="AH269" s="269"/>
      <c r="AI269" s="894"/>
      <c r="AJ269" s="269"/>
      <c r="AK269" s="269"/>
      <c r="AL269" s="269"/>
      <c r="AM269" s="269"/>
      <c r="AN269" s="269"/>
      <c r="AO269" s="269"/>
      <c r="AP269" s="270"/>
      <c r="AQ269" s="275"/>
      <c r="AR269" s="275"/>
      <c r="AS269" s="275"/>
      <c r="AT269" s="275"/>
      <c r="AU269" s="275"/>
      <c r="AV269" s="275"/>
      <c r="AW269" s="275"/>
      <c r="AX269" s="584"/>
      <c r="AY269" s="471"/>
      <c r="BA269" s="192">
        <f t="shared" si="32"/>
        <v>9</v>
      </c>
      <c r="BB269" s="192">
        <f t="shared" si="32"/>
        <v>3</v>
      </c>
      <c r="BC269" s="192"/>
      <c r="BD269" s="192"/>
      <c r="BG269" s="559" t="str">
        <f t="shared" ca="1" si="31"/>
        <v/>
      </c>
      <c r="BH269" s="560" t="str">
        <f t="shared" ca="1" si="31"/>
        <v/>
      </c>
      <c r="BI269" s="560" t="str">
        <f t="shared" ca="1" si="31"/>
        <v/>
      </c>
      <c r="BJ269" s="560" t="str">
        <f t="shared" ca="1" si="31"/>
        <v/>
      </c>
      <c r="BK269" s="560" t="str">
        <f t="shared" ca="1" si="31"/>
        <v/>
      </c>
      <c r="BL269" s="561" t="str">
        <f t="shared" ca="1" si="31"/>
        <v/>
      </c>
      <c r="CV269" s="1497"/>
      <c r="CW269" s="1498"/>
      <c r="CX269" s="1498"/>
      <c r="CY269" s="1499"/>
      <c r="CZ269" s="1499"/>
      <c r="DA269" s="1499"/>
      <c r="DB269" s="1499"/>
      <c r="DC269" s="1499"/>
      <c r="DD269" s="1859"/>
      <c r="DE269" s="1860"/>
      <c r="DF269" s="1861"/>
    </row>
    <row r="270" spans="1:110" s="465" customFormat="1" ht="15" customHeight="1">
      <c r="A270" s="777"/>
      <c r="B270" s="778"/>
      <c r="C270" s="778"/>
      <c r="D270" s="888"/>
      <c r="E270" s="274"/>
      <c r="F270" s="274"/>
      <c r="G270" s="274"/>
      <c r="H270" s="274"/>
      <c r="I270" s="274"/>
      <c r="J270" s="274"/>
      <c r="K270" s="889"/>
      <c r="L270" s="275"/>
      <c r="M270" s="268"/>
      <c r="N270" s="269" t="s">
        <v>514</v>
      </c>
      <c r="O270" s="269"/>
      <c r="P270" s="269"/>
      <c r="Q270" s="269"/>
      <c r="R270" s="269"/>
      <c r="S270" s="269"/>
      <c r="T270" s="269"/>
      <c r="U270" s="269"/>
      <c r="V270" s="269"/>
      <c r="W270" s="269"/>
      <c r="X270" s="269"/>
      <c r="Y270" s="270"/>
      <c r="Z270" s="581" t="s">
        <v>53</v>
      </c>
      <c r="AA270" s="269"/>
      <c r="AB270" s="296"/>
      <c r="AC270" s="474" t="s">
        <v>516</v>
      </c>
      <c r="AD270" s="269"/>
      <c r="AE270" s="269"/>
      <c r="AF270" s="269"/>
      <c r="AG270" s="269"/>
      <c r="AH270" s="269"/>
      <c r="AI270" s="269"/>
      <c r="AJ270" s="269"/>
      <c r="AK270" s="269"/>
      <c r="AL270" s="269"/>
      <c r="AM270" s="269"/>
      <c r="AN270" s="269"/>
      <c r="AO270" s="269"/>
      <c r="AP270" s="270"/>
      <c r="AQ270" s="275"/>
      <c r="AR270" s="275"/>
      <c r="AS270" s="275"/>
      <c r="AT270" s="275"/>
      <c r="AU270" s="275"/>
      <c r="AV270" s="275"/>
      <c r="AW270" s="275"/>
      <c r="AX270" s="584"/>
      <c r="AY270" s="471"/>
      <c r="BA270" s="192">
        <f t="shared" si="32"/>
        <v>9</v>
      </c>
      <c r="BB270" s="192">
        <f t="shared" si="32"/>
        <v>3</v>
      </c>
      <c r="BC270" s="192"/>
      <c r="BD270" s="192"/>
      <c r="BG270" s="559" t="str">
        <f t="shared" ca="1" si="31"/>
        <v/>
      </c>
      <c r="BH270" s="560" t="str">
        <f t="shared" ca="1" si="31"/>
        <v/>
      </c>
      <c r="BI270" s="560" t="str">
        <f t="shared" ca="1" si="31"/>
        <v/>
      </c>
      <c r="BJ270" s="560" t="str">
        <f t="shared" ca="1" si="31"/>
        <v/>
      </c>
      <c r="BK270" s="560" t="str">
        <f t="shared" ca="1" si="31"/>
        <v/>
      </c>
      <c r="BL270" s="561" t="str">
        <f t="shared" ca="1" si="31"/>
        <v/>
      </c>
      <c r="CV270" s="1497"/>
      <c r="CW270" s="1498"/>
      <c r="CX270" s="1498"/>
      <c r="CY270" s="1499"/>
      <c r="CZ270" s="1499"/>
      <c r="DA270" s="1499"/>
      <c r="DB270" s="1499"/>
      <c r="DC270" s="1499"/>
      <c r="DD270" s="1859"/>
      <c r="DE270" s="1860"/>
      <c r="DF270" s="1861"/>
    </row>
    <row r="271" spans="1:110" s="465" customFormat="1" ht="15" customHeight="1">
      <c r="A271" s="777"/>
      <c r="B271" s="778"/>
      <c r="C271" s="778"/>
      <c r="D271" s="888"/>
      <c r="E271" s="274"/>
      <c r="F271" s="274"/>
      <c r="G271" s="274"/>
      <c r="H271" s="274"/>
      <c r="I271" s="274"/>
      <c r="J271" s="274"/>
      <c r="K271" s="889"/>
      <c r="L271" s="275"/>
      <c r="M271" s="268"/>
      <c r="N271" s="269" t="s">
        <v>515</v>
      </c>
      <c r="O271" s="269"/>
      <c r="P271" s="269"/>
      <c r="Q271" s="269"/>
      <c r="R271" s="269"/>
      <c r="S271" s="269"/>
      <c r="T271" s="269"/>
      <c r="U271" s="269"/>
      <c r="V271" s="269"/>
      <c r="W271" s="269"/>
      <c r="X271" s="269"/>
      <c r="Y271" s="270"/>
      <c r="Z271" s="581" t="s">
        <v>53</v>
      </c>
      <c r="AA271" s="269"/>
      <c r="AB271" s="296"/>
      <c r="AC271" s="474" t="s">
        <v>516</v>
      </c>
      <c r="AD271" s="269"/>
      <c r="AE271" s="269"/>
      <c r="AF271" s="269"/>
      <c r="AG271" s="269"/>
      <c r="AH271" s="269"/>
      <c r="AI271" s="269"/>
      <c r="AJ271" s="269"/>
      <c r="AK271" s="269"/>
      <c r="AL271" s="269"/>
      <c r="AM271" s="269"/>
      <c r="AN271" s="269"/>
      <c r="AO271" s="269"/>
      <c r="AP271" s="270"/>
      <c r="AQ271" s="275"/>
      <c r="AR271" s="275"/>
      <c r="AS271" s="275"/>
      <c r="AT271" s="275"/>
      <c r="AU271" s="275"/>
      <c r="AV271" s="275"/>
      <c r="AW271" s="275"/>
      <c r="AX271" s="584"/>
      <c r="AY271" s="471"/>
      <c r="BA271" s="192">
        <f t="shared" si="32"/>
        <v>9</v>
      </c>
      <c r="BB271" s="192">
        <f t="shared" si="32"/>
        <v>3</v>
      </c>
      <c r="BC271" s="192"/>
      <c r="BD271" s="192"/>
      <c r="BG271" s="559" t="str">
        <f t="shared" ca="1" si="31"/>
        <v/>
      </c>
      <c r="BH271" s="560" t="str">
        <f t="shared" ca="1" si="31"/>
        <v/>
      </c>
      <c r="BI271" s="560" t="str">
        <f t="shared" ca="1" si="31"/>
        <v/>
      </c>
      <c r="BJ271" s="560" t="str">
        <f t="shared" ca="1" si="31"/>
        <v/>
      </c>
      <c r="BK271" s="560" t="str">
        <f t="shared" ca="1" si="31"/>
        <v/>
      </c>
      <c r="BL271" s="561" t="str">
        <f t="shared" ca="1" si="31"/>
        <v/>
      </c>
      <c r="CV271" s="1497"/>
      <c r="CW271" s="1498"/>
      <c r="CX271" s="1498"/>
      <c r="CY271" s="1499"/>
      <c r="CZ271" s="1499"/>
      <c r="DA271" s="1499"/>
      <c r="DB271" s="1499"/>
      <c r="DC271" s="1499"/>
      <c r="DD271" s="1859"/>
      <c r="DE271" s="1860"/>
      <c r="DF271" s="1861"/>
    </row>
    <row r="272" spans="1:110" s="465" customFormat="1" ht="15" customHeight="1">
      <c r="A272" s="777"/>
      <c r="B272" s="778"/>
      <c r="C272" s="778"/>
      <c r="D272" s="888"/>
      <c r="E272" s="274"/>
      <c r="F272" s="274"/>
      <c r="G272" s="274"/>
      <c r="H272" s="274"/>
      <c r="I272" s="274"/>
      <c r="J272" s="274"/>
      <c r="K272" s="889"/>
      <c r="L272" s="275"/>
      <c r="M272" s="268"/>
      <c r="N272" s="269" t="s">
        <v>485</v>
      </c>
      <c r="O272" s="269"/>
      <c r="P272" s="269"/>
      <c r="Q272" s="269"/>
      <c r="R272" s="269"/>
      <c r="S272" s="269"/>
      <c r="T272" s="269"/>
      <c r="U272" s="269"/>
      <c r="V272" s="269"/>
      <c r="W272" s="269"/>
      <c r="X272" s="269"/>
      <c r="Y272" s="270"/>
      <c r="Z272" s="581" t="s">
        <v>53</v>
      </c>
      <c r="AA272" s="269"/>
      <c r="AB272" s="296"/>
      <c r="AC272" s="474" t="s">
        <v>326</v>
      </c>
      <c r="AD272" s="269"/>
      <c r="AE272" s="269"/>
      <c r="AF272" s="269"/>
      <c r="AG272" s="269"/>
      <c r="AH272" s="269"/>
      <c r="AI272" s="269"/>
      <c r="AJ272" s="269"/>
      <c r="AK272" s="269"/>
      <c r="AL272" s="269"/>
      <c r="AM272" s="269"/>
      <c r="AN272" s="269"/>
      <c r="AO272" s="269"/>
      <c r="AP272" s="270"/>
      <c r="AQ272" s="275"/>
      <c r="AR272" s="275"/>
      <c r="AS272" s="275"/>
      <c r="AT272" s="275"/>
      <c r="AU272" s="275"/>
      <c r="AV272" s="275"/>
      <c r="AW272" s="275"/>
      <c r="AX272" s="584"/>
      <c r="AY272" s="471"/>
      <c r="BA272" s="192">
        <f t="shared" si="32"/>
        <v>9</v>
      </c>
      <c r="BB272" s="192">
        <f t="shared" si="32"/>
        <v>3</v>
      </c>
      <c r="BC272" s="192"/>
      <c r="BD272" s="192"/>
      <c r="BG272" s="559" t="str">
        <f t="shared" ca="1" si="31"/>
        <v/>
      </c>
      <c r="BH272" s="560" t="str">
        <f t="shared" ca="1" si="31"/>
        <v/>
      </c>
      <c r="BI272" s="560" t="str">
        <f t="shared" ca="1" si="31"/>
        <v/>
      </c>
      <c r="BJ272" s="560" t="str">
        <f t="shared" ca="1" si="31"/>
        <v/>
      </c>
      <c r="BK272" s="560" t="str">
        <f t="shared" ca="1" si="31"/>
        <v/>
      </c>
      <c r="BL272" s="561" t="str">
        <f t="shared" ca="1" si="31"/>
        <v/>
      </c>
      <c r="CV272" s="1497"/>
      <c r="CW272" s="1498"/>
      <c r="CX272" s="1498"/>
      <c r="CY272" s="1499"/>
      <c r="CZ272" s="1499"/>
      <c r="DA272" s="1499"/>
      <c r="DB272" s="1499"/>
      <c r="DC272" s="1499"/>
      <c r="DD272" s="1859"/>
      <c r="DE272" s="1860"/>
      <c r="DF272" s="1861"/>
    </row>
    <row r="273" spans="1:110" s="465" customFormat="1" ht="15" customHeight="1">
      <c r="A273" s="777"/>
      <c r="B273" s="778"/>
      <c r="C273" s="778"/>
      <c r="D273" s="888"/>
      <c r="E273" s="274"/>
      <c r="F273" s="274"/>
      <c r="G273" s="274"/>
      <c r="H273" s="274"/>
      <c r="I273" s="274"/>
      <c r="J273" s="274"/>
      <c r="K273" s="889"/>
      <c r="L273" s="275"/>
      <c r="M273" s="261"/>
      <c r="N273" s="271" t="s">
        <v>486</v>
      </c>
      <c r="O273" s="271"/>
      <c r="P273" s="271"/>
      <c r="Q273" s="271"/>
      <c r="R273" s="271"/>
      <c r="S273" s="271"/>
      <c r="T273" s="271"/>
      <c r="U273" s="271"/>
      <c r="V273" s="271"/>
      <c r="W273" s="271"/>
      <c r="X273" s="271"/>
      <c r="Y273" s="272"/>
      <c r="Z273" s="481" t="s">
        <v>53</v>
      </c>
      <c r="AA273" s="271"/>
      <c r="AB273" s="262"/>
      <c r="AC273" s="588" t="s">
        <v>472</v>
      </c>
      <c r="AD273" s="271"/>
      <c r="AE273" s="271"/>
      <c r="AF273" s="271"/>
      <c r="AG273" s="271"/>
      <c r="AH273" s="271"/>
      <c r="AI273" s="271"/>
      <c r="AJ273" s="271"/>
      <c r="AK273" s="271"/>
      <c r="AL273" s="271"/>
      <c r="AM273" s="271"/>
      <c r="AN273" s="271"/>
      <c r="AO273" s="271"/>
      <c r="AP273" s="272"/>
      <c r="AQ273" s="275"/>
      <c r="AR273" s="275"/>
      <c r="AS273" s="275"/>
      <c r="AT273" s="275"/>
      <c r="AU273" s="275"/>
      <c r="AV273" s="275"/>
      <c r="AW273" s="275"/>
      <c r="AX273" s="584"/>
      <c r="AY273" s="471"/>
      <c r="BA273" s="192">
        <f t="shared" si="32"/>
        <v>9</v>
      </c>
      <c r="BB273" s="192">
        <f t="shared" si="32"/>
        <v>3</v>
      </c>
      <c r="BC273" s="192"/>
      <c r="BD273" s="192"/>
      <c r="BG273" s="559" t="str">
        <f t="shared" ca="1" si="31"/>
        <v/>
      </c>
      <c r="BH273" s="560" t="str">
        <f t="shared" ca="1" si="31"/>
        <v/>
      </c>
      <c r="BI273" s="560" t="str">
        <f t="shared" ca="1" si="31"/>
        <v/>
      </c>
      <c r="BJ273" s="560" t="str">
        <f t="shared" ca="1" si="31"/>
        <v/>
      </c>
      <c r="BK273" s="560" t="str">
        <f t="shared" ca="1" si="31"/>
        <v/>
      </c>
      <c r="BL273" s="561" t="str">
        <f t="shared" ca="1" si="31"/>
        <v/>
      </c>
      <c r="CV273" s="1497"/>
      <c r="CW273" s="1498"/>
      <c r="CX273" s="1498"/>
      <c r="CY273" s="1499"/>
      <c r="CZ273" s="1499"/>
      <c r="DA273" s="1499"/>
      <c r="DB273" s="1499"/>
      <c r="DC273" s="1499"/>
      <c r="DD273" s="1859"/>
      <c r="DE273" s="1860"/>
      <c r="DF273" s="1861"/>
    </row>
    <row r="274" spans="1:110" s="465" customFormat="1" ht="15" customHeight="1">
      <c r="A274" s="777"/>
      <c r="B274" s="778"/>
      <c r="C274" s="778"/>
      <c r="D274" s="888"/>
      <c r="E274" s="274"/>
      <c r="F274" s="274"/>
      <c r="G274" s="274"/>
      <c r="H274" s="274"/>
      <c r="I274" s="274"/>
      <c r="J274" s="274"/>
      <c r="K274" s="889"/>
      <c r="L274" s="275"/>
      <c r="M274" s="275"/>
      <c r="N274" s="275"/>
      <c r="O274" s="275"/>
      <c r="P274" s="275"/>
      <c r="Q274" s="275"/>
      <c r="R274" s="275"/>
      <c r="S274" s="275"/>
      <c r="T274" s="275"/>
      <c r="U274" s="275"/>
      <c r="V274" s="275"/>
      <c r="W274" s="275"/>
      <c r="X274" s="275"/>
      <c r="Y274" s="275"/>
      <c r="Z274" s="275"/>
      <c r="AA274" s="275"/>
      <c r="AB274" s="275"/>
      <c r="AC274" s="275"/>
      <c r="AD274" s="275"/>
      <c r="AE274" s="275"/>
      <c r="AF274" s="275"/>
      <c r="AG274" s="275"/>
      <c r="AH274" s="275"/>
      <c r="AI274" s="275"/>
      <c r="AJ274" s="275"/>
      <c r="AK274" s="275"/>
      <c r="AL274" s="275"/>
      <c r="AM274" s="275"/>
      <c r="AN274" s="275"/>
      <c r="AO274" s="275"/>
      <c r="AP274" s="275"/>
      <c r="AQ274" s="275"/>
      <c r="AR274" s="275"/>
      <c r="AS274" s="275"/>
      <c r="AT274" s="275"/>
      <c r="AU274" s="275"/>
      <c r="AV274" s="275"/>
      <c r="AW274" s="275"/>
      <c r="AX274" s="584"/>
      <c r="AY274" s="471"/>
      <c r="BA274" s="192">
        <f t="shared" si="32"/>
        <v>9</v>
      </c>
      <c r="BB274" s="192">
        <f t="shared" si="32"/>
        <v>3</v>
      </c>
      <c r="BC274" s="192"/>
      <c r="BD274" s="192"/>
      <c r="BG274" s="559" t="str">
        <f t="shared" ca="1" si="31"/>
        <v/>
      </c>
      <c r="BH274" s="560" t="str">
        <f t="shared" ca="1" si="31"/>
        <v/>
      </c>
      <c r="BI274" s="560" t="str">
        <f t="shared" ca="1" si="31"/>
        <v/>
      </c>
      <c r="BJ274" s="560" t="str">
        <f t="shared" ca="1" si="31"/>
        <v/>
      </c>
      <c r="BK274" s="560" t="str">
        <f t="shared" ca="1" si="31"/>
        <v/>
      </c>
      <c r="BL274" s="561" t="str">
        <f t="shared" ca="1" si="31"/>
        <v/>
      </c>
      <c r="CV274" s="1497"/>
      <c r="CW274" s="1498"/>
      <c r="CX274" s="1498"/>
      <c r="CY274" s="1499"/>
      <c r="CZ274" s="1499"/>
      <c r="DA274" s="1499"/>
      <c r="DB274" s="1499"/>
      <c r="DC274" s="1499"/>
      <c r="DD274" s="1859"/>
      <c r="DE274" s="1860"/>
      <c r="DF274" s="1861"/>
    </row>
    <row r="275" spans="1:110" s="465" customFormat="1" ht="15" customHeight="1">
      <c r="A275" s="777"/>
      <c r="B275" s="778"/>
      <c r="C275" s="778"/>
      <c r="D275" s="1865" t="s">
        <v>333</v>
      </c>
      <c r="E275" s="1866"/>
      <c r="F275" s="1866"/>
      <c r="G275" s="1866"/>
      <c r="H275" s="1866"/>
      <c r="I275" s="1866"/>
      <c r="J275" s="1866"/>
      <c r="K275" s="1867"/>
      <c r="L275" s="261" t="str">
        <f>"圧造課用部品番号マスタ.データID = &lt;"&amp;$B$37&amp;"."&amp;$D$41&amp;"&gt;"</f>
        <v>圧造課用部品番号マスタ.データID = &lt;入力領域.データID&gt;</v>
      </c>
      <c r="M275" s="271"/>
      <c r="N275" s="271"/>
      <c r="O275" s="271"/>
      <c r="P275" s="271"/>
      <c r="Q275" s="271"/>
      <c r="R275" s="271"/>
      <c r="S275" s="271"/>
      <c r="T275" s="271"/>
      <c r="U275" s="271"/>
      <c r="V275" s="271"/>
      <c r="W275" s="271"/>
      <c r="X275" s="271"/>
      <c r="Y275" s="271"/>
      <c r="Z275" s="271"/>
      <c r="AA275" s="271"/>
      <c r="AB275" s="271"/>
      <c r="AC275" s="271"/>
      <c r="AD275" s="271"/>
      <c r="AE275" s="271"/>
      <c r="AF275" s="271"/>
      <c r="AG275" s="271"/>
      <c r="AH275" s="271"/>
      <c r="AI275" s="271"/>
      <c r="AJ275" s="271"/>
      <c r="AK275" s="271"/>
      <c r="AL275" s="271"/>
      <c r="AM275" s="271"/>
      <c r="AN275" s="271"/>
      <c r="AO275" s="271"/>
      <c r="AP275" s="271"/>
      <c r="AQ275" s="271"/>
      <c r="AR275" s="271"/>
      <c r="AS275" s="271"/>
      <c r="AT275" s="271"/>
      <c r="AU275" s="271"/>
      <c r="AV275" s="271"/>
      <c r="AW275" s="271"/>
      <c r="AX275" s="272"/>
      <c r="AY275" s="471"/>
      <c r="BA275" s="192">
        <f t="shared" si="32"/>
        <v>9</v>
      </c>
      <c r="BB275" s="192">
        <f t="shared" si="32"/>
        <v>3</v>
      </c>
      <c r="BC275" s="192"/>
      <c r="BD275" s="192"/>
      <c r="BG275" s="559" t="str">
        <f t="shared" ca="1" si="31"/>
        <v/>
      </c>
      <c r="BH275" s="560" t="str">
        <f t="shared" ca="1" si="31"/>
        <v/>
      </c>
      <c r="BI275" s="560" t="str">
        <f t="shared" ca="1" si="31"/>
        <v/>
      </c>
      <c r="BJ275" s="560" t="str">
        <f t="shared" ca="1" si="31"/>
        <v/>
      </c>
      <c r="BK275" s="560" t="str">
        <f t="shared" ca="1" si="31"/>
        <v/>
      </c>
      <c r="BL275" s="561" t="str">
        <f t="shared" ca="1" si="31"/>
        <v/>
      </c>
      <c r="CV275" s="1497"/>
      <c r="CW275" s="1498"/>
      <c r="CX275" s="1498"/>
      <c r="CY275" s="1499"/>
      <c r="CZ275" s="1499"/>
      <c r="DA275" s="1499"/>
      <c r="DB275" s="1499"/>
      <c r="DC275" s="1499"/>
      <c r="DD275" s="1859"/>
      <c r="DE275" s="1860"/>
      <c r="DF275" s="1861"/>
    </row>
    <row r="276" spans="1:110" s="465" customFormat="1" ht="15" customHeight="1">
      <c r="A276" s="1863" t="str">
        <f>BA276&amp;"."&amp;BB276</f>
        <v>9.4</v>
      </c>
      <c r="B276" s="1864"/>
      <c r="C276" s="1864"/>
      <c r="D276" s="475" t="s">
        <v>382</v>
      </c>
      <c r="E276" s="275"/>
      <c r="F276" s="275"/>
      <c r="G276" s="275"/>
      <c r="H276" s="479"/>
      <c r="I276" s="275"/>
      <c r="J276" s="475"/>
      <c r="K276" s="475"/>
      <c r="L276" s="475"/>
      <c r="M276" s="475"/>
      <c r="N276" s="475"/>
      <c r="O276" s="475"/>
      <c r="P276" s="475"/>
      <c r="Q276" s="475"/>
      <c r="R276" s="475"/>
      <c r="S276" s="475"/>
      <c r="T276" s="475"/>
      <c r="U276" s="475"/>
      <c r="V276" s="475"/>
      <c r="W276" s="475"/>
      <c r="X276" s="475"/>
      <c r="Y276" s="475"/>
      <c r="Z276" s="475"/>
      <c r="AA276" s="475"/>
      <c r="AB276" s="475"/>
      <c r="AC276" s="475"/>
      <c r="AD276" s="475"/>
      <c r="AE276" s="475"/>
      <c r="AF276" s="475"/>
      <c r="AG276" s="475"/>
      <c r="AH276" s="475"/>
      <c r="AI276" s="475"/>
      <c r="AJ276" s="475"/>
      <c r="AK276" s="475"/>
      <c r="AL276" s="475"/>
      <c r="AM276" s="475"/>
      <c r="AN276" s="475"/>
      <c r="AO276" s="475"/>
      <c r="AP276" s="475"/>
      <c r="AQ276" s="475"/>
      <c r="AR276" s="475"/>
      <c r="AS276" s="475"/>
      <c r="AT276" s="475"/>
      <c r="AU276" s="475"/>
      <c r="AV276" s="475"/>
      <c r="AW276" s="475"/>
      <c r="AX276" s="475"/>
      <c r="AY276" s="471"/>
      <c r="BA276" s="192">
        <f t="shared" si="32"/>
        <v>9</v>
      </c>
      <c r="BB276" s="193">
        <f>BB275+1</f>
        <v>4</v>
      </c>
      <c r="BC276" s="192"/>
      <c r="BG276" s="559" t="str">
        <f t="shared" ca="1" si="31"/>
        <v/>
      </c>
      <c r="BH276" s="560" t="str">
        <f t="shared" ca="1" si="31"/>
        <v/>
      </c>
      <c r="BI276" s="560" t="str">
        <f t="shared" ca="1" si="31"/>
        <v/>
      </c>
      <c r="BJ276" s="560" t="str">
        <f t="shared" ca="1" si="31"/>
        <v/>
      </c>
      <c r="BK276" s="560" t="str">
        <f t="shared" ca="1" si="31"/>
        <v/>
      </c>
      <c r="BL276" s="561" t="str">
        <f t="shared" ca="1" si="31"/>
        <v/>
      </c>
      <c r="CV276" s="1497"/>
      <c r="CW276" s="1498"/>
      <c r="CX276" s="1498"/>
      <c r="CY276" s="1499"/>
      <c r="CZ276" s="1499"/>
      <c r="DA276" s="1499"/>
      <c r="DB276" s="1499"/>
      <c r="DC276" s="1499"/>
      <c r="DD276" s="1859"/>
      <c r="DE276" s="1860"/>
      <c r="DF276" s="1861"/>
    </row>
    <row r="277" spans="1:110" s="465" customFormat="1" ht="15" customHeight="1">
      <c r="A277" s="1863" t="str">
        <f>BA277&amp;"."&amp;BB277&amp;"."&amp;BC277</f>
        <v>9.4.1</v>
      </c>
      <c r="B277" s="1864"/>
      <c r="C277" s="1864"/>
      <c r="D277" s="1864"/>
      <c r="E277" s="275" t="s">
        <v>513</v>
      </c>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c r="AC277" s="475"/>
      <c r="AD277" s="475"/>
      <c r="AE277" s="475"/>
      <c r="AF277" s="475"/>
      <c r="AG277" s="475"/>
      <c r="AH277" s="475"/>
      <c r="AI277" s="475"/>
      <c r="AJ277" s="475"/>
      <c r="AK277" s="475"/>
      <c r="AL277" s="475"/>
      <c r="AM277" s="475"/>
      <c r="AN277" s="475"/>
      <c r="AO277" s="475"/>
      <c r="AP277" s="475"/>
      <c r="AQ277" s="475"/>
      <c r="AR277" s="475"/>
      <c r="AS277" s="475"/>
      <c r="AT277" s="475"/>
      <c r="AU277" s="475"/>
      <c r="AV277" s="475"/>
      <c r="AW277" s="475"/>
      <c r="AX277" s="475"/>
      <c r="AY277" s="471"/>
      <c r="BA277" s="192">
        <f t="shared" si="32"/>
        <v>9</v>
      </c>
      <c r="BB277" s="192">
        <f t="shared" si="32"/>
        <v>4</v>
      </c>
      <c r="BC277" s="193">
        <f>BC276+1</f>
        <v>1</v>
      </c>
      <c r="BG277" s="559" t="str">
        <f t="shared" ca="1" si="31"/>
        <v/>
      </c>
      <c r="BH277" s="560" t="str">
        <f t="shared" ca="1" si="31"/>
        <v/>
      </c>
      <c r="BI277" s="560" t="str">
        <f t="shared" ca="1" si="31"/>
        <v/>
      </c>
      <c r="BJ277" s="560" t="str">
        <f t="shared" ca="1" si="31"/>
        <v/>
      </c>
      <c r="BK277" s="560" t="str">
        <f t="shared" ca="1" si="31"/>
        <v/>
      </c>
      <c r="BL277" s="561" t="str">
        <f t="shared" ca="1" si="31"/>
        <v/>
      </c>
      <c r="CV277" s="1497"/>
      <c r="CW277" s="1498"/>
      <c r="CX277" s="1498"/>
      <c r="CY277" s="1499"/>
      <c r="CZ277" s="1499"/>
      <c r="DA277" s="1499"/>
      <c r="DB277" s="1499"/>
      <c r="DC277" s="1499"/>
      <c r="DD277" s="1859"/>
      <c r="DE277" s="1860"/>
      <c r="DF277" s="1861"/>
    </row>
    <row r="278" spans="1:110" s="465" customFormat="1" ht="15" customHeight="1">
      <c r="A278" s="1863" t="str">
        <f>BA278&amp;"."&amp;BB278&amp;"."&amp;BC278</f>
        <v>9.4.2</v>
      </c>
      <c r="B278" s="1864"/>
      <c r="C278" s="1864"/>
      <c r="D278" s="1864"/>
      <c r="E278" s="275" t="str">
        <f>$CL$26&amp;"を実施し一覧表を更新する。"</f>
        <v>「10. データ検索処理」を実施し一覧表を更新する。</v>
      </c>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c r="AC278" s="475"/>
      <c r="AD278" s="475"/>
      <c r="AE278" s="475"/>
      <c r="AF278" s="475"/>
      <c r="AG278" s="475"/>
      <c r="AH278" s="475"/>
      <c r="AI278" s="475"/>
      <c r="AJ278" s="475"/>
      <c r="AK278" s="475"/>
      <c r="AL278" s="475"/>
      <c r="AM278" s="475"/>
      <c r="AN278" s="475"/>
      <c r="AO278" s="475"/>
      <c r="AP278" s="475"/>
      <c r="AQ278" s="475"/>
      <c r="AR278" s="475"/>
      <c r="AS278" s="475"/>
      <c r="AT278" s="475"/>
      <c r="AU278" s="475"/>
      <c r="AV278" s="475"/>
      <c r="AW278" s="475"/>
      <c r="AX278" s="475"/>
      <c r="AY278" s="471"/>
      <c r="BA278" s="192">
        <f>BA277</f>
        <v>9</v>
      </c>
      <c r="BB278" s="192">
        <f>BB277</f>
        <v>4</v>
      </c>
      <c r="BC278" s="193">
        <f>BC277+1</f>
        <v>2</v>
      </c>
      <c r="BG278" s="559" t="str">
        <f t="shared" ca="1" si="31"/>
        <v/>
      </c>
      <c r="BH278" s="560" t="str">
        <f t="shared" ca="1" si="31"/>
        <v/>
      </c>
      <c r="BI278" s="560" t="str">
        <f t="shared" ca="1" si="31"/>
        <v/>
      </c>
      <c r="BJ278" s="560" t="str">
        <f t="shared" ca="1" si="31"/>
        <v/>
      </c>
      <c r="BK278" s="560" t="str">
        <f t="shared" ca="1" si="31"/>
        <v/>
      </c>
      <c r="BL278" s="561" t="str">
        <f t="shared" ca="1" si="31"/>
        <v/>
      </c>
      <c r="CV278" s="1488" t="s">
        <v>2265</v>
      </c>
      <c r="CW278" s="1489"/>
      <c r="CX278" s="1489"/>
      <c r="CY278" s="1489"/>
      <c r="CZ278" s="1489"/>
      <c r="DA278" s="1489"/>
      <c r="DB278" s="1489"/>
      <c r="DC278" s="1489"/>
      <c r="DD278" s="1859">
        <v>44637</v>
      </c>
      <c r="DE278" s="1860"/>
      <c r="DF278" s="1861"/>
    </row>
    <row r="279" spans="1:110" s="465" customFormat="1" ht="15" customHeight="1">
      <c r="A279" s="1868" t="str">
        <f>BA279&amp;"."</f>
        <v>10.</v>
      </c>
      <c r="B279" s="1869"/>
      <c r="C279" s="319" t="s">
        <v>348</v>
      </c>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c r="AC279" s="475"/>
      <c r="AD279" s="475"/>
      <c r="AE279" s="475"/>
      <c r="AF279" s="475"/>
      <c r="AG279" s="475"/>
      <c r="AH279" s="475"/>
      <c r="AI279" s="475"/>
      <c r="AJ279" s="475"/>
      <c r="AK279" s="475"/>
      <c r="AL279" s="475"/>
      <c r="AM279" s="475"/>
      <c r="AN279" s="475"/>
      <c r="AO279" s="475"/>
      <c r="AP279" s="475"/>
      <c r="AQ279" s="475"/>
      <c r="AR279" s="475"/>
      <c r="AS279" s="475"/>
      <c r="AT279" s="475"/>
      <c r="AU279" s="475"/>
      <c r="AV279" s="475"/>
      <c r="AW279" s="475"/>
      <c r="AX279" s="475"/>
      <c r="AY279" s="895"/>
      <c r="AZ279" s="236"/>
      <c r="BA279" s="193">
        <f>BA278+1</f>
        <v>10</v>
      </c>
      <c r="BB279" s="192"/>
      <c r="BC279" s="192"/>
      <c r="BD279" s="192"/>
      <c r="BG279" s="563" t="str">
        <f t="shared" ca="1" si="31"/>
        <v/>
      </c>
      <c r="BH279" s="564" t="str">
        <f t="shared" ca="1" si="31"/>
        <v/>
      </c>
      <c r="BI279" s="564" t="str">
        <f t="shared" ca="1" si="31"/>
        <v/>
      </c>
      <c r="BJ279" s="564" t="str">
        <f t="shared" ca="1" si="31"/>
        <v/>
      </c>
      <c r="BK279" s="564" t="str">
        <f t="shared" ca="1" si="31"/>
        <v/>
      </c>
      <c r="BL279" s="565" t="str">
        <f t="shared" ca="1" si="31"/>
        <v/>
      </c>
      <c r="CV279" s="1497"/>
      <c r="CW279" s="1498"/>
      <c r="CX279" s="1498"/>
      <c r="CY279" s="1499"/>
      <c r="CZ279" s="1499"/>
      <c r="DA279" s="1499"/>
      <c r="DB279" s="1499"/>
      <c r="DC279" s="1499"/>
      <c r="DD279" s="1859"/>
      <c r="DE279" s="1860"/>
      <c r="DF279" s="1861"/>
    </row>
    <row r="280" spans="1:110" s="465" customFormat="1" ht="15" customHeight="1">
      <c r="A280" s="1863" t="str">
        <f>$BA280&amp;"."&amp;$BB280&amp;"."</f>
        <v>10.1.</v>
      </c>
      <c r="B280" s="1864"/>
      <c r="C280" s="1864"/>
      <c r="D280" s="475" t="s">
        <v>880</v>
      </c>
      <c r="E280" s="275"/>
      <c r="F280" s="275"/>
      <c r="G280" s="275"/>
      <c r="H280" s="479"/>
      <c r="I280" s="275"/>
      <c r="J280" s="475"/>
      <c r="K280" s="475"/>
      <c r="L280" s="475"/>
      <c r="M280" s="475"/>
      <c r="N280" s="475"/>
      <c r="O280" s="475"/>
      <c r="P280" s="475"/>
      <c r="Q280" s="475"/>
      <c r="R280" s="475"/>
      <c r="S280" s="475"/>
      <c r="T280" s="475"/>
      <c r="U280" s="475"/>
      <c r="V280" s="475"/>
      <c r="W280" s="475"/>
      <c r="X280" s="475"/>
      <c r="Y280" s="475"/>
      <c r="Z280" s="475"/>
      <c r="AA280" s="475"/>
      <c r="AB280" s="475"/>
      <c r="AC280" s="475"/>
      <c r="AD280" s="475"/>
      <c r="AE280" s="475"/>
      <c r="AF280" s="475"/>
      <c r="AG280" s="475"/>
      <c r="AH280" s="475"/>
      <c r="AI280" s="475"/>
      <c r="AJ280" s="475"/>
      <c r="AK280" s="475"/>
      <c r="AL280" s="475"/>
      <c r="AM280" s="475"/>
      <c r="AN280" s="475"/>
      <c r="AO280" s="475"/>
      <c r="AP280" s="475"/>
      <c r="AQ280" s="475"/>
      <c r="AR280" s="475"/>
      <c r="AS280" s="475"/>
      <c r="AT280" s="475"/>
      <c r="AU280" s="475"/>
      <c r="AV280" s="475"/>
      <c r="AW280" s="475"/>
      <c r="AX280" s="475"/>
      <c r="AY280" s="895"/>
      <c r="AZ280" s="236"/>
      <c r="BA280" s="192">
        <f t="shared" ref="BA280:BB293" si="33">BA279</f>
        <v>10</v>
      </c>
      <c r="BB280" s="193">
        <f>BB279+1</f>
        <v>1</v>
      </c>
      <c r="BC280" s="192"/>
      <c r="BG280" s="563" t="str">
        <f t="shared" ca="1" si="31"/>
        <v/>
      </c>
      <c r="BH280" s="564" t="str">
        <f t="shared" ca="1" si="31"/>
        <v/>
      </c>
      <c r="BI280" s="564" t="str">
        <f t="shared" ca="1" si="31"/>
        <v/>
      </c>
      <c r="BJ280" s="564" t="str">
        <f t="shared" ca="1" si="31"/>
        <v/>
      </c>
      <c r="BK280" s="564" t="str">
        <f t="shared" ca="1" si="31"/>
        <v/>
      </c>
      <c r="BL280" s="565" t="str">
        <f t="shared" ca="1" si="31"/>
        <v/>
      </c>
      <c r="CV280" s="1488" t="s">
        <v>2265</v>
      </c>
      <c r="CW280" s="1489"/>
      <c r="CX280" s="1489"/>
      <c r="CY280" s="1489"/>
      <c r="CZ280" s="1489"/>
      <c r="DA280" s="1489"/>
      <c r="DB280" s="1489"/>
      <c r="DC280" s="1489"/>
      <c r="DD280" s="1859">
        <v>44637</v>
      </c>
      <c r="DE280" s="1860"/>
      <c r="DF280" s="1861"/>
    </row>
    <row r="281" spans="1:110" s="465" customFormat="1" ht="15" customHeight="1">
      <c r="A281" s="896"/>
      <c r="B281" s="575"/>
      <c r="C281" s="575"/>
      <c r="D281" s="275" t="str">
        <f>"以下条件にて"&amp;$CM$32&amp;"を実施する"</f>
        <v>以下条件にて「10.6. データ検索ログ出力処理」を実施する</v>
      </c>
      <c r="E281" s="469"/>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c r="AC281" s="475"/>
      <c r="AD281" s="475"/>
      <c r="AE281" s="475"/>
      <c r="AF281" s="475"/>
      <c r="AG281" s="475"/>
      <c r="AH281" s="475"/>
      <c r="AI281" s="475"/>
      <c r="AJ281" s="475"/>
      <c r="AK281" s="475"/>
      <c r="AL281" s="475"/>
      <c r="AM281" s="475"/>
      <c r="AN281" s="475"/>
      <c r="AO281" s="475"/>
      <c r="AP281" s="475"/>
      <c r="AQ281" s="475"/>
      <c r="AR281" s="475"/>
      <c r="AS281" s="475"/>
      <c r="AT281" s="475"/>
      <c r="AU281" s="475"/>
      <c r="AV281" s="475"/>
      <c r="AW281" s="475"/>
      <c r="AX281" s="475"/>
      <c r="AY281" s="895"/>
      <c r="BA281" s="192">
        <f t="shared" si="33"/>
        <v>10</v>
      </c>
      <c r="BB281" s="192">
        <f t="shared" si="33"/>
        <v>1</v>
      </c>
      <c r="BC281" s="192"/>
      <c r="BG281" s="563" t="str">
        <f t="shared" ca="1" si="31"/>
        <v/>
      </c>
      <c r="BH281" s="564" t="str">
        <f t="shared" ca="1" si="31"/>
        <v/>
      </c>
      <c r="BI281" s="564" t="str">
        <f t="shared" ca="1" si="31"/>
        <v/>
      </c>
      <c r="BJ281" s="564" t="str">
        <f t="shared" ca="1" si="31"/>
        <v/>
      </c>
      <c r="BK281" s="564" t="str">
        <f t="shared" ca="1" si="31"/>
        <v/>
      </c>
      <c r="BL281" s="565" t="str">
        <f t="shared" ca="1" si="31"/>
        <v/>
      </c>
      <c r="CV281" s="1497"/>
      <c r="CW281" s="1498"/>
      <c r="CX281" s="1498"/>
      <c r="CY281" s="1498"/>
      <c r="CZ281" s="1498"/>
      <c r="DA281" s="1498"/>
      <c r="DB281" s="1498"/>
      <c r="DC281" s="1498"/>
      <c r="DD281" s="1859"/>
      <c r="DE281" s="1860"/>
      <c r="DF281" s="1861"/>
    </row>
    <row r="282" spans="1:110" s="465" customFormat="1" ht="15" customHeight="1">
      <c r="A282" s="320"/>
      <c r="B282" s="275"/>
      <c r="C282" s="275"/>
      <c r="D282" s="845" t="s">
        <v>103</v>
      </c>
      <c r="E282" s="846"/>
      <c r="F282" s="846"/>
      <c r="G282" s="846"/>
      <c r="H282" s="846"/>
      <c r="I282" s="846"/>
      <c r="J282" s="846"/>
      <c r="K282" s="847"/>
      <c r="L282" s="480" t="s">
        <v>339</v>
      </c>
      <c r="M282" s="266"/>
      <c r="N282" s="266" t="str">
        <f>"("&amp;VLOOKUP(L282,[1]processing_log!$B$37:$Y$100,4,FALSE)&amp;" - "&amp;VLOOKUP(L282,[1]processing_log!$B$37:$Y$100,21,FALSE)&amp;VLOOKUP(L282,[1]processing_log!$B$37:$Y$100,24,FALSE)&amp;")"</f>
        <v>(検索処理 - 開始)</v>
      </c>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c r="AJ282" s="266"/>
      <c r="AK282" s="266"/>
      <c r="AL282" s="266"/>
      <c r="AM282" s="266"/>
      <c r="AN282" s="266"/>
      <c r="AO282" s="266"/>
      <c r="AP282" s="266"/>
      <c r="AQ282" s="266"/>
      <c r="AR282" s="266"/>
      <c r="AS282" s="266"/>
      <c r="AT282" s="266"/>
      <c r="AU282" s="266"/>
      <c r="AV282" s="266"/>
      <c r="AW282" s="266"/>
      <c r="AX282" s="267"/>
      <c r="AY282" s="223"/>
      <c r="AZ282" s="236"/>
      <c r="BA282" s="192">
        <f t="shared" si="33"/>
        <v>10</v>
      </c>
      <c r="BB282" s="192">
        <f t="shared" si="33"/>
        <v>1</v>
      </c>
      <c r="BC282" s="192"/>
      <c r="BG282" s="563" t="str">
        <f t="shared" ca="1" si="31"/>
        <v/>
      </c>
      <c r="BH282" s="564" t="str">
        <f t="shared" ca="1" si="31"/>
        <v/>
      </c>
      <c r="BI282" s="564" t="str">
        <f t="shared" ca="1" si="31"/>
        <v/>
      </c>
      <c r="BJ282" s="564" t="str">
        <f t="shared" ca="1" si="31"/>
        <v/>
      </c>
      <c r="BK282" s="564" t="str">
        <f t="shared" ca="1" si="31"/>
        <v/>
      </c>
      <c r="BL282" s="565" t="str">
        <f t="shared" ca="1" si="31"/>
        <v/>
      </c>
      <c r="CV282" s="1497"/>
      <c r="CW282" s="1498"/>
      <c r="CX282" s="1498"/>
      <c r="CY282" s="1498"/>
      <c r="CZ282" s="1498"/>
      <c r="DA282" s="1498"/>
      <c r="DB282" s="1498"/>
      <c r="DC282" s="1498"/>
      <c r="DD282" s="1859"/>
      <c r="DE282" s="1860"/>
      <c r="DF282" s="1861"/>
    </row>
    <row r="283" spans="1:110" s="465" customFormat="1" ht="15" customHeight="1">
      <c r="A283" s="320"/>
      <c r="B283" s="275"/>
      <c r="C283" s="275"/>
      <c r="D283" s="851" t="s">
        <v>104</v>
      </c>
      <c r="E283" s="852"/>
      <c r="F283" s="852"/>
      <c r="G283" s="852"/>
      <c r="H283" s="852"/>
      <c r="I283" s="852"/>
      <c r="J283" s="852"/>
      <c r="K283" s="853"/>
      <c r="L283" s="481" t="s">
        <v>398</v>
      </c>
      <c r="M283" s="271"/>
      <c r="N283" s="271"/>
      <c r="O283" s="271"/>
      <c r="P283" s="271"/>
      <c r="Q283" s="271"/>
      <c r="R283" s="271"/>
      <c r="S283" s="271"/>
      <c r="T283" s="271"/>
      <c r="U283" s="271"/>
      <c r="V283" s="271"/>
      <c r="W283" s="271"/>
      <c r="X283" s="271"/>
      <c r="Y283" s="271"/>
      <c r="Z283" s="271"/>
      <c r="AA283" s="271"/>
      <c r="AB283" s="271"/>
      <c r="AC283" s="271"/>
      <c r="AD283" s="271"/>
      <c r="AE283" s="271"/>
      <c r="AF283" s="271"/>
      <c r="AG283" s="271"/>
      <c r="AH283" s="271"/>
      <c r="AI283" s="271"/>
      <c r="AJ283" s="271"/>
      <c r="AK283" s="271"/>
      <c r="AL283" s="271"/>
      <c r="AM283" s="271"/>
      <c r="AN283" s="271"/>
      <c r="AO283" s="271"/>
      <c r="AP283" s="271"/>
      <c r="AQ283" s="271"/>
      <c r="AR283" s="271"/>
      <c r="AS283" s="271"/>
      <c r="AT283" s="271"/>
      <c r="AU283" s="271"/>
      <c r="AV283" s="271"/>
      <c r="AW283" s="271"/>
      <c r="AX283" s="272"/>
      <c r="AY283" s="223"/>
      <c r="AZ283" s="236"/>
      <c r="BA283" s="192">
        <f t="shared" si="33"/>
        <v>10</v>
      </c>
      <c r="BB283" s="192">
        <f>BB282</f>
        <v>1</v>
      </c>
      <c r="BC283" s="192"/>
      <c r="BG283" s="563" t="str">
        <f t="shared" ca="1" si="31"/>
        <v/>
      </c>
      <c r="BH283" s="564" t="str">
        <f t="shared" ca="1" si="31"/>
        <v/>
      </c>
      <c r="BI283" s="564" t="str">
        <f t="shared" ca="1" si="31"/>
        <v/>
      </c>
      <c r="BJ283" s="564" t="str">
        <f t="shared" ca="1" si="31"/>
        <v/>
      </c>
      <c r="BK283" s="564" t="str">
        <f t="shared" ca="1" si="31"/>
        <v/>
      </c>
      <c r="BL283" s="565" t="str">
        <f t="shared" ca="1" si="31"/>
        <v/>
      </c>
      <c r="CV283" s="1497"/>
      <c r="CW283" s="1498"/>
      <c r="CX283" s="1498"/>
      <c r="CY283" s="1498"/>
      <c r="CZ283" s="1498"/>
      <c r="DA283" s="1498"/>
      <c r="DB283" s="1498"/>
      <c r="DC283" s="1498"/>
      <c r="DD283" s="1859"/>
      <c r="DE283" s="1860"/>
      <c r="DF283" s="1861"/>
    </row>
    <row r="284" spans="1:110" s="465" customFormat="1" ht="15" customHeight="1">
      <c r="A284" s="1863" t="str">
        <f>$BA284&amp;"."&amp;$BB284&amp;"."</f>
        <v>10.2.</v>
      </c>
      <c r="B284" s="1864"/>
      <c r="C284" s="1864"/>
      <c r="D284" s="475" t="s">
        <v>881</v>
      </c>
      <c r="E284" s="2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c r="AC284" s="475"/>
      <c r="AD284" s="475"/>
      <c r="AE284" s="475"/>
      <c r="AF284" s="475"/>
      <c r="AG284" s="475"/>
      <c r="AH284" s="475"/>
      <c r="AI284" s="475"/>
      <c r="AJ284" s="475"/>
      <c r="AK284" s="475"/>
      <c r="AL284" s="475"/>
      <c r="AM284" s="475"/>
      <c r="AN284" s="475"/>
      <c r="AO284" s="475"/>
      <c r="AP284" s="475"/>
      <c r="AQ284" s="475"/>
      <c r="AR284" s="475"/>
      <c r="AS284" s="475"/>
      <c r="AT284" s="475"/>
      <c r="AU284" s="475"/>
      <c r="AV284" s="475"/>
      <c r="AW284" s="475"/>
      <c r="AX284" s="475"/>
      <c r="AY284" s="895"/>
      <c r="BA284" s="192">
        <f t="shared" si="33"/>
        <v>10</v>
      </c>
      <c r="BB284" s="193">
        <f>BB283+1</f>
        <v>2</v>
      </c>
      <c r="BC284" s="192"/>
      <c r="BG284" s="563" t="str">
        <f t="shared" ca="1" si="31"/>
        <v/>
      </c>
      <c r="BH284" s="564" t="str">
        <f t="shared" ca="1" si="31"/>
        <v/>
      </c>
      <c r="BI284" s="564" t="str">
        <f t="shared" ca="1" si="31"/>
        <v/>
      </c>
      <c r="BJ284" s="564" t="str">
        <f t="shared" ca="1" si="31"/>
        <v/>
      </c>
      <c r="BK284" s="564" t="str">
        <f t="shared" ca="1" si="31"/>
        <v/>
      </c>
      <c r="BL284" s="565" t="str">
        <f t="shared" ca="1" si="31"/>
        <v/>
      </c>
      <c r="CV284" s="1488" t="s">
        <v>2265</v>
      </c>
      <c r="CW284" s="1489"/>
      <c r="CX284" s="1489"/>
      <c r="CY284" s="1489"/>
      <c r="CZ284" s="1489"/>
      <c r="DA284" s="1489"/>
      <c r="DB284" s="1489"/>
      <c r="DC284" s="1489"/>
      <c r="DD284" s="1859">
        <v>44637</v>
      </c>
      <c r="DE284" s="1860"/>
      <c r="DF284" s="1861"/>
    </row>
    <row r="285" spans="1:110" s="465" customFormat="1" ht="15" customHeight="1">
      <c r="A285" s="896"/>
      <c r="B285" s="575"/>
      <c r="C285" s="575"/>
      <c r="D285" s="475" t="s">
        <v>882</v>
      </c>
      <c r="E285" s="469"/>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c r="AC285" s="475"/>
      <c r="AD285" s="475"/>
      <c r="AE285" s="475"/>
      <c r="AF285" s="475"/>
      <c r="AG285" s="475"/>
      <c r="AH285" s="475"/>
      <c r="AI285" s="475"/>
      <c r="AJ285" s="475"/>
      <c r="AK285" s="475"/>
      <c r="AL285" s="475"/>
      <c r="AM285" s="475"/>
      <c r="AN285" s="475"/>
      <c r="AO285" s="475"/>
      <c r="AP285" s="475"/>
      <c r="AQ285" s="475"/>
      <c r="AR285" s="475"/>
      <c r="AS285" s="475"/>
      <c r="AT285" s="475"/>
      <c r="AU285" s="475"/>
      <c r="AV285" s="475"/>
      <c r="AW285" s="475"/>
      <c r="AX285" s="475"/>
      <c r="AY285" s="895"/>
      <c r="BA285" s="192">
        <f t="shared" si="33"/>
        <v>10</v>
      </c>
      <c r="BB285" s="192">
        <f t="shared" si="33"/>
        <v>2</v>
      </c>
      <c r="BC285" s="192"/>
      <c r="BG285" s="563" t="str">
        <f t="shared" ref="BG285:BL298" ca="1" si="34">IF(BA285&lt;&gt;"",IF(MID(_xlfn.FORMULATEXT(BA285),SEARCH("[",_xlfn.FORMULATEXT(BA285))+1,SEARCH("]",_xlfn.FORMULATEXT(BA285))-(SEARCH("[",_xlfn.FORMULATEXT(BA285))+1))="-1","",1),"")</f>
        <v/>
      </c>
      <c r="BH285" s="564" t="str">
        <f t="shared" ca="1" si="34"/>
        <v/>
      </c>
      <c r="BI285" s="564" t="str">
        <f t="shared" ca="1" si="34"/>
        <v/>
      </c>
      <c r="BJ285" s="564" t="str">
        <f t="shared" ca="1" si="34"/>
        <v/>
      </c>
      <c r="BK285" s="564" t="str">
        <f t="shared" ca="1" si="34"/>
        <v/>
      </c>
      <c r="BL285" s="565" t="str">
        <f t="shared" ca="1" si="34"/>
        <v/>
      </c>
      <c r="CV285" s="1497"/>
      <c r="CW285" s="1498"/>
      <c r="CX285" s="1498"/>
      <c r="CY285" s="1498"/>
      <c r="CZ285" s="1498"/>
      <c r="DA285" s="1498"/>
      <c r="DB285" s="1498"/>
      <c r="DC285" s="1498"/>
      <c r="DD285" s="1859"/>
      <c r="DE285" s="1860"/>
      <c r="DF285" s="1861"/>
    </row>
    <row r="286" spans="1:110" s="465" customFormat="1" ht="15" customHeight="1">
      <c r="A286" s="1863" t="str">
        <f>$BA286&amp;"."&amp;$BB286&amp;"."</f>
        <v>10.3.</v>
      </c>
      <c r="B286" s="1864"/>
      <c r="C286" s="1864"/>
      <c r="D286" s="475" t="s">
        <v>503</v>
      </c>
      <c r="E286" s="2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c r="AC286" s="475"/>
      <c r="AD286" s="475"/>
      <c r="AE286" s="475"/>
      <c r="AF286" s="475"/>
      <c r="AG286" s="475"/>
      <c r="AH286" s="475"/>
      <c r="AI286" s="475"/>
      <c r="AJ286" s="475"/>
      <c r="AK286" s="475"/>
      <c r="AL286" s="475"/>
      <c r="AM286" s="475"/>
      <c r="AN286" s="475"/>
      <c r="AO286" s="475"/>
      <c r="AP286" s="475"/>
      <c r="AQ286" s="475"/>
      <c r="AR286" s="475"/>
      <c r="AS286" s="475"/>
      <c r="AT286" s="475"/>
      <c r="AU286" s="475"/>
      <c r="AV286" s="475"/>
      <c r="AW286" s="475"/>
      <c r="AX286" s="475"/>
      <c r="AY286" s="895"/>
      <c r="BA286" s="192">
        <f t="shared" si="33"/>
        <v>10</v>
      </c>
      <c r="BB286" s="193">
        <f>BB285+1</f>
        <v>3</v>
      </c>
      <c r="BC286" s="192"/>
      <c r="BG286" s="563" t="str">
        <f t="shared" ca="1" si="34"/>
        <v/>
      </c>
      <c r="BH286" s="564" t="str">
        <f t="shared" ca="1" si="34"/>
        <v/>
      </c>
      <c r="BI286" s="564" t="str">
        <f t="shared" ca="1" si="34"/>
        <v/>
      </c>
      <c r="BJ286" s="564" t="str">
        <f t="shared" ca="1" si="34"/>
        <v/>
      </c>
      <c r="BK286" s="564" t="str">
        <f t="shared" ca="1" si="34"/>
        <v/>
      </c>
      <c r="BL286" s="565" t="str">
        <f t="shared" ca="1" si="34"/>
        <v/>
      </c>
      <c r="CV286" s="1497"/>
      <c r="CW286" s="1498"/>
      <c r="CX286" s="1498"/>
      <c r="CY286" s="1498"/>
      <c r="CZ286" s="1498"/>
      <c r="DA286" s="1498"/>
      <c r="DB286" s="1498"/>
      <c r="DC286" s="1498"/>
      <c r="DD286" s="1859"/>
      <c r="DE286" s="1860"/>
      <c r="DF286" s="1861"/>
    </row>
    <row r="287" spans="1:110" s="465" customFormat="1" ht="15" customHeight="1">
      <c r="A287" s="896"/>
      <c r="B287" s="575"/>
      <c r="C287" s="575"/>
      <c r="D287" s="475" t="s">
        <v>349</v>
      </c>
      <c r="E287" s="469"/>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c r="AC287" s="475"/>
      <c r="AD287" s="475"/>
      <c r="AE287" s="475"/>
      <c r="AF287" s="475"/>
      <c r="AG287" s="475"/>
      <c r="AH287" s="475"/>
      <c r="AI287" s="475"/>
      <c r="AJ287" s="475"/>
      <c r="AK287" s="475"/>
      <c r="AL287" s="475"/>
      <c r="AM287" s="475"/>
      <c r="AN287" s="475"/>
      <c r="AO287" s="475"/>
      <c r="AP287" s="475"/>
      <c r="AQ287" s="475"/>
      <c r="AR287" s="475"/>
      <c r="AS287" s="475"/>
      <c r="AT287" s="475"/>
      <c r="AU287" s="475"/>
      <c r="AV287" s="475"/>
      <c r="AW287" s="475"/>
      <c r="AX287" s="475"/>
      <c r="AY287" s="895"/>
      <c r="BA287" s="192">
        <f t="shared" si="33"/>
        <v>10</v>
      </c>
      <c r="BB287" s="192">
        <f t="shared" si="33"/>
        <v>3</v>
      </c>
      <c r="BC287" s="192"/>
      <c r="BG287" s="563" t="str">
        <f t="shared" ca="1" si="34"/>
        <v/>
      </c>
      <c r="BH287" s="564" t="str">
        <f t="shared" ca="1" si="34"/>
        <v/>
      </c>
      <c r="BI287" s="564" t="str">
        <f t="shared" ca="1" si="34"/>
        <v/>
      </c>
      <c r="BJ287" s="564" t="str">
        <f t="shared" ca="1" si="34"/>
        <v/>
      </c>
      <c r="BK287" s="564" t="str">
        <f t="shared" ca="1" si="34"/>
        <v/>
      </c>
      <c r="BL287" s="565" t="str">
        <f t="shared" ca="1" si="34"/>
        <v/>
      </c>
      <c r="CV287" s="1488" t="s">
        <v>2265</v>
      </c>
      <c r="CW287" s="1489"/>
      <c r="CX287" s="1489"/>
      <c r="CY287" s="1489"/>
      <c r="CZ287" s="1489"/>
      <c r="DA287" s="1489"/>
      <c r="DB287" s="1489"/>
      <c r="DC287" s="1489"/>
      <c r="DD287" s="1859">
        <v>44637</v>
      </c>
      <c r="DE287" s="1860"/>
      <c r="DF287" s="1861"/>
    </row>
    <row r="288" spans="1:110" s="465" customFormat="1" ht="15" customHeight="1">
      <c r="A288" s="320"/>
      <c r="B288" s="275"/>
      <c r="C288" s="275"/>
      <c r="D288" s="845" t="s">
        <v>265</v>
      </c>
      <c r="E288" s="846"/>
      <c r="F288" s="846"/>
      <c r="G288" s="846"/>
      <c r="H288" s="846"/>
      <c r="I288" s="846"/>
      <c r="J288" s="846"/>
      <c r="K288" s="847"/>
      <c r="L288" s="265" t="s">
        <v>978</v>
      </c>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c r="AJ288" s="266"/>
      <c r="AK288" s="266"/>
      <c r="AL288" s="266"/>
      <c r="AM288" s="266"/>
      <c r="AN288" s="266"/>
      <c r="AO288" s="266"/>
      <c r="AP288" s="266"/>
      <c r="AQ288" s="266"/>
      <c r="AR288" s="266"/>
      <c r="AS288" s="266"/>
      <c r="AT288" s="266"/>
      <c r="AU288" s="266"/>
      <c r="AV288" s="266"/>
      <c r="AW288" s="266"/>
      <c r="AX288" s="267"/>
      <c r="AY288" s="895"/>
      <c r="BA288" s="192">
        <f t="shared" si="33"/>
        <v>10</v>
      </c>
      <c r="BB288" s="192">
        <f t="shared" si="33"/>
        <v>3</v>
      </c>
      <c r="BC288" s="192"/>
      <c r="BG288" s="563" t="str">
        <f t="shared" ca="1" si="34"/>
        <v/>
      </c>
      <c r="BH288" s="564" t="str">
        <f t="shared" ca="1" si="34"/>
        <v/>
      </c>
      <c r="BI288" s="564" t="str">
        <f t="shared" ca="1" si="34"/>
        <v/>
      </c>
      <c r="BJ288" s="564" t="str">
        <f t="shared" ca="1" si="34"/>
        <v/>
      </c>
      <c r="BK288" s="564" t="str">
        <f t="shared" ca="1" si="34"/>
        <v/>
      </c>
      <c r="BL288" s="565" t="str">
        <f t="shared" ca="1" si="34"/>
        <v/>
      </c>
      <c r="CV288" s="1497"/>
      <c r="CW288" s="1498" t="s">
        <v>2274</v>
      </c>
      <c r="CX288" s="1498"/>
      <c r="CY288" s="1498"/>
      <c r="CZ288" s="1498"/>
      <c r="DA288" s="1498"/>
      <c r="DB288" s="1498"/>
      <c r="DC288" s="1498"/>
      <c r="DD288" s="1859">
        <v>44637</v>
      </c>
      <c r="DE288" s="1860"/>
      <c r="DF288" s="1861"/>
    </row>
    <row r="289" spans="1:110" s="465" customFormat="1" ht="15" customHeight="1">
      <c r="A289" s="777"/>
      <c r="B289" s="778"/>
      <c r="C289" s="778"/>
      <c r="D289" s="848" t="s">
        <v>84</v>
      </c>
      <c r="E289" s="849"/>
      <c r="F289" s="849"/>
      <c r="G289" s="849"/>
      <c r="H289" s="849"/>
      <c r="I289" s="849"/>
      <c r="J289" s="849"/>
      <c r="K289" s="850"/>
      <c r="L289" s="268" t="s">
        <v>979</v>
      </c>
      <c r="M289" s="269"/>
      <c r="N289" s="269"/>
      <c r="O289" s="269"/>
      <c r="P289" s="269"/>
      <c r="Q289" s="269"/>
      <c r="R289" s="269"/>
      <c r="S289" s="269"/>
      <c r="T289" s="269"/>
      <c r="U289" s="269"/>
      <c r="V289" s="269"/>
      <c r="W289" s="269"/>
      <c r="X289" s="269"/>
      <c r="Y289" s="269"/>
      <c r="Z289" s="269"/>
      <c r="AA289" s="269"/>
      <c r="AB289" s="269"/>
      <c r="AC289" s="269"/>
      <c r="AD289" s="269"/>
      <c r="AE289" s="269"/>
      <c r="AF289" s="269"/>
      <c r="AG289" s="269"/>
      <c r="AH289" s="269"/>
      <c r="AI289" s="269"/>
      <c r="AJ289" s="269"/>
      <c r="AK289" s="269"/>
      <c r="AL289" s="269"/>
      <c r="AM289" s="269"/>
      <c r="AN289" s="269"/>
      <c r="AO289" s="269"/>
      <c r="AP289" s="269"/>
      <c r="AQ289" s="269"/>
      <c r="AR289" s="269"/>
      <c r="AS289" s="269"/>
      <c r="AT289" s="269"/>
      <c r="AU289" s="269"/>
      <c r="AV289" s="269"/>
      <c r="AW289" s="269"/>
      <c r="AX289" s="270"/>
      <c r="AY289" s="223"/>
      <c r="BA289" s="192">
        <f t="shared" si="33"/>
        <v>10</v>
      </c>
      <c r="BB289" s="192">
        <f t="shared" si="33"/>
        <v>3</v>
      </c>
      <c r="BC289" s="192"/>
      <c r="BG289" s="563" t="str">
        <f t="shared" ca="1" si="34"/>
        <v/>
      </c>
      <c r="BH289" s="564" t="str">
        <f t="shared" ca="1" si="34"/>
        <v/>
      </c>
      <c r="BI289" s="564" t="str">
        <f t="shared" ca="1" si="34"/>
        <v/>
      </c>
      <c r="BJ289" s="564" t="str">
        <f t="shared" ca="1" si="34"/>
        <v/>
      </c>
      <c r="BK289" s="564" t="str">
        <f t="shared" ca="1" si="34"/>
        <v/>
      </c>
      <c r="BL289" s="565" t="str">
        <f t="shared" ca="1" si="34"/>
        <v/>
      </c>
      <c r="CV289" s="1497"/>
      <c r="CW289" s="1498" t="s">
        <v>2275</v>
      </c>
      <c r="CX289" s="1498"/>
      <c r="CY289" s="1498"/>
      <c r="CZ289" s="1498"/>
      <c r="DA289" s="1498"/>
      <c r="DB289" s="1498"/>
      <c r="DC289" s="1498"/>
      <c r="DD289" s="1859">
        <v>44637</v>
      </c>
      <c r="DE289" s="1860"/>
      <c r="DF289" s="1861"/>
    </row>
    <row r="290" spans="1:110" s="465" customFormat="1" ht="15" customHeight="1">
      <c r="A290" s="777"/>
      <c r="B290" s="778"/>
      <c r="C290" s="778"/>
      <c r="D290" s="888"/>
      <c r="E290" s="274"/>
      <c r="F290" s="274"/>
      <c r="G290" s="274"/>
      <c r="H290" s="274"/>
      <c r="I290" s="274"/>
      <c r="J290" s="274"/>
      <c r="K290" s="889"/>
      <c r="L290" s="268" t="s">
        <v>980</v>
      </c>
      <c r="M290" s="269"/>
      <c r="N290" s="269"/>
      <c r="O290" s="269"/>
      <c r="P290" s="269"/>
      <c r="Q290" s="269"/>
      <c r="R290" s="269"/>
      <c r="S290" s="269"/>
      <c r="T290" s="269"/>
      <c r="U290" s="269"/>
      <c r="V290" s="269"/>
      <c r="W290" s="269"/>
      <c r="X290" s="269"/>
      <c r="Y290" s="269"/>
      <c r="Z290" s="269"/>
      <c r="AA290" s="269"/>
      <c r="AB290" s="269"/>
      <c r="AC290" s="269"/>
      <c r="AD290" s="269"/>
      <c r="AE290" s="269"/>
      <c r="AF290" s="269"/>
      <c r="AG290" s="269"/>
      <c r="AH290" s="269"/>
      <c r="AI290" s="269"/>
      <c r="AJ290" s="269"/>
      <c r="AK290" s="269"/>
      <c r="AL290" s="269"/>
      <c r="AM290" s="269"/>
      <c r="AN290" s="269"/>
      <c r="AO290" s="269"/>
      <c r="AP290" s="269"/>
      <c r="AQ290" s="269"/>
      <c r="AR290" s="269"/>
      <c r="AS290" s="269"/>
      <c r="AT290" s="269"/>
      <c r="AU290" s="269"/>
      <c r="AV290" s="269"/>
      <c r="AW290" s="269"/>
      <c r="AX290" s="270"/>
      <c r="AY290" s="895"/>
      <c r="BA290" s="192">
        <f t="shared" si="33"/>
        <v>10</v>
      </c>
      <c r="BB290" s="192">
        <f t="shared" si="33"/>
        <v>3</v>
      </c>
      <c r="BC290" s="192"/>
      <c r="BG290" s="563" t="str">
        <f t="shared" ca="1" si="34"/>
        <v/>
      </c>
      <c r="BH290" s="564" t="str">
        <f t="shared" ca="1" si="34"/>
        <v/>
      </c>
      <c r="BI290" s="564" t="str">
        <f t="shared" ca="1" si="34"/>
        <v/>
      </c>
      <c r="BJ290" s="564" t="str">
        <f t="shared" ca="1" si="34"/>
        <v/>
      </c>
      <c r="BK290" s="564" t="str">
        <f t="shared" ca="1" si="34"/>
        <v/>
      </c>
      <c r="BL290" s="565" t="str">
        <f t="shared" ca="1" si="34"/>
        <v/>
      </c>
      <c r="CV290" s="1497"/>
      <c r="CW290" s="1498"/>
      <c r="CX290" s="1498"/>
      <c r="CY290" s="1498"/>
      <c r="CZ290" s="1498"/>
      <c r="DA290" s="1498"/>
      <c r="DB290" s="1498"/>
      <c r="DC290" s="1498"/>
      <c r="DD290" s="1859"/>
      <c r="DE290" s="1860"/>
      <c r="DF290" s="1861"/>
    </row>
    <row r="291" spans="1:110" s="465" customFormat="1" ht="15" customHeight="1">
      <c r="A291" s="777"/>
      <c r="B291" s="778"/>
      <c r="C291" s="778"/>
      <c r="D291" s="848" t="s">
        <v>233</v>
      </c>
      <c r="E291" s="849"/>
      <c r="F291" s="849"/>
      <c r="G291" s="849"/>
      <c r="H291" s="849"/>
      <c r="I291" s="849"/>
      <c r="J291" s="849"/>
      <c r="K291" s="850"/>
      <c r="L291" s="268" t="s">
        <v>351</v>
      </c>
      <c r="M291" s="257"/>
      <c r="N291" s="269"/>
      <c r="O291" s="269"/>
      <c r="P291" s="269"/>
      <c r="Q291" s="269"/>
      <c r="R291" s="269"/>
      <c r="S291" s="269"/>
      <c r="T291" s="269"/>
      <c r="U291" s="269"/>
      <c r="V291" s="269"/>
      <c r="W291" s="269"/>
      <c r="X291" s="269"/>
      <c r="Y291" s="269"/>
      <c r="Z291" s="269"/>
      <c r="AA291" s="269"/>
      <c r="AB291" s="269"/>
      <c r="AC291" s="269"/>
      <c r="AD291" s="269"/>
      <c r="AE291" s="269"/>
      <c r="AF291" s="269"/>
      <c r="AG291" s="269"/>
      <c r="AH291" s="269"/>
      <c r="AI291" s="269"/>
      <c r="AJ291" s="269"/>
      <c r="AK291" s="269"/>
      <c r="AL291" s="269"/>
      <c r="AM291" s="269"/>
      <c r="AN291" s="269"/>
      <c r="AO291" s="269"/>
      <c r="AP291" s="269"/>
      <c r="AQ291" s="269"/>
      <c r="AR291" s="269"/>
      <c r="AS291" s="269"/>
      <c r="AT291" s="269"/>
      <c r="AU291" s="269"/>
      <c r="AV291" s="269"/>
      <c r="AW291" s="269"/>
      <c r="AX291" s="270"/>
      <c r="AY291" s="895"/>
      <c r="BA291" s="192">
        <f t="shared" si="33"/>
        <v>10</v>
      </c>
      <c r="BB291" s="192">
        <f t="shared" si="33"/>
        <v>3</v>
      </c>
      <c r="BC291" s="192"/>
      <c r="BG291" s="563" t="str">
        <f t="shared" ca="1" si="34"/>
        <v/>
      </c>
      <c r="BH291" s="564" t="str">
        <f t="shared" ca="1" si="34"/>
        <v/>
      </c>
      <c r="BI291" s="564" t="str">
        <f t="shared" ca="1" si="34"/>
        <v/>
      </c>
      <c r="BJ291" s="564" t="str">
        <f t="shared" ca="1" si="34"/>
        <v/>
      </c>
      <c r="BK291" s="564" t="str">
        <f t="shared" ca="1" si="34"/>
        <v/>
      </c>
      <c r="BL291" s="565" t="str">
        <f t="shared" ca="1" si="34"/>
        <v/>
      </c>
      <c r="CV291" s="1497"/>
      <c r="CW291" s="1498"/>
      <c r="CX291" s="1498"/>
      <c r="CY291" s="1498"/>
      <c r="CZ291" s="1498"/>
      <c r="DA291" s="1498"/>
      <c r="DB291" s="1498"/>
      <c r="DC291" s="1498"/>
      <c r="DD291" s="1859"/>
      <c r="DE291" s="1860"/>
      <c r="DF291" s="1861"/>
    </row>
    <row r="292" spans="1:110" s="465" customFormat="1" ht="15" customHeight="1">
      <c r="A292" s="777"/>
      <c r="B292" s="778"/>
      <c r="C292" s="778"/>
      <c r="D292" s="897"/>
      <c r="E292" s="898"/>
      <c r="F292" s="898"/>
      <c r="G292" s="898"/>
      <c r="H292" s="898"/>
      <c r="I292" s="898"/>
      <c r="J292" s="898"/>
      <c r="K292" s="899"/>
      <c r="L292" s="261"/>
      <c r="M292" s="271" t="s">
        <v>879</v>
      </c>
      <c r="N292" s="271"/>
      <c r="O292" s="271"/>
      <c r="P292" s="271"/>
      <c r="Q292" s="271"/>
      <c r="R292" s="271"/>
      <c r="S292" s="271"/>
      <c r="T292" s="271"/>
      <c r="U292" s="271"/>
      <c r="V292" s="271"/>
      <c r="W292" s="271"/>
      <c r="X292" s="271"/>
      <c r="Y292" s="271"/>
      <c r="Z292" s="271"/>
      <c r="AA292" s="271"/>
      <c r="AB292" s="271"/>
      <c r="AC292" s="271"/>
      <c r="AD292" s="271"/>
      <c r="AE292" s="271"/>
      <c r="AF292" s="271"/>
      <c r="AG292" s="271"/>
      <c r="AH292" s="271"/>
      <c r="AI292" s="271"/>
      <c r="AJ292" s="271"/>
      <c r="AK292" s="271"/>
      <c r="AL292" s="271"/>
      <c r="AM292" s="271"/>
      <c r="AN292" s="271"/>
      <c r="AO292" s="271"/>
      <c r="AP292" s="271"/>
      <c r="AQ292" s="271"/>
      <c r="AR292" s="271"/>
      <c r="AS292" s="271"/>
      <c r="AT292" s="271"/>
      <c r="AU292" s="271"/>
      <c r="AV292" s="271"/>
      <c r="AW292" s="271"/>
      <c r="AX292" s="272"/>
      <c r="AY292" s="895"/>
      <c r="BA292" s="192">
        <f t="shared" si="33"/>
        <v>10</v>
      </c>
      <c r="BB292" s="192">
        <f t="shared" si="33"/>
        <v>3</v>
      </c>
      <c r="BC292" s="192"/>
      <c r="BG292" s="563" t="str">
        <f t="shared" ca="1" si="34"/>
        <v/>
      </c>
      <c r="BH292" s="564" t="str">
        <f t="shared" ca="1" si="34"/>
        <v/>
      </c>
      <c r="BI292" s="564" t="str">
        <f t="shared" ca="1" si="34"/>
        <v/>
      </c>
      <c r="BJ292" s="564" t="str">
        <f t="shared" ca="1" si="34"/>
        <v/>
      </c>
      <c r="BK292" s="564" t="str">
        <f t="shared" ca="1" si="34"/>
        <v/>
      </c>
      <c r="BL292" s="565" t="str">
        <f t="shared" ca="1" si="34"/>
        <v/>
      </c>
      <c r="CV292" s="1497"/>
      <c r="CW292" s="1498"/>
      <c r="CX292" s="1498"/>
      <c r="CY292" s="1498"/>
      <c r="CZ292" s="1498"/>
      <c r="DA292" s="1498"/>
      <c r="DB292" s="1498"/>
      <c r="DC292" s="1498"/>
      <c r="DD292" s="1859"/>
      <c r="DE292" s="1860"/>
      <c r="DF292" s="1861"/>
    </row>
    <row r="293" spans="1:110" s="465" customFormat="1" ht="15" customHeight="1">
      <c r="A293" s="1863" t="str">
        <f>$BA293&amp;"."&amp;$BB293&amp;"."</f>
        <v>10.4.</v>
      </c>
      <c r="B293" s="1864"/>
      <c r="C293" s="1864"/>
      <c r="D293" s="475" t="s">
        <v>883</v>
      </c>
      <c r="E293" s="2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c r="AC293" s="475"/>
      <c r="AD293" s="475"/>
      <c r="AE293" s="475"/>
      <c r="AF293" s="475"/>
      <c r="AG293" s="475"/>
      <c r="AH293" s="475"/>
      <c r="AI293" s="475"/>
      <c r="AJ293" s="475"/>
      <c r="AK293" s="475"/>
      <c r="AL293" s="475"/>
      <c r="AM293" s="475"/>
      <c r="AN293" s="475"/>
      <c r="AO293" s="475"/>
      <c r="AP293" s="475"/>
      <c r="AQ293" s="475"/>
      <c r="AR293" s="475"/>
      <c r="AS293" s="475"/>
      <c r="AT293" s="475"/>
      <c r="AU293" s="475"/>
      <c r="AV293" s="475"/>
      <c r="AW293" s="475"/>
      <c r="AX293" s="475"/>
      <c r="AY293" s="895"/>
      <c r="BA293" s="192">
        <f t="shared" si="33"/>
        <v>10</v>
      </c>
      <c r="BB293" s="193">
        <f>BB292+1</f>
        <v>4</v>
      </c>
      <c r="BC293" s="192"/>
      <c r="BG293" s="563" t="str">
        <f t="shared" ca="1" si="34"/>
        <v/>
      </c>
      <c r="BH293" s="564" t="str">
        <f t="shared" ca="1" si="34"/>
        <v/>
      </c>
      <c r="BI293" s="564" t="str">
        <f t="shared" ca="1" si="34"/>
        <v/>
      </c>
      <c r="BJ293" s="564" t="str">
        <f t="shared" ca="1" si="34"/>
        <v/>
      </c>
      <c r="BK293" s="564" t="str">
        <f t="shared" ca="1" si="34"/>
        <v/>
      </c>
      <c r="BL293" s="565" t="str">
        <f t="shared" ca="1" si="34"/>
        <v/>
      </c>
      <c r="CV293" s="1488" t="s">
        <v>2265</v>
      </c>
      <c r="CW293" s="1489"/>
      <c r="CX293" s="1489"/>
      <c r="CY293" s="1489"/>
      <c r="CZ293" s="1489"/>
      <c r="DA293" s="1489"/>
      <c r="DB293" s="1489"/>
      <c r="DC293" s="1489"/>
      <c r="DD293" s="1859">
        <v>44637</v>
      </c>
      <c r="DE293" s="1860"/>
      <c r="DF293" s="1861"/>
    </row>
    <row r="294" spans="1:110" s="465" customFormat="1" ht="15" customHeight="1">
      <c r="A294" s="320"/>
      <c r="B294" s="275"/>
      <c r="C294" s="275"/>
      <c r="D294" s="275" t="s">
        <v>353</v>
      </c>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c r="AC294" s="475"/>
      <c r="AD294" s="475"/>
      <c r="AE294" s="475"/>
      <c r="AF294" s="475"/>
      <c r="AG294" s="475"/>
      <c r="AH294" s="475"/>
      <c r="AI294" s="475"/>
      <c r="AJ294" s="475"/>
      <c r="AK294" s="475"/>
      <c r="AL294" s="475"/>
      <c r="AM294" s="475"/>
      <c r="AN294" s="475"/>
      <c r="AO294" s="475"/>
      <c r="AP294" s="475"/>
      <c r="AQ294" s="475"/>
      <c r="AR294" s="475"/>
      <c r="AS294" s="475"/>
      <c r="AT294" s="475"/>
      <c r="AU294" s="475"/>
      <c r="AV294" s="475"/>
      <c r="AW294" s="475"/>
      <c r="AX294" s="475"/>
      <c r="AY294" s="895"/>
      <c r="BA294" s="192">
        <f>BA293</f>
        <v>10</v>
      </c>
      <c r="BB294" s="192">
        <f>BB293</f>
        <v>4</v>
      </c>
      <c r="BC294" s="192"/>
      <c r="BG294" s="563" t="str">
        <f t="shared" ca="1" si="34"/>
        <v/>
      </c>
      <c r="BH294" s="564" t="str">
        <f t="shared" ca="1" si="34"/>
        <v/>
      </c>
      <c r="BI294" s="564" t="str">
        <f t="shared" ca="1" si="34"/>
        <v/>
      </c>
      <c r="BJ294" s="564" t="str">
        <f t="shared" ca="1" si="34"/>
        <v/>
      </c>
      <c r="BK294" s="564" t="str">
        <f t="shared" ca="1" si="34"/>
        <v/>
      </c>
      <c r="BL294" s="565" t="str">
        <f t="shared" ca="1" si="34"/>
        <v/>
      </c>
      <c r="CV294" s="1497"/>
      <c r="CW294" s="1498"/>
      <c r="CX294" s="1498"/>
      <c r="CY294" s="1498"/>
      <c r="CZ294" s="1498"/>
      <c r="DA294" s="1498"/>
      <c r="DB294" s="1498"/>
      <c r="DC294" s="1498"/>
      <c r="DD294" s="1859"/>
      <c r="DE294" s="1860"/>
      <c r="DF294" s="1861"/>
    </row>
    <row r="295" spans="1:110" s="465" customFormat="1" ht="15" customHeight="1">
      <c r="A295" s="320"/>
      <c r="B295" s="275"/>
      <c r="C295" s="275"/>
      <c r="D295" s="900" t="s">
        <v>34</v>
      </c>
      <c r="E295" s="901"/>
      <c r="F295" s="901" t="s">
        <v>117</v>
      </c>
      <c r="G295" s="901"/>
      <c r="H295" s="901"/>
      <c r="I295" s="901"/>
      <c r="J295" s="901"/>
      <c r="K295" s="901"/>
      <c r="L295" s="901"/>
      <c r="M295" s="901"/>
      <c r="N295" s="569" t="s">
        <v>355</v>
      </c>
      <c r="O295" s="568"/>
      <c r="P295" s="568"/>
      <c r="Q295" s="568"/>
      <c r="R295" s="568"/>
      <c r="S295" s="568"/>
      <c r="T295" s="568"/>
      <c r="U295" s="568"/>
      <c r="V295" s="568"/>
      <c r="W295" s="568"/>
      <c r="X295" s="568"/>
      <c r="Y295" s="568"/>
      <c r="Z295" s="568"/>
      <c r="AA295" s="568"/>
      <c r="AB295" s="568"/>
      <c r="AC295" s="568"/>
      <c r="AD295" s="568"/>
      <c r="AE295" s="568"/>
      <c r="AF295" s="568"/>
      <c r="AG295" s="568"/>
      <c r="AH295" s="568"/>
      <c r="AI295" s="568"/>
      <c r="AJ295" s="568"/>
      <c r="AK295" s="569" t="s">
        <v>356</v>
      </c>
      <c r="AL295" s="568"/>
      <c r="AM295" s="568"/>
      <c r="AN295" s="568"/>
      <c r="AO295" s="568"/>
      <c r="AP295" s="568"/>
      <c r="AQ295" s="568"/>
      <c r="AR295" s="568"/>
      <c r="AS295" s="568"/>
      <c r="AT295" s="568"/>
      <c r="AU295" s="568"/>
      <c r="AV295" s="568"/>
      <c r="AW295" s="568"/>
      <c r="AX295" s="902"/>
      <c r="AY295" s="223"/>
      <c r="BA295" s="192">
        <f t="shared" ref="BA295:BB309" si="35">BA294</f>
        <v>10</v>
      </c>
      <c r="BB295" s="192">
        <f t="shared" si="35"/>
        <v>4</v>
      </c>
      <c r="BC295" s="192"/>
      <c r="BE295" s="192"/>
      <c r="BG295" s="563" t="str">
        <f t="shared" ca="1" si="34"/>
        <v/>
      </c>
      <c r="BH295" s="564" t="str">
        <f t="shared" ca="1" si="34"/>
        <v/>
      </c>
      <c r="BI295" s="564" t="str">
        <f t="shared" ca="1" si="34"/>
        <v/>
      </c>
      <c r="BJ295" s="564" t="str">
        <f t="shared" ca="1" si="34"/>
        <v/>
      </c>
      <c r="BK295" s="564" t="str">
        <f t="shared" ca="1" si="34"/>
        <v/>
      </c>
      <c r="BL295" s="565" t="str">
        <f t="shared" ca="1" si="34"/>
        <v/>
      </c>
      <c r="CV295" s="1497"/>
      <c r="CW295" s="1498"/>
      <c r="CX295" s="1498"/>
      <c r="CY295" s="1498"/>
      <c r="CZ295" s="1498"/>
      <c r="DA295" s="1498"/>
      <c r="DB295" s="1498"/>
      <c r="DC295" s="1498"/>
      <c r="DD295" s="1859"/>
      <c r="DE295" s="1860"/>
      <c r="DF295" s="1861"/>
    </row>
    <row r="296" spans="1:110" s="465" customFormat="1" ht="15" customHeight="1">
      <c r="A296" s="320"/>
      <c r="B296" s="275"/>
      <c r="C296" s="275"/>
      <c r="D296" s="903" t="str">
        <f>TEXT($B$49,"###")</f>
        <v>10</v>
      </c>
      <c r="E296" s="904"/>
      <c r="F296" s="905" t="str">
        <f>IF(NOT(ISBLANK(D296)),VLOOKUP(VALUE(D296),$B$38:$D$67,3,FALSE),"")</f>
        <v>データID</v>
      </c>
      <c r="G296" s="301"/>
      <c r="H296" s="301"/>
      <c r="I296" s="301"/>
      <c r="J296" s="301"/>
      <c r="K296" s="301"/>
      <c r="L296" s="301"/>
      <c r="M296" s="904"/>
      <c r="N296" s="905" t="s">
        <v>979</v>
      </c>
      <c r="O296" s="301"/>
      <c r="P296" s="301"/>
      <c r="Q296" s="301"/>
      <c r="R296" s="301"/>
      <c r="S296" s="301"/>
      <c r="T296" s="301"/>
      <c r="U296" s="301"/>
      <c r="V296" s="301"/>
      <c r="W296" s="301"/>
      <c r="X296" s="301"/>
      <c r="Y296" s="301"/>
      <c r="Z296" s="301"/>
      <c r="AA296" s="301"/>
      <c r="AB296" s="301"/>
      <c r="AC296" s="301"/>
      <c r="AD296" s="301"/>
      <c r="AE296" s="301"/>
      <c r="AF296" s="301"/>
      <c r="AG296" s="301"/>
      <c r="AH296" s="301"/>
      <c r="AI296" s="301"/>
      <c r="AJ296" s="301"/>
      <c r="AK296" s="905"/>
      <c r="AL296" s="301"/>
      <c r="AM296" s="301"/>
      <c r="AN296" s="301"/>
      <c r="AO296" s="301"/>
      <c r="AP296" s="301"/>
      <c r="AQ296" s="301"/>
      <c r="AR296" s="301"/>
      <c r="AS296" s="301"/>
      <c r="AT296" s="301"/>
      <c r="AU296" s="301"/>
      <c r="AV296" s="301"/>
      <c r="AW296" s="301"/>
      <c r="AX296" s="906"/>
      <c r="AY296" s="223"/>
      <c r="BA296" s="192">
        <f t="shared" si="35"/>
        <v>10</v>
      </c>
      <c r="BB296" s="192">
        <f t="shared" si="35"/>
        <v>4</v>
      </c>
      <c r="BC296" s="192"/>
      <c r="BE296" s="192"/>
      <c r="BG296" s="563" t="str">
        <f t="shared" ca="1" si="34"/>
        <v/>
      </c>
      <c r="BH296" s="564" t="str">
        <f t="shared" ca="1" si="34"/>
        <v/>
      </c>
      <c r="BI296" s="564" t="str">
        <f t="shared" ca="1" si="34"/>
        <v/>
      </c>
      <c r="BJ296" s="564" t="str">
        <f t="shared" ca="1" si="34"/>
        <v/>
      </c>
      <c r="BK296" s="564" t="str">
        <f t="shared" ca="1" si="34"/>
        <v/>
      </c>
      <c r="BL296" s="565" t="str">
        <f t="shared" ca="1" si="34"/>
        <v/>
      </c>
      <c r="CV296" s="1497"/>
      <c r="CW296" s="1498"/>
      <c r="CX296" s="1498"/>
      <c r="CY296" s="1498"/>
      <c r="CZ296" s="1498"/>
      <c r="DA296" s="1498"/>
      <c r="DB296" s="1498"/>
      <c r="DC296" s="1498"/>
      <c r="DD296" s="1859"/>
      <c r="DE296" s="1860"/>
      <c r="DF296" s="1861"/>
    </row>
    <row r="297" spans="1:110" s="465" customFormat="1" ht="15" customHeight="1">
      <c r="A297" s="320"/>
      <c r="B297" s="275"/>
      <c r="C297" s="275"/>
      <c r="D297" s="892" t="str">
        <f>TEXT($B$50,"###")</f>
        <v>11</v>
      </c>
      <c r="E297" s="262"/>
      <c r="F297" s="588" t="str">
        <f>IF(NOT(ISBLANK(D297)),VLOOKUP(VALUE(D297),$B$38:$D$67,3,FALSE),"")</f>
        <v>部品番号</v>
      </c>
      <c r="G297" s="271"/>
      <c r="H297" s="271"/>
      <c r="I297" s="271"/>
      <c r="J297" s="271"/>
      <c r="K297" s="271"/>
      <c r="L297" s="271"/>
      <c r="M297" s="262"/>
      <c r="N297" s="588" t="s">
        <v>980</v>
      </c>
      <c r="O297" s="271"/>
      <c r="P297" s="271"/>
      <c r="Q297" s="271"/>
      <c r="R297" s="271"/>
      <c r="S297" s="271"/>
      <c r="T297" s="271"/>
      <c r="U297" s="271"/>
      <c r="V297" s="271"/>
      <c r="W297" s="271"/>
      <c r="X297" s="271"/>
      <c r="Y297" s="271"/>
      <c r="Z297" s="271"/>
      <c r="AA297" s="271"/>
      <c r="AB297" s="271"/>
      <c r="AC297" s="271"/>
      <c r="AD297" s="271"/>
      <c r="AE297" s="271"/>
      <c r="AF297" s="271"/>
      <c r="AG297" s="271"/>
      <c r="AH297" s="271"/>
      <c r="AI297" s="271"/>
      <c r="AJ297" s="271"/>
      <c r="AK297" s="588"/>
      <c r="AL297" s="271"/>
      <c r="AM297" s="271"/>
      <c r="AN297" s="271"/>
      <c r="AO297" s="271"/>
      <c r="AP297" s="271"/>
      <c r="AQ297" s="271"/>
      <c r="AR297" s="271"/>
      <c r="AS297" s="271"/>
      <c r="AT297" s="271"/>
      <c r="AU297" s="271"/>
      <c r="AV297" s="271"/>
      <c r="AW297" s="271"/>
      <c r="AX297" s="272"/>
      <c r="AY297" s="223"/>
      <c r="BA297" s="192">
        <f t="shared" si="35"/>
        <v>10</v>
      </c>
      <c r="BB297" s="192">
        <f t="shared" si="35"/>
        <v>4</v>
      </c>
      <c r="BC297" s="192"/>
      <c r="BE297" s="192"/>
      <c r="BG297" s="563" t="str">
        <f t="shared" ca="1" si="34"/>
        <v/>
      </c>
      <c r="BH297" s="564" t="str">
        <f t="shared" ca="1" si="34"/>
        <v/>
      </c>
      <c r="BI297" s="564" t="str">
        <f t="shared" ca="1" si="34"/>
        <v/>
      </c>
      <c r="BJ297" s="564" t="str">
        <f t="shared" ca="1" si="34"/>
        <v/>
      </c>
      <c r="BK297" s="564" t="str">
        <f t="shared" ca="1" si="34"/>
        <v/>
      </c>
      <c r="BL297" s="565" t="str">
        <f t="shared" ca="1" si="34"/>
        <v/>
      </c>
      <c r="CV297" s="1497"/>
      <c r="CW297" s="1498"/>
      <c r="CX297" s="1498"/>
      <c r="CY297" s="1498"/>
      <c r="CZ297" s="1498"/>
      <c r="DA297" s="1498"/>
      <c r="DB297" s="1498"/>
      <c r="DC297" s="1498"/>
      <c r="DD297" s="1859"/>
      <c r="DE297" s="1860"/>
      <c r="DF297" s="1861"/>
    </row>
    <row r="298" spans="1:110" s="465" customFormat="1" ht="15" customHeight="1">
      <c r="A298" s="1863" t="str">
        <f>$BA298&amp;"."&amp;$BB298&amp;"."</f>
        <v>10.5.</v>
      </c>
      <c r="B298" s="1864"/>
      <c r="C298" s="1864"/>
      <c r="D298" s="475" t="s">
        <v>400</v>
      </c>
      <c r="E298" s="275"/>
      <c r="F298" s="275"/>
      <c r="G298" s="275"/>
      <c r="H298" s="479"/>
      <c r="I298" s="275"/>
      <c r="J298" s="475"/>
      <c r="K298" s="475"/>
      <c r="L298" s="475"/>
      <c r="M298" s="475"/>
      <c r="N298" s="475"/>
      <c r="O298" s="475"/>
      <c r="P298" s="475"/>
      <c r="Q298" s="475"/>
      <c r="R298" s="475"/>
      <c r="S298" s="475"/>
      <c r="T298" s="475"/>
      <c r="U298" s="475"/>
      <c r="V298" s="475"/>
      <c r="W298" s="475"/>
      <c r="X298" s="475"/>
      <c r="Y298" s="475"/>
      <c r="Z298" s="475"/>
      <c r="AA298" s="475"/>
      <c r="AB298" s="475"/>
      <c r="AC298" s="475"/>
      <c r="AD298" s="475"/>
      <c r="AE298" s="475"/>
      <c r="AF298" s="475"/>
      <c r="AG298" s="475"/>
      <c r="AH298" s="475"/>
      <c r="AI298" s="475"/>
      <c r="AJ298" s="475"/>
      <c r="AK298" s="475"/>
      <c r="AL298" s="475"/>
      <c r="AM298" s="475"/>
      <c r="AN298" s="475"/>
      <c r="AO298" s="475"/>
      <c r="AP298" s="475"/>
      <c r="AQ298" s="475"/>
      <c r="AR298" s="475"/>
      <c r="AS298" s="475"/>
      <c r="AT298" s="475"/>
      <c r="AU298" s="475"/>
      <c r="AV298" s="475"/>
      <c r="AW298" s="475"/>
      <c r="AX298" s="475"/>
      <c r="AY298" s="895"/>
      <c r="BA298" s="192">
        <f t="shared" si="35"/>
        <v>10</v>
      </c>
      <c r="BB298" s="193">
        <f>BB297+1</f>
        <v>5</v>
      </c>
      <c r="BC298" s="192"/>
      <c r="BG298" s="563" t="str">
        <f t="shared" ca="1" si="34"/>
        <v/>
      </c>
      <c r="BH298" s="564" t="str">
        <f t="shared" ca="1" si="34"/>
        <v/>
      </c>
      <c r="BI298" s="564" t="str">
        <f t="shared" ca="1" si="34"/>
        <v/>
      </c>
      <c r="BJ298" s="564" t="str">
        <f t="shared" ca="1" si="34"/>
        <v/>
      </c>
      <c r="BK298" s="564" t="str">
        <f t="shared" ca="1" si="34"/>
        <v/>
      </c>
      <c r="BL298" s="565" t="str">
        <f t="shared" ca="1" si="34"/>
        <v/>
      </c>
      <c r="CV298" s="1488" t="s">
        <v>2265</v>
      </c>
      <c r="CW298" s="1489"/>
      <c r="CX298" s="1489"/>
      <c r="CY298" s="1489"/>
      <c r="CZ298" s="1489"/>
      <c r="DA298" s="1489"/>
      <c r="DB298" s="1489"/>
      <c r="DC298" s="1489"/>
      <c r="DD298" s="1859">
        <v>44637</v>
      </c>
      <c r="DE298" s="1860"/>
      <c r="DF298" s="1861"/>
    </row>
    <row r="299" spans="1:110" s="465" customFormat="1" ht="15" customHeight="1">
      <c r="A299" s="896"/>
      <c r="B299" s="575"/>
      <c r="C299" s="575"/>
      <c r="D299" s="275" t="str">
        <f>"以下条件にて"&amp;$CM$32&amp;"を実施し処理を終了する。"</f>
        <v>以下条件にて「10.6. データ検索ログ出力処理」を実施し処理を終了する。</v>
      </c>
      <c r="E299" s="469"/>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c r="AC299" s="475"/>
      <c r="AD299" s="475"/>
      <c r="AE299" s="475"/>
      <c r="AF299" s="475"/>
      <c r="AG299" s="475"/>
      <c r="AH299" s="475"/>
      <c r="AI299" s="475"/>
      <c r="AJ299" s="475"/>
      <c r="AK299" s="475"/>
      <c r="AL299" s="475"/>
      <c r="AM299" s="475"/>
      <c r="AN299" s="475"/>
      <c r="AO299" s="475"/>
      <c r="AP299" s="475"/>
      <c r="AQ299" s="475"/>
      <c r="AR299" s="475"/>
      <c r="AS299" s="475"/>
      <c r="AT299" s="475"/>
      <c r="AU299" s="475"/>
      <c r="AV299" s="475"/>
      <c r="AW299" s="475"/>
      <c r="AX299" s="475"/>
      <c r="AY299" s="895"/>
      <c r="BA299" s="192">
        <f t="shared" si="35"/>
        <v>10</v>
      </c>
      <c r="BB299" s="192">
        <f t="shared" si="35"/>
        <v>5</v>
      </c>
      <c r="BC299" s="192"/>
      <c r="BG299" s="563" t="str">
        <f t="shared" ref="BG299:BL314" ca="1" si="36">IF(BA299&lt;&gt;"",IF(MID(_xlfn.FORMULATEXT(BA299),SEARCH("[",_xlfn.FORMULATEXT(BA299))+1,SEARCH("]",_xlfn.FORMULATEXT(BA299))-(SEARCH("[",_xlfn.FORMULATEXT(BA299))+1))="-1","",1),"")</f>
        <v/>
      </c>
      <c r="BH299" s="564" t="str">
        <f t="shared" ca="1" si="36"/>
        <v/>
      </c>
      <c r="BI299" s="564" t="str">
        <f t="shared" ca="1" si="36"/>
        <v/>
      </c>
      <c r="BJ299" s="564" t="str">
        <f t="shared" ca="1" si="36"/>
        <v/>
      </c>
      <c r="BK299" s="564" t="str">
        <f t="shared" ca="1" si="36"/>
        <v/>
      </c>
      <c r="BL299" s="565" t="str">
        <f t="shared" ca="1" si="36"/>
        <v/>
      </c>
      <c r="CV299" s="1497"/>
      <c r="CW299" s="1498"/>
      <c r="CX299" s="1498"/>
      <c r="CY299" s="1498"/>
      <c r="CZ299" s="1498"/>
      <c r="DA299" s="1498"/>
      <c r="DB299" s="1498"/>
      <c r="DC299" s="1498"/>
      <c r="DD299" s="1859"/>
      <c r="DE299" s="1860"/>
      <c r="DF299" s="1861"/>
    </row>
    <row r="300" spans="1:110" s="465" customFormat="1" ht="15" customHeight="1">
      <c r="A300" s="320"/>
      <c r="B300" s="275"/>
      <c r="C300" s="275"/>
      <c r="D300" s="845" t="s">
        <v>103</v>
      </c>
      <c r="E300" s="846"/>
      <c r="F300" s="846"/>
      <c r="G300" s="846"/>
      <c r="H300" s="846"/>
      <c r="I300" s="846"/>
      <c r="J300" s="846"/>
      <c r="K300" s="847"/>
      <c r="L300" s="480" t="s">
        <v>304</v>
      </c>
      <c r="M300" s="266"/>
      <c r="N300" s="266" t="str">
        <f>"("&amp;VLOOKUP(L300,[1]processing_log!$B$37:$Y$100,4,FALSE)&amp;" - "&amp;VLOOKUP(L300,[1]processing_log!$B$37:$Y$100,21,FALSE)&amp;VLOOKUP(L300,[1]processing_log!$B$37:$Y$100,24,FALSE)&amp;")"</f>
        <v>(検索処理 - 正常終了)</v>
      </c>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c r="AJ300" s="266"/>
      <c r="AK300" s="266"/>
      <c r="AL300" s="266"/>
      <c r="AM300" s="266"/>
      <c r="AN300" s="266"/>
      <c r="AO300" s="266"/>
      <c r="AP300" s="266"/>
      <c r="AQ300" s="266"/>
      <c r="AR300" s="266"/>
      <c r="AS300" s="266"/>
      <c r="AT300" s="266"/>
      <c r="AU300" s="266"/>
      <c r="AV300" s="266"/>
      <c r="AW300" s="266"/>
      <c r="AX300" s="267"/>
      <c r="AY300" s="223"/>
      <c r="AZ300" s="236"/>
      <c r="BA300" s="192">
        <f t="shared" si="35"/>
        <v>10</v>
      </c>
      <c r="BB300" s="192">
        <f t="shared" si="35"/>
        <v>5</v>
      </c>
      <c r="BC300" s="192"/>
      <c r="BG300" s="563" t="str">
        <f t="shared" ca="1" si="36"/>
        <v/>
      </c>
      <c r="BH300" s="564" t="str">
        <f t="shared" ca="1" si="36"/>
        <v/>
      </c>
      <c r="BI300" s="564" t="str">
        <f t="shared" ca="1" si="36"/>
        <v/>
      </c>
      <c r="BJ300" s="564" t="str">
        <f t="shared" ca="1" si="36"/>
        <v/>
      </c>
      <c r="BK300" s="564" t="str">
        <f t="shared" ca="1" si="36"/>
        <v/>
      </c>
      <c r="BL300" s="565" t="str">
        <f t="shared" ca="1" si="36"/>
        <v/>
      </c>
      <c r="CV300" s="1497"/>
      <c r="CW300" s="1498"/>
      <c r="CX300" s="1498"/>
      <c r="CY300" s="1498"/>
      <c r="CZ300" s="1498"/>
      <c r="DA300" s="1498"/>
      <c r="DB300" s="1498"/>
      <c r="DC300" s="1498"/>
      <c r="DD300" s="1859"/>
      <c r="DE300" s="1860"/>
      <c r="DF300" s="1861"/>
    </row>
    <row r="301" spans="1:110" s="465" customFormat="1" ht="15" customHeight="1">
      <c r="A301" s="320"/>
      <c r="B301" s="275"/>
      <c r="C301" s="275"/>
      <c r="D301" s="851" t="s">
        <v>104</v>
      </c>
      <c r="E301" s="852"/>
      <c r="F301" s="852"/>
      <c r="G301" s="852"/>
      <c r="H301" s="852"/>
      <c r="I301" s="852"/>
      <c r="J301" s="852"/>
      <c r="K301" s="853"/>
      <c r="L301" s="481" t="s">
        <v>399</v>
      </c>
      <c r="M301" s="271"/>
      <c r="N301" s="271"/>
      <c r="O301" s="271"/>
      <c r="P301" s="271"/>
      <c r="Q301" s="271"/>
      <c r="R301" s="271"/>
      <c r="S301" s="271"/>
      <c r="T301" s="271"/>
      <c r="U301" s="271"/>
      <c r="V301" s="271"/>
      <c r="W301" s="271"/>
      <c r="X301" s="271"/>
      <c r="Y301" s="271"/>
      <c r="Z301" s="271"/>
      <c r="AA301" s="271"/>
      <c r="AB301" s="271"/>
      <c r="AC301" s="271"/>
      <c r="AD301" s="271"/>
      <c r="AE301" s="271"/>
      <c r="AF301" s="271"/>
      <c r="AG301" s="271"/>
      <c r="AH301" s="271"/>
      <c r="AI301" s="271"/>
      <c r="AJ301" s="271"/>
      <c r="AK301" s="271"/>
      <c r="AL301" s="271"/>
      <c r="AM301" s="271"/>
      <c r="AN301" s="271"/>
      <c r="AO301" s="271"/>
      <c r="AP301" s="271"/>
      <c r="AQ301" s="271"/>
      <c r="AR301" s="271"/>
      <c r="AS301" s="271"/>
      <c r="AT301" s="271"/>
      <c r="AU301" s="271"/>
      <c r="AV301" s="271"/>
      <c r="AW301" s="271"/>
      <c r="AX301" s="272"/>
      <c r="AY301" s="223"/>
      <c r="AZ301" s="236"/>
      <c r="BA301" s="192">
        <f t="shared" si="35"/>
        <v>10</v>
      </c>
      <c r="BB301" s="192">
        <f>BB300</f>
        <v>5</v>
      </c>
      <c r="BC301" s="192"/>
      <c r="BG301" s="563" t="str">
        <f t="shared" ca="1" si="36"/>
        <v/>
      </c>
      <c r="BH301" s="564" t="str">
        <f t="shared" ca="1" si="36"/>
        <v/>
      </c>
      <c r="BI301" s="564" t="str">
        <f t="shared" ca="1" si="36"/>
        <v/>
      </c>
      <c r="BJ301" s="564" t="str">
        <f t="shared" ca="1" si="36"/>
        <v/>
      </c>
      <c r="BK301" s="564" t="str">
        <f t="shared" ca="1" si="36"/>
        <v/>
      </c>
      <c r="BL301" s="565" t="str">
        <f t="shared" ca="1" si="36"/>
        <v/>
      </c>
      <c r="CV301" s="1497"/>
      <c r="CW301" s="1498"/>
      <c r="CX301" s="1498"/>
      <c r="CY301" s="1498"/>
      <c r="CZ301" s="1498"/>
      <c r="DA301" s="1498"/>
      <c r="DB301" s="1498"/>
      <c r="DC301" s="1498"/>
      <c r="DD301" s="1859"/>
      <c r="DE301" s="1860"/>
      <c r="DF301" s="1861"/>
    </row>
    <row r="302" spans="1:110" s="465" customFormat="1" ht="15" customHeight="1">
      <c r="A302" s="1863" t="str">
        <f>$BA302&amp;"."&amp;$BB302&amp;"."</f>
        <v>10.6.</v>
      </c>
      <c r="B302" s="1864"/>
      <c r="C302" s="1864"/>
      <c r="D302" s="475" t="s">
        <v>396</v>
      </c>
      <c r="E302" s="275"/>
      <c r="F302" s="275"/>
      <c r="G302" s="275"/>
      <c r="H302" s="479"/>
      <c r="I302" s="275"/>
      <c r="J302" s="475"/>
      <c r="K302" s="475"/>
      <c r="L302" s="475"/>
      <c r="M302" s="475"/>
      <c r="N302" s="475"/>
      <c r="O302" s="475"/>
      <c r="P302" s="475"/>
      <c r="Q302" s="475"/>
      <c r="R302" s="475"/>
      <c r="S302" s="475"/>
      <c r="T302" s="475"/>
      <c r="U302" s="475"/>
      <c r="V302" s="475"/>
      <c r="W302" s="475"/>
      <c r="X302" s="475"/>
      <c r="Y302" s="475"/>
      <c r="Z302" s="475"/>
      <c r="AA302" s="475"/>
      <c r="AB302" s="475"/>
      <c r="AC302" s="475"/>
      <c r="AD302" s="475"/>
      <c r="AE302" s="475"/>
      <c r="AF302" s="475"/>
      <c r="AG302" s="475"/>
      <c r="AH302" s="475"/>
      <c r="AI302" s="475"/>
      <c r="AJ302" s="475"/>
      <c r="AK302" s="475"/>
      <c r="AL302" s="475"/>
      <c r="AM302" s="475"/>
      <c r="AN302" s="475"/>
      <c r="AO302" s="475"/>
      <c r="AP302" s="475"/>
      <c r="AQ302" s="475"/>
      <c r="AR302" s="475"/>
      <c r="AS302" s="475"/>
      <c r="AT302" s="475"/>
      <c r="AU302" s="475"/>
      <c r="AV302" s="475"/>
      <c r="AW302" s="475"/>
      <c r="AX302" s="475"/>
      <c r="AY302" s="895"/>
      <c r="BA302" s="192">
        <f t="shared" si="35"/>
        <v>10</v>
      </c>
      <c r="BB302" s="193">
        <f>BB301+1</f>
        <v>6</v>
      </c>
      <c r="BC302" s="192"/>
      <c r="BG302" s="563" t="str">
        <f t="shared" ca="1" si="36"/>
        <v/>
      </c>
      <c r="BH302" s="564" t="str">
        <f t="shared" ca="1" si="36"/>
        <v/>
      </c>
      <c r="BI302" s="564" t="str">
        <f t="shared" ca="1" si="36"/>
        <v/>
      </c>
      <c r="BJ302" s="564" t="str">
        <f t="shared" ca="1" si="36"/>
        <v/>
      </c>
      <c r="BK302" s="564" t="str">
        <f t="shared" ca="1" si="36"/>
        <v/>
      </c>
      <c r="BL302" s="565" t="str">
        <f t="shared" ca="1" si="36"/>
        <v/>
      </c>
      <c r="CV302" s="1488" t="s">
        <v>2265</v>
      </c>
      <c r="CW302" s="1489"/>
      <c r="CX302" s="1489"/>
      <c r="CY302" s="1489"/>
      <c r="CZ302" s="1489"/>
      <c r="DA302" s="1489"/>
      <c r="DB302" s="1489"/>
      <c r="DC302" s="1489"/>
      <c r="DD302" s="1859">
        <v>44637</v>
      </c>
      <c r="DE302" s="1860"/>
      <c r="DF302" s="1861"/>
    </row>
    <row r="303" spans="1:110" s="465" customFormat="1" ht="15" customHeight="1">
      <c r="A303" s="320"/>
      <c r="B303" s="275"/>
      <c r="C303" s="275"/>
      <c r="D303" s="475" t="str">
        <f>"以下条件にて"&amp;$BR$1&amp;"を実施する。"</f>
        <v>以下条件にて「共通仕様」「4. ログ出力処理」を実施する。</v>
      </c>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c r="AC303" s="475"/>
      <c r="AD303" s="475"/>
      <c r="AE303" s="475"/>
      <c r="AF303" s="475"/>
      <c r="AG303" s="475"/>
      <c r="AH303" s="475"/>
      <c r="AI303" s="475"/>
      <c r="AJ303" s="475"/>
      <c r="AK303" s="475"/>
      <c r="AL303" s="475"/>
      <c r="AM303" s="475"/>
      <c r="AN303" s="475"/>
      <c r="AO303" s="475"/>
      <c r="AP303" s="475"/>
      <c r="AQ303" s="475"/>
      <c r="AR303" s="475"/>
      <c r="AS303" s="475"/>
      <c r="AT303" s="475"/>
      <c r="AU303" s="475"/>
      <c r="AV303" s="475"/>
      <c r="AW303" s="475"/>
      <c r="AX303" s="475"/>
      <c r="AY303" s="895"/>
      <c r="BA303" s="192">
        <f t="shared" si="35"/>
        <v>10</v>
      </c>
      <c r="BB303" s="192">
        <f>BB302</f>
        <v>6</v>
      </c>
      <c r="BC303" s="192"/>
      <c r="BG303" s="563" t="str">
        <f t="shared" ca="1" si="36"/>
        <v/>
      </c>
      <c r="BH303" s="564" t="str">
        <f t="shared" ca="1" si="36"/>
        <v/>
      </c>
      <c r="BI303" s="564" t="str">
        <f t="shared" ca="1" si="36"/>
        <v/>
      </c>
      <c r="BJ303" s="564" t="str">
        <f t="shared" ca="1" si="36"/>
        <v/>
      </c>
      <c r="BK303" s="564" t="str">
        <f t="shared" ca="1" si="36"/>
        <v/>
      </c>
      <c r="BL303" s="565" t="str">
        <f t="shared" ca="1" si="36"/>
        <v/>
      </c>
      <c r="CV303" s="1497"/>
      <c r="CW303" s="1498"/>
      <c r="CX303" s="1498"/>
      <c r="CY303" s="1498"/>
      <c r="CZ303" s="1498"/>
      <c r="DA303" s="1498"/>
      <c r="DB303" s="1498"/>
      <c r="DC303" s="1498"/>
      <c r="DD303" s="1859"/>
      <c r="DE303" s="1860"/>
      <c r="DF303" s="1861"/>
    </row>
    <row r="304" spans="1:110" s="465" customFormat="1" ht="15" customHeight="1">
      <c r="A304" s="320"/>
      <c r="B304" s="275"/>
      <c r="C304" s="275"/>
      <c r="D304" s="845" t="s">
        <v>103</v>
      </c>
      <c r="E304" s="846"/>
      <c r="F304" s="846"/>
      <c r="G304" s="846"/>
      <c r="H304" s="846"/>
      <c r="I304" s="846"/>
      <c r="J304" s="846"/>
      <c r="K304" s="847"/>
      <c r="L304" s="480" t="s">
        <v>395</v>
      </c>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c r="AJ304" s="266"/>
      <c r="AK304" s="266"/>
      <c r="AL304" s="266"/>
      <c r="AM304" s="266"/>
      <c r="AN304" s="266"/>
      <c r="AO304" s="266"/>
      <c r="AP304" s="266"/>
      <c r="AQ304" s="266"/>
      <c r="AR304" s="266"/>
      <c r="AS304" s="266"/>
      <c r="AT304" s="266"/>
      <c r="AU304" s="266"/>
      <c r="AV304" s="266"/>
      <c r="AW304" s="266"/>
      <c r="AX304" s="267"/>
      <c r="AY304" s="223"/>
      <c r="AZ304" s="236"/>
      <c r="BA304" s="192">
        <f t="shared" si="35"/>
        <v>10</v>
      </c>
      <c r="BB304" s="192">
        <f>BB303</f>
        <v>6</v>
      </c>
      <c r="BC304" s="192"/>
      <c r="BG304" s="563" t="str">
        <f t="shared" ca="1" si="36"/>
        <v/>
      </c>
      <c r="BH304" s="564" t="str">
        <f t="shared" ca="1" si="36"/>
        <v/>
      </c>
      <c r="BI304" s="564" t="str">
        <f t="shared" ca="1" si="36"/>
        <v/>
      </c>
      <c r="BJ304" s="564" t="str">
        <f t="shared" ca="1" si="36"/>
        <v/>
      </c>
      <c r="BK304" s="564" t="str">
        <f t="shared" ca="1" si="36"/>
        <v/>
      </c>
      <c r="BL304" s="565" t="str">
        <f t="shared" ca="1" si="36"/>
        <v/>
      </c>
      <c r="CV304" s="1497"/>
      <c r="CW304" s="1498"/>
      <c r="CX304" s="1498"/>
      <c r="CY304" s="1498"/>
      <c r="CZ304" s="1498"/>
      <c r="DA304" s="1498"/>
      <c r="DB304" s="1498"/>
      <c r="DC304" s="1498"/>
      <c r="DD304" s="1859"/>
      <c r="DE304" s="1860"/>
      <c r="DF304" s="1861"/>
    </row>
    <row r="305" spans="1:110" s="465" customFormat="1" ht="15" customHeight="1">
      <c r="A305" s="320"/>
      <c r="B305" s="275"/>
      <c r="C305" s="275"/>
      <c r="D305" s="855" t="s">
        <v>104</v>
      </c>
      <c r="E305" s="856"/>
      <c r="F305" s="856"/>
      <c r="G305" s="856"/>
      <c r="H305" s="856"/>
      <c r="I305" s="856"/>
      <c r="J305" s="856"/>
      <c r="K305" s="857"/>
      <c r="L305" s="581" t="s">
        <v>397</v>
      </c>
      <c r="M305" s="269"/>
      <c r="N305" s="269"/>
      <c r="O305" s="269"/>
      <c r="P305" s="269"/>
      <c r="Q305" s="269"/>
      <c r="R305" s="269"/>
      <c r="S305" s="269"/>
      <c r="T305" s="269"/>
      <c r="U305" s="269"/>
      <c r="V305" s="269"/>
      <c r="W305" s="269"/>
      <c r="X305" s="269"/>
      <c r="Y305" s="269"/>
      <c r="Z305" s="269"/>
      <c r="AA305" s="269"/>
      <c r="AB305" s="269"/>
      <c r="AC305" s="269"/>
      <c r="AD305" s="269"/>
      <c r="AE305" s="269"/>
      <c r="AF305" s="269"/>
      <c r="AG305" s="269"/>
      <c r="AH305" s="269"/>
      <c r="AI305" s="269"/>
      <c r="AJ305" s="269"/>
      <c r="AK305" s="269"/>
      <c r="AL305" s="269"/>
      <c r="AM305" s="269"/>
      <c r="AN305" s="269"/>
      <c r="AO305" s="269"/>
      <c r="AP305" s="269"/>
      <c r="AQ305" s="269"/>
      <c r="AR305" s="269"/>
      <c r="AS305" s="269"/>
      <c r="AT305" s="269"/>
      <c r="AU305" s="269"/>
      <c r="AV305" s="269"/>
      <c r="AW305" s="269"/>
      <c r="AX305" s="270"/>
      <c r="AY305" s="223"/>
      <c r="AZ305" s="236"/>
      <c r="BA305" s="192">
        <f t="shared" si="35"/>
        <v>10</v>
      </c>
      <c r="BB305" s="192">
        <f>BB304</f>
        <v>6</v>
      </c>
      <c r="BC305" s="192"/>
      <c r="BG305" s="563" t="str">
        <f t="shared" ca="1" si="36"/>
        <v/>
      </c>
      <c r="BH305" s="564" t="str">
        <f t="shared" ca="1" si="36"/>
        <v/>
      </c>
      <c r="BI305" s="564" t="str">
        <f t="shared" ca="1" si="36"/>
        <v/>
      </c>
      <c r="BJ305" s="564" t="str">
        <f t="shared" ca="1" si="36"/>
        <v/>
      </c>
      <c r="BK305" s="564" t="str">
        <f t="shared" ca="1" si="36"/>
        <v/>
      </c>
      <c r="BL305" s="565" t="str">
        <f t="shared" ca="1" si="36"/>
        <v/>
      </c>
      <c r="CV305" s="1497"/>
      <c r="CW305" s="1498"/>
      <c r="CX305" s="1498"/>
      <c r="CY305" s="1498"/>
      <c r="CZ305" s="1498"/>
      <c r="DA305" s="1498"/>
      <c r="DB305" s="1498"/>
      <c r="DC305" s="1498"/>
      <c r="DD305" s="1859"/>
      <c r="DE305" s="1860"/>
      <c r="DF305" s="1861"/>
    </row>
    <row r="306" spans="1:110" s="465" customFormat="1" ht="15" customHeight="1">
      <c r="A306" s="320"/>
      <c r="B306" s="275"/>
      <c r="C306" s="275"/>
      <c r="D306" s="855" t="s">
        <v>105</v>
      </c>
      <c r="E306" s="856"/>
      <c r="F306" s="856"/>
      <c r="G306" s="856"/>
      <c r="H306" s="856"/>
      <c r="I306" s="856"/>
      <c r="J306" s="856"/>
      <c r="K306" s="857"/>
      <c r="L306" s="268"/>
      <c r="M306" s="269"/>
      <c r="N306" s="269"/>
      <c r="O306" s="269"/>
      <c r="P306" s="269"/>
      <c r="Q306" s="269"/>
      <c r="R306" s="269"/>
      <c r="S306" s="269"/>
      <c r="T306" s="269"/>
      <c r="U306" s="269"/>
      <c r="V306" s="269"/>
      <c r="W306" s="269"/>
      <c r="X306" s="269"/>
      <c r="Y306" s="269"/>
      <c r="Z306" s="269"/>
      <c r="AA306" s="269"/>
      <c r="AB306" s="269"/>
      <c r="AC306" s="269"/>
      <c r="AD306" s="269"/>
      <c r="AE306" s="269"/>
      <c r="AF306" s="269"/>
      <c r="AG306" s="269"/>
      <c r="AH306" s="269"/>
      <c r="AI306" s="269"/>
      <c r="AJ306" s="269"/>
      <c r="AK306" s="269"/>
      <c r="AL306" s="269"/>
      <c r="AM306" s="269"/>
      <c r="AN306" s="269"/>
      <c r="AO306" s="269"/>
      <c r="AP306" s="269"/>
      <c r="AQ306" s="269"/>
      <c r="AR306" s="269"/>
      <c r="AS306" s="269"/>
      <c r="AT306" s="269"/>
      <c r="AU306" s="269"/>
      <c r="AV306" s="269"/>
      <c r="AW306" s="269"/>
      <c r="AX306" s="270"/>
      <c r="AY306" s="223"/>
      <c r="AZ306" s="236"/>
      <c r="BA306" s="192">
        <f t="shared" si="35"/>
        <v>10</v>
      </c>
      <c r="BB306" s="192">
        <f>BB305</f>
        <v>6</v>
      </c>
      <c r="BC306" s="192"/>
      <c r="BG306" s="563" t="str">
        <f t="shared" ca="1" si="36"/>
        <v/>
      </c>
      <c r="BH306" s="564" t="str">
        <f t="shared" ca="1" si="36"/>
        <v/>
      </c>
      <c r="BI306" s="564" t="str">
        <f t="shared" ca="1" si="36"/>
        <v/>
      </c>
      <c r="BJ306" s="564" t="str">
        <f t="shared" ca="1" si="36"/>
        <v/>
      </c>
      <c r="BK306" s="564" t="str">
        <f t="shared" ca="1" si="36"/>
        <v/>
      </c>
      <c r="BL306" s="565" t="str">
        <f t="shared" ca="1" si="36"/>
        <v/>
      </c>
      <c r="CV306" s="1497"/>
      <c r="CW306" s="1498"/>
      <c r="CX306" s="1498"/>
      <c r="CY306" s="1498"/>
      <c r="CZ306" s="1498"/>
      <c r="DA306" s="1498"/>
      <c r="DB306" s="1498"/>
      <c r="DC306" s="1498"/>
      <c r="DD306" s="1859"/>
      <c r="DE306" s="1860"/>
      <c r="DF306" s="1861"/>
    </row>
    <row r="307" spans="1:110" s="465" customFormat="1" ht="15" customHeight="1">
      <c r="A307" s="907"/>
      <c r="B307" s="275"/>
      <c r="C307" s="275"/>
      <c r="D307" s="851" t="s">
        <v>106</v>
      </c>
      <c r="E307" s="852"/>
      <c r="F307" s="852"/>
      <c r="G307" s="852"/>
      <c r="H307" s="852"/>
      <c r="I307" s="852"/>
      <c r="J307" s="852"/>
      <c r="K307" s="853"/>
      <c r="L307" s="261"/>
      <c r="M307" s="271"/>
      <c r="N307" s="271"/>
      <c r="O307" s="271"/>
      <c r="P307" s="271"/>
      <c r="Q307" s="271"/>
      <c r="R307" s="271"/>
      <c r="S307" s="271"/>
      <c r="T307" s="271"/>
      <c r="U307" s="271"/>
      <c r="V307" s="271"/>
      <c r="W307" s="271"/>
      <c r="X307" s="271"/>
      <c r="Y307" s="271"/>
      <c r="Z307" s="271"/>
      <c r="AA307" s="271"/>
      <c r="AB307" s="271"/>
      <c r="AC307" s="271"/>
      <c r="AD307" s="271"/>
      <c r="AE307" s="271"/>
      <c r="AF307" s="271"/>
      <c r="AG307" s="271"/>
      <c r="AH307" s="271"/>
      <c r="AI307" s="271"/>
      <c r="AJ307" s="271"/>
      <c r="AK307" s="271"/>
      <c r="AL307" s="271"/>
      <c r="AM307" s="271"/>
      <c r="AN307" s="271"/>
      <c r="AO307" s="271"/>
      <c r="AP307" s="271"/>
      <c r="AQ307" s="271"/>
      <c r="AR307" s="271"/>
      <c r="AS307" s="271"/>
      <c r="AT307" s="271"/>
      <c r="AU307" s="271"/>
      <c r="AV307" s="271"/>
      <c r="AW307" s="271"/>
      <c r="AX307" s="272"/>
      <c r="AY307" s="223"/>
      <c r="AZ307" s="236"/>
      <c r="BA307" s="192">
        <f t="shared" si="35"/>
        <v>10</v>
      </c>
      <c r="BB307" s="192">
        <f>BB306</f>
        <v>6</v>
      </c>
      <c r="BC307" s="192"/>
      <c r="BG307" s="563" t="str">
        <f t="shared" ca="1" si="36"/>
        <v/>
      </c>
      <c r="BH307" s="564" t="str">
        <f t="shared" ca="1" si="36"/>
        <v/>
      </c>
      <c r="BI307" s="564" t="str">
        <f t="shared" ca="1" si="36"/>
        <v/>
      </c>
      <c r="BJ307" s="564" t="str">
        <f t="shared" ca="1" si="36"/>
        <v/>
      </c>
      <c r="BK307" s="564" t="str">
        <f t="shared" ca="1" si="36"/>
        <v/>
      </c>
      <c r="BL307" s="565" t="str">
        <f t="shared" ca="1" si="36"/>
        <v/>
      </c>
      <c r="CV307" s="1497"/>
      <c r="CW307" s="1498"/>
      <c r="CX307" s="1498"/>
      <c r="CY307" s="1498"/>
      <c r="CZ307" s="1498"/>
      <c r="DA307" s="1498"/>
      <c r="DB307" s="1498"/>
      <c r="DC307" s="1498"/>
      <c r="DD307" s="1859"/>
      <c r="DE307" s="1860"/>
      <c r="DF307" s="1861"/>
    </row>
    <row r="308" spans="1:110" ht="15" customHeight="1">
      <c r="A308" s="218"/>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c r="AE308" s="219"/>
      <c r="AF308" s="219"/>
      <c r="AG308" s="219"/>
      <c r="AH308" s="219"/>
      <c r="AI308" s="219"/>
      <c r="AJ308" s="219"/>
      <c r="AK308" s="219"/>
      <c r="AL308" s="219"/>
      <c r="AM308" s="219"/>
      <c r="AN308" s="219"/>
      <c r="AO308" s="219"/>
      <c r="AP308" s="219"/>
      <c r="AQ308" s="219"/>
      <c r="AR308" s="219"/>
      <c r="AS308" s="219"/>
      <c r="AT308" s="219"/>
      <c r="AU308" s="219"/>
      <c r="AV308" s="219"/>
      <c r="AW308" s="219"/>
      <c r="AX308" s="219"/>
      <c r="AY308" s="40"/>
      <c r="BA308" s="192">
        <f t="shared" si="35"/>
        <v>10</v>
      </c>
      <c r="BB308" s="192">
        <f t="shared" si="35"/>
        <v>6</v>
      </c>
      <c r="BE308" s="465"/>
      <c r="BF308" s="465"/>
      <c r="BG308" s="563" t="str">
        <f t="shared" ca="1" si="36"/>
        <v/>
      </c>
      <c r="BH308" s="564" t="str">
        <f t="shared" ca="1" si="36"/>
        <v/>
      </c>
      <c r="BI308" s="564" t="str">
        <f t="shared" ca="1" si="36"/>
        <v/>
      </c>
      <c r="BJ308" s="564" t="str">
        <f t="shared" ca="1" si="36"/>
        <v/>
      </c>
      <c r="BK308" s="564" t="str">
        <f t="shared" ca="1" si="36"/>
        <v/>
      </c>
      <c r="BL308" s="565" t="str">
        <f t="shared" ca="1" si="36"/>
        <v/>
      </c>
      <c r="BR308" s="465"/>
      <c r="BS308" s="465"/>
      <c r="BT308" s="465"/>
      <c r="BU308" s="465"/>
      <c r="BV308" s="465"/>
      <c r="BW308" s="465"/>
      <c r="BX308" s="465"/>
      <c r="CV308" s="1495"/>
      <c r="DD308" s="1859"/>
      <c r="DE308" s="1860"/>
      <c r="DF308" s="1861"/>
    </row>
    <row r="309" spans="1:110" ht="15" customHeight="1">
      <c r="A309" s="218"/>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c r="AE309" s="219"/>
      <c r="AF309" s="219"/>
      <c r="AG309" s="219"/>
      <c r="AH309" s="219"/>
      <c r="AI309" s="219"/>
      <c r="AJ309" s="219"/>
      <c r="AK309" s="219"/>
      <c r="AL309" s="219"/>
      <c r="AM309" s="219"/>
      <c r="AN309" s="219"/>
      <c r="AO309" s="219"/>
      <c r="AP309" s="219"/>
      <c r="AQ309" s="219"/>
      <c r="AR309" s="219"/>
      <c r="AS309" s="219"/>
      <c r="AT309" s="219"/>
      <c r="AU309" s="219"/>
      <c r="AV309" s="219"/>
      <c r="AW309" s="219"/>
      <c r="AX309" s="219"/>
      <c r="AY309" s="40"/>
      <c r="BA309" s="192">
        <f t="shared" si="35"/>
        <v>10</v>
      </c>
      <c r="BB309" s="192">
        <f t="shared" si="35"/>
        <v>6</v>
      </c>
      <c r="BE309" s="465"/>
      <c r="BF309" s="465"/>
      <c r="BG309" s="563" t="str">
        <f t="shared" ca="1" si="36"/>
        <v/>
      </c>
      <c r="BH309" s="564" t="str">
        <f t="shared" ca="1" si="36"/>
        <v/>
      </c>
      <c r="BI309" s="564" t="str">
        <f t="shared" ca="1" si="36"/>
        <v/>
      </c>
      <c r="BJ309" s="564" t="str">
        <f t="shared" ca="1" si="36"/>
        <v/>
      </c>
      <c r="BK309" s="564" t="str">
        <f t="shared" ca="1" si="36"/>
        <v/>
      </c>
      <c r="BL309" s="565" t="str">
        <f t="shared" ca="1" si="36"/>
        <v/>
      </c>
      <c r="CV309" s="1495"/>
      <c r="DD309" s="1859"/>
      <c r="DE309" s="1860"/>
      <c r="DF309" s="1861"/>
    </row>
    <row r="310" spans="1:110" ht="15" customHeight="1">
      <c r="A310" s="218"/>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c r="AE310" s="219"/>
      <c r="AF310" s="219"/>
      <c r="AG310" s="219"/>
      <c r="AH310" s="219"/>
      <c r="AI310" s="219"/>
      <c r="AJ310" s="219"/>
      <c r="AK310" s="219"/>
      <c r="AL310" s="219"/>
      <c r="AM310" s="219"/>
      <c r="AN310" s="219"/>
      <c r="AO310" s="219"/>
      <c r="AP310" s="219"/>
      <c r="AQ310" s="219"/>
      <c r="AR310" s="219"/>
      <c r="AS310" s="219"/>
      <c r="AT310" s="219"/>
      <c r="AU310" s="219"/>
      <c r="AV310" s="219"/>
      <c r="AW310" s="219"/>
      <c r="AX310" s="219"/>
      <c r="AY310" s="40"/>
      <c r="BA310" s="192">
        <f t="shared" ref="BA310:BB318" si="37">BA309</f>
        <v>10</v>
      </c>
      <c r="BB310" s="192">
        <f t="shared" si="37"/>
        <v>6</v>
      </c>
      <c r="BE310" s="465"/>
      <c r="BF310" s="465"/>
      <c r="BG310" s="563" t="str">
        <f t="shared" ca="1" si="36"/>
        <v/>
      </c>
      <c r="BH310" s="564" t="str">
        <f t="shared" ca="1" si="36"/>
        <v/>
      </c>
      <c r="BI310" s="564" t="str">
        <f t="shared" ca="1" si="36"/>
        <v/>
      </c>
      <c r="BJ310" s="564" t="str">
        <f t="shared" ca="1" si="36"/>
        <v/>
      </c>
      <c r="BK310" s="564" t="str">
        <f t="shared" ca="1" si="36"/>
        <v/>
      </c>
      <c r="BL310" s="565" t="str">
        <f t="shared" ca="1" si="36"/>
        <v/>
      </c>
      <c r="CV310" s="1495"/>
      <c r="DD310" s="1859"/>
      <c r="DE310" s="1860"/>
      <c r="DF310" s="1861"/>
    </row>
    <row r="311" spans="1:110" ht="15" customHeight="1">
      <c r="A311" s="218"/>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c r="AC311" s="219"/>
      <c r="AD311" s="219"/>
      <c r="AE311" s="219"/>
      <c r="AF311" s="219"/>
      <c r="AG311" s="219"/>
      <c r="AH311" s="219"/>
      <c r="AI311" s="219"/>
      <c r="AJ311" s="219"/>
      <c r="AK311" s="219"/>
      <c r="AL311" s="219"/>
      <c r="AM311" s="219"/>
      <c r="AN311" s="219"/>
      <c r="AO311" s="219"/>
      <c r="AP311" s="219"/>
      <c r="AQ311" s="219"/>
      <c r="AR311" s="219"/>
      <c r="AS311" s="219"/>
      <c r="AT311" s="219"/>
      <c r="AU311" s="219"/>
      <c r="AV311" s="219"/>
      <c r="AW311" s="219"/>
      <c r="AX311" s="219"/>
      <c r="AY311" s="40"/>
      <c r="BA311" s="192">
        <f t="shared" si="37"/>
        <v>10</v>
      </c>
      <c r="BB311" s="192">
        <f t="shared" si="37"/>
        <v>6</v>
      </c>
      <c r="BE311" s="465"/>
      <c r="BF311" s="465"/>
      <c r="BG311" s="563" t="str">
        <f t="shared" ca="1" si="36"/>
        <v/>
      </c>
      <c r="BH311" s="564" t="str">
        <f t="shared" ca="1" si="36"/>
        <v/>
      </c>
      <c r="BI311" s="564" t="str">
        <f t="shared" ca="1" si="36"/>
        <v/>
      </c>
      <c r="BJ311" s="564" t="str">
        <f t="shared" ca="1" si="36"/>
        <v/>
      </c>
      <c r="BK311" s="564" t="str">
        <f t="shared" ca="1" si="36"/>
        <v/>
      </c>
      <c r="BL311" s="565" t="str">
        <f t="shared" ca="1" si="36"/>
        <v/>
      </c>
      <c r="CV311" s="1495"/>
      <c r="DD311" s="1859"/>
      <c r="DE311" s="1860"/>
      <c r="DF311" s="1861"/>
    </row>
    <row r="312" spans="1:110" ht="15" customHeight="1">
      <c r="A312" s="218"/>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c r="AC312" s="219"/>
      <c r="AD312" s="219"/>
      <c r="AE312" s="219"/>
      <c r="AF312" s="219"/>
      <c r="AG312" s="219"/>
      <c r="AH312" s="219"/>
      <c r="AI312" s="219"/>
      <c r="AJ312" s="219"/>
      <c r="AK312" s="219"/>
      <c r="AL312" s="219"/>
      <c r="AM312" s="219"/>
      <c r="AN312" s="219"/>
      <c r="AO312" s="219"/>
      <c r="AP312" s="219"/>
      <c r="AQ312" s="219"/>
      <c r="AR312" s="219"/>
      <c r="AS312" s="219"/>
      <c r="AT312" s="219"/>
      <c r="AU312" s="219"/>
      <c r="AV312" s="219"/>
      <c r="AW312" s="219"/>
      <c r="AX312" s="219"/>
      <c r="AY312" s="40"/>
      <c r="BA312" s="192">
        <f t="shared" si="37"/>
        <v>10</v>
      </c>
      <c r="BB312" s="192">
        <f t="shared" si="37"/>
        <v>6</v>
      </c>
      <c r="BE312" s="465"/>
      <c r="BF312" s="465"/>
      <c r="BG312" s="563" t="str">
        <f t="shared" ca="1" si="36"/>
        <v/>
      </c>
      <c r="BH312" s="564" t="str">
        <f t="shared" ca="1" si="36"/>
        <v/>
      </c>
      <c r="BI312" s="564" t="str">
        <f t="shared" ca="1" si="36"/>
        <v/>
      </c>
      <c r="BJ312" s="564" t="str">
        <f t="shared" ca="1" si="36"/>
        <v/>
      </c>
      <c r="BK312" s="564" t="str">
        <f t="shared" ca="1" si="36"/>
        <v/>
      </c>
      <c r="BL312" s="565" t="str">
        <f t="shared" ca="1" si="36"/>
        <v/>
      </c>
      <c r="CV312" s="1495"/>
      <c r="DD312" s="1859"/>
      <c r="DE312" s="1860"/>
      <c r="DF312" s="1861"/>
    </row>
    <row r="313" spans="1:110" ht="15" customHeight="1">
      <c r="A313" s="218"/>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c r="AC313" s="219"/>
      <c r="AD313" s="219"/>
      <c r="AE313" s="219"/>
      <c r="AF313" s="219"/>
      <c r="AG313" s="219"/>
      <c r="AH313" s="219"/>
      <c r="AI313" s="219"/>
      <c r="AJ313" s="219"/>
      <c r="AK313" s="219"/>
      <c r="AL313" s="219"/>
      <c r="AM313" s="219"/>
      <c r="AN313" s="219"/>
      <c r="AO313" s="219"/>
      <c r="AP313" s="219"/>
      <c r="AQ313" s="219"/>
      <c r="AR313" s="219"/>
      <c r="AS313" s="219"/>
      <c r="AT313" s="219"/>
      <c r="AU313" s="219"/>
      <c r="AV313" s="219"/>
      <c r="AW313" s="219"/>
      <c r="AX313" s="219"/>
      <c r="AY313" s="40"/>
      <c r="BA313" s="192">
        <f t="shared" si="37"/>
        <v>10</v>
      </c>
      <c r="BB313" s="192">
        <f t="shared" si="37"/>
        <v>6</v>
      </c>
      <c r="BE313" s="465"/>
      <c r="BF313" s="465"/>
      <c r="BG313" s="563" t="str">
        <f t="shared" ca="1" si="36"/>
        <v/>
      </c>
      <c r="BH313" s="564" t="str">
        <f t="shared" ca="1" si="36"/>
        <v/>
      </c>
      <c r="BI313" s="564" t="str">
        <f t="shared" ca="1" si="36"/>
        <v/>
      </c>
      <c r="BJ313" s="564" t="str">
        <f t="shared" ca="1" si="36"/>
        <v/>
      </c>
      <c r="BK313" s="564" t="str">
        <f t="shared" ca="1" si="36"/>
        <v/>
      </c>
      <c r="BL313" s="565" t="str">
        <f t="shared" ca="1" si="36"/>
        <v/>
      </c>
      <c r="CV313" s="1495"/>
      <c r="DD313" s="1859"/>
      <c r="DE313" s="1860"/>
      <c r="DF313" s="1861"/>
    </row>
    <row r="314" spans="1:110" ht="15" customHeight="1">
      <c r="A314" s="218"/>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c r="AC314" s="219"/>
      <c r="AD314" s="219"/>
      <c r="AE314" s="219"/>
      <c r="AF314" s="219"/>
      <c r="AG314" s="219"/>
      <c r="AH314" s="219"/>
      <c r="AI314" s="219"/>
      <c r="AJ314" s="219"/>
      <c r="AK314" s="219"/>
      <c r="AL314" s="219"/>
      <c r="AM314" s="219"/>
      <c r="AN314" s="219"/>
      <c r="AO314" s="219"/>
      <c r="AP314" s="219"/>
      <c r="AQ314" s="219"/>
      <c r="AR314" s="219"/>
      <c r="AS314" s="219"/>
      <c r="AT314" s="219"/>
      <c r="AU314" s="219"/>
      <c r="AV314" s="219"/>
      <c r="AW314" s="219"/>
      <c r="AX314" s="219"/>
      <c r="AY314" s="40"/>
      <c r="BA314" s="192">
        <f t="shared" si="37"/>
        <v>10</v>
      </c>
      <c r="BB314" s="192">
        <f t="shared" si="37"/>
        <v>6</v>
      </c>
      <c r="BE314" s="465"/>
      <c r="BF314" s="465"/>
      <c r="BG314" s="563" t="str">
        <f t="shared" ca="1" si="36"/>
        <v/>
      </c>
      <c r="BH314" s="564" t="str">
        <f t="shared" ca="1" si="36"/>
        <v/>
      </c>
      <c r="BI314" s="564" t="str">
        <f t="shared" ca="1" si="36"/>
        <v/>
      </c>
      <c r="BJ314" s="564" t="str">
        <f t="shared" ca="1" si="36"/>
        <v/>
      </c>
      <c r="BK314" s="564" t="str">
        <f t="shared" ca="1" si="36"/>
        <v/>
      </c>
      <c r="BL314" s="565" t="str">
        <f t="shared" ca="1" si="36"/>
        <v/>
      </c>
      <c r="CV314" s="1495"/>
      <c r="DD314" s="1859"/>
      <c r="DE314" s="1860"/>
      <c r="DF314" s="1861"/>
    </row>
    <row r="315" spans="1:110" ht="15" customHeight="1">
      <c r="A315" s="218"/>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c r="AC315" s="219"/>
      <c r="AD315" s="219"/>
      <c r="AE315" s="219"/>
      <c r="AF315" s="219"/>
      <c r="AG315" s="219"/>
      <c r="AH315" s="219"/>
      <c r="AI315" s="219"/>
      <c r="AJ315" s="219"/>
      <c r="AK315" s="219"/>
      <c r="AL315" s="219"/>
      <c r="AM315" s="219"/>
      <c r="AN315" s="219"/>
      <c r="AO315" s="219"/>
      <c r="AP315" s="219"/>
      <c r="AQ315" s="219"/>
      <c r="AR315" s="219"/>
      <c r="AS315" s="219"/>
      <c r="AT315" s="219"/>
      <c r="AU315" s="219"/>
      <c r="AV315" s="219"/>
      <c r="AW315" s="219"/>
      <c r="AX315" s="219"/>
      <c r="AY315" s="40"/>
      <c r="BA315" s="192">
        <f t="shared" si="37"/>
        <v>10</v>
      </c>
      <c r="BB315" s="192">
        <f t="shared" si="37"/>
        <v>6</v>
      </c>
      <c r="BE315" s="465"/>
      <c r="BF315" s="465"/>
      <c r="BG315" s="563" t="str">
        <f t="shared" ref="BG315:BL318" ca="1" si="38">IF(BA315&lt;&gt;"",IF(MID(_xlfn.FORMULATEXT(BA315),SEARCH("[",_xlfn.FORMULATEXT(BA315))+1,SEARCH("]",_xlfn.FORMULATEXT(BA315))-(SEARCH("[",_xlfn.FORMULATEXT(BA315))+1))="-1","",1),"")</f>
        <v/>
      </c>
      <c r="BH315" s="564" t="str">
        <f t="shared" ca="1" si="38"/>
        <v/>
      </c>
      <c r="BI315" s="564" t="str">
        <f t="shared" ca="1" si="38"/>
        <v/>
      </c>
      <c r="BJ315" s="564" t="str">
        <f t="shared" ca="1" si="38"/>
        <v/>
      </c>
      <c r="BK315" s="564" t="str">
        <f t="shared" ca="1" si="38"/>
        <v/>
      </c>
      <c r="BL315" s="565" t="str">
        <f t="shared" ca="1" si="38"/>
        <v/>
      </c>
      <c r="CV315" s="1495"/>
      <c r="DD315" s="1859"/>
      <c r="DE315" s="1860"/>
      <c r="DF315" s="1861"/>
    </row>
    <row r="316" spans="1:110" ht="15" customHeight="1">
      <c r="A316" s="218"/>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c r="AC316" s="219"/>
      <c r="AD316" s="219"/>
      <c r="AE316" s="219"/>
      <c r="AF316" s="219"/>
      <c r="AG316" s="219"/>
      <c r="AH316" s="219"/>
      <c r="AI316" s="219"/>
      <c r="AJ316" s="219"/>
      <c r="AK316" s="219"/>
      <c r="AL316" s="219"/>
      <c r="AM316" s="219"/>
      <c r="AN316" s="219"/>
      <c r="AO316" s="219"/>
      <c r="AP316" s="219"/>
      <c r="AQ316" s="219"/>
      <c r="AR316" s="219"/>
      <c r="AS316" s="219"/>
      <c r="AT316" s="219"/>
      <c r="AU316" s="219"/>
      <c r="AV316" s="219"/>
      <c r="AW316" s="219"/>
      <c r="AX316" s="219"/>
      <c r="AY316" s="40"/>
      <c r="BA316" s="192">
        <f t="shared" si="37"/>
        <v>10</v>
      </c>
      <c r="BB316" s="192">
        <f t="shared" si="37"/>
        <v>6</v>
      </c>
      <c r="BE316" s="465"/>
      <c r="BF316" s="465"/>
      <c r="BG316" s="563" t="str">
        <f t="shared" ca="1" si="38"/>
        <v/>
      </c>
      <c r="BH316" s="564" t="str">
        <f t="shared" ca="1" si="38"/>
        <v/>
      </c>
      <c r="BI316" s="564" t="str">
        <f t="shared" ca="1" si="38"/>
        <v/>
      </c>
      <c r="BJ316" s="564" t="str">
        <f t="shared" ca="1" si="38"/>
        <v/>
      </c>
      <c r="BK316" s="564" t="str">
        <f t="shared" ca="1" si="38"/>
        <v/>
      </c>
      <c r="BL316" s="565" t="str">
        <f t="shared" ca="1" si="38"/>
        <v/>
      </c>
      <c r="CV316" s="1495"/>
      <c r="DD316" s="1859"/>
      <c r="DE316" s="1860"/>
      <c r="DF316" s="1861"/>
    </row>
    <row r="317" spans="1:110" ht="15" customHeight="1">
      <c r="A317" s="218"/>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c r="AC317" s="219"/>
      <c r="AD317" s="219"/>
      <c r="AE317" s="219"/>
      <c r="AF317" s="219"/>
      <c r="AG317" s="219"/>
      <c r="AH317" s="219"/>
      <c r="AI317" s="219"/>
      <c r="AJ317" s="219"/>
      <c r="AK317" s="219"/>
      <c r="AL317" s="219"/>
      <c r="AM317" s="219"/>
      <c r="AN317" s="219"/>
      <c r="AO317" s="219"/>
      <c r="AP317" s="219"/>
      <c r="AQ317" s="219"/>
      <c r="AR317" s="219"/>
      <c r="AS317" s="219"/>
      <c r="AT317" s="219"/>
      <c r="AU317" s="219"/>
      <c r="AV317" s="219"/>
      <c r="AW317" s="219"/>
      <c r="AX317" s="219"/>
      <c r="AY317" s="40"/>
      <c r="BA317" s="192">
        <f t="shared" si="37"/>
        <v>10</v>
      </c>
      <c r="BB317" s="192">
        <f t="shared" si="37"/>
        <v>6</v>
      </c>
      <c r="BE317" s="465"/>
      <c r="BF317" s="465"/>
      <c r="BG317" s="563" t="str">
        <f t="shared" ca="1" si="38"/>
        <v/>
      </c>
      <c r="BH317" s="564" t="str">
        <f t="shared" ca="1" si="38"/>
        <v/>
      </c>
      <c r="BI317" s="564" t="str">
        <f t="shared" ca="1" si="38"/>
        <v/>
      </c>
      <c r="BJ317" s="564" t="str">
        <f t="shared" ca="1" si="38"/>
        <v/>
      </c>
      <c r="BK317" s="564" t="str">
        <f t="shared" ca="1" si="38"/>
        <v/>
      </c>
      <c r="BL317" s="565" t="str">
        <f t="shared" ca="1" si="38"/>
        <v/>
      </c>
      <c r="CV317" s="1495"/>
      <c r="DD317" s="1859"/>
      <c r="DE317" s="1860"/>
      <c r="DF317" s="1861"/>
    </row>
    <row r="318" spans="1:110" ht="15" customHeight="1" thickBot="1">
      <c r="A318" s="37"/>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9"/>
      <c r="BA318" s="192">
        <f t="shared" si="37"/>
        <v>10</v>
      </c>
      <c r="BB318" s="192">
        <f t="shared" si="37"/>
        <v>6</v>
      </c>
      <c r="BE318" s="465"/>
      <c r="BF318" s="465"/>
      <c r="BG318" s="563" t="str">
        <f t="shared" ca="1" si="38"/>
        <v/>
      </c>
      <c r="BH318" s="564" t="str">
        <f t="shared" ca="1" si="38"/>
        <v/>
      </c>
      <c r="BI318" s="564" t="str">
        <f t="shared" ca="1" si="38"/>
        <v/>
      </c>
      <c r="BJ318" s="564" t="str">
        <f t="shared" ca="1" si="38"/>
        <v/>
      </c>
      <c r="BK318" s="564" t="str">
        <f t="shared" ca="1" si="38"/>
        <v/>
      </c>
      <c r="BL318" s="565" t="str">
        <f t="shared" ca="1" si="38"/>
        <v/>
      </c>
      <c r="CV318" s="1495"/>
      <c r="DD318" s="1859"/>
      <c r="DE318" s="1860"/>
      <c r="DF318" s="1861"/>
    </row>
  </sheetData>
  <sheetProtection selectLockedCells="1" selectUnlockedCells="1"/>
  <mergeCells count="533">
    <mergeCell ref="DD318:DF318"/>
    <mergeCell ref="DD309:DF309"/>
    <mergeCell ref="DD310:DF310"/>
    <mergeCell ref="DD311:DF311"/>
    <mergeCell ref="DD312:DF312"/>
    <mergeCell ref="DD313:DF313"/>
    <mergeCell ref="DD314:DF314"/>
    <mergeCell ref="DD315:DF315"/>
    <mergeCell ref="DD316:DF316"/>
    <mergeCell ref="DD317:DF317"/>
    <mergeCell ref="DD300:DF300"/>
    <mergeCell ref="DD301:DF301"/>
    <mergeCell ref="DD302:DF302"/>
    <mergeCell ref="DD303:DF303"/>
    <mergeCell ref="DD304:DF304"/>
    <mergeCell ref="DD305:DF305"/>
    <mergeCell ref="DD306:DF306"/>
    <mergeCell ref="DD307:DF307"/>
    <mergeCell ref="DD308:DF308"/>
    <mergeCell ref="DD291:DF291"/>
    <mergeCell ref="DD292:DF292"/>
    <mergeCell ref="DD293:DF293"/>
    <mergeCell ref="DD294:DF294"/>
    <mergeCell ref="DD295:DF295"/>
    <mergeCell ref="DD296:DF296"/>
    <mergeCell ref="DD297:DF297"/>
    <mergeCell ref="DD298:DF298"/>
    <mergeCell ref="DD299:DF299"/>
    <mergeCell ref="DD282:DF282"/>
    <mergeCell ref="DD283:DF283"/>
    <mergeCell ref="DD284:DF284"/>
    <mergeCell ref="DD285:DF285"/>
    <mergeCell ref="DD286:DF286"/>
    <mergeCell ref="DD287:DF287"/>
    <mergeCell ref="DD288:DF288"/>
    <mergeCell ref="DD289:DF289"/>
    <mergeCell ref="DD290:DF290"/>
    <mergeCell ref="DD273:DF273"/>
    <mergeCell ref="DD274:DF274"/>
    <mergeCell ref="DD275:DF275"/>
    <mergeCell ref="DD276:DF276"/>
    <mergeCell ref="DD277:DF277"/>
    <mergeCell ref="DD278:DF278"/>
    <mergeCell ref="DD279:DF279"/>
    <mergeCell ref="DD280:DF280"/>
    <mergeCell ref="DD281:DF281"/>
    <mergeCell ref="DD264:DF264"/>
    <mergeCell ref="DD265:DF265"/>
    <mergeCell ref="DD266:DF266"/>
    <mergeCell ref="DD267:DF267"/>
    <mergeCell ref="DD268:DF268"/>
    <mergeCell ref="DD269:DF269"/>
    <mergeCell ref="DD270:DF270"/>
    <mergeCell ref="DD271:DF271"/>
    <mergeCell ref="DD272:DF272"/>
    <mergeCell ref="DD255:DF255"/>
    <mergeCell ref="DD256:DF256"/>
    <mergeCell ref="DD257:DF257"/>
    <mergeCell ref="DD258:DF258"/>
    <mergeCell ref="DD259:DF259"/>
    <mergeCell ref="DD260:DF260"/>
    <mergeCell ref="DD261:DF261"/>
    <mergeCell ref="DD262:DF262"/>
    <mergeCell ref="DD263:DF263"/>
    <mergeCell ref="DD246:DF246"/>
    <mergeCell ref="DD247:DF247"/>
    <mergeCell ref="DD248:DF248"/>
    <mergeCell ref="DD249:DF249"/>
    <mergeCell ref="DD250:DF250"/>
    <mergeCell ref="DD251:DF251"/>
    <mergeCell ref="DD252:DF252"/>
    <mergeCell ref="DD253:DF253"/>
    <mergeCell ref="DD254:DF254"/>
    <mergeCell ref="DD237:DF237"/>
    <mergeCell ref="DD238:DF238"/>
    <mergeCell ref="DD239:DF239"/>
    <mergeCell ref="DD240:DF240"/>
    <mergeCell ref="DD241:DF241"/>
    <mergeCell ref="DD242:DF242"/>
    <mergeCell ref="DD243:DF243"/>
    <mergeCell ref="DD244:DF244"/>
    <mergeCell ref="DD245:DF245"/>
    <mergeCell ref="DD228:DF228"/>
    <mergeCell ref="DD229:DF229"/>
    <mergeCell ref="DD230:DF230"/>
    <mergeCell ref="DD231:DF231"/>
    <mergeCell ref="DD232:DF232"/>
    <mergeCell ref="DD233:DF233"/>
    <mergeCell ref="DD234:DF234"/>
    <mergeCell ref="DD235:DF235"/>
    <mergeCell ref="DD236:DF236"/>
    <mergeCell ref="DD219:DF219"/>
    <mergeCell ref="DD220:DF220"/>
    <mergeCell ref="DD221:DF221"/>
    <mergeCell ref="DD222:DF222"/>
    <mergeCell ref="DD223:DF223"/>
    <mergeCell ref="DD224:DF224"/>
    <mergeCell ref="DD225:DF225"/>
    <mergeCell ref="DD226:DF226"/>
    <mergeCell ref="DD227:DF227"/>
    <mergeCell ref="DD210:DF210"/>
    <mergeCell ref="DD211:DF211"/>
    <mergeCell ref="DD212:DF212"/>
    <mergeCell ref="DD213:DF213"/>
    <mergeCell ref="DD214:DF214"/>
    <mergeCell ref="DD215:DF215"/>
    <mergeCell ref="DD216:DF216"/>
    <mergeCell ref="DD217:DF217"/>
    <mergeCell ref="DD218:DF218"/>
    <mergeCell ref="DD201:DF201"/>
    <mergeCell ref="DD202:DF202"/>
    <mergeCell ref="DD203:DF203"/>
    <mergeCell ref="DD204:DF204"/>
    <mergeCell ref="DD205:DF205"/>
    <mergeCell ref="DD206:DF206"/>
    <mergeCell ref="DD207:DF207"/>
    <mergeCell ref="DD208:DF208"/>
    <mergeCell ref="DD209:DF209"/>
    <mergeCell ref="DD192:DF192"/>
    <mergeCell ref="DD193:DF193"/>
    <mergeCell ref="DD194:DF194"/>
    <mergeCell ref="DD195:DF195"/>
    <mergeCell ref="DD196:DF196"/>
    <mergeCell ref="DD197:DF197"/>
    <mergeCell ref="DD198:DF198"/>
    <mergeCell ref="DD199:DF199"/>
    <mergeCell ref="DD200:DF200"/>
    <mergeCell ref="DD183:DF183"/>
    <mergeCell ref="DD184:DF184"/>
    <mergeCell ref="DD185:DF185"/>
    <mergeCell ref="DD186:DF186"/>
    <mergeCell ref="DD187:DF187"/>
    <mergeCell ref="DD188:DF188"/>
    <mergeCell ref="DD189:DF189"/>
    <mergeCell ref="DD190:DF190"/>
    <mergeCell ref="DD191:DF191"/>
    <mergeCell ref="DD174:DF174"/>
    <mergeCell ref="DD175:DF175"/>
    <mergeCell ref="DD176:DF176"/>
    <mergeCell ref="DD177:DF177"/>
    <mergeCell ref="DD178:DF178"/>
    <mergeCell ref="DD179:DF179"/>
    <mergeCell ref="DD180:DF180"/>
    <mergeCell ref="DD181:DF181"/>
    <mergeCell ref="DD182:DF182"/>
    <mergeCell ref="DD165:DF165"/>
    <mergeCell ref="DD166:DF166"/>
    <mergeCell ref="DD167:DF167"/>
    <mergeCell ref="DD168:DF168"/>
    <mergeCell ref="DD169:DF169"/>
    <mergeCell ref="DD170:DF170"/>
    <mergeCell ref="DD171:DF171"/>
    <mergeCell ref="DD172:DF172"/>
    <mergeCell ref="DD173:DF173"/>
    <mergeCell ref="DD156:DF156"/>
    <mergeCell ref="DD157:DF157"/>
    <mergeCell ref="DD158:DF158"/>
    <mergeCell ref="DD159:DF159"/>
    <mergeCell ref="DD160:DF160"/>
    <mergeCell ref="DD161:DF161"/>
    <mergeCell ref="DD162:DF162"/>
    <mergeCell ref="DD163:DF163"/>
    <mergeCell ref="DD164:DF164"/>
    <mergeCell ref="DD147:DF147"/>
    <mergeCell ref="DD148:DF148"/>
    <mergeCell ref="DD149:DF149"/>
    <mergeCell ref="DD150:DF150"/>
    <mergeCell ref="DD151:DF151"/>
    <mergeCell ref="DD152:DF152"/>
    <mergeCell ref="DD153:DF153"/>
    <mergeCell ref="DD154:DF154"/>
    <mergeCell ref="DD155:DF155"/>
    <mergeCell ref="DD138:DF138"/>
    <mergeCell ref="DD139:DF139"/>
    <mergeCell ref="DD140:DF140"/>
    <mergeCell ref="DD141:DF141"/>
    <mergeCell ref="DD142:DF142"/>
    <mergeCell ref="DD143:DF143"/>
    <mergeCell ref="DD144:DF144"/>
    <mergeCell ref="DD145:DF145"/>
    <mergeCell ref="DD146:DF146"/>
    <mergeCell ref="DD129:DF129"/>
    <mergeCell ref="DD130:DF130"/>
    <mergeCell ref="DD131:DF131"/>
    <mergeCell ref="DD132:DF132"/>
    <mergeCell ref="DD133:DF133"/>
    <mergeCell ref="DD134:DF134"/>
    <mergeCell ref="DD135:DF135"/>
    <mergeCell ref="DD136:DF136"/>
    <mergeCell ref="DD137:DF137"/>
    <mergeCell ref="DD120:DF120"/>
    <mergeCell ref="DD121:DF121"/>
    <mergeCell ref="DD122:DF122"/>
    <mergeCell ref="DD123:DF123"/>
    <mergeCell ref="DD124:DF124"/>
    <mergeCell ref="DD125:DF125"/>
    <mergeCell ref="DD126:DF126"/>
    <mergeCell ref="DD127:DF127"/>
    <mergeCell ref="DD128:DF128"/>
    <mergeCell ref="DD111:DF111"/>
    <mergeCell ref="DD112:DF112"/>
    <mergeCell ref="DD113:DF113"/>
    <mergeCell ref="DD114:DF114"/>
    <mergeCell ref="DD115:DF115"/>
    <mergeCell ref="DD116:DF116"/>
    <mergeCell ref="DD117:DF117"/>
    <mergeCell ref="DD118:DF118"/>
    <mergeCell ref="DD119:DF119"/>
    <mergeCell ref="DD102:DF102"/>
    <mergeCell ref="DD103:DF103"/>
    <mergeCell ref="DD104:DF104"/>
    <mergeCell ref="DD105:DF105"/>
    <mergeCell ref="DD106:DF106"/>
    <mergeCell ref="DD107:DF107"/>
    <mergeCell ref="DD108:DF108"/>
    <mergeCell ref="DD109:DF109"/>
    <mergeCell ref="DD110:DF110"/>
    <mergeCell ref="DD93:DF93"/>
    <mergeCell ref="DD94:DF94"/>
    <mergeCell ref="DD95:DF95"/>
    <mergeCell ref="DD96:DF96"/>
    <mergeCell ref="DD97:DF97"/>
    <mergeCell ref="DD98:DF98"/>
    <mergeCell ref="DD99:DF99"/>
    <mergeCell ref="DD100:DF100"/>
    <mergeCell ref="DD101:DF101"/>
    <mergeCell ref="DD84:DF84"/>
    <mergeCell ref="DD85:DF85"/>
    <mergeCell ref="DD86:DF86"/>
    <mergeCell ref="DD87:DF87"/>
    <mergeCell ref="DD88:DF88"/>
    <mergeCell ref="DD89:DF89"/>
    <mergeCell ref="DD90:DF90"/>
    <mergeCell ref="DD91:DF91"/>
    <mergeCell ref="DD92:DF92"/>
    <mergeCell ref="DD75:DF75"/>
    <mergeCell ref="DD76:DF76"/>
    <mergeCell ref="DD77:DF77"/>
    <mergeCell ref="DD78:DF78"/>
    <mergeCell ref="DD79:DF79"/>
    <mergeCell ref="DD80:DF80"/>
    <mergeCell ref="DD81:DF81"/>
    <mergeCell ref="DD82:DF82"/>
    <mergeCell ref="DD83:DF83"/>
    <mergeCell ref="DD66:DF66"/>
    <mergeCell ref="DD67:DF67"/>
    <mergeCell ref="DD68:DF68"/>
    <mergeCell ref="DD69:DF69"/>
    <mergeCell ref="DD70:DF70"/>
    <mergeCell ref="DD71:DF71"/>
    <mergeCell ref="DD72:DF72"/>
    <mergeCell ref="DD73:DF73"/>
    <mergeCell ref="DD74:DF74"/>
    <mergeCell ref="DD57:DF57"/>
    <mergeCell ref="DD58:DF58"/>
    <mergeCell ref="DD59:DF59"/>
    <mergeCell ref="DD60:DF60"/>
    <mergeCell ref="DD61:DF61"/>
    <mergeCell ref="DD62:DF62"/>
    <mergeCell ref="DD63:DF63"/>
    <mergeCell ref="DD64:DF64"/>
    <mergeCell ref="DD65:DF65"/>
    <mergeCell ref="DD48:DF48"/>
    <mergeCell ref="DD49:DF49"/>
    <mergeCell ref="DD50:DF50"/>
    <mergeCell ref="DD51:DF51"/>
    <mergeCell ref="DD52:DF52"/>
    <mergeCell ref="DD53:DF53"/>
    <mergeCell ref="DD54:DF54"/>
    <mergeCell ref="DD55:DF55"/>
    <mergeCell ref="DD56:DF56"/>
    <mergeCell ref="DD39:DF39"/>
    <mergeCell ref="DD40:DF40"/>
    <mergeCell ref="DD41:DF41"/>
    <mergeCell ref="DD42:DF42"/>
    <mergeCell ref="DD43:DF43"/>
    <mergeCell ref="DD44:DF44"/>
    <mergeCell ref="DD45:DF45"/>
    <mergeCell ref="DD46:DF46"/>
    <mergeCell ref="DD47:DF47"/>
    <mergeCell ref="DD30:DF30"/>
    <mergeCell ref="DD31:DF31"/>
    <mergeCell ref="DD32:DF32"/>
    <mergeCell ref="DD33:DF33"/>
    <mergeCell ref="DD34:DF34"/>
    <mergeCell ref="DD35:DF35"/>
    <mergeCell ref="DD36:DF36"/>
    <mergeCell ref="DD37:DF37"/>
    <mergeCell ref="DD38:DF38"/>
    <mergeCell ref="DD21:DF21"/>
    <mergeCell ref="DD22:DF22"/>
    <mergeCell ref="DD23:DF23"/>
    <mergeCell ref="DD24:DF24"/>
    <mergeCell ref="DD25:DF25"/>
    <mergeCell ref="DD26:DF26"/>
    <mergeCell ref="DD27:DF27"/>
    <mergeCell ref="DD28:DF28"/>
    <mergeCell ref="DD29:DF29"/>
    <mergeCell ref="DD12:DF12"/>
    <mergeCell ref="DD13:DF13"/>
    <mergeCell ref="DD14:DF14"/>
    <mergeCell ref="DD15:DF15"/>
    <mergeCell ref="DD16:DF16"/>
    <mergeCell ref="DD17:DF17"/>
    <mergeCell ref="DD18:DF18"/>
    <mergeCell ref="DD19:DF19"/>
    <mergeCell ref="DD20:DF20"/>
    <mergeCell ref="DD3:DF3"/>
    <mergeCell ref="DD4:DF4"/>
    <mergeCell ref="DD5:DF5"/>
    <mergeCell ref="DD6:DF6"/>
    <mergeCell ref="DD7:DF7"/>
    <mergeCell ref="DD8:DF8"/>
    <mergeCell ref="DD9:DF9"/>
    <mergeCell ref="DD10:DF10"/>
    <mergeCell ref="DD11:DF11"/>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 ref="AI4:AY9"/>
    <mergeCell ref="AI10:AM10"/>
    <mergeCell ref="AN10:AW10"/>
    <mergeCell ref="AX10:AY10"/>
    <mergeCell ref="A20:L20"/>
    <mergeCell ref="O20:P20"/>
    <mergeCell ref="Q20:AH20"/>
    <mergeCell ref="AO2:AP2"/>
    <mergeCell ref="AQ2:AS2"/>
    <mergeCell ref="AT2:AU2"/>
    <mergeCell ref="AV2:AY2"/>
    <mergeCell ref="A3:B3"/>
    <mergeCell ref="AI3:AK3"/>
    <mergeCell ref="AG35:AX36"/>
    <mergeCell ref="A27:M27"/>
    <mergeCell ref="N27:R27"/>
    <mergeCell ref="S27:AH27"/>
    <mergeCell ref="A34:B34"/>
    <mergeCell ref="B35:C36"/>
    <mergeCell ref="D35:O36"/>
    <mergeCell ref="P35:S36"/>
    <mergeCell ref="T35:T36"/>
    <mergeCell ref="U35:V36"/>
    <mergeCell ref="W35:X36"/>
    <mergeCell ref="B38:C38"/>
    <mergeCell ref="B39:C39"/>
    <mergeCell ref="B40:C40"/>
    <mergeCell ref="B41:C41"/>
    <mergeCell ref="Y35:Y36"/>
    <mergeCell ref="Z35:Z36"/>
    <mergeCell ref="AA35:AA36"/>
    <mergeCell ref="AB35:AB36"/>
    <mergeCell ref="AC35:AF35"/>
    <mergeCell ref="B49:C49"/>
    <mergeCell ref="B50:C50"/>
    <mergeCell ref="B52:C52"/>
    <mergeCell ref="B53:C53"/>
    <mergeCell ref="B54:C54"/>
    <mergeCell ref="B43:C43"/>
    <mergeCell ref="B44:C44"/>
    <mergeCell ref="B46:C46"/>
    <mergeCell ref="B47:C47"/>
    <mergeCell ref="B48:C48"/>
    <mergeCell ref="B61:C61"/>
    <mergeCell ref="B62:C62"/>
    <mergeCell ref="B63:C63"/>
    <mergeCell ref="B64:AX64"/>
    <mergeCell ref="B65:C65"/>
    <mergeCell ref="B66:C66"/>
    <mergeCell ref="B55:C55"/>
    <mergeCell ref="B56:C56"/>
    <mergeCell ref="B57:C57"/>
    <mergeCell ref="B58:C58"/>
    <mergeCell ref="B59:C59"/>
    <mergeCell ref="B60:C60"/>
    <mergeCell ref="B67:C67"/>
    <mergeCell ref="A68:B68"/>
    <mergeCell ref="A69:C69"/>
    <mergeCell ref="AF72:AG72"/>
    <mergeCell ref="AH72:AI72"/>
    <mergeCell ref="E73:F73"/>
    <mergeCell ref="G73:H73"/>
    <mergeCell ref="N73:O73"/>
    <mergeCell ref="P73:Q73"/>
    <mergeCell ref="W73:X73"/>
    <mergeCell ref="Y73:Z73"/>
    <mergeCell ref="AF73:AG73"/>
    <mergeCell ref="AH73:AI73"/>
    <mergeCell ref="E74:F74"/>
    <mergeCell ref="G74:H74"/>
    <mergeCell ref="N74:O74"/>
    <mergeCell ref="P74:Q74"/>
    <mergeCell ref="W74:X74"/>
    <mergeCell ref="Y74:Z74"/>
    <mergeCell ref="A76:C76"/>
    <mergeCell ref="E77:M77"/>
    <mergeCell ref="N77:W77"/>
    <mergeCell ref="X77:AG77"/>
    <mergeCell ref="A79:C79"/>
    <mergeCell ref="A81:B81"/>
    <mergeCell ref="E75:F75"/>
    <mergeCell ref="G75:H75"/>
    <mergeCell ref="N75:O75"/>
    <mergeCell ref="P75:Q75"/>
    <mergeCell ref="W75:X75"/>
    <mergeCell ref="Y75:Z75"/>
    <mergeCell ref="A90:E90"/>
    <mergeCell ref="A93:D93"/>
    <mergeCell ref="A94:E94"/>
    <mergeCell ref="A95:C95"/>
    <mergeCell ref="A96:D96"/>
    <mergeCell ref="A97:D97"/>
    <mergeCell ref="A82:C82"/>
    <mergeCell ref="A83:D83"/>
    <mergeCell ref="A84:D84"/>
    <mergeCell ref="A85:D85"/>
    <mergeCell ref="A86:E86"/>
    <mergeCell ref="A87:E87"/>
    <mergeCell ref="A110:C110"/>
    <mergeCell ref="A116:D116"/>
    <mergeCell ref="A117:E117"/>
    <mergeCell ref="A118:E118"/>
    <mergeCell ref="A119:E119"/>
    <mergeCell ref="A98:E98"/>
    <mergeCell ref="A99:F99"/>
    <mergeCell ref="A100:F100"/>
    <mergeCell ref="A101:E101"/>
    <mergeCell ref="A103:E103"/>
    <mergeCell ref="A109:B109"/>
    <mergeCell ref="H135:I135"/>
    <mergeCell ref="A120:B120"/>
    <mergeCell ref="A121:C121"/>
    <mergeCell ref="A129:C129"/>
    <mergeCell ref="A136:D136"/>
    <mergeCell ref="A137:E137"/>
    <mergeCell ref="A139:E139"/>
    <mergeCell ref="A141:D141"/>
    <mergeCell ref="A142:E142"/>
    <mergeCell ref="A143:E143"/>
    <mergeCell ref="A131:C131"/>
    <mergeCell ref="A134:B134"/>
    <mergeCell ref="A135:C135"/>
    <mergeCell ref="A154:D154"/>
    <mergeCell ref="A160:D160"/>
    <mergeCell ref="A166:E166"/>
    <mergeCell ref="A168:E168"/>
    <mergeCell ref="A170:F170"/>
    <mergeCell ref="A175:F175"/>
    <mergeCell ref="A144:B144"/>
    <mergeCell ref="A145:C145"/>
    <mergeCell ref="H145:I145"/>
    <mergeCell ref="A146:D146"/>
    <mergeCell ref="A147:E147"/>
    <mergeCell ref="A152:D152"/>
    <mergeCell ref="A191:E191"/>
    <mergeCell ref="A192:E192"/>
    <mergeCell ref="A197:E197"/>
    <mergeCell ref="F198:M198"/>
    <mergeCell ref="F199:M199"/>
    <mergeCell ref="H200:M200"/>
    <mergeCell ref="A177:E177"/>
    <mergeCell ref="A178:F178"/>
    <mergeCell ref="A184:F184"/>
    <mergeCell ref="A189:C189"/>
    <mergeCell ref="H189:I189"/>
    <mergeCell ref="A190:D190"/>
    <mergeCell ref="H216:I216"/>
    <mergeCell ref="A217:D217"/>
    <mergeCell ref="A219:D219"/>
    <mergeCell ref="A225:C225"/>
    <mergeCell ref="H225:I225"/>
    <mergeCell ref="F201:M201"/>
    <mergeCell ref="A202:E202"/>
    <mergeCell ref="A205:E205"/>
    <mergeCell ref="A203:D203"/>
    <mergeCell ref="A206:E206"/>
    <mergeCell ref="A211:E211"/>
    <mergeCell ref="A245:C245"/>
    <mergeCell ref="A246:C246"/>
    <mergeCell ref="A226:D226"/>
    <mergeCell ref="A228:D228"/>
    <mergeCell ref="A229:E229"/>
    <mergeCell ref="A230:E230"/>
    <mergeCell ref="A236:E236"/>
    <mergeCell ref="A238:E238"/>
    <mergeCell ref="A216:C216"/>
    <mergeCell ref="M263:Y264"/>
    <mergeCell ref="Z263:AP263"/>
    <mergeCell ref="Z264:AB264"/>
    <mergeCell ref="AC264:AP264"/>
    <mergeCell ref="D275:K275"/>
    <mergeCell ref="F254:M254"/>
    <mergeCell ref="A255:E255"/>
    <mergeCell ref="A257:E257"/>
    <mergeCell ref="A258:C258"/>
    <mergeCell ref="D260:K260"/>
    <mergeCell ref="D261:K261"/>
    <mergeCell ref="A286:C286"/>
    <mergeCell ref="A293:C293"/>
    <mergeCell ref="A298:C298"/>
    <mergeCell ref="A302:C302"/>
    <mergeCell ref="A111:D111"/>
    <mergeCell ref="A112:E112"/>
    <mergeCell ref="A114:E114"/>
    <mergeCell ref="A276:C276"/>
    <mergeCell ref="A277:D277"/>
    <mergeCell ref="A278:D278"/>
    <mergeCell ref="A279:B279"/>
    <mergeCell ref="A280:C280"/>
    <mergeCell ref="A284:C284"/>
    <mergeCell ref="D262:K262"/>
    <mergeCell ref="E248:L248"/>
    <mergeCell ref="E249:L249"/>
    <mergeCell ref="E250:L250"/>
    <mergeCell ref="A251:D251"/>
    <mergeCell ref="A252:E252"/>
    <mergeCell ref="F253:M253"/>
    <mergeCell ref="A240:E240"/>
    <mergeCell ref="A242:C242"/>
    <mergeCell ref="H242:I242"/>
    <mergeCell ref="A244:B244"/>
  </mergeCells>
  <phoneticPr fontId="1"/>
  <dataValidations count="1">
    <dataValidation imeMode="off" allowBlank="1" showInputMessage="1" showErrorMessage="1" sqref="V65:V67 V52:V63 T47:T48 U51:U63 AI11:AI17 AX11:AX17 U45:U48 AX19:AX33 AI21:AI22 AI24:AI33 T49:U50 P45:P46 U39 P38:P39 T38:U38 T39:T41 U41:U42 P42 T43:U43 T44 P48:P63"/>
  </dataValidations>
  <hyperlinks>
    <hyperlink ref="CM4" location="'詳細設計（作業実績入力）'!A208" display="'詳細設計（作業実績入力）'!A208"/>
    <hyperlink ref="BR1" location="共通仕様!A70" display="共通仕様!A70"/>
    <hyperlink ref="BR4" location="共通仕様!A137" display="共通仕様!A137"/>
    <hyperlink ref="BR9" location="共通仕様!A285" display="共通仕様!A285"/>
    <hyperlink ref="BR10" location="共通仕様!A289" display="共通仕様!A289"/>
    <hyperlink ref="BR11" location="共通仕様!A292" display="共通仕様!A292"/>
    <hyperlink ref="BR2" location="共通仕様!A95" display="共通仕様!A95"/>
    <hyperlink ref="BR3" location="共通仕様!A116" display="共通仕様!A116"/>
    <hyperlink ref="BR5:BR8" location="'詳細設計（加工補修手配書）'!A204" display="'詳細設計（加工補修手配書）'!A204"/>
    <hyperlink ref="BR12" location="共通仕様!A298" display="共通仕様!A298"/>
    <hyperlink ref="BR13" location="共通仕様!A304" display="共通仕様!A304"/>
    <hyperlink ref="BR14" location="共通仕様!A310" display="共通仕様!A310"/>
    <hyperlink ref="BR5" location="共通仕様!A183" display="共通仕様!A183"/>
    <hyperlink ref="BR6" location="共通仕様!A208" display="共通仕様!A208"/>
    <hyperlink ref="BR7" location="共通仕様!A234" display="共通仕様!A234"/>
    <hyperlink ref="BR8" location="共通仕様!A259" display="共通仕様!A259"/>
    <hyperlink ref="CM6" location="'詳細設計（作業実績入力）'!A263" display="'詳細設計（作業実績入力）'!A263"/>
    <hyperlink ref="CN7" location="'詳細設計（作業実績入力）'!A263" display="'詳細設計（作業実績入力）'!A263"/>
    <hyperlink ref="CL5" location="'詳細設計（費用発生マスタ）'!R97C1" display="'詳細設計（費用発生マスタ）'!R97C1"/>
    <hyperlink ref="CN8" location="'詳細設計（作業実績入力）'!A263" display="'詳細設計（作業実績入力）'!A263"/>
    <hyperlink ref="CN9" location="'詳細設計（作業実績入力）'!A263" display="'詳細設計（作業実績入力）'!A263"/>
    <hyperlink ref="CN10" location="'詳細設計（作業実績入力）'!A263" display="'詳細設計（作業実績入力）'!A263"/>
    <hyperlink ref="CM11" location="'詳細設計（作業実績入力）'!A263" display="'詳細設計（作業実績入力）'!A263"/>
    <hyperlink ref="CN12" location="'詳細設計（作業実績入力）'!A263" display="'詳細設計（作業実績入力）'!A263"/>
    <hyperlink ref="CN13" location="'詳細設計（作業実績入力）'!A263" display="'詳細設計（作業実績入力）'!A263"/>
    <hyperlink ref="CL15" location="'詳細設計（費用発生マスタ）'!R97C1" display="'詳細設計（費用発生マスタ）'!R97C1"/>
    <hyperlink ref="CM16" location="'詳細設計（作業実績入力）'!A263" display="'詳細設計（作業実績入力）'!A263"/>
    <hyperlink ref="CM17" location="'詳細設計（作業実績入力）'!A263" display="'詳細設計（作業実績入力）'!A263"/>
    <hyperlink ref="CL18" location="'詳細設計（費用発生マスタ）'!R97C1" display="'詳細設計（費用発生マスタ）'!R97C1"/>
    <hyperlink ref="CL19" location="'詳細設計（費用発生マスタ）'!R97C1" display="'詳細設計（費用発生マスタ）'!R97C1"/>
    <hyperlink ref="CM20:CM24" location="'詳細設計（作業実績入力）'!A263" display="'詳細設計（作業実績入力）'!A263"/>
    <hyperlink ref="CO14" location="'詳細設計（作業実績入力）'!A263" display="'詳細設計（作業実績入力）'!A263"/>
    <hyperlink ref="CL26" location="'詳細設計（費用発生マスタ）'!R97C1" display="'詳細設計（費用発生マスタ）'!R97C1"/>
    <hyperlink ref="CM27" location="'詳細設計（作業実績入力）'!A263" display="'詳細設計（作業実績入力）'!A263"/>
    <hyperlink ref="CM28" location="'詳細設計（作業実績入力）'!A263" display="'詳細設計（作業実績入力）'!A263"/>
    <hyperlink ref="CL25" location="'詳細設計（費用発生マスタ）'!R97C1" display="'詳細設計（費用発生マスタ）'!R97C1"/>
  </hyperlink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Q363"/>
  <sheetViews>
    <sheetView topLeftCell="A5" zoomScaleNormal="100" workbookViewId="0">
      <pane xSplit="10980" ySplit="1020" topLeftCell="CV30" activePane="bottomRight"/>
      <selection pane="topRight" activeCell="DD3" sqref="DD3:DF6"/>
      <selection pane="bottomLeft" activeCell="A113" sqref="A113:E113"/>
      <selection pane="bottomRight" activeCell="DG101" sqref="DG101"/>
    </sheetView>
  </sheetViews>
  <sheetFormatPr defaultColWidth="2.7109375" defaultRowHeight="15" customHeight="1"/>
  <cols>
    <col min="1" max="3" width="2.7109375" style="226"/>
    <col min="4" max="4" width="2.7109375" style="226" customWidth="1"/>
    <col min="5" max="7" width="2.7109375" style="226"/>
    <col min="8" max="10" width="2.7109375" style="226" customWidth="1"/>
    <col min="11" max="11" width="2.7109375" style="226"/>
    <col min="12"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465"/>
    <col min="53" max="55" width="2.7109375" style="192"/>
    <col min="56" max="56" width="2.7109375" style="465" customWidth="1"/>
    <col min="57" max="57" width="2.7109375" style="226" customWidth="1"/>
    <col min="58" max="58" width="2.7109375" style="226"/>
    <col min="59" max="61" width="2.7109375" style="226" customWidth="1"/>
    <col min="62" max="64" width="2.7109375" style="226"/>
    <col min="65" max="66" width="2.7109375" style="226" customWidth="1"/>
    <col min="67" max="16384" width="2.7109375" style="226"/>
  </cols>
  <sheetData>
    <row r="1" spans="1:121"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44585</v>
      </c>
      <c r="AW1" s="1701"/>
      <c r="AX1" s="1701"/>
      <c r="AY1" s="1702"/>
      <c r="BA1" s="79"/>
      <c r="BB1" s="79"/>
      <c r="BC1" s="79"/>
      <c r="BR1" s="562" t="str">
        <f>"「共通仕様」"&amp;共通仕様!$BH$1</f>
        <v>「共通仕様」「4. ログ出力処理」</v>
      </c>
      <c r="CV1" s="1478" t="s">
        <v>2249</v>
      </c>
      <c r="CW1" s="1479"/>
      <c r="CX1" s="1479"/>
      <c r="CY1" s="1479"/>
      <c r="CZ1" s="1479"/>
      <c r="DA1" s="1479"/>
      <c r="DB1" s="1479"/>
      <c r="DC1" s="1479"/>
      <c r="DD1" s="1479"/>
      <c r="DE1" s="1479"/>
    </row>
    <row r="2" spans="1:121" s="26" customFormat="1" ht="18" customHeight="1" thickBot="1">
      <c r="A2" s="1709" t="s">
        <v>28</v>
      </c>
      <c r="B2" s="1710"/>
      <c r="C2" s="1710"/>
      <c r="D2" s="1710"/>
      <c r="E2" s="1711"/>
      <c r="F2" s="1712" t="str">
        <f>IF($Z2&lt;&gt;"",VLOOKUP(U2,機能一覧!$B$5:$I$33,3,FALSE),"")</f>
        <v>金型保守管理</v>
      </c>
      <c r="G2" s="1713"/>
      <c r="H2" s="1713"/>
      <c r="I2" s="1713"/>
      <c r="J2" s="1713"/>
      <c r="K2" s="1713"/>
      <c r="L2" s="1713"/>
      <c r="M2" s="1713"/>
      <c r="N2" s="1713"/>
      <c r="O2" s="1713"/>
      <c r="P2" s="1713"/>
      <c r="Q2" s="1713"/>
      <c r="R2" s="1714"/>
      <c r="S2" s="1715" t="s">
        <v>34</v>
      </c>
      <c r="T2" s="1716"/>
      <c r="U2" s="1717">
        <v>3</v>
      </c>
      <c r="V2" s="1718"/>
      <c r="W2" s="1719" t="s">
        <v>32</v>
      </c>
      <c r="X2" s="1720"/>
      <c r="Y2" s="1720"/>
      <c r="Z2" s="1721" t="str">
        <f>IF($U2="","",VLOOKUP($U2,機能一覧!$B$5:$BB$32,53,FALSE))</f>
        <v>k4001002</v>
      </c>
      <c r="AA2" s="1721"/>
      <c r="AB2" s="1721"/>
      <c r="AC2" s="1722"/>
      <c r="AD2" s="1719" t="s">
        <v>33</v>
      </c>
      <c r="AE2" s="1720"/>
      <c r="AF2" s="1720"/>
      <c r="AG2" s="1723" t="str">
        <f>IF($U2="","",VLOOKUP($U2,機能一覧!$B$5:$BB$32,9,FALSE))</f>
        <v>部品番号リンク情報</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R2" s="562" t="str">
        <f>"「共通仕様」"&amp;共通仕様!$BH$2</f>
        <v>「共通仕様」「5. メインマスタDB接続処理」</v>
      </c>
      <c r="CL2" s="465" t="str">
        <f>"「"&amp;A34&amp;" "&amp;C34&amp;"」"</f>
        <v>「2. 画面項目仕様」</v>
      </c>
      <c r="CM2" s="465"/>
      <c r="CN2" s="465"/>
      <c r="CO2" s="465"/>
      <c r="CP2" s="465"/>
      <c r="CQ2" s="465"/>
      <c r="CR2" s="465"/>
      <c r="CS2" s="465"/>
      <c r="CT2" s="465"/>
      <c r="CU2" s="465"/>
      <c r="CV2" s="1493" t="s">
        <v>2251</v>
      </c>
      <c r="CW2" s="1484"/>
      <c r="CX2" s="1485"/>
      <c r="CY2" s="1485"/>
      <c r="CZ2" s="1485"/>
      <c r="DA2" s="1485"/>
      <c r="DB2" s="1485"/>
      <c r="DC2" s="1485"/>
      <c r="DD2" s="1485" t="s">
        <v>2252</v>
      </c>
      <c r="DE2" s="1485"/>
      <c r="DF2" s="1486"/>
      <c r="DG2" s="1486" t="s">
        <v>62</v>
      </c>
      <c r="DH2" s="1486"/>
      <c r="DI2" s="1486"/>
      <c r="DJ2" s="1486"/>
      <c r="DK2" s="1486"/>
      <c r="DL2" s="1486"/>
      <c r="DM2" s="1486"/>
      <c r="DN2" s="1486"/>
      <c r="DO2" s="1486"/>
      <c r="DP2" s="1486"/>
      <c r="DQ2" s="1487"/>
    </row>
    <row r="3" spans="1:121"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G3" s="559" t="str">
        <f t="shared" ref="BG3:BG66" ca="1" si="0">IF(BA3&lt;&gt;"",IF(MID(_xlfn.FORMULATEXT(BA3),SEARCH("[",_xlfn.FORMULATEXT(BA3))+1,SEARCH("]",_xlfn.FORMULATEXT(BA3))-(SEARCH("[",_xlfn.FORMULATEXT(BA3))+1))="-1","",1),"")</f>
        <v/>
      </c>
      <c r="BH3" s="560" t="str">
        <f t="shared" ref="BH3:BH66" ca="1" si="1">IF(BB3&lt;&gt;"",IF(MID(_xlfn.FORMULATEXT(BB3),SEARCH("[",_xlfn.FORMULATEXT(BB3))+1,SEARCH("]",_xlfn.FORMULATEXT(BB3))-(SEARCH("[",_xlfn.FORMULATEXT(BB3))+1))="-1","",1),"")</f>
        <v/>
      </c>
      <c r="BI3" s="560" t="str">
        <f t="shared" ref="BI3:BI66" ca="1" si="2">IF(BC3&lt;&gt;"",IF(MID(_xlfn.FORMULATEXT(BC3),SEARCH("[",_xlfn.FORMULATEXT(BC3))+1,SEARCH("]",_xlfn.FORMULATEXT(BC3))-(SEARCH("[",_xlfn.FORMULATEXT(BC3))+1))="-1","",1),"")</f>
        <v/>
      </c>
      <c r="BJ3" s="560" t="str">
        <f t="shared" ref="BJ3:BJ66" ca="1" si="3">IF(BD3&lt;&gt;"",IF(MID(_xlfn.FORMULATEXT(BD3),SEARCH("[",_xlfn.FORMULATEXT(BD3))+1,SEARCH("]",_xlfn.FORMULATEXT(BD3))-(SEARCH("[",_xlfn.FORMULATEXT(BD3))+1))="-1","",1),"")</f>
        <v/>
      </c>
      <c r="BK3" s="560" t="str">
        <f t="shared" ref="BK3:BK66" ca="1" si="4">IF(BE3&lt;&gt;"",IF(MID(_xlfn.FORMULATEXT(BE3),SEARCH("[",_xlfn.FORMULATEXT(BE3))+1,SEARCH("]",_xlfn.FORMULATEXT(BE3))-(SEARCH("[",_xlfn.FORMULATEXT(BE3))+1))="-1","",1),"")</f>
        <v/>
      </c>
      <c r="BL3" s="561" t="str">
        <f t="shared" ref="BL3:BL66" ca="1" si="5">IF(BF3&lt;&gt;"",IF(MID(_xlfn.FORMULATEXT(BF3),SEARCH("[",_xlfn.FORMULATEXT(BF3))+1,SEARCH("]",_xlfn.FORMULATEXT(BF3))-(SEARCH("[",_xlfn.FORMULATEXT(BF3))+1))="-1","",1),"")</f>
        <v/>
      </c>
      <c r="BR3" s="562" t="str">
        <f>"「共通仕様」"&amp;共通仕様!$BH$3</f>
        <v>「共通仕様」「6. メインマスタDB切断処理」</v>
      </c>
      <c r="CL3" s="465" t="str">
        <f>"「"&amp;A78&amp;" "&amp;C78&amp;"」"</f>
        <v>「3. 共通処理」</v>
      </c>
      <c r="CM3" s="465"/>
      <c r="CN3" s="465"/>
      <c r="CO3" s="465"/>
      <c r="CP3" s="465"/>
      <c r="CQ3" s="465"/>
      <c r="CR3" s="465"/>
      <c r="CS3" s="465"/>
      <c r="CT3" s="465"/>
      <c r="CU3" s="465"/>
      <c r="CV3" s="1503"/>
      <c r="CW3" s="465"/>
      <c r="DD3" s="1859"/>
      <c r="DE3" s="1860"/>
      <c r="DF3" s="1861"/>
    </row>
    <row r="4" spans="1:121" s="26" customFormat="1" ht="15" customHeight="1">
      <c r="A4" s="41"/>
      <c r="B4" s="67"/>
      <c r="C4" s="67"/>
      <c r="D4" s="67"/>
      <c r="E4" s="67"/>
      <c r="F4" s="67"/>
      <c r="G4" s="48"/>
      <c r="H4" s="48"/>
      <c r="I4" s="67"/>
      <c r="J4" s="67"/>
      <c r="K4" s="67"/>
      <c r="L4" s="226"/>
      <c r="M4" s="226"/>
      <c r="N4" s="226"/>
      <c r="O4" s="226"/>
      <c r="P4" s="226"/>
      <c r="AI4" s="1907" t="s">
        <v>984</v>
      </c>
      <c r="AJ4" s="1908"/>
      <c r="AK4" s="1908"/>
      <c r="AL4" s="1908"/>
      <c r="AM4" s="1908"/>
      <c r="AN4" s="1908"/>
      <c r="AO4" s="1908"/>
      <c r="AP4" s="1908"/>
      <c r="AQ4" s="1908"/>
      <c r="AR4" s="1908"/>
      <c r="AS4" s="1908"/>
      <c r="AT4" s="1908"/>
      <c r="AU4" s="1908"/>
      <c r="AV4" s="1908"/>
      <c r="AW4" s="1908"/>
      <c r="AX4" s="1908"/>
      <c r="AY4" s="1909"/>
      <c r="BA4" s="192">
        <f t="shared" ref="BA4:BA33" si="6">BA3</f>
        <v>1</v>
      </c>
      <c r="BB4" s="79"/>
      <c r="BG4" s="559" t="str">
        <f t="shared" ca="1" si="0"/>
        <v/>
      </c>
      <c r="BH4" s="560" t="str">
        <f t="shared" ca="1" si="1"/>
        <v/>
      </c>
      <c r="BI4" s="560" t="str">
        <f t="shared" ca="1" si="2"/>
        <v/>
      </c>
      <c r="BJ4" s="560" t="str">
        <f t="shared" ca="1" si="3"/>
        <v/>
      </c>
      <c r="BK4" s="560" t="str">
        <f t="shared" ca="1" si="4"/>
        <v/>
      </c>
      <c r="BL4" s="561" t="str">
        <f t="shared" ca="1" si="5"/>
        <v/>
      </c>
      <c r="BR4" s="562" t="str">
        <f>"「共通仕様」"&amp;共通仕様!$BH$4</f>
        <v>「共通仕様」「7. アプリケーションデータベース情報取得処理」</v>
      </c>
      <c r="CL4" s="465"/>
      <c r="CM4" s="562" t="str">
        <f>"「"&amp;A89&amp;" "&amp;D89&amp;"」"</f>
        <v>「3.3 画面終了処理」</v>
      </c>
      <c r="CN4" s="465"/>
      <c r="CO4" s="465"/>
      <c r="CP4" s="465"/>
      <c r="CQ4" s="465"/>
      <c r="CR4" s="465"/>
      <c r="CS4" s="465"/>
      <c r="CT4" s="465"/>
      <c r="CU4" s="465"/>
      <c r="CV4" s="1494"/>
      <c r="CW4" s="465"/>
      <c r="DD4" s="1859"/>
      <c r="DE4" s="1860"/>
      <c r="DF4" s="1861"/>
    </row>
    <row r="5" spans="1:121"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6"/>
        <v>1</v>
      </c>
      <c r="BB5" s="79"/>
      <c r="BG5" s="559" t="str">
        <f t="shared" ca="1" si="0"/>
        <v/>
      </c>
      <c r="BH5" s="560" t="str">
        <f t="shared" ca="1" si="1"/>
        <v/>
      </c>
      <c r="BI5" s="560" t="str">
        <f t="shared" ca="1" si="2"/>
        <v/>
      </c>
      <c r="BJ5" s="560" t="str">
        <f t="shared" ca="1" si="3"/>
        <v/>
      </c>
      <c r="BK5" s="560" t="str">
        <f t="shared" ca="1" si="4"/>
        <v/>
      </c>
      <c r="BL5" s="561" t="str">
        <f t="shared" ca="1" si="5"/>
        <v/>
      </c>
      <c r="BR5" s="562" t="str">
        <f>"「共通仕様」"&amp;共通仕様!$BH$5</f>
        <v>「共通仕様」「8. アプリケーションDB接続処理」</v>
      </c>
      <c r="CL5" s="562" t="str">
        <f>"「"&amp;$A$91&amp;" "&amp;$C$91&amp;"」"</f>
        <v>「4. 起動処理説明」</v>
      </c>
      <c r="CM5" s="465"/>
      <c r="CN5" s="465"/>
      <c r="CO5" s="465"/>
      <c r="CP5" s="465"/>
      <c r="CQ5" s="465"/>
      <c r="CR5" s="465"/>
      <c r="CS5" s="465"/>
      <c r="CT5" s="465"/>
      <c r="CU5" s="465"/>
      <c r="CV5" s="1494"/>
      <c r="CW5" s="465"/>
      <c r="DD5" s="1859"/>
      <c r="DE5" s="1860"/>
      <c r="DF5" s="1861"/>
    </row>
    <row r="6" spans="1:121"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BA6" s="192">
        <f t="shared" si="6"/>
        <v>1</v>
      </c>
      <c r="BC6" s="226"/>
      <c r="BD6" s="226"/>
      <c r="BG6" s="559" t="str">
        <f t="shared" ca="1" si="0"/>
        <v/>
      </c>
      <c r="BH6" s="560" t="str">
        <f t="shared" ca="1" si="1"/>
        <v/>
      </c>
      <c r="BI6" s="560" t="str">
        <f t="shared" ca="1" si="2"/>
        <v/>
      </c>
      <c r="BJ6" s="560" t="str">
        <f t="shared" ca="1" si="3"/>
        <v/>
      </c>
      <c r="BK6" s="560" t="str">
        <f t="shared" ca="1" si="4"/>
        <v/>
      </c>
      <c r="BL6" s="561" t="str">
        <f t="shared" ca="1" si="5"/>
        <v/>
      </c>
      <c r="BR6" s="562" t="str">
        <f>"「共通仕様」"&amp;共通仕様!$BH$6</f>
        <v>「共通仕様」「9. アプリケーションDB切断処理」</v>
      </c>
      <c r="CL6" s="465"/>
      <c r="CM6" s="562" t="str">
        <f>"「"&amp;$A$92&amp;" "&amp;$D$92&amp;"」"</f>
        <v>「4.1. 画面コントラスタ」</v>
      </c>
      <c r="CN6" s="465"/>
      <c r="CO6" s="465"/>
      <c r="CP6" s="465"/>
      <c r="CQ6" s="465"/>
      <c r="CR6" s="465"/>
      <c r="CS6" s="465"/>
      <c r="CT6" s="465"/>
      <c r="CU6" s="465"/>
      <c r="CV6" s="1494"/>
      <c r="CW6" s="465"/>
      <c r="DD6" s="1859"/>
      <c r="DE6" s="1860"/>
      <c r="DF6" s="1861"/>
    </row>
    <row r="7" spans="1:121" ht="15" customHeight="1">
      <c r="A7" s="218"/>
      <c r="AI7" s="1907"/>
      <c r="AJ7" s="1908"/>
      <c r="AK7" s="1908"/>
      <c r="AL7" s="1908"/>
      <c r="AM7" s="1908"/>
      <c r="AN7" s="1908"/>
      <c r="AO7" s="1908"/>
      <c r="AP7" s="1908"/>
      <c r="AQ7" s="1908"/>
      <c r="AR7" s="1908"/>
      <c r="AS7" s="1908"/>
      <c r="AT7" s="1908"/>
      <c r="AU7" s="1908"/>
      <c r="AV7" s="1908"/>
      <c r="AW7" s="1908"/>
      <c r="AX7" s="1908"/>
      <c r="AY7" s="1909"/>
      <c r="BA7" s="192">
        <f t="shared" si="6"/>
        <v>1</v>
      </c>
      <c r="BC7" s="226"/>
      <c r="BD7" s="226"/>
      <c r="BG7" s="559" t="str">
        <f t="shared" ca="1" si="0"/>
        <v/>
      </c>
      <c r="BH7" s="560" t="str">
        <f t="shared" ca="1" si="1"/>
        <v/>
      </c>
      <c r="BI7" s="560" t="str">
        <f t="shared" ca="1" si="2"/>
        <v/>
      </c>
      <c r="BJ7" s="560" t="str">
        <f t="shared" ca="1" si="3"/>
        <v/>
      </c>
      <c r="BK7" s="560" t="str">
        <f t="shared" ca="1" si="4"/>
        <v/>
      </c>
      <c r="BL7" s="561" t="str">
        <f t="shared" ca="1" si="5"/>
        <v/>
      </c>
      <c r="BR7" s="562" t="str">
        <f>"「共通仕様」"&amp;共通仕様!$BH$7</f>
        <v>「共通仕様」「10. ダイヤジクスDB接続処理」</v>
      </c>
      <c r="CL7" s="465"/>
      <c r="CN7" s="562" t="str">
        <f>"「"&amp;$A$93&amp;" "&amp;$E$93&amp;"」"</f>
        <v>「4.1.1. 起動パラメータで取得したログイン担当者IDをログイン情報変数へ設定する。」</v>
      </c>
      <c r="CO7" s="465"/>
      <c r="CP7" s="465"/>
      <c r="CQ7" s="465"/>
      <c r="CR7" s="465"/>
      <c r="CS7" s="465"/>
      <c r="CT7" s="465"/>
      <c r="CU7" s="465"/>
      <c r="CV7" s="1494"/>
      <c r="CW7" s="465"/>
      <c r="DD7" s="1859"/>
      <c r="DE7" s="1860"/>
      <c r="DF7" s="1861"/>
    </row>
    <row r="8" spans="1:121" ht="15" customHeight="1">
      <c r="A8" s="218"/>
      <c r="AI8" s="1907"/>
      <c r="AJ8" s="1908"/>
      <c r="AK8" s="1908"/>
      <c r="AL8" s="1908"/>
      <c r="AM8" s="1908"/>
      <c r="AN8" s="1908"/>
      <c r="AO8" s="1908"/>
      <c r="AP8" s="1908"/>
      <c r="AQ8" s="1908"/>
      <c r="AR8" s="1908"/>
      <c r="AS8" s="1908"/>
      <c r="AT8" s="1908"/>
      <c r="AU8" s="1908"/>
      <c r="AV8" s="1908"/>
      <c r="AW8" s="1908"/>
      <c r="AX8" s="1908"/>
      <c r="AY8" s="1909"/>
      <c r="BA8" s="192">
        <f t="shared" si="6"/>
        <v>1</v>
      </c>
      <c r="BE8" s="465"/>
      <c r="BF8" s="465"/>
      <c r="BG8" s="559" t="str">
        <f t="shared" ca="1" si="0"/>
        <v/>
      </c>
      <c r="BH8" s="560" t="str">
        <f t="shared" ca="1" si="1"/>
        <v/>
      </c>
      <c r="BI8" s="560" t="str">
        <f t="shared" ca="1" si="2"/>
        <v/>
      </c>
      <c r="BJ8" s="560" t="str">
        <f t="shared" ca="1" si="3"/>
        <v/>
      </c>
      <c r="BK8" s="560" t="str">
        <f t="shared" ca="1" si="4"/>
        <v/>
      </c>
      <c r="BL8" s="561" t="str">
        <f t="shared" ca="1" si="5"/>
        <v/>
      </c>
      <c r="BM8" s="465"/>
      <c r="BN8" s="465"/>
      <c r="BO8" s="465"/>
      <c r="BQ8" s="465"/>
      <c r="BR8" s="562" t="str">
        <f>"「共通仕様」"&amp;共通仕様!$BH$8</f>
        <v>「共通仕様」「11. ダイヤジクスDB切断処理」</v>
      </c>
      <c r="BS8" s="465"/>
      <c r="BT8" s="465"/>
      <c r="BU8" s="465"/>
      <c r="BV8" s="465"/>
      <c r="BW8" s="465"/>
      <c r="BX8" s="465"/>
      <c r="BY8" s="465"/>
      <c r="BZ8" s="465"/>
      <c r="CA8" s="465"/>
      <c r="CB8" s="465"/>
      <c r="CC8" s="465"/>
      <c r="CD8" s="465"/>
      <c r="CE8" s="465"/>
      <c r="CF8" s="465"/>
      <c r="CG8" s="465"/>
      <c r="CH8" s="465"/>
      <c r="CI8" s="465"/>
      <c r="CJ8" s="465"/>
      <c r="CK8" s="465"/>
      <c r="CL8" s="465"/>
      <c r="CM8" s="562"/>
      <c r="CN8" s="562" t="str">
        <f>"「"&amp;$A$94&amp;" "&amp;$E$94&amp;"」"</f>
        <v>「4.1.2. プログラムコードを（P_CONS_PG_CODE）ログイン情報変数へ設定する。」</v>
      </c>
      <c r="CO8" s="465"/>
      <c r="CP8" s="465"/>
      <c r="CQ8" s="465"/>
      <c r="CR8" s="465"/>
      <c r="CS8" s="465"/>
      <c r="CT8" s="465"/>
      <c r="CU8" s="465"/>
      <c r="CV8" s="1494"/>
      <c r="CW8" s="465"/>
      <c r="CX8" s="465"/>
      <c r="DD8" s="1859"/>
      <c r="DE8" s="1860"/>
      <c r="DF8" s="1861"/>
    </row>
    <row r="9" spans="1:121" ht="15" customHeight="1">
      <c r="A9" s="218"/>
      <c r="AI9" s="1910"/>
      <c r="AJ9" s="1911"/>
      <c r="AK9" s="1911"/>
      <c r="AL9" s="1911"/>
      <c r="AM9" s="1911"/>
      <c r="AN9" s="1911"/>
      <c r="AO9" s="1911"/>
      <c r="AP9" s="1911"/>
      <c r="AQ9" s="1911"/>
      <c r="AR9" s="1911"/>
      <c r="AS9" s="1911"/>
      <c r="AT9" s="1911"/>
      <c r="AU9" s="1911"/>
      <c r="AV9" s="1911"/>
      <c r="AW9" s="1911"/>
      <c r="AX9" s="1911"/>
      <c r="AY9" s="1912"/>
      <c r="BA9" s="192">
        <f t="shared" si="6"/>
        <v>1</v>
      </c>
      <c r="BF9" s="465"/>
      <c r="BG9" s="559" t="str">
        <f t="shared" ca="1" si="0"/>
        <v/>
      </c>
      <c r="BH9" s="560" t="str">
        <f t="shared" ca="1" si="1"/>
        <v/>
      </c>
      <c r="BI9" s="560" t="str">
        <f t="shared" ca="1" si="2"/>
        <v/>
      </c>
      <c r="BJ9" s="560" t="str">
        <f t="shared" ca="1" si="3"/>
        <v/>
      </c>
      <c r="BK9" s="560" t="str">
        <f t="shared" ca="1" si="4"/>
        <v/>
      </c>
      <c r="BL9" s="561" t="str">
        <f t="shared" ca="1" si="5"/>
        <v/>
      </c>
      <c r="BM9" s="465"/>
      <c r="BN9" s="465"/>
      <c r="BO9" s="465"/>
      <c r="BQ9" s="465"/>
      <c r="BR9" s="562" t="str">
        <f>"「共通仕様」"&amp;共通仕様!$BH$9</f>
        <v>「共通仕様」「12. マスタ表示リストコントロールの表示設定」</v>
      </c>
      <c r="BS9" s="465"/>
      <c r="BT9" s="465"/>
      <c r="BU9" s="465"/>
      <c r="BV9" s="562"/>
      <c r="BW9" s="465"/>
      <c r="BX9" s="465"/>
      <c r="BY9" s="465"/>
      <c r="BZ9" s="465"/>
      <c r="CA9" s="465"/>
      <c r="CB9" s="465"/>
      <c r="CC9" s="465"/>
      <c r="CD9" s="465"/>
      <c r="CE9" s="465"/>
      <c r="CF9" s="465"/>
      <c r="CG9" s="465"/>
      <c r="CH9" s="465"/>
      <c r="CI9" s="465"/>
      <c r="CJ9" s="465"/>
      <c r="CK9" s="465"/>
      <c r="CL9" s="465"/>
      <c r="CM9" s="562"/>
      <c r="CN9" s="562" t="str">
        <f>"「"&amp;$A$95&amp;" "&amp;$E$95&amp;"」"</f>
        <v>「4.1.3. スプレッドシートの設定」</v>
      </c>
      <c r="CO9" s="465"/>
      <c r="CP9" s="465"/>
      <c r="CQ9" s="465"/>
      <c r="CR9" s="465"/>
      <c r="CS9" s="465"/>
      <c r="CT9" s="465"/>
      <c r="CU9" s="465"/>
      <c r="CV9" s="1494"/>
      <c r="CW9" s="465"/>
      <c r="CX9" s="465"/>
      <c r="DD9" s="1859"/>
      <c r="DE9" s="1860"/>
      <c r="DF9" s="1861"/>
    </row>
    <row r="10" spans="1:121"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BA10" s="192">
        <f t="shared" si="6"/>
        <v>1</v>
      </c>
      <c r="BF10" s="465"/>
      <c r="BG10" s="559" t="str">
        <f t="shared" ca="1" si="0"/>
        <v/>
      </c>
      <c r="BH10" s="560" t="str">
        <f t="shared" ca="1" si="1"/>
        <v/>
      </c>
      <c r="BI10" s="560" t="str">
        <f t="shared" ca="1" si="2"/>
        <v/>
      </c>
      <c r="BJ10" s="560" t="str">
        <f t="shared" ca="1" si="3"/>
        <v/>
      </c>
      <c r="BK10" s="560" t="str">
        <f t="shared" ca="1" si="4"/>
        <v/>
      </c>
      <c r="BL10" s="561" t="str">
        <f t="shared" ca="1" si="5"/>
        <v/>
      </c>
      <c r="BM10" s="465"/>
      <c r="BN10" s="465"/>
      <c r="BO10" s="465"/>
      <c r="BQ10" s="465"/>
      <c r="BR10" s="562" t="str">
        <f>"「共通仕様」"&amp;共通仕様!$BH$10</f>
        <v>「共通仕様」「13. コントロール背景色変更処理」</v>
      </c>
      <c r="BS10" s="465"/>
      <c r="BT10" s="465"/>
      <c r="BU10" s="465"/>
      <c r="BV10" s="465"/>
      <c r="BW10" s="562"/>
      <c r="BX10" s="465"/>
      <c r="BY10" s="465"/>
      <c r="BZ10" s="465"/>
      <c r="CA10" s="465"/>
      <c r="CB10" s="465"/>
      <c r="CC10" s="465"/>
      <c r="CD10" s="465"/>
      <c r="CE10" s="465"/>
      <c r="CF10" s="465"/>
      <c r="CG10" s="465"/>
      <c r="CH10" s="465"/>
      <c r="CI10" s="465"/>
      <c r="CJ10" s="465"/>
      <c r="CK10" s="465"/>
      <c r="CL10" s="465"/>
      <c r="CM10" s="465"/>
      <c r="CN10" s="562" t="str">
        <f>"「"&amp;$A$103&amp;" "&amp;$E$103&amp;"」"</f>
        <v>「4.1.4. 規定共通イベント設定処理」</v>
      </c>
      <c r="CO10" s="562"/>
      <c r="CP10" s="465"/>
      <c r="CQ10" s="465"/>
      <c r="CR10" s="465"/>
      <c r="CS10" s="465"/>
      <c r="CT10" s="465"/>
      <c r="CU10" s="465"/>
      <c r="CV10" s="1494"/>
      <c r="CW10" s="465"/>
      <c r="CX10" s="465"/>
      <c r="DD10" s="1859"/>
      <c r="DE10" s="1860"/>
      <c r="DF10" s="1861"/>
    </row>
    <row r="11" spans="1:121" ht="15" customHeight="1">
      <c r="A11" s="218"/>
      <c r="AI11" s="805" t="s">
        <v>170</v>
      </c>
      <c r="AJ11" s="806"/>
      <c r="AK11" s="806"/>
      <c r="AL11" s="806"/>
      <c r="AM11" s="806"/>
      <c r="AN11" s="806"/>
      <c r="AO11" s="806"/>
      <c r="AP11" s="806"/>
      <c r="AQ11" s="806"/>
      <c r="AR11" s="806"/>
      <c r="AS11" s="806"/>
      <c r="AT11" s="806"/>
      <c r="AU11" s="806"/>
      <c r="AV11" s="806"/>
      <c r="AW11" s="806"/>
      <c r="AX11" s="806"/>
      <c r="AY11" s="162"/>
      <c r="BA11" s="192">
        <f t="shared" si="6"/>
        <v>1</v>
      </c>
      <c r="BF11" s="465"/>
      <c r="BG11" s="559" t="str">
        <f t="shared" ca="1" si="0"/>
        <v/>
      </c>
      <c r="BH11" s="560" t="str">
        <f t="shared" ca="1" si="1"/>
        <v/>
      </c>
      <c r="BI11" s="560" t="str">
        <f t="shared" ca="1" si="2"/>
        <v/>
      </c>
      <c r="BJ11" s="560" t="str">
        <f t="shared" ca="1" si="3"/>
        <v/>
      </c>
      <c r="BK11" s="560" t="str">
        <f t="shared" ca="1" si="4"/>
        <v/>
      </c>
      <c r="BL11" s="561" t="str">
        <f t="shared" ca="1" si="5"/>
        <v/>
      </c>
      <c r="BM11" s="465"/>
      <c r="BN11" s="465"/>
      <c r="BO11" s="465"/>
      <c r="BQ11" s="465"/>
      <c r="BR11" s="562" t="str">
        <f>"「共通仕様」"&amp;共通仕様!$BH$11</f>
        <v>「共通仕様」「14. 日付データチェック処理」</v>
      </c>
      <c r="BS11" s="465"/>
      <c r="BT11" s="465"/>
      <c r="BU11" s="465"/>
      <c r="BV11" s="465"/>
      <c r="BW11" s="562"/>
      <c r="BX11" s="465"/>
      <c r="BY11" s="465"/>
      <c r="BZ11" s="465"/>
      <c r="CA11" s="465"/>
      <c r="CB11" s="465"/>
      <c r="CC11" s="465"/>
      <c r="CD11" s="465"/>
      <c r="CE11" s="465"/>
      <c r="CF11" s="465"/>
      <c r="CG11" s="465"/>
      <c r="CH11" s="465"/>
      <c r="CI11" s="465"/>
      <c r="CJ11" s="465"/>
      <c r="CK11" s="465"/>
      <c r="CL11" s="465"/>
      <c r="CM11" s="562" t="str">
        <f>"「"&amp;$A$105&amp;" "&amp;$D$105&amp;"」"</f>
        <v>「4.2. 画面ロード処理」</v>
      </c>
      <c r="CN11" s="465"/>
      <c r="CO11" s="465"/>
      <c r="CP11" s="465"/>
      <c r="CQ11" s="465"/>
      <c r="CR11" s="465"/>
      <c r="CS11" s="465"/>
      <c r="CT11" s="465"/>
      <c r="CU11" s="465"/>
      <c r="CV11" s="1494"/>
      <c r="CW11" s="465"/>
      <c r="CX11" s="465"/>
      <c r="DD11" s="1859"/>
      <c r="DE11" s="1860"/>
      <c r="DF11" s="1861"/>
    </row>
    <row r="12" spans="1:121" ht="15" customHeight="1">
      <c r="A12" s="218"/>
      <c r="AI12" s="802" t="s">
        <v>964</v>
      </c>
      <c r="AJ12" s="803"/>
      <c r="AK12" s="803"/>
      <c r="AL12" s="803"/>
      <c r="AM12" s="803"/>
      <c r="AN12" s="247" t="s">
        <v>983</v>
      </c>
      <c r="AO12" s="803"/>
      <c r="AP12" s="803"/>
      <c r="AQ12" s="803"/>
      <c r="AR12" s="803"/>
      <c r="AS12" s="803"/>
      <c r="AT12" s="803"/>
      <c r="AU12" s="803"/>
      <c r="AV12" s="803"/>
      <c r="AW12" s="139"/>
      <c r="AX12" s="803" t="s">
        <v>41</v>
      </c>
      <c r="AY12" s="161"/>
      <c r="BA12" s="192">
        <f t="shared" si="6"/>
        <v>1</v>
      </c>
      <c r="BF12" s="465"/>
      <c r="BG12" s="559" t="str">
        <f t="shared" ca="1" si="0"/>
        <v/>
      </c>
      <c r="BH12" s="560" t="str">
        <f t="shared" ca="1" si="1"/>
        <v/>
      </c>
      <c r="BI12" s="560" t="str">
        <f t="shared" ca="1" si="2"/>
        <v/>
      </c>
      <c r="BJ12" s="560" t="str">
        <f t="shared" ca="1" si="3"/>
        <v/>
      </c>
      <c r="BK12" s="560" t="str">
        <f t="shared" ca="1" si="4"/>
        <v/>
      </c>
      <c r="BL12" s="561" t="str">
        <f t="shared" ca="1" si="5"/>
        <v/>
      </c>
      <c r="BM12" s="465"/>
      <c r="BN12" s="465"/>
      <c r="BO12" s="465"/>
      <c r="BQ12" s="465"/>
      <c r="BR12" s="562" t="str">
        <f>"「共通仕様」"&amp;共通仕様!$BH$12</f>
        <v>「共通仕様」「15. 画面起動ログ出力処理」</v>
      </c>
      <c r="BS12" s="465"/>
      <c r="BT12" s="465"/>
      <c r="BU12" s="465"/>
      <c r="BV12" s="465"/>
      <c r="BW12" s="562"/>
      <c r="BX12" s="562"/>
      <c r="BY12" s="465"/>
      <c r="BZ12" s="465"/>
      <c r="CA12" s="465"/>
      <c r="CB12" s="465"/>
      <c r="CC12" s="465"/>
      <c r="CD12" s="465"/>
      <c r="CE12" s="465"/>
      <c r="CF12" s="465"/>
      <c r="CG12" s="465"/>
      <c r="CH12" s="465"/>
      <c r="CI12" s="465"/>
      <c r="CJ12" s="465"/>
      <c r="CK12" s="465"/>
      <c r="CL12" s="465"/>
      <c r="CM12" s="465"/>
      <c r="CN12" s="562" t="str">
        <f>"「"&amp;$A$106&amp;" "&amp;$E$106&amp;"」"</f>
        <v>「4.2.1. 「共通仕様」「45. フォームロード共通処理」を実施する。」</v>
      </c>
      <c r="CO12" s="465"/>
      <c r="CP12" s="465"/>
      <c r="CQ12" s="465"/>
      <c r="CR12" s="465"/>
      <c r="CS12" s="465"/>
      <c r="CT12" s="465"/>
      <c r="CU12" s="465"/>
      <c r="CV12" s="1494"/>
      <c r="CW12" s="465"/>
      <c r="CX12" s="465"/>
      <c r="DD12" s="1859"/>
      <c r="DE12" s="1860"/>
      <c r="DF12" s="1861"/>
    </row>
    <row r="13" spans="1:121" ht="15" customHeight="1">
      <c r="A13" s="218"/>
      <c r="AI13" s="833" t="s">
        <v>964</v>
      </c>
      <c r="AJ13" s="834"/>
      <c r="AK13" s="834"/>
      <c r="AL13" s="834"/>
      <c r="AM13" s="834"/>
      <c r="AN13" s="247" t="s">
        <v>1022</v>
      </c>
      <c r="AO13" s="834"/>
      <c r="AP13" s="834"/>
      <c r="AQ13" s="834"/>
      <c r="AR13" s="834"/>
      <c r="AS13" s="834"/>
      <c r="AT13" s="834"/>
      <c r="AU13" s="834"/>
      <c r="AV13" s="834"/>
      <c r="AW13" s="576"/>
      <c r="AX13" s="834" t="s">
        <v>41</v>
      </c>
      <c r="AY13" s="305"/>
      <c r="BA13" s="192">
        <f t="shared" si="6"/>
        <v>1</v>
      </c>
      <c r="BF13" s="465"/>
      <c r="BG13" s="559" t="str">
        <f t="shared" ca="1" si="0"/>
        <v/>
      </c>
      <c r="BH13" s="560" t="str">
        <f t="shared" ca="1" si="1"/>
        <v/>
      </c>
      <c r="BI13" s="560" t="str">
        <f t="shared" ca="1" si="2"/>
        <v/>
      </c>
      <c r="BJ13" s="560" t="str">
        <f t="shared" ca="1" si="3"/>
        <v/>
      </c>
      <c r="BK13" s="560" t="str">
        <f t="shared" ca="1" si="4"/>
        <v/>
      </c>
      <c r="BL13" s="561" t="str">
        <f t="shared" ca="1" si="5"/>
        <v/>
      </c>
      <c r="BM13" s="465"/>
      <c r="BN13" s="465"/>
      <c r="BO13" s="465"/>
      <c r="BQ13" s="465"/>
      <c r="BR13" s="562" t="str">
        <f>"「共通仕様」"&amp;共通仕様!$BH$13</f>
        <v>「共通仕様」「16. 画面終了ログ出力処理」</v>
      </c>
      <c r="BS13" s="465"/>
      <c r="BT13" s="465"/>
      <c r="BU13" s="465"/>
      <c r="BV13" s="465"/>
      <c r="BW13" s="562"/>
      <c r="BX13" s="465"/>
      <c r="BY13" s="465"/>
      <c r="BZ13" s="465"/>
      <c r="CA13" s="465"/>
      <c r="CB13" s="465"/>
      <c r="CC13" s="465"/>
      <c r="CD13" s="465"/>
      <c r="CE13" s="465"/>
      <c r="CF13" s="465"/>
      <c r="CG13" s="465"/>
      <c r="CH13" s="465"/>
      <c r="CI13" s="465"/>
      <c r="CJ13" s="465"/>
      <c r="CK13" s="465"/>
      <c r="CL13" s="465"/>
      <c r="CM13" s="562"/>
      <c r="CN13" s="562" t="str">
        <f>"「"&amp;$A$107&amp;" "&amp;$E$107&amp;"」"</f>
        <v>「4.2.2. 当画面固有の画面ロード処理」</v>
      </c>
      <c r="CO13" s="465"/>
      <c r="CP13" s="465"/>
      <c r="CQ13" s="465"/>
      <c r="CR13" s="465"/>
      <c r="CS13" s="465"/>
      <c r="CT13" s="465"/>
      <c r="CU13" s="465"/>
      <c r="CV13" s="1494"/>
      <c r="CW13" s="465"/>
      <c r="CX13" s="465"/>
      <c r="DD13" s="1859"/>
      <c r="DE13" s="1860"/>
      <c r="DF13" s="1861"/>
    </row>
    <row r="14" spans="1:121" ht="15" customHeight="1">
      <c r="A14" s="218"/>
      <c r="AI14" s="833" t="s">
        <v>406</v>
      </c>
      <c r="AJ14" s="834"/>
      <c r="AK14" s="834"/>
      <c r="AL14" s="834"/>
      <c r="AM14" s="510"/>
      <c r="AN14" s="247" t="s">
        <v>759</v>
      </c>
      <c r="AO14" s="834"/>
      <c r="AP14" s="834"/>
      <c r="AQ14" s="834"/>
      <c r="AR14" s="834"/>
      <c r="AS14" s="834"/>
      <c r="AT14" s="834"/>
      <c r="AU14" s="834"/>
      <c r="AV14" s="834"/>
      <c r="AW14" s="576"/>
      <c r="AX14" s="834" t="s">
        <v>41</v>
      </c>
      <c r="AY14" s="305"/>
      <c r="BA14" s="192">
        <f t="shared" si="6"/>
        <v>1</v>
      </c>
      <c r="BF14" s="465"/>
      <c r="BG14" s="559" t="str">
        <f t="shared" ca="1" si="0"/>
        <v/>
      </c>
      <c r="BH14" s="560" t="str">
        <f t="shared" ca="1" si="1"/>
        <v/>
      </c>
      <c r="BI14" s="560" t="str">
        <f t="shared" ca="1" si="2"/>
        <v/>
      </c>
      <c r="BJ14" s="560" t="str">
        <f t="shared" ca="1" si="3"/>
        <v/>
      </c>
      <c r="BK14" s="560" t="str">
        <f t="shared" ca="1" si="4"/>
        <v/>
      </c>
      <c r="BL14" s="561" t="str">
        <f t="shared" ca="1" si="5"/>
        <v/>
      </c>
      <c r="BM14" s="465"/>
      <c r="BN14" s="465"/>
      <c r="BO14" s="465"/>
      <c r="BQ14" s="465"/>
      <c r="BR14" s="562" t="str">
        <f>"「共通仕様」"&amp;共通仕様!$BH$14</f>
        <v>「共通仕様」「17. 画面起動異常ログ出力処理」</v>
      </c>
      <c r="BS14" s="465"/>
      <c r="BT14" s="465"/>
      <c r="BU14" s="465"/>
      <c r="BV14" s="562"/>
      <c r="BW14" s="465"/>
      <c r="BX14" s="465"/>
      <c r="BY14" s="465"/>
      <c r="BZ14" s="465"/>
      <c r="CA14" s="465"/>
      <c r="CB14" s="465"/>
      <c r="CC14" s="465"/>
      <c r="CD14" s="465"/>
      <c r="CE14" s="465"/>
      <c r="CF14" s="465"/>
      <c r="CG14" s="465"/>
      <c r="CH14" s="465"/>
      <c r="CI14" s="465"/>
      <c r="CJ14" s="465"/>
      <c r="CK14" s="465"/>
      <c r="CO14" s="562" t="str">
        <f>"「"&amp;$A$107&amp;$A$108&amp;$F$108&amp;"」"</f>
        <v>「4.2.2.①.コントロールクリア処理」</v>
      </c>
      <c r="CV14" s="1495"/>
      <c r="DD14" s="1859"/>
      <c r="DE14" s="1860"/>
      <c r="DF14" s="1861"/>
    </row>
    <row r="15" spans="1:121" ht="15" customHeight="1">
      <c r="A15" s="218"/>
      <c r="AI15" s="833"/>
      <c r="AJ15" s="834"/>
      <c r="AK15" s="834"/>
      <c r="AL15" s="834"/>
      <c r="AM15" s="834"/>
      <c r="AN15" s="247"/>
      <c r="AO15" s="834"/>
      <c r="AP15" s="834"/>
      <c r="AQ15" s="834"/>
      <c r="AR15" s="834"/>
      <c r="AS15" s="834"/>
      <c r="AT15" s="834"/>
      <c r="AU15" s="834"/>
      <c r="AV15" s="834"/>
      <c r="AW15" s="576"/>
      <c r="AX15" s="834"/>
      <c r="AY15" s="305"/>
      <c r="BA15" s="192">
        <f t="shared" si="6"/>
        <v>1</v>
      </c>
      <c r="BF15" s="465"/>
      <c r="BG15" s="559" t="str">
        <f t="shared" ca="1" si="0"/>
        <v/>
      </c>
      <c r="BH15" s="560" t="str">
        <f t="shared" ca="1" si="1"/>
        <v/>
      </c>
      <c r="BI15" s="560" t="str">
        <f t="shared" ca="1" si="2"/>
        <v/>
      </c>
      <c r="BJ15" s="560" t="str">
        <f t="shared" ca="1" si="3"/>
        <v/>
      </c>
      <c r="BK15" s="560" t="str">
        <f t="shared" ca="1" si="4"/>
        <v/>
      </c>
      <c r="BL15" s="561" t="str">
        <f t="shared" ca="1" si="5"/>
        <v/>
      </c>
      <c r="BM15" s="465"/>
      <c r="BN15" s="465"/>
      <c r="BO15" s="465"/>
      <c r="BP15" s="465"/>
      <c r="BQ15" s="465"/>
      <c r="BR15" s="562" t="str">
        <f>"「共通仕様」"&amp;共通仕様!$BH$15</f>
        <v>「共通仕様」「18. 画面機能制限処理」</v>
      </c>
      <c r="BS15" s="465"/>
      <c r="BT15" s="465"/>
      <c r="BU15" s="465"/>
      <c r="BV15" s="465"/>
      <c r="BW15" s="562"/>
      <c r="BX15" s="465"/>
      <c r="BY15" s="465"/>
      <c r="BZ15" s="465"/>
      <c r="CA15" s="465"/>
      <c r="CB15" s="465"/>
      <c r="CC15" s="465"/>
      <c r="CD15" s="465"/>
      <c r="CE15" s="465"/>
      <c r="CF15" s="465"/>
      <c r="CG15" s="465"/>
      <c r="CH15" s="465"/>
      <c r="CI15" s="465"/>
      <c r="CJ15" s="465"/>
      <c r="CK15" s="465"/>
      <c r="CL15" s="562" t="str">
        <f>"「"&amp;$A$119&amp;" "&amp;$C$119&amp;"」"</f>
        <v>「5. 入力領域項目処理説明」</v>
      </c>
      <c r="CM15" s="465"/>
      <c r="CN15" s="562"/>
      <c r="CO15" s="465"/>
      <c r="CP15" s="465"/>
      <c r="CQ15" s="465"/>
      <c r="CV15" s="1495"/>
      <c r="DD15" s="1859"/>
      <c r="DE15" s="1860"/>
      <c r="DF15" s="1861"/>
    </row>
    <row r="16" spans="1:121" ht="15" customHeight="1">
      <c r="A16" s="218"/>
      <c r="AI16" s="831" t="s">
        <v>171</v>
      </c>
      <c r="AJ16" s="832"/>
      <c r="AK16" s="832"/>
      <c r="AL16" s="832"/>
      <c r="AM16" s="832"/>
      <c r="AN16" s="832"/>
      <c r="AO16" s="832"/>
      <c r="AP16" s="832"/>
      <c r="AQ16" s="832"/>
      <c r="AR16" s="832"/>
      <c r="AS16" s="832"/>
      <c r="AT16" s="832"/>
      <c r="AU16" s="832"/>
      <c r="AV16" s="832"/>
      <c r="AW16" s="832"/>
      <c r="AX16" s="832"/>
      <c r="AY16" s="306"/>
      <c r="BA16" s="192">
        <f t="shared" si="6"/>
        <v>1</v>
      </c>
      <c r="BF16" s="465"/>
      <c r="BG16" s="559" t="str">
        <f t="shared" ca="1" si="0"/>
        <v/>
      </c>
      <c r="BH16" s="560" t="str">
        <f t="shared" ca="1" si="1"/>
        <v/>
      </c>
      <c r="BI16" s="560" t="str">
        <f t="shared" ca="1" si="2"/>
        <v/>
      </c>
      <c r="BJ16" s="560" t="str">
        <f t="shared" ca="1" si="3"/>
        <v/>
      </c>
      <c r="BK16" s="560" t="str">
        <f t="shared" ca="1" si="4"/>
        <v/>
      </c>
      <c r="BL16" s="561" t="str">
        <f t="shared" ca="1" si="5"/>
        <v/>
      </c>
      <c r="BM16" s="465"/>
      <c r="BN16" s="465"/>
      <c r="BO16" s="465"/>
      <c r="BP16" s="465"/>
      <c r="BQ16" s="465"/>
      <c r="BR16" s="562" t="str">
        <f>"「共通仕様」"&amp;共通仕様!$BH$16</f>
        <v>「共通仕様」「19. 画面起動異常時処理」</v>
      </c>
      <c r="BS16" s="465"/>
      <c r="BT16" s="465"/>
      <c r="BU16" s="465"/>
      <c r="BV16" s="465"/>
      <c r="BW16" s="562"/>
      <c r="BX16" s="465"/>
      <c r="BY16" s="465"/>
      <c r="BZ16" s="465"/>
      <c r="CA16" s="465"/>
      <c r="CB16" s="465"/>
      <c r="CC16" s="465"/>
      <c r="CD16" s="465"/>
      <c r="CE16" s="465"/>
      <c r="CF16" s="465"/>
      <c r="CG16" s="465"/>
      <c r="CH16" s="465"/>
      <c r="CI16" s="465"/>
      <c r="CJ16" s="465"/>
      <c r="CK16" s="465"/>
      <c r="CL16" s="465"/>
      <c r="CM16" s="562" t="str">
        <f>"「"&amp;$A$120&amp;" "&amp;$D$120&amp;"」"</f>
        <v>「5.1 画面項目No.2 圧造課部品番号」</v>
      </c>
      <c r="CN16" s="562"/>
      <c r="CO16" s="465"/>
      <c r="CP16" s="465"/>
      <c r="CQ16" s="465"/>
      <c r="CV16" s="1495"/>
      <c r="DD16" s="1859"/>
      <c r="DE16" s="1860"/>
      <c r="DF16" s="1861"/>
    </row>
    <row r="17" spans="1:110" ht="15" customHeight="1">
      <c r="A17" s="218"/>
      <c r="AB17" s="36"/>
      <c r="AI17" s="833" t="s">
        <v>761</v>
      </c>
      <c r="AJ17" s="834"/>
      <c r="AK17" s="834"/>
      <c r="AL17" s="834"/>
      <c r="AM17" s="834"/>
      <c r="AN17" s="247" t="s">
        <v>98</v>
      </c>
      <c r="AO17" s="834"/>
      <c r="AP17" s="834"/>
      <c r="AQ17" s="834"/>
      <c r="AR17" s="834"/>
      <c r="AS17" s="834"/>
      <c r="AT17" s="834"/>
      <c r="AU17" s="834"/>
      <c r="AV17" s="834"/>
      <c r="AW17" s="576"/>
      <c r="AX17" s="834" t="s">
        <v>489</v>
      </c>
      <c r="AY17" s="305"/>
      <c r="BA17" s="192">
        <f t="shared" si="6"/>
        <v>1</v>
      </c>
      <c r="BF17" s="465"/>
      <c r="BG17" s="559" t="str">
        <f t="shared" ca="1" si="0"/>
        <v/>
      </c>
      <c r="BH17" s="560" t="str">
        <f t="shared" ca="1" si="1"/>
        <v/>
      </c>
      <c r="BI17" s="560" t="str">
        <f t="shared" ca="1" si="2"/>
        <v/>
      </c>
      <c r="BJ17" s="560" t="str">
        <f t="shared" ca="1" si="3"/>
        <v/>
      </c>
      <c r="BK17" s="560" t="str">
        <f t="shared" ca="1" si="4"/>
        <v/>
      </c>
      <c r="BL17" s="561" t="str">
        <f t="shared" ca="1" si="5"/>
        <v/>
      </c>
      <c r="BM17" s="465"/>
      <c r="BN17" s="465"/>
      <c r="BO17" s="465"/>
      <c r="BP17" s="465"/>
      <c r="BQ17" s="465"/>
      <c r="BR17" s="562" t="str">
        <f>"「共通仕様」"&amp;共通仕様!$BH$17</f>
        <v>「共通仕様」「20. 起動処理時の担当者情報取得異常時処理」</v>
      </c>
      <c r="BS17" s="465"/>
      <c r="BT17" s="465"/>
      <c r="BU17" s="465"/>
      <c r="BV17" s="465"/>
      <c r="BW17" s="562"/>
      <c r="BX17" s="465"/>
      <c r="BY17" s="465"/>
      <c r="BZ17" s="465"/>
      <c r="CA17" s="465"/>
      <c r="CB17" s="465"/>
      <c r="CC17" s="465"/>
      <c r="CD17" s="465"/>
      <c r="CE17" s="465"/>
      <c r="CF17" s="465"/>
      <c r="CG17" s="465"/>
      <c r="CH17" s="465"/>
      <c r="CI17" s="465"/>
      <c r="CJ17" s="465"/>
      <c r="CK17" s="465"/>
      <c r="CL17" s="465"/>
      <c r="CM17" s="562" t="e">
        <f>"「"&amp;#REF!&amp;" "&amp;#REF!&amp;"」"</f>
        <v>#REF!</v>
      </c>
      <c r="CN17" s="562"/>
      <c r="CO17" s="465"/>
      <c r="CP17" s="465"/>
      <c r="CQ17" s="465"/>
      <c r="CR17" s="465"/>
      <c r="CS17" s="465"/>
      <c r="CT17" s="465"/>
      <c r="CU17" s="465"/>
      <c r="CV17" s="1494"/>
      <c r="CW17" s="465"/>
      <c r="CX17" s="465"/>
      <c r="DD17" s="1859"/>
      <c r="DE17" s="1860"/>
      <c r="DF17" s="1861"/>
    </row>
    <row r="18" spans="1:110" ht="15" customHeight="1">
      <c r="A18" s="218"/>
      <c r="AI18" s="833" t="s">
        <v>963</v>
      </c>
      <c r="AJ18" s="834"/>
      <c r="AK18" s="834"/>
      <c r="AL18" s="834"/>
      <c r="AM18" s="834"/>
      <c r="AN18" s="247" t="s">
        <v>982</v>
      </c>
      <c r="AO18" s="834"/>
      <c r="AP18" s="834"/>
      <c r="AQ18" s="834"/>
      <c r="AR18" s="834"/>
      <c r="AS18" s="834"/>
      <c r="AT18" s="834"/>
      <c r="AU18" s="834"/>
      <c r="AV18" s="834"/>
      <c r="AW18" s="576"/>
      <c r="AX18" s="834" t="s">
        <v>39</v>
      </c>
      <c r="AY18" s="305"/>
      <c r="BA18" s="192">
        <f t="shared" si="6"/>
        <v>1</v>
      </c>
      <c r="BF18" s="465"/>
      <c r="BG18" s="559" t="str">
        <f t="shared" ca="1" si="0"/>
        <v/>
      </c>
      <c r="BH18" s="560" t="str">
        <f t="shared" ca="1" si="1"/>
        <v/>
      </c>
      <c r="BI18" s="560" t="str">
        <f t="shared" ca="1" si="2"/>
        <v/>
      </c>
      <c r="BJ18" s="560" t="str">
        <f t="shared" ca="1" si="3"/>
        <v/>
      </c>
      <c r="BK18" s="560" t="str">
        <f t="shared" ca="1" si="4"/>
        <v/>
      </c>
      <c r="BL18" s="561" t="str">
        <f t="shared" ca="1" si="5"/>
        <v/>
      </c>
      <c r="BM18" s="465"/>
      <c r="BN18" s="465"/>
      <c r="BO18" s="465"/>
      <c r="BP18" s="465"/>
      <c r="BQ18" s="465"/>
      <c r="BR18" s="562" t="str">
        <f>"「共通仕様」"&amp;共通仕様!$BR$1</f>
        <v>「共通仕様」「21. 部品番号マスタ表示処理(upk-common BuhinNoCombobox)」</v>
      </c>
      <c r="BS18" s="465"/>
      <c r="BT18" s="465"/>
      <c r="BU18" s="465"/>
      <c r="BV18" s="562"/>
      <c r="BW18" s="465"/>
      <c r="BX18" s="465"/>
      <c r="BY18" s="465"/>
      <c r="BZ18" s="465"/>
      <c r="CA18" s="465"/>
      <c r="CB18" s="465"/>
      <c r="CC18" s="465"/>
      <c r="CD18" s="465"/>
      <c r="CE18" s="465"/>
      <c r="CF18" s="465"/>
      <c r="CG18" s="465"/>
      <c r="CH18" s="465"/>
      <c r="CI18" s="465"/>
      <c r="CJ18" s="465"/>
      <c r="CK18" s="465"/>
      <c r="CL18" s="562" t="str">
        <f>"「"&amp;$A$140&amp;" "&amp;$C$140&amp;"」"</f>
        <v>「6. 一覧領域処理」</v>
      </c>
      <c r="CM18" s="465"/>
      <c r="CN18" s="465"/>
      <c r="CO18" s="465"/>
      <c r="CP18" s="465"/>
      <c r="CQ18" s="465"/>
      <c r="CR18" s="465"/>
      <c r="CS18" s="465"/>
      <c r="CT18" s="465"/>
      <c r="CU18" s="465"/>
      <c r="CV18" s="1494"/>
      <c r="CW18" s="465"/>
      <c r="CX18" s="465"/>
      <c r="DD18" s="1859"/>
      <c r="DE18" s="1860"/>
      <c r="DF18" s="1861"/>
    </row>
    <row r="19" spans="1:110" ht="15" customHeight="1">
      <c r="A19" s="218"/>
      <c r="AI19" s="833"/>
      <c r="AJ19" s="834"/>
      <c r="AK19" s="834"/>
      <c r="AL19" s="834"/>
      <c r="AM19" s="834"/>
      <c r="AN19" s="247"/>
      <c r="AO19" s="834"/>
      <c r="AP19" s="834"/>
      <c r="AQ19" s="834"/>
      <c r="AR19" s="834"/>
      <c r="AS19" s="834"/>
      <c r="AT19" s="834"/>
      <c r="AU19" s="834"/>
      <c r="AV19" s="834"/>
      <c r="AW19" s="576"/>
      <c r="AX19" s="834"/>
      <c r="AY19" s="305"/>
      <c r="BA19" s="192">
        <f t="shared" si="6"/>
        <v>1</v>
      </c>
      <c r="BF19" s="465"/>
      <c r="BG19" s="559" t="str">
        <f t="shared" ca="1" si="0"/>
        <v/>
      </c>
      <c r="BH19" s="560" t="str">
        <f t="shared" ca="1" si="1"/>
        <v/>
      </c>
      <c r="BI19" s="560" t="str">
        <f t="shared" ca="1" si="2"/>
        <v/>
      </c>
      <c r="BJ19" s="560" t="str">
        <f t="shared" ca="1" si="3"/>
        <v/>
      </c>
      <c r="BK19" s="560" t="str">
        <f t="shared" ca="1" si="4"/>
        <v/>
      </c>
      <c r="BL19" s="561" t="str">
        <f t="shared" ca="1" si="5"/>
        <v/>
      </c>
      <c r="BM19" s="465"/>
      <c r="BN19" s="465"/>
      <c r="BO19" s="465"/>
      <c r="BP19" s="465"/>
      <c r="BQ19" s="465"/>
      <c r="BR19" s="562"/>
      <c r="BS19" s="562" t="str">
        <f>"「共通仕様」"&amp;共通仕様!$BS$4</f>
        <v>「共通仕様」</v>
      </c>
      <c r="BT19" s="465"/>
      <c r="BU19" s="465"/>
      <c r="BV19" s="562"/>
      <c r="BW19" s="465"/>
      <c r="BX19" s="465"/>
      <c r="BY19" s="465"/>
      <c r="BZ19" s="465"/>
      <c r="CA19" s="465"/>
      <c r="CB19" s="465"/>
      <c r="CC19" s="465"/>
      <c r="CD19" s="465"/>
      <c r="CE19" s="465"/>
      <c r="CF19" s="465"/>
      <c r="CG19" s="465"/>
      <c r="CH19" s="465"/>
      <c r="CI19" s="465"/>
      <c r="CJ19" s="465"/>
      <c r="CK19" s="465"/>
      <c r="CL19" s="562" t="str">
        <f>"「"&amp;$A$173&amp;" "&amp;$C$173&amp;"」"</f>
        <v>「8. ファンクションボタン処理説明」</v>
      </c>
      <c r="CM19" s="465"/>
      <c r="CN19" s="465"/>
      <c r="CO19" s="465"/>
      <c r="CP19" s="465"/>
      <c r="CQ19" s="465"/>
      <c r="CR19" s="465"/>
      <c r="CS19" s="465"/>
      <c r="CT19" s="465"/>
      <c r="CU19" s="465"/>
      <c r="CV19" s="1494"/>
      <c r="CW19" s="465"/>
      <c r="CX19" s="465"/>
      <c r="DD19" s="1859"/>
      <c r="DE19" s="1860"/>
      <c r="DF19" s="1861"/>
    </row>
    <row r="20" spans="1:110"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833"/>
      <c r="AJ20" s="834"/>
      <c r="AK20" s="834"/>
      <c r="AL20" s="834"/>
      <c r="AM20" s="834"/>
      <c r="AN20" s="247"/>
      <c r="AO20" s="834"/>
      <c r="AP20" s="834"/>
      <c r="AQ20" s="834"/>
      <c r="AR20" s="834"/>
      <c r="AS20" s="834"/>
      <c r="AT20" s="834"/>
      <c r="AU20" s="834"/>
      <c r="AV20" s="834"/>
      <c r="AW20" s="576"/>
      <c r="AX20" s="834"/>
      <c r="AY20" s="305"/>
      <c r="BA20" s="192">
        <f t="shared" si="6"/>
        <v>1</v>
      </c>
      <c r="BF20" s="465"/>
      <c r="BG20" s="559" t="str">
        <f t="shared" ca="1" si="0"/>
        <v/>
      </c>
      <c r="BH20" s="560" t="str">
        <f t="shared" ca="1" si="1"/>
        <v/>
      </c>
      <c r="BI20" s="560" t="str">
        <f t="shared" ca="1" si="2"/>
        <v/>
      </c>
      <c r="BJ20" s="560" t="str">
        <f t="shared" ca="1" si="3"/>
        <v/>
      </c>
      <c r="BK20" s="560" t="str">
        <f t="shared" ca="1" si="4"/>
        <v/>
      </c>
      <c r="BL20" s="561" t="str">
        <f t="shared" ca="1" si="5"/>
        <v/>
      </c>
      <c r="BM20" s="465"/>
      <c r="BN20" s="465"/>
      <c r="BO20" s="465"/>
      <c r="BP20" s="465"/>
      <c r="BQ20" s="465"/>
      <c r="BR20" s="562" t="str">
        <f>"「共通仕様」"&amp;共通仕様!$BR$7</f>
        <v>「共通仕様」「22. 工具番号マスタ表示処理」</v>
      </c>
      <c r="BS20" s="465"/>
      <c r="BT20" s="465"/>
      <c r="BU20" s="465"/>
      <c r="BV20" s="465"/>
      <c r="BW20" s="562"/>
      <c r="BX20" s="465"/>
      <c r="BY20" s="465"/>
      <c r="BZ20" s="465"/>
      <c r="CA20" s="465"/>
      <c r="CB20" s="465"/>
      <c r="CC20" s="465"/>
      <c r="CD20" s="465"/>
      <c r="CE20" s="465"/>
      <c r="CF20" s="465"/>
      <c r="CG20" s="465"/>
      <c r="CH20" s="465"/>
      <c r="CI20" s="465"/>
      <c r="CJ20" s="465"/>
      <c r="CK20" s="465"/>
      <c r="CL20" s="465"/>
      <c r="CM20" s="562" t="str">
        <f>"「"&amp;$A$174&amp;" "&amp;$J$174&amp;"」"</f>
        <v>「8.1. F2 登録」</v>
      </c>
      <c r="CN20" s="465"/>
      <c r="CO20" s="562"/>
      <c r="CP20" s="465"/>
      <c r="CQ20" s="465"/>
      <c r="CR20" s="465"/>
      <c r="CS20" s="465"/>
      <c r="CT20" s="465"/>
      <c r="CU20" s="465"/>
      <c r="CV20" s="1494"/>
      <c r="CW20" s="465"/>
      <c r="CX20" s="465"/>
      <c r="DD20" s="1859"/>
      <c r="DE20" s="1860"/>
      <c r="DF20" s="1861"/>
    </row>
    <row r="21" spans="1:110" ht="15" customHeight="1">
      <c r="A21" s="309" t="s">
        <v>110</v>
      </c>
      <c r="B21" s="818"/>
      <c r="C21" s="818"/>
      <c r="D21" s="818"/>
      <c r="E21" s="818"/>
      <c r="F21" s="818"/>
      <c r="G21" s="818"/>
      <c r="H21" s="818"/>
      <c r="I21" s="818"/>
      <c r="J21" s="818"/>
      <c r="K21" s="818"/>
      <c r="L21" s="818"/>
      <c r="M21" s="840" t="s">
        <v>41</v>
      </c>
      <c r="N21" s="313" t="s">
        <v>54</v>
      </c>
      <c r="O21" s="316"/>
      <c r="P21" s="220"/>
      <c r="Q21" s="818" t="s">
        <v>119</v>
      </c>
      <c r="R21" s="818"/>
      <c r="S21" s="818"/>
      <c r="T21" s="818"/>
      <c r="U21" s="818"/>
      <c r="V21" s="818"/>
      <c r="W21" s="818"/>
      <c r="X21" s="818"/>
      <c r="Y21" s="818"/>
      <c r="Z21" s="818"/>
      <c r="AA21" s="818"/>
      <c r="AB21" s="818"/>
      <c r="AC21" s="818"/>
      <c r="AD21" s="818"/>
      <c r="AE21" s="818"/>
      <c r="AF21" s="818"/>
      <c r="AG21" s="818"/>
      <c r="AH21" s="818"/>
      <c r="AI21" s="833"/>
      <c r="AJ21" s="834"/>
      <c r="AK21" s="834"/>
      <c r="AL21" s="834"/>
      <c r="AM21" s="834"/>
      <c r="AN21" s="247"/>
      <c r="AO21" s="834"/>
      <c r="AP21" s="834"/>
      <c r="AQ21" s="834"/>
      <c r="AR21" s="834"/>
      <c r="AS21" s="834"/>
      <c r="AT21" s="834"/>
      <c r="AU21" s="834"/>
      <c r="AV21" s="834"/>
      <c r="AW21" s="576"/>
      <c r="AX21" s="834"/>
      <c r="AY21" s="305"/>
      <c r="BA21" s="192">
        <f t="shared" si="6"/>
        <v>1</v>
      </c>
      <c r="BF21" s="465"/>
      <c r="BG21" s="559" t="str">
        <f t="shared" ca="1" si="0"/>
        <v/>
      </c>
      <c r="BH21" s="560" t="str">
        <f t="shared" ca="1" si="1"/>
        <v/>
      </c>
      <c r="BI21" s="560" t="str">
        <f t="shared" ca="1" si="2"/>
        <v/>
      </c>
      <c r="BJ21" s="560" t="str">
        <f t="shared" ca="1" si="3"/>
        <v/>
      </c>
      <c r="BK21" s="560" t="str">
        <f t="shared" ca="1" si="4"/>
        <v/>
      </c>
      <c r="BL21" s="561" t="str">
        <f t="shared" ca="1" si="5"/>
        <v/>
      </c>
      <c r="BM21" s="465"/>
      <c r="BN21" s="465"/>
      <c r="BO21" s="465"/>
      <c r="BP21" s="465"/>
      <c r="BQ21" s="465"/>
      <c r="BR21" s="562" t="str">
        <f>"「共通仕様」"&amp;共通仕様!$BR$13</f>
        <v>「共通仕様」「23. 費用発生マスタ表示処理」</v>
      </c>
      <c r="BS21" s="465"/>
      <c r="BT21" s="465"/>
      <c r="BU21" s="465"/>
      <c r="BV21" s="465"/>
      <c r="BW21" s="562"/>
      <c r="BX21" s="562"/>
      <c r="BY21" s="562"/>
      <c r="BZ21" s="465"/>
      <c r="CA21" s="465"/>
      <c r="CB21" s="465"/>
      <c r="CC21" s="465"/>
      <c r="CD21" s="465"/>
      <c r="CE21" s="465"/>
      <c r="CF21" s="465"/>
      <c r="CG21" s="465"/>
      <c r="CH21" s="465"/>
      <c r="CI21" s="465"/>
      <c r="CJ21" s="465"/>
      <c r="CK21" s="465"/>
      <c r="CL21" s="465"/>
      <c r="CM21" s="562" t="str">
        <f>"「"&amp;$A$218&amp;" "&amp;$J$218&amp;"」"</f>
        <v>「8.2. F5 検索」</v>
      </c>
      <c r="CN21" s="465"/>
      <c r="CO21" s="465"/>
      <c r="CP21" s="465"/>
      <c r="CQ21" s="465"/>
      <c r="CR21" s="465"/>
      <c r="CS21" s="465"/>
      <c r="CT21" s="465"/>
      <c r="CU21" s="465"/>
      <c r="CV21" s="1494"/>
      <c r="CW21" s="465"/>
      <c r="CX21" s="465"/>
      <c r="DD21" s="1859"/>
      <c r="DE21" s="1860"/>
      <c r="DF21" s="1861"/>
    </row>
    <row r="22" spans="1:110" ht="15" customHeight="1">
      <c r="A22" s="128"/>
      <c r="B22" s="801"/>
      <c r="C22" s="801"/>
      <c r="D22" s="801"/>
      <c r="E22" s="801"/>
      <c r="F22" s="801"/>
      <c r="G22" s="801"/>
      <c r="H22" s="801"/>
      <c r="I22" s="801"/>
      <c r="J22" s="801"/>
      <c r="K22" s="801"/>
      <c r="L22" s="801"/>
      <c r="M22" s="817"/>
      <c r="N22" s="314"/>
      <c r="O22" s="75"/>
      <c r="P22" s="819"/>
      <c r="Q22" s="801"/>
      <c r="R22" s="801"/>
      <c r="S22" s="801"/>
      <c r="T22" s="801"/>
      <c r="U22" s="801"/>
      <c r="V22" s="801"/>
      <c r="W22" s="801"/>
      <c r="X22" s="801"/>
      <c r="Y22" s="801"/>
      <c r="Z22" s="801"/>
      <c r="AA22" s="801"/>
      <c r="AB22" s="801"/>
      <c r="AC22" s="801"/>
      <c r="AD22" s="801"/>
      <c r="AE22" s="801"/>
      <c r="AF22" s="801"/>
      <c r="AG22" s="801"/>
      <c r="AH22" s="73"/>
      <c r="AI22" s="833"/>
      <c r="AJ22" s="834"/>
      <c r="AK22" s="834"/>
      <c r="AL22" s="834"/>
      <c r="AM22" s="834"/>
      <c r="AN22" s="247"/>
      <c r="AO22" s="834"/>
      <c r="AP22" s="834"/>
      <c r="AQ22" s="834"/>
      <c r="AR22" s="834"/>
      <c r="AS22" s="834"/>
      <c r="AT22" s="834"/>
      <c r="AU22" s="834"/>
      <c r="AV22" s="834"/>
      <c r="AW22" s="576"/>
      <c r="AX22" s="834"/>
      <c r="AY22" s="305"/>
      <c r="BA22" s="192">
        <f t="shared" si="6"/>
        <v>1</v>
      </c>
      <c r="BF22" s="465"/>
      <c r="BG22" s="559" t="str">
        <f t="shared" ca="1" si="0"/>
        <v/>
      </c>
      <c r="BH22" s="560" t="str">
        <f t="shared" ca="1" si="1"/>
        <v/>
      </c>
      <c r="BI22" s="560" t="str">
        <f t="shared" ca="1" si="2"/>
        <v/>
      </c>
      <c r="BJ22" s="560" t="str">
        <f t="shared" ca="1" si="3"/>
        <v/>
      </c>
      <c r="BK22" s="560" t="str">
        <f t="shared" ca="1" si="4"/>
        <v/>
      </c>
      <c r="BL22" s="561" t="str">
        <f t="shared" ca="1" si="5"/>
        <v/>
      </c>
      <c r="BM22" s="465"/>
      <c r="BN22" s="465"/>
      <c r="BO22" s="465"/>
      <c r="BP22" s="465"/>
      <c r="BQ22" s="465"/>
      <c r="BR22" s="562" t="str">
        <f>"「共通仕様」"&amp;共通仕様!$BR$16</f>
        <v>「共通仕様」「24. 現象マスタ表示処理」</v>
      </c>
      <c r="BS22" s="465"/>
      <c r="BT22" s="465"/>
      <c r="BU22" s="465"/>
      <c r="BV22" s="465"/>
      <c r="BW22" s="562"/>
      <c r="BX22" s="465"/>
      <c r="BY22" s="562"/>
      <c r="BZ22" s="465"/>
      <c r="CA22" s="465"/>
      <c r="CB22" s="465"/>
      <c r="CC22" s="465"/>
      <c r="CD22" s="465"/>
      <c r="CE22" s="465"/>
      <c r="CF22" s="465"/>
      <c r="CG22" s="465"/>
      <c r="CH22" s="465"/>
      <c r="CI22" s="465"/>
      <c r="CJ22" s="465"/>
      <c r="CK22" s="465"/>
      <c r="CL22" s="465"/>
      <c r="CM22" s="562" t="str">
        <f>"「"&amp;$A$245&amp;" "&amp;$J$245&amp;"」"</f>
        <v>「8.3 F6 クリア」</v>
      </c>
      <c r="CN22" s="465"/>
      <c r="CO22" s="465"/>
      <c r="CP22" s="465"/>
      <c r="CQ22" s="465"/>
      <c r="CR22" s="465"/>
      <c r="CS22" s="465"/>
      <c r="CT22" s="465"/>
      <c r="CU22" s="465"/>
      <c r="CV22" s="1494"/>
      <c r="CW22" s="465"/>
      <c r="CX22" s="465"/>
      <c r="DD22" s="1859"/>
      <c r="DE22" s="1860"/>
      <c r="DF22" s="1861"/>
    </row>
    <row r="23" spans="1:110" ht="15" customHeight="1">
      <c r="A23" s="128"/>
      <c r="B23" s="801"/>
      <c r="C23" s="801"/>
      <c r="D23" s="801"/>
      <c r="E23" s="801"/>
      <c r="F23" s="801"/>
      <c r="G23" s="801"/>
      <c r="H23" s="801"/>
      <c r="I23" s="801"/>
      <c r="J23" s="801"/>
      <c r="K23" s="801"/>
      <c r="L23" s="801"/>
      <c r="M23" s="817"/>
      <c r="N23" s="314"/>
      <c r="O23" s="75"/>
      <c r="P23" s="819"/>
      <c r="Q23" s="801"/>
      <c r="R23" s="801"/>
      <c r="S23" s="801"/>
      <c r="T23" s="801"/>
      <c r="U23" s="801"/>
      <c r="V23" s="801"/>
      <c r="W23" s="801"/>
      <c r="X23" s="801"/>
      <c r="Y23" s="801"/>
      <c r="Z23" s="801"/>
      <c r="AA23" s="801"/>
      <c r="AB23" s="801"/>
      <c r="AC23" s="801"/>
      <c r="AD23" s="801"/>
      <c r="AE23" s="801"/>
      <c r="AF23" s="801"/>
      <c r="AG23" s="801"/>
      <c r="AH23" s="73"/>
      <c r="AI23" s="833"/>
      <c r="AJ23" s="834"/>
      <c r="AK23" s="834"/>
      <c r="AL23" s="834"/>
      <c r="AM23" s="834"/>
      <c r="AN23" s="247"/>
      <c r="AO23" s="834"/>
      <c r="AP23" s="834"/>
      <c r="AQ23" s="834"/>
      <c r="AR23" s="834"/>
      <c r="AS23" s="834"/>
      <c r="AT23" s="834"/>
      <c r="AU23" s="834"/>
      <c r="AV23" s="834"/>
      <c r="AW23" s="576"/>
      <c r="AX23" s="834"/>
      <c r="AY23" s="305"/>
      <c r="BA23" s="192">
        <f t="shared" si="6"/>
        <v>1</v>
      </c>
      <c r="BE23" s="465"/>
      <c r="BF23" s="465"/>
      <c r="BG23" s="559" t="str">
        <f t="shared" ca="1" si="0"/>
        <v/>
      </c>
      <c r="BH23" s="560" t="str">
        <f t="shared" ca="1" si="1"/>
        <v/>
      </c>
      <c r="BI23" s="560" t="str">
        <f t="shared" ca="1" si="2"/>
        <v/>
      </c>
      <c r="BJ23" s="560" t="str">
        <f t="shared" ca="1" si="3"/>
        <v/>
      </c>
      <c r="BK23" s="560" t="str">
        <f t="shared" ca="1" si="4"/>
        <v/>
      </c>
      <c r="BL23" s="561" t="str">
        <f t="shared" ca="1" si="5"/>
        <v/>
      </c>
      <c r="BM23" s="465"/>
      <c r="BN23" s="465"/>
      <c r="BO23" s="465"/>
      <c r="BP23" s="465"/>
      <c r="BQ23" s="465"/>
      <c r="BR23" s="562" t="str">
        <f>"「共通仕様」"&amp;共通仕様!$BR$19</f>
        <v>「共通仕様」「25. 原因マスタ表示処理」</v>
      </c>
      <c r="BS23" s="465"/>
      <c r="BT23" s="465"/>
      <c r="BU23" s="465"/>
      <c r="BV23" s="465"/>
      <c r="BW23" s="562"/>
      <c r="BX23" s="465"/>
      <c r="BY23" s="465"/>
      <c r="BZ23" s="465"/>
      <c r="CA23" s="465"/>
      <c r="CB23" s="465"/>
      <c r="CC23" s="465"/>
      <c r="CD23" s="465"/>
      <c r="CE23" s="465"/>
      <c r="CF23" s="465"/>
      <c r="CG23" s="465"/>
      <c r="CH23" s="465"/>
      <c r="CI23" s="465"/>
      <c r="CJ23" s="465"/>
      <c r="CK23" s="465"/>
      <c r="CL23" s="465"/>
      <c r="CM23" s="562" t="str">
        <f>"「"&amp;$A$254&amp;" "&amp;$J$254&amp;"」"</f>
        <v>「8.4 F9 削除」</v>
      </c>
      <c r="CN23" s="465"/>
      <c r="CO23" s="465"/>
      <c r="CP23" s="465"/>
      <c r="CQ23" s="465"/>
      <c r="CR23" s="465"/>
      <c r="CS23" s="465"/>
      <c r="CT23" s="465"/>
      <c r="CU23" s="465"/>
      <c r="CV23" s="1494"/>
      <c r="CW23" s="465"/>
      <c r="CX23" s="465"/>
      <c r="DD23" s="1859"/>
      <c r="DE23" s="1860"/>
      <c r="DF23" s="1861"/>
    </row>
    <row r="24" spans="1:110" ht="15" customHeight="1">
      <c r="A24" s="128"/>
      <c r="B24" s="801"/>
      <c r="C24" s="801"/>
      <c r="D24" s="801"/>
      <c r="E24" s="801"/>
      <c r="F24" s="801"/>
      <c r="G24" s="801"/>
      <c r="H24" s="801"/>
      <c r="I24" s="801"/>
      <c r="J24" s="801"/>
      <c r="K24" s="801"/>
      <c r="L24" s="801"/>
      <c r="M24" s="817"/>
      <c r="N24" s="314"/>
      <c r="O24" s="75"/>
      <c r="P24" s="819"/>
      <c r="Q24" s="801"/>
      <c r="R24" s="801"/>
      <c r="S24" s="801"/>
      <c r="T24" s="801"/>
      <c r="U24" s="801"/>
      <c r="V24" s="801"/>
      <c r="W24" s="801"/>
      <c r="X24" s="801"/>
      <c r="Y24" s="801"/>
      <c r="Z24" s="801"/>
      <c r="AA24" s="801"/>
      <c r="AB24" s="801"/>
      <c r="AC24" s="801"/>
      <c r="AD24" s="801"/>
      <c r="AE24" s="801"/>
      <c r="AF24" s="801"/>
      <c r="AG24" s="801"/>
      <c r="AH24" s="73"/>
      <c r="AI24" s="833"/>
      <c r="AJ24" s="834"/>
      <c r="AK24" s="834"/>
      <c r="AL24" s="834"/>
      <c r="AM24" s="834"/>
      <c r="AN24" s="247"/>
      <c r="AO24" s="834"/>
      <c r="AP24" s="834"/>
      <c r="AQ24" s="834"/>
      <c r="AR24" s="834"/>
      <c r="AS24" s="834"/>
      <c r="AT24" s="834"/>
      <c r="AU24" s="834"/>
      <c r="AV24" s="834"/>
      <c r="AW24" s="576"/>
      <c r="AX24" s="834"/>
      <c r="AY24" s="305"/>
      <c r="BA24" s="192">
        <f t="shared" si="6"/>
        <v>1</v>
      </c>
      <c r="BG24" s="559" t="str">
        <f t="shared" ca="1" si="0"/>
        <v/>
      </c>
      <c r="BH24" s="560" t="str">
        <f t="shared" ca="1" si="1"/>
        <v/>
      </c>
      <c r="BI24" s="560" t="str">
        <f t="shared" ca="1" si="2"/>
        <v/>
      </c>
      <c r="BJ24" s="560" t="str">
        <f t="shared" ca="1" si="3"/>
        <v/>
      </c>
      <c r="BK24" s="560" t="str">
        <f t="shared" ca="1" si="4"/>
        <v/>
      </c>
      <c r="BL24" s="561" t="str">
        <f t="shared" ca="1" si="5"/>
        <v/>
      </c>
      <c r="BQ24" s="465"/>
      <c r="BR24" s="562" t="str">
        <f>"「共通仕様」"&amp;共通仕様!$BR$22</f>
        <v>「共通仕様」「26. 工程名称マスタ表示処理」</v>
      </c>
      <c r="BS24" s="465"/>
      <c r="BT24" s="465"/>
      <c r="BU24" s="465"/>
      <c r="BV24" s="562"/>
      <c r="BW24" s="465"/>
      <c r="BX24" s="562"/>
      <c r="BY24" s="465"/>
      <c r="BZ24" s="465"/>
      <c r="CA24" s="465"/>
      <c r="CB24" s="465"/>
      <c r="CC24" s="465"/>
      <c r="CD24" s="465"/>
      <c r="CE24" s="465"/>
      <c r="CF24" s="465"/>
      <c r="CG24" s="465"/>
      <c r="CH24" s="465"/>
      <c r="CI24" s="465"/>
      <c r="CJ24" s="465"/>
      <c r="CK24" s="465"/>
      <c r="CL24" s="465"/>
      <c r="CM24" s="562" t="str">
        <f>"「"&amp;$A$272&amp;" "&amp;$J$272&amp;"」"</f>
        <v>「8.5 F12 閉じる」</v>
      </c>
      <c r="CN24" s="465"/>
      <c r="CO24" s="465"/>
      <c r="CP24" s="465"/>
      <c r="CQ24" s="465"/>
      <c r="CR24" s="465"/>
      <c r="CS24" s="465"/>
      <c r="CT24" s="465"/>
      <c r="CU24" s="465"/>
      <c r="CV24" s="1494"/>
      <c r="CW24" s="465"/>
      <c r="CX24" s="465"/>
      <c r="DD24" s="1859"/>
      <c r="DE24" s="1860"/>
      <c r="DF24" s="1861"/>
    </row>
    <row r="25" spans="1:110" ht="15" customHeight="1">
      <c r="A25" s="128"/>
      <c r="B25" s="801"/>
      <c r="C25" s="801"/>
      <c r="D25" s="801"/>
      <c r="E25" s="801"/>
      <c r="F25" s="801"/>
      <c r="G25" s="801"/>
      <c r="H25" s="801"/>
      <c r="I25" s="801"/>
      <c r="J25" s="801"/>
      <c r="K25" s="801"/>
      <c r="L25" s="801"/>
      <c r="M25" s="817"/>
      <c r="N25" s="314"/>
      <c r="O25" s="75"/>
      <c r="P25" s="819"/>
      <c r="Q25" s="801"/>
      <c r="R25" s="801"/>
      <c r="S25" s="801"/>
      <c r="T25" s="801"/>
      <c r="U25" s="801"/>
      <c r="V25" s="801"/>
      <c r="W25" s="801"/>
      <c r="X25" s="801"/>
      <c r="Y25" s="801"/>
      <c r="Z25" s="801"/>
      <c r="AA25" s="801"/>
      <c r="AB25" s="801"/>
      <c r="AC25" s="801"/>
      <c r="AD25" s="801"/>
      <c r="AE25" s="801"/>
      <c r="AF25" s="801"/>
      <c r="AG25" s="801"/>
      <c r="AH25" s="801"/>
      <c r="AI25" s="833"/>
      <c r="AJ25" s="834"/>
      <c r="AK25" s="834"/>
      <c r="AL25" s="834"/>
      <c r="AM25" s="834"/>
      <c r="AN25" s="247"/>
      <c r="AO25" s="834"/>
      <c r="AP25" s="834"/>
      <c r="AQ25" s="834"/>
      <c r="AR25" s="834"/>
      <c r="AS25" s="834"/>
      <c r="AT25" s="834"/>
      <c r="AU25" s="834"/>
      <c r="AV25" s="834"/>
      <c r="AW25" s="576"/>
      <c r="AX25" s="834"/>
      <c r="AY25" s="305"/>
      <c r="BA25" s="192">
        <f t="shared" si="6"/>
        <v>1</v>
      </c>
      <c r="BG25" s="559" t="str">
        <f t="shared" ca="1" si="0"/>
        <v/>
      </c>
      <c r="BH25" s="560" t="str">
        <f t="shared" ca="1" si="1"/>
        <v/>
      </c>
      <c r="BI25" s="560" t="str">
        <f t="shared" ca="1" si="2"/>
        <v/>
      </c>
      <c r="BJ25" s="560" t="str">
        <f t="shared" ca="1" si="3"/>
        <v/>
      </c>
      <c r="BK25" s="560" t="str">
        <f t="shared" ca="1" si="4"/>
        <v/>
      </c>
      <c r="BL25" s="561" t="str">
        <f t="shared" ca="1" si="5"/>
        <v/>
      </c>
      <c r="BQ25" s="465"/>
      <c r="BR25" s="562" t="str">
        <f>"「共通仕様」"&amp;共通仕様!$BR$28</f>
        <v>「共通仕様」「27. 車種マスタ表示処理」</v>
      </c>
      <c r="BS25" s="465"/>
      <c r="BT25" s="465"/>
      <c r="BU25" s="465"/>
      <c r="BV25" s="465"/>
      <c r="BW25" s="562"/>
      <c r="BX25" s="562"/>
      <c r="BY25" s="465"/>
      <c r="BZ25" s="465"/>
      <c r="CA25" s="465"/>
      <c r="CB25" s="465"/>
      <c r="CC25" s="465"/>
      <c r="CD25" s="465"/>
      <c r="CE25" s="465"/>
      <c r="CF25" s="465"/>
      <c r="CG25" s="465"/>
      <c r="CH25" s="465"/>
      <c r="CI25" s="465"/>
      <c r="CJ25" s="465"/>
      <c r="CK25" s="465"/>
      <c r="CL25" s="562" t="str">
        <f>"「"&amp;$A$274&amp;" "&amp;$C$274&amp;"」"</f>
        <v>「9. データ登録処理」</v>
      </c>
      <c r="CM25" s="192"/>
      <c r="CN25" s="192"/>
      <c r="CO25" s="192"/>
      <c r="CP25" s="192"/>
      <c r="CQ25" s="192"/>
      <c r="CR25" s="465"/>
      <c r="CS25" s="465"/>
      <c r="CT25" s="465"/>
      <c r="CU25" s="465"/>
      <c r="CV25" s="1494"/>
      <c r="CW25" s="465"/>
      <c r="CX25" s="465"/>
      <c r="DD25" s="1859"/>
      <c r="DE25" s="1860"/>
      <c r="DF25" s="1861"/>
    </row>
    <row r="26" spans="1:110" ht="15" customHeight="1">
      <c r="A26" s="129"/>
      <c r="B26" s="839"/>
      <c r="C26" s="839"/>
      <c r="D26" s="839"/>
      <c r="E26" s="839"/>
      <c r="F26" s="839"/>
      <c r="G26" s="839"/>
      <c r="H26" s="839"/>
      <c r="I26" s="839"/>
      <c r="J26" s="839"/>
      <c r="K26" s="839"/>
      <c r="L26" s="839"/>
      <c r="M26" s="816"/>
      <c r="N26" s="315"/>
      <c r="O26" s="215"/>
      <c r="P26" s="820"/>
      <c r="Q26" s="839"/>
      <c r="R26" s="839"/>
      <c r="S26" s="839"/>
      <c r="T26" s="839"/>
      <c r="U26" s="839"/>
      <c r="V26" s="839"/>
      <c r="W26" s="839"/>
      <c r="X26" s="839"/>
      <c r="Y26" s="839"/>
      <c r="Z26" s="839"/>
      <c r="AA26" s="839"/>
      <c r="AB26" s="839"/>
      <c r="AC26" s="839"/>
      <c r="AD26" s="839"/>
      <c r="AE26" s="839"/>
      <c r="AF26" s="839"/>
      <c r="AG26" s="839"/>
      <c r="AH26" s="839"/>
      <c r="AI26" s="833"/>
      <c r="AJ26" s="828"/>
      <c r="AK26" s="828"/>
      <c r="AL26" s="828"/>
      <c r="AM26" s="828"/>
      <c r="AN26" s="823"/>
      <c r="AO26" s="828"/>
      <c r="AP26" s="828"/>
      <c r="AQ26" s="828"/>
      <c r="AR26" s="828"/>
      <c r="AS26" s="828"/>
      <c r="AT26" s="828"/>
      <c r="AU26" s="828"/>
      <c r="AV26" s="828"/>
      <c r="AW26" s="815"/>
      <c r="AX26" s="834"/>
      <c r="AY26" s="307"/>
      <c r="BA26" s="192">
        <f t="shared" si="6"/>
        <v>1</v>
      </c>
      <c r="BG26" s="559" t="str">
        <f t="shared" ca="1" si="0"/>
        <v/>
      </c>
      <c r="BH26" s="560" t="str">
        <f t="shared" ca="1" si="1"/>
        <v/>
      </c>
      <c r="BI26" s="560" t="str">
        <f t="shared" ca="1" si="2"/>
        <v/>
      </c>
      <c r="BJ26" s="560" t="str">
        <f t="shared" ca="1" si="3"/>
        <v/>
      </c>
      <c r="BK26" s="560" t="str">
        <f t="shared" ca="1" si="4"/>
        <v/>
      </c>
      <c r="BL26" s="561" t="str">
        <f t="shared" ca="1" si="5"/>
        <v/>
      </c>
      <c r="BQ26" s="465"/>
      <c r="BR26" s="562" t="str">
        <f>"「共通仕様」"&amp;共通仕様!$BR$34</f>
        <v>「共通仕様」「28. 権限区分マスタ表示処理(upk-common AuthorityCombobox.cs)」</v>
      </c>
      <c r="BS26" s="465"/>
      <c r="BT26" s="465"/>
      <c r="BU26" s="465"/>
      <c r="BV26" s="465"/>
      <c r="BW26" s="562"/>
      <c r="BX26" s="465"/>
      <c r="BY26" s="465"/>
      <c r="BZ26" s="465"/>
      <c r="CA26" s="465"/>
      <c r="CB26" s="465"/>
      <c r="CC26" s="465"/>
      <c r="CD26" s="465"/>
      <c r="CE26" s="465"/>
      <c r="CF26" s="465"/>
      <c r="CG26" s="465"/>
      <c r="CH26" s="465"/>
      <c r="CI26" s="465"/>
      <c r="CJ26" s="465"/>
      <c r="CK26" s="465"/>
      <c r="CL26" s="562" t="str">
        <f>"「"&amp;$A$315&amp;" "&amp;$C$315&amp;"」"</f>
        <v>「10. データ検索処理」</v>
      </c>
      <c r="CM26" s="192"/>
      <c r="CR26" s="465"/>
      <c r="CS26" s="465"/>
      <c r="CT26" s="465"/>
      <c r="CU26" s="465"/>
      <c r="CV26" s="1494"/>
      <c r="CW26" s="465"/>
      <c r="CX26" s="465"/>
      <c r="DD26" s="1859"/>
      <c r="DE26" s="1860"/>
      <c r="DF26" s="1861"/>
    </row>
    <row r="27" spans="1:110"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833"/>
      <c r="AJ27" s="828"/>
      <c r="AK27" s="828"/>
      <c r="AL27" s="828"/>
      <c r="AM27" s="828"/>
      <c r="AN27" s="823"/>
      <c r="AO27" s="828"/>
      <c r="AP27" s="828"/>
      <c r="AQ27" s="828"/>
      <c r="AR27" s="828"/>
      <c r="AS27" s="828"/>
      <c r="AT27" s="828"/>
      <c r="AU27" s="828"/>
      <c r="AV27" s="828"/>
      <c r="AW27" s="815"/>
      <c r="AX27" s="834"/>
      <c r="AY27" s="307"/>
      <c r="BA27" s="192">
        <f t="shared" si="6"/>
        <v>1</v>
      </c>
      <c r="BG27" s="559" t="str">
        <f t="shared" ca="1" si="0"/>
        <v/>
      </c>
      <c r="BH27" s="560" t="str">
        <f t="shared" ca="1" si="1"/>
        <v/>
      </c>
      <c r="BI27" s="560" t="str">
        <f t="shared" ca="1" si="2"/>
        <v/>
      </c>
      <c r="BJ27" s="560" t="str">
        <f t="shared" ca="1" si="3"/>
        <v/>
      </c>
      <c r="BK27" s="560" t="str">
        <f t="shared" ca="1" si="4"/>
        <v/>
      </c>
      <c r="BL27" s="561" t="str">
        <f t="shared" ca="1" si="5"/>
        <v/>
      </c>
      <c r="BQ27" s="465"/>
      <c r="BR27" s="562" t="str">
        <f>"「共通仕様」"&amp;共通仕様!$BR$37</f>
        <v>「共通仕様」「29. 汎用金型分類マスタ表示処理(upk-common BunruiCombobox.cs)」</v>
      </c>
      <c r="BS27" s="465"/>
      <c r="BT27" s="465"/>
      <c r="BU27" s="465"/>
      <c r="BV27" s="465"/>
      <c r="BW27" s="562"/>
      <c r="BX27" s="562"/>
      <c r="BY27" s="562"/>
      <c r="BZ27" s="465"/>
      <c r="CA27" s="465"/>
      <c r="CB27" s="465"/>
      <c r="CC27" s="465"/>
      <c r="CD27" s="465"/>
      <c r="CE27" s="465"/>
      <c r="CF27" s="465"/>
      <c r="CG27" s="465"/>
      <c r="CH27" s="465"/>
      <c r="CI27" s="465"/>
      <c r="CJ27" s="465"/>
      <c r="CK27" s="465"/>
      <c r="CL27" s="192"/>
      <c r="CM27" s="562" t="str">
        <f>"「"&amp;$A$316&amp;" "&amp;$D$316&amp;"」"</f>
        <v>「10.1. 検索開始ログ出力」</v>
      </c>
      <c r="CN27" s="192"/>
      <c r="CR27" s="192"/>
      <c r="CS27" s="192"/>
      <c r="CT27" s="192"/>
      <c r="CU27" s="465"/>
      <c r="CV27" s="1494"/>
      <c r="CW27" s="465"/>
      <c r="CX27" s="465"/>
      <c r="DD27" s="1859"/>
      <c r="DE27" s="1860"/>
      <c r="DF27" s="1861"/>
    </row>
    <row r="28" spans="1:110" ht="15" customHeight="1">
      <c r="A28" s="128" t="s">
        <v>100</v>
      </c>
      <c r="B28" s="801"/>
      <c r="C28" s="801"/>
      <c r="D28" s="801"/>
      <c r="E28" s="801"/>
      <c r="F28" s="801"/>
      <c r="G28" s="801"/>
      <c r="H28" s="801"/>
      <c r="I28" s="801"/>
      <c r="J28" s="801"/>
      <c r="K28" s="801"/>
      <c r="L28" s="801"/>
      <c r="M28" s="801"/>
      <c r="N28" s="824" t="s">
        <v>101</v>
      </c>
      <c r="O28" s="801"/>
      <c r="P28" s="801"/>
      <c r="Q28" s="801"/>
      <c r="R28" s="819"/>
      <c r="S28" s="801" t="s">
        <v>102</v>
      </c>
      <c r="T28" s="801"/>
      <c r="U28" s="801"/>
      <c r="V28" s="801"/>
      <c r="W28" s="801"/>
      <c r="X28" s="801"/>
      <c r="Y28" s="801"/>
      <c r="Z28" s="801"/>
      <c r="AA28" s="801"/>
      <c r="AB28" s="801"/>
      <c r="AC28" s="801"/>
      <c r="AD28" s="801"/>
      <c r="AE28" s="801"/>
      <c r="AF28" s="801"/>
      <c r="AG28" s="801"/>
      <c r="AH28" s="73"/>
      <c r="AI28" s="814"/>
      <c r="AJ28" s="828"/>
      <c r="AK28" s="828"/>
      <c r="AL28" s="828"/>
      <c r="AM28" s="828"/>
      <c r="AN28" s="823"/>
      <c r="AO28" s="828"/>
      <c r="AP28" s="828"/>
      <c r="AQ28" s="828"/>
      <c r="AR28" s="828"/>
      <c r="AS28" s="828"/>
      <c r="AT28" s="828"/>
      <c r="AU28" s="828"/>
      <c r="AV28" s="828"/>
      <c r="AW28" s="815"/>
      <c r="AX28" s="834"/>
      <c r="AY28" s="307"/>
      <c r="BA28" s="192">
        <f t="shared" si="6"/>
        <v>1</v>
      </c>
      <c r="BG28" s="559" t="str">
        <f t="shared" ca="1" si="0"/>
        <v/>
      </c>
      <c r="BH28" s="560" t="str">
        <f t="shared" ca="1" si="1"/>
        <v/>
      </c>
      <c r="BI28" s="560" t="str">
        <f t="shared" ca="1" si="2"/>
        <v/>
      </c>
      <c r="BJ28" s="560" t="str">
        <f t="shared" ca="1" si="3"/>
        <v/>
      </c>
      <c r="BK28" s="560" t="str">
        <f t="shared" ca="1" si="4"/>
        <v/>
      </c>
      <c r="BL28" s="561" t="str">
        <f t="shared" ca="1" si="5"/>
        <v/>
      </c>
      <c r="BQ28" s="465"/>
      <c r="BR28" s="562" t="str">
        <f>"「共通仕様」"&amp;共通仕様!$BR$39</f>
        <v>「共通仕様」「30. 不具合内容マスタ表示処理」</v>
      </c>
      <c r="BS28" s="465"/>
      <c r="BT28" s="465"/>
      <c r="BU28" s="465"/>
      <c r="BV28" s="465"/>
      <c r="BW28" s="562"/>
      <c r="BX28" s="465"/>
      <c r="BY28" s="562"/>
      <c r="BZ28" s="465"/>
      <c r="CA28" s="465"/>
      <c r="CB28" s="465"/>
      <c r="CC28" s="465"/>
      <c r="CD28" s="465"/>
      <c r="CE28" s="465"/>
      <c r="CF28" s="465"/>
      <c r="CG28" s="465"/>
      <c r="CH28" s="465"/>
      <c r="CI28" s="465"/>
      <c r="CJ28" s="465"/>
      <c r="CK28" s="465"/>
      <c r="CL28" s="192"/>
      <c r="CM28" s="562" t="str">
        <f>"「"&amp;$A$320&amp;" "&amp;$D$320&amp;"」"</f>
        <v>「10.2. 一覧表クリア」</v>
      </c>
      <c r="CN28" s="465"/>
      <c r="CO28" s="192"/>
      <c r="CP28" s="192"/>
      <c r="CQ28" s="192"/>
      <c r="CR28" s="192"/>
      <c r="CS28" s="192"/>
      <c r="CT28" s="192"/>
      <c r="CU28" s="465"/>
      <c r="CV28" s="1494"/>
      <c r="CW28" s="465"/>
      <c r="CX28" s="465"/>
      <c r="DD28" s="1859"/>
      <c r="DE28" s="1860"/>
      <c r="DF28" s="1861"/>
    </row>
    <row r="29" spans="1:110" ht="15" customHeight="1">
      <c r="A29" s="128"/>
      <c r="B29" s="801"/>
      <c r="C29" s="801"/>
      <c r="D29" s="801"/>
      <c r="E29" s="801"/>
      <c r="F29" s="801"/>
      <c r="G29" s="801"/>
      <c r="H29" s="801"/>
      <c r="I29" s="801"/>
      <c r="J29" s="801"/>
      <c r="K29" s="801"/>
      <c r="L29" s="801"/>
      <c r="M29" s="801"/>
      <c r="N29" s="824"/>
      <c r="O29" s="801"/>
      <c r="P29" s="801"/>
      <c r="Q29" s="801"/>
      <c r="R29" s="819"/>
      <c r="S29" s="801"/>
      <c r="T29" s="801"/>
      <c r="U29" s="801"/>
      <c r="V29" s="801"/>
      <c r="W29" s="801"/>
      <c r="X29" s="801"/>
      <c r="Y29" s="801"/>
      <c r="Z29" s="801"/>
      <c r="AA29" s="801"/>
      <c r="AB29" s="801"/>
      <c r="AC29" s="801"/>
      <c r="AD29" s="801"/>
      <c r="AE29" s="801"/>
      <c r="AF29" s="801"/>
      <c r="AG29" s="801"/>
      <c r="AH29" s="73"/>
      <c r="AI29" s="833"/>
      <c r="AJ29" s="828"/>
      <c r="AK29" s="828"/>
      <c r="AL29" s="828"/>
      <c r="AM29" s="828"/>
      <c r="AN29" s="823"/>
      <c r="AO29" s="828"/>
      <c r="AP29" s="828"/>
      <c r="AQ29" s="828"/>
      <c r="AR29" s="828"/>
      <c r="AS29" s="828"/>
      <c r="AT29" s="828"/>
      <c r="AU29" s="828"/>
      <c r="AV29" s="828"/>
      <c r="AW29" s="815"/>
      <c r="AX29" s="834"/>
      <c r="AY29" s="307"/>
      <c r="BA29" s="192">
        <f t="shared" si="6"/>
        <v>1</v>
      </c>
      <c r="BG29" s="559" t="str">
        <f t="shared" ca="1" si="0"/>
        <v/>
      </c>
      <c r="BH29" s="560" t="str">
        <f t="shared" ca="1" si="1"/>
        <v/>
      </c>
      <c r="BI29" s="560" t="str">
        <f t="shared" ca="1" si="2"/>
        <v/>
      </c>
      <c r="BJ29" s="560" t="str">
        <f t="shared" ca="1" si="3"/>
        <v/>
      </c>
      <c r="BK29" s="560" t="str">
        <f t="shared" ca="1" si="4"/>
        <v/>
      </c>
      <c r="BL29" s="561" t="str">
        <f t="shared" ca="1" si="5"/>
        <v/>
      </c>
      <c r="BQ29" s="465"/>
      <c r="BR29" s="562" t="str">
        <f>"「共通仕様」"&amp;共通仕様!$CB$1</f>
        <v>「共通仕様」「31. 間休コードマスタ表示処理」</v>
      </c>
      <c r="BS29" s="465"/>
      <c r="BT29" s="465"/>
      <c r="BU29" s="465"/>
      <c r="BV29" s="465"/>
      <c r="BW29" s="562"/>
      <c r="BX29" s="465"/>
      <c r="BY29" s="465"/>
      <c r="BZ29" s="465"/>
      <c r="CA29" s="465"/>
      <c r="CB29" s="465"/>
      <c r="CC29" s="465"/>
      <c r="CD29" s="465"/>
      <c r="CE29" s="465"/>
      <c r="CF29" s="465"/>
      <c r="CG29" s="465"/>
      <c r="CH29" s="465"/>
      <c r="CI29" s="465"/>
      <c r="CJ29" s="465"/>
      <c r="CK29" s="465"/>
      <c r="CL29" s="192"/>
      <c r="CM29" s="562" t="str">
        <f>"「"&amp;$A$322&amp;" "&amp;$D$322&amp;"」"</f>
        <v>「10.3. データ取得」</v>
      </c>
      <c r="CN29" s="465"/>
      <c r="CO29" s="465"/>
      <c r="CP29" s="465"/>
      <c r="CQ29" s="465"/>
      <c r="CR29" s="465"/>
      <c r="CS29" s="465"/>
      <c r="CT29" s="465"/>
      <c r="CU29" s="465"/>
      <c r="CV29" s="1494"/>
      <c r="CW29" s="465"/>
      <c r="CX29" s="465"/>
      <c r="DD29" s="1859"/>
      <c r="DE29" s="1860"/>
      <c r="DF29" s="1861"/>
    </row>
    <row r="30" spans="1:110" ht="15" customHeight="1">
      <c r="A30" s="128"/>
      <c r="B30" s="801"/>
      <c r="C30" s="801"/>
      <c r="D30" s="801"/>
      <c r="E30" s="801"/>
      <c r="F30" s="801"/>
      <c r="G30" s="801"/>
      <c r="H30" s="801"/>
      <c r="I30" s="801"/>
      <c r="J30" s="801"/>
      <c r="K30" s="801"/>
      <c r="L30" s="801"/>
      <c r="M30" s="801"/>
      <c r="N30" s="824"/>
      <c r="O30" s="801"/>
      <c r="P30" s="801"/>
      <c r="Q30" s="801"/>
      <c r="R30" s="819"/>
      <c r="S30" s="801"/>
      <c r="T30" s="801"/>
      <c r="U30" s="801"/>
      <c r="V30" s="801"/>
      <c r="W30" s="801"/>
      <c r="X30" s="801"/>
      <c r="Y30" s="801"/>
      <c r="Z30" s="801"/>
      <c r="AA30" s="801"/>
      <c r="AB30" s="801"/>
      <c r="AC30" s="801"/>
      <c r="AD30" s="801"/>
      <c r="AE30" s="801"/>
      <c r="AF30" s="801"/>
      <c r="AG30" s="801"/>
      <c r="AH30" s="73"/>
      <c r="AI30" s="833"/>
      <c r="AJ30" s="828"/>
      <c r="AK30" s="828"/>
      <c r="AL30" s="828"/>
      <c r="AM30" s="828"/>
      <c r="AN30" s="823"/>
      <c r="AO30" s="828"/>
      <c r="AP30" s="828"/>
      <c r="AQ30" s="828"/>
      <c r="AR30" s="828"/>
      <c r="AS30" s="828"/>
      <c r="AT30" s="828"/>
      <c r="AU30" s="828"/>
      <c r="AV30" s="828"/>
      <c r="AW30" s="815"/>
      <c r="AX30" s="834"/>
      <c r="AY30" s="307"/>
      <c r="BA30" s="192">
        <f t="shared" si="6"/>
        <v>1</v>
      </c>
      <c r="BG30" s="559" t="str">
        <f t="shared" ca="1" si="0"/>
        <v/>
      </c>
      <c r="BH30" s="560" t="str">
        <f t="shared" ca="1" si="1"/>
        <v/>
      </c>
      <c r="BI30" s="560" t="str">
        <f t="shared" ca="1" si="2"/>
        <v/>
      </c>
      <c r="BJ30" s="560" t="str">
        <f t="shared" ca="1" si="3"/>
        <v/>
      </c>
      <c r="BK30" s="560" t="str">
        <f t="shared" ca="1" si="4"/>
        <v/>
      </c>
      <c r="BL30" s="561" t="str">
        <f t="shared" ca="1" si="5"/>
        <v/>
      </c>
      <c r="BQ30" s="465"/>
      <c r="BR30" s="562" t="str">
        <f>"「共通仕様」"&amp;共通仕様!$CB$4</f>
        <v>「共通仕様」「32. 勤務区分マスタ表示処理」</v>
      </c>
      <c r="BS30" s="465"/>
      <c r="BT30" s="465"/>
      <c r="BU30" s="465"/>
      <c r="BV30" s="465"/>
      <c r="BW30" s="562"/>
      <c r="BX30" s="562"/>
      <c r="BY30" s="465"/>
      <c r="BZ30" s="465"/>
      <c r="CA30" s="465"/>
      <c r="CB30" s="465"/>
      <c r="CC30" s="465"/>
      <c r="CD30" s="465"/>
      <c r="CE30" s="465"/>
      <c r="CF30" s="465"/>
      <c r="CG30" s="465"/>
      <c r="CH30" s="465"/>
      <c r="CI30" s="465"/>
      <c r="CJ30" s="465"/>
      <c r="CK30" s="465"/>
      <c r="CL30" s="192"/>
      <c r="CM30" s="562" t="str">
        <f>"「"&amp;$A$336&amp;" "&amp;$D$336&amp;"」"</f>
        <v>「10.4. 取得データの表示」</v>
      </c>
      <c r="CN30" s="465"/>
      <c r="CO30" s="465"/>
      <c r="CP30" s="465"/>
      <c r="CQ30" s="465"/>
      <c r="CR30" s="465"/>
      <c r="CS30" s="465"/>
      <c r="CT30" s="465"/>
      <c r="CU30" s="465"/>
      <c r="CV30" s="1494"/>
      <c r="CW30" s="465"/>
      <c r="CX30" s="465"/>
      <c r="DD30" s="1859"/>
      <c r="DE30" s="1860"/>
      <c r="DF30" s="1861"/>
    </row>
    <row r="31" spans="1:110" ht="15" customHeight="1">
      <c r="A31" s="128"/>
      <c r="B31" s="801"/>
      <c r="C31" s="801"/>
      <c r="D31" s="801"/>
      <c r="E31" s="801"/>
      <c r="F31" s="801"/>
      <c r="G31" s="801"/>
      <c r="H31" s="801"/>
      <c r="I31" s="801"/>
      <c r="J31" s="801"/>
      <c r="K31" s="801"/>
      <c r="L31" s="801"/>
      <c r="M31" s="801"/>
      <c r="N31" s="824"/>
      <c r="O31" s="801"/>
      <c r="P31" s="801"/>
      <c r="Q31" s="801"/>
      <c r="R31" s="819"/>
      <c r="S31" s="801"/>
      <c r="T31" s="801"/>
      <c r="U31" s="801"/>
      <c r="V31" s="801"/>
      <c r="W31" s="801"/>
      <c r="X31" s="801"/>
      <c r="Y31" s="801"/>
      <c r="Z31" s="801"/>
      <c r="AA31" s="801"/>
      <c r="AB31" s="801"/>
      <c r="AC31" s="801"/>
      <c r="AD31" s="801"/>
      <c r="AE31" s="801"/>
      <c r="AF31" s="801"/>
      <c r="AG31" s="801"/>
      <c r="AH31" s="73"/>
      <c r="AI31" s="814"/>
      <c r="AJ31" s="828"/>
      <c r="AK31" s="828"/>
      <c r="AL31" s="828"/>
      <c r="AM31" s="828"/>
      <c r="AN31" s="823"/>
      <c r="AO31" s="828"/>
      <c r="AP31" s="828"/>
      <c r="AQ31" s="828"/>
      <c r="AR31" s="828"/>
      <c r="AS31" s="828"/>
      <c r="AT31" s="828"/>
      <c r="AU31" s="828"/>
      <c r="AV31" s="828"/>
      <c r="AW31" s="815"/>
      <c r="AX31" s="834"/>
      <c r="AY31" s="307"/>
      <c r="BA31" s="192">
        <f t="shared" si="6"/>
        <v>1</v>
      </c>
      <c r="BG31" s="559" t="str">
        <f t="shared" ca="1" si="0"/>
        <v/>
      </c>
      <c r="BH31" s="560" t="str">
        <f t="shared" ca="1" si="1"/>
        <v/>
      </c>
      <c r="BI31" s="560" t="str">
        <f t="shared" ca="1" si="2"/>
        <v/>
      </c>
      <c r="BJ31" s="560" t="str">
        <f t="shared" ca="1" si="3"/>
        <v/>
      </c>
      <c r="BK31" s="560" t="str">
        <f t="shared" ca="1" si="4"/>
        <v/>
      </c>
      <c r="BL31" s="561" t="str">
        <f t="shared" ca="1" si="5"/>
        <v/>
      </c>
      <c r="BQ31" s="465"/>
      <c r="BR31" s="562" t="str">
        <f>"「共通仕様」"&amp;共通仕様!$CB$8</f>
        <v>「共通仕様」「33. 作業ラインマスタ表示処理」</v>
      </c>
      <c r="BS31" s="465"/>
      <c r="BT31" s="465"/>
      <c r="BU31" s="465"/>
      <c r="BV31" s="465"/>
      <c r="BW31" s="465"/>
      <c r="BX31" s="562"/>
      <c r="BY31" s="465"/>
      <c r="BZ31" s="465"/>
      <c r="CA31" s="465"/>
      <c r="CB31" s="465"/>
      <c r="CC31" s="465"/>
      <c r="CD31" s="465"/>
      <c r="CE31" s="465"/>
      <c r="CF31" s="465"/>
      <c r="CG31" s="465"/>
      <c r="CH31" s="465"/>
      <c r="CI31" s="465"/>
      <c r="CJ31" s="465"/>
      <c r="CK31" s="465"/>
      <c r="CL31" s="192"/>
      <c r="CM31" s="562" t="str">
        <f>"「"&amp;$A$343&amp;" "&amp;$D$343&amp;"」"</f>
        <v>「10.5. データ検索処理終了処理」</v>
      </c>
      <c r="CN31" s="465"/>
      <c r="CO31" s="465"/>
      <c r="CP31" s="465"/>
      <c r="CQ31" s="465"/>
      <c r="CR31" s="465"/>
      <c r="CS31" s="465"/>
      <c r="CT31" s="465"/>
      <c r="CU31" s="465"/>
      <c r="CV31" s="1494"/>
      <c r="CW31" s="465"/>
      <c r="CX31" s="465"/>
      <c r="DD31" s="1859"/>
      <c r="DE31" s="1860"/>
      <c r="DF31" s="1861"/>
    </row>
    <row r="32" spans="1:110" ht="15" customHeight="1">
      <c r="A32" s="128"/>
      <c r="B32" s="801"/>
      <c r="C32" s="801"/>
      <c r="D32" s="801"/>
      <c r="E32" s="801"/>
      <c r="F32" s="801"/>
      <c r="G32" s="801"/>
      <c r="H32" s="801"/>
      <c r="I32" s="801"/>
      <c r="J32" s="801"/>
      <c r="K32" s="801"/>
      <c r="L32" s="801"/>
      <c r="M32" s="801"/>
      <c r="N32" s="824"/>
      <c r="O32" s="801"/>
      <c r="P32" s="801"/>
      <c r="Q32" s="801"/>
      <c r="R32" s="819"/>
      <c r="S32" s="801"/>
      <c r="T32" s="801"/>
      <c r="U32" s="801"/>
      <c r="V32" s="801"/>
      <c r="W32" s="801"/>
      <c r="X32" s="801"/>
      <c r="Y32" s="801"/>
      <c r="Z32" s="801"/>
      <c r="AA32" s="801"/>
      <c r="AB32" s="801"/>
      <c r="AC32" s="801"/>
      <c r="AD32" s="801"/>
      <c r="AE32" s="801"/>
      <c r="AF32" s="801"/>
      <c r="AG32" s="801"/>
      <c r="AH32" s="73"/>
      <c r="AI32" s="833"/>
      <c r="AJ32" s="828"/>
      <c r="AK32" s="828"/>
      <c r="AL32" s="828"/>
      <c r="AM32" s="828"/>
      <c r="AN32" s="823"/>
      <c r="AO32" s="828"/>
      <c r="AP32" s="828"/>
      <c r="AQ32" s="828"/>
      <c r="AR32" s="828"/>
      <c r="AS32" s="828"/>
      <c r="AT32" s="828"/>
      <c r="AU32" s="828"/>
      <c r="AV32" s="828"/>
      <c r="AW32" s="815"/>
      <c r="AX32" s="834"/>
      <c r="AY32" s="307"/>
      <c r="BA32" s="192">
        <f t="shared" si="6"/>
        <v>1</v>
      </c>
      <c r="BE32" s="465"/>
      <c r="BF32" s="465"/>
      <c r="BG32" s="559" t="str">
        <f t="shared" ca="1" si="0"/>
        <v/>
      </c>
      <c r="BH32" s="560" t="str">
        <f t="shared" ca="1" si="1"/>
        <v/>
      </c>
      <c r="BI32" s="560" t="str">
        <f t="shared" ca="1" si="2"/>
        <v/>
      </c>
      <c r="BJ32" s="560" t="str">
        <f t="shared" ca="1" si="3"/>
        <v/>
      </c>
      <c r="BK32" s="560" t="str">
        <f t="shared" ca="1" si="4"/>
        <v/>
      </c>
      <c r="BL32" s="561" t="str">
        <f t="shared" ca="1" si="5"/>
        <v/>
      </c>
      <c r="BM32" s="465"/>
      <c r="BN32" s="465"/>
      <c r="BO32" s="465"/>
      <c r="BP32" s="465"/>
      <c r="BQ32" s="465"/>
      <c r="BR32" s="562" t="str">
        <f>"「共通仕様」"&amp;共通仕様!$CB$11</f>
        <v>「共通仕様」「34. 使用設備マスタ表示処理」</v>
      </c>
      <c r="BS32" s="465"/>
      <c r="BT32" s="465"/>
      <c r="BU32" s="465"/>
      <c r="BV32" s="465"/>
      <c r="BW32" s="562"/>
      <c r="BX32" s="465"/>
      <c r="BY32" s="465"/>
      <c r="BZ32" s="465"/>
      <c r="CA32" s="465"/>
      <c r="CB32" s="465"/>
      <c r="CC32" s="465"/>
      <c r="CD32" s="465"/>
      <c r="CE32" s="465"/>
      <c r="CF32" s="465"/>
      <c r="CG32" s="465"/>
      <c r="CH32" s="465"/>
      <c r="CI32" s="465"/>
      <c r="CJ32" s="465"/>
      <c r="CK32" s="465"/>
      <c r="CL32" s="192"/>
      <c r="CM32" s="562" t="str">
        <f>"「"&amp;$A$347&amp;" "&amp;$D$347&amp;"」"</f>
        <v>「10.6. データ検索ログ出力処理」</v>
      </c>
      <c r="CN32" s="465"/>
      <c r="CO32" s="465"/>
      <c r="CP32" s="465"/>
      <c r="CQ32" s="465"/>
      <c r="CR32" s="465"/>
      <c r="CS32" s="465"/>
      <c r="CT32" s="465"/>
      <c r="CU32" s="465"/>
      <c r="CV32" s="1494"/>
      <c r="CW32" s="465"/>
      <c r="CX32" s="465"/>
      <c r="DD32" s="1859"/>
      <c r="DE32" s="1860"/>
      <c r="DF32" s="1861"/>
    </row>
    <row r="33" spans="1:110"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833"/>
      <c r="AJ33" s="828"/>
      <c r="AK33" s="828"/>
      <c r="AL33" s="828"/>
      <c r="AM33" s="828"/>
      <c r="AN33" s="823"/>
      <c r="AO33" s="828"/>
      <c r="AP33" s="828"/>
      <c r="AQ33" s="828"/>
      <c r="AR33" s="828"/>
      <c r="AS33" s="828"/>
      <c r="AT33" s="828"/>
      <c r="AU33" s="828"/>
      <c r="AV33" s="828"/>
      <c r="AW33" s="815"/>
      <c r="AX33" s="834"/>
      <c r="AY33" s="307"/>
      <c r="BA33" s="192">
        <f t="shared" si="6"/>
        <v>1</v>
      </c>
      <c r="BE33" s="465"/>
      <c r="BF33" s="465"/>
      <c r="BG33" s="559" t="str">
        <f t="shared" ca="1" si="0"/>
        <v/>
      </c>
      <c r="BH33" s="560" t="str">
        <f t="shared" ca="1" si="1"/>
        <v/>
      </c>
      <c r="BI33" s="560" t="str">
        <f t="shared" ca="1" si="2"/>
        <v/>
      </c>
      <c r="BJ33" s="560" t="str">
        <f t="shared" ca="1" si="3"/>
        <v/>
      </c>
      <c r="BK33" s="560" t="str">
        <f t="shared" ca="1" si="4"/>
        <v/>
      </c>
      <c r="BL33" s="561" t="str">
        <f t="shared" ca="1" si="5"/>
        <v/>
      </c>
      <c r="BM33" s="465" t="str">
        <f ca="1">IF(BA33&lt;&gt;"",IF(MID(_xlfn.FORMULATEXT(BA33),SEARCH("[",_xlfn.FORMULATEXT(BA33))+1,SEARCH("]",_xlfn.FORMULATEXT(BA33))-(SEARCH("[",_xlfn.FORMULATEXT(BA33))+1))="-1","",1),"")</f>
        <v/>
      </c>
      <c r="BN33" s="465"/>
      <c r="BO33" s="465"/>
      <c r="BP33" s="465"/>
      <c r="BQ33" s="465"/>
      <c r="BR33" s="562" t="str">
        <f>"「共通仕様」"&amp;共通仕様!$CB$14</f>
        <v>「共通仕様」「35. ステータスマスタ表示処理」</v>
      </c>
      <c r="BS33" s="465"/>
      <c r="BT33" s="465"/>
      <c r="BU33" s="465"/>
      <c r="BV33" s="465"/>
      <c r="BW33" s="465"/>
      <c r="BX33" s="562"/>
      <c r="BY33" s="562"/>
      <c r="BZ33" s="465"/>
      <c r="CA33" s="465"/>
      <c r="CB33" s="465"/>
      <c r="CC33" s="465"/>
      <c r="CD33" s="465"/>
      <c r="CE33" s="465"/>
      <c r="CF33" s="465"/>
      <c r="CG33" s="465"/>
      <c r="CH33" s="465"/>
      <c r="CI33" s="465"/>
      <c r="CJ33" s="465"/>
      <c r="CK33" s="465"/>
      <c r="CN33" s="465"/>
      <c r="CO33" s="465"/>
      <c r="CP33" s="465"/>
      <c r="CQ33" s="465"/>
      <c r="CR33" s="465"/>
      <c r="CS33" s="465"/>
      <c r="CT33" s="465"/>
      <c r="CU33" s="465"/>
      <c r="CV33" s="1494"/>
      <c r="CW33" s="465"/>
      <c r="CX33" s="465"/>
      <c r="DD33" s="1859"/>
      <c r="DE33" s="1860"/>
      <c r="DF33" s="1861"/>
    </row>
    <row r="34" spans="1:110" ht="15" customHeight="1">
      <c r="A34" s="1768" t="str">
        <f>BA34&amp;"."</f>
        <v>2.</v>
      </c>
      <c r="B34" s="1890"/>
      <c r="C34" s="163" t="s">
        <v>55</v>
      </c>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99"/>
      <c r="BA34" s="193">
        <f>BA33+1</f>
        <v>2</v>
      </c>
      <c r="BE34" s="465"/>
      <c r="BF34" s="465"/>
      <c r="BG34" s="559" t="str">
        <f t="shared" ca="1" si="0"/>
        <v/>
      </c>
      <c r="BH34" s="560" t="str">
        <f t="shared" ca="1" si="1"/>
        <v/>
      </c>
      <c r="BI34" s="560" t="str">
        <f t="shared" ca="1" si="2"/>
        <v/>
      </c>
      <c r="BJ34" s="560" t="str">
        <f t="shared" ca="1" si="3"/>
        <v/>
      </c>
      <c r="BK34" s="560" t="str">
        <f t="shared" ca="1" si="4"/>
        <v/>
      </c>
      <c r="BL34" s="561" t="str">
        <f t="shared" ca="1" si="5"/>
        <v/>
      </c>
      <c r="BM34" s="465"/>
      <c r="BN34" s="465"/>
      <c r="BO34" s="465"/>
      <c r="BP34" s="465"/>
      <c r="BQ34" s="465"/>
      <c r="BR34" s="562" t="str">
        <f>"「共通仕様」"&amp;共通仕様!$CB$17</f>
        <v>「共通仕様」「36. 所属マスタ表示処理」</v>
      </c>
      <c r="BS34" s="465"/>
      <c r="BT34" s="465"/>
      <c r="BU34" s="465"/>
      <c r="BV34" s="465"/>
      <c r="BW34" s="465"/>
      <c r="BX34" s="465"/>
      <c r="BY34" s="562"/>
      <c r="BZ34" s="465"/>
      <c r="CA34" s="465"/>
      <c r="CB34" s="465"/>
      <c r="CC34" s="465"/>
      <c r="CD34" s="465"/>
      <c r="CE34" s="465"/>
      <c r="CF34" s="465"/>
      <c r="CG34" s="465"/>
      <c r="CH34" s="465"/>
      <c r="CI34" s="465"/>
      <c r="CJ34" s="465"/>
      <c r="CK34" s="465"/>
      <c r="CO34" s="465"/>
      <c r="CP34" s="465"/>
      <c r="CQ34" s="465"/>
      <c r="CR34" s="465"/>
      <c r="CS34" s="465"/>
      <c r="CT34" s="465"/>
      <c r="CU34" s="465"/>
      <c r="CV34" s="1497"/>
      <c r="CW34" s="1498"/>
      <c r="CX34" s="1498"/>
      <c r="CY34" s="1499"/>
      <c r="CZ34" s="1499"/>
      <c r="DA34" s="1499"/>
      <c r="DB34" s="1499"/>
      <c r="DC34" s="1499"/>
      <c r="DD34" s="1859"/>
      <c r="DE34" s="1860"/>
      <c r="DF34" s="1861"/>
    </row>
    <row r="35" spans="1:110" ht="15" customHeight="1">
      <c r="A35" s="218"/>
      <c r="B35" s="1926" t="s">
        <v>34</v>
      </c>
      <c r="C35" s="1927"/>
      <c r="D35" s="1813" t="s">
        <v>42</v>
      </c>
      <c r="E35" s="1917"/>
      <c r="F35" s="1917"/>
      <c r="G35" s="1917"/>
      <c r="H35" s="1917"/>
      <c r="I35" s="1917"/>
      <c r="J35" s="1917"/>
      <c r="K35" s="1917"/>
      <c r="L35" s="1917"/>
      <c r="M35" s="1917"/>
      <c r="N35" s="1917"/>
      <c r="O35" s="1928"/>
      <c r="P35" s="1931" t="s">
        <v>43</v>
      </c>
      <c r="Q35" s="1926"/>
      <c r="R35" s="1926"/>
      <c r="S35" s="1899"/>
      <c r="T35" s="1932" t="s">
        <v>43</v>
      </c>
      <c r="U35" s="1931" t="s">
        <v>44</v>
      </c>
      <c r="V35" s="1899"/>
      <c r="W35" s="1933" t="s">
        <v>94</v>
      </c>
      <c r="X35" s="1934"/>
      <c r="Y35" s="1932" t="s">
        <v>45</v>
      </c>
      <c r="Z35" s="1932" t="s">
        <v>46</v>
      </c>
      <c r="AA35" s="1932" t="s">
        <v>47</v>
      </c>
      <c r="AB35" s="1893" t="s">
        <v>123</v>
      </c>
      <c r="AC35" s="1894" t="s">
        <v>149</v>
      </c>
      <c r="AD35" s="1895"/>
      <c r="AE35" s="1895"/>
      <c r="AF35" s="1896"/>
      <c r="AG35" s="1916" t="s">
        <v>48</v>
      </c>
      <c r="AH35" s="1917"/>
      <c r="AI35" s="1917"/>
      <c r="AJ35" s="1917"/>
      <c r="AK35" s="1917"/>
      <c r="AL35" s="1917"/>
      <c r="AM35" s="1917"/>
      <c r="AN35" s="1917"/>
      <c r="AO35" s="1917"/>
      <c r="AP35" s="1917"/>
      <c r="AQ35" s="1917"/>
      <c r="AR35" s="1917"/>
      <c r="AS35" s="1917"/>
      <c r="AT35" s="1917"/>
      <c r="AU35" s="1917"/>
      <c r="AV35" s="1917"/>
      <c r="AW35" s="1917"/>
      <c r="AX35" s="1918"/>
      <c r="AY35" s="40"/>
      <c r="BA35" s="192">
        <f t="shared" ref="BA35:BA48" si="7">BA34</f>
        <v>2</v>
      </c>
      <c r="BE35" s="465"/>
      <c r="BF35" s="465"/>
      <c r="BG35" s="559" t="str">
        <f t="shared" ca="1" si="0"/>
        <v/>
      </c>
      <c r="BH35" s="560" t="str">
        <f t="shared" ca="1" si="1"/>
        <v/>
      </c>
      <c r="BI35" s="560" t="str">
        <f t="shared" ca="1" si="2"/>
        <v/>
      </c>
      <c r="BJ35" s="560" t="str">
        <f t="shared" ca="1" si="3"/>
        <v/>
      </c>
      <c r="BK35" s="560" t="str">
        <f t="shared" ca="1" si="4"/>
        <v/>
      </c>
      <c r="BL35" s="561" t="str">
        <f t="shared" ca="1" si="5"/>
        <v/>
      </c>
      <c r="BM35" s="465"/>
      <c r="BN35" s="465"/>
      <c r="BO35" s="465"/>
      <c r="BP35" s="465"/>
      <c r="BQ35" s="465"/>
      <c r="BR35" s="562" t="str">
        <f>"「共通仕様」"&amp;共通仕様!$CB$20</f>
        <v>「共通仕様」「37. 対策内容マスタ表示処理」</v>
      </c>
      <c r="BS35" s="465"/>
      <c r="BT35" s="465"/>
      <c r="BU35" s="359"/>
      <c r="BV35" s="465"/>
      <c r="BW35" s="465"/>
      <c r="BX35" s="465"/>
      <c r="BY35" s="562"/>
      <c r="BZ35" s="465"/>
      <c r="CA35" s="465"/>
      <c r="CB35" s="465"/>
      <c r="CC35" s="465"/>
      <c r="CD35" s="465"/>
      <c r="CE35" s="465"/>
      <c r="CF35" s="465"/>
      <c r="CG35" s="465"/>
      <c r="CH35" s="465"/>
      <c r="CI35" s="465"/>
      <c r="CJ35" s="465"/>
      <c r="CK35" s="465"/>
      <c r="CL35" s="465"/>
      <c r="CM35" s="465"/>
      <c r="CN35" s="465"/>
      <c r="CO35" s="465"/>
      <c r="CP35" s="465"/>
      <c r="CQ35" s="465"/>
      <c r="CR35" s="465"/>
      <c r="CS35" s="465"/>
      <c r="CT35" s="465"/>
      <c r="CU35" s="465"/>
      <c r="CV35" s="1497"/>
      <c r="CW35" s="1498"/>
      <c r="CX35" s="1498"/>
      <c r="CY35" s="1499"/>
      <c r="CZ35" s="1499"/>
      <c r="DA35" s="1499"/>
      <c r="DB35" s="1499"/>
      <c r="DC35" s="1499"/>
      <c r="DD35" s="1859"/>
      <c r="DE35" s="1860"/>
      <c r="DF35" s="1861"/>
    </row>
    <row r="36" spans="1:110" s="80" customFormat="1" ht="15" customHeight="1">
      <c r="A36" s="218"/>
      <c r="B36" s="1926"/>
      <c r="C36" s="1927"/>
      <c r="D36" s="1929"/>
      <c r="E36" s="1920"/>
      <c r="F36" s="1920"/>
      <c r="G36" s="1920"/>
      <c r="H36" s="1920"/>
      <c r="I36" s="1920"/>
      <c r="J36" s="1920"/>
      <c r="K36" s="1920"/>
      <c r="L36" s="1920"/>
      <c r="M36" s="1920"/>
      <c r="N36" s="1920"/>
      <c r="O36" s="1930"/>
      <c r="P36" s="1931"/>
      <c r="Q36" s="1926"/>
      <c r="R36" s="1926"/>
      <c r="S36" s="1899"/>
      <c r="T36" s="1932"/>
      <c r="U36" s="1931"/>
      <c r="V36" s="1899"/>
      <c r="W36" s="1935"/>
      <c r="X36" s="1936"/>
      <c r="Y36" s="1932"/>
      <c r="Z36" s="1932"/>
      <c r="AA36" s="1932"/>
      <c r="AB36" s="1893"/>
      <c r="AC36" s="148" t="s">
        <v>125</v>
      </c>
      <c r="AD36" s="149" t="s">
        <v>126</v>
      </c>
      <c r="AE36" s="149" t="s">
        <v>127</v>
      </c>
      <c r="AF36" s="150" t="s">
        <v>128</v>
      </c>
      <c r="AG36" s="1919"/>
      <c r="AH36" s="1920"/>
      <c r="AI36" s="1920"/>
      <c r="AJ36" s="1920"/>
      <c r="AK36" s="1920"/>
      <c r="AL36" s="1920"/>
      <c r="AM36" s="1920"/>
      <c r="AN36" s="1920"/>
      <c r="AO36" s="1920"/>
      <c r="AP36" s="1920"/>
      <c r="AQ36" s="1920"/>
      <c r="AR36" s="1920"/>
      <c r="AS36" s="1920"/>
      <c r="AT36" s="1920"/>
      <c r="AU36" s="1920"/>
      <c r="AV36" s="1920"/>
      <c r="AW36" s="1920"/>
      <c r="AX36" s="1921"/>
      <c r="AY36" s="40"/>
      <c r="AZ36" s="465"/>
      <c r="BA36" s="192">
        <f t="shared" si="7"/>
        <v>2</v>
      </c>
      <c r="BB36" s="192"/>
      <c r="BC36" s="192"/>
      <c r="BD36" s="192"/>
      <c r="BE36" s="359"/>
      <c r="BF36" s="359"/>
      <c r="BG36" s="559" t="str">
        <f t="shared" ca="1" si="0"/>
        <v/>
      </c>
      <c r="BH36" s="560" t="str">
        <f t="shared" ca="1" si="1"/>
        <v/>
      </c>
      <c r="BI36" s="560" t="str">
        <f t="shared" ca="1" si="2"/>
        <v/>
      </c>
      <c r="BJ36" s="560" t="str">
        <f t="shared" ca="1" si="3"/>
        <v/>
      </c>
      <c r="BK36" s="560" t="str">
        <f t="shared" ca="1" si="4"/>
        <v/>
      </c>
      <c r="BL36" s="561" t="str">
        <f t="shared" ca="1" si="5"/>
        <v/>
      </c>
      <c r="BM36" s="359"/>
      <c r="BN36" s="465"/>
      <c r="BO36" s="465"/>
      <c r="BP36" s="465"/>
      <c r="BQ36" s="465"/>
      <c r="BR36" s="562" t="str">
        <f>"「共通仕様」"&amp;共通仕様!$CB$23</f>
        <v>「共通仕様」「38. 担当者マスタ表示処理」</v>
      </c>
      <c r="BS36" s="465"/>
      <c r="BT36" s="465"/>
      <c r="BU36" s="359"/>
      <c r="BV36" s="465"/>
      <c r="BW36" s="465"/>
      <c r="BX36" s="465"/>
      <c r="BY36" s="465"/>
      <c r="BZ36" s="465"/>
      <c r="CA36" s="465"/>
      <c r="CB36" s="465"/>
      <c r="CC36" s="465"/>
      <c r="CD36" s="465"/>
      <c r="CE36" s="465"/>
      <c r="CF36" s="465"/>
      <c r="CG36" s="465"/>
      <c r="CH36" s="465"/>
      <c r="CI36" s="465"/>
      <c r="CJ36" s="465"/>
      <c r="CK36" s="465"/>
      <c r="CL36" s="465"/>
      <c r="CM36" s="192"/>
      <c r="CN36" s="192"/>
      <c r="CO36" s="192"/>
      <c r="CP36" s="192"/>
      <c r="CQ36" s="192"/>
      <c r="CR36" s="192"/>
      <c r="CS36" s="192"/>
      <c r="CT36" s="192"/>
      <c r="CU36" s="192"/>
      <c r="CV36" s="1500"/>
      <c r="CW36" s="1501"/>
      <c r="CX36" s="1501"/>
      <c r="CY36" s="1502"/>
      <c r="CZ36" s="1502"/>
      <c r="DA36" s="1502"/>
      <c r="DB36" s="1502"/>
      <c r="DC36" s="1502"/>
      <c r="DD36" s="1859"/>
      <c r="DE36" s="1860"/>
      <c r="DF36" s="1861"/>
    </row>
    <row r="37" spans="1:110" s="80" customFormat="1" ht="15" customHeight="1">
      <c r="A37" s="218"/>
      <c r="B37" s="146" t="s">
        <v>120</v>
      </c>
      <c r="C37" s="578"/>
      <c r="D37" s="578"/>
      <c r="E37" s="578"/>
      <c r="F37" s="578"/>
      <c r="G37" s="578"/>
      <c r="H37" s="578"/>
      <c r="I37" s="578"/>
      <c r="J37" s="578"/>
      <c r="K37" s="578"/>
      <c r="L37" s="578"/>
      <c r="M37" s="578"/>
      <c r="N37" s="578"/>
      <c r="O37" s="578"/>
      <c r="P37" s="578"/>
      <c r="Q37" s="578"/>
      <c r="R37" s="578"/>
      <c r="S37" s="578"/>
      <c r="T37" s="144"/>
      <c r="U37" s="578"/>
      <c r="V37" s="578"/>
      <c r="W37" s="145"/>
      <c r="X37" s="145"/>
      <c r="Y37" s="144"/>
      <c r="Z37" s="144"/>
      <c r="AA37" s="144"/>
      <c r="AB37" s="578"/>
      <c r="AC37" s="373" t="s">
        <v>125</v>
      </c>
      <c r="AD37" s="374" t="s">
        <v>126</v>
      </c>
      <c r="AE37" s="374" t="s">
        <v>127</v>
      </c>
      <c r="AF37" s="375" t="s">
        <v>128</v>
      </c>
      <c r="AG37" s="578"/>
      <c r="AH37" s="578"/>
      <c r="AI37" s="578"/>
      <c r="AJ37" s="578"/>
      <c r="AK37" s="578"/>
      <c r="AL37" s="578"/>
      <c r="AM37" s="578"/>
      <c r="AN37" s="578"/>
      <c r="AO37" s="578"/>
      <c r="AP37" s="578"/>
      <c r="AQ37" s="578"/>
      <c r="AR37" s="578"/>
      <c r="AS37" s="578"/>
      <c r="AT37" s="578"/>
      <c r="AU37" s="578"/>
      <c r="AV37" s="578"/>
      <c r="AW37" s="578"/>
      <c r="AX37" s="579"/>
      <c r="AY37" s="40"/>
      <c r="AZ37" s="465"/>
      <c r="BA37" s="192">
        <f t="shared" si="7"/>
        <v>2</v>
      </c>
      <c r="BB37" s="192"/>
      <c r="BC37" s="192"/>
      <c r="BD37" s="192"/>
      <c r="BE37" s="359"/>
      <c r="BF37" s="359"/>
      <c r="BG37" s="559" t="str">
        <f t="shared" ca="1" si="0"/>
        <v/>
      </c>
      <c r="BH37" s="560" t="str">
        <f t="shared" ca="1" si="1"/>
        <v/>
      </c>
      <c r="BI37" s="560" t="str">
        <f t="shared" ca="1" si="2"/>
        <v/>
      </c>
      <c r="BJ37" s="560" t="str">
        <f t="shared" ca="1" si="3"/>
        <v/>
      </c>
      <c r="BK37" s="560" t="str">
        <f t="shared" ca="1" si="4"/>
        <v/>
      </c>
      <c r="BL37" s="561" t="str">
        <f t="shared" ca="1" si="5"/>
        <v/>
      </c>
      <c r="BM37" s="359"/>
      <c r="BN37" s="359"/>
      <c r="BO37" s="359"/>
      <c r="BP37" s="359"/>
      <c r="BQ37" s="359"/>
      <c r="BR37" s="562" t="str">
        <f>"「共通仕様」"&amp;共通仕様!$CB$26</f>
        <v>「共通仕様」「39. Ｗ／Ｃマスタ表示処理」</v>
      </c>
      <c r="BS37" s="465"/>
      <c r="BT37" s="465"/>
      <c r="BU37" s="359"/>
      <c r="BV37" s="465"/>
      <c r="BW37" s="465"/>
      <c r="BX37" s="562"/>
      <c r="BY37" s="465"/>
      <c r="BZ37" s="465"/>
      <c r="CA37" s="465"/>
      <c r="CB37" s="465"/>
      <c r="CC37" s="465"/>
      <c r="CD37" s="465"/>
      <c r="CE37" s="465"/>
      <c r="CF37" s="465"/>
      <c r="CG37" s="465"/>
      <c r="CH37" s="465"/>
      <c r="CI37" s="465"/>
      <c r="CJ37" s="465"/>
      <c r="CK37" s="465"/>
      <c r="CL37" s="465"/>
      <c r="CM37" s="192"/>
      <c r="CN37" s="192"/>
      <c r="CO37" s="192"/>
      <c r="CP37" s="192"/>
      <c r="CQ37" s="192"/>
      <c r="CR37" s="192"/>
      <c r="CS37" s="192"/>
      <c r="CT37" s="192"/>
      <c r="CU37" s="192"/>
      <c r="CV37" s="1500"/>
      <c r="CW37" s="1501"/>
      <c r="CX37" s="1501"/>
      <c r="CY37" s="1502"/>
      <c r="CZ37" s="1502"/>
      <c r="DA37" s="1502"/>
      <c r="DB37" s="1502"/>
      <c r="DC37" s="1502"/>
      <c r="DD37" s="1859"/>
      <c r="DE37" s="1860"/>
      <c r="DF37" s="1861"/>
    </row>
    <row r="38" spans="1:110" s="80" customFormat="1" ht="15" customHeight="1">
      <c r="A38" s="218"/>
      <c r="B38" s="1885">
        <v>1</v>
      </c>
      <c r="C38" s="1886"/>
      <c r="D38" s="824" t="s">
        <v>985</v>
      </c>
      <c r="E38" s="801"/>
      <c r="F38" s="801"/>
      <c r="G38" s="801"/>
      <c r="H38" s="801"/>
      <c r="I38" s="801"/>
      <c r="J38" s="801"/>
      <c r="K38" s="801"/>
      <c r="L38" s="801"/>
      <c r="M38" s="801"/>
      <c r="N38" s="801"/>
      <c r="O38" s="819"/>
      <c r="P38" s="824" t="s">
        <v>115</v>
      </c>
      <c r="Q38" s="801"/>
      <c r="R38" s="801"/>
      <c r="S38" s="819"/>
      <c r="T38" s="78" t="s">
        <v>53</v>
      </c>
      <c r="U38" s="75"/>
      <c r="V38" s="819"/>
      <c r="W38" s="75"/>
      <c r="X38" s="819"/>
      <c r="Y38" s="77"/>
      <c r="Z38" s="77"/>
      <c r="AA38" s="77"/>
      <c r="AB38" s="716"/>
      <c r="AC38" s="153"/>
      <c r="AD38" s="77"/>
      <c r="AE38" s="77"/>
      <c r="AF38" s="154"/>
      <c r="AG38" s="828"/>
      <c r="AH38" s="828"/>
      <c r="AI38" s="828"/>
      <c r="AJ38" s="828"/>
      <c r="AK38" s="828"/>
      <c r="AL38" s="828"/>
      <c r="AM38" s="828"/>
      <c r="AN38" s="828"/>
      <c r="AO38" s="828"/>
      <c r="AP38" s="828"/>
      <c r="AQ38" s="828"/>
      <c r="AR38" s="828"/>
      <c r="AS38" s="828"/>
      <c r="AT38" s="828"/>
      <c r="AU38" s="828"/>
      <c r="AV38" s="828"/>
      <c r="AW38" s="828"/>
      <c r="AX38" s="208"/>
      <c r="AY38" s="40"/>
      <c r="AZ38" s="465"/>
      <c r="BA38" s="192">
        <f t="shared" si="7"/>
        <v>2</v>
      </c>
      <c r="BB38" s="192"/>
      <c r="BC38" s="192"/>
      <c r="BD38" s="192"/>
      <c r="BE38" s="359"/>
      <c r="BF38" s="359"/>
      <c r="BG38" s="559" t="str">
        <f t="shared" ca="1" si="0"/>
        <v/>
      </c>
      <c r="BH38" s="560" t="str">
        <f t="shared" ca="1" si="1"/>
        <v/>
      </c>
      <c r="BI38" s="560" t="str">
        <f t="shared" ca="1" si="2"/>
        <v/>
      </c>
      <c r="BJ38" s="560" t="str">
        <f t="shared" ca="1" si="3"/>
        <v/>
      </c>
      <c r="BK38" s="560" t="str">
        <f t="shared" ca="1" si="4"/>
        <v/>
      </c>
      <c r="BL38" s="561" t="str">
        <f t="shared" ca="1" si="5"/>
        <v/>
      </c>
      <c r="BM38" s="359"/>
      <c r="BN38" s="359"/>
      <c r="BO38" s="359"/>
      <c r="BP38" s="359"/>
      <c r="BQ38" s="359"/>
      <c r="BR38" s="562" t="str">
        <f>"「共通仕様」"&amp;共通仕様!$CL$1</f>
        <v>「共通仕様」「40. ファンクションキー設定処理」</v>
      </c>
      <c r="BS38" s="359"/>
      <c r="BT38" s="359"/>
      <c r="BU38" s="359"/>
      <c r="BV38" s="465"/>
      <c r="BW38" s="562"/>
      <c r="BX38" s="465"/>
      <c r="BY38" s="465"/>
      <c r="BZ38" s="465"/>
      <c r="CA38" s="465"/>
      <c r="CB38" s="465"/>
      <c r="CC38" s="465"/>
      <c r="CD38" s="465"/>
      <c r="CE38" s="465"/>
      <c r="CF38" s="465"/>
      <c r="CG38" s="465"/>
      <c r="CH38" s="465"/>
      <c r="CI38" s="465"/>
      <c r="CJ38" s="465"/>
      <c r="CK38" s="465"/>
      <c r="CL38" s="465"/>
      <c r="CM38" s="192"/>
      <c r="CN38" s="192"/>
      <c r="CO38" s="192"/>
      <c r="CP38" s="192"/>
      <c r="CQ38" s="192"/>
      <c r="CR38" s="192"/>
      <c r="CS38" s="192"/>
      <c r="CT38" s="192"/>
      <c r="CU38" s="192"/>
      <c r="CV38" s="1500"/>
      <c r="CW38" s="1501"/>
      <c r="CX38" s="1501"/>
      <c r="CY38" s="1502"/>
      <c r="CZ38" s="1502"/>
      <c r="DA38" s="1502"/>
      <c r="DB38" s="1502"/>
      <c r="DC38" s="1502"/>
      <c r="DD38" s="1859"/>
      <c r="DE38" s="1860"/>
      <c r="DF38" s="1861"/>
    </row>
    <row r="39" spans="1:110" s="80" customFormat="1" ht="15" customHeight="1">
      <c r="A39" s="218"/>
      <c r="B39" s="1885">
        <f>IF(NOT(ISBLANK(D39)),MAX(B$38:B38)+1,"")</f>
        <v>2</v>
      </c>
      <c r="C39" s="1886"/>
      <c r="D39" s="824" t="s">
        <v>986</v>
      </c>
      <c r="E39" s="801"/>
      <c r="F39" s="801"/>
      <c r="G39" s="801"/>
      <c r="H39" s="801"/>
      <c r="I39" s="801"/>
      <c r="J39" s="801"/>
      <c r="K39" s="801"/>
      <c r="L39" s="801"/>
      <c r="M39" s="801"/>
      <c r="N39" s="801"/>
      <c r="O39" s="819"/>
      <c r="P39" s="824" t="s">
        <v>215</v>
      </c>
      <c r="Q39" s="801"/>
      <c r="R39" s="801"/>
      <c r="S39" s="819"/>
      <c r="T39" s="78" t="s">
        <v>54</v>
      </c>
      <c r="U39" s="75" t="s">
        <v>324</v>
      </c>
      <c r="V39" s="819"/>
      <c r="W39" s="75" t="s">
        <v>93</v>
      </c>
      <c r="X39" s="819"/>
      <c r="Y39" s="77" t="s">
        <v>50</v>
      </c>
      <c r="Z39" s="77" t="s">
        <v>50</v>
      </c>
      <c r="AA39" s="77" t="s">
        <v>122</v>
      </c>
      <c r="AB39" s="716"/>
      <c r="AC39" s="291" t="s">
        <v>50</v>
      </c>
      <c r="AD39" s="290"/>
      <c r="AE39" s="290" t="s">
        <v>122</v>
      </c>
      <c r="AF39" s="154"/>
      <c r="AG39" s="828"/>
      <c r="AH39" s="828"/>
      <c r="AI39" s="828"/>
      <c r="AJ39" s="828"/>
      <c r="AK39" s="828"/>
      <c r="AL39" s="828"/>
      <c r="AM39" s="828"/>
      <c r="AN39" s="828"/>
      <c r="AO39" s="828"/>
      <c r="AP39" s="828"/>
      <c r="AQ39" s="828"/>
      <c r="AR39" s="828"/>
      <c r="AS39" s="828"/>
      <c r="AT39" s="828"/>
      <c r="AU39" s="828"/>
      <c r="AV39" s="828"/>
      <c r="AW39" s="828"/>
      <c r="AX39" s="208"/>
      <c r="AY39" s="40"/>
      <c r="AZ39" s="465"/>
      <c r="BA39" s="192">
        <f t="shared" si="7"/>
        <v>2</v>
      </c>
      <c r="BB39" s="192"/>
      <c r="BC39" s="192"/>
      <c r="BD39" s="192"/>
      <c r="BE39" s="359"/>
      <c r="BF39" s="359"/>
      <c r="BG39" s="559" t="str">
        <f t="shared" ca="1" si="0"/>
        <v/>
      </c>
      <c r="BH39" s="560" t="str">
        <f t="shared" ca="1" si="1"/>
        <v/>
      </c>
      <c r="BI39" s="560" t="str">
        <f t="shared" ca="1" si="2"/>
        <v/>
      </c>
      <c r="BJ39" s="560" t="str">
        <f t="shared" ca="1" si="3"/>
        <v/>
      </c>
      <c r="BK39" s="560" t="str">
        <f t="shared" ca="1" si="4"/>
        <v/>
      </c>
      <c r="BL39" s="561" t="str">
        <f t="shared" ca="1" si="5"/>
        <v/>
      </c>
      <c r="BM39" s="359"/>
      <c r="BN39" s="359"/>
      <c r="BO39" s="359"/>
      <c r="BP39" s="359"/>
      <c r="BQ39" s="359"/>
      <c r="BR39" s="562" t="str">
        <f>"「共通仕様」"&amp;共通仕様!$CL$4</f>
        <v>「共通仕様」「41. 画面情報取得処理」</v>
      </c>
      <c r="BS39" s="359"/>
      <c r="BT39" s="359"/>
      <c r="BU39" s="359"/>
      <c r="BV39" s="192"/>
      <c r="BW39" s="465"/>
      <c r="BX39" s="562"/>
      <c r="BY39" s="562"/>
      <c r="BZ39" s="465"/>
      <c r="CA39" s="465"/>
      <c r="CB39" s="465"/>
      <c r="CC39" s="465"/>
      <c r="CD39" s="465"/>
      <c r="CE39" s="465"/>
      <c r="CF39" s="465"/>
      <c r="CG39" s="465"/>
      <c r="CH39" s="465"/>
      <c r="CI39" s="465"/>
      <c r="CJ39" s="465"/>
      <c r="CK39" s="465"/>
      <c r="CL39" s="465"/>
      <c r="CM39" s="192"/>
      <c r="CN39" s="192"/>
      <c r="CO39" s="192"/>
      <c r="CP39" s="192"/>
      <c r="CQ39" s="192"/>
      <c r="CR39" s="192"/>
      <c r="CS39" s="192"/>
      <c r="CT39" s="192"/>
      <c r="CU39" s="192"/>
      <c r="CV39" s="1488" t="s">
        <v>2265</v>
      </c>
      <c r="CW39" s="1489"/>
      <c r="CX39" s="1489"/>
      <c r="CY39" s="1489"/>
      <c r="CZ39" s="1489"/>
      <c r="DA39" s="1489"/>
      <c r="DB39" s="1489"/>
      <c r="DC39" s="1489"/>
      <c r="DD39" s="1859">
        <v>44637</v>
      </c>
      <c r="DE39" s="1860"/>
      <c r="DF39" s="1861"/>
    </row>
    <row r="40" spans="1:110" s="80" customFormat="1" ht="15" customHeight="1">
      <c r="A40" s="218"/>
      <c r="B40" s="1885">
        <f>IF(NOT(ISBLANK(D40)),MAX(B$38:B39)+1,"")</f>
        <v>3</v>
      </c>
      <c r="C40" s="1886"/>
      <c r="D40" s="256" t="s">
        <v>987</v>
      </c>
      <c r="E40" s="828"/>
      <c r="F40" s="828"/>
      <c r="G40" s="828"/>
      <c r="H40" s="828"/>
      <c r="I40" s="828"/>
      <c r="J40" s="828"/>
      <c r="K40" s="828"/>
      <c r="L40" s="828"/>
      <c r="M40" s="828"/>
      <c r="N40" s="828"/>
      <c r="O40" s="815"/>
      <c r="P40" s="823" t="s">
        <v>115</v>
      </c>
      <c r="Q40" s="828"/>
      <c r="R40" s="828"/>
      <c r="S40" s="815"/>
      <c r="T40" s="289" t="s">
        <v>172</v>
      </c>
      <c r="U40" s="255"/>
      <c r="V40" s="815"/>
      <c r="W40" s="255"/>
      <c r="X40" s="815"/>
      <c r="Y40" s="290"/>
      <c r="Z40" s="290"/>
      <c r="AA40" s="290"/>
      <c r="AB40" s="717"/>
      <c r="AC40" s="291"/>
      <c r="AD40" s="290"/>
      <c r="AE40" s="290"/>
      <c r="AF40" s="292"/>
      <c r="AG40" s="828"/>
      <c r="AH40" s="828"/>
      <c r="AI40" s="828"/>
      <c r="AJ40" s="828"/>
      <c r="AK40" s="828"/>
      <c r="AL40" s="828"/>
      <c r="AM40" s="828"/>
      <c r="AN40" s="828"/>
      <c r="AO40" s="828"/>
      <c r="AP40" s="828"/>
      <c r="AQ40" s="828"/>
      <c r="AR40" s="828"/>
      <c r="AS40" s="828"/>
      <c r="AT40" s="828"/>
      <c r="AU40" s="828"/>
      <c r="AV40" s="828"/>
      <c r="AW40" s="828"/>
      <c r="AX40" s="208"/>
      <c r="AY40" s="40"/>
      <c r="AZ40" s="465"/>
      <c r="BA40" s="192">
        <f t="shared" si="7"/>
        <v>2</v>
      </c>
      <c r="BB40" s="192"/>
      <c r="BC40" s="379"/>
      <c r="BD40" s="379"/>
      <c r="BE40" s="379"/>
      <c r="BF40" s="379"/>
      <c r="BG40" s="559" t="str">
        <f t="shared" ca="1" si="0"/>
        <v/>
      </c>
      <c r="BH40" s="560" t="str">
        <f t="shared" ca="1" si="1"/>
        <v/>
      </c>
      <c r="BI40" s="560" t="str">
        <f t="shared" ca="1" si="2"/>
        <v/>
      </c>
      <c r="BJ40" s="560" t="str">
        <f t="shared" ca="1" si="3"/>
        <v/>
      </c>
      <c r="BK40" s="560" t="str">
        <f t="shared" ca="1" si="4"/>
        <v/>
      </c>
      <c r="BL40" s="561" t="str">
        <f t="shared" ca="1" si="5"/>
        <v/>
      </c>
      <c r="BM40" s="379"/>
      <c r="BN40" s="379"/>
      <c r="BO40" s="379"/>
      <c r="BP40" s="379"/>
      <c r="BQ40" s="379"/>
      <c r="BR40" s="562" t="str">
        <f>"「共通仕様」"&amp;共通仕様!$CL$7</f>
        <v>「共通仕様」「42. 担当者情報取得処理」</v>
      </c>
      <c r="BW40" s="465"/>
      <c r="BX40" s="465"/>
      <c r="BY40" s="465"/>
      <c r="BZ40" s="465"/>
      <c r="CA40" s="465"/>
      <c r="CB40" s="465"/>
      <c r="CC40" s="465"/>
      <c r="CD40" s="465"/>
      <c r="CE40" s="465"/>
      <c r="CF40" s="465"/>
      <c r="CG40" s="465"/>
      <c r="CH40" s="465"/>
      <c r="CI40" s="465"/>
      <c r="CJ40" s="465"/>
      <c r="CK40" s="465"/>
      <c r="CN40" s="192"/>
      <c r="CO40" s="192"/>
      <c r="CP40" s="192"/>
      <c r="CQ40" s="192"/>
      <c r="CR40" s="192"/>
      <c r="CS40" s="192"/>
      <c r="CT40" s="192"/>
      <c r="CU40" s="192"/>
      <c r="CV40" s="1500"/>
      <c r="CW40" s="1501"/>
      <c r="CX40" s="1501"/>
      <c r="CY40" s="1502"/>
      <c r="CZ40" s="1502"/>
      <c r="DA40" s="1502"/>
      <c r="DB40" s="1502"/>
      <c r="DC40" s="1502"/>
      <c r="DD40" s="1859"/>
      <c r="DE40" s="1860"/>
      <c r="DF40" s="1861"/>
    </row>
    <row r="41" spans="1:110" s="80" customFormat="1" ht="15" customHeight="1">
      <c r="A41" s="218"/>
      <c r="B41" s="1885">
        <f>IF(NOT(ISBLANK(D41)),MAX(B$38:B40)+1,"")</f>
        <v>4</v>
      </c>
      <c r="C41" s="1886"/>
      <c r="D41" s="824" t="s">
        <v>987</v>
      </c>
      <c r="E41" s="801"/>
      <c r="F41" s="801"/>
      <c r="G41" s="801"/>
      <c r="H41" s="801"/>
      <c r="I41" s="801"/>
      <c r="J41" s="801"/>
      <c r="K41" s="801"/>
      <c r="L41" s="801"/>
      <c r="M41" s="801"/>
      <c r="N41" s="801"/>
      <c r="O41" s="819"/>
      <c r="P41" s="824" t="s">
        <v>215</v>
      </c>
      <c r="Q41" s="801"/>
      <c r="R41" s="801"/>
      <c r="S41" s="819"/>
      <c r="T41" s="78" t="s">
        <v>54</v>
      </c>
      <c r="U41" s="75" t="s">
        <v>165</v>
      </c>
      <c r="V41" s="819"/>
      <c r="W41" s="75" t="s">
        <v>93</v>
      </c>
      <c r="X41" s="819"/>
      <c r="Y41" s="77" t="s">
        <v>50</v>
      </c>
      <c r="Z41" s="77" t="s">
        <v>50</v>
      </c>
      <c r="AA41" s="77" t="s">
        <v>122</v>
      </c>
      <c r="AB41" s="716"/>
      <c r="AC41" s="291" t="s">
        <v>50</v>
      </c>
      <c r="AD41" s="290"/>
      <c r="AE41" s="290" t="s">
        <v>122</v>
      </c>
      <c r="AF41" s="154"/>
      <c r="AG41" s="828" t="s">
        <v>766</v>
      </c>
      <c r="AH41" s="828"/>
      <c r="AI41" s="828"/>
      <c r="AJ41" s="828"/>
      <c r="AK41" s="828"/>
      <c r="AL41" s="828"/>
      <c r="AM41" s="828"/>
      <c r="AN41" s="828"/>
      <c r="AO41" s="828"/>
      <c r="AP41" s="828"/>
      <c r="AQ41" s="828"/>
      <c r="AR41" s="828"/>
      <c r="AS41" s="828"/>
      <c r="AT41" s="828"/>
      <c r="AU41" s="828"/>
      <c r="AV41" s="828"/>
      <c r="AW41" s="828"/>
      <c r="AX41" s="208"/>
      <c r="AY41" s="40"/>
      <c r="AZ41" s="465"/>
      <c r="BA41" s="192">
        <f t="shared" si="7"/>
        <v>2</v>
      </c>
      <c r="BB41" s="192"/>
      <c r="BC41" s="192"/>
      <c r="BD41" s="192"/>
      <c r="BE41" s="359"/>
      <c r="BF41" s="359"/>
      <c r="BG41" s="559" t="str">
        <f t="shared" ca="1" si="0"/>
        <v/>
      </c>
      <c r="BH41" s="560" t="str">
        <f t="shared" ca="1" si="1"/>
        <v/>
      </c>
      <c r="BI41" s="560" t="str">
        <f t="shared" ca="1" si="2"/>
        <v/>
      </c>
      <c r="BJ41" s="560" t="str">
        <f t="shared" ca="1" si="3"/>
        <v/>
      </c>
      <c r="BK41" s="560" t="str">
        <f t="shared" ca="1" si="4"/>
        <v/>
      </c>
      <c r="BL41" s="561" t="str">
        <f t="shared" ca="1" si="5"/>
        <v/>
      </c>
      <c r="BM41" s="359"/>
      <c r="BN41" s="359"/>
      <c r="BO41" s="359"/>
      <c r="BP41" s="359"/>
      <c r="BQ41" s="359"/>
      <c r="BR41" s="562" t="str">
        <f>"「共通仕様」"&amp;共通仕様!$CL$4</f>
        <v>「共通仕様」「41. 画面情報取得処理」</v>
      </c>
      <c r="BS41" s="359"/>
      <c r="BT41" s="359"/>
      <c r="BU41" s="359"/>
      <c r="BV41" s="192"/>
      <c r="BW41" s="465"/>
      <c r="BX41" s="562"/>
      <c r="BY41" s="562"/>
      <c r="BZ41" s="465"/>
      <c r="CA41" s="465"/>
      <c r="CB41" s="465"/>
      <c r="CC41" s="465"/>
      <c r="CD41" s="465"/>
      <c r="CE41" s="465"/>
      <c r="CF41" s="465"/>
      <c r="CG41" s="465"/>
      <c r="CH41" s="465"/>
      <c r="CI41" s="465"/>
      <c r="CJ41" s="465"/>
      <c r="CK41" s="465"/>
      <c r="CL41" s="465"/>
      <c r="CM41" s="192"/>
      <c r="CN41" s="192"/>
      <c r="CO41" s="192"/>
      <c r="CP41" s="192"/>
      <c r="CQ41" s="192"/>
      <c r="CR41" s="192"/>
      <c r="CS41" s="192"/>
      <c r="CT41" s="192"/>
      <c r="CU41" s="192"/>
      <c r="CV41" s="1488" t="s">
        <v>2265</v>
      </c>
      <c r="CW41" s="1489"/>
      <c r="CX41" s="1489"/>
      <c r="CY41" s="1489"/>
      <c r="CZ41" s="1489"/>
      <c r="DA41" s="1489"/>
      <c r="DB41" s="1489"/>
      <c r="DC41" s="1489"/>
      <c r="DD41" s="1859">
        <v>44637</v>
      </c>
      <c r="DE41" s="1860"/>
      <c r="DF41" s="1861"/>
    </row>
    <row r="42" spans="1:110" s="80" customFormat="1" ht="15" customHeight="1">
      <c r="A42" s="218"/>
      <c r="B42" s="1885">
        <f>IF(NOT(ISBLANK(D42)),MAX(B$38:B41)+1,"")</f>
        <v>5</v>
      </c>
      <c r="C42" s="1886"/>
      <c r="D42" s="256" t="s">
        <v>988</v>
      </c>
      <c r="E42" s="828"/>
      <c r="F42" s="828"/>
      <c r="G42" s="828"/>
      <c r="H42" s="828"/>
      <c r="I42" s="828"/>
      <c r="J42" s="828"/>
      <c r="K42" s="828"/>
      <c r="L42" s="828"/>
      <c r="M42" s="828"/>
      <c r="N42" s="828"/>
      <c r="O42" s="815"/>
      <c r="P42" s="823" t="s">
        <v>115</v>
      </c>
      <c r="Q42" s="828"/>
      <c r="R42" s="828"/>
      <c r="S42" s="815"/>
      <c r="T42" s="289" t="s">
        <v>172</v>
      </c>
      <c r="U42" s="255"/>
      <c r="V42" s="815"/>
      <c r="W42" s="255"/>
      <c r="X42" s="815"/>
      <c r="Y42" s="290"/>
      <c r="Z42" s="290"/>
      <c r="AA42" s="290"/>
      <c r="AB42" s="717"/>
      <c r="AC42" s="291"/>
      <c r="AD42" s="290"/>
      <c r="AE42" s="290"/>
      <c r="AF42" s="292"/>
      <c r="AG42" s="828"/>
      <c r="AH42" s="828"/>
      <c r="AI42" s="828"/>
      <c r="AJ42" s="828"/>
      <c r="AK42" s="828"/>
      <c r="AL42" s="828"/>
      <c r="AM42" s="828"/>
      <c r="AN42" s="828"/>
      <c r="AO42" s="828"/>
      <c r="AP42" s="828"/>
      <c r="AQ42" s="828"/>
      <c r="AR42" s="828"/>
      <c r="AS42" s="828"/>
      <c r="AT42" s="828"/>
      <c r="AU42" s="828"/>
      <c r="AV42" s="828"/>
      <c r="AW42" s="828"/>
      <c r="AX42" s="208"/>
      <c r="AY42" s="40"/>
      <c r="AZ42" s="465"/>
      <c r="BA42" s="192">
        <f t="shared" si="7"/>
        <v>2</v>
      </c>
      <c r="BB42" s="192"/>
      <c r="BC42" s="379"/>
      <c r="BD42" s="379"/>
      <c r="BE42" s="379"/>
      <c r="BF42" s="379"/>
      <c r="BG42" s="559" t="str">
        <f t="shared" ca="1" si="0"/>
        <v/>
      </c>
      <c r="BH42" s="560" t="str">
        <f t="shared" ca="1" si="1"/>
        <v/>
      </c>
      <c r="BI42" s="560" t="str">
        <f t="shared" ca="1" si="2"/>
        <v/>
      </c>
      <c r="BJ42" s="560" t="str">
        <f t="shared" ca="1" si="3"/>
        <v/>
      </c>
      <c r="BK42" s="560" t="str">
        <f t="shared" ca="1" si="4"/>
        <v/>
      </c>
      <c r="BL42" s="561" t="str">
        <f t="shared" ca="1" si="5"/>
        <v/>
      </c>
      <c r="BM42" s="379"/>
      <c r="BN42" s="379"/>
      <c r="BO42" s="379"/>
      <c r="BP42" s="379"/>
      <c r="BQ42" s="379"/>
      <c r="BR42" s="562" t="str">
        <f>"「共通仕様」"&amp;共通仕様!$CL$7</f>
        <v>「共通仕様」「42. 担当者情報取得処理」</v>
      </c>
      <c r="BW42" s="465"/>
      <c r="BX42" s="465"/>
      <c r="BY42" s="465"/>
      <c r="BZ42" s="465"/>
      <c r="CA42" s="465"/>
      <c r="CB42" s="465"/>
      <c r="CC42" s="465"/>
      <c r="CD42" s="465"/>
      <c r="CE42" s="465"/>
      <c r="CF42" s="465"/>
      <c r="CG42" s="465"/>
      <c r="CH42" s="465"/>
      <c r="CI42" s="465"/>
      <c r="CJ42" s="465"/>
      <c r="CK42" s="465"/>
      <c r="CN42" s="192"/>
      <c r="CO42" s="192"/>
      <c r="CP42" s="192"/>
      <c r="CQ42" s="192"/>
      <c r="CR42" s="192"/>
      <c r="CS42" s="192"/>
      <c r="CT42" s="192"/>
      <c r="CU42" s="192"/>
      <c r="CV42" s="1500"/>
      <c r="CW42" s="1501"/>
      <c r="CX42" s="1501"/>
      <c r="CY42" s="1502"/>
      <c r="CZ42" s="1502"/>
      <c r="DA42" s="1502"/>
      <c r="DB42" s="1502"/>
      <c r="DC42" s="1502"/>
      <c r="DD42" s="1859"/>
      <c r="DE42" s="1860"/>
      <c r="DF42" s="1861"/>
    </row>
    <row r="43" spans="1:110" s="80" customFormat="1" ht="15" customHeight="1">
      <c r="A43" s="218"/>
      <c r="B43" s="1885">
        <f>IF(NOT(ISBLANK(D43)),MAX(B$38:B42)+1,"")</f>
        <v>6</v>
      </c>
      <c r="C43" s="1886"/>
      <c r="D43" s="824" t="s">
        <v>988</v>
      </c>
      <c r="E43" s="801"/>
      <c r="F43" s="801"/>
      <c r="G43" s="801"/>
      <c r="H43" s="801"/>
      <c r="I43" s="801"/>
      <c r="J43" s="801"/>
      <c r="K43" s="801"/>
      <c r="L43" s="801"/>
      <c r="M43" s="801"/>
      <c r="N43" s="801"/>
      <c r="O43" s="819"/>
      <c r="P43" s="824" t="s">
        <v>215</v>
      </c>
      <c r="Q43" s="801"/>
      <c r="R43" s="801"/>
      <c r="S43" s="819"/>
      <c r="T43" s="78" t="s">
        <v>54</v>
      </c>
      <c r="U43" s="75" t="s">
        <v>165</v>
      </c>
      <c r="V43" s="819"/>
      <c r="W43" s="75" t="s">
        <v>93</v>
      </c>
      <c r="X43" s="819"/>
      <c r="Y43" s="77" t="s">
        <v>50</v>
      </c>
      <c r="Z43" s="77" t="s">
        <v>50</v>
      </c>
      <c r="AA43" s="77"/>
      <c r="AB43" s="716"/>
      <c r="AC43" s="291" t="s">
        <v>50</v>
      </c>
      <c r="AD43" s="290"/>
      <c r="AE43" s="290" t="s">
        <v>122</v>
      </c>
      <c r="AF43" s="154"/>
      <c r="AG43" s="828" t="s">
        <v>766</v>
      </c>
      <c r="AH43" s="828"/>
      <c r="AI43" s="828"/>
      <c r="AJ43" s="828"/>
      <c r="AK43" s="828"/>
      <c r="AL43" s="828"/>
      <c r="AM43" s="828"/>
      <c r="AN43" s="828"/>
      <c r="AO43" s="828"/>
      <c r="AP43" s="828"/>
      <c r="AQ43" s="828"/>
      <c r="AR43" s="828"/>
      <c r="AS43" s="828"/>
      <c r="AT43" s="828"/>
      <c r="AU43" s="828"/>
      <c r="AV43" s="828"/>
      <c r="AW43" s="828"/>
      <c r="AX43" s="208"/>
      <c r="AY43" s="40"/>
      <c r="AZ43" s="465"/>
      <c r="BA43" s="192">
        <f t="shared" si="7"/>
        <v>2</v>
      </c>
      <c r="BB43" s="192"/>
      <c r="BC43" s="192"/>
      <c r="BD43" s="192"/>
      <c r="BE43" s="359"/>
      <c r="BF43" s="359"/>
      <c r="BG43" s="559" t="str">
        <f t="shared" ca="1" si="0"/>
        <v/>
      </c>
      <c r="BH43" s="560" t="str">
        <f t="shared" ca="1" si="1"/>
        <v/>
      </c>
      <c r="BI43" s="560" t="str">
        <f t="shared" ca="1" si="2"/>
        <v/>
      </c>
      <c r="BJ43" s="560" t="str">
        <f t="shared" ca="1" si="3"/>
        <v/>
      </c>
      <c r="BK43" s="560" t="str">
        <f t="shared" ca="1" si="4"/>
        <v/>
      </c>
      <c r="BL43" s="561" t="str">
        <f t="shared" ca="1" si="5"/>
        <v/>
      </c>
      <c r="BM43" s="359"/>
      <c r="BN43" s="359"/>
      <c r="BO43" s="359"/>
      <c r="BP43" s="359"/>
      <c r="BQ43" s="359"/>
      <c r="BR43" s="562" t="str">
        <f>"「共通仕様」"&amp;共通仕様!$CL$4</f>
        <v>「共通仕様」「41. 画面情報取得処理」</v>
      </c>
      <c r="BS43" s="359"/>
      <c r="BT43" s="359"/>
      <c r="BU43" s="359"/>
      <c r="BV43" s="192"/>
      <c r="BW43" s="465"/>
      <c r="BX43" s="562"/>
      <c r="BY43" s="562"/>
      <c r="BZ43" s="465"/>
      <c r="CA43" s="465"/>
      <c r="CB43" s="465"/>
      <c r="CC43" s="465"/>
      <c r="CD43" s="465"/>
      <c r="CE43" s="465"/>
      <c r="CF43" s="465"/>
      <c r="CG43" s="465"/>
      <c r="CH43" s="465"/>
      <c r="CI43" s="465"/>
      <c r="CJ43" s="465"/>
      <c r="CK43" s="465"/>
      <c r="CL43" s="465"/>
      <c r="CM43" s="192"/>
      <c r="CN43" s="192"/>
      <c r="CO43" s="192"/>
      <c r="CP43" s="192"/>
      <c r="CQ43" s="192"/>
      <c r="CR43" s="192"/>
      <c r="CS43" s="192"/>
      <c r="CT43" s="192"/>
      <c r="CU43" s="192"/>
      <c r="CV43" s="1488" t="s">
        <v>2265</v>
      </c>
      <c r="CW43" s="1489"/>
      <c r="CX43" s="1489"/>
      <c r="CY43" s="1489"/>
      <c r="CZ43" s="1489"/>
      <c r="DA43" s="1489"/>
      <c r="DB43" s="1489"/>
      <c r="DC43" s="1489"/>
      <c r="DD43" s="1859">
        <v>44637</v>
      </c>
      <c r="DE43" s="1860"/>
      <c r="DF43" s="1861"/>
    </row>
    <row r="44" spans="1:110" s="80" customFormat="1" ht="15" customHeight="1">
      <c r="A44" s="218"/>
      <c r="B44" s="1885">
        <f>IF(NOT(ISBLANK(D44)),MAX(B$38:B43)+1,"")</f>
        <v>7</v>
      </c>
      <c r="C44" s="1886"/>
      <c r="D44" s="256" t="s">
        <v>1004</v>
      </c>
      <c r="E44" s="828"/>
      <c r="F44" s="828"/>
      <c r="G44" s="828"/>
      <c r="H44" s="828"/>
      <c r="I44" s="828"/>
      <c r="J44" s="828"/>
      <c r="K44" s="828"/>
      <c r="L44" s="828"/>
      <c r="M44" s="828"/>
      <c r="N44" s="828"/>
      <c r="O44" s="815"/>
      <c r="P44" s="823" t="s">
        <v>115</v>
      </c>
      <c r="Q44" s="828"/>
      <c r="R44" s="828"/>
      <c r="S44" s="815"/>
      <c r="T44" s="289" t="s">
        <v>172</v>
      </c>
      <c r="U44" s="255"/>
      <c r="V44" s="815"/>
      <c r="W44" s="255"/>
      <c r="X44" s="815"/>
      <c r="Y44" s="290"/>
      <c r="Z44" s="290"/>
      <c r="AA44" s="290"/>
      <c r="AB44" s="717" t="s">
        <v>129</v>
      </c>
      <c r="AC44" s="291"/>
      <c r="AD44" s="290"/>
      <c r="AE44" s="290"/>
      <c r="AF44" s="292"/>
      <c r="AG44" s="828"/>
      <c r="AH44" s="828"/>
      <c r="AI44" s="828"/>
      <c r="AJ44" s="828"/>
      <c r="AK44" s="828"/>
      <c r="AL44" s="828"/>
      <c r="AM44" s="828"/>
      <c r="AN44" s="828"/>
      <c r="AO44" s="828"/>
      <c r="AP44" s="828"/>
      <c r="AQ44" s="828"/>
      <c r="AR44" s="828"/>
      <c r="AS44" s="828"/>
      <c r="AT44" s="828"/>
      <c r="AU44" s="828"/>
      <c r="AV44" s="828"/>
      <c r="AW44" s="828"/>
      <c r="AX44" s="208"/>
      <c r="AY44" s="40"/>
      <c r="AZ44" s="465"/>
      <c r="BA44" s="192">
        <f t="shared" si="7"/>
        <v>2</v>
      </c>
      <c r="BB44" s="192"/>
      <c r="BC44" s="379"/>
      <c r="BD44" s="379"/>
      <c r="BE44" s="379"/>
      <c r="BF44" s="379"/>
      <c r="BG44" s="559" t="str">
        <f t="shared" ca="1" si="0"/>
        <v/>
      </c>
      <c r="BH44" s="560" t="str">
        <f t="shared" ca="1" si="1"/>
        <v/>
      </c>
      <c r="BI44" s="560" t="str">
        <f t="shared" ca="1" si="2"/>
        <v/>
      </c>
      <c r="BJ44" s="560" t="str">
        <f t="shared" ca="1" si="3"/>
        <v/>
      </c>
      <c r="BK44" s="560" t="str">
        <f t="shared" ca="1" si="4"/>
        <v/>
      </c>
      <c r="BL44" s="561" t="str">
        <f t="shared" ca="1" si="5"/>
        <v/>
      </c>
      <c r="BM44" s="379"/>
      <c r="BN44" s="379"/>
      <c r="BO44" s="379"/>
      <c r="BP44" s="379"/>
      <c r="BQ44" s="379"/>
      <c r="BR44" s="562" t="str">
        <f>"「共通仕様」"&amp;共通仕様!$CL$7</f>
        <v>「共通仕様」「42. 担当者情報取得処理」</v>
      </c>
      <c r="BW44" s="465"/>
      <c r="BX44" s="465"/>
      <c r="BY44" s="465"/>
      <c r="BZ44" s="465"/>
      <c r="CA44" s="465"/>
      <c r="CB44" s="465"/>
      <c r="CC44" s="465"/>
      <c r="CD44" s="465"/>
      <c r="CE44" s="465"/>
      <c r="CF44" s="465"/>
      <c r="CG44" s="465"/>
      <c r="CH44" s="465"/>
      <c r="CI44" s="465"/>
      <c r="CJ44" s="465"/>
      <c r="CK44" s="465"/>
      <c r="CN44" s="192"/>
      <c r="CO44" s="192"/>
      <c r="CP44" s="192"/>
      <c r="CQ44" s="192"/>
      <c r="CR44" s="192"/>
      <c r="CS44" s="192"/>
      <c r="CT44" s="192"/>
      <c r="CU44" s="192"/>
      <c r="CV44" s="1500"/>
      <c r="CW44" s="1501"/>
      <c r="CX44" s="1501"/>
      <c r="CY44" s="1502"/>
      <c r="CZ44" s="1502"/>
      <c r="DA44" s="1502"/>
      <c r="DB44" s="1502"/>
      <c r="DC44" s="1502"/>
      <c r="DD44" s="1859"/>
      <c r="DE44" s="1860"/>
      <c r="DF44" s="1861"/>
    </row>
    <row r="45" spans="1:110" s="80" customFormat="1" ht="15" customHeight="1">
      <c r="A45" s="218"/>
      <c r="B45" s="1885">
        <f>IF(NOT(ISBLANK(D45)),MAX(B$38:B44)+1,"")</f>
        <v>8</v>
      </c>
      <c r="C45" s="1886"/>
      <c r="D45" s="823" t="s">
        <v>1004</v>
      </c>
      <c r="E45" s="828"/>
      <c r="F45" s="828"/>
      <c r="G45" s="828"/>
      <c r="H45" s="828"/>
      <c r="I45" s="828"/>
      <c r="J45" s="828"/>
      <c r="K45" s="828"/>
      <c r="L45" s="828"/>
      <c r="M45" s="828"/>
      <c r="N45" s="828"/>
      <c r="O45" s="815"/>
      <c r="P45" s="823" t="s">
        <v>173</v>
      </c>
      <c r="Q45" s="828"/>
      <c r="R45" s="828"/>
      <c r="S45" s="815"/>
      <c r="T45" s="714" t="s">
        <v>763</v>
      </c>
      <c r="U45" s="544" t="s">
        <v>51</v>
      </c>
      <c r="V45" s="815"/>
      <c r="W45" s="293" t="s">
        <v>99</v>
      </c>
      <c r="X45" s="815"/>
      <c r="Y45" s="290"/>
      <c r="Z45" s="290"/>
      <c r="AA45" s="294"/>
      <c r="AB45" s="717" t="s">
        <v>129</v>
      </c>
      <c r="AC45" s="291"/>
      <c r="AD45" s="290"/>
      <c r="AE45" s="290"/>
      <c r="AF45" s="154"/>
      <c r="AG45" s="828"/>
      <c r="AH45" s="828"/>
      <c r="AI45" s="828"/>
      <c r="AJ45" s="828"/>
      <c r="AK45" s="828"/>
      <c r="AL45" s="828"/>
      <c r="AM45" s="828"/>
      <c r="AN45" s="828"/>
      <c r="AO45" s="828"/>
      <c r="AP45" s="828"/>
      <c r="AQ45" s="828"/>
      <c r="AR45" s="828"/>
      <c r="AS45" s="828"/>
      <c r="AT45" s="828"/>
      <c r="AU45" s="828"/>
      <c r="AV45" s="828"/>
      <c r="AW45" s="828"/>
      <c r="AX45" s="208"/>
      <c r="AY45" s="40"/>
      <c r="AZ45" s="465"/>
      <c r="BA45" s="192">
        <f t="shared" si="7"/>
        <v>2</v>
      </c>
      <c r="BB45" s="192"/>
      <c r="BC45" s="379"/>
      <c r="BD45" s="379"/>
      <c r="BE45" s="379"/>
      <c r="BF45" s="379"/>
      <c r="BG45" s="559" t="str">
        <f t="shared" ca="1" si="0"/>
        <v/>
      </c>
      <c r="BH45" s="560" t="str">
        <f t="shared" ca="1" si="1"/>
        <v/>
      </c>
      <c r="BI45" s="560" t="str">
        <f t="shared" ca="1" si="2"/>
        <v/>
      </c>
      <c r="BJ45" s="560" t="str">
        <f t="shared" ca="1" si="3"/>
        <v/>
      </c>
      <c r="BK45" s="560" t="str">
        <f t="shared" ca="1" si="4"/>
        <v/>
      </c>
      <c r="BL45" s="561" t="str">
        <f t="shared" ca="1" si="5"/>
        <v/>
      </c>
      <c r="BM45" s="379"/>
      <c r="BN45" s="379"/>
      <c r="BO45" s="379"/>
      <c r="BP45" s="379"/>
      <c r="BQ45" s="379"/>
      <c r="BR45" s="562" t="str">
        <f>"「共通仕様」"&amp;共通仕様!$CL$10</f>
        <v>「共通仕様」「43. 担当者権限情報取得処理」</v>
      </c>
      <c r="BW45" s="465"/>
      <c r="BX45" s="562"/>
      <c r="BY45" s="562"/>
      <c r="BZ45" s="465"/>
      <c r="CA45" s="192"/>
      <c r="CB45" s="465"/>
      <c r="CC45" s="465"/>
      <c r="CD45" s="465"/>
      <c r="CE45" s="465"/>
      <c r="CF45" s="465"/>
      <c r="CG45" s="465"/>
      <c r="CH45" s="465"/>
      <c r="CI45" s="465"/>
      <c r="CJ45" s="465"/>
      <c r="CK45" s="465"/>
      <c r="CN45" s="192"/>
      <c r="CO45" s="192"/>
      <c r="CP45" s="192"/>
      <c r="CQ45" s="192"/>
      <c r="CR45" s="192"/>
      <c r="CS45" s="192"/>
      <c r="CT45" s="192"/>
      <c r="CU45" s="192"/>
      <c r="CV45" s="1500"/>
      <c r="CW45" s="1501"/>
      <c r="CX45" s="1501"/>
      <c r="CY45" s="1502"/>
      <c r="CZ45" s="1502"/>
      <c r="DA45" s="1502"/>
      <c r="DB45" s="1502"/>
      <c r="DC45" s="1502"/>
      <c r="DD45" s="1859"/>
      <c r="DE45" s="1860"/>
      <c r="DF45" s="1861"/>
    </row>
    <row r="46" spans="1:110" s="80" customFormat="1" ht="15" customHeight="1">
      <c r="A46" s="218"/>
      <c r="B46" s="1885">
        <f>IF(NOT(ISBLANK(D46)),MAX(B$38:B45)+1,"")</f>
        <v>9</v>
      </c>
      <c r="C46" s="1886"/>
      <c r="D46" s="256" t="s">
        <v>990</v>
      </c>
      <c r="E46" s="828"/>
      <c r="F46" s="828"/>
      <c r="G46" s="828"/>
      <c r="H46" s="828"/>
      <c r="I46" s="828"/>
      <c r="J46" s="828"/>
      <c r="K46" s="828"/>
      <c r="L46" s="828"/>
      <c r="M46" s="828"/>
      <c r="N46" s="828"/>
      <c r="O46" s="815"/>
      <c r="P46" s="823" t="s">
        <v>115</v>
      </c>
      <c r="Q46" s="828"/>
      <c r="R46" s="828"/>
      <c r="S46" s="815"/>
      <c r="T46" s="289" t="s">
        <v>172</v>
      </c>
      <c r="U46" s="255"/>
      <c r="V46" s="815"/>
      <c r="W46" s="255"/>
      <c r="X46" s="815"/>
      <c r="Y46" s="290"/>
      <c r="Z46" s="290"/>
      <c r="AA46" s="290"/>
      <c r="AB46" s="717" t="s">
        <v>129</v>
      </c>
      <c r="AC46" s="291"/>
      <c r="AD46" s="290"/>
      <c r="AE46" s="290"/>
      <c r="AF46" s="292"/>
      <c r="AG46" s="828"/>
      <c r="AH46" s="828"/>
      <c r="AI46" s="828"/>
      <c r="AJ46" s="828"/>
      <c r="AK46" s="828"/>
      <c r="AL46" s="828"/>
      <c r="AM46" s="828"/>
      <c r="AN46" s="828"/>
      <c r="AO46" s="828"/>
      <c r="AP46" s="828"/>
      <c r="AQ46" s="828"/>
      <c r="AR46" s="828"/>
      <c r="AS46" s="828"/>
      <c r="AT46" s="828"/>
      <c r="AU46" s="828"/>
      <c r="AV46" s="828"/>
      <c r="AW46" s="828"/>
      <c r="AX46" s="208"/>
      <c r="AY46" s="40"/>
      <c r="AZ46" s="465"/>
      <c r="BA46" s="192">
        <f t="shared" si="7"/>
        <v>2</v>
      </c>
      <c r="BB46" s="192"/>
      <c r="BC46" s="379"/>
      <c r="BD46" s="379"/>
      <c r="BE46" s="379"/>
      <c r="BF46" s="379"/>
      <c r="BG46" s="559" t="str">
        <f t="shared" ca="1" si="0"/>
        <v/>
      </c>
      <c r="BH46" s="560" t="str">
        <f t="shared" ca="1" si="1"/>
        <v/>
      </c>
      <c r="BI46" s="560" t="str">
        <f t="shared" ca="1" si="2"/>
        <v/>
      </c>
      <c r="BJ46" s="560" t="str">
        <f t="shared" ca="1" si="3"/>
        <v/>
      </c>
      <c r="BK46" s="560" t="str">
        <f t="shared" ca="1" si="4"/>
        <v/>
      </c>
      <c r="BL46" s="561" t="str">
        <f t="shared" ca="1" si="5"/>
        <v/>
      </c>
      <c r="BM46" s="379"/>
      <c r="BN46" s="379"/>
      <c r="BO46" s="379"/>
      <c r="BP46" s="379"/>
      <c r="BQ46" s="379"/>
      <c r="BR46" s="562" t="str">
        <f>"「共通仕様」"&amp;共通仕様!$CL$7</f>
        <v>「共通仕様」「42. 担当者情報取得処理」</v>
      </c>
      <c r="BW46" s="465"/>
      <c r="BX46" s="465"/>
      <c r="BY46" s="465"/>
      <c r="BZ46" s="465"/>
      <c r="CA46" s="465"/>
      <c r="CB46" s="465"/>
      <c r="CC46" s="465"/>
      <c r="CD46" s="465"/>
      <c r="CE46" s="465"/>
      <c r="CF46" s="465"/>
      <c r="CG46" s="465"/>
      <c r="CH46" s="465"/>
      <c r="CI46" s="465"/>
      <c r="CJ46" s="465"/>
      <c r="CK46" s="465"/>
      <c r="CN46" s="192"/>
      <c r="CO46" s="192"/>
      <c r="CP46" s="192"/>
      <c r="CQ46" s="192"/>
      <c r="CR46" s="192"/>
      <c r="CS46" s="192"/>
      <c r="CT46" s="192"/>
      <c r="CU46" s="192"/>
      <c r="CV46" s="1500"/>
      <c r="CW46" s="1501"/>
      <c r="CX46" s="1501"/>
      <c r="CY46" s="1502"/>
      <c r="CZ46" s="1502"/>
      <c r="DA46" s="1502"/>
      <c r="DB46" s="1502"/>
      <c r="DC46" s="1502"/>
      <c r="DD46" s="1859"/>
      <c r="DE46" s="1860"/>
      <c r="DF46" s="1861"/>
    </row>
    <row r="47" spans="1:110" s="80" customFormat="1" ht="15" customHeight="1">
      <c r="A47" s="218"/>
      <c r="B47" s="1885">
        <f>IF(NOT(ISBLANK(D47)),MAX(B$38:B46)+1,"")</f>
        <v>10</v>
      </c>
      <c r="C47" s="1886"/>
      <c r="D47" s="823" t="s">
        <v>990</v>
      </c>
      <c r="E47" s="828"/>
      <c r="F47" s="828"/>
      <c r="G47" s="828"/>
      <c r="H47" s="828"/>
      <c r="I47" s="828"/>
      <c r="J47" s="828"/>
      <c r="K47" s="828"/>
      <c r="L47" s="828"/>
      <c r="M47" s="828"/>
      <c r="N47" s="828"/>
      <c r="O47" s="815"/>
      <c r="P47" s="823" t="s">
        <v>173</v>
      </c>
      <c r="Q47" s="828"/>
      <c r="R47" s="828"/>
      <c r="S47" s="815"/>
      <c r="T47" s="714" t="s">
        <v>763</v>
      </c>
      <c r="U47" s="544" t="s">
        <v>51</v>
      </c>
      <c r="V47" s="815"/>
      <c r="W47" s="293" t="s">
        <v>99</v>
      </c>
      <c r="X47" s="815"/>
      <c r="Y47" s="290"/>
      <c r="Z47" s="290"/>
      <c r="AA47" s="294"/>
      <c r="AB47" s="717" t="s">
        <v>129</v>
      </c>
      <c r="AC47" s="291"/>
      <c r="AD47" s="290"/>
      <c r="AE47" s="290"/>
      <c r="AF47" s="154"/>
      <c r="AG47" s="828"/>
      <c r="AH47" s="828"/>
      <c r="AI47" s="828"/>
      <c r="AJ47" s="828"/>
      <c r="AK47" s="828"/>
      <c r="AL47" s="828"/>
      <c r="AM47" s="828"/>
      <c r="AN47" s="828"/>
      <c r="AO47" s="828"/>
      <c r="AP47" s="828"/>
      <c r="AQ47" s="828"/>
      <c r="AR47" s="828"/>
      <c r="AS47" s="828"/>
      <c r="AT47" s="828"/>
      <c r="AU47" s="828"/>
      <c r="AV47" s="828"/>
      <c r="AW47" s="828"/>
      <c r="AX47" s="208"/>
      <c r="AY47" s="40"/>
      <c r="AZ47" s="465"/>
      <c r="BA47" s="192">
        <f t="shared" si="7"/>
        <v>2</v>
      </c>
      <c r="BB47" s="192"/>
      <c r="BC47" s="379"/>
      <c r="BD47" s="379"/>
      <c r="BE47" s="379"/>
      <c r="BF47" s="379"/>
      <c r="BG47" s="559" t="str">
        <f t="shared" ca="1" si="0"/>
        <v/>
      </c>
      <c r="BH47" s="560" t="str">
        <f t="shared" ca="1" si="1"/>
        <v/>
      </c>
      <c r="BI47" s="560" t="str">
        <f t="shared" ca="1" si="2"/>
        <v/>
      </c>
      <c r="BJ47" s="560" t="str">
        <f t="shared" ca="1" si="3"/>
        <v/>
      </c>
      <c r="BK47" s="560" t="str">
        <f t="shared" ca="1" si="4"/>
        <v/>
      </c>
      <c r="BL47" s="561" t="str">
        <f t="shared" ca="1" si="5"/>
        <v/>
      </c>
      <c r="BM47" s="379"/>
      <c r="BN47" s="379"/>
      <c r="BO47" s="379"/>
      <c r="BP47" s="379"/>
      <c r="BQ47" s="379"/>
      <c r="BR47" s="562" t="str">
        <f>"「共通仕様」"&amp;共通仕様!$CL$10</f>
        <v>「共通仕様」「43. 担当者権限情報取得処理」</v>
      </c>
      <c r="BW47" s="465"/>
      <c r="BX47" s="562"/>
      <c r="BY47" s="562"/>
      <c r="BZ47" s="465"/>
      <c r="CA47" s="192"/>
      <c r="CB47" s="465"/>
      <c r="CC47" s="465"/>
      <c r="CD47" s="465"/>
      <c r="CE47" s="465"/>
      <c r="CF47" s="465"/>
      <c r="CG47" s="465"/>
      <c r="CH47" s="465"/>
      <c r="CI47" s="465"/>
      <c r="CJ47" s="465"/>
      <c r="CK47" s="465"/>
      <c r="CN47" s="192"/>
      <c r="CO47" s="192"/>
      <c r="CP47" s="192"/>
      <c r="CQ47" s="192"/>
      <c r="CR47" s="192"/>
      <c r="CS47" s="192"/>
      <c r="CT47" s="192"/>
      <c r="CU47" s="192"/>
      <c r="CV47" s="1500"/>
      <c r="CW47" s="1501"/>
      <c r="CX47" s="1501"/>
      <c r="CY47" s="1502"/>
      <c r="CZ47" s="1502"/>
      <c r="DA47" s="1502"/>
      <c r="DB47" s="1502"/>
      <c r="DC47" s="1502"/>
      <c r="DD47" s="1859"/>
      <c r="DE47" s="1860"/>
      <c r="DF47" s="1861"/>
    </row>
    <row r="48" spans="1:110" s="80" customFormat="1" ht="15" customHeight="1">
      <c r="A48" s="218"/>
      <c r="B48" s="1885">
        <f>IF(NOT(ISBLANK(D48)),MAX(B$38:B47)+1,"")</f>
        <v>11</v>
      </c>
      <c r="C48" s="1886"/>
      <c r="D48" s="823" t="s">
        <v>991</v>
      </c>
      <c r="E48" s="828"/>
      <c r="F48" s="828"/>
      <c r="G48" s="828"/>
      <c r="H48" s="828"/>
      <c r="I48" s="828"/>
      <c r="J48" s="828"/>
      <c r="K48" s="828"/>
      <c r="L48" s="828"/>
      <c r="M48" s="828"/>
      <c r="N48" s="828"/>
      <c r="O48" s="815"/>
      <c r="P48" s="823" t="s">
        <v>115</v>
      </c>
      <c r="Q48" s="828"/>
      <c r="R48" s="828"/>
      <c r="S48" s="815"/>
      <c r="T48" s="289" t="s">
        <v>172</v>
      </c>
      <c r="U48" s="255"/>
      <c r="V48" s="815"/>
      <c r="W48" s="255"/>
      <c r="X48" s="815"/>
      <c r="Y48" s="290"/>
      <c r="Z48" s="290"/>
      <c r="AA48" s="290"/>
      <c r="AB48" s="717" t="s">
        <v>129</v>
      </c>
      <c r="AC48" s="291"/>
      <c r="AD48" s="290"/>
      <c r="AE48" s="290"/>
      <c r="AF48" s="292"/>
      <c r="AG48" s="828"/>
      <c r="AH48" s="828"/>
      <c r="AI48" s="828"/>
      <c r="AJ48" s="828"/>
      <c r="AK48" s="828"/>
      <c r="AL48" s="828"/>
      <c r="AM48" s="828"/>
      <c r="AN48" s="828"/>
      <c r="AO48" s="828"/>
      <c r="AP48" s="828"/>
      <c r="AQ48" s="828"/>
      <c r="AR48" s="828"/>
      <c r="AS48" s="828"/>
      <c r="AT48" s="828"/>
      <c r="AU48" s="828"/>
      <c r="AV48" s="828"/>
      <c r="AW48" s="828"/>
      <c r="AX48" s="208"/>
      <c r="AY48" s="40"/>
      <c r="AZ48" s="465"/>
      <c r="BA48" s="192">
        <f t="shared" si="7"/>
        <v>2</v>
      </c>
      <c r="BB48" s="192"/>
      <c r="BC48" s="379"/>
      <c r="BD48" s="379"/>
      <c r="BE48" s="379"/>
      <c r="BF48" s="379"/>
      <c r="BG48" s="559" t="str">
        <f t="shared" ca="1" si="0"/>
        <v/>
      </c>
      <c r="BH48" s="560" t="str">
        <f t="shared" ca="1" si="1"/>
        <v/>
      </c>
      <c r="BI48" s="560" t="str">
        <f t="shared" ca="1" si="2"/>
        <v/>
      </c>
      <c r="BJ48" s="560" t="str">
        <f t="shared" ca="1" si="3"/>
        <v/>
      </c>
      <c r="BK48" s="560" t="str">
        <f t="shared" ca="1" si="4"/>
        <v/>
      </c>
      <c r="BL48" s="561" t="str">
        <f t="shared" ca="1" si="5"/>
        <v/>
      </c>
      <c r="BM48" s="379"/>
      <c r="BN48" s="379"/>
      <c r="BO48" s="379"/>
      <c r="BP48" s="379"/>
      <c r="BQ48" s="379"/>
      <c r="BR48" s="562" t="str">
        <f>"「共通仕様」"&amp;共通仕様!$CL$7</f>
        <v>「共通仕様」「42. 担当者情報取得処理」</v>
      </c>
      <c r="BW48" s="465"/>
      <c r="BX48" s="465"/>
      <c r="BY48" s="465"/>
      <c r="BZ48" s="465"/>
      <c r="CA48" s="465"/>
      <c r="CB48" s="465"/>
      <c r="CC48" s="465"/>
      <c r="CD48" s="465"/>
      <c r="CE48" s="465"/>
      <c r="CF48" s="465"/>
      <c r="CG48" s="465"/>
      <c r="CH48" s="465"/>
      <c r="CI48" s="465"/>
      <c r="CJ48" s="465"/>
      <c r="CK48" s="465"/>
      <c r="CN48" s="192"/>
      <c r="CO48" s="192"/>
      <c r="CP48" s="192"/>
      <c r="CQ48" s="192"/>
      <c r="CR48" s="192"/>
      <c r="CS48" s="192"/>
      <c r="CT48" s="192"/>
      <c r="CU48" s="192"/>
      <c r="CV48" s="1500"/>
      <c r="CW48" s="1501"/>
      <c r="CX48" s="1501"/>
      <c r="CY48" s="1502"/>
      <c r="CZ48" s="1502"/>
      <c r="DA48" s="1502"/>
      <c r="DB48" s="1502"/>
      <c r="DC48" s="1502"/>
      <c r="DD48" s="1859"/>
      <c r="DE48" s="1860"/>
      <c r="DF48" s="1861"/>
    </row>
    <row r="49" spans="1:110" s="80" customFormat="1" ht="15" customHeight="1">
      <c r="A49" s="218"/>
      <c r="B49" s="1885">
        <f>IF(NOT(ISBLANK(D49)),MAX(B$38:B48)+1,"")</f>
        <v>12</v>
      </c>
      <c r="C49" s="1886"/>
      <c r="D49" s="823" t="s">
        <v>991</v>
      </c>
      <c r="E49" s="828"/>
      <c r="F49" s="828"/>
      <c r="G49" s="828"/>
      <c r="H49" s="828"/>
      <c r="I49" s="828"/>
      <c r="J49" s="828"/>
      <c r="K49" s="828"/>
      <c r="L49" s="828"/>
      <c r="M49" s="828"/>
      <c r="N49" s="828"/>
      <c r="O49" s="815"/>
      <c r="P49" s="823" t="s">
        <v>173</v>
      </c>
      <c r="Q49" s="828"/>
      <c r="R49" s="828"/>
      <c r="S49" s="815"/>
      <c r="T49" s="714" t="s">
        <v>763</v>
      </c>
      <c r="U49" s="544" t="s">
        <v>51</v>
      </c>
      <c r="V49" s="815"/>
      <c r="W49" s="293" t="s">
        <v>99</v>
      </c>
      <c r="X49" s="815"/>
      <c r="Y49" s="290"/>
      <c r="Z49" s="290"/>
      <c r="AA49" s="294"/>
      <c r="AB49" s="717" t="s">
        <v>129</v>
      </c>
      <c r="AC49" s="291"/>
      <c r="AD49" s="290"/>
      <c r="AE49" s="290"/>
      <c r="AF49" s="154"/>
      <c r="AG49" s="828"/>
      <c r="AH49" s="828"/>
      <c r="AI49" s="828"/>
      <c r="AJ49" s="828"/>
      <c r="AK49" s="828"/>
      <c r="AL49" s="828"/>
      <c r="AM49" s="828"/>
      <c r="AN49" s="828"/>
      <c r="AO49" s="828"/>
      <c r="AP49" s="828"/>
      <c r="AQ49" s="828"/>
      <c r="AR49" s="828"/>
      <c r="AS49" s="828"/>
      <c r="AT49" s="828"/>
      <c r="AU49" s="828"/>
      <c r="AV49" s="828"/>
      <c r="AW49" s="828"/>
      <c r="AX49" s="208"/>
      <c r="AY49" s="40"/>
      <c r="AZ49" s="465"/>
      <c r="BA49" s="192">
        <f t="shared" ref="BA49:BA58" si="8">BA48</f>
        <v>2</v>
      </c>
      <c r="BB49" s="192"/>
      <c r="BC49" s="379"/>
      <c r="BD49" s="379"/>
      <c r="BE49" s="379"/>
      <c r="BF49" s="379"/>
      <c r="BG49" s="559" t="str">
        <f t="shared" ca="1" si="0"/>
        <v/>
      </c>
      <c r="BH49" s="560" t="str">
        <f t="shared" ca="1" si="1"/>
        <v/>
      </c>
      <c r="BI49" s="560" t="str">
        <f t="shared" ca="1" si="2"/>
        <v/>
      </c>
      <c r="BJ49" s="560" t="str">
        <f t="shared" ca="1" si="3"/>
        <v/>
      </c>
      <c r="BK49" s="560" t="str">
        <f t="shared" ca="1" si="4"/>
        <v/>
      </c>
      <c r="BL49" s="561" t="str">
        <f t="shared" ca="1" si="5"/>
        <v/>
      </c>
      <c r="BM49" s="379"/>
      <c r="BN49" s="379"/>
      <c r="BO49" s="379"/>
      <c r="BP49" s="379"/>
      <c r="BQ49" s="379"/>
      <c r="BR49" s="562" t="str">
        <f>"「共通仕様」"&amp;共通仕様!$CL$10</f>
        <v>「共通仕様」「43. 担当者権限情報取得処理」</v>
      </c>
      <c r="BW49" s="465"/>
      <c r="BX49" s="562"/>
      <c r="BY49" s="562"/>
      <c r="BZ49" s="465"/>
      <c r="CA49" s="192"/>
      <c r="CB49" s="465"/>
      <c r="CC49" s="465"/>
      <c r="CD49" s="465"/>
      <c r="CE49" s="465"/>
      <c r="CF49" s="465"/>
      <c r="CG49" s="465"/>
      <c r="CH49" s="465"/>
      <c r="CI49" s="465"/>
      <c r="CJ49" s="465"/>
      <c r="CK49" s="465"/>
      <c r="CN49" s="192"/>
      <c r="CO49" s="192"/>
      <c r="CP49" s="192"/>
      <c r="CQ49" s="192"/>
      <c r="CR49" s="192"/>
      <c r="CS49" s="192"/>
      <c r="CT49" s="192"/>
      <c r="CU49" s="192"/>
      <c r="CV49" s="1500"/>
      <c r="CW49" s="1501"/>
      <c r="CX49" s="1501"/>
      <c r="CY49" s="1502"/>
      <c r="CZ49" s="1502"/>
      <c r="DA49" s="1502"/>
      <c r="DB49" s="1502"/>
      <c r="DC49" s="1502"/>
      <c r="DD49" s="1859"/>
      <c r="DE49" s="1860"/>
      <c r="DF49" s="1861"/>
    </row>
    <row r="50" spans="1:110" s="192" customFormat="1" ht="15" customHeight="1">
      <c r="A50" s="218"/>
      <c r="B50" s="146" t="s">
        <v>121</v>
      </c>
      <c r="C50" s="578"/>
      <c r="D50" s="578"/>
      <c r="E50" s="578"/>
      <c r="F50" s="578"/>
      <c r="G50" s="578"/>
      <c r="H50" s="578"/>
      <c r="I50" s="578"/>
      <c r="J50" s="578"/>
      <c r="K50" s="578"/>
      <c r="L50" s="578"/>
      <c r="M50" s="578"/>
      <c r="N50" s="578"/>
      <c r="O50" s="578"/>
      <c r="P50" s="578"/>
      <c r="Q50" s="578"/>
      <c r="R50" s="578"/>
      <c r="S50" s="578"/>
      <c r="T50" s="144"/>
      <c r="U50" s="578"/>
      <c r="V50" s="578"/>
      <c r="W50" s="145"/>
      <c r="X50" s="145"/>
      <c r="Y50" s="370" t="s">
        <v>536</v>
      </c>
      <c r="Z50" s="370" t="s">
        <v>128</v>
      </c>
      <c r="AA50" s="370" t="s">
        <v>537</v>
      </c>
      <c r="AB50" s="372" t="s">
        <v>538</v>
      </c>
      <c r="AC50" s="371" t="s">
        <v>125</v>
      </c>
      <c r="AD50" s="370" t="s">
        <v>126</v>
      </c>
      <c r="AE50" s="370" t="s">
        <v>127</v>
      </c>
      <c r="AF50" s="372" t="s">
        <v>128</v>
      </c>
      <c r="AG50" s="578"/>
      <c r="AH50" s="578"/>
      <c r="AI50" s="578"/>
      <c r="AJ50" s="578"/>
      <c r="AK50" s="578"/>
      <c r="AL50" s="578"/>
      <c r="AM50" s="578"/>
      <c r="AN50" s="578"/>
      <c r="AO50" s="578"/>
      <c r="AP50" s="578"/>
      <c r="AQ50" s="578"/>
      <c r="AR50" s="578"/>
      <c r="AS50" s="578"/>
      <c r="AT50" s="578"/>
      <c r="AU50" s="578"/>
      <c r="AV50" s="578"/>
      <c r="AW50" s="578"/>
      <c r="AX50" s="579"/>
      <c r="AY50" s="40"/>
      <c r="AZ50" s="465"/>
      <c r="BA50" s="192">
        <f t="shared" si="8"/>
        <v>2</v>
      </c>
      <c r="BG50" s="559" t="str">
        <f t="shared" ca="1" si="0"/>
        <v/>
      </c>
      <c r="BH50" s="560" t="str">
        <f t="shared" ca="1" si="1"/>
        <v/>
      </c>
      <c r="BI50" s="560" t="str">
        <f t="shared" ca="1" si="2"/>
        <v/>
      </c>
      <c r="BJ50" s="560" t="str">
        <f t="shared" ca="1" si="3"/>
        <v/>
      </c>
      <c r="BK50" s="560" t="str">
        <f t="shared" ca="1" si="4"/>
        <v/>
      </c>
      <c r="BL50" s="561" t="str">
        <f t="shared" ca="1" si="5"/>
        <v/>
      </c>
      <c r="BR50" s="562" t="str">
        <f>"「共通仕様」"&amp;共通仕様!$CL$13</f>
        <v>「共通仕様」「44. 画面操作区分情報取得処理」</v>
      </c>
      <c r="BS50" s="379"/>
      <c r="BT50" s="379"/>
      <c r="BU50" s="379"/>
      <c r="BW50" s="465"/>
      <c r="BX50" s="465"/>
      <c r="CV50" s="1500"/>
      <c r="CW50" s="1501"/>
      <c r="CX50" s="1501"/>
      <c r="CY50" s="1501"/>
      <c r="CZ50" s="1501"/>
      <c r="DA50" s="1501"/>
      <c r="DB50" s="1501"/>
      <c r="DC50" s="1501"/>
      <c r="DD50" s="1859"/>
      <c r="DE50" s="1860"/>
      <c r="DF50" s="1861"/>
    </row>
    <row r="51" spans="1:110" s="192" customFormat="1" ht="15" customHeight="1">
      <c r="A51" s="218"/>
      <c r="B51" s="1970">
        <f>IF(NOT(ISBLANK(D51)),MAX(B$38:B50)+1,"")</f>
        <v>13</v>
      </c>
      <c r="C51" s="1971"/>
      <c r="D51" s="824" t="s">
        <v>985</v>
      </c>
      <c r="E51" s="801"/>
      <c r="F51" s="801"/>
      <c r="G51" s="801"/>
      <c r="H51" s="801"/>
      <c r="I51" s="801"/>
      <c r="J51" s="801"/>
      <c r="K51" s="801"/>
      <c r="L51" s="801"/>
      <c r="M51" s="801"/>
      <c r="N51" s="801"/>
      <c r="O51" s="819"/>
      <c r="P51" s="824" t="s">
        <v>115</v>
      </c>
      <c r="Q51" s="801"/>
      <c r="R51" s="801"/>
      <c r="S51" s="819"/>
      <c r="T51" s="78" t="s">
        <v>53</v>
      </c>
      <c r="U51" s="75"/>
      <c r="V51" s="819"/>
      <c r="W51" s="824"/>
      <c r="X51" s="819"/>
      <c r="Y51" s="77"/>
      <c r="Z51" s="77"/>
      <c r="AA51" s="77"/>
      <c r="AB51" s="716"/>
      <c r="AC51" s="153"/>
      <c r="AD51" s="77"/>
      <c r="AE51" s="77"/>
      <c r="AF51" s="154"/>
      <c r="AG51" s="801"/>
      <c r="AH51" s="801"/>
      <c r="AI51" s="801"/>
      <c r="AJ51" s="801"/>
      <c r="AK51" s="801"/>
      <c r="AL51" s="801"/>
      <c r="AM51" s="801"/>
      <c r="AN51" s="801"/>
      <c r="AO51" s="801"/>
      <c r="AP51" s="801"/>
      <c r="AQ51" s="801"/>
      <c r="AR51" s="801"/>
      <c r="AS51" s="801"/>
      <c r="AT51" s="801"/>
      <c r="AU51" s="801"/>
      <c r="AV51" s="801"/>
      <c r="AW51" s="801"/>
      <c r="AX51" s="73"/>
      <c r="AY51" s="40"/>
      <c r="AZ51" s="465"/>
      <c r="BA51" s="192">
        <f t="shared" si="8"/>
        <v>2</v>
      </c>
      <c r="BG51" s="559" t="str">
        <f t="shared" ca="1" si="0"/>
        <v/>
      </c>
      <c r="BH51" s="560" t="str">
        <f t="shared" ca="1" si="1"/>
        <v/>
      </c>
      <c r="BI51" s="560" t="str">
        <f t="shared" ca="1" si="2"/>
        <v/>
      </c>
      <c r="BJ51" s="560" t="str">
        <f t="shared" ca="1" si="3"/>
        <v/>
      </c>
      <c r="BK51" s="560" t="str">
        <f t="shared" ca="1" si="4"/>
        <v/>
      </c>
      <c r="BL51" s="561" t="str">
        <f t="shared" ca="1" si="5"/>
        <v/>
      </c>
      <c r="BR51" s="562" t="str">
        <f>"「共通仕様」"&amp;共通仕様!$CL$16</f>
        <v>「共通仕様」「45. フォームロード共通処理」</v>
      </c>
      <c r="BS51" s="379"/>
      <c r="BT51" s="379"/>
      <c r="BU51" s="379"/>
      <c r="CV51" s="1500"/>
      <c r="CW51" s="1501"/>
      <c r="CX51" s="1501"/>
      <c r="CY51" s="1501"/>
      <c r="CZ51" s="1501"/>
      <c r="DA51" s="1501"/>
      <c r="DB51" s="1501"/>
      <c r="DC51" s="1501"/>
      <c r="DD51" s="1859"/>
      <c r="DE51" s="1860"/>
      <c r="DF51" s="1861"/>
    </row>
    <row r="52" spans="1:110" s="192" customFormat="1" ht="15" customHeight="1">
      <c r="A52" s="218"/>
      <c r="B52" s="1970">
        <f>IF(NOT(ISBLANK(D52)),MAX(B$38:B51)+1,"")</f>
        <v>14</v>
      </c>
      <c r="C52" s="1971"/>
      <c r="D52" s="824" t="s">
        <v>986</v>
      </c>
      <c r="E52" s="801"/>
      <c r="F52" s="801"/>
      <c r="G52" s="801"/>
      <c r="H52" s="801"/>
      <c r="I52" s="801"/>
      <c r="J52" s="801"/>
      <c r="K52" s="801"/>
      <c r="L52" s="801"/>
      <c r="M52" s="801"/>
      <c r="N52" s="801"/>
      <c r="O52" s="819"/>
      <c r="P52" s="824" t="s">
        <v>49</v>
      </c>
      <c r="Q52" s="801"/>
      <c r="R52" s="801"/>
      <c r="S52" s="819"/>
      <c r="T52" s="78" t="s">
        <v>54</v>
      </c>
      <c r="U52" s="75" t="s">
        <v>324</v>
      </c>
      <c r="V52" s="819"/>
      <c r="W52" s="75" t="s">
        <v>93</v>
      </c>
      <c r="X52" s="819"/>
      <c r="Y52" s="77" t="s">
        <v>122</v>
      </c>
      <c r="Z52" s="77" t="s">
        <v>122</v>
      </c>
      <c r="AA52" s="77"/>
      <c r="AB52" s="716"/>
      <c r="AC52" s="741" t="s">
        <v>50</v>
      </c>
      <c r="AD52" s="77" t="s">
        <v>122</v>
      </c>
      <c r="AE52" s="77" t="s">
        <v>50</v>
      </c>
      <c r="AF52" s="154" t="s">
        <v>50</v>
      </c>
      <c r="AG52" s="801"/>
      <c r="AH52" s="801"/>
      <c r="AI52" s="801"/>
      <c r="AJ52" s="801"/>
      <c r="AK52" s="801"/>
      <c r="AL52" s="801"/>
      <c r="AM52" s="801"/>
      <c r="AN52" s="801"/>
      <c r="AO52" s="801"/>
      <c r="AP52" s="801"/>
      <c r="AQ52" s="801"/>
      <c r="AR52" s="801"/>
      <c r="AS52" s="801"/>
      <c r="AT52" s="801"/>
      <c r="AU52" s="801"/>
      <c r="AV52" s="801"/>
      <c r="AW52" s="801"/>
      <c r="AX52" s="73"/>
      <c r="AY52" s="40"/>
      <c r="AZ52" s="465"/>
      <c r="BA52" s="192">
        <f t="shared" si="8"/>
        <v>2</v>
      </c>
      <c r="BG52" s="559" t="str">
        <f t="shared" ca="1" si="0"/>
        <v/>
      </c>
      <c r="BH52" s="560" t="str">
        <f t="shared" ca="1" si="1"/>
        <v/>
      </c>
      <c r="BI52" s="560" t="str">
        <f t="shared" ca="1" si="2"/>
        <v/>
      </c>
      <c r="BJ52" s="560" t="str">
        <f t="shared" ca="1" si="3"/>
        <v/>
      </c>
      <c r="BK52" s="560" t="str">
        <f t="shared" ca="1" si="4"/>
        <v/>
      </c>
      <c r="BL52" s="561" t="str">
        <f t="shared" ca="1" si="5"/>
        <v/>
      </c>
      <c r="BR52" s="562" t="str">
        <f>"「共通仕様」"&amp;共通仕様!$CL$23</f>
        <v>「共通仕様」「46. 正式部品番号マスタ」</v>
      </c>
      <c r="BS52" s="379"/>
      <c r="BT52" s="379"/>
      <c r="BU52" s="379"/>
      <c r="CV52" s="1488" t="s">
        <v>2265</v>
      </c>
      <c r="CW52" s="1489"/>
      <c r="CX52" s="1489"/>
      <c r="CY52" s="1489"/>
      <c r="CZ52" s="1489"/>
      <c r="DA52" s="1489"/>
      <c r="DB52" s="1489"/>
      <c r="DC52" s="1489"/>
      <c r="DD52" s="1859">
        <v>44637</v>
      </c>
      <c r="DE52" s="1860"/>
      <c r="DF52" s="1861"/>
    </row>
    <row r="53" spans="1:110" s="80" customFormat="1" ht="15" customHeight="1">
      <c r="A53" s="218"/>
      <c r="B53" s="146" t="s">
        <v>211</v>
      </c>
      <c r="C53" s="578"/>
      <c r="D53" s="578"/>
      <c r="E53" s="578"/>
      <c r="F53" s="578"/>
      <c r="G53" s="578"/>
      <c r="H53" s="578"/>
      <c r="I53" s="578"/>
      <c r="J53" s="578"/>
      <c r="K53" s="578"/>
      <c r="L53" s="578"/>
      <c r="M53" s="578"/>
      <c r="N53" s="578"/>
      <c r="O53" s="578"/>
      <c r="P53" s="578"/>
      <c r="Q53" s="578"/>
      <c r="R53" s="578"/>
      <c r="S53" s="578"/>
      <c r="T53" s="144"/>
      <c r="U53" s="578"/>
      <c r="V53" s="578"/>
      <c r="W53" s="145"/>
      <c r="X53" s="145"/>
      <c r="Y53" s="144"/>
      <c r="Z53" s="144"/>
      <c r="AA53" s="144"/>
      <c r="AB53" s="578"/>
      <c r="AC53" s="373" t="s">
        <v>125</v>
      </c>
      <c r="AD53" s="374" t="s">
        <v>126</v>
      </c>
      <c r="AE53" s="374" t="s">
        <v>127</v>
      </c>
      <c r="AF53" s="375" t="s">
        <v>128</v>
      </c>
      <c r="AG53" s="578"/>
      <c r="AH53" s="578"/>
      <c r="AI53" s="578"/>
      <c r="AJ53" s="578"/>
      <c r="AK53" s="578"/>
      <c r="AL53" s="578"/>
      <c r="AM53" s="578"/>
      <c r="AN53" s="578"/>
      <c r="AO53" s="578"/>
      <c r="AP53" s="578"/>
      <c r="AQ53" s="578"/>
      <c r="AR53" s="578"/>
      <c r="AS53" s="578"/>
      <c r="AT53" s="578"/>
      <c r="AU53" s="578"/>
      <c r="AV53" s="578"/>
      <c r="AW53" s="578"/>
      <c r="AX53" s="579"/>
      <c r="AY53" s="40"/>
      <c r="AZ53" s="465"/>
      <c r="BA53" s="192">
        <f t="shared" si="8"/>
        <v>2</v>
      </c>
      <c r="BB53" s="192"/>
      <c r="BC53" s="192"/>
      <c r="BD53" s="192"/>
      <c r="BE53" s="192"/>
      <c r="BF53" s="192"/>
      <c r="BG53" s="559" t="str">
        <f t="shared" ca="1" si="0"/>
        <v/>
      </c>
      <c r="BH53" s="560" t="str">
        <f t="shared" ca="1" si="1"/>
        <v/>
      </c>
      <c r="BI53" s="560" t="str">
        <f t="shared" ca="1" si="2"/>
        <v/>
      </c>
      <c r="BJ53" s="560" t="str">
        <f t="shared" ca="1" si="3"/>
        <v/>
      </c>
      <c r="BK53" s="560" t="str">
        <f t="shared" ca="1" si="4"/>
        <v/>
      </c>
      <c r="BL53" s="561" t="str">
        <f t="shared" ca="1" si="5"/>
        <v/>
      </c>
      <c r="BM53" s="192"/>
      <c r="BN53" s="192"/>
      <c r="BO53" s="192"/>
      <c r="BP53" s="192"/>
      <c r="BQ53" s="192"/>
      <c r="BR53" s="192"/>
      <c r="BS53" s="192"/>
      <c r="BT53" s="192"/>
      <c r="BU53" s="562" t="str">
        <f>"「共通仕様」"&amp;共通仕様!$CO$25</f>
        <v>「共通仕様」「46.3.1.①. 正式部品番号データセット 条件無し」</v>
      </c>
      <c r="BV53" s="192"/>
      <c r="BW53" s="192"/>
      <c r="BX53" s="192"/>
      <c r="BY53" s="192"/>
      <c r="BZ53" s="192"/>
      <c r="CA53" s="192"/>
      <c r="CB53" s="192"/>
      <c r="CC53" s="192"/>
      <c r="CD53" s="192"/>
      <c r="CE53" s="192"/>
      <c r="CF53" s="192"/>
      <c r="CG53" s="192"/>
      <c r="CH53" s="192"/>
      <c r="CI53" s="192"/>
      <c r="CJ53" s="192"/>
      <c r="CK53" s="192"/>
      <c r="CL53" s="192"/>
      <c r="CM53" s="192"/>
      <c r="CN53" s="192"/>
      <c r="CO53" s="192"/>
      <c r="CP53" s="192"/>
      <c r="CQ53" s="192"/>
      <c r="CR53" s="192"/>
      <c r="CS53" s="192"/>
      <c r="CT53" s="192"/>
      <c r="CU53" s="192"/>
      <c r="CV53" s="1500"/>
      <c r="CW53" s="1501"/>
      <c r="CX53" s="1501"/>
      <c r="CY53" s="1502"/>
      <c r="CZ53" s="1502"/>
      <c r="DA53" s="1502"/>
      <c r="DB53" s="1502"/>
      <c r="DC53" s="1502"/>
      <c r="DD53" s="1859"/>
      <c r="DE53" s="1860"/>
      <c r="DF53" s="1861"/>
    </row>
    <row r="54" spans="1:110" s="80" customFormat="1" ht="15" customHeight="1">
      <c r="A54" s="218"/>
      <c r="B54" s="1897">
        <f>IF(NOT(ISBLANK(D54)),MAX(B$38:B53)+1,"")</f>
        <v>15</v>
      </c>
      <c r="C54" s="1898"/>
      <c r="D54" s="75" t="s">
        <v>148</v>
      </c>
      <c r="E54" s="801"/>
      <c r="F54" s="801"/>
      <c r="G54" s="801"/>
      <c r="H54" s="801"/>
      <c r="I54" s="801"/>
      <c r="J54" s="801"/>
      <c r="K54" s="801"/>
      <c r="L54" s="801"/>
      <c r="M54" s="801"/>
      <c r="N54" s="801"/>
      <c r="O54" s="819"/>
      <c r="P54" s="824" t="s">
        <v>212</v>
      </c>
      <c r="Q54" s="801"/>
      <c r="R54" s="801"/>
      <c r="S54" s="819"/>
      <c r="T54" s="78" t="s">
        <v>53</v>
      </c>
      <c r="U54" s="147"/>
      <c r="V54" s="819"/>
      <c r="W54" s="824"/>
      <c r="X54" s="819"/>
      <c r="Y54" s="77" t="s">
        <v>122</v>
      </c>
      <c r="Z54" s="294"/>
      <c r="AA54" s="294"/>
      <c r="AB54" s="715"/>
      <c r="AC54" s="151" t="s">
        <v>129</v>
      </c>
      <c r="AD54" s="77" t="s">
        <v>50</v>
      </c>
      <c r="AE54" s="76" t="s">
        <v>129</v>
      </c>
      <c r="AF54" s="299" t="s">
        <v>129</v>
      </c>
      <c r="AG54" s="269"/>
      <c r="AH54" s="269"/>
      <c r="AI54" s="269"/>
      <c r="AJ54" s="269"/>
      <c r="AK54" s="269"/>
      <c r="AL54" s="269"/>
      <c r="AM54" s="269"/>
      <c r="AN54" s="269"/>
      <c r="AO54" s="269"/>
      <c r="AP54" s="269"/>
      <c r="AQ54" s="269"/>
      <c r="AR54" s="269"/>
      <c r="AS54" s="269"/>
      <c r="AT54" s="269"/>
      <c r="AU54" s="269"/>
      <c r="AV54" s="269"/>
      <c r="AW54" s="269"/>
      <c r="AX54" s="270"/>
      <c r="AY54" s="40"/>
      <c r="AZ54" s="465"/>
      <c r="BA54" s="192">
        <f t="shared" si="8"/>
        <v>2</v>
      </c>
      <c r="BB54" s="192"/>
      <c r="BC54" s="192"/>
      <c r="BD54" s="192"/>
      <c r="BE54" s="192"/>
      <c r="BF54" s="192"/>
      <c r="BG54" s="559" t="str">
        <f t="shared" ca="1" si="0"/>
        <v/>
      </c>
      <c r="BH54" s="560" t="str">
        <f t="shared" ca="1" si="1"/>
        <v/>
      </c>
      <c r="BI54" s="560" t="str">
        <f t="shared" ca="1" si="2"/>
        <v/>
      </c>
      <c r="BJ54" s="560" t="str">
        <f t="shared" ca="1" si="3"/>
        <v/>
      </c>
      <c r="BK54" s="560" t="str">
        <f t="shared" ca="1" si="4"/>
        <v/>
      </c>
      <c r="BL54" s="561" t="str">
        <f t="shared" ca="1" si="5"/>
        <v/>
      </c>
      <c r="BM54" s="192"/>
      <c r="BN54" s="192"/>
      <c r="BO54" s="192"/>
      <c r="BP54" s="192"/>
      <c r="BQ54" s="192"/>
      <c r="BR54" s="192"/>
      <c r="BS54" s="192"/>
      <c r="BT54" s="192"/>
      <c r="BU54" s="562" t="str">
        <f>"「共通仕様」"&amp;共通仕様!$CO$26</f>
        <v>「共通仕様」「46.3.1.②. 正式部品番号データセット 部品番号の入力」</v>
      </c>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500"/>
      <c r="CW54" s="1501"/>
      <c r="CX54" s="1501"/>
      <c r="CY54" s="1502"/>
      <c r="CZ54" s="1502"/>
      <c r="DA54" s="1502"/>
      <c r="DB54" s="1502"/>
      <c r="DC54" s="1502"/>
      <c r="DD54" s="1859"/>
      <c r="DE54" s="1860"/>
      <c r="DF54" s="1861"/>
    </row>
    <row r="55" spans="1:110" s="80" customFormat="1" ht="15" customHeight="1">
      <c r="A55" s="218"/>
      <c r="B55" s="1885">
        <f>IF(NOT(ISBLANK(D55)),MAX(B$38:B54)+1,"")</f>
        <v>16</v>
      </c>
      <c r="C55" s="1886"/>
      <c r="D55" s="824" t="s">
        <v>989</v>
      </c>
      <c r="E55" s="828"/>
      <c r="F55" s="828"/>
      <c r="G55" s="828"/>
      <c r="H55" s="828"/>
      <c r="I55" s="828"/>
      <c r="J55" s="828"/>
      <c r="K55" s="828"/>
      <c r="L55" s="828"/>
      <c r="M55" s="828"/>
      <c r="N55" s="828"/>
      <c r="O55" s="815"/>
      <c r="P55" s="823" t="s">
        <v>115</v>
      </c>
      <c r="Q55" s="828"/>
      <c r="R55" s="828"/>
      <c r="S55" s="815"/>
      <c r="T55" s="289" t="s">
        <v>172</v>
      </c>
      <c r="U55" s="255"/>
      <c r="V55" s="815"/>
      <c r="W55" s="255"/>
      <c r="X55" s="815"/>
      <c r="Y55" s="290"/>
      <c r="Z55" s="290"/>
      <c r="AA55" s="290"/>
      <c r="AB55" s="717" t="s">
        <v>556</v>
      </c>
      <c r="AC55" s="291" t="s">
        <v>50</v>
      </c>
      <c r="AD55" s="290" t="s">
        <v>50</v>
      </c>
      <c r="AE55" s="290" t="s">
        <v>50</v>
      </c>
      <c r="AF55" s="292" t="s">
        <v>50</v>
      </c>
      <c r="AG55" s="801"/>
      <c r="AH55" s="828"/>
      <c r="AI55" s="828"/>
      <c r="AJ55" s="828"/>
      <c r="AK55" s="828"/>
      <c r="AL55" s="828"/>
      <c r="AM55" s="828"/>
      <c r="AN55" s="828"/>
      <c r="AO55" s="828"/>
      <c r="AP55" s="828"/>
      <c r="AQ55" s="828"/>
      <c r="AR55" s="828"/>
      <c r="AS55" s="828"/>
      <c r="AT55" s="828"/>
      <c r="AU55" s="828"/>
      <c r="AV55" s="828"/>
      <c r="AW55" s="828"/>
      <c r="AX55" s="208"/>
      <c r="AY55" s="40"/>
      <c r="AZ55" s="465"/>
      <c r="BA55" s="192">
        <f t="shared" si="8"/>
        <v>2</v>
      </c>
      <c r="BB55" s="192"/>
      <c r="BC55" s="192"/>
      <c r="BD55" s="192"/>
      <c r="BE55" s="192"/>
      <c r="BF55" s="192"/>
      <c r="BG55" s="559" t="str">
        <f t="shared" ca="1" si="0"/>
        <v/>
      </c>
      <c r="BH55" s="560" t="str">
        <f t="shared" ca="1" si="1"/>
        <v/>
      </c>
      <c r="BI55" s="560" t="str">
        <f t="shared" ca="1" si="2"/>
        <v/>
      </c>
      <c r="BJ55" s="560" t="str">
        <f t="shared" ca="1" si="3"/>
        <v/>
      </c>
      <c r="BK55" s="560" t="str">
        <f t="shared" ca="1" si="4"/>
        <v/>
      </c>
      <c r="BL55" s="561" t="str">
        <f t="shared" ca="1" si="5"/>
        <v/>
      </c>
      <c r="BM55" s="192"/>
      <c r="BN55" s="192"/>
      <c r="BO55" s="192"/>
      <c r="BP55" s="192"/>
      <c r="BQ55" s="192"/>
      <c r="BR55" s="562" t="str">
        <f>"「共通仕様」"&amp;共通仕様!$CL$28</f>
        <v>「共通仕様」「47. 画面クリア共通処理」</v>
      </c>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500"/>
      <c r="CW55" s="1501"/>
      <c r="CX55" s="1501"/>
      <c r="CY55" s="1502"/>
      <c r="CZ55" s="1502"/>
      <c r="DA55" s="1502"/>
      <c r="DB55" s="1502"/>
      <c r="DC55" s="1502"/>
      <c r="DD55" s="1859"/>
      <c r="DE55" s="1860"/>
      <c r="DF55" s="1861"/>
    </row>
    <row r="56" spans="1:110" s="80" customFormat="1" ht="15" customHeight="1">
      <c r="A56" s="218"/>
      <c r="B56" s="1885">
        <f>IF(NOT(ISBLANK(D56)),MAX(B$38:B55)+1,"")</f>
        <v>17</v>
      </c>
      <c r="C56" s="1886"/>
      <c r="D56" s="824" t="s">
        <v>992</v>
      </c>
      <c r="E56" s="828"/>
      <c r="F56" s="828"/>
      <c r="G56" s="828"/>
      <c r="H56" s="828"/>
      <c r="I56" s="828"/>
      <c r="J56" s="828"/>
      <c r="K56" s="828"/>
      <c r="L56" s="828"/>
      <c r="M56" s="828"/>
      <c r="N56" s="828"/>
      <c r="O56" s="815"/>
      <c r="P56" s="823" t="s">
        <v>115</v>
      </c>
      <c r="Q56" s="828"/>
      <c r="R56" s="828"/>
      <c r="S56" s="815"/>
      <c r="T56" s="289" t="s">
        <v>172</v>
      </c>
      <c r="U56" s="255"/>
      <c r="V56" s="815"/>
      <c r="W56" s="255"/>
      <c r="X56" s="815"/>
      <c r="Y56" s="290"/>
      <c r="Z56" s="290"/>
      <c r="AA56" s="290"/>
      <c r="AB56" s="717" t="s">
        <v>556</v>
      </c>
      <c r="AC56" s="291" t="s">
        <v>50</v>
      </c>
      <c r="AD56" s="290" t="s">
        <v>50</v>
      </c>
      <c r="AE56" s="290" t="s">
        <v>50</v>
      </c>
      <c r="AF56" s="292" t="s">
        <v>50</v>
      </c>
      <c r="AG56" s="801"/>
      <c r="AH56" s="828"/>
      <c r="AI56" s="828"/>
      <c r="AJ56" s="828"/>
      <c r="AK56" s="828"/>
      <c r="AL56" s="828"/>
      <c r="AM56" s="828"/>
      <c r="AN56" s="828"/>
      <c r="AO56" s="828"/>
      <c r="AP56" s="828"/>
      <c r="AQ56" s="828"/>
      <c r="AR56" s="828"/>
      <c r="AS56" s="828"/>
      <c r="AT56" s="828"/>
      <c r="AU56" s="828"/>
      <c r="AV56" s="828"/>
      <c r="AW56" s="828"/>
      <c r="AX56" s="208"/>
      <c r="AY56" s="40"/>
      <c r="AZ56" s="465"/>
      <c r="BA56" s="192">
        <f t="shared" si="8"/>
        <v>2</v>
      </c>
      <c r="BB56" s="192"/>
      <c r="BC56" s="192"/>
      <c r="BD56" s="192"/>
      <c r="BE56" s="192"/>
      <c r="BF56" s="192"/>
      <c r="BG56" s="559" t="str">
        <f t="shared" ca="1" si="0"/>
        <v/>
      </c>
      <c r="BH56" s="560" t="str">
        <f t="shared" ca="1" si="1"/>
        <v/>
      </c>
      <c r="BI56" s="560" t="str">
        <f t="shared" ca="1" si="2"/>
        <v/>
      </c>
      <c r="BJ56" s="560" t="str">
        <f t="shared" ca="1" si="3"/>
        <v/>
      </c>
      <c r="BK56" s="560" t="str">
        <f t="shared" ca="1" si="4"/>
        <v/>
      </c>
      <c r="BL56" s="561" t="str">
        <f t="shared" ca="1" si="5"/>
        <v/>
      </c>
      <c r="BM56" s="192"/>
      <c r="BN56" s="192"/>
      <c r="BO56" s="192"/>
      <c r="BP56" s="192"/>
      <c r="BQ56" s="192"/>
      <c r="BR56" s="562" t="str">
        <f>"「共通仕様」"&amp;共通仕様!$CL$29</f>
        <v>「共通仕様」「48. データ削除共通処理」</v>
      </c>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500"/>
      <c r="CW56" s="1501"/>
      <c r="CX56" s="1501"/>
      <c r="CY56" s="1502"/>
      <c r="CZ56" s="1502"/>
      <c r="DA56" s="1502"/>
      <c r="DB56" s="1502"/>
      <c r="DC56" s="1502"/>
      <c r="DD56" s="1859"/>
      <c r="DE56" s="1860"/>
      <c r="DF56" s="1861"/>
    </row>
    <row r="57" spans="1:110" s="80" customFormat="1" ht="15" customHeight="1">
      <c r="A57" s="218"/>
      <c r="B57" s="1980">
        <f>IF(NOT(ISBLANK(D57)),MAX(B$38:B56)+1,"")</f>
        <v>18</v>
      </c>
      <c r="C57" s="1981"/>
      <c r="D57" s="824" t="s">
        <v>989</v>
      </c>
      <c r="E57" s="801"/>
      <c r="F57" s="801"/>
      <c r="G57" s="801"/>
      <c r="H57" s="801"/>
      <c r="I57" s="801"/>
      <c r="J57" s="801"/>
      <c r="K57" s="801"/>
      <c r="L57" s="801"/>
      <c r="M57" s="801"/>
      <c r="N57" s="801"/>
      <c r="O57" s="819"/>
      <c r="P57" s="824" t="s">
        <v>173</v>
      </c>
      <c r="Q57" s="801"/>
      <c r="R57" s="801"/>
      <c r="S57" s="819"/>
      <c r="T57" s="78" t="s">
        <v>99</v>
      </c>
      <c r="U57" s="75" t="s">
        <v>51</v>
      </c>
      <c r="V57" s="819"/>
      <c r="W57" s="75" t="s">
        <v>99</v>
      </c>
      <c r="X57" s="819"/>
      <c r="Y57" s="290"/>
      <c r="Z57" s="290" t="s">
        <v>50</v>
      </c>
      <c r="AA57" s="290"/>
      <c r="AB57" s="715" t="s">
        <v>556</v>
      </c>
      <c r="AC57" s="291" t="s">
        <v>50</v>
      </c>
      <c r="AD57" s="290" t="s">
        <v>50</v>
      </c>
      <c r="AE57" s="290" t="s">
        <v>50</v>
      </c>
      <c r="AF57" s="292" t="s">
        <v>50</v>
      </c>
      <c r="AG57" s="828"/>
      <c r="AH57" s="828"/>
      <c r="AI57" s="828"/>
      <c r="AJ57" s="828"/>
      <c r="AK57" s="828"/>
      <c r="AL57" s="828"/>
      <c r="AM57" s="828"/>
      <c r="AN57" s="828"/>
      <c r="AO57" s="828"/>
      <c r="AP57" s="828"/>
      <c r="AQ57" s="828"/>
      <c r="AR57" s="828"/>
      <c r="AS57" s="828"/>
      <c r="AT57" s="828"/>
      <c r="AU57" s="828"/>
      <c r="AV57" s="828"/>
      <c r="AW57" s="828"/>
      <c r="AX57" s="208"/>
      <c r="AY57" s="40"/>
      <c r="AZ57" s="465"/>
      <c r="BA57" s="192">
        <f t="shared" si="8"/>
        <v>2</v>
      </c>
      <c r="BB57" s="192"/>
      <c r="BC57" s="192"/>
      <c r="BD57" s="192"/>
      <c r="BE57" s="192"/>
      <c r="BF57" s="192"/>
      <c r="BG57" s="559" t="str">
        <f t="shared" ca="1" si="0"/>
        <v/>
      </c>
      <c r="BH57" s="560" t="str">
        <f t="shared" ca="1" si="1"/>
        <v/>
      </c>
      <c r="BI57" s="560" t="str">
        <f t="shared" ca="1" si="2"/>
        <v/>
      </c>
      <c r="BJ57" s="560" t="str">
        <f t="shared" ca="1" si="3"/>
        <v/>
      </c>
      <c r="BK57" s="560" t="str">
        <f t="shared" ca="1" si="4"/>
        <v/>
      </c>
      <c r="BL57" s="561" t="str">
        <f t="shared" ca="1" si="5"/>
        <v/>
      </c>
      <c r="BM57" s="192"/>
      <c r="BN57" s="192"/>
      <c r="BO57" s="192"/>
      <c r="BP57" s="192"/>
      <c r="BQ57" s="192"/>
      <c r="BR57" s="562" t="str">
        <f>"「共通仕様」"&amp;共通仕様!$CL$30</f>
        <v>「共通仕様」「49. 画面終了共通処理」</v>
      </c>
      <c r="BS57" s="192"/>
      <c r="BT57" s="192"/>
      <c r="BU57" s="192"/>
      <c r="BV57" s="192"/>
      <c r="BW57" s="192"/>
      <c r="BX57" s="192"/>
      <c r="BY57" s="192"/>
      <c r="BZ57" s="192"/>
      <c r="CA57" s="192"/>
      <c r="CB57" s="192"/>
      <c r="CC57" s="192"/>
      <c r="CD57" s="192"/>
      <c r="CE57" s="192"/>
      <c r="CF57" s="192"/>
      <c r="CG57" s="192"/>
      <c r="CH57" s="192"/>
      <c r="CI57" s="192"/>
      <c r="CJ57" s="192"/>
      <c r="CK57" s="192"/>
      <c r="CL57" s="192"/>
      <c r="CM57" s="192"/>
      <c r="CN57" s="192"/>
      <c r="CO57" s="192"/>
      <c r="CP57" s="192"/>
      <c r="CQ57" s="192"/>
      <c r="CR57" s="192"/>
      <c r="CS57" s="192"/>
      <c r="CT57" s="192"/>
      <c r="CU57" s="192"/>
      <c r="CV57" s="1500"/>
      <c r="CW57" s="1501"/>
      <c r="CX57" s="1501"/>
      <c r="CY57" s="1502"/>
      <c r="CZ57" s="1502"/>
      <c r="DA57" s="1502"/>
      <c r="DB57" s="1502"/>
      <c r="DC57" s="1502"/>
      <c r="DD57" s="1859"/>
      <c r="DE57" s="1860"/>
      <c r="DF57" s="1861"/>
    </row>
    <row r="58" spans="1:110" s="80" customFormat="1" ht="15" customHeight="1">
      <c r="A58" s="218"/>
      <c r="B58" s="1980">
        <f>IF(NOT(ISBLANK(D58)),MAX(B$38:B57)+1,"")</f>
        <v>19</v>
      </c>
      <c r="C58" s="1981"/>
      <c r="D58" s="824" t="s">
        <v>992</v>
      </c>
      <c r="E58" s="801"/>
      <c r="F58" s="801"/>
      <c r="G58" s="801"/>
      <c r="H58" s="801"/>
      <c r="I58" s="801"/>
      <c r="J58" s="801"/>
      <c r="K58" s="801"/>
      <c r="L58" s="801"/>
      <c r="M58" s="801"/>
      <c r="N58" s="801"/>
      <c r="O58" s="819"/>
      <c r="P58" s="824" t="s">
        <v>173</v>
      </c>
      <c r="Q58" s="801"/>
      <c r="R58" s="801"/>
      <c r="S58" s="819"/>
      <c r="T58" s="78" t="s">
        <v>99</v>
      </c>
      <c r="U58" s="75" t="s">
        <v>51</v>
      </c>
      <c r="V58" s="819"/>
      <c r="W58" s="75" t="s">
        <v>99</v>
      </c>
      <c r="X58" s="819"/>
      <c r="Y58" s="290"/>
      <c r="Z58" s="290" t="s">
        <v>50</v>
      </c>
      <c r="AA58" s="290"/>
      <c r="AB58" s="715" t="s">
        <v>556</v>
      </c>
      <c r="AC58" s="291" t="s">
        <v>50</v>
      </c>
      <c r="AD58" s="290" t="s">
        <v>50</v>
      </c>
      <c r="AE58" s="290" t="s">
        <v>50</v>
      </c>
      <c r="AF58" s="292" t="s">
        <v>50</v>
      </c>
      <c r="AG58" s="828"/>
      <c r="AH58" s="828"/>
      <c r="AI58" s="828"/>
      <c r="AJ58" s="828"/>
      <c r="AK58" s="828"/>
      <c r="AL58" s="828"/>
      <c r="AM58" s="828"/>
      <c r="AN58" s="828"/>
      <c r="AO58" s="828"/>
      <c r="AP58" s="828"/>
      <c r="AQ58" s="828"/>
      <c r="AR58" s="828"/>
      <c r="AS58" s="828"/>
      <c r="AT58" s="828"/>
      <c r="AU58" s="828"/>
      <c r="AV58" s="828"/>
      <c r="AW58" s="828"/>
      <c r="AX58" s="208"/>
      <c r="AY58" s="40"/>
      <c r="AZ58" s="465"/>
      <c r="BA58" s="192">
        <f t="shared" si="8"/>
        <v>2</v>
      </c>
      <c r="BB58" s="192"/>
      <c r="BC58" s="192"/>
      <c r="BD58" s="192"/>
      <c r="BE58" s="192"/>
      <c r="BF58" s="192"/>
      <c r="BG58" s="559" t="str">
        <f t="shared" ca="1" si="0"/>
        <v/>
      </c>
      <c r="BH58" s="560" t="str">
        <f t="shared" ca="1" si="1"/>
        <v/>
      </c>
      <c r="BI58" s="560" t="str">
        <f t="shared" ca="1" si="2"/>
        <v/>
      </c>
      <c r="BJ58" s="560" t="str">
        <f t="shared" ca="1" si="3"/>
        <v/>
      </c>
      <c r="BK58" s="560" t="str">
        <f t="shared" ca="1" si="4"/>
        <v/>
      </c>
      <c r="BL58" s="561" t="str">
        <f t="shared" ca="1" si="5"/>
        <v/>
      </c>
      <c r="BM58" s="192"/>
      <c r="BN58" s="192"/>
      <c r="BO58" s="192"/>
      <c r="BP58" s="192"/>
      <c r="BQ58" s="192"/>
      <c r="BR58" s="562" t="str">
        <f>"「共通仕様」"&amp;共通仕様!$CL$31</f>
        <v>「共通仕様」「50. 圧造課部品番号マスタ」</v>
      </c>
      <c r="BS58" s="379"/>
      <c r="BT58" s="379"/>
      <c r="BU58" s="379"/>
      <c r="BV58" s="192"/>
      <c r="BW58" s="192"/>
      <c r="BX58" s="192"/>
      <c r="BY58" s="192"/>
      <c r="BZ58" s="192"/>
      <c r="CA58" s="192"/>
      <c r="CB58" s="192"/>
      <c r="CC58" s="192"/>
      <c r="CD58" s="192"/>
      <c r="CE58" s="192"/>
      <c r="CF58" s="192"/>
      <c r="CG58" s="192"/>
      <c r="CH58" s="192"/>
      <c r="CI58" s="192"/>
      <c r="CJ58" s="192"/>
      <c r="CK58" s="192"/>
      <c r="CL58" s="192"/>
      <c r="CM58" s="192"/>
      <c r="CN58" s="192"/>
      <c r="CO58" s="192"/>
      <c r="CP58" s="192"/>
      <c r="CQ58" s="192"/>
      <c r="CR58" s="192"/>
      <c r="CS58" s="192"/>
      <c r="CT58" s="192"/>
      <c r="CU58" s="192"/>
      <c r="CV58" s="1500"/>
      <c r="CW58" s="1501"/>
      <c r="CX58" s="1501"/>
      <c r="CY58" s="1502"/>
      <c r="CZ58" s="1502"/>
      <c r="DA58" s="1502"/>
      <c r="DB58" s="1502"/>
      <c r="DC58" s="1502"/>
      <c r="DD58" s="1859"/>
      <c r="DE58" s="1860"/>
      <c r="DF58" s="1861"/>
    </row>
    <row r="59" spans="1:110" s="80" customFormat="1" ht="15" customHeight="1">
      <c r="A59" s="218"/>
      <c r="B59" s="1980">
        <f>IF(NOT(ISBLANK(D59)),MAX(B$38:B58)+1,"")</f>
        <v>20</v>
      </c>
      <c r="C59" s="1981"/>
      <c r="D59" s="823" t="s">
        <v>985</v>
      </c>
      <c r="E59" s="269"/>
      <c r="F59" s="269"/>
      <c r="G59" s="269"/>
      <c r="H59" s="269"/>
      <c r="I59" s="269"/>
      <c r="J59" s="269"/>
      <c r="K59" s="269"/>
      <c r="L59" s="269"/>
      <c r="M59" s="269"/>
      <c r="N59" s="269"/>
      <c r="O59" s="296"/>
      <c r="P59" s="474" t="s">
        <v>173</v>
      </c>
      <c r="Q59" s="269"/>
      <c r="R59" s="269"/>
      <c r="S59" s="296"/>
      <c r="T59" s="297" t="s">
        <v>54</v>
      </c>
      <c r="U59" s="298" t="s">
        <v>324</v>
      </c>
      <c r="V59" s="296"/>
      <c r="W59" s="298" t="s">
        <v>93</v>
      </c>
      <c r="X59" s="296"/>
      <c r="Y59" s="294"/>
      <c r="Z59" s="294" t="s">
        <v>50</v>
      </c>
      <c r="AA59" s="294"/>
      <c r="AB59" s="715"/>
      <c r="AC59" s="291" t="s">
        <v>50</v>
      </c>
      <c r="AD59" s="290" t="s">
        <v>50</v>
      </c>
      <c r="AE59" s="290" t="s">
        <v>50</v>
      </c>
      <c r="AF59" s="292" t="s">
        <v>50</v>
      </c>
      <c r="AG59" s="823"/>
      <c r="AH59" s="828"/>
      <c r="AI59" s="828"/>
      <c r="AJ59" s="828"/>
      <c r="AK59" s="828"/>
      <c r="AL59" s="828"/>
      <c r="AM59" s="828"/>
      <c r="AN59" s="828"/>
      <c r="AO59" s="828"/>
      <c r="AP59" s="828"/>
      <c r="AQ59" s="828"/>
      <c r="AR59" s="828"/>
      <c r="AS59" s="828"/>
      <c r="AT59" s="828"/>
      <c r="AU59" s="828"/>
      <c r="AV59" s="828"/>
      <c r="AW59" s="828"/>
      <c r="AX59" s="208"/>
      <c r="AY59" s="40"/>
      <c r="AZ59" s="465"/>
      <c r="BA59" s="192">
        <f>BA58</f>
        <v>2</v>
      </c>
      <c r="BB59" s="192"/>
      <c r="BC59" s="192"/>
      <c r="BD59" s="192"/>
      <c r="BE59" s="192"/>
      <c r="BF59" s="192"/>
      <c r="BG59" s="559" t="str">
        <f t="shared" ca="1" si="0"/>
        <v/>
      </c>
      <c r="BH59" s="560" t="str">
        <f t="shared" ca="1" si="1"/>
        <v/>
      </c>
      <c r="BI59" s="560" t="str">
        <f t="shared" ca="1" si="2"/>
        <v/>
      </c>
      <c r="BJ59" s="560" t="str">
        <f t="shared" ca="1" si="3"/>
        <v/>
      </c>
      <c r="BK59" s="560" t="str">
        <f t="shared" ca="1" si="4"/>
        <v/>
      </c>
      <c r="BL59" s="561" t="str">
        <f t="shared" ca="1" si="5"/>
        <v/>
      </c>
      <c r="BM59" s="192"/>
      <c r="BN59" s="192"/>
      <c r="BO59" s="192"/>
      <c r="BP59" s="192"/>
      <c r="BQ59" s="192"/>
      <c r="BR59" s="192"/>
      <c r="BS59" s="192"/>
      <c r="BT59" s="192"/>
      <c r="BU59" s="562" t="str">
        <f>"「共通仕様」"&amp;共通仕様!$CO$32</f>
        <v>「共通仕様」「50.3.1.①. 圧造課部品番号データセット 条件無し」</v>
      </c>
      <c r="BV59" s="192"/>
      <c r="BW59" s="192"/>
      <c r="BX59" s="192"/>
      <c r="BY59" s="192"/>
      <c r="BZ59" s="192"/>
      <c r="CA59" s="192"/>
      <c r="CB59" s="192"/>
      <c r="CC59" s="192"/>
      <c r="CD59" s="192"/>
      <c r="CE59" s="192"/>
      <c r="CF59" s="192"/>
      <c r="CG59" s="192"/>
      <c r="CH59" s="192"/>
      <c r="CI59" s="192"/>
      <c r="CJ59" s="192"/>
      <c r="CK59" s="192"/>
      <c r="CL59" s="192"/>
      <c r="CM59" s="192"/>
      <c r="CN59" s="192"/>
      <c r="CO59" s="192"/>
      <c r="CP59" s="192"/>
      <c r="CQ59" s="192"/>
      <c r="CR59" s="192"/>
      <c r="CS59" s="192"/>
      <c r="CT59" s="192"/>
      <c r="CU59" s="192"/>
      <c r="CV59" s="1500"/>
      <c r="CW59" s="1501"/>
      <c r="CX59" s="1501"/>
      <c r="CY59" s="1502"/>
      <c r="CZ59" s="1502"/>
      <c r="DA59" s="1502"/>
      <c r="DB59" s="1502"/>
      <c r="DC59" s="1502"/>
      <c r="DD59" s="1859"/>
      <c r="DE59" s="1860"/>
      <c r="DF59" s="1861"/>
    </row>
    <row r="60" spans="1:110" s="80" customFormat="1" ht="15" customHeight="1">
      <c r="A60" s="218"/>
      <c r="B60" s="1980">
        <f>IF(NOT(ISBLANK(D60)),MAX(B$38:B59)+1,"")</f>
        <v>21</v>
      </c>
      <c r="C60" s="1981"/>
      <c r="D60" s="823" t="s">
        <v>993</v>
      </c>
      <c r="E60" s="269"/>
      <c r="F60" s="269"/>
      <c r="G60" s="269"/>
      <c r="H60" s="269"/>
      <c r="I60" s="269"/>
      <c r="J60" s="269"/>
      <c r="K60" s="269"/>
      <c r="L60" s="269"/>
      <c r="M60" s="269"/>
      <c r="N60" s="269"/>
      <c r="O60" s="296"/>
      <c r="P60" s="474" t="s">
        <v>173</v>
      </c>
      <c r="Q60" s="269"/>
      <c r="R60" s="269"/>
      <c r="S60" s="296"/>
      <c r="T60" s="297" t="s">
        <v>54</v>
      </c>
      <c r="U60" s="298" t="s">
        <v>165</v>
      </c>
      <c r="V60" s="296"/>
      <c r="W60" s="298" t="s">
        <v>93</v>
      </c>
      <c r="X60" s="296"/>
      <c r="Y60" s="294"/>
      <c r="Z60" s="294" t="s">
        <v>50</v>
      </c>
      <c r="AA60" s="294"/>
      <c r="AB60" s="715"/>
      <c r="AC60" s="291" t="s">
        <v>50</v>
      </c>
      <c r="AD60" s="290" t="s">
        <v>50</v>
      </c>
      <c r="AE60" s="290" t="s">
        <v>50</v>
      </c>
      <c r="AF60" s="292" t="s">
        <v>50</v>
      </c>
      <c r="AG60" s="823"/>
      <c r="AH60" s="828"/>
      <c r="AI60" s="828"/>
      <c r="AJ60" s="828"/>
      <c r="AK60" s="828"/>
      <c r="AL60" s="828"/>
      <c r="AM60" s="828"/>
      <c r="AN60" s="828"/>
      <c r="AO60" s="828"/>
      <c r="AP60" s="828"/>
      <c r="AQ60" s="828"/>
      <c r="AR60" s="828"/>
      <c r="AS60" s="828"/>
      <c r="AT60" s="828"/>
      <c r="AU60" s="828"/>
      <c r="AV60" s="828"/>
      <c r="AW60" s="828"/>
      <c r="AX60" s="208"/>
      <c r="AY60" s="40"/>
      <c r="AZ60" s="465"/>
      <c r="BA60" s="192">
        <f>BA59</f>
        <v>2</v>
      </c>
      <c r="BB60" s="192"/>
      <c r="BC60" s="192"/>
      <c r="BD60" s="192"/>
      <c r="BE60" s="192"/>
      <c r="BF60" s="192"/>
      <c r="BG60" s="559" t="str">
        <f t="shared" ca="1" si="0"/>
        <v/>
      </c>
      <c r="BH60" s="560" t="str">
        <f t="shared" ca="1" si="1"/>
        <v/>
      </c>
      <c r="BI60" s="560" t="str">
        <f t="shared" ca="1" si="2"/>
        <v/>
      </c>
      <c r="BJ60" s="560" t="str">
        <f t="shared" ca="1" si="3"/>
        <v/>
      </c>
      <c r="BK60" s="560" t="str">
        <f t="shared" ca="1" si="4"/>
        <v/>
      </c>
      <c r="BL60" s="561" t="str">
        <f t="shared" ca="1" si="5"/>
        <v/>
      </c>
      <c r="BM60" s="192"/>
      <c r="BN60" s="192"/>
      <c r="BO60" s="192"/>
      <c r="BP60" s="192"/>
      <c r="BQ60" s="192"/>
      <c r="BR60" s="192"/>
      <c r="BS60" s="192"/>
      <c r="BT60" s="192"/>
      <c r="BU60" s="562" t="str">
        <f>"「共通仕様」"&amp;共通仕様!$CO$33</f>
        <v>「共通仕様」「50.3.1.②. 圧造課部品番号データセット 部品番号の入力」</v>
      </c>
      <c r="BV60" s="192"/>
      <c r="BW60" s="192"/>
      <c r="BX60" s="192"/>
      <c r="BY60" s="192"/>
      <c r="BZ60" s="192"/>
      <c r="CA60" s="192"/>
      <c r="CB60" s="192"/>
      <c r="CC60" s="192"/>
      <c r="CD60" s="192"/>
      <c r="CE60" s="192"/>
      <c r="CF60" s="192"/>
      <c r="CG60" s="192"/>
      <c r="CH60" s="192"/>
      <c r="CI60" s="192"/>
      <c r="CJ60" s="192"/>
      <c r="CK60" s="192"/>
      <c r="CL60" s="192"/>
      <c r="CM60" s="192"/>
      <c r="CN60" s="192"/>
      <c r="CO60" s="192"/>
      <c r="CP60" s="192"/>
      <c r="CQ60" s="192"/>
      <c r="CR60" s="192"/>
      <c r="CS60" s="192"/>
      <c r="CT60" s="192"/>
      <c r="CU60" s="192"/>
      <c r="CV60" s="1500"/>
      <c r="CW60" s="1501"/>
      <c r="CX60" s="1501"/>
      <c r="CY60" s="1502"/>
      <c r="CZ60" s="1502"/>
      <c r="DA60" s="1502"/>
      <c r="DB60" s="1502"/>
      <c r="DC60" s="1502"/>
      <c r="DD60" s="1859"/>
      <c r="DE60" s="1860"/>
      <c r="DF60" s="1861"/>
    </row>
    <row r="61" spans="1:110" s="80" customFormat="1" ht="15" customHeight="1">
      <c r="A61" s="218"/>
      <c r="B61" s="146" t="s">
        <v>130</v>
      </c>
      <c r="C61" s="578"/>
      <c r="D61" s="578"/>
      <c r="E61" s="578"/>
      <c r="F61" s="578"/>
      <c r="G61" s="578"/>
      <c r="H61" s="578"/>
      <c r="I61" s="578"/>
      <c r="J61" s="578"/>
      <c r="K61" s="578"/>
      <c r="L61" s="578"/>
      <c r="M61" s="578"/>
      <c r="N61" s="578"/>
      <c r="O61" s="578"/>
      <c r="P61" s="578"/>
      <c r="Q61" s="578"/>
      <c r="R61" s="578"/>
      <c r="S61" s="578"/>
      <c r="T61" s="144"/>
      <c r="U61" s="578"/>
      <c r="V61" s="578"/>
      <c r="W61" s="145"/>
      <c r="X61" s="145"/>
      <c r="Y61" s="144"/>
      <c r="Z61" s="144"/>
      <c r="AA61" s="144"/>
      <c r="AB61" s="578"/>
      <c r="AC61" s="373" t="s">
        <v>125</v>
      </c>
      <c r="AD61" s="374" t="s">
        <v>126</v>
      </c>
      <c r="AE61" s="374" t="s">
        <v>127</v>
      </c>
      <c r="AF61" s="375" t="s">
        <v>128</v>
      </c>
      <c r="AG61" s="578"/>
      <c r="AH61" s="578"/>
      <c r="AI61" s="578"/>
      <c r="AJ61" s="578"/>
      <c r="AK61" s="578"/>
      <c r="AL61" s="578"/>
      <c r="AM61" s="578"/>
      <c r="AN61" s="578"/>
      <c r="AO61" s="578"/>
      <c r="AP61" s="578"/>
      <c r="AQ61" s="578"/>
      <c r="AR61" s="578"/>
      <c r="AS61" s="578"/>
      <c r="AT61" s="578"/>
      <c r="AU61" s="578"/>
      <c r="AV61" s="578"/>
      <c r="AW61" s="578"/>
      <c r="AX61" s="579"/>
      <c r="AY61" s="40"/>
      <c r="AZ61" s="465"/>
      <c r="BA61" s="192">
        <f>BA60</f>
        <v>2</v>
      </c>
      <c r="BB61" s="192"/>
      <c r="BC61" s="192"/>
      <c r="BD61" s="192"/>
      <c r="BE61" s="192"/>
      <c r="BF61" s="192"/>
      <c r="BG61" s="559" t="str">
        <f t="shared" ca="1" si="0"/>
        <v/>
      </c>
      <c r="BH61" s="560" t="str">
        <f t="shared" ca="1" si="1"/>
        <v/>
      </c>
      <c r="BI61" s="560" t="str">
        <f t="shared" ca="1" si="2"/>
        <v/>
      </c>
      <c r="BJ61" s="560" t="str">
        <f t="shared" ca="1" si="3"/>
        <v/>
      </c>
      <c r="BK61" s="560" t="str">
        <f t="shared" ca="1" si="4"/>
        <v/>
      </c>
      <c r="BL61" s="561" t="str">
        <f t="shared" ca="1" si="5"/>
        <v/>
      </c>
      <c r="BM61" s="192"/>
      <c r="BN61" s="192"/>
      <c r="BO61" s="192"/>
      <c r="BP61" s="192"/>
      <c r="BQ61" s="192"/>
      <c r="BR61" s="192"/>
      <c r="BS61" s="192"/>
      <c r="BT61" s="192"/>
      <c r="BU61" s="966"/>
      <c r="BV61" s="192"/>
      <c r="BW61" s="192"/>
      <c r="BX61" s="192"/>
      <c r="BY61" s="192"/>
      <c r="BZ61" s="192"/>
      <c r="CA61" s="192"/>
      <c r="CB61" s="192"/>
      <c r="CC61" s="192"/>
      <c r="CD61" s="192"/>
      <c r="CE61" s="192"/>
      <c r="CF61" s="192"/>
      <c r="CG61" s="192"/>
      <c r="CH61" s="192"/>
      <c r="CI61" s="192"/>
      <c r="CJ61" s="192"/>
      <c r="CK61" s="192"/>
      <c r="CL61" s="192"/>
      <c r="CM61" s="192"/>
      <c r="CN61" s="192"/>
      <c r="CO61" s="192"/>
      <c r="CP61" s="192"/>
      <c r="CQ61" s="192"/>
      <c r="CR61" s="192"/>
      <c r="CS61" s="192"/>
      <c r="CT61" s="192"/>
      <c r="CU61" s="192"/>
      <c r="CV61" s="1500"/>
      <c r="CW61" s="1501"/>
      <c r="CX61" s="1501"/>
      <c r="CY61" s="1502"/>
      <c r="CZ61" s="1502"/>
      <c r="DA61" s="1502"/>
      <c r="DB61" s="1502"/>
      <c r="DC61" s="1502"/>
      <c r="DD61" s="1859"/>
      <c r="DE61" s="1860"/>
      <c r="DF61" s="1861"/>
    </row>
    <row r="62" spans="1:110" s="80" customFormat="1" ht="15" customHeight="1">
      <c r="A62" s="218"/>
      <c r="B62" s="1891">
        <f>IF(NOT(ISBLANK(D62)),MAX(B$53:B61)+1,"")</f>
        <v>22</v>
      </c>
      <c r="C62" s="1892"/>
      <c r="D62" s="75" t="s">
        <v>131</v>
      </c>
      <c r="E62" s="801"/>
      <c r="F62" s="801"/>
      <c r="G62" s="801"/>
      <c r="H62" s="801"/>
      <c r="I62" s="801"/>
      <c r="J62" s="801"/>
      <c r="K62" s="801"/>
      <c r="L62" s="801"/>
      <c r="M62" s="801"/>
      <c r="N62" s="801"/>
      <c r="O62" s="819"/>
      <c r="P62" s="824" t="s">
        <v>52</v>
      </c>
      <c r="Q62" s="801"/>
      <c r="R62" s="801"/>
      <c r="S62" s="819"/>
      <c r="T62" s="78" t="s">
        <v>53</v>
      </c>
      <c r="U62" s="147"/>
      <c r="V62" s="819"/>
      <c r="W62" s="824"/>
      <c r="X62" s="819"/>
      <c r="Y62" s="77"/>
      <c r="Z62" s="77"/>
      <c r="AA62" s="77"/>
      <c r="AB62" s="718"/>
      <c r="AC62" s="151" t="s">
        <v>129</v>
      </c>
      <c r="AD62" s="76" t="s">
        <v>129</v>
      </c>
      <c r="AE62" s="76" t="s">
        <v>129</v>
      </c>
      <c r="AF62" s="152" t="s">
        <v>129</v>
      </c>
      <c r="AG62" s="801"/>
      <c r="AH62" s="801"/>
      <c r="AI62" s="801"/>
      <c r="AJ62" s="801"/>
      <c r="AK62" s="801"/>
      <c r="AL62" s="801"/>
      <c r="AM62" s="801"/>
      <c r="AN62" s="801"/>
      <c r="AO62" s="801"/>
      <c r="AP62" s="801"/>
      <c r="AQ62" s="801"/>
      <c r="AR62" s="801"/>
      <c r="AS62" s="801"/>
      <c r="AT62" s="801"/>
      <c r="AU62" s="801"/>
      <c r="AV62" s="801"/>
      <c r="AW62" s="801"/>
      <c r="AX62" s="73"/>
      <c r="AY62" s="40"/>
      <c r="AZ62" s="465"/>
      <c r="BA62" s="192">
        <f>BA61</f>
        <v>2</v>
      </c>
      <c r="BB62" s="192"/>
      <c r="BC62" s="192"/>
      <c r="BD62" s="192"/>
      <c r="BE62" s="192"/>
      <c r="BF62" s="192"/>
      <c r="BG62" s="559" t="str">
        <f t="shared" ca="1" si="0"/>
        <v/>
      </c>
      <c r="BH62" s="560" t="str">
        <f t="shared" ca="1" si="1"/>
        <v/>
      </c>
      <c r="BI62" s="560" t="str">
        <f t="shared" ca="1" si="2"/>
        <v/>
      </c>
      <c r="BJ62" s="560" t="str">
        <f t="shared" ca="1" si="3"/>
        <v/>
      </c>
      <c r="BK62" s="560" t="str">
        <f t="shared" ca="1" si="4"/>
        <v/>
      </c>
      <c r="BL62" s="561" t="str">
        <f t="shared" ca="1" si="5"/>
        <v/>
      </c>
      <c r="BM62" s="192"/>
      <c r="BN62" s="192"/>
      <c r="BO62" s="192"/>
      <c r="BP62" s="192"/>
      <c r="BQ62" s="192"/>
      <c r="CG62" s="192"/>
      <c r="CH62" s="192"/>
      <c r="CI62" s="192"/>
      <c r="CJ62" s="192"/>
      <c r="CK62" s="192"/>
      <c r="CL62" s="192"/>
      <c r="CM62" s="192"/>
      <c r="CN62" s="192"/>
      <c r="CO62" s="192"/>
      <c r="CP62" s="192"/>
      <c r="CQ62" s="192"/>
      <c r="CR62" s="192"/>
      <c r="CS62" s="192"/>
      <c r="CT62" s="192"/>
      <c r="CU62" s="192"/>
      <c r="CV62" s="1500"/>
      <c r="CW62" s="1501"/>
      <c r="CX62" s="1501"/>
      <c r="CY62" s="1502"/>
      <c r="CZ62" s="1502"/>
      <c r="DA62" s="1502"/>
      <c r="DB62" s="1502"/>
      <c r="DC62" s="1502"/>
      <c r="DD62" s="1859"/>
      <c r="DE62" s="1860"/>
      <c r="DF62" s="1861"/>
    </row>
    <row r="63" spans="1:110" s="80" customFormat="1" ht="15" customHeight="1">
      <c r="A63" s="218"/>
      <c r="B63" s="1891">
        <f>IF(NOT(ISBLANK(D63)),MAX(B$53:B62)+1,"")</f>
        <v>23</v>
      </c>
      <c r="C63" s="1892"/>
      <c r="D63" s="75" t="s">
        <v>220</v>
      </c>
      <c r="E63" s="801"/>
      <c r="F63" s="801" t="s">
        <v>2261</v>
      </c>
      <c r="G63" s="801"/>
      <c r="H63" s="801"/>
      <c r="I63" s="801"/>
      <c r="J63" s="801"/>
      <c r="K63" s="801"/>
      <c r="L63" s="801"/>
      <c r="M63" s="801"/>
      <c r="N63" s="801"/>
      <c r="O63" s="819"/>
      <c r="P63" s="824" t="s">
        <v>52</v>
      </c>
      <c r="Q63" s="801"/>
      <c r="R63" s="801"/>
      <c r="S63" s="819"/>
      <c r="T63" s="78" t="s">
        <v>53</v>
      </c>
      <c r="U63" s="147"/>
      <c r="V63" s="819"/>
      <c r="W63" s="824"/>
      <c r="X63" s="819"/>
      <c r="Y63" s="77"/>
      <c r="Z63" s="77"/>
      <c r="AA63" s="77"/>
      <c r="AB63" s="716"/>
      <c r="AC63" s="153" t="s">
        <v>50</v>
      </c>
      <c r="AD63" s="77" t="s">
        <v>129</v>
      </c>
      <c r="AE63" s="77" t="s">
        <v>129</v>
      </c>
      <c r="AF63" s="154" t="s">
        <v>129</v>
      </c>
      <c r="AG63" s="801"/>
      <c r="AH63" s="801"/>
      <c r="AI63" s="801"/>
      <c r="AJ63" s="801"/>
      <c r="AK63" s="801"/>
      <c r="AL63" s="801"/>
      <c r="AM63" s="801"/>
      <c r="AN63" s="801"/>
      <c r="AO63" s="801"/>
      <c r="AP63" s="801"/>
      <c r="AQ63" s="801"/>
      <c r="AR63" s="801"/>
      <c r="AS63" s="801"/>
      <c r="AT63" s="801"/>
      <c r="AU63" s="801"/>
      <c r="AV63" s="801"/>
      <c r="AW63" s="801"/>
      <c r="AX63" s="73"/>
      <c r="AY63" s="40"/>
      <c r="AZ63" s="465"/>
      <c r="BA63" s="192">
        <f t="shared" ref="BA63:BA77" si="9">BA62</f>
        <v>2</v>
      </c>
      <c r="BB63" s="192"/>
      <c r="BC63" s="192"/>
      <c r="BD63" s="192"/>
      <c r="BE63" s="192"/>
      <c r="BF63" s="192"/>
      <c r="BG63" s="559" t="str">
        <f t="shared" ca="1" si="0"/>
        <v/>
      </c>
      <c r="BH63" s="560" t="str">
        <f t="shared" ca="1" si="1"/>
        <v/>
      </c>
      <c r="BI63" s="560" t="str">
        <f t="shared" ca="1" si="2"/>
        <v/>
      </c>
      <c r="BJ63" s="560" t="str">
        <f t="shared" ca="1" si="3"/>
        <v/>
      </c>
      <c r="BK63" s="560" t="str">
        <f t="shared" ca="1" si="4"/>
        <v/>
      </c>
      <c r="BL63" s="561" t="str">
        <f t="shared" ca="1" si="5"/>
        <v/>
      </c>
      <c r="BM63" s="192"/>
      <c r="BN63" s="192"/>
      <c r="BO63" s="192"/>
      <c r="BP63" s="192"/>
      <c r="BQ63" s="192"/>
      <c r="BR63" s="192"/>
      <c r="BS63" s="192"/>
      <c r="BT63" s="192"/>
      <c r="BU63" s="192"/>
      <c r="BV63" s="192"/>
      <c r="BW63" s="192"/>
      <c r="BX63" s="192"/>
      <c r="BY63" s="192"/>
      <c r="BZ63" s="192"/>
      <c r="CA63" s="192"/>
      <c r="CB63" s="192"/>
      <c r="CC63" s="192"/>
      <c r="CD63" s="192"/>
      <c r="CE63" s="192"/>
      <c r="CF63" s="192"/>
      <c r="CG63" s="192"/>
      <c r="CH63" s="192"/>
      <c r="CI63" s="192"/>
      <c r="CJ63" s="192"/>
      <c r="CK63" s="192"/>
      <c r="CL63" s="192"/>
      <c r="CM63" s="192"/>
      <c r="CN63" s="192"/>
      <c r="CO63" s="192"/>
      <c r="CP63" s="192"/>
      <c r="CQ63" s="192"/>
      <c r="CR63" s="192"/>
      <c r="CS63" s="192"/>
      <c r="CT63" s="192"/>
      <c r="CU63" s="192"/>
      <c r="CV63" s="1488" t="s">
        <v>2265</v>
      </c>
      <c r="CW63" s="1489"/>
      <c r="CX63" s="1489"/>
      <c r="CY63" s="1489"/>
      <c r="CZ63" s="1489"/>
      <c r="DA63" s="1489"/>
      <c r="DB63" s="1489"/>
      <c r="DC63" s="1489"/>
      <c r="DD63" s="1859">
        <v>44637</v>
      </c>
      <c r="DE63" s="1860"/>
      <c r="DF63" s="1861"/>
    </row>
    <row r="64" spans="1:110" s="80" customFormat="1" ht="15" customHeight="1">
      <c r="A64" s="218"/>
      <c r="B64" s="1891">
        <f>IF(NOT(ISBLANK(D64)),MAX(B$53:B63)+1,"")</f>
        <v>24</v>
      </c>
      <c r="C64" s="1892"/>
      <c r="D64" s="75" t="s">
        <v>132</v>
      </c>
      <c r="E64" s="801"/>
      <c r="F64" s="801"/>
      <c r="G64" s="801"/>
      <c r="H64" s="801"/>
      <c r="I64" s="801"/>
      <c r="J64" s="801"/>
      <c r="K64" s="801"/>
      <c r="L64" s="801"/>
      <c r="M64" s="801"/>
      <c r="N64" s="801"/>
      <c r="O64" s="819"/>
      <c r="P64" s="824" t="s">
        <v>52</v>
      </c>
      <c r="Q64" s="801"/>
      <c r="R64" s="801"/>
      <c r="S64" s="819"/>
      <c r="T64" s="78" t="s">
        <v>53</v>
      </c>
      <c r="U64" s="147"/>
      <c r="V64" s="819"/>
      <c r="W64" s="824"/>
      <c r="X64" s="819"/>
      <c r="Y64" s="77"/>
      <c r="Z64" s="77"/>
      <c r="AA64" s="77"/>
      <c r="AB64" s="716"/>
      <c r="AC64" s="153" t="s">
        <v>129</v>
      </c>
      <c r="AD64" s="77" t="s">
        <v>129</v>
      </c>
      <c r="AE64" s="77" t="s">
        <v>129</v>
      </c>
      <c r="AF64" s="154" t="s">
        <v>129</v>
      </c>
      <c r="AG64" s="801"/>
      <c r="AH64" s="801"/>
      <c r="AI64" s="801"/>
      <c r="AJ64" s="801"/>
      <c r="AK64" s="801"/>
      <c r="AL64" s="801"/>
      <c r="AM64" s="801"/>
      <c r="AN64" s="801"/>
      <c r="AO64" s="801"/>
      <c r="AP64" s="801"/>
      <c r="AQ64" s="801"/>
      <c r="AR64" s="801"/>
      <c r="AS64" s="801"/>
      <c r="AT64" s="801"/>
      <c r="AU64" s="801"/>
      <c r="AV64" s="801"/>
      <c r="AW64" s="801"/>
      <c r="AX64" s="73"/>
      <c r="AY64" s="40"/>
      <c r="AZ64" s="465"/>
      <c r="BA64" s="192">
        <f t="shared" si="9"/>
        <v>2</v>
      </c>
      <c r="BB64" s="192"/>
      <c r="BC64" s="192"/>
      <c r="BD64" s="192"/>
      <c r="BE64" s="192"/>
      <c r="BF64" s="192"/>
      <c r="BG64" s="559" t="str">
        <f t="shared" ca="1" si="0"/>
        <v/>
      </c>
      <c r="BH64" s="560" t="str">
        <f t="shared" ca="1" si="1"/>
        <v/>
      </c>
      <c r="BI64" s="560" t="str">
        <f t="shared" ca="1" si="2"/>
        <v/>
      </c>
      <c r="BJ64" s="560" t="str">
        <f t="shared" ca="1" si="3"/>
        <v/>
      </c>
      <c r="BK64" s="560" t="str">
        <f t="shared" ca="1" si="4"/>
        <v/>
      </c>
      <c r="BL64" s="561" t="str">
        <f t="shared" ca="1" si="5"/>
        <v/>
      </c>
      <c r="BM64" s="192"/>
      <c r="BN64" s="192"/>
      <c r="BO64" s="192"/>
      <c r="BP64" s="192"/>
      <c r="BQ64" s="192"/>
      <c r="BR64" s="192"/>
      <c r="BS64" s="192"/>
      <c r="BT64" s="192"/>
      <c r="BU64" s="192"/>
      <c r="BV64" s="192"/>
      <c r="BW64" s="192"/>
      <c r="BX64" s="192"/>
      <c r="BY64" s="192"/>
      <c r="BZ64" s="192"/>
      <c r="CA64" s="192"/>
      <c r="CB64" s="192"/>
      <c r="CC64" s="192"/>
      <c r="CD64" s="192"/>
      <c r="CE64" s="192"/>
      <c r="CF64" s="192"/>
      <c r="CG64" s="192"/>
      <c r="CH64" s="192"/>
      <c r="CI64" s="192"/>
      <c r="CJ64" s="192"/>
      <c r="CK64" s="192"/>
      <c r="CL64" s="192"/>
      <c r="CM64" s="192"/>
      <c r="CN64" s="192"/>
      <c r="CO64" s="192"/>
      <c r="CP64" s="192"/>
      <c r="CQ64" s="192"/>
      <c r="CR64" s="192"/>
      <c r="CS64" s="192"/>
      <c r="CT64" s="192"/>
      <c r="CU64" s="192"/>
      <c r="CV64" s="1500"/>
      <c r="CW64" s="1501"/>
      <c r="CX64" s="1501"/>
      <c r="CY64" s="1502"/>
      <c r="CZ64" s="1502"/>
      <c r="DA64" s="1502"/>
      <c r="DB64" s="1502"/>
      <c r="DC64" s="1502"/>
      <c r="DD64" s="1859"/>
      <c r="DE64" s="1860"/>
      <c r="DF64" s="1861"/>
    </row>
    <row r="65" spans="1:110" s="80" customFormat="1" ht="15" customHeight="1">
      <c r="A65" s="218"/>
      <c r="B65" s="1891">
        <f>IF(NOT(ISBLANK(D65)),MAX(B$53:B64)+1,"")</f>
        <v>25</v>
      </c>
      <c r="C65" s="1892"/>
      <c r="D65" s="75" t="s">
        <v>133</v>
      </c>
      <c r="E65" s="801"/>
      <c r="F65" s="801"/>
      <c r="G65" s="801"/>
      <c r="H65" s="801"/>
      <c r="I65" s="801"/>
      <c r="J65" s="801"/>
      <c r="K65" s="801"/>
      <c r="L65" s="801"/>
      <c r="M65" s="801"/>
      <c r="N65" s="801"/>
      <c r="O65" s="819"/>
      <c r="P65" s="824" t="s">
        <v>52</v>
      </c>
      <c r="Q65" s="801"/>
      <c r="R65" s="801"/>
      <c r="S65" s="819"/>
      <c r="T65" s="78" t="s">
        <v>53</v>
      </c>
      <c r="U65" s="147"/>
      <c r="V65" s="819"/>
      <c r="W65" s="824"/>
      <c r="X65" s="819"/>
      <c r="Y65" s="77"/>
      <c r="Z65" s="77"/>
      <c r="AA65" s="77"/>
      <c r="AB65" s="716"/>
      <c r="AC65" s="153" t="s">
        <v>129</v>
      </c>
      <c r="AD65" s="77" t="s">
        <v>129</v>
      </c>
      <c r="AE65" s="77" t="s">
        <v>129</v>
      </c>
      <c r="AF65" s="154" t="s">
        <v>129</v>
      </c>
      <c r="AG65" s="801"/>
      <c r="AH65" s="801"/>
      <c r="AI65" s="801"/>
      <c r="AJ65" s="801"/>
      <c r="AK65" s="801"/>
      <c r="AL65" s="801"/>
      <c r="AM65" s="801"/>
      <c r="AN65" s="801"/>
      <c r="AO65" s="801"/>
      <c r="AP65" s="801"/>
      <c r="AQ65" s="801"/>
      <c r="AR65" s="801"/>
      <c r="AS65" s="801"/>
      <c r="AT65" s="801"/>
      <c r="AU65" s="801"/>
      <c r="AV65" s="801"/>
      <c r="AW65" s="801"/>
      <c r="AX65" s="73"/>
      <c r="AY65" s="40"/>
      <c r="AZ65" s="465"/>
      <c r="BA65" s="192">
        <f t="shared" si="9"/>
        <v>2</v>
      </c>
      <c r="BB65" s="192"/>
      <c r="BC65" s="192"/>
      <c r="BD65" s="192"/>
      <c r="BE65" s="192"/>
      <c r="BF65" s="192"/>
      <c r="BG65" s="559" t="str">
        <f t="shared" ca="1" si="0"/>
        <v/>
      </c>
      <c r="BH65" s="560" t="str">
        <f t="shared" ca="1" si="1"/>
        <v/>
      </c>
      <c r="BI65" s="560" t="str">
        <f t="shared" ca="1" si="2"/>
        <v/>
      </c>
      <c r="BJ65" s="560" t="str">
        <f t="shared" ca="1" si="3"/>
        <v/>
      </c>
      <c r="BK65" s="560" t="str">
        <f t="shared" ca="1" si="4"/>
        <v/>
      </c>
      <c r="BL65" s="561" t="str">
        <f t="shared" ca="1" si="5"/>
        <v/>
      </c>
      <c r="BM65" s="192"/>
      <c r="BN65" s="192"/>
      <c r="BO65" s="192"/>
      <c r="BP65" s="192"/>
      <c r="BQ65" s="192"/>
      <c r="BR65" s="192"/>
      <c r="BS65" s="192"/>
      <c r="BT65" s="192"/>
      <c r="BU65" s="192"/>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500"/>
      <c r="CW65" s="1501"/>
      <c r="CX65" s="1501"/>
      <c r="CY65" s="1502"/>
      <c r="CZ65" s="1502"/>
      <c r="DA65" s="1502"/>
      <c r="DB65" s="1502"/>
      <c r="DC65" s="1502"/>
      <c r="DD65" s="1859"/>
      <c r="DE65" s="1860"/>
      <c r="DF65" s="1861"/>
    </row>
    <row r="66" spans="1:110" s="80" customFormat="1" ht="15" customHeight="1">
      <c r="A66" s="218"/>
      <c r="B66" s="1891">
        <f>IF(NOT(ISBLANK(D66)),MAX(B$53:B65)+1,"")</f>
        <v>26</v>
      </c>
      <c r="C66" s="1892"/>
      <c r="D66" s="75" t="s">
        <v>134</v>
      </c>
      <c r="E66" s="801"/>
      <c r="F66" s="801" t="s">
        <v>2262</v>
      </c>
      <c r="G66" s="801"/>
      <c r="H66" s="801"/>
      <c r="I66" s="801"/>
      <c r="J66" s="801"/>
      <c r="K66" s="801"/>
      <c r="L66" s="801"/>
      <c r="M66" s="801"/>
      <c r="N66" s="801"/>
      <c r="O66" s="819"/>
      <c r="P66" s="824" t="s">
        <v>52</v>
      </c>
      <c r="Q66" s="801"/>
      <c r="R66" s="801"/>
      <c r="S66" s="819"/>
      <c r="T66" s="78" t="s">
        <v>53</v>
      </c>
      <c r="U66" s="147"/>
      <c r="V66" s="819"/>
      <c r="W66" s="824"/>
      <c r="X66" s="819"/>
      <c r="Y66" s="77"/>
      <c r="Z66" s="77"/>
      <c r="AA66" s="77"/>
      <c r="AB66" s="716"/>
      <c r="AC66" s="153" t="s">
        <v>50</v>
      </c>
      <c r="AD66" s="77" t="s">
        <v>122</v>
      </c>
      <c r="AE66" s="77" t="s">
        <v>122</v>
      </c>
      <c r="AF66" s="154" t="s">
        <v>50</v>
      </c>
      <c r="AG66" s="801"/>
      <c r="AH66" s="801"/>
      <c r="AI66" s="801"/>
      <c r="AJ66" s="801"/>
      <c r="AK66" s="801"/>
      <c r="AL66" s="801"/>
      <c r="AM66" s="801"/>
      <c r="AN66" s="801"/>
      <c r="AO66" s="801"/>
      <c r="AP66" s="801"/>
      <c r="AQ66" s="801"/>
      <c r="AR66" s="801"/>
      <c r="AS66" s="801"/>
      <c r="AT66" s="801"/>
      <c r="AU66" s="801"/>
      <c r="AV66" s="801"/>
      <c r="AW66" s="801"/>
      <c r="AX66" s="73"/>
      <c r="AY66" s="40"/>
      <c r="AZ66" s="465"/>
      <c r="BA66" s="192">
        <f t="shared" si="9"/>
        <v>2</v>
      </c>
      <c r="BB66" s="192"/>
      <c r="BC66" s="192"/>
      <c r="BD66" s="192"/>
      <c r="BE66" s="192"/>
      <c r="BF66" s="192"/>
      <c r="BG66" s="559" t="str">
        <f t="shared" ca="1" si="0"/>
        <v/>
      </c>
      <c r="BH66" s="560" t="str">
        <f t="shared" ca="1" si="1"/>
        <v/>
      </c>
      <c r="BI66" s="560" t="str">
        <f t="shared" ca="1" si="2"/>
        <v/>
      </c>
      <c r="BJ66" s="560" t="str">
        <f t="shared" ca="1" si="3"/>
        <v/>
      </c>
      <c r="BK66" s="560" t="str">
        <f t="shared" ca="1" si="4"/>
        <v/>
      </c>
      <c r="BL66" s="561" t="str">
        <f t="shared" ca="1" si="5"/>
        <v/>
      </c>
      <c r="BM66" s="192"/>
      <c r="BN66" s="192"/>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488" t="s">
        <v>2265</v>
      </c>
      <c r="CW66" s="1489"/>
      <c r="CX66" s="1489"/>
      <c r="CY66" s="1489"/>
      <c r="CZ66" s="1489"/>
      <c r="DA66" s="1489"/>
      <c r="DB66" s="1489"/>
      <c r="DC66" s="1489"/>
      <c r="DD66" s="1859">
        <v>44637</v>
      </c>
      <c r="DE66" s="1860"/>
      <c r="DF66" s="1861"/>
    </row>
    <row r="67" spans="1:110" s="80" customFormat="1" ht="15" customHeight="1">
      <c r="A67" s="218"/>
      <c r="B67" s="1891">
        <f>IF(NOT(ISBLANK(D67)),MAX(B$53:B66)+1,"")</f>
        <v>27</v>
      </c>
      <c r="C67" s="1892"/>
      <c r="D67" s="75" t="s">
        <v>135</v>
      </c>
      <c r="E67" s="801"/>
      <c r="F67" s="801" t="s">
        <v>2263</v>
      </c>
      <c r="G67" s="801"/>
      <c r="H67" s="801"/>
      <c r="I67" s="801"/>
      <c r="J67" s="801"/>
      <c r="K67" s="801"/>
      <c r="L67" s="801"/>
      <c r="M67" s="801"/>
      <c r="N67" s="801"/>
      <c r="O67" s="819"/>
      <c r="P67" s="824" t="s">
        <v>52</v>
      </c>
      <c r="Q67" s="801"/>
      <c r="R67" s="801"/>
      <c r="S67" s="819"/>
      <c r="T67" s="78" t="s">
        <v>53</v>
      </c>
      <c r="U67" s="147"/>
      <c r="V67" s="819"/>
      <c r="W67" s="824"/>
      <c r="X67" s="819"/>
      <c r="Y67" s="77"/>
      <c r="Z67" s="77"/>
      <c r="AA67" s="77"/>
      <c r="AB67" s="716"/>
      <c r="AC67" s="153" t="s">
        <v>50</v>
      </c>
      <c r="AD67" s="77" t="s">
        <v>122</v>
      </c>
      <c r="AE67" s="77" t="s">
        <v>122</v>
      </c>
      <c r="AF67" s="154" t="s">
        <v>50</v>
      </c>
      <c r="AG67" s="801"/>
      <c r="AH67" s="801"/>
      <c r="AI67" s="801"/>
      <c r="AJ67" s="801"/>
      <c r="AK67" s="801"/>
      <c r="AL67" s="801"/>
      <c r="AM67" s="801"/>
      <c r="AN67" s="801"/>
      <c r="AO67" s="801"/>
      <c r="AP67" s="801"/>
      <c r="AQ67" s="801"/>
      <c r="AR67" s="801"/>
      <c r="AS67" s="801"/>
      <c r="AT67" s="801"/>
      <c r="AU67" s="801"/>
      <c r="AV67" s="801"/>
      <c r="AW67" s="801"/>
      <c r="AX67" s="73"/>
      <c r="AY67" s="40"/>
      <c r="AZ67" s="465"/>
      <c r="BA67" s="192">
        <f t="shared" si="9"/>
        <v>2</v>
      </c>
      <c r="BB67" s="192"/>
      <c r="BC67" s="192"/>
      <c r="BD67" s="192"/>
      <c r="BE67" s="192"/>
      <c r="BF67" s="192"/>
      <c r="BG67" s="559" t="str">
        <f t="shared" ref="BG67:BG130" ca="1" si="10">IF(BA67&lt;&gt;"",IF(MID(_xlfn.FORMULATEXT(BA67),SEARCH("[",_xlfn.FORMULATEXT(BA67))+1,SEARCH("]",_xlfn.FORMULATEXT(BA67))-(SEARCH("[",_xlfn.FORMULATEXT(BA67))+1))="-1","",1),"")</f>
        <v/>
      </c>
      <c r="BH67" s="560" t="str">
        <f t="shared" ref="BH67:BH130" ca="1" si="11">IF(BB67&lt;&gt;"",IF(MID(_xlfn.FORMULATEXT(BB67),SEARCH("[",_xlfn.FORMULATEXT(BB67))+1,SEARCH("]",_xlfn.FORMULATEXT(BB67))-(SEARCH("[",_xlfn.FORMULATEXT(BB67))+1))="-1","",1),"")</f>
        <v/>
      </c>
      <c r="BI67" s="560" t="str">
        <f t="shared" ref="BI67:BI130" ca="1" si="12">IF(BC67&lt;&gt;"",IF(MID(_xlfn.FORMULATEXT(BC67),SEARCH("[",_xlfn.FORMULATEXT(BC67))+1,SEARCH("]",_xlfn.FORMULATEXT(BC67))-(SEARCH("[",_xlfn.FORMULATEXT(BC67))+1))="-1","",1),"")</f>
        <v/>
      </c>
      <c r="BJ67" s="560" t="str">
        <f t="shared" ref="BJ67:BJ130" ca="1" si="13">IF(BD67&lt;&gt;"",IF(MID(_xlfn.FORMULATEXT(BD67),SEARCH("[",_xlfn.FORMULATEXT(BD67))+1,SEARCH("]",_xlfn.FORMULATEXT(BD67))-(SEARCH("[",_xlfn.FORMULATEXT(BD67))+1))="-1","",1),"")</f>
        <v/>
      </c>
      <c r="BK67" s="560" t="str">
        <f t="shared" ref="BK67:BK130" ca="1" si="14">IF(BE67&lt;&gt;"",IF(MID(_xlfn.FORMULATEXT(BE67),SEARCH("[",_xlfn.FORMULATEXT(BE67))+1,SEARCH("]",_xlfn.FORMULATEXT(BE67))-(SEARCH("[",_xlfn.FORMULATEXT(BE67))+1))="-1","",1),"")</f>
        <v/>
      </c>
      <c r="BL67" s="561" t="str">
        <f t="shared" ref="BL67:BL130" ca="1" si="15">IF(BF67&lt;&gt;"",IF(MID(_xlfn.FORMULATEXT(BF67),SEARCH("[",_xlfn.FORMULATEXT(BF67))+1,SEARCH("]",_xlfn.FORMULATEXT(BF67))-(SEARCH("[",_xlfn.FORMULATEXT(BF67))+1))="-1","",1),"")</f>
        <v/>
      </c>
      <c r="BM67" s="192"/>
      <c r="BN67" s="192"/>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488" t="s">
        <v>2265</v>
      </c>
      <c r="CW67" s="1489"/>
      <c r="CX67" s="1489"/>
      <c r="CY67" s="1489"/>
      <c r="CZ67" s="1489"/>
      <c r="DA67" s="1489"/>
      <c r="DB67" s="1489"/>
      <c r="DC67" s="1489"/>
      <c r="DD67" s="1859">
        <v>44637</v>
      </c>
      <c r="DE67" s="1860"/>
      <c r="DF67" s="1861"/>
    </row>
    <row r="68" spans="1:110" s="80" customFormat="1" ht="15" customHeight="1">
      <c r="A68" s="218"/>
      <c r="B68" s="1891">
        <f>IF(NOT(ISBLANK(D68)),MAX(B$53:B67)+1,"")</f>
        <v>28</v>
      </c>
      <c r="C68" s="1892"/>
      <c r="D68" s="75" t="s">
        <v>136</v>
      </c>
      <c r="E68" s="801"/>
      <c r="F68" s="801"/>
      <c r="G68" s="801"/>
      <c r="H68" s="801"/>
      <c r="I68" s="801"/>
      <c r="J68" s="801"/>
      <c r="K68" s="801"/>
      <c r="L68" s="801"/>
      <c r="M68" s="801"/>
      <c r="N68" s="801"/>
      <c r="O68" s="819"/>
      <c r="P68" s="824" t="s">
        <v>52</v>
      </c>
      <c r="Q68" s="801"/>
      <c r="R68" s="801"/>
      <c r="S68" s="819"/>
      <c r="T68" s="78" t="s">
        <v>53</v>
      </c>
      <c r="U68" s="147"/>
      <c r="V68" s="819"/>
      <c r="W68" s="824"/>
      <c r="X68" s="819"/>
      <c r="Y68" s="77"/>
      <c r="Z68" s="77"/>
      <c r="AA68" s="77"/>
      <c r="AB68" s="716"/>
      <c r="AC68" s="153" t="s">
        <v>124</v>
      </c>
      <c r="AD68" s="77" t="s">
        <v>124</v>
      </c>
      <c r="AE68" s="77" t="s">
        <v>124</v>
      </c>
      <c r="AF68" s="154" t="s">
        <v>124</v>
      </c>
      <c r="AG68" s="801"/>
      <c r="AH68" s="801"/>
      <c r="AI68" s="801"/>
      <c r="AJ68" s="801"/>
      <c r="AK68" s="801"/>
      <c r="AL68" s="801"/>
      <c r="AM68" s="801"/>
      <c r="AN68" s="801"/>
      <c r="AO68" s="801"/>
      <c r="AP68" s="801"/>
      <c r="AQ68" s="801"/>
      <c r="AR68" s="801"/>
      <c r="AS68" s="801"/>
      <c r="AT68" s="801"/>
      <c r="AU68" s="801"/>
      <c r="AV68" s="801"/>
      <c r="AW68" s="801"/>
      <c r="AX68" s="73"/>
      <c r="AY68" s="40"/>
      <c r="AZ68" s="465"/>
      <c r="BA68" s="192">
        <f t="shared" si="9"/>
        <v>2</v>
      </c>
      <c r="BB68" s="192"/>
      <c r="BC68" s="192"/>
      <c r="BD68" s="192"/>
      <c r="BE68" s="192"/>
      <c r="BF68" s="192"/>
      <c r="BG68" s="559" t="str">
        <f t="shared" ca="1" si="10"/>
        <v/>
      </c>
      <c r="BH68" s="560" t="str">
        <f t="shared" ca="1" si="11"/>
        <v/>
      </c>
      <c r="BI68" s="560" t="str">
        <f t="shared" ca="1" si="12"/>
        <v/>
      </c>
      <c r="BJ68" s="560" t="str">
        <f t="shared" ca="1" si="13"/>
        <v/>
      </c>
      <c r="BK68" s="560" t="str">
        <f t="shared" ca="1" si="14"/>
        <v/>
      </c>
      <c r="BL68" s="561" t="str">
        <f t="shared" ca="1" si="15"/>
        <v/>
      </c>
      <c r="BM68" s="192"/>
      <c r="BN68" s="192"/>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500"/>
      <c r="CW68" s="1501"/>
      <c r="CX68" s="1501"/>
      <c r="CY68" s="1502"/>
      <c r="CZ68" s="1502"/>
      <c r="DA68" s="1502"/>
      <c r="DB68" s="1502"/>
      <c r="DC68" s="1502"/>
      <c r="DD68" s="1859"/>
      <c r="DE68" s="1860"/>
      <c r="DF68" s="1861"/>
    </row>
    <row r="69" spans="1:110" s="80" customFormat="1" ht="15" customHeight="1">
      <c r="A69" s="218"/>
      <c r="B69" s="1891">
        <f>IF(NOT(ISBLANK(D69)),MAX(B$53:B68)+1,"")</f>
        <v>29</v>
      </c>
      <c r="C69" s="1892"/>
      <c r="D69" s="75" t="s">
        <v>137</v>
      </c>
      <c r="E69" s="801"/>
      <c r="F69" s="801"/>
      <c r="G69" s="801"/>
      <c r="H69" s="801"/>
      <c r="I69" s="801"/>
      <c r="J69" s="801"/>
      <c r="K69" s="801"/>
      <c r="L69" s="801"/>
      <c r="M69" s="801"/>
      <c r="N69" s="801"/>
      <c r="O69" s="819"/>
      <c r="P69" s="824" t="s">
        <v>52</v>
      </c>
      <c r="Q69" s="801"/>
      <c r="R69" s="801"/>
      <c r="S69" s="819"/>
      <c r="T69" s="78" t="s">
        <v>53</v>
      </c>
      <c r="U69" s="147"/>
      <c r="V69" s="819"/>
      <c r="W69" s="824"/>
      <c r="X69" s="819"/>
      <c r="Y69" s="77"/>
      <c r="Z69" s="77"/>
      <c r="AA69" s="77"/>
      <c r="AB69" s="716"/>
      <c r="AC69" s="153" t="s">
        <v>129</v>
      </c>
      <c r="AD69" s="77" t="s">
        <v>124</v>
      </c>
      <c r="AE69" s="77" t="s">
        <v>124</v>
      </c>
      <c r="AF69" s="154" t="s">
        <v>124</v>
      </c>
      <c r="AG69" s="801"/>
      <c r="AH69" s="801"/>
      <c r="AI69" s="801"/>
      <c r="AJ69" s="801"/>
      <c r="AK69" s="801"/>
      <c r="AL69" s="801"/>
      <c r="AM69" s="801"/>
      <c r="AN69" s="801"/>
      <c r="AO69" s="801"/>
      <c r="AP69" s="801"/>
      <c r="AQ69" s="801"/>
      <c r="AR69" s="801"/>
      <c r="AS69" s="801"/>
      <c r="AT69" s="801"/>
      <c r="AU69" s="801"/>
      <c r="AV69" s="801"/>
      <c r="AW69" s="801"/>
      <c r="AX69" s="73"/>
      <c r="AY69" s="40"/>
      <c r="AZ69" s="465"/>
      <c r="BA69" s="192">
        <f t="shared" si="9"/>
        <v>2</v>
      </c>
      <c r="BB69" s="192"/>
      <c r="BC69" s="192"/>
      <c r="BD69" s="192"/>
      <c r="BE69" s="192"/>
      <c r="BF69" s="192"/>
      <c r="BG69" s="559" t="str">
        <f t="shared" ca="1" si="10"/>
        <v/>
      </c>
      <c r="BH69" s="560" t="str">
        <f t="shared" ca="1" si="11"/>
        <v/>
      </c>
      <c r="BI69" s="560" t="str">
        <f t="shared" ca="1" si="12"/>
        <v/>
      </c>
      <c r="BJ69" s="560" t="str">
        <f t="shared" ca="1" si="13"/>
        <v/>
      </c>
      <c r="BK69" s="560" t="str">
        <f t="shared" ca="1" si="14"/>
        <v/>
      </c>
      <c r="BL69" s="561" t="str">
        <f t="shared" ca="1" si="15"/>
        <v/>
      </c>
      <c r="BM69" s="192"/>
      <c r="BN69" s="192"/>
      <c r="BO69" s="192"/>
      <c r="BP69" s="192"/>
      <c r="BQ69" s="192"/>
      <c r="BR69" s="192"/>
      <c r="BS69" s="192"/>
      <c r="BT69" s="192"/>
      <c r="BU69" s="192"/>
      <c r="BV69" s="192"/>
      <c r="BW69" s="192"/>
      <c r="BX69" s="192"/>
      <c r="BY69" s="192"/>
      <c r="BZ69" s="192"/>
      <c r="CA69" s="192"/>
      <c r="CB69" s="192"/>
      <c r="CC69" s="192"/>
      <c r="CD69" s="192"/>
      <c r="CE69" s="192"/>
      <c r="CF69" s="192"/>
      <c r="CG69" s="192"/>
      <c r="CH69" s="192"/>
      <c r="CI69" s="192"/>
      <c r="CJ69" s="192"/>
      <c r="CK69" s="192"/>
      <c r="CL69" s="192"/>
      <c r="CM69" s="192"/>
      <c r="CN69" s="192"/>
      <c r="CO69" s="192"/>
      <c r="CP69" s="192"/>
      <c r="CQ69" s="192"/>
      <c r="CR69" s="192"/>
      <c r="CS69" s="192"/>
      <c r="CT69" s="192"/>
      <c r="CU69" s="192"/>
      <c r="CV69" s="1500"/>
      <c r="CW69" s="1501"/>
      <c r="CX69" s="1501"/>
      <c r="CY69" s="1502"/>
      <c r="CZ69" s="1502"/>
      <c r="DA69" s="1502"/>
      <c r="DB69" s="1502"/>
      <c r="DC69" s="1502"/>
      <c r="DD69" s="1859"/>
      <c r="DE69" s="1860"/>
      <c r="DF69" s="1861"/>
    </row>
    <row r="70" spans="1:110" s="80" customFormat="1" ht="15" customHeight="1">
      <c r="A70" s="218"/>
      <c r="B70" s="1891">
        <f>IF(NOT(ISBLANK(D70)),MAX(B$53:B69)+1,"")</f>
        <v>30</v>
      </c>
      <c r="C70" s="1892"/>
      <c r="D70" s="75" t="s">
        <v>138</v>
      </c>
      <c r="E70" s="801"/>
      <c r="F70" s="801" t="s">
        <v>2264</v>
      </c>
      <c r="G70" s="801"/>
      <c r="H70" s="801"/>
      <c r="I70" s="801"/>
      <c r="J70" s="801"/>
      <c r="K70" s="801"/>
      <c r="L70" s="801"/>
      <c r="M70" s="801"/>
      <c r="N70" s="801"/>
      <c r="O70" s="819"/>
      <c r="P70" s="824" t="s">
        <v>52</v>
      </c>
      <c r="Q70" s="801"/>
      <c r="R70" s="801"/>
      <c r="S70" s="819"/>
      <c r="T70" s="78" t="s">
        <v>53</v>
      </c>
      <c r="U70" s="147"/>
      <c r="V70" s="819"/>
      <c r="W70" s="824"/>
      <c r="X70" s="819"/>
      <c r="Y70" s="77"/>
      <c r="Z70" s="77"/>
      <c r="AA70" s="77"/>
      <c r="AB70" s="716"/>
      <c r="AC70" s="153" t="s">
        <v>129</v>
      </c>
      <c r="AD70" s="77" t="s">
        <v>122</v>
      </c>
      <c r="AE70" s="77" t="s">
        <v>124</v>
      </c>
      <c r="AF70" s="154" t="s">
        <v>129</v>
      </c>
      <c r="AG70" s="801"/>
      <c r="AH70" s="801"/>
      <c r="AI70" s="801"/>
      <c r="AJ70" s="801"/>
      <c r="AK70" s="801"/>
      <c r="AL70" s="801"/>
      <c r="AM70" s="801"/>
      <c r="AN70" s="801"/>
      <c r="AO70" s="801"/>
      <c r="AP70" s="801"/>
      <c r="AQ70" s="801"/>
      <c r="AR70" s="801"/>
      <c r="AS70" s="801"/>
      <c r="AT70" s="801"/>
      <c r="AU70" s="801"/>
      <c r="AV70" s="801"/>
      <c r="AW70" s="801"/>
      <c r="AX70" s="73"/>
      <c r="AY70" s="40"/>
      <c r="AZ70" s="465"/>
      <c r="BA70" s="192">
        <f t="shared" si="9"/>
        <v>2</v>
      </c>
      <c r="BB70" s="192"/>
      <c r="BC70" s="192"/>
      <c r="BD70" s="192"/>
      <c r="BE70" s="192"/>
      <c r="BF70" s="192"/>
      <c r="BG70" s="559" t="str">
        <f t="shared" ca="1" si="10"/>
        <v/>
      </c>
      <c r="BH70" s="560" t="str">
        <f t="shared" ca="1" si="11"/>
        <v/>
      </c>
      <c r="BI70" s="560" t="str">
        <f t="shared" ca="1" si="12"/>
        <v/>
      </c>
      <c r="BJ70" s="560" t="str">
        <f t="shared" ca="1" si="13"/>
        <v/>
      </c>
      <c r="BK70" s="560" t="str">
        <f t="shared" ca="1" si="14"/>
        <v/>
      </c>
      <c r="BL70" s="561" t="str">
        <f t="shared" ca="1" si="15"/>
        <v/>
      </c>
      <c r="BM70" s="192"/>
      <c r="BN70" s="192"/>
      <c r="BO70" s="192"/>
      <c r="BP70" s="192"/>
      <c r="BQ70" s="192"/>
      <c r="BR70" s="192"/>
      <c r="BS70" s="192"/>
      <c r="BT70" s="192"/>
      <c r="BU70" s="192"/>
      <c r="BV70" s="192"/>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T70" s="192"/>
      <c r="CU70" s="192"/>
      <c r="CV70" s="1488" t="s">
        <v>2265</v>
      </c>
      <c r="CW70" s="1489"/>
      <c r="CX70" s="1489"/>
      <c r="CY70" s="1489"/>
      <c r="CZ70" s="1489"/>
      <c r="DA70" s="1489"/>
      <c r="DB70" s="1489"/>
      <c r="DC70" s="1489"/>
      <c r="DD70" s="1859">
        <v>44637</v>
      </c>
      <c r="DE70" s="1860"/>
      <c r="DF70" s="1861"/>
    </row>
    <row r="71" spans="1:110" s="80" customFormat="1" ht="15" customHeight="1">
      <c r="A71" s="218"/>
      <c r="B71" s="1891">
        <f>IF(NOT(ISBLANK(D71)),MAX(B$53:B70)+1,"")</f>
        <v>31</v>
      </c>
      <c r="C71" s="1892"/>
      <c r="D71" s="75" t="s">
        <v>139</v>
      </c>
      <c r="E71" s="801"/>
      <c r="F71" s="801"/>
      <c r="G71" s="801"/>
      <c r="H71" s="801"/>
      <c r="I71" s="801"/>
      <c r="J71" s="801"/>
      <c r="K71" s="801"/>
      <c r="L71" s="801"/>
      <c r="M71" s="801"/>
      <c r="N71" s="801"/>
      <c r="O71" s="819"/>
      <c r="P71" s="824" t="s">
        <v>52</v>
      </c>
      <c r="Q71" s="801"/>
      <c r="R71" s="801"/>
      <c r="S71" s="819"/>
      <c r="T71" s="78" t="s">
        <v>53</v>
      </c>
      <c r="U71" s="147"/>
      <c r="V71" s="819"/>
      <c r="W71" s="824"/>
      <c r="X71" s="819"/>
      <c r="Y71" s="77"/>
      <c r="Z71" s="77"/>
      <c r="AA71" s="77"/>
      <c r="AB71" s="716"/>
      <c r="AC71" s="153" t="s">
        <v>129</v>
      </c>
      <c r="AD71" s="77" t="s">
        <v>124</v>
      </c>
      <c r="AE71" s="77" t="s">
        <v>124</v>
      </c>
      <c r="AF71" s="154" t="s">
        <v>124</v>
      </c>
      <c r="AG71" s="801"/>
      <c r="AH71" s="801"/>
      <c r="AI71" s="801"/>
      <c r="AJ71" s="801"/>
      <c r="AK71" s="801"/>
      <c r="AL71" s="801"/>
      <c r="AM71" s="801"/>
      <c r="AN71" s="801"/>
      <c r="AO71" s="801"/>
      <c r="AP71" s="801"/>
      <c r="AQ71" s="801"/>
      <c r="AR71" s="801"/>
      <c r="AS71" s="801"/>
      <c r="AT71" s="801"/>
      <c r="AU71" s="801"/>
      <c r="AV71" s="801"/>
      <c r="AW71" s="801"/>
      <c r="AX71" s="73"/>
      <c r="AY71" s="40"/>
      <c r="AZ71" s="465"/>
      <c r="BA71" s="192">
        <f t="shared" si="9"/>
        <v>2</v>
      </c>
      <c r="BB71" s="192"/>
      <c r="BC71" s="192"/>
      <c r="BD71" s="192"/>
      <c r="BE71" s="192"/>
      <c r="BF71" s="192"/>
      <c r="BG71" s="559" t="str">
        <f t="shared" ca="1" si="10"/>
        <v/>
      </c>
      <c r="BH71" s="560" t="str">
        <f t="shared" ca="1" si="11"/>
        <v/>
      </c>
      <c r="BI71" s="560" t="str">
        <f t="shared" ca="1" si="12"/>
        <v/>
      </c>
      <c r="BJ71" s="560" t="str">
        <f t="shared" ca="1" si="13"/>
        <v/>
      </c>
      <c r="BK71" s="560" t="str">
        <f t="shared" ca="1" si="14"/>
        <v/>
      </c>
      <c r="BL71" s="561" t="str">
        <f t="shared" ca="1" si="15"/>
        <v/>
      </c>
      <c r="BM71" s="192"/>
      <c r="BN71" s="192"/>
      <c r="BO71" s="192"/>
      <c r="BP71" s="192"/>
      <c r="BQ71" s="192"/>
      <c r="BR71" s="192"/>
      <c r="BS71" s="192"/>
      <c r="BT71" s="192"/>
      <c r="BU71" s="192"/>
      <c r="BV71" s="192"/>
      <c r="BW71" s="192"/>
      <c r="BX71" s="192"/>
      <c r="BY71" s="192"/>
      <c r="BZ71" s="192"/>
      <c r="CA71" s="192"/>
      <c r="CB71" s="192"/>
      <c r="CC71" s="192"/>
      <c r="CD71" s="192"/>
      <c r="CE71" s="192"/>
      <c r="CF71" s="192"/>
      <c r="CG71" s="192"/>
      <c r="CH71" s="192"/>
      <c r="CI71" s="192"/>
      <c r="CJ71" s="192"/>
      <c r="CK71" s="192"/>
      <c r="CL71" s="192"/>
      <c r="CM71" s="192"/>
      <c r="CN71" s="192"/>
      <c r="CO71" s="192"/>
      <c r="CP71" s="192"/>
      <c r="CQ71" s="192"/>
      <c r="CR71" s="192"/>
      <c r="CS71" s="192"/>
      <c r="CT71" s="192"/>
      <c r="CU71" s="192"/>
      <c r="CV71" s="1500"/>
      <c r="CW71" s="1501"/>
      <c r="CX71" s="1501"/>
      <c r="CY71" s="1502"/>
      <c r="CZ71" s="1502"/>
      <c r="DA71" s="1502"/>
      <c r="DB71" s="1502"/>
      <c r="DC71" s="1502"/>
      <c r="DD71" s="1859"/>
      <c r="DE71" s="1860"/>
      <c r="DF71" s="1861"/>
    </row>
    <row r="72" spans="1:110" s="80" customFormat="1" ht="15" customHeight="1">
      <c r="A72" s="218"/>
      <c r="B72" s="1891">
        <f>IF(NOT(ISBLANK(D72)),MAX(B$53:B71)+1,"")</f>
        <v>32</v>
      </c>
      <c r="C72" s="1892"/>
      <c r="D72" s="75" t="s">
        <v>140</v>
      </c>
      <c r="E72" s="801"/>
      <c r="F72" s="801"/>
      <c r="G72" s="801"/>
      <c r="H72" s="801"/>
      <c r="I72" s="801"/>
      <c r="J72" s="801"/>
      <c r="K72" s="801"/>
      <c r="L72" s="801"/>
      <c r="M72" s="801"/>
      <c r="N72" s="801"/>
      <c r="O72" s="819"/>
      <c r="P72" s="824" t="s">
        <v>52</v>
      </c>
      <c r="Q72" s="801"/>
      <c r="R72" s="801"/>
      <c r="S72" s="819"/>
      <c r="T72" s="78" t="s">
        <v>53</v>
      </c>
      <c r="U72" s="147"/>
      <c r="V72" s="819"/>
      <c r="W72" s="824"/>
      <c r="X72" s="819"/>
      <c r="Y72" s="77"/>
      <c r="Z72" s="77"/>
      <c r="AA72" s="77"/>
      <c r="AB72" s="716"/>
      <c r="AC72" s="153" t="s">
        <v>129</v>
      </c>
      <c r="AD72" s="77" t="s">
        <v>124</v>
      </c>
      <c r="AE72" s="77" t="s">
        <v>124</v>
      </c>
      <c r="AF72" s="154" t="s">
        <v>124</v>
      </c>
      <c r="AG72" s="801"/>
      <c r="AH72" s="801"/>
      <c r="AI72" s="801"/>
      <c r="AJ72" s="801"/>
      <c r="AK72" s="801"/>
      <c r="AL72" s="801"/>
      <c r="AM72" s="801"/>
      <c r="AN72" s="801"/>
      <c r="AO72" s="801"/>
      <c r="AP72" s="801"/>
      <c r="AQ72" s="801"/>
      <c r="AR72" s="801"/>
      <c r="AS72" s="801"/>
      <c r="AT72" s="801"/>
      <c r="AU72" s="801"/>
      <c r="AV72" s="801"/>
      <c r="AW72" s="801"/>
      <c r="AX72" s="73"/>
      <c r="AY72" s="40"/>
      <c r="AZ72" s="465"/>
      <c r="BA72" s="192">
        <f t="shared" si="9"/>
        <v>2</v>
      </c>
      <c r="BB72" s="192"/>
      <c r="BC72" s="192"/>
      <c r="BD72" s="192"/>
      <c r="BE72" s="192"/>
      <c r="BF72" s="192"/>
      <c r="BG72" s="559" t="str">
        <f t="shared" ca="1" si="10"/>
        <v/>
      </c>
      <c r="BH72" s="560" t="str">
        <f t="shared" ca="1" si="11"/>
        <v/>
      </c>
      <c r="BI72" s="560" t="str">
        <f t="shared" ca="1" si="12"/>
        <v/>
      </c>
      <c r="BJ72" s="560" t="str">
        <f t="shared" ca="1" si="13"/>
        <v/>
      </c>
      <c r="BK72" s="560" t="str">
        <f t="shared" ca="1" si="14"/>
        <v/>
      </c>
      <c r="BL72" s="561" t="str">
        <f t="shared" ca="1" si="15"/>
        <v/>
      </c>
      <c r="BM72" s="192"/>
      <c r="BN72" s="192"/>
      <c r="BO72" s="192"/>
      <c r="BP72" s="192"/>
      <c r="BQ72" s="192"/>
      <c r="BR72" s="192"/>
      <c r="BS72" s="192"/>
      <c r="BT72" s="192"/>
      <c r="BU72" s="192"/>
      <c r="BV72" s="192"/>
      <c r="BW72" s="192"/>
      <c r="BX72" s="192"/>
      <c r="BY72" s="192"/>
      <c r="BZ72" s="192"/>
      <c r="CA72" s="192"/>
      <c r="CB72" s="192"/>
      <c r="CC72" s="192"/>
      <c r="CD72" s="192"/>
      <c r="CE72" s="192"/>
      <c r="CF72" s="192"/>
      <c r="CG72" s="192"/>
      <c r="CH72" s="192"/>
      <c r="CI72" s="192"/>
      <c r="CJ72" s="192"/>
      <c r="CK72" s="192"/>
      <c r="CL72" s="192"/>
      <c r="CM72" s="192"/>
      <c r="CN72" s="192"/>
      <c r="CO72" s="192"/>
      <c r="CP72" s="192"/>
      <c r="CQ72" s="192"/>
      <c r="CR72" s="192"/>
      <c r="CS72" s="192"/>
      <c r="CT72" s="192"/>
      <c r="CU72" s="192"/>
      <c r="CV72" s="1500"/>
      <c r="CW72" s="1501"/>
      <c r="CX72" s="1501"/>
      <c r="CY72" s="1502"/>
      <c r="CZ72" s="1502"/>
      <c r="DA72" s="1502"/>
      <c r="DB72" s="1502"/>
      <c r="DC72" s="1502"/>
      <c r="DD72" s="1859"/>
      <c r="DE72" s="1860"/>
      <c r="DF72" s="1861"/>
    </row>
    <row r="73" spans="1:110" s="80" customFormat="1" ht="15" customHeight="1">
      <c r="A73" s="218"/>
      <c r="B73" s="1891">
        <f>IF(NOT(ISBLANK(D73)),MAX(B$53:B72)+1,"")</f>
        <v>33</v>
      </c>
      <c r="C73" s="1892"/>
      <c r="D73" s="75" t="s">
        <v>141</v>
      </c>
      <c r="E73" s="801"/>
      <c r="F73" s="801" t="s">
        <v>144</v>
      </c>
      <c r="G73" s="801"/>
      <c r="H73" s="801"/>
      <c r="I73" s="801"/>
      <c r="J73" s="801"/>
      <c r="K73" s="801"/>
      <c r="L73" s="801"/>
      <c r="M73" s="801"/>
      <c r="N73" s="801"/>
      <c r="O73" s="819"/>
      <c r="P73" s="824" t="s">
        <v>52</v>
      </c>
      <c r="Q73" s="801"/>
      <c r="R73" s="801"/>
      <c r="S73" s="819"/>
      <c r="T73" s="78" t="s">
        <v>53</v>
      </c>
      <c r="U73" s="147"/>
      <c r="V73" s="819"/>
      <c r="W73" s="824"/>
      <c r="X73" s="819"/>
      <c r="Y73" s="77"/>
      <c r="Z73" s="77"/>
      <c r="AA73" s="77"/>
      <c r="AB73" s="716"/>
      <c r="AC73" s="153" t="s">
        <v>50</v>
      </c>
      <c r="AD73" s="77" t="s">
        <v>50</v>
      </c>
      <c r="AE73" s="77" t="s">
        <v>50</v>
      </c>
      <c r="AF73" s="154" t="s">
        <v>50</v>
      </c>
      <c r="AG73" s="801"/>
      <c r="AH73" s="801"/>
      <c r="AI73" s="801"/>
      <c r="AJ73" s="801"/>
      <c r="AK73" s="801"/>
      <c r="AL73" s="801"/>
      <c r="AM73" s="801"/>
      <c r="AN73" s="801"/>
      <c r="AO73" s="801"/>
      <c r="AP73" s="801"/>
      <c r="AQ73" s="801"/>
      <c r="AR73" s="801"/>
      <c r="AS73" s="801"/>
      <c r="AT73" s="801"/>
      <c r="AU73" s="801"/>
      <c r="AV73" s="801"/>
      <c r="AW73" s="801"/>
      <c r="AX73" s="73"/>
      <c r="AY73" s="40"/>
      <c r="AZ73" s="465"/>
      <c r="BA73" s="192">
        <f t="shared" si="9"/>
        <v>2</v>
      </c>
      <c r="BB73" s="192"/>
      <c r="BC73" s="192"/>
      <c r="BD73" s="192"/>
      <c r="BE73" s="192"/>
      <c r="BF73" s="192"/>
      <c r="BG73" s="559" t="str">
        <f t="shared" ca="1" si="10"/>
        <v/>
      </c>
      <c r="BH73" s="560" t="str">
        <f t="shared" ca="1" si="11"/>
        <v/>
      </c>
      <c r="BI73" s="560" t="str">
        <f t="shared" ca="1" si="12"/>
        <v/>
      </c>
      <c r="BJ73" s="560" t="str">
        <f t="shared" ca="1" si="13"/>
        <v/>
      </c>
      <c r="BK73" s="560" t="str">
        <f t="shared" ca="1" si="14"/>
        <v/>
      </c>
      <c r="BL73" s="561" t="str">
        <f t="shared" ca="1" si="15"/>
        <v/>
      </c>
      <c r="BM73" s="192"/>
      <c r="BN73" s="192"/>
      <c r="BO73" s="192"/>
      <c r="BP73" s="192"/>
      <c r="BQ73" s="192"/>
      <c r="BR73" s="192"/>
      <c r="BS73" s="192"/>
      <c r="BT73" s="192"/>
      <c r="BU73" s="192"/>
      <c r="BV73" s="192"/>
      <c r="BW73" s="192"/>
      <c r="BX73" s="192"/>
      <c r="BY73" s="192"/>
      <c r="BZ73" s="192"/>
      <c r="CA73" s="192"/>
      <c r="CB73" s="192"/>
      <c r="CC73" s="192"/>
      <c r="CD73" s="192"/>
      <c r="CE73" s="192"/>
      <c r="CF73" s="192"/>
      <c r="CG73" s="192"/>
      <c r="CH73" s="192"/>
      <c r="CI73" s="192"/>
      <c r="CJ73" s="192"/>
      <c r="CK73" s="192"/>
      <c r="CL73" s="192"/>
      <c r="CM73" s="192"/>
      <c r="CN73" s="465"/>
      <c r="CO73" s="465"/>
      <c r="CP73" s="465"/>
      <c r="CQ73" s="465"/>
      <c r="CR73" s="465"/>
      <c r="CS73" s="192"/>
      <c r="CT73" s="192"/>
      <c r="CU73" s="192"/>
      <c r="CV73" s="1488" t="s">
        <v>2265</v>
      </c>
      <c r="CW73" s="1489"/>
      <c r="CX73" s="1489"/>
      <c r="CY73" s="1489"/>
      <c r="CZ73" s="1489"/>
      <c r="DA73" s="1489"/>
      <c r="DB73" s="1489"/>
      <c r="DC73" s="1489"/>
      <c r="DD73" s="1859">
        <v>44637</v>
      </c>
      <c r="DE73" s="1860"/>
      <c r="DF73" s="1861"/>
    </row>
    <row r="74" spans="1:110" ht="15" customHeight="1">
      <c r="A74" s="218"/>
      <c r="B74" s="1972" t="s">
        <v>57</v>
      </c>
      <c r="C74" s="1973"/>
      <c r="D74" s="1973"/>
      <c r="E74" s="1973"/>
      <c r="F74" s="1973"/>
      <c r="G74" s="1973"/>
      <c r="H74" s="1973"/>
      <c r="I74" s="1973"/>
      <c r="J74" s="1973"/>
      <c r="K74" s="1973"/>
      <c r="L74" s="1973"/>
      <c r="M74" s="1973"/>
      <c r="N74" s="1973"/>
      <c r="O74" s="1973"/>
      <c r="P74" s="1973"/>
      <c r="Q74" s="1973"/>
      <c r="R74" s="1973"/>
      <c r="S74" s="1973"/>
      <c r="T74" s="1973"/>
      <c r="U74" s="1973"/>
      <c r="V74" s="1973"/>
      <c r="W74" s="1973"/>
      <c r="X74" s="1973"/>
      <c r="Y74" s="1973"/>
      <c r="Z74" s="1973"/>
      <c r="AA74" s="1973"/>
      <c r="AB74" s="1973"/>
      <c r="AC74" s="1973"/>
      <c r="AD74" s="1973"/>
      <c r="AE74" s="1973"/>
      <c r="AF74" s="1973"/>
      <c r="AG74" s="1973"/>
      <c r="AH74" s="1973"/>
      <c r="AI74" s="1973"/>
      <c r="AJ74" s="1973"/>
      <c r="AK74" s="1973"/>
      <c r="AL74" s="1973"/>
      <c r="AM74" s="1973"/>
      <c r="AN74" s="1973"/>
      <c r="AO74" s="1973"/>
      <c r="AP74" s="1973"/>
      <c r="AQ74" s="1973"/>
      <c r="AR74" s="1973"/>
      <c r="AS74" s="1973"/>
      <c r="AT74" s="1973"/>
      <c r="AU74" s="1973"/>
      <c r="AV74" s="1973"/>
      <c r="AW74" s="1973"/>
      <c r="AX74" s="1974"/>
      <c r="AY74" s="40"/>
      <c r="BA74" s="192">
        <f t="shared" si="9"/>
        <v>2</v>
      </c>
      <c r="BE74" s="465"/>
      <c r="BF74" s="465"/>
      <c r="BG74" s="559" t="str">
        <f t="shared" ca="1" si="10"/>
        <v/>
      </c>
      <c r="BH74" s="560" t="str">
        <f t="shared" ca="1" si="11"/>
        <v/>
      </c>
      <c r="BI74" s="560" t="str">
        <f t="shared" ca="1" si="12"/>
        <v/>
      </c>
      <c r="BJ74" s="560" t="str">
        <f t="shared" ca="1" si="13"/>
        <v/>
      </c>
      <c r="BK74" s="560" t="str">
        <f t="shared" ca="1" si="14"/>
        <v/>
      </c>
      <c r="BL74" s="561" t="str">
        <f t="shared" ca="1" si="15"/>
        <v/>
      </c>
      <c r="BM74" s="465"/>
      <c r="BN74" s="465"/>
      <c r="BO74" s="465"/>
      <c r="BP74" s="465"/>
      <c r="BQ74" s="465"/>
      <c r="BR74" s="192"/>
      <c r="BS74" s="192"/>
      <c r="BT74" s="192"/>
      <c r="BU74" s="192"/>
      <c r="BV74" s="465"/>
      <c r="BW74" s="192"/>
      <c r="BX74" s="192"/>
      <c r="BY74" s="192"/>
      <c r="BZ74" s="192"/>
      <c r="CA74" s="192"/>
      <c r="CB74" s="192"/>
      <c r="CC74" s="192"/>
      <c r="CD74" s="192"/>
      <c r="CE74" s="192"/>
      <c r="CF74" s="192"/>
      <c r="CG74" s="192"/>
      <c r="CH74" s="192"/>
      <c r="CI74" s="192"/>
      <c r="CJ74" s="192"/>
      <c r="CK74" s="192"/>
      <c r="CL74" s="192"/>
      <c r="CM74" s="192"/>
      <c r="CN74" s="465"/>
      <c r="CO74" s="465"/>
      <c r="CP74" s="465"/>
      <c r="CQ74" s="465"/>
      <c r="CR74" s="465"/>
      <c r="CS74" s="465"/>
      <c r="CT74" s="465"/>
      <c r="CU74" s="465"/>
      <c r="CV74" s="1497"/>
      <c r="CW74" s="1498"/>
      <c r="CX74" s="1498"/>
      <c r="CY74" s="1499"/>
      <c r="CZ74" s="1499"/>
      <c r="DA74" s="1499"/>
      <c r="DB74" s="1499"/>
      <c r="DC74" s="1499"/>
      <c r="DD74" s="1859"/>
      <c r="DE74" s="1860"/>
      <c r="DF74" s="1861"/>
    </row>
    <row r="75" spans="1:110" ht="15" customHeight="1">
      <c r="A75" s="218"/>
      <c r="B75" s="1975">
        <f>IF(NOT(ISBLANK(D75)),MAX(B$37:B74)+1,"")</f>
        <v>34</v>
      </c>
      <c r="C75" s="1976"/>
      <c r="D75" s="826" t="s">
        <v>227</v>
      </c>
      <c r="E75" s="827"/>
      <c r="F75" s="827"/>
      <c r="G75" s="827"/>
      <c r="H75" s="827"/>
      <c r="I75" s="827"/>
      <c r="J75" s="827"/>
      <c r="K75" s="827"/>
      <c r="L75" s="827"/>
      <c r="M75" s="827"/>
      <c r="N75" s="827"/>
      <c r="O75" s="827"/>
      <c r="P75" s="827"/>
      <c r="Q75" s="827"/>
      <c r="R75" s="827"/>
      <c r="S75" s="827"/>
      <c r="T75" s="827"/>
      <c r="U75" s="827"/>
      <c r="V75" s="177"/>
      <c r="W75" s="178"/>
      <c r="X75" s="827"/>
      <c r="Y75" s="179"/>
      <c r="Z75" s="179"/>
      <c r="AA75" s="180"/>
      <c r="AB75" s="82" t="s">
        <v>228</v>
      </c>
      <c r="AC75" s="803"/>
      <c r="AD75" s="803"/>
      <c r="AE75" s="803"/>
      <c r="AF75" s="803"/>
      <c r="AG75" s="803"/>
      <c r="AH75" s="803"/>
      <c r="AI75" s="803"/>
      <c r="AJ75" s="803"/>
      <c r="AK75" s="803"/>
      <c r="AL75" s="803"/>
      <c r="AM75" s="803"/>
      <c r="AN75" s="803"/>
      <c r="AO75" s="803"/>
      <c r="AP75" s="803"/>
      <c r="AQ75" s="803"/>
      <c r="AR75" s="803"/>
      <c r="AS75" s="803"/>
      <c r="AT75" s="803"/>
      <c r="AU75" s="803"/>
      <c r="AV75" s="803"/>
      <c r="AW75" s="803"/>
      <c r="AX75" s="83"/>
      <c r="AY75" s="40"/>
      <c r="BA75" s="192">
        <f t="shared" si="9"/>
        <v>2</v>
      </c>
      <c r="BE75" s="465"/>
      <c r="BF75" s="465"/>
      <c r="BG75" s="559" t="str">
        <f t="shared" ca="1" si="10"/>
        <v/>
      </c>
      <c r="BH75" s="560" t="str">
        <f t="shared" ca="1" si="11"/>
        <v/>
      </c>
      <c r="BI75" s="560" t="str">
        <f t="shared" ca="1" si="12"/>
        <v/>
      </c>
      <c r="BJ75" s="560" t="str">
        <f t="shared" ca="1" si="13"/>
        <v/>
      </c>
      <c r="BK75" s="560" t="str">
        <f t="shared" ca="1" si="14"/>
        <v/>
      </c>
      <c r="BL75" s="561" t="str">
        <f t="shared" ca="1" si="15"/>
        <v/>
      </c>
      <c r="BM75" s="465"/>
      <c r="BN75" s="465"/>
      <c r="BO75" s="465"/>
      <c r="BP75" s="465"/>
      <c r="BQ75" s="465"/>
      <c r="BR75" s="465"/>
      <c r="BS75" s="465"/>
      <c r="BT75" s="465"/>
      <c r="BU75" s="465"/>
      <c r="BV75" s="465"/>
      <c r="BW75" s="192"/>
      <c r="BX75" s="192"/>
      <c r="BY75" s="192"/>
      <c r="BZ75" s="192"/>
      <c r="CA75" s="192"/>
      <c r="CB75" s="192"/>
      <c r="CC75" s="192"/>
      <c r="CD75" s="192"/>
      <c r="CE75" s="192"/>
      <c r="CF75" s="192"/>
      <c r="CG75" s="192"/>
      <c r="CH75" s="192"/>
      <c r="CI75" s="192"/>
      <c r="CJ75" s="192"/>
      <c r="CK75" s="192"/>
      <c r="CL75" s="192"/>
      <c r="CM75" s="192"/>
      <c r="CN75" s="465"/>
      <c r="CO75" s="465"/>
      <c r="CP75" s="465"/>
      <c r="CQ75" s="465"/>
      <c r="CR75" s="465"/>
      <c r="CS75" s="465"/>
      <c r="CT75" s="465"/>
      <c r="CU75" s="465"/>
      <c r="CV75" s="1488" t="s">
        <v>2265</v>
      </c>
      <c r="CW75" s="1489"/>
      <c r="CX75" s="1489"/>
      <c r="CY75" s="1489"/>
      <c r="CZ75" s="1489"/>
      <c r="DA75" s="1489"/>
      <c r="DB75" s="1489"/>
      <c r="DC75" s="1489"/>
      <c r="DD75" s="1859">
        <v>44637</v>
      </c>
      <c r="DE75" s="1860"/>
      <c r="DF75" s="1861"/>
    </row>
    <row r="76" spans="1:110" ht="15" customHeight="1">
      <c r="A76" s="218"/>
      <c r="B76" s="1970">
        <f>IF(NOT(ISBLANK(D76)),MAX(B$37:B75)+1,"")</f>
        <v>35</v>
      </c>
      <c r="C76" s="1977"/>
      <c r="D76" s="515" t="s">
        <v>229</v>
      </c>
      <c r="E76" s="804"/>
      <c r="F76" s="804"/>
      <c r="G76" s="804"/>
      <c r="H76" s="804"/>
      <c r="I76" s="804"/>
      <c r="J76" s="804"/>
      <c r="K76" s="804"/>
      <c r="L76" s="804"/>
      <c r="M76" s="804"/>
      <c r="N76" s="804"/>
      <c r="O76" s="804"/>
      <c r="P76" s="804"/>
      <c r="Q76" s="804"/>
      <c r="R76" s="804"/>
      <c r="S76" s="804"/>
      <c r="T76" s="804"/>
      <c r="U76" s="804"/>
      <c r="V76" s="181"/>
      <c r="W76" s="182"/>
      <c r="X76" s="804"/>
      <c r="Y76" s="183"/>
      <c r="Z76" s="183"/>
      <c r="AA76" s="184"/>
      <c r="AB76" s="515" t="s">
        <v>228</v>
      </c>
      <c r="AC76" s="804"/>
      <c r="AD76" s="804"/>
      <c r="AE76" s="804"/>
      <c r="AF76" s="804"/>
      <c r="AG76" s="804"/>
      <c r="AH76" s="804"/>
      <c r="AI76" s="804"/>
      <c r="AJ76" s="804"/>
      <c r="AK76" s="804"/>
      <c r="AL76" s="804"/>
      <c r="AM76" s="804"/>
      <c r="AN76" s="804"/>
      <c r="AO76" s="804"/>
      <c r="AP76" s="804"/>
      <c r="AQ76" s="804"/>
      <c r="AR76" s="804"/>
      <c r="AS76" s="804"/>
      <c r="AT76" s="804"/>
      <c r="AU76" s="804"/>
      <c r="AV76" s="804"/>
      <c r="AW76" s="804"/>
      <c r="AX76" s="158"/>
      <c r="AY76" s="40"/>
      <c r="BA76" s="192">
        <f t="shared" si="9"/>
        <v>2</v>
      </c>
      <c r="BE76" s="465"/>
      <c r="BF76" s="465"/>
      <c r="BG76" s="559" t="str">
        <f t="shared" ca="1" si="10"/>
        <v/>
      </c>
      <c r="BH76" s="560" t="str">
        <f t="shared" ca="1" si="11"/>
        <v/>
      </c>
      <c r="BI76" s="560" t="str">
        <f t="shared" ca="1" si="12"/>
        <v/>
      </c>
      <c r="BJ76" s="560" t="str">
        <f t="shared" ca="1" si="13"/>
        <v/>
      </c>
      <c r="BK76" s="560" t="str">
        <f t="shared" ca="1" si="14"/>
        <v/>
      </c>
      <c r="BL76" s="561" t="str">
        <f t="shared" ca="1" si="15"/>
        <v/>
      </c>
      <c r="BM76" s="465"/>
      <c r="BN76" s="465"/>
      <c r="BO76" s="465"/>
      <c r="BP76" s="465"/>
      <c r="BQ76" s="465"/>
      <c r="BR76" s="465"/>
      <c r="BS76" s="465"/>
      <c r="BT76" s="465"/>
      <c r="BU76" s="465"/>
      <c r="BV76" s="465"/>
      <c r="BW76" s="192"/>
      <c r="BX76" s="192"/>
      <c r="BY76" s="192"/>
      <c r="BZ76" s="192"/>
      <c r="CA76" s="192"/>
      <c r="CB76" s="192"/>
      <c r="CC76" s="192"/>
      <c r="CD76" s="192"/>
      <c r="CE76" s="192"/>
      <c r="CF76" s="192"/>
      <c r="CG76" s="192"/>
      <c r="CH76" s="192"/>
      <c r="CI76" s="192"/>
      <c r="CJ76" s="192"/>
      <c r="CK76" s="192"/>
      <c r="CL76" s="192"/>
      <c r="CM76" s="192"/>
      <c r="CN76" s="465"/>
      <c r="CO76" s="465"/>
      <c r="CP76" s="465"/>
      <c r="CQ76" s="465"/>
      <c r="CR76" s="465"/>
      <c r="CS76" s="465"/>
      <c r="CT76" s="465"/>
      <c r="CU76" s="465"/>
      <c r="CV76" s="1488" t="s">
        <v>2265</v>
      </c>
      <c r="CW76" s="1489"/>
      <c r="CX76" s="1489"/>
      <c r="CY76" s="1489"/>
      <c r="CZ76" s="1489"/>
      <c r="DA76" s="1489"/>
      <c r="DB76" s="1489"/>
      <c r="DC76" s="1489"/>
      <c r="DD76" s="1859">
        <v>44637</v>
      </c>
      <c r="DE76" s="1860"/>
      <c r="DF76" s="1861"/>
    </row>
    <row r="77" spans="1:110" ht="15" customHeight="1">
      <c r="A77" s="218"/>
      <c r="B77" s="1978" t="str">
        <f>IF(NOT(ISBLANK(D77)),MAX(B$37:B74)+1,"")</f>
        <v/>
      </c>
      <c r="C77" s="1979"/>
      <c r="D77" s="132"/>
      <c r="E77" s="806"/>
      <c r="F77" s="806"/>
      <c r="G77" s="806"/>
      <c r="H77" s="806"/>
      <c r="I77" s="806"/>
      <c r="J77" s="806"/>
      <c r="K77" s="806"/>
      <c r="L77" s="806"/>
      <c r="M77" s="806"/>
      <c r="N77" s="806"/>
      <c r="O77" s="806"/>
      <c r="P77" s="806"/>
      <c r="Q77" s="806"/>
      <c r="R77" s="806"/>
      <c r="S77" s="806"/>
      <c r="T77" s="806"/>
      <c r="U77" s="806"/>
      <c r="V77" s="140"/>
      <c r="W77" s="141"/>
      <c r="X77" s="806"/>
      <c r="Y77" s="142"/>
      <c r="Z77" s="142"/>
      <c r="AA77" s="143"/>
      <c r="AB77" s="132"/>
      <c r="AC77" s="806"/>
      <c r="AD77" s="806"/>
      <c r="AE77" s="806"/>
      <c r="AF77" s="806"/>
      <c r="AG77" s="806"/>
      <c r="AH77" s="806"/>
      <c r="AI77" s="806"/>
      <c r="AJ77" s="806"/>
      <c r="AK77" s="806"/>
      <c r="AL77" s="806"/>
      <c r="AM77" s="806"/>
      <c r="AN77" s="806"/>
      <c r="AO77" s="806"/>
      <c r="AP77" s="806"/>
      <c r="AQ77" s="806"/>
      <c r="AR77" s="806"/>
      <c r="AS77" s="806"/>
      <c r="AT77" s="806"/>
      <c r="AU77" s="806"/>
      <c r="AV77" s="806"/>
      <c r="AW77" s="806"/>
      <c r="AX77" s="138"/>
      <c r="AY77" s="40"/>
      <c r="BA77" s="192">
        <f t="shared" si="9"/>
        <v>2</v>
      </c>
      <c r="BE77" s="465"/>
      <c r="BF77" s="465"/>
      <c r="BG77" s="559" t="str">
        <f t="shared" ca="1" si="10"/>
        <v/>
      </c>
      <c r="BH77" s="560" t="str">
        <f t="shared" ca="1" si="11"/>
        <v/>
      </c>
      <c r="BI77" s="560" t="str">
        <f t="shared" ca="1" si="12"/>
        <v/>
      </c>
      <c r="BJ77" s="560" t="str">
        <f t="shared" ca="1" si="13"/>
        <v/>
      </c>
      <c r="BK77" s="560" t="str">
        <f t="shared" ca="1" si="14"/>
        <v/>
      </c>
      <c r="BL77" s="561" t="str">
        <f t="shared" ca="1" si="15"/>
        <v/>
      </c>
      <c r="BM77" s="465"/>
      <c r="BN77" s="465"/>
      <c r="BO77" s="465"/>
      <c r="BP77" s="465"/>
      <c r="BQ77" s="465"/>
      <c r="BR77" s="465"/>
      <c r="BS77" s="465"/>
      <c r="BT77" s="465"/>
      <c r="BU77" s="465"/>
      <c r="BV77" s="465"/>
      <c r="BW77" s="192"/>
      <c r="BX77" s="192"/>
      <c r="BY77" s="192"/>
      <c r="BZ77" s="192"/>
      <c r="CA77" s="192"/>
      <c r="CB77" s="192"/>
      <c r="CC77" s="192"/>
      <c r="CD77" s="192"/>
      <c r="CE77" s="192"/>
      <c r="CF77" s="192"/>
      <c r="CG77" s="192"/>
      <c r="CH77" s="192"/>
      <c r="CI77" s="192"/>
      <c r="CJ77" s="192"/>
      <c r="CK77" s="192"/>
      <c r="CL77" s="192"/>
      <c r="CM77" s="192"/>
      <c r="CN77" s="465"/>
      <c r="CO77" s="465"/>
      <c r="CP77" s="465"/>
      <c r="CQ77" s="465"/>
      <c r="CR77" s="465"/>
      <c r="CS77" s="465"/>
      <c r="CT77" s="465"/>
      <c r="CU77" s="465"/>
      <c r="CV77" s="1497"/>
      <c r="CW77" s="1498"/>
      <c r="CX77" s="1498"/>
      <c r="CY77" s="1499"/>
      <c r="CZ77" s="1499"/>
      <c r="DA77" s="1499"/>
      <c r="DB77" s="1499"/>
      <c r="DC77" s="1499"/>
      <c r="DD77" s="1859"/>
      <c r="DE77" s="1860"/>
      <c r="DF77" s="1861"/>
    </row>
    <row r="78" spans="1:110" ht="15" customHeight="1">
      <c r="A78" s="1768" t="str">
        <f>BA78&amp;"."</f>
        <v>3.</v>
      </c>
      <c r="B78" s="1890"/>
      <c r="C78" s="226" t="s">
        <v>156</v>
      </c>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AX78" s="48"/>
      <c r="AY78" s="40"/>
      <c r="BA78" s="193">
        <f>BA77+1</f>
        <v>3</v>
      </c>
      <c r="BD78" s="192"/>
      <c r="BE78" s="465"/>
      <c r="BF78" s="465"/>
      <c r="BG78" s="559" t="str">
        <f t="shared" ca="1" si="10"/>
        <v/>
      </c>
      <c r="BH78" s="560" t="str">
        <f t="shared" ca="1" si="11"/>
        <v/>
      </c>
      <c r="BI78" s="560" t="str">
        <f t="shared" ca="1" si="12"/>
        <v/>
      </c>
      <c r="BJ78" s="560" t="str">
        <f t="shared" ca="1" si="13"/>
        <v/>
      </c>
      <c r="BK78" s="560" t="str">
        <f t="shared" ca="1" si="14"/>
        <v/>
      </c>
      <c r="BL78" s="561" t="str">
        <f t="shared" ca="1" si="15"/>
        <v/>
      </c>
      <c r="BM78" s="465"/>
      <c r="BN78" s="465"/>
      <c r="BO78" s="465"/>
      <c r="BP78" s="465"/>
      <c r="BQ78" s="465"/>
      <c r="BR78" s="465"/>
      <c r="BS78" s="465"/>
      <c r="BT78" s="465"/>
      <c r="BU78" s="465"/>
      <c r="BV78" s="465"/>
      <c r="BW78" s="192"/>
      <c r="BX78" s="192"/>
      <c r="BY78" s="192"/>
      <c r="BZ78" s="192"/>
      <c r="CA78" s="192"/>
      <c r="CB78" s="192"/>
      <c r="CC78" s="192"/>
      <c r="CD78" s="192"/>
      <c r="CE78" s="192"/>
      <c r="CF78" s="192"/>
      <c r="CG78" s="192"/>
      <c r="CH78" s="192"/>
      <c r="CI78" s="192"/>
      <c r="CJ78" s="192"/>
      <c r="CK78" s="192"/>
      <c r="CL78" s="192"/>
      <c r="CM78" s="192"/>
      <c r="CN78" s="465"/>
      <c r="CO78" s="465"/>
      <c r="CP78" s="465"/>
      <c r="CQ78" s="465"/>
      <c r="CR78" s="465"/>
      <c r="CS78" s="465"/>
      <c r="CT78" s="465"/>
      <c r="CU78" s="465"/>
      <c r="CV78" s="1497"/>
      <c r="CW78" s="1498"/>
      <c r="CX78" s="1498"/>
      <c r="CY78" s="1499"/>
      <c r="CZ78" s="1499"/>
      <c r="DA78" s="1499"/>
      <c r="DB78" s="1499"/>
      <c r="DC78" s="1499"/>
      <c r="DD78" s="1859"/>
      <c r="DE78" s="1860"/>
      <c r="DF78" s="1861"/>
    </row>
    <row r="79" spans="1:110" ht="15" customHeight="1">
      <c r="A79" s="1764" t="str">
        <f>BA79&amp;"."&amp;BB79</f>
        <v>3.1</v>
      </c>
      <c r="B79" s="1765"/>
      <c r="C79" s="1765"/>
      <c r="D79" s="226" t="s">
        <v>77</v>
      </c>
      <c r="AY79" s="40"/>
      <c r="BA79" s="192">
        <f>BA78</f>
        <v>3</v>
      </c>
      <c r="BB79" s="193">
        <f>BB78+1</f>
        <v>1</v>
      </c>
      <c r="BE79" s="465"/>
      <c r="BF79" s="465"/>
      <c r="BG79" s="559" t="str">
        <f t="shared" ca="1" si="10"/>
        <v/>
      </c>
      <c r="BH79" s="560" t="str">
        <f t="shared" ca="1" si="11"/>
        <v/>
      </c>
      <c r="BI79" s="560" t="str">
        <f t="shared" ca="1" si="12"/>
        <v/>
      </c>
      <c r="BJ79" s="560" t="str">
        <f t="shared" ca="1" si="13"/>
        <v/>
      </c>
      <c r="BK79" s="560" t="str">
        <f t="shared" ca="1" si="14"/>
        <v/>
      </c>
      <c r="BL79" s="561" t="str">
        <f t="shared" ca="1" si="15"/>
        <v/>
      </c>
      <c r="BM79" s="465"/>
      <c r="BN79" s="465"/>
      <c r="BO79" s="465"/>
      <c r="BP79" s="465"/>
      <c r="BQ79" s="465"/>
      <c r="BR79" s="465"/>
      <c r="BS79" s="465"/>
      <c r="BT79" s="465"/>
      <c r="BU79" s="465"/>
      <c r="BV79" s="465"/>
      <c r="BW79" s="192"/>
      <c r="BX79" s="192"/>
      <c r="BY79" s="192"/>
      <c r="BZ79" s="192"/>
      <c r="CA79" s="192"/>
      <c r="CB79" s="192"/>
      <c r="CC79" s="192"/>
      <c r="CD79" s="192"/>
      <c r="CE79" s="192"/>
      <c r="CF79" s="192"/>
      <c r="CG79" s="192"/>
      <c r="CH79" s="192"/>
      <c r="CI79" s="192"/>
      <c r="CJ79" s="192"/>
      <c r="CK79" s="465"/>
      <c r="CL79" s="465"/>
      <c r="CM79" s="465"/>
      <c r="CN79" s="465"/>
      <c r="CO79" s="465"/>
      <c r="CP79" s="465"/>
      <c r="CQ79" s="465"/>
      <c r="CR79" s="465"/>
      <c r="CS79" s="465"/>
      <c r="CT79" s="465"/>
      <c r="CU79" s="465"/>
      <c r="CV79" s="1488" t="s">
        <v>2265</v>
      </c>
      <c r="CW79" s="1489"/>
      <c r="CX79" s="1489"/>
      <c r="CY79" s="1489"/>
      <c r="CZ79" s="1489"/>
      <c r="DA79" s="1489"/>
      <c r="DB79" s="1489"/>
      <c r="DC79" s="1489"/>
      <c r="DD79" s="1859">
        <v>44637</v>
      </c>
      <c r="DE79" s="1860"/>
      <c r="DF79" s="1861"/>
    </row>
    <row r="80" spans="1:110" ht="15" customHeight="1">
      <c r="A80" s="218"/>
      <c r="E80" s="226" t="s">
        <v>177</v>
      </c>
      <c r="AY80" s="40"/>
      <c r="BA80" s="192">
        <f>BA79</f>
        <v>3</v>
      </c>
      <c r="BB80" s="192">
        <f>BB79</f>
        <v>1</v>
      </c>
      <c r="BE80" s="465"/>
      <c r="BF80" s="465"/>
      <c r="BG80" s="559" t="str">
        <f t="shared" ca="1" si="10"/>
        <v/>
      </c>
      <c r="BH80" s="560" t="str">
        <f t="shared" ca="1" si="11"/>
        <v/>
      </c>
      <c r="BI80" s="560" t="str">
        <f t="shared" ca="1" si="12"/>
        <v/>
      </c>
      <c r="BJ80" s="560" t="str">
        <f t="shared" ca="1" si="13"/>
        <v/>
      </c>
      <c r="BK80" s="560" t="str">
        <f t="shared" ca="1" si="14"/>
        <v/>
      </c>
      <c r="BL80" s="561" t="str">
        <f t="shared" ca="1" si="15"/>
        <v/>
      </c>
      <c r="BM80" s="465"/>
      <c r="BN80" s="465"/>
      <c r="BO80" s="465"/>
      <c r="BP80" s="465"/>
      <c r="BQ80" s="465"/>
      <c r="BR80" s="465"/>
      <c r="BS80" s="465"/>
      <c r="BT80" s="465"/>
      <c r="BU80" s="465"/>
      <c r="BV80" s="465"/>
      <c r="BW80" s="192"/>
      <c r="BX80" s="192"/>
      <c r="BY80" s="192"/>
      <c r="BZ80" s="192"/>
      <c r="CA80" s="192"/>
      <c r="CB80" s="192"/>
      <c r="CC80" s="192"/>
      <c r="CD80" s="192"/>
      <c r="CE80" s="192"/>
      <c r="CF80" s="192"/>
      <c r="CG80" s="192"/>
      <c r="CH80" s="192"/>
      <c r="CI80" s="192"/>
      <c r="CJ80" s="192"/>
      <c r="CK80" s="465"/>
      <c r="CL80" s="465"/>
      <c r="CM80" s="465"/>
      <c r="CN80" s="465"/>
      <c r="CO80" s="465"/>
      <c r="CP80" s="465"/>
      <c r="CQ80" s="465"/>
      <c r="CR80" s="465"/>
      <c r="CS80" s="465"/>
      <c r="CT80" s="465"/>
      <c r="CU80" s="465"/>
      <c r="CV80" s="1497"/>
      <c r="CW80" s="1498"/>
      <c r="CX80" s="1498"/>
      <c r="CY80" s="1499"/>
      <c r="CZ80" s="1499"/>
      <c r="DA80" s="1499"/>
      <c r="DB80" s="1499"/>
      <c r="DC80" s="1499"/>
      <c r="DD80" s="1859"/>
      <c r="DE80" s="1860"/>
      <c r="DF80" s="1861"/>
    </row>
    <row r="81" spans="1:110" ht="15" customHeight="1">
      <c r="A81" s="218"/>
      <c r="E81" s="410" t="s">
        <v>78</v>
      </c>
      <c r="F81" s="411"/>
      <c r="G81" s="411" t="s">
        <v>34</v>
      </c>
      <c r="H81" s="411"/>
      <c r="I81" s="383" t="s">
        <v>42</v>
      </c>
      <c r="J81" s="415"/>
      <c r="K81" s="415"/>
      <c r="L81" s="415"/>
      <c r="M81" s="416"/>
      <c r="N81" s="410" t="s">
        <v>78</v>
      </c>
      <c r="O81" s="411"/>
      <c r="P81" s="411" t="s">
        <v>34</v>
      </c>
      <c r="Q81" s="411"/>
      <c r="R81" s="383" t="s">
        <v>42</v>
      </c>
      <c r="S81" s="415"/>
      <c r="T81" s="415"/>
      <c r="U81" s="415"/>
      <c r="V81" s="416"/>
      <c r="W81" s="410" t="s">
        <v>78</v>
      </c>
      <c r="X81" s="411"/>
      <c r="Y81" s="411" t="s">
        <v>34</v>
      </c>
      <c r="Z81" s="411"/>
      <c r="AA81" s="383" t="s">
        <v>42</v>
      </c>
      <c r="AB81" s="415"/>
      <c r="AC81" s="415"/>
      <c r="AD81" s="415"/>
      <c r="AE81" s="416"/>
      <c r="AF81" s="410" t="s">
        <v>78</v>
      </c>
      <c r="AG81" s="411"/>
      <c r="AH81" s="411" t="s">
        <v>34</v>
      </c>
      <c r="AI81" s="411"/>
      <c r="AJ81" s="383" t="s">
        <v>42</v>
      </c>
      <c r="AK81" s="415"/>
      <c r="AL81" s="415"/>
      <c r="AM81" s="415"/>
      <c r="AN81" s="416"/>
      <c r="AO81" s="377"/>
      <c r="AP81" s="377"/>
      <c r="AQ81" s="378"/>
      <c r="AR81" s="378"/>
      <c r="AS81" s="378"/>
      <c r="AT81" s="378"/>
      <c r="AU81" s="378"/>
      <c r="AV81" s="378"/>
      <c r="AY81" s="40"/>
      <c r="BA81" s="192">
        <f>BA80</f>
        <v>3</v>
      </c>
      <c r="BB81" s="192">
        <f>BB80</f>
        <v>1</v>
      </c>
      <c r="BE81" s="465"/>
      <c r="BF81" s="465"/>
      <c r="BG81" s="559" t="str">
        <f t="shared" ca="1" si="10"/>
        <v/>
      </c>
      <c r="BH81" s="560" t="str">
        <f t="shared" ca="1" si="11"/>
        <v/>
      </c>
      <c r="BI81" s="560" t="str">
        <f t="shared" ca="1" si="12"/>
        <v/>
      </c>
      <c r="BJ81" s="560" t="str">
        <f t="shared" ca="1" si="13"/>
        <v/>
      </c>
      <c r="BK81" s="560" t="str">
        <f t="shared" ca="1" si="14"/>
        <v/>
      </c>
      <c r="BL81" s="561" t="str">
        <f t="shared" ca="1" si="15"/>
        <v/>
      </c>
      <c r="BM81" s="465"/>
      <c r="BN81" s="465"/>
      <c r="BO81" s="465"/>
      <c r="BP81" s="465"/>
      <c r="BQ81" s="465"/>
      <c r="BR81" s="465"/>
      <c r="BS81" s="465"/>
      <c r="BT81" s="465"/>
      <c r="BU81" s="465"/>
      <c r="BV81" s="465"/>
      <c r="BW81" s="192"/>
      <c r="BX81" s="192"/>
      <c r="BY81" s="192"/>
      <c r="BZ81" s="192"/>
      <c r="CA81" s="192"/>
      <c r="CB81" s="192"/>
      <c r="CC81" s="192"/>
      <c r="CD81" s="192"/>
      <c r="CE81" s="192"/>
      <c r="CF81" s="192"/>
      <c r="CG81" s="192"/>
      <c r="CH81" s="192"/>
      <c r="CI81" s="192"/>
      <c r="CJ81" s="192"/>
      <c r="CK81" s="465"/>
      <c r="CL81" s="465"/>
      <c r="CM81" s="465"/>
      <c r="CN81" s="465"/>
      <c r="CO81" s="465"/>
      <c r="CP81" s="465"/>
      <c r="CQ81" s="465"/>
      <c r="CR81" s="465"/>
      <c r="CS81" s="465"/>
      <c r="CT81" s="465"/>
      <c r="CU81" s="465"/>
      <c r="CV81" s="1497"/>
      <c r="CW81" s="1498"/>
      <c r="CX81" s="1498"/>
      <c r="CY81" s="1499"/>
      <c r="CZ81" s="1499"/>
      <c r="DA81" s="1499"/>
      <c r="DB81" s="1499"/>
      <c r="DC81" s="1499"/>
      <c r="DD81" s="1859"/>
      <c r="DE81" s="1860"/>
      <c r="DF81" s="1861"/>
    </row>
    <row r="82" spans="1:110" ht="15" customHeight="1">
      <c r="A82" s="218"/>
      <c r="E82" s="412" t="str">
        <f>$B$37</f>
        <v>入力領域</v>
      </c>
      <c r="F82" s="413"/>
      <c r="G82" s="413"/>
      <c r="H82" s="413"/>
      <c r="I82" s="413"/>
      <c r="J82" s="413"/>
      <c r="K82" s="413"/>
      <c r="L82" s="413"/>
      <c r="M82" s="414"/>
      <c r="N82" s="476" t="str">
        <f>$B$50</f>
        <v>検索領域</v>
      </c>
      <c r="O82" s="590"/>
      <c r="P82" s="590"/>
      <c r="Q82" s="590"/>
      <c r="R82" s="590"/>
      <c r="S82" s="590"/>
      <c r="T82" s="590"/>
      <c r="U82" s="582"/>
      <c r="V82" s="583"/>
      <c r="W82" s="412" t="str">
        <f>$B$61</f>
        <v>ファンクションボタン</v>
      </c>
      <c r="X82" s="413"/>
      <c r="Y82" s="413"/>
      <c r="Z82" s="413"/>
      <c r="AA82" s="413"/>
      <c r="AB82" s="413"/>
      <c r="AC82" s="413"/>
      <c r="AD82" s="413"/>
      <c r="AE82" s="414"/>
      <c r="AF82" s="1943">
        <f>$W$85+1</f>
        <v>8</v>
      </c>
      <c r="AG82" s="1944"/>
      <c r="AH82" s="1939" t="str">
        <f>TEXT($B$70,"###")</f>
        <v>30</v>
      </c>
      <c r="AI82" s="1940"/>
      <c r="AJ82" s="826" t="str">
        <f>VLOOKUP(VALUE(AH82),$B$37:$D$77,3,FALSE) &amp; " " &amp; VLOOKUP(VALUE(AH82),$B$37:$F$77,5,FALSE)</f>
        <v>F9 削除</v>
      </c>
      <c r="AK82" s="827"/>
      <c r="AL82" s="827"/>
      <c r="AM82" s="228"/>
      <c r="AN82" s="72"/>
      <c r="AQ82" s="377"/>
      <c r="AR82" s="377"/>
      <c r="AS82" s="377"/>
      <c r="AT82" s="377"/>
      <c r="AU82" s="377"/>
      <c r="AV82" s="377"/>
      <c r="AY82" s="40"/>
      <c r="BA82" s="192">
        <f>BA81</f>
        <v>3</v>
      </c>
      <c r="BB82" s="192">
        <f>BB81</f>
        <v>1</v>
      </c>
      <c r="BE82" s="465"/>
      <c r="BF82" s="465"/>
      <c r="BG82" s="559" t="str">
        <f t="shared" ca="1" si="10"/>
        <v/>
      </c>
      <c r="BH82" s="560" t="str">
        <f t="shared" ca="1" si="11"/>
        <v/>
      </c>
      <c r="BI82" s="560" t="str">
        <f t="shared" ca="1" si="12"/>
        <v/>
      </c>
      <c r="BJ82" s="560" t="str">
        <f t="shared" ca="1" si="13"/>
        <v/>
      </c>
      <c r="BK82" s="560" t="str">
        <f t="shared" ca="1" si="14"/>
        <v/>
      </c>
      <c r="BL82" s="561" t="str">
        <f t="shared" ca="1" si="15"/>
        <v/>
      </c>
      <c r="BM82" s="465"/>
      <c r="BN82" s="465"/>
      <c r="BO82" s="465"/>
      <c r="BP82" s="465"/>
      <c r="BQ82" s="465"/>
      <c r="BR82" s="465"/>
      <c r="BS82" s="465"/>
      <c r="BT82" s="465"/>
      <c r="BU82" s="465"/>
      <c r="BV82" s="465"/>
      <c r="BW82" s="192"/>
      <c r="BX82" s="192"/>
      <c r="BY82" s="192"/>
      <c r="BZ82" s="192"/>
      <c r="CA82" s="192"/>
      <c r="CB82" s="192"/>
      <c r="CC82" s="192"/>
      <c r="CD82" s="192"/>
      <c r="CE82" s="192"/>
      <c r="CF82" s="192"/>
      <c r="CG82" s="192"/>
      <c r="CH82" s="192"/>
      <c r="CI82" s="192"/>
      <c r="CJ82" s="192"/>
      <c r="CK82" s="465"/>
      <c r="CL82" s="465"/>
      <c r="CM82" s="465"/>
      <c r="CN82" s="465"/>
      <c r="CO82" s="465"/>
      <c r="CP82" s="465"/>
      <c r="CQ82" s="465"/>
      <c r="CR82" s="465"/>
      <c r="CS82" s="465"/>
      <c r="CT82" s="465"/>
      <c r="CU82" s="465"/>
      <c r="CV82" s="1497"/>
      <c r="CW82" s="1498"/>
      <c r="CX82" s="1498"/>
      <c r="CY82" s="1499"/>
      <c r="CZ82" s="1499"/>
      <c r="DA82" s="1499"/>
      <c r="DB82" s="1499"/>
      <c r="DC82" s="1499"/>
      <c r="DD82" s="1859"/>
      <c r="DE82" s="1860"/>
      <c r="DF82" s="1861"/>
    </row>
    <row r="83" spans="1:110" ht="15" customHeight="1">
      <c r="A83" s="218"/>
      <c r="B83" s="80"/>
      <c r="C83" s="80"/>
      <c r="D83" s="80"/>
      <c r="E83" s="1943">
        <v>1</v>
      </c>
      <c r="F83" s="1944"/>
      <c r="G83" s="1939" t="str">
        <f>TEXT($B$39,"###")</f>
        <v>2</v>
      </c>
      <c r="H83" s="1940"/>
      <c r="I83" s="826" t="str">
        <f>VLOOKUP(VALUE(G83),$B$37:$D$77,3,FALSE)</f>
        <v>圧造課部品番号</v>
      </c>
      <c r="J83" s="827"/>
      <c r="K83" s="827"/>
      <c r="L83" s="827"/>
      <c r="M83" s="72"/>
      <c r="N83" s="1941">
        <f>$E$85+1</f>
        <v>4</v>
      </c>
      <c r="O83" s="1942"/>
      <c r="P83" s="1964">
        <f>$B$52</f>
        <v>14</v>
      </c>
      <c r="Q83" s="1965"/>
      <c r="R83" s="132" t="str">
        <f>VLOOKUP(VALUE(P83),$B$37:$D$77,3,FALSE)</f>
        <v>圧造課部品番号</v>
      </c>
      <c r="S83" s="806"/>
      <c r="T83" s="806"/>
      <c r="U83" s="806"/>
      <c r="V83" s="138"/>
      <c r="W83" s="1943">
        <f>$N$83+1</f>
        <v>5</v>
      </c>
      <c r="X83" s="1944"/>
      <c r="Y83" s="1939" t="str">
        <f>TEXT($B$63,"###")</f>
        <v>23</v>
      </c>
      <c r="Z83" s="1940"/>
      <c r="AA83" s="826" t="str">
        <f>VLOOKUP(VALUE(Y83),$B$37:$D$77,3,FALSE) &amp; " " &amp; VLOOKUP(VALUE(Y83),$B$37:$F$77,5,FALSE)</f>
        <v>F2 登録</v>
      </c>
      <c r="AB83" s="827"/>
      <c r="AC83" s="827"/>
      <c r="AD83" s="228"/>
      <c r="AE83" s="72"/>
      <c r="AF83" s="1947">
        <f>AF82+1</f>
        <v>9</v>
      </c>
      <c r="AG83" s="1948"/>
      <c r="AH83" s="1937" t="str">
        <f>TEXT($B$73,"###")</f>
        <v>33</v>
      </c>
      <c r="AI83" s="1938"/>
      <c r="AJ83" s="825" t="str">
        <f>VLOOKUP(VALUE(AH83),$B$37:$D$77,3,FALSE) &amp; " " &amp; VLOOKUP(VALUE(AH83),$B$37:$F$77,5,FALSE)</f>
        <v>F12 閉じる</v>
      </c>
      <c r="AK83" s="839"/>
      <c r="AL83" s="839"/>
      <c r="AM83" s="230"/>
      <c r="AN83" s="74"/>
      <c r="AQ83" s="378"/>
      <c r="AR83" s="378"/>
      <c r="AS83" s="378"/>
      <c r="AT83" s="378"/>
      <c r="AU83" s="378"/>
      <c r="AV83" s="378"/>
      <c r="AY83" s="40"/>
      <c r="BA83" s="192">
        <f>BA82</f>
        <v>3</v>
      </c>
      <c r="BB83" s="192">
        <f>BB82</f>
        <v>1</v>
      </c>
      <c r="BE83" s="465"/>
      <c r="BF83" s="465"/>
      <c r="BG83" s="559" t="str">
        <f t="shared" ca="1" si="10"/>
        <v/>
      </c>
      <c r="BH83" s="560" t="str">
        <f t="shared" ca="1" si="11"/>
        <v/>
      </c>
      <c r="BI83" s="560" t="str">
        <f t="shared" ca="1" si="12"/>
        <v/>
      </c>
      <c r="BJ83" s="560" t="str">
        <f t="shared" ca="1" si="13"/>
        <v/>
      </c>
      <c r="BK83" s="560" t="str">
        <f t="shared" ca="1" si="14"/>
        <v/>
      </c>
      <c r="BL83" s="561" t="str">
        <f t="shared" ca="1" si="15"/>
        <v/>
      </c>
      <c r="BM83" s="465"/>
      <c r="BN83" s="465"/>
      <c r="BO83" s="465"/>
      <c r="BP83" s="465"/>
      <c r="BQ83" s="465"/>
      <c r="BR83" s="465"/>
      <c r="BS83" s="465"/>
      <c r="BT83" s="465"/>
      <c r="BU83" s="465"/>
      <c r="BV83" s="465"/>
      <c r="BW83" s="192"/>
      <c r="BX83" s="192"/>
      <c r="BY83" s="192"/>
      <c r="BZ83" s="192"/>
      <c r="CA83" s="192"/>
      <c r="CB83" s="465"/>
      <c r="CC83" s="465"/>
      <c r="CD83" s="465"/>
      <c r="CE83" s="465"/>
      <c r="CF83" s="465"/>
      <c r="CG83" s="465"/>
      <c r="CH83" s="465"/>
      <c r="CI83" s="465"/>
      <c r="CJ83" s="465"/>
      <c r="CK83" s="465"/>
      <c r="CL83" s="465"/>
      <c r="CM83" s="465"/>
      <c r="CN83" s="192"/>
      <c r="CO83" s="192"/>
      <c r="CP83" s="192"/>
      <c r="CQ83" s="192"/>
      <c r="CR83" s="192"/>
      <c r="CS83" s="465"/>
      <c r="CT83" s="465"/>
      <c r="CU83" s="465"/>
      <c r="CV83" s="1497"/>
      <c r="CW83" s="1498"/>
      <c r="CX83" s="1498"/>
      <c r="CY83" s="1499"/>
      <c r="CZ83" s="1499"/>
      <c r="DA83" s="1499"/>
      <c r="DB83" s="1499"/>
      <c r="DC83" s="1499"/>
      <c r="DD83" s="1859"/>
      <c r="DE83" s="1860"/>
      <c r="DF83" s="1861"/>
    </row>
    <row r="84" spans="1:110" s="80" customFormat="1" ht="15" customHeight="1">
      <c r="A84" s="218"/>
      <c r="E84" s="1985">
        <v>2</v>
      </c>
      <c r="F84" s="1952"/>
      <c r="G84" s="1945" t="str">
        <f>TEXT($B$41,"###")</f>
        <v>4</v>
      </c>
      <c r="H84" s="1946"/>
      <c r="I84" s="824" t="str">
        <f>VLOOKUP(VALUE(G84),$B$37:$D$77,3,FALSE)</f>
        <v>正部品番号１</v>
      </c>
      <c r="J84" s="801"/>
      <c r="K84" s="801"/>
      <c r="L84" s="801"/>
      <c r="M84" s="73"/>
      <c r="N84" s="1949"/>
      <c r="O84" s="1950"/>
      <c r="P84" s="1963"/>
      <c r="Q84" s="1963"/>
      <c r="R84" s="818"/>
      <c r="S84" s="818"/>
      <c r="T84" s="818"/>
      <c r="U84" s="818"/>
      <c r="V84" s="221"/>
      <c r="W84" s="1951">
        <f>W83+1</f>
        <v>6</v>
      </c>
      <c r="X84" s="1952"/>
      <c r="Y84" s="1945" t="str">
        <f>TEXT($B$66,"###")</f>
        <v>26</v>
      </c>
      <c r="Z84" s="1946"/>
      <c r="AA84" s="824" t="str">
        <f>VLOOKUP(VALUE(Y84),$B$37:$D$77,3,FALSE) &amp; " " &amp; VLOOKUP(VALUE(Y84),$B$37:$F$77,5,FALSE)</f>
        <v>F5 検索</v>
      </c>
      <c r="AB84" s="801"/>
      <c r="AC84" s="801"/>
      <c r="AD84" s="229"/>
      <c r="AE84" s="73"/>
      <c r="AF84" s="719"/>
      <c r="AG84" s="720"/>
      <c r="AH84" s="720"/>
      <c r="AI84" s="720"/>
      <c r="AJ84" s="720"/>
      <c r="AK84" s="720"/>
      <c r="AL84" s="720"/>
      <c r="AM84" s="720"/>
      <c r="AN84" s="721"/>
      <c r="AQ84" s="377"/>
      <c r="AR84" s="377"/>
      <c r="AS84" s="377"/>
      <c r="AT84" s="377"/>
      <c r="AU84" s="377"/>
      <c r="AV84" s="377"/>
      <c r="AW84" s="226"/>
      <c r="AX84" s="226"/>
      <c r="AY84" s="40"/>
      <c r="AZ84" s="465"/>
      <c r="BA84" s="192">
        <f t="shared" ref="BA84:BB90" si="16">BA83</f>
        <v>3</v>
      </c>
      <c r="BB84" s="192">
        <f t="shared" si="16"/>
        <v>1</v>
      </c>
      <c r="BC84" s="192"/>
      <c r="BD84" s="465"/>
      <c r="BE84" s="192"/>
      <c r="BF84" s="192"/>
      <c r="BG84" s="559" t="str">
        <f t="shared" ca="1" si="10"/>
        <v/>
      </c>
      <c r="BH84" s="560" t="str">
        <f t="shared" ca="1" si="11"/>
        <v/>
      </c>
      <c r="BI84" s="560" t="str">
        <f t="shared" ca="1" si="12"/>
        <v/>
      </c>
      <c r="BJ84" s="560" t="str">
        <f t="shared" ca="1" si="13"/>
        <v/>
      </c>
      <c r="BK84" s="560" t="str">
        <f t="shared" ca="1" si="14"/>
        <v/>
      </c>
      <c r="BL84" s="561" t="str">
        <f t="shared" ca="1" si="15"/>
        <v/>
      </c>
      <c r="BM84" s="192"/>
      <c r="BN84" s="192"/>
      <c r="BO84" s="192"/>
      <c r="BP84" s="465"/>
      <c r="BQ84" s="465"/>
      <c r="BR84" s="465"/>
      <c r="BS84" s="465"/>
      <c r="BT84" s="465"/>
      <c r="BU84" s="465"/>
      <c r="BV84" s="465"/>
      <c r="BW84" s="192"/>
      <c r="BX84" s="192"/>
      <c r="BY84" s="192"/>
      <c r="BZ84" s="192"/>
      <c r="CA84" s="192"/>
      <c r="CB84" s="465"/>
      <c r="CC84" s="465"/>
      <c r="CD84" s="465"/>
      <c r="CE84" s="465"/>
      <c r="CF84" s="465"/>
      <c r="CG84" s="465"/>
      <c r="CH84" s="465"/>
      <c r="CI84" s="465"/>
      <c r="CJ84" s="465"/>
      <c r="CK84" s="465"/>
      <c r="CL84" s="465"/>
      <c r="CM84" s="465"/>
      <c r="CN84" s="192"/>
      <c r="CO84" s="192"/>
      <c r="CP84" s="192"/>
      <c r="CQ84" s="192"/>
      <c r="CR84" s="192"/>
      <c r="CS84" s="192"/>
      <c r="CT84" s="192"/>
      <c r="CU84" s="192"/>
      <c r="CV84" s="1500"/>
      <c r="CW84" s="1501"/>
      <c r="CX84" s="1501"/>
      <c r="CY84" s="1502"/>
      <c r="CZ84" s="1502"/>
      <c r="DA84" s="1502"/>
      <c r="DB84" s="1502"/>
      <c r="DC84" s="1502"/>
      <c r="DD84" s="1859"/>
      <c r="DE84" s="1860"/>
      <c r="DF84" s="1861"/>
    </row>
    <row r="85" spans="1:110" s="80" customFormat="1" ht="15" customHeight="1">
      <c r="A85" s="218"/>
      <c r="E85" s="1982">
        <v>3</v>
      </c>
      <c r="F85" s="1983"/>
      <c r="G85" s="1984" t="str">
        <f>TEXT($B$43,"###")</f>
        <v>6</v>
      </c>
      <c r="H85" s="1984"/>
      <c r="I85" s="839" t="str">
        <f>VLOOKUP(VALUE(G85),$B$37:$D$77,3,FALSE)</f>
        <v>正部品番号２</v>
      </c>
      <c r="J85" s="839"/>
      <c r="K85" s="839"/>
      <c r="L85" s="839"/>
      <c r="M85" s="74"/>
      <c r="N85" s="1968"/>
      <c r="O85" s="1969"/>
      <c r="P85" s="1962"/>
      <c r="Q85" s="1962"/>
      <c r="R85" s="799"/>
      <c r="S85" s="799"/>
      <c r="T85" s="799"/>
      <c r="U85" s="799"/>
      <c r="V85" s="214"/>
      <c r="W85" s="1953">
        <f>W84+1</f>
        <v>7</v>
      </c>
      <c r="X85" s="1948"/>
      <c r="Y85" s="1937" t="str">
        <f>TEXT($B$67,"###")</f>
        <v>27</v>
      </c>
      <c r="Z85" s="1938"/>
      <c r="AA85" s="825" t="str">
        <f>VLOOKUP(VALUE(Y85),$B$37:$D$77,3,FALSE) &amp; " " &amp; VLOOKUP(VALUE(Y85),$B$37:$F$77,5,FALSE)</f>
        <v>F6 クリア</v>
      </c>
      <c r="AB85" s="839"/>
      <c r="AC85" s="839"/>
      <c r="AD85" s="230"/>
      <c r="AE85" s="74"/>
      <c r="AF85" s="722"/>
      <c r="AG85" s="723"/>
      <c r="AH85" s="723"/>
      <c r="AI85" s="723"/>
      <c r="AJ85" s="723"/>
      <c r="AK85" s="723"/>
      <c r="AL85" s="723"/>
      <c r="AM85" s="723"/>
      <c r="AN85" s="724"/>
      <c r="AQ85" s="377"/>
      <c r="AR85" s="377"/>
      <c r="AS85" s="377"/>
      <c r="AT85" s="377"/>
      <c r="AU85" s="377"/>
      <c r="AV85" s="377"/>
      <c r="AW85" s="226"/>
      <c r="AX85" s="226"/>
      <c r="AY85" s="40"/>
      <c r="AZ85" s="465"/>
      <c r="BA85" s="192">
        <f t="shared" si="16"/>
        <v>3</v>
      </c>
      <c r="BB85" s="192">
        <f t="shared" si="16"/>
        <v>1</v>
      </c>
      <c r="BC85" s="192"/>
      <c r="BD85" s="465"/>
      <c r="BE85" s="192"/>
      <c r="BF85" s="192"/>
      <c r="BG85" s="559" t="str">
        <f t="shared" ca="1" si="10"/>
        <v/>
      </c>
      <c r="BH85" s="560" t="str">
        <f t="shared" ca="1" si="11"/>
        <v/>
      </c>
      <c r="BI85" s="560" t="str">
        <f t="shared" ca="1" si="12"/>
        <v/>
      </c>
      <c r="BJ85" s="560" t="str">
        <f t="shared" ca="1" si="13"/>
        <v/>
      </c>
      <c r="BK85" s="560" t="str">
        <f t="shared" ca="1" si="14"/>
        <v/>
      </c>
      <c r="BL85" s="561" t="str">
        <f t="shared" ca="1" si="15"/>
        <v/>
      </c>
      <c r="BM85" s="192"/>
      <c r="BN85" s="192"/>
      <c r="BO85" s="192"/>
      <c r="BP85" s="465"/>
      <c r="BQ85" s="465"/>
      <c r="BR85" s="465"/>
      <c r="BS85" s="465"/>
      <c r="BT85" s="465"/>
      <c r="BU85" s="465"/>
      <c r="BV85" s="465"/>
      <c r="BW85" s="192"/>
      <c r="BX85" s="192"/>
      <c r="BY85" s="192"/>
      <c r="BZ85" s="192"/>
      <c r="CA85" s="192"/>
      <c r="CB85" s="465"/>
      <c r="CC85" s="465"/>
      <c r="CD85" s="465"/>
      <c r="CE85" s="465"/>
      <c r="CF85" s="465"/>
      <c r="CG85" s="465"/>
      <c r="CH85" s="465"/>
      <c r="CI85" s="465"/>
      <c r="CJ85" s="465"/>
      <c r="CK85" s="465"/>
      <c r="CL85" s="465"/>
      <c r="CM85" s="465"/>
      <c r="CN85" s="192"/>
      <c r="CO85" s="192"/>
      <c r="CP85" s="192"/>
      <c r="CQ85" s="192"/>
      <c r="CR85" s="192"/>
      <c r="CS85" s="192"/>
      <c r="CT85" s="192"/>
      <c r="CU85" s="192"/>
      <c r="CV85" s="1500"/>
      <c r="CW85" s="1501"/>
      <c r="CX85" s="1501"/>
      <c r="CY85" s="1502"/>
      <c r="CZ85" s="1502"/>
      <c r="DA85" s="1502"/>
      <c r="DB85" s="1502"/>
      <c r="DC85" s="1502"/>
      <c r="DD85" s="1859"/>
      <c r="DE85" s="1860"/>
      <c r="DF85" s="1861"/>
    </row>
    <row r="86" spans="1:110" s="80" customFormat="1" ht="15" customHeight="1">
      <c r="A86" s="1764" t="str">
        <f>BA86&amp;"."&amp;BB86</f>
        <v>3.2</v>
      </c>
      <c r="B86" s="1765"/>
      <c r="C86" s="1765"/>
      <c r="D86" s="226" t="s">
        <v>230</v>
      </c>
      <c r="E86" s="226"/>
      <c r="F86" s="226"/>
      <c r="G86" s="226"/>
      <c r="H86" s="226"/>
      <c r="I86" s="226"/>
      <c r="J86" s="226"/>
      <c r="K86" s="226"/>
      <c r="L86" s="226"/>
      <c r="M86" s="226"/>
      <c r="N86" s="226"/>
      <c r="O86" s="226"/>
      <c r="P86" s="226"/>
      <c r="Q86" s="226"/>
      <c r="R86" s="226"/>
      <c r="S86" s="226"/>
      <c r="T86" s="226"/>
      <c r="U86" s="226"/>
      <c r="V86" s="226"/>
      <c r="W86" s="226"/>
      <c r="X86" s="226"/>
      <c r="Y86" s="226"/>
      <c r="Z86" s="226"/>
      <c r="AA86" s="226"/>
      <c r="AB86" s="226"/>
      <c r="AC86" s="226"/>
      <c r="AD86" s="226"/>
      <c r="AE86" s="226"/>
      <c r="AF86" s="226"/>
      <c r="AG86" s="226"/>
      <c r="AH86" s="226"/>
      <c r="AI86" s="226"/>
      <c r="AJ86" s="226"/>
      <c r="AK86" s="226"/>
      <c r="AL86" s="226"/>
      <c r="AM86" s="226"/>
      <c r="AN86" s="226"/>
      <c r="AO86" s="226"/>
      <c r="AP86" s="226"/>
      <c r="AQ86" s="226"/>
      <c r="AR86" s="226"/>
      <c r="AS86" s="226"/>
      <c r="AT86" s="226"/>
      <c r="AU86" s="226"/>
      <c r="AV86" s="226"/>
      <c r="AW86" s="226"/>
      <c r="AX86" s="226"/>
      <c r="AY86" s="40"/>
      <c r="AZ86" s="465"/>
      <c r="BA86" s="192">
        <f>BA85</f>
        <v>3</v>
      </c>
      <c r="BB86" s="193">
        <f>BB85+1</f>
        <v>2</v>
      </c>
      <c r="BC86" s="192"/>
      <c r="BD86" s="465"/>
      <c r="BE86" s="192"/>
      <c r="BF86" s="192"/>
      <c r="BG86" s="559" t="str">
        <f t="shared" ca="1" si="10"/>
        <v/>
      </c>
      <c r="BH86" s="560" t="str">
        <f t="shared" ca="1" si="11"/>
        <v/>
      </c>
      <c r="BI86" s="560" t="str">
        <f t="shared" ca="1" si="12"/>
        <v/>
      </c>
      <c r="BJ86" s="560" t="str">
        <f t="shared" ca="1" si="13"/>
        <v/>
      </c>
      <c r="BK86" s="560" t="str">
        <f t="shared" ca="1" si="14"/>
        <v/>
      </c>
      <c r="BL86" s="561" t="str">
        <f t="shared" ca="1" si="15"/>
        <v/>
      </c>
      <c r="BM86" s="192"/>
      <c r="BN86" s="192"/>
      <c r="BO86" s="192"/>
      <c r="BP86" s="465"/>
      <c r="BQ86" s="465"/>
      <c r="BR86" s="465"/>
      <c r="BS86" s="465"/>
      <c r="BT86" s="465"/>
      <c r="BU86" s="465"/>
      <c r="BV86" s="465"/>
      <c r="BW86" s="192"/>
      <c r="BX86" s="192"/>
      <c r="BY86" s="192"/>
      <c r="BZ86" s="192"/>
      <c r="CA86" s="192"/>
      <c r="CB86" s="465"/>
      <c r="CC86" s="465"/>
      <c r="CD86" s="465"/>
      <c r="CE86" s="465"/>
      <c r="CF86" s="465"/>
      <c r="CG86" s="465"/>
      <c r="CH86" s="465"/>
      <c r="CI86" s="465"/>
      <c r="CJ86" s="192"/>
      <c r="CK86" s="192"/>
      <c r="CL86" s="192"/>
      <c r="CM86" s="192"/>
      <c r="CN86" s="465"/>
      <c r="CO86" s="465"/>
      <c r="CP86" s="465"/>
      <c r="CQ86" s="465"/>
      <c r="CR86" s="465"/>
      <c r="CS86" s="192"/>
      <c r="CT86" s="192"/>
      <c r="CU86" s="192"/>
      <c r="CV86" s="1500"/>
      <c r="CW86" s="1501"/>
      <c r="CX86" s="1501"/>
      <c r="CY86" s="1502"/>
      <c r="CZ86" s="1502"/>
      <c r="DA86" s="1502"/>
      <c r="DB86" s="1502"/>
      <c r="DC86" s="1502"/>
      <c r="DD86" s="1859"/>
      <c r="DE86" s="1860"/>
      <c r="DF86" s="1861"/>
    </row>
    <row r="87" spans="1:110" s="80" customFormat="1" ht="15" customHeight="1">
      <c r="A87" s="218"/>
      <c r="B87" s="226"/>
      <c r="C87" s="226"/>
      <c r="D87" s="226"/>
      <c r="E87" s="1814" t="s">
        <v>221</v>
      </c>
      <c r="F87" s="1806"/>
      <c r="G87" s="1806"/>
      <c r="H87" s="1806"/>
      <c r="I87" s="1806"/>
      <c r="J87" s="1806"/>
      <c r="K87" s="1806"/>
      <c r="L87" s="1806"/>
      <c r="M87" s="1806"/>
      <c r="N87" s="1806" t="s">
        <v>222</v>
      </c>
      <c r="O87" s="1806"/>
      <c r="P87" s="1806"/>
      <c r="Q87" s="1806"/>
      <c r="R87" s="1806"/>
      <c r="S87" s="1806"/>
      <c r="T87" s="1806"/>
      <c r="U87" s="1806"/>
      <c r="V87" s="1806"/>
      <c r="W87" s="1806"/>
      <c r="X87" s="1806" t="s">
        <v>88</v>
      </c>
      <c r="Y87" s="1806"/>
      <c r="Z87" s="1806"/>
      <c r="AA87" s="1806"/>
      <c r="AB87" s="1806"/>
      <c r="AC87" s="1806"/>
      <c r="AD87" s="1806"/>
      <c r="AE87" s="1806"/>
      <c r="AF87" s="1806"/>
      <c r="AG87" s="1807"/>
      <c r="AH87" s="226"/>
      <c r="AI87" s="226"/>
      <c r="AJ87" s="226"/>
      <c r="AK87" s="226"/>
      <c r="AL87" s="226"/>
      <c r="AM87" s="226"/>
      <c r="AN87" s="226"/>
      <c r="AO87" s="226"/>
      <c r="AP87" s="226"/>
      <c r="AQ87" s="226"/>
      <c r="AR87" s="226"/>
      <c r="AS87" s="226"/>
      <c r="AT87" s="226"/>
      <c r="AU87" s="226"/>
      <c r="AV87" s="226"/>
      <c r="AW87" s="226"/>
      <c r="AX87" s="226"/>
      <c r="AY87" s="40"/>
      <c r="AZ87" s="465"/>
      <c r="BA87" s="192">
        <f>BA86</f>
        <v>3</v>
      </c>
      <c r="BB87" s="192">
        <f>BB86</f>
        <v>2</v>
      </c>
      <c r="BC87" s="192"/>
      <c r="BD87" s="465"/>
      <c r="BE87" s="192"/>
      <c r="BF87" s="192"/>
      <c r="BG87" s="559" t="str">
        <f t="shared" ca="1" si="10"/>
        <v/>
      </c>
      <c r="BH87" s="560" t="str">
        <f t="shared" ca="1" si="11"/>
        <v/>
      </c>
      <c r="BI87" s="560" t="str">
        <f t="shared" ca="1" si="12"/>
        <v/>
      </c>
      <c r="BJ87" s="560" t="str">
        <f t="shared" ca="1" si="13"/>
        <v/>
      </c>
      <c r="BK87" s="560" t="str">
        <f t="shared" ca="1" si="14"/>
        <v/>
      </c>
      <c r="BL87" s="561" t="str">
        <f t="shared" ca="1" si="15"/>
        <v/>
      </c>
      <c r="BM87" s="192"/>
      <c r="BN87" s="192"/>
      <c r="BO87" s="192"/>
      <c r="BP87" s="465"/>
      <c r="BQ87" s="465"/>
      <c r="BR87" s="465"/>
      <c r="BS87" s="465"/>
      <c r="BT87" s="465"/>
      <c r="BU87" s="465"/>
      <c r="BV87" s="465"/>
      <c r="BW87" s="192"/>
      <c r="BX87" s="192"/>
      <c r="BY87" s="192"/>
      <c r="BZ87" s="192"/>
      <c r="CA87" s="192"/>
      <c r="CB87" s="465"/>
      <c r="CC87" s="465"/>
      <c r="CD87" s="465"/>
      <c r="CE87" s="465"/>
      <c r="CF87" s="465"/>
      <c r="CG87" s="465"/>
      <c r="CH87" s="465"/>
      <c r="CI87" s="465"/>
      <c r="CJ87" s="192"/>
      <c r="CK87" s="192"/>
      <c r="CL87" s="192"/>
      <c r="CM87" s="192"/>
      <c r="CN87" s="465"/>
      <c r="CO87" s="465"/>
      <c r="CP87" s="465"/>
      <c r="CQ87" s="465"/>
      <c r="CR87" s="465"/>
      <c r="CS87" s="192"/>
      <c r="CT87" s="192"/>
      <c r="CU87" s="192"/>
      <c r="CV87" s="1500"/>
      <c r="CW87" s="1501"/>
      <c r="CX87" s="1501"/>
      <c r="CY87" s="1502"/>
      <c r="CZ87" s="1502"/>
      <c r="DA87" s="1502"/>
      <c r="DB87" s="1502"/>
      <c r="DC87" s="1502"/>
      <c r="DD87" s="1859"/>
      <c r="DE87" s="1860"/>
      <c r="DF87" s="1861"/>
    </row>
    <row r="88" spans="1:110" ht="15" customHeight="1">
      <c r="A88" s="218"/>
      <c r="E88" s="838" t="s">
        <v>224</v>
      </c>
      <c r="F88" s="839"/>
      <c r="G88" s="839"/>
      <c r="H88" s="839"/>
      <c r="I88" s="839"/>
      <c r="J88" s="839"/>
      <c r="K88" s="839"/>
      <c r="L88" s="839"/>
      <c r="M88" s="820"/>
      <c r="N88" s="825" t="str">
        <f>""""&amp;$Z$2&amp;""""</f>
        <v>"k4001002"</v>
      </c>
      <c r="O88" s="839"/>
      <c r="P88" s="839"/>
      <c r="Q88" s="839"/>
      <c r="R88" s="839"/>
      <c r="S88" s="839"/>
      <c r="T88" s="839"/>
      <c r="U88" s="839"/>
      <c r="V88" s="839"/>
      <c r="W88" s="820"/>
      <c r="X88" s="825" t="s">
        <v>112</v>
      </c>
      <c r="Y88" s="839"/>
      <c r="Z88" s="839"/>
      <c r="AA88" s="839"/>
      <c r="AB88" s="839"/>
      <c r="AC88" s="839"/>
      <c r="AD88" s="839"/>
      <c r="AE88" s="839"/>
      <c r="AF88" s="839"/>
      <c r="AG88" s="74"/>
      <c r="AY88" s="40"/>
      <c r="BA88" s="192">
        <f t="shared" si="16"/>
        <v>3</v>
      </c>
      <c r="BB88" s="192">
        <f>BB87</f>
        <v>2</v>
      </c>
      <c r="BE88" s="465"/>
      <c r="BF88" s="465"/>
      <c r="BG88" s="559" t="str">
        <f t="shared" ca="1" si="10"/>
        <v/>
      </c>
      <c r="BH88" s="560" t="str">
        <f t="shared" ca="1" si="11"/>
        <v/>
      </c>
      <c r="BI88" s="560" t="str">
        <f t="shared" ca="1" si="12"/>
        <v/>
      </c>
      <c r="BJ88" s="560" t="str">
        <f t="shared" ca="1" si="13"/>
        <v/>
      </c>
      <c r="BK88" s="560" t="str">
        <f t="shared" ca="1" si="14"/>
        <v/>
      </c>
      <c r="BL88" s="561" t="str">
        <f t="shared" ca="1" si="15"/>
        <v/>
      </c>
      <c r="BM88" s="465"/>
      <c r="BN88" s="465"/>
      <c r="BO88" s="465"/>
      <c r="BP88" s="465"/>
      <c r="BQ88" s="465"/>
      <c r="BR88" s="465"/>
      <c r="BS88" s="465"/>
      <c r="BT88" s="465"/>
      <c r="BU88" s="465"/>
      <c r="BV88" s="465"/>
      <c r="BW88" s="192"/>
      <c r="BX88" s="192"/>
      <c r="BY88" s="192"/>
      <c r="BZ88" s="192"/>
      <c r="CA88" s="192"/>
      <c r="CB88" s="465"/>
      <c r="CC88" s="465"/>
      <c r="CD88" s="465"/>
      <c r="CE88" s="465"/>
      <c r="CF88" s="465"/>
      <c r="CG88" s="465"/>
      <c r="CH88" s="465"/>
      <c r="CI88" s="465"/>
      <c r="CJ88" s="192"/>
      <c r="CK88" s="192"/>
      <c r="CL88" s="192"/>
      <c r="CM88" s="192"/>
      <c r="CN88" s="465"/>
      <c r="CO88" s="465"/>
      <c r="CP88" s="465"/>
      <c r="CQ88" s="465"/>
      <c r="CR88" s="465"/>
      <c r="CS88" s="465"/>
      <c r="CT88" s="465"/>
      <c r="CU88" s="465"/>
      <c r="CV88" s="1497"/>
      <c r="CW88" s="1498"/>
      <c r="CX88" s="1498"/>
      <c r="CY88" s="1499"/>
      <c r="CZ88" s="1499"/>
      <c r="DA88" s="1499"/>
      <c r="DB88" s="1499"/>
      <c r="DC88" s="1499"/>
      <c r="DD88" s="1859"/>
      <c r="DE88" s="1860"/>
      <c r="DF88" s="1861"/>
    </row>
    <row r="89" spans="1:110" ht="15" customHeight="1">
      <c r="A89" s="1764" t="str">
        <f>BA89&amp;"."&amp;BB89</f>
        <v>3.3</v>
      </c>
      <c r="B89" s="1967"/>
      <c r="C89" s="1967"/>
      <c r="D89" s="155" t="s">
        <v>178</v>
      </c>
      <c r="H89" s="36"/>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156"/>
      <c r="BA89" s="192">
        <f t="shared" si="16"/>
        <v>3</v>
      </c>
      <c r="BB89" s="193">
        <f>BB88+1</f>
        <v>3</v>
      </c>
      <c r="BE89" s="465"/>
      <c r="BF89" s="465"/>
      <c r="BG89" s="559" t="str">
        <f t="shared" ca="1" si="10"/>
        <v/>
      </c>
      <c r="BH89" s="560" t="str">
        <f t="shared" ca="1" si="11"/>
        <v/>
      </c>
      <c r="BI89" s="560" t="str">
        <f t="shared" ca="1" si="12"/>
        <v/>
      </c>
      <c r="BJ89" s="560" t="str">
        <f t="shared" ca="1" si="13"/>
        <v/>
      </c>
      <c r="BK89" s="560" t="str">
        <f t="shared" ca="1" si="14"/>
        <v/>
      </c>
      <c r="BL89" s="561" t="str">
        <f t="shared" ca="1" si="15"/>
        <v/>
      </c>
      <c r="BM89" s="465"/>
      <c r="BN89" s="465"/>
      <c r="BO89" s="465"/>
      <c r="BP89" s="465"/>
      <c r="BQ89" s="465"/>
      <c r="BR89" s="465"/>
      <c r="BS89" s="465"/>
      <c r="BT89" s="465"/>
      <c r="BU89" s="465"/>
      <c r="BV89" s="465"/>
      <c r="BW89" s="192"/>
      <c r="BX89" s="192"/>
      <c r="BY89" s="192"/>
      <c r="BZ89" s="192"/>
      <c r="CA89" s="192"/>
      <c r="CB89" s="465"/>
      <c r="CC89" s="465"/>
      <c r="CD89" s="465"/>
      <c r="CE89" s="465"/>
      <c r="CF89" s="465"/>
      <c r="CG89" s="465"/>
      <c r="CH89" s="465"/>
      <c r="CI89" s="465"/>
      <c r="CJ89" s="192"/>
      <c r="CK89" s="192"/>
      <c r="CL89" s="192"/>
      <c r="CM89" s="192"/>
      <c r="CN89" s="465"/>
      <c r="CO89" s="465"/>
      <c r="CP89" s="465"/>
      <c r="CQ89" s="465"/>
      <c r="CR89" s="465"/>
      <c r="CS89" s="465"/>
      <c r="CT89" s="465"/>
      <c r="CU89" s="465"/>
      <c r="CV89" s="1488" t="s">
        <v>2265</v>
      </c>
      <c r="CW89" s="1489"/>
      <c r="CX89" s="1489"/>
      <c r="CY89" s="1489"/>
      <c r="CZ89" s="1489"/>
      <c r="DA89" s="1489"/>
      <c r="DB89" s="1489"/>
      <c r="DC89" s="1489"/>
      <c r="DD89" s="1859">
        <v>44637</v>
      </c>
      <c r="DE89" s="1860"/>
      <c r="DF89" s="1861"/>
    </row>
    <row r="90" spans="1:110" ht="15" customHeight="1">
      <c r="A90" s="218"/>
      <c r="D90" s="48" t="str">
        <f>$BR$57&amp;"を実施し、当画面を終了する。"</f>
        <v>「共通仕様」「49. 画面終了共通処理」を実施し、当画面を終了する。</v>
      </c>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156"/>
      <c r="BA90" s="192">
        <f t="shared" si="16"/>
        <v>3</v>
      </c>
      <c r="BB90" s="192">
        <f t="shared" si="16"/>
        <v>3</v>
      </c>
      <c r="BE90" s="465"/>
      <c r="BF90" s="465"/>
      <c r="BG90" s="559" t="str">
        <f t="shared" ca="1" si="10"/>
        <v/>
      </c>
      <c r="BH90" s="560" t="str">
        <f t="shared" ca="1" si="11"/>
        <v/>
      </c>
      <c r="BI90" s="560" t="str">
        <f t="shared" ca="1" si="12"/>
        <v/>
      </c>
      <c r="BJ90" s="560" t="str">
        <f t="shared" ca="1" si="13"/>
        <v/>
      </c>
      <c r="BK90" s="560" t="str">
        <f t="shared" ca="1" si="14"/>
        <v/>
      </c>
      <c r="BL90" s="561" t="str">
        <f t="shared" ca="1" si="15"/>
        <v/>
      </c>
      <c r="BM90" s="465"/>
      <c r="BN90" s="465"/>
      <c r="BO90" s="465"/>
      <c r="BP90" s="465"/>
      <c r="BQ90" s="465"/>
      <c r="BR90" s="465"/>
      <c r="BS90" s="465"/>
      <c r="BT90" s="465"/>
      <c r="BU90" s="465"/>
      <c r="BV90" s="465"/>
      <c r="BW90" s="192"/>
      <c r="BX90" s="192"/>
      <c r="BY90" s="192"/>
      <c r="BZ90" s="192"/>
      <c r="CA90" s="192"/>
      <c r="CB90" s="465"/>
      <c r="CC90" s="465"/>
      <c r="CD90" s="465"/>
      <c r="CE90" s="465"/>
      <c r="CF90" s="465"/>
      <c r="CG90" s="465"/>
      <c r="CH90" s="465"/>
      <c r="CI90" s="465"/>
      <c r="CJ90" s="192"/>
      <c r="CK90" s="192"/>
      <c r="CL90" s="192"/>
      <c r="CM90" s="192"/>
      <c r="CN90" s="465"/>
      <c r="CO90" s="465"/>
      <c r="CP90" s="465"/>
      <c r="CQ90" s="465"/>
      <c r="CR90" s="465"/>
      <c r="CS90" s="465"/>
      <c r="CT90" s="465"/>
      <c r="CU90" s="465"/>
      <c r="CV90" s="1497"/>
      <c r="CW90" s="1498"/>
      <c r="CX90" s="1498"/>
      <c r="CY90" s="1499"/>
      <c r="CZ90" s="1499"/>
      <c r="DA90" s="1499"/>
      <c r="DB90" s="1499"/>
      <c r="DC90" s="1499"/>
      <c r="DD90" s="1859"/>
      <c r="DE90" s="1860"/>
      <c r="DF90" s="1861"/>
    </row>
    <row r="91" spans="1:110" ht="15" customHeight="1">
      <c r="A91" s="1768" t="str">
        <f>BA91&amp;"."</f>
        <v>4.</v>
      </c>
      <c r="B91" s="1890"/>
      <c r="C91" s="226" t="s">
        <v>174</v>
      </c>
      <c r="AH91" s="36"/>
      <c r="AY91" s="40"/>
      <c r="BA91" s="193">
        <f>BA90+1</f>
        <v>4</v>
      </c>
      <c r="BE91" s="465"/>
      <c r="BF91" s="465"/>
      <c r="BG91" s="559" t="str">
        <f t="shared" ca="1" si="10"/>
        <v/>
      </c>
      <c r="BH91" s="560" t="str">
        <f t="shared" ca="1" si="11"/>
        <v/>
      </c>
      <c r="BI91" s="560" t="str">
        <f t="shared" ca="1" si="12"/>
        <v/>
      </c>
      <c r="BJ91" s="560" t="str">
        <f t="shared" ca="1" si="13"/>
        <v/>
      </c>
      <c r="BK91" s="560" t="str">
        <f t="shared" ca="1" si="14"/>
        <v/>
      </c>
      <c r="BL91" s="561" t="str">
        <f t="shared" ca="1" si="15"/>
        <v/>
      </c>
      <c r="BM91" s="465"/>
      <c r="BN91" s="465"/>
      <c r="BO91" s="465"/>
      <c r="BP91" s="465"/>
      <c r="BQ91" s="465"/>
      <c r="BR91" s="465"/>
      <c r="BS91" s="465"/>
      <c r="BT91" s="465"/>
      <c r="BU91" s="465"/>
      <c r="BV91" s="465"/>
      <c r="BW91" s="192"/>
      <c r="BX91" s="192"/>
      <c r="BY91" s="465"/>
      <c r="BZ91" s="465"/>
      <c r="CA91" s="465"/>
      <c r="CB91" s="465"/>
      <c r="CC91" s="465"/>
      <c r="CD91" s="465"/>
      <c r="CE91" s="465"/>
      <c r="CF91" s="465"/>
      <c r="CG91" s="465"/>
      <c r="CH91" s="465"/>
      <c r="CI91" s="465"/>
      <c r="CJ91" s="465"/>
      <c r="CK91" s="465"/>
      <c r="CL91" s="465"/>
      <c r="CM91" s="465"/>
      <c r="CN91" s="465"/>
      <c r="CO91" s="465"/>
      <c r="CP91" s="465"/>
      <c r="CQ91" s="465"/>
      <c r="CR91" s="465"/>
      <c r="CS91" s="465"/>
      <c r="CT91" s="465"/>
      <c r="CU91" s="465"/>
      <c r="CV91" s="1497"/>
      <c r="CW91" s="1498"/>
      <c r="CX91" s="1498"/>
      <c r="CY91" s="1499"/>
      <c r="CZ91" s="1499"/>
      <c r="DA91" s="1499"/>
      <c r="DB91" s="1499"/>
      <c r="DC91" s="1499"/>
      <c r="DD91" s="1859"/>
      <c r="DE91" s="1860"/>
      <c r="DF91" s="1861"/>
    </row>
    <row r="92" spans="1:110" ht="15" customHeight="1">
      <c r="A92" s="1737" t="str">
        <f>$BA92&amp;"."&amp;$BB92&amp;"."</f>
        <v>4.1.</v>
      </c>
      <c r="B92" s="1738"/>
      <c r="C92" s="1738"/>
      <c r="D92" s="226" t="s">
        <v>815</v>
      </c>
      <c r="AY92" s="40"/>
      <c r="BA92" s="192">
        <f t="shared" ref="BA92:BC104" si="17">BA91</f>
        <v>4</v>
      </c>
      <c r="BB92" s="193">
        <f>BB91+1</f>
        <v>1</v>
      </c>
      <c r="BE92" s="465"/>
      <c r="BF92" s="465"/>
      <c r="BG92" s="559" t="str">
        <f t="shared" ca="1" si="10"/>
        <v/>
      </c>
      <c r="BH92" s="560" t="str">
        <f t="shared" ca="1" si="11"/>
        <v/>
      </c>
      <c r="BI92" s="560" t="str">
        <f t="shared" ca="1" si="12"/>
        <v/>
      </c>
      <c r="BJ92" s="560" t="str">
        <f t="shared" ca="1" si="13"/>
        <v/>
      </c>
      <c r="BK92" s="560" t="str">
        <f t="shared" ca="1" si="14"/>
        <v/>
      </c>
      <c r="BL92" s="561" t="str">
        <f t="shared" ca="1" si="15"/>
        <v/>
      </c>
      <c r="BM92" s="465"/>
      <c r="BN92" s="465"/>
      <c r="BO92" s="465"/>
      <c r="BP92" s="465"/>
      <c r="BQ92" s="465"/>
      <c r="BR92" s="465"/>
      <c r="BS92" s="465"/>
      <c r="BT92" s="465"/>
      <c r="BU92" s="465"/>
      <c r="BV92" s="465"/>
      <c r="BW92" s="465"/>
      <c r="BX92" s="465"/>
      <c r="BY92" s="465"/>
      <c r="BZ92" s="465"/>
      <c r="CA92" s="465"/>
      <c r="CB92" s="465"/>
      <c r="CC92" s="465"/>
      <c r="CD92" s="465"/>
      <c r="CE92" s="465"/>
      <c r="CF92" s="465"/>
      <c r="CG92" s="465"/>
      <c r="CH92" s="465"/>
      <c r="CI92" s="465"/>
      <c r="CJ92" s="465"/>
      <c r="CK92" s="465"/>
      <c r="CL92" s="465"/>
      <c r="CM92" s="465"/>
      <c r="CN92" s="465"/>
      <c r="CO92" s="465"/>
      <c r="CP92" s="465"/>
      <c r="CQ92" s="465"/>
      <c r="CR92" s="465"/>
      <c r="CS92" s="465"/>
      <c r="CT92" s="465"/>
      <c r="CU92" s="465"/>
      <c r="CV92" s="1497"/>
      <c r="CW92" s="1498"/>
      <c r="CX92" s="1498"/>
      <c r="CY92" s="1499"/>
      <c r="CZ92" s="1499"/>
      <c r="DA92" s="1499"/>
      <c r="DB92" s="1499"/>
      <c r="DC92" s="1499"/>
      <c r="DD92" s="1859"/>
      <c r="DE92" s="1860"/>
      <c r="DF92" s="1861"/>
    </row>
    <row r="93" spans="1:110" s="94" customFormat="1" ht="15" customHeight="1">
      <c r="A93" s="1737" t="str">
        <f>$BA93&amp;"."&amp;$BB93&amp;"."&amp;$BC93&amp;"."</f>
        <v>4.1.1.</v>
      </c>
      <c r="B93" s="1738"/>
      <c r="C93" s="1738"/>
      <c r="D93" s="1738"/>
      <c r="E93" s="219" t="s">
        <v>816</v>
      </c>
      <c r="F93" s="685"/>
      <c r="G93" s="676"/>
      <c r="H93" s="676"/>
      <c r="I93" s="676"/>
      <c r="J93" s="676"/>
      <c r="K93" s="676"/>
      <c r="L93" s="676"/>
      <c r="M93" s="685"/>
      <c r="N93" s="685"/>
      <c r="O93" s="685"/>
      <c r="P93" s="685"/>
      <c r="Q93" s="685"/>
      <c r="R93" s="685"/>
      <c r="S93" s="685"/>
      <c r="T93" s="685"/>
      <c r="U93" s="685"/>
      <c r="V93" s="685"/>
      <c r="W93" s="685"/>
      <c r="X93" s="685"/>
      <c r="Y93" s="685"/>
      <c r="Z93" s="685"/>
      <c r="AA93" s="685"/>
      <c r="AB93" s="685"/>
      <c r="AC93" s="685"/>
      <c r="AD93" s="685"/>
      <c r="AE93" s="685"/>
      <c r="AF93" s="685"/>
      <c r="AG93" s="685"/>
      <c r="AH93" s="685"/>
      <c r="AI93" s="685"/>
      <c r="AJ93" s="685"/>
      <c r="AK93" s="685"/>
      <c r="AL93" s="685"/>
      <c r="AM93" s="685"/>
      <c r="AN93" s="685"/>
      <c r="AO93" s="685"/>
      <c r="AP93" s="685"/>
      <c r="AQ93" s="685"/>
      <c r="AR93" s="685"/>
      <c r="AS93" s="685"/>
      <c r="AT93" s="685"/>
      <c r="AU93" s="685"/>
      <c r="AV93" s="685"/>
      <c r="AW93" s="685"/>
      <c r="AX93" s="685"/>
      <c r="AY93" s="93"/>
      <c r="AZ93" s="92"/>
      <c r="BA93" s="683">
        <f t="shared" si="17"/>
        <v>4</v>
      </c>
      <c r="BB93" s="683">
        <f t="shared" si="17"/>
        <v>1</v>
      </c>
      <c r="BC93" s="678">
        <f>BC92+1</f>
        <v>1</v>
      </c>
      <c r="BD93" s="95"/>
      <c r="BE93" s="87"/>
      <c r="BF93" s="87"/>
      <c r="BG93" s="559" t="str">
        <f t="shared" ca="1" si="10"/>
        <v/>
      </c>
      <c r="BH93" s="560" t="str">
        <f t="shared" ca="1" si="11"/>
        <v/>
      </c>
      <c r="BI93" s="560" t="str">
        <f t="shared" ca="1" si="12"/>
        <v/>
      </c>
      <c r="BJ93" s="560" t="str">
        <f t="shared" ca="1" si="13"/>
        <v/>
      </c>
      <c r="BK93" s="560" t="str">
        <f t="shared" ca="1" si="14"/>
        <v/>
      </c>
      <c r="BL93" s="561" t="str">
        <f t="shared" ca="1" si="15"/>
        <v/>
      </c>
      <c r="BR93" s="465"/>
      <c r="BS93" s="465"/>
      <c r="BT93" s="465"/>
      <c r="BU93" s="465"/>
      <c r="BV93" s="465"/>
      <c r="BW93" s="465"/>
      <c r="BX93" s="465"/>
      <c r="CV93" s="1488" t="s">
        <v>2265</v>
      </c>
      <c r="CW93" s="1489"/>
      <c r="CX93" s="1489"/>
      <c r="CY93" s="1489"/>
      <c r="CZ93" s="1489"/>
      <c r="DA93" s="1489"/>
      <c r="DB93" s="1489"/>
      <c r="DC93" s="1489"/>
      <c r="DD93" s="1859">
        <v>44637</v>
      </c>
      <c r="DE93" s="1860"/>
      <c r="DF93" s="1861"/>
    </row>
    <row r="94" spans="1:110" ht="15" customHeight="1">
      <c r="A94" s="1737" t="str">
        <f>$BA94&amp;"."&amp;$BB94&amp;"."&amp;$BC94&amp;"."</f>
        <v>4.1.2.</v>
      </c>
      <c r="B94" s="1738"/>
      <c r="C94" s="1738"/>
      <c r="D94" s="1738"/>
      <c r="E94" s="219" t="str">
        <f>"プログラムコードを（"&amp;$E$88&amp;"）ログイン情報変数へ設定する。"</f>
        <v>プログラムコードを（P_CONS_PG_CODE）ログイン情報変数へ設定する。</v>
      </c>
      <c r="F94" s="685"/>
      <c r="G94" s="676"/>
      <c r="H94" s="676"/>
      <c r="I94" s="676"/>
      <c r="J94" s="676"/>
      <c r="K94" s="676"/>
      <c r="L94" s="676"/>
      <c r="M94" s="685"/>
      <c r="N94" s="685"/>
      <c r="O94" s="685"/>
      <c r="P94" s="685"/>
      <c r="Q94" s="685"/>
      <c r="R94" s="685"/>
      <c r="S94" s="685"/>
      <c r="T94" s="685"/>
      <c r="U94" s="685"/>
      <c r="V94" s="685"/>
      <c r="W94" s="685"/>
      <c r="X94" s="685"/>
      <c r="Y94" s="685"/>
      <c r="Z94" s="685"/>
      <c r="AA94" s="685"/>
      <c r="AB94" s="685"/>
      <c r="AC94" s="685"/>
      <c r="AD94" s="685"/>
      <c r="AE94" s="685"/>
      <c r="AF94" s="685"/>
      <c r="AG94" s="685"/>
      <c r="AH94" s="685"/>
      <c r="AI94" s="685"/>
      <c r="AJ94" s="685"/>
      <c r="AK94" s="685"/>
      <c r="AL94" s="685"/>
      <c r="AM94" s="685"/>
      <c r="AN94" s="685"/>
      <c r="AO94" s="685"/>
      <c r="AP94" s="685"/>
      <c r="AQ94" s="685"/>
      <c r="AR94" s="685"/>
      <c r="AS94" s="685"/>
      <c r="AT94" s="685"/>
      <c r="AU94" s="685"/>
      <c r="AV94" s="685"/>
      <c r="AW94" s="685"/>
      <c r="AX94" s="685"/>
      <c r="AY94" s="93"/>
      <c r="AZ94" s="92"/>
      <c r="BA94" s="683">
        <f t="shared" si="17"/>
        <v>4</v>
      </c>
      <c r="BB94" s="683">
        <f t="shared" si="17"/>
        <v>1</v>
      </c>
      <c r="BC94" s="678">
        <f>BC93+1</f>
        <v>2</v>
      </c>
      <c r="BE94" s="465"/>
      <c r="BF94" s="465"/>
      <c r="BG94" s="559" t="str">
        <f t="shared" ca="1" si="10"/>
        <v/>
      </c>
      <c r="BH94" s="560" t="str">
        <f t="shared" ca="1" si="11"/>
        <v/>
      </c>
      <c r="BI94" s="560" t="str">
        <f t="shared" ca="1" si="12"/>
        <v/>
      </c>
      <c r="BJ94" s="560" t="str">
        <f t="shared" ca="1" si="13"/>
        <v/>
      </c>
      <c r="BK94" s="560" t="str">
        <f t="shared" ca="1" si="14"/>
        <v/>
      </c>
      <c r="BL94" s="561" t="str">
        <f t="shared" ca="1" si="15"/>
        <v/>
      </c>
      <c r="BM94" s="465"/>
      <c r="BN94" s="465"/>
      <c r="BO94" s="465"/>
      <c r="BP94" s="465"/>
      <c r="BQ94" s="465"/>
      <c r="BR94" s="94"/>
      <c r="BS94" s="94"/>
      <c r="BT94" s="94"/>
      <c r="BU94" s="94"/>
      <c r="BV94" s="94"/>
      <c r="BW94" s="94"/>
      <c r="BX94" s="94"/>
      <c r="BY94" s="192"/>
      <c r="BZ94" s="192"/>
      <c r="CA94" s="192"/>
      <c r="CB94" s="465"/>
      <c r="CC94" s="465"/>
      <c r="CD94" s="465"/>
      <c r="CE94" s="465"/>
      <c r="CF94" s="465"/>
      <c r="CG94" s="465"/>
      <c r="CH94" s="465"/>
      <c r="CI94" s="465"/>
      <c r="CJ94" s="192"/>
      <c r="CK94" s="192"/>
      <c r="CL94" s="192"/>
      <c r="CM94" s="192"/>
      <c r="CN94" s="465"/>
      <c r="CO94" s="465"/>
      <c r="CP94" s="465"/>
      <c r="CQ94" s="465"/>
      <c r="CR94" s="465"/>
      <c r="CS94" s="465"/>
      <c r="CT94" s="465"/>
      <c r="CU94" s="465"/>
      <c r="CV94" s="1497"/>
      <c r="CW94" s="1498"/>
      <c r="CX94" s="1498"/>
      <c r="CY94" s="1499"/>
      <c r="CZ94" s="1499"/>
      <c r="DA94" s="1499"/>
      <c r="DB94" s="1499"/>
      <c r="DC94" s="1499"/>
      <c r="DD94" s="1859"/>
      <c r="DE94" s="1860"/>
      <c r="DF94" s="1861"/>
    </row>
    <row r="95" spans="1:110" ht="15" customHeight="1">
      <c r="A95" s="1737" t="str">
        <f>$BA95&amp;"."&amp;$BB95&amp;"."&amp;$BC95&amp;"."</f>
        <v>4.1.3.</v>
      </c>
      <c r="B95" s="1738"/>
      <c r="C95" s="1738"/>
      <c r="D95" s="1738"/>
      <c r="E95" s="219" t="s">
        <v>817</v>
      </c>
      <c r="F95" s="685"/>
      <c r="G95" s="676"/>
      <c r="H95" s="676"/>
      <c r="I95" s="676"/>
      <c r="J95" s="676"/>
      <c r="K95" s="676"/>
      <c r="L95" s="676"/>
      <c r="M95" s="685"/>
      <c r="N95" s="685"/>
      <c r="O95" s="685"/>
      <c r="P95" s="685"/>
      <c r="Q95" s="685"/>
      <c r="R95" s="685"/>
      <c r="S95" s="685"/>
      <c r="T95" s="685"/>
      <c r="U95" s="685"/>
      <c r="V95" s="685"/>
      <c r="W95" s="685"/>
      <c r="X95" s="685"/>
      <c r="Y95" s="685"/>
      <c r="Z95" s="685"/>
      <c r="AA95" s="685"/>
      <c r="AB95" s="685"/>
      <c r="AC95" s="685"/>
      <c r="AD95" s="685"/>
      <c r="AE95" s="685"/>
      <c r="AF95" s="685"/>
      <c r="AG95" s="685"/>
      <c r="AH95" s="685"/>
      <c r="AI95" s="685"/>
      <c r="AJ95" s="685"/>
      <c r="AK95" s="685"/>
      <c r="AL95" s="685"/>
      <c r="AM95" s="685"/>
      <c r="AN95" s="685"/>
      <c r="AO95" s="685"/>
      <c r="AP95" s="685"/>
      <c r="AQ95" s="685"/>
      <c r="AR95" s="685"/>
      <c r="AS95" s="685"/>
      <c r="AT95" s="685"/>
      <c r="AU95" s="685"/>
      <c r="AV95" s="685"/>
      <c r="AW95" s="685"/>
      <c r="AX95" s="685"/>
      <c r="AY95" s="93"/>
      <c r="AZ95" s="92"/>
      <c r="BA95" s="683">
        <f t="shared" si="17"/>
        <v>4</v>
      </c>
      <c r="BB95" s="683">
        <f t="shared" si="17"/>
        <v>1</v>
      </c>
      <c r="BC95" s="678">
        <f>BC94+1</f>
        <v>3</v>
      </c>
      <c r="BE95" s="465"/>
      <c r="BF95" s="465"/>
      <c r="BG95" s="559" t="str">
        <f t="shared" ca="1" si="10"/>
        <v/>
      </c>
      <c r="BH95" s="560" t="str">
        <f t="shared" ca="1" si="11"/>
        <v/>
      </c>
      <c r="BI95" s="560" t="str">
        <f t="shared" ca="1" si="12"/>
        <v/>
      </c>
      <c r="BJ95" s="560" t="str">
        <f t="shared" ca="1" si="13"/>
        <v/>
      </c>
      <c r="BK95" s="560" t="str">
        <f t="shared" ca="1" si="14"/>
        <v/>
      </c>
      <c r="BL95" s="561" t="str">
        <f t="shared" ca="1" si="15"/>
        <v/>
      </c>
      <c r="BM95" s="465"/>
      <c r="BN95" s="465"/>
      <c r="BO95" s="465"/>
      <c r="BP95" s="465"/>
      <c r="BQ95" s="465"/>
      <c r="BR95" s="465"/>
      <c r="BS95" s="465"/>
      <c r="BT95" s="465"/>
      <c r="BU95" s="465"/>
      <c r="BV95" s="465"/>
      <c r="BW95" s="192"/>
      <c r="BX95" s="192"/>
      <c r="BY95" s="465"/>
      <c r="BZ95" s="465"/>
      <c r="CA95" s="465"/>
      <c r="CB95" s="465"/>
      <c r="CC95" s="465"/>
      <c r="CD95" s="465"/>
      <c r="CE95" s="465"/>
      <c r="CF95" s="465"/>
      <c r="CG95" s="465"/>
      <c r="CH95" s="465"/>
      <c r="CI95" s="465"/>
      <c r="CJ95" s="465"/>
      <c r="CK95" s="465"/>
      <c r="CL95" s="465"/>
      <c r="CM95" s="465"/>
      <c r="CN95" s="465"/>
      <c r="CO95" s="465"/>
      <c r="CP95" s="465"/>
      <c r="CQ95" s="465"/>
      <c r="CR95" s="465"/>
      <c r="CS95" s="465"/>
      <c r="CT95" s="465"/>
      <c r="CU95" s="465"/>
      <c r="CV95" s="1497"/>
      <c r="CW95" s="1498"/>
      <c r="CX95" s="1498"/>
      <c r="CY95" s="1499"/>
      <c r="CZ95" s="1499"/>
      <c r="DA95" s="1499"/>
      <c r="DB95" s="1499"/>
      <c r="DC95" s="1499"/>
      <c r="DD95" s="1859"/>
      <c r="DE95" s="1860"/>
      <c r="DF95" s="1861"/>
    </row>
    <row r="96" spans="1:110" s="94" customFormat="1" ht="15" customHeight="1">
      <c r="A96" s="1726" t="str">
        <f>$BD96&amp;"."</f>
        <v>①.</v>
      </c>
      <c r="B96" s="1727"/>
      <c r="C96" s="1727"/>
      <c r="D96" s="1727"/>
      <c r="E96" s="1727"/>
      <c r="F96" s="740" t="s">
        <v>866</v>
      </c>
      <c r="G96" s="676"/>
      <c r="H96" s="676"/>
      <c r="I96" s="676"/>
      <c r="J96" s="676"/>
      <c r="K96" s="676"/>
      <c r="L96" s="676"/>
      <c r="M96" s="685"/>
      <c r="N96" s="685"/>
      <c r="O96" s="685"/>
      <c r="P96" s="685"/>
      <c r="Q96" s="685"/>
      <c r="R96" s="685"/>
      <c r="S96" s="685"/>
      <c r="T96" s="685"/>
      <c r="U96" s="685"/>
      <c r="V96" s="685"/>
      <c r="W96" s="685"/>
      <c r="X96" s="685"/>
      <c r="Y96" s="685"/>
      <c r="Z96" s="685"/>
      <c r="AA96" s="685"/>
      <c r="AB96" s="685"/>
      <c r="AC96" s="685"/>
      <c r="AD96" s="685"/>
      <c r="AE96" s="685"/>
      <c r="AF96" s="685"/>
      <c r="AG96" s="685"/>
      <c r="AH96" s="685"/>
      <c r="AI96" s="685"/>
      <c r="AJ96" s="685"/>
      <c r="AK96" s="685"/>
      <c r="AL96" s="685"/>
      <c r="AM96" s="685"/>
      <c r="AN96" s="685"/>
      <c r="AO96" s="685"/>
      <c r="AP96" s="685"/>
      <c r="AQ96" s="685"/>
      <c r="AR96" s="685"/>
      <c r="AS96" s="685"/>
      <c r="AT96" s="685"/>
      <c r="AU96" s="685"/>
      <c r="AV96" s="685"/>
      <c r="AW96" s="685"/>
      <c r="AX96" s="685"/>
      <c r="AY96" s="93"/>
      <c r="AZ96" s="92"/>
      <c r="BA96" s="683">
        <f t="shared" si="17"/>
        <v>4</v>
      </c>
      <c r="BB96" s="683">
        <f t="shared" si="17"/>
        <v>1</v>
      </c>
      <c r="BC96" s="683">
        <f t="shared" si="17"/>
        <v>3</v>
      </c>
      <c r="BD96" s="687" t="str">
        <f>IF(ISBLANK(BD95),"①",CHAR(CODE(BD95)+1))</f>
        <v>①</v>
      </c>
      <c r="BE96" s="87"/>
      <c r="BF96" s="92"/>
      <c r="BG96" s="559" t="str">
        <f t="shared" ca="1" si="10"/>
        <v/>
      </c>
      <c r="BH96" s="560" t="str">
        <f t="shared" ca="1" si="11"/>
        <v/>
      </c>
      <c r="BI96" s="560" t="str">
        <f t="shared" ca="1" si="12"/>
        <v/>
      </c>
      <c r="BJ96" s="560" t="str">
        <f t="shared" ca="1" si="13"/>
        <v/>
      </c>
      <c r="BK96" s="560" t="str">
        <f t="shared" ca="1" si="14"/>
        <v/>
      </c>
      <c r="BL96" s="561" t="str">
        <f t="shared" ca="1" si="15"/>
        <v/>
      </c>
      <c r="BR96" s="465"/>
      <c r="BS96" s="465"/>
      <c r="BT96" s="465"/>
      <c r="BU96" s="465"/>
      <c r="BV96" s="465"/>
      <c r="BW96" s="465"/>
      <c r="BX96" s="465"/>
      <c r="CV96" s="1488" t="s">
        <v>2265</v>
      </c>
      <c r="CW96" s="1489"/>
      <c r="CX96" s="1489"/>
      <c r="CY96" s="1489"/>
      <c r="CZ96" s="1489"/>
      <c r="DA96" s="1489"/>
      <c r="DB96" s="1489"/>
      <c r="DC96" s="1489"/>
      <c r="DD96" s="1859">
        <v>44637</v>
      </c>
      <c r="DE96" s="1860"/>
      <c r="DF96" s="1861"/>
    </row>
    <row r="97" spans="1:111" ht="15" customHeight="1">
      <c r="A97" s="1726" t="str">
        <f>$BD97&amp;"."</f>
        <v>②.</v>
      </c>
      <c r="B97" s="1727"/>
      <c r="C97" s="1727"/>
      <c r="D97" s="1727"/>
      <c r="E97" s="1727"/>
      <c r="F97" s="740" t="s">
        <v>818</v>
      </c>
      <c r="G97" s="676"/>
      <c r="H97" s="676"/>
      <c r="I97" s="676"/>
      <c r="J97" s="676"/>
      <c r="K97" s="676"/>
      <c r="L97" s="676"/>
      <c r="M97" s="685"/>
      <c r="N97" s="685"/>
      <c r="O97" s="685"/>
      <c r="P97" s="685"/>
      <c r="Q97" s="685"/>
      <c r="R97" s="685"/>
      <c r="S97" s="685"/>
      <c r="T97" s="685"/>
      <c r="U97" s="685"/>
      <c r="V97" s="685"/>
      <c r="W97" s="685"/>
      <c r="X97" s="685"/>
      <c r="Y97" s="685"/>
      <c r="Z97" s="685"/>
      <c r="AA97" s="685"/>
      <c r="AB97" s="685"/>
      <c r="AC97" s="685"/>
      <c r="AD97" s="685"/>
      <c r="AE97" s="685"/>
      <c r="AF97" s="685"/>
      <c r="AG97" s="685"/>
      <c r="AH97" s="685"/>
      <c r="AI97" s="685"/>
      <c r="AJ97" s="685"/>
      <c r="AK97" s="685"/>
      <c r="AL97" s="685"/>
      <c r="AM97" s="685"/>
      <c r="AN97" s="685"/>
      <c r="AO97" s="685"/>
      <c r="AP97" s="685"/>
      <c r="AQ97" s="685"/>
      <c r="AR97" s="685"/>
      <c r="AS97" s="685"/>
      <c r="AT97" s="685"/>
      <c r="AU97" s="685"/>
      <c r="AV97" s="685"/>
      <c r="AW97" s="685"/>
      <c r="AX97" s="685"/>
      <c r="AY97" s="93"/>
      <c r="AZ97" s="92"/>
      <c r="BA97" s="683">
        <f t="shared" si="17"/>
        <v>4</v>
      </c>
      <c r="BB97" s="683">
        <f t="shared" si="17"/>
        <v>1</v>
      </c>
      <c r="BC97" s="683">
        <f t="shared" si="17"/>
        <v>3</v>
      </c>
      <c r="BD97" s="687" t="str">
        <f>IF(ISBLANK(BD96),"①",CHAR(CODE(BD96)+1))</f>
        <v>②</v>
      </c>
      <c r="BE97" s="465"/>
      <c r="BF97" s="465"/>
      <c r="BG97" s="559" t="str">
        <f t="shared" ca="1" si="10"/>
        <v/>
      </c>
      <c r="BH97" s="560" t="str">
        <f t="shared" ca="1" si="11"/>
        <v/>
      </c>
      <c r="BI97" s="560" t="str">
        <f t="shared" ca="1" si="12"/>
        <v/>
      </c>
      <c r="BJ97" s="560" t="str">
        <f t="shared" ca="1" si="13"/>
        <v/>
      </c>
      <c r="BK97" s="560" t="str">
        <f t="shared" ca="1" si="14"/>
        <v/>
      </c>
      <c r="BL97" s="561" t="str">
        <f t="shared" ca="1" si="15"/>
        <v/>
      </c>
      <c r="BM97" s="465"/>
      <c r="BN97" s="465"/>
      <c r="BO97" s="465"/>
      <c r="BP97" s="465"/>
      <c r="BQ97" s="465"/>
      <c r="BR97" s="94"/>
      <c r="BS97" s="94"/>
      <c r="BT97" s="94"/>
      <c r="BU97" s="94"/>
      <c r="BV97" s="94"/>
      <c r="BW97" s="94"/>
      <c r="BX97" s="94"/>
      <c r="BY97" s="465"/>
      <c r="BZ97" s="465"/>
      <c r="CA97" s="465"/>
      <c r="CB97" s="465"/>
      <c r="CC97" s="465"/>
      <c r="CD97" s="465"/>
      <c r="CE97" s="465"/>
      <c r="CF97" s="465"/>
      <c r="CG97" s="465"/>
      <c r="CH97" s="465"/>
      <c r="CI97" s="465"/>
      <c r="CJ97" s="465"/>
      <c r="CK97" s="465"/>
      <c r="CL97" s="465"/>
      <c r="CM97" s="465"/>
      <c r="CN97" s="465"/>
      <c r="CO97" s="465"/>
      <c r="CP97" s="465"/>
      <c r="CQ97" s="465"/>
      <c r="CR97" s="465"/>
      <c r="CS97" s="465"/>
      <c r="CT97" s="465"/>
      <c r="CU97" s="465"/>
      <c r="CV97" s="1488" t="s">
        <v>2265</v>
      </c>
      <c r="CW97" s="1489"/>
      <c r="CX97" s="1489"/>
      <c r="CY97" s="1489"/>
      <c r="CZ97" s="1489"/>
      <c r="DA97" s="1489"/>
      <c r="DB97" s="1489"/>
      <c r="DC97" s="1489"/>
      <c r="DD97" s="1859">
        <v>44637</v>
      </c>
      <c r="DE97" s="1860"/>
      <c r="DF97" s="1861"/>
    </row>
    <row r="98" spans="1:111" ht="15" customHeight="1">
      <c r="A98" s="794"/>
      <c r="B98" s="795"/>
      <c r="C98" s="795"/>
      <c r="D98" s="795"/>
      <c r="E98" s="795"/>
      <c r="F98" s="740"/>
      <c r="G98" s="676" t="s">
        <v>819</v>
      </c>
      <c r="H98" s="676"/>
      <c r="I98" s="676"/>
      <c r="J98" s="676"/>
      <c r="K98" s="676"/>
      <c r="L98" s="676"/>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85"/>
      <c r="AQ98" s="685"/>
      <c r="AR98" s="685"/>
      <c r="AS98" s="685"/>
      <c r="AT98" s="685"/>
      <c r="AU98" s="685"/>
      <c r="AV98" s="685"/>
      <c r="AW98" s="685"/>
      <c r="AX98" s="685"/>
      <c r="AY98" s="93"/>
      <c r="AZ98" s="92"/>
      <c r="BA98" s="683">
        <f t="shared" si="17"/>
        <v>4</v>
      </c>
      <c r="BB98" s="683">
        <f t="shared" si="17"/>
        <v>1</v>
      </c>
      <c r="BC98" s="683">
        <f t="shared" si="17"/>
        <v>3</v>
      </c>
      <c r="BD98" s="683" t="str">
        <f>BD97</f>
        <v>②</v>
      </c>
      <c r="BE98" s="465"/>
      <c r="BF98" s="465"/>
      <c r="BG98" s="559" t="str">
        <f t="shared" ca="1" si="10"/>
        <v/>
      </c>
      <c r="BH98" s="560" t="str">
        <f t="shared" ca="1" si="11"/>
        <v/>
      </c>
      <c r="BI98" s="560" t="str">
        <f t="shared" ca="1" si="12"/>
        <v/>
      </c>
      <c r="BJ98" s="560" t="str">
        <f t="shared" ca="1" si="13"/>
        <v/>
      </c>
      <c r="BK98" s="560" t="str">
        <f t="shared" ca="1" si="14"/>
        <v/>
      </c>
      <c r="BL98" s="561" t="str">
        <f t="shared" ca="1" si="15"/>
        <v/>
      </c>
      <c r="BM98" s="465"/>
      <c r="BN98" s="465"/>
      <c r="BO98" s="465"/>
      <c r="BP98" s="465"/>
      <c r="BQ98" s="465"/>
      <c r="BR98" s="465"/>
      <c r="BS98" s="465"/>
      <c r="BT98" s="465"/>
      <c r="BU98" s="465"/>
      <c r="BV98" s="465"/>
      <c r="BW98" s="465"/>
      <c r="BX98" s="465"/>
      <c r="BY98" s="465"/>
      <c r="BZ98" s="465"/>
      <c r="CA98" s="465"/>
      <c r="CB98" s="465"/>
      <c r="CC98" s="465"/>
      <c r="CD98" s="465"/>
      <c r="CE98" s="465"/>
      <c r="CF98" s="465"/>
      <c r="CG98" s="465"/>
      <c r="CH98" s="465"/>
      <c r="CI98" s="465"/>
      <c r="CJ98" s="465"/>
      <c r="CK98" s="465"/>
      <c r="CL98" s="465"/>
      <c r="CM98" s="465"/>
      <c r="CN98" s="465"/>
      <c r="CO98" s="465"/>
      <c r="CP98" s="465"/>
      <c r="CQ98" s="465"/>
      <c r="CR98" s="465"/>
      <c r="CS98" s="465"/>
      <c r="CT98" s="465"/>
      <c r="CU98" s="465"/>
      <c r="CV98" s="1497"/>
      <c r="CW98" s="1498"/>
      <c r="CX98" s="1498"/>
      <c r="CY98" s="1499"/>
      <c r="CZ98" s="1499"/>
      <c r="DA98" s="1499"/>
      <c r="DB98" s="1499"/>
      <c r="DC98" s="1499"/>
      <c r="DD98" s="1859"/>
      <c r="DE98" s="1860"/>
      <c r="DF98" s="1861"/>
    </row>
    <row r="99" spans="1:111" ht="15" customHeight="1">
      <c r="A99" s="794"/>
      <c r="B99" s="795"/>
      <c r="C99" s="795"/>
      <c r="D99" s="795"/>
      <c r="E99" s="795"/>
      <c r="F99" s="740"/>
      <c r="G99" s="676" t="s">
        <v>820</v>
      </c>
      <c r="H99" s="676"/>
      <c r="I99" s="676"/>
      <c r="J99" s="676"/>
      <c r="K99" s="676"/>
      <c r="L99" s="676"/>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85"/>
      <c r="AQ99" s="685"/>
      <c r="AR99" s="685"/>
      <c r="AS99" s="685"/>
      <c r="AT99" s="685"/>
      <c r="AU99" s="685"/>
      <c r="AV99" s="685"/>
      <c r="AW99" s="685"/>
      <c r="AX99" s="685"/>
      <c r="AY99" s="93"/>
      <c r="AZ99" s="92"/>
      <c r="BA99" s="683">
        <f t="shared" si="17"/>
        <v>4</v>
      </c>
      <c r="BB99" s="683">
        <f t="shared" si="17"/>
        <v>1</v>
      </c>
      <c r="BC99" s="683">
        <f t="shared" si="17"/>
        <v>3</v>
      </c>
      <c r="BD99" s="683" t="str">
        <f>BD98</f>
        <v>②</v>
      </c>
      <c r="BE99" s="465"/>
      <c r="BF99" s="465"/>
      <c r="BG99" s="559" t="str">
        <f t="shared" ca="1" si="10"/>
        <v/>
      </c>
      <c r="BH99" s="560" t="str">
        <f t="shared" ca="1" si="11"/>
        <v/>
      </c>
      <c r="BI99" s="560" t="str">
        <f t="shared" ca="1" si="12"/>
        <v/>
      </c>
      <c r="BJ99" s="560" t="str">
        <f t="shared" ca="1" si="13"/>
        <v/>
      </c>
      <c r="BK99" s="560" t="str">
        <f t="shared" ca="1" si="14"/>
        <v/>
      </c>
      <c r="BL99" s="561" t="str">
        <f t="shared" ca="1" si="15"/>
        <v/>
      </c>
      <c r="BM99" s="465"/>
      <c r="BN99" s="465"/>
      <c r="BO99" s="465"/>
      <c r="BP99" s="465"/>
      <c r="BQ99" s="465"/>
      <c r="BR99" s="465"/>
      <c r="BS99" s="465"/>
      <c r="BT99" s="465"/>
      <c r="BU99" s="465"/>
      <c r="BV99" s="465"/>
      <c r="BW99" s="465"/>
      <c r="BX99" s="465"/>
      <c r="BY99" s="465"/>
      <c r="BZ99" s="465"/>
      <c r="CA99" s="465"/>
      <c r="CB99" s="465"/>
      <c r="CC99" s="465"/>
      <c r="CD99" s="465"/>
      <c r="CE99" s="465"/>
      <c r="CF99" s="465"/>
      <c r="CG99" s="465"/>
      <c r="CH99" s="465"/>
      <c r="CI99" s="465"/>
      <c r="CJ99" s="465"/>
      <c r="CK99" s="465"/>
      <c r="CL99" s="465"/>
      <c r="CM99" s="465"/>
      <c r="CN99" s="465"/>
      <c r="CO99" s="465"/>
      <c r="CP99" s="465"/>
      <c r="CQ99" s="465"/>
      <c r="CR99" s="465"/>
      <c r="CS99" s="465"/>
      <c r="CT99" s="465"/>
      <c r="CU99" s="465"/>
      <c r="CV99" s="1497"/>
      <c r="CW99" s="1498"/>
      <c r="CX99" s="1498"/>
      <c r="CY99" s="1499"/>
      <c r="CZ99" s="1499"/>
      <c r="DA99" s="1499"/>
      <c r="DB99" s="1499"/>
      <c r="DC99" s="1499"/>
      <c r="DD99" s="1859"/>
      <c r="DE99" s="1860"/>
      <c r="DF99" s="1861"/>
    </row>
    <row r="100" spans="1:111" ht="15" customHeight="1">
      <c r="A100" s="1726" t="str">
        <f>$BD100&amp;"."</f>
        <v>③.</v>
      </c>
      <c r="B100" s="1727"/>
      <c r="C100" s="1727"/>
      <c r="D100" s="1727"/>
      <c r="E100" s="1727"/>
      <c r="F100" s="740" t="s">
        <v>821</v>
      </c>
      <c r="G100" s="676"/>
      <c r="H100" s="676"/>
      <c r="I100" s="676"/>
      <c r="J100" s="676"/>
      <c r="K100" s="676"/>
      <c r="L100" s="676"/>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85"/>
      <c r="AQ100" s="685"/>
      <c r="AR100" s="685"/>
      <c r="AS100" s="685"/>
      <c r="AT100" s="685"/>
      <c r="AU100" s="685"/>
      <c r="AV100" s="685"/>
      <c r="AW100" s="685"/>
      <c r="AX100" s="685"/>
      <c r="AY100" s="93"/>
      <c r="AZ100" s="92"/>
      <c r="BA100" s="683">
        <f t="shared" si="17"/>
        <v>4</v>
      </c>
      <c r="BB100" s="683">
        <f t="shared" si="17"/>
        <v>1</v>
      </c>
      <c r="BC100" s="683">
        <f t="shared" si="17"/>
        <v>3</v>
      </c>
      <c r="BD100" s="687" t="str">
        <f>IF(ISBLANK(BD99),"①",CHAR(CODE(BD99)+1))</f>
        <v>③</v>
      </c>
      <c r="BE100" s="465"/>
      <c r="BF100" s="465"/>
      <c r="BG100" s="559" t="str">
        <f t="shared" ca="1" si="10"/>
        <v/>
      </c>
      <c r="BH100" s="560" t="str">
        <f t="shared" ca="1" si="11"/>
        <v/>
      </c>
      <c r="BI100" s="560" t="str">
        <f t="shared" ca="1" si="12"/>
        <v/>
      </c>
      <c r="BJ100" s="560" t="str">
        <f t="shared" ca="1" si="13"/>
        <v/>
      </c>
      <c r="BK100" s="560" t="str">
        <f t="shared" ca="1" si="14"/>
        <v/>
      </c>
      <c r="BL100" s="561" t="str">
        <f t="shared" ca="1" si="15"/>
        <v/>
      </c>
      <c r="BM100" s="465"/>
      <c r="BN100" s="465"/>
      <c r="BO100" s="465"/>
      <c r="BP100" s="465"/>
      <c r="BQ100" s="465"/>
      <c r="BR100" s="465"/>
      <c r="BS100" s="465"/>
      <c r="BT100" s="465"/>
      <c r="BU100" s="465"/>
      <c r="BV100" s="465"/>
      <c r="BW100" s="465"/>
      <c r="BX100" s="465"/>
      <c r="BY100" s="465"/>
      <c r="BZ100" s="465"/>
      <c r="CA100" s="465"/>
      <c r="CB100" s="465"/>
      <c r="CC100" s="465"/>
      <c r="CD100" s="465"/>
      <c r="CE100" s="465"/>
      <c r="CF100" s="465"/>
      <c r="CG100" s="465"/>
      <c r="CH100" s="465"/>
      <c r="CI100" s="465"/>
      <c r="CJ100" s="465"/>
      <c r="CK100" s="465"/>
      <c r="CL100" s="465"/>
      <c r="CM100" s="465"/>
      <c r="CN100" s="465"/>
      <c r="CO100" s="465"/>
      <c r="CP100" s="465"/>
      <c r="CQ100" s="465"/>
      <c r="CR100" s="465"/>
      <c r="CS100" s="465"/>
      <c r="CT100" s="465"/>
      <c r="CU100" s="465"/>
      <c r="CV100" s="1488" t="s">
        <v>2265</v>
      </c>
      <c r="CW100" s="1489"/>
      <c r="CX100" s="1489"/>
      <c r="CY100" s="1489"/>
      <c r="CZ100" s="1489"/>
      <c r="DA100" s="1489"/>
      <c r="DB100" s="1489"/>
      <c r="DC100" s="1489"/>
      <c r="DD100" s="1859">
        <v>44637</v>
      </c>
      <c r="DE100" s="1860"/>
      <c r="DF100" s="1861"/>
    </row>
    <row r="101" spans="1:111" ht="15" customHeight="1">
      <c r="A101" s="794"/>
      <c r="B101" s="795"/>
      <c r="C101" s="795"/>
      <c r="D101" s="795"/>
      <c r="E101" s="795"/>
      <c r="F101" s="740"/>
      <c r="G101" s="676" t="s">
        <v>822</v>
      </c>
      <c r="H101" s="676"/>
      <c r="I101" s="676"/>
      <c r="J101" s="676"/>
      <c r="K101" s="676"/>
      <c r="L101" s="676"/>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85"/>
      <c r="AQ101" s="685"/>
      <c r="AR101" s="685"/>
      <c r="AS101" s="685"/>
      <c r="AT101" s="685"/>
      <c r="AU101" s="685"/>
      <c r="AV101" s="685"/>
      <c r="AW101" s="685"/>
      <c r="AX101" s="685"/>
      <c r="AY101" s="93"/>
      <c r="AZ101" s="92"/>
      <c r="BA101" s="683">
        <f t="shared" si="17"/>
        <v>4</v>
      </c>
      <c r="BB101" s="683">
        <f t="shared" si="17"/>
        <v>1</v>
      </c>
      <c r="BC101" s="683">
        <f t="shared" si="17"/>
        <v>3</v>
      </c>
      <c r="BD101" s="683" t="str">
        <f>BD100</f>
        <v>③</v>
      </c>
      <c r="BE101" s="465"/>
      <c r="BF101" s="465"/>
      <c r="BG101" s="559" t="str">
        <f t="shared" ca="1" si="10"/>
        <v/>
      </c>
      <c r="BH101" s="560" t="str">
        <f t="shared" ca="1" si="11"/>
        <v/>
      </c>
      <c r="BI101" s="560" t="str">
        <f t="shared" ca="1" si="12"/>
        <v/>
      </c>
      <c r="BJ101" s="560" t="str">
        <f t="shared" ca="1" si="13"/>
        <v/>
      </c>
      <c r="BK101" s="560" t="str">
        <f t="shared" ca="1" si="14"/>
        <v/>
      </c>
      <c r="BL101" s="561" t="str">
        <f t="shared" ca="1" si="15"/>
        <v/>
      </c>
      <c r="BM101" s="465"/>
      <c r="BN101" s="465"/>
      <c r="BO101" s="465"/>
      <c r="BP101" s="465"/>
      <c r="BQ101" s="465"/>
      <c r="BR101" s="465"/>
      <c r="BS101" s="465"/>
      <c r="BT101" s="465"/>
      <c r="BU101" s="465"/>
      <c r="BV101" s="465"/>
      <c r="BW101" s="465"/>
      <c r="BX101" s="465"/>
      <c r="BY101" s="465"/>
      <c r="BZ101" s="465"/>
      <c r="CA101" s="465"/>
      <c r="CB101" s="465"/>
      <c r="CC101" s="465"/>
      <c r="CD101" s="465"/>
      <c r="CE101" s="465"/>
      <c r="CF101" s="465"/>
      <c r="CG101" s="465"/>
      <c r="CH101" s="465"/>
      <c r="CI101" s="465"/>
      <c r="CJ101" s="465"/>
      <c r="CK101" s="465"/>
      <c r="CL101" s="465"/>
      <c r="CM101" s="465"/>
      <c r="CN101" s="465"/>
      <c r="CO101" s="465"/>
      <c r="CP101" s="465"/>
      <c r="CQ101" s="465"/>
      <c r="CR101" s="465"/>
      <c r="CS101" s="465"/>
      <c r="CT101" s="465"/>
      <c r="CU101" s="465"/>
      <c r="CV101" s="1497"/>
      <c r="CW101" s="1498"/>
      <c r="CX101" s="1498"/>
      <c r="CY101" s="1499"/>
      <c r="CZ101" s="1499"/>
      <c r="DA101" s="1499"/>
      <c r="DB101" s="1499"/>
      <c r="DC101" s="1499"/>
      <c r="DD101" s="1859"/>
      <c r="DE101" s="1860"/>
      <c r="DF101" s="1861"/>
      <c r="DG101" s="226" t="s">
        <v>2278</v>
      </c>
    </row>
    <row r="102" spans="1:111" ht="15" customHeight="1">
      <c r="A102" s="794"/>
      <c r="B102" s="795"/>
      <c r="C102" s="795"/>
      <c r="D102" s="795"/>
      <c r="E102" s="795"/>
      <c r="F102" s="740"/>
      <c r="G102" s="676" t="s">
        <v>823</v>
      </c>
      <c r="H102" s="676"/>
      <c r="I102" s="676"/>
      <c r="J102" s="676"/>
      <c r="K102" s="676"/>
      <c r="L102" s="676"/>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85"/>
      <c r="AQ102" s="685"/>
      <c r="AR102" s="685"/>
      <c r="AS102" s="685"/>
      <c r="AT102" s="685"/>
      <c r="AU102" s="685"/>
      <c r="AV102" s="685"/>
      <c r="AW102" s="685"/>
      <c r="AX102" s="685"/>
      <c r="AY102" s="93"/>
      <c r="AZ102" s="92"/>
      <c r="BA102" s="683">
        <f t="shared" si="17"/>
        <v>4</v>
      </c>
      <c r="BB102" s="683">
        <f t="shared" si="17"/>
        <v>1</v>
      </c>
      <c r="BC102" s="683">
        <f t="shared" si="17"/>
        <v>3</v>
      </c>
      <c r="BD102" s="683" t="str">
        <f>BD101</f>
        <v>③</v>
      </c>
      <c r="BE102" s="465"/>
      <c r="BF102" s="465"/>
      <c r="BG102" s="559" t="str">
        <f t="shared" ca="1" si="10"/>
        <v/>
      </c>
      <c r="BH102" s="560" t="str">
        <f t="shared" ca="1" si="11"/>
        <v/>
      </c>
      <c r="BI102" s="560" t="str">
        <f t="shared" ca="1" si="12"/>
        <v/>
      </c>
      <c r="BJ102" s="560" t="str">
        <f t="shared" ca="1" si="13"/>
        <v/>
      </c>
      <c r="BK102" s="560" t="str">
        <f t="shared" ca="1" si="14"/>
        <v/>
      </c>
      <c r="BL102" s="561" t="str">
        <f t="shared" ca="1" si="15"/>
        <v/>
      </c>
      <c r="BM102" s="465"/>
      <c r="BN102" s="465"/>
      <c r="BO102" s="465"/>
      <c r="BP102" s="465"/>
      <c r="BQ102" s="465"/>
      <c r="BR102" s="465"/>
      <c r="BS102" s="465"/>
      <c r="BT102" s="465"/>
      <c r="BU102" s="465"/>
      <c r="BV102" s="465"/>
      <c r="BW102" s="465"/>
      <c r="BX102" s="465"/>
      <c r="BY102" s="465"/>
      <c r="BZ102" s="465"/>
      <c r="CA102" s="465"/>
      <c r="CB102" s="465"/>
      <c r="CC102" s="465"/>
      <c r="CD102" s="465"/>
      <c r="CE102" s="465"/>
      <c r="CF102" s="465"/>
      <c r="CG102" s="465"/>
      <c r="CH102" s="465"/>
      <c r="CI102" s="465"/>
      <c r="CJ102" s="465"/>
      <c r="CK102" s="465"/>
      <c r="CL102" s="465"/>
      <c r="CM102" s="465"/>
      <c r="CN102" s="465"/>
      <c r="CO102" s="465"/>
      <c r="CP102" s="465"/>
      <c r="CQ102" s="465"/>
      <c r="CR102" s="465"/>
      <c r="CS102" s="465"/>
      <c r="CT102" s="465"/>
      <c r="CU102" s="465"/>
      <c r="CV102" s="1497"/>
      <c r="CW102" s="1498"/>
      <c r="CX102" s="1498"/>
      <c r="CY102" s="1499"/>
      <c r="CZ102" s="1499"/>
      <c r="DA102" s="1499"/>
      <c r="DB102" s="1499"/>
      <c r="DC102" s="1499"/>
      <c r="DD102" s="1859"/>
      <c r="DE102" s="1860"/>
      <c r="DF102" s="1861"/>
    </row>
    <row r="103" spans="1:111" ht="15" customHeight="1">
      <c r="A103" s="1737" t="str">
        <f>$BA103&amp;"."&amp;$BB103&amp;"."&amp;$BC103&amp;"."</f>
        <v>4.1.4.</v>
      </c>
      <c r="B103" s="1738"/>
      <c r="C103" s="1738"/>
      <c r="D103" s="1738"/>
      <c r="E103" s="219" t="s">
        <v>824</v>
      </c>
      <c r="F103" s="685"/>
      <c r="G103" s="676"/>
      <c r="H103" s="676"/>
      <c r="I103" s="676"/>
      <c r="J103" s="676"/>
      <c r="K103" s="676"/>
      <c r="L103" s="676"/>
      <c r="M103" s="685"/>
      <c r="N103" s="685"/>
      <c r="O103" s="685"/>
      <c r="P103" s="685"/>
      <c r="Q103" s="685"/>
      <c r="R103" s="685"/>
      <c r="S103" s="685"/>
      <c r="T103" s="685"/>
      <c r="U103" s="685"/>
      <c r="V103" s="685"/>
      <c r="W103" s="685"/>
      <c r="X103" s="685"/>
      <c r="Y103" s="685"/>
      <c r="Z103" s="685"/>
      <c r="AA103" s="685"/>
      <c r="AB103" s="685"/>
      <c r="AC103" s="685"/>
      <c r="AD103" s="685"/>
      <c r="AE103" s="685"/>
      <c r="AF103" s="685"/>
      <c r="AG103" s="685"/>
      <c r="AH103" s="685"/>
      <c r="AI103" s="685"/>
      <c r="AJ103" s="685"/>
      <c r="AK103" s="685"/>
      <c r="AL103" s="685"/>
      <c r="AM103" s="685"/>
      <c r="AN103" s="685"/>
      <c r="AO103" s="685"/>
      <c r="AP103" s="685"/>
      <c r="AQ103" s="685"/>
      <c r="AR103" s="685"/>
      <c r="AS103" s="685"/>
      <c r="AT103" s="685"/>
      <c r="AU103" s="685"/>
      <c r="AV103" s="685"/>
      <c r="AW103" s="685"/>
      <c r="AX103" s="685"/>
      <c r="AY103" s="93"/>
      <c r="AZ103" s="92"/>
      <c r="BA103" s="683">
        <f t="shared" si="17"/>
        <v>4</v>
      </c>
      <c r="BB103" s="683">
        <f t="shared" si="17"/>
        <v>1</v>
      </c>
      <c r="BC103" s="678">
        <f>BC102+1</f>
        <v>4</v>
      </c>
      <c r="BE103" s="465"/>
      <c r="BF103" s="465"/>
      <c r="BG103" s="559" t="str">
        <f t="shared" ca="1" si="10"/>
        <v/>
      </c>
      <c r="BH103" s="560" t="str">
        <f t="shared" ca="1" si="11"/>
        <v/>
      </c>
      <c r="BI103" s="560" t="str">
        <f t="shared" ca="1" si="12"/>
        <v/>
      </c>
      <c r="BJ103" s="560" t="str">
        <f t="shared" ca="1" si="13"/>
        <v/>
      </c>
      <c r="BK103" s="560" t="str">
        <f t="shared" ca="1" si="14"/>
        <v/>
      </c>
      <c r="BL103" s="561" t="str">
        <f t="shared" ca="1" si="15"/>
        <v/>
      </c>
      <c r="BM103" s="465"/>
      <c r="BN103" s="465"/>
      <c r="BO103" s="465"/>
      <c r="BP103" s="465"/>
      <c r="BQ103" s="465"/>
      <c r="BR103" s="465"/>
      <c r="BS103" s="465"/>
      <c r="BT103" s="465"/>
      <c r="BU103" s="465"/>
      <c r="BV103" s="465"/>
      <c r="BW103" s="465"/>
      <c r="BX103" s="465"/>
      <c r="BY103" s="465"/>
      <c r="BZ103" s="465"/>
      <c r="CA103" s="465"/>
      <c r="CB103" s="465"/>
      <c r="CC103" s="465"/>
      <c r="CD103" s="465"/>
      <c r="CE103" s="465"/>
      <c r="CF103" s="465"/>
      <c r="CG103" s="465"/>
      <c r="CH103" s="465"/>
      <c r="CI103" s="465"/>
      <c r="CJ103" s="465"/>
      <c r="CK103" s="465"/>
      <c r="CL103" s="465"/>
      <c r="CM103" s="465"/>
      <c r="CN103" s="465"/>
      <c r="CO103" s="465"/>
      <c r="CP103" s="465"/>
      <c r="CQ103" s="465"/>
      <c r="CR103" s="465"/>
      <c r="CS103" s="465"/>
      <c r="CT103" s="465"/>
      <c r="CU103" s="465"/>
      <c r="CV103" s="1497"/>
      <c r="CW103" s="1498"/>
      <c r="CX103" s="1498"/>
      <c r="CY103" s="1499"/>
      <c r="CZ103" s="1499"/>
      <c r="DA103" s="1499"/>
      <c r="DB103" s="1499"/>
      <c r="DC103" s="1499"/>
      <c r="DD103" s="1859"/>
      <c r="DE103" s="1860"/>
      <c r="DF103" s="1861"/>
    </row>
    <row r="104" spans="1:111" ht="15" customHeight="1">
      <c r="A104" s="1726" t="str">
        <f>$BD104&amp;"."</f>
        <v>①.</v>
      </c>
      <c r="B104" s="1727"/>
      <c r="C104" s="1727"/>
      <c r="D104" s="1727"/>
      <c r="E104" s="1727"/>
      <c r="F104" s="740" t="s">
        <v>825</v>
      </c>
      <c r="G104" s="676"/>
      <c r="H104" s="676"/>
      <c r="I104" s="676"/>
      <c r="J104" s="676"/>
      <c r="K104" s="676"/>
      <c r="L104" s="676"/>
      <c r="M104" s="685"/>
      <c r="N104" s="685"/>
      <c r="O104" s="685"/>
      <c r="P104" s="685"/>
      <c r="Q104" s="685"/>
      <c r="R104" s="685"/>
      <c r="S104" s="685"/>
      <c r="T104" s="685"/>
      <c r="U104" s="685"/>
      <c r="V104" s="685"/>
      <c r="W104" s="685"/>
      <c r="X104" s="685"/>
      <c r="Y104" s="685"/>
      <c r="Z104" s="685"/>
      <c r="AA104" s="685"/>
      <c r="AB104" s="685"/>
      <c r="AC104" s="685"/>
      <c r="AD104" s="685"/>
      <c r="AE104" s="685"/>
      <c r="AF104" s="685"/>
      <c r="AG104" s="685"/>
      <c r="AH104" s="685"/>
      <c r="AI104" s="685"/>
      <c r="AJ104" s="685"/>
      <c r="AK104" s="685"/>
      <c r="AL104" s="685"/>
      <c r="AM104" s="685"/>
      <c r="AN104" s="685"/>
      <c r="AO104" s="685"/>
      <c r="AP104" s="685"/>
      <c r="AQ104" s="685"/>
      <c r="AR104" s="685"/>
      <c r="AS104" s="685"/>
      <c r="AT104" s="685"/>
      <c r="AU104" s="685"/>
      <c r="AV104" s="685"/>
      <c r="AW104" s="685"/>
      <c r="AX104" s="685"/>
      <c r="AY104" s="93"/>
      <c r="AZ104" s="92"/>
      <c r="BA104" s="683">
        <f t="shared" si="17"/>
        <v>4</v>
      </c>
      <c r="BB104" s="683">
        <f t="shared" si="17"/>
        <v>1</v>
      </c>
      <c r="BC104" s="683">
        <f t="shared" si="17"/>
        <v>4</v>
      </c>
      <c r="BD104" s="687" t="str">
        <f>IF(ISBLANK(BD103),"①",CHAR(CODE(BD103)+1))</f>
        <v>①</v>
      </c>
      <c r="BE104" s="87"/>
      <c r="BF104" s="92"/>
      <c r="BG104" s="559" t="str">
        <f t="shared" ca="1" si="10"/>
        <v/>
      </c>
      <c r="BH104" s="560" t="str">
        <f t="shared" ca="1" si="11"/>
        <v/>
      </c>
      <c r="BI104" s="560" t="str">
        <f t="shared" ca="1" si="12"/>
        <v/>
      </c>
      <c r="BJ104" s="560" t="str">
        <f t="shared" ca="1" si="13"/>
        <v/>
      </c>
      <c r="BK104" s="560" t="str">
        <f t="shared" ca="1" si="14"/>
        <v/>
      </c>
      <c r="BL104" s="561" t="str">
        <f t="shared" ca="1" si="15"/>
        <v/>
      </c>
      <c r="BM104" s="465"/>
      <c r="BN104" s="465"/>
      <c r="BO104" s="465"/>
      <c r="BP104" s="465"/>
      <c r="BQ104" s="465"/>
      <c r="BR104" s="465"/>
      <c r="BS104" s="465"/>
      <c r="BT104" s="465"/>
      <c r="BU104" s="465"/>
      <c r="BV104" s="465"/>
      <c r="BW104" s="465"/>
      <c r="BX104" s="465"/>
      <c r="BY104" s="465"/>
      <c r="BZ104" s="465"/>
      <c r="CA104" s="465"/>
      <c r="CB104" s="465"/>
      <c r="CC104" s="465"/>
      <c r="CD104" s="465"/>
      <c r="CE104" s="465"/>
      <c r="CF104" s="465"/>
      <c r="CG104" s="465"/>
      <c r="CH104" s="465"/>
      <c r="CI104" s="465"/>
      <c r="CJ104" s="465"/>
      <c r="CK104" s="465"/>
      <c r="CL104" s="465"/>
      <c r="CM104" s="465"/>
      <c r="CN104" s="465"/>
      <c r="CO104" s="465"/>
      <c r="CP104" s="465"/>
      <c r="CQ104" s="465"/>
      <c r="CR104" s="465"/>
      <c r="CS104" s="465"/>
      <c r="CT104" s="465"/>
      <c r="CU104" s="465"/>
      <c r="CV104" s="1488" t="s">
        <v>2265</v>
      </c>
      <c r="CW104" s="1489"/>
      <c r="CX104" s="1489"/>
      <c r="CY104" s="1489"/>
      <c r="CZ104" s="1489"/>
      <c r="DA104" s="1489"/>
      <c r="DB104" s="1489"/>
      <c r="DC104" s="1489"/>
      <c r="DD104" s="1859">
        <v>44637</v>
      </c>
      <c r="DE104" s="1860"/>
      <c r="DF104" s="1861"/>
    </row>
    <row r="105" spans="1:111" ht="15" customHeight="1">
      <c r="A105" s="1737" t="str">
        <f>$BA105&amp;"."&amp;$BB105&amp;"."</f>
        <v>4.2.</v>
      </c>
      <c r="B105" s="1738"/>
      <c r="C105" s="1738"/>
      <c r="D105" s="226" t="s">
        <v>826</v>
      </c>
      <c r="AY105" s="40"/>
      <c r="BA105" s="192">
        <f>BA104</f>
        <v>4</v>
      </c>
      <c r="BB105" s="193">
        <f>BB104+1</f>
        <v>2</v>
      </c>
      <c r="BE105" s="465"/>
      <c r="BF105" s="465"/>
      <c r="BG105" s="559" t="str">
        <f t="shared" ca="1" si="10"/>
        <v/>
      </c>
      <c r="BH105" s="560" t="str">
        <f t="shared" ca="1" si="11"/>
        <v/>
      </c>
      <c r="BI105" s="560" t="str">
        <f t="shared" ca="1" si="12"/>
        <v/>
      </c>
      <c r="BJ105" s="560" t="str">
        <f t="shared" ca="1" si="13"/>
        <v/>
      </c>
      <c r="BK105" s="560" t="str">
        <f t="shared" ca="1" si="14"/>
        <v/>
      </c>
      <c r="BL105" s="561" t="str">
        <f t="shared" ca="1" si="15"/>
        <v/>
      </c>
      <c r="BM105" s="465"/>
      <c r="BN105" s="465"/>
      <c r="BO105" s="465"/>
      <c r="BP105" s="465"/>
      <c r="BQ105" s="465"/>
      <c r="BR105" s="465"/>
      <c r="BS105" s="465"/>
      <c r="BT105" s="465"/>
      <c r="BU105" s="465"/>
      <c r="BV105" s="465"/>
      <c r="BW105" s="465"/>
      <c r="BX105" s="465"/>
      <c r="BY105" s="465"/>
      <c r="BZ105" s="465"/>
      <c r="CA105" s="465"/>
      <c r="CB105" s="465"/>
      <c r="CC105" s="465"/>
      <c r="CD105" s="465"/>
      <c r="CE105" s="465"/>
      <c r="CF105" s="465"/>
      <c r="CG105" s="465"/>
      <c r="CH105" s="465"/>
      <c r="CI105" s="465"/>
      <c r="CJ105" s="465"/>
      <c r="CK105" s="465"/>
      <c r="CL105" s="465"/>
      <c r="CM105" s="465"/>
      <c r="CN105" s="465"/>
      <c r="CO105" s="465"/>
      <c r="CP105" s="465"/>
      <c r="CQ105" s="465"/>
      <c r="CR105" s="465"/>
      <c r="CS105" s="465"/>
      <c r="CT105" s="465"/>
      <c r="CU105" s="465"/>
      <c r="CV105" s="1497"/>
      <c r="CW105" s="1498"/>
      <c r="CX105" s="1498"/>
      <c r="CY105" s="1499"/>
      <c r="CZ105" s="1499"/>
      <c r="DA105" s="1499"/>
      <c r="DB105" s="1499"/>
      <c r="DC105" s="1499"/>
      <c r="DD105" s="1859"/>
      <c r="DE105" s="1860"/>
      <c r="DF105" s="1861"/>
    </row>
    <row r="106" spans="1:111" ht="15" customHeight="1">
      <c r="A106" s="1737" t="str">
        <f>$BA106&amp;"."&amp;$BB106&amp;"."&amp;$BC106&amp;"."</f>
        <v>4.2.1.</v>
      </c>
      <c r="B106" s="1738"/>
      <c r="C106" s="1738"/>
      <c r="D106" s="1738"/>
      <c r="E106" s="226" t="str">
        <f>$BR$51&amp;"を実施する。"</f>
        <v>「共通仕様」「45. フォームロード共通処理」を実施する。</v>
      </c>
      <c r="AY106" s="40"/>
      <c r="BA106" s="683">
        <f t="shared" ref="BA106:BD118" si="18">BA105</f>
        <v>4</v>
      </c>
      <c r="BB106" s="683">
        <f t="shared" si="18"/>
        <v>2</v>
      </c>
      <c r="BC106" s="678">
        <f>BC105+1</f>
        <v>1</v>
      </c>
      <c r="BD106" s="192"/>
      <c r="BE106" s="465"/>
      <c r="BF106" s="465"/>
      <c r="BG106" s="559" t="str">
        <f t="shared" ca="1" si="10"/>
        <v/>
      </c>
      <c r="BH106" s="560" t="str">
        <f t="shared" ca="1" si="11"/>
        <v/>
      </c>
      <c r="BI106" s="560" t="str">
        <f t="shared" ca="1" si="12"/>
        <v/>
      </c>
      <c r="BJ106" s="560" t="str">
        <f t="shared" ca="1" si="13"/>
        <v/>
      </c>
      <c r="BK106" s="560" t="str">
        <f t="shared" ca="1" si="14"/>
        <v/>
      </c>
      <c r="BL106" s="561" t="str">
        <f t="shared" ca="1" si="15"/>
        <v/>
      </c>
      <c r="BM106" s="465"/>
      <c r="BN106" s="465"/>
      <c r="BO106" s="465"/>
      <c r="BP106" s="465"/>
      <c r="BQ106" s="465"/>
      <c r="BR106" s="465"/>
      <c r="BS106" s="465"/>
      <c r="BT106" s="465"/>
      <c r="BU106" s="465"/>
      <c r="BV106" s="465"/>
      <c r="BW106" s="465"/>
      <c r="BX106" s="465"/>
      <c r="BY106" s="465"/>
      <c r="BZ106" s="465"/>
      <c r="CA106" s="465"/>
      <c r="CB106" s="465"/>
      <c r="CC106" s="465"/>
      <c r="CD106" s="465"/>
      <c r="CE106" s="465"/>
      <c r="CF106" s="465"/>
      <c r="CG106" s="465"/>
      <c r="CH106" s="465"/>
      <c r="CI106" s="465"/>
      <c r="CJ106" s="465"/>
      <c r="CK106" s="465"/>
      <c r="CL106" s="465"/>
      <c r="CM106" s="465"/>
      <c r="CN106" s="465"/>
      <c r="CO106" s="465"/>
      <c r="CP106" s="465"/>
      <c r="CQ106" s="465"/>
      <c r="CR106" s="465"/>
      <c r="CS106" s="465"/>
      <c r="CT106" s="465"/>
      <c r="CU106" s="465"/>
      <c r="CV106" s="1497"/>
      <c r="CW106" s="1498"/>
      <c r="CX106" s="1498"/>
      <c r="CY106" s="1499"/>
      <c r="CZ106" s="1499"/>
      <c r="DA106" s="1499"/>
      <c r="DB106" s="1499"/>
      <c r="DC106" s="1499"/>
      <c r="DD106" s="1859"/>
      <c r="DE106" s="1860"/>
      <c r="DF106" s="1861"/>
    </row>
    <row r="107" spans="1:111" ht="15" customHeight="1">
      <c r="A107" s="1737" t="str">
        <f>$BA107&amp;"."&amp;$BB107&amp;"."&amp;$BC107&amp;"."</f>
        <v>4.2.2.</v>
      </c>
      <c r="B107" s="1738"/>
      <c r="C107" s="1738"/>
      <c r="D107" s="1738"/>
      <c r="E107" s="233" t="s">
        <v>827</v>
      </c>
      <c r="F107" s="233"/>
      <c r="G107" s="233"/>
      <c r="H107" s="233"/>
      <c r="I107" s="233"/>
      <c r="J107" s="233"/>
      <c r="K107" s="233"/>
      <c r="L107" s="233"/>
      <c r="M107" s="233"/>
      <c r="N107" s="233"/>
      <c r="O107" s="233"/>
      <c r="P107" s="233"/>
      <c r="Q107" s="233"/>
      <c r="R107" s="233"/>
      <c r="S107" s="233"/>
      <c r="T107" s="233"/>
      <c r="U107" s="233"/>
      <c r="V107" s="233"/>
      <c r="W107" s="233"/>
      <c r="X107" s="233"/>
      <c r="Y107" s="233"/>
      <c r="Z107" s="233"/>
      <c r="AA107" s="233"/>
      <c r="AB107" s="233"/>
      <c r="AC107" s="233"/>
      <c r="AD107" s="233"/>
      <c r="AE107" s="233"/>
      <c r="AF107" s="233"/>
      <c r="AG107" s="233"/>
      <c r="AH107" s="233"/>
      <c r="AI107" s="233"/>
      <c r="AJ107" s="233"/>
      <c r="AK107" s="233"/>
      <c r="AL107" s="233"/>
      <c r="AM107" s="233"/>
      <c r="AN107" s="233"/>
      <c r="AO107" s="233"/>
      <c r="AP107" s="233"/>
      <c r="AQ107" s="233"/>
      <c r="AR107" s="233"/>
      <c r="AS107" s="233"/>
      <c r="AT107" s="233"/>
      <c r="AU107" s="233"/>
      <c r="AV107" s="233"/>
      <c r="AW107" s="233"/>
      <c r="AX107" s="233"/>
      <c r="AY107" s="195"/>
      <c r="BA107" s="683">
        <f t="shared" si="18"/>
        <v>4</v>
      </c>
      <c r="BB107" s="683">
        <f t="shared" si="18"/>
        <v>2</v>
      </c>
      <c r="BC107" s="678">
        <f>BC106+1</f>
        <v>2</v>
      </c>
      <c r="BE107" s="837"/>
      <c r="BF107" s="837"/>
      <c r="BG107" s="559" t="str">
        <f t="shared" ca="1" si="10"/>
        <v/>
      </c>
      <c r="BH107" s="560" t="str">
        <f t="shared" ca="1" si="11"/>
        <v/>
      </c>
      <c r="BI107" s="560" t="str">
        <f t="shared" ca="1" si="12"/>
        <v/>
      </c>
      <c r="BJ107" s="560" t="str">
        <f t="shared" ca="1" si="13"/>
        <v/>
      </c>
      <c r="BK107" s="560" t="str">
        <f t="shared" ca="1" si="14"/>
        <v/>
      </c>
      <c r="BL107" s="561" t="str">
        <f t="shared" ca="1" si="15"/>
        <v/>
      </c>
      <c r="BM107" s="465"/>
      <c r="BN107" s="465" t="s">
        <v>2177</v>
      </c>
      <c r="BO107" s="465"/>
      <c r="BP107" s="465"/>
      <c r="BQ107" s="465"/>
      <c r="BR107" s="465"/>
      <c r="BS107" s="465"/>
      <c r="BT107" s="465"/>
      <c r="BU107" s="465"/>
      <c r="BV107" s="465"/>
      <c r="BW107" s="465"/>
      <c r="BX107" s="465"/>
      <c r="BY107" s="465"/>
      <c r="BZ107" s="465"/>
      <c r="CA107" s="465"/>
      <c r="CB107" s="465"/>
      <c r="CC107" s="465"/>
      <c r="CD107" s="465"/>
      <c r="CE107" s="465"/>
      <c r="CF107" s="465"/>
      <c r="CG107" s="465"/>
      <c r="CH107" s="465"/>
      <c r="CI107" s="465"/>
      <c r="CJ107" s="465"/>
      <c r="CK107" s="465"/>
      <c r="CL107" s="465"/>
      <c r="CM107" s="465"/>
      <c r="CN107" s="465"/>
      <c r="CO107" s="465"/>
      <c r="CP107" s="465"/>
      <c r="CQ107" s="465"/>
      <c r="CR107" s="465"/>
      <c r="CS107" s="465"/>
      <c r="CT107" s="465"/>
      <c r="CU107" s="465"/>
      <c r="CV107" s="1497"/>
      <c r="CW107" s="1498"/>
      <c r="CX107" s="1498"/>
      <c r="CY107" s="1499"/>
      <c r="CZ107" s="1499"/>
      <c r="DA107" s="1499"/>
      <c r="DB107" s="1499"/>
      <c r="DC107" s="1499"/>
      <c r="DD107" s="1859"/>
      <c r="DE107" s="1860"/>
      <c r="DF107" s="1861"/>
    </row>
    <row r="108" spans="1:111" ht="15" customHeight="1">
      <c r="A108" s="1726" t="str">
        <f>$BD108&amp;"."</f>
        <v>①.</v>
      </c>
      <c r="B108" s="1727"/>
      <c r="C108" s="1727"/>
      <c r="D108" s="1727"/>
      <c r="E108" s="1727"/>
      <c r="F108" s="740" t="s">
        <v>828</v>
      </c>
      <c r="G108" s="676"/>
      <c r="H108" s="676"/>
      <c r="I108" s="676"/>
      <c r="J108" s="676"/>
      <c r="K108" s="676"/>
      <c r="L108" s="676"/>
      <c r="M108" s="685"/>
      <c r="N108" s="685"/>
      <c r="O108" s="685"/>
      <c r="P108" s="685"/>
      <c r="Q108" s="685"/>
      <c r="R108" s="685"/>
      <c r="S108" s="685"/>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85"/>
      <c r="AQ108" s="685"/>
      <c r="AR108" s="685"/>
      <c r="AS108" s="685"/>
      <c r="AT108" s="685"/>
      <c r="AU108" s="685"/>
      <c r="AV108" s="685"/>
      <c r="AW108" s="685"/>
      <c r="AX108" s="685"/>
      <c r="AY108" s="93"/>
      <c r="AZ108" s="92"/>
      <c r="BA108" s="683">
        <f t="shared" si="18"/>
        <v>4</v>
      </c>
      <c r="BB108" s="683">
        <f t="shared" si="18"/>
        <v>2</v>
      </c>
      <c r="BC108" s="683">
        <f t="shared" si="18"/>
        <v>2</v>
      </c>
      <c r="BD108" s="687" t="str">
        <f>IF(ISBLANK(BD107),"①",CHAR(CODE(BD107)+1))</f>
        <v>①</v>
      </c>
      <c r="BE108" s="465"/>
      <c r="BF108" s="465"/>
      <c r="BG108" s="559" t="str">
        <f t="shared" ca="1" si="10"/>
        <v/>
      </c>
      <c r="BH108" s="560" t="str">
        <f t="shared" ca="1" si="11"/>
        <v/>
      </c>
      <c r="BI108" s="560" t="str">
        <f t="shared" ca="1" si="12"/>
        <v/>
      </c>
      <c r="BJ108" s="560" t="str">
        <f t="shared" ca="1" si="13"/>
        <v/>
      </c>
      <c r="BK108" s="560" t="str">
        <f t="shared" ca="1" si="14"/>
        <v/>
      </c>
      <c r="BL108" s="561" t="str">
        <f t="shared" ca="1" si="15"/>
        <v/>
      </c>
      <c r="BM108" s="465"/>
      <c r="BN108" s="465"/>
      <c r="BO108" s="465"/>
      <c r="BP108" s="465"/>
      <c r="BQ108" s="465"/>
      <c r="BR108" s="465"/>
      <c r="BS108" s="465"/>
      <c r="BT108" s="465"/>
      <c r="BU108" s="465"/>
      <c r="BV108" s="465"/>
      <c r="BW108" s="465"/>
      <c r="BX108" s="465"/>
      <c r="BY108" s="465"/>
      <c r="BZ108" s="465"/>
      <c r="CA108" s="465"/>
      <c r="CB108" s="465"/>
      <c r="CC108" s="465"/>
      <c r="CD108" s="465"/>
      <c r="CE108" s="465"/>
      <c r="CF108" s="465"/>
      <c r="CG108" s="465"/>
      <c r="CH108" s="465"/>
      <c r="CI108" s="465"/>
      <c r="CJ108" s="465"/>
      <c r="CK108" s="465"/>
      <c r="CL108" s="465"/>
      <c r="CM108" s="465"/>
      <c r="CN108" s="465"/>
      <c r="CO108" s="465"/>
      <c r="CP108" s="465"/>
      <c r="CQ108" s="465"/>
      <c r="CR108" s="465"/>
      <c r="CS108" s="465"/>
      <c r="CT108" s="465"/>
      <c r="CU108" s="465"/>
      <c r="CV108" s="1488" t="s">
        <v>2265</v>
      </c>
      <c r="CW108" s="1489"/>
      <c r="CX108" s="1489"/>
      <c r="CY108" s="1489"/>
      <c r="CZ108" s="1489"/>
      <c r="DA108" s="1489"/>
      <c r="DB108" s="1489"/>
      <c r="DC108" s="1489"/>
      <c r="DD108" s="1859">
        <v>44637</v>
      </c>
      <c r="DE108" s="1860"/>
      <c r="DF108" s="1861"/>
    </row>
    <row r="109" spans="1:111" ht="15" customHeight="1">
      <c r="A109" s="1726" t="str">
        <f>$BD109&amp;"."&amp;$BE109&amp;"."</f>
        <v>①.1.</v>
      </c>
      <c r="B109" s="1727"/>
      <c r="C109" s="1727"/>
      <c r="D109" s="1727"/>
      <c r="E109" s="1727"/>
      <c r="F109" s="1727"/>
      <c r="G109" s="740" t="s">
        <v>833</v>
      </c>
      <c r="H109" s="676"/>
      <c r="I109" s="676"/>
      <c r="J109" s="676"/>
      <c r="K109" s="676"/>
      <c r="L109" s="676"/>
      <c r="M109" s="685"/>
      <c r="N109" s="685"/>
      <c r="O109" s="685"/>
      <c r="P109" s="685"/>
      <c r="Q109" s="685"/>
      <c r="R109" s="685"/>
      <c r="S109" s="685"/>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85"/>
      <c r="AQ109" s="685"/>
      <c r="AR109" s="685"/>
      <c r="AS109" s="685"/>
      <c r="AT109" s="685"/>
      <c r="AU109" s="685"/>
      <c r="AV109" s="685"/>
      <c r="AW109" s="685"/>
      <c r="AX109" s="685"/>
      <c r="AY109" s="93"/>
      <c r="AZ109" s="92"/>
      <c r="BA109" s="683">
        <f t="shared" si="18"/>
        <v>4</v>
      </c>
      <c r="BB109" s="683">
        <f t="shared" si="18"/>
        <v>2</v>
      </c>
      <c r="BC109" s="683">
        <f t="shared" si="18"/>
        <v>2</v>
      </c>
      <c r="BD109" s="683" t="str">
        <f>BD108</f>
        <v>①</v>
      </c>
      <c r="BE109" s="678">
        <f>BE108+1</f>
        <v>1</v>
      </c>
      <c r="BF109" s="465"/>
      <c r="BG109" s="559" t="str">
        <f t="shared" ca="1" si="10"/>
        <v/>
      </c>
      <c r="BH109" s="560" t="str">
        <f t="shared" ca="1" si="11"/>
        <v/>
      </c>
      <c r="BI109" s="560" t="str">
        <f t="shared" ca="1" si="12"/>
        <v/>
      </c>
      <c r="BJ109" s="560" t="str">
        <f t="shared" ca="1" si="13"/>
        <v/>
      </c>
      <c r="BK109" s="560" t="str">
        <f t="shared" ca="1" si="14"/>
        <v/>
      </c>
      <c r="BL109" s="561" t="str">
        <f t="shared" ca="1" si="15"/>
        <v/>
      </c>
      <c r="BM109" s="465"/>
      <c r="BN109" s="465"/>
      <c r="BO109" s="465"/>
      <c r="BP109" s="465"/>
      <c r="BQ109" s="465"/>
      <c r="BR109" s="465"/>
      <c r="BS109" s="465"/>
      <c r="BT109" s="465"/>
      <c r="BU109" s="465"/>
      <c r="BV109" s="465"/>
      <c r="BW109" s="465"/>
      <c r="BX109" s="465"/>
      <c r="BY109" s="465"/>
      <c r="BZ109" s="465"/>
      <c r="CA109" s="465"/>
      <c r="CB109" s="465"/>
      <c r="CC109" s="465"/>
      <c r="CD109" s="465"/>
      <c r="CE109" s="465"/>
      <c r="CF109" s="465"/>
      <c r="CG109" s="465"/>
      <c r="CH109" s="465"/>
      <c r="CI109" s="465"/>
      <c r="CJ109" s="465"/>
      <c r="CK109" s="465"/>
      <c r="CL109" s="465"/>
      <c r="CM109" s="465"/>
      <c r="CN109" s="465"/>
      <c r="CO109" s="465"/>
      <c r="CP109" s="465"/>
      <c r="CQ109" s="465"/>
      <c r="CR109" s="465"/>
      <c r="CS109" s="465"/>
      <c r="CT109" s="465"/>
      <c r="CU109" s="465"/>
      <c r="CV109" s="1488" t="s">
        <v>2265</v>
      </c>
      <c r="CW109" s="1489"/>
      <c r="CX109" s="1489"/>
      <c r="CY109" s="1489"/>
      <c r="CZ109" s="1489"/>
      <c r="DA109" s="1489"/>
      <c r="DB109" s="1489"/>
      <c r="DC109" s="1489"/>
      <c r="DD109" s="1859">
        <v>44637</v>
      </c>
      <c r="DE109" s="1860"/>
      <c r="DF109" s="1861"/>
    </row>
    <row r="110" spans="1:111" ht="15" customHeight="1">
      <c r="A110" s="1726" t="str">
        <f>$BD110&amp;"."&amp;$BE110&amp;"."</f>
        <v>①.2.</v>
      </c>
      <c r="B110" s="1727"/>
      <c r="C110" s="1727"/>
      <c r="D110" s="1727"/>
      <c r="E110" s="1727"/>
      <c r="F110" s="1727"/>
      <c r="G110" s="740" t="s">
        <v>1118</v>
      </c>
      <c r="H110" s="676"/>
      <c r="I110" s="676"/>
      <c r="J110" s="676"/>
      <c r="K110" s="676"/>
      <c r="L110" s="676"/>
      <c r="M110" s="685"/>
      <c r="N110" s="685"/>
      <c r="O110" s="685"/>
      <c r="P110" s="685"/>
      <c r="Q110" s="685"/>
      <c r="R110" s="685"/>
      <c r="S110" s="685"/>
      <c r="T110" s="685"/>
      <c r="U110" s="685"/>
      <c r="V110" s="685"/>
      <c r="W110" s="685"/>
      <c r="X110" s="685"/>
      <c r="Y110" s="685"/>
      <c r="Z110" s="685"/>
      <c r="AA110" s="685"/>
      <c r="AB110" s="685"/>
      <c r="AC110" s="685"/>
      <c r="AD110" s="685"/>
      <c r="AE110" s="685"/>
      <c r="AF110" s="685"/>
      <c r="AG110" s="685"/>
      <c r="AH110" s="685"/>
      <c r="AI110" s="685"/>
      <c r="AJ110" s="685"/>
      <c r="AK110" s="685"/>
      <c r="AL110" s="685"/>
      <c r="AM110" s="685"/>
      <c r="AN110" s="685"/>
      <c r="AO110" s="685"/>
      <c r="AP110" s="685"/>
      <c r="AQ110" s="685"/>
      <c r="AR110" s="685"/>
      <c r="AS110" s="685"/>
      <c r="AT110" s="685"/>
      <c r="AU110" s="685"/>
      <c r="AV110" s="685"/>
      <c r="AW110" s="685"/>
      <c r="AX110" s="685"/>
      <c r="AY110" s="93"/>
      <c r="AZ110" s="92"/>
      <c r="BA110" s="683">
        <f t="shared" si="18"/>
        <v>4</v>
      </c>
      <c r="BB110" s="683">
        <f t="shared" si="18"/>
        <v>2</v>
      </c>
      <c r="BC110" s="683">
        <f t="shared" si="18"/>
        <v>2</v>
      </c>
      <c r="BD110" s="683" t="str">
        <f>BD109</f>
        <v>①</v>
      </c>
      <c r="BE110" s="678">
        <f>BE109+1</f>
        <v>2</v>
      </c>
      <c r="BF110" s="465"/>
      <c r="BG110" s="559" t="str">
        <f t="shared" ca="1" si="10"/>
        <v/>
      </c>
      <c r="BH110" s="560" t="str">
        <f t="shared" ca="1" si="11"/>
        <v/>
      </c>
      <c r="BI110" s="560" t="str">
        <f t="shared" ca="1" si="12"/>
        <v/>
      </c>
      <c r="BJ110" s="560" t="str">
        <f t="shared" ca="1" si="13"/>
        <v/>
      </c>
      <c r="BK110" s="560" t="str">
        <f t="shared" ca="1" si="14"/>
        <v/>
      </c>
      <c r="BL110" s="561" t="str">
        <f t="shared" ca="1" si="15"/>
        <v/>
      </c>
      <c r="BM110" s="465"/>
      <c r="BN110" s="465"/>
      <c r="BO110" s="465"/>
      <c r="BP110" s="465"/>
      <c r="BQ110" s="465"/>
      <c r="BR110" s="465"/>
      <c r="BS110" s="465"/>
      <c r="BT110" s="465"/>
      <c r="BU110" s="465"/>
      <c r="BV110" s="465"/>
      <c r="BW110" s="465"/>
      <c r="BX110" s="465"/>
      <c r="BY110" s="465"/>
      <c r="BZ110" s="465"/>
      <c r="CA110" s="465"/>
      <c r="CB110" s="465"/>
      <c r="CC110" s="465"/>
      <c r="CD110" s="465"/>
      <c r="CE110" s="465"/>
      <c r="CF110" s="465"/>
      <c r="CG110" s="465"/>
      <c r="CH110" s="465"/>
      <c r="CI110" s="465"/>
      <c r="CJ110" s="465"/>
      <c r="CK110" s="465"/>
      <c r="CL110" s="465"/>
      <c r="CM110" s="465"/>
      <c r="CN110" s="465"/>
      <c r="CO110" s="465"/>
      <c r="CP110" s="465"/>
      <c r="CQ110" s="465"/>
      <c r="CR110" s="465"/>
      <c r="CS110" s="465"/>
      <c r="CT110" s="465"/>
      <c r="CU110" s="465"/>
      <c r="CV110" s="1488" t="s">
        <v>2265</v>
      </c>
      <c r="CW110" s="1489"/>
      <c r="CX110" s="1489"/>
      <c r="CY110" s="1489"/>
      <c r="CZ110" s="1489"/>
      <c r="DA110" s="1489"/>
      <c r="DB110" s="1489"/>
      <c r="DC110" s="1489"/>
      <c r="DD110" s="1859">
        <v>44637</v>
      </c>
      <c r="DE110" s="1860"/>
      <c r="DF110" s="1861"/>
    </row>
    <row r="111" spans="1:111" ht="15" customHeight="1">
      <c r="A111" s="1726" t="str">
        <f>$BD111&amp;"."</f>
        <v>②.</v>
      </c>
      <c r="B111" s="1727"/>
      <c r="C111" s="1727"/>
      <c r="D111" s="1727"/>
      <c r="E111" s="1727"/>
      <c r="F111" s="740" t="s">
        <v>829</v>
      </c>
      <c r="G111" s="676"/>
      <c r="H111" s="676"/>
      <c r="I111" s="676"/>
      <c r="J111" s="676"/>
      <c r="K111" s="676"/>
      <c r="L111" s="676"/>
      <c r="M111" s="685"/>
      <c r="N111" s="685"/>
      <c r="O111" s="685"/>
      <c r="P111" s="685"/>
      <c r="Q111" s="685"/>
      <c r="R111" s="685"/>
      <c r="S111" s="685"/>
      <c r="T111" s="685"/>
      <c r="U111" s="685"/>
      <c r="V111" s="685"/>
      <c r="W111" s="685"/>
      <c r="X111" s="685"/>
      <c r="Y111" s="685"/>
      <c r="Z111" s="685"/>
      <c r="AA111" s="685"/>
      <c r="AB111" s="685"/>
      <c r="AC111" s="685"/>
      <c r="AD111" s="685"/>
      <c r="AE111" s="685"/>
      <c r="AF111" s="685"/>
      <c r="AG111" s="685"/>
      <c r="AH111" s="685"/>
      <c r="AI111" s="685"/>
      <c r="AJ111" s="685"/>
      <c r="AK111" s="685"/>
      <c r="AL111" s="685"/>
      <c r="AM111" s="685"/>
      <c r="AN111" s="685"/>
      <c r="AO111" s="685"/>
      <c r="AP111" s="685"/>
      <c r="AQ111" s="685"/>
      <c r="AR111" s="685"/>
      <c r="AS111" s="685"/>
      <c r="AT111" s="685"/>
      <c r="AU111" s="685"/>
      <c r="AV111" s="685"/>
      <c r="AW111" s="685"/>
      <c r="AX111" s="685"/>
      <c r="AY111" s="93"/>
      <c r="AZ111" s="92"/>
      <c r="BA111" s="683">
        <f t="shared" si="18"/>
        <v>4</v>
      </c>
      <c r="BB111" s="683">
        <f t="shared" si="18"/>
        <v>2</v>
      </c>
      <c r="BC111" s="683">
        <f t="shared" si="18"/>
        <v>2</v>
      </c>
      <c r="BD111" s="687" t="str">
        <f>IF(ISBLANK(BD110),"①",CHAR(CODE(BD110)+1))</f>
        <v>②</v>
      </c>
      <c r="BE111" s="465"/>
      <c r="BF111" s="465"/>
      <c r="BG111" s="559" t="str">
        <f t="shared" ca="1" si="10"/>
        <v/>
      </c>
      <c r="BH111" s="560" t="str">
        <f t="shared" ca="1" si="11"/>
        <v/>
      </c>
      <c r="BI111" s="560" t="str">
        <f t="shared" ca="1" si="12"/>
        <v/>
      </c>
      <c r="BJ111" s="560" t="str">
        <f t="shared" ca="1" si="13"/>
        <v/>
      </c>
      <c r="BK111" s="560" t="str">
        <f t="shared" ca="1" si="14"/>
        <v/>
      </c>
      <c r="BL111" s="561" t="str">
        <f t="shared" ca="1" si="15"/>
        <v/>
      </c>
      <c r="BM111" s="465"/>
      <c r="BN111" s="465"/>
      <c r="BO111" s="465"/>
      <c r="BP111" s="465"/>
      <c r="BQ111" s="465"/>
      <c r="BR111" s="465"/>
      <c r="BS111" s="465"/>
      <c r="BT111" s="465"/>
      <c r="BU111" s="465"/>
      <c r="BV111" s="465"/>
      <c r="BW111" s="465"/>
      <c r="BX111" s="465"/>
      <c r="BY111" s="465"/>
      <c r="BZ111" s="465"/>
      <c r="CA111" s="465"/>
      <c r="CB111" s="465"/>
      <c r="CC111" s="465"/>
      <c r="CD111" s="465"/>
      <c r="CE111" s="465"/>
      <c r="CF111" s="465"/>
      <c r="CG111" s="465"/>
      <c r="CH111" s="465"/>
      <c r="CI111" s="465"/>
      <c r="CJ111" s="465"/>
      <c r="CK111" s="465"/>
      <c r="CL111" s="465"/>
      <c r="CM111" s="465"/>
      <c r="CN111" s="465"/>
      <c r="CO111" s="465"/>
      <c r="CP111" s="465"/>
      <c r="CQ111" s="465"/>
      <c r="CR111" s="465"/>
      <c r="CS111" s="465"/>
      <c r="CT111" s="465"/>
      <c r="CU111" s="465"/>
      <c r="CV111" s="1488" t="s">
        <v>2265</v>
      </c>
      <c r="CW111" s="1489"/>
      <c r="CX111" s="1489"/>
      <c r="CY111" s="1489"/>
      <c r="CZ111" s="1489"/>
      <c r="DA111" s="1489"/>
      <c r="DB111" s="1489"/>
      <c r="DC111" s="1489"/>
      <c r="DD111" s="1859">
        <v>44637</v>
      </c>
      <c r="DE111" s="1860"/>
      <c r="DF111" s="1861"/>
    </row>
    <row r="112" spans="1:111" ht="15" customHeight="1">
      <c r="A112" s="765"/>
      <c r="B112" s="765"/>
      <c r="C112" s="765"/>
      <c r="D112" s="765"/>
      <c r="E112" s="790"/>
      <c r="F112" s="304" t="str">
        <f>$CL$26&amp;"を実施する。"</f>
        <v>「10. データ検索処理」を実施する。</v>
      </c>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276"/>
      <c r="BA112" s="192">
        <f t="shared" si="18"/>
        <v>4</v>
      </c>
      <c r="BB112" s="192">
        <f t="shared" si="18"/>
        <v>2</v>
      </c>
      <c r="BC112" s="192">
        <f t="shared" si="18"/>
        <v>2</v>
      </c>
      <c r="BD112" s="192" t="str">
        <f t="shared" si="18"/>
        <v>②</v>
      </c>
      <c r="BE112" s="837"/>
      <c r="BF112" s="837"/>
      <c r="BG112" s="559" t="str">
        <f t="shared" ca="1" si="10"/>
        <v/>
      </c>
      <c r="BH112" s="560" t="str">
        <f t="shared" ca="1" si="11"/>
        <v/>
      </c>
      <c r="BI112" s="560" t="str">
        <f t="shared" ca="1" si="12"/>
        <v/>
      </c>
      <c r="BJ112" s="560" t="str">
        <f t="shared" ca="1" si="13"/>
        <v/>
      </c>
      <c r="BK112" s="560" t="str">
        <f t="shared" ca="1" si="14"/>
        <v/>
      </c>
      <c r="BL112" s="561" t="str">
        <f t="shared" ca="1" si="15"/>
        <v/>
      </c>
      <c r="BM112" s="465"/>
      <c r="BN112" s="465"/>
      <c r="BO112" s="465"/>
      <c r="BP112" s="465"/>
      <c r="BQ112" s="465"/>
      <c r="BR112" s="465"/>
      <c r="BS112" s="465"/>
      <c r="BT112" s="465"/>
      <c r="BU112" s="465"/>
      <c r="BV112" s="465"/>
      <c r="BW112" s="465"/>
      <c r="BX112" s="465"/>
      <c r="BY112" s="465"/>
      <c r="BZ112" s="465"/>
      <c r="CA112" s="465"/>
      <c r="CB112" s="465"/>
      <c r="CC112" s="465"/>
      <c r="CD112" s="465"/>
      <c r="CE112" s="465"/>
      <c r="CF112" s="465"/>
      <c r="CG112" s="465"/>
      <c r="CH112" s="465"/>
      <c r="CI112" s="465"/>
      <c r="CJ112" s="465"/>
      <c r="CK112" s="465"/>
      <c r="CL112" s="465"/>
      <c r="CM112" s="465"/>
      <c r="CN112" s="465"/>
      <c r="CO112" s="465"/>
      <c r="CP112" s="465"/>
      <c r="CQ112" s="465"/>
      <c r="CR112" s="465"/>
      <c r="CS112" s="465"/>
      <c r="CT112" s="465"/>
      <c r="CU112" s="465"/>
      <c r="CV112" s="1497"/>
      <c r="CW112" s="1498"/>
      <c r="CX112" s="1498"/>
      <c r="CY112" s="1499"/>
      <c r="CZ112" s="1499"/>
      <c r="DA112" s="1499"/>
      <c r="DB112" s="1499"/>
      <c r="DC112" s="1499"/>
      <c r="DD112" s="1859"/>
      <c r="DE112" s="1860"/>
      <c r="DF112" s="1861"/>
    </row>
    <row r="113" spans="1:111" ht="15" customHeight="1">
      <c r="A113" s="1726" t="str">
        <f>$BD113&amp;"."</f>
        <v>③.</v>
      </c>
      <c r="B113" s="1727"/>
      <c r="C113" s="1727"/>
      <c r="D113" s="1727"/>
      <c r="E113" s="1727"/>
      <c r="F113" s="740" t="s">
        <v>830</v>
      </c>
      <c r="G113" s="676"/>
      <c r="H113" s="676"/>
      <c r="I113" s="676"/>
      <c r="J113" s="676"/>
      <c r="K113" s="676"/>
      <c r="L113" s="676"/>
      <c r="M113" s="685"/>
      <c r="N113" s="685"/>
      <c r="O113" s="685"/>
      <c r="P113" s="685"/>
      <c r="Q113" s="685"/>
      <c r="R113" s="685"/>
      <c r="S113" s="685"/>
      <c r="T113" s="685"/>
      <c r="U113" s="685"/>
      <c r="V113" s="685"/>
      <c r="W113" s="685"/>
      <c r="X113" s="685"/>
      <c r="Y113" s="685"/>
      <c r="Z113" s="685"/>
      <c r="AA113" s="685"/>
      <c r="AB113" s="685"/>
      <c r="AC113" s="685"/>
      <c r="AD113" s="685"/>
      <c r="AE113" s="685"/>
      <c r="AF113" s="685"/>
      <c r="AG113" s="685"/>
      <c r="AH113" s="685"/>
      <c r="AI113" s="685"/>
      <c r="AJ113" s="685"/>
      <c r="AK113" s="685"/>
      <c r="AL113" s="685"/>
      <c r="AM113" s="685"/>
      <c r="AN113" s="685"/>
      <c r="AO113" s="685"/>
      <c r="AP113" s="685"/>
      <c r="AQ113" s="685"/>
      <c r="AR113" s="685"/>
      <c r="AS113" s="685"/>
      <c r="AT113" s="685"/>
      <c r="AU113" s="685"/>
      <c r="AV113" s="685"/>
      <c r="AW113" s="685"/>
      <c r="AX113" s="685"/>
      <c r="AY113" s="93"/>
      <c r="AZ113" s="92"/>
      <c r="BA113" s="683">
        <f t="shared" si="18"/>
        <v>4</v>
      </c>
      <c r="BB113" s="683">
        <f t="shared" si="18"/>
        <v>2</v>
      </c>
      <c r="BC113" s="683">
        <f t="shared" si="18"/>
        <v>2</v>
      </c>
      <c r="BD113" s="687" t="str">
        <f>IF(ISBLANK(BD112),"①",CHAR(CODE(BD112)+1))</f>
        <v>③</v>
      </c>
      <c r="BE113" s="465"/>
      <c r="BF113" s="465"/>
      <c r="BG113" s="559" t="str">
        <f t="shared" ca="1" si="10"/>
        <v/>
      </c>
      <c r="BH113" s="560" t="str">
        <f t="shared" ca="1" si="11"/>
        <v/>
      </c>
      <c r="BI113" s="560" t="str">
        <f t="shared" ca="1" si="12"/>
        <v/>
      </c>
      <c r="BJ113" s="560" t="str">
        <f t="shared" ca="1" si="13"/>
        <v/>
      </c>
      <c r="BK113" s="560" t="str">
        <f t="shared" ca="1" si="14"/>
        <v/>
      </c>
      <c r="BL113" s="561" t="str">
        <f t="shared" ca="1" si="15"/>
        <v/>
      </c>
      <c r="BM113" s="465"/>
      <c r="BN113" s="465"/>
      <c r="BO113" s="465"/>
      <c r="BP113" s="465"/>
      <c r="BQ113" s="465"/>
      <c r="BR113" s="465"/>
      <c r="BS113" s="465"/>
      <c r="BT113" s="465"/>
      <c r="BU113" s="465"/>
      <c r="BV113" s="465"/>
      <c r="BW113" s="465"/>
      <c r="BX113" s="465"/>
      <c r="BY113" s="465"/>
      <c r="BZ113" s="465"/>
      <c r="CA113" s="465"/>
      <c r="CB113" s="465"/>
      <c r="CC113" s="465"/>
      <c r="CD113" s="465"/>
      <c r="CE113" s="465"/>
      <c r="CF113" s="465"/>
      <c r="CG113" s="465"/>
      <c r="CH113" s="465"/>
      <c r="CI113" s="465"/>
      <c r="CJ113" s="465"/>
      <c r="CK113" s="465"/>
      <c r="CL113" s="465"/>
      <c r="CM113" s="465"/>
      <c r="CN113" s="465"/>
      <c r="CO113" s="465"/>
      <c r="CP113" s="465"/>
      <c r="CQ113" s="465"/>
      <c r="CR113" s="465"/>
      <c r="CS113" s="465"/>
      <c r="CT113" s="465"/>
      <c r="CU113" s="465"/>
      <c r="CV113" s="1488" t="s">
        <v>2267</v>
      </c>
      <c r="CW113" s="1489"/>
      <c r="CX113" s="1489"/>
      <c r="CY113" s="1489"/>
      <c r="CZ113" s="1489"/>
      <c r="DA113" s="1489"/>
      <c r="DB113" s="1489"/>
      <c r="DC113" s="1489"/>
      <c r="DD113" s="1859">
        <v>44637</v>
      </c>
      <c r="DE113" s="1860"/>
      <c r="DF113" s="1861"/>
    </row>
    <row r="114" spans="1:111" ht="15" customHeight="1">
      <c r="A114" s="765"/>
      <c r="B114" s="765"/>
      <c r="C114" s="765"/>
      <c r="D114" s="765"/>
      <c r="E114" s="790"/>
      <c r="F114" s="304" t="s">
        <v>831</v>
      </c>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276"/>
      <c r="BA114" s="192">
        <f t="shared" si="18"/>
        <v>4</v>
      </c>
      <c r="BB114" s="192">
        <f t="shared" si="18"/>
        <v>2</v>
      </c>
      <c r="BC114" s="192">
        <f t="shared" si="18"/>
        <v>2</v>
      </c>
      <c r="BD114" s="192" t="str">
        <f t="shared" si="18"/>
        <v>③</v>
      </c>
      <c r="BE114" s="837"/>
      <c r="BF114" s="837"/>
      <c r="BG114" s="559" t="str">
        <f t="shared" ca="1" si="10"/>
        <v/>
      </c>
      <c r="BH114" s="560" t="str">
        <f t="shared" ca="1" si="11"/>
        <v/>
      </c>
      <c r="BI114" s="560" t="str">
        <f t="shared" ca="1" si="12"/>
        <v/>
      </c>
      <c r="BJ114" s="560" t="str">
        <f t="shared" ca="1" si="13"/>
        <v/>
      </c>
      <c r="BK114" s="560" t="str">
        <f t="shared" ca="1" si="14"/>
        <v/>
      </c>
      <c r="BL114" s="561" t="str">
        <f t="shared" ca="1" si="15"/>
        <v/>
      </c>
      <c r="BM114" s="465"/>
      <c r="BN114" s="465"/>
      <c r="BO114" s="465"/>
      <c r="BP114" s="465"/>
      <c r="BQ114" s="465"/>
      <c r="BR114" s="465"/>
      <c r="BS114" s="465"/>
      <c r="BT114" s="465"/>
      <c r="BU114" s="465"/>
      <c r="BV114" s="465"/>
      <c r="BW114" s="465"/>
      <c r="BX114" s="465"/>
      <c r="BY114" s="465"/>
      <c r="BZ114" s="465"/>
      <c r="CA114" s="465"/>
      <c r="CB114" s="465"/>
      <c r="CC114" s="465"/>
      <c r="CD114" s="465"/>
      <c r="CE114" s="465"/>
      <c r="CF114" s="465"/>
      <c r="CG114" s="465"/>
      <c r="CH114" s="465"/>
      <c r="CI114" s="465"/>
      <c r="CJ114" s="465"/>
      <c r="CK114" s="465"/>
      <c r="CL114" s="465"/>
      <c r="CM114" s="465"/>
      <c r="CN114" s="465"/>
      <c r="CO114" s="465"/>
      <c r="CP114" s="465"/>
      <c r="CQ114" s="465"/>
      <c r="CR114" s="465"/>
      <c r="CS114" s="465"/>
      <c r="CT114" s="465"/>
      <c r="CU114" s="465"/>
      <c r="CV114" s="1497"/>
      <c r="CW114" s="1498"/>
      <c r="CX114" s="1498"/>
      <c r="CY114" s="1499"/>
      <c r="CZ114" s="1499"/>
      <c r="DA114" s="1499"/>
      <c r="DB114" s="1499"/>
      <c r="DC114" s="1499"/>
      <c r="DD114" s="1859"/>
      <c r="DE114" s="1860"/>
      <c r="DF114" s="1861"/>
    </row>
    <row r="115" spans="1:111" ht="15" customHeight="1">
      <c r="A115" s="194"/>
      <c r="B115" s="465"/>
      <c r="C115" s="465"/>
      <c r="D115" s="465"/>
      <c r="E115" s="465"/>
      <c r="F115" s="498" t="s">
        <v>103</v>
      </c>
      <c r="G115" s="426"/>
      <c r="H115" s="426"/>
      <c r="I115" s="426"/>
      <c r="J115" s="426"/>
      <c r="K115" s="426"/>
      <c r="L115" s="426"/>
      <c r="M115" s="427"/>
      <c r="N115" s="206" t="s">
        <v>107</v>
      </c>
      <c r="O115" s="197"/>
      <c r="P115" s="197" t="str">
        <f>"("&amp;VLOOKUP(N115,[1]processing_log!$B$37:$Y$105,4,FALSE)&amp;" - "&amp;VLOOKUP(N115,[1]processing_log!$B$37:$Y$105,21,FALSE)&amp;VLOOKUP(N115,[1]processing_log!$B$37:$Y$105,24,FALSE)&amp;")"</f>
        <v>(プログラム起動 - 異常終了)</v>
      </c>
      <c r="Q115" s="197"/>
      <c r="R115" s="197"/>
      <c r="S115" s="197"/>
      <c r="T115" s="197"/>
      <c r="U115" s="197"/>
      <c r="V115" s="197"/>
      <c r="W115" s="197"/>
      <c r="X115" s="197"/>
      <c r="Y115" s="197"/>
      <c r="Z115" s="197"/>
      <c r="AA115" s="197"/>
      <c r="AB115" s="197"/>
      <c r="AC115" s="197"/>
      <c r="AD115" s="197"/>
      <c r="AE115" s="197"/>
      <c r="AF115" s="197"/>
      <c r="AG115" s="197"/>
      <c r="AH115" s="197"/>
      <c r="AI115" s="197"/>
      <c r="AJ115" s="197"/>
      <c r="AK115" s="197"/>
      <c r="AL115" s="197"/>
      <c r="AM115" s="197"/>
      <c r="AN115" s="197"/>
      <c r="AO115" s="197"/>
      <c r="AP115" s="197"/>
      <c r="AQ115" s="197"/>
      <c r="AR115" s="197"/>
      <c r="AS115" s="197"/>
      <c r="AT115" s="197"/>
      <c r="AU115" s="197"/>
      <c r="AV115" s="197"/>
      <c r="AW115" s="197"/>
      <c r="AX115" s="198"/>
      <c r="AY115" s="195"/>
      <c r="BA115" s="192">
        <f t="shared" si="18"/>
        <v>4</v>
      </c>
      <c r="BB115" s="192">
        <f t="shared" si="18"/>
        <v>2</v>
      </c>
      <c r="BC115" s="192">
        <f t="shared" si="18"/>
        <v>2</v>
      </c>
      <c r="BE115" s="837"/>
      <c r="BF115" s="465"/>
      <c r="BG115" s="559" t="str">
        <f t="shared" ca="1" si="10"/>
        <v/>
      </c>
      <c r="BH115" s="560" t="str">
        <f t="shared" ca="1" si="11"/>
        <v/>
      </c>
      <c r="BI115" s="560" t="str">
        <f t="shared" ca="1" si="12"/>
        <v/>
      </c>
      <c r="BJ115" s="560" t="str">
        <f t="shared" ca="1" si="13"/>
        <v/>
      </c>
      <c r="BK115" s="560" t="str">
        <f t="shared" ca="1" si="14"/>
        <v/>
      </c>
      <c r="BL115" s="561" t="str">
        <f t="shared" ca="1" si="15"/>
        <v/>
      </c>
      <c r="BM115" s="465"/>
      <c r="BN115" s="465"/>
      <c r="BO115" s="465"/>
      <c r="BP115" s="465"/>
      <c r="BQ115" s="465"/>
      <c r="BR115" s="465"/>
      <c r="BS115" s="465"/>
      <c r="BT115" s="465"/>
      <c r="BU115" s="465"/>
      <c r="BV115" s="465"/>
      <c r="BW115" s="465"/>
      <c r="BX115" s="465"/>
      <c r="BY115" s="465"/>
      <c r="BZ115" s="465"/>
      <c r="CA115" s="465"/>
      <c r="CB115" s="465"/>
      <c r="CC115" s="465"/>
      <c r="CD115" s="465"/>
      <c r="CE115" s="465"/>
      <c r="CF115" s="465"/>
      <c r="CG115" s="465"/>
      <c r="CH115" s="465"/>
      <c r="CI115" s="465"/>
      <c r="CJ115" s="465"/>
      <c r="CK115" s="465"/>
      <c r="CL115" s="465"/>
      <c r="CM115" s="465"/>
      <c r="CN115" s="465"/>
      <c r="CO115" s="465"/>
      <c r="CP115" s="465"/>
      <c r="CQ115" s="465"/>
      <c r="CR115" s="465"/>
      <c r="CS115" s="465"/>
      <c r="CT115" s="465"/>
      <c r="CU115" s="465"/>
      <c r="CV115" s="1497"/>
      <c r="CW115" s="1498"/>
      <c r="CX115" s="1498"/>
      <c r="CY115" s="1499"/>
      <c r="CZ115" s="1499"/>
      <c r="DA115" s="1499"/>
      <c r="DB115" s="1499"/>
      <c r="DC115" s="1499"/>
      <c r="DD115" s="1859"/>
      <c r="DE115" s="1860"/>
      <c r="DF115" s="1861"/>
    </row>
    <row r="116" spans="1:111" ht="15" customHeight="1">
      <c r="A116" s="194"/>
      <c r="B116" s="465"/>
      <c r="C116" s="465"/>
      <c r="D116" s="465"/>
      <c r="E116" s="465"/>
      <c r="F116" s="503" t="s">
        <v>104</v>
      </c>
      <c r="G116" s="504"/>
      <c r="H116" s="504"/>
      <c r="I116" s="504"/>
      <c r="J116" s="504"/>
      <c r="K116" s="504"/>
      <c r="L116" s="504"/>
      <c r="M116" s="505"/>
      <c r="N116" s="207" t="s">
        <v>832</v>
      </c>
      <c r="O116" s="828"/>
      <c r="P116" s="828"/>
      <c r="Q116" s="828"/>
      <c r="R116" s="828"/>
      <c r="S116" s="828"/>
      <c r="T116" s="828"/>
      <c r="U116" s="828"/>
      <c r="V116" s="828"/>
      <c r="W116" s="828"/>
      <c r="X116" s="828"/>
      <c r="Y116" s="828"/>
      <c r="Z116" s="828"/>
      <c r="AA116" s="828"/>
      <c r="AB116" s="828"/>
      <c r="AC116" s="828"/>
      <c r="AD116" s="828"/>
      <c r="AE116" s="828"/>
      <c r="AF116" s="828"/>
      <c r="AG116" s="828"/>
      <c r="AH116" s="828"/>
      <c r="AI116" s="828"/>
      <c r="AJ116" s="828"/>
      <c r="AK116" s="828"/>
      <c r="AL116" s="828"/>
      <c r="AM116" s="828"/>
      <c r="AN116" s="828"/>
      <c r="AO116" s="828"/>
      <c r="AP116" s="828"/>
      <c r="AQ116" s="828"/>
      <c r="AR116" s="828"/>
      <c r="AS116" s="828"/>
      <c r="AT116" s="828"/>
      <c r="AU116" s="828"/>
      <c r="AV116" s="828"/>
      <c r="AW116" s="828"/>
      <c r="AX116" s="208"/>
      <c r="AY116" s="195"/>
      <c r="BA116" s="192">
        <f t="shared" si="18"/>
        <v>4</v>
      </c>
      <c r="BB116" s="192">
        <f t="shared" si="18"/>
        <v>2</v>
      </c>
      <c r="BC116" s="192">
        <f t="shared" si="18"/>
        <v>2</v>
      </c>
      <c r="BE116" s="465"/>
      <c r="BF116" s="465"/>
      <c r="BG116" s="559" t="str">
        <f t="shared" ca="1" si="10"/>
        <v/>
      </c>
      <c r="BH116" s="560" t="str">
        <f t="shared" ca="1" si="11"/>
        <v/>
      </c>
      <c r="BI116" s="560" t="str">
        <f t="shared" ca="1" si="12"/>
        <v/>
      </c>
      <c r="BJ116" s="560" t="str">
        <f t="shared" ca="1" si="13"/>
        <v/>
      </c>
      <c r="BK116" s="560" t="str">
        <f t="shared" ca="1" si="14"/>
        <v/>
      </c>
      <c r="BL116" s="561" t="str">
        <f t="shared" ca="1" si="15"/>
        <v/>
      </c>
      <c r="BM116" s="465"/>
      <c r="BN116" s="465"/>
      <c r="BO116" s="465"/>
      <c r="BP116" s="465"/>
      <c r="BQ116" s="465"/>
      <c r="BR116" s="465"/>
      <c r="BS116" s="465"/>
      <c r="BT116" s="465"/>
      <c r="BU116" s="465"/>
      <c r="BV116" s="465"/>
      <c r="BW116" s="465"/>
      <c r="BX116" s="465"/>
      <c r="BY116" s="465"/>
      <c r="BZ116" s="465"/>
      <c r="CA116" s="465"/>
      <c r="CB116" s="465"/>
      <c r="CC116" s="465"/>
      <c r="CD116" s="465"/>
      <c r="CE116" s="465"/>
      <c r="CF116" s="465"/>
      <c r="CG116" s="465"/>
      <c r="CH116" s="465"/>
      <c r="CI116" s="465"/>
      <c r="CJ116" s="465"/>
      <c r="CK116" s="465"/>
      <c r="CL116" s="465"/>
      <c r="CM116" s="465"/>
      <c r="CN116" s="465"/>
      <c r="CO116" s="465"/>
      <c r="CP116" s="465"/>
      <c r="CQ116" s="465"/>
      <c r="CR116" s="465"/>
      <c r="CS116" s="465"/>
      <c r="CT116" s="465"/>
      <c r="CU116" s="465"/>
      <c r="CV116" s="1497"/>
      <c r="CW116" s="1498"/>
      <c r="CX116" s="1498"/>
      <c r="CY116" s="1499"/>
      <c r="CZ116" s="1499"/>
      <c r="DA116" s="1499"/>
      <c r="DB116" s="1499"/>
      <c r="DC116" s="1499"/>
      <c r="DD116" s="1859"/>
      <c r="DE116" s="1860"/>
      <c r="DF116" s="1861"/>
    </row>
    <row r="117" spans="1:111" ht="15" customHeight="1">
      <c r="A117" s="194"/>
      <c r="B117" s="465"/>
      <c r="C117" s="465"/>
      <c r="D117" s="465"/>
      <c r="E117" s="465"/>
      <c r="F117" s="503" t="s">
        <v>105</v>
      </c>
      <c r="G117" s="504"/>
      <c r="H117" s="504"/>
      <c r="I117" s="504"/>
      <c r="J117" s="504"/>
      <c r="K117" s="504"/>
      <c r="L117" s="504"/>
      <c r="M117" s="505"/>
      <c r="N117" s="814" t="s">
        <v>834</v>
      </c>
      <c r="O117" s="828"/>
      <c r="P117" s="828"/>
      <c r="Q117" s="828"/>
      <c r="R117" s="828"/>
      <c r="S117" s="828"/>
      <c r="T117" s="828"/>
      <c r="U117" s="828"/>
      <c r="V117" s="828"/>
      <c r="W117" s="828"/>
      <c r="X117" s="828"/>
      <c r="Y117" s="828"/>
      <c r="Z117" s="828"/>
      <c r="AA117" s="828"/>
      <c r="AB117" s="828"/>
      <c r="AC117" s="828"/>
      <c r="AD117" s="828"/>
      <c r="AE117" s="828"/>
      <c r="AF117" s="828"/>
      <c r="AG117" s="828"/>
      <c r="AH117" s="828"/>
      <c r="AI117" s="828"/>
      <c r="AJ117" s="828"/>
      <c r="AK117" s="828"/>
      <c r="AL117" s="828"/>
      <c r="AM117" s="828"/>
      <c r="AN117" s="828"/>
      <c r="AO117" s="828"/>
      <c r="AP117" s="828"/>
      <c r="AQ117" s="828"/>
      <c r="AR117" s="828"/>
      <c r="AS117" s="828"/>
      <c r="AT117" s="828"/>
      <c r="AU117" s="828"/>
      <c r="AV117" s="828"/>
      <c r="AW117" s="828"/>
      <c r="AX117" s="208"/>
      <c r="AY117" s="195"/>
      <c r="BA117" s="192">
        <f t="shared" si="18"/>
        <v>4</v>
      </c>
      <c r="BB117" s="192">
        <f t="shared" si="18"/>
        <v>2</v>
      </c>
      <c r="BC117" s="192">
        <f t="shared" si="18"/>
        <v>2</v>
      </c>
      <c r="BE117" s="465"/>
      <c r="BF117" s="465"/>
      <c r="BG117" s="559" t="str">
        <f t="shared" ca="1" si="10"/>
        <v/>
      </c>
      <c r="BH117" s="560" t="str">
        <f t="shared" ca="1" si="11"/>
        <v/>
      </c>
      <c r="BI117" s="560" t="str">
        <f t="shared" ca="1" si="12"/>
        <v/>
      </c>
      <c r="BJ117" s="560" t="str">
        <f t="shared" ca="1" si="13"/>
        <v/>
      </c>
      <c r="BK117" s="560" t="str">
        <f t="shared" ca="1" si="14"/>
        <v/>
      </c>
      <c r="BL117" s="561" t="str">
        <f t="shared" ca="1" si="15"/>
        <v/>
      </c>
      <c r="BM117" s="465"/>
      <c r="BN117" s="465"/>
      <c r="BO117" s="465"/>
      <c r="BP117" s="465"/>
      <c r="BQ117" s="465"/>
      <c r="BR117" s="465"/>
      <c r="BS117" s="465"/>
      <c r="BT117" s="465"/>
      <c r="BU117" s="465"/>
      <c r="BV117" s="465"/>
      <c r="BW117" s="465"/>
      <c r="BX117" s="465"/>
      <c r="BY117" s="465"/>
      <c r="BZ117" s="465"/>
      <c r="CA117" s="465"/>
      <c r="CB117" s="465"/>
      <c r="CC117" s="465"/>
      <c r="CD117" s="465"/>
      <c r="CE117" s="465"/>
      <c r="CF117" s="465"/>
      <c r="CG117" s="465"/>
      <c r="CH117" s="465"/>
      <c r="CI117" s="465"/>
      <c r="CJ117" s="465"/>
      <c r="CK117" s="465"/>
      <c r="CL117" s="465"/>
      <c r="CM117" s="465"/>
      <c r="CN117" s="469"/>
      <c r="CO117" s="469"/>
      <c r="CP117" s="469"/>
      <c r="CQ117" s="469"/>
      <c r="CR117" s="469"/>
      <c r="CS117" s="465"/>
      <c r="CT117" s="465"/>
      <c r="CU117" s="465"/>
      <c r="CV117" s="1497"/>
      <c r="CW117" s="1498"/>
      <c r="CX117" s="1498"/>
      <c r="CY117" s="1499"/>
      <c r="CZ117" s="1499"/>
      <c r="DA117" s="1499"/>
      <c r="DB117" s="1499"/>
      <c r="DC117" s="1499"/>
      <c r="DD117" s="1859"/>
      <c r="DE117" s="1860"/>
      <c r="DF117" s="1861"/>
    </row>
    <row r="118" spans="1:111" s="211" customFormat="1" ht="15" customHeight="1">
      <c r="A118" s="194"/>
      <c r="B118" s="465"/>
      <c r="C118" s="465"/>
      <c r="D118" s="465"/>
      <c r="E118" s="465"/>
      <c r="F118" s="502" t="s">
        <v>106</v>
      </c>
      <c r="G118" s="431"/>
      <c r="H118" s="431"/>
      <c r="I118" s="431"/>
      <c r="J118" s="431"/>
      <c r="K118" s="431"/>
      <c r="L118" s="431"/>
      <c r="M118" s="432"/>
      <c r="N118" s="209" t="s">
        <v>176</v>
      </c>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204"/>
      <c r="AL118" s="204"/>
      <c r="AM118" s="204"/>
      <c r="AN118" s="204"/>
      <c r="AO118" s="204"/>
      <c r="AP118" s="204"/>
      <c r="AQ118" s="204"/>
      <c r="AR118" s="204"/>
      <c r="AS118" s="204"/>
      <c r="AT118" s="204"/>
      <c r="AU118" s="204"/>
      <c r="AV118" s="204"/>
      <c r="AW118" s="204"/>
      <c r="AX118" s="205"/>
      <c r="AY118" s="195"/>
      <c r="AZ118" s="465"/>
      <c r="BA118" s="192">
        <f t="shared" si="18"/>
        <v>4</v>
      </c>
      <c r="BB118" s="192">
        <f t="shared" si="18"/>
        <v>2</v>
      </c>
      <c r="BC118" s="192">
        <f t="shared" si="18"/>
        <v>2</v>
      </c>
      <c r="BD118" s="465"/>
      <c r="BE118" s="465"/>
      <c r="BF118" s="465"/>
      <c r="BG118" s="559" t="str">
        <f t="shared" ca="1" si="10"/>
        <v/>
      </c>
      <c r="BH118" s="560" t="str">
        <f t="shared" ca="1" si="11"/>
        <v/>
      </c>
      <c r="BI118" s="560" t="str">
        <f t="shared" ca="1" si="12"/>
        <v/>
      </c>
      <c r="BJ118" s="560" t="str">
        <f t="shared" ca="1" si="13"/>
        <v/>
      </c>
      <c r="BK118" s="560" t="str">
        <f t="shared" ca="1" si="14"/>
        <v/>
      </c>
      <c r="BL118" s="561" t="str">
        <f t="shared" ca="1" si="15"/>
        <v/>
      </c>
      <c r="BM118" s="469"/>
      <c r="BN118" s="469"/>
      <c r="BO118" s="469"/>
      <c r="BP118" s="469"/>
      <c r="BQ118" s="469"/>
      <c r="BR118" s="465"/>
      <c r="BS118" s="465"/>
      <c r="BT118" s="465"/>
      <c r="BU118" s="465"/>
      <c r="BV118" s="469"/>
      <c r="BW118" s="465"/>
      <c r="BX118" s="465"/>
      <c r="BY118" s="465"/>
      <c r="BZ118" s="465"/>
      <c r="CA118" s="469"/>
      <c r="CB118" s="469"/>
      <c r="CC118" s="469"/>
      <c r="CD118" s="469"/>
      <c r="CE118" s="469"/>
      <c r="CF118" s="469"/>
      <c r="CG118" s="469"/>
      <c r="CH118" s="469"/>
      <c r="CI118" s="469"/>
      <c r="CJ118" s="469"/>
      <c r="CK118" s="469"/>
      <c r="CL118" s="469"/>
      <c r="CM118" s="465"/>
      <c r="CN118" s="465"/>
      <c r="CO118" s="465"/>
      <c r="CP118" s="465"/>
      <c r="CQ118" s="465"/>
      <c r="CR118" s="465"/>
      <c r="CS118" s="469"/>
      <c r="CT118" s="469"/>
      <c r="CU118" s="469"/>
      <c r="CV118" s="1497"/>
      <c r="CW118" s="1498"/>
      <c r="CX118" s="1498"/>
      <c r="CY118" s="1499"/>
      <c r="CZ118" s="1499"/>
      <c r="DA118" s="1499"/>
      <c r="DB118" s="1499"/>
      <c r="DC118" s="1499"/>
      <c r="DD118" s="1859"/>
      <c r="DE118" s="1860"/>
      <c r="DF118" s="1861"/>
    </row>
    <row r="119" spans="1:111" s="465" customFormat="1" ht="15" customHeight="1">
      <c r="A119" s="1772" t="str">
        <f>BA119&amp;"."</f>
        <v>5.</v>
      </c>
      <c r="B119" s="1774"/>
      <c r="C119" s="465" t="s">
        <v>477</v>
      </c>
      <c r="AY119" s="195"/>
      <c r="BA119" s="193">
        <f>BA118+1</f>
        <v>5</v>
      </c>
      <c r="BB119" s="192"/>
      <c r="BC119" s="192"/>
      <c r="BG119" s="559" t="str">
        <f t="shared" ca="1" si="10"/>
        <v/>
      </c>
      <c r="BH119" s="560" t="str">
        <f t="shared" ca="1" si="11"/>
        <v/>
      </c>
      <c r="BI119" s="560" t="str">
        <f t="shared" ca="1" si="12"/>
        <v/>
      </c>
      <c r="BJ119" s="560" t="str">
        <f t="shared" ca="1" si="13"/>
        <v/>
      </c>
      <c r="BK119" s="560" t="str">
        <f t="shared" ca="1" si="14"/>
        <v/>
      </c>
      <c r="BL119" s="561" t="str">
        <f t="shared" ca="1" si="15"/>
        <v/>
      </c>
      <c r="BR119" s="469"/>
      <c r="BS119" s="469"/>
      <c r="BT119" s="469"/>
      <c r="BU119" s="469"/>
      <c r="CV119" s="1497"/>
      <c r="CW119" s="1498"/>
      <c r="CX119" s="1498"/>
      <c r="CY119" s="1498"/>
      <c r="CZ119" s="1498"/>
      <c r="DA119" s="1498"/>
      <c r="DB119" s="1498"/>
      <c r="DC119" s="1498"/>
      <c r="DD119" s="1859"/>
      <c r="DE119" s="1860"/>
      <c r="DF119" s="1861"/>
    </row>
    <row r="120" spans="1:111" s="465" customFormat="1" ht="15" customHeight="1">
      <c r="A120" s="1887" t="str">
        <f>BA120&amp;"."&amp;BB120</f>
        <v>5.1</v>
      </c>
      <c r="B120" s="1888"/>
      <c r="C120" s="1888"/>
      <c r="D120" s="187" t="str">
        <f>"画面項目No."&amp;$B$39&amp;" "&amp;$D$39</f>
        <v>画面項目No.2 圧造課部品番号</v>
      </c>
      <c r="H120" s="189"/>
      <c r="AY120" s="195"/>
      <c r="BA120" s="192">
        <f t="shared" ref="BA120:BD129" si="19">BA119</f>
        <v>5</v>
      </c>
      <c r="BB120" s="193">
        <f>BB119+1</f>
        <v>1</v>
      </c>
      <c r="BC120" s="192"/>
      <c r="BG120" s="559" t="str">
        <f t="shared" ca="1" si="10"/>
        <v/>
      </c>
      <c r="BH120" s="560" t="str">
        <f t="shared" ca="1" si="11"/>
        <v/>
      </c>
      <c r="BI120" s="560" t="str">
        <f t="shared" ca="1" si="12"/>
        <v/>
      </c>
      <c r="BJ120" s="560" t="str">
        <f t="shared" ca="1" si="13"/>
        <v/>
      </c>
      <c r="BK120" s="560" t="str">
        <f t="shared" ca="1" si="14"/>
        <v/>
      </c>
      <c r="BL120" s="561" t="str">
        <f t="shared" ca="1" si="15"/>
        <v/>
      </c>
      <c r="CV120" s="1497"/>
      <c r="CW120" s="1498"/>
      <c r="CX120" s="1498"/>
      <c r="CY120" s="1498"/>
      <c r="CZ120" s="1498"/>
      <c r="DA120" s="1498"/>
      <c r="DB120" s="1498"/>
      <c r="DC120" s="1498"/>
      <c r="DD120" s="1859"/>
      <c r="DE120" s="1860"/>
      <c r="DF120" s="1861"/>
    </row>
    <row r="121" spans="1:111" s="465" customFormat="1" ht="15" customHeight="1">
      <c r="A121" s="1887" t="str">
        <f>BA121&amp;"."&amp;BB121&amp;"."&amp;BC121</f>
        <v>5.1.1</v>
      </c>
      <c r="B121" s="1888"/>
      <c r="C121" s="1888"/>
      <c r="D121" s="1888"/>
      <c r="E121" s="236" t="s">
        <v>962</v>
      </c>
      <c r="F121" s="236"/>
      <c r="G121" s="236"/>
      <c r="H121" s="236"/>
      <c r="J121" s="236"/>
      <c r="K121" s="236"/>
      <c r="L121" s="236"/>
      <c r="M121" s="236"/>
      <c r="N121" s="236"/>
      <c r="O121" s="236"/>
      <c r="P121" s="236"/>
      <c r="Q121" s="236"/>
      <c r="R121" s="236"/>
      <c r="S121" s="236"/>
      <c r="T121" s="236"/>
      <c r="U121" s="236"/>
      <c r="V121" s="236"/>
      <c r="W121" s="236"/>
      <c r="X121" s="236"/>
      <c r="Y121" s="236"/>
      <c r="Z121" s="236"/>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40"/>
      <c r="BA121" s="192">
        <f t="shared" si="19"/>
        <v>5</v>
      </c>
      <c r="BB121" s="192">
        <f>BB120</f>
        <v>1</v>
      </c>
      <c r="BC121" s="193">
        <f>BC120+1</f>
        <v>1</v>
      </c>
      <c r="BF121" s="837"/>
      <c r="BG121" s="563" t="str">
        <f t="shared" ca="1" si="10"/>
        <v/>
      </c>
      <c r="BH121" s="564" t="str">
        <f t="shared" ca="1" si="11"/>
        <v/>
      </c>
      <c r="BI121" s="564" t="str">
        <f t="shared" ca="1" si="12"/>
        <v/>
      </c>
      <c r="BJ121" s="564" t="str">
        <f t="shared" ca="1" si="13"/>
        <v/>
      </c>
      <c r="BK121" s="564" t="str">
        <f t="shared" ca="1" si="14"/>
        <v/>
      </c>
      <c r="BL121" s="565" t="str">
        <f t="shared" ca="1" si="15"/>
        <v/>
      </c>
      <c r="BN121" s="465" t="s">
        <v>2195</v>
      </c>
      <c r="CV121" s="1497"/>
      <c r="CW121" s="1498"/>
      <c r="CX121" s="1498"/>
      <c r="CY121" s="1498"/>
      <c r="CZ121" s="1498"/>
      <c r="DA121" s="1498"/>
      <c r="DB121" s="1498"/>
      <c r="DC121" s="1498"/>
      <c r="DD121" s="1859"/>
      <c r="DE121" s="1860"/>
      <c r="DF121" s="1861"/>
    </row>
    <row r="122" spans="1:111" s="465" customFormat="1" ht="15" customHeight="1">
      <c r="A122" s="1772" t="str">
        <f>BD122</f>
        <v>①</v>
      </c>
      <c r="B122" s="1773"/>
      <c r="C122" s="1773"/>
      <c r="D122" s="1773"/>
      <c r="E122" s="1773"/>
      <c r="F122" s="236" t="s">
        <v>961</v>
      </c>
      <c r="G122" s="236"/>
      <c r="H122" s="236"/>
      <c r="I122" s="236"/>
      <c r="J122" s="236"/>
      <c r="K122" s="236"/>
      <c r="L122" s="236"/>
      <c r="M122" s="236"/>
      <c r="N122" s="236"/>
      <c r="O122" s="236"/>
      <c r="P122" s="236"/>
      <c r="Q122" s="236"/>
      <c r="R122" s="236"/>
      <c r="S122" s="236"/>
      <c r="T122" s="236"/>
      <c r="U122" s="236"/>
      <c r="V122" s="236"/>
      <c r="W122" s="236"/>
      <c r="X122" s="236"/>
      <c r="Y122" s="236"/>
      <c r="Z122" s="236"/>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40"/>
      <c r="BA122" s="192">
        <f t="shared" si="19"/>
        <v>5</v>
      </c>
      <c r="BB122" s="192">
        <f t="shared" si="19"/>
        <v>1</v>
      </c>
      <c r="BC122" s="192">
        <f t="shared" si="19"/>
        <v>1</v>
      </c>
      <c r="BD122" s="196" t="str">
        <f>IF(ISBLANK(BD121),"①",CHAR(CODE(BD121)+1))</f>
        <v>①</v>
      </c>
      <c r="BF122" s="837"/>
      <c r="BG122" s="563" t="str">
        <f t="shared" ca="1" si="10"/>
        <v/>
      </c>
      <c r="BH122" s="564" t="str">
        <f t="shared" ca="1" si="11"/>
        <v/>
      </c>
      <c r="BI122" s="564" t="str">
        <f t="shared" ca="1" si="12"/>
        <v/>
      </c>
      <c r="BJ122" s="564" t="str">
        <f t="shared" ca="1" si="13"/>
        <v/>
      </c>
      <c r="BK122" s="564" t="str">
        <f t="shared" ca="1" si="14"/>
        <v/>
      </c>
      <c r="BL122" s="565" t="str">
        <f t="shared" ca="1" si="15"/>
        <v/>
      </c>
      <c r="CV122" s="1488" t="s">
        <v>2267</v>
      </c>
      <c r="CW122" s="1489"/>
      <c r="CX122" s="1489"/>
      <c r="CY122" s="1489"/>
      <c r="CZ122" s="1489"/>
      <c r="DA122" s="1489"/>
      <c r="DB122" s="1489"/>
      <c r="DC122" s="1489"/>
      <c r="DD122" s="1859">
        <v>44637</v>
      </c>
      <c r="DE122" s="1860"/>
      <c r="DF122" s="1861"/>
    </row>
    <row r="123" spans="1:111" s="465" customFormat="1" ht="15" customHeight="1">
      <c r="A123" s="797"/>
      <c r="B123" s="798"/>
      <c r="C123" s="798"/>
      <c r="D123" s="798"/>
      <c r="E123" s="798"/>
      <c r="F123" s="275" t="str">
        <f>$BU$59&amp;"の処理を行う。"</f>
        <v>「共通仕様」「50.3.1.①. 圧造課部品番号データセット 条件無し」の処理を行う。</v>
      </c>
      <c r="G123" s="236"/>
      <c r="H123" s="236"/>
      <c r="I123" s="236"/>
      <c r="J123" s="236"/>
      <c r="K123" s="236"/>
      <c r="L123" s="236"/>
      <c r="M123" s="236"/>
      <c r="N123" s="236"/>
      <c r="O123" s="236"/>
      <c r="P123" s="236"/>
      <c r="Q123" s="236"/>
      <c r="R123" s="236"/>
      <c r="S123" s="236"/>
      <c r="T123" s="236"/>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40"/>
      <c r="BA123" s="192">
        <f t="shared" si="19"/>
        <v>5</v>
      </c>
      <c r="BB123" s="192">
        <f t="shared" si="19"/>
        <v>1</v>
      </c>
      <c r="BC123" s="192">
        <f t="shared" si="19"/>
        <v>1</v>
      </c>
      <c r="BD123" s="192" t="str">
        <f t="shared" si="19"/>
        <v>①</v>
      </c>
      <c r="BF123" s="837"/>
      <c r="BG123" s="563" t="str">
        <f t="shared" ca="1" si="10"/>
        <v/>
      </c>
      <c r="BH123" s="564" t="str">
        <f t="shared" ca="1" si="11"/>
        <v/>
      </c>
      <c r="BI123" s="564" t="str">
        <f t="shared" ca="1" si="12"/>
        <v/>
      </c>
      <c r="BJ123" s="564" t="str">
        <f t="shared" ca="1" si="13"/>
        <v/>
      </c>
      <c r="BK123" s="564" t="str">
        <f t="shared" ca="1" si="14"/>
        <v/>
      </c>
      <c r="BL123" s="565" t="str">
        <f t="shared" ca="1" si="15"/>
        <v/>
      </c>
      <c r="CV123" s="1497"/>
      <c r="CW123" s="1498"/>
      <c r="CX123" s="1498"/>
      <c r="CY123" s="1498"/>
      <c r="CZ123" s="1498"/>
      <c r="DA123" s="1498"/>
      <c r="DB123" s="1498"/>
      <c r="DC123" s="1498"/>
      <c r="DD123" s="1859"/>
      <c r="DE123" s="1860"/>
      <c r="DF123" s="1861"/>
    </row>
    <row r="124" spans="1:111" s="465" customFormat="1" ht="15" customHeight="1">
      <c r="A124" s="1772" t="str">
        <f>BD124</f>
        <v>②</v>
      </c>
      <c r="B124" s="1773"/>
      <c r="C124" s="1773"/>
      <c r="D124" s="1773"/>
      <c r="E124" s="1773"/>
      <c r="F124" s="236" t="s">
        <v>1002</v>
      </c>
      <c r="G124" s="236"/>
      <c r="H124" s="236"/>
      <c r="I124" s="236"/>
      <c r="J124" s="300"/>
      <c r="K124" s="236"/>
      <c r="L124" s="236"/>
      <c r="M124" s="236"/>
      <c r="N124" s="236"/>
      <c r="O124" s="236"/>
      <c r="P124" s="236"/>
      <c r="Q124" s="236"/>
      <c r="R124" s="236"/>
      <c r="S124" s="236"/>
      <c r="T124" s="236"/>
      <c r="U124" s="236"/>
      <c r="V124" s="236"/>
      <c r="W124" s="236"/>
      <c r="X124" s="236"/>
      <c r="Y124" s="236"/>
      <c r="Z124" s="236"/>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40"/>
      <c r="BA124" s="192">
        <f t="shared" si="19"/>
        <v>5</v>
      </c>
      <c r="BB124" s="192">
        <f t="shared" si="19"/>
        <v>1</v>
      </c>
      <c r="BC124" s="192">
        <f t="shared" si="19"/>
        <v>1</v>
      </c>
      <c r="BD124" s="196" t="str">
        <f>IF(ISBLANK(BD123),"①",CHAR(CODE(BD123)+1))</f>
        <v>②</v>
      </c>
      <c r="BF124" s="837"/>
      <c r="BG124" s="563" t="str">
        <f t="shared" ca="1" si="10"/>
        <v/>
      </c>
      <c r="BH124" s="564" t="str">
        <f t="shared" ca="1" si="11"/>
        <v/>
      </c>
      <c r="BI124" s="564" t="str">
        <f t="shared" ca="1" si="12"/>
        <v/>
      </c>
      <c r="BJ124" s="564" t="str">
        <f t="shared" ca="1" si="13"/>
        <v/>
      </c>
      <c r="BK124" s="564" t="str">
        <f t="shared" ca="1" si="14"/>
        <v/>
      </c>
      <c r="BL124" s="565" t="str">
        <f t="shared" ca="1" si="15"/>
        <v/>
      </c>
      <c r="CV124" s="1488" t="s">
        <v>2267</v>
      </c>
      <c r="CW124" s="1489"/>
      <c r="CX124" s="1489"/>
      <c r="CY124" s="1489"/>
      <c r="CZ124" s="1489"/>
      <c r="DA124" s="1489"/>
      <c r="DB124" s="1489"/>
      <c r="DC124" s="1489"/>
      <c r="DD124" s="1859">
        <v>44637</v>
      </c>
      <c r="DE124" s="1860"/>
      <c r="DF124" s="1861"/>
    </row>
    <row r="125" spans="1:111" s="465" customFormat="1" ht="15" customHeight="1">
      <c r="A125" s="797"/>
      <c r="B125" s="798"/>
      <c r="C125" s="798"/>
      <c r="D125" s="798"/>
      <c r="E125" s="798"/>
      <c r="F125" s="236" t="str">
        <f>$BU$60&amp;"の処理を行う。"</f>
        <v>「共通仕様」「50.3.1.②. 圧造課部品番号データセット 部品番号の入力」の処理を行う。</v>
      </c>
      <c r="G125" s="236"/>
      <c r="H125" s="236"/>
      <c r="I125" s="236"/>
      <c r="J125" s="236"/>
      <c r="K125" s="236"/>
      <c r="L125" s="236"/>
      <c r="M125" s="236"/>
      <c r="N125" s="236"/>
      <c r="O125" s="236"/>
      <c r="P125" s="236"/>
      <c r="Q125" s="236"/>
      <c r="R125" s="236"/>
      <c r="S125" s="236"/>
      <c r="T125" s="236"/>
      <c r="U125" s="236"/>
      <c r="V125" s="236"/>
      <c r="W125" s="236"/>
      <c r="X125" s="236"/>
      <c r="Y125" s="236"/>
      <c r="Z125" s="236"/>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40"/>
      <c r="BA125" s="192">
        <f t="shared" si="19"/>
        <v>5</v>
      </c>
      <c r="BB125" s="192">
        <f t="shared" si="19"/>
        <v>1</v>
      </c>
      <c r="BC125" s="192">
        <f t="shared" si="19"/>
        <v>1</v>
      </c>
      <c r="BD125" s="192" t="str">
        <f t="shared" si="19"/>
        <v>②</v>
      </c>
      <c r="BF125" s="837"/>
      <c r="BG125" s="563" t="str">
        <f t="shared" ca="1" si="10"/>
        <v/>
      </c>
      <c r="BH125" s="564" t="str">
        <f t="shared" ca="1" si="11"/>
        <v/>
      </c>
      <c r="BI125" s="564" t="str">
        <f t="shared" ca="1" si="12"/>
        <v/>
      </c>
      <c r="BJ125" s="564" t="str">
        <f t="shared" ca="1" si="13"/>
        <v/>
      </c>
      <c r="BK125" s="564" t="str">
        <f t="shared" ca="1" si="14"/>
        <v/>
      </c>
      <c r="BL125" s="565" t="str">
        <f t="shared" ca="1" si="15"/>
        <v/>
      </c>
      <c r="CV125" s="1497"/>
      <c r="CW125" s="1498"/>
      <c r="CX125" s="1498"/>
      <c r="CY125" s="1498"/>
      <c r="CZ125" s="1498"/>
      <c r="DA125" s="1498"/>
      <c r="DB125" s="1498"/>
      <c r="DC125" s="1498"/>
      <c r="DD125" s="1859"/>
      <c r="DE125" s="1860"/>
      <c r="DF125" s="1861"/>
    </row>
    <row r="126" spans="1:111" s="465" customFormat="1" ht="15" customHeight="1">
      <c r="A126" s="1889" t="str">
        <f>BA126&amp;"."&amp;BB126&amp;"."&amp;BC126</f>
        <v>5.1.2</v>
      </c>
      <c r="B126" s="1889"/>
      <c r="C126" s="1889"/>
      <c r="D126" s="1889"/>
      <c r="E126" s="465" t="s">
        <v>293</v>
      </c>
      <c r="F126" s="278"/>
      <c r="G126" s="274"/>
      <c r="H126" s="274"/>
      <c r="I126" s="274"/>
      <c r="J126" s="274"/>
      <c r="K126" s="274"/>
      <c r="L126" s="274"/>
      <c r="M126" s="274"/>
      <c r="N126" s="274"/>
      <c r="O126" s="278"/>
      <c r="P126" s="278"/>
      <c r="Q126" s="278"/>
      <c r="R126" s="278"/>
      <c r="S126" s="278"/>
      <c r="T126" s="278"/>
      <c r="U126" s="278"/>
      <c r="V126" s="278"/>
      <c r="W126" s="278"/>
      <c r="X126" s="278"/>
      <c r="Y126" s="278"/>
      <c r="Z126" s="278"/>
      <c r="AA126" s="278"/>
      <c r="AB126" s="278"/>
      <c r="AC126" s="278"/>
      <c r="AD126" s="278"/>
      <c r="AE126" s="278"/>
      <c r="AF126" s="278"/>
      <c r="AG126" s="278"/>
      <c r="AH126" s="278"/>
      <c r="AI126" s="278"/>
      <c r="AJ126" s="278"/>
      <c r="AK126" s="278"/>
      <c r="AL126" s="278"/>
      <c r="AM126" s="278"/>
      <c r="AN126" s="278"/>
      <c r="AO126" s="278"/>
      <c r="AP126" s="278"/>
      <c r="AQ126" s="278"/>
      <c r="AR126" s="278"/>
      <c r="AS126" s="278"/>
      <c r="AT126" s="278"/>
      <c r="AU126" s="278"/>
      <c r="AV126" s="278"/>
      <c r="AW126" s="278"/>
      <c r="AX126" s="278"/>
      <c r="AY126" s="195"/>
      <c r="BA126" s="192">
        <f t="shared" si="19"/>
        <v>5</v>
      </c>
      <c r="BB126" s="192">
        <f>BB125</f>
        <v>1</v>
      </c>
      <c r="BC126" s="193">
        <f>BC125+1</f>
        <v>2</v>
      </c>
      <c r="BD126" s="192"/>
      <c r="BG126" s="559" t="str">
        <f t="shared" ca="1" si="10"/>
        <v/>
      </c>
      <c r="BH126" s="560" t="str">
        <f t="shared" ca="1" si="11"/>
        <v/>
      </c>
      <c r="BI126" s="560" t="str">
        <f t="shared" ca="1" si="12"/>
        <v/>
      </c>
      <c r="BJ126" s="560" t="str">
        <f t="shared" ca="1" si="13"/>
        <v/>
      </c>
      <c r="BK126" s="560" t="str">
        <f t="shared" ca="1" si="14"/>
        <v/>
      </c>
      <c r="BL126" s="561" t="str">
        <f t="shared" ca="1" si="15"/>
        <v/>
      </c>
      <c r="BN126" s="465" t="s">
        <v>2195</v>
      </c>
      <c r="CV126" s="1497"/>
      <c r="CW126" s="1498"/>
      <c r="CX126" s="1498"/>
      <c r="CY126" s="1498"/>
      <c r="CZ126" s="1498"/>
      <c r="DA126" s="1498"/>
      <c r="DB126" s="1498"/>
      <c r="DC126" s="1498"/>
      <c r="DD126" s="1859"/>
      <c r="DE126" s="1860"/>
      <c r="DF126" s="1861"/>
    </row>
    <row r="127" spans="1:111" s="465" customFormat="1" ht="15" customHeight="1">
      <c r="A127" s="1772" t="str">
        <f>BD127</f>
        <v>①</v>
      </c>
      <c r="B127" s="1773"/>
      <c r="C127" s="1773"/>
      <c r="D127" s="1773"/>
      <c r="E127" s="1773"/>
      <c r="F127" s="278" t="s">
        <v>1000</v>
      </c>
      <c r="G127" s="274"/>
      <c r="H127" s="274"/>
      <c r="I127" s="274"/>
      <c r="J127" s="274"/>
      <c r="K127" s="274"/>
      <c r="L127" s="274"/>
      <c r="M127" s="274"/>
      <c r="N127" s="274"/>
      <c r="O127" s="278"/>
      <c r="P127" s="278"/>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195"/>
      <c r="BA127" s="192">
        <f t="shared" si="19"/>
        <v>5</v>
      </c>
      <c r="BB127" s="192">
        <f t="shared" si="19"/>
        <v>1</v>
      </c>
      <c r="BC127" s="192">
        <f>BC126</f>
        <v>2</v>
      </c>
      <c r="BD127" s="196" t="str">
        <f>IF(ISBLANK(BD126),"①",CHAR(CODE(BD126)+1))</f>
        <v>①</v>
      </c>
      <c r="BG127" s="559" t="str">
        <f t="shared" ca="1" si="10"/>
        <v/>
      </c>
      <c r="BH127" s="560" t="str">
        <f t="shared" ca="1" si="11"/>
        <v/>
      </c>
      <c r="BI127" s="560" t="str">
        <f t="shared" ca="1" si="12"/>
        <v/>
      </c>
      <c r="BJ127" s="560" t="str">
        <f t="shared" ca="1" si="13"/>
        <v/>
      </c>
      <c r="BK127" s="560" t="str">
        <f t="shared" ca="1" si="14"/>
        <v/>
      </c>
      <c r="BL127" s="561" t="str">
        <f t="shared" ca="1" si="15"/>
        <v/>
      </c>
      <c r="CV127" s="1497"/>
      <c r="CW127" s="1498"/>
      <c r="CX127" s="1498"/>
      <c r="CY127" s="1498"/>
      <c r="CZ127" s="1498"/>
      <c r="DA127" s="1498"/>
      <c r="DB127" s="1498"/>
      <c r="DC127" s="1498"/>
      <c r="DD127" s="1859"/>
      <c r="DE127" s="1860"/>
      <c r="DF127" s="1861"/>
      <c r="DG127" s="465" t="s">
        <v>2279</v>
      </c>
    </row>
    <row r="128" spans="1:111" s="465" customFormat="1" ht="15" customHeight="1">
      <c r="A128" s="1772" t="str">
        <f>BD128</f>
        <v>②</v>
      </c>
      <c r="B128" s="1773"/>
      <c r="C128" s="1773"/>
      <c r="D128" s="1773"/>
      <c r="E128" s="1773"/>
      <c r="F128" s="465" t="s">
        <v>1001</v>
      </c>
      <c r="G128" s="274"/>
      <c r="H128" s="274"/>
      <c r="I128" s="274"/>
      <c r="J128" s="274"/>
      <c r="K128" s="274"/>
      <c r="L128" s="274"/>
      <c r="M128" s="274"/>
      <c r="N128" s="274"/>
      <c r="O128" s="278"/>
      <c r="P128" s="278"/>
      <c r="Q128" s="278"/>
      <c r="R128" s="278"/>
      <c r="S128" s="278"/>
      <c r="T128" s="278"/>
      <c r="U128" s="278"/>
      <c r="V128" s="278"/>
      <c r="W128" s="278"/>
      <c r="X128" s="278"/>
      <c r="Y128" s="278"/>
      <c r="Z128" s="278"/>
      <c r="AA128" s="278"/>
      <c r="AB128" s="278"/>
      <c r="AC128" s="278"/>
      <c r="AD128" s="278"/>
      <c r="AE128" s="278"/>
      <c r="AF128" s="278"/>
      <c r="AG128" s="278"/>
      <c r="AH128" s="278"/>
      <c r="AI128" s="278"/>
      <c r="AJ128" s="278"/>
      <c r="AK128" s="278"/>
      <c r="AL128" s="278"/>
      <c r="AM128" s="278"/>
      <c r="AN128" s="278"/>
      <c r="AO128" s="278"/>
      <c r="AP128" s="278"/>
      <c r="AQ128" s="278"/>
      <c r="AR128" s="278"/>
      <c r="AS128" s="278"/>
      <c r="AT128" s="278"/>
      <c r="AU128" s="278"/>
      <c r="AV128" s="278"/>
      <c r="AW128" s="278"/>
      <c r="AX128" s="278"/>
      <c r="AY128" s="195"/>
      <c r="BA128" s="192">
        <f t="shared" si="19"/>
        <v>5</v>
      </c>
      <c r="BB128" s="192">
        <f t="shared" si="19"/>
        <v>1</v>
      </c>
      <c r="BC128" s="192">
        <f t="shared" si="19"/>
        <v>2</v>
      </c>
      <c r="BD128" s="196" t="str">
        <f>IF(ISBLANK(BD127),"①",CHAR(CODE(BD127)+1))</f>
        <v>②</v>
      </c>
      <c r="BG128" s="559" t="str">
        <f t="shared" ca="1" si="10"/>
        <v/>
      </c>
      <c r="BH128" s="560" t="str">
        <f t="shared" ca="1" si="11"/>
        <v/>
      </c>
      <c r="BI128" s="560" t="str">
        <f t="shared" ca="1" si="12"/>
        <v/>
      </c>
      <c r="BJ128" s="560" t="str">
        <f t="shared" ca="1" si="13"/>
        <v/>
      </c>
      <c r="BK128" s="560" t="str">
        <f t="shared" ca="1" si="14"/>
        <v/>
      </c>
      <c r="BL128" s="561" t="str">
        <f t="shared" ca="1" si="15"/>
        <v/>
      </c>
      <c r="CV128" s="1497"/>
      <c r="CW128" s="1498"/>
      <c r="CX128" s="1498"/>
      <c r="CY128" s="1498"/>
      <c r="CZ128" s="1498"/>
      <c r="DA128" s="1498"/>
      <c r="DB128" s="1498"/>
      <c r="DC128" s="1498"/>
      <c r="DD128" s="1859"/>
      <c r="DE128" s="1860"/>
      <c r="DF128" s="1861"/>
      <c r="DG128" s="465" t="s">
        <v>2279</v>
      </c>
    </row>
    <row r="129" spans="1:111" s="465" customFormat="1" ht="15" customHeight="1">
      <c r="A129" s="1772" t="str">
        <f>BD129</f>
        <v>③</v>
      </c>
      <c r="B129" s="1773"/>
      <c r="C129" s="1773"/>
      <c r="D129" s="1773"/>
      <c r="E129" s="1773"/>
      <c r="F129" s="465" t="s">
        <v>511</v>
      </c>
      <c r="G129" s="274"/>
      <c r="H129" s="274"/>
      <c r="I129" s="274"/>
      <c r="J129" s="274"/>
      <c r="K129" s="274"/>
      <c r="L129" s="274"/>
      <c r="M129" s="274"/>
      <c r="N129" s="274"/>
      <c r="O129" s="278"/>
      <c r="P129" s="278"/>
      <c r="Q129" s="278"/>
      <c r="R129" s="278"/>
      <c r="S129" s="278"/>
      <c r="T129" s="278"/>
      <c r="U129" s="278"/>
      <c r="V129" s="278"/>
      <c r="W129" s="278"/>
      <c r="X129" s="278"/>
      <c r="Y129" s="278"/>
      <c r="Z129" s="278"/>
      <c r="AA129" s="278"/>
      <c r="AB129" s="278"/>
      <c r="AC129" s="278"/>
      <c r="AD129" s="278"/>
      <c r="AE129" s="278"/>
      <c r="AF129" s="278"/>
      <c r="AG129" s="278"/>
      <c r="AH129" s="278"/>
      <c r="AI129" s="278"/>
      <c r="AJ129" s="278"/>
      <c r="AK129" s="278"/>
      <c r="AL129" s="278"/>
      <c r="AM129" s="278"/>
      <c r="AN129" s="278"/>
      <c r="AO129" s="278"/>
      <c r="AP129" s="278"/>
      <c r="AQ129" s="278"/>
      <c r="AR129" s="278"/>
      <c r="AS129" s="278"/>
      <c r="AT129" s="278"/>
      <c r="AU129" s="278"/>
      <c r="AV129" s="278"/>
      <c r="AW129" s="278"/>
      <c r="AX129" s="278"/>
      <c r="AY129" s="195"/>
      <c r="BA129" s="192">
        <f t="shared" si="19"/>
        <v>5</v>
      </c>
      <c r="BB129" s="192">
        <f t="shared" si="19"/>
        <v>1</v>
      </c>
      <c r="BC129" s="192">
        <f t="shared" si="19"/>
        <v>2</v>
      </c>
      <c r="BD129" s="196" t="str">
        <f>IF(ISBLANK(BD128),"①",CHAR(CODE(BD128)+1))</f>
        <v>③</v>
      </c>
      <c r="BG129" s="559" t="str">
        <f t="shared" ca="1" si="10"/>
        <v/>
      </c>
      <c r="BH129" s="560" t="str">
        <f t="shared" ca="1" si="11"/>
        <v/>
      </c>
      <c r="BI129" s="560" t="str">
        <f t="shared" ca="1" si="12"/>
        <v/>
      </c>
      <c r="BJ129" s="560" t="str">
        <f t="shared" ca="1" si="13"/>
        <v/>
      </c>
      <c r="BK129" s="560" t="str">
        <f t="shared" ca="1" si="14"/>
        <v/>
      </c>
      <c r="BL129" s="561" t="str">
        <f t="shared" ca="1" si="15"/>
        <v/>
      </c>
      <c r="CV129" s="1488" t="s">
        <v>2267</v>
      </c>
      <c r="CW129" s="1489"/>
      <c r="CX129" s="1489"/>
      <c r="CY129" s="1489"/>
      <c r="CZ129" s="1489"/>
      <c r="DA129" s="1489"/>
      <c r="DB129" s="1489"/>
      <c r="DC129" s="1489"/>
      <c r="DD129" s="1859">
        <v>44637</v>
      </c>
      <c r="DE129" s="1860"/>
      <c r="DF129" s="1861"/>
    </row>
    <row r="130" spans="1:111" s="465" customFormat="1" ht="15" customHeight="1">
      <c r="A130" s="1887" t="str">
        <f>BA130&amp;"."&amp;BB130</f>
        <v>5.2</v>
      </c>
      <c r="B130" s="1888"/>
      <c r="C130" s="1888"/>
      <c r="D130" s="187" t="str">
        <f>"画面項目No."&amp;$B$41&amp;" "&amp;$D$41&amp;"及び画面項目No."&amp;$B$43&amp;" "&amp;$D$43</f>
        <v>画面項目No.4 正部品番号１及び画面項目No.6 正部品番号２</v>
      </c>
      <c r="H130" s="189"/>
      <c r="AY130" s="195"/>
      <c r="BA130" s="192">
        <f t="shared" ref="BA130:BA139" si="20">BA129</f>
        <v>5</v>
      </c>
      <c r="BB130" s="193">
        <f>BB129+1</f>
        <v>2</v>
      </c>
      <c r="BC130" s="192"/>
      <c r="BG130" s="559" t="str">
        <f t="shared" ca="1" si="10"/>
        <v/>
      </c>
      <c r="BH130" s="560" t="str">
        <f t="shared" ca="1" si="11"/>
        <v/>
      </c>
      <c r="BI130" s="560" t="str">
        <f t="shared" ca="1" si="12"/>
        <v/>
      </c>
      <c r="BJ130" s="560" t="str">
        <f t="shared" ca="1" si="13"/>
        <v/>
      </c>
      <c r="BK130" s="560" t="str">
        <f t="shared" ca="1" si="14"/>
        <v/>
      </c>
      <c r="BL130" s="561" t="str">
        <f t="shared" ca="1" si="15"/>
        <v/>
      </c>
      <c r="CV130" s="1497"/>
      <c r="CW130" s="1498"/>
      <c r="CX130" s="1498"/>
      <c r="CY130" s="1498"/>
      <c r="CZ130" s="1498"/>
      <c r="DA130" s="1498"/>
      <c r="DB130" s="1498"/>
      <c r="DC130" s="1498"/>
      <c r="DD130" s="1859"/>
      <c r="DE130" s="1860"/>
      <c r="DF130" s="1861"/>
    </row>
    <row r="131" spans="1:111" s="465" customFormat="1" ht="15" customHeight="1">
      <c r="A131" s="1887" t="str">
        <f>BA131&amp;"."&amp;BB131&amp;"."&amp;BC131</f>
        <v>5.2.1</v>
      </c>
      <c r="B131" s="1888"/>
      <c r="C131" s="1888"/>
      <c r="D131" s="1888"/>
      <c r="E131" s="236" t="s">
        <v>962</v>
      </c>
      <c r="F131" s="236"/>
      <c r="G131" s="236"/>
      <c r="H131" s="236"/>
      <c r="J131" s="236"/>
      <c r="K131" s="236"/>
      <c r="L131" s="236"/>
      <c r="M131" s="236"/>
      <c r="N131" s="236"/>
      <c r="O131" s="236"/>
      <c r="P131" s="236"/>
      <c r="Q131" s="236"/>
      <c r="R131" s="236"/>
      <c r="S131" s="236"/>
      <c r="T131" s="236"/>
      <c r="U131" s="236"/>
      <c r="V131" s="236"/>
      <c r="W131" s="236"/>
      <c r="X131" s="236"/>
      <c r="Y131" s="236"/>
      <c r="Z131" s="236"/>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40"/>
      <c r="BA131" s="192">
        <f t="shared" si="20"/>
        <v>5</v>
      </c>
      <c r="BB131" s="192">
        <f t="shared" ref="BB131:BB139" si="21">BB130</f>
        <v>2</v>
      </c>
      <c r="BC131" s="193">
        <f>BC130+1</f>
        <v>1</v>
      </c>
      <c r="BF131" s="837"/>
      <c r="BG131" s="563" t="str">
        <f t="shared" ref="BG131:BG194" ca="1" si="22">IF(BA131&lt;&gt;"",IF(MID(_xlfn.FORMULATEXT(BA131),SEARCH("[",_xlfn.FORMULATEXT(BA131))+1,SEARCH("]",_xlfn.FORMULATEXT(BA131))-(SEARCH("[",_xlfn.FORMULATEXT(BA131))+1))="-1","",1),"")</f>
        <v/>
      </c>
      <c r="BH131" s="564" t="str">
        <f t="shared" ref="BH131:BH194" ca="1" si="23">IF(BB131&lt;&gt;"",IF(MID(_xlfn.FORMULATEXT(BB131),SEARCH("[",_xlfn.FORMULATEXT(BB131))+1,SEARCH("]",_xlfn.FORMULATEXT(BB131))-(SEARCH("[",_xlfn.FORMULATEXT(BB131))+1))="-1","",1),"")</f>
        <v/>
      </c>
      <c r="BI131" s="564" t="str">
        <f t="shared" ref="BI131:BI194" ca="1" si="24">IF(BC131&lt;&gt;"",IF(MID(_xlfn.FORMULATEXT(BC131),SEARCH("[",_xlfn.FORMULATEXT(BC131))+1,SEARCH("]",_xlfn.FORMULATEXT(BC131))-(SEARCH("[",_xlfn.FORMULATEXT(BC131))+1))="-1","",1),"")</f>
        <v/>
      </c>
      <c r="BJ131" s="564" t="str">
        <f t="shared" ref="BJ131:BJ194" ca="1" si="25">IF(BD131&lt;&gt;"",IF(MID(_xlfn.FORMULATEXT(BD131),SEARCH("[",_xlfn.FORMULATEXT(BD131))+1,SEARCH("]",_xlfn.FORMULATEXT(BD131))-(SEARCH("[",_xlfn.FORMULATEXT(BD131))+1))="-1","",1),"")</f>
        <v/>
      </c>
      <c r="BK131" s="564" t="str">
        <f t="shared" ref="BK131:BK194" ca="1" si="26">IF(BE131&lt;&gt;"",IF(MID(_xlfn.FORMULATEXT(BE131),SEARCH("[",_xlfn.FORMULATEXT(BE131))+1,SEARCH("]",_xlfn.FORMULATEXT(BE131))-(SEARCH("[",_xlfn.FORMULATEXT(BE131))+1))="-1","",1),"")</f>
        <v/>
      </c>
      <c r="BL131" s="565" t="str">
        <f t="shared" ref="BL131:BL194" ca="1" si="27">IF(BF131&lt;&gt;"",IF(MID(_xlfn.FORMULATEXT(BF131),SEARCH("[",_xlfn.FORMULATEXT(BF131))+1,SEARCH("]",_xlfn.FORMULATEXT(BF131))-(SEARCH("[",_xlfn.FORMULATEXT(BF131))+1))="-1","",1),"")</f>
        <v/>
      </c>
      <c r="BN131" s="465" t="s">
        <v>2195</v>
      </c>
      <c r="CV131" s="1497"/>
      <c r="CW131" s="1498"/>
      <c r="CX131" s="1498"/>
      <c r="CY131" s="1498"/>
      <c r="CZ131" s="1498"/>
      <c r="DA131" s="1498"/>
      <c r="DB131" s="1498"/>
      <c r="DC131" s="1498"/>
      <c r="DD131" s="1859"/>
      <c r="DE131" s="1860"/>
      <c r="DF131" s="1861"/>
    </row>
    <row r="132" spans="1:111" s="465" customFormat="1" ht="15" customHeight="1">
      <c r="A132" s="1772" t="str">
        <f>BD132</f>
        <v>①</v>
      </c>
      <c r="B132" s="1773"/>
      <c r="C132" s="1773"/>
      <c r="D132" s="1773"/>
      <c r="E132" s="1773"/>
      <c r="F132" s="236" t="s">
        <v>961</v>
      </c>
      <c r="G132" s="236"/>
      <c r="H132" s="236"/>
      <c r="I132" s="236"/>
      <c r="J132" s="236"/>
      <c r="K132" s="236"/>
      <c r="L132" s="236"/>
      <c r="M132" s="236"/>
      <c r="N132" s="236"/>
      <c r="O132" s="236"/>
      <c r="P132" s="236"/>
      <c r="Q132" s="236"/>
      <c r="R132" s="236"/>
      <c r="S132" s="236"/>
      <c r="T132" s="236"/>
      <c r="U132" s="236"/>
      <c r="V132" s="236"/>
      <c r="W132" s="236"/>
      <c r="X132" s="236"/>
      <c r="Y132" s="236"/>
      <c r="Z132" s="236"/>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40"/>
      <c r="BA132" s="192">
        <f t="shared" si="20"/>
        <v>5</v>
      </c>
      <c r="BB132" s="192">
        <f t="shared" si="21"/>
        <v>2</v>
      </c>
      <c r="BC132" s="192">
        <f>BC131</f>
        <v>1</v>
      </c>
      <c r="BD132" s="196" t="str">
        <f>IF(ISBLANK(BD131),"①",CHAR(CODE(BD131)+1))</f>
        <v>①</v>
      </c>
      <c r="BF132" s="837"/>
      <c r="BG132" s="563" t="str">
        <f t="shared" ca="1" si="22"/>
        <v/>
      </c>
      <c r="BH132" s="564" t="str">
        <f t="shared" ca="1" si="23"/>
        <v/>
      </c>
      <c r="BI132" s="564" t="str">
        <f t="shared" ca="1" si="24"/>
        <v/>
      </c>
      <c r="BJ132" s="564" t="str">
        <f t="shared" ca="1" si="25"/>
        <v/>
      </c>
      <c r="BK132" s="564" t="str">
        <f t="shared" ca="1" si="26"/>
        <v/>
      </c>
      <c r="BL132" s="565" t="str">
        <f t="shared" ca="1" si="27"/>
        <v/>
      </c>
      <c r="CV132" s="1488" t="s">
        <v>2267</v>
      </c>
      <c r="CW132" s="1489"/>
      <c r="CX132" s="1489"/>
      <c r="CY132" s="1489"/>
      <c r="CZ132" s="1489"/>
      <c r="DA132" s="1489"/>
      <c r="DB132" s="1489"/>
      <c r="DC132" s="1489"/>
      <c r="DD132" s="1859">
        <v>44637</v>
      </c>
      <c r="DE132" s="1860"/>
      <c r="DF132" s="1861"/>
    </row>
    <row r="133" spans="1:111" s="465" customFormat="1" ht="15" customHeight="1">
      <c r="A133" s="797"/>
      <c r="B133" s="798"/>
      <c r="C133" s="798"/>
      <c r="D133" s="798"/>
      <c r="E133" s="798"/>
      <c r="F133" s="275" t="str">
        <f>$BU$53&amp;"の処理を行う。"</f>
        <v>「共通仕様」「46.3.1.①. 正式部品番号データセット 条件無し」の処理を行う。</v>
      </c>
      <c r="G133" s="236"/>
      <c r="H133" s="236"/>
      <c r="I133" s="236"/>
      <c r="J133" s="236"/>
      <c r="K133" s="236"/>
      <c r="L133" s="236"/>
      <c r="M133" s="236"/>
      <c r="N133" s="236"/>
      <c r="O133" s="236"/>
      <c r="P133" s="236"/>
      <c r="Q133" s="236"/>
      <c r="R133" s="236"/>
      <c r="S133" s="236"/>
      <c r="T133" s="236"/>
      <c r="U133" s="236"/>
      <c r="V133" s="236"/>
      <c r="W133" s="236"/>
      <c r="X133" s="236"/>
      <c r="Y133" s="236"/>
      <c r="Z133" s="236"/>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40"/>
      <c r="BA133" s="192">
        <f t="shared" si="20"/>
        <v>5</v>
      </c>
      <c r="BB133" s="192">
        <f t="shared" si="21"/>
        <v>2</v>
      </c>
      <c r="BC133" s="192">
        <f>BC132</f>
        <v>1</v>
      </c>
      <c r="BD133" s="192" t="str">
        <f>BD132</f>
        <v>①</v>
      </c>
      <c r="BF133" s="837"/>
      <c r="BG133" s="563" t="str">
        <f t="shared" ca="1" si="22"/>
        <v/>
      </c>
      <c r="BH133" s="564" t="str">
        <f t="shared" ca="1" si="23"/>
        <v/>
      </c>
      <c r="BI133" s="564" t="str">
        <f t="shared" ca="1" si="24"/>
        <v/>
      </c>
      <c r="BJ133" s="564" t="str">
        <f t="shared" ca="1" si="25"/>
        <v/>
      </c>
      <c r="BK133" s="564" t="str">
        <f t="shared" ca="1" si="26"/>
        <v/>
      </c>
      <c r="BL133" s="565" t="str">
        <f t="shared" ca="1" si="27"/>
        <v/>
      </c>
      <c r="CV133" s="1497"/>
      <c r="CW133" s="1498"/>
      <c r="CX133" s="1498"/>
      <c r="CY133" s="1498"/>
      <c r="CZ133" s="1498"/>
      <c r="DA133" s="1498"/>
      <c r="DB133" s="1498"/>
      <c r="DC133" s="1498"/>
      <c r="DD133" s="1859"/>
      <c r="DE133" s="1860"/>
      <c r="DF133" s="1861"/>
    </row>
    <row r="134" spans="1:111" s="465" customFormat="1" ht="15" customHeight="1">
      <c r="A134" s="1772" t="str">
        <f>BD134</f>
        <v>②</v>
      </c>
      <c r="B134" s="1773"/>
      <c r="C134" s="1773"/>
      <c r="D134" s="1773"/>
      <c r="E134" s="1773"/>
      <c r="F134" s="236" t="s">
        <v>1002</v>
      </c>
      <c r="G134" s="236"/>
      <c r="H134" s="236"/>
      <c r="I134" s="236"/>
      <c r="J134" s="300"/>
      <c r="K134" s="236"/>
      <c r="L134" s="236"/>
      <c r="M134" s="236"/>
      <c r="N134" s="236"/>
      <c r="O134" s="236"/>
      <c r="P134" s="236"/>
      <c r="Q134" s="236"/>
      <c r="R134" s="236"/>
      <c r="S134" s="236"/>
      <c r="T134" s="236"/>
      <c r="U134" s="236"/>
      <c r="V134" s="236"/>
      <c r="W134" s="236"/>
      <c r="X134" s="236"/>
      <c r="Y134" s="236"/>
      <c r="Z134" s="236"/>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40"/>
      <c r="BA134" s="192">
        <f t="shared" si="20"/>
        <v>5</v>
      </c>
      <c r="BB134" s="192">
        <f t="shared" si="21"/>
        <v>2</v>
      </c>
      <c r="BC134" s="192">
        <f>BC133</f>
        <v>1</v>
      </c>
      <c r="BD134" s="196" t="str">
        <f>IF(ISBLANK(BD133),"①",CHAR(CODE(BD133)+1))</f>
        <v>②</v>
      </c>
      <c r="BF134" s="837"/>
      <c r="BG134" s="563" t="str">
        <f t="shared" ca="1" si="22"/>
        <v/>
      </c>
      <c r="BH134" s="564" t="str">
        <f t="shared" ca="1" si="23"/>
        <v/>
      </c>
      <c r="BI134" s="564" t="str">
        <f t="shared" ca="1" si="24"/>
        <v/>
      </c>
      <c r="BJ134" s="564" t="str">
        <f t="shared" ca="1" si="25"/>
        <v/>
      </c>
      <c r="BK134" s="564" t="str">
        <f t="shared" ca="1" si="26"/>
        <v/>
      </c>
      <c r="BL134" s="565" t="str">
        <f t="shared" ca="1" si="27"/>
        <v/>
      </c>
      <c r="CV134" s="1488" t="s">
        <v>2267</v>
      </c>
      <c r="CW134" s="1489"/>
      <c r="CX134" s="1489"/>
      <c r="CY134" s="1489"/>
      <c r="CZ134" s="1489"/>
      <c r="DA134" s="1489"/>
      <c r="DB134" s="1489"/>
      <c r="DC134" s="1489"/>
      <c r="DD134" s="1859">
        <v>44637</v>
      </c>
      <c r="DE134" s="1860"/>
      <c r="DF134" s="1861"/>
    </row>
    <row r="135" spans="1:111" s="465" customFormat="1" ht="15" customHeight="1">
      <c r="A135" s="797"/>
      <c r="B135" s="798"/>
      <c r="C135" s="798"/>
      <c r="D135" s="798"/>
      <c r="E135" s="798"/>
      <c r="F135" s="236" t="str">
        <f>$BU$54&amp;"の処理を行う。"</f>
        <v>「共通仕様」「46.3.1.②. 正式部品番号データセット 部品番号の入力」の処理を行う。</v>
      </c>
      <c r="G135" s="236"/>
      <c r="H135" s="236"/>
      <c r="I135" s="236"/>
      <c r="J135" s="236"/>
      <c r="K135" s="236"/>
      <c r="L135" s="236"/>
      <c r="M135" s="236"/>
      <c r="N135" s="236"/>
      <c r="O135" s="236"/>
      <c r="P135" s="236"/>
      <c r="Q135" s="236"/>
      <c r="R135" s="236"/>
      <c r="S135" s="236"/>
      <c r="T135" s="236"/>
      <c r="U135" s="236"/>
      <c r="V135" s="236"/>
      <c r="W135" s="236"/>
      <c r="X135" s="236"/>
      <c r="Y135" s="236"/>
      <c r="Z135" s="236"/>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40"/>
      <c r="BA135" s="192">
        <f t="shared" si="20"/>
        <v>5</v>
      </c>
      <c r="BB135" s="192">
        <f t="shared" si="21"/>
        <v>2</v>
      </c>
      <c r="BC135" s="192">
        <f>BC134</f>
        <v>1</v>
      </c>
      <c r="BD135" s="192" t="str">
        <f>BD134</f>
        <v>②</v>
      </c>
      <c r="BF135" s="837"/>
      <c r="BG135" s="563" t="str">
        <f t="shared" ca="1" si="22"/>
        <v/>
      </c>
      <c r="BH135" s="564" t="str">
        <f t="shared" ca="1" si="23"/>
        <v/>
      </c>
      <c r="BI135" s="564" t="str">
        <f t="shared" ca="1" si="24"/>
        <v/>
      </c>
      <c r="BJ135" s="564" t="str">
        <f t="shared" ca="1" si="25"/>
        <v/>
      </c>
      <c r="BK135" s="564" t="str">
        <f t="shared" ca="1" si="26"/>
        <v/>
      </c>
      <c r="BL135" s="565" t="str">
        <f t="shared" ca="1" si="27"/>
        <v/>
      </c>
      <c r="CV135" s="1497"/>
      <c r="CW135" s="1498"/>
      <c r="CX135" s="1498"/>
      <c r="CY135" s="1498"/>
      <c r="CZ135" s="1498"/>
      <c r="DA135" s="1498"/>
      <c r="DB135" s="1498"/>
      <c r="DC135" s="1498"/>
      <c r="DD135" s="1859"/>
      <c r="DE135" s="1860"/>
      <c r="DF135" s="1861"/>
    </row>
    <row r="136" spans="1:111" s="465" customFormat="1" ht="15" customHeight="1">
      <c r="A136" s="1889" t="str">
        <f>BA136&amp;"."&amp;BB136&amp;"."&amp;BC136</f>
        <v>5.2.2</v>
      </c>
      <c r="B136" s="1889"/>
      <c r="C136" s="1889"/>
      <c r="D136" s="1889"/>
      <c r="E136" s="465" t="s">
        <v>293</v>
      </c>
      <c r="F136" s="278"/>
      <c r="G136" s="274"/>
      <c r="H136" s="274"/>
      <c r="I136" s="274"/>
      <c r="J136" s="274"/>
      <c r="K136" s="274"/>
      <c r="L136" s="274"/>
      <c r="M136" s="274"/>
      <c r="N136" s="274"/>
      <c r="O136" s="278"/>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195"/>
      <c r="BA136" s="192">
        <f t="shared" si="20"/>
        <v>5</v>
      </c>
      <c r="BB136" s="192">
        <f t="shared" si="21"/>
        <v>2</v>
      </c>
      <c r="BC136" s="193">
        <f>BC135+1</f>
        <v>2</v>
      </c>
      <c r="BD136" s="192"/>
      <c r="BG136" s="559" t="str">
        <f t="shared" ca="1" si="22"/>
        <v/>
      </c>
      <c r="BH136" s="560" t="str">
        <f t="shared" ca="1" si="23"/>
        <v/>
      </c>
      <c r="BI136" s="560" t="str">
        <f t="shared" ca="1" si="24"/>
        <v/>
      </c>
      <c r="BJ136" s="560" t="str">
        <f t="shared" ca="1" si="25"/>
        <v/>
      </c>
      <c r="BK136" s="560" t="str">
        <f t="shared" ca="1" si="26"/>
        <v/>
      </c>
      <c r="BL136" s="561" t="str">
        <f t="shared" ca="1" si="27"/>
        <v/>
      </c>
      <c r="BN136" s="465" t="s">
        <v>2195</v>
      </c>
      <c r="CV136" s="1497"/>
      <c r="CW136" s="1498"/>
      <c r="CX136" s="1498"/>
      <c r="CY136" s="1498"/>
      <c r="CZ136" s="1498"/>
      <c r="DA136" s="1498"/>
      <c r="DB136" s="1498"/>
      <c r="DC136" s="1498"/>
      <c r="DD136" s="1859"/>
      <c r="DE136" s="1860"/>
      <c r="DF136" s="1861"/>
    </row>
    <row r="137" spans="1:111" s="465" customFormat="1" ht="15" customHeight="1">
      <c r="A137" s="1772" t="str">
        <f>BD137</f>
        <v>①</v>
      </c>
      <c r="B137" s="1773"/>
      <c r="C137" s="1773"/>
      <c r="D137" s="1773"/>
      <c r="E137" s="1773"/>
      <c r="F137" s="278" t="s">
        <v>1000</v>
      </c>
      <c r="G137" s="274"/>
      <c r="H137" s="274"/>
      <c r="I137" s="274"/>
      <c r="J137" s="274"/>
      <c r="K137" s="274"/>
      <c r="L137" s="274"/>
      <c r="M137" s="274"/>
      <c r="N137" s="274"/>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195"/>
      <c r="BA137" s="192">
        <f t="shared" si="20"/>
        <v>5</v>
      </c>
      <c r="BB137" s="192">
        <f t="shared" si="21"/>
        <v>2</v>
      </c>
      <c r="BC137" s="192">
        <f>BC136</f>
        <v>2</v>
      </c>
      <c r="BD137" s="196" t="str">
        <f>IF(ISBLANK(BD136),"①",CHAR(CODE(BD136)+1))</f>
        <v>①</v>
      </c>
      <c r="BG137" s="559" t="str">
        <f t="shared" ca="1" si="22"/>
        <v/>
      </c>
      <c r="BH137" s="560" t="str">
        <f t="shared" ca="1" si="23"/>
        <v/>
      </c>
      <c r="BI137" s="560" t="str">
        <f t="shared" ca="1" si="24"/>
        <v/>
      </c>
      <c r="BJ137" s="560" t="str">
        <f t="shared" ca="1" si="25"/>
        <v/>
      </c>
      <c r="BK137" s="560" t="str">
        <f t="shared" ca="1" si="26"/>
        <v/>
      </c>
      <c r="BL137" s="561" t="str">
        <f t="shared" ca="1" si="27"/>
        <v/>
      </c>
      <c r="CV137" s="1497"/>
      <c r="CW137" s="1498"/>
      <c r="CX137" s="1498"/>
      <c r="CY137" s="1498"/>
      <c r="CZ137" s="1498"/>
      <c r="DA137" s="1498"/>
      <c r="DB137" s="1498"/>
      <c r="DC137" s="1498"/>
      <c r="DD137" s="1859"/>
      <c r="DE137" s="1860"/>
      <c r="DF137" s="1861"/>
      <c r="DG137" s="465" t="s">
        <v>2279</v>
      </c>
    </row>
    <row r="138" spans="1:111" s="465" customFormat="1" ht="15" customHeight="1">
      <c r="A138" s="1772" t="str">
        <f>BD138</f>
        <v>②</v>
      </c>
      <c r="B138" s="1773"/>
      <c r="C138" s="1773"/>
      <c r="D138" s="1773"/>
      <c r="E138" s="1773"/>
      <c r="F138" s="465" t="s">
        <v>1001</v>
      </c>
      <c r="G138" s="274"/>
      <c r="H138" s="274"/>
      <c r="I138" s="274"/>
      <c r="J138" s="274"/>
      <c r="K138" s="274"/>
      <c r="L138" s="274"/>
      <c r="M138" s="274"/>
      <c r="N138" s="274"/>
      <c r="O138" s="278"/>
      <c r="P138" s="278"/>
      <c r="Q138" s="278"/>
      <c r="R138" s="278"/>
      <c r="S138" s="278"/>
      <c r="T138" s="278"/>
      <c r="U138" s="278"/>
      <c r="V138" s="278"/>
      <c r="W138" s="278"/>
      <c r="X138" s="278"/>
      <c r="Y138" s="278"/>
      <c r="Z138" s="278"/>
      <c r="AA138" s="278"/>
      <c r="AB138" s="278"/>
      <c r="AC138" s="278"/>
      <c r="AD138" s="278"/>
      <c r="AE138" s="278"/>
      <c r="AF138" s="278"/>
      <c r="AG138" s="278"/>
      <c r="AH138" s="278"/>
      <c r="AI138" s="278"/>
      <c r="AJ138" s="278"/>
      <c r="AK138" s="278"/>
      <c r="AL138" s="278"/>
      <c r="AM138" s="278"/>
      <c r="AN138" s="278"/>
      <c r="AO138" s="278"/>
      <c r="AP138" s="278"/>
      <c r="AQ138" s="278"/>
      <c r="AR138" s="278"/>
      <c r="AS138" s="278"/>
      <c r="AT138" s="278"/>
      <c r="AU138" s="278"/>
      <c r="AV138" s="278"/>
      <c r="AW138" s="278"/>
      <c r="AX138" s="278"/>
      <c r="AY138" s="195"/>
      <c r="BA138" s="192">
        <f t="shared" si="20"/>
        <v>5</v>
      </c>
      <c r="BB138" s="192">
        <f t="shared" si="21"/>
        <v>2</v>
      </c>
      <c r="BC138" s="192">
        <f>BC137</f>
        <v>2</v>
      </c>
      <c r="BD138" s="196" t="str">
        <f>IF(ISBLANK(BD137),"①",CHAR(CODE(BD137)+1))</f>
        <v>②</v>
      </c>
      <c r="BG138" s="559" t="str">
        <f t="shared" ca="1" si="22"/>
        <v/>
      </c>
      <c r="BH138" s="560" t="str">
        <f t="shared" ca="1" si="23"/>
        <v/>
      </c>
      <c r="BI138" s="560" t="str">
        <f t="shared" ca="1" si="24"/>
        <v/>
      </c>
      <c r="BJ138" s="560" t="str">
        <f t="shared" ca="1" si="25"/>
        <v/>
      </c>
      <c r="BK138" s="560" t="str">
        <f t="shared" ca="1" si="26"/>
        <v/>
      </c>
      <c r="BL138" s="561" t="str">
        <f t="shared" ca="1" si="27"/>
        <v/>
      </c>
      <c r="CV138" s="1497"/>
      <c r="CW138" s="1498"/>
      <c r="CX138" s="1498"/>
      <c r="CY138" s="1498"/>
      <c r="CZ138" s="1498"/>
      <c r="DA138" s="1498"/>
      <c r="DB138" s="1498"/>
      <c r="DC138" s="1498"/>
      <c r="DD138" s="1859"/>
      <c r="DE138" s="1860"/>
      <c r="DF138" s="1861"/>
      <c r="DG138" s="465" t="s">
        <v>2279</v>
      </c>
    </row>
    <row r="139" spans="1:111" s="465" customFormat="1" ht="15" customHeight="1">
      <c r="A139" s="1772" t="str">
        <f>BD139</f>
        <v>③</v>
      </c>
      <c r="B139" s="1773"/>
      <c r="C139" s="1773"/>
      <c r="D139" s="1773"/>
      <c r="E139" s="1773"/>
      <c r="F139" s="465" t="s">
        <v>511</v>
      </c>
      <c r="G139" s="274"/>
      <c r="H139" s="274"/>
      <c r="I139" s="274"/>
      <c r="J139" s="274"/>
      <c r="K139" s="274"/>
      <c r="L139" s="274"/>
      <c r="M139" s="274"/>
      <c r="N139" s="274"/>
      <c r="O139" s="278"/>
      <c r="P139" s="278"/>
      <c r="Q139" s="278"/>
      <c r="R139" s="278"/>
      <c r="S139" s="278"/>
      <c r="T139" s="278"/>
      <c r="U139" s="278"/>
      <c r="V139" s="278"/>
      <c r="W139" s="278"/>
      <c r="X139" s="278"/>
      <c r="Y139" s="278"/>
      <c r="Z139" s="278"/>
      <c r="AA139" s="278"/>
      <c r="AB139" s="278"/>
      <c r="AC139" s="278"/>
      <c r="AD139" s="278"/>
      <c r="AE139" s="278"/>
      <c r="AF139" s="278"/>
      <c r="AG139" s="278"/>
      <c r="AH139" s="278"/>
      <c r="AI139" s="278"/>
      <c r="AJ139" s="278"/>
      <c r="AK139" s="278"/>
      <c r="AL139" s="278"/>
      <c r="AM139" s="278"/>
      <c r="AN139" s="278"/>
      <c r="AO139" s="278"/>
      <c r="AP139" s="278"/>
      <c r="AQ139" s="278"/>
      <c r="AR139" s="278"/>
      <c r="AS139" s="278"/>
      <c r="AT139" s="278"/>
      <c r="AU139" s="278"/>
      <c r="AV139" s="278"/>
      <c r="AW139" s="278"/>
      <c r="AX139" s="278"/>
      <c r="AY139" s="195"/>
      <c r="BA139" s="192">
        <f t="shared" si="20"/>
        <v>5</v>
      </c>
      <c r="BB139" s="192">
        <f t="shared" si="21"/>
        <v>2</v>
      </c>
      <c r="BC139" s="192">
        <f>BC138</f>
        <v>2</v>
      </c>
      <c r="BD139" s="196" t="str">
        <f>IF(ISBLANK(BD138),"①",CHAR(CODE(BD138)+1))</f>
        <v>③</v>
      </c>
      <c r="BG139" s="559" t="str">
        <f t="shared" ca="1" si="22"/>
        <v/>
      </c>
      <c r="BH139" s="560" t="str">
        <f t="shared" ca="1" si="23"/>
        <v/>
      </c>
      <c r="BI139" s="560" t="str">
        <f t="shared" ca="1" si="24"/>
        <v/>
      </c>
      <c r="BJ139" s="560" t="str">
        <f t="shared" ca="1" si="25"/>
        <v/>
      </c>
      <c r="BK139" s="560" t="str">
        <f t="shared" ca="1" si="26"/>
        <v/>
      </c>
      <c r="BL139" s="561" t="str">
        <f t="shared" ca="1" si="27"/>
        <v/>
      </c>
      <c r="CV139" s="1488" t="s">
        <v>2267</v>
      </c>
      <c r="CW139" s="1489"/>
      <c r="CX139" s="1489"/>
      <c r="CY139" s="1489"/>
      <c r="CZ139" s="1489"/>
      <c r="DA139" s="1489"/>
      <c r="DB139" s="1489"/>
      <c r="DC139" s="1489"/>
      <c r="DD139" s="1859">
        <v>44637</v>
      </c>
      <c r="DE139" s="1860"/>
      <c r="DF139" s="1861"/>
    </row>
    <row r="140" spans="1:111" s="465" customFormat="1" ht="15" customHeight="1">
      <c r="A140" s="1868" t="str">
        <f>BA140&amp;"."</f>
        <v>6.</v>
      </c>
      <c r="B140" s="1954"/>
      <c r="C140" s="469" t="s">
        <v>363</v>
      </c>
      <c r="D140" s="469"/>
      <c r="E140" s="469"/>
      <c r="F140" s="469"/>
      <c r="G140" s="469"/>
      <c r="H140" s="469"/>
      <c r="I140" s="469"/>
      <c r="J140" s="469"/>
      <c r="K140" s="469"/>
      <c r="L140" s="469"/>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469"/>
      <c r="AN140" s="469"/>
      <c r="AO140" s="469"/>
      <c r="AP140" s="469"/>
      <c r="AQ140" s="469"/>
      <c r="AR140" s="469"/>
      <c r="AS140" s="469"/>
      <c r="AT140" s="469"/>
      <c r="AU140" s="469"/>
      <c r="AV140" s="469"/>
      <c r="AW140" s="469"/>
      <c r="AX140" s="469"/>
      <c r="AY140" s="276"/>
      <c r="BA140" s="193">
        <f>BA129+1</f>
        <v>6</v>
      </c>
      <c r="BE140" s="233"/>
      <c r="BF140" s="233"/>
      <c r="BG140" s="559">
        <f t="shared" ca="1" si="22"/>
        <v>1</v>
      </c>
      <c r="BH140" s="560" t="str">
        <f t="shared" ca="1" si="23"/>
        <v/>
      </c>
      <c r="BI140" s="560" t="str">
        <f t="shared" ca="1" si="24"/>
        <v/>
      </c>
      <c r="BJ140" s="560" t="str">
        <f t="shared" ca="1" si="25"/>
        <v/>
      </c>
      <c r="BK140" s="560" t="str">
        <f t="shared" ca="1" si="26"/>
        <v/>
      </c>
      <c r="BL140" s="561" t="str">
        <f t="shared" ca="1" si="27"/>
        <v/>
      </c>
      <c r="CV140" s="1497"/>
      <c r="CW140" s="1498"/>
      <c r="CX140" s="1498"/>
      <c r="CY140" s="1498"/>
      <c r="CZ140" s="1498"/>
      <c r="DA140" s="1498"/>
      <c r="DB140" s="1498"/>
      <c r="DC140" s="1498"/>
      <c r="DD140" s="1859"/>
      <c r="DE140" s="1860"/>
      <c r="DF140" s="1861"/>
    </row>
    <row r="141" spans="1:111" s="465" customFormat="1" ht="15" customHeight="1">
      <c r="A141" s="1887" t="str">
        <f>BA141&amp;"."&amp;BB141</f>
        <v>6.1</v>
      </c>
      <c r="B141" s="1888"/>
      <c r="C141" s="1888"/>
      <c r="D141" s="187" t="s">
        <v>364</v>
      </c>
      <c r="H141" s="189"/>
      <c r="I141" s="234"/>
      <c r="L141" s="190"/>
      <c r="M141" s="190"/>
      <c r="N141" s="190"/>
      <c r="AY141" s="195"/>
      <c r="BA141" s="192">
        <f t="shared" ref="BA141:BC156" si="28">BA140</f>
        <v>6</v>
      </c>
      <c r="BB141" s="193">
        <f>BB140+1</f>
        <v>1</v>
      </c>
      <c r="BC141" s="192"/>
      <c r="BD141" s="192"/>
      <c r="BE141" s="233"/>
      <c r="BF141" s="233"/>
      <c r="BG141" s="559" t="str">
        <f t="shared" ca="1" si="22"/>
        <v/>
      </c>
      <c r="BH141" s="560" t="str">
        <f t="shared" ca="1" si="23"/>
        <v/>
      </c>
      <c r="BI141" s="560" t="str">
        <f t="shared" ca="1" si="24"/>
        <v/>
      </c>
      <c r="BJ141" s="560" t="str">
        <f t="shared" ca="1" si="25"/>
        <v/>
      </c>
      <c r="BK141" s="560" t="str">
        <f t="shared" ca="1" si="26"/>
        <v/>
      </c>
      <c r="BL141" s="561" t="str">
        <f t="shared" ca="1" si="27"/>
        <v/>
      </c>
      <c r="CV141" s="1488" t="s">
        <v>2267</v>
      </c>
      <c r="CW141" s="1489"/>
      <c r="CX141" s="1489"/>
      <c r="CY141" s="1489"/>
      <c r="CZ141" s="1489"/>
      <c r="DA141" s="1489"/>
      <c r="DB141" s="1489"/>
      <c r="DC141" s="1489"/>
      <c r="DD141" s="1859">
        <v>44637</v>
      </c>
      <c r="DE141" s="1860"/>
      <c r="DF141" s="1861"/>
    </row>
    <row r="142" spans="1:111" s="465" customFormat="1" ht="15" customHeight="1">
      <c r="A142" s="812"/>
      <c r="B142" s="812"/>
      <c r="C142" s="812"/>
      <c r="D142" s="793" t="s">
        <v>365</v>
      </c>
      <c r="E142" s="791"/>
      <c r="F142" s="791"/>
      <c r="G142" s="791"/>
      <c r="H142" s="791"/>
      <c r="I142" s="791"/>
      <c r="J142" s="791"/>
      <c r="K142" s="791"/>
      <c r="L142" s="791" t="s">
        <v>367</v>
      </c>
      <c r="M142" s="791"/>
      <c r="N142" s="791"/>
      <c r="O142" s="791"/>
      <c r="P142" s="791"/>
      <c r="Q142" s="791"/>
      <c r="R142" s="791"/>
      <c r="S142" s="791"/>
      <c r="T142" s="791"/>
      <c r="U142" s="791"/>
      <c r="V142" s="791"/>
      <c r="W142" s="791"/>
      <c r="X142" s="791"/>
      <c r="Y142" s="791"/>
      <c r="Z142" s="791"/>
      <c r="AA142" s="791"/>
      <c r="AB142" s="791"/>
      <c r="AC142" s="791"/>
      <c r="AD142" s="791"/>
      <c r="AE142" s="791"/>
      <c r="AF142" s="791"/>
      <c r="AG142" s="791"/>
      <c r="AH142" s="791"/>
      <c r="AI142" s="791"/>
      <c r="AJ142" s="791"/>
      <c r="AK142" s="791"/>
      <c r="AL142" s="791"/>
      <c r="AM142" s="791"/>
      <c r="AN142" s="791"/>
      <c r="AO142" s="791"/>
      <c r="AP142" s="791"/>
      <c r="AQ142" s="791"/>
      <c r="AR142" s="791"/>
      <c r="AS142" s="791"/>
      <c r="AT142" s="791"/>
      <c r="AU142" s="791"/>
      <c r="AV142" s="791"/>
      <c r="AW142" s="791"/>
      <c r="AX142" s="792"/>
      <c r="AY142" s="195"/>
      <c r="BA142" s="192">
        <f t="shared" si="28"/>
        <v>6</v>
      </c>
      <c r="BB142" s="192">
        <f t="shared" si="28"/>
        <v>1</v>
      </c>
      <c r="BC142" s="192"/>
      <c r="BD142" s="192"/>
      <c r="BE142" s="233"/>
      <c r="BF142" s="233"/>
      <c r="BG142" s="559" t="str">
        <f t="shared" ca="1" si="22"/>
        <v/>
      </c>
      <c r="BH142" s="560" t="str">
        <f t="shared" ca="1" si="23"/>
        <v/>
      </c>
      <c r="BI142" s="560" t="str">
        <f t="shared" ca="1" si="24"/>
        <v/>
      </c>
      <c r="BJ142" s="560" t="str">
        <f t="shared" ca="1" si="25"/>
        <v/>
      </c>
      <c r="BK142" s="560" t="str">
        <f t="shared" ca="1" si="26"/>
        <v/>
      </c>
      <c r="BL142" s="561" t="str">
        <f t="shared" ca="1" si="27"/>
        <v/>
      </c>
      <c r="CV142" s="1497"/>
      <c r="CW142" s="1498"/>
      <c r="CX142" s="1498"/>
      <c r="CY142" s="1498"/>
      <c r="CZ142" s="1498"/>
      <c r="DA142" s="1498"/>
      <c r="DB142" s="1498"/>
      <c r="DC142" s="1498"/>
      <c r="DD142" s="1859"/>
      <c r="DE142" s="1860"/>
      <c r="DF142" s="1861"/>
    </row>
    <row r="143" spans="1:111" s="465" customFormat="1" ht="15" customHeight="1">
      <c r="A143" s="812"/>
      <c r="B143" s="812"/>
      <c r="C143" s="812"/>
      <c r="D143" s="279" t="s">
        <v>366</v>
      </c>
      <c r="E143" s="197"/>
      <c r="F143" s="197"/>
      <c r="G143" s="197"/>
      <c r="H143" s="280"/>
      <c r="I143" s="281"/>
      <c r="J143" s="197"/>
      <c r="K143" s="242"/>
      <c r="L143" s="259" t="s">
        <v>368</v>
      </c>
      <c r="M143" s="252"/>
      <c r="N143" s="252"/>
      <c r="O143" s="197"/>
      <c r="P143" s="197"/>
      <c r="Q143" s="197"/>
      <c r="R143" s="197"/>
      <c r="S143" s="197"/>
      <c r="T143" s="197"/>
      <c r="U143" s="197"/>
      <c r="V143" s="197"/>
      <c r="W143" s="197"/>
      <c r="X143" s="197"/>
      <c r="Y143" s="197"/>
      <c r="Z143" s="197"/>
      <c r="AA143" s="197"/>
      <c r="AB143" s="197"/>
      <c r="AC143" s="197"/>
      <c r="AD143" s="197"/>
      <c r="AE143" s="197"/>
      <c r="AF143" s="197"/>
      <c r="AG143" s="197"/>
      <c r="AH143" s="197"/>
      <c r="AI143" s="197"/>
      <c r="AJ143" s="197"/>
      <c r="AK143" s="197"/>
      <c r="AL143" s="197"/>
      <c r="AM143" s="197"/>
      <c r="AN143" s="197"/>
      <c r="AO143" s="197"/>
      <c r="AP143" s="197"/>
      <c r="AQ143" s="197"/>
      <c r="AR143" s="197"/>
      <c r="AS143" s="197"/>
      <c r="AT143" s="197"/>
      <c r="AU143" s="197"/>
      <c r="AV143" s="197"/>
      <c r="AW143" s="197"/>
      <c r="AX143" s="198"/>
      <c r="AY143" s="195"/>
      <c r="BA143" s="192">
        <f t="shared" si="28"/>
        <v>6</v>
      </c>
      <c r="BB143" s="192">
        <f t="shared" si="28"/>
        <v>1</v>
      </c>
      <c r="BC143" s="192"/>
      <c r="BD143" s="192"/>
      <c r="BE143" s="233"/>
      <c r="BF143" s="233"/>
      <c r="BG143" s="559" t="str">
        <f t="shared" ca="1" si="22"/>
        <v/>
      </c>
      <c r="BH143" s="560" t="str">
        <f t="shared" ca="1" si="23"/>
        <v/>
      </c>
      <c r="BI143" s="560" t="str">
        <f t="shared" ca="1" si="24"/>
        <v/>
      </c>
      <c r="BJ143" s="560" t="str">
        <f t="shared" ca="1" si="25"/>
        <v/>
      </c>
      <c r="BK143" s="560" t="str">
        <f t="shared" ca="1" si="26"/>
        <v/>
      </c>
      <c r="BL143" s="561" t="str">
        <f t="shared" ca="1" si="27"/>
        <v/>
      </c>
      <c r="CV143" s="1497"/>
      <c r="CW143" s="1498"/>
      <c r="CX143" s="1498"/>
      <c r="CY143" s="1498"/>
      <c r="CZ143" s="1498"/>
      <c r="DA143" s="1498"/>
      <c r="DB143" s="1498"/>
      <c r="DC143" s="1498"/>
      <c r="DD143" s="1859"/>
      <c r="DE143" s="1860"/>
      <c r="DF143" s="1861"/>
    </row>
    <row r="144" spans="1:111" s="465" customFormat="1" ht="15" customHeight="1">
      <c r="A144" s="812"/>
      <c r="B144" s="812"/>
      <c r="C144" s="812"/>
      <c r="D144" s="282" t="s">
        <v>369</v>
      </c>
      <c r="E144" s="828"/>
      <c r="F144" s="828"/>
      <c r="G144" s="828"/>
      <c r="H144" s="283"/>
      <c r="I144" s="284"/>
      <c r="J144" s="828"/>
      <c r="K144" s="815"/>
      <c r="L144" s="260" t="s">
        <v>123</v>
      </c>
      <c r="M144" s="253"/>
      <c r="N144" s="253"/>
      <c r="O144" s="828"/>
      <c r="P144" s="828"/>
      <c r="Q144" s="828"/>
      <c r="R144" s="828"/>
      <c r="S144" s="828"/>
      <c r="T144" s="828"/>
      <c r="U144" s="828"/>
      <c r="V144" s="828"/>
      <c r="W144" s="828"/>
      <c r="X144" s="828"/>
      <c r="Y144" s="828"/>
      <c r="Z144" s="828"/>
      <c r="AA144" s="828"/>
      <c r="AB144" s="828"/>
      <c r="AC144" s="828"/>
      <c r="AD144" s="828"/>
      <c r="AE144" s="828"/>
      <c r="AF144" s="828"/>
      <c r="AG144" s="828"/>
      <c r="AH144" s="828"/>
      <c r="AI144" s="828"/>
      <c r="AJ144" s="828"/>
      <c r="AK144" s="828"/>
      <c r="AL144" s="828"/>
      <c r="AM144" s="828"/>
      <c r="AN144" s="828"/>
      <c r="AO144" s="828"/>
      <c r="AP144" s="828"/>
      <c r="AQ144" s="828"/>
      <c r="AR144" s="828"/>
      <c r="AS144" s="828"/>
      <c r="AT144" s="828"/>
      <c r="AU144" s="828"/>
      <c r="AV144" s="828"/>
      <c r="AW144" s="828"/>
      <c r="AX144" s="208"/>
      <c r="AY144" s="195"/>
      <c r="BA144" s="192">
        <f t="shared" si="28"/>
        <v>6</v>
      </c>
      <c r="BB144" s="192">
        <f t="shared" si="28"/>
        <v>1</v>
      </c>
      <c r="BC144" s="192"/>
      <c r="BD144" s="192"/>
      <c r="BE144" s="233"/>
      <c r="BF144" s="233"/>
      <c r="BG144" s="559" t="str">
        <f t="shared" ca="1" si="22"/>
        <v/>
      </c>
      <c r="BH144" s="560" t="str">
        <f t="shared" ca="1" si="23"/>
        <v/>
      </c>
      <c r="BI144" s="560" t="str">
        <f t="shared" ca="1" si="24"/>
        <v/>
      </c>
      <c r="BJ144" s="560" t="str">
        <f t="shared" ca="1" si="25"/>
        <v/>
      </c>
      <c r="BK144" s="560" t="str">
        <f t="shared" ca="1" si="26"/>
        <v/>
      </c>
      <c r="BL144" s="561" t="str">
        <f t="shared" ca="1" si="27"/>
        <v/>
      </c>
      <c r="CV144" s="1497"/>
      <c r="CW144" s="1498"/>
      <c r="CX144" s="1498"/>
      <c r="CY144" s="1498"/>
      <c r="CZ144" s="1498"/>
      <c r="DA144" s="1498"/>
      <c r="DB144" s="1498"/>
      <c r="DC144" s="1498"/>
      <c r="DD144" s="1859"/>
      <c r="DE144" s="1860"/>
      <c r="DF144" s="1861"/>
    </row>
    <row r="145" spans="1:111" s="465" customFormat="1" ht="15" customHeight="1">
      <c r="A145" s="812"/>
      <c r="B145" s="812"/>
      <c r="C145" s="812"/>
      <c r="D145" s="282" t="s">
        <v>370</v>
      </c>
      <c r="E145" s="828"/>
      <c r="F145" s="828"/>
      <c r="G145" s="828"/>
      <c r="H145" s="283"/>
      <c r="I145" s="284"/>
      <c r="J145" s="828"/>
      <c r="K145" s="815"/>
      <c r="L145" s="260" t="str">
        <f>"※初期設定と同様。（"&amp;$CN$9&amp;"を参照）"</f>
        <v>※初期設定と同様。（「4.1.3. スプレッドシートの設定」を参照）</v>
      </c>
      <c r="M145" s="253"/>
      <c r="N145" s="253"/>
      <c r="O145" s="828"/>
      <c r="P145" s="828"/>
      <c r="Q145" s="828"/>
      <c r="R145" s="828"/>
      <c r="S145" s="828"/>
      <c r="T145" s="828"/>
      <c r="U145" s="828"/>
      <c r="V145" s="828"/>
      <c r="W145" s="828"/>
      <c r="X145" s="828"/>
      <c r="Y145" s="828"/>
      <c r="Z145" s="828"/>
      <c r="AA145" s="828"/>
      <c r="AB145" s="828"/>
      <c r="AC145" s="828"/>
      <c r="AD145" s="828"/>
      <c r="AE145" s="828"/>
      <c r="AF145" s="828"/>
      <c r="AG145" s="828"/>
      <c r="AH145" s="828"/>
      <c r="AI145" s="828"/>
      <c r="AJ145" s="828"/>
      <c r="AK145" s="828"/>
      <c r="AL145" s="828"/>
      <c r="AM145" s="828"/>
      <c r="AN145" s="828"/>
      <c r="AO145" s="828"/>
      <c r="AP145" s="828"/>
      <c r="AQ145" s="828"/>
      <c r="AR145" s="828"/>
      <c r="AS145" s="828"/>
      <c r="AT145" s="828"/>
      <c r="AU145" s="828"/>
      <c r="AV145" s="828"/>
      <c r="AW145" s="828"/>
      <c r="AX145" s="208"/>
      <c r="AY145" s="195"/>
      <c r="BA145" s="192">
        <f t="shared" si="28"/>
        <v>6</v>
      </c>
      <c r="BB145" s="192">
        <f t="shared" si="28"/>
        <v>1</v>
      </c>
      <c r="BC145" s="192"/>
      <c r="BD145" s="192"/>
      <c r="BE145" s="233"/>
      <c r="BF145" s="233"/>
      <c r="BG145" s="559" t="str">
        <f t="shared" ca="1" si="22"/>
        <v/>
      </c>
      <c r="BH145" s="560" t="str">
        <f t="shared" ca="1" si="23"/>
        <v/>
      </c>
      <c r="BI145" s="560" t="str">
        <f t="shared" ca="1" si="24"/>
        <v/>
      </c>
      <c r="BJ145" s="560" t="str">
        <f t="shared" ca="1" si="25"/>
        <v/>
      </c>
      <c r="BK145" s="560" t="str">
        <f t="shared" ca="1" si="26"/>
        <v/>
      </c>
      <c r="BL145" s="561" t="str">
        <f t="shared" ca="1" si="27"/>
        <v/>
      </c>
      <c r="CV145" s="1497"/>
      <c r="CW145" s="1498"/>
      <c r="CX145" s="1498"/>
      <c r="CY145" s="1498"/>
      <c r="CZ145" s="1498"/>
      <c r="DA145" s="1498"/>
      <c r="DB145" s="1498"/>
      <c r="DC145" s="1498"/>
      <c r="DD145" s="1859"/>
      <c r="DE145" s="1860"/>
      <c r="DF145" s="1861"/>
    </row>
    <row r="146" spans="1:111" s="465" customFormat="1" ht="15" customHeight="1">
      <c r="A146" s="812"/>
      <c r="B146" s="812"/>
      <c r="C146" s="812"/>
      <c r="D146" s="282" t="s">
        <v>371</v>
      </c>
      <c r="E146" s="828"/>
      <c r="F146" s="828"/>
      <c r="G146" s="828"/>
      <c r="H146" s="283"/>
      <c r="I146" s="284"/>
      <c r="J146" s="828"/>
      <c r="K146" s="815"/>
      <c r="L146" s="260" t="s">
        <v>372</v>
      </c>
      <c r="M146" s="253"/>
      <c r="N146" s="253"/>
      <c r="O146" s="828"/>
      <c r="P146" s="828"/>
      <c r="Q146" s="828"/>
      <c r="R146" s="828"/>
      <c r="S146" s="828"/>
      <c r="T146" s="828"/>
      <c r="U146" s="828"/>
      <c r="V146" s="828"/>
      <c r="W146" s="828"/>
      <c r="X146" s="828"/>
      <c r="Y146" s="828"/>
      <c r="Z146" s="828"/>
      <c r="AA146" s="828"/>
      <c r="AB146" s="828"/>
      <c r="AC146" s="828"/>
      <c r="AD146" s="828"/>
      <c r="AE146" s="828"/>
      <c r="AF146" s="828"/>
      <c r="AG146" s="828"/>
      <c r="AH146" s="828"/>
      <c r="AI146" s="828"/>
      <c r="AJ146" s="828"/>
      <c r="AK146" s="828"/>
      <c r="AL146" s="828"/>
      <c r="AM146" s="828"/>
      <c r="AN146" s="828"/>
      <c r="AO146" s="828"/>
      <c r="AP146" s="828"/>
      <c r="AQ146" s="828"/>
      <c r="AR146" s="828"/>
      <c r="AS146" s="828"/>
      <c r="AT146" s="828"/>
      <c r="AU146" s="828"/>
      <c r="AV146" s="828"/>
      <c r="AW146" s="828"/>
      <c r="AX146" s="208"/>
      <c r="AY146" s="195"/>
      <c r="BA146" s="192">
        <f t="shared" si="28"/>
        <v>6</v>
      </c>
      <c r="BB146" s="192">
        <f t="shared" si="28"/>
        <v>1</v>
      </c>
      <c r="BC146" s="192"/>
      <c r="BD146" s="192"/>
      <c r="BE146" s="233"/>
      <c r="BF146" s="233"/>
      <c r="BG146" s="559" t="str">
        <f t="shared" ca="1" si="22"/>
        <v/>
      </c>
      <c r="BH146" s="560" t="str">
        <f t="shared" ca="1" si="23"/>
        <v/>
      </c>
      <c r="BI146" s="560" t="str">
        <f t="shared" ca="1" si="24"/>
        <v/>
      </c>
      <c r="BJ146" s="560" t="str">
        <f t="shared" ca="1" si="25"/>
        <v/>
      </c>
      <c r="BK146" s="560" t="str">
        <f t="shared" ca="1" si="26"/>
        <v/>
      </c>
      <c r="BL146" s="561" t="str">
        <f t="shared" ca="1" si="27"/>
        <v/>
      </c>
      <c r="CV146" s="1497"/>
      <c r="CW146" s="1498"/>
      <c r="CX146" s="1498"/>
      <c r="CY146" s="1498"/>
      <c r="CZ146" s="1498"/>
      <c r="DA146" s="1498"/>
      <c r="DB146" s="1498"/>
      <c r="DC146" s="1498"/>
      <c r="DD146" s="1859"/>
      <c r="DE146" s="1860"/>
      <c r="DF146" s="1861"/>
    </row>
    <row r="147" spans="1:111" s="465" customFormat="1" ht="15" customHeight="1">
      <c r="A147" s="812"/>
      <c r="B147" s="812"/>
      <c r="C147" s="812"/>
      <c r="D147" s="282" t="s">
        <v>373</v>
      </c>
      <c r="E147" s="828"/>
      <c r="F147" s="828"/>
      <c r="G147" s="828"/>
      <c r="H147" s="283"/>
      <c r="I147" s="284"/>
      <c r="J147" s="828"/>
      <c r="K147" s="815"/>
      <c r="L147" s="260" t="s">
        <v>374</v>
      </c>
      <c r="M147" s="253"/>
      <c r="N147" s="253"/>
      <c r="O147" s="828"/>
      <c r="P147" s="828"/>
      <c r="Q147" s="828"/>
      <c r="R147" s="828"/>
      <c r="S147" s="828"/>
      <c r="T147" s="828"/>
      <c r="U147" s="828"/>
      <c r="V147" s="828"/>
      <c r="W147" s="828"/>
      <c r="X147" s="828"/>
      <c r="Y147" s="828"/>
      <c r="Z147" s="828"/>
      <c r="AA147" s="828"/>
      <c r="AB147" s="828"/>
      <c r="AC147" s="828"/>
      <c r="AD147" s="828"/>
      <c r="AE147" s="828"/>
      <c r="AF147" s="828"/>
      <c r="AG147" s="828"/>
      <c r="AH147" s="828"/>
      <c r="AI147" s="828"/>
      <c r="AJ147" s="828"/>
      <c r="AK147" s="828"/>
      <c r="AL147" s="828"/>
      <c r="AM147" s="828"/>
      <c r="AN147" s="828"/>
      <c r="AO147" s="828"/>
      <c r="AP147" s="828"/>
      <c r="AQ147" s="828"/>
      <c r="AR147" s="828"/>
      <c r="AS147" s="828"/>
      <c r="AT147" s="828"/>
      <c r="AU147" s="828"/>
      <c r="AV147" s="828"/>
      <c r="AW147" s="828"/>
      <c r="AX147" s="208"/>
      <c r="AY147" s="195"/>
      <c r="BA147" s="192">
        <f t="shared" si="28"/>
        <v>6</v>
      </c>
      <c r="BB147" s="192">
        <f t="shared" si="28"/>
        <v>1</v>
      </c>
      <c r="BC147" s="192"/>
      <c r="BD147" s="192"/>
      <c r="BE147" s="233"/>
      <c r="BF147" s="233"/>
      <c r="BG147" s="559" t="str">
        <f t="shared" ca="1" si="22"/>
        <v/>
      </c>
      <c r="BH147" s="560" t="str">
        <f t="shared" ca="1" si="23"/>
        <v/>
      </c>
      <c r="BI147" s="560" t="str">
        <f t="shared" ca="1" si="24"/>
        <v/>
      </c>
      <c r="BJ147" s="560" t="str">
        <f t="shared" ca="1" si="25"/>
        <v/>
      </c>
      <c r="BK147" s="560" t="str">
        <f t="shared" ca="1" si="26"/>
        <v/>
      </c>
      <c r="BL147" s="561" t="str">
        <f t="shared" ca="1" si="27"/>
        <v/>
      </c>
      <c r="CV147" s="1497"/>
      <c r="CW147" s="1498"/>
      <c r="CX147" s="1498"/>
      <c r="CY147" s="1498"/>
      <c r="CZ147" s="1498"/>
      <c r="DA147" s="1498"/>
      <c r="DB147" s="1498"/>
      <c r="DC147" s="1498"/>
      <c r="DD147" s="1859"/>
      <c r="DE147" s="1860"/>
      <c r="DF147" s="1861"/>
    </row>
    <row r="148" spans="1:111" s="465" customFormat="1" ht="15" customHeight="1">
      <c r="A148" s="812"/>
      <c r="B148" s="812"/>
      <c r="C148" s="812"/>
      <c r="D148" s="285" t="s">
        <v>375</v>
      </c>
      <c r="E148" s="204"/>
      <c r="F148" s="204"/>
      <c r="G148" s="204"/>
      <c r="H148" s="286"/>
      <c r="I148" s="287"/>
      <c r="J148" s="204"/>
      <c r="K148" s="243"/>
      <c r="L148" s="288" t="s">
        <v>376</v>
      </c>
      <c r="M148" s="254"/>
      <c r="N148" s="254"/>
      <c r="O148" s="204"/>
      <c r="P148" s="204"/>
      <c r="Q148" s="204"/>
      <c r="R148" s="204"/>
      <c r="S148" s="204"/>
      <c r="T148" s="204"/>
      <c r="U148" s="204"/>
      <c r="V148" s="204"/>
      <c r="W148" s="204"/>
      <c r="X148" s="204"/>
      <c r="Y148" s="204"/>
      <c r="Z148" s="204"/>
      <c r="AA148" s="204"/>
      <c r="AB148" s="204"/>
      <c r="AC148" s="204"/>
      <c r="AD148" s="204"/>
      <c r="AE148" s="204"/>
      <c r="AF148" s="204"/>
      <c r="AG148" s="204"/>
      <c r="AH148" s="204"/>
      <c r="AI148" s="204"/>
      <c r="AJ148" s="204"/>
      <c r="AK148" s="204"/>
      <c r="AL148" s="204"/>
      <c r="AM148" s="204"/>
      <c r="AN148" s="204"/>
      <c r="AO148" s="204"/>
      <c r="AP148" s="204"/>
      <c r="AQ148" s="204"/>
      <c r="AR148" s="204"/>
      <c r="AS148" s="204"/>
      <c r="AT148" s="204"/>
      <c r="AU148" s="204"/>
      <c r="AV148" s="204"/>
      <c r="AW148" s="204"/>
      <c r="AX148" s="205"/>
      <c r="AY148" s="195"/>
      <c r="BA148" s="192">
        <f t="shared" si="28"/>
        <v>6</v>
      </c>
      <c r="BB148" s="192">
        <f t="shared" si="28"/>
        <v>1</v>
      </c>
      <c r="BC148" s="192"/>
      <c r="BD148" s="192"/>
      <c r="BE148" s="233"/>
      <c r="BF148" s="233"/>
      <c r="BG148" s="559" t="str">
        <f t="shared" ca="1" si="22"/>
        <v/>
      </c>
      <c r="BH148" s="560" t="str">
        <f t="shared" ca="1" si="23"/>
        <v/>
      </c>
      <c r="BI148" s="560" t="str">
        <f t="shared" ca="1" si="24"/>
        <v/>
      </c>
      <c r="BJ148" s="560" t="str">
        <f t="shared" ca="1" si="25"/>
        <v/>
      </c>
      <c r="BK148" s="560" t="str">
        <f t="shared" ca="1" si="26"/>
        <v/>
      </c>
      <c r="BL148" s="561" t="str">
        <f t="shared" ca="1" si="27"/>
        <v/>
      </c>
      <c r="CV148" s="1497"/>
      <c r="CW148" s="1498"/>
      <c r="CX148" s="1498"/>
      <c r="CY148" s="1498"/>
      <c r="CZ148" s="1498"/>
      <c r="DA148" s="1498"/>
      <c r="DB148" s="1498"/>
      <c r="DC148" s="1498"/>
      <c r="DD148" s="1859"/>
      <c r="DE148" s="1860"/>
      <c r="DF148" s="1861"/>
    </row>
    <row r="149" spans="1:111" s="465" customFormat="1" ht="15" customHeight="1">
      <c r="A149" s="1889" t="str">
        <f>BA149&amp;"."&amp;BB149</f>
        <v>6.2</v>
      </c>
      <c r="B149" s="1889"/>
      <c r="C149" s="1889"/>
      <c r="D149" s="187" t="s">
        <v>377</v>
      </c>
      <c r="H149" s="189"/>
      <c r="I149" s="234"/>
      <c r="L149" s="190"/>
      <c r="M149" s="190"/>
      <c r="N149" s="190"/>
      <c r="Z149" s="189"/>
      <c r="AY149" s="195"/>
      <c r="BA149" s="192">
        <f t="shared" si="28"/>
        <v>6</v>
      </c>
      <c r="BB149" s="193">
        <f>BB148+1</f>
        <v>2</v>
      </c>
      <c r="BC149" s="192"/>
      <c r="BD149" s="192"/>
      <c r="BE149" s="233"/>
      <c r="BF149" s="233"/>
      <c r="BG149" s="559" t="str">
        <f t="shared" ca="1" si="22"/>
        <v/>
      </c>
      <c r="BH149" s="560" t="str">
        <f t="shared" ca="1" si="23"/>
        <v/>
      </c>
      <c r="BI149" s="560" t="str">
        <f t="shared" ca="1" si="24"/>
        <v/>
      </c>
      <c r="BJ149" s="560" t="str">
        <f t="shared" ca="1" si="25"/>
        <v/>
      </c>
      <c r="BK149" s="560" t="str">
        <f t="shared" ca="1" si="26"/>
        <v/>
      </c>
      <c r="BL149" s="561" t="str">
        <f t="shared" ca="1" si="27"/>
        <v/>
      </c>
      <c r="BN149" s="465" t="s">
        <v>2181</v>
      </c>
      <c r="CV149" s="1497"/>
      <c r="CW149" s="1498"/>
      <c r="CX149" s="1498"/>
      <c r="CY149" s="1498"/>
      <c r="CZ149" s="1498"/>
      <c r="DA149" s="1498"/>
      <c r="DB149" s="1498"/>
      <c r="DC149" s="1498"/>
      <c r="DD149" s="1859"/>
      <c r="DE149" s="1860"/>
      <c r="DF149" s="1861"/>
    </row>
    <row r="150" spans="1:111" s="465" customFormat="1" ht="15" customHeight="1">
      <c r="A150" s="1889" t="str">
        <f>BA150&amp;"."&amp;BB150&amp;"."&amp;BC150</f>
        <v>6.2.1</v>
      </c>
      <c r="B150" s="1889"/>
      <c r="C150" s="1889"/>
      <c r="D150" s="1889"/>
      <c r="E150" s="465" t="s">
        <v>378</v>
      </c>
      <c r="AY150" s="195"/>
      <c r="BA150" s="192">
        <f t="shared" si="28"/>
        <v>6</v>
      </c>
      <c r="BB150" s="192">
        <f t="shared" si="28"/>
        <v>2</v>
      </c>
      <c r="BC150" s="193">
        <f>BC149+1</f>
        <v>1</v>
      </c>
      <c r="BD150" s="192"/>
      <c r="BE150" s="192"/>
      <c r="BF150" s="233"/>
      <c r="BG150" s="559" t="str">
        <f t="shared" ca="1" si="22"/>
        <v/>
      </c>
      <c r="BH150" s="560" t="str">
        <f t="shared" ca="1" si="23"/>
        <v/>
      </c>
      <c r="BI150" s="560" t="str">
        <f t="shared" ca="1" si="24"/>
        <v/>
      </c>
      <c r="BJ150" s="560" t="str">
        <f t="shared" ca="1" si="25"/>
        <v/>
      </c>
      <c r="BK150" s="560" t="str">
        <f t="shared" ca="1" si="26"/>
        <v/>
      </c>
      <c r="BL150" s="561" t="str">
        <f t="shared" ca="1" si="27"/>
        <v/>
      </c>
      <c r="CV150" s="1497"/>
      <c r="CW150" s="1498"/>
      <c r="CX150" s="1498"/>
      <c r="CY150" s="1498"/>
      <c r="CZ150" s="1498"/>
      <c r="DA150" s="1498"/>
      <c r="DB150" s="1498"/>
      <c r="DC150" s="1498"/>
      <c r="DD150" s="1859"/>
      <c r="DE150" s="1860"/>
      <c r="DF150" s="1861"/>
      <c r="DG150" s="465" t="s">
        <v>2279</v>
      </c>
    </row>
    <row r="151" spans="1:111" s="465" customFormat="1" ht="15" customHeight="1">
      <c r="E151" s="1850" t="s">
        <v>150</v>
      </c>
      <c r="F151" s="1851"/>
      <c r="G151" s="1851"/>
      <c r="H151" s="1851"/>
      <c r="I151" s="1851"/>
      <c r="J151" s="1851"/>
      <c r="K151" s="1851"/>
      <c r="L151" s="1852"/>
      <c r="M151" s="237" t="s">
        <v>342</v>
      </c>
      <c r="N151" s="197"/>
      <c r="O151" s="197"/>
      <c r="P151" s="197"/>
      <c r="Q151" s="197"/>
      <c r="R151" s="197"/>
      <c r="S151" s="197"/>
      <c r="T151" s="197"/>
      <c r="U151" s="197"/>
      <c r="V151" s="197"/>
      <c r="W151" s="197"/>
      <c r="X151" s="197"/>
      <c r="Y151" s="197"/>
      <c r="Z151" s="197"/>
      <c r="AA151" s="197"/>
      <c r="AB151" s="197"/>
      <c r="AC151" s="197"/>
      <c r="AD151" s="197"/>
      <c r="AE151" s="197"/>
      <c r="AF151" s="197"/>
      <c r="AG151" s="197"/>
      <c r="AH151" s="197"/>
      <c r="AI151" s="197"/>
      <c r="AJ151" s="197"/>
      <c r="AK151" s="197"/>
      <c r="AL151" s="197"/>
      <c r="AM151" s="197"/>
      <c r="AN151" s="197"/>
      <c r="AO151" s="197"/>
      <c r="AP151" s="197"/>
      <c r="AQ151" s="197"/>
      <c r="AR151" s="197"/>
      <c r="AS151" s="197"/>
      <c r="AT151" s="197"/>
      <c r="AU151" s="197"/>
      <c r="AV151" s="197"/>
      <c r="AW151" s="197"/>
      <c r="AX151" s="198"/>
      <c r="AY151" s="195"/>
      <c r="BA151" s="192">
        <f t="shared" si="28"/>
        <v>6</v>
      </c>
      <c r="BB151" s="192">
        <f t="shared" si="28"/>
        <v>2</v>
      </c>
      <c r="BC151" s="192">
        <f t="shared" si="28"/>
        <v>1</v>
      </c>
      <c r="BD151" s="192"/>
      <c r="BE151" s="233"/>
      <c r="BF151" s="233"/>
      <c r="BG151" s="559" t="str">
        <f t="shared" ca="1" si="22"/>
        <v/>
      </c>
      <c r="BH151" s="560" t="str">
        <f t="shared" ca="1" si="23"/>
        <v/>
      </c>
      <c r="BI151" s="560" t="str">
        <f t="shared" ca="1" si="24"/>
        <v/>
      </c>
      <c r="BJ151" s="560" t="str">
        <f t="shared" ca="1" si="25"/>
        <v/>
      </c>
      <c r="BK151" s="560" t="str">
        <f t="shared" ca="1" si="26"/>
        <v/>
      </c>
      <c r="BL151" s="561" t="str">
        <f t="shared" ca="1" si="27"/>
        <v/>
      </c>
      <c r="CV151" s="1497"/>
      <c r="CW151" s="1498"/>
      <c r="CX151" s="1498"/>
      <c r="CY151" s="1498"/>
      <c r="CZ151" s="1498"/>
      <c r="DA151" s="1498"/>
      <c r="DB151" s="1498"/>
      <c r="DC151" s="1498"/>
      <c r="DD151" s="1859"/>
      <c r="DE151" s="1860"/>
      <c r="DF151" s="1861"/>
    </row>
    <row r="152" spans="1:111" s="465" customFormat="1" ht="15" customHeight="1">
      <c r="E152" s="1856" t="s">
        <v>151</v>
      </c>
      <c r="F152" s="1857"/>
      <c r="G152" s="1857"/>
      <c r="H152" s="1857"/>
      <c r="I152" s="1857"/>
      <c r="J152" s="1857"/>
      <c r="K152" s="1857"/>
      <c r="L152" s="1858"/>
      <c r="M152" s="809" t="s">
        <v>379</v>
      </c>
      <c r="N152" s="835"/>
      <c r="O152" s="835"/>
      <c r="P152" s="835"/>
      <c r="Q152" s="835"/>
      <c r="R152" s="835"/>
      <c r="S152" s="835"/>
      <c r="T152" s="835"/>
      <c r="U152" s="835"/>
      <c r="V152" s="835"/>
      <c r="W152" s="835"/>
      <c r="X152" s="835"/>
      <c r="Y152" s="835"/>
      <c r="Z152" s="835"/>
      <c r="AA152" s="835"/>
      <c r="AB152" s="835"/>
      <c r="AC152" s="835"/>
      <c r="AD152" s="835"/>
      <c r="AE152" s="835"/>
      <c r="AF152" s="835"/>
      <c r="AG152" s="835"/>
      <c r="AH152" s="835"/>
      <c r="AI152" s="835"/>
      <c r="AJ152" s="835"/>
      <c r="AK152" s="835"/>
      <c r="AL152" s="835"/>
      <c r="AM152" s="835"/>
      <c r="AN152" s="835"/>
      <c r="AO152" s="835"/>
      <c r="AP152" s="835"/>
      <c r="AQ152" s="835"/>
      <c r="AR152" s="835"/>
      <c r="AS152" s="835"/>
      <c r="AT152" s="835"/>
      <c r="AU152" s="835"/>
      <c r="AV152" s="835"/>
      <c r="AW152" s="835"/>
      <c r="AX152" s="468"/>
      <c r="AY152" s="195"/>
      <c r="BA152" s="192">
        <f t="shared" si="28"/>
        <v>6</v>
      </c>
      <c r="BB152" s="192">
        <f t="shared" si="28"/>
        <v>2</v>
      </c>
      <c r="BC152" s="192">
        <f t="shared" si="28"/>
        <v>1</v>
      </c>
      <c r="BD152" s="192"/>
      <c r="BE152" s="233"/>
      <c r="BF152" s="233"/>
      <c r="BG152" s="559" t="str">
        <f t="shared" ca="1" si="22"/>
        <v/>
      </c>
      <c r="BH152" s="560" t="str">
        <f t="shared" ca="1" si="23"/>
        <v/>
      </c>
      <c r="BI152" s="560" t="str">
        <f t="shared" ca="1" si="24"/>
        <v/>
      </c>
      <c r="BJ152" s="560" t="str">
        <f t="shared" ca="1" si="25"/>
        <v/>
      </c>
      <c r="BK152" s="560" t="str">
        <f t="shared" ca="1" si="26"/>
        <v/>
      </c>
      <c r="BL152" s="561" t="str">
        <f t="shared" ca="1" si="27"/>
        <v/>
      </c>
      <c r="CV152" s="1497"/>
      <c r="CW152" s="1498"/>
      <c r="CX152" s="1498"/>
      <c r="CY152" s="1498"/>
      <c r="CZ152" s="1498"/>
      <c r="DA152" s="1498"/>
      <c r="DB152" s="1498"/>
      <c r="DC152" s="1498"/>
      <c r="DD152" s="1859"/>
      <c r="DE152" s="1860"/>
      <c r="DF152" s="1861"/>
    </row>
    <row r="153" spans="1:111" s="465" customFormat="1" ht="15" customHeight="1">
      <c r="E153" s="201"/>
      <c r="F153" s="796"/>
      <c r="G153" s="1986"/>
      <c r="H153" s="1986"/>
      <c r="I153" s="1986"/>
      <c r="J153" s="1986"/>
      <c r="K153" s="1986"/>
      <c r="L153" s="1987"/>
      <c r="M153" s="833" t="s">
        <v>362</v>
      </c>
      <c r="N153" s="834"/>
      <c r="O153" s="834"/>
      <c r="P153" s="834"/>
      <c r="Q153" s="834"/>
      <c r="R153" s="834"/>
      <c r="S153" s="834"/>
      <c r="T153" s="834"/>
      <c r="U153" s="834"/>
      <c r="V153" s="834"/>
      <c r="W153" s="834"/>
      <c r="X153" s="834"/>
      <c r="Y153" s="834"/>
      <c r="Z153" s="834"/>
      <c r="AA153" s="834"/>
      <c r="AB153" s="834"/>
      <c r="AC153" s="834"/>
      <c r="AD153" s="834"/>
      <c r="AE153" s="834"/>
      <c r="AF153" s="834"/>
      <c r="AG153" s="834"/>
      <c r="AH153" s="834"/>
      <c r="AI153" s="834"/>
      <c r="AJ153" s="834"/>
      <c r="AK153" s="834"/>
      <c r="AL153" s="834"/>
      <c r="AM153" s="834"/>
      <c r="AN153" s="834"/>
      <c r="AO153" s="834"/>
      <c r="AP153" s="834"/>
      <c r="AQ153" s="834"/>
      <c r="AR153" s="834"/>
      <c r="AS153" s="834"/>
      <c r="AT153" s="834"/>
      <c r="AU153" s="834"/>
      <c r="AV153" s="834"/>
      <c r="AW153" s="834"/>
      <c r="AX153" s="203"/>
      <c r="AY153" s="195"/>
      <c r="BA153" s="192">
        <f t="shared" si="28"/>
        <v>6</v>
      </c>
      <c r="BB153" s="192">
        <f t="shared" si="28"/>
        <v>2</v>
      </c>
      <c r="BC153" s="192">
        <f t="shared" si="28"/>
        <v>1</v>
      </c>
      <c r="BD153" s="192"/>
      <c r="BE153" s="233"/>
      <c r="BF153" s="233"/>
      <c r="BG153" s="559" t="str">
        <f t="shared" ca="1" si="22"/>
        <v/>
      </c>
      <c r="BH153" s="560" t="str">
        <f t="shared" ca="1" si="23"/>
        <v/>
      </c>
      <c r="BI153" s="560" t="str">
        <f t="shared" ca="1" si="24"/>
        <v/>
      </c>
      <c r="BJ153" s="560" t="str">
        <f t="shared" ca="1" si="25"/>
        <v/>
      </c>
      <c r="BK153" s="560" t="str">
        <f t="shared" ca="1" si="26"/>
        <v/>
      </c>
      <c r="BL153" s="561" t="str">
        <f t="shared" ca="1" si="27"/>
        <v/>
      </c>
      <c r="CV153" s="1497"/>
      <c r="CW153" s="1498"/>
      <c r="CX153" s="1498"/>
      <c r="CY153" s="1498"/>
      <c r="CZ153" s="1498"/>
      <c r="DA153" s="1498"/>
      <c r="DB153" s="1498"/>
      <c r="DC153" s="1498"/>
      <c r="DD153" s="1859"/>
      <c r="DE153" s="1860"/>
      <c r="DF153" s="1861"/>
    </row>
    <row r="154" spans="1:111" s="465" customFormat="1" ht="15" customHeight="1">
      <c r="E154" s="1775" t="s">
        <v>152</v>
      </c>
      <c r="F154" s="1776"/>
      <c r="G154" s="1776"/>
      <c r="H154" s="1776"/>
      <c r="I154" s="1776"/>
      <c r="J154" s="1776"/>
      <c r="K154" s="1776"/>
      <c r="L154" s="1777"/>
      <c r="M154" s="238" t="s">
        <v>154</v>
      </c>
      <c r="N154" s="204"/>
      <c r="O154" s="204"/>
      <c r="P154" s="204"/>
      <c r="Q154" s="204"/>
      <c r="R154" s="204"/>
      <c r="S154" s="204"/>
      <c r="T154" s="204"/>
      <c r="U154" s="204"/>
      <c r="V154" s="204"/>
      <c r="W154" s="204"/>
      <c r="X154" s="204"/>
      <c r="Y154" s="204"/>
      <c r="Z154" s="204"/>
      <c r="AA154" s="204"/>
      <c r="AB154" s="204"/>
      <c r="AC154" s="204"/>
      <c r="AD154" s="204"/>
      <c r="AE154" s="204"/>
      <c r="AF154" s="204"/>
      <c r="AG154" s="204"/>
      <c r="AH154" s="204"/>
      <c r="AI154" s="204"/>
      <c r="AJ154" s="204"/>
      <c r="AK154" s="204"/>
      <c r="AL154" s="204"/>
      <c r="AM154" s="204"/>
      <c r="AN154" s="204"/>
      <c r="AO154" s="204"/>
      <c r="AP154" s="204"/>
      <c r="AQ154" s="204"/>
      <c r="AR154" s="204"/>
      <c r="AS154" s="204"/>
      <c r="AT154" s="204"/>
      <c r="AU154" s="204"/>
      <c r="AV154" s="204"/>
      <c r="AW154" s="204"/>
      <c r="AX154" s="205"/>
      <c r="AY154" s="195"/>
      <c r="BA154" s="192">
        <f t="shared" si="28"/>
        <v>6</v>
      </c>
      <c r="BB154" s="192">
        <f t="shared" si="28"/>
        <v>2</v>
      </c>
      <c r="BC154" s="192">
        <f t="shared" si="28"/>
        <v>1</v>
      </c>
      <c r="BD154" s="192"/>
      <c r="BE154" s="233"/>
      <c r="BF154" s="233"/>
      <c r="BG154" s="559" t="str">
        <f t="shared" ca="1" si="22"/>
        <v/>
      </c>
      <c r="BH154" s="560" t="str">
        <f t="shared" ca="1" si="23"/>
        <v/>
      </c>
      <c r="BI154" s="560" t="str">
        <f t="shared" ca="1" si="24"/>
        <v/>
      </c>
      <c r="BJ154" s="560" t="str">
        <f t="shared" ca="1" si="25"/>
        <v/>
      </c>
      <c r="BK154" s="560" t="str">
        <f t="shared" ca="1" si="26"/>
        <v/>
      </c>
      <c r="BL154" s="561" t="str">
        <f t="shared" ca="1" si="27"/>
        <v/>
      </c>
      <c r="CV154" s="1497"/>
      <c r="CW154" s="1498"/>
      <c r="CX154" s="1498"/>
      <c r="CY154" s="1498"/>
      <c r="CZ154" s="1498"/>
      <c r="DA154" s="1498"/>
      <c r="DB154" s="1498"/>
      <c r="DC154" s="1498"/>
      <c r="DD154" s="1859"/>
      <c r="DE154" s="1860"/>
      <c r="DF154" s="1861"/>
    </row>
    <row r="155" spans="1:111" s="465" customFormat="1" ht="15" customHeight="1">
      <c r="A155" s="1889" t="str">
        <f>BA155&amp;"."&amp;BB155&amp;"."&amp;BC155</f>
        <v>6.2.2</v>
      </c>
      <c r="B155" s="1889"/>
      <c r="C155" s="1889"/>
      <c r="D155" s="1889"/>
      <c r="E155" s="465" t="s">
        <v>380</v>
      </c>
      <c r="AY155" s="195"/>
      <c r="BA155" s="192">
        <f t="shared" si="28"/>
        <v>6</v>
      </c>
      <c r="BB155" s="192">
        <f t="shared" si="28"/>
        <v>2</v>
      </c>
      <c r="BC155" s="193">
        <f>BC154+1</f>
        <v>2</v>
      </c>
      <c r="BD155" s="192"/>
      <c r="BE155" s="233"/>
      <c r="BF155" s="233"/>
      <c r="BG155" s="559" t="str">
        <f t="shared" ca="1" si="22"/>
        <v/>
      </c>
      <c r="BH155" s="560" t="str">
        <f t="shared" ca="1" si="23"/>
        <v/>
      </c>
      <c r="BI155" s="560" t="str">
        <f t="shared" ca="1" si="24"/>
        <v/>
      </c>
      <c r="BJ155" s="560" t="str">
        <f t="shared" ca="1" si="25"/>
        <v/>
      </c>
      <c r="BK155" s="560" t="str">
        <f t="shared" ca="1" si="26"/>
        <v/>
      </c>
      <c r="BL155" s="561" t="str">
        <f t="shared" ca="1" si="27"/>
        <v/>
      </c>
      <c r="CV155" s="1497"/>
      <c r="CW155" s="1498"/>
      <c r="CX155" s="1498"/>
      <c r="CY155" s="1498"/>
      <c r="CZ155" s="1498"/>
      <c r="DA155" s="1498"/>
      <c r="DB155" s="1498"/>
      <c r="DC155" s="1498"/>
      <c r="DD155" s="1859"/>
      <c r="DE155" s="1860"/>
      <c r="DF155" s="1861"/>
    </row>
    <row r="156" spans="1:111" s="465" customFormat="1" ht="15" customHeight="1">
      <c r="A156" s="1889" t="str">
        <f>BA156&amp;"."&amp;BB156&amp;"."&amp;BC156</f>
        <v>6.2.3</v>
      </c>
      <c r="B156" s="1889"/>
      <c r="C156" s="1889"/>
      <c r="D156" s="1889"/>
      <c r="E156" s="465" t="s">
        <v>469</v>
      </c>
      <c r="X156" s="189"/>
      <c r="AY156" s="195"/>
      <c r="BA156" s="192">
        <f t="shared" si="28"/>
        <v>6</v>
      </c>
      <c r="BB156" s="192">
        <f t="shared" si="28"/>
        <v>2</v>
      </c>
      <c r="BC156" s="193">
        <f>BC155+1</f>
        <v>3</v>
      </c>
      <c r="BD156" s="192"/>
      <c r="BE156" s="233"/>
      <c r="BF156" s="233"/>
      <c r="BG156" s="559" t="str">
        <f t="shared" ca="1" si="22"/>
        <v/>
      </c>
      <c r="BH156" s="560" t="str">
        <f t="shared" ca="1" si="23"/>
        <v/>
      </c>
      <c r="BI156" s="560" t="str">
        <f t="shared" ca="1" si="24"/>
        <v/>
      </c>
      <c r="BJ156" s="560" t="str">
        <f t="shared" ca="1" si="25"/>
        <v/>
      </c>
      <c r="BK156" s="560" t="str">
        <f t="shared" ca="1" si="26"/>
        <v/>
      </c>
      <c r="BL156" s="561" t="str">
        <f t="shared" ca="1" si="27"/>
        <v/>
      </c>
      <c r="CV156" s="1497"/>
      <c r="CW156" s="1498"/>
      <c r="CX156" s="1498"/>
      <c r="CY156" s="1498"/>
      <c r="CZ156" s="1498"/>
      <c r="DA156" s="1498"/>
      <c r="DB156" s="1498"/>
      <c r="DC156" s="1498"/>
      <c r="DD156" s="1859"/>
      <c r="DE156" s="1860"/>
      <c r="DF156" s="1861"/>
    </row>
    <row r="157" spans="1:111" s="465" customFormat="1" ht="15" customHeight="1">
      <c r="A157" s="1772" t="str">
        <f>BD157</f>
        <v>①</v>
      </c>
      <c r="B157" s="1773"/>
      <c r="C157" s="1773"/>
      <c r="D157" s="1773"/>
      <c r="E157" s="1773"/>
      <c r="F157" s="187" t="s">
        <v>383</v>
      </c>
      <c r="AY157" s="195"/>
      <c r="BA157" s="192">
        <f t="shared" ref="BA157:BC158" si="29">BA156</f>
        <v>6</v>
      </c>
      <c r="BB157" s="192">
        <f t="shared" si="29"/>
        <v>2</v>
      </c>
      <c r="BC157" s="192">
        <f t="shared" si="29"/>
        <v>3</v>
      </c>
      <c r="BD157" s="196" t="str">
        <f>IF(ISBLANK(BD156),"①",CHAR(CODE(BD156)+1))</f>
        <v>①</v>
      </c>
      <c r="BE157" s="233"/>
      <c r="BF157" s="233"/>
      <c r="BG157" s="559" t="str">
        <f t="shared" ca="1" si="22"/>
        <v/>
      </c>
      <c r="BH157" s="560" t="str">
        <f t="shared" ca="1" si="23"/>
        <v/>
      </c>
      <c r="BI157" s="560" t="str">
        <f t="shared" ca="1" si="24"/>
        <v/>
      </c>
      <c r="BJ157" s="560" t="str">
        <f t="shared" ca="1" si="25"/>
        <v/>
      </c>
      <c r="BK157" s="560" t="str">
        <f t="shared" ca="1" si="26"/>
        <v/>
      </c>
      <c r="BL157" s="561" t="str">
        <f t="shared" ca="1" si="27"/>
        <v/>
      </c>
      <c r="CV157" s="1497"/>
      <c r="CW157" s="1498"/>
      <c r="CX157" s="1498"/>
      <c r="CY157" s="1498"/>
      <c r="CZ157" s="1498"/>
      <c r="DA157" s="1498"/>
      <c r="DB157" s="1498"/>
      <c r="DC157" s="1498"/>
      <c r="DD157" s="1859"/>
      <c r="DE157" s="1860"/>
      <c r="DF157" s="1861"/>
    </row>
    <row r="158" spans="1:111" s="465" customFormat="1" ht="15" customHeight="1">
      <c r="A158" s="1772" t="str">
        <f>BD158</f>
        <v>②</v>
      </c>
      <c r="B158" s="1773"/>
      <c r="C158" s="1773"/>
      <c r="D158" s="1773"/>
      <c r="E158" s="1773"/>
      <c r="F158" s="465" t="s">
        <v>867</v>
      </c>
      <c r="H158" s="189"/>
      <c r="I158" s="234"/>
      <c r="L158" s="190"/>
      <c r="M158" s="190"/>
      <c r="N158" s="190"/>
      <c r="AY158" s="195"/>
      <c r="BA158" s="192">
        <f t="shared" si="29"/>
        <v>6</v>
      </c>
      <c r="BB158" s="192">
        <f t="shared" si="29"/>
        <v>2</v>
      </c>
      <c r="BC158" s="192">
        <f t="shared" si="29"/>
        <v>3</v>
      </c>
      <c r="BD158" s="196" t="str">
        <f>IF(ISBLANK(BD157),"①",CHAR(CODE(BD157)+1))</f>
        <v>②</v>
      </c>
      <c r="BE158" s="233"/>
      <c r="BF158" s="233"/>
      <c r="BG158" s="559" t="str">
        <f t="shared" ca="1" si="22"/>
        <v/>
      </c>
      <c r="BH158" s="560" t="str">
        <f t="shared" ca="1" si="23"/>
        <v/>
      </c>
      <c r="BI158" s="560" t="str">
        <f t="shared" ca="1" si="24"/>
        <v/>
      </c>
      <c r="BJ158" s="560" t="str">
        <f t="shared" ca="1" si="25"/>
        <v/>
      </c>
      <c r="BK158" s="560" t="str">
        <f t="shared" ca="1" si="26"/>
        <v/>
      </c>
      <c r="BL158" s="561" t="str">
        <f t="shared" ca="1" si="27"/>
        <v/>
      </c>
      <c r="CV158" s="1488" t="s">
        <v>2267</v>
      </c>
      <c r="CW158" s="1489"/>
      <c r="CX158" s="1489"/>
      <c r="CY158" s="1489"/>
      <c r="CZ158" s="1489"/>
      <c r="DA158" s="1489"/>
      <c r="DB158" s="1489"/>
      <c r="DC158" s="1489"/>
      <c r="DD158" s="1859">
        <v>44637</v>
      </c>
      <c r="DE158" s="1860"/>
      <c r="DF158" s="1861"/>
    </row>
    <row r="159" spans="1:111" s="465" customFormat="1" ht="15" customHeight="1">
      <c r="A159" s="1889" t="str">
        <f>BA159&amp;"."&amp;BB159</f>
        <v>6.3</v>
      </c>
      <c r="B159" s="1889"/>
      <c r="C159" s="1889"/>
      <c r="D159" s="187" t="s">
        <v>470</v>
      </c>
      <c r="H159" s="189"/>
      <c r="I159" s="234"/>
      <c r="L159" s="190"/>
      <c r="M159" s="190"/>
      <c r="N159" s="190"/>
      <c r="AY159" s="195"/>
      <c r="BA159" s="192">
        <f>BA158</f>
        <v>6</v>
      </c>
      <c r="BB159" s="193">
        <f>BB158+1</f>
        <v>3</v>
      </c>
      <c r="BC159" s="192"/>
      <c r="BD159" s="192"/>
      <c r="BE159" s="233"/>
      <c r="BF159" s="233"/>
      <c r="BG159" s="559" t="str">
        <f t="shared" ca="1" si="22"/>
        <v/>
      </c>
      <c r="BH159" s="560" t="str">
        <f t="shared" ca="1" si="23"/>
        <v/>
      </c>
      <c r="BI159" s="560" t="str">
        <f t="shared" ca="1" si="24"/>
        <v/>
      </c>
      <c r="BJ159" s="560" t="str">
        <f t="shared" ca="1" si="25"/>
        <v/>
      </c>
      <c r="BK159" s="560" t="str">
        <f t="shared" ca="1" si="26"/>
        <v/>
      </c>
      <c r="BL159" s="561" t="str">
        <f t="shared" ca="1" si="27"/>
        <v/>
      </c>
      <c r="CV159" s="1488" t="s">
        <v>2267</v>
      </c>
      <c r="CW159" s="1489"/>
      <c r="CX159" s="1489"/>
      <c r="CY159" s="1489"/>
      <c r="CZ159" s="1489"/>
      <c r="DA159" s="1489"/>
      <c r="DB159" s="1489"/>
      <c r="DC159" s="1489"/>
      <c r="DD159" s="1859">
        <v>44637</v>
      </c>
      <c r="DE159" s="1860"/>
      <c r="DF159" s="1861"/>
    </row>
    <row r="160" spans="1:111" s="465" customFormat="1" ht="15" customHeight="1">
      <c r="A160" s="1889" t="str">
        <f>BA160&amp;"."&amp;BB160&amp;"."&amp;BC160</f>
        <v>6.3.1</v>
      </c>
      <c r="B160" s="1889"/>
      <c r="C160" s="1889"/>
      <c r="D160" s="1889"/>
      <c r="E160" s="465" t="s">
        <v>868</v>
      </c>
      <c r="AY160" s="195"/>
      <c r="BA160" s="192">
        <f>BA159</f>
        <v>6</v>
      </c>
      <c r="BB160" s="192">
        <f>BB159</f>
        <v>3</v>
      </c>
      <c r="BC160" s="193">
        <f>BC159+1</f>
        <v>1</v>
      </c>
      <c r="BD160" s="192"/>
      <c r="BE160" s="233"/>
      <c r="BF160" s="233"/>
      <c r="BG160" s="559" t="str">
        <f t="shared" ca="1" si="22"/>
        <v/>
      </c>
      <c r="BH160" s="560" t="str">
        <f t="shared" ca="1" si="23"/>
        <v/>
      </c>
      <c r="BI160" s="560" t="str">
        <f t="shared" ca="1" si="24"/>
        <v/>
      </c>
      <c r="BJ160" s="560" t="str">
        <f t="shared" ca="1" si="25"/>
        <v/>
      </c>
      <c r="BK160" s="560" t="str">
        <f t="shared" ca="1" si="26"/>
        <v/>
      </c>
      <c r="BL160" s="561" t="str">
        <f t="shared" ca="1" si="27"/>
        <v/>
      </c>
      <c r="CV160" s="1497"/>
      <c r="CW160" s="1498"/>
      <c r="CX160" s="1498"/>
      <c r="CY160" s="1498"/>
      <c r="CZ160" s="1498"/>
      <c r="DA160" s="1498"/>
      <c r="DB160" s="1498"/>
      <c r="DC160" s="1498"/>
      <c r="DD160" s="1859"/>
      <c r="DE160" s="1860"/>
      <c r="DF160" s="1861"/>
    </row>
    <row r="161" spans="1:111" s="465" customFormat="1" ht="15" customHeight="1">
      <c r="A161" s="797"/>
      <c r="B161" s="798"/>
      <c r="C161" s="798"/>
      <c r="D161" s="798"/>
      <c r="E161" s="187" t="s">
        <v>869</v>
      </c>
      <c r="AY161" s="195"/>
      <c r="BA161" s="192">
        <f>BA160</f>
        <v>6</v>
      </c>
      <c r="BB161" s="192">
        <f>BB160</f>
        <v>3</v>
      </c>
      <c r="BC161" s="192">
        <f>BC160</f>
        <v>1</v>
      </c>
      <c r="BD161" s="196" t="str">
        <f>IF(ISBLANK(BD160),"①",CHAR(CODE(BD160)+1))</f>
        <v>①</v>
      </c>
      <c r="BE161" s="233"/>
      <c r="BF161" s="233"/>
      <c r="BG161" s="559" t="str">
        <f t="shared" ca="1" si="22"/>
        <v/>
      </c>
      <c r="BH161" s="560" t="str">
        <f t="shared" ca="1" si="23"/>
        <v/>
      </c>
      <c r="BI161" s="560" t="str">
        <f t="shared" ca="1" si="24"/>
        <v/>
      </c>
      <c r="BJ161" s="560" t="str">
        <f t="shared" ca="1" si="25"/>
        <v/>
      </c>
      <c r="BK161" s="560" t="str">
        <f t="shared" ca="1" si="26"/>
        <v/>
      </c>
      <c r="BL161" s="561" t="str">
        <f t="shared" ca="1" si="27"/>
        <v/>
      </c>
      <c r="CV161" s="1497"/>
      <c r="CW161" s="1498"/>
      <c r="CX161" s="1498"/>
      <c r="CY161" s="1498"/>
      <c r="CZ161" s="1498"/>
      <c r="DA161" s="1498"/>
      <c r="DB161" s="1498"/>
      <c r="DC161" s="1498"/>
      <c r="DD161" s="1859"/>
      <c r="DE161" s="1860"/>
      <c r="DF161" s="1861"/>
    </row>
    <row r="162" spans="1:111" s="465" customFormat="1" ht="15" customHeight="1">
      <c r="A162" s="797"/>
      <c r="B162" s="798"/>
      <c r="C162" s="798"/>
      <c r="D162" s="798"/>
      <c r="E162" s="187" t="s">
        <v>870</v>
      </c>
      <c r="AY162" s="195"/>
      <c r="BA162" s="192">
        <f>BA161</f>
        <v>6</v>
      </c>
      <c r="BB162" s="192">
        <f>BB161</f>
        <v>3</v>
      </c>
      <c r="BC162" s="192">
        <f>BC161</f>
        <v>1</v>
      </c>
      <c r="BD162" s="192" t="str">
        <f>BD161</f>
        <v>①</v>
      </c>
      <c r="BE162" s="233"/>
      <c r="BF162" s="233"/>
      <c r="BG162" s="559" t="str">
        <f t="shared" ca="1" si="22"/>
        <v/>
      </c>
      <c r="BH162" s="560" t="str">
        <f t="shared" ca="1" si="23"/>
        <v/>
      </c>
      <c r="BI162" s="560" t="str">
        <f t="shared" ca="1" si="24"/>
        <v/>
      </c>
      <c r="BJ162" s="560" t="str">
        <f t="shared" ca="1" si="25"/>
        <v/>
      </c>
      <c r="BK162" s="560" t="str">
        <f t="shared" ca="1" si="26"/>
        <v/>
      </c>
      <c r="BL162" s="561" t="str">
        <f t="shared" ca="1" si="27"/>
        <v/>
      </c>
      <c r="CV162" s="1497"/>
      <c r="CW162" s="1498"/>
      <c r="CX162" s="1498"/>
      <c r="CY162" s="1498"/>
      <c r="CZ162" s="1498"/>
      <c r="DA162" s="1498"/>
      <c r="DB162" s="1498"/>
      <c r="DC162" s="1498"/>
      <c r="DD162" s="1859"/>
      <c r="DE162" s="1860"/>
      <c r="DF162" s="1861"/>
    </row>
    <row r="163" spans="1:111" s="465" customFormat="1" ht="15" customHeight="1">
      <c r="A163" s="1772" t="str">
        <f>BA163&amp;"."</f>
        <v>7.</v>
      </c>
      <c r="B163" s="1773"/>
      <c r="C163" s="236" t="s">
        <v>313</v>
      </c>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40"/>
      <c r="BA163" s="193">
        <f>BA162+1</f>
        <v>7</v>
      </c>
      <c r="BG163" s="563" t="str">
        <f t="shared" ca="1" si="22"/>
        <v/>
      </c>
      <c r="BH163" s="564" t="str">
        <f t="shared" ca="1" si="23"/>
        <v/>
      </c>
      <c r="BI163" s="564" t="str">
        <f t="shared" ca="1" si="24"/>
        <v/>
      </c>
      <c r="BJ163" s="564" t="str">
        <f t="shared" ca="1" si="25"/>
        <v/>
      </c>
      <c r="BK163" s="564" t="str">
        <f t="shared" ca="1" si="26"/>
        <v/>
      </c>
      <c r="BL163" s="565" t="str">
        <f t="shared" ca="1" si="27"/>
        <v/>
      </c>
      <c r="CV163" s="1497"/>
      <c r="CW163" s="1498"/>
      <c r="CX163" s="1498"/>
      <c r="CY163" s="1498"/>
      <c r="CZ163" s="1498"/>
      <c r="DA163" s="1498"/>
      <c r="DB163" s="1498"/>
      <c r="DC163" s="1498"/>
      <c r="DD163" s="1859"/>
      <c r="DE163" s="1860"/>
      <c r="DF163" s="1861"/>
    </row>
    <row r="164" spans="1:111" s="465" customFormat="1" ht="15" customHeight="1">
      <c r="A164" s="1887" t="str">
        <f>BA164&amp;"."&amp;BB164</f>
        <v>7.1</v>
      </c>
      <c r="B164" s="1888"/>
      <c r="C164" s="1888"/>
      <c r="D164" s="318" t="s">
        <v>146</v>
      </c>
      <c r="E164" s="236"/>
      <c r="F164" s="236"/>
      <c r="G164" s="236"/>
      <c r="H164" s="1955">
        <f>$B$52</f>
        <v>14</v>
      </c>
      <c r="I164" s="1955"/>
      <c r="J164" s="463" t="str">
        <f>VLOOKUP(VALUE(H164),$B$38:$F$77,3,FALSE) &amp;" "&amp; VLOOKUP(VALUE(H164),$B$38:$F$77,5,FALSE)</f>
        <v xml:space="preserve">圧造課部品番号 </v>
      </c>
      <c r="K164" s="236"/>
      <c r="L164" s="473"/>
      <c r="M164" s="473"/>
      <c r="N164" s="473"/>
      <c r="O164" s="473"/>
      <c r="P164" s="473"/>
      <c r="Q164" s="473"/>
      <c r="R164" s="473"/>
      <c r="S164" s="473"/>
      <c r="T164" s="473"/>
      <c r="U164" s="473"/>
      <c r="V164" s="473"/>
      <c r="W164" s="473"/>
      <c r="X164" s="473"/>
      <c r="Y164" s="473"/>
      <c r="Z164" s="473"/>
      <c r="AA164" s="473"/>
      <c r="AB164" s="473"/>
      <c r="AC164" s="473"/>
      <c r="AD164" s="473"/>
      <c r="AE164" s="473"/>
      <c r="AF164" s="473"/>
      <c r="AG164" s="473"/>
      <c r="AH164" s="473"/>
      <c r="AI164" s="473"/>
      <c r="AJ164" s="473"/>
      <c r="AK164" s="473"/>
      <c r="AL164" s="473"/>
      <c r="AM164" s="473"/>
      <c r="AN164" s="473"/>
      <c r="AO164" s="473"/>
      <c r="AP164" s="473"/>
      <c r="AQ164" s="473"/>
      <c r="AR164" s="473"/>
      <c r="AS164" s="473"/>
      <c r="AT164" s="473"/>
      <c r="AU164" s="473"/>
      <c r="AV164" s="473"/>
      <c r="AW164" s="473"/>
      <c r="AX164" s="473"/>
      <c r="AY164" s="40"/>
      <c r="BA164" s="192">
        <f t="shared" ref="BA164:BD172" si="30">BA163</f>
        <v>7</v>
      </c>
      <c r="BB164" s="193">
        <f>BB163+1</f>
        <v>1</v>
      </c>
      <c r="BC164" s="192"/>
      <c r="BF164" s="837"/>
      <c r="BG164" s="563" t="str">
        <f t="shared" ca="1" si="22"/>
        <v/>
      </c>
      <c r="BH164" s="564" t="str">
        <f t="shared" ca="1" si="23"/>
        <v/>
      </c>
      <c r="BI164" s="564" t="str">
        <f t="shared" ca="1" si="24"/>
        <v/>
      </c>
      <c r="BJ164" s="564" t="str">
        <f t="shared" ca="1" si="25"/>
        <v/>
      </c>
      <c r="BK164" s="564" t="str">
        <f t="shared" ca="1" si="26"/>
        <v/>
      </c>
      <c r="BL164" s="565" t="str">
        <f t="shared" ca="1" si="27"/>
        <v/>
      </c>
      <c r="CV164" s="1497"/>
      <c r="CW164" s="1498"/>
      <c r="CX164" s="1498"/>
      <c r="CY164" s="1498"/>
      <c r="CZ164" s="1498"/>
      <c r="DA164" s="1498"/>
      <c r="DB164" s="1498"/>
      <c r="DC164" s="1498"/>
      <c r="DD164" s="1859"/>
      <c r="DE164" s="1860"/>
      <c r="DF164" s="1861"/>
    </row>
    <row r="165" spans="1:111" s="465" customFormat="1" ht="15" customHeight="1">
      <c r="A165" s="1887" t="str">
        <f>BA165&amp;"."&amp;BB165&amp;"."&amp;BC165</f>
        <v>7.1.1</v>
      </c>
      <c r="B165" s="1888"/>
      <c r="C165" s="1888"/>
      <c r="D165" s="1888"/>
      <c r="E165" s="236" t="s">
        <v>962</v>
      </c>
      <c r="F165" s="236"/>
      <c r="G165" s="236"/>
      <c r="H165" s="236"/>
      <c r="J165" s="236"/>
      <c r="K165" s="236"/>
      <c r="L165" s="236"/>
      <c r="M165" s="236"/>
      <c r="N165" s="236"/>
      <c r="O165" s="236"/>
      <c r="P165" s="236"/>
      <c r="Q165" s="236"/>
      <c r="R165" s="236"/>
      <c r="S165" s="236"/>
      <c r="T165" s="236"/>
      <c r="U165" s="236"/>
      <c r="V165" s="236"/>
      <c r="W165" s="236"/>
      <c r="X165" s="236"/>
      <c r="Y165" s="236"/>
      <c r="Z165" s="236"/>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40"/>
      <c r="BA165" s="192">
        <f t="shared" si="30"/>
        <v>7</v>
      </c>
      <c r="BB165" s="192">
        <f>BB164</f>
        <v>1</v>
      </c>
      <c r="BC165" s="193">
        <f>BC164+1</f>
        <v>1</v>
      </c>
      <c r="BF165" s="837"/>
      <c r="BG165" s="563" t="str">
        <f t="shared" ca="1" si="22"/>
        <v/>
      </c>
      <c r="BH165" s="564" t="str">
        <f t="shared" ca="1" si="23"/>
        <v/>
      </c>
      <c r="BI165" s="564" t="str">
        <f t="shared" ca="1" si="24"/>
        <v/>
      </c>
      <c r="BJ165" s="564" t="str">
        <f t="shared" ca="1" si="25"/>
        <v/>
      </c>
      <c r="BK165" s="564" t="str">
        <f t="shared" ca="1" si="26"/>
        <v/>
      </c>
      <c r="BL165" s="565" t="str">
        <f t="shared" ca="1" si="27"/>
        <v/>
      </c>
      <c r="BN165" s="465" t="s">
        <v>2195</v>
      </c>
      <c r="CV165" s="1497"/>
      <c r="CW165" s="1498"/>
      <c r="CX165" s="1498"/>
      <c r="CY165" s="1498"/>
      <c r="CZ165" s="1498"/>
      <c r="DA165" s="1498"/>
      <c r="DB165" s="1498"/>
      <c r="DC165" s="1498"/>
      <c r="DD165" s="1859"/>
      <c r="DE165" s="1860"/>
      <c r="DF165" s="1861"/>
    </row>
    <row r="166" spans="1:111" s="465" customFormat="1" ht="15" customHeight="1">
      <c r="A166" s="1772" t="str">
        <f>BD166</f>
        <v>①</v>
      </c>
      <c r="B166" s="1773"/>
      <c r="C166" s="1773"/>
      <c r="D166" s="1773"/>
      <c r="E166" s="1773"/>
      <c r="F166" s="236" t="s">
        <v>961</v>
      </c>
      <c r="G166" s="236"/>
      <c r="H166" s="236"/>
      <c r="I166" s="236"/>
      <c r="J166" s="236"/>
      <c r="K166" s="236"/>
      <c r="L166" s="236"/>
      <c r="M166" s="236"/>
      <c r="N166" s="236"/>
      <c r="O166" s="236"/>
      <c r="P166" s="236"/>
      <c r="Q166" s="236"/>
      <c r="R166" s="236"/>
      <c r="S166" s="236"/>
      <c r="T166" s="236"/>
      <c r="U166" s="236"/>
      <c r="V166" s="236"/>
      <c r="W166" s="236"/>
      <c r="X166" s="236"/>
      <c r="Y166" s="236"/>
      <c r="Z166" s="236"/>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40"/>
      <c r="BA166" s="192">
        <f t="shared" si="30"/>
        <v>7</v>
      </c>
      <c r="BB166" s="192">
        <f t="shared" si="30"/>
        <v>1</v>
      </c>
      <c r="BC166" s="192">
        <f t="shared" si="30"/>
        <v>1</v>
      </c>
      <c r="BD166" s="196" t="str">
        <f>IF(ISBLANK(BD165),"①",CHAR(CODE(BD165)+1))</f>
        <v>①</v>
      </c>
      <c r="BF166" s="837"/>
      <c r="BG166" s="563" t="str">
        <f t="shared" ca="1" si="22"/>
        <v/>
      </c>
      <c r="BH166" s="564" t="str">
        <f t="shared" ca="1" si="23"/>
        <v/>
      </c>
      <c r="BI166" s="564" t="str">
        <f t="shared" ca="1" si="24"/>
        <v/>
      </c>
      <c r="BJ166" s="564" t="str">
        <f t="shared" ca="1" si="25"/>
        <v/>
      </c>
      <c r="BK166" s="564" t="str">
        <f t="shared" ca="1" si="26"/>
        <v/>
      </c>
      <c r="BL166" s="565" t="str">
        <f t="shared" ca="1" si="27"/>
        <v/>
      </c>
      <c r="CV166" s="1488" t="s">
        <v>2267</v>
      </c>
      <c r="CW166" s="1489"/>
      <c r="CX166" s="1489"/>
      <c r="CY166" s="1489"/>
      <c r="CZ166" s="1489"/>
      <c r="DA166" s="1489"/>
      <c r="DB166" s="1489"/>
      <c r="DC166" s="1489"/>
      <c r="DD166" s="1859">
        <v>44637</v>
      </c>
      <c r="DE166" s="1860"/>
      <c r="DF166" s="1861"/>
    </row>
    <row r="167" spans="1:111" s="465" customFormat="1" ht="15" customHeight="1">
      <c r="A167" s="797"/>
      <c r="B167" s="798"/>
      <c r="C167" s="798"/>
      <c r="D167" s="798"/>
      <c r="E167" s="798"/>
      <c r="F167" s="275" t="str">
        <f>$BU$59&amp;"の処理を行う。"</f>
        <v>「共通仕様」「50.3.1.①. 圧造課部品番号データセット 条件無し」の処理を行う。</v>
      </c>
      <c r="G167" s="236"/>
      <c r="H167" s="236"/>
      <c r="I167" s="236"/>
      <c r="J167" s="236"/>
      <c r="K167" s="236"/>
      <c r="L167" s="236"/>
      <c r="M167" s="236"/>
      <c r="N167" s="236"/>
      <c r="O167" s="236"/>
      <c r="P167" s="236"/>
      <c r="Q167" s="236"/>
      <c r="R167" s="236"/>
      <c r="S167" s="236"/>
      <c r="T167" s="236"/>
      <c r="U167" s="236"/>
      <c r="V167" s="236"/>
      <c r="W167" s="236"/>
      <c r="X167" s="236"/>
      <c r="Y167" s="236"/>
      <c r="Z167" s="236"/>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40"/>
      <c r="BA167" s="192">
        <f t="shared" si="30"/>
        <v>7</v>
      </c>
      <c r="BB167" s="192">
        <f t="shared" si="30"/>
        <v>1</v>
      </c>
      <c r="BC167" s="192">
        <f t="shared" si="30"/>
        <v>1</v>
      </c>
      <c r="BD167" s="192" t="str">
        <f t="shared" si="30"/>
        <v>①</v>
      </c>
      <c r="BF167" s="837"/>
      <c r="BG167" s="563" t="str">
        <f t="shared" ca="1" si="22"/>
        <v/>
      </c>
      <c r="BH167" s="564" t="str">
        <f t="shared" ca="1" si="23"/>
        <v/>
      </c>
      <c r="BI167" s="564" t="str">
        <f t="shared" ca="1" si="24"/>
        <v/>
      </c>
      <c r="BJ167" s="564" t="str">
        <f t="shared" ca="1" si="25"/>
        <v/>
      </c>
      <c r="BK167" s="564" t="str">
        <f t="shared" ca="1" si="26"/>
        <v/>
      </c>
      <c r="BL167" s="565" t="str">
        <f t="shared" ca="1" si="27"/>
        <v/>
      </c>
      <c r="CV167" s="1497"/>
      <c r="CW167" s="1498"/>
      <c r="CX167" s="1498"/>
      <c r="CY167" s="1498"/>
      <c r="CZ167" s="1498"/>
      <c r="DA167" s="1498"/>
      <c r="DB167" s="1498"/>
      <c r="DC167" s="1498"/>
      <c r="DD167" s="1859"/>
      <c r="DE167" s="1860"/>
      <c r="DF167" s="1861"/>
    </row>
    <row r="168" spans="1:111" s="465" customFormat="1" ht="15" customHeight="1">
      <c r="A168" s="1772" t="str">
        <f>BD168</f>
        <v>②</v>
      </c>
      <c r="B168" s="1773"/>
      <c r="C168" s="1773"/>
      <c r="D168" s="1773"/>
      <c r="E168" s="1773"/>
      <c r="F168" s="236" t="s">
        <v>961</v>
      </c>
      <c r="G168" s="236"/>
      <c r="H168" s="236"/>
      <c r="I168" s="236"/>
      <c r="J168" s="236"/>
      <c r="K168" s="236"/>
      <c r="L168" s="236"/>
      <c r="M168" s="236"/>
      <c r="N168" s="236"/>
      <c r="O168" s="236"/>
      <c r="P168" s="236"/>
      <c r="Q168" s="236"/>
      <c r="R168" s="236"/>
      <c r="S168" s="236"/>
      <c r="T168" s="236"/>
      <c r="U168" s="236"/>
      <c r="V168" s="236"/>
      <c r="W168" s="236"/>
      <c r="X168" s="236"/>
      <c r="Y168" s="236"/>
      <c r="Z168" s="236"/>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40"/>
      <c r="BA168" s="192">
        <f t="shared" si="30"/>
        <v>7</v>
      </c>
      <c r="BB168" s="192">
        <f t="shared" si="30"/>
        <v>1</v>
      </c>
      <c r="BC168" s="192">
        <f t="shared" si="30"/>
        <v>1</v>
      </c>
      <c r="BD168" s="196" t="str">
        <f>IF(ISBLANK(BD167),"①",CHAR(CODE(BD167)+1))</f>
        <v>②</v>
      </c>
      <c r="BF168" s="837"/>
      <c r="BG168" s="563" t="str">
        <f t="shared" ca="1" si="22"/>
        <v/>
      </c>
      <c r="BH168" s="564" t="str">
        <f t="shared" ca="1" si="23"/>
        <v/>
      </c>
      <c r="BI168" s="564" t="str">
        <f t="shared" ca="1" si="24"/>
        <v/>
      </c>
      <c r="BJ168" s="564" t="str">
        <f t="shared" ca="1" si="25"/>
        <v/>
      </c>
      <c r="BK168" s="564" t="str">
        <f t="shared" ca="1" si="26"/>
        <v/>
      </c>
      <c r="BL168" s="565" t="str">
        <f t="shared" ca="1" si="27"/>
        <v/>
      </c>
      <c r="CV168" s="1488" t="s">
        <v>2267</v>
      </c>
      <c r="CW168" s="1489"/>
      <c r="CX168" s="1489"/>
      <c r="CY168" s="1489"/>
      <c r="CZ168" s="1489"/>
      <c r="DA168" s="1489"/>
      <c r="DB168" s="1489"/>
      <c r="DC168" s="1489"/>
      <c r="DD168" s="1859">
        <v>44637</v>
      </c>
      <c r="DE168" s="1860"/>
      <c r="DF168" s="1861"/>
    </row>
    <row r="169" spans="1:111" s="465" customFormat="1" ht="15" customHeight="1">
      <c r="A169" s="797"/>
      <c r="B169" s="798"/>
      <c r="C169" s="798"/>
      <c r="D169" s="798"/>
      <c r="E169" s="798"/>
      <c r="F169" s="236" t="str">
        <f>$BU$60&amp;"の処理を行う。"</f>
        <v>「共通仕様」「50.3.1.②. 圧造課部品番号データセット 部品番号の入力」の処理を行う。</v>
      </c>
      <c r="G169" s="236"/>
      <c r="H169" s="236"/>
      <c r="I169" s="236"/>
      <c r="J169" s="236"/>
      <c r="K169" s="236"/>
      <c r="L169" s="236"/>
      <c r="M169" s="236"/>
      <c r="N169" s="236"/>
      <c r="O169" s="236"/>
      <c r="P169" s="236"/>
      <c r="Q169" s="236"/>
      <c r="R169" s="236"/>
      <c r="S169" s="236"/>
      <c r="T169" s="236"/>
      <c r="U169" s="236"/>
      <c r="V169" s="236"/>
      <c r="W169" s="236"/>
      <c r="X169" s="236"/>
      <c r="Y169" s="236"/>
      <c r="Z169" s="236"/>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40"/>
      <c r="BA169" s="192">
        <f t="shared" si="30"/>
        <v>7</v>
      </c>
      <c r="BB169" s="192">
        <f t="shared" si="30"/>
        <v>1</v>
      </c>
      <c r="BC169" s="192">
        <f t="shared" si="30"/>
        <v>1</v>
      </c>
      <c r="BD169" s="192" t="str">
        <f t="shared" si="30"/>
        <v>②</v>
      </c>
      <c r="BF169" s="837"/>
      <c r="BG169" s="563" t="str">
        <f t="shared" ca="1" si="22"/>
        <v/>
      </c>
      <c r="BH169" s="564" t="str">
        <f t="shared" ca="1" si="23"/>
        <v/>
      </c>
      <c r="BI169" s="564" t="str">
        <f t="shared" ca="1" si="24"/>
        <v/>
      </c>
      <c r="BJ169" s="564" t="str">
        <f t="shared" ca="1" si="25"/>
        <v/>
      </c>
      <c r="BK169" s="564" t="str">
        <f t="shared" ca="1" si="26"/>
        <v/>
      </c>
      <c r="BL169" s="565" t="str">
        <f t="shared" ca="1" si="27"/>
        <v/>
      </c>
      <c r="CV169" s="1497"/>
      <c r="CW169" s="1498"/>
      <c r="CX169" s="1498"/>
      <c r="CY169" s="1498"/>
      <c r="CZ169" s="1498"/>
      <c r="DA169" s="1498"/>
      <c r="DB169" s="1498"/>
      <c r="DC169" s="1498"/>
      <c r="DD169" s="1859"/>
      <c r="DE169" s="1860"/>
      <c r="DF169" s="1861"/>
    </row>
    <row r="170" spans="1:111" s="465" customFormat="1" ht="15" customHeight="1">
      <c r="A170" s="1887" t="str">
        <f>BA170&amp;"."&amp;BB170&amp;"."&amp;BC170</f>
        <v>7.1.2</v>
      </c>
      <c r="B170" s="1888"/>
      <c r="C170" s="1888"/>
      <c r="D170" s="1888"/>
      <c r="E170" s="236" t="s">
        <v>1003</v>
      </c>
      <c r="F170" s="278"/>
      <c r="G170" s="274"/>
      <c r="H170" s="274"/>
      <c r="I170" s="274"/>
      <c r="J170" s="274"/>
      <c r="K170" s="274"/>
      <c r="L170" s="274"/>
      <c r="M170" s="274"/>
      <c r="N170" s="274"/>
      <c r="O170" s="278"/>
      <c r="P170" s="278"/>
      <c r="Q170" s="278"/>
      <c r="R170" s="278"/>
      <c r="S170" s="278"/>
      <c r="T170" s="278"/>
      <c r="U170" s="278"/>
      <c r="V170" s="278"/>
      <c r="W170" s="278"/>
      <c r="X170" s="278"/>
      <c r="Y170" s="278"/>
      <c r="Z170" s="278"/>
      <c r="AA170" s="278"/>
      <c r="AB170" s="278"/>
      <c r="AC170" s="278"/>
      <c r="AD170" s="278"/>
      <c r="AE170" s="278"/>
      <c r="AF170" s="278"/>
      <c r="AG170" s="278"/>
      <c r="AH170" s="278"/>
      <c r="AI170" s="278"/>
      <c r="AJ170" s="278"/>
      <c r="AK170" s="278"/>
      <c r="AL170" s="278"/>
      <c r="AM170" s="278"/>
      <c r="AN170" s="278"/>
      <c r="AO170" s="278"/>
      <c r="AP170" s="278"/>
      <c r="AQ170" s="278"/>
      <c r="AR170" s="278"/>
      <c r="AS170" s="278"/>
      <c r="AT170" s="278"/>
      <c r="AU170" s="278"/>
      <c r="AV170" s="278"/>
      <c r="AW170" s="278"/>
      <c r="AX170" s="278"/>
      <c r="AY170" s="40"/>
      <c r="BA170" s="192">
        <f t="shared" si="30"/>
        <v>7</v>
      </c>
      <c r="BB170" s="192">
        <f>BB169</f>
        <v>1</v>
      </c>
      <c r="BC170" s="193">
        <f>BC169+1</f>
        <v>2</v>
      </c>
      <c r="BD170" s="192"/>
      <c r="BF170" s="837"/>
      <c r="BG170" s="563" t="str">
        <f t="shared" ca="1" si="22"/>
        <v/>
      </c>
      <c r="BH170" s="564" t="str">
        <f t="shared" ca="1" si="23"/>
        <v/>
      </c>
      <c r="BI170" s="564" t="str">
        <f t="shared" ca="1" si="24"/>
        <v/>
      </c>
      <c r="BJ170" s="564" t="str">
        <f t="shared" ca="1" si="25"/>
        <v/>
      </c>
      <c r="BK170" s="564" t="str">
        <f t="shared" ca="1" si="26"/>
        <v/>
      </c>
      <c r="BL170" s="565" t="str">
        <f t="shared" ca="1" si="27"/>
        <v/>
      </c>
      <c r="BN170" s="465" t="s">
        <v>2195</v>
      </c>
      <c r="CV170" s="1497"/>
      <c r="CW170" s="1498"/>
      <c r="CX170" s="1498"/>
      <c r="CY170" s="1498"/>
      <c r="CZ170" s="1498"/>
      <c r="DA170" s="1498"/>
      <c r="DB170" s="1498"/>
      <c r="DC170" s="1498"/>
      <c r="DD170" s="1859"/>
      <c r="DE170" s="1860"/>
      <c r="DF170" s="1861"/>
    </row>
    <row r="171" spans="1:111" s="465" customFormat="1" ht="15" customHeight="1">
      <c r="A171" s="1772" t="str">
        <f>BD171</f>
        <v>①</v>
      </c>
      <c r="B171" s="1773"/>
      <c r="C171" s="1773"/>
      <c r="D171" s="1773"/>
      <c r="E171" s="1773"/>
      <c r="F171" s="278" t="s">
        <v>315</v>
      </c>
      <c r="G171" s="278"/>
      <c r="H171" s="278"/>
      <c r="I171" s="278"/>
      <c r="J171" s="278"/>
      <c r="K171" s="278"/>
      <c r="L171" s="278"/>
      <c r="M171" s="278"/>
      <c r="N171" s="278"/>
      <c r="O171" s="278"/>
      <c r="P171" s="278"/>
      <c r="Q171" s="278"/>
      <c r="R171" s="278"/>
      <c r="S171" s="278"/>
      <c r="T171" s="278"/>
      <c r="U171" s="278"/>
      <c r="V171" s="278"/>
      <c r="W171" s="278"/>
      <c r="X171" s="278"/>
      <c r="Y171" s="278"/>
      <c r="Z171" s="278"/>
      <c r="AA171" s="278"/>
      <c r="AB171" s="278"/>
      <c r="AC171" s="278"/>
      <c r="AD171" s="278"/>
      <c r="AE171" s="278"/>
      <c r="AF171" s="278"/>
      <c r="AG171" s="278"/>
      <c r="AH171" s="278"/>
      <c r="AI171" s="278"/>
      <c r="AJ171" s="278"/>
      <c r="AK171" s="278"/>
      <c r="AL171" s="278"/>
      <c r="AM171" s="278"/>
      <c r="AN171" s="278"/>
      <c r="AO171" s="278"/>
      <c r="AP171" s="278"/>
      <c r="AQ171" s="278"/>
      <c r="AR171" s="278"/>
      <c r="AS171" s="278"/>
      <c r="AT171" s="278"/>
      <c r="AU171" s="278"/>
      <c r="AV171" s="278"/>
      <c r="AW171" s="278"/>
      <c r="AX171" s="278"/>
      <c r="AY171" s="40"/>
      <c r="BA171" s="192">
        <f t="shared" si="30"/>
        <v>7</v>
      </c>
      <c r="BB171" s="192">
        <f t="shared" si="30"/>
        <v>1</v>
      </c>
      <c r="BC171" s="192">
        <f t="shared" si="30"/>
        <v>2</v>
      </c>
      <c r="BD171" s="196" t="str">
        <f>IF(ISBLANK(BD170),"①",CHAR(CODE(BD170)+1))</f>
        <v>①</v>
      </c>
      <c r="BF171" s="837"/>
      <c r="BG171" s="563" t="str">
        <f t="shared" ca="1" si="22"/>
        <v/>
      </c>
      <c r="BH171" s="564" t="str">
        <f t="shared" ca="1" si="23"/>
        <v/>
      </c>
      <c r="BI171" s="564" t="str">
        <f t="shared" ca="1" si="24"/>
        <v/>
      </c>
      <c r="BJ171" s="564" t="str">
        <f t="shared" ca="1" si="25"/>
        <v/>
      </c>
      <c r="BK171" s="564" t="str">
        <f t="shared" ca="1" si="26"/>
        <v/>
      </c>
      <c r="BL171" s="565" t="str">
        <f t="shared" ca="1" si="27"/>
        <v/>
      </c>
      <c r="CV171" s="1488" t="s">
        <v>2267</v>
      </c>
      <c r="CW171" s="1489"/>
      <c r="CX171" s="1489"/>
      <c r="CY171" s="1489"/>
      <c r="CZ171" s="1489"/>
      <c r="DA171" s="1489"/>
      <c r="DB171" s="1489"/>
      <c r="DC171" s="1489"/>
      <c r="DD171" s="1859">
        <v>44637</v>
      </c>
      <c r="DE171" s="1860"/>
      <c r="DF171" s="1861"/>
    </row>
    <row r="172" spans="1:111" s="465" customFormat="1" ht="15" customHeight="1">
      <c r="A172" s="1772" t="str">
        <f>BD172</f>
        <v>②</v>
      </c>
      <c r="B172" s="1773"/>
      <c r="C172" s="1773"/>
      <c r="D172" s="1773"/>
      <c r="E172" s="1773"/>
      <c r="F172" s="236" t="s">
        <v>303</v>
      </c>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78"/>
      <c r="AS172" s="278"/>
      <c r="AT172" s="278"/>
      <c r="AU172" s="278"/>
      <c r="AV172" s="278"/>
      <c r="AW172" s="278"/>
      <c r="AX172" s="278"/>
      <c r="AY172" s="40"/>
      <c r="BA172" s="192">
        <f t="shared" si="30"/>
        <v>7</v>
      </c>
      <c r="BB172" s="192">
        <f t="shared" si="30"/>
        <v>1</v>
      </c>
      <c r="BC172" s="192">
        <f t="shared" si="30"/>
        <v>2</v>
      </c>
      <c r="BD172" s="196" t="str">
        <f>IF(ISBLANK(BD171),"①",CHAR(CODE(BD171)+1))</f>
        <v>②</v>
      </c>
      <c r="BF172" s="837"/>
      <c r="BG172" s="563" t="str">
        <f t="shared" ca="1" si="22"/>
        <v/>
      </c>
      <c r="BH172" s="564" t="str">
        <f t="shared" ca="1" si="23"/>
        <v/>
      </c>
      <c r="BI172" s="564" t="str">
        <f t="shared" ca="1" si="24"/>
        <v/>
      </c>
      <c r="BJ172" s="564" t="str">
        <f t="shared" ca="1" si="25"/>
        <v/>
      </c>
      <c r="BK172" s="564" t="str">
        <f t="shared" ca="1" si="26"/>
        <v/>
      </c>
      <c r="BL172" s="565" t="str">
        <f t="shared" ca="1" si="27"/>
        <v/>
      </c>
      <c r="CV172" s="1488" t="s">
        <v>2267</v>
      </c>
      <c r="CW172" s="1489"/>
      <c r="CX172" s="1489"/>
      <c r="CY172" s="1489"/>
      <c r="CZ172" s="1489"/>
      <c r="DA172" s="1489"/>
      <c r="DB172" s="1489"/>
      <c r="DC172" s="1489"/>
      <c r="DD172" s="1859">
        <v>44637</v>
      </c>
      <c r="DE172" s="1860"/>
      <c r="DF172" s="1861"/>
    </row>
    <row r="173" spans="1:111" s="465" customFormat="1" ht="15" customHeight="1">
      <c r="A173" s="1772" t="str">
        <f>BA173&amp;"."</f>
        <v>8.</v>
      </c>
      <c r="B173" s="1774"/>
      <c r="C173" s="465" t="s">
        <v>316</v>
      </c>
      <c r="AY173" s="195"/>
      <c r="BA173" s="193">
        <f>BA172+1</f>
        <v>8</v>
      </c>
      <c r="BE173" s="233"/>
      <c r="BF173" s="233"/>
      <c r="BG173" s="559" t="str">
        <f t="shared" ca="1" si="22"/>
        <v/>
      </c>
      <c r="BH173" s="560" t="str">
        <f t="shared" ca="1" si="23"/>
        <v/>
      </c>
      <c r="BI173" s="560" t="str">
        <f t="shared" ca="1" si="24"/>
        <v/>
      </c>
      <c r="BJ173" s="560" t="str">
        <f t="shared" ca="1" si="25"/>
        <v/>
      </c>
      <c r="BK173" s="560" t="str">
        <f t="shared" ca="1" si="26"/>
        <v/>
      </c>
      <c r="BL173" s="561" t="str">
        <f t="shared" ca="1" si="27"/>
        <v/>
      </c>
      <c r="CV173" s="1497"/>
      <c r="CW173" s="1498"/>
      <c r="CX173" s="1498"/>
      <c r="CY173" s="1498"/>
      <c r="CZ173" s="1498"/>
      <c r="DA173" s="1498"/>
      <c r="DB173" s="1498"/>
      <c r="DC173" s="1498"/>
      <c r="DD173" s="1859"/>
      <c r="DE173" s="1860"/>
      <c r="DF173" s="1861"/>
    </row>
    <row r="174" spans="1:111" s="465" customFormat="1" ht="15" customHeight="1">
      <c r="A174" s="1760" t="str">
        <f>$BA174&amp;"."&amp;$BB174&amp;"."</f>
        <v>8.1.</v>
      </c>
      <c r="B174" s="1761"/>
      <c r="C174" s="1761"/>
      <c r="D174" s="319" t="s">
        <v>146</v>
      </c>
      <c r="E174" s="275"/>
      <c r="F174" s="275"/>
      <c r="G174" s="275"/>
      <c r="H174" s="1882">
        <f>$B$63</f>
        <v>23</v>
      </c>
      <c r="I174" s="1882"/>
      <c r="J174" s="844" t="str">
        <f>VLOOKUP(VALUE(H174),$B$38:$F$77,3,FALSE) &amp;" "&amp; VLOOKUP(VALUE(H174),$B$38:$F$77,5,FALSE)</f>
        <v>F2 登録</v>
      </c>
      <c r="K174" s="469"/>
      <c r="L174" s="244"/>
      <c r="M174" s="244"/>
      <c r="N174" s="244"/>
      <c r="O174" s="469" t="s">
        <v>871</v>
      </c>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9"/>
      <c r="AP174" s="469"/>
      <c r="AQ174" s="469"/>
      <c r="AR174" s="469"/>
      <c r="AS174" s="469"/>
      <c r="AT174" s="469"/>
      <c r="AU174" s="469"/>
      <c r="AV174" s="469"/>
      <c r="AW174" s="469"/>
      <c r="AX174" s="469"/>
      <c r="AY174" s="276"/>
      <c r="BA174" s="192">
        <f>BA173</f>
        <v>8</v>
      </c>
      <c r="BB174" s="193">
        <f>BB173+1</f>
        <v>1</v>
      </c>
      <c r="BC174" s="192"/>
      <c r="BD174" s="192"/>
      <c r="BE174" s="233"/>
      <c r="BF174" s="233"/>
      <c r="BG174" s="559" t="str">
        <f t="shared" ca="1" si="22"/>
        <v/>
      </c>
      <c r="BH174" s="560" t="str">
        <f t="shared" ca="1" si="23"/>
        <v/>
      </c>
      <c r="BI174" s="560" t="str">
        <f t="shared" ca="1" si="24"/>
        <v/>
      </c>
      <c r="BJ174" s="560" t="str">
        <f t="shared" ca="1" si="25"/>
        <v/>
      </c>
      <c r="BK174" s="560" t="str">
        <f t="shared" ca="1" si="26"/>
        <v/>
      </c>
      <c r="BL174" s="561" t="str">
        <f t="shared" ca="1" si="27"/>
        <v/>
      </c>
      <c r="CV174" s="1488" t="s">
        <v>2265</v>
      </c>
      <c r="CW174" s="1489"/>
      <c r="CX174" s="1489"/>
      <c r="CY174" s="1489"/>
      <c r="CZ174" s="1489"/>
      <c r="DA174" s="1489"/>
      <c r="DB174" s="1489"/>
      <c r="DC174" s="1489"/>
      <c r="DD174" s="1859">
        <v>44637</v>
      </c>
      <c r="DE174" s="1860"/>
      <c r="DF174" s="1861"/>
    </row>
    <row r="175" spans="1:111" s="465" customFormat="1" ht="15" customHeight="1">
      <c r="A175" s="1862" t="str">
        <f>BA175&amp;"."&amp;BB175&amp;"."&amp;BC175</f>
        <v>8.1.1</v>
      </c>
      <c r="B175" s="1862"/>
      <c r="C175" s="1862"/>
      <c r="D175" s="1862"/>
      <c r="E175" s="469" t="s">
        <v>890</v>
      </c>
      <c r="F175" s="469"/>
      <c r="G175" s="469"/>
      <c r="H175" s="469"/>
      <c r="I175" s="469"/>
      <c r="J175" s="469"/>
      <c r="K175" s="469"/>
      <c r="L175" s="469"/>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9"/>
      <c r="AP175" s="469"/>
      <c r="AQ175" s="469"/>
      <c r="AR175" s="469"/>
      <c r="AS175" s="469"/>
      <c r="AT175" s="469"/>
      <c r="AU175" s="469"/>
      <c r="AV175" s="469"/>
      <c r="AW175" s="469"/>
      <c r="AX175" s="469"/>
      <c r="AY175" s="276"/>
      <c r="BA175" s="192">
        <f>BA174</f>
        <v>8</v>
      </c>
      <c r="BB175" s="192">
        <f>BB174</f>
        <v>1</v>
      </c>
      <c r="BC175" s="193">
        <f>BC174+1</f>
        <v>1</v>
      </c>
      <c r="BD175" s="192"/>
      <c r="BE175" s="192"/>
      <c r="BF175" s="233"/>
      <c r="BG175" s="559" t="str">
        <f t="shared" ca="1" si="22"/>
        <v/>
      </c>
      <c r="BH175" s="560" t="str">
        <f t="shared" ca="1" si="23"/>
        <v/>
      </c>
      <c r="BI175" s="560" t="str">
        <f t="shared" ca="1" si="24"/>
        <v/>
      </c>
      <c r="BJ175" s="560" t="str">
        <f t="shared" ca="1" si="25"/>
        <v/>
      </c>
      <c r="BK175" s="560" t="str">
        <f t="shared" ca="1" si="26"/>
        <v/>
      </c>
      <c r="BL175" s="561" t="str">
        <f t="shared" ca="1" si="27"/>
        <v/>
      </c>
      <c r="BN175" s="465" t="s">
        <v>2196</v>
      </c>
      <c r="CV175" s="1497"/>
      <c r="CW175" s="1498"/>
      <c r="CX175" s="1498"/>
      <c r="CY175" s="1498"/>
      <c r="CZ175" s="1498"/>
      <c r="DA175" s="1498"/>
      <c r="DB175" s="1498"/>
      <c r="DC175" s="1498"/>
      <c r="DD175" s="1859"/>
      <c r="DE175" s="1860"/>
      <c r="DF175" s="1861"/>
    </row>
    <row r="176" spans="1:111" s="465" customFormat="1" ht="15" customHeight="1">
      <c r="A176" s="1758" t="str">
        <f>$BD176&amp;"."</f>
        <v>①.</v>
      </c>
      <c r="B176" s="1759"/>
      <c r="C176" s="1759"/>
      <c r="D176" s="1759"/>
      <c r="E176" s="1759"/>
      <c r="F176" s="469" t="s">
        <v>891</v>
      </c>
      <c r="G176" s="274"/>
      <c r="H176" s="274"/>
      <c r="I176" s="274"/>
      <c r="J176" s="274"/>
      <c r="K176" s="274"/>
      <c r="L176" s="274"/>
      <c r="M176" s="274"/>
      <c r="N176" s="274"/>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c r="AJ176" s="275"/>
      <c r="AK176" s="275"/>
      <c r="AL176" s="275"/>
      <c r="AM176" s="275"/>
      <c r="AN176" s="275"/>
      <c r="AO176" s="275"/>
      <c r="AP176" s="275"/>
      <c r="AQ176" s="275"/>
      <c r="AR176" s="275"/>
      <c r="AS176" s="275"/>
      <c r="AT176" s="275"/>
      <c r="AU176" s="275"/>
      <c r="AV176" s="275"/>
      <c r="AW176" s="275"/>
      <c r="AX176" s="275"/>
      <c r="AY176" s="276"/>
      <c r="BA176" s="192">
        <f>BA175</f>
        <v>8</v>
      </c>
      <c r="BB176" s="192">
        <f>BB175</f>
        <v>1</v>
      </c>
      <c r="BC176" s="192">
        <f>BC175</f>
        <v>1</v>
      </c>
      <c r="BD176" s="196" t="str">
        <f>IF(ISBLANK(BD175),"①",CHAR(CODE(BD175)+1))</f>
        <v>①</v>
      </c>
      <c r="BE176" s="192"/>
      <c r="BG176" s="559" t="str">
        <f t="shared" ca="1" si="22"/>
        <v/>
      </c>
      <c r="BH176" s="560" t="str">
        <f t="shared" ca="1" si="23"/>
        <v/>
      </c>
      <c r="BI176" s="560" t="str">
        <f t="shared" ca="1" si="24"/>
        <v/>
      </c>
      <c r="BJ176" s="560" t="str">
        <f t="shared" ca="1" si="25"/>
        <v/>
      </c>
      <c r="BK176" s="560" t="str">
        <f t="shared" ca="1" si="26"/>
        <v/>
      </c>
      <c r="BL176" s="561" t="str">
        <f t="shared" ca="1" si="27"/>
        <v/>
      </c>
      <c r="CV176" s="1497"/>
      <c r="CW176" s="1498"/>
      <c r="CX176" s="1498"/>
      <c r="CY176" s="1498"/>
      <c r="CZ176" s="1498"/>
      <c r="DA176" s="1498"/>
      <c r="DB176" s="1498"/>
      <c r="DC176" s="1498"/>
      <c r="DD176" s="1859"/>
      <c r="DE176" s="1860"/>
      <c r="DF176" s="1861"/>
      <c r="DG176" s="465" t="s">
        <v>2271</v>
      </c>
    </row>
    <row r="177" spans="1:111" s="465" customFormat="1" ht="15" customHeight="1">
      <c r="A177" s="469"/>
      <c r="B177" s="469"/>
      <c r="C177" s="469"/>
      <c r="D177" s="469"/>
      <c r="E177" s="469"/>
      <c r="F177" s="469" t="s">
        <v>874</v>
      </c>
      <c r="G177" s="469"/>
      <c r="H177" s="859"/>
      <c r="I177" s="859"/>
      <c r="J177" s="859"/>
      <c r="K177" s="859"/>
      <c r="L177" s="859"/>
      <c r="M177" s="859"/>
      <c r="N177" s="859"/>
      <c r="O177" s="859"/>
      <c r="P177" s="859"/>
      <c r="Q177" s="859"/>
      <c r="R177" s="859"/>
      <c r="S177" s="859"/>
      <c r="T177" s="859"/>
      <c r="U177" s="859"/>
      <c r="V177" s="859"/>
      <c r="W177" s="859"/>
      <c r="X177" s="859"/>
      <c r="Y177" s="859"/>
      <c r="Z177" s="859"/>
      <c r="AA177" s="859"/>
      <c r="AB177" s="859"/>
      <c r="AC177" s="859"/>
      <c r="AD177" s="859"/>
      <c r="AE177" s="859"/>
      <c r="AF177" s="859"/>
      <c r="AG177" s="859"/>
      <c r="AH177" s="859"/>
      <c r="AI177" s="859"/>
      <c r="AJ177" s="859"/>
      <c r="AK177" s="859"/>
      <c r="AL177" s="859"/>
      <c r="AM177" s="859"/>
      <c r="AN177" s="859"/>
      <c r="AO177" s="859"/>
      <c r="AP177" s="859"/>
      <c r="AQ177" s="859"/>
      <c r="AR177" s="859"/>
      <c r="AS177" s="859"/>
      <c r="AT177" s="859"/>
      <c r="AU177" s="859"/>
      <c r="AV177" s="859"/>
      <c r="AW177" s="859"/>
      <c r="AX177" s="859"/>
      <c r="AY177" s="276"/>
      <c r="BA177" s="192">
        <f t="shared" ref="BA177:BD192" si="31">BA176</f>
        <v>8</v>
      </c>
      <c r="BB177" s="192">
        <f t="shared" si="31"/>
        <v>1</v>
      </c>
      <c r="BC177" s="192">
        <f t="shared" si="31"/>
        <v>1</v>
      </c>
      <c r="BD177" s="192" t="str">
        <f t="shared" si="31"/>
        <v>①</v>
      </c>
      <c r="BG177" s="559" t="str">
        <f t="shared" ca="1" si="22"/>
        <v/>
      </c>
      <c r="BH177" s="560" t="str">
        <f t="shared" ca="1" si="23"/>
        <v/>
      </c>
      <c r="BI177" s="560" t="str">
        <f t="shared" ca="1" si="24"/>
        <v/>
      </c>
      <c r="BJ177" s="560" t="str">
        <f t="shared" ca="1" si="25"/>
        <v/>
      </c>
      <c r="BK177" s="560" t="str">
        <f t="shared" ca="1" si="26"/>
        <v/>
      </c>
      <c r="BL177" s="561" t="str">
        <f t="shared" ca="1" si="27"/>
        <v/>
      </c>
      <c r="CV177" s="1497"/>
      <c r="CW177" s="1498"/>
      <c r="CX177" s="1498"/>
      <c r="CY177" s="1498"/>
      <c r="CZ177" s="1498"/>
      <c r="DA177" s="1498"/>
      <c r="DB177" s="1498"/>
      <c r="DC177" s="1498"/>
      <c r="DD177" s="1859"/>
      <c r="DE177" s="1860"/>
      <c r="DF177" s="1861"/>
      <c r="DG177" s="465" t="s">
        <v>2272</v>
      </c>
    </row>
    <row r="178" spans="1:111" s="465" customFormat="1" ht="15" customHeight="1">
      <c r="A178" s="469"/>
      <c r="B178" s="469"/>
      <c r="C178" s="469"/>
      <c r="D178" s="469"/>
      <c r="E178" s="469"/>
      <c r="F178" s="845" t="s">
        <v>150</v>
      </c>
      <c r="G178" s="846"/>
      <c r="H178" s="846"/>
      <c r="I178" s="846"/>
      <c r="J178" s="846"/>
      <c r="K178" s="846"/>
      <c r="L178" s="846"/>
      <c r="M178" s="847"/>
      <c r="N178" s="301" t="s">
        <v>153</v>
      </c>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7"/>
      <c r="AY178" s="276"/>
      <c r="BA178" s="192">
        <f t="shared" si="31"/>
        <v>8</v>
      </c>
      <c r="BB178" s="192">
        <f t="shared" si="31"/>
        <v>1</v>
      </c>
      <c r="BC178" s="192">
        <f t="shared" si="31"/>
        <v>1</v>
      </c>
      <c r="BD178" s="192" t="str">
        <f t="shared" si="31"/>
        <v>①</v>
      </c>
      <c r="BG178" s="559" t="str">
        <f t="shared" ca="1" si="22"/>
        <v/>
      </c>
      <c r="BH178" s="560" t="str">
        <f t="shared" ca="1" si="23"/>
        <v/>
      </c>
      <c r="BI178" s="560" t="str">
        <f t="shared" ca="1" si="24"/>
        <v/>
      </c>
      <c r="BJ178" s="560" t="str">
        <f t="shared" ca="1" si="25"/>
        <v/>
      </c>
      <c r="BK178" s="560" t="str">
        <f t="shared" ca="1" si="26"/>
        <v/>
      </c>
      <c r="BL178" s="561" t="str">
        <f t="shared" ca="1" si="27"/>
        <v/>
      </c>
      <c r="CV178" s="1497"/>
      <c r="CW178" s="1498"/>
      <c r="CX178" s="1498"/>
      <c r="CY178" s="1498"/>
      <c r="CZ178" s="1498"/>
      <c r="DA178" s="1498"/>
      <c r="DB178" s="1498"/>
      <c r="DC178" s="1498"/>
      <c r="DD178" s="1859"/>
      <c r="DE178" s="1860"/>
      <c r="DF178" s="1861"/>
    </row>
    <row r="179" spans="1:111" s="465" customFormat="1" ht="15" customHeight="1">
      <c r="A179" s="469"/>
      <c r="B179" s="469"/>
      <c r="C179" s="469"/>
      <c r="D179" s="469"/>
      <c r="E179" s="469"/>
      <c r="F179" s="848" t="s">
        <v>151</v>
      </c>
      <c r="G179" s="849"/>
      <c r="H179" s="849"/>
      <c r="I179" s="849"/>
      <c r="J179" s="849"/>
      <c r="K179" s="849"/>
      <c r="L179" s="849"/>
      <c r="M179" s="850"/>
      <c r="N179" s="821" t="s">
        <v>892</v>
      </c>
      <c r="O179" s="257"/>
      <c r="P179" s="257"/>
      <c r="Q179" s="257"/>
      <c r="R179" s="257"/>
      <c r="S179" s="257"/>
      <c r="T179" s="257"/>
      <c r="U179" s="257"/>
      <c r="V179" s="257"/>
      <c r="W179" s="257"/>
      <c r="X179" s="257"/>
      <c r="Y179" s="257"/>
      <c r="Z179" s="257"/>
      <c r="AA179" s="257"/>
      <c r="AB179" s="257"/>
      <c r="AC179" s="257"/>
      <c r="AD179" s="257"/>
      <c r="AE179" s="257"/>
      <c r="AF179" s="257"/>
      <c r="AG179" s="257"/>
      <c r="AH179" s="257"/>
      <c r="AI179" s="257"/>
      <c r="AJ179" s="257"/>
      <c r="AK179" s="257"/>
      <c r="AL179" s="257"/>
      <c r="AM179" s="257"/>
      <c r="AN179" s="257"/>
      <c r="AO179" s="257"/>
      <c r="AP179" s="257"/>
      <c r="AQ179" s="257"/>
      <c r="AR179" s="257"/>
      <c r="AS179" s="257"/>
      <c r="AT179" s="257"/>
      <c r="AU179" s="257"/>
      <c r="AV179" s="257"/>
      <c r="AW179" s="257"/>
      <c r="AX179" s="258"/>
      <c r="AY179" s="276"/>
      <c r="BA179" s="192">
        <f t="shared" si="31"/>
        <v>8</v>
      </c>
      <c r="BB179" s="192">
        <f t="shared" si="31"/>
        <v>1</v>
      </c>
      <c r="BC179" s="192">
        <f t="shared" si="31"/>
        <v>1</v>
      </c>
      <c r="BD179" s="192" t="str">
        <f t="shared" si="31"/>
        <v>①</v>
      </c>
      <c r="BG179" s="559" t="str">
        <f t="shared" ca="1" si="22"/>
        <v/>
      </c>
      <c r="BH179" s="560" t="str">
        <f t="shared" ca="1" si="23"/>
        <v/>
      </c>
      <c r="BI179" s="560" t="str">
        <f t="shared" ca="1" si="24"/>
        <v/>
      </c>
      <c r="BJ179" s="560" t="str">
        <f t="shared" ca="1" si="25"/>
        <v/>
      </c>
      <c r="BK179" s="560" t="str">
        <f t="shared" ca="1" si="26"/>
        <v/>
      </c>
      <c r="BL179" s="561" t="str">
        <f t="shared" ca="1" si="27"/>
        <v/>
      </c>
      <c r="CV179" s="1497"/>
      <c r="CW179" s="1498"/>
      <c r="CX179" s="1498"/>
      <c r="CY179" s="1498"/>
      <c r="CZ179" s="1498"/>
      <c r="DA179" s="1498"/>
      <c r="DB179" s="1498"/>
      <c r="DC179" s="1498"/>
      <c r="DD179" s="1859"/>
      <c r="DE179" s="1860"/>
      <c r="DF179" s="1861"/>
    </row>
    <row r="180" spans="1:111" s="465" customFormat="1" ht="15" customHeight="1">
      <c r="A180" s="469"/>
      <c r="B180" s="469"/>
      <c r="C180" s="469"/>
      <c r="D180" s="469"/>
      <c r="E180" s="469"/>
      <c r="F180" s="851" t="s">
        <v>152</v>
      </c>
      <c r="G180" s="852"/>
      <c r="H180" s="852"/>
      <c r="I180" s="852"/>
      <c r="J180" s="852"/>
      <c r="K180" s="852"/>
      <c r="L180" s="852"/>
      <c r="M180" s="853"/>
      <c r="N180" s="303" t="s">
        <v>399</v>
      </c>
      <c r="O180" s="271"/>
      <c r="P180" s="271"/>
      <c r="Q180" s="271"/>
      <c r="R180" s="271"/>
      <c r="S180" s="271"/>
      <c r="T180" s="271"/>
      <c r="U180" s="271"/>
      <c r="V180" s="271"/>
      <c r="W180" s="271"/>
      <c r="X180" s="271"/>
      <c r="Y180" s="271"/>
      <c r="Z180" s="271"/>
      <c r="AA180" s="271"/>
      <c r="AB180" s="271"/>
      <c r="AC180" s="271"/>
      <c r="AD180" s="271"/>
      <c r="AE180" s="271"/>
      <c r="AF180" s="271"/>
      <c r="AG180" s="271"/>
      <c r="AH180" s="271"/>
      <c r="AI180" s="271"/>
      <c r="AJ180" s="271"/>
      <c r="AK180" s="271"/>
      <c r="AL180" s="271"/>
      <c r="AM180" s="271"/>
      <c r="AN180" s="271"/>
      <c r="AO180" s="271"/>
      <c r="AP180" s="271"/>
      <c r="AQ180" s="271"/>
      <c r="AR180" s="271"/>
      <c r="AS180" s="271"/>
      <c r="AT180" s="271"/>
      <c r="AU180" s="271"/>
      <c r="AV180" s="271"/>
      <c r="AW180" s="271"/>
      <c r="AX180" s="272"/>
      <c r="AY180" s="276"/>
      <c r="BA180" s="192">
        <f t="shared" si="31"/>
        <v>8</v>
      </c>
      <c r="BB180" s="192">
        <f t="shared" si="31"/>
        <v>1</v>
      </c>
      <c r="BC180" s="192">
        <f t="shared" si="31"/>
        <v>1</v>
      </c>
      <c r="BD180" s="192" t="str">
        <f t="shared" si="31"/>
        <v>①</v>
      </c>
      <c r="BG180" s="559" t="str">
        <f t="shared" ca="1" si="22"/>
        <v/>
      </c>
      <c r="BH180" s="560" t="str">
        <f t="shared" ca="1" si="23"/>
        <v/>
      </c>
      <c r="BI180" s="560" t="str">
        <f t="shared" ca="1" si="24"/>
        <v/>
      </c>
      <c r="BJ180" s="560" t="str">
        <f t="shared" ca="1" si="25"/>
        <v/>
      </c>
      <c r="BK180" s="560" t="str">
        <f t="shared" ca="1" si="26"/>
        <v/>
      </c>
      <c r="BL180" s="561" t="str">
        <f t="shared" ca="1" si="27"/>
        <v/>
      </c>
      <c r="CV180" s="1497"/>
      <c r="CW180" s="1498"/>
      <c r="CX180" s="1498"/>
      <c r="CY180" s="1498"/>
      <c r="CZ180" s="1498"/>
      <c r="DA180" s="1498"/>
      <c r="DB180" s="1498"/>
      <c r="DC180" s="1498"/>
      <c r="DD180" s="1859"/>
      <c r="DE180" s="1860"/>
      <c r="DF180" s="1861"/>
    </row>
    <row r="181" spans="1:111" s="465" customFormat="1" ht="15" customHeight="1">
      <c r="A181" s="1862" t="str">
        <f>BA181&amp;"."&amp;BB181&amp;"."&amp;BC181</f>
        <v>8.1.2</v>
      </c>
      <c r="B181" s="1862"/>
      <c r="C181" s="1862"/>
      <c r="D181" s="1862"/>
      <c r="E181" s="469" t="s">
        <v>893</v>
      </c>
      <c r="F181" s="469"/>
      <c r="G181" s="469"/>
      <c r="H181" s="469"/>
      <c r="I181" s="469"/>
      <c r="J181" s="469"/>
      <c r="K181" s="469"/>
      <c r="L181" s="469"/>
      <c r="M181" s="469"/>
      <c r="N181" s="469"/>
      <c r="O181" s="469"/>
      <c r="P181" s="469"/>
      <c r="Q181" s="469"/>
      <c r="R181" s="469"/>
      <c r="S181" s="469"/>
      <c r="T181" s="469"/>
      <c r="U181" s="469"/>
      <c r="V181" s="469"/>
      <c r="W181" s="469"/>
      <c r="X181" s="469"/>
      <c r="Y181" s="469"/>
      <c r="Z181" s="469"/>
      <c r="AA181" s="469"/>
      <c r="AB181" s="469"/>
      <c r="AC181" s="469"/>
      <c r="AD181" s="469"/>
      <c r="AE181" s="469"/>
      <c r="AF181" s="469"/>
      <c r="AG181" s="469"/>
      <c r="AH181" s="469"/>
      <c r="AI181" s="469"/>
      <c r="AJ181" s="469"/>
      <c r="AK181" s="469"/>
      <c r="AL181" s="469"/>
      <c r="AM181" s="469"/>
      <c r="AN181" s="469"/>
      <c r="AO181" s="469"/>
      <c r="AP181" s="469"/>
      <c r="AQ181" s="469"/>
      <c r="AR181" s="469"/>
      <c r="AS181" s="469"/>
      <c r="AT181" s="469"/>
      <c r="AU181" s="469"/>
      <c r="AV181" s="469"/>
      <c r="AW181" s="469"/>
      <c r="AX181" s="469"/>
      <c r="AY181" s="276"/>
      <c r="BA181" s="192">
        <f t="shared" si="31"/>
        <v>8</v>
      </c>
      <c r="BB181" s="192">
        <f t="shared" si="31"/>
        <v>1</v>
      </c>
      <c r="BC181" s="193">
        <f>BC180+1</f>
        <v>2</v>
      </c>
      <c r="BD181" s="192"/>
      <c r="BE181" s="192"/>
      <c r="BF181" s="233"/>
      <c r="BG181" s="559" t="str">
        <f t="shared" ca="1" si="22"/>
        <v/>
      </c>
      <c r="BH181" s="560" t="str">
        <f t="shared" ca="1" si="23"/>
        <v/>
      </c>
      <c r="BI181" s="560" t="str">
        <f t="shared" ca="1" si="24"/>
        <v/>
      </c>
      <c r="BJ181" s="560" t="str">
        <f t="shared" ca="1" si="25"/>
        <v/>
      </c>
      <c r="BK181" s="560" t="str">
        <f t="shared" ca="1" si="26"/>
        <v/>
      </c>
      <c r="BL181" s="561" t="str">
        <f t="shared" ca="1" si="27"/>
        <v/>
      </c>
      <c r="CV181" s="1488" t="s">
        <v>2265</v>
      </c>
      <c r="CW181" s="1489"/>
      <c r="CX181" s="1489"/>
      <c r="CY181" s="1489"/>
      <c r="CZ181" s="1489"/>
      <c r="DA181" s="1489"/>
      <c r="DB181" s="1489"/>
      <c r="DC181" s="1489"/>
      <c r="DD181" s="1859">
        <v>44637</v>
      </c>
      <c r="DE181" s="1860"/>
      <c r="DF181" s="1861"/>
    </row>
    <row r="182" spans="1:111" s="465" customFormat="1" ht="15" customHeight="1">
      <c r="A182" s="469"/>
      <c r="B182" s="469"/>
      <c r="C182" s="469"/>
      <c r="D182" s="469"/>
      <c r="E182" s="469" t="s">
        <v>894</v>
      </c>
      <c r="F182" s="469"/>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c r="AJ182" s="275"/>
      <c r="AK182" s="275"/>
      <c r="AL182" s="275"/>
      <c r="AM182" s="275"/>
      <c r="AN182" s="275"/>
      <c r="AO182" s="275"/>
      <c r="AP182" s="275"/>
      <c r="AQ182" s="275"/>
      <c r="AR182" s="275"/>
      <c r="AS182" s="275"/>
      <c r="AT182" s="275"/>
      <c r="AU182" s="275"/>
      <c r="AV182" s="275"/>
      <c r="AW182" s="275"/>
      <c r="AX182" s="275"/>
      <c r="AY182" s="276"/>
      <c r="BA182" s="192">
        <f t="shared" si="31"/>
        <v>8</v>
      </c>
      <c r="BB182" s="192">
        <f t="shared" si="31"/>
        <v>1</v>
      </c>
      <c r="BC182" s="192">
        <f t="shared" si="31"/>
        <v>2</v>
      </c>
      <c r="BD182" s="192"/>
      <c r="BG182" s="559" t="str">
        <f t="shared" ca="1" si="22"/>
        <v/>
      </c>
      <c r="BH182" s="560" t="str">
        <f t="shared" ca="1" si="23"/>
        <v/>
      </c>
      <c r="BI182" s="560" t="str">
        <f t="shared" ca="1" si="24"/>
        <v/>
      </c>
      <c r="BJ182" s="560" t="str">
        <f t="shared" ca="1" si="25"/>
        <v/>
      </c>
      <c r="BK182" s="560" t="str">
        <f t="shared" ca="1" si="26"/>
        <v/>
      </c>
      <c r="BL182" s="561" t="str">
        <f t="shared" ca="1" si="27"/>
        <v/>
      </c>
      <c r="CV182" s="1497"/>
      <c r="CW182" s="1498"/>
      <c r="CX182" s="1498"/>
      <c r="CY182" s="1498"/>
      <c r="CZ182" s="1498"/>
      <c r="DA182" s="1498"/>
      <c r="DB182" s="1498"/>
      <c r="DC182" s="1498"/>
      <c r="DD182" s="1859"/>
      <c r="DE182" s="1860"/>
      <c r="DF182" s="1861"/>
    </row>
    <row r="183" spans="1:111" s="465" customFormat="1" ht="15" customHeight="1">
      <c r="A183" s="1862" t="str">
        <f>BA183&amp;"."&amp;BB183&amp;"."&amp;BC183</f>
        <v>8.1.3</v>
      </c>
      <c r="B183" s="1862"/>
      <c r="C183" s="1862"/>
      <c r="D183" s="1862"/>
      <c r="E183" s="469" t="s">
        <v>872</v>
      </c>
      <c r="F183" s="469"/>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c r="AJ183" s="275"/>
      <c r="AK183" s="275"/>
      <c r="AL183" s="275"/>
      <c r="AM183" s="275"/>
      <c r="AN183" s="275"/>
      <c r="AO183" s="275"/>
      <c r="AP183" s="275"/>
      <c r="AQ183" s="275"/>
      <c r="AR183" s="275"/>
      <c r="AS183" s="275"/>
      <c r="AT183" s="275"/>
      <c r="AU183" s="275"/>
      <c r="AV183" s="275"/>
      <c r="AW183" s="275"/>
      <c r="AX183" s="275"/>
      <c r="AY183" s="276"/>
      <c r="BA183" s="192">
        <f t="shared" si="31"/>
        <v>8</v>
      </c>
      <c r="BB183" s="192">
        <f t="shared" si="31"/>
        <v>1</v>
      </c>
      <c r="BC183" s="193">
        <f>BC182+1</f>
        <v>3</v>
      </c>
      <c r="BD183" s="192"/>
      <c r="BE183" s="192"/>
      <c r="BF183" s="233"/>
      <c r="BG183" s="559" t="str">
        <f t="shared" ca="1" si="22"/>
        <v/>
      </c>
      <c r="BH183" s="560" t="str">
        <f t="shared" ca="1" si="23"/>
        <v/>
      </c>
      <c r="BI183" s="560" t="str">
        <f t="shared" ca="1" si="24"/>
        <v/>
      </c>
      <c r="BJ183" s="560" t="str">
        <f t="shared" ca="1" si="25"/>
        <v/>
      </c>
      <c r="BK183" s="560" t="str">
        <f t="shared" ca="1" si="26"/>
        <v/>
      </c>
      <c r="BL183" s="561" t="str">
        <f t="shared" ca="1" si="27"/>
        <v/>
      </c>
      <c r="CV183" s="1488" t="s">
        <v>2265</v>
      </c>
      <c r="CW183" s="1489"/>
      <c r="CX183" s="1489"/>
      <c r="CY183" s="1489"/>
      <c r="CZ183" s="1489"/>
      <c r="DA183" s="1489"/>
      <c r="DB183" s="1489"/>
      <c r="DC183" s="1489"/>
      <c r="DD183" s="1859">
        <v>44637</v>
      </c>
      <c r="DE183" s="1860"/>
      <c r="DF183" s="1861"/>
    </row>
    <row r="184" spans="1:111" s="465" customFormat="1" ht="15" customHeight="1">
      <c r="A184" s="469"/>
      <c r="B184" s="469"/>
      <c r="C184" s="469"/>
      <c r="D184" s="469"/>
      <c r="E184" s="469" t="s">
        <v>874</v>
      </c>
      <c r="F184" s="469"/>
      <c r="G184" s="859"/>
      <c r="H184" s="859"/>
      <c r="I184" s="859"/>
      <c r="J184" s="859"/>
      <c r="K184" s="859"/>
      <c r="L184" s="859"/>
      <c r="M184" s="859"/>
      <c r="N184" s="859"/>
      <c r="O184" s="859"/>
      <c r="P184" s="859"/>
      <c r="Q184" s="859"/>
      <c r="R184" s="859"/>
      <c r="S184" s="859"/>
      <c r="T184" s="859"/>
      <c r="U184" s="859"/>
      <c r="V184" s="859"/>
      <c r="W184" s="859"/>
      <c r="X184" s="859"/>
      <c r="Y184" s="859"/>
      <c r="Z184" s="859"/>
      <c r="AA184" s="859"/>
      <c r="AB184" s="859"/>
      <c r="AC184" s="859"/>
      <c r="AD184" s="859"/>
      <c r="AE184" s="859"/>
      <c r="AF184" s="859"/>
      <c r="AG184" s="859"/>
      <c r="AH184" s="859"/>
      <c r="AI184" s="859"/>
      <c r="AJ184" s="859"/>
      <c r="AK184" s="859"/>
      <c r="AL184" s="859"/>
      <c r="AM184" s="859"/>
      <c r="AN184" s="859"/>
      <c r="AO184" s="859"/>
      <c r="AP184" s="859"/>
      <c r="AQ184" s="859"/>
      <c r="AR184" s="859"/>
      <c r="AS184" s="859"/>
      <c r="AT184" s="859"/>
      <c r="AU184" s="859"/>
      <c r="AV184" s="859"/>
      <c r="AW184" s="859"/>
      <c r="AX184" s="859"/>
      <c r="AY184" s="276"/>
      <c r="BA184" s="192">
        <f t="shared" si="31"/>
        <v>8</v>
      </c>
      <c r="BB184" s="192">
        <f t="shared" si="31"/>
        <v>1</v>
      </c>
      <c r="BC184" s="192">
        <f t="shared" si="31"/>
        <v>3</v>
      </c>
      <c r="BD184" s="192"/>
      <c r="BG184" s="559" t="str">
        <f t="shared" ca="1" si="22"/>
        <v/>
      </c>
      <c r="BH184" s="560" t="str">
        <f t="shared" ca="1" si="23"/>
        <v/>
      </c>
      <c r="BI184" s="560" t="str">
        <f t="shared" ca="1" si="24"/>
        <v/>
      </c>
      <c r="BJ184" s="560" t="str">
        <f t="shared" ca="1" si="25"/>
        <v/>
      </c>
      <c r="BK184" s="560" t="str">
        <f t="shared" ca="1" si="26"/>
        <v/>
      </c>
      <c r="BL184" s="561" t="str">
        <f t="shared" ca="1" si="27"/>
        <v/>
      </c>
      <c r="CV184" s="1497"/>
      <c r="CW184" s="1498"/>
      <c r="CX184" s="1498"/>
      <c r="CY184" s="1498"/>
      <c r="CZ184" s="1498"/>
      <c r="DA184" s="1498"/>
      <c r="DB184" s="1498"/>
      <c r="DC184" s="1498"/>
      <c r="DD184" s="1859"/>
      <c r="DE184" s="1860"/>
      <c r="DF184" s="1861"/>
    </row>
    <row r="185" spans="1:111" s="465" customFormat="1" ht="15" customHeight="1">
      <c r="A185" s="469"/>
      <c r="B185" s="469"/>
      <c r="C185" s="469"/>
      <c r="D185" s="469"/>
      <c r="E185" s="845" t="s">
        <v>150</v>
      </c>
      <c r="F185" s="846"/>
      <c r="G185" s="846"/>
      <c r="H185" s="846"/>
      <c r="I185" s="846"/>
      <c r="J185" s="846"/>
      <c r="K185" s="846"/>
      <c r="L185" s="847"/>
      <c r="M185" s="301" t="s">
        <v>153</v>
      </c>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66"/>
      <c r="AL185" s="266"/>
      <c r="AM185" s="266"/>
      <c r="AN185" s="266"/>
      <c r="AO185" s="266"/>
      <c r="AP185" s="266"/>
      <c r="AQ185" s="266"/>
      <c r="AR185" s="266"/>
      <c r="AS185" s="266"/>
      <c r="AT185" s="266"/>
      <c r="AU185" s="266"/>
      <c r="AV185" s="266"/>
      <c r="AW185" s="266"/>
      <c r="AX185" s="267"/>
      <c r="AY185" s="276"/>
      <c r="BA185" s="192">
        <f t="shared" si="31"/>
        <v>8</v>
      </c>
      <c r="BB185" s="192">
        <f t="shared" si="31"/>
        <v>1</v>
      </c>
      <c r="BC185" s="192">
        <f t="shared" si="31"/>
        <v>3</v>
      </c>
      <c r="BD185" s="192"/>
      <c r="BG185" s="559" t="str">
        <f t="shared" ca="1" si="22"/>
        <v/>
      </c>
      <c r="BH185" s="560" t="str">
        <f t="shared" ca="1" si="23"/>
        <v/>
      </c>
      <c r="BI185" s="560" t="str">
        <f t="shared" ca="1" si="24"/>
        <v/>
      </c>
      <c r="BJ185" s="560" t="str">
        <f t="shared" ca="1" si="25"/>
        <v/>
      </c>
      <c r="BK185" s="560" t="str">
        <f t="shared" ca="1" si="26"/>
        <v/>
      </c>
      <c r="BL185" s="561" t="str">
        <f t="shared" ca="1" si="27"/>
        <v/>
      </c>
      <c r="CV185" s="1497"/>
      <c r="CW185" s="1498"/>
      <c r="CX185" s="1498"/>
      <c r="CY185" s="1498"/>
      <c r="CZ185" s="1498"/>
      <c r="DA185" s="1498"/>
      <c r="DB185" s="1498"/>
      <c r="DC185" s="1498"/>
      <c r="DD185" s="1859"/>
      <c r="DE185" s="1860"/>
      <c r="DF185" s="1861"/>
    </row>
    <row r="186" spans="1:111" s="465" customFormat="1" ht="15" customHeight="1">
      <c r="A186" s="469"/>
      <c r="B186" s="469"/>
      <c r="C186" s="469"/>
      <c r="D186" s="469"/>
      <c r="E186" s="848" t="s">
        <v>151</v>
      </c>
      <c r="F186" s="849"/>
      <c r="G186" s="849"/>
      <c r="H186" s="849"/>
      <c r="I186" s="849"/>
      <c r="J186" s="849"/>
      <c r="K186" s="849"/>
      <c r="L186" s="850"/>
      <c r="M186" s="821" t="str">
        <f>"入力必須項目 &lt;未入力の入力必須項目&gt; が未入力の為データ登録処理ができません。"</f>
        <v>入力必須項目 &lt;未入力の入力必須項目&gt; が未入力の為データ登録処理ができません。</v>
      </c>
      <c r="N186" s="257"/>
      <c r="O186" s="257"/>
      <c r="P186" s="257"/>
      <c r="Q186" s="257"/>
      <c r="R186" s="257"/>
      <c r="S186" s="257"/>
      <c r="T186" s="257"/>
      <c r="U186" s="257"/>
      <c r="V186" s="257"/>
      <c r="W186" s="257"/>
      <c r="X186" s="257"/>
      <c r="Y186" s="257"/>
      <c r="Z186" s="257"/>
      <c r="AA186" s="257"/>
      <c r="AB186" s="257"/>
      <c r="AC186" s="257"/>
      <c r="AD186" s="257"/>
      <c r="AE186" s="257"/>
      <c r="AF186" s="257"/>
      <c r="AG186" s="257"/>
      <c r="AH186" s="257"/>
      <c r="AI186" s="257"/>
      <c r="AJ186" s="257"/>
      <c r="AK186" s="257"/>
      <c r="AL186" s="257"/>
      <c r="AM186" s="257"/>
      <c r="AN186" s="257"/>
      <c r="AO186" s="257"/>
      <c r="AP186" s="257"/>
      <c r="AQ186" s="257"/>
      <c r="AR186" s="257"/>
      <c r="AS186" s="257"/>
      <c r="AT186" s="257"/>
      <c r="AU186" s="257"/>
      <c r="AV186" s="257"/>
      <c r="AW186" s="257"/>
      <c r="AX186" s="258"/>
      <c r="AY186" s="276"/>
      <c r="BA186" s="192">
        <f t="shared" si="31"/>
        <v>8</v>
      </c>
      <c r="BB186" s="192">
        <f t="shared" si="31"/>
        <v>1</v>
      </c>
      <c r="BC186" s="192">
        <f t="shared" si="31"/>
        <v>3</v>
      </c>
      <c r="BD186" s="192"/>
      <c r="BG186" s="559" t="str">
        <f t="shared" ca="1" si="22"/>
        <v/>
      </c>
      <c r="BH186" s="560" t="str">
        <f t="shared" ca="1" si="23"/>
        <v/>
      </c>
      <c r="BI186" s="560" t="str">
        <f t="shared" ca="1" si="24"/>
        <v/>
      </c>
      <c r="BJ186" s="560" t="str">
        <f t="shared" ca="1" si="25"/>
        <v/>
      </c>
      <c r="BK186" s="560" t="str">
        <f t="shared" ca="1" si="26"/>
        <v/>
      </c>
      <c r="BL186" s="561" t="str">
        <f t="shared" ca="1" si="27"/>
        <v/>
      </c>
      <c r="CV186" s="1497"/>
      <c r="CW186" s="1498"/>
      <c r="CX186" s="1498"/>
      <c r="CY186" s="1498"/>
      <c r="CZ186" s="1498"/>
      <c r="DA186" s="1498"/>
      <c r="DB186" s="1498"/>
      <c r="DC186" s="1498"/>
      <c r="DD186" s="1859"/>
      <c r="DE186" s="1860"/>
      <c r="DF186" s="1861"/>
    </row>
    <row r="187" spans="1:111" s="465" customFormat="1" ht="15" customHeight="1">
      <c r="A187" s="469"/>
      <c r="B187" s="469"/>
      <c r="C187" s="469"/>
      <c r="D187" s="469"/>
      <c r="E187" s="302"/>
      <c r="F187" s="859"/>
      <c r="G187" s="859"/>
      <c r="H187" s="859"/>
      <c r="I187" s="859"/>
      <c r="J187" s="859"/>
      <c r="K187" s="859"/>
      <c r="L187" s="860"/>
      <c r="M187" s="302" t="s">
        <v>875</v>
      </c>
      <c r="N187" s="859"/>
      <c r="O187" s="859"/>
      <c r="P187" s="859"/>
      <c r="Q187" s="859"/>
      <c r="R187" s="859"/>
      <c r="S187" s="859"/>
      <c r="T187" s="859"/>
      <c r="U187" s="859"/>
      <c r="V187" s="859"/>
      <c r="W187" s="859"/>
      <c r="X187" s="859"/>
      <c r="Y187" s="859"/>
      <c r="Z187" s="859"/>
      <c r="AA187" s="859"/>
      <c r="AB187" s="859"/>
      <c r="AC187" s="859"/>
      <c r="AD187" s="859"/>
      <c r="AE187" s="859"/>
      <c r="AF187" s="859"/>
      <c r="AG187" s="859"/>
      <c r="AH187" s="859"/>
      <c r="AI187" s="859"/>
      <c r="AJ187" s="859"/>
      <c r="AK187" s="859"/>
      <c r="AL187" s="859"/>
      <c r="AM187" s="859"/>
      <c r="AN187" s="859"/>
      <c r="AO187" s="859"/>
      <c r="AP187" s="859"/>
      <c r="AQ187" s="859"/>
      <c r="AR187" s="859"/>
      <c r="AS187" s="859"/>
      <c r="AT187" s="859"/>
      <c r="AU187" s="859"/>
      <c r="AV187" s="859"/>
      <c r="AW187" s="859"/>
      <c r="AX187" s="860"/>
      <c r="AY187" s="276"/>
      <c r="BA187" s="192">
        <f t="shared" si="31"/>
        <v>8</v>
      </c>
      <c r="BB187" s="192">
        <f t="shared" si="31"/>
        <v>1</v>
      </c>
      <c r="BC187" s="192">
        <f t="shared" si="31"/>
        <v>3</v>
      </c>
      <c r="BD187" s="192"/>
      <c r="BG187" s="559" t="str">
        <f t="shared" ca="1" si="22"/>
        <v/>
      </c>
      <c r="BH187" s="560" t="str">
        <f t="shared" ca="1" si="23"/>
        <v/>
      </c>
      <c r="BI187" s="560" t="str">
        <f t="shared" ca="1" si="24"/>
        <v/>
      </c>
      <c r="BJ187" s="560" t="str">
        <f t="shared" ca="1" si="25"/>
        <v/>
      </c>
      <c r="BK187" s="560" t="str">
        <f t="shared" ca="1" si="26"/>
        <v/>
      </c>
      <c r="BL187" s="561" t="str">
        <f t="shared" ca="1" si="27"/>
        <v/>
      </c>
      <c r="CV187" s="1497"/>
      <c r="CW187" s="1498"/>
      <c r="CX187" s="1498"/>
      <c r="CY187" s="1498"/>
      <c r="CZ187" s="1498"/>
      <c r="DA187" s="1498"/>
      <c r="DB187" s="1498"/>
      <c r="DC187" s="1498"/>
      <c r="DD187" s="1859"/>
      <c r="DE187" s="1860"/>
      <c r="DF187" s="1861"/>
    </row>
    <row r="188" spans="1:111" s="465" customFormat="1" ht="15" customHeight="1">
      <c r="A188" s="469"/>
      <c r="B188" s="469"/>
      <c r="C188" s="469"/>
      <c r="D188" s="469"/>
      <c r="E188" s="851" t="s">
        <v>152</v>
      </c>
      <c r="F188" s="852"/>
      <c r="G188" s="852"/>
      <c r="H188" s="852"/>
      <c r="I188" s="852"/>
      <c r="J188" s="852"/>
      <c r="K188" s="852"/>
      <c r="L188" s="853"/>
      <c r="M188" s="303" t="s">
        <v>318</v>
      </c>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c r="AR188" s="271"/>
      <c r="AS188" s="271"/>
      <c r="AT188" s="271"/>
      <c r="AU188" s="271"/>
      <c r="AV188" s="271"/>
      <c r="AW188" s="271"/>
      <c r="AX188" s="272"/>
      <c r="AY188" s="276"/>
      <c r="BA188" s="192">
        <f t="shared" si="31"/>
        <v>8</v>
      </c>
      <c r="BB188" s="192">
        <f t="shared" si="31"/>
        <v>1</v>
      </c>
      <c r="BC188" s="192">
        <f t="shared" si="31"/>
        <v>3</v>
      </c>
      <c r="BD188" s="192"/>
      <c r="BG188" s="559" t="str">
        <f t="shared" ca="1" si="22"/>
        <v/>
      </c>
      <c r="BH188" s="560" t="str">
        <f t="shared" ca="1" si="23"/>
        <v/>
      </c>
      <c r="BI188" s="560" t="str">
        <f t="shared" ca="1" si="24"/>
        <v/>
      </c>
      <c r="BJ188" s="560" t="str">
        <f t="shared" ca="1" si="25"/>
        <v/>
      </c>
      <c r="BK188" s="560" t="str">
        <f t="shared" ca="1" si="26"/>
        <v/>
      </c>
      <c r="BL188" s="561" t="str">
        <f t="shared" ca="1" si="27"/>
        <v/>
      </c>
      <c r="CV188" s="1497"/>
      <c r="CW188" s="1498"/>
      <c r="CX188" s="1498"/>
      <c r="CY188" s="1498"/>
      <c r="CZ188" s="1498"/>
      <c r="DA188" s="1498"/>
      <c r="DB188" s="1498"/>
      <c r="DC188" s="1498"/>
      <c r="DD188" s="1859"/>
      <c r="DE188" s="1860"/>
      <c r="DF188" s="1861"/>
    </row>
    <row r="189" spans="1:111" s="465" customFormat="1" ht="15" customHeight="1">
      <c r="A189" s="1862" t="str">
        <f>BA189&amp;"."&amp;BB189&amp;"."&amp;BC189</f>
        <v>8.1.4</v>
      </c>
      <c r="B189" s="1862"/>
      <c r="C189" s="1862"/>
      <c r="D189" s="1862"/>
      <c r="E189" s="469" t="s">
        <v>873</v>
      </c>
      <c r="F189" s="469"/>
      <c r="G189" s="469"/>
      <c r="H189" s="469"/>
      <c r="I189" s="469"/>
      <c r="J189" s="469"/>
      <c r="K189" s="469"/>
      <c r="L189" s="469"/>
      <c r="M189" s="469"/>
      <c r="N189" s="469"/>
      <c r="O189" s="469"/>
      <c r="P189" s="469"/>
      <c r="Q189" s="469"/>
      <c r="R189" s="469"/>
      <c r="S189" s="469"/>
      <c r="T189" s="469"/>
      <c r="U189" s="469"/>
      <c r="V189" s="469"/>
      <c r="W189" s="469"/>
      <c r="X189" s="469"/>
      <c r="Y189" s="469"/>
      <c r="Z189" s="469"/>
      <c r="AA189" s="469"/>
      <c r="AB189" s="469"/>
      <c r="AC189" s="469"/>
      <c r="AD189" s="469"/>
      <c r="AE189" s="469"/>
      <c r="AF189" s="469"/>
      <c r="AG189" s="469"/>
      <c r="AH189" s="469"/>
      <c r="AI189" s="469"/>
      <c r="AJ189" s="469"/>
      <c r="AK189" s="469"/>
      <c r="AL189" s="469"/>
      <c r="AM189" s="469"/>
      <c r="AN189" s="469"/>
      <c r="AO189" s="469"/>
      <c r="AP189" s="469"/>
      <c r="AQ189" s="469"/>
      <c r="AR189" s="469"/>
      <c r="AS189" s="469"/>
      <c r="AT189" s="469"/>
      <c r="AU189" s="469"/>
      <c r="AV189" s="469"/>
      <c r="AW189" s="469"/>
      <c r="AX189" s="469"/>
      <c r="AY189" s="276"/>
      <c r="BA189" s="192">
        <f t="shared" si="31"/>
        <v>8</v>
      </c>
      <c r="BB189" s="192">
        <f t="shared" si="31"/>
        <v>1</v>
      </c>
      <c r="BC189" s="193">
        <f>BC188+1</f>
        <v>4</v>
      </c>
      <c r="BD189" s="192"/>
      <c r="BE189" s="192"/>
      <c r="BF189" s="233"/>
      <c r="BG189" s="559" t="str">
        <f t="shared" ca="1" si="22"/>
        <v/>
      </c>
      <c r="BH189" s="560" t="str">
        <f t="shared" ca="1" si="23"/>
        <v/>
      </c>
      <c r="BI189" s="560" t="str">
        <f t="shared" ca="1" si="24"/>
        <v/>
      </c>
      <c r="BJ189" s="560" t="str">
        <f t="shared" ca="1" si="25"/>
        <v/>
      </c>
      <c r="BK189" s="560" t="str">
        <f t="shared" ca="1" si="26"/>
        <v/>
      </c>
      <c r="BL189" s="561" t="str">
        <f t="shared" ca="1" si="27"/>
        <v/>
      </c>
      <c r="CV189" s="1488" t="s">
        <v>2265</v>
      </c>
      <c r="CW189" s="1489"/>
      <c r="CX189" s="1489"/>
      <c r="CY189" s="1489"/>
      <c r="CZ189" s="1489"/>
      <c r="DA189" s="1489"/>
      <c r="DB189" s="1489"/>
      <c r="DC189" s="1489"/>
      <c r="DD189" s="1859">
        <v>44637</v>
      </c>
      <c r="DE189" s="1860"/>
      <c r="DF189" s="1861"/>
    </row>
    <row r="190" spans="1:111" s="465" customFormat="1" ht="15" customHeight="1">
      <c r="A190" s="469"/>
      <c r="B190" s="469"/>
      <c r="C190" s="469"/>
      <c r="D190" s="469"/>
      <c r="E190" s="304" t="s">
        <v>401</v>
      </c>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276"/>
      <c r="BA190" s="192">
        <f t="shared" si="31"/>
        <v>8</v>
      </c>
      <c r="BB190" s="192">
        <f t="shared" si="31"/>
        <v>1</v>
      </c>
      <c r="BC190" s="192">
        <f t="shared" si="31"/>
        <v>4</v>
      </c>
      <c r="BD190" s="192"/>
      <c r="BE190" s="192"/>
      <c r="BF190" s="233"/>
      <c r="BG190" s="559" t="str">
        <f t="shared" ca="1" si="22"/>
        <v/>
      </c>
      <c r="BH190" s="560" t="str">
        <f t="shared" ca="1" si="23"/>
        <v/>
      </c>
      <c r="BI190" s="560" t="str">
        <f t="shared" ca="1" si="24"/>
        <v/>
      </c>
      <c r="BJ190" s="560" t="str">
        <f t="shared" ca="1" si="25"/>
        <v/>
      </c>
      <c r="BK190" s="560" t="str">
        <f t="shared" ca="1" si="26"/>
        <v/>
      </c>
      <c r="BL190" s="561" t="str">
        <f t="shared" ca="1" si="27"/>
        <v/>
      </c>
      <c r="CV190" s="1497"/>
      <c r="CW190" s="1498"/>
      <c r="CX190" s="1498"/>
      <c r="CY190" s="1498"/>
      <c r="CZ190" s="1498"/>
      <c r="DA190" s="1498"/>
      <c r="DB190" s="1498"/>
      <c r="DC190" s="1498"/>
      <c r="DD190" s="1859"/>
      <c r="DE190" s="1860"/>
      <c r="DF190" s="1861"/>
    </row>
    <row r="191" spans="1:111" s="465" customFormat="1" ht="15" customHeight="1">
      <c r="A191" s="469"/>
      <c r="B191" s="469"/>
      <c r="C191" s="469"/>
      <c r="D191" s="469"/>
      <c r="E191" s="845" t="s">
        <v>150</v>
      </c>
      <c r="F191" s="846"/>
      <c r="G191" s="846"/>
      <c r="H191" s="846"/>
      <c r="I191" s="846"/>
      <c r="J191" s="846"/>
      <c r="K191" s="846"/>
      <c r="L191" s="847"/>
      <c r="M191" s="301" t="s">
        <v>342</v>
      </c>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c r="AJ191" s="266"/>
      <c r="AK191" s="266"/>
      <c r="AL191" s="266"/>
      <c r="AM191" s="266"/>
      <c r="AN191" s="266"/>
      <c r="AO191" s="266"/>
      <c r="AP191" s="266"/>
      <c r="AQ191" s="266"/>
      <c r="AR191" s="266"/>
      <c r="AS191" s="266"/>
      <c r="AT191" s="266"/>
      <c r="AU191" s="266"/>
      <c r="AV191" s="266"/>
      <c r="AW191" s="266"/>
      <c r="AX191" s="267"/>
      <c r="AY191" s="276"/>
      <c r="BA191" s="192">
        <f t="shared" si="31"/>
        <v>8</v>
      </c>
      <c r="BB191" s="192">
        <f t="shared" si="31"/>
        <v>1</v>
      </c>
      <c r="BC191" s="192">
        <f t="shared" si="31"/>
        <v>4</v>
      </c>
      <c r="BD191" s="192"/>
      <c r="BE191" s="192"/>
      <c r="BG191" s="559" t="str">
        <f t="shared" ca="1" si="22"/>
        <v/>
      </c>
      <c r="BH191" s="560" t="str">
        <f t="shared" ca="1" si="23"/>
        <v/>
      </c>
      <c r="BI191" s="560" t="str">
        <f t="shared" ca="1" si="24"/>
        <v/>
      </c>
      <c r="BJ191" s="560" t="str">
        <f t="shared" ca="1" si="25"/>
        <v/>
      </c>
      <c r="BK191" s="560" t="str">
        <f t="shared" ca="1" si="26"/>
        <v/>
      </c>
      <c r="BL191" s="561" t="str">
        <f t="shared" ca="1" si="27"/>
        <v/>
      </c>
      <c r="CV191" s="1497"/>
      <c r="CW191" s="1498"/>
      <c r="CX191" s="1498"/>
      <c r="CY191" s="1498"/>
      <c r="CZ191" s="1498"/>
      <c r="DA191" s="1498"/>
      <c r="DB191" s="1498"/>
      <c r="DC191" s="1498"/>
      <c r="DD191" s="1859"/>
      <c r="DE191" s="1860"/>
      <c r="DF191" s="1861"/>
    </row>
    <row r="192" spans="1:111" s="465" customFormat="1" ht="15" customHeight="1">
      <c r="A192" s="469"/>
      <c r="B192" s="469"/>
      <c r="C192" s="469"/>
      <c r="D192" s="469"/>
      <c r="E192" s="848" t="s">
        <v>151</v>
      </c>
      <c r="F192" s="849"/>
      <c r="G192" s="849"/>
      <c r="H192" s="849"/>
      <c r="I192" s="849"/>
      <c r="J192" s="849"/>
      <c r="K192" s="849"/>
      <c r="L192" s="850"/>
      <c r="M192" s="821" t="s">
        <v>402</v>
      </c>
      <c r="N192" s="257"/>
      <c r="O192" s="257"/>
      <c r="P192" s="257"/>
      <c r="Q192" s="257"/>
      <c r="R192" s="257"/>
      <c r="S192" s="257"/>
      <c r="T192" s="257"/>
      <c r="U192" s="257"/>
      <c r="V192" s="257"/>
      <c r="W192" s="257"/>
      <c r="X192" s="257"/>
      <c r="Y192" s="257"/>
      <c r="Z192" s="257"/>
      <c r="AA192" s="257"/>
      <c r="AB192" s="257"/>
      <c r="AC192" s="257"/>
      <c r="AD192" s="257"/>
      <c r="AE192" s="257"/>
      <c r="AF192" s="257"/>
      <c r="AG192" s="257"/>
      <c r="AH192" s="257"/>
      <c r="AI192" s="257"/>
      <c r="AJ192" s="257"/>
      <c r="AK192" s="257"/>
      <c r="AL192" s="257"/>
      <c r="AM192" s="257"/>
      <c r="AN192" s="257"/>
      <c r="AO192" s="257"/>
      <c r="AP192" s="257"/>
      <c r="AQ192" s="257"/>
      <c r="AR192" s="257"/>
      <c r="AS192" s="257"/>
      <c r="AT192" s="257"/>
      <c r="AU192" s="257"/>
      <c r="AV192" s="257"/>
      <c r="AW192" s="257"/>
      <c r="AX192" s="258"/>
      <c r="AY192" s="276"/>
      <c r="BA192" s="192">
        <f t="shared" si="31"/>
        <v>8</v>
      </c>
      <c r="BB192" s="192">
        <f t="shared" si="31"/>
        <v>1</v>
      </c>
      <c r="BC192" s="192">
        <f t="shared" si="31"/>
        <v>4</v>
      </c>
      <c r="BD192" s="192"/>
      <c r="BE192" s="192"/>
      <c r="BG192" s="559" t="str">
        <f t="shared" ca="1" si="22"/>
        <v/>
      </c>
      <c r="BH192" s="560" t="str">
        <f t="shared" ca="1" si="23"/>
        <v/>
      </c>
      <c r="BI192" s="560" t="str">
        <f t="shared" ca="1" si="24"/>
        <v/>
      </c>
      <c r="BJ192" s="560" t="str">
        <f t="shared" ca="1" si="25"/>
        <v/>
      </c>
      <c r="BK192" s="560" t="str">
        <f t="shared" ca="1" si="26"/>
        <v/>
      </c>
      <c r="BL192" s="561" t="str">
        <f t="shared" ca="1" si="27"/>
        <v/>
      </c>
      <c r="CV192" s="1497"/>
      <c r="CW192" s="1498"/>
      <c r="CX192" s="1498"/>
      <c r="CY192" s="1498"/>
      <c r="CZ192" s="1498"/>
      <c r="DA192" s="1498"/>
      <c r="DB192" s="1498"/>
      <c r="DC192" s="1498"/>
      <c r="DD192" s="1859"/>
      <c r="DE192" s="1860"/>
      <c r="DF192" s="1861"/>
    </row>
    <row r="193" spans="1:110" s="465" customFormat="1" ht="15" customHeight="1">
      <c r="A193" s="469"/>
      <c r="B193" s="469"/>
      <c r="C193" s="469"/>
      <c r="D193" s="469"/>
      <c r="E193" s="302"/>
      <c r="F193" s="859"/>
      <c r="G193" s="859"/>
      <c r="H193" s="859"/>
      <c r="I193" s="859"/>
      <c r="J193" s="859"/>
      <c r="K193" s="859"/>
      <c r="L193" s="860"/>
      <c r="M193" s="302" t="s">
        <v>362</v>
      </c>
      <c r="N193" s="859"/>
      <c r="O193" s="859"/>
      <c r="P193" s="859"/>
      <c r="Q193" s="859"/>
      <c r="R193" s="859"/>
      <c r="S193" s="859"/>
      <c r="T193" s="859"/>
      <c r="U193" s="859"/>
      <c r="V193" s="859"/>
      <c r="W193" s="859"/>
      <c r="X193" s="859"/>
      <c r="Y193" s="859"/>
      <c r="Z193" s="859"/>
      <c r="AA193" s="859"/>
      <c r="AB193" s="859"/>
      <c r="AC193" s="859"/>
      <c r="AD193" s="859"/>
      <c r="AE193" s="859"/>
      <c r="AF193" s="859"/>
      <c r="AG193" s="859"/>
      <c r="AH193" s="859"/>
      <c r="AI193" s="859"/>
      <c r="AJ193" s="859"/>
      <c r="AK193" s="859"/>
      <c r="AL193" s="859"/>
      <c r="AM193" s="859"/>
      <c r="AN193" s="859"/>
      <c r="AO193" s="859"/>
      <c r="AP193" s="859"/>
      <c r="AQ193" s="859"/>
      <c r="AR193" s="859"/>
      <c r="AS193" s="859"/>
      <c r="AT193" s="859"/>
      <c r="AU193" s="859"/>
      <c r="AV193" s="859"/>
      <c r="AW193" s="859"/>
      <c r="AX193" s="860"/>
      <c r="AY193" s="276"/>
      <c r="BA193" s="192">
        <f t="shared" ref="BA193:BE208" si="32">BA192</f>
        <v>8</v>
      </c>
      <c r="BB193" s="192">
        <f t="shared" si="32"/>
        <v>1</v>
      </c>
      <c r="BC193" s="192">
        <f t="shared" si="32"/>
        <v>4</v>
      </c>
      <c r="BD193" s="192"/>
      <c r="BE193" s="192"/>
      <c r="BG193" s="559" t="str">
        <f t="shared" ca="1" si="22"/>
        <v/>
      </c>
      <c r="BH193" s="560" t="str">
        <f t="shared" ca="1" si="23"/>
        <v/>
      </c>
      <c r="BI193" s="560" t="str">
        <f t="shared" ca="1" si="24"/>
        <v/>
      </c>
      <c r="BJ193" s="560" t="str">
        <f t="shared" ca="1" si="25"/>
        <v/>
      </c>
      <c r="BK193" s="560" t="str">
        <f t="shared" ca="1" si="26"/>
        <v/>
      </c>
      <c r="BL193" s="561" t="str">
        <f t="shared" ca="1" si="27"/>
        <v/>
      </c>
      <c r="CV193" s="1497"/>
      <c r="CW193" s="1498"/>
      <c r="CX193" s="1498"/>
      <c r="CY193" s="1498"/>
      <c r="CZ193" s="1498"/>
      <c r="DA193" s="1498"/>
      <c r="DB193" s="1498"/>
      <c r="DC193" s="1498"/>
      <c r="DD193" s="1859"/>
      <c r="DE193" s="1860"/>
      <c r="DF193" s="1861"/>
    </row>
    <row r="194" spans="1:110" s="465" customFormat="1" ht="15" customHeight="1">
      <c r="A194" s="469"/>
      <c r="B194" s="469"/>
      <c r="C194" s="469"/>
      <c r="D194" s="469"/>
      <c r="E194" s="851" t="s">
        <v>152</v>
      </c>
      <c r="F194" s="852"/>
      <c r="G194" s="852"/>
      <c r="H194" s="852"/>
      <c r="I194" s="852"/>
      <c r="J194" s="852"/>
      <c r="K194" s="852"/>
      <c r="L194" s="853"/>
      <c r="M194" s="303" t="s">
        <v>403</v>
      </c>
      <c r="N194" s="271"/>
      <c r="O194" s="271"/>
      <c r="P194" s="271"/>
      <c r="Q194" s="271"/>
      <c r="R194" s="271"/>
      <c r="S194" s="271"/>
      <c r="T194" s="271"/>
      <c r="U194" s="271"/>
      <c r="V194" s="271"/>
      <c r="W194" s="271"/>
      <c r="X194" s="271"/>
      <c r="Y194" s="271"/>
      <c r="Z194" s="271"/>
      <c r="AA194" s="271"/>
      <c r="AB194" s="271"/>
      <c r="AC194" s="271"/>
      <c r="AD194" s="271"/>
      <c r="AE194" s="271"/>
      <c r="AF194" s="271"/>
      <c r="AG194" s="271"/>
      <c r="AH194" s="271"/>
      <c r="AI194" s="271"/>
      <c r="AJ194" s="271"/>
      <c r="AK194" s="271"/>
      <c r="AL194" s="271"/>
      <c r="AM194" s="271"/>
      <c r="AN194" s="271"/>
      <c r="AO194" s="271"/>
      <c r="AP194" s="271"/>
      <c r="AQ194" s="271"/>
      <c r="AR194" s="271"/>
      <c r="AS194" s="271"/>
      <c r="AT194" s="271"/>
      <c r="AU194" s="271"/>
      <c r="AV194" s="271"/>
      <c r="AW194" s="271"/>
      <c r="AX194" s="272"/>
      <c r="AY194" s="276"/>
      <c r="BA194" s="192">
        <f t="shared" si="32"/>
        <v>8</v>
      </c>
      <c r="BB194" s="192">
        <f t="shared" si="32"/>
        <v>1</v>
      </c>
      <c r="BC194" s="192">
        <f t="shared" si="32"/>
        <v>4</v>
      </c>
      <c r="BD194" s="192"/>
      <c r="BE194" s="192"/>
      <c r="BG194" s="559" t="str">
        <f t="shared" ca="1" si="22"/>
        <v/>
      </c>
      <c r="BH194" s="560" t="str">
        <f t="shared" ca="1" si="23"/>
        <v/>
      </c>
      <c r="BI194" s="560" t="str">
        <f t="shared" ca="1" si="24"/>
        <v/>
      </c>
      <c r="BJ194" s="560" t="str">
        <f t="shared" ca="1" si="25"/>
        <v/>
      </c>
      <c r="BK194" s="560" t="str">
        <f t="shared" ca="1" si="26"/>
        <v/>
      </c>
      <c r="BL194" s="561" t="str">
        <f t="shared" ca="1" si="27"/>
        <v/>
      </c>
      <c r="CV194" s="1497"/>
      <c r="CW194" s="1498"/>
      <c r="CX194" s="1498"/>
      <c r="CY194" s="1498"/>
      <c r="CZ194" s="1498"/>
      <c r="DA194" s="1498"/>
      <c r="DB194" s="1498"/>
      <c r="DC194" s="1498"/>
      <c r="DD194" s="1859"/>
      <c r="DE194" s="1860"/>
      <c r="DF194" s="1861"/>
    </row>
    <row r="195" spans="1:110" s="465" customFormat="1" ht="15" customHeight="1">
      <c r="A195" s="1758" t="str">
        <f>$BD195&amp;"."</f>
        <v>①.</v>
      </c>
      <c r="B195" s="1759"/>
      <c r="C195" s="1759"/>
      <c r="D195" s="1759"/>
      <c r="E195" s="1759"/>
      <c r="F195" s="469" t="s">
        <v>895</v>
      </c>
      <c r="G195" s="274"/>
      <c r="H195" s="274"/>
      <c r="I195" s="274"/>
      <c r="J195" s="274"/>
      <c r="K195" s="274"/>
      <c r="L195" s="274"/>
      <c r="M195" s="274"/>
      <c r="N195" s="274"/>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c r="AJ195" s="275"/>
      <c r="AK195" s="275"/>
      <c r="AL195" s="275"/>
      <c r="AM195" s="275"/>
      <c r="AN195" s="275"/>
      <c r="AO195" s="275"/>
      <c r="AP195" s="275"/>
      <c r="AQ195" s="275"/>
      <c r="AR195" s="275"/>
      <c r="AS195" s="275"/>
      <c r="AT195" s="275"/>
      <c r="AU195" s="275"/>
      <c r="AV195" s="275"/>
      <c r="AW195" s="275"/>
      <c r="AX195" s="275"/>
      <c r="AY195" s="276"/>
      <c r="BA195" s="192">
        <f t="shared" si="32"/>
        <v>8</v>
      </c>
      <c r="BB195" s="192">
        <f t="shared" si="32"/>
        <v>1</v>
      </c>
      <c r="BC195" s="192">
        <f t="shared" si="32"/>
        <v>4</v>
      </c>
      <c r="BD195" s="196" t="str">
        <f>IF(ISBLANK(BD194),"①",CHAR(CODE(BD194)+1))</f>
        <v>①</v>
      </c>
      <c r="BE195" s="192"/>
      <c r="BG195" s="559" t="str">
        <f t="shared" ref="BG195:BG258" ca="1" si="33">IF(BA195&lt;&gt;"",IF(MID(_xlfn.FORMULATEXT(BA195),SEARCH("[",_xlfn.FORMULATEXT(BA195))+1,SEARCH("]",_xlfn.FORMULATEXT(BA195))-(SEARCH("[",_xlfn.FORMULATEXT(BA195))+1))="-1","",1),"")</f>
        <v/>
      </c>
      <c r="BH195" s="560" t="str">
        <f t="shared" ref="BH195:BH258" ca="1" si="34">IF(BB195&lt;&gt;"",IF(MID(_xlfn.FORMULATEXT(BB195),SEARCH("[",_xlfn.FORMULATEXT(BB195))+1,SEARCH("]",_xlfn.FORMULATEXT(BB195))-(SEARCH("[",_xlfn.FORMULATEXT(BB195))+1))="-1","",1),"")</f>
        <v/>
      </c>
      <c r="BI195" s="560" t="str">
        <f t="shared" ref="BI195:BI258" ca="1" si="35">IF(BC195&lt;&gt;"",IF(MID(_xlfn.FORMULATEXT(BC195),SEARCH("[",_xlfn.FORMULATEXT(BC195))+1,SEARCH("]",_xlfn.FORMULATEXT(BC195))-(SEARCH("[",_xlfn.FORMULATEXT(BC195))+1))="-1","",1),"")</f>
        <v/>
      </c>
      <c r="BJ195" s="560" t="str">
        <f t="shared" ref="BJ195:BJ258" ca="1" si="36">IF(BD195&lt;&gt;"",IF(MID(_xlfn.FORMULATEXT(BD195),SEARCH("[",_xlfn.FORMULATEXT(BD195))+1,SEARCH("]",_xlfn.FORMULATEXT(BD195))-(SEARCH("[",_xlfn.FORMULATEXT(BD195))+1))="-1","",1),"")</f>
        <v/>
      </c>
      <c r="BK195" s="560" t="str">
        <f t="shared" ref="BK195:BK258" ca="1" si="37">IF(BE195&lt;&gt;"",IF(MID(_xlfn.FORMULATEXT(BE195),SEARCH("[",_xlfn.FORMULATEXT(BE195))+1,SEARCH("]",_xlfn.FORMULATEXT(BE195))-(SEARCH("[",_xlfn.FORMULATEXT(BE195))+1))="-1","",1),"")</f>
        <v/>
      </c>
      <c r="BL195" s="561" t="str">
        <f t="shared" ref="BL195:BL258" ca="1" si="38">IF(BF195&lt;&gt;"",IF(MID(_xlfn.FORMULATEXT(BF195),SEARCH("[",_xlfn.FORMULATEXT(BF195))+1,SEARCH("]",_xlfn.FORMULATEXT(BF195))-(SEARCH("[",_xlfn.FORMULATEXT(BF195))+1))="-1","",1),"")</f>
        <v/>
      </c>
      <c r="CV195" s="1497"/>
      <c r="CW195" s="1498"/>
      <c r="CX195" s="1498"/>
      <c r="CY195" s="1498"/>
      <c r="CZ195" s="1498"/>
      <c r="DA195" s="1498"/>
      <c r="DB195" s="1498"/>
      <c r="DC195" s="1498"/>
      <c r="DD195" s="1859"/>
      <c r="DE195" s="1860"/>
      <c r="DF195" s="1861"/>
    </row>
    <row r="196" spans="1:110" s="465" customFormat="1" ht="15" customHeight="1">
      <c r="A196" s="469"/>
      <c r="B196" s="469"/>
      <c r="C196" s="469"/>
      <c r="D196" s="469"/>
      <c r="E196" s="304"/>
      <c r="F196" s="304" t="s">
        <v>896</v>
      </c>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276"/>
      <c r="BA196" s="192">
        <f t="shared" si="32"/>
        <v>8</v>
      </c>
      <c r="BB196" s="192">
        <f t="shared" si="32"/>
        <v>1</v>
      </c>
      <c r="BC196" s="192">
        <f t="shared" si="32"/>
        <v>4</v>
      </c>
      <c r="BD196" s="192" t="str">
        <f t="shared" si="32"/>
        <v>①</v>
      </c>
      <c r="BE196" s="192"/>
      <c r="BF196" s="233"/>
      <c r="BG196" s="559" t="str">
        <f t="shared" ca="1" si="33"/>
        <v/>
      </c>
      <c r="BH196" s="560" t="str">
        <f t="shared" ca="1" si="34"/>
        <v/>
      </c>
      <c r="BI196" s="560" t="str">
        <f t="shared" ca="1" si="35"/>
        <v/>
      </c>
      <c r="BJ196" s="560" t="str">
        <f t="shared" ca="1" si="36"/>
        <v/>
      </c>
      <c r="BK196" s="560" t="str">
        <f t="shared" ca="1" si="37"/>
        <v/>
      </c>
      <c r="BL196" s="561" t="str">
        <f t="shared" ca="1" si="38"/>
        <v/>
      </c>
      <c r="CV196" s="1497"/>
      <c r="CW196" s="1498"/>
      <c r="CX196" s="1498"/>
      <c r="CY196" s="1498"/>
      <c r="CZ196" s="1498"/>
      <c r="DA196" s="1498"/>
      <c r="DB196" s="1498"/>
      <c r="DC196" s="1498"/>
      <c r="DD196" s="1859"/>
      <c r="DE196" s="1860"/>
      <c r="DF196" s="1861"/>
    </row>
    <row r="197" spans="1:110" s="465" customFormat="1" ht="15" customHeight="1">
      <c r="A197" s="1758" t="str">
        <f>$BD197&amp;"."</f>
        <v>②.</v>
      </c>
      <c r="B197" s="1759"/>
      <c r="C197" s="1759"/>
      <c r="D197" s="1759"/>
      <c r="E197" s="1759"/>
      <c r="F197" s="469" t="s">
        <v>561</v>
      </c>
      <c r="G197" s="274"/>
      <c r="H197" s="274"/>
      <c r="I197" s="274"/>
      <c r="J197" s="274"/>
      <c r="K197" s="274"/>
      <c r="L197" s="274"/>
      <c r="M197" s="274"/>
      <c r="N197" s="274"/>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c r="AJ197" s="275"/>
      <c r="AK197" s="275"/>
      <c r="AL197" s="275"/>
      <c r="AM197" s="275"/>
      <c r="AN197" s="275"/>
      <c r="AO197" s="275"/>
      <c r="AP197" s="275"/>
      <c r="AQ197" s="275"/>
      <c r="AR197" s="275"/>
      <c r="AS197" s="275"/>
      <c r="AT197" s="275"/>
      <c r="AU197" s="275"/>
      <c r="AV197" s="275"/>
      <c r="AW197" s="275"/>
      <c r="AX197" s="275"/>
      <c r="AY197" s="276"/>
      <c r="BA197" s="192">
        <f t="shared" si="32"/>
        <v>8</v>
      </c>
      <c r="BB197" s="192">
        <f t="shared" si="32"/>
        <v>1</v>
      </c>
      <c r="BC197" s="192">
        <f t="shared" si="32"/>
        <v>4</v>
      </c>
      <c r="BD197" s="196" t="str">
        <f>IF(ISBLANK(BD196),"①",CHAR(CODE(BD196)+1))</f>
        <v>②</v>
      </c>
      <c r="BE197" s="192"/>
      <c r="BG197" s="559" t="str">
        <f t="shared" ca="1" si="33"/>
        <v/>
      </c>
      <c r="BH197" s="560" t="str">
        <f t="shared" ca="1" si="34"/>
        <v/>
      </c>
      <c r="BI197" s="560" t="str">
        <f t="shared" ca="1" si="35"/>
        <v/>
      </c>
      <c r="BJ197" s="560" t="str">
        <f t="shared" ca="1" si="36"/>
        <v/>
      </c>
      <c r="BK197" s="560" t="str">
        <f t="shared" ca="1" si="37"/>
        <v/>
      </c>
      <c r="BL197" s="561" t="str">
        <f t="shared" ca="1" si="38"/>
        <v/>
      </c>
      <c r="CV197" s="1488" t="s">
        <v>2265</v>
      </c>
      <c r="CW197" s="1489"/>
      <c r="CX197" s="1489"/>
      <c r="CY197" s="1489"/>
      <c r="CZ197" s="1489"/>
      <c r="DA197" s="1489"/>
      <c r="DB197" s="1489"/>
      <c r="DC197" s="1489"/>
      <c r="DD197" s="1859">
        <v>44637</v>
      </c>
      <c r="DE197" s="1860"/>
      <c r="DF197" s="1861"/>
    </row>
    <row r="198" spans="1:110" s="465" customFormat="1" ht="15" customHeight="1">
      <c r="A198" s="469"/>
      <c r="B198" s="469"/>
      <c r="C198" s="469"/>
      <c r="D198" s="469"/>
      <c r="E198" s="304"/>
      <c r="F198" s="304" t="str">
        <f>$CL$25&amp;"を実施する。"</f>
        <v>「9. データ登録処理」を実施する。</v>
      </c>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276"/>
      <c r="BA198" s="192">
        <f t="shared" si="32"/>
        <v>8</v>
      </c>
      <c r="BB198" s="192">
        <f t="shared" si="32"/>
        <v>1</v>
      </c>
      <c r="BC198" s="192">
        <f t="shared" si="32"/>
        <v>4</v>
      </c>
      <c r="BD198" s="192" t="str">
        <f t="shared" si="32"/>
        <v>②</v>
      </c>
      <c r="BE198" s="192"/>
      <c r="BF198" s="233"/>
      <c r="BG198" s="559" t="str">
        <f t="shared" ca="1" si="33"/>
        <v/>
      </c>
      <c r="BH198" s="560" t="str">
        <f t="shared" ca="1" si="34"/>
        <v/>
      </c>
      <c r="BI198" s="560" t="str">
        <f t="shared" ca="1" si="35"/>
        <v/>
      </c>
      <c r="BJ198" s="560" t="str">
        <f t="shared" ca="1" si="36"/>
        <v/>
      </c>
      <c r="BK198" s="560" t="str">
        <f t="shared" ca="1" si="37"/>
        <v/>
      </c>
      <c r="BL198" s="561" t="str">
        <f t="shared" ca="1" si="38"/>
        <v/>
      </c>
      <c r="CV198" s="1497"/>
      <c r="CW198" s="1498"/>
      <c r="CX198" s="1498"/>
      <c r="CY198" s="1498"/>
      <c r="CZ198" s="1498"/>
      <c r="DA198" s="1498"/>
      <c r="DB198" s="1498"/>
      <c r="DC198" s="1498"/>
      <c r="DD198" s="1859"/>
      <c r="DE198" s="1860"/>
      <c r="DF198" s="1861"/>
    </row>
    <row r="199" spans="1:110" s="465" customFormat="1" ht="15" customHeight="1">
      <c r="A199" s="1758" t="str">
        <f>$BD199&amp;"."&amp;$BE199&amp;"."</f>
        <v>②.1.</v>
      </c>
      <c r="B199" s="1759"/>
      <c r="C199" s="1759"/>
      <c r="D199" s="1759"/>
      <c r="E199" s="1759"/>
      <c r="F199" s="1759"/>
      <c r="G199" s="676" t="s">
        <v>898</v>
      </c>
      <c r="H199" s="676"/>
      <c r="I199" s="676"/>
      <c r="J199" s="676"/>
      <c r="K199" s="676"/>
      <c r="L199" s="676"/>
      <c r="M199" s="685"/>
      <c r="N199" s="685"/>
      <c r="O199" s="685"/>
      <c r="P199" s="685"/>
      <c r="Q199" s="685"/>
      <c r="R199" s="685"/>
      <c r="S199" s="685"/>
      <c r="T199" s="685"/>
      <c r="U199" s="685"/>
      <c r="V199" s="685"/>
      <c r="W199" s="685"/>
      <c r="X199" s="685"/>
      <c r="Y199" s="685"/>
      <c r="Z199" s="685"/>
      <c r="AA199" s="685"/>
      <c r="AB199" s="685"/>
      <c r="AC199" s="685"/>
      <c r="AD199" s="685"/>
      <c r="AE199" s="685"/>
      <c r="AF199" s="685"/>
      <c r="AG199" s="685"/>
      <c r="AH199" s="685"/>
      <c r="AI199" s="685"/>
      <c r="AJ199" s="685"/>
      <c r="AK199" s="685"/>
      <c r="AL199" s="685"/>
      <c r="AM199" s="685"/>
      <c r="AN199" s="685"/>
      <c r="AO199" s="685"/>
      <c r="AP199" s="685"/>
      <c r="AQ199" s="685"/>
      <c r="AR199" s="685"/>
      <c r="AS199" s="685"/>
      <c r="AT199" s="685"/>
      <c r="AU199" s="685"/>
      <c r="AV199" s="685"/>
      <c r="AW199" s="685"/>
      <c r="AX199" s="685"/>
      <c r="AY199" s="854"/>
      <c r="AZ199" s="92"/>
      <c r="BA199" s="192">
        <f t="shared" si="32"/>
        <v>8</v>
      </c>
      <c r="BB199" s="192">
        <f t="shared" si="32"/>
        <v>1</v>
      </c>
      <c r="BC199" s="192">
        <f t="shared" si="32"/>
        <v>4</v>
      </c>
      <c r="BD199" s="192" t="str">
        <f t="shared" si="32"/>
        <v>②</v>
      </c>
      <c r="BE199" s="678">
        <f>BE198+1</f>
        <v>1</v>
      </c>
      <c r="BF199" s="92"/>
      <c r="BG199" s="559" t="str">
        <f t="shared" ca="1" si="33"/>
        <v/>
      </c>
      <c r="BH199" s="560" t="str">
        <f t="shared" ca="1" si="34"/>
        <v/>
      </c>
      <c r="BI199" s="560" t="str">
        <f t="shared" ca="1" si="35"/>
        <v/>
      </c>
      <c r="BJ199" s="560" t="str">
        <f t="shared" ca="1" si="36"/>
        <v/>
      </c>
      <c r="BK199" s="560" t="str">
        <f t="shared" ca="1" si="37"/>
        <v/>
      </c>
      <c r="BL199" s="561" t="str">
        <f t="shared" ca="1" si="38"/>
        <v/>
      </c>
      <c r="CV199" s="1488" t="s">
        <v>2265</v>
      </c>
      <c r="CW199" s="1489"/>
      <c r="CX199" s="1489"/>
      <c r="CY199" s="1489"/>
      <c r="CZ199" s="1489"/>
      <c r="DA199" s="1489"/>
      <c r="DB199" s="1489"/>
      <c r="DC199" s="1489"/>
      <c r="DD199" s="1859">
        <v>44637</v>
      </c>
      <c r="DE199" s="1860"/>
      <c r="DF199" s="1861"/>
    </row>
    <row r="200" spans="1:110" s="465" customFormat="1" ht="15" customHeight="1">
      <c r="A200" s="320"/>
      <c r="B200" s="275"/>
      <c r="C200" s="275"/>
      <c r="D200" s="275"/>
      <c r="E200" s="469"/>
      <c r="F200" s="469"/>
      <c r="G200" s="475" t="s">
        <v>909</v>
      </c>
      <c r="H200" s="475"/>
      <c r="I200" s="475"/>
      <c r="J200" s="475"/>
      <c r="K200" s="475"/>
      <c r="L200" s="475"/>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5"/>
      <c r="AP200" s="475"/>
      <c r="AQ200" s="475"/>
      <c r="AR200" s="475"/>
      <c r="AS200" s="475"/>
      <c r="AT200" s="475"/>
      <c r="AU200" s="475"/>
      <c r="AV200" s="475"/>
      <c r="AW200" s="475"/>
      <c r="AX200" s="475"/>
      <c r="AY200" s="471"/>
      <c r="BA200" s="192">
        <f t="shared" si="32"/>
        <v>8</v>
      </c>
      <c r="BB200" s="192">
        <f t="shared" si="32"/>
        <v>1</v>
      </c>
      <c r="BC200" s="192">
        <f t="shared" si="32"/>
        <v>4</v>
      </c>
      <c r="BD200" s="192" t="str">
        <f t="shared" si="32"/>
        <v>②</v>
      </c>
      <c r="BE200" s="192">
        <f t="shared" si="32"/>
        <v>1</v>
      </c>
      <c r="BG200" s="559" t="str">
        <f t="shared" ca="1" si="33"/>
        <v/>
      </c>
      <c r="BH200" s="560" t="str">
        <f t="shared" ca="1" si="34"/>
        <v/>
      </c>
      <c r="BI200" s="560" t="str">
        <f t="shared" ca="1" si="35"/>
        <v/>
      </c>
      <c r="BJ200" s="560" t="str">
        <f t="shared" ca="1" si="36"/>
        <v/>
      </c>
      <c r="BK200" s="560" t="str">
        <f t="shared" ca="1" si="37"/>
        <v/>
      </c>
      <c r="BL200" s="561" t="str">
        <f t="shared" ca="1" si="38"/>
        <v/>
      </c>
      <c r="CV200" s="1497"/>
      <c r="CW200" s="1498"/>
      <c r="CX200" s="1498"/>
      <c r="CY200" s="1498"/>
      <c r="CZ200" s="1498"/>
      <c r="DA200" s="1498"/>
      <c r="DB200" s="1498"/>
      <c r="DC200" s="1498"/>
      <c r="DD200" s="1859"/>
      <c r="DE200" s="1860"/>
      <c r="DF200" s="1861"/>
    </row>
    <row r="201" spans="1:110" s="465" customFormat="1" ht="15" customHeight="1">
      <c r="A201" s="469"/>
      <c r="B201" s="469"/>
      <c r="C201" s="469"/>
      <c r="D201" s="469"/>
      <c r="E201" s="469"/>
      <c r="F201" s="469"/>
      <c r="G201" s="845" t="s">
        <v>150</v>
      </c>
      <c r="H201" s="846"/>
      <c r="I201" s="846"/>
      <c r="J201" s="846"/>
      <c r="K201" s="846"/>
      <c r="L201" s="846"/>
      <c r="M201" s="846"/>
      <c r="N201" s="847"/>
      <c r="O201" s="301" t="s">
        <v>153</v>
      </c>
      <c r="P201" s="266"/>
      <c r="Q201" s="266"/>
      <c r="R201" s="266"/>
      <c r="S201" s="266"/>
      <c r="T201" s="266"/>
      <c r="U201" s="266"/>
      <c r="V201" s="266"/>
      <c r="W201" s="266"/>
      <c r="X201" s="266"/>
      <c r="Y201" s="266"/>
      <c r="Z201" s="266"/>
      <c r="AA201" s="266"/>
      <c r="AB201" s="266"/>
      <c r="AC201" s="266"/>
      <c r="AD201" s="266"/>
      <c r="AE201" s="266"/>
      <c r="AF201" s="266"/>
      <c r="AG201" s="266"/>
      <c r="AH201" s="266"/>
      <c r="AI201" s="266"/>
      <c r="AJ201" s="266"/>
      <c r="AK201" s="266"/>
      <c r="AL201" s="266"/>
      <c r="AM201" s="266"/>
      <c r="AN201" s="266"/>
      <c r="AO201" s="266"/>
      <c r="AP201" s="266"/>
      <c r="AQ201" s="266"/>
      <c r="AR201" s="266"/>
      <c r="AS201" s="266"/>
      <c r="AT201" s="266"/>
      <c r="AU201" s="266"/>
      <c r="AV201" s="266"/>
      <c r="AW201" s="266"/>
      <c r="AX201" s="267"/>
      <c r="AY201" s="276"/>
      <c r="BA201" s="192">
        <f t="shared" si="32"/>
        <v>8</v>
      </c>
      <c r="BB201" s="192">
        <f t="shared" si="32"/>
        <v>1</v>
      </c>
      <c r="BC201" s="192">
        <f t="shared" si="32"/>
        <v>4</v>
      </c>
      <c r="BD201" s="192" t="str">
        <f t="shared" si="32"/>
        <v>②</v>
      </c>
      <c r="BE201" s="192">
        <f t="shared" si="32"/>
        <v>1</v>
      </c>
      <c r="BG201" s="559" t="str">
        <f t="shared" ca="1" si="33"/>
        <v/>
      </c>
      <c r="BH201" s="560" t="str">
        <f t="shared" ca="1" si="34"/>
        <v/>
      </c>
      <c r="BI201" s="560" t="str">
        <f t="shared" ca="1" si="35"/>
        <v/>
      </c>
      <c r="BJ201" s="560" t="str">
        <f t="shared" ca="1" si="36"/>
        <v/>
      </c>
      <c r="BK201" s="560" t="str">
        <f t="shared" ca="1" si="37"/>
        <v/>
      </c>
      <c r="BL201" s="561" t="str">
        <f t="shared" ca="1" si="38"/>
        <v/>
      </c>
      <c r="CV201" s="1497"/>
      <c r="CW201" s="1498"/>
      <c r="CX201" s="1498"/>
      <c r="CY201" s="1498"/>
      <c r="CZ201" s="1498"/>
      <c r="DA201" s="1498"/>
      <c r="DB201" s="1498"/>
      <c r="DC201" s="1498"/>
      <c r="DD201" s="1859"/>
      <c r="DE201" s="1860"/>
      <c r="DF201" s="1861"/>
    </row>
    <row r="202" spans="1:110" s="465" customFormat="1" ht="15" customHeight="1">
      <c r="A202" s="469"/>
      <c r="B202" s="469"/>
      <c r="C202" s="469"/>
      <c r="D202" s="469"/>
      <c r="E202" s="469"/>
      <c r="F202" s="469"/>
      <c r="G202" s="848" t="s">
        <v>151</v>
      </c>
      <c r="H202" s="849"/>
      <c r="I202" s="849"/>
      <c r="J202" s="849"/>
      <c r="K202" s="849"/>
      <c r="L202" s="849"/>
      <c r="M202" s="849"/>
      <c r="N202" s="850"/>
      <c r="O202" s="821" t="s">
        <v>910</v>
      </c>
      <c r="P202" s="257"/>
      <c r="Q202" s="257"/>
      <c r="R202" s="257"/>
      <c r="S202" s="257"/>
      <c r="T202" s="257"/>
      <c r="U202" s="257"/>
      <c r="V202" s="257"/>
      <c r="W202" s="257"/>
      <c r="X202" s="257"/>
      <c r="Y202" s="257"/>
      <c r="Z202" s="257"/>
      <c r="AA202" s="257"/>
      <c r="AB202" s="257"/>
      <c r="AC202" s="257"/>
      <c r="AD202" s="257"/>
      <c r="AE202" s="257"/>
      <c r="AF202" s="257"/>
      <c r="AG202" s="257"/>
      <c r="AH202" s="257"/>
      <c r="AI202" s="257"/>
      <c r="AJ202" s="257"/>
      <c r="AK202" s="257"/>
      <c r="AL202" s="257"/>
      <c r="AM202" s="257"/>
      <c r="AN202" s="257"/>
      <c r="AO202" s="257"/>
      <c r="AP202" s="257"/>
      <c r="AQ202" s="257"/>
      <c r="AR202" s="257"/>
      <c r="AS202" s="257"/>
      <c r="AT202" s="257"/>
      <c r="AU202" s="257"/>
      <c r="AV202" s="257"/>
      <c r="AW202" s="257"/>
      <c r="AX202" s="258"/>
      <c r="AY202" s="276"/>
      <c r="BA202" s="192">
        <f t="shared" si="32"/>
        <v>8</v>
      </c>
      <c r="BB202" s="192">
        <f t="shared" si="32"/>
        <v>1</v>
      </c>
      <c r="BC202" s="192">
        <f t="shared" si="32"/>
        <v>4</v>
      </c>
      <c r="BD202" s="192" t="str">
        <f t="shared" si="32"/>
        <v>②</v>
      </c>
      <c r="BE202" s="192">
        <f t="shared" si="32"/>
        <v>1</v>
      </c>
      <c r="BG202" s="559" t="str">
        <f t="shared" ca="1" si="33"/>
        <v/>
      </c>
      <c r="BH202" s="560" t="str">
        <f t="shared" ca="1" si="34"/>
        <v/>
      </c>
      <c r="BI202" s="560" t="str">
        <f t="shared" ca="1" si="35"/>
        <v/>
      </c>
      <c r="BJ202" s="560" t="str">
        <f t="shared" ca="1" si="36"/>
        <v/>
      </c>
      <c r="BK202" s="560" t="str">
        <f t="shared" ca="1" si="37"/>
        <v/>
      </c>
      <c r="BL202" s="561" t="str">
        <f t="shared" ca="1" si="38"/>
        <v/>
      </c>
      <c r="CV202" s="1497"/>
      <c r="CW202" s="1498"/>
      <c r="CX202" s="1498"/>
      <c r="CY202" s="1498"/>
      <c r="CZ202" s="1498"/>
      <c r="DA202" s="1498"/>
      <c r="DB202" s="1498"/>
      <c r="DC202" s="1498"/>
      <c r="DD202" s="1859"/>
      <c r="DE202" s="1860"/>
      <c r="DF202" s="1861"/>
    </row>
    <row r="203" spans="1:110" s="465" customFormat="1" ht="15" customHeight="1">
      <c r="A203" s="469"/>
      <c r="B203" s="469"/>
      <c r="C203" s="469"/>
      <c r="D203" s="469"/>
      <c r="E203" s="469"/>
      <c r="F203" s="469"/>
      <c r="G203" s="851" t="s">
        <v>152</v>
      </c>
      <c r="H203" s="852"/>
      <c r="I203" s="852"/>
      <c r="J203" s="852"/>
      <c r="K203" s="852"/>
      <c r="L203" s="852"/>
      <c r="M203" s="852"/>
      <c r="N203" s="853"/>
      <c r="O203" s="303" t="s">
        <v>399</v>
      </c>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c r="AR203" s="271"/>
      <c r="AS203" s="271"/>
      <c r="AT203" s="271"/>
      <c r="AU203" s="271"/>
      <c r="AV203" s="271"/>
      <c r="AW203" s="271"/>
      <c r="AX203" s="272"/>
      <c r="AY203" s="276"/>
      <c r="BA203" s="192">
        <f t="shared" si="32"/>
        <v>8</v>
      </c>
      <c r="BB203" s="192">
        <f t="shared" si="32"/>
        <v>1</v>
      </c>
      <c r="BC203" s="192">
        <f t="shared" si="32"/>
        <v>4</v>
      </c>
      <c r="BD203" s="192" t="str">
        <f t="shared" si="32"/>
        <v>②</v>
      </c>
      <c r="BE203" s="192">
        <f t="shared" si="32"/>
        <v>1</v>
      </c>
      <c r="BG203" s="559" t="str">
        <f t="shared" ca="1" si="33"/>
        <v/>
      </c>
      <c r="BH203" s="560" t="str">
        <f t="shared" ca="1" si="34"/>
        <v/>
      </c>
      <c r="BI203" s="560" t="str">
        <f t="shared" ca="1" si="35"/>
        <v/>
      </c>
      <c r="BJ203" s="560" t="str">
        <f t="shared" ca="1" si="36"/>
        <v/>
      </c>
      <c r="BK203" s="560" t="str">
        <f t="shared" ca="1" si="37"/>
        <v/>
      </c>
      <c r="BL203" s="561" t="str">
        <f t="shared" ca="1" si="38"/>
        <v/>
      </c>
      <c r="CV203" s="1497"/>
      <c r="CW203" s="1498"/>
      <c r="CX203" s="1498"/>
      <c r="CY203" s="1498"/>
      <c r="CZ203" s="1498"/>
      <c r="DA203" s="1498"/>
      <c r="DB203" s="1498"/>
      <c r="DC203" s="1498"/>
      <c r="DD203" s="1859"/>
      <c r="DE203" s="1860"/>
      <c r="DF203" s="1861"/>
    </row>
    <row r="204" spans="1:110" s="465" customFormat="1" ht="15" customHeight="1">
      <c r="A204" s="1758" t="str">
        <f>$BD204&amp;"."&amp;$BE204&amp;"."</f>
        <v>②.2.</v>
      </c>
      <c r="B204" s="1759"/>
      <c r="C204" s="1759"/>
      <c r="D204" s="1759"/>
      <c r="E204" s="1759"/>
      <c r="F204" s="1759"/>
      <c r="G204" s="676" t="s">
        <v>899</v>
      </c>
      <c r="H204" s="676"/>
      <c r="I204" s="676"/>
      <c r="J204" s="676"/>
      <c r="K204" s="676"/>
      <c r="L204" s="676"/>
      <c r="M204" s="685"/>
      <c r="N204" s="685"/>
      <c r="O204" s="685"/>
      <c r="P204" s="685"/>
      <c r="Q204" s="685"/>
      <c r="R204" s="685"/>
      <c r="S204" s="685"/>
      <c r="T204" s="685"/>
      <c r="U204" s="685"/>
      <c r="V204" s="685"/>
      <c r="W204" s="685"/>
      <c r="X204" s="685"/>
      <c r="Y204" s="685"/>
      <c r="Z204" s="685"/>
      <c r="AA204" s="685"/>
      <c r="AB204" s="685"/>
      <c r="AC204" s="685"/>
      <c r="AD204" s="685"/>
      <c r="AE204" s="685"/>
      <c r="AF204" s="685"/>
      <c r="AG204" s="685"/>
      <c r="AH204" s="685"/>
      <c r="AI204" s="685"/>
      <c r="AJ204" s="685"/>
      <c r="AK204" s="685"/>
      <c r="AL204" s="685"/>
      <c r="AM204" s="685"/>
      <c r="AN204" s="685"/>
      <c r="AO204" s="685"/>
      <c r="AP204" s="685"/>
      <c r="AQ204" s="685"/>
      <c r="AR204" s="685"/>
      <c r="AS204" s="685"/>
      <c r="AT204" s="685"/>
      <c r="AU204" s="685"/>
      <c r="AV204" s="685"/>
      <c r="AW204" s="685"/>
      <c r="AX204" s="685"/>
      <c r="AY204" s="854"/>
      <c r="AZ204" s="92"/>
      <c r="BA204" s="192">
        <f t="shared" si="32"/>
        <v>8</v>
      </c>
      <c r="BB204" s="192">
        <f t="shared" si="32"/>
        <v>1</v>
      </c>
      <c r="BC204" s="192">
        <f t="shared" si="32"/>
        <v>4</v>
      </c>
      <c r="BD204" s="192" t="str">
        <f t="shared" si="32"/>
        <v>②</v>
      </c>
      <c r="BE204" s="678">
        <f>BE203+1</f>
        <v>2</v>
      </c>
      <c r="BF204" s="92"/>
      <c r="BG204" s="559" t="str">
        <f t="shared" ca="1" si="33"/>
        <v/>
      </c>
      <c r="BH204" s="560" t="str">
        <f t="shared" ca="1" si="34"/>
        <v/>
      </c>
      <c r="BI204" s="560" t="str">
        <f t="shared" ca="1" si="35"/>
        <v/>
      </c>
      <c r="BJ204" s="560" t="str">
        <f t="shared" ca="1" si="36"/>
        <v/>
      </c>
      <c r="BK204" s="560" t="str">
        <f t="shared" ca="1" si="37"/>
        <v/>
      </c>
      <c r="BL204" s="561" t="str">
        <f t="shared" ca="1" si="38"/>
        <v/>
      </c>
      <c r="CV204" s="1497"/>
      <c r="CW204" s="1498"/>
      <c r="CX204" s="1498"/>
      <c r="CY204" s="1498"/>
      <c r="CZ204" s="1498"/>
      <c r="DA204" s="1498"/>
      <c r="DB204" s="1498"/>
      <c r="DC204" s="1498"/>
      <c r="DD204" s="1859"/>
      <c r="DE204" s="1860"/>
      <c r="DF204" s="1861"/>
    </row>
    <row r="205" spans="1:110" s="465" customFormat="1" ht="15" customHeight="1">
      <c r="A205" s="320"/>
      <c r="B205" s="275"/>
      <c r="C205" s="275"/>
      <c r="D205" s="275"/>
      <c r="E205" s="469"/>
      <c r="F205" s="469"/>
      <c r="G205" s="475" t="s">
        <v>908</v>
      </c>
      <c r="H205" s="475"/>
      <c r="I205" s="475"/>
      <c r="J205" s="475"/>
      <c r="K205" s="475"/>
      <c r="L205" s="475"/>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5"/>
      <c r="AP205" s="475"/>
      <c r="AQ205" s="475"/>
      <c r="AR205" s="475"/>
      <c r="AS205" s="475"/>
      <c r="AT205" s="475"/>
      <c r="AU205" s="475"/>
      <c r="AV205" s="475"/>
      <c r="AW205" s="475"/>
      <c r="AX205" s="475"/>
      <c r="AY205" s="471"/>
      <c r="BA205" s="192">
        <f t="shared" si="32"/>
        <v>8</v>
      </c>
      <c r="BB205" s="192">
        <f t="shared" si="32"/>
        <v>1</v>
      </c>
      <c r="BC205" s="192">
        <f t="shared" si="32"/>
        <v>4</v>
      </c>
      <c r="BD205" s="192" t="str">
        <f t="shared" si="32"/>
        <v>②</v>
      </c>
      <c r="BE205" s="192">
        <f t="shared" si="32"/>
        <v>2</v>
      </c>
      <c r="BG205" s="559" t="str">
        <f t="shared" ca="1" si="33"/>
        <v/>
      </c>
      <c r="BH205" s="560" t="str">
        <f t="shared" ca="1" si="34"/>
        <v/>
      </c>
      <c r="BI205" s="560" t="str">
        <f t="shared" ca="1" si="35"/>
        <v/>
      </c>
      <c r="BJ205" s="560" t="str">
        <f t="shared" ca="1" si="36"/>
        <v/>
      </c>
      <c r="BK205" s="560" t="str">
        <f t="shared" ca="1" si="37"/>
        <v/>
      </c>
      <c r="BL205" s="561" t="str">
        <f t="shared" ca="1" si="38"/>
        <v/>
      </c>
      <c r="CV205" s="1497"/>
      <c r="CW205" s="1498"/>
      <c r="CX205" s="1498"/>
      <c r="CY205" s="1498"/>
      <c r="CZ205" s="1498"/>
      <c r="DA205" s="1498"/>
      <c r="DB205" s="1498"/>
      <c r="DC205" s="1498"/>
      <c r="DD205" s="1859"/>
      <c r="DE205" s="1860"/>
      <c r="DF205" s="1861"/>
    </row>
    <row r="206" spans="1:110" s="465" customFormat="1" ht="15" customHeight="1">
      <c r="A206" s="1758" t="str">
        <f>$BD206&amp;"."</f>
        <v>③.</v>
      </c>
      <c r="B206" s="1759"/>
      <c r="C206" s="1759"/>
      <c r="D206" s="1759"/>
      <c r="E206" s="1759"/>
      <c r="F206" s="304" t="s">
        <v>903</v>
      </c>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c r="AD206" s="304"/>
      <c r="AE206" s="304"/>
      <c r="AF206" s="469"/>
      <c r="AG206" s="469"/>
      <c r="AH206" s="469"/>
      <c r="AI206" s="469"/>
      <c r="AJ206" s="469"/>
      <c r="AK206" s="469"/>
      <c r="AL206" s="469"/>
      <c r="AM206" s="469"/>
      <c r="AN206" s="469"/>
      <c r="AO206" s="469"/>
      <c r="AP206" s="469"/>
      <c r="AQ206" s="469"/>
      <c r="AR206" s="469"/>
      <c r="AS206" s="469"/>
      <c r="AT206" s="304"/>
      <c r="AU206" s="304"/>
      <c r="AV206" s="304"/>
      <c r="AW206" s="304"/>
      <c r="AX206" s="304"/>
      <c r="AY206" s="276"/>
      <c r="BA206" s="192">
        <f t="shared" si="32"/>
        <v>8</v>
      </c>
      <c r="BB206" s="192">
        <f t="shared" si="32"/>
        <v>1</v>
      </c>
      <c r="BC206" s="192">
        <f t="shared" si="32"/>
        <v>4</v>
      </c>
      <c r="BD206" s="196" t="str">
        <f>IF(ISBLANK(BD205),"①",CHAR(CODE(BD205)+1))</f>
        <v>③</v>
      </c>
      <c r="BE206" s="192"/>
      <c r="BF206" s="233"/>
      <c r="BG206" s="559" t="str">
        <f t="shared" ca="1" si="33"/>
        <v/>
      </c>
      <c r="BH206" s="560" t="str">
        <f t="shared" ca="1" si="34"/>
        <v/>
      </c>
      <c r="BI206" s="560" t="str">
        <f t="shared" ca="1" si="35"/>
        <v/>
      </c>
      <c r="BJ206" s="560" t="str">
        <f t="shared" ca="1" si="36"/>
        <v/>
      </c>
      <c r="BK206" s="560" t="str">
        <f t="shared" ca="1" si="37"/>
        <v/>
      </c>
      <c r="BL206" s="561" t="str">
        <f t="shared" ca="1" si="38"/>
        <v/>
      </c>
      <c r="CV206" s="1497"/>
      <c r="CW206" s="1498"/>
      <c r="CX206" s="1498"/>
      <c r="CY206" s="1498"/>
      <c r="CZ206" s="1498"/>
      <c r="DA206" s="1498"/>
      <c r="DB206" s="1498"/>
      <c r="DC206" s="1498"/>
      <c r="DD206" s="1859"/>
      <c r="DE206" s="1860"/>
      <c r="DF206" s="1861"/>
    </row>
    <row r="207" spans="1:110" s="465" customFormat="1" ht="15" customHeight="1">
      <c r="A207" s="1758" t="str">
        <f>$BD207&amp;"."&amp;$BE207&amp;"."</f>
        <v>③.1.</v>
      </c>
      <c r="B207" s="1759"/>
      <c r="C207" s="1759"/>
      <c r="D207" s="1759"/>
      <c r="E207" s="1759"/>
      <c r="F207" s="1759"/>
      <c r="G207" s="676" t="s">
        <v>560</v>
      </c>
      <c r="H207" s="676"/>
      <c r="I207" s="676"/>
      <c r="J207" s="676"/>
      <c r="K207" s="676"/>
      <c r="L207" s="676"/>
      <c r="M207" s="685"/>
      <c r="N207" s="685"/>
      <c r="O207" s="685"/>
      <c r="P207" s="685"/>
      <c r="Q207" s="685"/>
      <c r="R207" s="685"/>
      <c r="S207" s="685"/>
      <c r="T207" s="685"/>
      <c r="U207" s="685"/>
      <c r="V207" s="685"/>
      <c r="W207" s="685"/>
      <c r="X207" s="685"/>
      <c r="Y207" s="685"/>
      <c r="Z207" s="685"/>
      <c r="AA207" s="685"/>
      <c r="AB207" s="685"/>
      <c r="AC207" s="685"/>
      <c r="AD207" s="685"/>
      <c r="AE207" s="685"/>
      <c r="AF207" s="685"/>
      <c r="AG207" s="685"/>
      <c r="AH207" s="685"/>
      <c r="AI207" s="685"/>
      <c r="AJ207" s="685"/>
      <c r="AK207" s="685"/>
      <c r="AL207" s="685"/>
      <c r="AM207" s="685"/>
      <c r="AN207" s="685"/>
      <c r="AO207" s="685"/>
      <c r="AP207" s="685"/>
      <c r="AQ207" s="685"/>
      <c r="AR207" s="685"/>
      <c r="AS207" s="685"/>
      <c r="AT207" s="685"/>
      <c r="AU207" s="685"/>
      <c r="AV207" s="685"/>
      <c r="AW207" s="685"/>
      <c r="AX207" s="685"/>
      <c r="AY207" s="854"/>
      <c r="AZ207" s="92"/>
      <c r="BA207" s="192">
        <f t="shared" si="32"/>
        <v>8</v>
      </c>
      <c r="BB207" s="192">
        <f t="shared" si="32"/>
        <v>1</v>
      </c>
      <c r="BC207" s="192">
        <f t="shared" si="32"/>
        <v>4</v>
      </c>
      <c r="BD207" s="192" t="str">
        <f t="shared" si="32"/>
        <v>③</v>
      </c>
      <c r="BE207" s="678">
        <f>BE206+1</f>
        <v>1</v>
      </c>
      <c r="BF207" s="92"/>
      <c r="BG207" s="559" t="str">
        <f t="shared" ca="1" si="33"/>
        <v/>
      </c>
      <c r="BH207" s="560" t="str">
        <f t="shared" ca="1" si="34"/>
        <v/>
      </c>
      <c r="BI207" s="560" t="str">
        <f t="shared" ca="1" si="35"/>
        <v/>
      </c>
      <c r="BJ207" s="560" t="str">
        <f t="shared" ca="1" si="36"/>
        <v/>
      </c>
      <c r="BK207" s="560" t="str">
        <f t="shared" ca="1" si="37"/>
        <v/>
      </c>
      <c r="BL207" s="561" t="str">
        <f t="shared" ca="1" si="38"/>
        <v/>
      </c>
      <c r="CV207" s="1488" t="s">
        <v>2265</v>
      </c>
      <c r="CW207" s="1489"/>
      <c r="CX207" s="1489"/>
      <c r="CY207" s="1489"/>
      <c r="CZ207" s="1489"/>
      <c r="DA207" s="1489"/>
      <c r="DB207" s="1489"/>
      <c r="DC207" s="1489"/>
      <c r="DD207" s="1859">
        <v>44637</v>
      </c>
      <c r="DE207" s="1860"/>
      <c r="DF207" s="1861"/>
    </row>
    <row r="208" spans="1:110" s="465" customFormat="1" ht="15" customHeight="1">
      <c r="A208" s="320"/>
      <c r="B208" s="275"/>
      <c r="C208" s="275"/>
      <c r="D208" s="275"/>
      <c r="E208" s="469"/>
      <c r="F208" s="469"/>
      <c r="G208" s="475" t="str">
        <f>"以下条件にて"&amp;$BR$1&amp;"を実施する。"</f>
        <v>以下条件にて「共通仕様」「4. ログ出力処理」を実施する。</v>
      </c>
      <c r="H208" s="475"/>
      <c r="I208" s="475"/>
      <c r="J208" s="475"/>
      <c r="K208" s="475"/>
      <c r="L208" s="475"/>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5"/>
      <c r="AP208" s="475"/>
      <c r="AQ208" s="475"/>
      <c r="AR208" s="475"/>
      <c r="AS208" s="475"/>
      <c r="AT208" s="475"/>
      <c r="AU208" s="475"/>
      <c r="AV208" s="475"/>
      <c r="AW208" s="475"/>
      <c r="AX208" s="475"/>
      <c r="AY208" s="471"/>
      <c r="BA208" s="192">
        <f t="shared" si="32"/>
        <v>8</v>
      </c>
      <c r="BB208" s="192">
        <f t="shared" si="32"/>
        <v>1</v>
      </c>
      <c r="BC208" s="192">
        <f t="shared" si="32"/>
        <v>4</v>
      </c>
      <c r="BD208" s="192" t="str">
        <f t="shared" si="32"/>
        <v>③</v>
      </c>
      <c r="BE208" s="192">
        <f t="shared" si="32"/>
        <v>1</v>
      </c>
      <c r="BG208" s="559" t="str">
        <f t="shared" ca="1" si="33"/>
        <v/>
      </c>
      <c r="BH208" s="560" t="str">
        <f t="shared" ca="1" si="34"/>
        <v/>
      </c>
      <c r="BI208" s="560" t="str">
        <f t="shared" ca="1" si="35"/>
        <v/>
      </c>
      <c r="BJ208" s="560" t="str">
        <f t="shared" ca="1" si="36"/>
        <v/>
      </c>
      <c r="BK208" s="560" t="str">
        <f t="shared" ca="1" si="37"/>
        <v/>
      </c>
      <c r="BL208" s="561" t="str">
        <f t="shared" ca="1" si="38"/>
        <v/>
      </c>
      <c r="CV208" s="1497"/>
      <c r="CW208" s="1498"/>
      <c r="CX208" s="1498"/>
      <c r="CY208" s="1498"/>
      <c r="CZ208" s="1498"/>
      <c r="DA208" s="1498"/>
      <c r="DB208" s="1498"/>
      <c r="DC208" s="1498"/>
      <c r="DD208" s="1859"/>
      <c r="DE208" s="1860"/>
      <c r="DF208" s="1861"/>
    </row>
    <row r="209" spans="1:111" s="465" customFormat="1" ht="15" customHeight="1">
      <c r="A209" s="320"/>
      <c r="B209" s="275"/>
      <c r="C209" s="275"/>
      <c r="D209" s="275"/>
      <c r="E209" s="469"/>
      <c r="F209" s="469"/>
      <c r="G209" s="845" t="s">
        <v>103</v>
      </c>
      <c r="H209" s="846"/>
      <c r="I209" s="846"/>
      <c r="J209" s="846"/>
      <c r="K209" s="846"/>
      <c r="L209" s="846"/>
      <c r="M209" s="846"/>
      <c r="N209" s="847"/>
      <c r="O209" s="480" t="s">
        <v>904</v>
      </c>
      <c r="P209" s="266"/>
      <c r="Q209" s="266" t="str">
        <f>"("&amp;VLOOKUP(O209,[1]processing_log!$B$37:$Y$105,4,FALSE)&amp;" - "&amp;VLOOKUP(O209,[1]processing_log!$B$37:$Y$105,21,FALSE)&amp;VLOOKUP(O209,[1]processing_log!$B$37:$Y$105,24,FALSE)&amp;")"</f>
        <v>(登録・更新処理 - 異常終了)</v>
      </c>
      <c r="R209" s="266"/>
      <c r="S209" s="266"/>
      <c r="T209" s="266"/>
      <c r="U209" s="266"/>
      <c r="V209" s="266"/>
      <c r="W209" s="266"/>
      <c r="X209" s="266"/>
      <c r="Y209" s="266"/>
      <c r="Z209" s="266"/>
      <c r="AA209" s="266"/>
      <c r="AB209" s="266"/>
      <c r="AC209" s="266"/>
      <c r="AD209" s="266"/>
      <c r="AE209" s="266"/>
      <c r="AF209" s="266"/>
      <c r="AG209" s="266"/>
      <c r="AH209" s="266"/>
      <c r="AI209" s="266"/>
      <c r="AJ209" s="266"/>
      <c r="AK209" s="266"/>
      <c r="AL209" s="266"/>
      <c r="AM209" s="266"/>
      <c r="AN209" s="266"/>
      <c r="AO209" s="266"/>
      <c r="AP209" s="266"/>
      <c r="AQ209" s="266"/>
      <c r="AR209" s="266"/>
      <c r="AS209" s="266"/>
      <c r="AT209" s="266"/>
      <c r="AU209" s="266"/>
      <c r="AV209" s="266"/>
      <c r="AW209" s="266"/>
      <c r="AX209" s="267"/>
      <c r="AY209" s="276"/>
      <c r="AZ209" s="236"/>
      <c r="BA209" s="192">
        <f t="shared" ref="BA209:BE217" si="39">BA208</f>
        <v>8</v>
      </c>
      <c r="BB209" s="192">
        <f t="shared" si="39"/>
        <v>1</v>
      </c>
      <c r="BC209" s="192">
        <f t="shared" si="39"/>
        <v>4</v>
      </c>
      <c r="BD209" s="192" t="str">
        <f t="shared" si="39"/>
        <v>③</v>
      </c>
      <c r="BE209" s="192">
        <f t="shared" si="39"/>
        <v>1</v>
      </c>
      <c r="BG209" s="559" t="str">
        <f t="shared" ca="1" si="33"/>
        <v/>
      </c>
      <c r="BH209" s="560" t="str">
        <f t="shared" ca="1" si="34"/>
        <v/>
      </c>
      <c r="BI209" s="560" t="str">
        <f t="shared" ca="1" si="35"/>
        <v/>
      </c>
      <c r="BJ209" s="560" t="str">
        <f t="shared" ca="1" si="36"/>
        <v/>
      </c>
      <c r="BK209" s="560" t="str">
        <f t="shared" ca="1" si="37"/>
        <v/>
      </c>
      <c r="BL209" s="561" t="str">
        <f t="shared" ca="1" si="38"/>
        <v/>
      </c>
      <c r="CV209" s="1497"/>
      <c r="CW209" s="1498"/>
      <c r="CX209" s="1498"/>
      <c r="CY209" s="1498"/>
      <c r="CZ209" s="1498"/>
      <c r="DA209" s="1498"/>
      <c r="DB209" s="1498"/>
      <c r="DC209" s="1498"/>
      <c r="DD209" s="1859"/>
      <c r="DE209" s="1860"/>
      <c r="DF209" s="1861"/>
    </row>
    <row r="210" spans="1:111" s="465" customFormat="1" ht="15" customHeight="1">
      <c r="A210" s="320"/>
      <c r="B210" s="275"/>
      <c r="C210" s="275"/>
      <c r="D210" s="275"/>
      <c r="E210" s="469"/>
      <c r="F210" s="469"/>
      <c r="G210" s="855" t="s">
        <v>104</v>
      </c>
      <c r="H210" s="856"/>
      <c r="I210" s="856"/>
      <c r="J210" s="856"/>
      <c r="K210" s="856"/>
      <c r="L210" s="856"/>
      <c r="M210" s="856"/>
      <c r="N210" s="857"/>
      <c r="O210" s="581" t="s">
        <v>509</v>
      </c>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c r="AQ210" s="269"/>
      <c r="AR210" s="269"/>
      <c r="AS210" s="269"/>
      <c r="AT210" s="269"/>
      <c r="AU210" s="269"/>
      <c r="AV210" s="269"/>
      <c r="AW210" s="269"/>
      <c r="AX210" s="270"/>
      <c r="AY210" s="276"/>
      <c r="BA210" s="192">
        <f t="shared" si="39"/>
        <v>8</v>
      </c>
      <c r="BB210" s="192">
        <f t="shared" si="39"/>
        <v>1</v>
      </c>
      <c r="BC210" s="192">
        <f t="shared" si="39"/>
        <v>4</v>
      </c>
      <c r="BD210" s="192" t="str">
        <f t="shared" si="39"/>
        <v>③</v>
      </c>
      <c r="BE210" s="192">
        <f t="shared" si="39"/>
        <v>1</v>
      </c>
      <c r="BG210" s="559" t="str">
        <f t="shared" ca="1" si="33"/>
        <v/>
      </c>
      <c r="BH210" s="560" t="str">
        <f t="shared" ca="1" si="34"/>
        <v/>
      </c>
      <c r="BI210" s="560" t="str">
        <f t="shared" ca="1" si="35"/>
        <v/>
      </c>
      <c r="BJ210" s="560" t="str">
        <f t="shared" ca="1" si="36"/>
        <v/>
      </c>
      <c r="BK210" s="560" t="str">
        <f t="shared" ca="1" si="37"/>
        <v/>
      </c>
      <c r="BL210" s="561" t="str">
        <f t="shared" ca="1" si="38"/>
        <v/>
      </c>
      <c r="CV210" s="1497"/>
      <c r="CW210" s="1498"/>
      <c r="CX210" s="1498"/>
      <c r="CY210" s="1498"/>
      <c r="CZ210" s="1498"/>
      <c r="DA210" s="1498"/>
      <c r="DB210" s="1498"/>
      <c r="DC210" s="1498"/>
      <c r="DD210" s="1859"/>
      <c r="DE210" s="1860"/>
      <c r="DF210" s="1861"/>
    </row>
    <row r="211" spans="1:111" s="465" customFormat="1" ht="15" customHeight="1">
      <c r="A211" s="320"/>
      <c r="B211" s="275"/>
      <c r="C211" s="275"/>
      <c r="D211" s="275"/>
      <c r="E211" s="469"/>
      <c r="F211" s="469"/>
      <c r="G211" s="855" t="s">
        <v>105</v>
      </c>
      <c r="H211" s="856"/>
      <c r="I211" s="856"/>
      <c r="J211" s="856"/>
      <c r="K211" s="856"/>
      <c r="L211" s="856"/>
      <c r="M211" s="856"/>
      <c r="N211" s="857"/>
      <c r="O211" s="268"/>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c r="AQ211" s="269"/>
      <c r="AR211" s="269"/>
      <c r="AS211" s="269"/>
      <c r="AT211" s="269"/>
      <c r="AU211" s="269"/>
      <c r="AV211" s="269"/>
      <c r="AW211" s="269"/>
      <c r="AX211" s="270"/>
      <c r="AY211" s="276"/>
      <c r="BA211" s="192">
        <f t="shared" si="39"/>
        <v>8</v>
      </c>
      <c r="BB211" s="192">
        <f t="shared" si="39"/>
        <v>1</v>
      </c>
      <c r="BC211" s="192">
        <f t="shared" si="39"/>
        <v>4</v>
      </c>
      <c r="BD211" s="192" t="str">
        <f t="shared" si="39"/>
        <v>③</v>
      </c>
      <c r="BE211" s="192">
        <f t="shared" si="39"/>
        <v>1</v>
      </c>
      <c r="BG211" s="559" t="str">
        <f t="shared" ca="1" si="33"/>
        <v/>
      </c>
      <c r="BH211" s="560" t="str">
        <f t="shared" ca="1" si="34"/>
        <v/>
      </c>
      <c r="BI211" s="560" t="str">
        <f t="shared" ca="1" si="35"/>
        <v/>
      </c>
      <c r="BJ211" s="560" t="str">
        <f t="shared" ca="1" si="36"/>
        <v/>
      </c>
      <c r="BK211" s="560" t="str">
        <f t="shared" ca="1" si="37"/>
        <v/>
      </c>
      <c r="BL211" s="561" t="str">
        <f t="shared" ca="1" si="38"/>
        <v/>
      </c>
      <c r="CV211" s="1497"/>
      <c r="CW211" s="1498"/>
      <c r="CX211" s="1498"/>
      <c r="CY211" s="1498"/>
      <c r="CZ211" s="1498"/>
      <c r="DA211" s="1498"/>
      <c r="DB211" s="1498"/>
      <c r="DC211" s="1498"/>
      <c r="DD211" s="1859"/>
      <c r="DE211" s="1860"/>
      <c r="DF211" s="1861"/>
    </row>
    <row r="212" spans="1:111" s="465" customFormat="1" ht="15" customHeight="1">
      <c r="A212" s="320"/>
      <c r="B212" s="275"/>
      <c r="C212" s="275"/>
      <c r="D212" s="275"/>
      <c r="E212" s="469"/>
      <c r="F212" s="469"/>
      <c r="G212" s="851" t="s">
        <v>106</v>
      </c>
      <c r="H212" s="852"/>
      <c r="I212" s="852"/>
      <c r="J212" s="852"/>
      <c r="K212" s="852"/>
      <c r="L212" s="852"/>
      <c r="M212" s="852"/>
      <c r="N212" s="853"/>
      <c r="O212" s="261" t="s">
        <v>905</v>
      </c>
      <c r="P212" s="271"/>
      <c r="Q212" s="271"/>
      <c r="R212" s="271"/>
      <c r="S212" s="271"/>
      <c r="T212" s="271"/>
      <c r="U212" s="271"/>
      <c r="V212" s="271"/>
      <c r="W212" s="271"/>
      <c r="X212" s="271"/>
      <c r="Y212" s="271"/>
      <c r="Z212" s="271"/>
      <c r="AA212" s="271"/>
      <c r="AB212" s="271"/>
      <c r="AC212" s="271"/>
      <c r="AD212" s="271"/>
      <c r="AE212" s="271"/>
      <c r="AF212" s="271"/>
      <c r="AG212" s="271"/>
      <c r="AH212" s="271"/>
      <c r="AI212" s="271"/>
      <c r="AJ212" s="271"/>
      <c r="AK212" s="271"/>
      <c r="AL212" s="271"/>
      <c r="AM212" s="271"/>
      <c r="AN212" s="271"/>
      <c r="AO212" s="271"/>
      <c r="AP212" s="271"/>
      <c r="AQ212" s="271"/>
      <c r="AR212" s="271"/>
      <c r="AS212" s="271"/>
      <c r="AT212" s="271"/>
      <c r="AU212" s="271"/>
      <c r="AV212" s="271"/>
      <c r="AW212" s="271"/>
      <c r="AX212" s="272"/>
      <c r="AY212" s="276"/>
      <c r="BA212" s="192">
        <f t="shared" si="39"/>
        <v>8</v>
      </c>
      <c r="BB212" s="192">
        <f t="shared" si="39"/>
        <v>1</v>
      </c>
      <c r="BC212" s="192">
        <f t="shared" si="39"/>
        <v>4</v>
      </c>
      <c r="BD212" s="192" t="str">
        <f t="shared" si="39"/>
        <v>③</v>
      </c>
      <c r="BE212" s="192">
        <f t="shared" si="39"/>
        <v>1</v>
      </c>
      <c r="BG212" s="559" t="str">
        <f t="shared" ca="1" si="33"/>
        <v/>
      </c>
      <c r="BH212" s="560" t="str">
        <f t="shared" ca="1" si="34"/>
        <v/>
      </c>
      <c r="BI212" s="560" t="str">
        <f t="shared" ca="1" si="35"/>
        <v/>
      </c>
      <c r="BJ212" s="560" t="str">
        <f t="shared" ca="1" si="36"/>
        <v/>
      </c>
      <c r="BK212" s="560" t="str">
        <f t="shared" ca="1" si="37"/>
        <v/>
      </c>
      <c r="BL212" s="561" t="str">
        <f t="shared" ca="1" si="38"/>
        <v/>
      </c>
      <c r="CV212" s="1497"/>
      <c r="CW212" s="1498"/>
      <c r="CX212" s="1498"/>
      <c r="CY212" s="1498"/>
      <c r="CZ212" s="1498"/>
      <c r="DA212" s="1498"/>
      <c r="DB212" s="1498"/>
      <c r="DC212" s="1498"/>
      <c r="DD212" s="1859"/>
      <c r="DE212" s="1860"/>
      <c r="DF212" s="1861"/>
    </row>
    <row r="213" spans="1:111" s="465" customFormat="1" ht="15" customHeight="1">
      <c r="A213" s="1758" t="str">
        <f>$BD213&amp;"."&amp;$BE213&amp;"."</f>
        <v>③.2.</v>
      </c>
      <c r="B213" s="1759"/>
      <c r="C213" s="1759"/>
      <c r="D213" s="1759"/>
      <c r="E213" s="1759"/>
      <c r="F213" s="1759"/>
      <c r="G213" s="676" t="s">
        <v>562</v>
      </c>
      <c r="H213" s="676"/>
      <c r="I213" s="676"/>
      <c r="J213" s="676"/>
      <c r="K213" s="676"/>
      <c r="L213" s="676"/>
      <c r="M213" s="685"/>
      <c r="N213" s="685"/>
      <c r="O213" s="685"/>
      <c r="P213" s="685"/>
      <c r="Q213" s="685"/>
      <c r="R213" s="685"/>
      <c r="S213" s="685"/>
      <c r="T213" s="685"/>
      <c r="U213" s="685"/>
      <c r="V213" s="685"/>
      <c r="W213" s="685"/>
      <c r="X213" s="685"/>
      <c r="Y213" s="685"/>
      <c r="Z213" s="685"/>
      <c r="AA213" s="685"/>
      <c r="AB213" s="685"/>
      <c r="AC213" s="685"/>
      <c r="AD213" s="685"/>
      <c r="AE213" s="685"/>
      <c r="AF213" s="685"/>
      <c r="AG213" s="685"/>
      <c r="AH213" s="685"/>
      <c r="AI213" s="685"/>
      <c r="AJ213" s="685"/>
      <c r="AK213" s="685"/>
      <c r="AL213" s="685"/>
      <c r="AM213" s="685"/>
      <c r="AN213" s="685"/>
      <c r="AO213" s="685"/>
      <c r="AP213" s="685"/>
      <c r="AQ213" s="685"/>
      <c r="AR213" s="685"/>
      <c r="AS213" s="685"/>
      <c r="AT213" s="685"/>
      <c r="AU213" s="685"/>
      <c r="AV213" s="685"/>
      <c r="AW213" s="685"/>
      <c r="AX213" s="685"/>
      <c r="AY213" s="854"/>
      <c r="AZ213" s="92"/>
      <c r="BA213" s="192">
        <f t="shared" si="39"/>
        <v>8</v>
      </c>
      <c r="BB213" s="192">
        <f t="shared" si="39"/>
        <v>1</v>
      </c>
      <c r="BC213" s="192">
        <f t="shared" si="39"/>
        <v>4</v>
      </c>
      <c r="BD213" s="192" t="str">
        <f t="shared" si="39"/>
        <v>③</v>
      </c>
      <c r="BE213" s="678">
        <f>BE212+1</f>
        <v>2</v>
      </c>
      <c r="BF213" s="92"/>
      <c r="BG213" s="559" t="str">
        <f t="shared" ca="1" si="33"/>
        <v/>
      </c>
      <c r="BH213" s="560" t="str">
        <f t="shared" ca="1" si="34"/>
        <v/>
      </c>
      <c r="BI213" s="560" t="str">
        <f t="shared" ca="1" si="35"/>
        <v/>
      </c>
      <c r="BJ213" s="560" t="str">
        <f t="shared" ca="1" si="36"/>
        <v/>
      </c>
      <c r="BK213" s="560" t="str">
        <f t="shared" ca="1" si="37"/>
        <v/>
      </c>
      <c r="BL213" s="561" t="str">
        <f t="shared" ca="1" si="38"/>
        <v/>
      </c>
      <c r="CV213" s="1488" t="s">
        <v>2265</v>
      </c>
      <c r="CW213" s="1489"/>
      <c r="CX213" s="1489"/>
      <c r="CY213" s="1489"/>
      <c r="CZ213" s="1489"/>
      <c r="DA213" s="1489"/>
      <c r="DB213" s="1489"/>
      <c r="DC213" s="1489"/>
      <c r="DD213" s="1859">
        <v>44637</v>
      </c>
      <c r="DE213" s="1860"/>
      <c r="DF213" s="1861"/>
    </row>
    <row r="214" spans="1:111" s="465" customFormat="1" ht="15" customHeight="1">
      <c r="A214" s="469"/>
      <c r="B214" s="469"/>
      <c r="C214" s="469"/>
      <c r="D214" s="469"/>
      <c r="E214" s="469"/>
      <c r="F214" s="469"/>
      <c r="G214" s="845" t="s">
        <v>150</v>
      </c>
      <c r="H214" s="846"/>
      <c r="I214" s="846"/>
      <c r="J214" s="846"/>
      <c r="K214" s="846"/>
      <c r="L214" s="846"/>
      <c r="M214" s="846"/>
      <c r="N214" s="847"/>
      <c r="O214" s="301" t="s">
        <v>153</v>
      </c>
      <c r="P214" s="266"/>
      <c r="Q214" s="266"/>
      <c r="R214" s="266"/>
      <c r="S214" s="266"/>
      <c r="T214" s="266"/>
      <c r="U214" s="266"/>
      <c r="V214" s="266"/>
      <c r="W214" s="266"/>
      <c r="X214" s="266"/>
      <c r="Y214" s="266"/>
      <c r="Z214" s="266"/>
      <c r="AA214" s="266"/>
      <c r="AB214" s="266"/>
      <c r="AC214" s="266"/>
      <c r="AD214" s="266"/>
      <c r="AE214" s="266"/>
      <c r="AF214" s="266"/>
      <c r="AG214" s="266"/>
      <c r="AH214" s="266"/>
      <c r="AI214" s="266"/>
      <c r="AJ214" s="266"/>
      <c r="AK214" s="266"/>
      <c r="AL214" s="266"/>
      <c r="AM214" s="266"/>
      <c r="AN214" s="266"/>
      <c r="AO214" s="266"/>
      <c r="AP214" s="266"/>
      <c r="AQ214" s="266"/>
      <c r="AR214" s="266"/>
      <c r="AS214" s="266"/>
      <c r="AT214" s="266"/>
      <c r="AU214" s="266"/>
      <c r="AV214" s="266"/>
      <c r="AW214" s="266"/>
      <c r="AX214" s="267"/>
      <c r="AY214" s="276"/>
      <c r="BA214" s="192">
        <f t="shared" si="39"/>
        <v>8</v>
      </c>
      <c r="BB214" s="192">
        <f t="shared" si="39"/>
        <v>1</v>
      </c>
      <c r="BC214" s="192">
        <f t="shared" si="39"/>
        <v>4</v>
      </c>
      <c r="BD214" s="192" t="str">
        <f t="shared" si="39"/>
        <v>③</v>
      </c>
      <c r="BE214" s="192">
        <f t="shared" si="39"/>
        <v>2</v>
      </c>
      <c r="BG214" s="559" t="str">
        <f t="shared" ca="1" si="33"/>
        <v/>
      </c>
      <c r="BH214" s="560" t="str">
        <f t="shared" ca="1" si="34"/>
        <v/>
      </c>
      <c r="BI214" s="560" t="str">
        <f t="shared" ca="1" si="35"/>
        <v/>
      </c>
      <c r="BJ214" s="560" t="str">
        <f t="shared" ca="1" si="36"/>
        <v/>
      </c>
      <c r="BK214" s="560" t="str">
        <f t="shared" ca="1" si="37"/>
        <v/>
      </c>
      <c r="BL214" s="561" t="str">
        <f t="shared" ca="1" si="38"/>
        <v/>
      </c>
      <c r="CV214" s="1497"/>
      <c r="CW214" s="1498"/>
      <c r="CX214" s="1498"/>
      <c r="CY214" s="1498"/>
      <c r="CZ214" s="1498"/>
      <c r="DA214" s="1498"/>
      <c r="DB214" s="1498"/>
      <c r="DC214" s="1498"/>
      <c r="DD214" s="1859"/>
      <c r="DE214" s="1860"/>
      <c r="DF214" s="1861"/>
    </row>
    <row r="215" spans="1:111" s="465" customFormat="1" ht="15" customHeight="1">
      <c r="A215" s="469"/>
      <c r="B215" s="469"/>
      <c r="C215" s="469"/>
      <c r="D215" s="469"/>
      <c r="E215" s="469"/>
      <c r="F215" s="469"/>
      <c r="G215" s="848" t="s">
        <v>151</v>
      </c>
      <c r="H215" s="849"/>
      <c r="I215" s="849"/>
      <c r="J215" s="849"/>
      <c r="K215" s="849"/>
      <c r="L215" s="849"/>
      <c r="M215" s="849"/>
      <c r="N215" s="850"/>
      <c r="O215" s="821" t="s">
        <v>907</v>
      </c>
      <c r="P215" s="257"/>
      <c r="Q215" s="257"/>
      <c r="R215" s="257"/>
      <c r="S215" s="257"/>
      <c r="T215" s="257"/>
      <c r="U215" s="257"/>
      <c r="V215" s="257"/>
      <c r="W215" s="257"/>
      <c r="X215" s="257"/>
      <c r="Y215" s="257"/>
      <c r="Z215" s="257"/>
      <c r="AA215" s="257"/>
      <c r="AB215" s="257"/>
      <c r="AC215" s="257"/>
      <c r="AD215" s="257"/>
      <c r="AE215" s="257"/>
      <c r="AF215" s="257"/>
      <c r="AG215" s="257"/>
      <c r="AH215" s="257"/>
      <c r="AI215" s="257"/>
      <c r="AJ215" s="257"/>
      <c r="AK215" s="257"/>
      <c r="AL215" s="257"/>
      <c r="AM215" s="257"/>
      <c r="AN215" s="257"/>
      <c r="AO215" s="257"/>
      <c r="AP215" s="257"/>
      <c r="AQ215" s="257"/>
      <c r="AR215" s="257"/>
      <c r="AS215" s="257"/>
      <c r="AT215" s="257"/>
      <c r="AU215" s="257"/>
      <c r="AV215" s="257"/>
      <c r="AW215" s="257"/>
      <c r="AX215" s="258"/>
      <c r="AY215" s="276"/>
      <c r="BA215" s="192">
        <f t="shared" si="39"/>
        <v>8</v>
      </c>
      <c r="BB215" s="192">
        <f t="shared" si="39"/>
        <v>1</v>
      </c>
      <c r="BC215" s="192">
        <f t="shared" si="39"/>
        <v>4</v>
      </c>
      <c r="BD215" s="192" t="str">
        <f t="shared" si="39"/>
        <v>③</v>
      </c>
      <c r="BE215" s="192">
        <f t="shared" si="39"/>
        <v>2</v>
      </c>
      <c r="BG215" s="559" t="str">
        <f t="shared" ca="1" si="33"/>
        <v/>
      </c>
      <c r="BH215" s="560" t="str">
        <f t="shared" ca="1" si="34"/>
        <v/>
      </c>
      <c r="BI215" s="560" t="str">
        <f t="shared" ca="1" si="35"/>
        <v/>
      </c>
      <c r="BJ215" s="560" t="str">
        <f t="shared" ca="1" si="36"/>
        <v/>
      </c>
      <c r="BK215" s="560" t="str">
        <f t="shared" ca="1" si="37"/>
        <v/>
      </c>
      <c r="BL215" s="561" t="str">
        <f t="shared" ca="1" si="38"/>
        <v/>
      </c>
      <c r="CV215" s="1497"/>
      <c r="CW215" s="1498"/>
      <c r="CX215" s="1498"/>
      <c r="CY215" s="1498"/>
      <c r="CZ215" s="1498"/>
      <c r="DA215" s="1498"/>
      <c r="DB215" s="1498"/>
      <c r="DC215" s="1498"/>
      <c r="DD215" s="1859"/>
      <c r="DE215" s="1860"/>
      <c r="DF215" s="1861"/>
    </row>
    <row r="216" spans="1:111" s="465" customFormat="1" ht="15" customHeight="1">
      <c r="A216" s="469"/>
      <c r="B216" s="469"/>
      <c r="C216" s="469"/>
      <c r="D216" s="469"/>
      <c r="E216" s="469"/>
      <c r="F216" s="469"/>
      <c r="G216" s="302"/>
      <c r="H216" s="859"/>
      <c r="I216" s="859"/>
      <c r="J216" s="859"/>
      <c r="K216" s="859"/>
      <c r="L216" s="859"/>
      <c r="M216" s="859"/>
      <c r="N216" s="860"/>
      <c r="O216" s="302" t="s">
        <v>906</v>
      </c>
      <c r="P216" s="859"/>
      <c r="Q216" s="859"/>
      <c r="R216" s="859"/>
      <c r="S216" s="859"/>
      <c r="T216" s="859"/>
      <c r="U216" s="859"/>
      <c r="V216" s="859"/>
      <c r="W216" s="859"/>
      <c r="X216" s="859"/>
      <c r="Y216" s="859"/>
      <c r="Z216" s="859"/>
      <c r="AA216" s="859"/>
      <c r="AB216" s="859"/>
      <c r="AC216" s="859"/>
      <c r="AD216" s="859"/>
      <c r="AE216" s="859"/>
      <c r="AF216" s="859"/>
      <c r="AG216" s="859"/>
      <c r="AH216" s="859"/>
      <c r="AI216" s="859"/>
      <c r="AJ216" s="859"/>
      <c r="AK216" s="859"/>
      <c r="AL216" s="859"/>
      <c r="AM216" s="859"/>
      <c r="AN216" s="859"/>
      <c r="AO216" s="859"/>
      <c r="AP216" s="859"/>
      <c r="AQ216" s="859"/>
      <c r="AR216" s="859"/>
      <c r="AS216" s="859"/>
      <c r="AT216" s="859"/>
      <c r="AU216" s="859"/>
      <c r="AV216" s="859"/>
      <c r="AW216" s="859"/>
      <c r="AX216" s="860"/>
      <c r="AY216" s="276"/>
      <c r="BA216" s="192">
        <f t="shared" si="39"/>
        <v>8</v>
      </c>
      <c r="BB216" s="192">
        <f t="shared" si="39"/>
        <v>1</v>
      </c>
      <c r="BC216" s="192">
        <f t="shared" si="39"/>
        <v>4</v>
      </c>
      <c r="BD216" s="192" t="str">
        <f t="shared" si="39"/>
        <v>③</v>
      </c>
      <c r="BE216" s="192">
        <f t="shared" si="39"/>
        <v>2</v>
      </c>
      <c r="BG216" s="559" t="str">
        <f t="shared" ca="1" si="33"/>
        <v/>
      </c>
      <c r="BH216" s="560" t="str">
        <f t="shared" ca="1" si="34"/>
        <v/>
      </c>
      <c r="BI216" s="560" t="str">
        <f t="shared" ca="1" si="35"/>
        <v/>
      </c>
      <c r="BJ216" s="560" t="str">
        <f t="shared" ca="1" si="36"/>
        <v/>
      </c>
      <c r="BK216" s="560" t="str">
        <f t="shared" ca="1" si="37"/>
        <v/>
      </c>
      <c r="BL216" s="561" t="str">
        <f t="shared" ca="1" si="38"/>
        <v/>
      </c>
      <c r="CV216" s="1497"/>
      <c r="CW216" s="1498"/>
      <c r="CX216" s="1498"/>
      <c r="CY216" s="1498"/>
      <c r="CZ216" s="1498"/>
      <c r="DA216" s="1498"/>
      <c r="DB216" s="1498"/>
      <c r="DC216" s="1498"/>
      <c r="DD216" s="1859"/>
      <c r="DE216" s="1860"/>
      <c r="DF216" s="1861"/>
    </row>
    <row r="217" spans="1:111" s="465" customFormat="1" ht="15" customHeight="1">
      <c r="A217" s="469"/>
      <c r="B217" s="469"/>
      <c r="C217" s="469"/>
      <c r="D217" s="469"/>
      <c r="E217" s="469"/>
      <c r="F217" s="469"/>
      <c r="G217" s="851" t="s">
        <v>152</v>
      </c>
      <c r="H217" s="852"/>
      <c r="I217" s="852"/>
      <c r="J217" s="852"/>
      <c r="K217" s="852"/>
      <c r="L217" s="852"/>
      <c r="M217" s="852"/>
      <c r="N217" s="853"/>
      <c r="O217" s="303" t="s">
        <v>318</v>
      </c>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71"/>
      <c r="AS217" s="271"/>
      <c r="AT217" s="271"/>
      <c r="AU217" s="271"/>
      <c r="AV217" s="271"/>
      <c r="AW217" s="271"/>
      <c r="AX217" s="272"/>
      <c r="AY217" s="276"/>
      <c r="BA217" s="192">
        <f t="shared" si="39"/>
        <v>8</v>
      </c>
      <c r="BB217" s="192">
        <f t="shared" si="39"/>
        <v>1</v>
      </c>
      <c r="BC217" s="192">
        <f t="shared" si="39"/>
        <v>4</v>
      </c>
      <c r="BD217" s="192" t="str">
        <f t="shared" si="39"/>
        <v>③</v>
      </c>
      <c r="BE217" s="192">
        <f t="shared" si="39"/>
        <v>2</v>
      </c>
      <c r="BG217" s="559" t="str">
        <f t="shared" ca="1" si="33"/>
        <v/>
      </c>
      <c r="BH217" s="560" t="str">
        <f t="shared" ca="1" si="34"/>
        <v/>
      </c>
      <c r="BI217" s="560" t="str">
        <f t="shared" ca="1" si="35"/>
        <v/>
      </c>
      <c r="BJ217" s="560" t="str">
        <f t="shared" ca="1" si="36"/>
        <v/>
      </c>
      <c r="BK217" s="560" t="str">
        <f t="shared" ca="1" si="37"/>
        <v/>
      </c>
      <c r="BL217" s="561" t="str">
        <f t="shared" ca="1" si="38"/>
        <v/>
      </c>
      <c r="CV217" s="1497"/>
      <c r="CW217" s="1498"/>
      <c r="CX217" s="1498"/>
      <c r="CY217" s="1498"/>
      <c r="CZ217" s="1498"/>
      <c r="DA217" s="1498"/>
      <c r="DB217" s="1498"/>
      <c r="DC217" s="1498"/>
      <c r="DD217" s="1859"/>
      <c r="DE217" s="1860"/>
      <c r="DF217" s="1861"/>
    </row>
    <row r="218" spans="1:111" s="465" customFormat="1" ht="15" customHeight="1">
      <c r="A218" s="1760" t="str">
        <f>$BA218&amp;"."&amp;$BB218&amp;"."</f>
        <v>8.2.</v>
      </c>
      <c r="B218" s="1761"/>
      <c r="C218" s="1761"/>
      <c r="D218" s="319" t="s">
        <v>146</v>
      </c>
      <c r="E218" s="275"/>
      <c r="F218" s="275"/>
      <c r="G218" s="275"/>
      <c r="H218" s="1882">
        <f>$B$66</f>
        <v>26</v>
      </c>
      <c r="I218" s="1882"/>
      <c r="J218" s="844" t="str">
        <f>VLOOKUP(VALUE(H218),$B$38:$F$77,3,FALSE) &amp;" "&amp; VLOOKUP(VALUE(H218),$B$38:$F$77,5,FALSE)</f>
        <v>F5 検索</v>
      </c>
      <c r="K218" s="275"/>
      <c r="L218" s="475"/>
      <c r="M218" s="475"/>
      <c r="N218" s="475"/>
      <c r="O218" s="275" t="s">
        <v>317</v>
      </c>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275"/>
      <c r="AS218" s="275"/>
      <c r="AT218" s="275"/>
      <c r="AU218" s="275"/>
      <c r="AV218" s="275"/>
      <c r="AW218" s="275"/>
      <c r="AX218" s="275"/>
      <c r="AY218" s="223"/>
      <c r="BA218" s="192">
        <f>BA217</f>
        <v>8</v>
      </c>
      <c r="BB218" s="193">
        <f>BB217+1</f>
        <v>2</v>
      </c>
      <c r="BC218" s="192"/>
      <c r="BD218" s="192"/>
      <c r="BE218" s="192"/>
      <c r="BF218" s="837"/>
      <c r="BG218" s="563" t="str">
        <f t="shared" ca="1" si="33"/>
        <v/>
      </c>
      <c r="BH218" s="564" t="str">
        <f t="shared" ca="1" si="34"/>
        <v/>
      </c>
      <c r="BI218" s="564" t="str">
        <f t="shared" ca="1" si="35"/>
        <v/>
      </c>
      <c r="BJ218" s="564" t="str">
        <f t="shared" ca="1" si="36"/>
        <v/>
      </c>
      <c r="BK218" s="564" t="str">
        <f t="shared" ca="1" si="37"/>
        <v/>
      </c>
      <c r="BL218" s="565" t="str">
        <f t="shared" ca="1" si="38"/>
        <v/>
      </c>
      <c r="BN218" s="465" t="s">
        <v>2197</v>
      </c>
      <c r="CV218" s="1497"/>
      <c r="CW218" s="1498"/>
      <c r="CX218" s="1498"/>
      <c r="CY218" s="1498"/>
      <c r="CZ218" s="1498"/>
      <c r="DA218" s="1498"/>
      <c r="DB218" s="1498"/>
      <c r="DC218" s="1498"/>
      <c r="DD218" s="1859"/>
      <c r="DE218" s="1860"/>
      <c r="DF218" s="1861"/>
    </row>
    <row r="219" spans="1:111" s="465" customFormat="1" ht="15" customHeight="1">
      <c r="A219" s="1760" t="str">
        <f>$BA219&amp;"."&amp;$BB219&amp;"."&amp;$BC219&amp;"."</f>
        <v>8.2.1.</v>
      </c>
      <c r="B219" s="1761"/>
      <c r="C219" s="1761"/>
      <c r="D219" s="1761"/>
      <c r="E219" s="465" t="s">
        <v>971</v>
      </c>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275"/>
      <c r="AS219" s="275"/>
      <c r="AT219" s="275"/>
      <c r="AU219" s="275"/>
      <c r="AV219" s="275"/>
      <c r="AW219" s="275"/>
      <c r="AX219" s="275"/>
      <c r="AY219" s="223"/>
      <c r="BA219" s="192">
        <f>BA218</f>
        <v>8</v>
      </c>
      <c r="BB219" s="192">
        <f>BB218</f>
        <v>2</v>
      </c>
      <c r="BC219" s="193">
        <f>BC218+1</f>
        <v>1</v>
      </c>
      <c r="BD219" s="192"/>
      <c r="BE219" s="192"/>
      <c r="BF219" s="837"/>
      <c r="BG219" s="563" t="str">
        <f t="shared" ca="1" si="33"/>
        <v/>
      </c>
      <c r="BH219" s="564" t="str">
        <f t="shared" ca="1" si="34"/>
        <v/>
      </c>
      <c r="BI219" s="564" t="str">
        <f t="shared" ca="1" si="35"/>
        <v/>
      </c>
      <c r="BJ219" s="564" t="str">
        <f t="shared" ca="1" si="36"/>
        <v/>
      </c>
      <c r="BK219" s="564" t="str">
        <f t="shared" ca="1" si="37"/>
        <v/>
      </c>
      <c r="BL219" s="565" t="str">
        <f t="shared" ca="1" si="38"/>
        <v/>
      </c>
      <c r="CV219" s="1497"/>
      <c r="CW219" s="1498"/>
      <c r="CX219" s="1498"/>
      <c r="CY219" s="1498"/>
      <c r="CZ219" s="1498"/>
      <c r="DA219" s="1498"/>
      <c r="DB219" s="1498"/>
      <c r="DC219" s="1498"/>
      <c r="DD219" s="1859"/>
      <c r="DE219" s="1860"/>
      <c r="DF219" s="1861"/>
    </row>
    <row r="220" spans="1:111" s="465" customFormat="1" ht="15" customHeight="1">
      <c r="A220" s="1758" t="str">
        <f>$BD220&amp;"."</f>
        <v>①.</v>
      </c>
      <c r="B220" s="1759"/>
      <c r="C220" s="1759"/>
      <c r="D220" s="1759"/>
      <c r="E220" s="1759"/>
      <c r="F220" s="275" t="s">
        <v>471</v>
      </c>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275"/>
      <c r="AS220" s="275"/>
      <c r="AT220" s="275"/>
      <c r="AU220" s="275"/>
      <c r="AV220" s="275"/>
      <c r="AW220" s="275"/>
      <c r="AX220" s="275"/>
      <c r="AY220" s="223"/>
      <c r="BA220" s="192">
        <f t="shared" ref="BA220:BD231" si="40">BA219</f>
        <v>8</v>
      </c>
      <c r="BB220" s="192">
        <f t="shared" si="40"/>
        <v>2</v>
      </c>
      <c r="BC220" s="192">
        <f t="shared" si="40"/>
        <v>1</v>
      </c>
      <c r="BD220" s="196" t="str">
        <f>IF(ISBLANK(BD219),"①",CHAR(CODE(BD219)+1))</f>
        <v>①</v>
      </c>
      <c r="BE220" s="837"/>
      <c r="BF220" s="837"/>
      <c r="BG220" s="563" t="str">
        <f t="shared" ca="1" si="33"/>
        <v/>
      </c>
      <c r="BH220" s="564" t="str">
        <f t="shared" ca="1" si="34"/>
        <v/>
      </c>
      <c r="BI220" s="564" t="str">
        <f t="shared" ca="1" si="35"/>
        <v/>
      </c>
      <c r="BJ220" s="564" t="str">
        <f t="shared" ca="1" si="36"/>
        <v/>
      </c>
      <c r="BK220" s="564" t="str">
        <f t="shared" ca="1" si="37"/>
        <v/>
      </c>
      <c r="BL220" s="565" t="str">
        <f t="shared" ca="1" si="38"/>
        <v/>
      </c>
      <c r="CV220" s="1497"/>
      <c r="CW220" s="1498"/>
      <c r="CX220" s="1498"/>
      <c r="CY220" s="1498"/>
      <c r="CZ220" s="1498"/>
      <c r="DA220" s="1498"/>
      <c r="DB220" s="1498"/>
      <c r="DC220" s="1498"/>
      <c r="DD220" s="1859"/>
      <c r="DE220" s="1860"/>
      <c r="DF220" s="1861"/>
      <c r="DG220" s="465" t="s">
        <v>2279</v>
      </c>
    </row>
    <row r="221" spans="1:111" s="465" customFormat="1" ht="15" customHeight="1">
      <c r="A221" s="1758" t="str">
        <f>$BD221&amp;"."</f>
        <v>②.</v>
      </c>
      <c r="B221" s="1759"/>
      <c r="C221" s="1759"/>
      <c r="D221" s="1759"/>
      <c r="E221" s="1759"/>
      <c r="F221" s="858" t="s">
        <v>345</v>
      </c>
      <c r="G221" s="858"/>
      <c r="H221" s="858"/>
      <c r="I221" s="858"/>
      <c r="J221" s="858"/>
      <c r="K221" s="858"/>
      <c r="L221" s="858"/>
      <c r="M221" s="858"/>
      <c r="N221" s="858"/>
      <c r="O221" s="858"/>
      <c r="P221" s="858"/>
      <c r="Q221" s="858"/>
      <c r="R221" s="858"/>
      <c r="S221" s="858"/>
      <c r="T221" s="858"/>
      <c r="U221" s="858"/>
      <c r="V221" s="858"/>
      <c r="W221" s="858"/>
      <c r="X221" s="858"/>
      <c r="Y221" s="858"/>
      <c r="Z221" s="858"/>
      <c r="AA221" s="858"/>
      <c r="AB221" s="858"/>
      <c r="AC221" s="858"/>
      <c r="AD221" s="858"/>
      <c r="AE221" s="858"/>
      <c r="AF221" s="858"/>
      <c r="AG221" s="858"/>
      <c r="AH221" s="858"/>
      <c r="AI221" s="858"/>
      <c r="AJ221" s="858"/>
      <c r="AK221" s="858"/>
      <c r="AL221" s="858"/>
      <c r="AM221" s="858"/>
      <c r="AN221" s="858"/>
      <c r="AO221" s="858"/>
      <c r="AP221" s="858"/>
      <c r="AQ221" s="858"/>
      <c r="AR221" s="858"/>
      <c r="AS221" s="858"/>
      <c r="AT221" s="858"/>
      <c r="AU221" s="858"/>
      <c r="AV221" s="858"/>
      <c r="AW221" s="858"/>
      <c r="AX221" s="858"/>
      <c r="AY221" s="223"/>
      <c r="BA221" s="192">
        <f t="shared" si="40"/>
        <v>8</v>
      </c>
      <c r="BB221" s="192">
        <f t="shared" si="40"/>
        <v>2</v>
      </c>
      <c r="BC221" s="192">
        <f t="shared" si="40"/>
        <v>1</v>
      </c>
      <c r="BD221" s="196" t="str">
        <f>IF(ISBLANK(BD220),"①",CHAR(CODE(BD220)+1))</f>
        <v>②</v>
      </c>
      <c r="BE221" s="837"/>
      <c r="BF221" s="837"/>
      <c r="BG221" s="563" t="str">
        <f t="shared" ca="1" si="33"/>
        <v/>
      </c>
      <c r="BH221" s="564" t="str">
        <f t="shared" ca="1" si="34"/>
        <v/>
      </c>
      <c r="BI221" s="564" t="str">
        <f t="shared" ca="1" si="35"/>
        <v/>
      </c>
      <c r="BJ221" s="564" t="str">
        <f t="shared" ca="1" si="36"/>
        <v/>
      </c>
      <c r="BK221" s="564" t="str">
        <f t="shared" ca="1" si="37"/>
        <v/>
      </c>
      <c r="BL221" s="565" t="str">
        <f t="shared" ca="1" si="38"/>
        <v/>
      </c>
      <c r="CV221" s="1497"/>
      <c r="CW221" s="1498"/>
      <c r="CX221" s="1498"/>
      <c r="CY221" s="1498"/>
      <c r="CZ221" s="1498"/>
      <c r="DA221" s="1498"/>
      <c r="DB221" s="1498"/>
      <c r="DC221" s="1498"/>
      <c r="DD221" s="1859"/>
      <c r="DE221" s="1860"/>
      <c r="DF221" s="1861"/>
      <c r="DG221" s="465" t="s">
        <v>2279</v>
      </c>
    </row>
    <row r="222" spans="1:111" s="465" customFormat="1" ht="15" customHeight="1">
      <c r="A222" s="320"/>
      <c r="B222" s="275"/>
      <c r="C222" s="275"/>
      <c r="D222" s="275"/>
      <c r="E222" s="275"/>
      <c r="F222" s="845" t="s">
        <v>150</v>
      </c>
      <c r="G222" s="846"/>
      <c r="H222" s="846"/>
      <c r="I222" s="846"/>
      <c r="J222" s="846"/>
      <c r="K222" s="846"/>
      <c r="L222" s="846"/>
      <c r="M222" s="847"/>
      <c r="N222" s="301" t="s">
        <v>153</v>
      </c>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c r="AJ222" s="266"/>
      <c r="AK222" s="266"/>
      <c r="AL222" s="266"/>
      <c r="AM222" s="266"/>
      <c r="AN222" s="266"/>
      <c r="AO222" s="266"/>
      <c r="AP222" s="266"/>
      <c r="AQ222" s="266"/>
      <c r="AR222" s="266"/>
      <c r="AS222" s="266"/>
      <c r="AT222" s="266"/>
      <c r="AU222" s="266"/>
      <c r="AV222" s="266"/>
      <c r="AW222" s="266"/>
      <c r="AX222" s="267"/>
      <c r="AY222" s="223"/>
      <c r="BA222" s="192">
        <f t="shared" si="40"/>
        <v>8</v>
      </c>
      <c r="BB222" s="192">
        <f t="shared" si="40"/>
        <v>2</v>
      </c>
      <c r="BC222" s="192">
        <f t="shared" si="40"/>
        <v>1</v>
      </c>
      <c r="BD222" s="192" t="str">
        <f t="shared" si="40"/>
        <v>②</v>
      </c>
      <c r="BE222" s="837"/>
      <c r="BG222" s="563" t="str">
        <f t="shared" ca="1" si="33"/>
        <v/>
      </c>
      <c r="BH222" s="564" t="str">
        <f t="shared" ca="1" si="34"/>
        <v/>
      </c>
      <c r="BI222" s="564" t="str">
        <f t="shared" ca="1" si="35"/>
        <v/>
      </c>
      <c r="BJ222" s="564" t="str">
        <f t="shared" ca="1" si="36"/>
        <v/>
      </c>
      <c r="BK222" s="564" t="str">
        <f t="shared" ca="1" si="37"/>
        <v/>
      </c>
      <c r="BL222" s="565" t="str">
        <f t="shared" ca="1" si="38"/>
        <v/>
      </c>
      <c r="CV222" s="1497"/>
      <c r="CW222" s="1498"/>
      <c r="CX222" s="1498"/>
      <c r="CY222" s="1498"/>
      <c r="CZ222" s="1498"/>
      <c r="DA222" s="1498"/>
      <c r="DB222" s="1498"/>
      <c r="DC222" s="1498"/>
      <c r="DD222" s="1859"/>
      <c r="DE222" s="1860"/>
      <c r="DF222" s="1861"/>
      <c r="DG222" s="465" t="s">
        <v>2279</v>
      </c>
    </row>
    <row r="223" spans="1:111" s="465" customFormat="1" ht="15" customHeight="1">
      <c r="A223" s="320"/>
      <c r="B223" s="275"/>
      <c r="C223" s="275"/>
      <c r="D223" s="275"/>
      <c r="E223" s="275"/>
      <c r="F223" s="848" t="s">
        <v>151</v>
      </c>
      <c r="G223" s="849"/>
      <c r="H223" s="849"/>
      <c r="I223" s="849"/>
      <c r="J223" s="849"/>
      <c r="K223" s="849"/>
      <c r="L223" s="849"/>
      <c r="M223" s="850"/>
      <c r="N223" s="821" t="s">
        <v>346</v>
      </c>
      <c r="O223" s="257"/>
      <c r="P223" s="257"/>
      <c r="Q223" s="257"/>
      <c r="R223" s="257"/>
      <c r="S223" s="257"/>
      <c r="T223" s="257"/>
      <c r="U223" s="257"/>
      <c r="V223" s="257"/>
      <c r="W223" s="257"/>
      <c r="X223" s="257"/>
      <c r="Y223" s="257"/>
      <c r="Z223" s="257"/>
      <c r="AA223" s="257"/>
      <c r="AB223" s="257"/>
      <c r="AC223" s="257"/>
      <c r="AD223" s="257"/>
      <c r="AE223" s="257"/>
      <c r="AF223" s="257"/>
      <c r="AG223" s="257"/>
      <c r="AH223" s="257"/>
      <c r="AI223" s="257"/>
      <c r="AJ223" s="257"/>
      <c r="AK223" s="257"/>
      <c r="AL223" s="257"/>
      <c r="AM223" s="257"/>
      <c r="AN223" s="257"/>
      <c r="AO223" s="257"/>
      <c r="AP223" s="257"/>
      <c r="AQ223" s="257"/>
      <c r="AR223" s="257"/>
      <c r="AS223" s="257"/>
      <c r="AT223" s="257"/>
      <c r="AU223" s="257"/>
      <c r="AV223" s="257"/>
      <c r="AW223" s="257"/>
      <c r="AX223" s="258"/>
      <c r="AY223" s="223"/>
      <c r="BA223" s="192">
        <f t="shared" si="40"/>
        <v>8</v>
      </c>
      <c r="BB223" s="192">
        <f t="shared" si="40"/>
        <v>2</v>
      </c>
      <c r="BC223" s="192">
        <f t="shared" si="40"/>
        <v>1</v>
      </c>
      <c r="BD223" s="192" t="str">
        <f t="shared" si="40"/>
        <v>②</v>
      </c>
      <c r="BG223" s="563" t="str">
        <f t="shared" ca="1" si="33"/>
        <v/>
      </c>
      <c r="BH223" s="564" t="str">
        <f t="shared" ca="1" si="34"/>
        <v/>
      </c>
      <c r="BI223" s="564" t="str">
        <f t="shared" ca="1" si="35"/>
        <v/>
      </c>
      <c r="BJ223" s="564" t="str">
        <f t="shared" ca="1" si="36"/>
        <v/>
      </c>
      <c r="BK223" s="564" t="str">
        <f t="shared" ca="1" si="37"/>
        <v/>
      </c>
      <c r="BL223" s="565" t="str">
        <f t="shared" ca="1" si="38"/>
        <v/>
      </c>
      <c r="CV223" s="1497"/>
      <c r="CW223" s="1498"/>
      <c r="CX223" s="1498"/>
      <c r="CY223" s="1498"/>
      <c r="CZ223" s="1498"/>
      <c r="DA223" s="1498"/>
      <c r="DB223" s="1498"/>
      <c r="DC223" s="1498"/>
      <c r="DD223" s="1859"/>
      <c r="DE223" s="1860"/>
      <c r="DF223" s="1861"/>
      <c r="DG223" s="465" t="s">
        <v>2279</v>
      </c>
    </row>
    <row r="224" spans="1:111" s="465" customFormat="1" ht="15" customHeight="1">
      <c r="A224" s="320"/>
      <c r="B224" s="275"/>
      <c r="C224" s="275"/>
      <c r="D224" s="275"/>
      <c r="E224" s="275"/>
      <c r="F224" s="302"/>
      <c r="G224" s="859"/>
      <c r="H224" s="859"/>
      <c r="I224" s="859"/>
      <c r="J224" s="859"/>
      <c r="K224" s="859"/>
      <c r="L224" s="859"/>
      <c r="M224" s="860"/>
      <c r="N224" s="302" t="s">
        <v>347</v>
      </c>
      <c r="O224" s="859"/>
      <c r="P224" s="859"/>
      <c r="Q224" s="859"/>
      <c r="R224" s="859"/>
      <c r="S224" s="859"/>
      <c r="T224" s="859"/>
      <c r="U224" s="859"/>
      <c r="V224" s="859"/>
      <c r="W224" s="859"/>
      <c r="X224" s="859"/>
      <c r="Y224" s="859"/>
      <c r="Z224" s="859"/>
      <c r="AA224" s="859"/>
      <c r="AB224" s="859"/>
      <c r="AC224" s="859"/>
      <c r="AD224" s="859"/>
      <c r="AE224" s="859"/>
      <c r="AF224" s="859"/>
      <c r="AG224" s="859"/>
      <c r="AH224" s="859"/>
      <c r="AI224" s="859"/>
      <c r="AJ224" s="859"/>
      <c r="AK224" s="859"/>
      <c r="AL224" s="859"/>
      <c r="AM224" s="859"/>
      <c r="AN224" s="859"/>
      <c r="AO224" s="859"/>
      <c r="AP224" s="859"/>
      <c r="AQ224" s="859"/>
      <c r="AR224" s="859"/>
      <c r="AS224" s="859"/>
      <c r="AT224" s="859"/>
      <c r="AU224" s="859"/>
      <c r="AV224" s="859"/>
      <c r="AW224" s="859"/>
      <c r="AX224" s="860"/>
      <c r="AY224" s="223"/>
      <c r="BA224" s="192">
        <f t="shared" si="40"/>
        <v>8</v>
      </c>
      <c r="BB224" s="192">
        <f t="shared" si="40"/>
        <v>2</v>
      </c>
      <c r="BC224" s="192">
        <f t="shared" si="40"/>
        <v>1</v>
      </c>
      <c r="BD224" s="192" t="str">
        <f t="shared" si="40"/>
        <v>②</v>
      </c>
      <c r="BG224" s="563" t="str">
        <f t="shared" ca="1" si="33"/>
        <v/>
      </c>
      <c r="BH224" s="564" t="str">
        <f t="shared" ca="1" si="34"/>
        <v/>
      </c>
      <c r="BI224" s="564" t="str">
        <f t="shared" ca="1" si="35"/>
        <v/>
      </c>
      <c r="BJ224" s="564" t="str">
        <f t="shared" ca="1" si="36"/>
        <v/>
      </c>
      <c r="BK224" s="564" t="str">
        <f t="shared" ca="1" si="37"/>
        <v/>
      </c>
      <c r="BL224" s="565" t="str">
        <f t="shared" ca="1" si="38"/>
        <v/>
      </c>
      <c r="CV224" s="1497"/>
      <c r="CW224" s="1498"/>
      <c r="CX224" s="1498"/>
      <c r="CY224" s="1498"/>
      <c r="CZ224" s="1498"/>
      <c r="DA224" s="1498"/>
      <c r="DB224" s="1498"/>
      <c r="DC224" s="1498"/>
      <c r="DD224" s="1859"/>
      <c r="DE224" s="1860"/>
      <c r="DF224" s="1861"/>
      <c r="DG224" s="465" t="s">
        <v>2279</v>
      </c>
    </row>
    <row r="225" spans="1:111" s="469" customFormat="1" ht="15" customHeight="1">
      <c r="A225" s="320"/>
      <c r="B225" s="275"/>
      <c r="C225" s="275"/>
      <c r="D225" s="275"/>
      <c r="E225" s="275"/>
      <c r="F225" s="851" t="s">
        <v>152</v>
      </c>
      <c r="G225" s="852"/>
      <c r="H225" s="852"/>
      <c r="I225" s="852"/>
      <c r="J225" s="852"/>
      <c r="K225" s="852"/>
      <c r="L225" s="852"/>
      <c r="M225" s="853"/>
      <c r="N225" s="303" t="s">
        <v>399</v>
      </c>
      <c r="O225" s="271"/>
      <c r="P225" s="271"/>
      <c r="Q225" s="271"/>
      <c r="R225" s="271"/>
      <c r="S225" s="271"/>
      <c r="T225" s="271"/>
      <c r="U225" s="271"/>
      <c r="V225" s="271"/>
      <c r="W225" s="271"/>
      <c r="X225" s="271"/>
      <c r="Y225" s="271"/>
      <c r="Z225" s="271"/>
      <c r="AA225" s="271"/>
      <c r="AB225" s="271"/>
      <c r="AC225" s="271"/>
      <c r="AD225" s="271"/>
      <c r="AE225" s="271"/>
      <c r="AF225" s="271"/>
      <c r="AG225" s="271"/>
      <c r="AH225" s="271"/>
      <c r="AI225" s="271"/>
      <c r="AJ225" s="271"/>
      <c r="AK225" s="271"/>
      <c r="AL225" s="271"/>
      <c r="AM225" s="271"/>
      <c r="AN225" s="271"/>
      <c r="AO225" s="271"/>
      <c r="AP225" s="271"/>
      <c r="AQ225" s="271"/>
      <c r="AR225" s="271"/>
      <c r="AS225" s="271"/>
      <c r="AT225" s="271"/>
      <c r="AU225" s="271"/>
      <c r="AV225" s="271"/>
      <c r="AW225" s="271"/>
      <c r="AX225" s="272"/>
      <c r="AY225" s="223"/>
      <c r="AZ225" s="465"/>
      <c r="BA225" s="192">
        <f t="shared" si="40"/>
        <v>8</v>
      </c>
      <c r="BB225" s="192">
        <f t="shared" si="40"/>
        <v>2</v>
      </c>
      <c r="BC225" s="192">
        <f t="shared" si="40"/>
        <v>1</v>
      </c>
      <c r="BD225" s="192" t="str">
        <f t="shared" si="40"/>
        <v>②</v>
      </c>
      <c r="BE225" s="465"/>
      <c r="BF225" s="465"/>
      <c r="BG225" s="563" t="str">
        <f t="shared" ca="1" si="33"/>
        <v/>
      </c>
      <c r="BH225" s="564" t="str">
        <f t="shared" ca="1" si="34"/>
        <v/>
      </c>
      <c r="BI225" s="564" t="str">
        <f t="shared" ca="1" si="35"/>
        <v/>
      </c>
      <c r="BJ225" s="564" t="str">
        <f t="shared" ca="1" si="36"/>
        <v/>
      </c>
      <c r="BK225" s="564" t="str">
        <f t="shared" ca="1" si="37"/>
        <v/>
      </c>
      <c r="BL225" s="565" t="str">
        <f t="shared" ca="1" si="38"/>
        <v/>
      </c>
      <c r="CV225" s="1497"/>
      <c r="CW225" s="1498"/>
      <c r="CX225" s="1498"/>
      <c r="CY225" s="1498"/>
      <c r="CZ225" s="1498"/>
      <c r="DA225" s="1498"/>
      <c r="DB225" s="1498"/>
      <c r="DC225" s="1498"/>
      <c r="DD225" s="1859"/>
      <c r="DE225" s="1860"/>
      <c r="DF225" s="1861"/>
      <c r="DG225" s="469" t="s">
        <v>2279</v>
      </c>
    </row>
    <row r="226" spans="1:111" s="465" customFormat="1" ht="15" customHeight="1">
      <c r="A226" s="1758" t="str">
        <f>$BD226&amp;"."</f>
        <v>③.</v>
      </c>
      <c r="B226" s="1759"/>
      <c r="C226" s="1759"/>
      <c r="D226" s="1759"/>
      <c r="E226" s="1759"/>
      <c r="F226" s="275" t="s">
        <v>357</v>
      </c>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c r="AC226" s="479"/>
      <c r="AD226" s="275"/>
      <c r="AE226" s="275"/>
      <c r="AF226" s="275"/>
      <c r="AG226" s="275"/>
      <c r="AH226" s="275"/>
      <c r="AI226" s="275"/>
      <c r="AJ226" s="275"/>
      <c r="AK226" s="275"/>
      <c r="AL226" s="275"/>
      <c r="AM226" s="275"/>
      <c r="AN226" s="275"/>
      <c r="AO226" s="275"/>
      <c r="AP226" s="275"/>
      <c r="AQ226" s="275"/>
      <c r="AR226" s="275"/>
      <c r="AS226" s="275"/>
      <c r="AT226" s="275"/>
      <c r="AU226" s="275"/>
      <c r="AV226" s="275"/>
      <c r="AW226" s="275"/>
      <c r="AX226" s="275"/>
      <c r="AY226" s="223"/>
      <c r="BA226" s="192">
        <f t="shared" si="40"/>
        <v>8</v>
      </c>
      <c r="BB226" s="192">
        <f t="shared" si="40"/>
        <v>2</v>
      </c>
      <c r="BC226" s="192">
        <f t="shared" si="40"/>
        <v>1</v>
      </c>
      <c r="BD226" s="196" t="str">
        <f>IF(ISBLANK(BD225),"①",CHAR(CODE(BD225)+1))</f>
        <v>③</v>
      </c>
      <c r="BE226" s="566"/>
      <c r="BF226" s="566"/>
      <c r="BG226" s="563" t="str">
        <f t="shared" ca="1" si="33"/>
        <v/>
      </c>
      <c r="BH226" s="564" t="str">
        <f t="shared" ca="1" si="34"/>
        <v/>
      </c>
      <c r="BI226" s="564" t="str">
        <f t="shared" ca="1" si="35"/>
        <v/>
      </c>
      <c r="BJ226" s="564" t="str">
        <f t="shared" ca="1" si="36"/>
        <v/>
      </c>
      <c r="BK226" s="564" t="str">
        <f t="shared" ca="1" si="37"/>
        <v/>
      </c>
      <c r="BL226" s="565" t="str">
        <f t="shared" ca="1" si="38"/>
        <v/>
      </c>
      <c r="CV226" s="1497"/>
      <c r="CW226" s="1498"/>
      <c r="CX226" s="1498"/>
      <c r="CY226" s="1498"/>
      <c r="CZ226" s="1498"/>
      <c r="DA226" s="1498"/>
      <c r="DB226" s="1498"/>
      <c r="DC226" s="1498"/>
      <c r="DD226" s="1859"/>
      <c r="DE226" s="1860"/>
      <c r="DF226" s="1861"/>
      <c r="DG226" s="465" t="s">
        <v>2279</v>
      </c>
    </row>
    <row r="227" spans="1:111" s="465" customFormat="1" ht="15" customHeight="1">
      <c r="A227" s="320"/>
      <c r="B227" s="275"/>
      <c r="C227" s="275"/>
      <c r="D227" s="275"/>
      <c r="E227" s="275"/>
      <c r="F227" s="1870" t="s">
        <v>150</v>
      </c>
      <c r="G227" s="1871"/>
      <c r="H227" s="1871"/>
      <c r="I227" s="1871"/>
      <c r="J227" s="1871"/>
      <c r="K227" s="1871"/>
      <c r="L227" s="1871"/>
      <c r="M227" s="1872"/>
      <c r="N227" s="301" t="s">
        <v>342</v>
      </c>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c r="AJ227" s="266"/>
      <c r="AK227" s="266"/>
      <c r="AL227" s="266"/>
      <c r="AM227" s="266"/>
      <c r="AN227" s="266"/>
      <c r="AO227" s="266"/>
      <c r="AP227" s="266"/>
      <c r="AQ227" s="266"/>
      <c r="AR227" s="266"/>
      <c r="AS227" s="266"/>
      <c r="AT227" s="266"/>
      <c r="AU227" s="266"/>
      <c r="AV227" s="266"/>
      <c r="AW227" s="266"/>
      <c r="AX227" s="267"/>
      <c r="AY227" s="223"/>
      <c r="BA227" s="192">
        <f t="shared" si="40"/>
        <v>8</v>
      </c>
      <c r="BB227" s="192">
        <f t="shared" si="40"/>
        <v>2</v>
      </c>
      <c r="BC227" s="192">
        <f t="shared" si="40"/>
        <v>1</v>
      </c>
      <c r="BD227" s="192" t="str">
        <f>BD226</f>
        <v>③</v>
      </c>
      <c r="BE227" s="837"/>
      <c r="BG227" s="563" t="str">
        <f t="shared" ca="1" si="33"/>
        <v/>
      </c>
      <c r="BH227" s="564" t="str">
        <f t="shared" ca="1" si="34"/>
        <v/>
      </c>
      <c r="BI227" s="564" t="str">
        <f t="shared" ca="1" si="35"/>
        <v/>
      </c>
      <c r="BJ227" s="564" t="str">
        <f t="shared" ca="1" si="36"/>
        <v/>
      </c>
      <c r="BK227" s="564" t="str">
        <f t="shared" ca="1" si="37"/>
        <v/>
      </c>
      <c r="BL227" s="565" t="str">
        <f t="shared" ca="1" si="38"/>
        <v/>
      </c>
      <c r="CV227" s="1497"/>
      <c r="CW227" s="1498"/>
      <c r="CX227" s="1498"/>
      <c r="CY227" s="1498"/>
      <c r="CZ227" s="1498"/>
      <c r="DA227" s="1498"/>
      <c r="DB227" s="1498"/>
      <c r="DC227" s="1498"/>
      <c r="DD227" s="1859"/>
      <c r="DE227" s="1860"/>
      <c r="DF227" s="1861"/>
      <c r="DG227" s="465" t="s">
        <v>2279</v>
      </c>
    </row>
    <row r="228" spans="1:111" s="465" customFormat="1" ht="15" customHeight="1">
      <c r="A228" s="320"/>
      <c r="B228" s="275"/>
      <c r="C228" s="275"/>
      <c r="D228" s="275"/>
      <c r="E228" s="275"/>
      <c r="F228" s="1873" t="s">
        <v>151</v>
      </c>
      <c r="G228" s="1874"/>
      <c r="H228" s="1874"/>
      <c r="I228" s="1874"/>
      <c r="J228" s="1874"/>
      <c r="K228" s="1874"/>
      <c r="L228" s="1874"/>
      <c r="M228" s="1875"/>
      <c r="N228" s="821" t="s">
        <v>884</v>
      </c>
      <c r="O228" s="257"/>
      <c r="P228" s="257"/>
      <c r="Q228" s="257"/>
      <c r="R228" s="257"/>
      <c r="S228" s="257"/>
      <c r="T228" s="257"/>
      <c r="U228" s="257"/>
      <c r="V228" s="257"/>
      <c r="W228" s="257"/>
      <c r="X228" s="257"/>
      <c r="Y228" s="257"/>
      <c r="Z228" s="257"/>
      <c r="AA228" s="257"/>
      <c r="AB228" s="257"/>
      <c r="AC228" s="257"/>
      <c r="AD228" s="257"/>
      <c r="AE228" s="257"/>
      <c r="AF228" s="257"/>
      <c r="AG228" s="257"/>
      <c r="AH228" s="257"/>
      <c r="AI228" s="257"/>
      <c r="AJ228" s="257"/>
      <c r="AK228" s="257"/>
      <c r="AL228" s="257"/>
      <c r="AM228" s="257"/>
      <c r="AN228" s="257"/>
      <c r="AO228" s="257"/>
      <c r="AP228" s="257"/>
      <c r="AQ228" s="257"/>
      <c r="AR228" s="257"/>
      <c r="AS228" s="257"/>
      <c r="AT228" s="257"/>
      <c r="AU228" s="257"/>
      <c r="AV228" s="257"/>
      <c r="AW228" s="257"/>
      <c r="AX228" s="258"/>
      <c r="AY228" s="223"/>
      <c r="BA228" s="192">
        <f t="shared" si="40"/>
        <v>8</v>
      </c>
      <c r="BB228" s="192">
        <f t="shared" si="40"/>
        <v>2</v>
      </c>
      <c r="BC228" s="192">
        <f t="shared" si="40"/>
        <v>1</v>
      </c>
      <c r="BD228" s="192" t="str">
        <f>BD227</f>
        <v>③</v>
      </c>
      <c r="BG228" s="563" t="str">
        <f t="shared" ca="1" si="33"/>
        <v/>
      </c>
      <c r="BH228" s="564" t="str">
        <f t="shared" ca="1" si="34"/>
        <v/>
      </c>
      <c r="BI228" s="564" t="str">
        <f t="shared" ca="1" si="35"/>
        <v/>
      </c>
      <c r="BJ228" s="564" t="str">
        <f t="shared" ca="1" si="36"/>
        <v/>
      </c>
      <c r="BK228" s="564" t="str">
        <f t="shared" ca="1" si="37"/>
        <v/>
      </c>
      <c r="BL228" s="565" t="str">
        <f t="shared" ca="1" si="38"/>
        <v/>
      </c>
      <c r="CV228" s="1497"/>
      <c r="CW228" s="1498"/>
      <c r="CX228" s="1498"/>
      <c r="CY228" s="1498"/>
      <c r="CZ228" s="1498"/>
      <c r="DA228" s="1498"/>
      <c r="DB228" s="1498"/>
      <c r="DC228" s="1498"/>
      <c r="DD228" s="1859"/>
      <c r="DE228" s="1860"/>
      <c r="DF228" s="1861"/>
      <c r="DG228" s="465" t="s">
        <v>2279</v>
      </c>
    </row>
    <row r="229" spans="1:111" s="465" customFormat="1" ht="15" customHeight="1">
      <c r="A229" s="320"/>
      <c r="B229" s="275"/>
      <c r="C229" s="275"/>
      <c r="D229" s="275"/>
      <c r="E229" s="275"/>
      <c r="F229" s="302"/>
      <c r="G229" s="859"/>
      <c r="H229" s="1883"/>
      <c r="I229" s="1883"/>
      <c r="J229" s="1883"/>
      <c r="K229" s="1883"/>
      <c r="L229" s="1883"/>
      <c r="M229" s="1884"/>
      <c r="N229" s="302" t="s">
        <v>343</v>
      </c>
      <c r="O229" s="859"/>
      <c r="P229" s="859"/>
      <c r="Q229" s="859"/>
      <c r="R229" s="859"/>
      <c r="S229" s="859"/>
      <c r="T229" s="859"/>
      <c r="U229" s="859"/>
      <c r="V229" s="859"/>
      <c r="W229" s="859"/>
      <c r="X229" s="859"/>
      <c r="Y229" s="859"/>
      <c r="Z229" s="859"/>
      <c r="AA229" s="859"/>
      <c r="AB229" s="859"/>
      <c r="AC229" s="859"/>
      <c r="AD229" s="859"/>
      <c r="AE229" s="859"/>
      <c r="AF229" s="859"/>
      <c r="AG229" s="859"/>
      <c r="AH229" s="859"/>
      <c r="AI229" s="859"/>
      <c r="AJ229" s="859"/>
      <c r="AK229" s="859"/>
      <c r="AL229" s="859"/>
      <c r="AM229" s="859"/>
      <c r="AN229" s="859"/>
      <c r="AO229" s="859"/>
      <c r="AP229" s="859"/>
      <c r="AQ229" s="859"/>
      <c r="AR229" s="859"/>
      <c r="AS229" s="859"/>
      <c r="AT229" s="859"/>
      <c r="AU229" s="859"/>
      <c r="AV229" s="859"/>
      <c r="AW229" s="859"/>
      <c r="AX229" s="860"/>
      <c r="AY229" s="223"/>
      <c r="BA229" s="192">
        <f t="shared" si="40"/>
        <v>8</v>
      </c>
      <c r="BB229" s="192">
        <f t="shared" si="40"/>
        <v>2</v>
      </c>
      <c r="BC229" s="192">
        <f t="shared" si="40"/>
        <v>1</v>
      </c>
      <c r="BD229" s="192" t="str">
        <f>BD228</f>
        <v>③</v>
      </c>
      <c r="BG229" s="563" t="str">
        <f t="shared" ca="1" si="33"/>
        <v/>
      </c>
      <c r="BH229" s="564" t="str">
        <f t="shared" ca="1" si="34"/>
        <v/>
      </c>
      <c r="BI229" s="564" t="str">
        <f t="shared" ca="1" si="35"/>
        <v/>
      </c>
      <c r="BJ229" s="564" t="str">
        <f t="shared" ca="1" si="36"/>
        <v/>
      </c>
      <c r="BK229" s="564" t="str">
        <f t="shared" ca="1" si="37"/>
        <v/>
      </c>
      <c r="BL229" s="565" t="str">
        <f t="shared" ca="1" si="38"/>
        <v/>
      </c>
      <c r="CV229" s="1497"/>
      <c r="CW229" s="1498"/>
      <c r="CX229" s="1498"/>
      <c r="CY229" s="1498"/>
      <c r="CZ229" s="1498"/>
      <c r="DA229" s="1498"/>
      <c r="DB229" s="1498"/>
      <c r="DC229" s="1498"/>
      <c r="DD229" s="1859"/>
      <c r="DE229" s="1860"/>
      <c r="DF229" s="1861"/>
      <c r="DG229" s="465" t="s">
        <v>2279</v>
      </c>
    </row>
    <row r="230" spans="1:111" s="469" customFormat="1" ht="15" customHeight="1">
      <c r="A230" s="320"/>
      <c r="B230" s="275"/>
      <c r="C230" s="275"/>
      <c r="D230" s="275"/>
      <c r="E230" s="275"/>
      <c r="F230" s="1865" t="s">
        <v>152</v>
      </c>
      <c r="G230" s="1866"/>
      <c r="H230" s="1866"/>
      <c r="I230" s="1866"/>
      <c r="J230" s="1866"/>
      <c r="K230" s="1866"/>
      <c r="L230" s="1866"/>
      <c r="M230" s="1867"/>
      <c r="N230" s="303" t="s">
        <v>154</v>
      </c>
      <c r="O230" s="271"/>
      <c r="P230" s="271"/>
      <c r="Q230" s="271"/>
      <c r="R230" s="271"/>
      <c r="S230" s="271"/>
      <c r="T230" s="271"/>
      <c r="U230" s="271"/>
      <c r="V230" s="271"/>
      <c r="W230" s="271"/>
      <c r="X230" s="271"/>
      <c r="Y230" s="271"/>
      <c r="Z230" s="271"/>
      <c r="AA230" s="271"/>
      <c r="AB230" s="271"/>
      <c r="AC230" s="271"/>
      <c r="AD230" s="271"/>
      <c r="AE230" s="271"/>
      <c r="AF230" s="271"/>
      <c r="AG230" s="271"/>
      <c r="AH230" s="271"/>
      <c r="AI230" s="271"/>
      <c r="AJ230" s="271"/>
      <c r="AK230" s="271"/>
      <c r="AL230" s="271"/>
      <c r="AM230" s="271"/>
      <c r="AN230" s="271"/>
      <c r="AO230" s="271"/>
      <c r="AP230" s="271"/>
      <c r="AQ230" s="271"/>
      <c r="AR230" s="271"/>
      <c r="AS230" s="271"/>
      <c r="AT230" s="271"/>
      <c r="AU230" s="271"/>
      <c r="AV230" s="271"/>
      <c r="AW230" s="271"/>
      <c r="AX230" s="272"/>
      <c r="AY230" s="223"/>
      <c r="AZ230" s="465"/>
      <c r="BA230" s="192">
        <f t="shared" si="40"/>
        <v>8</v>
      </c>
      <c r="BB230" s="192">
        <f t="shared" si="40"/>
        <v>2</v>
      </c>
      <c r="BC230" s="192">
        <f t="shared" si="40"/>
        <v>1</v>
      </c>
      <c r="BD230" s="192" t="str">
        <f>BD229</f>
        <v>③</v>
      </c>
      <c r="BE230" s="465"/>
      <c r="BF230" s="465"/>
      <c r="BG230" s="563" t="str">
        <f t="shared" ca="1" si="33"/>
        <v/>
      </c>
      <c r="BH230" s="564" t="str">
        <f t="shared" ca="1" si="34"/>
        <v/>
      </c>
      <c r="BI230" s="564" t="str">
        <f t="shared" ca="1" si="35"/>
        <v/>
      </c>
      <c r="BJ230" s="564" t="str">
        <f t="shared" ca="1" si="36"/>
        <v/>
      </c>
      <c r="BK230" s="564" t="str">
        <f t="shared" ca="1" si="37"/>
        <v/>
      </c>
      <c r="BL230" s="565" t="str">
        <f t="shared" ca="1" si="38"/>
        <v/>
      </c>
      <c r="CV230" s="1497"/>
      <c r="CW230" s="1498"/>
      <c r="CX230" s="1498"/>
      <c r="CY230" s="1498"/>
      <c r="CZ230" s="1498"/>
      <c r="DA230" s="1498"/>
      <c r="DB230" s="1498"/>
      <c r="DC230" s="1498"/>
      <c r="DD230" s="1859"/>
      <c r="DE230" s="1860"/>
      <c r="DF230" s="1861"/>
      <c r="DG230" s="469" t="s">
        <v>2279</v>
      </c>
    </row>
    <row r="231" spans="1:111" s="465" customFormat="1" ht="15" customHeight="1">
      <c r="A231" s="1758" t="str">
        <f>$BD231&amp;"."</f>
        <v>④.</v>
      </c>
      <c r="B231" s="1759"/>
      <c r="C231" s="1759"/>
      <c r="D231" s="1759"/>
      <c r="E231" s="1759"/>
      <c r="F231" s="275" t="s">
        <v>344</v>
      </c>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c r="AC231" s="275"/>
      <c r="AD231" s="275"/>
      <c r="AE231" s="275"/>
      <c r="AF231" s="275"/>
      <c r="AG231" s="275"/>
      <c r="AH231" s="275"/>
      <c r="AI231" s="275"/>
      <c r="AJ231" s="275"/>
      <c r="AK231" s="275"/>
      <c r="AL231" s="275"/>
      <c r="AM231" s="275"/>
      <c r="AN231" s="275"/>
      <c r="AO231" s="275"/>
      <c r="AP231" s="275"/>
      <c r="AQ231" s="275"/>
      <c r="AR231" s="275"/>
      <c r="AS231" s="275"/>
      <c r="AT231" s="275"/>
      <c r="AU231" s="275"/>
      <c r="AV231" s="275"/>
      <c r="AW231" s="275"/>
      <c r="AX231" s="275"/>
      <c r="AY231" s="223"/>
      <c r="BA231" s="192">
        <f t="shared" si="40"/>
        <v>8</v>
      </c>
      <c r="BB231" s="192">
        <f t="shared" si="40"/>
        <v>2</v>
      </c>
      <c r="BC231" s="192">
        <f t="shared" si="40"/>
        <v>1</v>
      </c>
      <c r="BD231" s="196" t="str">
        <f>IF(ISBLANK(BD230),"①",CHAR(CODE(BD230)+1))</f>
        <v>④</v>
      </c>
      <c r="BE231" s="566"/>
      <c r="BF231" s="566"/>
      <c r="BG231" s="563" t="str">
        <f t="shared" ca="1" si="33"/>
        <v/>
      </c>
      <c r="BH231" s="564" t="str">
        <f t="shared" ca="1" si="34"/>
        <v/>
      </c>
      <c r="BI231" s="564" t="str">
        <f t="shared" ca="1" si="35"/>
        <v/>
      </c>
      <c r="BJ231" s="564" t="str">
        <f t="shared" ca="1" si="36"/>
        <v/>
      </c>
      <c r="BK231" s="564" t="str">
        <f t="shared" ca="1" si="37"/>
        <v/>
      </c>
      <c r="BL231" s="565" t="str">
        <f t="shared" ca="1" si="38"/>
        <v/>
      </c>
      <c r="CV231" s="1497"/>
      <c r="CW231" s="1498"/>
      <c r="CX231" s="1498"/>
      <c r="CY231" s="1498"/>
      <c r="CZ231" s="1498"/>
      <c r="DA231" s="1498"/>
      <c r="DB231" s="1498"/>
      <c r="DC231" s="1498"/>
      <c r="DD231" s="1859"/>
      <c r="DE231" s="1860"/>
      <c r="DF231" s="1861"/>
      <c r="DG231" s="465" t="s">
        <v>2279</v>
      </c>
    </row>
    <row r="232" spans="1:111" s="465" customFormat="1" ht="15" customHeight="1">
      <c r="A232" s="1760" t="str">
        <f>$BA232&amp;"."&amp;$BB232&amp;"."&amp;$BC232&amp;"."</f>
        <v>8.2.2.</v>
      </c>
      <c r="B232" s="1761"/>
      <c r="C232" s="1761"/>
      <c r="D232" s="1761"/>
      <c r="E232" s="465" t="s">
        <v>972</v>
      </c>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c r="AC232" s="275"/>
      <c r="AD232" s="275"/>
      <c r="AE232" s="275"/>
      <c r="AF232" s="275"/>
      <c r="AG232" s="275"/>
      <c r="AH232" s="275"/>
      <c r="AI232" s="275"/>
      <c r="AJ232" s="275"/>
      <c r="AK232" s="275"/>
      <c r="AL232" s="275"/>
      <c r="AM232" s="275"/>
      <c r="AN232" s="275"/>
      <c r="AO232" s="275"/>
      <c r="AP232" s="275"/>
      <c r="AQ232" s="275"/>
      <c r="AR232" s="275"/>
      <c r="AS232" s="275"/>
      <c r="AT232" s="275"/>
      <c r="AU232" s="275"/>
      <c r="AV232" s="275"/>
      <c r="AW232" s="275"/>
      <c r="AX232" s="275"/>
      <c r="AY232" s="223"/>
      <c r="BA232" s="192">
        <f>BA231</f>
        <v>8</v>
      </c>
      <c r="BB232" s="192">
        <f>BB231</f>
        <v>2</v>
      </c>
      <c r="BC232" s="193">
        <f>BC231+1</f>
        <v>2</v>
      </c>
      <c r="BD232" s="192"/>
      <c r="BE232" s="192"/>
      <c r="BF232" s="837"/>
      <c r="BG232" s="563" t="str">
        <f t="shared" ca="1" si="33"/>
        <v/>
      </c>
      <c r="BH232" s="564" t="str">
        <f t="shared" ca="1" si="34"/>
        <v/>
      </c>
      <c r="BI232" s="564" t="str">
        <f t="shared" ca="1" si="35"/>
        <v/>
      </c>
      <c r="BJ232" s="564" t="str">
        <f t="shared" ca="1" si="36"/>
        <v/>
      </c>
      <c r="BK232" s="564" t="str">
        <f t="shared" ca="1" si="37"/>
        <v/>
      </c>
      <c r="BL232" s="565" t="str">
        <f t="shared" ca="1" si="38"/>
        <v/>
      </c>
      <c r="CV232" s="1497"/>
      <c r="CW232" s="1498"/>
      <c r="CX232" s="1498"/>
      <c r="CY232" s="1498"/>
      <c r="CZ232" s="1498"/>
      <c r="DA232" s="1498"/>
      <c r="DB232" s="1498"/>
      <c r="DC232" s="1498"/>
      <c r="DD232" s="1859"/>
      <c r="DE232" s="1860"/>
      <c r="DF232" s="1861"/>
    </row>
    <row r="233" spans="1:111" s="465" customFormat="1" ht="15" customHeight="1">
      <c r="A233" s="843"/>
      <c r="B233" s="862"/>
      <c r="C233" s="862"/>
      <c r="D233" s="862"/>
      <c r="E233" s="275" t="s">
        <v>973</v>
      </c>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c r="AC233" s="275"/>
      <c r="AD233" s="275"/>
      <c r="AE233" s="275"/>
      <c r="AF233" s="275"/>
      <c r="AG233" s="275"/>
      <c r="AH233" s="275"/>
      <c r="AI233" s="275"/>
      <c r="AJ233" s="275"/>
      <c r="AK233" s="275"/>
      <c r="AL233" s="275"/>
      <c r="AM233" s="275"/>
      <c r="AN233" s="275"/>
      <c r="AO233" s="275"/>
      <c r="AP233" s="275"/>
      <c r="AQ233" s="275"/>
      <c r="AR233" s="275"/>
      <c r="AS233" s="275"/>
      <c r="AT233" s="275"/>
      <c r="AU233" s="275"/>
      <c r="AV233" s="275"/>
      <c r="AW233" s="275"/>
      <c r="AX233" s="275"/>
      <c r="AY233" s="223"/>
      <c r="BA233" s="192">
        <f t="shared" ref="BA233:BD248" si="41">BA232</f>
        <v>8</v>
      </c>
      <c r="BB233" s="192">
        <f t="shared" si="41"/>
        <v>2</v>
      </c>
      <c r="BC233" s="192">
        <f t="shared" si="41"/>
        <v>2</v>
      </c>
      <c r="BD233" s="192"/>
      <c r="BE233" s="192"/>
      <c r="BF233" s="837"/>
      <c r="BG233" s="563" t="str">
        <f t="shared" ca="1" si="33"/>
        <v/>
      </c>
      <c r="BH233" s="564" t="str">
        <f t="shared" ca="1" si="34"/>
        <v/>
      </c>
      <c r="BI233" s="564" t="str">
        <f t="shared" ca="1" si="35"/>
        <v/>
      </c>
      <c r="BJ233" s="564" t="str">
        <f t="shared" ca="1" si="36"/>
        <v/>
      </c>
      <c r="BK233" s="564" t="str">
        <f t="shared" ca="1" si="37"/>
        <v/>
      </c>
      <c r="BL233" s="565" t="str">
        <f t="shared" ca="1" si="38"/>
        <v/>
      </c>
      <c r="CV233" s="1497"/>
      <c r="CW233" s="1498"/>
      <c r="CX233" s="1498"/>
      <c r="CY233" s="1498"/>
      <c r="CZ233" s="1498"/>
      <c r="DA233" s="1498"/>
      <c r="DB233" s="1498"/>
      <c r="DC233" s="1498"/>
      <c r="DD233" s="1859"/>
      <c r="DE233" s="1860"/>
      <c r="DF233" s="1861"/>
    </row>
    <row r="234" spans="1:111" s="465" customFormat="1" ht="15" customHeight="1">
      <c r="A234" s="1758" t="str">
        <f>$BD234&amp;"."</f>
        <v>①.</v>
      </c>
      <c r="B234" s="1759"/>
      <c r="C234" s="1759"/>
      <c r="D234" s="1759"/>
      <c r="E234" s="1759"/>
      <c r="F234" s="275" t="str">
        <f>$CL$26&amp;"を実施する。"</f>
        <v>「10. データ検索処理」を実施する。</v>
      </c>
      <c r="G234" s="858"/>
      <c r="H234" s="858"/>
      <c r="I234" s="858"/>
      <c r="J234" s="858"/>
      <c r="K234" s="858"/>
      <c r="L234" s="858"/>
      <c r="M234" s="858"/>
      <c r="N234" s="858"/>
      <c r="O234" s="858"/>
      <c r="P234" s="858"/>
      <c r="Q234" s="858"/>
      <c r="R234" s="858"/>
      <c r="S234" s="858"/>
      <c r="T234" s="858"/>
      <c r="U234" s="858"/>
      <c r="V234" s="858"/>
      <c r="W234" s="858"/>
      <c r="X234" s="858"/>
      <c r="Y234" s="858"/>
      <c r="Z234" s="858"/>
      <c r="AA234" s="858"/>
      <c r="AB234" s="858"/>
      <c r="AC234" s="858"/>
      <c r="AD234" s="858"/>
      <c r="AE234" s="858"/>
      <c r="AF234" s="858"/>
      <c r="AG234" s="858"/>
      <c r="AH234" s="858"/>
      <c r="AI234" s="858"/>
      <c r="AJ234" s="858"/>
      <c r="AK234" s="858"/>
      <c r="AL234" s="858"/>
      <c r="AM234" s="858"/>
      <c r="AN234" s="858"/>
      <c r="AO234" s="858"/>
      <c r="AP234" s="858"/>
      <c r="AQ234" s="858"/>
      <c r="AR234" s="858"/>
      <c r="AS234" s="858"/>
      <c r="AT234" s="858"/>
      <c r="AU234" s="858"/>
      <c r="AV234" s="858"/>
      <c r="AW234" s="858"/>
      <c r="AX234" s="858"/>
      <c r="AY234" s="223"/>
      <c r="BA234" s="192">
        <f t="shared" si="41"/>
        <v>8</v>
      </c>
      <c r="BB234" s="192">
        <f t="shared" si="41"/>
        <v>2</v>
      </c>
      <c r="BC234" s="192">
        <f t="shared" si="41"/>
        <v>2</v>
      </c>
      <c r="BD234" s="196" t="str">
        <f>IF(ISBLANK(BD233),"①",CHAR(CODE(BD233)+1))</f>
        <v>①</v>
      </c>
      <c r="BE234" s="837"/>
      <c r="BF234" s="837"/>
      <c r="BG234" s="563" t="str">
        <f t="shared" ca="1" si="33"/>
        <v/>
      </c>
      <c r="BH234" s="564" t="str">
        <f t="shared" ca="1" si="34"/>
        <v/>
      </c>
      <c r="BI234" s="564" t="str">
        <f t="shared" ca="1" si="35"/>
        <v/>
      </c>
      <c r="BJ234" s="564" t="str">
        <f t="shared" ca="1" si="36"/>
        <v/>
      </c>
      <c r="BK234" s="564" t="str">
        <f t="shared" ca="1" si="37"/>
        <v/>
      </c>
      <c r="BL234" s="565" t="str">
        <f t="shared" ca="1" si="38"/>
        <v/>
      </c>
      <c r="CV234" s="1497"/>
      <c r="CW234" s="1498"/>
      <c r="CX234" s="1498"/>
      <c r="CY234" s="1498"/>
      <c r="CZ234" s="1498"/>
      <c r="DA234" s="1498"/>
      <c r="DB234" s="1498"/>
      <c r="DC234" s="1498"/>
      <c r="DD234" s="1859"/>
      <c r="DE234" s="1860"/>
      <c r="DF234" s="1861"/>
    </row>
    <row r="235" spans="1:111" s="465" customFormat="1" ht="15" customHeight="1">
      <c r="A235" s="1758" t="str">
        <f>$BD235&amp;"."</f>
        <v>②.</v>
      </c>
      <c r="B235" s="1759"/>
      <c r="C235" s="1759"/>
      <c r="D235" s="1759"/>
      <c r="E235" s="1759"/>
      <c r="F235" s="275" t="s">
        <v>886</v>
      </c>
      <c r="G235" s="858"/>
      <c r="H235" s="858"/>
      <c r="I235" s="858"/>
      <c r="J235" s="858"/>
      <c r="K235" s="858"/>
      <c r="L235" s="858"/>
      <c r="M235" s="858"/>
      <c r="N235" s="858"/>
      <c r="O235" s="858"/>
      <c r="P235" s="858"/>
      <c r="Q235" s="858"/>
      <c r="R235" s="858"/>
      <c r="S235" s="858"/>
      <c r="T235" s="858"/>
      <c r="U235" s="858"/>
      <c r="V235" s="858"/>
      <c r="W235" s="858"/>
      <c r="X235" s="858"/>
      <c r="Y235" s="858"/>
      <c r="Z235" s="858"/>
      <c r="AA235" s="858"/>
      <c r="AB235" s="858"/>
      <c r="AC235" s="858"/>
      <c r="AD235" s="858"/>
      <c r="AE235" s="858"/>
      <c r="AF235" s="858"/>
      <c r="AG235" s="858"/>
      <c r="AH235" s="858"/>
      <c r="AI235" s="858"/>
      <c r="AJ235" s="858"/>
      <c r="AK235" s="858"/>
      <c r="AL235" s="858"/>
      <c r="AM235" s="858"/>
      <c r="AN235" s="858"/>
      <c r="AO235" s="858"/>
      <c r="AP235" s="858"/>
      <c r="AQ235" s="858"/>
      <c r="AR235" s="858"/>
      <c r="AS235" s="858"/>
      <c r="AT235" s="858"/>
      <c r="AU235" s="858"/>
      <c r="AV235" s="858"/>
      <c r="AW235" s="858"/>
      <c r="AX235" s="858"/>
      <c r="AY235" s="223"/>
      <c r="BA235" s="192">
        <f t="shared" si="41"/>
        <v>8</v>
      </c>
      <c r="BB235" s="192">
        <f t="shared" si="41"/>
        <v>2</v>
      </c>
      <c r="BC235" s="192">
        <f t="shared" si="41"/>
        <v>2</v>
      </c>
      <c r="BD235" s="196" t="str">
        <f>IF(ISBLANK(BD234),"①",CHAR(CODE(BD234)+1))</f>
        <v>②</v>
      </c>
      <c r="BE235" s="837"/>
      <c r="BF235" s="837"/>
      <c r="BG235" s="563" t="str">
        <f t="shared" ca="1" si="33"/>
        <v/>
      </c>
      <c r="BH235" s="564" t="str">
        <f t="shared" ca="1" si="34"/>
        <v/>
      </c>
      <c r="BI235" s="564" t="str">
        <f t="shared" ca="1" si="35"/>
        <v/>
      </c>
      <c r="BJ235" s="564" t="str">
        <f t="shared" ca="1" si="36"/>
        <v/>
      </c>
      <c r="BK235" s="564" t="str">
        <f t="shared" ca="1" si="37"/>
        <v/>
      </c>
      <c r="BL235" s="565" t="str">
        <f t="shared" ca="1" si="38"/>
        <v/>
      </c>
      <c r="CV235" s="1497"/>
      <c r="CW235" s="1498"/>
      <c r="CX235" s="1498"/>
      <c r="CY235" s="1498"/>
      <c r="CZ235" s="1498"/>
      <c r="DA235" s="1498"/>
      <c r="DB235" s="1498"/>
      <c r="DC235" s="1498"/>
      <c r="DD235" s="1859"/>
      <c r="DE235" s="1860"/>
      <c r="DF235" s="1861"/>
      <c r="DG235" s="465" t="s">
        <v>2279</v>
      </c>
    </row>
    <row r="236" spans="1:111" s="465" customFormat="1" ht="15" customHeight="1">
      <c r="A236" s="861"/>
      <c r="B236" s="861"/>
      <c r="C236" s="861"/>
      <c r="D236" s="861"/>
      <c r="E236" s="861"/>
      <c r="F236" s="275" t="s">
        <v>888</v>
      </c>
      <c r="G236" s="858"/>
      <c r="H236" s="858"/>
      <c r="I236" s="858"/>
      <c r="J236" s="858"/>
      <c r="K236" s="858"/>
      <c r="L236" s="858"/>
      <c r="M236" s="858"/>
      <c r="N236" s="858"/>
      <c r="O236" s="858"/>
      <c r="P236" s="858"/>
      <c r="Q236" s="858"/>
      <c r="R236" s="858"/>
      <c r="S236" s="858"/>
      <c r="T236" s="858"/>
      <c r="U236" s="858"/>
      <c r="V236" s="858"/>
      <c r="W236" s="858"/>
      <c r="X236" s="858"/>
      <c r="Y236" s="858"/>
      <c r="Z236" s="858"/>
      <c r="AA236" s="858"/>
      <c r="AB236" s="858"/>
      <c r="AC236" s="858"/>
      <c r="AD236" s="858"/>
      <c r="AE236" s="858"/>
      <c r="AF236" s="858"/>
      <c r="AG236" s="858"/>
      <c r="AH236" s="858"/>
      <c r="AI236" s="858"/>
      <c r="AJ236" s="858"/>
      <c r="AK236" s="858"/>
      <c r="AL236" s="858"/>
      <c r="AM236" s="858"/>
      <c r="AN236" s="858"/>
      <c r="AO236" s="858"/>
      <c r="AP236" s="858"/>
      <c r="AQ236" s="858"/>
      <c r="AR236" s="858"/>
      <c r="AS236" s="858"/>
      <c r="AT236" s="858"/>
      <c r="AU236" s="858"/>
      <c r="AV236" s="858"/>
      <c r="AW236" s="858"/>
      <c r="AX236" s="858"/>
      <c r="AY236" s="223"/>
      <c r="BA236" s="192">
        <f t="shared" si="41"/>
        <v>8</v>
      </c>
      <c r="BB236" s="192">
        <f t="shared" si="41"/>
        <v>2</v>
      </c>
      <c r="BC236" s="192">
        <f t="shared" si="41"/>
        <v>2</v>
      </c>
      <c r="BD236" s="192" t="str">
        <f t="shared" si="41"/>
        <v>②</v>
      </c>
      <c r="BE236" s="837"/>
      <c r="BF236" s="837"/>
      <c r="BG236" s="563" t="str">
        <f t="shared" ca="1" si="33"/>
        <v/>
      </c>
      <c r="BH236" s="564" t="str">
        <f t="shared" ca="1" si="34"/>
        <v/>
      </c>
      <c r="BI236" s="564" t="str">
        <f t="shared" ca="1" si="35"/>
        <v/>
      </c>
      <c r="BJ236" s="564" t="str">
        <f t="shared" ca="1" si="36"/>
        <v/>
      </c>
      <c r="BK236" s="564" t="str">
        <f t="shared" ca="1" si="37"/>
        <v/>
      </c>
      <c r="BL236" s="565" t="str">
        <f t="shared" ca="1" si="38"/>
        <v/>
      </c>
      <c r="CV236" s="1497"/>
      <c r="CW236" s="1498"/>
      <c r="CX236" s="1498"/>
      <c r="CY236" s="1498"/>
      <c r="CZ236" s="1498"/>
      <c r="DA236" s="1498"/>
      <c r="DB236" s="1498"/>
      <c r="DC236" s="1498"/>
      <c r="DD236" s="1859"/>
      <c r="DE236" s="1860"/>
      <c r="DF236" s="1861"/>
      <c r="DG236" s="465" t="s">
        <v>2279</v>
      </c>
    </row>
    <row r="237" spans="1:111" s="465" customFormat="1" ht="15" customHeight="1">
      <c r="A237" s="861"/>
      <c r="B237" s="861"/>
      <c r="C237" s="861"/>
      <c r="D237" s="861"/>
      <c r="E237" s="861"/>
      <c r="F237" s="845" t="s">
        <v>150</v>
      </c>
      <c r="G237" s="846"/>
      <c r="H237" s="846"/>
      <c r="I237" s="846"/>
      <c r="J237" s="846"/>
      <c r="K237" s="846"/>
      <c r="L237" s="846"/>
      <c r="M237" s="847"/>
      <c r="N237" s="301" t="s">
        <v>153</v>
      </c>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66"/>
      <c r="AR237" s="266"/>
      <c r="AS237" s="266"/>
      <c r="AT237" s="266"/>
      <c r="AU237" s="266"/>
      <c r="AV237" s="266"/>
      <c r="AW237" s="266"/>
      <c r="AX237" s="267"/>
      <c r="AY237" s="223"/>
      <c r="BA237" s="192">
        <f t="shared" si="41"/>
        <v>8</v>
      </c>
      <c r="BB237" s="192">
        <f t="shared" si="41"/>
        <v>2</v>
      </c>
      <c r="BC237" s="192">
        <f t="shared" si="41"/>
        <v>2</v>
      </c>
      <c r="BD237" s="192" t="str">
        <f t="shared" si="41"/>
        <v>②</v>
      </c>
      <c r="BE237" s="837"/>
      <c r="BF237" s="837"/>
      <c r="BG237" s="563" t="str">
        <f t="shared" ca="1" si="33"/>
        <v/>
      </c>
      <c r="BH237" s="564" t="str">
        <f t="shared" ca="1" si="34"/>
        <v/>
      </c>
      <c r="BI237" s="564" t="str">
        <f t="shared" ca="1" si="35"/>
        <v/>
      </c>
      <c r="BJ237" s="564" t="str">
        <f t="shared" ca="1" si="36"/>
        <v/>
      </c>
      <c r="BK237" s="564" t="str">
        <f t="shared" ca="1" si="37"/>
        <v/>
      </c>
      <c r="BL237" s="565" t="str">
        <f t="shared" ca="1" si="38"/>
        <v/>
      </c>
      <c r="CV237" s="1497"/>
      <c r="CW237" s="1498"/>
      <c r="CX237" s="1498"/>
      <c r="CY237" s="1498"/>
      <c r="CZ237" s="1498"/>
      <c r="DA237" s="1498"/>
      <c r="DB237" s="1498"/>
      <c r="DC237" s="1498"/>
      <c r="DD237" s="1859"/>
      <c r="DE237" s="1860"/>
      <c r="DF237" s="1861"/>
      <c r="DG237" s="465" t="s">
        <v>2279</v>
      </c>
    </row>
    <row r="238" spans="1:111" s="465" customFormat="1" ht="15" customHeight="1">
      <c r="A238" s="861"/>
      <c r="B238" s="861"/>
      <c r="C238" s="861"/>
      <c r="D238" s="861"/>
      <c r="E238" s="861"/>
      <c r="F238" s="848" t="s">
        <v>151</v>
      </c>
      <c r="G238" s="849"/>
      <c r="H238" s="849"/>
      <c r="I238" s="849"/>
      <c r="J238" s="849"/>
      <c r="K238" s="849"/>
      <c r="L238" s="849"/>
      <c r="M238" s="850"/>
      <c r="N238" s="821" t="s">
        <v>381</v>
      </c>
      <c r="O238" s="257"/>
      <c r="P238" s="257"/>
      <c r="Q238" s="257"/>
      <c r="R238" s="257"/>
      <c r="S238" s="257"/>
      <c r="T238" s="257"/>
      <c r="U238" s="257"/>
      <c r="V238" s="257"/>
      <c r="W238" s="257"/>
      <c r="X238" s="257"/>
      <c r="Y238" s="257"/>
      <c r="Z238" s="257"/>
      <c r="AA238" s="257"/>
      <c r="AB238" s="257"/>
      <c r="AC238" s="257"/>
      <c r="AD238" s="257"/>
      <c r="AE238" s="257"/>
      <c r="AF238" s="257"/>
      <c r="AG238" s="257"/>
      <c r="AH238" s="257"/>
      <c r="AI238" s="257"/>
      <c r="AJ238" s="257"/>
      <c r="AK238" s="257"/>
      <c r="AL238" s="257"/>
      <c r="AM238" s="257"/>
      <c r="AN238" s="257"/>
      <c r="AO238" s="257"/>
      <c r="AP238" s="257"/>
      <c r="AQ238" s="257"/>
      <c r="AR238" s="257"/>
      <c r="AS238" s="257"/>
      <c r="AT238" s="257"/>
      <c r="AU238" s="257"/>
      <c r="AV238" s="257"/>
      <c r="AW238" s="257"/>
      <c r="AX238" s="258"/>
      <c r="AY238" s="223"/>
      <c r="BA238" s="192">
        <f t="shared" si="41"/>
        <v>8</v>
      </c>
      <c r="BB238" s="192">
        <f t="shared" si="41"/>
        <v>2</v>
      </c>
      <c r="BC238" s="192">
        <f t="shared" si="41"/>
        <v>2</v>
      </c>
      <c r="BD238" s="192" t="str">
        <f t="shared" si="41"/>
        <v>②</v>
      </c>
      <c r="BE238" s="837"/>
      <c r="BF238" s="837"/>
      <c r="BG238" s="563" t="str">
        <f t="shared" ca="1" si="33"/>
        <v/>
      </c>
      <c r="BH238" s="564" t="str">
        <f t="shared" ca="1" si="34"/>
        <v/>
      </c>
      <c r="BI238" s="564" t="str">
        <f t="shared" ca="1" si="35"/>
        <v/>
      </c>
      <c r="BJ238" s="564" t="str">
        <f t="shared" ca="1" si="36"/>
        <v/>
      </c>
      <c r="BK238" s="564" t="str">
        <f t="shared" ca="1" si="37"/>
        <v/>
      </c>
      <c r="BL238" s="565" t="str">
        <f t="shared" ca="1" si="38"/>
        <v/>
      </c>
      <c r="CV238" s="1497"/>
      <c r="CW238" s="1498"/>
      <c r="CX238" s="1498"/>
      <c r="CY238" s="1498"/>
      <c r="CZ238" s="1498"/>
      <c r="DA238" s="1498"/>
      <c r="DB238" s="1498"/>
      <c r="DC238" s="1498"/>
      <c r="DD238" s="1859"/>
      <c r="DE238" s="1860"/>
      <c r="DF238" s="1861"/>
      <c r="DG238" s="465" t="s">
        <v>2279</v>
      </c>
    </row>
    <row r="239" spans="1:111" s="465" customFormat="1" ht="15" customHeight="1">
      <c r="A239" s="861"/>
      <c r="B239" s="861"/>
      <c r="C239" s="861"/>
      <c r="D239" s="861"/>
      <c r="E239" s="861"/>
      <c r="F239" s="851" t="s">
        <v>152</v>
      </c>
      <c r="G239" s="852"/>
      <c r="H239" s="852"/>
      <c r="I239" s="852"/>
      <c r="J239" s="852"/>
      <c r="K239" s="852"/>
      <c r="L239" s="852"/>
      <c r="M239" s="853"/>
      <c r="N239" s="303" t="s">
        <v>399</v>
      </c>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71"/>
      <c r="AR239" s="271"/>
      <c r="AS239" s="271"/>
      <c r="AT239" s="271"/>
      <c r="AU239" s="271"/>
      <c r="AV239" s="271"/>
      <c r="AW239" s="271"/>
      <c r="AX239" s="272"/>
      <c r="AY239" s="223"/>
      <c r="BA239" s="192">
        <f t="shared" si="41"/>
        <v>8</v>
      </c>
      <c r="BB239" s="192">
        <f t="shared" si="41"/>
        <v>2</v>
      </c>
      <c r="BC239" s="192">
        <f t="shared" si="41"/>
        <v>2</v>
      </c>
      <c r="BD239" s="192" t="str">
        <f t="shared" si="41"/>
        <v>②</v>
      </c>
      <c r="BE239" s="837"/>
      <c r="BF239" s="837"/>
      <c r="BG239" s="563" t="str">
        <f t="shared" ca="1" si="33"/>
        <v/>
      </c>
      <c r="BH239" s="564" t="str">
        <f t="shared" ca="1" si="34"/>
        <v/>
      </c>
      <c r="BI239" s="564" t="str">
        <f t="shared" ca="1" si="35"/>
        <v/>
      </c>
      <c r="BJ239" s="564" t="str">
        <f t="shared" ca="1" si="36"/>
        <v/>
      </c>
      <c r="BK239" s="564" t="str">
        <f t="shared" ca="1" si="37"/>
        <v/>
      </c>
      <c r="BL239" s="565" t="str">
        <f t="shared" ca="1" si="38"/>
        <v/>
      </c>
      <c r="CV239" s="1497"/>
      <c r="CW239" s="1498"/>
      <c r="CX239" s="1498"/>
      <c r="CY239" s="1498"/>
      <c r="CZ239" s="1498"/>
      <c r="DA239" s="1498"/>
      <c r="DB239" s="1498"/>
      <c r="DC239" s="1498"/>
      <c r="DD239" s="1859"/>
      <c r="DE239" s="1860"/>
      <c r="DF239" s="1861"/>
      <c r="DG239" s="465" t="s">
        <v>2279</v>
      </c>
    </row>
    <row r="240" spans="1:111" s="465" customFormat="1" ht="15" customHeight="1">
      <c r="A240" s="1758" t="str">
        <f>$BD240&amp;"."</f>
        <v>③.</v>
      </c>
      <c r="B240" s="1759"/>
      <c r="C240" s="1759"/>
      <c r="D240" s="1759"/>
      <c r="E240" s="1759"/>
      <c r="F240" s="275" t="s">
        <v>885</v>
      </c>
      <c r="G240" s="858"/>
      <c r="H240" s="858"/>
      <c r="I240" s="858"/>
      <c r="J240" s="858"/>
      <c r="K240" s="858"/>
      <c r="L240" s="858"/>
      <c r="M240" s="858"/>
      <c r="N240" s="858"/>
      <c r="O240" s="858"/>
      <c r="P240" s="858"/>
      <c r="Q240" s="858"/>
      <c r="R240" s="858"/>
      <c r="S240" s="858"/>
      <c r="T240" s="858"/>
      <c r="U240" s="858"/>
      <c r="V240" s="858"/>
      <c r="W240" s="858"/>
      <c r="X240" s="858"/>
      <c r="Y240" s="858"/>
      <c r="Z240" s="858"/>
      <c r="AA240" s="858"/>
      <c r="AB240" s="858"/>
      <c r="AC240" s="858"/>
      <c r="AD240" s="858"/>
      <c r="AE240" s="858"/>
      <c r="AF240" s="858"/>
      <c r="AG240" s="858"/>
      <c r="AH240" s="858"/>
      <c r="AI240" s="858"/>
      <c r="AJ240" s="858"/>
      <c r="AK240" s="858"/>
      <c r="AL240" s="858"/>
      <c r="AM240" s="858"/>
      <c r="AN240" s="858"/>
      <c r="AO240" s="858"/>
      <c r="AP240" s="858"/>
      <c r="AQ240" s="858"/>
      <c r="AR240" s="858"/>
      <c r="AS240" s="858"/>
      <c r="AT240" s="858"/>
      <c r="AU240" s="858"/>
      <c r="AV240" s="858"/>
      <c r="AW240" s="858"/>
      <c r="AX240" s="858"/>
      <c r="AY240" s="223"/>
      <c r="BA240" s="192">
        <f t="shared" si="41"/>
        <v>8</v>
      </c>
      <c r="BB240" s="192">
        <f t="shared" si="41"/>
        <v>2</v>
      </c>
      <c r="BC240" s="192">
        <f t="shared" si="41"/>
        <v>2</v>
      </c>
      <c r="BD240" s="196" t="str">
        <f>IF(ISBLANK(BD239),"①",CHAR(CODE(BD239)+1))</f>
        <v>③</v>
      </c>
      <c r="BE240" s="837"/>
      <c r="BF240" s="837"/>
      <c r="BG240" s="563" t="str">
        <f t="shared" ca="1" si="33"/>
        <v/>
      </c>
      <c r="BH240" s="564" t="str">
        <f t="shared" ca="1" si="34"/>
        <v/>
      </c>
      <c r="BI240" s="564" t="str">
        <f t="shared" ca="1" si="35"/>
        <v/>
      </c>
      <c r="BJ240" s="564" t="str">
        <f t="shared" ca="1" si="36"/>
        <v/>
      </c>
      <c r="BK240" s="564" t="str">
        <f t="shared" ca="1" si="37"/>
        <v/>
      </c>
      <c r="BL240" s="565" t="str">
        <f t="shared" ca="1" si="38"/>
        <v/>
      </c>
      <c r="CV240" s="1488" t="s">
        <v>2265</v>
      </c>
      <c r="CW240" s="1489"/>
      <c r="CX240" s="1489"/>
      <c r="CY240" s="1489"/>
      <c r="CZ240" s="1489"/>
      <c r="DA240" s="1489"/>
      <c r="DB240" s="1489"/>
      <c r="DC240" s="1489"/>
      <c r="DD240" s="1859">
        <v>44637</v>
      </c>
      <c r="DE240" s="1860"/>
      <c r="DF240" s="1861"/>
    </row>
    <row r="241" spans="1:110" s="465" customFormat="1" ht="15" customHeight="1">
      <c r="A241" s="861"/>
      <c r="B241" s="861"/>
      <c r="C241" s="861"/>
      <c r="D241" s="861"/>
      <c r="E241" s="861"/>
      <c r="F241" s="275" t="s">
        <v>887</v>
      </c>
      <c r="G241" s="858"/>
      <c r="H241" s="858"/>
      <c r="I241" s="858"/>
      <c r="J241" s="858"/>
      <c r="K241" s="858"/>
      <c r="L241" s="858"/>
      <c r="M241" s="858"/>
      <c r="N241" s="858"/>
      <c r="O241" s="858"/>
      <c r="P241" s="858"/>
      <c r="Q241" s="858"/>
      <c r="R241" s="858"/>
      <c r="S241" s="858"/>
      <c r="T241" s="858"/>
      <c r="U241" s="858"/>
      <c r="V241" s="858"/>
      <c r="W241" s="858"/>
      <c r="X241" s="858"/>
      <c r="Y241" s="858"/>
      <c r="Z241" s="858"/>
      <c r="AA241" s="858"/>
      <c r="AB241" s="858"/>
      <c r="AC241" s="858"/>
      <c r="AD241" s="858"/>
      <c r="AE241" s="858"/>
      <c r="AF241" s="858"/>
      <c r="AG241" s="858"/>
      <c r="AH241" s="858"/>
      <c r="AI241" s="858"/>
      <c r="AJ241" s="858"/>
      <c r="AK241" s="858"/>
      <c r="AL241" s="858"/>
      <c r="AM241" s="858"/>
      <c r="AN241" s="858"/>
      <c r="AO241" s="858"/>
      <c r="AP241" s="858"/>
      <c r="AQ241" s="858"/>
      <c r="AR241" s="858"/>
      <c r="AS241" s="858"/>
      <c r="AT241" s="858"/>
      <c r="AU241" s="858"/>
      <c r="AV241" s="858"/>
      <c r="AW241" s="858"/>
      <c r="AX241" s="858"/>
      <c r="AY241" s="223"/>
      <c r="BA241" s="192">
        <f t="shared" si="41"/>
        <v>8</v>
      </c>
      <c r="BB241" s="192">
        <f t="shared" si="41"/>
        <v>2</v>
      </c>
      <c r="BC241" s="192">
        <f t="shared" si="41"/>
        <v>2</v>
      </c>
      <c r="BD241" s="192" t="str">
        <f t="shared" si="41"/>
        <v>③</v>
      </c>
      <c r="BE241" s="837"/>
      <c r="BF241" s="837"/>
      <c r="BG241" s="563" t="str">
        <f t="shared" ca="1" si="33"/>
        <v/>
      </c>
      <c r="BH241" s="564" t="str">
        <f t="shared" ca="1" si="34"/>
        <v/>
      </c>
      <c r="BI241" s="564" t="str">
        <f t="shared" ca="1" si="35"/>
        <v/>
      </c>
      <c r="BJ241" s="564" t="str">
        <f t="shared" ca="1" si="36"/>
        <v/>
      </c>
      <c r="BK241" s="564" t="str">
        <f t="shared" ca="1" si="37"/>
        <v/>
      </c>
      <c r="BL241" s="565" t="str">
        <f t="shared" ca="1" si="38"/>
        <v/>
      </c>
      <c r="CV241" s="1497"/>
      <c r="CW241" s="1498"/>
      <c r="CX241" s="1498"/>
      <c r="CY241" s="1498"/>
      <c r="CZ241" s="1498"/>
      <c r="DA241" s="1498"/>
      <c r="DB241" s="1498"/>
      <c r="DC241" s="1498"/>
      <c r="DD241" s="1859"/>
      <c r="DE241" s="1860"/>
      <c r="DF241" s="1861"/>
    </row>
    <row r="242" spans="1:110" s="465" customFormat="1" ht="15" customHeight="1">
      <c r="A242" s="861"/>
      <c r="B242" s="861"/>
      <c r="C242" s="861"/>
      <c r="D242" s="861"/>
      <c r="E242" s="861"/>
      <c r="F242" s="845" t="s">
        <v>150</v>
      </c>
      <c r="G242" s="846"/>
      <c r="H242" s="846"/>
      <c r="I242" s="846"/>
      <c r="J242" s="846"/>
      <c r="K242" s="846"/>
      <c r="L242" s="846"/>
      <c r="M242" s="847"/>
      <c r="N242" s="301" t="s">
        <v>153</v>
      </c>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c r="AJ242" s="266"/>
      <c r="AK242" s="266"/>
      <c r="AL242" s="266"/>
      <c r="AM242" s="266"/>
      <c r="AN242" s="266"/>
      <c r="AO242" s="266"/>
      <c r="AP242" s="266"/>
      <c r="AQ242" s="266"/>
      <c r="AR242" s="266"/>
      <c r="AS242" s="266"/>
      <c r="AT242" s="266"/>
      <c r="AU242" s="266"/>
      <c r="AV242" s="266"/>
      <c r="AW242" s="266"/>
      <c r="AX242" s="267"/>
      <c r="AY242" s="223"/>
      <c r="BA242" s="192">
        <f t="shared" si="41"/>
        <v>8</v>
      </c>
      <c r="BB242" s="192">
        <f t="shared" si="41"/>
        <v>2</v>
      </c>
      <c r="BC242" s="192">
        <f t="shared" si="41"/>
        <v>2</v>
      </c>
      <c r="BD242" s="192" t="str">
        <f t="shared" si="41"/>
        <v>③</v>
      </c>
      <c r="BE242" s="837"/>
      <c r="BF242" s="837"/>
      <c r="BG242" s="563" t="str">
        <f t="shared" ca="1" si="33"/>
        <v/>
      </c>
      <c r="BH242" s="564" t="str">
        <f t="shared" ca="1" si="34"/>
        <v/>
      </c>
      <c r="BI242" s="564" t="str">
        <f t="shared" ca="1" si="35"/>
        <v/>
      </c>
      <c r="BJ242" s="564" t="str">
        <f t="shared" ca="1" si="36"/>
        <v/>
      </c>
      <c r="BK242" s="564" t="str">
        <f t="shared" ca="1" si="37"/>
        <v/>
      </c>
      <c r="BL242" s="565" t="str">
        <f t="shared" ca="1" si="38"/>
        <v/>
      </c>
      <c r="CV242" s="1497"/>
      <c r="CW242" s="1498"/>
      <c r="CX242" s="1498"/>
      <c r="CY242" s="1498"/>
      <c r="CZ242" s="1498"/>
      <c r="DA242" s="1498"/>
      <c r="DB242" s="1498"/>
      <c r="DC242" s="1498"/>
      <c r="DD242" s="1859"/>
      <c r="DE242" s="1860"/>
      <c r="DF242" s="1861"/>
    </row>
    <row r="243" spans="1:110" s="465" customFormat="1" ht="15" customHeight="1">
      <c r="A243" s="861"/>
      <c r="B243" s="861"/>
      <c r="C243" s="861"/>
      <c r="D243" s="861"/>
      <c r="E243" s="861"/>
      <c r="F243" s="848" t="s">
        <v>151</v>
      </c>
      <c r="G243" s="849"/>
      <c r="H243" s="849"/>
      <c r="I243" s="849"/>
      <c r="J243" s="849"/>
      <c r="K243" s="849"/>
      <c r="L243" s="849"/>
      <c r="M243" s="850"/>
      <c r="N243" s="821" t="s">
        <v>889</v>
      </c>
      <c r="O243" s="257"/>
      <c r="P243" s="257"/>
      <c r="Q243" s="257"/>
      <c r="R243" s="257"/>
      <c r="S243" s="257"/>
      <c r="T243" s="257"/>
      <c r="U243" s="257"/>
      <c r="V243" s="257"/>
      <c r="W243" s="257"/>
      <c r="X243" s="257"/>
      <c r="Y243" s="257"/>
      <c r="Z243" s="257"/>
      <c r="AA243" s="257"/>
      <c r="AB243" s="257"/>
      <c r="AC243" s="257"/>
      <c r="AD243" s="257"/>
      <c r="AE243" s="257"/>
      <c r="AF243" s="257"/>
      <c r="AG243" s="257"/>
      <c r="AH243" s="257"/>
      <c r="AI243" s="257"/>
      <c r="AJ243" s="257"/>
      <c r="AK243" s="257"/>
      <c r="AL243" s="257"/>
      <c r="AM243" s="257"/>
      <c r="AN243" s="257"/>
      <c r="AO243" s="257"/>
      <c r="AP243" s="257"/>
      <c r="AQ243" s="257"/>
      <c r="AR243" s="257"/>
      <c r="AS243" s="257"/>
      <c r="AT243" s="257"/>
      <c r="AU243" s="257"/>
      <c r="AV243" s="257"/>
      <c r="AW243" s="257"/>
      <c r="AX243" s="258"/>
      <c r="AY243" s="223"/>
      <c r="BA243" s="192">
        <f t="shared" si="41"/>
        <v>8</v>
      </c>
      <c r="BB243" s="192">
        <f t="shared" si="41"/>
        <v>2</v>
      </c>
      <c r="BC243" s="192">
        <f t="shared" si="41"/>
        <v>2</v>
      </c>
      <c r="BD243" s="192" t="str">
        <f t="shared" si="41"/>
        <v>③</v>
      </c>
      <c r="BE243" s="837"/>
      <c r="BF243" s="837"/>
      <c r="BG243" s="563" t="str">
        <f t="shared" ca="1" si="33"/>
        <v/>
      </c>
      <c r="BH243" s="564" t="str">
        <f t="shared" ca="1" si="34"/>
        <v/>
      </c>
      <c r="BI243" s="564" t="str">
        <f t="shared" ca="1" si="35"/>
        <v/>
      </c>
      <c r="BJ243" s="564" t="str">
        <f t="shared" ca="1" si="36"/>
        <v/>
      </c>
      <c r="BK243" s="564" t="str">
        <f t="shared" ca="1" si="37"/>
        <v/>
      </c>
      <c r="BL243" s="565" t="str">
        <f t="shared" ca="1" si="38"/>
        <v/>
      </c>
      <c r="CV243" s="1497"/>
      <c r="CW243" s="1498"/>
      <c r="CX243" s="1498"/>
      <c r="CY243" s="1498"/>
      <c r="CZ243" s="1498"/>
      <c r="DA243" s="1498"/>
      <c r="DB243" s="1498"/>
      <c r="DC243" s="1498"/>
      <c r="DD243" s="1859"/>
      <c r="DE243" s="1860"/>
      <c r="DF243" s="1861"/>
    </row>
    <row r="244" spans="1:110" s="465" customFormat="1" ht="15" customHeight="1">
      <c r="A244" s="861"/>
      <c r="B244" s="861"/>
      <c r="C244" s="861"/>
      <c r="D244" s="861"/>
      <c r="E244" s="861"/>
      <c r="F244" s="851" t="s">
        <v>152</v>
      </c>
      <c r="G244" s="852"/>
      <c r="H244" s="852"/>
      <c r="I244" s="852"/>
      <c r="J244" s="852"/>
      <c r="K244" s="852"/>
      <c r="L244" s="852"/>
      <c r="M244" s="853"/>
      <c r="N244" s="303" t="s">
        <v>399</v>
      </c>
      <c r="O244" s="271"/>
      <c r="P244" s="271"/>
      <c r="Q244" s="271"/>
      <c r="R244" s="271"/>
      <c r="S244" s="271"/>
      <c r="T244" s="271"/>
      <c r="U244" s="271"/>
      <c r="V244" s="271"/>
      <c r="W244" s="271"/>
      <c r="X244" s="271"/>
      <c r="Y244" s="271"/>
      <c r="Z244" s="271"/>
      <c r="AA244" s="271"/>
      <c r="AB244" s="271"/>
      <c r="AC244" s="271"/>
      <c r="AD244" s="271"/>
      <c r="AE244" s="271"/>
      <c r="AF244" s="271"/>
      <c r="AG244" s="271"/>
      <c r="AH244" s="271"/>
      <c r="AI244" s="271"/>
      <c r="AJ244" s="271"/>
      <c r="AK244" s="271"/>
      <c r="AL244" s="271"/>
      <c r="AM244" s="271"/>
      <c r="AN244" s="271"/>
      <c r="AO244" s="271"/>
      <c r="AP244" s="271"/>
      <c r="AQ244" s="271"/>
      <c r="AR244" s="271"/>
      <c r="AS244" s="271"/>
      <c r="AT244" s="271"/>
      <c r="AU244" s="271"/>
      <c r="AV244" s="271"/>
      <c r="AW244" s="271"/>
      <c r="AX244" s="272"/>
      <c r="AY244" s="223"/>
      <c r="BA244" s="192">
        <f t="shared" si="41"/>
        <v>8</v>
      </c>
      <c r="BB244" s="192">
        <f t="shared" si="41"/>
        <v>2</v>
      </c>
      <c r="BC244" s="192">
        <f t="shared" si="41"/>
        <v>2</v>
      </c>
      <c r="BD244" s="192" t="str">
        <f t="shared" si="41"/>
        <v>③</v>
      </c>
      <c r="BE244" s="837"/>
      <c r="BF244" s="837"/>
      <c r="BG244" s="563" t="str">
        <f t="shared" ca="1" si="33"/>
        <v/>
      </c>
      <c r="BH244" s="564" t="str">
        <f t="shared" ca="1" si="34"/>
        <v/>
      </c>
      <c r="BI244" s="564" t="str">
        <f t="shared" ca="1" si="35"/>
        <v/>
      </c>
      <c r="BJ244" s="564" t="str">
        <f t="shared" ca="1" si="36"/>
        <v/>
      </c>
      <c r="BK244" s="564" t="str">
        <f t="shared" ca="1" si="37"/>
        <v/>
      </c>
      <c r="BL244" s="565" t="str">
        <f t="shared" ca="1" si="38"/>
        <v/>
      </c>
      <c r="CV244" s="1497"/>
      <c r="CW244" s="1498"/>
      <c r="CX244" s="1498"/>
      <c r="CY244" s="1498"/>
      <c r="CZ244" s="1498"/>
      <c r="DA244" s="1498"/>
      <c r="DB244" s="1498"/>
      <c r="DC244" s="1498"/>
      <c r="DD244" s="1859"/>
      <c r="DE244" s="1860"/>
      <c r="DF244" s="1861"/>
    </row>
    <row r="245" spans="1:110" s="465" customFormat="1" ht="15" customHeight="1">
      <c r="A245" s="1862" t="str">
        <f>BA245&amp;"."&amp;BB245</f>
        <v>8.3</v>
      </c>
      <c r="B245" s="1862"/>
      <c r="C245" s="1862"/>
      <c r="D245" s="319" t="s">
        <v>146</v>
      </c>
      <c r="E245" s="275"/>
      <c r="F245" s="275"/>
      <c r="G245" s="275"/>
      <c r="H245" s="1882">
        <f>$B$67</f>
        <v>27</v>
      </c>
      <c r="I245" s="1882"/>
      <c r="J245" s="844" t="str">
        <f>VLOOKUP(VALUE(H245),$B$38:$F$77,3,FALSE) &amp;" "&amp; VLOOKUP(VALUE(H245),$B$38:$F$77,5,FALSE)</f>
        <v>F6 クリア</v>
      </c>
      <c r="K245" s="469"/>
      <c r="L245" s="244"/>
      <c r="M245" s="244"/>
      <c r="N245" s="244"/>
      <c r="O245" s="469" t="s">
        <v>317</v>
      </c>
      <c r="P245" s="469"/>
      <c r="Q245" s="469"/>
      <c r="R245" s="469"/>
      <c r="S245" s="469"/>
      <c r="T245" s="469"/>
      <c r="U245" s="469"/>
      <c r="V245" s="469"/>
      <c r="W245" s="469"/>
      <c r="X245" s="469"/>
      <c r="Y245" s="469"/>
      <c r="Z245" s="469"/>
      <c r="AA245" s="469"/>
      <c r="AB245" s="469"/>
      <c r="AC245" s="469"/>
      <c r="AD245" s="469"/>
      <c r="AE245" s="469"/>
      <c r="AF245" s="469"/>
      <c r="AG245" s="469"/>
      <c r="AH245" s="469"/>
      <c r="AI245" s="469"/>
      <c r="AJ245" s="469"/>
      <c r="AK245" s="469"/>
      <c r="AL245" s="469"/>
      <c r="AM245" s="469"/>
      <c r="AN245" s="469"/>
      <c r="AO245" s="469"/>
      <c r="AP245" s="469"/>
      <c r="AQ245" s="469"/>
      <c r="AR245" s="469"/>
      <c r="AS245" s="469"/>
      <c r="AT245" s="469"/>
      <c r="AU245" s="469"/>
      <c r="AV245" s="469"/>
      <c r="AW245" s="469"/>
      <c r="AX245" s="469"/>
      <c r="AY245" s="276"/>
      <c r="BA245" s="192">
        <f t="shared" si="41"/>
        <v>8</v>
      </c>
      <c r="BB245" s="193">
        <f>BB244+1</f>
        <v>3</v>
      </c>
      <c r="BC245" s="192"/>
      <c r="BD245" s="192"/>
      <c r="BE245" s="233"/>
      <c r="BF245" s="233"/>
      <c r="BG245" s="563" t="str">
        <f t="shared" ca="1" si="33"/>
        <v/>
      </c>
      <c r="BH245" s="564" t="str">
        <f t="shared" ca="1" si="34"/>
        <v/>
      </c>
      <c r="BI245" s="564" t="str">
        <f t="shared" ca="1" si="35"/>
        <v/>
      </c>
      <c r="BJ245" s="564" t="str">
        <f t="shared" ca="1" si="36"/>
        <v/>
      </c>
      <c r="BK245" s="564" t="str">
        <f t="shared" ca="1" si="37"/>
        <v/>
      </c>
      <c r="BL245" s="565" t="str">
        <f t="shared" ca="1" si="38"/>
        <v/>
      </c>
      <c r="CV245" s="1488" t="s">
        <v>2265</v>
      </c>
      <c r="CW245" s="1489"/>
      <c r="CX245" s="1489"/>
      <c r="CY245" s="1489"/>
      <c r="CZ245" s="1489"/>
      <c r="DA245" s="1489"/>
      <c r="DB245" s="1489"/>
      <c r="DC245" s="1489"/>
      <c r="DD245" s="1859">
        <v>44637</v>
      </c>
      <c r="DE245" s="1860"/>
      <c r="DF245" s="1861"/>
    </row>
    <row r="246" spans="1:110" s="465" customFormat="1" ht="15" customHeight="1">
      <c r="A246" s="1760" t="str">
        <f>$BA246&amp;"."&amp;$BB246&amp;"."&amp;$BC246&amp;"."</f>
        <v>8.3.1.</v>
      </c>
      <c r="B246" s="1761"/>
      <c r="C246" s="1761"/>
      <c r="D246" s="1761"/>
      <c r="E246" s="465" t="s">
        <v>970</v>
      </c>
      <c r="F246" s="469"/>
      <c r="G246" s="469"/>
      <c r="H246" s="469"/>
      <c r="I246" s="469"/>
      <c r="J246" s="469"/>
      <c r="K246" s="469"/>
      <c r="L246" s="469"/>
      <c r="M246" s="469"/>
      <c r="N246" s="469"/>
      <c r="O246" s="469"/>
      <c r="P246" s="469"/>
      <c r="Q246" s="469"/>
      <c r="R246" s="469"/>
      <c r="S246" s="469"/>
      <c r="T246" s="469"/>
      <c r="U246" s="469"/>
      <c r="V246" s="469"/>
      <c r="W246" s="469"/>
      <c r="X246" s="469"/>
      <c r="Y246" s="469"/>
      <c r="Z246" s="469"/>
      <c r="AA246" s="469"/>
      <c r="AB246" s="469"/>
      <c r="AC246" s="469"/>
      <c r="AD246" s="469"/>
      <c r="AE246" s="469"/>
      <c r="AF246" s="469"/>
      <c r="AG246" s="469"/>
      <c r="AH246" s="469"/>
      <c r="AI246" s="469"/>
      <c r="AJ246" s="469"/>
      <c r="AK246" s="469"/>
      <c r="AL246" s="469"/>
      <c r="AM246" s="469"/>
      <c r="AN246" s="469"/>
      <c r="AO246" s="469"/>
      <c r="AP246" s="469"/>
      <c r="AQ246" s="469"/>
      <c r="AR246" s="469"/>
      <c r="AS246" s="469"/>
      <c r="AT246" s="469"/>
      <c r="AU246" s="469"/>
      <c r="AV246" s="469"/>
      <c r="AW246" s="469"/>
      <c r="AX246" s="469"/>
      <c r="AY246" s="276"/>
      <c r="BA246" s="192">
        <f t="shared" si="41"/>
        <v>8</v>
      </c>
      <c r="BB246" s="192">
        <f t="shared" si="41"/>
        <v>3</v>
      </c>
      <c r="BC246" s="193">
        <f>BC245+1</f>
        <v>1</v>
      </c>
      <c r="BD246" s="192"/>
      <c r="BE246" s="192"/>
      <c r="BF246" s="233"/>
      <c r="BG246" s="559" t="str">
        <f t="shared" ca="1" si="33"/>
        <v/>
      </c>
      <c r="BH246" s="560" t="str">
        <f t="shared" ca="1" si="34"/>
        <v/>
      </c>
      <c r="BI246" s="560" t="str">
        <f t="shared" ca="1" si="35"/>
        <v/>
      </c>
      <c r="BJ246" s="560" t="str">
        <f t="shared" ca="1" si="36"/>
        <v/>
      </c>
      <c r="BK246" s="560" t="str">
        <f t="shared" ca="1" si="37"/>
        <v/>
      </c>
      <c r="BL246" s="561" t="str">
        <f t="shared" ca="1" si="38"/>
        <v/>
      </c>
      <c r="CB246" s="469"/>
      <c r="CC246" s="469"/>
      <c r="CD246" s="469"/>
      <c r="CE246" s="469"/>
      <c r="CF246" s="469"/>
      <c r="CG246" s="469"/>
      <c r="CH246" s="469"/>
      <c r="CI246" s="469"/>
      <c r="CJ246" s="469"/>
      <c r="CV246" s="1497"/>
      <c r="CW246" s="1498"/>
      <c r="CX246" s="1498"/>
      <c r="CY246" s="1498"/>
      <c r="CZ246" s="1498"/>
      <c r="DA246" s="1498"/>
      <c r="DB246" s="1498"/>
      <c r="DC246" s="1498"/>
      <c r="DD246" s="1859"/>
      <c r="DE246" s="1860"/>
      <c r="DF246" s="1861"/>
    </row>
    <row r="247" spans="1:110" s="465" customFormat="1" ht="15" customHeight="1">
      <c r="A247" s="862"/>
      <c r="B247" s="862"/>
      <c r="C247" s="862"/>
      <c r="D247" s="862"/>
      <c r="E247" s="469" t="str">
        <f>$BR$55&amp;"を実施する。"</f>
        <v>「共通仕様」「47. 画面クリア共通処理」を実施する。</v>
      </c>
      <c r="F247" s="469"/>
      <c r="G247" s="469"/>
      <c r="H247" s="469"/>
      <c r="I247" s="469"/>
      <c r="J247" s="469"/>
      <c r="K247" s="469"/>
      <c r="L247" s="469"/>
      <c r="M247" s="469"/>
      <c r="N247" s="469"/>
      <c r="O247" s="469"/>
      <c r="P247" s="469"/>
      <c r="Q247" s="469"/>
      <c r="R247" s="469"/>
      <c r="S247" s="469"/>
      <c r="T247" s="469"/>
      <c r="U247" s="469"/>
      <c r="V247" s="469"/>
      <c r="W247" s="469"/>
      <c r="X247" s="469"/>
      <c r="Y247" s="469"/>
      <c r="Z247" s="469"/>
      <c r="AA247" s="469"/>
      <c r="AB247" s="469"/>
      <c r="AC247" s="469"/>
      <c r="AD247" s="469"/>
      <c r="AE247" s="469"/>
      <c r="AF247" s="469"/>
      <c r="AG247" s="469"/>
      <c r="AH247" s="469"/>
      <c r="AI247" s="469"/>
      <c r="AJ247" s="469"/>
      <c r="AK247" s="469"/>
      <c r="AL247" s="469"/>
      <c r="AM247" s="469"/>
      <c r="AN247" s="469"/>
      <c r="AO247" s="469"/>
      <c r="AP247" s="469"/>
      <c r="AQ247" s="469"/>
      <c r="AR247" s="469"/>
      <c r="AS247" s="469"/>
      <c r="AT247" s="469"/>
      <c r="AU247" s="469"/>
      <c r="AV247" s="469"/>
      <c r="AW247" s="469"/>
      <c r="AX247" s="469"/>
      <c r="AY247" s="276"/>
      <c r="BA247" s="192">
        <f t="shared" si="41"/>
        <v>8</v>
      </c>
      <c r="BB247" s="192">
        <f t="shared" si="41"/>
        <v>3</v>
      </c>
      <c r="BC247" s="192">
        <f t="shared" si="41"/>
        <v>1</v>
      </c>
      <c r="BD247" s="192"/>
      <c r="BE247" s="192"/>
      <c r="BF247" s="233"/>
      <c r="BG247" s="559" t="str">
        <f t="shared" ca="1" si="33"/>
        <v/>
      </c>
      <c r="BH247" s="560" t="str">
        <f t="shared" ca="1" si="34"/>
        <v/>
      </c>
      <c r="BI247" s="560" t="str">
        <f t="shared" ca="1" si="35"/>
        <v/>
      </c>
      <c r="BJ247" s="560" t="str">
        <f t="shared" ca="1" si="36"/>
        <v/>
      </c>
      <c r="BK247" s="560" t="str">
        <f t="shared" ca="1" si="37"/>
        <v/>
      </c>
      <c r="BL247" s="561" t="str">
        <f t="shared" ca="1" si="38"/>
        <v/>
      </c>
      <c r="CB247" s="469"/>
      <c r="CC247" s="469"/>
      <c r="CD247" s="469"/>
      <c r="CE247" s="469"/>
      <c r="CF247" s="469"/>
      <c r="CG247" s="469"/>
      <c r="CH247" s="469"/>
      <c r="CI247" s="469"/>
      <c r="CJ247" s="469"/>
      <c r="CV247" s="1497"/>
      <c r="CW247" s="1498"/>
      <c r="CX247" s="1498"/>
      <c r="CY247" s="1498"/>
      <c r="CZ247" s="1498"/>
      <c r="DA247" s="1498"/>
      <c r="DB247" s="1498"/>
      <c r="DC247" s="1498"/>
      <c r="DD247" s="1859"/>
      <c r="DE247" s="1860"/>
      <c r="DF247" s="1861"/>
    </row>
    <row r="248" spans="1:110" s="465" customFormat="1" ht="15" customHeight="1">
      <c r="A248" s="1760" t="str">
        <f>$BA248&amp;"."&amp;$BB248&amp;"."&amp;$BC248&amp;"."</f>
        <v>8.3.2.</v>
      </c>
      <c r="B248" s="1761"/>
      <c r="C248" s="1761"/>
      <c r="D248" s="1761"/>
      <c r="E248" s="469" t="s">
        <v>917</v>
      </c>
      <c r="F248" s="469"/>
      <c r="G248" s="469"/>
      <c r="H248" s="469"/>
      <c r="I248" s="469"/>
      <c r="J248" s="469"/>
      <c r="K248" s="469"/>
      <c r="L248" s="469"/>
      <c r="M248" s="469"/>
      <c r="N248" s="469"/>
      <c r="O248" s="469"/>
      <c r="P248" s="469"/>
      <c r="Q248" s="469"/>
      <c r="R248" s="469"/>
      <c r="S248" s="469"/>
      <c r="T248" s="469"/>
      <c r="U248" s="469"/>
      <c r="V248" s="469"/>
      <c r="W248" s="469"/>
      <c r="X248" s="469"/>
      <c r="Y248" s="469"/>
      <c r="Z248" s="469"/>
      <c r="AA248" s="469"/>
      <c r="AB248" s="469"/>
      <c r="AC248" s="469"/>
      <c r="AD248" s="469"/>
      <c r="AE248" s="469"/>
      <c r="AF248" s="469"/>
      <c r="AG248" s="469"/>
      <c r="AH248" s="469"/>
      <c r="AI248" s="469"/>
      <c r="AJ248" s="469"/>
      <c r="AK248" s="469"/>
      <c r="AL248" s="469"/>
      <c r="AM248" s="469"/>
      <c r="AN248" s="469"/>
      <c r="AO248" s="469"/>
      <c r="AP248" s="469"/>
      <c r="AQ248" s="469"/>
      <c r="AR248" s="469"/>
      <c r="AS248" s="469"/>
      <c r="AT248" s="469"/>
      <c r="AU248" s="469"/>
      <c r="AV248" s="469"/>
      <c r="AW248" s="469"/>
      <c r="AX248" s="469"/>
      <c r="AY248" s="276"/>
      <c r="BA248" s="192">
        <f t="shared" si="41"/>
        <v>8</v>
      </c>
      <c r="BB248" s="192">
        <f t="shared" si="41"/>
        <v>3</v>
      </c>
      <c r="BC248" s="193">
        <f>BC247+1</f>
        <v>2</v>
      </c>
      <c r="BD248" s="192"/>
      <c r="BE248" s="192"/>
      <c r="BF248" s="233"/>
      <c r="BG248" s="559" t="str">
        <f t="shared" ca="1" si="33"/>
        <v/>
      </c>
      <c r="BH248" s="560" t="str">
        <f t="shared" ca="1" si="34"/>
        <v/>
      </c>
      <c r="BI248" s="560" t="str">
        <f t="shared" ca="1" si="35"/>
        <v/>
      </c>
      <c r="BJ248" s="560" t="str">
        <f t="shared" ca="1" si="36"/>
        <v/>
      </c>
      <c r="BK248" s="560" t="str">
        <f t="shared" ca="1" si="37"/>
        <v/>
      </c>
      <c r="BL248" s="561" t="str">
        <f t="shared" ca="1" si="38"/>
        <v/>
      </c>
      <c r="CB248" s="469"/>
      <c r="CC248" s="469"/>
      <c r="CD248" s="469"/>
      <c r="CE248" s="469"/>
      <c r="CF248" s="469"/>
      <c r="CG248" s="469"/>
      <c r="CH248" s="469"/>
      <c r="CI248" s="469"/>
      <c r="CJ248" s="469"/>
      <c r="CV248" s="1497"/>
      <c r="CW248" s="1498"/>
      <c r="CX248" s="1498"/>
      <c r="CY248" s="1498"/>
      <c r="CZ248" s="1498"/>
      <c r="DA248" s="1498"/>
      <c r="DB248" s="1498"/>
      <c r="DC248" s="1498"/>
      <c r="DD248" s="1859"/>
      <c r="DE248" s="1860"/>
      <c r="DF248" s="1861"/>
    </row>
    <row r="249" spans="1:110" s="465" customFormat="1" ht="15" customHeight="1">
      <c r="A249" s="836"/>
      <c r="B249" s="836"/>
      <c r="C249" s="836"/>
      <c r="D249" s="836"/>
      <c r="E249" s="469" t="s">
        <v>495</v>
      </c>
      <c r="F249" s="304"/>
      <c r="G249" s="304"/>
      <c r="H249" s="304"/>
      <c r="I249" s="304"/>
      <c r="J249" s="304"/>
      <c r="K249" s="304"/>
      <c r="L249" s="304"/>
      <c r="M249" s="304"/>
      <c r="N249" s="304"/>
      <c r="O249" s="304"/>
      <c r="P249" s="304"/>
      <c r="Q249" s="304"/>
      <c r="R249" s="304"/>
      <c r="S249" s="469"/>
      <c r="T249" s="469"/>
      <c r="U249" s="304"/>
      <c r="V249" s="469"/>
      <c r="W249" s="469"/>
      <c r="X249" s="469"/>
      <c r="Y249" s="469"/>
      <c r="Z249" s="469"/>
      <c r="AA249" s="469"/>
      <c r="AB249" s="469"/>
      <c r="AC249" s="469"/>
      <c r="AD249" s="469"/>
      <c r="AE249" s="469"/>
      <c r="AF249" s="469"/>
      <c r="AG249" s="469"/>
      <c r="AH249" s="469"/>
      <c r="AI249" s="469"/>
      <c r="AJ249" s="304"/>
      <c r="AK249" s="304"/>
      <c r="AL249" s="304"/>
      <c r="AM249" s="304"/>
      <c r="AN249" s="304"/>
      <c r="AO249" s="304"/>
      <c r="AP249" s="304"/>
      <c r="AQ249" s="304"/>
      <c r="AR249" s="304"/>
      <c r="AS249" s="304"/>
      <c r="AT249" s="304"/>
      <c r="AU249" s="304"/>
      <c r="AV249" s="304"/>
      <c r="AW249" s="304"/>
      <c r="AX249" s="304"/>
      <c r="AY249" s="276"/>
      <c r="BA249" s="192">
        <f t="shared" ref="BA249:BD266" si="42">BA248</f>
        <v>8</v>
      </c>
      <c r="BB249" s="192">
        <f t="shared" si="42"/>
        <v>3</v>
      </c>
      <c r="BC249" s="192">
        <f t="shared" si="42"/>
        <v>2</v>
      </c>
      <c r="BD249" s="192"/>
      <c r="BE249" s="192"/>
      <c r="BF249" s="233"/>
      <c r="BG249" s="559" t="str">
        <f t="shared" ca="1" si="33"/>
        <v/>
      </c>
      <c r="BH249" s="560" t="str">
        <f t="shared" ca="1" si="34"/>
        <v/>
      </c>
      <c r="BI249" s="560" t="str">
        <f t="shared" ca="1" si="35"/>
        <v/>
      </c>
      <c r="BJ249" s="560" t="str">
        <f t="shared" ca="1" si="36"/>
        <v/>
      </c>
      <c r="BK249" s="560" t="str">
        <f t="shared" ca="1" si="37"/>
        <v/>
      </c>
      <c r="BL249" s="561" t="str">
        <f t="shared" ca="1" si="38"/>
        <v/>
      </c>
      <c r="CV249" s="1497"/>
      <c r="CW249" s="1498"/>
      <c r="CX249" s="1498"/>
      <c r="CY249" s="1498"/>
      <c r="CZ249" s="1498"/>
      <c r="DA249" s="1498"/>
      <c r="DB249" s="1498"/>
      <c r="DC249" s="1498"/>
      <c r="DD249" s="1859"/>
      <c r="DE249" s="1860"/>
      <c r="DF249" s="1861"/>
    </row>
    <row r="250" spans="1:110" s="465" customFormat="1" ht="15" customHeight="1">
      <c r="A250" s="836"/>
      <c r="B250" s="836"/>
      <c r="C250" s="836"/>
      <c r="D250" s="836"/>
      <c r="E250" s="863" t="s">
        <v>34</v>
      </c>
      <c r="F250" s="864"/>
      <c r="G250" s="570" t="s">
        <v>42</v>
      </c>
      <c r="H250" s="570"/>
      <c r="I250" s="570"/>
      <c r="J250" s="570"/>
      <c r="K250" s="570"/>
      <c r="L250" s="570"/>
      <c r="M250" s="865"/>
      <c r="N250" s="866" t="s">
        <v>493</v>
      </c>
      <c r="O250" s="570"/>
      <c r="P250" s="570"/>
      <c r="Q250" s="570"/>
      <c r="R250" s="571"/>
      <c r="S250" s="863" t="s">
        <v>34</v>
      </c>
      <c r="T250" s="864"/>
      <c r="U250" s="570" t="s">
        <v>42</v>
      </c>
      <c r="V250" s="570"/>
      <c r="W250" s="570"/>
      <c r="X250" s="570"/>
      <c r="Y250" s="570"/>
      <c r="Z250" s="570"/>
      <c r="AA250" s="865"/>
      <c r="AB250" s="866" t="s">
        <v>493</v>
      </c>
      <c r="AC250" s="570"/>
      <c r="AD250" s="570"/>
      <c r="AE250" s="570"/>
      <c r="AF250" s="571"/>
      <c r="AG250" s="863" t="s">
        <v>34</v>
      </c>
      <c r="AH250" s="864"/>
      <c r="AI250" s="570" t="s">
        <v>42</v>
      </c>
      <c r="AJ250" s="570"/>
      <c r="AK250" s="570"/>
      <c r="AL250" s="570"/>
      <c r="AM250" s="570"/>
      <c r="AN250" s="570"/>
      <c r="AO250" s="865"/>
      <c r="AP250" s="866" t="s">
        <v>493</v>
      </c>
      <c r="AQ250" s="570"/>
      <c r="AR250" s="570"/>
      <c r="AS250" s="570"/>
      <c r="AT250" s="571"/>
      <c r="AU250" s="469"/>
      <c r="AV250" s="275"/>
      <c r="AW250" s="858"/>
      <c r="AX250" s="304"/>
      <c r="AY250" s="276"/>
      <c r="BA250" s="192">
        <f t="shared" si="42"/>
        <v>8</v>
      </c>
      <c r="BB250" s="192">
        <f t="shared" si="42"/>
        <v>3</v>
      </c>
      <c r="BC250" s="192">
        <f t="shared" si="42"/>
        <v>2</v>
      </c>
      <c r="BD250" s="192"/>
      <c r="BE250" s="192"/>
      <c r="BF250" s="233"/>
      <c r="BG250" s="559" t="str">
        <f t="shared" ca="1" si="33"/>
        <v/>
      </c>
      <c r="BH250" s="560" t="str">
        <f t="shared" ca="1" si="34"/>
        <v/>
      </c>
      <c r="BI250" s="560" t="str">
        <f t="shared" ca="1" si="35"/>
        <v/>
      </c>
      <c r="BJ250" s="560" t="str">
        <f t="shared" ca="1" si="36"/>
        <v/>
      </c>
      <c r="BK250" s="560" t="str">
        <f t="shared" ca="1" si="37"/>
        <v/>
      </c>
      <c r="BL250" s="561" t="str">
        <f t="shared" ca="1" si="38"/>
        <v/>
      </c>
      <c r="CV250" s="1497"/>
      <c r="CW250" s="1498"/>
      <c r="CX250" s="1498"/>
      <c r="CY250" s="1498"/>
      <c r="CZ250" s="1498"/>
      <c r="DA250" s="1498"/>
      <c r="DB250" s="1498"/>
      <c r="DC250" s="1498"/>
      <c r="DD250" s="1859"/>
      <c r="DE250" s="1860"/>
      <c r="DF250" s="1861"/>
    </row>
    <row r="251" spans="1:110" s="465" customFormat="1" ht="15" customHeight="1">
      <c r="A251" s="836"/>
      <c r="B251" s="836"/>
      <c r="C251" s="836"/>
      <c r="D251" s="836"/>
      <c r="E251" s="867" t="s">
        <v>120</v>
      </c>
      <c r="F251" s="867"/>
      <c r="G251" s="868"/>
      <c r="H251" s="868"/>
      <c r="I251" s="868"/>
      <c r="J251" s="868"/>
      <c r="K251" s="868"/>
      <c r="L251" s="868"/>
      <c r="M251" s="868"/>
      <c r="N251" s="868"/>
      <c r="O251" s="868"/>
      <c r="P251" s="868"/>
      <c r="Q251" s="868"/>
      <c r="R251" s="869"/>
      <c r="S251" s="870" t="str">
        <f>TEXT($B$43,"###")</f>
        <v>6</v>
      </c>
      <c r="T251" s="871"/>
      <c r="U251" s="872" t="str">
        <f>IF(NOT(ISBLANK(S251)),VLOOKUP(VALUE(S251),$B$37:$D$77,3,FALSE),"")</f>
        <v>正部品番号２</v>
      </c>
      <c r="V251" s="873"/>
      <c r="W251" s="873"/>
      <c r="X251" s="873"/>
      <c r="Y251" s="873"/>
      <c r="Z251" s="873"/>
      <c r="AA251" s="871"/>
      <c r="AB251" s="872" t="s">
        <v>494</v>
      </c>
      <c r="AC251" s="873"/>
      <c r="AD251" s="873"/>
      <c r="AE251" s="873"/>
      <c r="AF251" s="874"/>
      <c r="AG251" s="1438" t="str">
        <f>TEXT($B$49,"###")</f>
        <v>12</v>
      </c>
      <c r="AH251" s="1439"/>
      <c r="AI251" s="1440" t="str">
        <f>IF(NOT(ISBLANK(AG251)),VLOOKUP(VALUE(AG251),$B$37:$D$77,3,FALSE),"")</f>
        <v>正部品番号２ID</v>
      </c>
      <c r="AJ251" s="1441"/>
      <c r="AK251" s="1441"/>
      <c r="AL251" s="1441"/>
      <c r="AM251" s="1441"/>
      <c r="AN251" s="1441"/>
      <c r="AO251" s="1439"/>
      <c r="AP251" s="1440" t="s">
        <v>494</v>
      </c>
      <c r="AQ251" s="1441"/>
      <c r="AR251" s="1441"/>
      <c r="AS251" s="1441"/>
      <c r="AT251" s="1442"/>
      <c r="AU251" s="469"/>
      <c r="AV251" s="275"/>
      <c r="AW251" s="858"/>
      <c r="AX251" s="469"/>
      <c r="AY251" s="276"/>
      <c r="BA251" s="192">
        <f t="shared" si="42"/>
        <v>8</v>
      </c>
      <c r="BB251" s="192">
        <f t="shared" si="42"/>
        <v>3</v>
      </c>
      <c r="BC251" s="192">
        <f t="shared" si="42"/>
        <v>2</v>
      </c>
      <c r="BD251" s="192"/>
      <c r="BE251" s="192"/>
      <c r="BF251" s="233"/>
      <c r="BG251" s="559" t="str">
        <f t="shared" ca="1" si="33"/>
        <v/>
      </c>
      <c r="BH251" s="560" t="str">
        <f t="shared" ca="1" si="34"/>
        <v/>
      </c>
      <c r="BI251" s="560" t="str">
        <f t="shared" ca="1" si="35"/>
        <v/>
      </c>
      <c r="BJ251" s="560" t="str">
        <f t="shared" ca="1" si="36"/>
        <v/>
      </c>
      <c r="BK251" s="560" t="str">
        <f t="shared" ca="1" si="37"/>
        <v/>
      </c>
      <c r="BL251" s="561" t="str">
        <f t="shared" ca="1" si="38"/>
        <v/>
      </c>
      <c r="CV251" s="1497"/>
      <c r="CW251" s="1498"/>
      <c r="CX251" s="1498"/>
      <c r="CY251" s="1498"/>
      <c r="CZ251" s="1498"/>
      <c r="DA251" s="1498"/>
      <c r="DB251" s="1498"/>
      <c r="DC251" s="1498"/>
      <c r="DD251" s="1859"/>
      <c r="DE251" s="1860"/>
      <c r="DF251" s="1861"/>
    </row>
    <row r="252" spans="1:110" s="465" customFormat="1" ht="15" customHeight="1">
      <c r="A252" s="836"/>
      <c r="B252" s="836"/>
      <c r="C252" s="836"/>
      <c r="D252" s="836"/>
      <c r="E252" s="870" t="str">
        <f>TEXT($B$39,"###")</f>
        <v>2</v>
      </c>
      <c r="F252" s="871"/>
      <c r="G252" s="872" t="str">
        <f>IF(NOT(ISBLANK(E252)),VLOOKUP(VALUE(E252),$B$37:$D$77,3,FALSE),"")</f>
        <v>圧造課部品番号</v>
      </c>
      <c r="H252" s="873"/>
      <c r="I252" s="873"/>
      <c r="J252" s="873"/>
      <c r="K252" s="873"/>
      <c r="L252" s="873"/>
      <c r="M252" s="871"/>
      <c r="N252" s="872" t="s">
        <v>494</v>
      </c>
      <c r="O252" s="873"/>
      <c r="P252" s="873"/>
      <c r="Q252" s="873"/>
      <c r="R252" s="874"/>
      <c r="S252" s="875" t="str">
        <f>TEXT($B$45,"###")</f>
        <v>8</v>
      </c>
      <c r="T252" s="876"/>
      <c r="U252" s="877" t="str">
        <f>IF(NOT(ISBLANK(S252)),VLOOKUP(VALUE(S252),$B$37:$D$77,3,FALSE),"")</f>
        <v>圧造課部品番号ID</v>
      </c>
      <c r="V252" s="878"/>
      <c r="W252" s="878"/>
      <c r="X252" s="878"/>
      <c r="Y252" s="878"/>
      <c r="Z252" s="878"/>
      <c r="AA252" s="876"/>
      <c r="AB252" s="879" t="s">
        <v>494</v>
      </c>
      <c r="AC252" s="878"/>
      <c r="AD252" s="878"/>
      <c r="AE252" s="878"/>
      <c r="AF252" s="880"/>
      <c r="AG252" s="1438"/>
      <c r="AH252" s="1441"/>
      <c r="AI252" s="1441"/>
      <c r="AJ252" s="1441"/>
      <c r="AK252" s="1441"/>
      <c r="AL252" s="1441"/>
      <c r="AM252" s="1441"/>
      <c r="AN252" s="1441"/>
      <c r="AO252" s="1441"/>
      <c r="AP252" s="1443"/>
      <c r="AQ252" s="1441"/>
      <c r="AR252" s="1441"/>
      <c r="AS252" s="1441"/>
      <c r="AT252" s="1442"/>
      <c r="AU252" s="469"/>
      <c r="AV252" s="275"/>
      <c r="AW252" s="858"/>
      <c r="AX252" s="469"/>
      <c r="AY252" s="276"/>
      <c r="BA252" s="192">
        <f t="shared" si="42"/>
        <v>8</v>
      </c>
      <c r="BB252" s="192">
        <f t="shared" si="42"/>
        <v>3</v>
      </c>
      <c r="BC252" s="192">
        <f t="shared" si="42"/>
        <v>2</v>
      </c>
      <c r="BD252" s="192"/>
      <c r="BE252" s="192"/>
      <c r="BF252" s="233"/>
      <c r="BG252" s="559" t="str">
        <f t="shared" ca="1" si="33"/>
        <v/>
      </c>
      <c r="BH252" s="560" t="str">
        <f t="shared" ca="1" si="34"/>
        <v/>
      </c>
      <c r="BI252" s="560" t="str">
        <f t="shared" ca="1" si="35"/>
        <v/>
      </c>
      <c r="BJ252" s="560" t="str">
        <f t="shared" ca="1" si="36"/>
        <v/>
      </c>
      <c r="BK252" s="560" t="str">
        <f t="shared" ca="1" si="37"/>
        <v/>
      </c>
      <c r="BL252" s="561" t="str">
        <f t="shared" ca="1" si="38"/>
        <v/>
      </c>
      <c r="CV252" s="1497"/>
      <c r="CW252" s="1498"/>
      <c r="CX252" s="1498"/>
      <c r="CY252" s="1498"/>
      <c r="CZ252" s="1498"/>
      <c r="DA252" s="1498"/>
      <c r="DB252" s="1498"/>
      <c r="DC252" s="1498"/>
      <c r="DD252" s="1859"/>
      <c r="DE252" s="1860"/>
      <c r="DF252" s="1861"/>
    </row>
    <row r="253" spans="1:110" s="465" customFormat="1" ht="15" customHeight="1">
      <c r="A253" s="836"/>
      <c r="B253" s="836"/>
      <c r="C253" s="836"/>
      <c r="D253" s="836"/>
      <c r="E253" s="881" t="str">
        <f>TEXT($B$41,"###")</f>
        <v>4</v>
      </c>
      <c r="F253" s="882"/>
      <c r="G253" s="883" t="str">
        <f>IF(NOT(ISBLANK(E253)),VLOOKUP(VALUE(E253),$B$37:$D$77,3,FALSE),"")</f>
        <v>正部品番号１</v>
      </c>
      <c r="H253" s="884"/>
      <c r="I253" s="884"/>
      <c r="J253" s="884"/>
      <c r="K253" s="884"/>
      <c r="L253" s="884"/>
      <c r="M253" s="882"/>
      <c r="N253" s="885" t="s">
        <v>494</v>
      </c>
      <c r="O253" s="884"/>
      <c r="P253" s="884"/>
      <c r="Q253" s="884"/>
      <c r="R253" s="886"/>
      <c r="S253" s="881" t="str">
        <f>TEXT($B$47,"###")</f>
        <v>10</v>
      </c>
      <c r="T253" s="882"/>
      <c r="U253" s="883" t="str">
        <f>IF(NOT(ISBLANK(S253)),VLOOKUP(VALUE(S253),$B$37:$D$77,3,FALSE),"")</f>
        <v>正部品番号１ID</v>
      </c>
      <c r="V253" s="884"/>
      <c r="W253" s="884"/>
      <c r="X253" s="884"/>
      <c r="Y253" s="884"/>
      <c r="Z253" s="884"/>
      <c r="AA253" s="882"/>
      <c r="AB253" s="885" t="s">
        <v>494</v>
      </c>
      <c r="AC253" s="884"/>
      <c r="AD253" s="884"/>
      <c r="AE253" s="884"/>
      <c r="AF253" s="886"/>
      <c r="AG253" s="993"/>
      <c r="AH253" s="994"/>
      <c r="AI253" s="994"/>
      <c r="AJ253" s="994"/>
      <c r="AK253" s="994"/>
      <c r="AL253" s="994"/>
      <c r="AM253" s="994"/>
      <c r="AN253" s="994"/>
      <c r="AO253" s="994"/>
      <c r="AP253" s="995"/>
      <c r="AQ253" s="994"/>
      <c r="AR253" s="994"/>
      <c r="AS253" s="994"/>
      <c r="AT253" s="996"/>
      <c r="AU253" s="469"/>
      <c r="AV253" s="275"/>
      <c r="AW253" s="858"/>
      <c r="AX253" s="469"/>
      <c r="AY253" s="276"/>
      <c r="BA253" s="192">
        <f t="shared" si="42"/>
        <v>8</v>
      </c>
      <c r="BB253" s="192">
        <f t="shared" si="42"/>
        <v>3</v>
      </c>
      <c r="BC253" s="192">
        <f t="shared" si="42"/>
        <v>2</v>
      </c>
      <c r="BD253" s="192"/>
      <c r="BE253" s="192"/>
      <c r="BF253" s="233"/>
      <c r="BG253" s="559" t="str">
        <f t="shared" ca="1" si="33"/>
        <v/>
      </c>
      <c r="BH253" s="560" t="str">
        <f t="shared" ca="1" si="34"/>
        <v/>
      </c>
      <c r="BI253" s="560" t="str">
        <f t="shared" ca="1" si="35"/>
        <v/>
      </c>
      <c r="BJ253" s="560" t="str">
        <f t="shared" ca="1" si="36"/>
        <v/>
      </c>
      <c r="BK253" s="560" t="str">
        <f t="shared" ca="1" si="37"/>
        <v/>
      </c>
      <c r="BL253" s="561" t="str">
        <f t="shared" ca="1" si="38"/>
        <v/>
      </c>
      <c r="CV253" s="1497"/>
      <c r="CW253" s="1498"/>
      <c r="CX253" s="1498"/>
      <c r="CY253" s="1498"/>
      <c r="CZ253" s="1498"/>
      <c r="DA253" s="1498"/>
      <c r="DB253" s="1498"/>
      <c r="DC253" s="1498"/>
      <c r="DD253" s="1859"/>
      <c r="DE253" s="1860"/>
      <c r="DF253" s="1861"/>
    </row>
    <row r="254" spans="1:110" s="465" customFormat="1" ht="15" customHeight="1">
      <c r="A254" s="1862" t="str">
        <f>BA254&amp;"."&amp;BB254</f>
        <v>8.4</v>
      </c>
      <c r="B254" s="1862"/>
      <c r="C254" s="1862"/>
      <c r="D254" s="319" t="s">
        <v>146</v>
      </c>
      <c r="E254" s="275"/>
      <c r="F254" s="275"/>
      <c r="G254" s="275"/>
      <c r="H254" s="1882">
        <f>$B$70</f>
        <v>30</v>
      </c>
      <c r="I254" s="1882"/>
      <c r="J254" s="844" t="str">
        <f>VLOOKUP(VALUE(H254),$B$38:$F$77,3,FALSE) &amp;" "&amp; VLOOKUP(VALUE(H254),$B$38:$F$77,5,FALSE)</f>
        <v>F9 削除</v>
      </c>
      <c r="K254" s="469"/>
      <c r="L254" s="244"/>
      <c r="M254" s="244"/>
      <c r="N254" s="244"/>
      <c r="O254" s="469" t="s">
        <v>918</v>
      </c>
      <c r="P254" s="469"/>
      <c r="Q254" s="469"/>
      <c r="R254" s="469"/>
      <c r="S254" s="469"/>
      <c r="T254" s="469"/>
      <c r="U254" s="469"/>
      <c r="V254" s="469"/>
      <c r="W254" s="469"/>
      <c r="X254" s="469"/>
      <c r="Y254" s="469"/>
      <c r="Z254" s="469"/>
      <c r="AA254" s="469"/>
      <c r="AB254" s="469"/>
      <c r="AC254" s="469"/>
      <c r="AD254" s="469"/>
      <c r="AE254" s="469"/>
      <c r="AF254" s="469"/>
      <c r="AG254" s="469"/>
      <c r="AH254" s="469"/>
      <c r="AI254" s="469"/>
      <c r="AJ254" s="469"/>
      <c r="AK254" s="469"/>
      <c r="AL254" s="469"/>
      <c r="AM254" s="469"/>
      <c r="AN254" s="469"/>
      <c r="AO254" s="469"/>
      <c r="AP254" s="469"/>
      <c r="AQ254" s="469"/>
      <c r="AR254" s="469"/>
      <c r="AS254" s="469"/>
      <c r="AT254" s="469"/>
      <c r="AU254" s="469"/>
      <c r="AV254" s="469"/>
      <c r="AW254" s="469"/>
      <c r="AX254" s="469"/>
      <c r="AY254" s="276"/>
      <c r="BA254" s="192">
        <f t="shared" si="42"/>
        <v>8</v>
      </c>
      <c r="BB254" s="193">
        <f>BB253+1</f>
        <v>4</v>
      </c>
      <c r="BC254" s="192"/>
      <c r="BD254" s="192"/>
      <c r="BE254" s="233"/>
      <c r="BF254" s="233"/>
      <c r="BG254" s="559" t="str">
        <f t="shared" ca="1" si="33"/>
        <v/>
      </c>
      <c r="BH254" s="560" t="str">
        <f t="shared" ca="1" si="34"/>
        <v/>
      </c>
      <c r="BI254" s="560" t="str">
        <f t="shared" ca="1" si="35"/>
        <v/>
      </c>
      <c r="BJ254" s="560" t="str">
        <f t="shared" ca="1" si="36"/>
        <v/>
      </c>
      <c r="BK254" s="560" t="str">
        <f t="shared" ca="1" si="37"/>
        <v/>
      </c>
      <c r="BL254" s="561" t="str">
        <f t="shared" ca="1" si="38"/>
        <v/>
      </c>
      <c r="CK254" s="469"/>
      <c r="CL254" s="469"/>
      <c r="CM254" s="469"/>
      <c r="CV254" s="1488" t="s">
        <v>2265</v>
      </c>
      <c r="CW254" s="1489"/>
      <c r="CX254" s="1489"/>
      <c r="CY254" s="1489"/>
      <c r="CZ254" s="1489"/>
      <c r="DA254" s="1489"/>
      <c r="DB254" s="1489"/>
      <c r="DC254" s="1489"/>
      <c r="DD254" s="1859">
        <v>44637</v>
      </c>
      <c r="DE254" s="1860"/>
      <c r="DF254" s="1861"/>
    </row>
    <row r="255" spans="1:110" s="465" customFormat="1" ht="15" customHeight="1">
      <c r="A255" s="1862" t="str">
        <f>BA255&amp;"."&amp;BB255&amp;"."&amp;BC255</f>
        <v>8.4.1</v>
      </c>
      <c r="B255" s="1862"/>
      <c r="C255" s="1862"/>
      <c r="D255" s="1862"/>
      <c r="E255" s="469" t="s">
        <v>930</v>
      </c>
      <c r="F255" s="469"/>
      <c r="G255" s="469"/>
      <c r="H255" s="469"/>
      <c r="I255" s="469"/>
      <c r="J255" s="469"/>
      <c r="K255" s="469"/>
      <c r="L255" s="469"/>
      <c r="M255" s="469"/>
      <c r="N255" s="469"/>
      <c r="O255" s="469"/>
      <c r="P255" s="469"/>
      <c r="Q255" s="469"/>
      <c r="R255" s="469"/>
      <c r="S255" s="469"/>
      <c r="T255" s="469"/>
      <c r="U255" s="469"/>
      <c r="V255" s="469"/>
      <c r="W255" s="469"/>
      <c r="X255" s="469"/>
      <c r="Y255" s="469"/>
      <c r="Z255" s="469"/>
      <c r="AA255" s="469"/>
      <c r="AB255" s="469"/>
      <c r="AC255" s="469"/>
      <c r="AD255" s="469"/>
      <c r="AE255" s="469"/>
      <c r="AF255" s="469"/>
      <c r="AG255" s="469"/>
      <c r="AH255" s="469"/>
      <c r="AI255" s="469"/>
      <c r="AJ255" s="469"/>
      <c r="AK255" s="469"/>
      <c r="AL255" s="469"/>
      <c r="AM255" s="469"/>
      <c r="AN255" s="469"/>
      <c r="AO255" s="469"/>
      <c r="AP255" s="469"/>
      <c r="AQ255" s="469"/>
      <c r="AR255" s="469"/>
      <c r="AS255" s="469"/>
      <c r="AT255" s="469"/>
      <c r="AU255" s="469"/>
      <c r="AV255" s="469"/>
      <c r="AW255" s="469"/>
      <c r="AX255" s="469"/>
      <c r="AY255" s="276"/>
      <c r="BA255" s="192">
        <f t="shared" si="42"/>
        <v>8</v>
      </c>
      <c r="BB255" s="192">
        <f t="shared" si="42"/>
        <v>4</v>
      </c>
      <c r="BC255" s="193">
        <f>BC254+1</f>
        <v>1</v>
      </c>
      <c r="BD255" s="192"/>
      <c r="BE255" s="233"/>
      <c r="BF255" s="233"/>
      <c r="BG255" s="559" t="str">
        <f t="shared" ca="1" si="33"/>
        <v/>
      </c>
      <c r="BH255" s="560" t="str">
        <f t="shared" ca="1" si="34"/>
        <v/>
      </c>
      <c r="BI255" s="560" t="str">
        <f t="shared" ca="1" si="35"/>
        <v/>
      </c>
      <c r="BJ255" s="560" t="str">
        <f t="shared" ca="1" si="36"/>
        <v/>
      </c>
      <c r="BK255" s="560" t="str">
        <f t="shared" ca="1" si="37"/>
        <v/>
      </c>
      <c r="BL255" s="561" t="str">
        <f t="shared" ca="1" si="38"/>
        <v/>
      </c>
      <c r="CA255" s="469"/>
      <c r="CV255" s="1497"/>
      <c r="CW255" s="1498"/>
      <c r="CX255" s="1498"/>
      <c r="CY255" s="1498"/>
      <c r="CZ255" s="1498"/>
      <c r="DA255" s="1498"/>
      <c r="DB255" s="1498"/>
      <c r="DC255" s="1498"/>
      <c r="DD255" s="1859"/>
      <c r="DE255" s="1860"/>
      <c r="DF255" s="1861"/>
    </row>
    <row r="256" spans="1:110" s="465" customFormat="1" ht="15" customHeight="1">
      <c r="A256" s="813"/>
      <c r="B256" s="813"/>
      <c r="C256" s="813"/>
      <c r="D256" s="813"/>
      <c r="E256" s="887" t="str">
        <f>$BR$55&amp;"を実施する。"</f>
        <v>「共通仕様」「47. 画面クリア共通処理」を実施する。</v>
      </c>
      <c r="F256" s="469"/>
      <c r="G256" s="469"/>
      <c r="H256" s="469"/>
      <c r="I256" s="469"/>
      <c r="J256" s="469"/>
      <c r="K256" s="469"/>
      <c r="L256" s="469"/>
      <c r="M256" s="469"/>
      <c r="N256" s="469"/>
      <c r="O256" s="469"/>
      <c r="P256" s="469"/>
      <c r="Q256" s="469"/>
      <c r="R256" s="469"/>
      <c r="S256" s="469"/>
      <c r="T256" s="469"/>
      <c r="U256" s="469"/>
      <c r="V256" s="469"/>
      <c r="W256" s="469"/>
      <c r="X256" s="469"/>
      <c r="Y256" s="469"/>
      <c r="Z256" s="469"/>
      <c r="AA256" s="469"/>
      <c r="AB256" s="469"/>
      <c r="AC256" s="469"/>
      <c r="AD256" s="469"/>
      <c r="AE256" s="469"/>
      <c r="AF256" s="469"/>
      <c r="AG256" s="469"/>
      <c r="AH256" s="469"/>
      <c r="AI256" s="469"/>
      <c r="AJ256" s="469"/>
      <c r="AK256" s="469"/>
      <c r="AL256" s="469"/>
      <c r="AM256" s="469"/>
      <c r="AN256" s="469"/>
      <c r="AO256" s="469"/>
      <c r="AP256" s="469"/>
      <c r="AQ256" s="469"/>
      <c r="AR256" s="469"/>
      <c r="AS256" s="469"/>
      <c r="AT256" s="469"/>
      <c r="AU256" s="469"/>
      <c r="AV256" s="469"/>
      <c r="AW256" s="469"/>
      <c r="AX256" s="469"/>
      <c r="AY256" s="276"/>
      <c r="BA256" s="192">
        <f t="shared" si="42"/>
        <v>8</v>
      </c>
      <c r="BB256" s="192">
        <f t="shared" si="42"/>
        <v>4</v>
      </c>
      <c r="BC256" s="192">
        <f t="shared" si="42"/>
        <v>1</v>
      </c>
      <c r="BD256" s="192"/>
      <c r="BE256" s="233"/>
      <c r="BF256" s="233"/>
      <c r="BG256" s="559" t="str">
        <f t="shared" ca="1" si="33"/>
        <v/>
      </c>
      <c r="BH256" s="560" t="str">
        <f t="shared" ca="1" si="34"/>
        <v/>
      </c>
      <c r="BI256" s="560" t="str">
        <f t="shared" ca="1" si="35"/>
        <v/>
      </c>
      <c r="BJ256" s="560" t="str">
        <f t="shared" ca="1" si="36"/>
        <v/>
      </c>
      <c r="BK256" s="560" t="str">
        <f t="shared" ca="1" si="37"/>
        <v/>
      </c>
      <c r="BL256" s="561" t="str">
        <f t="shared" ca="1" si="38"/>
        <v/>
      </c>
      <c r="CV256" s="1497"/>
      <c r="CW256" s="1498"/>
      <c r="CX256" s="1498"/>
      <c r="CY256" s="1498"/>
      <c r="CZ256" s="1498"/>
      <c r="DA256" s="1498"/>
      <c r="DB256" s="1498"/>
      <c r="DC256" s="1498"/>
      <c r="DD256" s="1859"/>
      <c r="DE256" s="1860"/>
      <c r="DF256" s="1861"/>
    </row>
    <row r="257" spans="1:110" s="465" customFormat="1" ht="15" customHeight="1">
      <c r="A257" s="1862" t="str">
        <f>BA257&amp;"."&amp;BB257&amp;"."&amp;BC257</f>
        <v>8.4.2</v>
      </c>
      <c r="B257" s="1862"/>
      <c r="C257" s="1862"/>
      <c r="D257" s="1862"/>
      <c r="E257" s="469" t="s">
        <v>943</v>
      </c>
      <c r="F257" s="469"/>
      <c r="G257" s="469"/>
      <c r="H257" s="469"/>
      <c r="I257" s="469"/>
      <c r="J257" s="469"/>
      <c r="K257" s="469"/>
      <c r="L257" s="469"/>
      <c r="M257" s="469"/>
      <c r="N257" s="469"/>
      <c r="O257" s="469"/>
      <c r="P257" s="469"/>
      <c r="Q257" s="469"/>
      <c r="R257" s="469"/>
      <c r="S257" s="469"/>
      <c r="T257" s="469"/>
      <c r="U257" s="469"/>
      <c r="V257" s="469"/>
      <c r="W257" s="469"/>
      <c r="X257" s="469"/>
      <c r="Y257" s="469"/>
      <c r="Z257" s="469"/>
      <c r="AA257" s="469"/>
      <c r="AB257" s="469"/>
      <c r="AC257" s="469"/>
      <c r="AD257" s="469"/>
      <c r="AE257" s="469"/>
      <c r="AF257" s="469"/>
      <c r="AG257" s="469"/>
      <c r="AH257" s="469"/>
      <c r="AI257" s="469"/>
      <c r="AJ257" s="469"/>
      <c r="AK257" s="469"/>
      <c r="AL257" s="469"/>
      <c r="AM257" s="469"/>
      <c r="AN257" s="469"/>
      <c r="AO257" s="469"/>
      <c r="AP257" s="469"/>
      <c r="AQ257" s="469"/>
      <c r="AR257" s="469"/>
      <c r="AS257" s="469"/>
      <c r="AT257" s="469"/>
      <c r="AU257" s="469"/>
      <c r="AV257" s="469"/>
      <c r="AW257" s="469"/>
      <c r="AX257" s="469"/>
      <c r="AY257" s="276"/>
      <c r="BA257" s="192">
        <f t="shared" si="42"/>
        <v>8</v>
      </c>
      <c r="BB257" s="192">
        <f t="shared" si="42"/>
        <v>4</v>
      </c>
      <c r="BC257" s="193">
        <f>BC256+1</f>
        <v>2</v>
      </c>
      <c r="BD257" s="192"/>
      <c r="BE257" s="233"/>
      <c r="BF257" s="233"/>
      <c r="BG257" s="559" t="str">
        <f t="shared" ca="1" si="33"/>
        <v/>
      </c>
      <c r="BH257" s="560" t="str">
        <f t="shared" ca="1" si="34"/>
        <v/>
      </c>
      <c r="BI257" s="560" t="str">
        <f t="shared" ca="1" si="35"/>
        <v/>
      </c>
      <c r="BJ257" s="560" t="str">
        <f t="shared" ca="1" si="36"/>
        <v/>
      </c>
      <c r="BK257" s="560" t="str">
        <f t="shared" ca="1" si="37"/>
        <v/>
      </c>
      <c r="BL257" s="561" t="str">
        <f t="shared" ca="1" si="38"/>
        <v/>
      </c>
      <c r="CA257" s="469"/>
      <c r="CV257" s="1497"/>
      <c r="CW257" s="1498"/>
      <c r="CX257" s="1498"/>
      <c r="CY257" s="1498"/>
      <c r="CZ257" s="1498"/>
      <c r="DA257" s="1498"/>
      <c r="DB257" s="1498"/>
      <c r="DC257" s="1498"/>
      <c r="DD257" s="1859"/>
      <c r="DE257" s="1860"/>
      <c r="DF257" s="1861"/>
    </row>
    <row r="258" spans="1:110" s="465" customFormat="1" ht="15" customHeight="1">
      <c r="A258" s="1758" t="str">
        <f>$BD258&amp;"."</f>
        <v>①.</v>
      </c>
      <c r="B258" s="1759"/>
      <c r="C258" s="1759"/>
      <c r="D258" s="1759"/>
      <c r="E258" s="1759"/>
      <c r="F258" s="275" t="s">
        <v>404</v>
      </c>
      <c r="G258" s="275"/>
      <c r="H258" s="479"/>
      <c r="I258" s="275"/>
      <c r="J258" s="475"/>
      <c r="K258" s="475"/>
      <c r="L258" s="475"/>
      <c r="M258" s="475"/>
      <c r="N258" s="475"/>
      <c r="O258" s="475"/>
      <c r="P258" s="475"/>
      <c r="Q258" s="475"/>
      <c r="R258" s="475"/>
      <c r="S258" s="475"/>
      <c r="T258" s="475"/>
      <c r="U258" s="475"/>
      <c r="V258" s="475"/>
      <c r="W258" s="475"/>
      <c r="X258" s="475"/>
      <c r="Y258" s="475"/>
      <c r="Z258" s="475"/>
      <c r="AA258" s="475"/>
      <c r="AB258" s="475"/>
      <c r="AC258" s="475"/>
      <c r="AD258" s="475"/>
      <c r="AE258" s="475"/>
      <c r="AF258" s="475"/>
      <c r="AG258" s="475"/>
      <c r="AH258" s="475"/>
      <c r="AI258" s="475"/>
      <c r="AJ258" s="475"/>
      <c r="AK258" s="890"/>
      <c r="AL258" s="475"/>
      <c r="AM258" s="475"/>
      <c r="AN258" s="475"/>
      <c r="AO258" s="475"/>
      <c r="AP258" s="475"/>
      <c r="AQ258" s="475"/>
      <c r="AR258" s="475"/>
      <c r="AS258" s="475"/>
      <c r="AT258" s="475"/>
      <c r="AU258" s="475"/>
      <c r="AV258" s="475"/>
      <c r="AW258" s="475"/>
      <c r="AX258" s="475"/>
      <c r="AY258" s="471"/>
      <c r="AZ258" s="236"/>
      <c r="BA258" s="192">
        <f t="shared" si="42"/>
        <v>8</v>
      </c>
      <c r="BB258" s="192">
        <f t="shared" si="42"/>
        <v>4</v>
      </c>
      <c r="BC258" s="192">
        <f t="shared" si="42"/>
        <v>2</v>
      </c>
      <c r="BD258" s="196" t="str">
        <f>IF(ISBLANK(BD257),"①",CHAR(CODE(BD257)+1))</f>
        <v>①</v>
      </c>
      <c r="BG258" s="559" t="str">
        <f t="shared" ca="1" si="33"/>
        <v/>
      </c>
      <c r="BH258" s="560" t="str">
        <f t="shared" ca="1" si="34"/>
        <v/>
      </c>
      <c r="BI258" s="560" t="str">
        <f t="shared" ca="1" si="35"/>
        <v/>
      </c>
      <c r="BJ258" s="560" t="str">
        <f t="shared" ca="1" si="36"/>
        <v/>
      </c>
      <c r="BK258" s="560" t="str">
        <f t="shared" ca="1" si="37"/>
        <v/>
      </c>
      <c r="BL258" s="561" t="str">
        <f t="shared" ca="1" si="38"/>
        <v/>
      </c>
      <c r="CV258" s="1497"/>
      <c r="CW258" s="1498"/>
      <c r="CX258" s="1498"/>
      <c r="CY258" s="1498"/>
      <c r="CZ258" s="1498"/>
      <c r="DA258" s="1498"/>
      <c r="DB258" s="1498"/>
      <c r="DC258" s="1498"/>
      <c r="DD258" s="1859"/>
      <c r="DE258" s="1860"/>
      <c r="DF258" s="1861"/>
    </row>
    <row r="259" spans="1:110" s="465" customFormat="1" ht="15" customHeight="1">
      <c r="A259" s="1758" t="str">
        <f>$BD259&amp;"."</f>
        <v>②.</v>
      </c>
      <c r="B259" s="1759"/>
      <c r="C259" s="1759"/>
      <c r="D259" s="1759"/>
      <c r="E259" s="1759"/>
      <c r="F259" s="275" t="s">
        <v>479</v>
      </c>
      <c r="G259" s="275"/>
      <c r="H259" s="479"/>
      <c r="I259" s="275"/>
      <c r="J259" s="475"/>
      <c r="K259" s="475"/>
      <c r="L259" s="475"/>
      <c r="M259" s="475"/>
      <c r="N259" s="475"/>
      <c r="O259" s="475"/>
      <c r="P259" s="475"/>
      <c r="Q259" s="475"/>
      <c r="R259" s="475"/>
      <c r="S259" s="475"/>
      <c r="T259" s="475"/>
      <c r="U259" s="475"/>
      <c r="V259" s="475"/>
      <c r="W259" s="475"/>
      <c r="X259" s="475"/>
      <c r="Y259" s="475"/>
      <c r="Z259" s="475"/>
      <c r="AA259" s="475"/>
      <c r="AB259" s="475"/>
      <c r="AC259" s="475"/>
      <c r="AD259" s="475"/>
      <c r="AE259" s="475"/>
      <c r="AF259" s="475"/>
      <c r="AG259" s="475"/>
      <c r="AH259" s="475"/>
      <c r="AI259" s="475"/>
      <c r="AJ259" s="475"/>
      <c r="AK259" s="475"/>
      <c r="AL259" s="475"/>
      <c r="AM259" s="475"/>
      <c r="AN259" s="475"/>
      <c r="AO259" s="475"/>
      <c r="AP259" s="475"/>
      <c r="AQ259" s="475"/>
      <c r="AR259" s="475"/>
      <c r="AS259" s="475"/>
      <c r="AT259" s="475"/>
      <c r="AU259" s="475"/>
      <c r="AV259" s="475"/>
      <c r="AW259" s="475"/>
      <c r="AX259" s="475"/>
      <c r="AY259" s="471"/>
      <c r="BA259" s="192">
        <f t="shared" si="42"/>
        <v>8</v>
      </c>
      <c r="BB259" s="192">
        <f t="shared" si="42"/>
        <v>4</v>
      </c>
      <c r="BC259" s="192">
        <f t="shared" si="42"/>
        <v>2</v>
      </c>
      <c r="BD259" s="196" t="str">
        <f>IF(ISBLANK(BD258),"①",CHAR(CODE(BD258)+1))</f>
        <v>②</v>
      </c>
      <c r="BG259" s="559" t="str">
        <f t="shared" ref="BG259:BG325" ca="1" si="43">IF(BA259&lt;&gt;"",IF(MID(_xlfn.FORMULATEXT(BA259),SEARCH("[",_xlfn.FORMULATEXT(BA259))+1,SEARCH("]",_xlfn.FORMULATEXT(BA259))-(SEARCH("[",_xlfn.FORMULATEXT(BA259))+1))="-1","",1),"")</f>
        <v/>
      </c>
      <c r="BH259" s="560" t="str">
        <f t="shared" ref="BH259:BH325" ca="1" si="44">IF(BB259&lt;&gt;"",IF(MID(_xlfn.FORMULATEXT(BB259),SEARCH("[",_xlfn.FORMULATEXT(BB259))+1,SEARCH("]",_xlfn.FORMULATEXT(BB259))-(SEARCH("[",_xlfn.FORMULATEXT(BB259))+1))="-1","",1),"")</f>
        <v/>
      </c>
      <c r="BI259" s="560" t="str">
        <f t="shared" ref="BI259:BI325" ca="1" si="45">IF(BC259&lt;&gt;"",IF(MID(_xlfn.FORMULATEXT(BC259),SEARCH("[",_xlfn.FORMULATEXT(BC259))+1,SEARCH("]",_xlfn.FORMULATEXT(BC259))-(SEARCH("[",_xlfn.FORMULATEXT(BC259))+1))="-1","",1),"")</f>
        <v/>
      </c>
      <c r="BJ259" s="560" t="str">
        <f t="shared" ref="BJ259:BJ325" ca="1" si="46">IF(BD259&lt;&gt;"",IF(MID(_xlfn.FORMULATEXT(BD259),SEARCH("[",_xlfn.FORMULATEXT(BD259))+1,SEARCH("]",_xlfn.FORMULATEXT(BD259))-(SEARCH("[",_xlfn.FORMULATEXT(BD259))+1))="-1","",1),"")</f>
        <v/>
      </c>
      <c r="BK259" s="560" t="str">
        <f t="shared" ref="BK259:BK325" ca="1" si="47">IF(BE259&lt;&gt;"",IF(MID(_xlfn.FORMULATEXT(BE259),SEARCH("[",_xlfn.FORMULATEXT(BE259))+1,SEARCH("]",_xlfn.FORMULATEXT(BE259))-(SEARCH("[",_xlfn.FORMULATEXT(BE259))+1))="-1","",1),"")</f>
        <v/>
      </c>
      <c r="BL259" s="561" t="str">
        <f t="shared" ref="BL259:BL325" ca="1" si="48">IF(BF259&lt;&gt;"",IF(MID(_xlfn.FORMULATEXT(BF259),SEARCH("[",_xlfn.FORMULATEXT(BF259))+1,SEARCH("]",_xlfn.FORMULATEXT(BF259))-(SEARCH("[",_xlfn.FORMULATEXT(BF259))+1))="-1","",1),"")</f>
        <v/>
      </c>
      <c r="CV259" s="1497"/>
      <c r="CW259" s="1498"/>
      <c r="CX259" s="1498"/>
      <c r="CY259" s="1498"/>
      <c r="CZ259" s="1498"/>
      <c r="DA259" s="1498"/>
      <c r="DB259" s="1498"/>
      <c r="DC259" s="1498"/>
      <c r="DD259" s="1859"/>
      <c r="DE259" s="1860"/>
      <c r="DF259" s="1861"/>
    </row>
    <row r="260" spans="1:110" s="465" customFormat="1" ht="15" customHeight="1">
      <c r="A260" s="829"/>
      <c r="B260" s="830"/>
      <c r="C260" s="830"/>
      <c r="D260" s="469"/>
      <c r="E260" s="469"/>
      <c r="F260" s="275" t="s">
        <v>361</v>
      </c>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c r="AC260" s="475"/>
      <c r="AD260" s="475"/>
      <c r="AE260" s="475"/>
      <c r="AF260" s="475"/>
      <c r="AG260" s="475"/>
      <c r="AH260" s="475"/>
      <c r="AI260" s="475"/>
      <c r="AJ260" s="475"/>
      <c r="AK260" s="475"/>
      <c r="AL260" s="475"/>
      <c r="AM260" s="475"/>
      <c r="AN260" s="475"/>
      <c r="AO260" s="475"/>
      <c r="AP260" s="475"/>
      <c r="AQ260" s="475"/>
      <c r="AR260" s="475"/>
      <c r="AS260" s="475"/>
      <c r="AT260" s="475"/>
      <c r="AU260" s="475"/>
      <c r="AV260" s="475"/>
      <c r="AW260" s="475"/>
      <c r="AX260" s="475"/>
      <c r="AY260" s="471"/>
      <c r="BA260" s="192">
        <f t="shared" si="42"/>
        <v>8</v>
      </c>
      <c r="BB260" s="192">
        <f t="shared" si="42"/>
        <v>4</v>
      </c>
      <c r="BC260" s="192">
        <f t="shared" si="42"/>
        <v>2</v>
      </c>
      <c r="BD260" s="192" t="str">
        <f t="shared" si="42"/>
        <v>②</v>
      </c>
      <c r="BG260" s="559" t="str">
        <f t="shared" ca="1" si="43"/>
        <v/>
      </c>
      <c r="BH260" s="560" t="str">
        <f t="shared" ca="1" si="44"/>
        <v/>
      </c>
      <c r="BI260" s="560" t="str">
        <f t="shared" ca="1" si="45"/>
        <v/>
      </c>
      <c r="BJ260" s="560" t="str">
        <f t="shared" ca="1" si="46"/>
        <v/>
      </c>
      <c r="BK260" s="560" t="str">
        <f t="shared" ca="1" si="47"/>
        <v/>
      </c>
      <c r="BL260" s="561" t="str">
        <f t="shared" ca="1" si="48"/>
        <v/>
      </c>
      <c r="CV260" s="1497"/>
      <c r="CW260" s="1498"/>
      <c r="CX260" s="1498"/>
      <c r="CY260" s="1498"/>
      <c r="CZ260" s="1498"/>
      <c r="DA260" s="1498"/>
      <c r="DB260" s="1498"/>
      <c r="DC260" s="1498"/>
      <c r="DD260" s="1859"/>
      <c r="DE260" s="1860"/>
      <c r="DF260" s="1861"/>
    </row>
    <row r="261" spans="1:110" s="465" customFormat="1" ht="15" customHeight="1">
      <c r="A261" s="320"/>
      <c r="B261" s="275"/>
      <c r="C261" s="275"/>
      <c r="D261" s="275"/>
      <c r="E261" s="469"/>
      <c r="F261" s="845" t="s">
        <v>265</v>
      </c>
      <c r="G261" s="846"/>
      <c r="H261" s="846"/>
      <c r="I261" s="846"/>
      <c r="J261" s="846"/>
      <c r="K261" s="846"/>
      <c r="L261" s="846"/>
      <c r="M261" s="847"/>
      <c r="N261" s="265" t="s">
        <v>964</v>
      </c>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c r="AJ261" s="266"/>
      <c r="AK261" s="266"/>
      <c r="AL261" s="266"/>
      <c r="AM261" s="266"/>
      <c r="AN261" s="266"/>
      <c r="AO261" s="266"/>
      <c r="AP261" s="266"/>
      <c r="AQ261" s="266"/>
      <c r="AR261" s="266"/>
      <c r="AS261" s="266"/>
      <c r="AT261" s="266"/>
      <c r="AU261" s="266"/>
      <c r="AV261" s="266"/>
      <c r="AW261" s="266"/>
      <c r="AX261" s="267"/>
      <c r="AY261" s="471"/>
      <c r="BA261" s="192">
        <f t="shared" si="42"/>
        <v>8</v>
      </c>
      <c r="BB261" s="192">
        <f t="shared" si="42"/>
        <v>4</v>
      </c>
      <c r="BC261" s="192">
        <f t="shared" si="42"/>
        <v>2</v>
      </c>
      <c r="BD261" s="192" t="str">
        <f t="shared" si="42"/>
        <v>②</v>
      </c>
      <c r="BG261" s="559" t="str">
        <f t="shared" ca="1" si="43"/>
        <v/>
      </c>
      <c r="BH261" s="560" t="str">
        <f t="shared" ca="1" si="44"/>
        <v/>
      </c>
      <c r="BI261" s="560" t="str">
        <f t="shared" ca="1" si="45"/>
        <v/>
      </c>
      <c r="BJ261" s="560" t="str">
        <f t="shared" ca="1" si="46"/>
        <v/>
      </c>
      <c r="BK261" s="560" t="str">
        <f t="shared" ca="1" si="47"/>
        <v/>
      </c>
      <c r="BL261" s="561" t="str">
        <f t="shared" ca="1" si="48"/>
        <v/>
      </c>
      <c r="CV261" s="1497"/>
      <c r="CW261" s="1498"/>
      <c r="CX261" s="1498"/>
      <c r="CY261" s="1498"/>
      <c r="CZ261" s="1498"/>
      <c r="DA261" s="1498"/>
      <c r="DB261" s="1498"/>
      <c r="DC261" s="1498"/>
      <c r="DD261" s="1859"/>
      <c r="DE261" s="1860"/>
      <c r="DF261" s="1861"/>
    </row>
    <row r="262" spans="1:110" s="465" customFormat="1" ht="15" customHeight="1">
      <c r="A262" s="829"/>
      <c r="B262" s="830"/>
      <c r="C262" s="830"/>
      <c r="D262" s="830"/>
      <c r="E262" s="469"/>
      <c r="F262" s="848" t="s">
        <v>320</v>
      </c>
      <c r="G262" s="849"/>
      <c r="H262" s="849"/>
      <c r="I262" s="849"/>
      <c r="J262" s="849"/>
      <c r="K262" s="849"/>
      <c r="L262" s="849"/>
      <c r="M262" s="850"/>
      <c r="N262" s="268" t="s">
        <v>2200</v>
      </c>
      <c r="O262" s="269"/>
      <c r="P262" s="269"/>
      <c r="Q262" s="269"/>
      <c r="R262" s="269"/>
      <c r="S262" s="269"/>
      <c r="T262" s="269"/>
      <c r="U262" s="269"/>
      <c r="V262" s="269"/>
      <c r="W262" s="269"/>
      <c r="X262" s="269"/>
      <c r="Y262" s="269"/>
      <c r="Z262" s="269"/>
      <c r="AA262" s="269"/>
      <c r="AB262" s="269"/>
      <c r="AC262" s="269"/>
      <c r="AD262" s="269"/>
      <c r="AE262" s="269"/>
      <c r="AF262" s="269"/>
      <c r="AG262" s="269"/>
      <c r="AH262" s="269"/>
      <c r="AI262" s="269"/>
      <c r="AJ262" s="269"/>
      <c r="AK262" s="269"/>
      <c r="AL262" s="269"/>
      <c r="AM262" s="269"/>
      <c r="AN262" s="269"/>
      <c r="AO262" s="269"/>
      <c r="AP262" s="269"/>
      <c r="AQ262" s="269"/>
      <c r="AR262" s="269"/>
      <c r="AS262" s="269"/>
      <c r="AT262" s="269"/>
      <c r="AU262" s="269"/>
      <c r="AV262" s="269"/>
      <c r="AW262" s="269"/>
      <c r="AX262" s="270"/>
      <c r="AY262" s="471"/>
      <c r="BA262" s="192">
        <f t="shared" si="42"/>
        <v>8</v>
      </c>
      <c r="BB262" s="192">
        <f t="shared" si="42"/>
        <v>4</v>
      </c>
      <c r="BC262" s="192">
        <f t="shared" si="42"/>
        <v>2</v>
      </c>
      <c r="BD262" s="192" t="str">
        <f t="shared" si="42"/>
        <v>②</v>
      </c>
      <c r="BG262" s="559" t="str">
        <f t="shared" ca="1" si="43"/>
        <v/>
      </c>
      <c r="BH262" s="560" t="str">
        <f t="shared" ca="1" si="44"/>
        <v/>
      </c>
      <c r="BI262" s="560" t="str">
        <f t="shared" ca="1" si="45"/>
        <v/>
      </c>
      <c r="BJ262" s="560" t="str">
        <f t="shared" ca="1" si="46"/>
        <v/>
      </c>
      <c r="BK262" s="560" t="str">
        <f t="shared" ca="1" si="47"/>
        <v/>
      </c>
      <c r="BL262" s="561" t="str">
        <f t="shared" ca="1" si="48"/>
        <v/>
      </c>
      <c r="CV262" s="1497"/>
      <c r="CW262" s="1498"/>
      <c r="CX262" s="1498"/>
      <c r="CY262" s="1498"/>
      <c r="CZ262" s="1498"/>
      <c r="DA262" s="1498"/>
      <c r="DB262" s="1498"/>
      <c r="DC262" s="1498"/>
      <c r="DD262" s="1859"/>
      <c r="DE262" s="1860"/>
      <c r="DF262" s="1861"/>
    </row>
    <row r="263" spans="1:110" s="465" customFormat="1" ht="15" customHeight="1">
      <c r="A263" s="829"/>
      <c r="B263" s="830"/>
      <c r="C263" s="830"/>
      <c r="D263" s="830"/>
      <c r="E263" s="469"/>
      <c r="F263" s="888"/>
      <c r="G263" s="274"/>
      <c r="H263" s="274"/>
      <c r="I263" s="274"/>
      <c r="J263" s="274"/>
      <c r="K263" s="274"/>
      <c r="L263" s="274"/>
      <c r="M263" s="889"/>
      <c r="N263" s="268" t="s">
        <v>2201</v>
      </c>
      <c r="O263" s="269"/>
      <c r="P263" s="269"/>
      <c r="Q263" s="269"/>
      <c r="R263" s="269"/>
      <c r="S263" s="269"/>
      <c r="T263" s="269"/>
      <c r="U263" s="269"/>
      <c r="V263" s="269"/>
      <c r="W263" s="269"/>
      <c r="X263" s="269"/>
      <c r="Y263" s="269"/>
      <c r="Z263" s="269"/>
      <c r="AA263" s="269"/>
      <c r="AB263" s="269"/>
      <c r="AC263" s="269"/>
      <c r="AD263" s="269"/>
      <c r="AE263" s="269"/>
      <c r="AF263" s="269"/>
      <c r="AG263" s="269"/>
      <c r="AH263" s="269"/>
      <c r="AI263" s="269"/>
      <c r="AJ263" s="269"/>
      <c r="AK263" s="269"/>
      <c r="AL263" s="269"/>
      <c r="AM263" s="269"/>
      <c r="AN263" s="269"/>
      <c r="AO263" s="269"/>
      <c r="AP263" s="269"/>
      <c r="AQ263" s="269"/>
      <c r="AR263" s="269"/>
      <c r="AS263" s="269"/>
      <c r="AT263" s="269"/>
      <c r="AU263" s="269"/>
      <c r="AV263" s="269"/>
      <c r="AW263" s="269"/>
      <c r="AX263" s="270"/>
      <c r="AY263" s="471"/>
      <c r="BA263" s="192">
        <f t="shared" si="42"/>
        <v>8</v>
      </c>
      <c r="BB263" s="192">
        <f t="shared" si="42"/>
        <v>4</v>
      </c>
      <c r="BC263" s="192">
        <f t="shared" si="42"/>
        <v>2</v>
      </c>
      <c r="BD263" s="192" t="str">
        <f t="shared" si="42"/>
        <v>②</v>
      </c>
      <c r="BG263" s="559" t="str">
        <f t="shared" ca="1" si="43"/>
        <v/>
      </c>
      <c r="BH263" s="560" t="str">
        <f t="shared" ca="1" si="44"/>
        <v/>
      </c>
      <c r="BI263" s="560" t="str">
        <f t="shared" ca="1" si="45"/>
        <v/>
      </c>
      <c r="BJ263" s="560" t="str">
        <f t="shared" ca="1" si="46"/>
        <v/>
      </c>
      <c r="BK263" s="560" t="str">
        <f t="shared" ca="1" si="47"/>
        <v/>
      </c>
      <c r="BL263" s="561" t="str">
        <f t="shared" ca="1" si="48"/>
        <v/>
      </c>
      <c r="CV263" s="1497"/>
      <c r="CW263" s="1498"/>
      <c r="CX263" s="1498"/>
      <c r="CY263" s="1498"/>
      <c r="CZ263" s="1498"/>
      <c r="DA263" s="1498"/>
      <c r="DB263" s="1498"/>
      <c r="DC263" s="1498"/>
      <c r="DD263" s="1859"/>
      <c r="DE263" s="1860"/>
      <c r="DF263" s="1861"/>
    </row>
    <row r="264" spans="1:110" s="465" customFormat="1" ht="15" customHeight="1">
      <c r="A264" s="829"/>
      <c r="B264" s="830"/>
      <c r="C264" s="830"/>
      <c r="D264" s="830"/>
      <c r="E264" s="469"/>
      <c r="F264" s="848" t="s">
        <v>233</v>
      </c>
      <c r="G264" s="849"/>
      <c r="H264" s="849"/>
      <c r="I264" s="849"/>
      <c r="J264" s="849"/>
      <c r="K264" s="849"/>
      <c r="L264" s="849"/>
      <c r="M264" s="850"/>
      <c r="N264" s="268"/>
      <c r="O264" s="269"/>
      <c r="P264" s="269" t="str">
        <f>"部品番号リンク.圧造課用部品番号データID = " &amp;$B$53&amp;"."&amp;$D$57</f>
        <v>部品番号リンク.圧造課用部品番号データID = 一覧領域.圧造課部品番号ID</v>
      </c>
      <c r="Q264" s="269"/>
      <c r="R264" s="269"/>
      <c r="S264" s="269"/>
      <c r="T264" s="269"/>
      <c r="U264" s="269"/>
      <c r="V264" s="269"/>
      <c r="W264" s="269"/>
      <c r="X264" s="269"/>
      <c r="Y264" s="269"/>
      <c r="Z264" s="269"/>
      <c r="AA264" s="269"/>
      <c r="AB264" s="269"/>
      <c r="AC264" s="269"/>
      <c r="AD264" s="269"/>
      <c r="AE264" s="269"/>
      <c r="AF264" s="269"/>
      <c r="AG264" s="269"/>
      <c r="AH264" s="269"/>
      <c r="AI264" s="269"/>
      <c r="AJ264" s="269"/>
      <c r="AK264" s="269"/>
      <c r="AL264" s="269"/>
      <c r="AM264" s="269"/>
      <c r="AN264" s="269"/>
      <c r="AO264" s="269"/>
      <c r="AP264" s="269"/>
      <c r="AQ264" s="269"/>
      <c r="AR264" s="269"/>
      <c r="AS264" s="269"/>
      <c r="AT264" s="269"/>
      <c r="AU264" s="269"/>
      <c r="AV264" s="269"/>
      <c r="AW264" s="269"/>
      <c r="AX264" s="270"/>
      <c r="AY264" s="471"/>
      <c r="BA264" s="192">
        <f t="shared" si="42"/>
        <v>8</v>
      </c>
      <c r="BB264" s="192">
        <f t="shared" si="42"/>
        <v>4</v>
      </c>
      <c r="BC264" s="192">
        <f t="shared" si="42"/>
        <v>2</v>
      </c>
      <c r="BD264" s="192" t="str">
        <f t="shared" si="42"/>
        <v>②</v>
      </c>
      <c r="BG264" s="559" t="str">
        <f t="shared" ca="1" si="43"/>
        <v/>
      </c>
      <c r="BH264" s="560" t="str">
        <f t="shared" ca="1" si="44"/>
        <v/>
      </c>
      <c r="BI264" s="560" t="str">
        <f t="shared" ca="1" si="45"/>
        <v/>
      </c>
      <c r="BJ264" s="560" t="str">
        <f t="shared" ca="1" si="46"/>
        <v/>
      </c>
      <c r="BK264" s="560" t="str">
        <f t="shared" ca="1" si="47"/>
        <v/>
      </c>
      <c r="BL264" s="561" t="str">
        <f t="shared" ca="1" si="48"/>
        <v/>
      </c>
      <c r="CV264" s="1497"/>
      <c r="CW264" s="1498"/>
      <c r="CX264" s="1498"/>
      <c r="CY264" s="1498"/>
      <c r="CZ264" s="1498"/>
      <c r="DA264" s="1498"/>
      <c r="DB264" s="1498"/>
      <c r="DC264" s="1498"/>
      <c r="DD264" s="1859"/>
      <c r="DE264" s="1860"/>
      <c r="DF264" s="1861"/>
    </row>
    <row r="265" spans="1:110" s="465" customFormat="1" ht="15" customHeight="1">
      <c r="A265" s="1436"/>
      <c r="B265" s="1437"/>
      <c r="C265" s="1437"/>
      <c r="D265" s="1437"/>
      <c r="E265" s="469"/>
      <c r="F265" s="1067"/>
      <c r="G265" s="1068"/>
      <c r="H265" s="1068"/>
      <c r="I265" s="1068"/>
      <c r="J265" s="1068"/>
      <c r="K265" s="1068"/>
      <c r="L265" s="1068"/>
      <c r="M265" s="1069"/>
      <c r="N265" s="261" t="s">
        <v>2202</v>
      </c>
      <c r="O265" s="271"/>
      <c r="P265" s="271" t="str">
        <f>"部品番号リンク.部品番号ID = " &amp;$B$53&amp;"."&amp;$D$58</f>
        <v>部品番号リンク.部品番号ID = 一覧領域.正部品番号ID</v>
      </c>
      <c r="Q265" s="271"/>
      <c r="R265" s="271"/>
      <c r="S265" s="271"/>
      <c r="T265" s="271"/>
      <c r="U265" s="271"/>
      <c r="V265" s="271"/>
      <c r="W265" s="271"/>
      <c r="X265" s="271"/>
      <c r="Y265" s="271"/>
      <c r="Z265" s="271"/>
      <c r="AA265" s="271"/>
      <c r="AB265" s="271"/>
      <c r="AC265" s="271"/>
      <c r="AD265" s="271"/>
      <c r="AE265" s="271"/>
      <c r="AF265" s="271"/>
      <c r="AG265" s="271"/>
      <c r="AH265" s="271"/>
      <c r="AI265" s="271"/>
      <c r="AJ265" s="271"/>
      <c r="AK265" s="271"/>
      <c r="AL265" s="271"/>
      <c r="AM265" s="271"/>
      <c r="AN265" s="271"/>
      <c r="AO265" s="271"/>
      <c r="AP265" s="271"/>
      <c r="AQ265" s="271"/>
      <c r="AR265" s="271"/>
      <c r="AS265" s="271"/>
      <c r="AT265" s="271"/>
      <c r="AU265" s="271"/>
      <c r="AV265" s="271"/>
      <c r="AW265" s="271"/>
      <c r="AX265" s="272"/>
      <c r="AY265" s="471"/>
      <c r="BA265" s="192">
        <f t="shared" si="42"/>
        <v>8</v>
      </c>
      <c r="BB265" s="192">
        <f t="shared" si="42"/>
        <v>4</v>
      </c>
      <c r="BC265" s="192">
        <f t="shared" si="42"/>
        <v>2</v>
      </c>
      <c r="BD265" s="192" t="str">
        <f t="shared" si="42"/>
        <v>②</v>
      </c>
      <c r="BG265" s="559" t="str">
        <f t="shared" ref="BG265:BL265" ca="1" si="49">IF(BA265&lt;&gt;"",IF(MID(_xlfn.FORMULATEXT(BA265),SEARCH("[",_xlfn.FORMULATEXT(BA265))+1,SEARCH("]",_xlfn.FORMULATEXT(BA265))-(SEARCH("[",_xlfn.FORMULATEXT(BA265))+1))="-1","",1),"")</f>
        <v/>
      </c>
      <c r="BH265" s="560" t="str">
        <f t="shared" ca="1" si="49"/>
        <v/>
      </c>
      <c r="BI265" s="560" t="str">
        <f t="shared" ca="1" si="49"/>
        <v/>
      </c>
      <c r="BJ265" s="560" t="str">
        <f t="shared" ca="1" si="49"/>
        <v/>
      </c>
      <c r="BK265" s="560" t="str">
        <f t="shared" ca="1" si="49"/>
        <v/>
      </c>
      <c r="BL265" s="561" t="str">
        <f t="shared" ca="1" si="49"/>
        <v/>
      </c>
      <c r="CV265" s="1497"/>
      <c r="CW265" s="1498"/>
      <c r="CX265" s="1498"/>
      <c r="CY265" s="1498"/>
      <c r="CZ265" s="1498"/>
      <c r="DA265" s="1498"/>
      <c r="DB265" s="1498"/>
      <c r="DC265" s="1498"/>
      <c r="DD265" s="1859"/>
      <c r="DE265" s="1860"/>
      <c r="DF265" s="1861"/>
    </row>
    <row r="266" spans="1:110" s="465" customFormat="1" ht="15" customHeight="1">
      <c r="A266" s="1758" t="str">
        <f>$BD266&amp;"."</f>
        <v>③.</v>
      </c>
      <c r="B266" s="1759"/>
      <c r="C266" s="1759"/>
      <c r="D266" s="1759"/>
      <c r="E266" s="1759"/>
      <c r="F266" s="469" t="s">
        <v>946</v>
      </c>
      <c r="G266" s="275"/>
      <c r="H266" s="479"/>
      <c r="I266" s="275"/>
      <c r="J266" s="475"/>
      <c r="K266" s="475"/>
      <c r="L266" s="475"/>
      <c r="M266" s="475"/>
      <c r="N266" s="475"/>
      <c r="O266" s="475"/>
      <c r="P266" s="475"/>
      <c r="Q266" s="475"/>
      <c r="R266" s="475"/>
      <c r="S266" s="475"/>
      <c r="T266" s="475"/>
      <c r="U266" s="475"/>
      <c r="V266" s="475"/>
      <c r="W266" s="475"/>
      <c r="X266" s="475"/>
      <c r="Y266" s="475"/>
      <c r="Z266" s="475"/>
      <c r="AA266" s="475"/>
      <c r="AB266" s="475"/>
      <c r="AC266" s="475"/>
      <c r="AD266" s="475"/>
      <c r="AE266" s="475"/>
      <c r="AF266" s="475"/>
      <c r="AG266" s="475"/>
      <c r="AH266" s="475"/>
      <c r="AI266" s="475"/>
      <c r="AJ266" s="475"/>
      <c r="AK266" s="475"/>
      <c r="AL266" s="475"/>
      <c r="AM266" s="475"/>
      <c r="AN266" s="475"/>
      <c r="AO266" s="475"/>
      <c r="AP266" s="475"/>
      <c r="AQ266" s="475"/>
      <c r="AR266" s="475"/>
      <c r="AS266" s="475"/>
      <c r="AT266" s="475"/>
      <c r="AU266" s="475"/>
      <c r="AV266" s="475"/>
      <c r="AW266" s="475"/>
      <c r="AX266" s="475"/>
      <c r="AY266" s="471"/>
      <c r="BA266" s="192">
        <f t="shared" si="42"/>
        <v>8</v>
      </c>
      <c r="BB266" s="192">
        <f t="shared" si="42"/>
        <v>4</v>
      </c>
      <c r="BC266" s="192">
        <f t="shared" si="42"/>
        <v>2</v>
      </c>
      <c r="BD266" s="196" t="str">
        <f>IF(ISBLANK(BD265),"①",CHAR(CODE(BD265)+1))</f>
        <v>③</v>
      </c>
      <c r="BG266" s="559" t="str">
        <f t="shared" ca="1" si="43"/>
        <v/>
      </c>
      <c r="BH266" s="560" t="str">
        <f t="shared" ca="1" si="44"/>
        <v/>
      </c>
      <c r="BI266" s="560" t="str">
        <f t="shared" ca="1" si="45"/>
        <v/>
      </c>
      <c r="BJ266" s="560" t="str">
        <f t="shared" ca="1" si="46"/>
        <v/>
      </c>
      <c r="BK266" s="560" t="str">
        <f t="shared" ca="1" si="47"/>
        <v/>
      </c>
      <c r="BL266" s="561" t="str">
        <f t="shared" ca="1" si="48"/>
        <v/>
      </c>
      <c r="CV266" s="1497"/>
      <c r="CW266" s="1498"/>
      <c r="CX266" s="1498"/>
      <c r="CY266" s="1498"/>
      <c r="CZ266" s="1498"/>
      <c r="DA266" s="1498"/>
      <c r="DB266" s="1498"/>
      <c r="DC266" s="1498"/>
      <c r="DD266" s="1859"/>
      <c r="DE266" s="1860"/>
      <c r="DF266" s="1861"/>
    </row>
    <row r="267" spans="1:110" s="465" customFormat="1" ht="15" customHeight="1">
      <c r="A267" s="469"/>
      <c r="B267" s="469"/>
      <c r="C267" s="469"/>
      <c r="D267" s="469"/>
      <c r="E267" s="469"/>
      <c r="F267" s="275" t="str">
        <f>$CO$14&amp;"を実施する。"</f>
        <v>「4.2.2.①.コントロールクリア処理」を実施する。</v>
      </c>
      <c r="G267" s="475"/>
      <c r="H267" s="475"/>
      <c r="I267" s="475"/>
      <c r="J267" s="475"/>
      <c r="K267" s="475"/>
      <c r="L267" s="475"/>
      <c r="M267" s="475"/>
      <c r="N267" s="475"/>
      <c r="O267" s="475"/>
      <c r="P267" s="475"/>
      <c r="Q267" s="475"/>
      <c r="R267" s="475"/>
      <c r="S267" s="475"/>
      <c r="T267" s="469"/>
      <c r="U267" s="475"/>
      <c r="V267" s="475"/>
      <c r="W267" s="475"/>
      <c r="X267" s="475"/>
      <c r="Y267" s="475"/>
      <c r="Z267" s="890"/>
      <c r="AA267" s="475"/>
      <c r="AB267" s="475"/>
      <c r="AC267" s="475"/>
      <c r="AD267" s="475"/>
      <c r="AE267" s="475"/>
      <c r="AF267" s="475"/>
      <c r="AG267" s="475"/>
      <c r="AH267" s="475"/>
      <c r="AI267" s="475"/>
      <c r="AJ267" s="475"/>
      <c r="AK267" s="475"/>
      <c r="AL267" s="475"/>
      <c r="AM267" s="475"/>
      <c r="AN267" s="475"/>
      <c r="AO267" s="475"/>
      <c r="AP267" s="475"/>
      <c r="AQ267" s="475"/>
      <c r="AR267" s="475"/>
      <c r="AS267" s="475"/>
      <c r="AT267" s="475"/>
      <c r="AU267" s="475"/>
      <c r="AV267" s="475"/>
      <c r="AW267" s="475"/>
      <c r="AX267" s="475"/>
      <c r="AY267" s="471"/>
      <c r="AZ267" s="236"/>
      <c r="BA267" s="192">
        <f t="shared" ref="BA267:BD273" si="50">BA266</f>
        <v>8</v>
      </c>
      <c r="BB267" s="192">
        <f t="shared" si="50"/>
        <v>4</v>
      </c>
      <c r="BC267" s="192">
        <f t="shared" si="50"/>
        <v>2</v>
      </c>
      <c r="BD267" s="192" t="str">
        <f t="shared" si="50"/>
        <v>③</v>
      </c>
      <c r="BG267" s="559" t="str">
        <f t="shared" ca="1" si="43"/>
        <v/>
      </c>
      <c r="BH267" s="560" t="str">
        <f t="shared" ca="1" si="44"/>
        <v/>
      </c>
      <c r="BI267" s="560" t="str">
        <f t="shared" ca="1" si="45"/>
        <v/>
      </c>
      <c r="BJ267" s="560" t="str">
        <f t="shared" ca="1" si="46"/>
        <v/>
      </c>
      <c r="BK267" s="560" t="str">
        <f t="shared" ca="1" si="47"/>
        <v/>
      </c>
      <c r="BL267" s="561" t="str">
        <f t="shared" ca="1" si="48"/>
        <v/>
      </c>
      <c r="CV267" s="1497"/>
      <c r="CW267" s="1498"/>
      <c r="CX267" s="1498"/>
      <c r="CY267" s="1498"/>
      <c r="CZ267" s="1498"/>
      <c r="DA267" s="1498"/>
      <c r="DB267" s="1498"/>
      <c r="DC267" s="1498"/>
      <c r="DD267" s="1859"/>
      <c r="DE267" s="1860"/>
      <c r="DF267" s="1861"/>
    </row>
    <row r="268" spans="1:110" s="465" customFormat="1" ht="15" customHeight="1">
      <c r="A268" s="1758" t="str">
        <f>$BD268&amp;"."</f>
        <v>④.</v>
      </c>
      <c r="B268" s="1759"/>
      <c r="C268" s="1759"/>
      <c r="D268" s="1759"/>
      <c r="E268" s="1759"/>
      <c r="F268" s="469" t="s">
        <v>948</v>
      </c>
      <c r="G268" s="275"/>
      <c r="H268" s="479"/>
      <c r="I268" s="275"/>
      <c r="J268" s="475"/>
      <c r="K268" s="475"/>
      <c r="L268" s="475"/>
      <c r="M268" s="475"/>
      <c r="N268" s="475"/>
      <c r="O268" s="475"/>
      <c r="P268" s="475"/>
      <c r="Q268" s="475"/>
      <c r="R268" s="475"/>
      <c r="S268" s="475"/>
      <c r="T268" s="475"/>
      <c r="U268" s="475"/>
      <c r="V268" s="475"/>
      <c r="W268" s="475"/>
      <c r="X268" s="475"/>
      <c r="Y268" s="475"/>
      <c r="Z268" s="475"/>
      <c r="AA268" s="475"/>
      <c r="AB268" s="475"/>
      <c r="AC268" s="475"/>
      <c r="AD268" s="475"/>
      <c r="AE268" s="475"/>
      <c r="AF268" s="475"/>
      <c r="AG268" s="475"/>
      <c r="AH268" s="475"/>
      <c r="AI268" s="475"/>
      <c r="AJ268" s="475"/>
      <c r="AK268" s="475"/>
      <c r="AL268" s="475"/>
      <c r="AM268" s="475"/>
      <c r="AN268" s="475"/>
      <c r="AO268" s="475"/>
      <c r="AP268" s="475"/>
      <c r="AQ268" s="475"/>
      <c r="AR268" s="475"/>
      <c r="AS268" s="475"/>
      <c r="AT268" s="475"/>
      <c r="AU268" s="475"/>
      <c r="AV268" s="475"/>
      <c r="AW268" s="475"/>
      <c r="AX268" s="475"/>
      <c r="AY268" s="471"/>
      <c r="BA268" s="192">
        <f t="shared" si="50"/>
        <v>8</v>
      </c>
      <c r="BB268" s="192">
        <f t="shared" si="50"/>
        <v>4</v>
      </c>
      <c r="BC268" s="192">
        <f t="shared" si="50"/>
        <v>2</v>
      </c>
      <c r="BD268" s="196" t="str">
        <f>IF(ISBLANK(BD267),"①",CHAR(CODE(BD267)+1))</f>
        <v>④</v>
      </c>
      <c r="BG268" s="559" t="str">
        <f t="shared" ca="1" si="43"/>
        <v/>
      </c>
      <c r="BH268" s="560" t="str">
        <f t="shared" ca="1" si="44"/>
        <v/>
      </c>
      <c r="BI268" s="560" t="str">
        <f t="shared" ca="1" si="45"/>
        <v/>
      </c>
      <c r="BJ268" s="560" t="str">
        <f t="shared" ca="1" si="46"/>
        <v/>
      </c>
      <c r="BK268" s="560" t="str">
        <f t="shared" ca="1" si="47"/>
        <v/>
      </c>
      <c r="BL268" s="561" t="str">
        <f t="shared" ca="1" si="48"/>
        <v/>
      </c>
      <c r="CV268" s="1497"/>
      <c r="CW268" s="1498"/>
      <c r="CX268" s="1498"/>
      <c r="CY268" s="1498"/>
      <c r="CZ268" s="1498"/>
      <c r="DA268" s="1498"/>
      <c r="DB268" s="1498"/>
      <c r="DC268" s="1498"/>
      <c r="DD268" s="1859"/>
      <c r="DE268" s="1860"/>
      <c r="DF268" s="1861"/>
    </row>
    <row r="269" spans="1:110" s="465" customFormat="1" ht="15" customHeight="1">
      <c r="A269" s="891"/>
      <c r="B269" s="861"/>
      <c r="C269" s="861"/>
      <c r="D269" s="861"/>
      <c r="E269" s="861"/>
      <c r="F269" s="469" t="s">
        <v>949</v>
      </c>
      <c r="G269" s="275"/>
      <c r="H269" s="479"/>
      <c r="I269" s="275"/>
      <c r="J269" s="475"/>
      <c r="K269" s="475"/>
      <c r="L269" s="475"/>
      <c r="M269" s="475"/>
      <c r="N269" s="475"/>
      <c r="O269" s="475"/>
      <c r="P269" s="475"/>
      <c r="Q269" s="475"/>
      <c r="R269" s="475"/>
      <c r="S269" s="475"/>
      <c r="T269" s="475"/>
      <c r="U269" s="475"/>
      <c r="V269" s="475"/>
      <c r="W269" s="475"/>
      <c r="X269" s="475"/>
      <c r="Y269" s="475"/>
      <c r="Z269" s="475"/>
      <c r="AA269" s="475"/>
      <c r="AB269" s="475"/>
      <c r="AC269" s="475"/>
      <c r="AD269" s="475"/>
      <c r="AE269" s="475"/>
      <c r="AF269" s="475"/>
      <c r="AG269" s="475"/>
      <c r="AH269" s="475"/>
      <c r="AI269" s="475"/>
      <c r="AJ269" s="475"/>
      <c r="AK269" s="475"/>
      <c r="AL269" s="475"/>
      <c r="AM269" s="475"/>
      <c r="AN269" s="475"/>
      <c r="AO269" s="475"/>
      <c r="AP269" s="475"/>
      <c r="AQ269" s="475"/>
      <c r="AR269" s="475"/>
      <c r="AS269" s="475"/>
      <c r="AT269" s="475"/>
      <c r="AU269" s="475"/>
      <c r="AV269" s="475"/>
      <c r="AW269" s="475"/>
      <c r="AX269" s="475"/>
      <c r="AY269" s="471"/>
      <c r="BA269" s="192">
        <f t="shared" si="50"/>
        <v>8</v>
      </c>
      <c r="BB269" s="192">
        <f t="shared" si="50"/>
        <v>4</v>
      </c>
      <c r="BC269" s="192">
        <f t="shared" si="50"/>
        <v>2</v>
      </c>
      <c r="BD269" s="192" t="str">
        <f t="shared" si="50"/>
        <v>④</v>
      </c>
      <c r="BG269" s="559" t="str">
        <f t="shared" ca="1" si="43"/>
        <v/>
      </c>
      <c r="BH269" s="560" t="str">
        <f t="shared" ca="1" si="44"/>
        <v/>
      </c>
      <c r="BI269" s="560" t="str">
        <f t="shared" ca="1" si="45"/>
        <v/>
      </c>
      <c r="BJ269" s="560" t="str">
        <f t="shared" ca="1" si="46"/>
        <v/>
      </c>
      <c r="BK269" s="560" t="str">
        <f t="shared" ca="1" si="47"/>
        <v/>
      </c>
      <c r="BL269" s="561" t="str">
        <f t="shared" ca="1" si="48"/>
        <v/>
      </c>
      <c r="CV269" s="1497"/>
      <c r="CW269" s="1498"/>
      <c r="CX269" s="1498"/>
      <c r="CY269" s="1498"/>
      <c r="CZ269" s="1498"/>
      <c r="DA269" s="1498"/>
      <c r="DB269" s="1498"/>
      <c r="DC269" s="1498"/>
      <c r="DD269" s="1859"/>
      <c r="DE269" s="1860"/>
      <c r="DF269" s="1861"/>
    </row>
    <row r="270" spans="1:110" s="465" customFormat="1" ht="15" customHeight="1">
      <c r="A270" s="1758" t="str">
        <f>$BD270&amp;"."</f>
        <v>⑤.</v>
      </c>
      <c r="B270" s="1759"/>
      <c r="C270" s="1759"/>
      <c r="D270" s="1759"/>
      <c r="E270" s="1759"/>
      <c r="F270" s="469" t="s">
        <v>947</v>
      </c>
      <c r="G270" s="275"/>
      <c r="H270" s="479"/>
      <c r="I270" s="275"/>
      <c r="J270" s="475"/>
      <c r="K270" s="475"/>
      <c r="L270" s="475"/>
      <c r="M270" s="475"/>
      <c r="N270" s="475"/>
      <c r="O270" s="475"/>
      <c r="P270" s="475"/>
      <c r="Q270" s="475"/>
      <c r="R270" s="475"/>
      <c r="S270" s="475"/>
      <c r="T270" s="475"/>
      <c r="U270" s="475"/>
      <c r="V270" s="475"/>
      <c r="W270" s="475"/>
      <c r="X270" s="475"/>
      <c r="Y270" s="475"/>
      <c r="Z270" s="475"/>
      <c r="AA270" s="475"/>
      <c r="AB270" s="475"/>
      <c r="AC270" s="475"/>
      <c r="AD270" s="475"/>
      <c r="AE270" s="475"/>
      <c r="AF270" s="475"/>
      <c r="AG270" s="475"/>
      <c r="AH270" s="475"/>
      <c r="AI270" s="475"/>
      <c r="AJ270" s="475"/>
      <c r="AK270" s="475"/>
      <c r="AL270" s="475"/>
      <c r="AM270" s="475"/>
      <c r="AN270" s="475"/>
      <c r="AO270" s="475"/>
      <c r="AP270" s="475"/>
      <c r="AQ270" s="475"/>
      <c r="AR270" s="475"/>
      <c r="AS270" s="475"/>
      <c r="AT270" s="475"/>
      <c r="AU270" s="475"/>
      <c r="AV270" s="475"/>
      <c r="AW270" s="475"/>
      <c r="AX270" s="475"/>
      <c r="AY270" s="471"/>
      <c r="BA270" s="192">
        <f t="shared" si="50"/>
        <v>8</v>
      </c>
      <c r="BB270" s="192">
        <f t="shared" si="50"/>
        <v>4</v>
      </c>
      <c r="BC270" s="192">
        <f t="shared" si="50"/>
        <v>2</v>
      </c>
      <c r="BD270" s="196" t="str">
        <f>IF(ISBLANK(BD269),"①",CHAR(CODE(BD269)+1))</f>
        <v>⑤</v>
      </c>
      <c r="BF270" s="92"/>
      <c r="BG270" s="559" t="str">
        <f t="shared" ca="1" si="43"/>
        <v/>
      </c>
      <c r="BH270" s="560" t="str">
        <f t="shared" ca="1" si="44"/>
        <v/>
      </c>
      <c r="BI270" s="560" t="str">
        <f t="shared" ca="1" si="45"/>
        <v/>
      </c>
      <c r="BJ270" s="560" t="str">
        <f t="shared" ca="1" si="46"/>
        <v/>
      </c>
      <c r="BK270" s="560" t="str">
        <f t="shared" ca="1" si="47"/>
        <v/>
      </c>
      <c r="BL270" s="561" t="str">
        <f t="shared" ca="1" si="48"/>
        <v/>
      </c>
      <c r="CV270" s="1497"/>
      <c r="CW270" s="1498"/>
      <c r="CX270" s="1498"/>
      <c r="CY270" s="1498"/>
      <c r="CZ270" s="1498"/>
      <c r="DA270" s="1498"/>
      <c r="DB270" s="1498"/>
      <c r="DC270" s="1498"/>
      <c r="DD270" s="1859"/>
      <c r="DE270" s="1860"/>
      <c r="DF270" s="1861"/>
    </row>
    <row r="271" spans="1:110" s="465" customFormat="1" ht="15" customHeight="1">
      <c r="A271" s="891"/>
      <c r="B271" s="861"/>
      <c r="C271" s="861"/>
      <c r="D271" s="861"/>
      <c r="E271" s="861"/>
      <c r="F271" s="469" t="str">
        <f>$CL$26&amp;"を実施し、一覧表の表示データを更新する。"</f>
        <v>「10. データ検索処理」を実施し、一覧表の表示データを更新する。</v>
      </c>
      <c r="G271" s="275"/>
      <c r="H271" s="479"/>
      <c r="I271" s="275"/>
      <c r="J271" s="475"/>
      <c r="K271" s="475"/>
      <c r="L271" s="475"/>
      <c r="M271" s="475"/>
      <c r="N271" s="475"/>
      <c r="O271" s="475"/>
      <c r="P271" s="475"/>
      <c r="Q271" s="475"/>
      <c r="R271" s="475"/>
      <c r="S271" s="475"/>
      <c r="T271" s="475"/>
      <c r="U271" s="475"/>
      <c r="V271" s="475"/>
      <c r="W271" s="475"/>
      <c r="X271" s="475"/>
      <c r="Y271" s="475"/>
      <c r="Z271" s="475"/>
      <c r="AA271" s="475"/>
      <c r="AB271" s="475"/>
      <c r="AC271" s="475"/>
      <c r="AD271" s="475"/>
      <c r="AE271" s="475"/>
      <c r="AF271" s="475"/>
      <c r="AG271" s="475"/>
      <c r="AH271" s="475"/>
      <c r="AI271" s="475"/>
      <c r="AJ271" s="475"/>
      <c r="AK271" s="475"/>
      <c r="AL271" s="475"/>
      <c r="AM271" s="475"/>
      <c r="AN271" s="475"/>
      <c r="AO271" s="475"/>
      <c r="AP271" s="475"/>
      <c r="AQ271" s="475"/>
      <c r="AR271" s="475"/>
      <c r="AS271" s="475"/>
      <c r="AT271" s="475"/>
      <c r="AU271" s="475"/>
      <c r="AV271" s="475"/>
      <c r="AW271" s="475"/>
      <c r="AX271" s="475"/>
      <c r="AY271" s="471"/>
      <c r="BA271" s="192">
        <f t="shared" si="50"/>
        <v>8</v>
      </c>
      <c r="BB271" s="192">
        <f t="shared" si="50"/>
        <v>4</v>
      </c>
      <c r="BC271" s="192">
        <f t="shared" si="50"/>
        <v>2</v>
      </c>
      <c r="BD271" s="192" t="str">
        <f t="shared" si="50"/>
        <v>⑤</v>
      </c>
      <c r="BG271" s="559" t="str">
        <f t="shared" ca="1" si="43"/>
        <v/>
      </c>
      <c r="BH271" s="560" t="str">
        <f t="shared" ca="1" si="44"/>
        <v/>
      </c>
      <c r="BI271" s="560" t="str">
        <f t="shared" ca="1" si="45"/>
        <v/>
      </c>
      <c r="BJ271" s="560" t="str">
        <f t="shared" ca="1" si="46"/>
        <v/>
      </c>
      <c r="BK271" s="560" t="str">
        <f t="shared" ca="1" si="47"/>
        <v/>
      </c>
      <c r="BL271" s="561" t="str">
        <f t="shared" ca="1" si="48"/>
        <v/>
      </c>
      <c r="CV271" s="1497"/>
      <c r="CW271" s="1498"/>
      <c r="CX271" s="1498"/>
      <c r="CY271" s="1498"/>
      <c r="CZ271" s="1498"/>
      <c r="DA271" s="1498"/>
      <c r="DB271" s="1498"/>
      <c r="DC271" s="1498"/>
      <c r="DD271" s="1859"/>
      <c r="DE271" s="1860"/>
      <c r="DF271" s="1861"/>
    </row>
    <row r="272" spans="1:110" s="465" customFormat="1" ht="15" customHeight="1">
      <c r="A272" s="1862" t="str">
        <f>BA272&amp;"."&amp;BB272</f>
        <v>8.5</v>
      </c>
      <c r="B272" s="1862"/>
      <c r="C272" s="1862"/>
      <c r="D272" s="319" t="s">
        <v>146</v>
      </c>
      <c r="E272" s="275"/>
      <c r="F272" s="275"/>
      <c r="G272" s="275"/>
      <c r="H272" s="1882">
        <f>$B$73</f>
        <v>33</v>
      </c>
      <c r="I272" s="1882"/>
      <c r="J272" s="844" t="str">
        <f>VLOOKUP(VALUE(H272),$B$38:$F$77,3,FALSE) &amp;" "&amp; VLOOKUP(VALUE(H272),$B$38:$F$77,5,FALSE)</f>
        <v>F12 閉じる</v>
      </c>
      <c r="K272" s="469"/>
      <c r="L272" s="244"/>
      <c r="M272" s="244"/>
      <c r="N272" s="244" t="s">
        <v>918</v>
      </c>
      <c r="O272" s="469"/>
      <c r="P272" s="469"/>
      <c r="Q272" s="469"/>
      <c r="R272" s="469"/>
      <c r="S272" s="469"/>
      <c r="T272" s="469"/>
      <c r="U272" s="469"/>
      <c r="V272" s="469"/>
      <c r="W272" s="469"/>
      <c r="X272" s="469"/>
      <c r="Y272" s="469"/>
      <c r="Z272" s="469"/>
      <c r="AA272" s="469"/>
      <c r="AB272" s="469"/>
      <c r="AC272" s="469"/>
      <c r="AD272" s="469"/>
      <c r="AE272" s="469"/>
      <c r="AF272" s="469"/>
      <c r="AG272" s="469"/>
      <c r="AH272" s="469"/>
      <c r="AI272" s="469"/>
      <c r="AJ272" s="469"/>
      <c r="AK272" s="469"/>
      <c r="AL272" s="469"/>
      <c r="AM272" s="469"/>
      <c r="AN272" s="469"/>
      <c r="AO272" s="469"/>
      <c r="AP272" s="469"/>
      <c r="AQ272" s="469"/>
      <c r="AR272" s="469"/>
      <c r="AS272" s="469"/>
      <c r="AT272" s="469"/>
      <c r="AU272" s="469"/>
      <c r="AV272" s="469"/>
      <c r="AW272" s="469"/>
      <c r="AX272" s="469"/>
      <c r="AY272" s="276"/>
      <c r="BA272" s="192">
        <f t="shared" si="50"/>
        <v>8</v>
      </c>
      <c r="BB272" s="193">
        <f>BB271+1</f>
        <v>5</v>
      </c>
      <c r="BC272" s="192"/>
      <c r="BD272" s="233"/>
      <c r="BE272" s="233"/>
      <c r="BF272" s="233"/>
      <c r="BG272" s="559" t="str">
        <f t="shared" ca="1" si="43"/>
        <v/>
      </c>
      <c r="BH272" s="560" t="str">
        <f t="shared" ca="1" si="44"/>
        <v/>
      </c>
      <c r="BI272" s="560" t="str">
        <f t="shared" ca="1" si="45"/>
        <v/>
      </c>
      <c r="BJ272" s="560" t="str">
        <f t="shared" ca="1" si="46"/>
        <v/>
      </c>
      <c r="BK272" s="560" t="str">
        <f t="shared" ca="1" si="47"/>
        <v/>
      </c>
      <c r="BL272" s="561" t="str">
        <f t="shared" ca="1" si="48"/>
        <v/>
      </c>
      <c r="CV272" s="1488" t="s">
        <v>2265</v>
      </c>
      <c r="CW272" s="1489"/>
      <c r="CX272" s="1489"/>
      <c r="CY272" s="1489"/>
      <c r="CZ272" s="1489"/>
      <c r="DA272" s="1489"/>
      <c r="DB272" s="1489"/>
      <c r="DC272" s="1489"/>
      <c r="DD272" s="1859">
        <v>44637</v>
      </c>
      <c r="DE272" s="1860"/>
      <c r="DF272" s="1861"/>
    </row>
    <row r="273" spans="1:110" s="465" customFormat="1" ht="15" customHeight="1">
      <c r="A273" s="469"/>
      <c r="B273" s="469"/>
      <c r="C273" s="469"/>
      <c r="D273" s="469" t="str">
        <f>$BR$57&amp;"を実施する。"</f>
        <v>「共通仕様」「49. 画面終了共通処理」を実施する。</v>
      </c>
      <c r="E273" s="469"/>
      <c r="F273" s="469"/>
      <c r="G273" s="469"/>
      <c r="H273" s="469"/>
      <c r="I273" s="469"/>
      <c r="J273" s="469"/>
      <c r="K273" s="469"/>
      <c r="L273" s="469"/>
      <c r="M273" s="469"/>
      <c r="N273" s="469"/>
      <c r="O273" s="469"/>
      <c r="P273" s="469"/>
      <c r="Q273" s="469"/>
      <c r="R273" s="469"/>
      <c r="S273" s="469"/>
      <c r="T273" s="469"/>
      <c r="U273" s="469"/>
      <c r="V273" s="469"/>
      <c r="W273" s="469"/>
      <c r="X273" s="469"/>
      <c r="Y273" s="469"/>
      <c r="Z273" s="469"/>
      <c r="AA273" s="469"/>
      <c r="AB273" s="469"/>
      <c r="AC273" s="469"/>
      <c r="AD273" s="469"/>
      <c r="AE273" s="469"/>
      <c r="AF273" s="469"/>
      <c r="AG273" s="469"/>
      <c r="AH273" s="469"/>
      <c r="AI273" s="469"/>
      <c r="AJ273" s="469"/>
      <c r="AK273" s="469"/>
      <c r="AL273" s="469"/>
      <c r="AM273" s="469"/>
      <c r="AN273" s="469"/>
      <c r="AO273" s="469"/>
      <c r="AP273" s="469"/>
      <c r="AQ273" s="469"/>
      <c r="AR273" s="469"/>
      <c r="AS273" s="469"/>
      <c r="AT273" s="469"/>
      <c r="AU273" s="469"/>
      <c r="AV273" s="469"/>
      <c r="AW273" s="469"/>
      <c r="AX273" s="469"/>
      <c r="AY273" s="276"/>
      <c r="BA273" s="192">
        <f t="shared" si="50"/>
        <v>8</v>
      </c>
      <c r="BB273" s="192">
        <f t="shared" si="50"/>
        <v>5</v>
      </c>
      <c r="BC273" s="193">
        <f>BC272+1</f>
        <v>1</v>
      </c>
      <c r="BD273" s="233"/>
      <c r="BE273" s="233"/>
      <c r="BF273" s="233"/>
      <c r="BG273" s="559" t="str">
        <f t="shared" ca="1" si="43"/>
        <v/>
      </c>
      <c r="BH273" s="560" t="str">
        <f t="shared" ca="1" si="44"/>
        <v/>
      </c>
      <c r="BI273" s="560" t="str">
        <f t="shared" ca="1" si="45"/>
        <v/>
      </c>
      <c r="BJ273" s="560" t="str">
        <f t="shared" ca="1" si="46"/>
        <v/>
      </c>
      <c r="BK273" s="560" t="str">
        <f t="shared" ca="1" si="47"/>
        <v/>
      </c>
      <c r="BL273" s="561" t="str">
        <f t="shared" ca="1" si="48"/>
        <v/>
      </c>
      <c r="BY273" s="469"/>
      <c r="CV273" s="1497"/>
      <c r="CW273" s="1498"/>
      <c r="CX273" s="1498"/>
      <c r="CY273" s="1498"/>
      <c r="CZ273" s="1498"/>
      <c r="DA273" s="1498"/>
      <c r="DB273" s="1498"/>
      <c r="DC273" s="1498"/>
      <c r="DD273" s="1859"/>
      <c r="DE273" s="1860"/>
      <c r="DF273" s="1861"/>
    </row>
    <row r="274" spans="1:110" s="465" customFormat="1" ht="15" customHeight="1">
      <c r="A274" s="1868" t="str">
        <f>BA274&amp;"."</f>
        <v>9.</v>
      </c>
      <c r="B274" s="1869"/>
      <c r="C274" s="319" t="s">
        <v>319</v>
      </c>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c r="AC274" s="475"/>
      <c r="AD274" s="475"/>
      <c r="AE274" s="475"/>
      <c r="AF274" s="475"/>
      <c r="AG274" s="475"/>
      <c r="AH274" s="475"/>
      <c r="AI274" s="475"/>
      <c r="AJ274" s="475"/>
      <c r="AK274" s="475"/>
      <c r="AL274" s="475"/>
      <c r="AM274" s="475"/>
      <c r="AN274" s="475"/>
      <c r="AO274" s="475"/>
      <c r="AP274" s="475"/>
      <c r="AQ274" s="475"/>
      <c r="AR274" s="475"/>
      <c r="AS274" s="475"/>
      <c r="AT274" s="475"/>
      <c r="AU274" s="475"/>
      <c r="AV274" s="475"/>
      <c r="AW274" s="475"/>
      <c r="AX274" s="475"/>
      <c r="AY274" s="471"/>
      <c r="BA274" s="193">
        <f>BA273+1</f>
        <v>9</v>
      </c>
      <c r="BB274" s="192"/>
      <c r="BC274" s="192"/>
      <c r="BD274" s="192"/>
      <c r="BG274" s="559" t="str">
        <f t="shared" ca="1" si="43"/>
        <v/>
      </c>
      <c r="BH274" s="560" t="str">
        <f t="shared" ca="1" si="44"/>
        <v/>
      </c>
      <c r="BI274" s="560" t="str">
        <f t="shared" ca="1" si="45"/>
        <v/>
      </c>
      <c r="BJ274" s="560" t="str">
        <f t="shared" ca="1" si="46"/>
        <v/>
      </c>
      <c r="BK274" s="560" t="str">
        <f t="shared" ca="1" si="47"/>
        <v/>
      </c>
      <c r="BL274" s="561" t="str">
        <f t="shared" ca="1" si="48"/>
        <v/>
      </c>
      <c r="BN274" s="465" t="s">
        <v>2192</v>
      </c>
      <c r="BW274" s="469"/>
      <c r="BX274" s="469"/>
      <c r="CV274" s="1497"/>
      <c r="CW274" s="1498"/>
      <c r="CX274" s="1498"/>
      <c r="CY274" s="1498"/>
      <c r="CZ274" s="1498"/>
      <c r="DA274" s="1498"/>
      <c r="DB274" s="1498"/>
      <c r="DC274" s="1498"/>
      <c r="DD274" s="1859"/>
      <c r="DE274" s="1860"/>
      <c r="DF274" s="1861"/>
    </row>
    <row r="275" spans="1:110" s="465" customFormat="1" ht="15" customHeight="1">
      <c r="A275" s="1863" t="str">
        <f>BA275&amp;"."&amp;BB275</f>
        <v>9.1</v>
      </c>
      <c r="B275" s="1864"/>
      <c r="C275" s="1864"/>
      <c r="D275" s="475" t="s">
        <v>404</v>
      </c>
      <c r="E275" s="275"/>
      <c r="F275" s="275"/>
      <c r="G275" s="275"/>
      <c r="H275" s="479"/>
      <c r="I275" s="2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c r="AF275" s="475"/>
      <c r="AG275" s="475"/>
      <c r="AH275" s="475"/>
      <c r="AI275" s="475"/>
      <c r="AJ275" s="475"/>
      <c r="AK275" s="475"/>
      <c r="AL275" s="475"/>
      <c r="AM275" s="475"/>
      <c r="AN275" s="475"/>
      <c r="AO275" s="475"/>
      <c r="AP275" s="475"/>
      <c r="AQ275" s="475"/>
      <c r="AR275" s="475"/>
      <c r="AS275" s="475"/>
      <c r="AT275" s="475"/>
      <c r="AU275" s="475"/>
      <c r="AV275" s="475"/>
      <c r="AW275" s="475"/>
      <c r="AX275" s="475"/>
      <c r="AY275" s="471"/>
      <c r="BA275" s="192">
        <f>BA274</f>
        <v>9</v>
      </c>
      <c r="BB275" s="193">
        <f>BB274+1</f>
        <v>1</v>
      </c>
      <c r="BC275" s="192"/>
      <c r="BG275" s="559" t="str">
        <f t="shared" ca="1" si="43"/>
        <v/>
      </c>
      <c r="BH275" s="560" t="str">
        <f t="shared" ca="1" si="44"/>
        <v/>
      </c>
      <c r="BI275" s="560" t="str">
        <f t="shared" ca="1" si="45"/>
        <v/>
      </c>
      <c r="BJ275" s="560" t="str">
        <f t="shared" ca="1" si="46"/>
        <v/>
      </c>
      <c r="BK275" s="560" t="str">
        <f t="shared" ca="1" si="47"/>
        <v/>
      </c>
      <c r="BL275" s="561" t="str">
        <f t="shared" ca="1" si="48"/>
        <v/>
      </c>
      <c r="CV275" s="1497"/>
      <c r="CW275" s="1498"/>
      <c r="CX275" s="1498"/>
      <c r="CY275" s="1498"/>
      <c r="CZ275" s="1498"/>
      <c r="DA275" s="1498"/>
      <c r="DB275" s="1498"/>
      <c r="DC275" s="1498"/>
      <c r="DD275" s="1859"/>
      <c r="DE275" s="1860"/>
      <c r="DF275" s="1861"/>
    </row>
    <row r="276" spans="1:110" s="465" customFormat="1" ht="15" customHeight="1">
      <c r="A276" s="1863" t="str">
        <f>BA276&amp;"."&amp;BB276</f>
        <v>9.2</v>
      </c>
      <c r="B276" s="1864"/>
      <c r="C276" s="1864"/>
      <c r="D276" s="475" t="s">
        <v>508</v>
      </c>
      <c r="E276" s="275"/>
      <c r="F276" s="275"/>
      <c r="G276" s="275"/>
      <c r="H276" s="479"/>
      <c r="I276" s="275"/>
      <c r="J276" s="475"/>
      <c r="K276" s="475"/>
      <c r="L276" s="475"/>
      <c r="M276" s="475"/>
      <c r="N276" s="475"/>
      <c r="O276" s="475"/>
      <c r="P276" s="475"/>
      <c r="Q276" s="475"/>
      <c r="R276" s="475"/>
      <c r="S276" s="475"/>
      <c r="T276" s="475"/>
      <c r="U276" s="475"/>
      <c r="V276" s="475"/>
      <c r="W276" s="475"/>
      <c r="X276" s="475"/>
      <c r="Y276" s="475"/>
      <c r="Z276" s="475"/>
      <c r="AA276" s="475"/>
      <c r="AB276" s="475"/>
      <c r="AC276" s="475"/>
      <c r="AD276" s="475"/>
      <c r="AE276" s="469"/>
      <c r="AF276" s="469"/>
      <c r="AG276" s="469"/>
      <c r="AH276" s="469"/>
      <c r="AI276" s="469"/>
      <c r="AJ276" s="469"/>
      <c r="AK276" s="469"/>
      <c r="AL276" s="469"/>
      <c r="AM276" s="469"/>
      <c r="AN276" s="475"/>
      <c r="AO276" s="475"/>
      <c r="AP276" s="475"/>
      <c r="AQ276" s="475"/>
      <c r="AR276" s="475"/>
      <c r="AS276" s="475"/>
      <c r="AT276" s="475"/>
      <c r="AU276" s="475"/>
      <c r="AV276" s="475"/>
      <c r="AW276" s="475"/>
      <c r="AX276" s="475"/>
      <c r="AY276" s="471"/>
      <c r="BA276" s="192">
        <f>BA275</f>
        <v>9</v>
      </c>
      <c r="BB276" s="193">
        <f>BB275+1</f>
        <v>2</v>
      </c>
      <c r="BC276" s="192"/>
      <c r="BG276" s="559" t="str">
        <f t="shared" ca="1" si="43"/>
        <v/>
      </c>
      <c r="BH276" s="560" t="str">
        <f t="shared" ca="1" si="44"/>
        <v/>
      </c>
      <c r="BI276" s="560" t="str">
        <f t="shared" ca="1" si="45"/>
        <v/>
      </c>
      <c r="BJ276" s="560" t="str">
        <f t="shared" ca="1" si="46"/>
        <v/>
      </c>
      <c r="BK276" s="560" t="str">
        <f t="shared" ca="1" si="47"/>
        <v/>
      </c>
      <c r="BL276" s="561" t="str">
        <f t="shared" ca="1" si="48"/>
        <v/>
      </c>
      <c r="CV276" s="1488" t="s">
        <v>2265</v>
      </c>
      <c r="CW276" s="1489"/>
      <c r="CX276" s="1489"/>
      <c r="CY276" s="1489"/>
      <c r="CZ276" s="1489"/>
      <c r="DA276" s="1489"/>
      <c r="DB276" s="1489"/>
      <c r="DC276" s="1489"/>
      <c r="DD276" s="1859">
        <v>44637</v>
      </c>
      <c r="DE276" s="1860"/>
      <c r="DF276" s="1861"/>
    </row>
    <row r="277" spans="1:110" s="465" customFormat="1" ht="15" customHeight="1">
      <c r="A277" s="829"/>
      <c r="B277" s="830"/>
      <c r="C277" s="830"/>
      <c r="D277" s="475"/>
      <c r="E277" s="475" t="s">
        <v>517</v>
      </c>
      <c r="F277" s="275"/>
      <c r="G277" s="275"/>
      <c r="H277" s="479"/>
      <c r="I277" s="275"/>
      <c r="J277" s="475"/>
      <c r="K277" s="475"/>
      <c r="L277" s="475"/>
      <c r="M277" s="475"/>
      <c r="N277" s="475"/>
      <c r="O277" s="475"/>
      <c r="P277" s="475"/>
      <c r="Q277" s="475"/>
      <c r="R277" s="475"/>
      <c r="S277" s="475"/>
      <c r="T277" s="475"/>
      <c r="U277" s="475"/>
      <c r="V277" s="475"/>
      <c r="W277" s="475"/>
      <c r="X277" s="475"/>
      <c r="Y277" s="475"/>
      <c r="Z277" s="475"/>
      <c r="AA277" s="475"/>
      <c r="AB277" s="475"/>
      <c r="AC277" s="475"/>
      <c r="AD277" s="475"/>
      <c r="AE277" s="469"/>
      <c r="AF277" s="469"/>
      <c r="AG277" s="469"/>
      <c r="AH277" s="469"/>
      <c r="AI277" s="469"/>
      <c r="AJ277" s="469"/>
      <c r="AK277" s="469"/>
      <c r="AL277" s="469"/>
      <c r="AM277" s="469"/>
      <c r="AN277" s="475"/>
      <c r="AO277" s="475"/>
      <c r="AP277" s="475"/>
      <c r="AQ277" s="475"/>
      <c r="AR277" s="475"/>
      <c r="AS277" s="475"/>
      <c r="AT277" s="475"/>
      <c r="AU277" s="475"/>
      <c r="AV277" s="475"/>
      <c r="AW277" s="475"/>
      <c r="AX277" s="475"/>
      <c r="AY277" s="471"/>
      <c r="BA277" s="192">
        <f t="shared" ref="BA277:BD294" si="51">BA276</f>
        <v>9</v>
      </c>
      <c r="BB277" s="192">
        <f t="shared" si="51"/>
        <v>2</v>
      </c>
      <c r="BC277" s="193">
        <f>BC276+1</f>
        <v>1</v>
      </c>
      <c r="BG277" s="559" t="str">
        <f t="shared" ca="1" si="43"/>
        <v/>
      </c>
      <c r="BH277" s="560" t="str">
        <f t="shared" ca="1" si="44"/>
        <v/>
      </c>
      <c r="BI277" s="560" t="str">
        <f t="shared" ca="1" si="45"/>
        <v/>
      </c>
      <c r="BJ277" s="560" t="str">
        <f t="shared" ca="1" si="46"/>
        <v/>
      </c>
      <c r="BK277" s="560" t="str">
        <f t="shared" ca="1" si="47"/>
        <v/>
      </c>
      <c r="BL277" s="561" t="str">
        <f t="shared" ca="1" si="48"/>
        <v/>
      </c>
      <c r="CV277" s="1497"/>
      <c r="CW277" s="1498"/>
      <c r="CX277" s="1498"/>
      <c r="CY277" s="1498"/>
      <c r="CZ277" s="1498"/>
      <c r="DA277" s="1498"/>
      <c r="DB277" s="1498"/>
      <c r="DC277" s="1498"/>
      <c r="DD277" s="1859"/>
      <c r="DE277" s="1860"/>
      <c r="DF277" s="1861"/>
    </row>
    <row r="278" spans="1:110" s="465" customFormat="1" ht="15" customHeight="1">
      <c r="A278" s="829"/>
      <c r="B278" s="830"/>
      <c r="C278" s="830"/>
      <c r="D278" s="475"/>
      <c r="E278" s="845" t="s">
        <v>265</v>
      </c>
      <c r="F278" s="846"/>
      <c r="G278" s="846"/>
      <c r="H278" s="846"/>
      <c r="I278" s="846"/>
      <c r="J278" s="846"/>
      <c r="K278" s="846"/>
      <c r="L278" s="847"/>
      <c r="M278" s="265" t="s">
        <v>310</v>
      </c>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c r="AJ278" s="266"/>
      <c r="AK278" s="266"/>
      <c r="AL278" s="266"/>
      <c r="AM278" s="266"/>
      <c r="AN278" s="266"/>
      <c r="AO278" s="266"/>
      <c r="AP278" s="266"/>
      <c r="AQ278" s="266"/>
      <c r="AR278" s="266"/>
      <c r="AS278" s="266"/>
      <c r="AT278" s="266"/>
      <c r="AU278" s="266"/>
      <c r="AV278" s="266"/>
      <c r="AW278" s="266"/>
      <c r="AX278" s="267"/>
      <c r="AY278" s="471"/>
      <c r="BA278" s="192">
        <f t="shared" si="51"/>
        <v>9</v>
      </c>
      <c r="BB278" s="192">
        <f t="shared" si="51"/>
        <v>2</v>
      </c>
      <c r="BC278" s="192">
        <f t="shared" si="51"/>
        <v>1</v>
      </c>
      <c r="BG278" s="559" t="str">
        <f t="shared" ca="1" si="43"/>
        <v/>
      </c>
      <c r="BH278" s="560" t="str">
        <f t="shared" ca="1" si="44"/>
        <v/>
      </c>
      <c r="BI278" s="560" t="str">
        <f t="shared" ca="1" si="45"/>
        <v/>
      </c>
      <c r="BJ278" s="560" t="str">
        <f t="shared" ca="1" si="46"/>
        <v/>
      </c>
      <c r="BK278" s="560" t="str">
        <f t="shared" ca="1" si="47"/>
        <v/>
      </c>
      <c r="BL278" s="561" t="str">
        <f t="shared" ca="1" si="48"/>
        <v/>
      </c>
      <c r="CV278" s="1497"/>
      <c r="CW278" s="1498"/>
      <c r="CX278" s="1498"/>
      <c r="CY278" s="1498"/>
      <c r="CZ278" s="1498"/>
      <c r="DA278" s="1498"/>
      <c r="DB278" s="1498"/>
      <c r="DC278" s="1498"/>
      <c r="DD278" s="1859"/>
      <c r="DE278" s="1860"/>
      <c r="DF278" s="1861"/>
    </row>
    <row r="279" spans="1:110" s="465" customFormat="1" ht="15" customHeight="1">
      <c r="A279" s="829"/>
      <c r="B279" s="830"/>
      <c r="C279" s="830"/>
      <c r="D279" s="475"/>
      <c r="E279" s="848" t="s">
        <v>84</v>
      </c>
      <c r="F279" s="849"/>
      <c r="G279" s="849"/>
      <c r="H279" s="849"/>
      <c r="I279" s="849"/>
      <c r="J279" s="849"/>
      <c r="K279" s="849"/>
      <c r="L279" s="850"/>
      <c r="M279" s="268" t="s">
        <v>2203</v>
      </c>
      <c r="N279" s="269"/>
      <c r="O279" s="269"/>
      <c r="P279" s="269"/>
      <c r="Q279" s="269"/>
      <c r="R279" s="269"/>
      <c r="S279" s="269"/>
      <c r="T279" s="269"/>
      <c r="U279" s="269"/>
      <c r="V279" s="269"/>
      <c r="W279" s="269"/>
      <c r="X279" s="269"/>
      <c r="Y279" s="269"/>
      <c r="Z279" s="269"/>
      <c r="AA279" s="269"/>
      <c r="AB279" s="269"/>
      <c r="AC279" s="269"/>
      <c r="AD279" s="269"/>
      <c r="AE279" s="269"/>
      <c r="AF279" s="269"/>
      <c r="AG279" s="269"/>
      <c r="AH279" s="269"/>
      <c r="AI279" s="269"/>
      <c r="AJ279" s="269"/>
      <c r="AK279" s="269"/>
      <c r="AL279" s="269"/>
      <c r="AM279" s="269"/>
      <c r="AN279" s="269"/>
      <c r="AO279" s="269"/>
      <c r="AP279" s="269"/>
      <c r="AQ279" s="269"/>
      <c r="AR279" s="269"/>
      <c r="AS279" s="269"/>
      <c r="AT279" s="269"/>
      <c r="AU279" s="269"/>
      <c r="AV279" s="269"/>
      <c r="AW279" s="269"/>
      <c r="AX279" s="270"/>
      <c r="AY279" s="471"/>
      <c r="BA279" s="192">
        <f t="shared" si="51"/>
        <v>9</v>
      </c>
      <c r="BB279" s="192">
        <f t="shared" si="51"/>
        <v>2</v>
      </c>
      <c r="BC279" s="192">
        <f t="shared" si="51"/>
        <v>1</v>
      </c>
      <c r="BD279" s="192"/>
      <c r="BG279" s="559" t="str">
        <f t="shared" ca="1" si="43"/>
        <v/>
      </c>
      <c r="BH279" s="560" t="str">
        <f t="shared" ca="1" si="44"/>
        <v/>
      </c>
      <c r="BI279" s="560" t="str">
        <f t="shared" ca="1" si="45"/>
        <v/>
      </c>
      <c r="BJ279" s="560" t="str">
        <f t="shared" ca="1" si="46"/>
        <v/>
      </c>
      <c r="BK279" s="560" t="str">
        <f t="shared" ca="1" si="47"/>
        <v/>
      </c>
      <c r="BL279" s="561" t="str">
        <f t="shared" ca="1" si="48"/>
        <v/>
      </c>
      <c r="CV279" s="1497"/>
      <c r="CW279" s="1498"/>
      <c r="CX279" s="1498"/>
      <c r="CY279" s="1498"/>
      <c r="CZ279" s="1498"/>
      <c r="DA279" s="1498"/>
      <c r="DB279" s="1498"/>
      <c r="DC279" s="1498"/>
      <c r="DD279" s="1859"/>
      <c r="DE279" s="1860"/>
      <c r="DF279" s="1861"/>
    </row>
    <row r="280" spans="1:110" s="465" customFormat="1" ht="15" customHeight="1">
      <c r="A280" s="829"/>
      <c r="B280" s="830"/>
      <c r="C280" s="830"/>
      <c r="D280" s="475"/>
      <c r="E280" s="848" t="s">
        <v>233</v>
      </c>
      <c r="F280" s="849"/>
      <c r="G280" s="849"/>
      <c r="H280" s="849"/>
      <c r="I280" s="849"/>
      <c r="J280" s="849"/>
      <c r="K280" s="849"/>
      <c r="L280" s="850"/>
      <c r="M280" s="268"/>
      <c r="N280" s="269"/>
      <c r="O280" s="269" t="str">
        <f>"部品番号リンク情報取得.圧造課部品番号データID = &lt;"&amp;$B$37&amp;"."&amp;$D$45&amp;"&gt;"</f>
        <v>部品番号リンク情報取得.圧造課部品番号データID = &lt;入力領域.圧造課部品番号ID&gt;</v>
      </c>
      <c r="P280" s="269"/>
      <c r="Q280" s="269"/>
      <c r="R280" s="269"/>
      <c r="S280" s="269"/>
      <c r="T280" s="269"/>
      <c r="U280" s="269"/>
      <c r="V280" s="269"/>
      <c r="W280" s="269"/>
      <c r="X280" s="269"/>
      <c r="Y280" s="269"/>
      <c r="Z280" s="269"/>
      <c r="AA280" s="269"/>
      <c r="AB280" s="269"/>
      <c r="AC280" s="269"/>
      <c r="AD280" s="269"/>
      <c r="AE280" s="269"/>
      <c r="AF280" s="269"/>
      <c r="AG280" s="269"/>
      <c r="AH280" s="269"/>
      <c r="AI280" s="269"/>
      <c r="AJ280" s="269"/>
      <c r="AK280" s="269"/>
      <c r="AL280" s="269"/>
      <c r="AM280" s="269"/>
      <c r="AN280" s="269"/>
      <c r="AO280" s="269"/>
      <c r="AP280" s="269"/>
      <c r="AQ280" s="269"/>
      <c r="AR280" s="269"/>
      <c r="AS280" s="269"/>
      <c r="AT280" s="269"/>
      <c r="AU280" s="269"/>
      <c r="AV280" s="269"/>
      <c r="AW280" s="269"/>
      <c r="AX280" s="270"/>
      <c r="AY280" s="471"/>
      <c r="BA280" s="192">
        <f t="shared" si="51"/>
        <v>9</v>
      </c>
      <c r="BB280" s="192">
        <f t="shared" si="51"/>
        <v>2</v>
      </c>
      <c r="BC280" s="192">
        <f t="shared" si="51"/>
        <v>1</v>
      </c>
      <c r="BD280" s="192"/>
      <c r="BG280" s="559" t="str">
        <f t="shared" ca="1" si="43"/>
        <v/>
      </c>
      <c r="BH280" s="560" t="str">
        <f t="shared" ca="1" si="44"/>
        <v/>
      </c>
      <c r="BI280" s="560" t="str">
        <f t="shared" ca="1" si="45"/>
        <v/>
      </c>
      <c r="BJ280" s="560" t="str">
        <f t="shared" ca="1" si="46"/>
        <v/>
      </c>
      <c r="BK280" s="560" t="str">
        <f t="shared" ca="1" si="47"/>
        <v/>
      </c>
      <c r="BL280" s="561" t="str">
        <f t="shared" ca="1" si="48"/>
        <v/>
      </c>
      <c r="CV280" s="1497"/>
      <c r="CW280" s="1498"/>
      <c r="CX280" s="1498"/>
      <c r="CY280" s="1498"/>
      <c r="CZ280" s="1498"/>
      <c r="DA280" s="1498"/>
      <c r="DB280" s="1498"/>
      <c r="DC280" s="1498"/>
      <c r="DD280" s="1859"/>
      <c r="DE280" s="1860"/>
      <c r="DF280" s="1861"/>
    </row>
    <row r="281" spans="1:110" s="465" customFormat="1" ht="15" customHeight="1">
      <c r="A281" s="1436"/>
      <c r="B281" s="1437"/>
      <c r="C281" s="1437"/>
      <c r="D281" s="475"/>
      <c r="E281" s="888"/>
      <c r="F281" s="274"/>
      <c r="G281" s="274"/>
      <c r="H281" s="274"/>
      <c r="I281" s="274"/>
      <c r="J281" s="274"/>
      <c r="K281" s="274"/>
      <c r="L281" s="889"/>
      <c r="M281" s="268" t="s">
        <v>2202</v>
      </c>
      <c r="N281" s="269"/>
      <c r="O281" s="269" t="s">
        <v>2204</v>
      </c>
      <c r="P281" s="269"/>
      <c r="Q281" s="269"/>
      <c r="R281" s="269" t="str">
        <f>"部品番号リンク情報取得.部品番号ID = &lt;"&amp;$B$37&amp;"."&amp;$D$47&amp;"&gt;"</f>
        <v>部品番号リンク情報取得.部品番号ID = &lt;入力領域.正部品番号１ID&gt;</v>
      </c>
      <c r="S281" s="269"/>
      <c r="T281" s="269"/>
      <c r="U281" s="269"/>
      <c r="V281" s="269"/>
      <c r="W281" s="269"/>
      <c r="X281" s="269"/>
      <c r="Y281" s="269"/>
      <c r="Z281" s="269"/>
      <c r="AA281" s="269"/>
      <c r="AB281" s="269"/>
      <c r="AC281" s="269"/>
      <c r="AD281" s="269"/>
      <c r="AE281" s="269"/>
      <c r="AF281" s="269"/>
      <c r="AG281" s="269"/>
      <c r="AH281" s="269"/>
      <c r="AI281" s="269"/>
      <c r="AJ281" s="269"/>
      <c r="AK281" s="269"/>
      <c r="AL281" s="269"/>
      <c r="AM281" s="269"/>
      <c r="AN281" s="269"/>
      <c r="AO281" s="269"/>
      <c r="AP281" s="269"/>
      <c r="AQ281" s="269"/>
      <c r="AR281" s="269"/>
      <c r="AS281" s="269"/>
      <c r="AT281" s="269"/>
      <c r="AU281" s="269"/>
      <c r="AV281" s="269"/>
      <c r="AW281" s="269"/>
      <c r="AX281" s="270"/>
      <c r="AY281" s="471"/>
      <c r="BA281" s="192">
        <f t="shared" si="51"/>
        <v>9</v>
      </c>
      <c r="BB281" s="192">
        <f t="shared" si="51"/>
        <v>2</v>
      </c>
      <c r="BC281" s="192">
        <f t="shared" si="51"/>
        <v>1</v>
      </c>
      <c r="BD281" s="192"/>
      <c r="BG281" s="559" t="str">
        <f t="shared" ref="BG281:BL282" ca="1" si="52">IF(BA281&lt;&gt;"",IF(MID(_xlfn.FORMULATEXT(BA281),SEARCH("[",_xlfn.FORMULATEXT(BA281))+1,SEARCH("]",_xlfn.FORMULATEXT(BA281))-(SEARCH("[",_xlfn.FORMULATEXT(BA281))+1))="-1","",1),"")</f>
        <v/>
      </c>
      <c r="BH281" s="560" t="str">
        <f t="shared" ca="1" si="52"/>
        <v/>
      </c>
      <c r="BI281" s="560" t="str">
        <f t="shared" ca="1" si="52"/>
        <v/>
      </c>
      <c r="BJ281" s="560" t="str">
        <f t="shared" ca="1" si="52"/>
        <v/>
      </c>
      <c r="BK281" s="560" t="str">
        <f t="shared" ca="1" si="52"/>
        <v/>
      </c>
      <c r="BL281" s="561" t="str">
        <f t="shared" ca="1" si="52"/>
        <v/>
      </c>
      <c r="CV281" s="1497"/>
      <c r="CW281" s="1498"/>
      <c r="CX281" s="1498"/>
      <c r="CY281" s="1498"/>
      <c r="CZ281" s="1498"/>
      <c r="DA281" s="1498"/>
      <c r="DB281" s="1498"/>
      <c r="DC281" s="1498"/>
      <c r="DD281" s="1859"/>
      <c r="DE281" s="1860"/>
      <c r="DF281" s="1861"/>
    </row>
    <row r="282" spans="1:110" s="465" customFormat="1" ht="15" customHeight="1">
      <c r="A282" s="1436"/>
      <c r="B282" s="1437"/>
      <c r="C282" s="1437"/>
      <c r="D282" s="475"/>
      <c r="E282" s="897"/>
      <c r="F282" s="898"/>
      <c r="G282" s="898"/>
      <c r="H282" s="898"/>
      <c r="I282" s="898"/>
      <c r="J282" s="898"/>
      <c r="K282" s="898"/>
      <c r="L282" s="899"/>
      <c r="M282" s="261"/>
      <c r="N282" s="271"/>
      <c r="O282" s="271"/>
      <c r="P282" s="271" t="s">
        <v>2205</v>
      </c>
      <c r="Q282" s="271"/>
      <c r="R282" s="271" t="str">
        <f>"部品番号リンク情報取得.部品番号ID = &lt;"&amp;$B$37&amp;"."&amp;$D$49&amp;"&gt;)"</f>
        <v>部品番号リンク情報取得.部品番号ID = &lt;入力領域.正部品番号２ID&gt;)</v>
      </c>
      <c r="S282" s="271"/>
      <c r="T282" s="271"/>
      <c r="U282" s="271"/>
      <c r="V282" s="271"/>
      <c r="W282" s="271"/>
      <c r="X282" s="271"/>
      <c r="Y282" s="271"/>
      <c r="Z282" s="271"/>
      <c r="AA282" s="271"/>
      <c r="AB282" s="271"/>
      <c r="AC282" s="271"/>
      <c r="AD282" s="271"/>
      <c r="AE282" s="271"/>
      <c r="AF282" s="271"/>
      <c r="AG282" s="271"/>
      <c r="AH282" s="271"/>
      <c r="AI282" s="271"/>
      <c r="AJ282" s="271"/>
      <c r="AK282" s="271"/>
      <c r="AL282" s="271"/>
      <c r="AM282" s="271"/>
      <c r="AN282" s="271"/>
      <c r="AO282" s="271"/>
      <c r="AP282" s="271"/>
      <c r="AQ282" s="271"/>
      <c r="AR282" s="271"/>
      <c r="AS282" s="271"/>
      <c r="AT282" s="271"/>
      <c r="AU282" s="271"/>
      <c r="AV282" s="271"/>
      <c r="AW282" s="271"/>
      <c r="AX282" s="272"/>
      <c r="AY282" s="471"/>
      <c r="BA282" s="192">
        <f t="shared" si="51"/>
        <v>9</v>
      </c>
      <c r="BB282" s="192">
        <f t="shared" si="51"/>
        <v>2</v>
      </c>
      <c r="BC282" s="192">
        <f t="shared" si="51"/>
        <v>1</v>
      </c>
      <c r="BD282" s="192"/>
      <c r="BG282" s="559" t="str">
        <f t="shared" ca="1" si="52"/>
        <v/>
      </c>
      <c r="BH282" s="560" t="str">
        <f t="shared" ca="1" si="52"/>
        <v/>
      </c>
      <c r="BI282" s="560" t="str">
        <f t="shared" ca="1" si="52"/>
        <v/>
      </c>
      <c r="BJ282" s="560" t="str">
        <f t="shared" ca="1" si="52"/>
        <v/>
      </c>
      <c r="BK282" s="560" t="str">
        <f t="shared" ca="1" si="52"/>
        <v/>
      </c>
      <c r="BL282" s="561" t="str">
        <f t="shared" ca="1" si="52"/>
        <v/>
      </c>
      <c r="CV282" s="1497"/>
      <c r="CW282" s="1498"/>
      <c r="CX282" s="1498"/>
      <c r="CY282" s="1498"/>
      <c r="CZ282" s="1498"/>
      <c r="DA282" s="1498"/>
      <c r="DB282" s="1498"/>
      <c r="DC282" s="1498"/>
      <c r="DD282" s="1859"/>
      <c r="DE282" s="1860"/>
      <c r="DF282" s="1861"/>
    </row>
    <row r="283" spans="1:110" s="465" customFormat="1" ht="15" customHeight="1">
      <c r="A283" s="1863" t="str">
        <f>BA283&amp;"."&amp;BB283&amp;"."&amp;BC283</f>
        <v>9.2.1</v>
      </c>
      <c r="B283" s="1864"/>
      <c r="C283" s="1864"/>
      <c r="D283" s="1864"/>
      <c r="E283" s="275" t="s">
        <v>480</v>
      </c>
      <c r="F283" s="469"/>
      <c r="G283" s="275"/>
      <c r="H283" s="479"/>
      <c r="I283" s="275"/>
      <c r="J283" s="475"/>
      <c r="K283" s="475"/>
      <c r="L283" s="475"/>
      <c r="M283" s="475"/>
      <c r="N283" s="475"/>
      <c r="O283" s="475"/>
      <c r="P283" s="475"/>
      <c r="Q283" s="475"/>
      <c r="R283" s="475"/>
      <c r="S283" s="475"/>
      <c r="T283" s="475"/>
      <c r="U283" s="475"/>
      <c r="V283" s="475"/>
      <c r="W283" s="475"/>
      <c r="X283" s="475"/>
      <c r="Y283" s="475"/>
      <c r="Z283" s="475"/>
      <c r="AA283" s="475"/>
      <c r="AB283" s="475"/>
      <c r="AC283" s="475"/>
      <c r="AD283" s="475"/>
      <c r="AE283" s="469"/>
      <c r="AF283" s="469"/>
      <c r="AG283" s="469"/>
      <c r="AH283" s="469"/>
      <c r="AI283" s="469"/>
      <c r="AJ283" s="469"/>
      <c r="AK283" s="469"/>
      <c r="AL283" s="469"/>
      <c r="AM283" s="469"/>
      <c r="AN283" s="475"/>
      <c r="AO283" s="475"/>
      <c r="AP283" s="475"/>
      <c r="AQ283" s="475"/>
      <c r="AR283" s="475"/>
      <c r="AS283" s="475"/>
      <c r="AT283" s="475"/>
      <c r="AU283" s="475"/>
      <c r="AV283" s="475"/>
      <c r="AW283" s="475"/>
      <c r="AX283" s="475"/>
      <c r="AY283" s="471"/>
      <c r="BA283" s="192">
        <f t="shared" si="51"/>
        <v>9</v>
      </c>
      <c r="BB283" s="192">
        <f t="shared" si="51"/>
        <v>2</v>
      </c>
      <c r="BC283" s="192">
        <f t="shared" si="51"/>
        <v>1</v>
      </c>
      <c r="BD283" s="196" t="str">
        <f>IF(ISBLANK(BD282),"①",CHAR(CODE(BD282)+1))</f>
        <v>①</v>
      </c>
      <c r="BG283" s="559" t="str">
        <f t="shared" ca="1" si="43"/>
        <v/>
      </c>
      <c r="BH283" s="560" t="str">
        <f t="shared" ca="1" si="44"/>
        <v/>
      </c>
      <c r="BI283" s="560" t="str">
        <f t="shared" ca="1" si="45"/>
        <v/>
      </c>
      <c r="BJ283" s="560" t="str">
        <f t="shared" ca="1" si="46"/>
        <v/>
      </c>
      <c r="BK283" s="560" t="str">
        <f t="shared" ca="1" si="47"/>
        <v/>
      </c>
      <c r="BL283" s="561" t="str">
        <f t="shared" ca="1" si="48"/>
        <v/>
      </c>
      <c r="CV283" s="1497"/>
      <c r="CW283" s="1498"/>
      <c r="CX283" s="1498"/>
      <c r="CY283" s="1498"/>
      <c r="CZ283" s="1498"/>
      <c r="DA283" s="1498"/>
      <c r="DB283" s="1498"/>
      <c r="DC283" s="1498"/>
      <c r="DD283" s="1859"/>
      <c r="DE283" s="1860"/>
      <c r="DF283" s="1861"/>
    </row>
    <row r="284" spans="1:110" s="465" customFormat="1" ht="15" customHeight="1">
      <c r="A284" s="1868" t="str">
        <f>BD284</f>
        <v>①</v>
      </c>
      <c r="B284" s="1869"/>
      <c r="C284" s="1869"/>
      <c r="D284" s="1869"/>
      <c r="E284" s="1869"/>
      <c r="F284" s="475" t="str">
        <f>"以下処理内容で"&amp;$BW$17&amp;"を実施する。"</f>
        <v>以下処理内容でを実施する。</v>
      </c>
      <c r="G284" s="475"/>
      <c r="H284" s="475"/>
      <c r="I284" s="475"/>
      <c r="J284" s="475"/>
      <c r="K284" s="475"/>
      <c r="L284" s="475"/>
      <c r="M284" s="475"/>
      <c r="N284" s="475"/>
      <c r="O284" s="475"/>
      <c r="P284" s="475"/>
      <c r="Q284" s="475"/>
      <c r="R284" s="475"/>
      <c r="S284" s="475"/>
      <c r="T284" s="475"/>
      <c r="U284" s="469"/>
      <c r="V284" s="475"/>
      <c r="W284" s="475"/>
      <c r="X284" s="475"/>
      <c r="Y284" s="475"/>
      <c r="Z284" s="475"/>
      <c r="AA284" s="475"/>
      <c r="AB284" s="475"/>
      <c r="AC284" s="475"/>
      <c r="AD284" s="475"/>
      <c r="AE284" s="469"/>
      <c r="AF284" s="469"/>
      <c r="AG284" s="469"/>
      <c r="AH284" s="469"/>
      <c r="AI284" s="469"/>
      <c r="AJ284" s="469"/>
      <c r="AK284" s="469"/>
      <c r="AL284" s="469"/>
      <c r="AM284" s="469"/>
      <c r="AN284" s="475"/>
      <c r="AO284" s="475"/>
      <c r="AP284" s="475"/>
      <c r="AQ284" s="475"/>
      <c r="AR284" s="475"/>
      <c r="AS284" s="475"/>
      <c r="AT284" s="475"/>
      <c r="AU284" s="475"/>
      <c r="AV284" s="475"/>
      <c r="AW284" s="475"/>
      <c r="AX284" s="475"/>
      <c r="AY284" s="471"/>
      <c r="BA284" s="192">
        <f t="shared" si="51"/>
        <v>9</v>
      </c>
      <c r="BB284" s="192">
        <f t="shared" si="51"/>
        <v>2</v>
      </c>
      <c r="BC284" s="192">
        <f t="shared" si="51"/>
        <v>1</v>
      </c>
      <c r="BD284" s="192" t="str">
        <f t="shared" si="51"/>
        <v>①</v>
      </c>
      <c r="BG284" s="559" t="str">
        <f t="shared" ca="1" si="43"/>
        <v/>
      </c>
      <c r="BH284" s="560" t="str">
        <f t="shared" ca="1" si="44"/>
        <v/>
      </c>
      <c r="BI284" s="560" t="str">
        <f t="shared" ca="1" si="45"/>
        <v/>
      </c>
      <c r="BJ284" s="560" t="str">
        <f t="shared" ca="1" si="46"/>
        <v/>
      </c>
      <c r="BK284" s="560" t="str">
        <f t="shared" ca="1" si="47"/>
        <v/>
      </c>
      <c r="BL284" s="561" t="str">
        <f t="shared" ca="1" si="48"/>
        <v/>
      </c>
      <c r="CV284" s="1488" t="s">
        <v>2265</v>
      </c>
      <c r="CW284" s="1489"/>
      <c r="CX284" s="1489"/>
      <c r="CY284" s="1489"/>
      <c r="CZ284" s="1489"/>
      <c r="DA284" s="1489"/>
      <c r="DB284" s="1489"/>
      <c r="DC284" s="1489"/>
      <c r="DD284" s="1859">
        <v>44637</v>
      </c>
      <c r="DE284" s="1860"/>
      <c r="DF284" s="1861"/>
    </row>
    <row r="285" spans="1:110" s="465" customFormat="1" ht="15" customHeight="1">
      <c r="A285" s="829"/>
      <c r="B285" s="830"/>
      <c r="C285" s="830"/>
      <c r="D285" s="475"/>
      <c r="E285" s="275"/>
      <c r="F285" s="1870" t="s">
        <v>103</v>
      </c>
      <c r="G285" s="1871"/>
      <c r="H285" s="1871"/>
      <c r="I285" s="1871"/>
      <c r="J285" s="1871"/>
      <c r="K285" s="1871"/>
      <c r="L285" s="1871"/>
      <c r="M285" s="1872"/>
      <c r="N285" s="480" t="s">
        <v>109</v>
      </c>
      <c r="O285" s="266" t="str">
        <f>"("&amp;VLOOKUP(N285,[1]processing_log!$B$37:$Y$100,4,FALSE)&amp;" - "&amp;VLOOKUP(N285,[1]processing_log!$B$37:$Y$100,21,FALSE)&amp;VLOOKUP(N285,[1]processing_log!$B$37:$Y$100,24,FALSE)&amp;")"</f>
        <v>(登録・更新処理 - 異常終了)</v>
      </c>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6"/>
      <c r="AO285" s="266"/>
      <c r="AP285" s="266"/>
      <c r="AQ285" s="266"/>
      <c r="AR285" s="266"/>
      <c r="AS285" s="266"/>
      <c r="AT285" s="266"/>
      <c r="AU285" s="266"/>
      <c r="AV285" s="266"/>
      <c r="AW285" s="266"/>
      <c r="AX285" s="267"/>
      <c r="AY285" s="471"/>
      <c r="BA285" s="192">
        <f t="shared" si="51"/>
        <v>9</v>
      </c>
      <c r="BB285" s="192">
        <f t="shared" si="51"/>
        <v>2</v>
      </c>
      <c r="BC285" s="192">
        <f t="shared" si="51"/>
        <v>1</v>
      </c>
      <c r="BD285" s="192" t="str">
        <f t="shared" si="51"/>
        <v>①</v>
      </c>
      <c r="BG285" s="559" t="str">
        <f t="shared" ca="1" si="43"/>
        <v/>
      </c>
      <c r="BH285" s="560" t="str">
        <f t="shared" ca="1" si="44"/>
        <v/>
      </c>
      <c r="BI285" s="560" t="str">
        <f t="shared" ca="1" si="45"/>
        <v/>
      </c>
      <c r="BJ285" s="560" t="str">
        <f t="shared" ca="1" si="46"/>
        <v/>
      </c>
      <c r="BK285" s="560" t="str">
        <f t="shared" ca="1" si="47"/>
        <v/>
      </c>
      <c r="BL285" s="561" t="str">
        <f t="shared" ca="1" si="48"/>
        <v/>
      </c>
      <c r="CV285" s="1497"/>
      <c r="CW285" s="1498"/>
      <c r="CX285" s="1498"/>
      <c r="CY285" s="1498"/>
      <c r="CZ285" s="1498"/>
      <c r="DA285" s="1498"/>
      <c r="DB285" s="1498"/>
      <c r="DC285" s="1498"/>
      <c r="DD285" s="1859"/>
      <c r="DE285" s="1860"/>
      <c r="DF285" s="1861"/>
    </row>
    <row r="286" spans="1:110" s="465" customFormat="1" ht="15" customHeight="1">
      <c r="A286" s="829"/>
      <c r="B286" s="830"/>
      <c r="C286" s="830"/>
      <c r="D286" s="475"/>
      <c r="E286" s="275"/>
      <c r="F286" s="1865" t="s">
        <v>104</v>
      </c>
      <c r="G286" s="1866"/>
      <c r="H286" s="1866"/>
      <c r="I286" s="1866"/>
      <c r="J286" s="1866"/>
      <c r="K286" s="1866"/>
      <c r="L286" s="1866"/>
      <c r="M286" s="1867"/>
      <c r="N286" s="892" t="str">
        <f>"該当データ存在確認異常　"&amp;$D$39&amp;"：&lt;"&amp;$B$37&amp;"."&amp;$D$39&amp;"&gt;"</f>
        <v>該当データ存在確認異常　圧造課部品番号：&lt;入力領域.圧造課部品番号&gt;</v>
      </c>
      <c r="O286" s="271"/>
      <c r="P286" s="271"/>
      <c r="Q286" s="271"/>
      <c r="R286" s="271"/>
      <c r="S286" s="271"/>
      <c r="T286" s="271"/>
      <c r="U286" s="271"/>
      <c r="V286" s="271"/>
      <c r="W286" s="271"/>
      <c r="X286" s="271"/>
      <c r="Y286" s="271"/>
      <c r="Z286" s="271"/>
      <c r="AA286" s="271"/>
      <c r="AB286" s="271"/>
      <c r="AC286" s="271"/>
      <c r="AD286" s="271"/>
      <c r="AE286" s="271"/>
      <c r="AF286" s="271"/>
      <c r="AG286" s="271"/>
      <c r="AH286" s="271"/>
      <c r="AI286" s="271"/>
      <c r="AJ286" s="271"/>
      <c r="AK286" s="271"/>
      <c r="AL286" s="271"/>
      <c r="AM286" s="271"/>
      <c r="AN286" s="271"/>
      <c r="AO286" s="271"/>
      <c r="AP286" s="271"/>
      <c r="AQ286" s="271"/>
      <c r="AR286" s="271"/>
      <c r="AS286" s="271"/>
      <c r="AT286" s="271"/>
      <c r="AU286" s="271"/>
      <c r="AV286" s="271"/>
      <c r="AW286" s="271"/>
      <c r="AX286" s="272"/>
      <c r="AY286" s="471"/>
      <c r="BA286" s="192">
        <f t="shared" si="51"/>
        <v>9</v>
      </c>
      <c r="BB286" s="192">
        <f t="shared" si="51"/>
        <v>2</v>
      </c>
      <c r="BC286" s="192">
        <f t="shared" si="51"/>
        <v>1</v>
      </c>
      <c r="BD286" s="192" t="str">
        <f t="shared" si="51"/>
        <v>①</v>
      </c>
      <c r="BG286" s="559" t="str">
        <f t="shared" ca="1" si="43"/>
        <v/>
      </c>
      <c r="BH286" s="560" t="str">
        <f t="shared" ca="1" si="44"/>
        <v/>
      </c>
      <c r="BI286" s="560" t="str">
        <f t="shared" ca="1" si="45"/>
        <v/>
      </c>
      <c r="BJ286" s="560" t="str">
        <f t="shared" ca="1" si="46"/>
        <v/>
      </c>
      <c r="BK286" s="560" t="str">
        <f t="shared" ca="1" si="47"/>
        <v/>
      </c>
      <c r="BL286" s="561" t="str">
        <f t="shared" ca="1" si="48"/>
        <v/>
      </c>
      <c r="CV286" s="1497"/>
      <c r="CW286" s="1498"/>
      <c r="CX286" s="1498"/>
      <c r="CY286" s="1498"/>
      <c r="CZ286" s="1498"/>
      <c r="DA286" s="1498"/>
      <c r="DB286" s="1498"/>
      <c r="DC286" s="1498"/>
      <c r="DD286" s="1859"/>
      <c r="DE286" s="1860"/>
      <c r="DF286" s="1861"/>
    </row>
    <row r="287" spans="1:110" s="465" customFormat="1" ht="15" customHeight="1">
      <c r="A287" s="1868" t="str">
        <f>BD287</f>
        <v>②</v>
      </c>
      <c r="B287" s="1869"/>
      <c r="C287" s="1869"/>
      <c r="D287" s="1869"/>
      <c r="E287" s="1869"/>
      <c r="F287" s="275" t="s">
        <v>955</v>
      </c>
      <c r="G287" s="475"/>
      <c r="H287" s="475"/>
      <c r="I287" s="475"/>
      <c r="J287" s="475"/>
      <c r="K287" s="475"/>
      <c r="L287" s="475"/>
      <c r="M287" s="475"/>
      <c r="N287" s="475"/>
      <c r="O287" s="475"/>
      <c r="P287" s="475"/>
      <c r="Q287" s="475"/>
      <c r="R287" s="475"/>
      <c r="S287" s="475"/>
      <c r="T287" s="475"/>
      <c r="U287" s="469"/>
      <c r="V287" s="475"/>
      <c r="W287" s="475"/>
      <c r="X287" s="475"/>
      <c r="Y287" s="475"/>
      <c r="Z287" s="475"/>
      <c r="AA287" s="475"/>
      <c r="AB287" s="475"/>
      <c r="AC287" s="475"/>
      <c r="AD287" s="475"/>
      <c r="AE287" s="475"/>
      <c r="AF287" s="475"/>
      <c r="AG287" s="475"/>
      <c r="AH287" s="475"/>
      <c r="AI287" s="475"/>
      <c r="AJ287" s="475"/>
      <c r="AK287" s="475"/>
      <c r="AL287" s="475"/>
      <c r="AM287" s="475"/>
      <c r="AN287" s="475"/>
      <c r="AO287" s="475"/>
      <c r="AP287" s="475"/>
      <c r="AQ287" s="475"/>
      <c r="AR287" s="475"/>
      <c r="AS287" s="475"/>
      <c r="AT287" s="475"/>
      <c r="AU287" s="475"/>
      <c r="AV287" s="475"/>
      <c r="AW287" s="475"/>
      <c r="AX287" s="475"/>
      <c r="AY287" s="471"/>
      <c r="BA287" s="192">
        <f t="shared" si="51"/>
        <v>9</v>
      </c>
      <c r="BB287" s="192">
        <f t="shared" si="51"/>
        <v>2</v>
      </c>
      <c r="BC287" s="192">
        <f t="shared" si="51"/>
        <v>1</v>
      </c>
      <c r="BD287" s="196" t="str">
        <f>IF(ISBLANK(BD286),"①",CHAR(CODE(BD286)+1))</f>
        <v>②</v>
      </c>
      <c r="BG287" s="559" t="str">
        <f t="shared" ca="1" si="43"/>
        <v/>
      </c>
      <c r="BH287" s="560" t="str">
        <f t="shared" ca="1" si="44"/>
        <v/>
      </c>
      <c r="BI287" s="560" t="str">
        <f t="shared" ca="1" si="45"/>
        <v/>
      </c>
      <c r="BJ287" s="560" t="str">
        <f t="shared" ca="1" si="46"/>
        <v/>
      </c>
      <c r="BK287" s="560" t="str">
        <f t="shared" ca="1" si="47"/>
        <v/>
      </c>
      <c r="BL287" s="561" t="str">
        <f t="shared" ca="1" si="48"/>
        <v/>
      </c>
      <c r="CV287" s="1488" t="s">
        <v>2265</v>
      </c>
      <c r="CW287" s="1489"/>
      <c r="CX287" s="1489"/>
      <c r="CY287" s="1489"/>
      <c r="CZ287" s="1489"/>
      <c r="DA287" s="1489"/>
      <c r="DB287" s="1489"/>
      <c r="DC287" s="1489"/>
      <c r="DD287" s="1859">
        <v>44637</v>
      </c>
      <c r="DE287" s="1860"/>
      <c r="DF287" s="1861"/>
    </row>
    <row r="288" spans="1:110" s="465" customFormat="1" ht="15" customHeight="1">
      <c r="A288" s="810"/>
      <c r="B288" s="811"/>
      <c r="C288" s="811"/>
      <c r="D288" s="811"/>
      <c r="E288" s="811"/>
      <c r="F288" s="275" t="s">
        <v>957</v>
      </c>
      <c r="G288" s="475"/>
      <c r="H288" s="475"/>
      <c r="I288" s="475"/>
      <c r="J288" s="475"/>
      <c r="K288" s="475"/>
      <c r="L288" s="475"/>
      <c r="M288" s="475"/>
      <c r="N288" s="475"/>
      <c r="O288" s="475"/>
      <c r="P288" s="475"/>
      <c r="Q288" s="475"/>
      <c r="R288" s="475"/>
      <c r="S288" s="475"/>
      <c r="T288" s="475"/>
      <c r="U288" s="469"/>
      <c r="V288" s="475"/>
      <c r="W288" s="475"/>
      <c r="X288" s="475"/>
      <c r="Y288" s="475"/>
      <c r="Z288" s="475"/>
      <c r="AA288" s="475"/>
      <c r="AB288" s="475"/>
      <c r="AC288" s="475"/>
      <c r="AD288" s="475"/>
      <c r="AE288" s="475"/>
      <c r="AF288" s="475"/>
      <c r="AG288" s="475"/>
      <c r="AH288" s="475"/>
      <c r="AI288" s="475"/>
      <c r="AJ288" s="475"/>
      <c r="AK288" s="475"/>
      <c r="AL288" s="475"/>
      <c r="AM288" s="475"/>
      <c r="AN288" s="475"/>
      <c r="AO288" s="475"/>
      <c r="AP288" s="475"/>
      <c r="AQ288" s="475"/>
      <c r="AR288" s="475"/>
      <c r="AS288" s="475"/>
      <c r="AT288" s="475"/>
      <c r="AU288" s="475"/>
      <c r="AV288" s="475"/>
      <c r="AW288" s="475"/>
      <c r="AX288" s="475"/>
      <c r="AY288" s="471"/>
      <c r="BA288" s="192">
        <f t="shared" si="51"/>
        <v>9</v>
      </c>
      <c r="BB288" s="192">
        <f t="shared" si="51"/>
        <v>2</v>
      </c>
      <c r="BC288" s="192">
        <f t="shared" si="51"/>
        <v>1</v>
      </c>
      <c r="BD288" s="192" t="str">
        <f t="shared" si="51"/>
        <v>②</v>
      </c>
      <c r="BG288" s="559" t="str">
        <f t="shared" ca="1" si="43"/>
        <v/>
      </c>
      <c r="BH288" s="560" t="str">
        <f t="shared" ca="1" si="44"/>
        <v/>
      </c>
      <c r="BI288" s="560" t="str">
        <f t="shared" ca="1" si="45"/>
        <v/>
      </c>
      <c r="BJ288" s="560" t="str">
        <f t="shared" ca="1" si="46"/>
        <v/>
      </c>
      <c r="BK288" s="560" t="str">
        <f t="shared" ca="1" si="47"/>
        <v/>
      </c>
      <c r="BL288" s="561" t="str">
        <f t="shared" ca="1" si="48"/>
        <v/>
      </c>
      <c r="CV288" s="1488" t="s">
        <v>2265</v>
      </c>
      <c r="CW288" s="1489"/>
      <c r="CX288" s="1489"/>
      <c r="CY288" s="1489"/>
      <c r="CZ288" s="1489"/>
      <c r="DA288" s="1489"/>
      <c r="DB288" s="1489"/>
      <c r="DC288" s="1489"/>
      <c r="DD288" s="1859">
        <v>44637</v>
      </c>
      <c r="DE288" s="1860"/>
      <c r="DF288" s="1861"/>
    </row>
    <row r="289" spans="1:110" s="465" customFormat="1" ht="15" customHeight="1">
      <c r="A289" s="1868" t="str">
        <f>BD289</f>
        <v>③</v>
      </c>
      <c r="B289" s="1869"/>
      <c r="C289" s="1869"/>
      <c r="D289" s="1869"/>
      <c r="E289" s="1869"/>
      <c r="F289" s="475" t="s">
        <v>956</v>
      </c>
      <c r="G289" s="475"/>
      <c r="H289" s="475"/>
      <c r="I289" s="475"/>
      <c r="J289" s="475"/>
      <c r="K289" s="475"/>
      <c r="L289" s="475"/>
      <c r="M289" s="475"/>
      <c r="N289" s="475"/>
      <c r="O289" s="475"/>
      <c r="P289" s="475"/>
      <c r="Q289" s="475"/>
      <c r="R289" s="475"/>
      <c r="S289" s="475"/>
      <c r="T289" s="475"/>
      <c r="U289" s="469"/>
      <c r="V289" s="475"/>
      <c r="W289" s="475"/>
      <c r="X289" s="475"/>
      <c r="Y289" s="475"/>
      <c r="Z289" s="475"/>
      <c r="AA289" s="475"/>
      <c r="AB289" s="475"/>
      <c r="AC289" s="475"/>
      <c r="AD289" s="475"/>
      <c r="AE289" s="475"/>
      <c r="AF289" s="475"/>
      <c r="AG289" s="475"/>
      <c r="AH289" s="475"/>
      <c r="AI289" s="475"/>
      <c r="AJ289" s="475"/>
      <c r="AK289" s="475"/>
      <c r="AL289" s="475"/>
      <c r="AM289" s="475"/>
      <c r="AN289" s="475"/>
      <c r="AO289" s="475"/>
      <c r="AP289" s="475"/>
      <c r="AQ289" s="475"/>
      <c r="AR289" s="475"/>
      <c r="AS289" s="475"/>
      <c r="AT289" s="475"/>
      <c r="AU289" s="475"/>
      <c r="AV289" s="475"/>
      <c r="AW289" s="475"/>
      <c r="AX289" s="475"/>
      <c r="AY289" s="471"/>
      <c r="BA289" s="192">
        <f t="shared" si="51"/>
        <v>9</v>
      </c>
      <c r="BB289" s="192">
        <f t="shared" si="51"/>
        <v>2</v>
      </c>
      <c r="BC289" s="192">
        <f t="shared" si="51"/>
        <v>1</v>
      </c>
      <c r="BD289" s="196" t="str">
        <f>IF(ISBLANK(BD288),"①",CHAR(CODE(BD288)+1))</f>
        <v>③</v>
      </c>
      <c r="BG289" s="559" t="str">
        <f t="shared" ca="1" si="43"/>
        <v/>
      </c>
      <c r="BH289" s="560" t="str">
        <f t="shared" ca="1" si="44"/>
        <v/>
      </c>
      <c r="BI289" s="560" t="str">
        <f t="shared" ca="1" si="45"/>
        <v/>
      </c>
      <c r="BJ289" s="560" t="str">
        <f t="shared" ca="1" si="46"/>
        <v/>
      </c>
      <c r="BK289" s="560" t="str">
        <f t="shared" ca="1" si="47"/>
        <v/>
      </c>
      <c r="BL289" s="561" t="str">
        <f t="shared" ca="1" si="48"/>
        <v/>
      </c>
      <c r="CV289" s="1488" t="s">
        <v>2265</v>
      </c>
      <c r="CW289" s="1489"/>
      <c r="CX289" s="1489"/>
      <c r="CY289" s="1489"/>
      <c r="CZ289" s="1489"/>
      <c r="DA289" s="1489"/>
      <c r="DB289" s="1489"/>
      <c r="DC289" s="1489"/>
      <c r="DD289" s="1859">
        <v>44637</v>
      </c>
      <c r="DE289" s="1860"/>
      <c r="DF289" s="1861"/>
    </row>
    <row r="290" spans="1:110" s="465" customFormat="1" ht="15" customHeight="1">
      <c r="A290" s="1863" t="str">
        <f>BA290&amp;"."&amp;BB290</f>
        <v>9.3</v>
      </c>
      <c r="B290" s="1864"/>
      <c r="C290" s="1864"/>
      <c r="D290" s="475" t="s">
        <v>958</v>
      </c>
      <c r="E290" s="275"/>
      <c r="F290" s="275"/>
      <c r="G290" s="479"/>
      <c r="H290" s="275"/>
      <c r="I290" s="475"/>
      <c r="J290" s="475"/>
      <c r="K290" s="475"/>
      <c r="L290" s="475"/>
      <c r="M290" s="475"/>
      <c r="N290" s="475"/>
      <c r="O290" s="475"/>
      <c r="P290" s="475"/>
      <c r="Q290" s="475"/>
      <c r="R290" s="475"/>
      <c r="S290" s="475"/>
      <c r="T290" s="475"/>
      <c r="U290" s="475"/>
      <c r="V290" s="475"/>
      <c r="W290" s="475"/>
      <c r="X290" s="475"/>
      <c r="Y290" s="475"/>
      <c r="Z290" s="475"/>
      <c r="AA290" s="475"/>
      <c r="AB290" s="475"/>
      <c r="AC290" s="475"/>
      <c r="AD290" s="469"/>
      <c r="AE290" s="469"/>
      <c r="AF290" s="469"/>
      <c r="AG290" s="469"/>
      <c r="AH290" s="469"/>
      <c r="AI290" s="469"/>
      <c r="AJ290" s="469"/>
      <c r="AK290" s="469"/>
      <c r="AL290" s="469"/>
      <c r="AM290" s="475"/>
      <c r="AN290" s="475"/>
      <c r="AO290" s="475"/>
      <c r="AP290" s="475"/>
      <c r="AQ290" s="475"/>
      <c r="AR290" s="475"/>
      <c r="AS290" s="469"/>
      <c r="AT290" s="475"/>
      <c r="AU290" s="475"/>
      <c r="AV290" s="475"/>
      <c r="AW290" s="475"/>
      <c r="AX290" s="475"/>
      <c r="AY290" s="471"/>
      <c r="BA290" s="192">
        <f>BA289</f>
        <v>9</v>
      </c>
      <c r="BB290" s="193">
        <f>BB289+1</f>
        <v>3</v>
      </c>
      <c r="BC290" s="192"/>
      <c r="BD290" s="192"/>
      <c r="BG290" s="559" t="str">
        <f t="shared" ca="1" si="43"/>
        <v/>
      </c>
      <c r="BH290" s="560" t="str">
        <f t="shared" ca="1" si="44"/>
        <v/>
      </c>
      <c r="BI290" s="560" t="str">
        <f t="shared" ca="1" si="45"/>
        <v/>
      </c>
      <c r="BJ290" s="560" t="str">
        <f t="shared" ca="1" si="46"/>
        <v/>
      </c>
      <c r="BK290" s="560" t="str">
        <f t="shared" ca="1" si="47"/>
        <v/>
      </c>
      <c r="BL290" s="561" t="str">
        <f t="shared" ca="1" si="48"/>
        <v/>
      </c>
      <c r="CV290" s="1488" t="s">
        <v>2265</v>
      </c>
      <c r="CW290" s="1489"/>
      <c r="CX290" s="1489"/>
      <c r="CY290" s="1489"/>
      <c r="CZ290" s="1489"/>
      <c r="DA290" s="1489"/>
      <c r="DB290" s="1489"/>
      <c r="DC290" s="1489"/>
      <c r="DD290" s="1859">
        <v>44637</v>
      </c>
      <c r="DE290" s="1860"/>
      <c r="DF290" s="1861"/>
    </row>
    <row r="291" spans="1:110" s="465" customFormat="1" ht="15" customHeight="1">
      <c r="A291" s="810"/>
      <c r="B291" s="811"/>
      <c r="C291" s="811"/>
      <c r="D291" s="475" t="s">
        <v>543</v>
      </c>
      <c r="E291" s="811"/>
      <c r="F291" s="275"/>
      <c r="G291" s="475"/>
      <c r="H291" s="475"/>
      <c r="I291" s="475"/>
      <c r="J291" s="475"/>
      <c r="K291" s="475"/>
      <c r="L291" s="475"/>
      <c r="M291" s="475"/>
      <c r="N291" s="475"/>
      <c r="O291" s="475"/>
      <c r="P291" s="475"/>
      <c r="Q291" s="475"/>
      <c r="R291" s="475"/>
      <c r="S291" s="475"/>
      <c r="T291" s="475"/>
      <c r="U291" s="469"/>
      <c r="V291" s="475"/>
      <c r="W291" s="475"/>
      <c r="X291" s="475"/>
      <c r="Y291" s="475"/>
      <c r="Z291" s="475"/>
      <c r="AA291" s="475"/>
      <c r="AB291" s="475"/>
      <c r="AC291" s="475"/>
      <c r="AD291" s="475"/>
      <c r="AE291" s="475"/>
      <c r="AF291" s="475"/>
      <c r="AG291" s="475"/>
      <c r="AH291" s="475"/>
      <c r="AI291" s="475"/>
      <c r="AJ291" s="475"/>
      <c r="AK291" s="475"/>
      <c r="AL291" s="475"/>
      <c r="AM291" s="475"/>
      <c r="AN291" s="475"/>
      <c r="AO291" s="475"/>
      <c r="AP291" s="475"/>
      <c r="AQ291" s="475"/>
      <c r="AR291" s="475"/>
      <c r="AS291" s="475"/>
      <c r="AT291" s="475"/>
      <c r="AU291" s="475"/>
      <c r="AV291" s="475"/>
      <c r="AW291" s="475"/>
      <c r="AX291" s="475"/>
      <c r="AY291" s="471"/>
      <c r="BA291" s="192">
        <f t="shared" si="51"/>
        <v>9</v>
      </c>
      <c r="BB291" s="192">
        <f t="shared" si="51"/>
        <v>3</v>
      </c>
      <c r="BC291" s="192"/>
      <c r="BD291" s="192"/>
      <c r="BG291" s="559" t="str">
        <f t="shared" ca="1" si="43"/>
        <v/>
      </c>
      <c r="BH291" s="560" t="str">
        <f t="shared" ca="1" si="44"/>
        <v/>
      </c>
      <c r="BI291" s="560" t="str">
        <f t="shared" ca="1" si="45"/>
        <v/>
      </c>
      <c r="BJ291" s="560" t="str">
        <f t="shared" ca="1" si="46"/>
        <v/>
      </c>
      <c r="BK291" s="560" t="str">
        <f t="shared" ca="1" si="47"/>
        <v/>
      </c>
      <c r="BL291" s="561" t="str">
        <f t="shared" ca="1" si="48"/>
        <v/>
      </c>
      <c r="CV291" s="1497"/>
      <c r="CW291" s="1498"/>
      <c r="CX291" s="1498"/>
      <c r="CY291" s="1498"/>
      <c r="CZ291" s="1498"/>
      <c r="DA291" s="1498"/>
      <c r="DB291" s="1498"/>
      <c r="DC291" s="1498"/>
      <c r="DD291" s="1859"/>
      <c r="DE291" s="1860"/>
      <c r="DF291" s="1861"/>
    </row>
    <row r="292" spans="1:110" s="465" customFormat="1" ht="15" customHeight="1">
      <c r="A292" s="829"/>
      <c r="B292" s="830"/>
      <c r="C292" s="830"/>
      <c r="D292" s="1870" t="s">
        <v>265</v>
      </c>
      <c r="E292" s="1871"/>
      <c r="F292" s="1871"/>
      <c r="G292" s="1871"/>
      <c r="H292" s="1871"/>
      <c r="I292" s="1871"/>
      <c r="J292" s="1871"/>
      <c r="K292" s="1872"/>
      <c r="L292" s="265" t="s">
        <v>978</v>
      </c>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c r="AJ292" s="266"/>
      <c r="AK292" s="266"/>
      <c r="AL292" s="266"/>
      <c r="AM292" s="266"/>
      <c r="AN292" s="266"/>
      <c r="AO292" s="266"/>
      <c r="AP292" s="266"/>
      <c r="AQ292" s="266"/>
      <c r="AR292" s="266"/>
      <c r="AS292" s="266"/>
      <c r="AT292" s="266"/>
      <c r="AU292" s="266"/>
      <c r="AV292" s="266"/>
      <c r="AW292" s="266"/>
      <c r="AX292" s="267"/>
      <c r="AY292" s="471"/>
      <c r="BA292" s="192">
        <f t="shared" si="51"/>
        <v>9</v>
      </c>
      <c r="BB292" s="192">
        <f t="shared" si="51"/>
        <v>3</v>
      </c>
      <c r="BC292" s="192"/>
      <c r="BD292" s="192"/>
      <c r="BE292" s="192"/>
      <c r="BG292" s="559" t="str">
        <f t="shared" ca="1" si="43"/>
        <v/>
      </c>
      <c r="BH292" s="560" t="str">
        <f t="shared" ca="1" si="44"/>
        <v/>
      </c>
      <c r="BI292" s="560" t="str">
        <f t="shared" ca="1" si="45"/>
        <v/>
      </c>
      <c r="BJ292" s="560" t="str">
        <f t="shared" ca="1" si="46"/>
        <v/>
      </c>
      <c r="BK292" s="560" t="str">
        <f t="shared" ca="1" si="47"/>
        <v/>
      </c>
      <c r="BL292" s="561" t="str">
        <f t="shared" ca="1" si="48"/>
        <v/>
      </c>
      <c r="CV292" s="1497"/>
      <c r="CW292" s="1498"/>
      <c r="CX292" s="1498"/>
      <c r="CY292" s="1498"/>
      <c r="CZ292" s="1498"/>
      <c r="DA292" s="1498"/>
      <c r="DB292" s="1498"/>
      <c r="DC292" s="1498"/>
      <c r="DD292" s="1859"/>
      <c r="DE292" s="1860"/>
      <c r="DF292" s="1861"/>
    </row>
    <row r="293" spans="1:110" s="465" customFormat="1" ht="15" customHeight="1">
      <c r="A293" s="829"/>
      <c r="B293" s="830"/>
      <c r="C293" s="830"/>
      <c r="D293" s="1873" t="s">
        <v>331</v>
      </c>
      <c r="E293" s="1874"/>
      <c r="F293" s="1874"/>
      <c r="G293" s="1874"/>
      <c r="H293" s="1874"/>
      <c r="I293" s="1874"/>
      <c r="J293" s="1874"/>
      <c r="K293" s="1875"/>
      <c r="L293" s="268" t="s">
        <v>1007</v>
      </c>
      <c r="M293" s="269"/>
      <c r="N293" s="269"/>
      <c r="O293" s="269"/>
      <c r="P293" s="269"/>
      <c r="Q293" s="269"/>
      <c r="R293" s="269"/>
      <c r="S293" s="269"/>
      <c r="T293" s="269"/>
      <c r="U293" s="269"/>
      <c r="V293" s="269"/>
      <c r="W293" s="269"/>
      <c r="X293" s="269"/>
      <c r="Y293" s="269"/>
      <c r="Z293" s="269"/>
      <c r="AA293" s="269"/>
      <c r="AB293" s="269"/>
      <c r="AC293" s="269"/>
      <c r="AD293" s="269"/>
      <c r="AE293" s="269"/>
      <c r="AF293" s="269"/>
      <c r="AG293" s="269"/>
      <c r="AH293" s="269"/>
      <c r="AI293" s="269"/>
      <c r="AJ293" s="269"/>
      <c r="AK293" s="269"/>
      <c r="AL293" s="269"/>
      <c r="AM293" s="269"/>
      <c r="AN293" s="269"/>
      <c r="AO293" s="269"/>
      <c r="AP293" s="269"/>
      <c r="AQ293" s="269"/>
      <c r="AR293" s="269"/>
      <c r="AS293" s="269"/>
      <c r="AT293" s="269"/>
      <c r="AU293" s="269"/>
      <c r="AV293" s="269"/>
      <c r="AW293" s="269"/>
      <c r="AX293" s="270"/>
      <c r="AY293" s="471"/>
      <c r="BA293" s="192">
        <f t="shared" si="51"/>
        <v>9</v>
      </c>
      <c r="BB293" s="192">
        <f t="shared" si="51"/>
        <v>3</v>
      </c>
      <c r="BC293" s="192"/>
      <c r="BD293" s="192"/>
      <c r="BE293" s="192"/>
      <c r="BG293" s="559" t="str">
        <f t="shared" ca="1" si="43"/>
        <v/>
      </c>
      <c r="BH293" s="560" t="str">
        <f t="shared" ca="1" si="44"/>
        <v/>
      </c>
      <c r="BI293" s="560" t="str">
        <f t="shared" ca="1" si="45"/>
        <v/>
      </c>
      <c r="BJ293" s="560" t="str">
        <f t="shared" ca="1" si="46"/>
        <v/>
      </c>
      <c r="BK293" s="560" t="str">
        <f t="shared" ca="1" si="47"/>
        <v/>
      </c>
      <c r="BL293" s="561" t="str">
        <f t="shared" ca="1" si="48"/>
        <v/>
      </c>
      <c r="CV293" s="1497"/>
      <c r="CW293" s="1498"/>
      <c r="CX293" s="1498"/>
      <c r="CY293" s="1498"/>
      <c r="CZ293" s="1498"/>
      <c r="DA293" s="1498"/>
      <c r="DB293" s="1498"/>
      <c r="DC293" s="1498"/>
      <c r="DD293" s="1859"/>
      <c r="DE293" s="1860"/>
      <c r="DF293" s="1861"/>
    </row>
    <row r="294" spans="1:110" s="465" customFormat="1" ht="15" customHeight="1">
      <c r="A294" s="829"/>
      <c r="B294" s="830"/>
      <c r="C294" s="830"/>
      <c r="D294" s="1873" t="s">
        <v>332</v>
      </c>
      <c r="E294" s="1874"/>
      <c r="F294" s="1874"/>
      <c r="G294" s="1874"/>
      <c r="H294" s="1874"/>
      <c r="I294" s="1874"/>
      <c r="J294" s="1874"/>
      <c r="K294" s="1875"/>
      <c r="L294" s="275"/>
      <c r="M294" s="275"/>
      <c r="N294" s="275"/>
      <c r="O294" s="275"/>
      <c r="P294" s="275"/>
      <c r="Q294" s="275"/>
      <c r="R294" s="275"/>
      <c r="S294" s="275"/>
      <c r="T294" s="275"/>
      <c r="U294" s="275"/>
      <c r="V294" s="275"/>
      <c r="W294" s="275"/>
      <c r="X294" s="275"/>
      <c r="Y294" s="275"/>
      <c r="Z294" s="275"/>
      <c r="AA294" s="275"/>
      <c r="AB294" s="275"/>
      <c r="AC294" s="275"/>
      <c r="AD294" s="275"/>
      <c r="AE294" s="275"/>
      <c r="AF294" s="275"/>
      <c r="AG294" s="275"/>
      <c r="AH294" s="275"/>
      <c r="AI294" s="275"/>
      <c r="AJ294" s="275"/>
      <c r="AK294" s="275"/>
      <c r="AL294" s="275"/>
      <c r="AM294" s="275"/>
      <c r="AN294" s="275"/>
      <c r="AO294" s="275"/>
      <c r="AP294" s="275"/>
      <c r="AQ294" s="275"/>
      <c r="AR294" s="275"/>
      <c r="AS294" s="275"/>
      <c r="AT294" s="275"/>
      <c r="AU294" s="275"/>
      <c r="AV294" s="275"/>
      <c r="AW294" s="275"/>
      <c r="AX294" s="584"/>
      <c r="AY294" s="471"/>
      <c r="BA294" s="192">
        <f t="shared" si="51"/>
        <v>9</v>
      </c>
      <c r="BB294" s="192">
        <f t="shared" si="51"/>
        <v>3</v>
      </c>
      <c r="BC294" s="192"/>
      <c r="BD294" s="192"/>
      <c r="BE294" s="192"/>
      <c r="BG294" s="559" t="str">
        <f t="shared" ca="1" si="43"/>
        <v/>
      </c>
      <c r="BH294" s="560" t="str">
        <f t="shared" ca="1" si="44"/>
        <v/>
      </c>
      <c r="BI294" s="560" t="str">
        <f t="shared" ca="1" si="45"/>
        <v/>
      </c>
      <c r="BJ294" s="560" t="str">
        <f t="shared" ca="1" si="46"/>
        <v/>
      </c>
      <c r="BK294" s="560" t="str">
        <f t="shared" ca="1" si="47"/>
        <v/>
      </c>
      <c r="BL294" s="561" t="str">
        <f t="shared" ca="1" si="48"/>
        <v/>
      </c>
      <c r="CV294" s="1497"/>
      <c r="CW294" s="1498"/>
      <c r="CX294" s="1498"/>
      <c r="CY294" s="1498"/>
      <c r="CZ294" s="1498"/>
      <c r="DA294" s="1498"/>
      <c r="DB294" s="1498"/>
      <c r="DC294" s="1498"/>
      <c r="DD294" s="1859"/>
      <c r="DE294" s="1860"/>
      <c r="DF294" s="1861"/>
    </row>
    <row r="295" spans="1:110" s="465" customFormat="1" ht="15" customHeight="1">
      <c r="A295" s="829"/>
      <c r="B295" s="830"/>
      <c r="C295" s="830"/>
      <c r="D295" s="888"/>
      <c r="E295" s="274"/>
      <c r="F295" s="274"/>
      <c r="G295" s="274"/>
      <c r="H295" s="274"/>
      <c r="I295" s="274"/>
      <c r="J295" s="274"/>
      <c r="K295" s="889"/>
      <c r="L295" s="275"/>
      <c r="M295" s="1876" t="s">
        <v>481</v>
      </c>
      <c r="N295" s="1877"/>
      <c r="O295" s="1877"/>
      <c r="P295" s="1877"/>
      <c r="Q295" s="1877"/>
      <c r="R295" s="1877"/>
      <c r="S295" s="1877"/>
      <c r="T295" s="1877"/>
      <c r="U295" s="1877"/>
      <c r="V295" s="1877"/>
      <c r="W295" s="1877"/>
      <c r="X295" s="1877"/>
      <c r="Y295" s="1878"/>
      <c r="Z295" s="1956" t="s">
        <v>482</v>
      </c>
      <c r="AA295" s="1957"/>
      <c r="AB295" s="1957"/>
      <c r="AC295" s="1957"/>
      <c r="AD295" s="1957"/>
      <c r="AE295" s="1957"/>
      <c r="AF295" s="1957"/>
      <c r="AG295" s="1957"/>
      <c r="AH295" s="1957"/>
      <c r="AI295" s="1957"/>
      <c r="AJ295" s="1957"/>
      <c r="AK295" s="1957"/>
      <c r="AL295" s="1957"/>
      <c r="AM295" s="1957"/>
      <c r="AN295" s="1957"/>
      <c r="AO295" s="1957"/>
      <c r="AP295" s="1958"/>
      <c r="AQ295" s="275"/>
      <c r="AR295" s="275"/>
      <c r="AS295" s="275"/>
      <c r="AT295" s="275"/>
      <c r="AU295" s="275"/>
      <c r="AV295" s="275"/>
      <c r="AW295" s="275"/>
      <c r="AX295" s="584"/>
      <c r="AY295" s="471"/>
      <c r="BA295" s="192">
        <f t="shared" ref="BA295:BB314" si="53">BA294</f>
        <v>9</v>
      </c>
      <c r="BB295" s="192">
        <f t="shared" si="53"/>
        <v>3</v>
      </c>
      <c r="BC295" s="192"/>
      <c r="BD295" s="192"/>
      <c r="BG295" s="559" t="str">
        <f t="shared" ca="1" si="43"/>
        <v/>
      </c>
      <c r="BH295" s="560" t="str">
        <f t="shared" ca="1" si="44"/>
        <v/>
      </c>
      <c r="BI295" s="560" t="str">
        <f t="shared" ca="1" si="45"/>
        <v/>
      </c>
      <c r="BJ295" s="560" t="str">
        <f t="shared" ca="1" si="46"/>
        <v/>
      </c>
      <c r="BK295" s="560" t="str">
        <f t="shared" ca="1" si="47"/>
        <v/>
      </c>
      <c r="BL295" s="561" t="str">
        <f t="shared" ca="1" si="48"/>
        <v/>
      </c>
      <c r="CV295" s="1497"/>
      <c r="CW295" s="1498"/>
      <c r="CX295" s="1498"/>
      <c r="CY295" s="1498"/>
      <c r="CZ295" s="1498"/>
      <c r="DA295" s="1498"/>
      <c r="DB295" s="1498"/>
      <c r="DC295" s="1498"/>
      <c r="DD295" s="1859"/>
      <c r="DE295" s="1860"/>
      <c r="DF295" s="1861"/>
    </row>
    <row r="296" spans="1:110" s="465" customFormat="1" ht="15" customHeight="1">
      <c r="A296" s="829"/>
      <c r="B296" s="830"/>
      <c r="C296" s="830"/>
      <c r="D296" s="888"/>
      <c r="E296" s="274"/>
      <c r="F296" s="274"/>
      <c r="G296" s="274"/>
      <c r="H296" s="274"/>
      <c r="I296" s="274"/>
      <c r="J296" s="274"/>
      <c r="K296" s="889"/>
      <c r="L296" s="275"/>
      <c r="M296" s="1879"/>
      <c r="N296" s="1880"/>
      <c r="O296" s="1880"/>
      <c r="P296" s="1880"/>
      <c r="Q296" s="1880"/>
      <c r="R296" s="1880"/>
      <c r="S296" s="1880"/>
      <c r="T296" s="1880"/>
      <c r="U296" s="1880"/>
      <c r="V296" s="1880"/>
      <c r="W296" s="1880"/>
      <c r="X296" s="1880"/>
      <c r="Y296" s="1881"/>
      <c r="Z296" s="1959" t="s">
        <v>322</v>
      </c>
      <c r="AA296" s="1960"/>
      <c r="AB296" s="1960"/>
      <c r="AC296" s="1960" t="s">
        <v>325</v>
      </c>
      <c r="AD296" s="1960"/>
      <c r="AE296" s="1960"/>
      <c r="AF296" s="1960"/>
      <c r="AG296" s="1960"/>
      <c r="AH296" s="1960"/>
      <c r="AI296" s="1960"/>
      <c r="AJ296" s="1960"/>
      <c r="AK296" s="1960"/>
      <c r="AL296" s="1960"/>
      <c r="AM296" s="1960"/>
      <c r="AN296" s="1960"/>
      <c r="AO296" s="1960"/>
      <c r="AP296" s="1961"/>
      <c r="AQ296" s="275"/>
      <c r="AR296" s="275"/>
      <c r="AS296" s="275"/>
      <c r="AT296" s="275"/>
      <c r="AU296" s="275"/>
      <c r="AV296" s="275"/>
      <c r="AW296" s="275"/>
      <c r="AX296" s="584"/>
      <c r="AY296" s="471"/>
      <c r="BA296" s="192">
        <f t="shared" si="53"/>
        <v>9</v>
      </c>
      <c r="BB296" s="192">
        <f t="shared" si="53"/>
        <v>3</v>
      </c>
      <c r="BC296" s="192"/>
      <c r="BD296" s="192"/>
      <c r="BG296" s="559" t="str">
        <f t="shared" ca="1" si="43"/>
        <v/>
      </c>
      <c r="BH296" s="560" t="str">
        <f t="shared" ca="1" si="44"/>
        <v/>
      </c>
      <c r="BI296" s="560" t="str">
        <f t="shared" ca="1" si="45"/>
        <v/>
      </c>
      <c r="BJ296" s="560" t="str">
        <f t="shared" ca="1" si="46"/>
        <v/>
      </c>
      <c r="BK296" s="560" t="str">
        <f t="shared" ca="1" si="47"/>
        <v/>
      </c>
      <c r="BL296" s="561" t="str">
        <f t="shared" ca="1" si="48"/>
        <v/>
      </c>
      <c r="CV296" s="1497"/>
      <c r="CW296" s="1498"/>
      <c r="CX296" s="1498"/>
      <c r="CY296" s="1498"/>
      <c r="CZ296" s="1498"/>
      <c r="DA296" s="1498"/>
      <c r="DB296" s="1498"/>
      <c r="DC296" s="1498"/>
      <c r="DD296" s="1859"/>
      <c r="DE296" s="1860"/>
      <c r="DF296" s="1861"/>
    </row>
    <row r="297" spans="1:110" s="465" customFormat="1" ht="15" customHeight="1">
      <c r="A297" s="829"/>
      <c r="B297" s="830"/>
      <c r="C297" s="830"/>
      <c r="D297" s="888"/>
      <c r="E297" s="274"/>
      <c r="F297" s="274"/>
      <c r="G297" s="274"/>
      <c r="H297" s="274"/>
      <c r="I297" s="274"/>
      <c r="J297" s="274"/>
      <c r="K297" s="889"/>
      <c r="L297" s="275"/>
      <c r="M297" s="265" t="s">
        <v>1005</v>
      </c>
      <c r="N297" s="266"/>
      <c r="O297" s="266"/>
      <c r="P297" s="266"/>
      <c r="Q297" s="266"/>
      <c r="R297" s="266"/>
      <c r="S297" s="266"/>
      <c r="T297" s="266"/>
      <c r="U297" s="266"/>
      <c r="V297" s="266"/>
      <c r="W297" s="266"/>
      <c r="X297" s="266"/>
      <c r="Y297" s="266"/>
      <c r="Z297" s="893" t="str">
        <f>TEXT($B$45,"###")</f>
        <v>8</v>
      </c>
      <c r="AA297" s="266"/>
      <c r="AB297" s="572"/>
      <c r="AC297" s="585" t="str">
        <f>IF(NOT(ISBLANK(Z297)),VLOOKUP(VALUE(Z297),$B$37:$D$77,3,FALSE),"")</f>
        <v>圧造課部品番号ID</v>
      </c>
      <c r="AD297" s="266"/>
      <c r="AE297" s="266"/>
      <c r="AF297" s="266"/>
      <c r="AG297" s="266"/>
      <c r="AH297" s="266"/>
      <c r="AI297" s="266"/>
      <c r="AJ297" s="266"/>
      <c r="AK297" s="266"/>
      <c r="AL297" s="266"/>
      <c r="AM297" s="266"/>
      <c r="AN297" s="266"/>
      <c r="AO297" s="266"/>
      <c r="AP297" s="267"/>
      <c r="AQ297" s="275"/>
      <c r="AR297" s="275"/>
      <c r="AS297" s="275"/>
      <c r="AT297" s="275"/>
      <c r="AU297" s="275"/>
      <c r="AV297" s="275"/>
      <c r="AW297" s="275"/>
      <c r="AX297" s="584"/>
      <c r="AY297" s="471"/>
      <c r="BA297" s="192">
        <f t="shared" si="53"/>
        <v>9</v>
      </c>
      <c r="BB297" s="192">
        <f t="shared" si="53"/>
        <v>3</v>
      </c>
      <c r="BC297" s="192"/>
      <c r="BD297" s="192"/>
      <c r="BG297" s="559" t="str">
        <f t="shared" ca="1" si="43"/>
        <v/>
      </c>
      <c r="BH297" s="560" t="str">
        <f t="shared" ca="1" si="44"/>
        <v/>
      </c>
      <c r="BI297" s="560" t="str">
        <f t="shared" ca="1" si="45"/>
        <v/>
      </c>
      <c r="BJ297" s="560" t="str">
        <f t="shared" ca="1" si="46"/>
        <v/>
      </c>
      <c r="BK297" s="560" t="str">
        <f t="shared" ca="1" si="47"/>
        <v/>
      </c>
      <c r="BL297" s="561" t="str">
        <f t="shared" ca="1" si="48"/>
        <v/>
      </c>
      <c r="CV297" s="1497"/>
      <c r="CW297" s="1498"/>
      <c r="CX297" s="1498"/>
      <c r="CY297" s="1498"/>
      <c r="CZ297" s="1498"/>
      <c r="DA297" s="1498"/>
      <c r="DB297" s="1498"/>
      <c r="DC297" s="1498"/>
      <c r="DD297" s="1859"/>
      <c r="DE297" s="1860"/>
      <c r="DF297" s="1861"/>
    </row>
    <row r="298" spans="1:110" s="465" customFormat="1" ht="15" customHeight="1">
      <c r="A298" s="829"/>
      <c r="B298" s="830"/>
      <c r="C298" s="830"/>
      <c r="D298" s="888"/>
      <c r="E298" s="274"/>
      <c r="F298" s="274"/>
      <c r="G298" s="274"/>
      <c r="H298" s="274"/>
      <c r="I298" s="274"/>
      <c r="J298" s="274"/>
      <c r="K298" s="889"/>
      <c r="L298" s="275"/>
      <c r="M298" s="821" t="s">
        <v>1006</v>
      </c>
      <c r="N298" s="257"/>
      <c r="O298" s="257"/>
      <c r="P298" s="257"/>
      <c r="Q298" s="257"/>
      <c r="R298" s="257"/>
      <c r="S298" s="257"/>
      <c r="T298" s="257"/>
      <c r="U298" s="257"/>
      <c r="V298" s="257"/>
      <c r="W298" s="257"/>
      <c r="X298" s="257"/>
      <c r="Y298" s="258"/>
      <c r="Z298" s="586" t="str">
        <f>TEXT($B$47,"###")</f>
        <v>10</v>
      </c>
      <c r="AA298" s="269"/>
      <c r="AB298" s="296"/>
      <c r="AC298" s="474" t="str">
        <f>IF(NOT(ISBLANK(Z298)),VLOOKUP(VALUE(Z298),$B$37:$D$77,3,FALSE),"")</f>
        <v>正部品番号１ID</v>
      </c>
      <c r="AD298" s="269"/>
      <c r="AE298" s="269"/>
      <c r="AF298" s="269"/>
      <c r="AG298" s="269"/>
      <c r="AH298" s="269"/>
      <c r="AI298" s="269"/>
      <c r="AJ298" s="269"/>
      <c r="AK298" s="269"/>
      <c r="AL298" s="269"/>
      <c r="AM298" s="269"/>
      <c r="AN298" s="269"/>
      <c r="AO298" s="269"/>
      <c r="AP298" s="270"/>
      <c r="AQ298" s="275"/>
      <c r="AR298" s="275"/>
      <c r="AS298" s="275"/>
      <c r="AT298" s="275"/>
      <c r="AU298" s="275"/>
      <c r="AV298" s="275"/>
      <c r="AW298" s="275"/>
      <c r="AX298" s="584"/>
      <c r="AY298" s="471"/>
      <c r="BA298" s="192">
        <f t="shared" si="53"/>
        <v>9</v>
      </c>
      <c r="BB298" s="192">
        <f t="shared" si="53"/>
        <v>3</v>
      </c>
      <c r="BC298" s="192"/>
      <c r="BD298" s="192"/>
      <c r="BG298" s="559" t="str">
        <f t="shared" ca="1" si="43"/>
        <v/>
      </c>
      <c r="BH298" s="560" t="str">
        <f t="shared" ca="1" si="44"/>
        <v/>
      </c>
      <c r="BI298" s="560" t="str">
        <f t="shared" ca="1" si="45"/>
        <v/>
      </c>
      <c r="BJ298" s="560" t="str">
        <f t="shared" ca="1" si="46"/>
        <v/>
      </c>
      <c r="BK298" s="560" t="str">
        <f t="shared" ca="1" si="47"/>
        <v/>
      </c>
      <c r="BL298" s="561" t="str">
        <f t="shared" ca="1" si="48"/>
        <v/>
      </c>
      <c r="CV298" s="1497"/>
      <c r="CW298" s="1498"/>
      <c r="CX298" s="1498"/>
      <c r="CY298" s="1498"/>
      <c r="CZ298" s="1498"/>
      <c r="DA298" s="1498"/>
      <c r="DB298" s="1498"/>
      <c r="DC298" s="1498"/>
      <c r="DD298" s="1859"/>
      <c r="DE298" s="1860"/>
      <c r="DF298" s="1861"/>
    </row>
    <row r="299" spans="1:110" s="465" customFormat="1" ht="15" customHeight="1">
      <c r="A299" s="829"/>
      <c r="B299" s="830"/>
      <c r="C299" s="830"/>
      <c r="D299" s="888"/>
      <c r="E299" s="274"/>
      <c r="F299" s="274"/>
      <c r="G299" s="274"/>
      <c r="H299" s="274"/>
      <c r="I299" s="274"/>
      <c r="J299" s="274"/>
      <c r="K299" s="889"/>
      <c r="L299" s="275"/>
      <c r="M299" s="302"/>
      <c r="N299" s="859"/>
      <c r="O299" s="859"/>
      <c r="P299" s="859"/>
      <c r="Q299" s="859"/>
      <c r="R299" s="859"/>
      <c r="S299" s="859"/>
      <c r="T299" s="859"/>
      <c r="U299" s="859"/>
      <c r="V299" s="859"/>
      <c r="W299" s="859"/>
      <c r="X299" s="859"/>
      <c r="Y299" s="860"/>
      <c r="Z299" s="586" t="str">
        <f>TEXT($B$49,"###")</f>
        <v>12</v>
      </c>
      <c r="AA299" s="269"/>
      <c r="AB299" s="296"/>
      <c r="AC299" s="474" t="str">
        <f>IF(NOT(ISBLANK(Z299)),VLOOKUP(VALUE(Z299),$B$37:$D$77,3,FALSE),"")</f>
        <v>正部品番号２ID</v>
      </c>
      <c r="AD299" s="269"/>
      <c r="AE299" s="269"/>
      <c r="AF299" s="269"/>
      <c r="AG299" s="269"/>
      <c r="AH299" s="269"/>
      <c r="AI299" s="269"/>
      <c r="AJ299" s="269"/>
      <c r="AK299" s="269"/>
      <c r="AL299" s="269"/>
      <c r="AM299" s="269"/>
      <c r="AN299" s="269"/>
      <c r="AO299" s="269"/>
      <c r="AP299" s="270"/>
      <c r="AQ299" s="275"/>
      <c r="AR299" s="275"/>
      <c r="AS299" s="275"/>
      <c r="AT299" s="275"/>
      <c r="AU299" s="275"/>
      <c r="AV299" s="275"/>
      <c r="AW299" s="275"/>
      <c r="AX299" s="584"/>
      <c r="AY299" s="471"/>
      <c r="BA299" s="192">
        <f t="shared" si="53"/>
        <v>9</v>
      </c>
      <c r="BB299" s="192">
        <f t="shared" si="53"/>
        <v>3</v>
      </c>
      <c r="BC299" s="192"/>
      <c r="BD299" s="192"/>
      <c r="BG299" s="559" t="str">
        <f t="shared" ca="1" si="43"/>
        <v/>
      </c>
      <c r="BH299" s="560" t="str">
        <f t="shared" ca="1" si="44"/>
        <v/>
      </c>
      <c r="BI299" s="560" t="str">
        <f t="shared" ca="1" si="45"/>
        <v/>
      </c>
      <c r="BJ299" s="560" t="str">
        <f t="shared" ca="1" si="46"/>
        <v/>
      </c>
      <c r="BK299" s="560" t="str">
        <f t="shared" ca="1" si="47"/>
        <v/>
      </c>
      <c r="BL299" s="561" t="str">
        <f t="shared" ca="1" si="48"/>
        <v/>
      </c>
      <c r="CV299" s="1497"/>
      <c r="CW299" s="1498"/>
      <c r="CX299" s="1498"/>
      <c r="CY299" s="1498"/>
      <c r="CZ299" s="1498"/>
      <c r="DA299" s="1498"/>
      <c r="DB299" s="1498"/>
      <c r="DC299" s="1498"/>
      <c r="DD299" s="1859"/>
      <c r="DE299" s="1860"/>
      <c r="DF299" s="1861"/>
    </row>
    <row r="300" spans="1:110" s="465" customFormat="1" ht="15" customHeight="1">
      <c r="A300" s="829"/>
      <c r="B300" s="830"/>
      <c r="C300" s="830"/>
      <c r="D300" s="888"/>
      <c r="E300" s="274"/>
      <c r="F300" s="274"/>
      <c r="G300" s="274"/>
      <c r="H300" s="274"/>
      <c r="I300" s="274"/>
      <c r="J300" s="274"/>
      <c r="K300" s="889"/>
      <c r="L300" s="275"/>
      <c r="M300" s="268" t="s">
        <v>483</v>
      </c>
      <c r="N300" s="269"/>
      <c r="O300" s="269"/>
      <c r="P300" s="269"/>
      <c r="Q300" s="269"/>
      <c r="R300" s="269"/>
      <c r="S300" s="269"/>
      <c r="T300" s="269"/>
      <c r="U300" s="269"/>
      <c r="V300" s="269"/>
      <c r="W300" s="269"/>
      <c r="X300" s="269"/>
      <c r="Y300" s="269"/>
      <c r="Z300" s="894"/>
      <c r="AA300" s="269"/>
      <c r="AB300" s="269"/>
      <c r="AC300" s="269"/>
      <c r="AD300" s="269"/>
      <c r="AE300" s="269"/>
      <c r="AF300" s="269"/>
      <c r="AG300" s="269"/>
      <c r="AH300" s="269"/>
      <c r="AI300" s="269"/>
      <c r="AJ300" s="269"/>
      <c r="AK300" s="269"/>
      <c r="AL300" s="269"/>
      <c r="AM300" s="269"/>
      <c r="AN300" s="269"/>
      <c r="AO300" s="269"/>
      <c r="AP300" s="270"/>
      <c r="AQ300" s="275"/>
      <c r="AR300" s="275"/>
      <c r="AS300" s="275"/>
      <c r="AT300" s="275"/>
      <c r="AU300" s="275"/>
      <c r="AV300" s="275"/>
      <c r="AW300" s="275"/>
      <c r="AX300" s="584"/>
      <c r="AY300" s="471"/>
      <c r="BA300" s="192">
        <f t="shared" si="53"/>
        <v>9</v>
      </c>
      <c r="BB300" s="192">
        <f t="shared" si="53"/>
        <v>3</v>
      </c>
      <c r="BC300" s="192"/>
      <c r="BD300" s="192"/>
      <c r="BG300" s="559" t="str">
        <f t="shared" ca="1" si="43"/>
        <v/>
      </c>
      <c r="BH300" s="560" t="str">
        <f t="shared" ca="1" si="44"/>
        <v/>
      </c>
      <c r="BI300" s="560" t="str">
        <f t="shared" ca="1" si="45"/>
        <v/>
      </c>
      <c r="BJ300" s="560" t="str">
        <f t="shared" ca="1" si="46"/>
        <v/>
      </c>
      <c r="BK300" s="560" t="str">
        <f t="shared" ca="1" si="47"/>
        <v/>
      </c>
      <c r="BL300" s="561" t="str">
        <f t="shared" ca="1" si="48"/>
        <v/>
      </c>
      <c r="CV300" s="1497"/>
      <c r="CW300" s="1498"/>
      <c r="CX300" s="1498"/>
      <c r="CY300" s="1498"/>
      <c r="CZ300" s="1498"/>
      <c r="DA300" s="1498"/>
      <c r="DB300" s="1498"/>
      <c r="DC300" s="1498"/>
      <c r="DD300" s="1859"/>
      <c r="DE300" s="1860"/>
      <c r="DF300" s="1861"/>
    </row>
    <row r="301" spans="1:110" s="465" customFormat="1" ht="15" customHeight="1">
      <c r="A301" s="829"/>
      <c r="B301" s="830"/>
      <c r="C301" s="830"/>
      <c r="D301" s="888"/>
      <c r="E301" s="274"/>
      <c r="F301" s="274"/>
      <c r="G301" s="274"/>
      <c r="H301" s="274"/>
      <c r="I301" s="274"/>
      <c r="J301" s="274"/>
      <c r="K301" s="889"/>
      <c r="L301" s="275"/>
      <c r="M301" s="268"/>
      <c r="N301" s="269" t="s">
        <v>451</v>
      </c>
      <c r="O301" s="269"/>
      <c r="P301" s="269"/>
      <c r="Q301" s="269"/>
      <c r="R301" s="269"/>
      <c r="S301" s="269"/>
      <c r="T301" s="269"/>
      <c r="U301" s="269"/>
      <c r="V301" s="269"/>
      <c r="W301" s="269"/>
      <c r="X301" s="269"/>
      <c r="Y301" s="270"/>
      <c r="Z301" s="581" t="s">
        <v>53</v>
      </c>
      <c r="AA301" s="269"/>
      <c r="AB301" s="296"/>
      <c r="AC301" s="474" t="s">
        <v>326</v>
      </c>
      <c r="AD301" s="269"/>
      <c r="AE301" s="269"/>
      <c r="AF301" s="269"/>
      <c r="AG301" s="269"/>
      <c r="AH301" s="269"/>
      <c r="AI301" s="269"/>
      <c r="AJ301" s="269"/>
      <c r="AK301" s="269"/>
      <c r="AL301" s="269"/>
      <c r="AM301" s="269"/>
      <c r="AN301" s="269"/>
      <c r="AO301" s="269"/>
      <c r="AP301" s="270"/>
      <c r="AQ301" s="275"/>
      <c r="AR301" s="275"/>
      <c r="AS301" s="275"/>
      <c r="AT301" s="275"/>
      <c r="AU301" s="275"/>
      <c r="AV301" s="275"/>
      <c r="AW301" s="275"/>
      <c r="AX301" s="584"/>
      <c r="AY301" s="471"/>
      <c r="BA301" s="192">
        <f t="shared" si="53"/>
        <v>9</v>
      </c>
      <c r="BB301" s="192">
        <f t="shared" si="53"/>
        <v>3</v>
      </c>
      <c r="BC301" s="192"/>
      <c r="BD301" s="192"/>
      <c r="BG301" s="559" t="str">
        <f t="shared" ca="1" si="43"/>
        <v/>
      </c>
      <c r="BH301" s="560" t="str">
        <f t="shared" ca="1" si="44"/>
        <v/>
      </c>
      <c r="BI301" s="560" t="str">
        <f t="shared" ca="1" si="45"/>
        <v/>
      </c>
      <c r="BJ301" s="560" t="str">
        <f t="shared" ca="1" si="46"/>
        <v/>
      </c>
      <c r="BK301" s="560" t="str">
        <f t="shared" ca="1" si="47"/>
        <v/>
      </c>
      <c r="BL301" s="561" t="str">
        <f t="shared" ca="1" si="48"/>
        <v/>
      </c>
      <c r="CV301" s="1497"/>
      <c r="CW301" s="1498"/>
      <c r="CX301" s="1498"/>
      <c r="CY301" s="1498"/>
      <c r="CZ301" s="1498"/>
      <c r="DA301" s="1498"/>
      <c r="DB301" s="1498"/>
      <c r="DC301" s="1498"/>
      <c r="DD301" s="1859"/>
      <c r="DE301" s="1860"/>
      <c r="DF301" s="1861"/>
    </row>
    <row r="302" spans="1:110" s="465" customFormat="1" ht="15" customHeight="1">
      <c r="A302" s="829"/>
      <c r="B302" s="830"/>
      <c r="C302" s="830"/>
      <c r="D302" s="888"/>
      <c r="E302" s="274"/>
      <c r="F302" s="274"/>
      <c r="G302" s="274"/>
      <c r="H302" s="274"/>
      <c r="I302" s="274"/>
      <c r="J302" s="274"/>
      <c r="K302" s="889"/>
      <c r="L302" s="275"/>
      <c r="M302" s="821"/>
      <c r="N302" s="257" t="s">
        <v>452</v>
      </c>
      <c r="O302" s="257"/>
      <c r="P302" s="257"/>
      <c r="Q302" s="257"/>
      <c r="R302" s="257"/>
      <c r="S302" s="257"/>
      <c r="T302" s="257"/>
      <c r="U302" s="257"/>
      <c r="V302" s="257"/>
      <c r="W302" s="257"/>
      <c r="X302" s="257"/>
      <c r="Y302" s="258"/>
      <c r="Z302" s="587" t="s">
        <v>53</v>
      </c>
      <c r="AA302" s="257"/>
      <c r="AB302" s="822"/>
      <c r="AC302" s="358" t="s">
        <v>472</v>
      </c>
      <c r="AD302" s="257"/>
      <c r="AE302" s="257"/>
      <c r="AF302" s="257"/>
      <c r="AG302" s="257"/>
      <c r="AH302" s="257"/>
      <c r="AI302" s="257"/>
      <c r="AJ302" s="257"/>
      <c r="AK302" s="257"/>
      <c r="AL302" s="257"/>
      <c r="AM302" s="257"/>
      <c r="AN302" s="257"/>
      <c r="AO302" s="257"/>
      <c r="AP302" s="258"/>
      <c r="AQ302" s="275"/>
      <c r="AR302" s="275"/>
      <c r="AS302" s="275"/>
      <c r="AT302" s="275"/>
      <c r="AU302" s="275"/>
      <c r="AV302" s="275"/>
      <c r="AW302" s="275"/>
      <c r="AX302" s="584"/>
      <c r="AY302" s="471"/>
      <c r="BA302" s="192">
        <f t="shared" si="53"/>
        <v>9</v>
      </c>
      <c r="BB302" s="192">
        <f t="shared" si="53"/>
        <v>3</v>
      </c>
      <c r="BC302" s="192"/>
      <c r="BD302" s="192"/>
      <c r="BG302" s="559" t="str">
        <f t="shared" ca="1" si="43"/>
        <v/>
      </c>
      <c r="BH302" s="560" t="str">
        <f t="shared" ca="1" si="44"/>
        <v/>
      </c>
      <c r="BI302" s="560" t="str">
        <f t="shared" ca="1" si="45"/>
        <v/>
      </c>
      <c r="BJ302" s="560" t="str">
        <f t="shared" ca="1" si="46"/>
        <v/>
      </c>
      <c r="BK302" s="560" t="str">
        <f t="shared" ca="1" si="47"/>
        <v/>
      </c>
      <c r="BL302" s="561" t="str">
        <f t="shared" ca="1" si="48"/>
        <v/>
      </c>
      <c r="CV302" s="1497"/>
      <c r="CW302" s="1498"/>
      <c r="CX302" s="1498"/>
      <c r="CY302" s="1498"/>
      <c r="CZ302" s="1498"/>
      <c r="DA302" s="1498"/>
      <c r="DB302" s="1498"/>
      <c r="DC302" s="1498"/>
      <c r="DD302" s="1859"/>
      <c r="DE302" s="1860"/>
      <c r="DF302" s="1861"/>
    </row>
    <row r="303" spans="1:110" s="465" customFormat="1" ht="15" customHeight="1">
      <c r="A303" s="829"/>
      <c r="B303" s="830"/>
      <c r="C303" s="830"/>
      <c r="D303" s="888"/>
      <c r="E303" s="274"/>
      <c r="F303" s="274"/>
      <c r="G303" s="274"/>
      <c r="H303" s="274"/>
      <c r="I303" s="274"/>
      <c r="J303" s="274"/>
      <c r="K303" s="889"/>
      <c r="L303" s="275"/>
      <c r="M303" s="268" t="s">
        <v>484</v>
      </c>
      <c r="N303" s="269"/>
      <c r="O303" s="269"/>
      <c r="P303" s="269"/>
      <c r="Q303" s="269"/>
      <c r="R303" s="269"/>
      <c r="S303" s="269"/>
      <c r="T303" s="269"/>
      <c r="U303" s="269"/>
      <c r="V303" s="269"/>
      <c r="W303" s="269"/>
      <c r="X303" s="269"/>
      <c r="Y303" s="269"/>
      <c r="Z303" s="894"/>
      <c r="AA303" s="269"/>
      <c r="AB303" s="269"/>
      <c r="AC303" s="269"/>
      <c r="AD303" s="269"/>
      <c r="AE303" s="269"/>
      <c r="AF303" s="269"/>
      <c r="AG303" s="269"/>
      <c r="AH303" s="269"/>
      <c r="AI303" s="894"/>
      <c r="AJ303" s="269"/>
      <c r="AK303" s="269"/>
      <c r="AL303" s="269"/>
      <c r="AM303" s="269"/>
      <c r="AN303" s="269"/>
      <c r="AO303" s="269"/>
      <c r="AP303" s="270"/>
      <c r="AQ303" s="275"/>
      <c r="AR303" s="275"/>
      <c r="AS303" s="275"/>
      <c r="AT303" s="275"/>
      <c r="AU303" s="275"/>
      <c r="AV303" s="275"/>
      <c r="AW303" s="275"/>
      <c r="AX303" s="584"/>
      <c r="AY303" s="471"/>
      <c r="BA303" s="192">
        <f t="shared" si="53"/>
        <v>9</v>
      </c>
      <c r="BB303" s="192">
        <f t="shared" si="53"/>
        <v>3</v>
      </c>
      <c r="BC303" s="192"/>
      <c r="BD303" s="192"/>
      <c r="BG303" s="559" t="str">
        <f t="shared" ca="1" si="43"/>
        <v/>
      </c>
      <c r="BH303" s="560" t="str">
        <f t="shared" ca="1" si="44"/>
        <v/>
      </c>
      <c r="BI303" s="560" t="str">
        <f t="shared" ca="1" si="45"/>
        <v/>
      </c>
      <c r="BJ303" s="560" t="str">
        <f t="shared" ca="1" si="46"/>
        <v/>
      </c>
      <c r="BK303" s="560" t="str">
        <f t="shared" ca="1" si="47"/>
        <v/>
      </c>
      <c r="BL303" s="561" t="str">
        <f t="shared" ca="1" si="48"/>
        <v/>
      </c>
      <c r="CV303" s="1497"/>
      <c r="CW303" s="1498"/>
      <c r="CX303" s="1498"/>
      <c r="CY303" s="1498"/>
      <c r="CZ303" s="1498"/>
      <c r="DA303" s="1498"/>
      <c r="DB303" s="1498"/>
      <c r="DC303" s="1498"/>
      <c r="DD303" s="1859"/>
      <c r="DE303" s="1860"/>
      <c r="DF303" s="1861"/>
    </row>
    <row r="304" spans="1:110" s="465" customFormat="1" ht="15" customHeight="1">
      <c r="A304" s="829"/>
      <c r="B304" s="830"/>
      <c r="C304" s="830"/>
      <c r="D304" s="888"/>
      <c r="E304" s="274"/>
      <c r="F304" s="274"/>
      <c r="G304" s="274"/>
      <c r="H304" s="274"/>
      <c r="I304" s="274"/>
      <c r="J304" s="274"/>
      <c r="K304" s="889"/>
      <c r="L304" s="275"/>
      <c r="M304" s="268"/>
      <c r="N304" s="269" t="s">
        <v>514</v>
      </c>
      <c r="O304" s="269"/>
      <c r="P304" s="269"/>
      <c r="Q304" s="269"/>
      <c r="R304" s="269"/>
      <c r="S304" s="269"/>
      <c r="T304" s="269"/>
      <c r="U304" s="269"/>
      <c r="V304" s="269"/>
      <c r="W304" s="269"/>
      <c r="X304" s="269"/>
      <c r="Y304" s="270"/>
      <c r="Z304" s="581" t="s">
        <v>53</v>
      </c>
      <c r="AA304" s="269"/>
      <c r="AB304" s="296"/>
      <c r="AC304" s="474" t="s">
        <v>516</v>
      </c>
      <c r="AD304" s="269"/>
      <c r="AE304" s="269"/>
      <c r="AF304" s="269"/>
      <c r="AG304" s="269"/>
      <c r="AH304" s="269"/>
      <c r="AI304" s="269"/>
      <c r="AJ304" s="269"/>
      <c r="AK304" s="269"/>
      <c r="AL304" s="269"/>
      <c r="AM304" s="269"/>
      <c r="AN304" s="269"/>
      <c r="AO304" s="269"/>
      <c r="AP304" s="270"/>
      <c r="AQ304" s="275"/>
      <c r="AR304" s="275"/>
      <c r="AS304" s="275"/>
      <c r="AT304" s="275"/>
      <c r="AU304" s="275"/>
      <c r="AV304" s="275"/>
      <c r="AW304" s="275"/>
      <c r="AX304" s="584"/>
      <c r="AY304" s="471"/>
      <c r="BA304" s="192">
        <f t="shared" si="53"/>
        <v>9</v>
      </c>
      <c r="BB304" s="192">
        <f t="shared" si="53"/>
        <v>3</v>
      </c>
      <c r="BC304" s="192"/>
      <c r="BD304" s="192"/>
      <c r="BG304" s="559" t="str">
        <f t="shared" ca="1" si="43"/>
        <v/>
      </c>
      <c r="BH304" s="560" t="str">
        <f t="shared" ca="1" si="44"/>
        <v/>
      </c>
      <c r="BI304" s="560" t="str">
        <f t="shared" ca="1" si="45"/>
        <v/>
      </c>
      <c r="BJ304" s="560" t="str">
        <f t="shared" ca="1" si="46"/>
        <v/>
      </c>
      <c r="BK304" s="560" t="str">
        <f t="shared" ca="1" si="47"/>
        <v/>
      </c>
      <c r="BL304" s="561" t="str">
        <f t="shared" ca="1" si="48"/>
        <v/>
      </c>
      <c r="CV304" s="1497"/>
      <c r="CW304" s="1498"/>
      <c r="CX304" s="1498"/>
      <c r="CY304" s="1498"/>
      <c r="CZ304" s="1498"/>
      <c r="DA304" s="1498"/>
      <c r="DB304" s="1498"/>
      <c r="DC304" s="1498"/>
      <c r="DD304" s="1859"/>
      <c r="DE304" s="1860"/>
      <c r="DF304" s="1861"/>
    </row>
    <row r="305" spans="1:110" s="465" customFormat="1" ht="15" customHeight="1">
      <c r="A305" s="829"/>
      <c r="B305" s="830"/>
      <c r="C305" s="830"/>
      <c r="D305" s="888"/>
      <c r="E305" s="274"/>
      <c r="F305" s="274"/>
      <c r="G305" s="274"/>
      <c r="H305" s="274"/>
      <c r="I305" s="274"/>
      <c r="J305" s="274"/>
      <c r="K305" s="889"/>
      <c r="L305" s="275"/>
      <c r="M305" s="268"/>
      <c r="N305" s="269" t="s">
        <v>515</v>
      </c>
      <c r="O305" s="269"/>
      <c r="P305" s="269"/>
      <c r="Q305" s="269"/>
      <c r="R305" s="269"/>
      <c r="S305" s="269"/>
      <c r="T305" s="269"/>
      <c r="U305" s="269"/>
      <c r="V305" s="269"/>
      <c r="W305" s="269"/>
      <c r="X305" s="269"/>
      <c r="Y305" s="270"/>
      <c r="Z305" s="581" t="s">
        <v>53</v>
      </c>
      <c r="AA305" s="269"/>
      <c r="AB305" s="296"/>
      <c r="AC305" s="474" t="s">
        <v>516</v>
      </c>
      <c r="AD305" s="269"/>
      <c r="AE305" s="269"/>
      <c r="AF305" s="269"/>
      <c r="AG305" s="269"/>
      <c r="AH305" s="269"/>
      <c r="AI305" s="269"/>
      <c r="AJ305" s="269"/>
      <c r="AK305" s="269"/>
      <c r="AL305" s="269"/>
      <c r="AM305" s="269"/>
      <c r="AN305" s="269"/>
      <c r="AO305" s="269"/>
      <c r="AP305" s="270"/>
      <c r="AQ305" s="275"/>
      <c r="AR305" s="275"/>
      <c r="AS305" s="275"/>
      <c r="AT305" s="275"/>
      <c r="AU305" s="275"/>
      <c r="AV305" s="275"/>
      <c r="AW305" s="275"/>
      <c r="AX305" s="584"/>
      <c r="AY305" s="471"/>
      <c r="BA305" s="192">
        <f t="shared" si="53"/>
        <v>9</v>
      </c>
      <c r="BB305" s="192">
        <f t="shared" si="53"/>
        <v>3</v>
      </c>
      <c r="BC305" s="192"/>
      <c r="BD305" s="192"/>
      <c r="BG305" s="559" t="str">
        <f t="shared" ca="1" si="43"/>
        <v/>
      </c>
      <c r="BH305" s="560" t="str">
        <f t="shared" ca="1" si="44"/>
        <v/>
      </c>
      <c r="BI305" s="560" t="str">
        <f t="shared" ca="1" si="45"/>
        <v/>
      </c>
      <c r="BJ305" s="560" t="str">
        <f t="shared" ca="1" si="46"/>
        <v/>
      </c>
      <c r="BK305" s="560" t="str">
        <f t="shared" ca="1" si="47"/>
        <v/>
      </c>
      <c r="BL305" s="561" t="str">
        <f t="shared" ca="1" si="48"/>
        <v/>
      </c>
      <c r="CV305" s="1497"/>
      <c r="CW305" s="1498"/>
      <c r="CX305" s="1498"/>
      <c r="CY305" s="1498"/>
      <c r="CZ305" s="1498"/>
      <c r="DA305" s="1498"/>
      <c r="DB305" s="1498"/>
      <c r="DC305" s="1498"/>
      <c r="DD305" s="1859"/>
      <c r="DE305" s="1860"/>
      <c r="DF305" s="1861"/>
    </row>
    <row r="306" spans="1:110" s="465" customFormat="1" ht="15" customHeight="1">
      <c r="A306" s="829"/>
      <c r="B306" s="830"/>
      <c r="C306" s="830"/>
      <c r="D306" s="888"/>
      <c r="E306" s="274"/>
      <c r="F306" s="274"/>
      <c r="G306" s="274"/>
      <c r="H306" s="274"/>
      <c r="I306" s="274"/>
      <c r="J306" s="274"/>
      <c r="K306" s="889"/>
      <c r="L306" s="275"/>
      <c r="M306" s="268"/>
      <c r="N306" s="269" t="s">
        <v>485</v>
      </c>
      <c r="O306" s="269"/>
      <c r="P306" s="269"/>
      <c r="Q306" s="269"/>
      <c r="R306" s="269"/>
      <c r="S306" s="269"/>
      <c r="T306" s="269"/>
      <c r="U306" s="269"/>
      <c r="V306" s="269"/>
      <c r="W306" s="269"/>
      <c r="X306" s="269"/>
      <c r="Y306" s="270"/>
      <c r="Z306" s="581" t="s">
        <v>53</v>
      </c>
      <c r="AA306" s="269"/>
      <c r="AB306" s="296"/>
      <c r="AC306" s="474" t="s">
        <v>326</v>
      </c>
      <c r="AD306" s="269"/>
      <c r="AE306" s="269"/>
      <c r="AF306" s="269"/>
      <c r="AG306" s="269"/>
      <c r="AH306" s="269"/>
      <c r="AI306" s="269"/>
      <c r="AJ306" s="269"/>
      <c r="AK306" s="269"/>
      <c r="AL306" s="269"/>
      <c r="AM306" s="269"/>
      <c r="AN306" s="269"/>
      <c r="AO306" s="269"/>
      <c r="AP306" s="270"/>
      <c r="AQ306" s="275"/>
      <c r="AR306" s="275"/>
      <c r="AS306" s="275"/>
      <c r="AT306" s="275"/>
      <c r="AU306" s="275"/>
      <c r="AV306" s="275"/>
      <c r="AW306" s="275"/>
      <c r="AX306" s="584"/>
      <c r="AY306" s="471"/>
      <c r="BA306" s="192">
        <f t="shared" si="53"/>
        <v>9</v>
      </c>
      <c r="BB306" s="192">
        <f t="shared" si="53"/>
        <v>3</v>
      </c>
      <c r="BC306" s="192"/>
      <c r="BD306" s="192"/>
      <c r="BG306" s="559" t="str">
        <f t="shared" ca="1" si="43"/>
        <v/>
      </c>
      <c r="BH306" s="560" t="str">
        <f t="shared" ca="1" si="44"/>
        <v/>
      </c>
      <c r="BI306" s="560" t="str">
        <f t="shared" ca="1" si="45"/>
        <v/>
      </c>
      <c r="BJ306" s="560" t="str">
        <f t="shared" ca="1" si="46"/>
        <v/>
      </c>
      <c r="BK306" s="560" t="str">
        <f t="shared" ca="1" si="47"/>
        <v/>
      </c>
      <c r="BL306" s="561" t="str">
        <f t="shared" ca="1" si="48"/>
        <v/>
      </c>
      <c r="CV306" s="1497"/>
      <c r="CW306" s="1498"/>
      <c r="CX306" s="1498"/>
      <c r="CY306" s="1498"/>
      <c r="CZ306" s="1498"/>
      <c r="DA306" s="1498"/>
      <c r="DB306" s="1498"/>
      <c r="DC306" s="1498"/>
      <c r="DD306" s="1859"/>
      <c r="DE306" s="1860"/>
      <c r="DF306" s="1861"/>
    </row>
    <row r="307" spans="1:110" s="465" customFormat="1" ht="15" customHeight="1">
      <c r="A307" s="829"/>
      <c r="B307" s="830"/>
      <c r="C307" s="830"/>
      <c r="D307" s="888"/>
      <c r="E307" s="274"/>
      <c r="F307" s="274"/>
      <c r="G307" s="274"/>
      <c r="H307" s="274"/>
      <c r="I307" s="274"/>
      <c r="J307" s="274"/>
      <c r="K307" s="889"/>
      <c r="L307" s="275"/>
      <c r="M307" s="261"/>
      <c r="N307" s="271" t="s">
        <v>486</v>
      </c>
      <c r="O307" s="271"/>
      <c r="P307" s="271"/>
      <c r="Q307" s="271"/>
      <c r="R307" s="271"/>
      <c r="S307" s="271"/>
      <c r="T307" s="271"/>
      <c r="U307" s="271"/>
      <c r="V307" s="271"/>
      <c r="W307" s="271"/>
      <c r="X307" s="271"/>
      <c r="Y307" s="272"/>
      <c r="Z307" s="481" t="s">
        <v>53</v>
      </c>
      <c r="AA307" s="271"/>
      <c r="AB307" s="262"/>
      <c r="AC307" s="588" t="s">
        <v>472</v>
      </c>
      <c r="AD307" s="271"/>
      <c r="AE307" s="271"/>
      <c r="AF307" s="271"/>
      <c r="AG307" s="271"/>
      <c r="AH307" s="271"/>
      <c r="AI307" s="271"/>
      <c r="AJ307" s="271"/>
      <c r="AK307" s="271"/>
      <c r="AL307" s="271"/>
      <c r="AM307" s="271"/>
      <c r="AN307" s="271"/>
      <c r="AO307" s="271"/>
      <c r="AP307" s="272"/>
      <c r="AQ307" s="275"/>
      <c r="AR307" s="275"/>
      <c r="AS307" s="275"/>
      <c r="AT307" s="275"/>
      <c r="AU307" s="275"/>
      <c r="AV307" s="275"/>
      <c r="AW307" s="275"/>
      <c r="AX307" s="584"/>
      <c r="AY307" s="471"/>
      <c r="BA307" s="192">
        <f t="shared" si="53"/>
        <v>9</v>
      </c>
      <c r="BB307" s="192">
        <f t="shared" si="53"/>
        <v>3</v>
      </c>
      <c r="BC307" s="192"/>
      <c r="BD307" s="192"/>
      <c r="BG307" s="559" t="str">
        <f t="shared" ca="1" si="43"/>
        <v/>
      </c>
      <c r="BH307" s="560" t="str">
        <f t="shared" ca="1" si="44"/>
        <v/>
      </c>
      <c r="BI307" s="560" t="str">
        <f t="shared" ca="1" si="45"/>
        <v/>
      </c>
      <c r="BJ307" s="560" t="str">
        <f t="shared" ca="1" si="46"/>
        <v/>
      </c>
      <c r="BK307" s="560" t="str">
        <f t="shared" ca="1" si="47"/>
        <v/>
      </c>
      <c r="BL307" s="561" t="str">
        <f t="shared" ca="1" si="48"/>
        <v/>
      </c>
      <c r="CV307" s="1497"/>
      <c r="CW307" s="1498"/>
      <c r="CX307" s="1498"/>
      <c r="CY307" s="1498"/>
      <c r="CZ307" s="1498"/>
      <c r="DA307" s="1498"/>
      <c r="DB307" s="1498"/>
      <c r="DC307" s="1498"/>
      <c r="DD307" s="1859"/>
      <c r="DE307" s="1860"/>
      <c r="DF307" s="1861"/>
    </row>
    <row r="308" spans="1:110" s="465" customFormat="1" ht="15" customHeight="1">
      <c r="A308" s="829"/>
      <c r="B308" s="830"/>
      <c r="C308" s="830"/>
      <c r="D308" s="888"/>
      <c r="E308" s="274"/>
      <c r="F308" s="274"/>
      <c r="G308" s="274"/>
      <c r="H308" s="274"/>
      <c r="I308" s="274"/>
      <c r="J308" s="274"/>
      <c r="K308" s="889"/>
      <c r="L308" s="275"/>
      <c r="M308" s="275"/>
      <c r="N308" s="275"/>
      <c r="O308" s="275"/>
      <c r="P308" s="275"/>
      <c r="Q308" s="275"/>
      <c r="R308" s="275"/>
      <c r="S308" s="275"/>
      <c r="T308" s="275"/>
      <c r="U308" s="275"/>
      <c r="V308" s="275"/>
      <c r="W308" s="275"/>
      <c r="X308" s="275"/>
      <c r="Y308" s="275"/>
      <c r="Z308" s="275"/>
      <c r="AA308" s="275"/>
      <c r="AB308" s="275"/>
      <c r="AC308" s="275"/>
      <c r="AD308" s="275"/>
      <c r="AE308" s="275"/>
      <c r="AF308" s="275"/>
      <c r="AG308" s="275"/>
      <c r="AH308" s="275"/>
      <c r="AI308" s="275"/>
      <c r="AJ308" s="275"/>
      <c r="AK308" s="275"/>
      <c r="AL308" s="275"/>
      <c r="AM308" s="275"/>
      <c r="AN308" s="275"/>
      <c r="AO308" s="275"/>
      <c r="AP308" s="275"/>
      <c r="AQ308" s="275"/>
      <c r="AR308" s="275"/>
      <c r="AS308" s="275"/>
      <c r="AT308" s="275"/>
      <c r="AU308" s="275"/>
      <c r="AV308" s="275"/>
      <c r="AW308" s="275"/>
      <c r="AX308" s="584"/>
      <c r="AY308" s="471"/>
      <c r="BA308" s="192">
        <f t="shared" si="53"/>
        <v>9</v>
      </c>
      <c r="BB308" s="192">
        <f t="shared" si="53"/>
        <v>3</v>
      </c>
      <c r="BC308" s="192"/>
      <c r="BD308" s="192"/>
      <c r="BG308" s="559" t="str">
        <f t="shared" ca="1" si="43"/>
        <v/>
      </c>
      <c r="BH308" s="560" t="str">
        <f t="shared" ca="1" si="44"/>
        <v/>
      </c>
      <c r="BI308" s="560" t="str">
        <f t="shared" ca="1" si="45"/>
        <v/>
      </c>
      <c r="BJ308" s="560" t="str">
        <f t="shared" ca="1" si="46"/>
        <v/>
      </c>
      <c r="BK308" s="560" t="str">
        <f t="shared" ca="1" si="47"/>
        <v/>
      </c>
      <c r="BL308" s="561" t="str">
        <f t="shared" ca="1" si="48"/>
        <v/>
      </c>
      <c r="CV308" s="1497"/>
      <c r="CW308" s="1498"/>
      <c r="CX308" s="1498"/>
      <c r="CY308" s="1498"/>
      <c r="CZ308" s="1498"/>
      <c r="DA308" s="1498"/>
      <c r="DB308" s="1498"/>
      <c r="DC308" s="1498"/>
      <c r="DD308" s="1859"/>
      <c r="DE308" s="1860"/>
      <c r="DF308" s="1861"/>
    </row>
    <row r="309" spans="1:110" s="465" customFormat="1" ht="15" customHeight="1">
      <c r="A309" s="829"/>
      <c r="B309" s="830"/>
      <c r="C309" s="830"/>
      <c r="D309" s="848" t="s">
        <v>333</v>
      </c>
      <c r="E309" s="849"/>
      <c r="F309" s="849"/>
      <c r="G309" s="849"/>
      <c r="H309" s="849"/>
      <c r="I309" s="849"/>
      <c r="J309" s="849"/>
      <c r="K309" s="850"/>
      <c r="L309" s="268" t="str">
        <f>"圧造課用部品番号マスタ.圧造課用部品番号データID = &lt;"&amp;$B$37&amp;"."&amp;$D$45&amp;"&gt;"</f>
        <v>圧造課用部品番号マスタ.圧造課用部品番号データID = &lt;入力領域.圧造課部品番号ID&gt;</v>
      </c>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c r="AR309" s="269"/>
      <c r="AS309" s="269"/>
      <c r="AT309" s="269"/>
      <c r="AU309" s="269"/>
      <c r="AV309" s="269"/>
      <c r="AW309" s="269"/>
      <c r="AX309" s="270"/>
      <c r="AY309" s="471"/>
      <c r="BA309" s="192">
        <f t="shared" ref="BA309:BB311" si="54">BA308</f>
        <v>9</v>
      </c>
      <c r="BB309" s="192">
        <f t="shared" si="54"/>
        <v>3</v>
      </c>
      <c r="BC309" s="192"/>
      <c r="BD309" s="192"/>
      <c r="BG309" s="559" t="str">
        <f t="shared" ca="1" si="43"/>
        <v/>
      </c>
      <c r="BH309" s="560" t="str">
        <f t="shared" ca="1" si="44"/>
        <v/>
      </c>
      <c r="BI309" s="560" t="str">
        <f t="shared" ca="1" si="45"/>
        <v/>
      </c>
      <c r="BJ309" s="560" t="str">
        <f t="shared" ca="1" si="46"/>
        <v/>
      </c>
      <c r="BK309" s="560" t="str">
        <f t="shared" ca="1" si="47"/>
        <v/>
      </c>
      <c r="BL309" s="561" t="str">
        <f t="shared" ca="1" si="48"/>
        <v/>
      </c>
      <c r="CV309" s="1497"/>
      <c r="CW309" s="1498"/>
      <c r="CX309" s="1498"/>
      <c r="CY309" s="1498"/>
      <c r="CZ309" s="1498"/>
      <c r="DA309" s="1498"/>
      <c r="DB309" s="1498"/>
      <c r="DC309" s="1498"/>
      <c r="DD309" s="1859"/>
      <c r="DE309" s="1860"/>
      <c r="DF309" s="1861"/>
    </row>
    <row r="310" spans="1:110" s="465" customFormat="1" ht="15" customHeight="1">
      <c r="A310" s="1433"/>
      <c r="B310" s="1434"/>
      <c r="C310" s="1434"/>
      <c r="D310" s="970"/>
      <c r="E310" s="965"/>
      <c r="F310" s="965"/>
      <c r="G310" s="965"/>
      <c r="H310" s="965"/>
      <c r="I310" s="965"/>
      <c r="J310" s="965"/>
      <c r="K310" s="971"/>
      <c r="L310" s="1435" t="s">
        <v>2198</v>
      </c>
      <c r="M310" s="257"/>
      <c r="N310" s="257" t="str">
        <f>"圧造課用部品番号マスタ.部品番号ID = &lt;"&amp;$B$37&amp;"."&amp;$D$47&amp;"&gt;"</f>
        <v>圧造課用部品番号マスタ.部品番号ID = &lt;入力領域.正部品番号１ID&gt;</v>
      </c>
      <c r="O310" s="257"/>
      <c r="P310" s="257"/>
      <c r="Q310" s="257"/>
      <c r="R310" s="257"/>
      <c r="S310" s="257"/>
      <c r="T310" s="257"/>
      <c r="U310" s="257"/>
      <c r="V310" s="257"/>
      <c r="W310" s="257"/>
      <c r="X310" s="257"/>
      <c r="Y310" s="257"/>
      <c r="Z310" s="257"/>
      <c r="AA310" s="257"/>
      <c r="AB310" s="257"/>
      <c r="AC310" s="257"/>
      <c r="AD310" s="257"/>
      <c r="AE310" s="257"/>
      <c r="AF310" s="257"/>
      <c r="AG310" s="257"/>
      <c r="AH310" s="257"/>
      <c r="AI310" s="257"/>
      <c r="AJ310" s="257"/>
      <c r="AK310" s="257"/>
      <c r="AL310" s="257"/>
      <c r="AM310" s="257"/>
      <c r="AN310" s="257"/>
      <c r="AO310" s="257"/>
      <c r="AP310" s="257"/>
      <c r="AQ310" s="257"/>
      <c r="AR310" s="257"/>
      <c r="AS310" s="257"/>
      <c r="AT310" s="257"/>
      <c r="AU310" s="257"/>
      <c r="AV310" s="257"/>
      <c r="AW310" s="257"/>
      <c r="AX310" s="258"/>
      <c r="AY310" s="471"/>
      <c r="BA310" s="192">
        <f t="shared" si="54"/>
        <v>9</v>
      </c>
      <c r="BB310" s="192">
        <f t="shared" si="54"/>
        <v>3</v>
      </c>
      <c r="BC310" s="192"/>
      <c r="BD310" s="192"/>
      <c r="BG310" s="559" t="str">
        <f t="shared" ca="1" si="43"/>
        <v/>
      </c>
      <c r="BH310" s="560" t="str">
        <f t="shared" ca="1" si="44"/>
        <v/>
      </c>
      <c r="BI310" s="560" t="str">
        <f t="shared" ca="1" si="45"/>
        <v/>
      </c>
      <c r="BJ310" s="560" t="str">
        <f t="shared" ca="1" si="46"/>
        <v/>
      </c>
      <c r="BK310" s="560" t="str">
        <f t="shared" ca="1" si="47"/>
        <v/>
      </c>
      <c r="BL310" s="561" t="str">
        <f t="shared" ca="1" si="48"/>
        <v/>
      </c>
      <c r="CV310" s="1497"/>
      <c r="CW310" s="1498"/>
      <c r="CX310" s="1498"/>
      <c r="CY310" s="1498"/>
      <c r="CZ310" s="1498"/>
      <c r="DA310" s="1498"/>
      <c r="DB310" s="1498"/>
      <c r="DC310" s="1498"/>
      <c r="DD310" s="1859"/>
      <c r="DE310" s="1860"/>
      <c r="DF310" s="1861"/>
    </row>
    <row r="311" spans="1:110" s="465" customFormat="1" ht="15" customHeight="1">
      <c r="A311" s="1433"/>
      <c r="B311" s="1434"/>
      <c r="C311" s="1434"/>
      <c r="D311" s="897"/>
      <c r="E311" s="898"/>
      <c r="F311" s="898"/>
      <c r="G311" s="898"/>
      <c r="H311" s="898"/>
      <c r="I311" s="898"/>
      <c r="J311" s="898"/>
      <c r="K311" s="899"/>
      <c r="L311" s="261" t="s">
        <v>2199</v>
      </c>
      <c r="M311" s="271"/>
      <c r="N311" s="271" t="str">
        <f>"圧造課用部品番号マスタ.部品番号ID = &lt;"&amp;$B$37&amp;"."&amp;$D$49&amp;"&gt;"</f>
        <v>圧造課用部品番号マスタ.部品番号ID = &lt;入力領域.正部品番号２ID&gt;</v>
      </c>
      <c r="O311" s="271"/>
      <c r="P311" s="271"/>
      <c r="Q311" s="271"/>
      <c r="R311" s="271"/>
      <c r="S311" s="271"/>
      <c r="T311" s="271"/>
      <c r="U311" s="271"/>
      <c r="V311" s="271"/>
      <c r="W311" s="271"/>
      <c r="X311" s="271"/>
      <c r="Y311" s="271"/>
      <c r="Z311" s="271"/>
      <c r="AA311" s="271"/>
      <c r="AB311" s="271"/>
      <c r="AC311" s="271"/>
      <c r="AD311" s="271"/>
      <c r="AE311" s="271"/>
      <c r="AF311" s="271"/>
      <c r="AG311" s="271"/>
      <c r="AH311" s="271"/>
      <c r="AI311" s="271"/>
      <c r="AJ311" s="271"/>
      <c r="AK311" s="271"/>
      <c r="AL311" s="271"/>
      <c r="AM311" s="271"/>
      <c r="AN311" s="271"/>
      <c r="AO311" s="271"/>
      <c r="AP311" s="271"/>
      <c r="AQ311" s="271"/>
      <c r="AR311" s="271"/>
      <c r="AS311" s="271"/>
      <c r="AT311" s="271"/>
      <c r="AU311" s="271"/>
      <c r="AV311" s="271"/>
      <c r="AW311" s="271"/>
      <c r="AX311" s="272"/>
      <c r="AY311" s="471"/>
      <c r="BA311" s="192">
        <f t="shared" si="54"/>
        <v>9</v>
      </c>
      <c r="BB311" s="192">
        <f t="shared" si="54"/>
        <v>3</v>
      </c>
      <c r="BC311" s="192"/>
      <c r="BD311" s="192"/>
      <c r="BG311" s="559" t="str">
        <f t="shared" ca="1" si="43"/>
        <v/>
      </c>
      <c r="BH311" s="560" t="str">
        <f t="shared" ca="1" si="44"/>
        <v/>
      </c>
      <c r="BI311" s="560" t="str">
        <f t="shared" ca="1" si="45"/>
        <v/>
      </c>
      <c r="BJ311" s="560" t="str">
        <f t="shared" ca="1" si="46"/>
        <v/>
      </c>
      <c r="BK311" s="560" t="str">
        <f t="shared" ca="1" si="47"/>
        <v/>
      </c>
      <c r="BL311" s="561" t="str">
        <f t="shared" ca="1" si="48"/>
        <v/>
      </c>
      <c r="CV311" s="1497"/>
      <c r="CW311" s="1498"/>
      <c r="CX311" s="1498"/>
      <c r="CY311" s="1498"/>
      <c r="CZ311" s="1498"/>
      <c r="DA311" s="1498"/>
      <c r="DB311" s="1498"/>
      <c r="DC311" s="1498"/>
      <c r="DD311" s="1859"/>
      <c r="DE311" s="1860"/>
      <c r="DF311" s="1861"/>
    </row>
    <row r="312" spans="1:110" s="465" customFormat="1" ht="15" customHeight="1">
      <c r="A312" s="1863" t="str">
        <f>BA312&amp;"."&amp;BB312</f>
        <v>9.4</v>
      </c>
      <c r="B312" s="1864"/>
      <c r="C312" s="1864"/>
      <c r="D312" s="475" t="s">
        <v>382</v>
      </c>
      <c r="E312" s="275"/>
      <c r="F312" s="275"/>
      <c r="G312" s="275"/>
      <c r="H312" s="479"/>
      <c r="I312" s="275"/>
      <c r="J312" s="475"/>
      <c r="K312" s="475"/>
      <c r="L312" s="475"/>
      <c r="M312" s="475"/>
      <c r="N312" s="475"/>
      <c r="O312" s="475"/>
      <c r="P312" s="475"/>
      <c r="Q312" s="475"/>
      <c r="R312" s="475"/>
      <c r="S312" s="475"/>
      <c r="T312" s="475"/>
      <c r="U312" s="475"/>
      <c r="V312" s="475"/>
      <c r="W312" s="475"/>
      <c r="X312" s="475"/>
      <c r="Y312" s="475"/>
      <c r="Z312" s="475"/>
      <c r="AA312" s="475"/>
      <c r="AB312" s="475"/>
      <c r="AC312" s="475"/>
      <c r="AD312" s="475"/>
      <c r="AE312" s="475"/>
      <c r="AF312" s="475"/>
      <c r="AG312" s="475"/>
      <c r="AH312" s="475"/>
      <c r="AI312" s="475"/>
      <c r="AJ312" s="475"/>
      <c r="AK312" s="475"/>
      <c r="AL312" s="475"/>
      <c r="AM312" s="475"/>
      <c r="AN312" s="475"/>
      <c r="AO312" s="475"/>
      <c r="AP312" s="475"/>
      <c r="AQ312" s="475"/>
      <c r="AR312" s="475"/>
      <c r="AS312" s="475"/>
      <c r="AT312" s="475"/>
      <c r="AU312" s="475"/>
      <c r="AV312" s="475"/>
      <c r="AW312" s="475"/>
      <c r="AX312" s="475"/>
      <c r="AY312" s="471"/>
      <c r="BA312" s="192">
        <f>BA311</f>
        <v>9</v>
      </c>
      <c r="BB312" s="193">
        <f>BB311+1</f>
        <v>4</v>
      </c>
      <c r="BC312" s="192"/>
      <c r="BG312" s="559" t="str">
        <f t="shared" ca="1" si="43"/>
        <v/>
      </c>
      <c r="BH312" s="560" t="str">
        <f t="shared" ca="1" si="44"/>
        <v/>
      </c>
      <c r="BI312" s="560" t="str">
        <f t="shared" ca="1" si="45"/>
        <v/>
      </c>
      <c r="BJ312" s="560" t="str">
        <f t="shared" ca="1" si="46"/>
        <v/>
      </c>
      <c r="BK312" s="560" t="str">
        <f t="shared" ca="1" si="47"/>
        <v/>
      </c>
      <c r="BL312" s="561" t="str">
        <f t="shared" ca="1" si="48"/>
        <v/>
      </c>
      <c r="CV312" s="1488" t="s">
        <v>2265</v>
      </c>
      <c r="CW312" s="1489"/>
      <c r="CX312" s="1489"/>
      <c r="CY312" s="1489"/>
      <c r="CZ312" s="1489"/>
      <c r="DA312" s="1489"/>
      <c r="DB312" s="1489"/>
      <c r="DC312" s="1489"/>
      <c r="DD312" s="1859">
        <v>44637</v>
      </c>
      <c r="DE312" s="1860"/>
      <c r="DF312" s="1861"/>
    </row>
    <row r="313" spans="1:110" s="465" customFormat="1" ht="15" customHeight="1">
      <c r="A313" s="1863" t="str">
        <f>BA313&amp;"."&amp;BB313&amp;"."&amp;BC313</f>
        <v>9.4.1</v>
      </c>
      <c r="B313" s="1864"/>
      <c r="C313" s="1864"/>
      <c r="D313" s="1864"/>
      <c r="E313" s="275" t="s">
        <v>513</v>
      </c>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c r="AC313" s="475"/>
      <c r="AD313" s="475"/>
      <c r="AE313" s="475"/>
      <c r="AF313" s="475"/>
      <c r="AG313" s="475"/>
      <c r="AH313" s="475"/>
      <c r="AI313" s="475"/>
      <c r="AJ313" s="475"/>
      <c r="AK313" s="475"/>
      <c r="AL313" s="475"/>
      <c r="AM313" s="475"/>
      <c r="AN313" s="475"/>
      <c r="AO313" s="475"/>
      <c r="AP313" s="475"/>
      <c r="AQ313" s="475"/>
      <c r="AR313" s="475"/>
      <c r="AS313" s="475"/>
      <c r="AT313" s="475"/>
      <c r="AU313" s="475"/>
      <c r="AV313" s="475"/>
      <c r="AW313" s="475"/>
      <c r="AX313" s="475"/>
      <c r="AY313" s="471"/>
      <c r="BA313" s="192">
        <f t="shared" si="53"/>
        <v>9</v>
      </c>
      <c r="BB313" s="192">
        <f t="shared" si="53"/>
        <v>4</v>
      </c>
      <c r="BC313" s="193">
        <f>BC312+1</f>
        <v>1</v>
      </c>
      <c r="BG313" s="559" t="str">
        <f t="shared" ca="1" si="43"/>
        <v/>
      </c>
      <c r="BH313" s="560" t="str">
        <f t="shared" ca="1" si="44"/>
        <v/>
      </c>
      <c r="BI313" s="560" t="str">
        <f t="shared" ca="1" si="45"/>
        <v/>
      </c>
      <c r="BJ313" s="560" t="str">
        <f t="shared" ca="1" si="46"/>
        <v/>
      </c>
      <c r="BK313" s="560" t="str">
        <f t="shared" ca="1" si="47"/>
        <v/>
      </c>
      <c r="BL313" s="561" t="str">
        <f t="shared" ca="1" si="48"/>
        <v/>
      </c>
      <c r="CV313" s="1497"/>
      <c r="CW313" s="1498"/>
      <c r="CX313" s="1498"/>
      <c r="CY313" s="1498"/>
      <c r="CZ313" s="1498"/>
      <c r="DA313" s="1498"/>
      <c r="DB313" s="1498"/>
      <c r="DC313" s="1498"/>
      <c r="DD313" s="1859"/>
      <c r="DE313" s="1860"/>
      <c r="DF313" s="1861"/>
    </row>
    <row r="314" spans="1:110" s="465" customFormat="1" ht="15" customHeight="1">
      <c r="A314" s="1863" t="str">
        <f>BA314&amp;"."&amp;BB314&amp;"."&amp;BC314</f>
        <v>9.4.2</v>
      </c>
      <c r="B314" s="1864"/>
      <c r="C314" s="1864"/>
      <c r="D314" s="1864"/>
      <c r="E314" s="275" t="str">
        <f>$CL$26&amp;"を実施し一覧表を更新する。"</f>
        <v>「10. データ検索処理」を実施し一覧表を更新する。</v>
      </c>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c r="AC314" s="475"/>
      <c r="AD314" s="475"/>
      <c r="AE314" s="475"/>
      <c r="AF314" s="475"/>
      <c r="AG314" s="475"/>
      <c r="AH314" s="475"/>
      <c r="AI314" s="475"/>
      <c r="AJ314" s="475"/>
      <c r="AK314" s="475"/>
      <c r="AL314" s="475"/>
      <c r="AM314" s="475"/>
      <c r="AN314" s="475"/>
      <c r="AO314" s="475"/>
      <c r="AP314" s="475"/>
      <c r="AQ314" s="475"/>
      <c r="AR314" s="475"/>
      <c r="AS314" s="475"/>
      <c r="AT314" s="475"/>
      <c r="AU314" s="475"/>
      <c r="AV314" s="475"/>
      <c r="AW314" s="475"/>
      <c r="AX314" s="475"/>
      <c r="AY314" s="471"/>
      <c r="BA314" s="192">
        <f t="shared" si="53"/>
        <v>9</v>
      </c>
      <c r="BB314" s="192">
        <f t="shared" si="53"/>
        <v>4</v>
      </c>
      <c r="BC314" s="193">
        <f>BC313+1</f>
        <v>2</v>
      </c>
      <c r="BG314" s="559" t="str">
        <f t="shared" ca="1" si="43"/>
        <v/>
      </c>
      <c r="BH314" s="560" t="str">
        <f t="shared" ca="1" si="44"/>
        <v/>
      </c>
      <c r="BI314" s="560" t="str">
        <f t="shared" ca="1" si="45"/>
        <v/>
      </c>
      <c r="BJ314" s="560" t="str">
        <f t="shared" ca="1" si="46"/>
        <v/>
      </c>
      <c r="BK314" s="560" t="str">
        <f t="shared" ca="1" si="47"/>
        <v/>
      </c>
      <c r="BL314" s="561" t="str">
        <f t="shared" ca="1" si="48"/>
        <v/>
      </c>
      <c r="CV314" s="1497"/>
      <c r="CW314" s="1498"/>
      <c r="CX314" s="1498"/>
      <c r="CY314" s="1498"/>
      <c r="CZ314" s="1498"/>
      <c r="DA314" s="1498"/>
      <c r="DB314" s="1498"/>
      <c r="DC314" s="1498"/>
      <c r="DD314" s="1859"/>
      <c r="DE314" s="1860"/>
      <c r="DF314" s="1861"/>
    </row>
    <row r="315" spans="1:110" s="465" customFormat="1" ht="15" customHeight="1">
      <c r="A315" s="1868" t="str">
        <f>BA315&amp;"."</f>
        <v>10.</v>
      </c>
      <c r="B315" s="1869"/>
      <c r="C315" s="319" t="s">
        <v>348</v>
      </c>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c r="AC315" s="475"/>
      <c r="AD315" s="475"/>
      <c r="AE315" s="475"/>
      <c r="AF315" s="475"/>
      <c r="AG315" s="475"/>
      <c r="AH315" s="475"/>
      <c r="AI315" s="475"/>
      <c r="AJ315" s="475"/>
      <c r="AK315" s="475"/>
      <c r="AL315" s="475"/>
      <c r="AM315" s="475"/>
      <c r="AN315" s="475"/>
      <c r="AO315" s="475"/>
      <c r="AP315" s="475"/>
      <c r="AQ315" s="475"/>
      <c r="AR315" s="475"/>
      <c r="AS315" s="475"/>
      <c r="AT315" s="475"/>
      <c r="AU315" s="475"/>
      <c r="AV315" s="475"/>
      <c r="AW315" s="475"/>
      <c r="AX315" s="475"/>
      <c r="AY315" s="895"/>
      <c r="AZ315" s="236"/>
      <c r="BA315" s="193">
        <f>BA314+1</f>
        <v>10</v>
      </c>
      <c r="BB315" s="192"/>
      <c r="BC315" s="192"/>
      <c r="BD315" s="192"/>
      <c r="BG315" s="563" t="str">
        <f t="shared" ca="1" si="43"/>
        <v/>
      </c>
      <c r="BH315" s="564" t="str">
        <f t="shared" ca="1" si="44"/>
        <v/>
      </c>
      <c r="BI315" s="564" t="str">
        <f t="shared" ca="1" si="45"/>
        <v/>
      </c>
      <c r="BJ315" s="564" t="str">
        <f t="shared" ca="1" si="46"/>
        <v/>
      </c>
      <c r="BK315" s="564" t="str">
        <f t="shared" ca="1" si="47"/>
        <v/>
      </c>
      <c r="BL315" s="565" t="str">
        <f t="shared" ca="1" si="48"/>
        <v/>
      </c>
      <c r="BN315" s="465" t="s">
        <v>2196</v>
      </c>
      <c r="CV315" s="1497"/>
      <c r="CW315" s="1498"/>
      <c r="CX315" s="1498"/>
      <c r="CY315" s="1498"/>
      <c r="CZ315" s="1498"/>
      <c r="DA315" s="1498"/>
      <c r="DB315" s="1498"/>
      <c r="DC315" s="1498"/>
      <c r="DD315" s="1859"/>
      <c r="DE315" s="1860"/>
      <c r="DF315" s="1861"/>
    </row>
    <row r="316" spans="1:110" s="465" customFormat="1" ht="15" customHeight="1">
      <c r="A316" s="1863" t="str">
        <f>$BA316&amp;"."&amp;$BB316&amp;"."</f>
        <v>10.1.</v>
      </c>
      <c r="B316" s="1864"/>
      <c r="C316" s="1864"/>
      <c r="D316" s="475" t="s">
        <v>880</v>
      </c>
      <c r="E316" s="275"/>
      <c r="F316" s="275"/>
      <c r="G316" s="275"/>
      <c r="H316" s="479"/>
      <c r="I316" s="275"/>
      <c r="J316" s="475"/>
      <c r="K316" s="475"/>
      <c r="L316" s="475"/>
      <c r="M316" s="475"/>
      <c r="N316" s="475"/>
      <c r="O316" s="475"/>
      <c r="P316" s="475"/>
      <c r="Q316" s="475"/>
      <c r="R316" s="475"/>
      <c r="S316" s="475"/>
      <c r="T316" s="475"/>
      <c r="U316" s="475"/>
      <c r="V316" s="475"/>
      <c r="W316" s="475"/>
      <c r="X316" s="475"/>
      <c r="Y316" s="475"/>
      <c r="Z316" s="475"/>
      <c r="AA316" s="475"/>
      <c r="AB316" s="475"/>
      <c r="AC316" s="475"/>
      <c r="AD316" s="475"/>
      <c r="AE316" s="475"/>
      <c r="AF316" s="475"/>
      <c r="AG316" s="475"/>
      <c r="AH316" s="475"/>
      <c r="AI316" s="475"/>
      <c r="AJ316" s="475"/>
      <c r="AK316" s="475"/>
      <c r="AL316" s="475"/>
      <c r="AM316" s="475"/>
      <c r="AN316" s="475"/>
      <c r="AO316" s="475"/>
      <c r="AP316" s="475"/>
      <c r="AQ316" s="475"/>
      <c r="AR316" s="475"/>
      <c r="AS316" s="475"/>
      <c r="AT316" s="475"/>
      <c r="AU316" s="475"/>
      <c r="AV316" s="475"/>
      <c r="AW316" s="475"/>
      <c r="AX316" s="475"/>
      <c r="AY316" s="895"/>
      <c r="AZ316" s="236"/>
      <c r="BA316" s="192">
        <f t="shared" ref="BA316:BA337" si="55">BA315</f>
        <v>10</v>
      </c>
      <c r="BB316" s="193">
        <f>BB315+1</f>
        <v>1</v>
      </c>
      <c r="BC316" s="192"/>
      <c r="BG316" s="563" t="str">
        <f t="shared" ca="1" si="43"/>
        <v/>
      </c>
      <c r="BH316" s="564" t="str">
        <f t="shared" ca="1" si="44"/>
        <v/>
      </c>
      <c r="BI316" s="564" t="str">
        <f t="shared" ca="1" si="45"/>
        <v/>
      </c>
      <c r="BJ316" s="564" t="str">
        <f t="shared" ca="1" si="46"/>
        <v/>
      </c>
      <c r="BK316" s="564" t="str">
        <f t="shared" ca="1" si="47"/>
        <v/>
      </c>
      <c r="BL316" s="565" t="str">
        <f t="shared" ca="1" si="48"/>
        <v/>
      </c>
      <c r="CV316" s="1488" t="s">
        <v>2265</v>
      </c>
      <c r="CW316" s="1489"/>
      <c r="CX316" s="1489"/>
      <c r="CY316" s="1489"/>
      <c r="CZ316" s="1489"/>
      <c r="DA316" s="1489"/>
      <c r="DB316" s="1489"/>
      <c r="DC316" s="1489"/>
      <c r="DD316" s="1859">
        <v>44637</v>
      </c>
      <c r="DE316" s="1860"/>
      <c r="DF316" s="1861"/>
    </row>
    <row r="317" spans="1:110" s="465" customFormat="1" ht="15" customHeight="1">
      <c r="A317" s="896"/>
      <c r="B317" s="575"/>
      <c r="C317" s="575"/>
      <c r="D317" s="275" t="str">
        <f>"以下条件にて"&amp;$CM$32&amp;"を実施する"</f>
        <v>以下条件にて「10.6. データ検索ログ出力処理」を実施する</v>
      </c>
      <c r="E317" s="469"/>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c r="AC317" s="475"/>
      <c r="AD317" s="475"/>
      <c r="AE317" s="475"/>
      <c r="AF317" s="475"/>
      <c r="AG317" s="475"/>
      <c r="AH317" s="475"/>
      <c r="AI317" s="475"/>
      <c r="AJ317" s="475"/>
      <c r="AK317" s="475"/>
      <c r="AL317" s="475"/>
      <c r="AM317" s="475"/>
      <c r="AN317" s="475"/>
      <c r="AO317" s="475"/>
      <c r="AP317" s="475"/>
      <c r="AQ317" s="475"/>
      <c r="AR317" s="475"/>
      <c r="AS317" s="475"/>
      <c r="AT317" s="475"/>
      <c r="AU317" s="475"/>
      <c r="AV317" s="475"/>
      <c r="AW317" s="475"/>
      <c r="AX317" s="475"/>
      <c r="AY317" s="895"/>
      <c r="BA317" s="192">
        <f t="shared" si="55"/>
        <v>10</v>
      </c>
      <c r="BB317" s="192">
        <f>BB316</f>
        <v>1</v>
      </c>
      <c r="BC317" s="192"/>
      <c r="BG317" s="563" t="str">
        <f t="shared" ca="1" si="43"/>
        <v/>
      </c>
      <c r="BH317" s="564" t="str">
        <f t="shared" ca="1" si="44"/>
        <v/>
      </c>
      <c r="BI317" s="564" t="str">
        <f t="shared" ca="1" si="45"/>
        <v/>
      </c>
      <c r="BJ317" s="564" t="str">
        <f t="shared" ca="1" si="46"/>
        <v/>
      </c>
      <c r="BK317" s="564" t="str">
        <f t="shared" ca="1" si="47"/>
        <v/>
      </c>
      <c r="BL317" s="565" t="str">
        <f t="shared" ca="1" si="48"/>
        <v/>
      </c>
      <c r="CV317" s="1497"/>
      <c r="CW317" s="1498"/>
      <c r="CX317" s="1498"/>
      <c r="CY317" s="1498"/>
      <c r="CZ317" s="1498"/>
      <c r="DA317" s="1498"/>
      <c r="DB317" s="1498"/>
      <c r="DC317" s="1498"/>
      <c r="DD317" s="1859"/>
      <c r="DE317" s="1860"/>
      <c r="DF317" s="1861"/>
    </row>
    <row r="318" spans="1:110" s="465" customFormat="1" ht="15" customHeight="1">
      <c r="A318" s="320"/>
      <c r="B318" s="275"/>
      <c r="C318" s="275"/>
      <c r="D318" s="845" t="s">
        <v>103</v>
      </c>
      <c r="E318" s="846"/>
      <c r="F318" s="846"/>
      <c r="G318" s="846"/>
      <c r="H318" s="846"/>
      <c r="I318" s="846"/>
      <c r="J318" s="846"/>
      <c r="K318" s="847"/>
      <c r="L318" s="480" t="s">
        <v>339</v>
      </c>
      <c r="M318" s="266"/>
      <c r="N318" s="266" t="str">
        <f>"("&amp;VLOOKUP(L318,[1]processing_log!$B$37:$Y$100,4,FALSE)&amp;" - "&amp;VLOOKUP(L318,[1]processing_log!$B$37:$Y$100,21,FALSE)&amp;VLOOKUP(L318,[1]processing_log!$B$37:$Y$100,24,FALSE)&amp;")"</f>
        <v>(検索処理 - 開始)</v>
      </c>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c r="AJ318" s="266"/>
      <c r="AK318" s="266"/>
      <c r="AL318" s="266"/>
      <c r="AM318" s="266"/>
      <c r="AN318" s="266"/>
      <c r="AO318" s="266"/>
      <c r="AP318" s="266"/>
      <c r="AQ318" s="266"/>
      <c r="AR318" s="266"/>
      <c r="AS318" s="266"/>
      <c r="AT318" s="266"/>
      <c r="AU318" s="266"/>
      <c r="AV318" s="266"/>
      <c r="AW318" s="266"/>
      <c r="AX318" s="267"/>
      <c r="AY318" s="223"/>
      <c r="AZ318" s="236"/>
      <c r="BA318" s="192">
        <f t="shared" si="55"/>
        <v>10</v>
      </c>
      <c r="BB318" s="192">
        <f>BB317</f>
        <v>1</v>
      </c>
      <c r="BC318" s="192"/>
      <c r="BG318" s="563" t="str">
        <f t="shared" ca="1" si="43"/>
        <v/>
      </c>
      <c r="BH318" s="564" t="str">
        <f t="shared" ca="1" si="44"/>
        <v/>
      </c>
      <c r="BI318" s="564" t="str">
        <f t="shared" ca="1" si="45"/>
        <v/>
      </c>
      <c r="BJ318" s="564" t="str">
        <f t="shared" ca="1" si="46"/>
        <v/>
      </c>
      <c r="BK318" s="564" t="str">
        <f t="shared" ca="1" si="47"/>
        <v/>
      </c>
      <c r="BL318" s="565" t="str">
        <f t="shared" ca="1" si="48"/>
        <v/>
      </c>
      <c r="CV318" s="1497"/>
      <c r="CW318" s="1498"/>
      <c r="CX318" s="1498"/>
      <c r="CY318" s="1498"/>
      <c r="CZ318" s="1498"/>
      <c r="DA318" s="1498"/>
      <c r="DB318" s="1498"/>
      <c r="DC318" s="1498"/>
      <c r="DD318" s="1859"/>
      <c r="DE318" s="1860"/>
      <c r="DF318" s="1861"/>
    </row>
    <row r="319" spans="1:110" s="465" customFormat="1" ht="15" customHeight="1">
      <c r="A319" s="320"/>
      <c r="B319" s="275"/>
      <c r="C319" s="275"/>
      <c r="D319" s="851" t="s">
        <v>104</v>
      </c>
      <c r="E319" s="852"/>
      <c r="F319" s="852"/>
      <c r="G319" s="852"/>
      <c r="H319" s="852"/>
      <c r="I319" s="852"/>
      <c r="J319" s="852"/>
      <c r="K319" s="853"/>
      <c r="L319" s="481" t="s">
        <v>398</v>
      </c>
      <c r="M319" s="271"/>
      <c r="N319" s="271"/>
      <c r="O319" s="271"/>
      <c r="P319" s="271"/>
      <c r="Q319" s="271"/>
      <c r="R319" s="271"/>
      <c r="S319" s="271"/>
      <c r="T319" s="271"/>
      <c r="U319" s="271"/>
      <c r="V319" s="271"/>
      <c r="W319" s="271"/>
      <c r="X319" s="271"/>
      <c r="Y319" s="271"/>
      <c r="Z319" s="271"/>
      <c r="AA319" s="271"/>
      <c r="AB319" s="271"/>
      <c r="AC319" s="271"/>
      <c r="AD319" s="271"/>
      <c r="AE319" s="271"/>
      <c r="AF319" s="271"/>
      <c r="AG319" s="271"/>
      <c r="AH319" s="271"/>
      <c r="AI319" s="271"/>
      <c r="AJ319" s="271"/>
      <c r="AK319" s="271"/>
      <c r="AL319" s="271"/>
      <c r="AM319" s="271"/>
      <c r="AN319" s="271"/>
      <c r="AO319" s="271"/>
      <c r="AP319" s="271"/>
      <c r="AQ319" s="271"/>
      <c r="AR319" s="271"/>
      <c r="AS319" s="271"/>
      <c r="AT319" s="271"/>
      <c r="AU319" s="271"/>
      <c r="AV319" s="271"/>
      <c r="AW319" s="271"/>
      <c r="AX319" s="272"/>
      <c r="AY319" s="223"/>
      <c r="AZ319" s="236"/>
      <c r="BA319" s="192">
        <f t="shared" si="55"/>
        <v>10</v>
      </c>
      <c r="BB319" s="192">
        <f>BB318</f>
        <v>1</v>
      </c>
      <c r="BC319" s="192"/>
      <c r="BG319" s="563" t="str">
        <f t="shared" ca="1" si="43"/>
        <v/>
      </c>
      <c r="BH319" s="564" t="str">
        <f t="shared" ca="1" si="44"/>
        <v/>
      </c>
      <c r="BI319" s="564" t="str">
        <f t="shared" ca="1" si="45"/>
        <v/>
      </c>
      <c r="BJ319" s="564" t="str">
        <f t="shared" ca="1" si="46"/>
        <v/>
      </c>
      <c r="BK319" s="564" t="str">
        <f t="shared" ca="1" si="47"/>
        <v/>
      </c>
      <c r="BL319" s="565" t="str">
        <f t="shared" ca="1" si="48"/>
        <v/>
      </c>
      <c r="CV319" s="1497"/>
      <c r="CW319" s="1498"/>
      <c r="CX319" s="1498"/>
      <c r="CY319" s="1498"/>
      <c r="CZ319" s="1498"/>
      <c r="DA319" s="1498"/>
      <c r="DB319" s="1498"/>
      <c r="DC319" s="1498"/>
      <c r="DD319" s="1859"/>
      <c r="DE319" s="1860"/>
      <c r="DF319" s="1861"/>
    </row>
    <row r="320" spans="1:110" s="465" customFormat="1" ht="15" customHeight="1">
      <c r="A320" s="1863" t="str">
        <f>$BA320&amp;"."&amp;$BB320&amp;"."</f>
        <v>10.2.</v>
      </c>
      <c r="B320" s="1864"/>
      <c r="C320" s="1864"/>
      <c r="D320" s="475" t="s">
        <v>881</v>
      </c>
      <c r="E320" s="2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c r="AC320" s="475"/>
      <c r="AD320" s="475"/>
      <c r="AE320" s="475"/>
      <c r="AF320" s="475"/>
      <c r="AG320" s="475"/>
      <c r="AH320" s="475"/>
      <c r="AI320" s="475"/>
      <c r="AJ320" s="475"/>
      <c r="AK320" s="475"/>
      <c r="AL320" s="475"/>
      <c r="AM320" s="475"/>
      <c r="AN320" s="475"/>
      <c r="AO320" s="475"/>
      <c r="AP320" s="475"/>
      <c r="AQ320" s="475"/>
      <c r="AR320" s="475"/>
      <c r="AS320" s="475"/>
      <c r="AT320" s="475"/>
      <c r="AU320" s="475"/>
      <c r="AV320" s="475"/>
      <c r="AW320" s="475"/>
      <c r="AX320" s="475"/>
      <c r="AY320" s="895"/>
      <c r="BA320" s="192">
        <f t="shared" si="55"/>
        <v>10</v>
      </c>
      <c r="BB320" s="193">
        <f>BB319+1</f>
        <v>2</v>
      </c>
      <c r="BC320" s="192"/>
      <c r="BG320" s="563" t="str">
        <f t="shared" ca="1" si="43"/>
        <v/>
      </c>
      <c r="BH320" s="564" t="str">
        <f t="shared" ca="1" si="44"/>
        <v/>
      </c>
      <c r="BI320" s="564" t="str">
        <f t="shared" ca="1" si="45"/>
        <v/>
      </c>
      <c r="BJ320" s="564" t="str">
        <f t="shared" ca="1" si="46"/>
        <v/>
      </c>
      <c r="BK320" s="564" t="str">
        <f t="shared" ca="1" si="47"/>
        <v/>
      </c>
      <c r="BL320" s="565" t="str">
        <f t="shared" ca="1" si="48"/>
        <v/>
      </c>
      <c r="CV320" s="1488" t="s">
        <v>2265</v>
      </c>
      <c r="CW320" s="1489"/>
      <c r="CX320" s="1489"/>
      <c r="CY320" s="1489"/>
      <c r="CZ320" s="1489"/>
      <c r="DA320" s="1489"/>
      <c r="DB320" s="1489"/>
      <c r="DC320" s="1489"/>
      <c r="DD320" s="1859">
        <v>44637</v>
      </c>
      <c r="DE320" s="1860"/>
      <c r="DF320" s="1861"/>
    </row>
    <row r="321" spans="1:110" s="465" customFormat="1" ht="15" customHeight="1">
      <c r="A321" s="896"/>
      <c r="B321" s="575"/>
      <c r="C321" s="575"/>
      <c r="D321" s="475" t="s">
        <v>882</v>
      </c>
      <c r="E321" s="469"/>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c r="AC321" s="475"/>
      <c r="AD321" s="475"/>
      <c r="AE321" s="475"/>
      <c r="AF321" s="475"/>
      <c r="AG321" s="475"/>
      <c r="AH321" s="475"/>
      <c r="AI321" s="475"/>
      <c r="AJ321" s="475"/>
      <c r="AK321" s="475"/>
      <c r="AL321" s="475"/>
      <c r="AM321" s="475"/>
      <c r="AN321" s="475"/>
      <c r="AO321" s="475"/>
      <c r="AP321" s="475"/>
      <c r="AQ321" s="475"/>
      <c r="AR321" s="475"/>
      <c r="AS321" s="475"/>
      <c r="AT321" s="475"/>
      <c r="AU321" s="475"/>
      <c r="AV321" s="475"/>
      <c r="AW321" s="475"/>
      <c r="AX321" s="475"/>
      <c r="AY321" s="895"/>
      <c r="BA321" s="192">
        <f t="shared" si="55"/>
        <v>10</v>
      </c>
      <c r="BB321" s="192">
        <f>BB320</f>
        <v>2</v>
      </c>
      <c r="BC321" s="192"/>
      <c r="BG321" s="563" t="str">
        <f t="shared" ca="1" si="43"/>
        <v/>
      </c>
      <c r="BH321" s="564" t="str">
        <f t="shared" ca="1" si="44"/>
        <v/>
      </c>
      <c r="BI321" s="564" t="str">
        <f t="shared" ca="1" si="45"/>
        <v/>
      </c>
      <c r="BJ321" s="564" t="str">
        <f t="shared" ca="1" si="46"/>
        <v/>
      </c>
      <c r="BK321" s="564" t="str">
        <f t="shared" ca="1" si="47"/>
        <v/>
      </c>
      <c r="BL321" s="565" t="str">
        <f t="shared" ca="1" si="48"/>
        <v/>
      </c>
      <c r="CV321" s="1497"/>
      <c r="CW321" s="1498"/>
      <c r="CX321" s="1498"/>
      <c r="CY321" s="1498"/>
      <c r="CZ321" s="1498"/>
      <c r="DA321" s="1498"/>
      <c r="DB321" s="1498"/>
      <c r="DC321" s="1498"/>
      <c r="DD321" s="1859"/>
      <c r="DE321" s="1860"/>
      <c r="DF321" s="1861"/>
    </row>
    <row r="322" spans="1:110" s="465" customFormat="1" ht="15" customHeight="1">
      <c r="A322" s="1863" t="str">
        <f>$BA322&amp;"."&amp;$BB322&amp;"."</f>
        <v>10.3.</v>
      </c>
      <c r="B322" s="1864"/>
      <c r="C322" s="1864"/>
      <c r="D322" s="475" t="s">
        <v>503</v>
      </c>
      <c r="E322" s="2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c r="AC322" s="475"/>
      <c r="AD322" s="475"/>
      <c r="AE322" s="475"/>
      <c r="AF322" s="475"/>
      <c r="AG322" s="475"/>
      <c r="AH322" s="475"/>
      <c r="AI322" s="475"/>
      <c r="AJ322" s="475"/>
      <c r="AK322" s="475"/>
      <c r="AL322" s="475"/>
      <c r="AM322" s="475"/>
      <c r="AN322" s="475"/>
      <c r="AO322" s="475"/>
      <c r="AP322" s="475"/>
      <c r="AQ322" s="475"/>
      <c r="AR322" s="475"/>
      <c r="AS322" s="475"/>
      <c r="AT322" s="475"/>
      <c r="AU322" s="475"/>
      <c r="AV322" s="475"/>
      <c r="AW322" s="475"/>
      <c r="AX322" s="475"/>
      <c r="AY322" s="895"/>
      <c r="BA322" s="192">
        <f t="shared" si="55"/>
        <v>10</v>
      </c>
      <c r="BB322" s="193">
        <f>BB321+1</f>
        <v>3</v>
      </c>
      <c r="BC322" s="192"/>
      <c r="BG322" s="563" t="str">
        <f t="shared" ca="1" si="43"/>
        <v/>
      </c>
      <c r="BH322" s="564" t="str">
        <f t="shared" ca="1" si="44"/>
        <v/>
      </c>
      <c r="BI322" s="564" t="str">
        <f t="shared" ca="1" si="45"/>
        <v/>
      </c>
      <c r="BJ322" s="564" t="str">
        <f t="shared" ca="1" si="46"/>
        <v/>
      </c>
      <c r="BK322" s="564" t="str">
        <f t="shared" ca="1" si="47"/>
        <v/>
      </c>
      <c r="BL322" s="565" t="str">
        <f t="shared" ca="1" si="48"/>
        <v/>
      </c>
      <c r="CV322" s="1488" t="s">
        <v>2265</v>
      </c>
      <c r="CW322" s="1489"/>
      <c r="CX322" s="1489"/>
      <c r="CY322" s="1489"/>
      <c r="CZ322" s="1489"/>
      <c r="DA322" s="1489"/>
      <c r="DB322" s="1489"/>
      <c r="DC322" s="1489"/>
      <c r="DD322" s="1859">
        <v>44637</v>
      </c>
      <c r="DE322" s="1860"/>
      <c r="DF322" s="1861"/>
    </row>
    <row r="323" spans="1:110" s="465" customFormat="1" ht="15" customHeight="1">
      <c r="A323" s="896"/>
      <c r="B323" s="575"/>
      <c r="C323" s="575"/>
      <c r="D323" s="475" t="s">
        <v>349</v>
      </c>
      <c r="E323" s="469"/>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c r="AC323" s="475"/>
      <c r="AD323" s="475"/>
      <c r="AE323" s="475"/>
      <c r="AF323" s="475"/>
      <c r="AG323" s="475"/>
      <c r="AH323" s="475"/>
      <c r="AI323" s="475"/>
      <c r="AJ323" s="475"/>
      <c r="AK323" s="475"/>
      <c r="AL323" s="475"/>
      <c r="AM323" s="475"/>
      <c r="AN323" s="475"/>
      <c r="AO323" s="475"/>
      <c r="AP323" s="475"/>
      <c r="AQ323" s="475"/>
      <c r="AR323" s="475"/>
      <c r="AS323" s="475"/>
      <c r="AT323" s="475"/>
      <c r="AU323" s="475"/>
      <c r="AV323" s="475"/>
      <c r="AW323" s="475"/>
      <c r="AX323" s="475"/>
      <c r="AY323" s="895"/>
      <c r="BA323" s="192">
        <f t="shared" si="55"/>
        <v>10</v>
      </c>
      <c r="BB323" s="192">
        <f t="shared" ref="BB323:BB335" si="56">BB322</f>
        <v>3</v>
      </c>
      <c r="BC323" s="192"/>
      <c r="BG323" s="563" t="str">
        <f t="shared" ca="1" si="43"/>
        <v/>
      </c>
      <c r="BH323" s="564" t="str">
        <f t="shared" ca="1" si="44"/>
        <v/>
      </c>
      <c r="BI323" s="564" t="str">
        <f t="shared" ca="1" si="45"/>
        <v/>
      </c>
      <c r="BJ323" s="564" t="str">
        <f t="shared" ca="1" si="46"/>
        <v/>
      </c>
      <c r="BK323" s="564" t="str">
        <f t="shared" ca="1" si="47"/>
        <v/>
      </c>
      <c r="BL323" s="565" t="str">
        <f t="shared" ca="1" si="48"/>
        <v/>
      </c>
      <c r="CV323" s="1497"/>
      <c r="CW323" s="1498"/>
      <c r="CX323" s="1498"/>
      <c r="CY323" s="1498"/>
      <c r="CZ323" s="1498"/>
      <c r="DA323" s="1498"/>
      <c r="DB323" s="1498"/>
      <c r="DC323" s="1498"/>
      <c r="DD323" s="1859"/>
      <c r="DE323" s="1860"/>
      <c r="DF323" s="1861"/>
    </row>
    <row r="324" spans="1:110" s="465" customFormat="1" ht="15" customHeight="1">
      <c r="A324" s="320"/>
      <c r="B324" s="275"/>
      <c r="C324" s="275"/>
      <c r="D324" s="845" t="s">
        <v>265</v>
      </c>
      <c r="E324" s="846"/>
      <c r="F324" s="846"/>
      <c r="G324" s="846"/>
      <c r="H324" s="846"/>
      <c r="I324" s="846"/>
      <c r="J324" s="846"/>
      <c r="K324" s="847"/>
      <c r="L324" s="265" t="s">
        <v>978</v>
      </c>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c r="AJ324" s="266"/>
      <c r="AK324" s="266"/>
      <c r="AL324" s="266"/>
      <c r="AM324" s="266"/>
      <c r="AN324" s="266"/>
      <c r="AO324" s="266"/>
      <c r="AP324" s="266"/>
      <c r="AQ324" s="266"/>
      <c r="AR324" s="266"/>
      <c r="AS324" s="266"/>
      <c r="AT324" s="266"/>
      <c r="AU324" s="266"/>
      <c r="AV324" s="266"/>
      <c r="AW324" s="266"/>
      <c r="AX324" s="267"/>
      <c r="AY324" s="895"/>
      <c r="BA324" s="192">
        <f t="shared" si="55"/>
        <v>10</v>
      </c>
      <c r="BB324" s="192">
        <f t="shared" si="56"/>
        <v>3</v>
      </c>
      <c r="BC324" s="192"/>
      <c r="BG324" s="563" t="str">
        <f t="shared" ca="1" si="43"/>
        <v/>
      </c>
      <c r="BH324" s="564" t="str">
        <f t="shared" ca="1" si="44"/>
        <v/>
      </c>
      <c r="BI324" s="564" t="str">
        <f t="shared" ca="1" si="45"/>
        <v/>
      </c>
      <c r="BJ324" s="564" t="str">
        <f t="shared" ca="1" si="46"/>
        <v/>
      </c>
      <c r="BK324" s="564" t="str">
        <f t="shared" ca="1" si="47"/>
        <v/>
      </c>
      <c r="BL324" s="565" t="str">
        <f t="shared" ca="1" si="48"/>
        <v/>
      </c>
      <c r="CV324" s="1497"/>
      <c r="CW324" s="1498"/>
      <c r="CX324" s="1498"/>
      <c r="CY324" s="1498"/>
      <c r="CZ324" s="1498"/>
      <c r="DA324" s="1498"/>
      <c r="DB324" s="1498"/>
      <c r="DC324" s="1498"/>
      <c r="DD324" s="1859"/>
      <c r="DE324" s="1860"/>
      <c r="DF324" s="1861"/>
    </row>
    <row r="325" spans="1:110" s="465" customFormat="1" ht="15" customHeight="1">
      <c r="A325" s="829"/>
      <c r="B325" s="830"/>
      <c r="C325" s="830"/>
      <c r="D325" s="848" t="s">
        <v>84</v>
      </c>
      <c r="E325" s="849"/>
      <c r="F325" s="849"/>
      <c r="G325" s="849"/>
      <c r="H325" s="849"/>
      <c r="I325" s="849"/>
      <c r="J325" s="849"/>
      <c r="K325" s="850"/>
      <c r="L325" s="268" t="s">
        <v>1011</v>
      </c>
      <c r="M325" s="269"/>
      <c r="N325" s="269"/>
      <c r="O325" s="269"/>
      <c r="P325" s="269"/>
      <c r="Q325" s="269"/>
      <c r="R325" s="269"/>
      <c r="S325" s="269"/>
      <c r="T325" s="269"/>
      <c r="U325" s="269"/>
      <c r="V325" s="269"/>
      <c r="W325" s="269"/>
      <c r="X325" s="269"/>
      <c r="Y325" s="269"/>
      <c r="Z325" s="269"/>
      <c r="AA325" s="269"/>
      <c r="AB325" s="269"/>
      <c r="AC325" s="269"/>
      <c r="AD325" s="269"/>
      <c r="AE325" s="269"/>
      <c r="AF325" s="269"/>
      <c r="AG325" s="269"/>
      <c r="AH325" s="269"/>
      <c r="AI325" s="269"/>
      <c r="AJ325" s="269"/>
      <c r="AK325" s="269"/>
      <c r="AL325" s="269"/>
      <c r="AM325" s="269"/>
      <c r="AN325" s="269"/>
      <c r="AO325" s="269"/>
      <c r="AP325" s="269"/>
      <c r="AQ325" s="269"/>
      <c r="AR325" s="269"/>
      <c r="AS325" s="269"/>
      <c r="AT325" s="269"/>
      <c r="AU325" s="269"/>
      <c r="AV325" s="269"/>
      <c r="AW325" s="269"/>
      <c r="AX325" s="270"/>
      <c r="AY325" s="223"/>
      <c r="BA325" s="192">
        <f t="shared" si="55"/>
        <v>10</v>
      </c>
      <c r="BB325" s="192">
        <f t="shared" si="56"/>
        <v>3</v>
      </c>
      <c r="BC325" s="192"/>
      <c r="BG325" s="563" t="str">
        <f t="shared" ca="1" si="43"/>
        <v/>
      </c>
      <c r="BH325" s="564" t="str">
        <f t="shared" ca="1" si="44"/>
        <v/>
      </c>
      <c r="BI325" s="564" t="str">
        <f t="shared" ca="1" si="45"/>
        <v/>
      </c>
      <c r="BJ325" s="564" t="str">
        <f t="shared" ca="1" si="46"/>
        <v/>
      </c>
      <c r="BK325" s="564" t="str">
        <f t="shared" ca="1" si="47"/>
        <v/>
      </c>
      <c r="BL325" s="565" t="str">
        <f t="shared" ca="1" si="48"/>
        <v/>
      </c>
      <c r="CV325" s="1497"/>
      <c r="CW325" s="1498"/>
      <c r="CX325" s="1498"/>
      <c r="CY325" s="1498"/>
      <c r="CZ325" s="1498"/>
      <c r="DA325" s="1498"/>
      <c r="DB325" s="1498"/>
      <c r="DC325" s="1498"/>
      <c r="DD325" s="1859"/>
      <c r="DE325" s="1860"/>
      <c r="DF325" s="1861"/>
    </row>
    <row r="326" spans="1:110" s="465" customFormat="1" ht="15" customHeight="1">
      <c r="A326" s="829"/>
      <c r="B326" s="830"/>
      <c r="C326" s="830"/>
      <c r="D326" s="970"/>
      <c r="E326" s="965"/>
      <c r="F326" s="965"/>
      <c r="G326" s="965"/>
      <c r="H326" s="965"/>
      <c r="I326" s="965"/>
      <c r="J326" s="965"/>
      <c r="K326" s="971"/>
      <c r="L326" s="268" t="s">
        <v>1012</v>
      </c>
      <c r="M326" s="269"/>
      <c r="N326" s="269"/>
      <c r="O326" s="269"/>
      <c r="P326" s="269"/>
      <c r="Q326" s="269"/>
      <c r="R326" s="269"/>
      <c r="S326" s="269"/>
      <c r="T326" s="269"/>
      <c r="U326" s="269"/>
      <c r="V326" s="269"/>
      <c r="W326" s="269"/>
      <c r="X326" s="269"/>
      <c r="Y326" s="269"/>
      <c r="Z326" s="269"/>
      <c r="AA326" s="269"/>
      <c r="AB326" s="269"/>
      <c r="AC326" s="269"/>
      <c r="AD326" s="269"/>
      <c r="AE326" s="269"/>
      <c r="AF326" s="269"/>
      <c r="AG326" s="269"/>
      <c r="AH326" s="269"/>
      <c r="AI326" s="269"/>
      <c r="AJ326" s="269"/>
      <c r="AK326" s="269"/>
      <c r="AL326" s="269"/>
      <c r="AM326" s="269"/>
      <c r="AN326" s="269"/>
      <c r="AO326" s="269"/>
      <c r="AP326" s="269"/>
      <c r="AQ326" s="269"/>
      <c r="AR326" s="269"/>
      <c r="AS326" s="269"/>
      <c r="AT326" s="269"/>
      <c r="AU326" s="269"/>
      <c r="AV326" s="269"/>
      <c r="AW326" s="269"/>
      <c r="AX326" s="270"/>
      <c r="AY326" s="223"/>
      <c r="BA326" s="192">
        <f t="shared" si="55"/>
        <v>10</v>
      </c>
      <c r="BB326" s="192">
        <f t="shared" si="56"/>
        <v>3</v>
      </c>
      <c r="BC326" s="192"/>
      <c r="BG326" s="563" t="str">
        <f t="shared" ref="BG326:BG363" ca="1" si="57">IF(BA326&lt;&gt;"",IF(MID(_xlfn.FORMULATEXT(BA326),SEARCH("[",_xlfn.FORMULATEXT(BA326))+1,SEARCH("]",_xlfn.FORMULATEXT(BA326))-(SEARCH("[",_xlfn.FORMULATEXT(BA326))+1))="-1","",1),"")</f>
        <v/>
      </c>
      <c r="BH326" s="564" t="str">
        <f t="shared" ref="BH326:BH363" ca="1" si="58">IF(BB326&lt;&gt;"",IF(MID(_xlfn.FORMULATEXT(BB326),SEARCH("[",_xlfn.FORMULATEXT(BB326))+1,SEARCH("]",_xlfn.FORMULATEXT(BB326))-(SEARCH("[",_xlfn.FORMULATEXT(BB326))+1))="-1","",1),"")</f>
        <v/>
      </c>
      <c r="BI326" s="564" t="str">
        <f t="shared" ref="BI326:BI363" ca="1" si="59">IF(BC326&lt;&gt;"",IF(MID(_xlfn.FORMULATEXT(BC326),SEARCH("[",_xlfn.FORMULATEXT(BC326))+1,SEARCH("]",_xlfn.FORMULATEXT(BC326))-(SEARCH("[",_xlfn.FORMULATEXT(BC326))+1))="-1","",1),"")</f>
        <v/>
      </c>
      <c r="BJ326" s="564" t="str">
        <f t="shared" ref="BJ326:BJ363" ca="1" si="60">IF(BD326&lt;&gt;"",IF(MID(_xlfn.FORMULATEXT(BD326),SEARCH("[",_xlfn.FORMULATEXT(BD326))+1,SEARCH("]",_xlfn.FORMULATEXT(BD326))-(SEARCH("[",_xlfn.FORMULATEXT(BD326))+1))="-1","",1),"")</f>
        <v/>
      </c>
      <c r="BK326" s="564" t="str">
        <f t="shared" ref="BK326:BK363" ca="1" si="61">IF(BE326&lt;&gt;"",IF(MID(_xlfn.FORMULATEXT(BE326),SEARCH("[",_xlfn.FORMULATEXT(BE326))+1,SEARCH("]",_xlfn.FORMULATEXT(BE326))-(SEARCH("[",_xlfn.FORMULATEXT(BE326))+1))="-1","",1),"")</f>
        <v/>
      </c>
      <c r="BL326" s="565" t="str">
        <f t="shared" ref="BL326:BL363" ca="1" si="62">IF(BF326&lt;&gt;"",IF(MID(_xlfn.FORMULATEXT(BF326),SEARCH("[",_xlfn.FORMULATEXT(BF326))+1,SEARCH("]",_xlfn.FORMULATEXT(BF326))-(SEARCH("[",_xlfn.FORMULATEXT(BF326))+1))="-1","",1),"")</f>
        <v/>
      </c>
      <c r="CV326" s="1497"/>
      <c r="CW326" s="1498"/>
      <c r="CX326" s="1498"/>
      <c r="CY326" s="1498"/>
      <c r="CZ326" s="1498"/>
      <c r="DA326" s="1498"/>
      <c r="DB326" s="1498"/>
      <c r="DC326" s="1498"/>
      <c r="DD326" s="1859"/>
      <c r="DE326" s="1860"/>
      <c r="DF326" s="1861"/>
    </row>
    <row r="327" spans="1:110" s="465" customFormat="1" ht="15" customHeight="1">
      <c r="A327" s="829"/>
      <c r="B327" s="830"/>
      <c r="C327" s="830"/>
      <c r="D327" s="970"/>
      <c r="E327" s="965"/>
      <c r="F327" s="965"/>
      <c r="G327" s="965"/>
      <c r="H327" s="965"/>
      <c r="I327" s="965"/>
      <c r="J327" s="965"/>
      <c r="K327" s="971"/>
      <c r="L327" s="268" t="s">
        <v>1013</v>
      </c>
      <c r="M327" s="269"/>
      <c r="N327" s="269"/>
      <c r="O327" s="269"/>
      <c r="P327" s="269"/>
      <c r="Q327" s="269"/>
      <c r="R327" s="269"/>
      <c r="S327" s="269"/>
      <c r="T327" s="269"/>
      <c r="U327" s="269"/>
      <c r="V327" s="269"/>
      <c r="W327" s="269"/>
      <c r="X327" s="269"/>
      <c r="Y327" s="269"/>
      <c r="Z327" s="269"/>
      <c r="AA327" s="269"/>
      <c r="AB327" s="269"/>
      <c r="AC327" s="269"/>
      <c r="AD327" s="269"/>
      <c r="AE327" s="269"/>
      <c r="AF327" s="269"/>
      <c r="AG327" s="269"/>
      <c r="AH327" s="269"/>
      <c r="AI327" s="269"/>
      <c r="AJ327" s="269"/>
      <c r="AK327" s="269"/>
      <c r="AL327" s="269"/>
      <c r="AM327" s="269"/>
      <c r="AN327" s="269"/>
      <c r="AO327" s="269"/>
      <c r="AP327" s="269"/>
      <c r="AQ327" s="269"/>
      <c r="AR327" s="269"/>
      <c r="AS327" s="269"/>
      <c r="AT327" s="269"/>
      <c r="AU327" s="269"/>
      <c r="AV327" s="269"/>
      <c r="AW327" s="269"/>
      <c r="AX327" s="270"/>
      <c r="AY327" s="223"/>
      <c r="BA327" s="192">
        <f t="shared" si="55"/>
        <v>10</v>
      </c>
      <c r="BB327" s="192">
        <f t="shared" si="56"/>
        <v>3</v>
      </c>
      <c r="BC327" s="192"/>
      <c r="BG327" s="563" t="str">
        <f t="shared" ca="1" si="57"/>
        <v/>
      </c>
      <c r="BH327" s="564" t="str">
        <f t="shared" ca="1" si="58"/>
        <v/>
      </c>
      <c r="BI327" s="564" t="str">
        <f t="shared" ca="1" si="59"/>
        <v/>
      </c>
      <c r="BJ327" s="564" t="str">
        <f t="shared" ca="1" si="60"/>
        <v/>
      </c>
      <c r="BK327" s="564" t="str">
        <f t="shared" ca="1" si="61"/>
        <v/>
      </c>
      <c r="BL327" s="565" t="str">
        <f t="shared" ca="1" si="62"/>
        <v/>
      </c>
      <c r="CV327" s="1497"/>
      <c r="CW327" s="1498"/>
      <c r="CX327" s="1498"/>
      <c r="CY327" s="1498"/>
      <c r="CZ327" s="1498"/>
      <c r="DA327" s="1498"/>
      <c r="DB327" s="1498"/>
      <c r="DC327" s="1498"/>
      <c r="DD327" s="1859"/>
      <c r="DE327" s="1860"/>
      <c r="DF327" s="1861"/>
    </row>
    <row r="328" spans="1:110" s="465" customFormat="1" ht="15" customHeight="1">
      <c r="A328" s="829"/>
      <c r="B328" s="830"/>
      <c r="C328" s="830"/>
      <c r="D328" s="970"/>
      <c r="E328" s="965"/>
      <c r="F328" s="965"/>
      <c r="G328" s="965"/>
      <c r="H328" s="965"/>
      <c r="I328" s="965"/>
      <c r="J328" s="965"/>
      <c r="K328" s="971"/>
      <c r="L328" s="268" t="s">
        <v>1020</v>
      </c>
      <c r="M328" s="269"/>
      <c r="N328" s="269"/>
      <c r="O328" s="269"/>
      <c r="P328" s="269"/>
      <c r="Q328" s="269"/>
      <c r="R328" s="269"/>
      <c r="S328" s="269"/>
      <c r="T328" s="269"/>
      <c r="U328" s="269"/>
      <c r="V328" s="269"/>
      <c r="W328" s="269"/>
      <c r="X328" s="269"/>
      <c r="Y328" s="269"/>
      <c r="Z328" s="269"/>
      <c r="AA328" s="269"/>
      <c r="AB328" s="269"/>
      <c r="AC328" s="269"/>
      <c r="AD328" s="269"/>
      <c r="AE328" s="269"/>
      <c r="AF328" s="269"/>
      <c r="AG328" s="269"/>
      <c r="AH328" s="269"/>
      <c r="AI328" s="269"/>
      <c r="AJ328" s="269"/>
      <c r="AK328" s="269"/>
      <c r="AL328" s="269"/>
      <c r="AM328" s="269"/>
      <c r="AN328" s="269"/>
      <c r="AO328" s="269"/>
      <c r="AP328" s="269"/>
      <c r="AQ328" s="269"/>
      <c r="AR328" s="269"/>
      <c r="AS328" s="269"/>
      <c r="AT328" s="269"/>
      <c r="AU328" s="269"/>
      <c r="AV328" s="269"/>
      <c r="AW328" s="269"/>
      <c r="AX328" s="270"/>
      <c r="AY328" s="223"/>
      <c r="BA328" s="192">
        <f>BA327</f>
        <v>10</v>
      </c>
      <c r="BB328" s="192">
        <f>BB327</f>
        <v>3</v>
      </c>
      <c r="BC328" s="192"/>
      <c r="BG328" s="563" t="str">
        <f t="shared" ca="1" si="57"/>
        <v/>
      </c>
      <c r="BH328" s="564" t="str">
        <f t="shared" ca="1" si="58"/>
        <v/>
      </c>
      <c r="BI328" s="564" t="str">
        <f t="shared" ca="1" si="59"/>
        <v/>
      </c>
      <c r="BJ328" s="564" t="str">
        <f t="shared" ca="1" si="60"/>
        <v/>
      </c>
      <c r="BK328" s="564" t="str">
        <f t="shared" ca="1" si="61"/>
        <v/>
      </c>
      <c r="BL328" s="565" t="str">
        <f t="shared" ca="1" si="62"/>
        <v/>
      </c>
      <c r="CV328" s="1497"/>
      <c r="CW328" s="1498"/>
      <c r="CX328" s="1498"/>
      <c r="CY328" s="1498"/>
      <c r="CZ328" s="1498"/>
      <c r="DA328" s="1498"/>
      <c r="DB328" s="1498"/>
      <c r="DC328" s="1498"/>
      <c r="DD328" s="1859"/>
      <c r="DE328" s="1860"/>
      <c r="DF328" s="1861"/>
    </row>
    <row r="329" spans="1:110" s="465" customFormat="1" ht="15" customHeight="1">
      <c r="A329" s="470"/>
      <c r="B329" s="473"/>
      <c r="C329" s="473"/>
      <c r="D329" s="594" t="s">
        <v>464</v>
      </c>
      <c r="E329" s="595"/>
      <c r="F329" s="595"/>
      <c r="G329" s="595"/>
      <c r="H329" s="595"/>
      <c r="I329" s="595"/>
      <c r="J329" s="595"/>
      <c r="K329" s="596"/>
      <c r="L329" s="268" t="s">
        <v>1015</v>
      </c>
      <c r="M329" s="269"/>
      <c r="N329" s="269"/>
      <c r="O329" s="269"/>
      <c r="P329" s="269"/>
      <c r="Q329" s="269"/>
      <c r="R329" s="269"/>
      <c r="S329" s="269"/>
      <c r="T329" s="269"/>
      <c r="U329" s="269"/>
      <c r="V329" s="269"/>
      <c r="W329" s="269"/>
      <c r="X329" s="269"/>
      <c r="Y329" s="269"/>
      <c r="Z329" s="269"/>
      <c r="AA329" s="269"/>
      <c r="AB329" s="269"/>
      <c r="AC329" s="269"/>
      <c r="AD329" s="269"/>
      <c r="AE329" s="269"/>
      <c r="AF329" s="269"/>
      <c r="AG329" s="269"/>
      <c r="AH329" s="269"/>
      <c r="AI329" s="269"/>
      <c r="AJ329" s="269"/>
      <c r="AK329" s="269"/>
      <c r="AL329" s="269"/>
      <c r="AM329" s="269"/>
      <c r="AN329" s="269"/>
      <c r="AO329" s="269"/>
      <c r="AP329" s="269"/>
      <c r="AQ329" s="269"/>
      <c r="AR329" s="269"/>
      <c r="AS329" s="269"/>
      <c r="AT329" s="269"/>
      <c r="AU329" s="828"/>
      <c r="AV329" s="828"/>
      <c r="AW329" s="828"/>
      <c r="AX329" s="468"/>
      <c r="AY329" s="466"/>
      <c r="BA329" s="192">
        <f>BA328</f>
        <v>10</v>
      </c>
      <c r="BB329" s="192">
        <f>BB328</f>
        <v>3</v>
      </c>
      <c r="BG329" s="559" t="str">
        <f t="shared" ca="1" si="57"/>
        <v/>
      </c>
      <c r="BH329" s="560" t="str">
        <f t="shared" ca="1" si="58"/>
        <v/>
      </c>
      <c r="BI329" s="560" t="str">
        <f t="shared" ca="1" si="59"/>
        <v/>
      </c>
      <c r="BJ329" s="560" t="str">
        <f t="shared" ca="1" si="60"/>
        <v/>
      </c>
      <c r="BK329" s="560" t="str">
        <f t="shared" ca="1" si="61"/>
        <v/>
      </c>
      <c r="BL329" s="561" t="str">
        <f t="shared" ca="1" si="62"/>
        <v/>
      </c>
      <c r="CV329" s="1497"/>
      <c r="CW329" s="1498"/>
      <c r="CX329" s="1498"/>
      <c r="CY329" s="1498"/>
      <c r="CZ329" s="1498"/>
      <c r="DA329" s="1498"/>
      <c r="DB329" s="1498"/>
      <c r="DC329" s="1498"/>
      <c r="DD329" s="1859"/>
      <c r="DE329" s="1860"/>
      <c r="DF329" s="1861"/>
    </row>
    <row r="330" spans="1:110" s="465" customFormat="1" ht="15" customHeight="1">
      <c r="A330" s="470"/>
      <c r="B330" s="473"/>
      <c r="C330" s="473"/>
      <c r="D330" s="597"/>
      <c r="E330" s="514"/>
      <c r="F330" s="514"/>
      <c r="G330" s="514"/>
      <c r="H330" s="514"/>
      <c r="I330" s="514"/>
      <c r="J330" s="514"/>
      <c r="K330" s="598"/>
      <c r="L330" s="268" t="s">
        <v>1021</v>
      </c>
      <c r="M330" s="269"/>
      <c r="N330" s="269"/>
      <c r="O330" s="269"/>
      <c r="P330" s="269"/>
      <c r="Q330" s="269"/>
      <c r="R330" s="269"/>
      <c r="S330" s="269"/>
      <c r="T330" s="269"/>
      <c r="U330" s="269"/>
      <c r="V330" s="269"/>
      <c r="W330" s="269"/>
      <c r="X330" s="269"/>
      <c r="Y330" s="269"/>
      <c r="Z330" s="269"/>
      <c r="AA330" s="269"/>
      <c r="AB330" s="269"/>
      <c r="AC330" s="269"/>
      <c r="AD330" s="269"/>
      <c r="AE330" s="269"/>
      <c r="AF330" s="269"/>
      <c r="AG330" s="269"/>
      <c r="AH330" s="269"/>
      <c r="AI330" s="269"/>
      <c r="AJ330" s="269"/>
      <c r="AK330" s="269"/>
      <c r="AL330" s="269"/>
      <c r="AM330" s="269"/>
      <c r="AN330" s="269"/>
      <c r="AO330" s="269"/>
      <c r="AP330" s="269"/>
      <c r="AQ330" s="269"/>
      <c r="AR330" s="269"/>
      <c r="AS330" s="269"/>
      <c r="AT330" s="269"/>
      <c r="AU330" s="828"/>
      <c r="AV330" s="828"/>
      <c r="AW330" s="828"/>
      <c r="AX330" s="468"/>
      <c r="AY330" s="466"/>
      <c r="BA330" s="192">
        <f t="shared" si="55"/>
        <v>10</v>
      </c>
      <c r="BB330" s="192">
        <f t="shared" si="56"/>
        <v>3</v>
      </c>
      <c r="BG330" s="559" t="str">
        <f t="shared" ca="1" si="57"/>
        <v/>
      </c>
      <c r="BH330" s="560" t="str">
        <f t="shared" ca="1" si="58"/>
        <v/>
      </c>
      <c r="BI330" s="560" t="str">
        <f t="shared" ca="1" si="59"/>
        <v/>
      </c>
      <c r="BJ330" s="560" t="str">
        <f t="shared" ca="1" si="60"/>
        <v/>
      </c>
      <c r="BK330" s="560" t="str">
        <f t="shared" ca="1" si="61"/>
        <v/>
      </c>
      <c r="BL330" s="561" t="str">
        <f t="shared" ca="1" si="62"/>
        <v/>
      </c>
      <c r="CV330" s="1497"/>
      <c r="CW330" s="1498"/>
      <c r="CX330" s="1498"/>
      <c r="CY330" s="1498"/>
      <c r="CZ330" s="1498"/>
      <c r="DA330" s="1498"/>
      <c r="DB330" s="1498"/>
      <c r="DC330" s="1498"/>
      <c r="DD330" s="1859"/>
      <c r="DE330" s="1860"/>
      <c r="DF330" s="1861"/>
    </row>
    <row r="331" spans="1:110" s="465" customFormat="1" ht="15" customHeight="1">
      <c r="A331" s="470"/>
      <c r="B331" s="473"/>
      <c r="C331" s="473"/>
      <c r="D331" s="597"/>
      <c r="E331" s="514"/>
      <c r="F331" s="514"/>
      <c r="G331" s="514"/>
      <c r="H331" s="514"/>
      <c r="I331" s="514"/>
      <c r="J331" s="514"/>
      <c r="K331" s="598"/>
      <c r="L331" s="268"/>
      <c r="M331" s="269" t="s">
        <v>544</v>
      </c>
      <c r="N331" s="269"/>
      <c r="O331" s="269" t="s">
        <v>1008</v>
      </c>
      <c r="P331" s="269"/>
      <c r="Q331" s="269"/>
      <c r="R331" s="269"/>
      <c r="S331" s="269"/>
      <c r="T331" s="269"/>
      <c r="U331" s="269"/>
      <c r="V331" s="269"/>
      <c r="W331" s="269"/>
      <c r="X331" s="269"/>
      <c r="Y331" s="269"/>
      <c r="Z331" s="269"/>
      <c r="AA331" s="269"/>
      <c r="AB331" s="269"/>
      <c r="AC331" s="269"/>
      <c r="AD331" s="269"/>
      <c r="AE331" s="269"/>
      <c r="AF331" s="269"/>
      <c r="AG331" s="269"/>
      <c r="AH331" s="269"/>
      <c r="AI331" s="269"/>
      <c r="AJ331" s="269"/>
      <c r="AK331" s="269"/>
      <c r="AL331" s="269"/>
      <c r="AM331" s="269"/>
      <c r="AN331" s="269"/>
      <c r="AO331" s="269"/>
      <c r="AP331" s="269"/>
      <c r="AQ331" s="269"/>
      <c r="AR331" s="269"/>
      <c r="AS331" s="269"/>
      <c r="AT331" s="269"/>
      <c r="AU331" s="828"/>
      <c r="AV331" s="828"/>
      <c r="AW331" s="828"/>
      <c r="AX331" s="468"/>
      <c r="AY331" s="466"/>
      <c r="BA331" s="192">
        <f t="shared" si="55"/>
        <v>10</v>
      </c>
      <c r="BB331" s="192">
        <f t="shared" si="56"/>
        <v>3</v>
      </c>
      <c r="BG331" s="559" t="str">
        <f t="shared" ca="1" si="57"/>
        <v/>
      </c>
      <c r="BH331" s="560" t="str">
        <f t="shared" ca="1" si="58"/>
        <v/>
      </c>
      <c r="BI331" s="560" t="str">
        <f t="shared" ca="1" si="59"/>
        <v/>
      </c>
      <c r="BJ331" s="560" t="str">
        <f t="shared" ca="1" si="60"/>
        <v/>
      </c>
      <c r="BK331" s="560" t="str">
        <f t="shared" ca="1" si="61"/>
        <v/>
      </c>
      <c r="BL331" s="561" t="str">
        <f t="shared" ca="1" si="62"/>
        <v/>
      </c>
      <c r="CV331" s="1497"/>
      <c r="CW331" s="1498"/>
      <c r="CX331" s="1498"/>
      <c r="CY331" s="1498"/>
      <c r="CZ331" s="1498"/>
      <c r="DA331" s="1498"/>
      <c r="DB331" s="1498"/>
      <c r="DC331" s="1498"/>
      <c r="DD331" s="1859"/>
      <c r="DE331" s="1860"/>
      <c r="DF331" s="1861"/>
    </row>
    <row r="332" spans="1:110" s="465" customFormat="1" ht="15" customHeight="1">
      <c r="A332" s="470"/>
      <c r="B332" s="473"/>
      <c r="C332" s="473"/>
      <c r="D332" s="597"/>
      <c r="E332" s="514"/>
      <c r="F332" s="514"/>
      <c r="G332" s="514"/>
      <c r="H332" s="514"/>
      <c r="I332" s="514"/>
      <c r="J332" s="514"/>
      <c r="K332" s="598"/>
      <c r="L332" s="268" t="s">
        <v>1016</v>
      </c>
      <c r="M332" s="269"/>
      <c r="N332" s="269"/>
      <c r="O332" s="269"/>
      <c r="P332" s="269"/>
      <c r="Q332" s="269"/>
      <c r="R332" s="269"/>
      <c r="S332" s="269"/>
      <c r="T332" s="269"/>
      <c r="U332" s="269"/>
      <c r="V332" s="269"/>
      <c r="W332" s="269"/>
      <c r="X332" s="269"/>
      <c r="Y332" s="269"/>
      <c r="Z332" s="269"/>
      <c r="AA332" s="269"/>
      <c r="AB332" s="269"/>
      <c r="AC332" s="269"/>
      <c r="AD332" s="269"/>
      <c r="AE332" s="269"/>
      <c r="AF332" s="269"/>
      <c r="AG332" s="269"/>
      <c r="AH332" s="269"/>
      <c r="AI332" s="269"/>
      <c r="AJ332" s="269"/>
      <c r="AK332" s="269"/>
      <c r="AL332" s="269"/>
      <c r="AM332" s="269"/>
      <c r="AN332" s="269"/>
      <c r="AO332" s="269"/>
      <c r="AP332" s="269"/>
      <c r="AQ332" s="269"/>
      <c r="AR332" s="269"/>
      <c r="AS332" s="269"/>
      <c r="AT332" s="269"/>
      <c r="AU332" s="828"/>
      <c r="AV332" s="828"/>
      <c r="AW332" s="828"/>
      <c r="AX332" s="468"/>
      <c r="AY332" s="466"/>
      <c r="BA332" s="192">
        <f t="shared" si="55"/>
        <v>10</v>
      </c>
      <c r="BB332" s="192">
        <f t="shared" si="56"/>
        <v>3</v>
      </c>
      <c r="BG332" s="559" t="str">
        <f t="shared" ca="1" si="57"/>
        <v/>
      </c>
      <c r="BH332" s="560" t="str">
        <f t="shared" ca="1" si="58"/>
        <v/>
      </c>
      <c r="BI332" s="560" t="str">
        <f t="shared" ca="1" si="59"/>
        <v/>
      </c>
      <c r="BJ332" s="560" t="str">
        <f t="shared" ca="1" si="60"/>
        <v/>
      </c>
      <c r="BK332" s="560" t="str">
        <f t="shared" ca="1" si="61"/>
        <v/>
      </c>
      <c r="BL332" s="561" t="str">
        <f t="shared" ca="1" si="62"/>
        <v/>
      </c>
      <c r="CV332" s="1497"/>
      <c r="CW332" s="1498"/>
      <c r="CX332" s="1498"/>
      <c r="CY332" s="1498"/>
      <c r="CZ332" s="1498"/>
      <c r="DA332" s="1498"/>
      <c r="DB332" s="1498"/>
      <c r="DC332" s="1498"/>
      <c r="DD332" s="1859"/>
      <c r="DE332" s="1860"/>
      <c r="DF332" s="1861"/>
    </row>
    <row r="333" spans="1:110" s="465" customFormat="1" ht="15" customHeight="1">
      <c r="A333" s="829"/>
      <c r="B333" s="830"/>
      <c r="C333" s="830"/>
      <c r="D333" s="970"/>
      <c r="E333" s="965"/>
      <c r="F333" s="965"/>
      <c r="G333" s="965"/>
      <c r="H333" s="965"/>
      <c r="I333" s="965"/>
      <c r="J333" s="965"/>
      <c r="K333" s="971"/>
      <c r="L333" s="268"/>
      <c r="M333" s="269" t="s">
        <v>350</v>
      </c>
      <c r="N333" s="269"/>
      <c r="O333" s="269" t="s">
        <v>1009</v>
      </c>
      <c r="P333" s="269"/>
      <c r="Q333" s="269"/>
      <c r="R333" s="269"/>
      <c r="S333" s="269"/>
      <c r="T333" s="269"/>
      <c r="U333" s="269"/>
      <c r="V333" s="269"/>
      <c r="W333" s="269"/>
      <c r="X333" s="269"/>
      <c r="Y333" s="269"/>
      <c r="Z333" s="269"/>
      <c r="AA333" s="269"/>
      <c r="AB333" s="269"/>
      <c r="AC333" s="269"/>
      <c r="AD333" s="269"/>
      <c r="AE333" s="269"/>
      <c r="AF333" s="269"/>
      <c r="AG333" s="269"/>
      <c r="AH333" s="269"/>
      <c r="AI333" s="269"/>
      <c r="AJ333" s="269"/>
      <c r="AK333" s="269"/>
      <c r="AL333" s="269"/>
      <c r="AM333" s="269"/>
      <c r="AN333" s="269"/>
      <c r="AO333" s="269"/>
      <c r="AP333" s="269"/>
      <c r="AQ333" s="269"/>
      <c r="AR333" s="269"/>
      <c r="AS333" s="269"/>
      <c r="AT333" s="269"/>
      <c r="AU333" s="269"/>
      <c r="AV333" s="269"/>
      <c r="AW333" s="269"/>
      <c r="AX333" s="270"/>
      <c r="AY333" s="223"/>
      <c r="BA333" s="192">
        <f t="shared" si="55"/>
        <v>10</v>
      </c>
      <c r="BB333" s="192">
        <f t="shared" si="56"/>
        <v>3</v>
      </c>
      <c r="BC333" s="192"/>
      <c r="BG333" s="563" t="str">
        <f t="shared" ca="1" si="57"/>
        <v/>
      </c>
      <c r="BH333" s="564" t="str">
        <f t="shared" ca="1" si="58"/>
        <v/>
      </c>
      <c r="BI333" s="564" t="str">
        <f t="shared" ca="1" si="59"/>
        <v/>
      </c>
      <c r="BJ333" s="564" t="str">
        <f t="shared" ca="1" si="60"/>
        <v/>
      </c>
      <c r="BK333" s="564" t="str">
        <f t="shared" ca="1" si="61"/>
        <v/>
      </c>
      <c r="BL333" s="565" t="str">
        <f t="shared" ca="1" si="62"/>
        <v/>
      </c>
      <c r="CV333" s="1497"/>
      <c r="CW333" s="1498"/>
      <c r="CX333" s="1498"/>
      <c r="CY333" s="1498"/>
      <c r="CZ333" s="1498"/>
      <c r="DA333" s="1498"/>
      <c r="DB333" s="1498"/>
      <c r="DC333" s="1498"/>
      <c r="DD333" s="1859"/>
      <c r="DE333" s="1860"/>
      <c r="DF333" s="1861"/>
    </row>
    <row r="334" spans="1:110" s="465" customFormat="1" ht="15" customHeight="1">
      <c r="A334" s="829"/>
      <c r="B334" s="830"/>
      <c r="C334" s="830"/>
      <c r="D334" s="848" t="s">
        <v>233</v>
      </c>
      <c r="E334" s="849"/>
      <c r="F334" s="849"/>
      <c r="G334" s="849"/>
      <c r="H334" s="849"/>
      <c r="I334" s="849"/>
      <c r="J334" s="849"/>
      <c r="K334" s="850"/>
      <c r="L334" s="268" t="s">
        <v>351</v>
      </c>
      <c r="M334" s="257"/>
      <c r="N334" s="269"/>
      <c r="O334" s="269"/>
      <c r="P334" s="269"/>
      <c r="Q334" s="269"/>
      <c r="R334" s="269"/>
      <c r="S334" s="269"/>
      <c r="T334" s="269"/>
      <c r="U334" s="269"/>
      <c r="V334" s="269"/>
      <c r="W334" s="269"/>
      <c r="X334" s="269"/>
      <c r="Y334" s="269"/>
      <c r="Z334" s="269"/>
      <c r="AA334" s="269"/>
      <c r="AB334" s="269"/>
      <c r="AC334" s="269"/>
      <c r="AD334" s="269"/>
      <c r="AE334" s="269"/>
      <c r="AF334" s="269"/>
      <c r="AG334" s="269"/>
      <c r="AH334" s="269"/>
      <c r="AI334" s="269"/>
      <c r="AJ334" s="269"/>
      <c r="AK334" s="269"/>
      <c r="AL334" s="269"/>
      <c r="AM334" s="269"/>
      <c r="AN334" s="269"/>
      <c r="AO334" s="269"/>
      <c r="AP334" s="269"/>
      <c r="AQ334" s="269"/>
      <c r="AR334" s="269"/>
      <c r="AS334" s="269"/>
      <c r="AT334" s="269"/>
      <c r="AU334" s="269"/>
      <c r="AV334" s="269"/>
      <c r="AW334" s="269"/>
      <c r="AX334" s="270"/>
      <c r="AY334" s="895"/>
      <c r="BA334" s="192">
        <f t="shared" si="55"/>
        <v>10</v>
      </c>
      <c r="BB334" s="192">
        <f t="shared" si="56"/>
        <v>3</v>
      </c>
      <c r="BC334" s="192"/>
      <c r="BG334" s="563" t="str">
        <f t="shared" ca="1" si="57"/>
        <v/>
      </c>
      <c r="BH334" s="564" t="str">
        <f t="shared" ca="1" si="58"/>
        <v/>
      </c>
      <c r="BI334" s="564" t="str">
        <f t="shared" ca="1" si="59"/>
        <v/>
      </c>
      <c r="BJ334" s="564" t="str">
        <f t="shared" ca="1" si="60"/>
        <v/>
      </c>
      <c r="BK334" s="564" t="str">
        <f t="shared" ca="1" si="61"/>
        <v/>
      </c>
      <c r="BL334" s="565" t="str">
        <f t="shared" ca="1" si="62"/>
        <v/>
      </c>
      <c r="CV334" s="1497"/>
      <c r="CW334" s="1498"/>
      <c r="CX334" s="1498"/>
      <c r="CY334" s="1498"/>
      <c r="CZ334" s="1498"/>
      <c r="DA334" s="1498"/>
      <c r="DB334" s="1498"/>
      <c r="DC334" s="1498"/>
      <c r="DD334" s="1859"/>
      <c r="DE334" s="1860"/>
      <c r="DF334" s="1861"/>
    </row>
    <row r="335" spans="1:110" s="465" customFormat="1" ht="15" customHeight="1">
      <c r="A335" s="829"/>
      <c r="B335" s="830"/>
      <c r="C335" s="830"/>
      <c r="D335" s="897"/>
      <c r="E335" s="898"/>
      <c r="F335" s="898"/>
      <c r="G335" s="898"/>
      <c r="H335" s="898"/>
      <c r="I335" s="898"/>
      <c r="J335" s="898"/>
      <c r="K335" s="899"/>
      <c r="L335" s="481"/>
      <c r="M335" s="271" t="s">
        <v>1014</v>
      </c>
      <c r="N335" s="271"/>
      <c r="O335" s="271"/>
      <c r="P335" s="271"/>
      <c r="Q335" s="271"/>
      <c r="R335" s="271"/>
      <c r="S335" s="271"/>
      <c r="T335" s="271"/>
      <c r="U335" s="271"/>
      <c r="V335" s="271"/>
      <c r="W335" s="271"/>
      <c r="X335" s="271"/>
      <c r="Y335" s="271"/>
      <c r="Z335" s="271"/>
      <c r="AA335" s="271"/>
      <c r="AB335" s="271"/>
      <c r="AC335" s="271"/>
      <c r="AD335" s="271"/>
      <c r="AE335" s="271"/>
      <c r="AF335" s="271"/>
      <c r="AG335" s="271"/>
      <c r="AH335" s="271"/>
      <c r="AI335" s="271"/>
      <c r="AJ335" s="271"/>
      <c r="AK335" s="271"/>
      <c r="AL335" s="271"/>
      <c r="AM335" s="271"/>
      <c r="AN335" s="271"/>
      <c r="AO335" s="271"/>
      <c r="AP335" s="271"/>
      <c r="AQ335" s="271"/>
      <c r="AR335" s="271"/>
      <c r="AS335" s="271"/>
      <c r="AT335" s="271"/>
      <c r="AU335" s="271"/>
      <c r="AV335" s="271"/>
      <c r="AW335" s="271"/>
      <c r="AX335" s="272"/>
      <c r="AY335" s="895"/>
      <c r="BA335" s="192">
        <f t="shared" si="55"/>
        <v>10</v>
      </c>
      <c r="BB335" s="192">
        <f t="shared" si="56"/>
        <v>3</v>
      </c>
      <c r="BC335" s="192"/>
      <c r="BG335" s="563" t="str">
        <f t="shared" ca="1" si="57"/>
        <v/>
      </c>
      <c r="BH335" s="564" t="str">
        <f t="shared" ca="1" si="58"/>
        <v/>
      </c>
      <c r="BI335" s="564" t="str">
        <f t="shared" ca="1" si="59"/>
        <v/>
      </c>
      <c r="BJ335" s="564" t="str">
        <f t="shared" ca="1" si="60"/>
        <v/>
      </c>
      <c r="BK335" s="564" t="str">
        <f t="shared" ca="1" si="61"/>
        <v/>
      </c>
      <c r="BL335" s="565" t="str">
        <f t="shared" ca="1" si="62"/>
        <v/>
      </c>
      <c r="CV335" s="1497"/>
      <c r="CW335" s="1498"/>
      <c r="CX335" s="1498"/>
      <c r="CY335" s="1498"/>
      <c r="CZ335" s="1498"/>
      <c r="DA335" s="1498"/>
      <c r="DB335" s="1498"/>
      <c r="DC335" s="1498"/>
      <c r="DD335" s="1859"/>
      <c r="DE335" s="1860"/>
      <c r="DF335" s="1861"/>
    </row>
    <row r="336" spans="1:110" s="465" customFormat="1" ht="15" customHeight="1">
      <c r="A336" s="1863" t="str">
        <f>$BA336&amp;"."&amp;$BB336&amp;"."</f>
        <v>10.4.</v>
      </c>
      <c r="B336" s="1864"/>
      <c r="C336" s="1864"/>
      <c r="D336" s="475" t="s">
        <v>883</v>
      </c>
      <c r="E336" s="2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c r="AC336" s="475"/>
      <c r="AD336" s="475"/>
      <c r="AE336" s="475"/>
      <c r="AF336" s="475"/>
      <c r="AG336" s="475"/>
      <c r="AH336" s="475"/>
      <c r="AI336" s="475"/>
      <c r="AJ336" s="475"/>
      <c r="AK336" s="475"/>
      <c r="AL336" s="475"/>
      <c r="AM336" s="475"/>
      <c r="AN336" s="475"/>
      <c r="AO336" s="475"/>
      <c r="AP336" s="475"/>
      <c r="AQ336" s="475"/>
      <c r="AR336" s="475"/>
      <c r="AS336" s="475"/>
      <c r="AT336" s="475"/>
      <c r="AU336" s="475"/>
      <c r="AV336" s="475"/>
      <c r="AW336" s="475"/>
      <c r="AX336" s="475"/>
      <c r="AY336" s="895"/>
      <c r="BA336" s="192">
        <f t="shared" si="55"/>
        <v>10</v>
      </c>
      <c r="BB336" s="193">
        <f>BB335+1</f>
        <v>4</v>
      </c>
      <c r="BC336" s="192"/>
      <c r="BG336" s="563" t="str">
        <f t="shared" ca="1" si="57"/>
        <v/>
      </c>
      <c r="BH336" s="564" t="str">
        <f t="shared" ca="1" si="58"/>
        <v/>
      </c>
      <c r="BI336" s="564" t="str">
        <f t="shared" ca="1" si="59"/>
        <v/>
      </c>
      <c r="BJ336" s="564" t="str">
        <f t="shared" ca="1" si="60"/>
        <v/>
      </c>
      <c r="BK336" s="564" t="str">
        <f t="shared" ca="1" si="61"/>
        <v/>
      </c>
      <c r="BL336" s="565" t="str">
        <f t="shared" ca="1" si="62"/>
        <v/>
      </c>
      <c r="CV336" s="1488" t="s">
        <v>2265</v>
      </c>
      <c r="CW336" s="1489"/>
      <c r="CX336" s="1489"/>
      <c r="CY336" s="1489"/>
      <c r="CZ336" s="1489"/>
      <c r="DA336" s="1489"/>
      <c r="DB336" s="1489"/>
      <c r="DC336" s="1489"/>
      <c r="DD336" s="1859">
        <v>44637</v>
      </c>
      <c r="DE336" s="1860"/>
      <c r="DF336" s="1861"/>
    </row>
    <row r="337" spans="1:110" s="465" customFormat="1" ht="15" customHeight="1">
      <c r="A337" s="320"/>
      <c r="B337" s="275"/>
      <c r="C337" s="275"/>
      <c r="D337" s="275" t="s">
        <v>353</v>
      </c>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c r="AC337" s="475"/>
      <c r="AD337" s="475"/>
      <c r="AE337" s="475"/>
      <c r="AF337" s="475"/>
      <c r="AG337" s="475"/>
      <c r="AH337" s="475"/>
      <c r="AI337" s="475"/>
      <c r="AJ337" s="475"/>
      <c r="AK337" s="475"/>
      <c r="AL337" s="475"/>
      <c r="AM337" s="475"/>
      <c r="AN337" s="475"/>
      <c r="AO337" s="475"/>
      <c r="AP337" s="475"/>
      <c r="AQ337" s="475"/>
      <c r="AR337" s="475"/>
      <c r="AS337" s="475"/>
      <c r="AT337" s="475"/>
      <c r="AU337" s="475"/>
      <c r="AV337" s="475"/>
      <c r="AW337" s="475"/>
      <c r="AX337" s="475"/>
      <c r="AY337" s="895"/>
      <c r="BA337" s="192">
        <f t="shared" si="55"/>
        <v>10</v>
      </c>
      <c r="BB337" s="192">
        <f>BB336</f>
        <v>4</v>
      </c>
      <c r="BC337" s="192"/>
      <c r="BG337" s="563" t="str">
        <f t="shared" ca="1" si="57"/>
        <v/>
      </c>
      <c r="BH337" s="564" t="str">
        <f t="shared" ca="1" si="58"/>
        <v/>
      </c>
      <c r="BI337" s="564" t="str">
        <f t="shared" ca="1" si="59"/>
        <v/>
      </c>
      <c r="BJ337" s="564" t="str">
        <f t="shared" ca="1" si="60"/>
        <v/>
      </c>
      <c r="BK337" s="564" t="str">
        <f t="shared" ca="1" si="61"/>
        <v/>
      </c>
      <c r="BL337" s="565" t="str">
        <f t="shared" ca="1" si="62"/>
        <v/>
      </c>
      <c r="CV337" s="1497"/>
      <c r="CW337" s="1498"/>
      <c r="CX337" s="1498"/>
      <c r="CY337" s="1498"/>
      <c r="CZ337" s="1498"/>
      <c r="DA337" s="1498"/>
      <c r="DB337" s="1498"/>
      <c r="DC337" s="1498"/>
      <c r="DD337" s="1859"/>
      <c r="DE337" s="1860"/>
      <c r="DF337" s="1861"/>
    </row>
    <row r="338" spans="1:110" s="465" customFormat="1" ht="15" customHeight="1">
      <c r="A338" s="320"/>
      <c r="B338" s="275"/>
      <c r="C338" s="275"/>
      <c r="D338" s="900" t="s">
        <v>34</v>
      </c>
      <c r="E338" s="901"/>
      <c r="F338" s="901" t="s">
        <v>117</v>
      </c>
      <c r="G338" s="901"/>
      <c r="H338" s="901"/>
      <c r="I338" s="901"/>
      <c r="J338" s="901"/>
      <c r="K338" s="901"/>
      <c r="L338" s="901"/>
      <c r="M338" s="901"/>
      <c r="N338" s="569" t="s">
        <v>355</v>
      </c>
      <c r="O338" s="568"/>
      <c r="P338" s="568"/>
      <c r="Q338" s="568"/>
      <c r="R338" s="568"/>
      <c r="S338" s="568"/>
      <c r="T338" s="568"/>
      <c r="U338" s="568"/>
      <c r="V338" s="568"/>
      <c r="W338" s="568"/>
      <c r="X338" s="568"/>
      <c r="Y338" s="568"/>
      <c r="Z338" s="568"/>
      <c r="AA338" s="568"/>
      <c r="AB338" s="568"/>
      <c r="AC338" s="568"/>
      <c r="AD338" s="568"/>
      <c r="AE338" s="568"/>
      <c r="AF338" s="568"/>
      <c r="AG338" s="568"/>
      <c r="AH338" s="568"/>
      <c r="AI338" s="568"/>
      <c r="AJ338" s="568"/>
      <c r="AK338" s="569" t="s">
        <v>356</v>
      </c>
      <c r="AL338" s="568"/>
      <c r="AM338" s="568"/>
      <c r="AN338" s="568"/>
      <c r="AO338" s="568"/>
      <c r="AP338" s="568"/>
      <c r="AQ338" s="568"/>
      <c r="AR338" s="568"/>
      <c r="AS338" s="568"/>
      <c r="AT338" s="568"/>
      <c r="AU338" s="568"/>
      <c r="AV338" s="568"/>
      <c r="AW338" s="568"/>
      <c r="AX338" s="902"/>
      <c r="AY338" s="223"/>
      <c r="BA338" s="192">
        <f>BA337</f>
        <v>10</v>
      </c>
      <c r="BB338" s="192">
        <f>BB337</f>
        <v>4</v>
      </c>
      <c r="BC338" s="192"/>
      <c r="BE338" s="192"/>
      <c r="BG338" s="563" t="str">
        <f t="shared" ca="1" si="57"/>
        <v/>
      </c>
      <c r="BH338" s="564" t="str">
        <f t="shared" ca="1" si="58"/>
        <v/>
      </c>
      <c r="BI338" s="564" t="str">
        <f t="shared" ca="1" si="59"/>
        <v/>
      </c>
      <c r="BJ338" s="564" t="str">
        <f t="shared" ca="1" si="60"/>
        <v/>
      </c>
      <c r="BK338" s="564" t="str">
        <f t="shared" ca="1" si="61"/>
        <v/>
      </c>
      <c r="BL338" s="565" t="str">
        <f t="shared" ca="1" si="62"/>
        <v/>
      </c>
      <c r="CV338" s="1497"/>
      <c r="CW338" s="1498"/>
      <c r="CX338" s="1498"/>
      <c r="CY338" s="1498"/>
      <c r="CZ338" s="1498"/>
      <c r="DA338" s="1498"/>
      <c r="DB338" s="1498"/>
      <c r="DC338" s="1498"/>
      <c r="DD338" s="1859"/>
      <c r="DE338" s="1860"/>
      <c r="DF338" s="1861"/>
    </row>
    <row r="339" spans="1:110" s="465" customFormat="1" ht="15" customHeight="1">
      <c r="A339" s="320"/>
      <c r="B339" s="275"/>
      <c r="C339" s="275"/>
      <c r="D339" s="586" t="str">
        <f>TEXT($B$57,"###")</f>
        <v>18</v>
      </c>
      <c r="E339" s="296"/>
      <c r="F339" s="474" t="str">
        <f>IF(NOT(ISBLANK(D339)),VLOOKUP(VALUE(D339),$B$38:$D$77,3,FALSE),"")</f>
        <v>圧造課部品番号ID</v>
      </c>
      <c r="G339" s="269"/>
      <c r="H339" s="269"/>
      <c r="I339" s="269"/>
      <c r="J339" s="269"/>
      <c r="K339" s="269"/>
      <c r="L339" s="269"/>
      <c r="M339" s="296"/>
      <c r="N339" s="474" t="s">
        <v>1017</v>
      </c>
      <c r="O339" s="269"/>
      <c r="P339" s="269"/>
      <c r="Q339" s="269"/>
      <c r="R339" s="269"/>
      <c r="S339" s="269"/>
      <c r="T339" s="269"/>
      <c r="U339" s="269"/>
      <c r="V339" s="269"/>
      <c r="W339" s="269"/>
      <c r="X339" s="269"/>
      <c r="Y339" s="269"/>
      <c r="Z339" s="269"/>
      <c r="AA339" s="269"/>
      <c r="AB339" s="269"/>
      <c r="AC339" s="269"/>
      <c r="AD339" s="269"/>
      <c r="AE339" s="269"/>
      <c r="AF339" s="269"/>
      <c r="AG339" s="269"/>
      <c r="AH339" s="269"/>
      <c r="AI339" s="269"/>
      <c r="AJ339" s="269"/>
      <c r="AK339" s="474"/>
      <c r="AL339" s="269"/>
      <c r="AM339" s="269"/>
      <c r="AN339" s="269"/>
      <c r="AO339" s="269"/>
      <c r="AP339" s="269"/>
      <c r="AQ339" s="269"/>
      <c r="AR339" s="269"/>
      <c r="AS339" s="269"/>
      <c r="AT339" s="269"/>
      <c r="AU339" s="269"/>
      <c r="AV339" s="269"/>
      <c r="AW339" s="269"/>
      <c r="AX339" s="270"/>
      <c r="AY339" s="223"/>
      <c r="BA339" s="192">
        <f>BA338</f>
        <v>10</v>
      </c>
      <c r="BB339" s="192">
        <f>BB338</f>
        <v>4</v>
      </c>
      <c r="BC339" s="192"/>
      <c r="BE339" s="192"/>
      <c r="BG339" s="563" t="str">
        <f t="shared" ca="1" si="57"/>
        <v/>
      </c>
      <c r="BH339" s="564" t="str">
        <f t="shared" ca="1" si="58"/>
        <v/>
      </c>
      <c r="BI339" s="564" t="str">
        <f t="shared" ca="1" si="59"/>
        <v/>
      </c>
      <c r="BJ339" s="564" t="str">
        <f t="shared" ca="1" si="60"/>
        <v/>
      </c>
      <c r="BK339" s="564" t="str">
        <f t="shared" ca="1" si="61"/>
        <v/>
      </c>
      <c r="BL339" s="565" t="str">
        <f t="shared" ca="1" si="62"/>
        <v/>
      </c>
      <c r="CV339" s="1497"/>
      <c r="CW339" s="1498"/>
      <c r="CX339" s="1498"/>
      <c r="CY339" s="1498"/>
      <c r="CZ339" s="1498"/>
      <c r="DA339" s="1498"/>
      <c r="DB339" s="1498"/>
      <c r="DC339" s="1498"/>
      <c r="DD339" s="1859"/>
      <c r="DE339" s="1860"/>
      <c r="DF339" s="1861"/>
    </row>
    <row r="340" spans="1:110" s="465" customFormat="1" ht="15" customHeight="1">
      <c r="A340" s="320"/>
      <c r="B340" s="275"/>
      <c r="C340" s="275"/>
      <c r="D340" s="586" t="str">
        <f>TEXT($B$58,"###")</f>
        <v>19</v>
      </c>
      <c r="E340" s="296"/>
      <c r="F340" s="474" t="str">
        <f>IF(NOT(ISBLANK(D340)),VLOOKUP(VALUE(D340),$B$38:$D$77,3,FALSE),"")</f>
        <v>正部品番号ID</v>
      </c>
      <c r="G340" s="269"/>
      <c r="H340" s="269"/>
      <c r="I340" s="269"/>
      <c r="J340" s="269"/>
      <c r="K340" s="269"/>
      <c r="L340" s="269"/>
      <c r="M340" s="296"/>
      <c r="N340" s="474" t="s">
        <v>1018</v>
      </c>
      <c r="O340" s="269"/>
      <c r="P340" s="269"/>
      <c r="Q340" s="269"/>
      <c r="R340" s="269"/>
      <c r="S340" s="269"/>
      <c r="T340" s="269"/>
      <c r="U340" s="269"/>
      <c r="V340" s="269"/>
      <c r="W340" s="269"/>
      <c r="X340" s="269"/>
      <c r="Y340" s="269"/>
      <c r="Z340" s="269"/>
      <c r="AA340" s="269"/>
      <c r="AB340" s="269"/>
      <c r="AC340" s="269"/>
      <c r="AD340" s="269"/>
      <c r="AE340" s="269"/>
      <c r="AF340" s="269"/>
      <c r="AG340" s="269"/>
      <c r="AH340" s="269"/>
      <c r="AI340" s="269"/>
      <c r="AJ340" s="269"/>
      <c r="AK340" s="474"/>
      <c r="AL340" s="269"/>
      <c r="AM340" s="269"/>
      <c r="AN340" s="269"/>
      <c r="AO340" s="269"/>
      <c r="AP340" s="269"/>
      <c r="AQ340" s="269"/>
      <c r="AR340" s="269"/>
      <c r="AS340" s="269"/>
      <c r="AT340" s="269"/>
      <c r="AU340" s="269"/>
      <c r="AV340" s="269"/>
      <c r="AW340" s="269"/>
      <c r="AX340" s="270"/>
      <c r="AY340" s="223"/>
      <c r="BA340" s="192">
        <f t="shared" ref="BA340:BB342" si="63">BA339</f>
        <v>10</v>
      </c>
      <c r="BB340" s="192">
        <f t="shared" si="63"/>
        <v>4</v>
      </c>
      <c r="BC340" s="192"/>
      <c r="BE340" s="192"/>
      <c r="BG340" s="563" t="str">
        <f t="shared" ca="1" si="57"/>
        <v/>
      </c>
      <c r="BH340" s="564" t="str">
        <f t="shared" ca="1" si="58"/>
        <v/>
      </c>
      <c r="BI340" s="564" t="str">
        <f t="shared" ca="1" si="59"/>
        <v/>
      </c>
      <c r="BJ340" s="564" t="str">
        <f t="shared" ca="1" si="60"/>
        <v/>
      </c>
      <c r="BK340" s="564" t="str">
        <f t="shared" ca="1" si="61"/>
        <v/>
      </c>
      <c r="BL340" s="565" t="str">
        <f t="shared" ca="1" si="62"/>
        <v/>
      </c>
      <c r="CV340" s="1497"/>
      <c r="CW340" s="1498"/>
      <c r="CX340" s="1498"/>
      <c r="CY340" s="1498"/>
      <c r="CZ340" s="1498"/>
      <c r="DA340" s="1498"/>
      <c r="DB340" s="1498"/>
      <c r="DC340" s="1498"/>
      <c r="DD340" s="1859"/>
      <c r="DE340" s="1860"/>
      <c r="DF340" s="1861"/>
    </row>
    <row r="341" spans="1:110" s="465" customFormat="1" ht="15" customHeight="1">
      <c r="A341" s="320"/>
      <c r="B341" s="275"/>
      <c r="C341" s="275"/>
      <c r="D341" s="586" t="str">
        <f>TEXT($B$59,"###")</f>
        <v>20</v>
      </c>
      <c r="E341" s="296"/>
      <c r="F341" s="474" t="str">
        <f>IF(NOT(ISBLANK(D341)),VLOOKUP(VALUE(D341),$B$38:$D$77,3,FALSE),"")</f>
        <v>圧造課部品番号</v>
      </c>
      <c r="G341" s="269"/>
      <c r="H341" s="269"/>
      <c r="I341" s="269"/>
      <c r="J341" s="269"/>
      <c r="K341" s="269"/>
      <c r="L341" s="269"/>
      <c r="M341" s="296"/>
      <c r="N341" s="474" t="s">
        <v>1019</v>
      </c>
      <c r="O341" s="269"/>
      <c r="P341" s="269"/>
      <c r="Q341" s="269"/>
      <c r="R341" s="269"/>
      <c r="S341" s="269"/>
      <c r="T341" s="269"/>
      <c r="U341" s="269"/>
      <c r="V341" s="269"/>
      <c r="W341" s="269"/>
      <c r="X341" s="269"/>
      <c r="Y341" s="269"/>
      <c r="Z341" s="269"/>
      <c r="AA341" s="269"/>
      <c r="AB341" s="269"/>
      <c r="AC341" s="269"/>
      <c r="AD341" s="269"/>
      <c r="AE341" s="269"/>
      <c r="AF341" s="269"/>
      <c r="AG341" s="269"/>
      <c r="AH341" s="269"/>
      <c r="AI341" s="269"/>
      <c r="AJ341" s="269"/>
      <c r="AK341" s="474"/>
      <c r="AL341" s="269"/>
      <c r="AM341" s="269"/>
      <c r="AN341" s="269"/>
      <c r="AO341" s="269"/>
      <c r="AP341" s="269"/>
      <c r="AQ341" s="269"/>
      <c r="AR341" s="269"/>
      <c r="AS341" s="269"/>
      <c r="AT341" s="269"/>
      <c r="AU341" s="269"/>
      <c r="AV341" s="269"/>
      <c r="AW341" s="269"/>
      <c r="AX341" s="270"/>
      <c r="AY341" s="223"/>
      <c r="BA341" s="192">
        <f t="shared" si="63"/>
        <v>10</v>
      </c>
      <c r="BB341" s="192">
        <f t="shared" si="63"/>
        <v>4</v>
      </c>
      <c r="BC341" s="192"/>
      <c r="BE341" s="192"/>
      <c r="BG341" s="563" t="str">
        <f t="shared" ca="1" si="57"/>
        <v/>
      </c>
      <c r="BH341" s="564" t="str">
        <f t="shared" ca="1" si="58"/>
        <v/>
      </c>
      <c r="BI341" s="564" t="str">
        <f t="shared" ca="1" si="59"/>
        <v/>
      </c>
      <c r="BJ341" s="564" t="str">
        <f t="shared" ca="1" si="60"/>
        <v/>
      </c>
      <c r="BK341" s="564" t="str">
        <f t="shared" ca="1" si="61"/>
        <v/>
      </c>
      <c r="BL341" s="565" t="str">
        <f t="shared" ca="1" si="62"/>
        <v/>
      </c>
      <c r="CV341" s="1497"/>
      <c r="CW341" s="1498"/>
      <c r="CX341" s="1498"/>
      <c r="CY341" s="1498"/>
      <c r="CZ341" s="1498"/>
      <c r="DA341" s="1498"/>
      <c r="DB341" s="1498"/>
      <c r="DC341" s="1498"/>
      <c r="DD341" s="1859"/>
      <c r="DE341" s="1860"/>
      <c r="DF341" s="1861"/>
    </row>
    <row r="342" spans="1:110" s="465" customFormat="1" ht="15" customHeight="1">
      <c r="A342" s="320"/>
      <c r="B342" s="275"/>
      <c r="C342" s="275"/>
      <c r="D342" s="892" t="str">
        <f>TEXT($B$60,"###")</f>
        <v>21</v>
      </c>
      <c r="E342" s="262"/>
      <c r="F342" s="588" t="str">
        <f>IF(NOT(ISBLANK(D342)),VLOOKUP(VALUE(D342),$B$38:$D$77,3,FALSE),"")</f>
        <v>正部品番号</v>
      </c>
      <c r="G342" s="271"/>
      <c r="H342" s="271"/>
      <c r="I342" s="271"/>
      <c r="J342" s="271"/>
      <c r="K342" s="271"/>
      <c r="L342" s="271"/>
      <c r="M342" s="262"/>
      <c r="N342" s="588" t="s">
        <v>877</v>
      </c>
      <c r="O342" s="271"/>
      <c r="P342" s="271"/>
      <c r="Q342" s="271"/>
      <c r="R342" s="271"/>
      <c r="S342" s="271"/>
      <c r="T342" s="271"/>
      <c r="U342" s="271"/>
      <c r="V342" s="271"/>
      <c r="W342" s="271"/>
      <c r="X342" s="271"/>
      <c r="Y342" s="271"/>
      <c r="Z342" s="271"/>
      <c r="AA342" s="271"/>
      <c r="AB342" s="271"/>
      <c r="AC342" s="271"/>
      <c r="AD342" s="271"/>
      <c r="AE342" s="271"/>
      <c r="AF342" s="271"/>
      <c r="AG342" s="271"/>
      <c r="AH342" s="271"/>
      <c r="AI342" s="271"/>
      <c r="AJ342" s="271"/>
      <c r="AK342" s="588"/>
      <c r="AL342" s="271"/>
      <c r="AM342" s="271"/>
      <c r="AN342" s="271"/>
      <c r="AO342" s="271"/>
      <c r="AP342" s="271"/>
      <c r="AQ342" s="271"/>
      <c r="AR342" s="271"/>
      <c r="AS342" s="271"/>
      <c r="AT342" s="271"/>
      <c r="AU342" s="271"/>
      <c r="AV342" s="271"/>
      <c r="AW342" s="271"/>
      <c r="AX342" s="272"/>
      <c r="AY342" s="223"/>
      <c r="BA342" s="192">
        <f t="shared" si="63"/>
        <v>10</v>
      </c>
      <c r="BB342" s="192">
        <f t="shared" si="63"/>
        <v>4</v>
      </c>
      <c r="BC342" s="192"/>
      <c r="BE342" s="192"/>
      <c r="BG342" s="563" t="str">
        <f t="shared" ca="1" si="57"/>
        <v/>
      </c>
      <c r="BH342" s="564" t="str">
        <f t="shared" ca="1" si="58"/>
        <v/>
      </c>
      <c r="BI342" s="564" t="str">
        <f t="shared" ca="1" si="59"/>
        <v/>
      </c>
      <c r="BJ342" s="564" t="str">
        <f t="shared" ca="1" si="60"/>
        <v/>
      </c>
      <c r="BK342" s="564" t="str">
        <f t="shared" ca="1" si="61"/>
        <v/>
      </c>
      <c r="BL342" s="565" t="str">
        <f t="shared" ca="1" si="62"/>
        <v/>
      </c>
      <c r="CV342" s="1497"/>
      <c r="CW342" s="1498"/>
      <c r="CX342" s="1498"/>
      <c r="CY342" s="1498"/>
      <c r="CZ342" s="1498"/>
      <c r="DA342" s="1498"/>
      <c r="DB342" s="1498"/>
      <c r="DC342" s="1498"/>
      <c r="DD342" s="1859"/>
      <c r="DE342" s="1860"/>
      <c r="DF342" s="1861"/>
    </row>
    <row r="343" spans="1:110" s="465" customFormat="1" ht="15" customHeight="1">
      <c r="A343" s="1863" t="str">
        <f>$BA343&amp;"."&amp;$BB343&amp;"."</f>
        <v>10.5.</v>
      </c>
      <c r="B343" s="1864"/>
      <c r="C343" s="1864"/>
      <c r="D343" s="475" t="s">
        <v>400</v>
      </c>
      <c r="E343" s="275"/>
      <c r="F343" s="275"/>
      <c r="G343" s="275"/>
      <c r="H343" s="479"/>
      <c r="I343" s="275"/>
      <c r="J343" s="475"/>
      <c r="K343" s="475"/>
      <c r="L343" s="475"/>
      <c r="M343" s="475"/>
      <c r="N343" s="475"/>
      <c r="O343" s="475"/>
      <c r="P343" s="475"/>
      <c r="Q343" s="475"/>
      <c r="R343" s="475"/>
      <c r="S343" s="475"/>
      <c r="T343" s="475"/>
      <c r="U343" s="475"/>
      <c r="V343" s="475"/>
      <c r="W343" s="475"/>
      <c r="X343" s="475"/>
      <c r="Y343" s="475"/>
      <c r="Z343" s="475"/>
      <c r="AA343" s="475"/>
      <c r="AB343" s="475"/>
      <c r="AC343" s="475"/>
      <c r="AD343" s="475"/>
      <c r="AE343" s="475"/>
      <c r="AF343" s="475"/>
      <c r="AG343" s="475"/>
      <c r="AH343" s="475"/>
      <c r="AI343" s="475"/>
      <c r="AJ343" s="475"/>
      <c r="AK343" s="475"/>
      <c r="AL343" s="475"/>
      <c r="AM343" s="475"/>
      <c r="AN343" s="475"/>
      <c r="AO343" s="475"/>
      <c r="AP343" s="475"/>
      <c r="AQ343" s="475"/>
      <c r="AR343" s="475"/>
      <c r="AS343" s="475"/>
      <c r="AT343" s="475"/>
      <c r="AU343" s="475"/>
      <c r="AV343" s="475"/>
      <c r="AW343" s="475"/>
      <c r="AX343" s="475"/>
      <c r="AY343" s="895"/>
      <c r="BA343" s="192">
        <f>BA342</f>
        <v>10</v>
      </c>
      <c r="BB343" s="193">
        <f>BB342+1</f>
        <v>5</v>
      </c>
      <c r="BC343" s="192"/>
      <c r="BG343" s="563" t="str">
        <f t="shared" ca="1" si="57"/>
        <v/>
      </c>
      <c r="BH343" s="564" t="str">
        <f t="shared" ca="1" si="58"/>
        <v/>
      </c>
      <c r="BI343" s="564" t="str">
        <f t="shared" ca="1" si="59"/>
        <v/>
      </c>
      <c r="BJ343" s="564" t="str">
        <f t="shared" ca="1" si="60"/>
        <v/>
      </c>
      <c r="BK343" s="564" t="str">
        <f t="shared" ca="1" si="61"/>
        <v/>
      </c>
      <c r="BL343" s="565" t="str">
        <f t="shared" ca="1" si="62"/>
        <v/>
      </c>
      <c r="CV343" s="1488" t="s">
        <v>2265</v>
      </c>
      <c r="CW343" s="1489"/>
      <c r="CX343" s="1489"/>
      <c r="CY343" s="1489"/>
      <c r="CZ343" s="1489"/>
      <c r="DA343" s="1489"/>
      <c r="DB343" s="1489"/>
      <c r="DC343" s="1489"/>
      <c r="DD343" s="1859">
        <v>44637</v>
      </c>
      <c r="DE343" s="1860"/>
      <c r="DF343" s="1861"/>
    </row>
    <row r="344" spans="1:110" s="465" customFormat="1" ht="15" customHeight="1">
      <c r="A344" s="896"/>
      <c r="B344" s="575"/>
      <c r="C344" s="575"/>
      <c r="D344" s="275" t="str">
        <f>"以下条件にて"&amp;$CM$32&amp;"を実施し処理を終了する。"</f>
        <v>以下条件にて「10.6. データ検索ログ出力処理」を実施し処理を終了する。</v>
      </c>
      <c r="E344" s="469"/>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c r="AC344" s="475"/>
      <c r="AD344" s="475"/>
      <c r="AE344" s="475"/>
      <c r="AF344" s="475"/>
      <c r="AG344" s="475"/>
      <c r="AH344" s="475"/>
      <c r="AI344" s="475"/>
      <c r="AJ344" s="475"/>
      <c r="AK344" s="475"/>
      <c r="AL344" s="475"/>
      <c r="AM344" s="475"/>
      <c r="AN344" s="475"/>
      <c r="AO344" s="475"/>
      <c r="AP344" s="475"/>
      <c r="AQ344" s="475"/>
      <c r="AR344" s="475"/>
      <c r="AS344" s="475"/>
      <c r="AT344" s="475"/>
      <c r="AU344" s="475"/>
      <c r="AV344" s="475"/>
      <c r="AW344" s="475"/>
      <c r="AX344" s="475"/>
      <c r="AY344" s="895"/>
      <c r="BA344" s="192">
        <f t="shared" ref="BA344:BB355" si="64">BA343</f>
        <v>10</v>
      </c>
      <c r="BB344" s="192">
        <f t="shared" si="64"/>
        <v>5</v>
      </c>
      <c r="BC344" s="192"/>
      <c r="BG344" s="563" t="str">
        <f t="shared" ca="1" si="57"/>
        <v/>
      </c>
      <c r="BH344" s="564" t="str">
        <f t="shared" ca="1" si="58"/>
        <v/>
      </c>
      <c r="BI344" s="564" t="str">
        <f t="shared" ca="1" si="59"/>
        <v/>
      </c>
      <c r="BJ344" s="564" t="str">
        <f t="shared" ca="1" si="60"/>
        <v/>
      </c>
      <c r="BK344" s="564" t="str">
        <f t="shared" ca="1" si="61"/>
        <v/>
      </c>
      <c r="BL344" s="565" t="str">
        <f t="shared" ca="1" si="62"/>
        <v/>
      </c>
      <c r="CV344" s="1497"/>
      <c r="CW344" s="1498"/>
      <c r="CX344" s="1498"/>
      <c r="CY344" s="1498"/>
      <c r="CZ344" s="1498"/>
      <c r="DA344" s="1498"/>
      <c r="DB344" s="1498"/>
      <c r="DC344" s="1498"/>
      <c r="DD344" s="1859"/>
      <c r="DE344" s="1860"/>
      <c r="DF344" s="1861"/>
    </row>
    <row r="345" spans="1:110" s="465" customFormat="1" ht="15" customHeight="1">
      <c r="A345" s="320"/>
      <c r="B345" s="275"/>
      <c r="C345" s="275"/>
      <c r="D345" s="845" t="s">
        <v>103</v>
      </c>
      <c r="E345" s="846"/>
      <c r="F345" s="846"/>
      <c r="G345" s="846"/>
      <c r="H345" s="846"/>
      <c r="I345" s="846"/>
      <c r="J345" s="846"/>
      <c r="K345" s="847"/>
      <c r="L345" s="480" t="s">
        <v>304</v>
      </c>
      <c r="M345" s="266"/>
      <c r="N345" s="266" t="str">
        <f>"("&amp;VLOOKUP(L345,[1]processing_log!$B$37:$Y$100,4,FALSE)&amp;" - "&amp;VLOOKUP(L345,[1]processing_log!$B$37:$Y$100,21,FALSE)&amp;VLOOKUP(L345,[1]processing_log!$B$37:$Y$100,24,FALSE)&amp;")"</f>
        <v>(検索処理 - 正常終了)</v>
      </c>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c r="AJ345" s="266"/>
      <c r="AK345" s="266"/>
      <c r="AL345" s="266"/>
      <c r="AM345" s="266"/>
      <c r="AN345" s="266"/>
      <c r="AO345" s="266"/>
      <c r="AP345" s="266"/>
      <c r="AQ345" s="266"/>
      <c r="AR345" s="266"/>
      <c r="AS345" s="266"/>
      <c r="AT345" s="266"/>
      <c r="AU345" s="266"/>
      <c r="AV345" s="266"/>
      <c r="AW345" s="266"/>
      <c r="AX345" s="267"/>
      <c r="AY345" s="223"/>
      <c r="AZ345" s="236"/>
      <c r="BA345" s="192">
        <f t="shared" si="64"/>
        <v>10</v>
      </c>
      <c r="BB345" s="192">
        <f t="shared" si="64"/>
        <v>5</v>
      </c>
      <c r="BC345" s="192"/>
      <c r="BG345" s="563" t="str">
        <f t="shared" ca="1" si="57"/>
        <v/>
      </c>
      <c r="BH345" s="564" t="str">
        <f t="shared" ca="1" si="58"/>
        <v/>
      </c>
      <c r="BI345" s="564" t="str">
        <f t="shared" ca="1" si="59"/>
        <v/>
      </c>
      <c r="BJ345" s="564" t="str">
        <f t="shared" ca="1" si="60"/>
        <v/>
      </c>
      <c r="BK345" s="564" t="str">
        <f t="shared" ca="1" si="61"/>
        <v/>
      </c>
      <c r="BL345" s="565" t="str">
        <f t="shared" ca="1" si="62"/>
        <v/>
      </c>
      <c r="CV345" s="1497"/>
      <c r="CW345" s="1498"/>
      <c r="CX345" s="1498"/>
      <c r="CY345" s="1498"/>
      <c r="CZ345" s="1498"/>
      <c r="DA345" s="1498"/>
      <c r="DB345" s="1498"/>
      <c r="DC345" s="1498"/>
      <c r="DD345" s="1859"/>
      <c r="DE345" s="1860"/>
      <c r="DF345" s="1861"/>
    </row>
    <row r="346" spans="1:110" s="465" customFormat="1" ht="15" customHeight="1">
      <c r="A346" s="320"/>
      <c r="B346" s="275"/>
      <c r="C346" s="275"/>
      <c r="D346" s="851" t="s">
        <v>104</v>
      </c>
      <c r="E346" s="852"/>
      <c r="F346" s="852"/>
      <c r="G346" s="852"/>
      <c r="H346" s="852"/>
      <c r="I346" s="852"/>
      <c r="J346" s="852"/>
      <c r="K346" s="853"/>
      <c r="L346" s="481" t="s">
        <v>399</v>
      </c>
      <c r="M346" s="271"/>
      <c r="N346" s="271"/>
      <c r="O346" s="271"/>
      <c r="P346" s="271"/>
      <c r="Q346" s="271"/>
      <c r="R346" s="271"/>
      <c r="S346" s="271"/>
      <c r="T346" s="271"/>
      <c r="U346" s="271"/>
      <c r="V346" s="271"/>
      <c r="W346" s="271"/>
      <c r="X346" s="271"/>
      <c r="Y346" s="271"/>
      <c r="Z346" s="271"/>
      <c r="AA346" s="271"/>
      <c r="AB346" s="271"/>
      <c r="AC346" s="271"/>
      <c r="AD346" s="271"/>
      <c r="AE346" s="271"/>
      <c r="AF346" s="271"/>
      <c r="AG346" s="271"/>
      <c r="AH346" s="271"/>
      <c r="AI346" s="271"/>
      <c r="AJ346" s="271"/>
      <c r="AK346" s="271"/>
      <c r="AL346" s="271"/>
      <c r="AM346" s="271"/>
      <c r="AN346" s="271"/>
      <c r="AO346" s="271"/>
      <c r="AP346" s="271"/>
      <c r="AQ346" s="271"/>
      <c r="AR346" s="271"/>
      <c r="AS346" s="271"/>
      <c r="AT346" s="271"/>
      <c r="AU346" s="271"/>
      <c r="AV346" s="271"/>
      <c r="AW346" s="271"/>
      <c r="AX346" s="272"/>
      <c r="AY346" s="223"/>
      <c r="AZ346" s="236"/>
      <c r="BA346" s="192">
        <f t="shared" si="64"/>
        <v>10</v>
      </c>
      <c r="BB346" s="192">
        <f>BB345</f>
        <v>5</v>
      </c>
      <c r="BC346" s="192"/>
      <c r="BG346" s="563" t="str">
        <f t="shared" ca="1" si="57"/>
        <v/>
      </c>
      <c r="BH346" s="564" t="str">
        <f t="shared" ca="1" si="58"/>
        <v/>
      </c>
      <c r="BI346" s="564" t="str">
        <f t="shared" ca="1" si="59"/>
        <v/>
      </c>
      <c r="BJ346" s="564" t="str">
        <f t="shared" ca="1" si="60"/>
        <v/>
      </c>
      <c r="BK346" s="564" t="str">
        <f t="shared" ca="1" si="61"/>
        <v/>
      </c>
      <c r="BL346" s="565" t="str">
        <f t="shared" ca="1" si="62"/>
        <v/>
      </c>
      <c r="CV346" s="1497"/>
      <c r="CW346" s="1498"/>
      <c r="CX346" s="1498"/>
      <c r="CY346" s="1498"/>
      <c r="CZ346" s="1498"/>
      <c r="DA346" s="1498"/>
      <c r="DB346" s="1498"/>
      <c r="DC346" s="1498"/>
      <c r="DD346" s="1859"/>
      <c r="DE346" s="1860"/>
      <c r="DF346" s="1861"/>
    </row>
    <row r="347" spans="1:110" s="465" customFormat="1" ht="15" customHeight="1">
      <c r="A347" s="1863" t="str">
        <f>$BA347&amp;"."&amp;$BB347&amp;"."</f>
        <v>10.6.</v>
      </c>
      <c r="B347" s="1864"/>
      <c r="C347" s="1864"/>
      <c r="D347" s="475" t="s">
        <v>396</v>
      </c>
      <c r="E347" s="275"/>
      <c r="F347" s="275"/>
      <c r="G347" s="275"/>
      <c r="H347" s="479"/>
      <c r="I347" s="275"/>
      <c r="J347" s="475"/>
      <c r="K347" s="475"/>
      <c r="L347" s="475"/>
      <c r="M347" s="475"/>
      <c r="N347" s="475"/>
      <c r="O347" s="475"/>
      <c r="P347" s="475"/>
      <c r="Q347" s="475"/>
      <c r="R347" s="475"/>
      <c r="S347" s="475"/>
      <c r="T347" s="475"/>
      <c r="U347" s="475"/>
      <c r="V347" s="475"/>
      <c r="W347" s="475"/>
      <c r="X347" s="475"/>
      <c r="Y347" s="475"/>
      <c r="Z347" s="475"/>
      <c r="AA347" s="475"/>
      <c r="AB347" s="475"/>
      <c r="AC347" s="475"/>
      <c r="AD347" s="475"/>
      <c r="AE347" s="475"/>
      <c r="AF347" s="475"/>
      <c r="AG347" s="475"/>
      <c r="AH347" s="475"/>
      <c r="AI347" s="475"/>
      <c r="AJ347" s="475"/>
      <c r="AK347" s="475"/>
      <c r="AL347" s="475"/>
      <c r="AM347" s="475"/>
      <c r="AN347" s="475"/>
      <c r="AO347" s="475"/>
      <c r="AP347" s="475"/>
      <c r="AQ347" s="475"/>
      <c r="AR347" s="475"/>
      <c r="AS347" s="475"/>
      <c r="AT347" s="475"/>
      <c r="AU347" s="475"/>
      <c r="AV347" s="475"/>
      <c r="AW347" s="475"/>
      <c r="AX347" s="475"/>
      <c r="AY347" s="895"/>
      <c r="BA347" s="192">
        <f t="shared" si="64"/>
        <v>10</v>
      </c>
      <c r="BB347" s="193">
        <f>BB346+1</f>
        <v>6</v>
      </c>
      <c r="BC347" s="192"/>
      <c r="BG347" s="563" t="str">
        <f t="shared" ca="1" si="57"/>
        <v/>
      </c>
      <c r="BH347" s="564" t="str">
        <f t="shared" ca="1" si="58"/>
        <v/>
      </c>
      <c r="BI347" s="564" t="str">
        <f t="shared" ca="1" si="59"/>
        <v/>
      </c>
      <c r="BJ347" s="564" t="str">
        <f t="shared" ca="1" si="60"/>
        <v/>
      </c>
      <c r="BK347" s="564" t="str">
        <f t="shared" ca="1" si="61"/>
        <v/>
      </c>
      <c r="BL347" s="565" t="str">
        <f t="shared" ca="1" si="62"/>
        <v/>
      </c>
      <c r="CV347" s="1488" t="s">
        <v>2265</v>
      </c>
      <c r="CW347" s="1489"/>
      <c r="CX347" s="1489"/>
      <c r="CY347" s="1489"/>
      <c r="CZ347" s="1489"/>
      <c r="DA347" s="1489"/>
      <c r="DB347" s="1489"/>
      <c r="DC347" s="1489"/>
      <c r="DD347" s="1859">
        <v>44637</v>
      </c>
      <c r="DE347" s="1860"/>
      <c r="DF347" s="1861"/>
    </row>
    <row r="348" spans="1:110" s="465" customFormat="1" ht="15" customHeight="1">
      <c r="A348" s="320"/>
      <c r="B348" s="275"/>
      <c r="C348" s="275"/>
      <c r="D348" s="475" t="str">
        <f>"以下条件にて"&amp;$BR$1&amp;"を実施する。"</f>
        <v>以下条件にて「共通仕様」「4. ログ出力処理」を実施する。</v>
      </c>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c r="AC348" s="475"/>
      <c r="AD348" s="475"/>
      <c r="AE348" s="475"/>
      <c r="AF348" s="475"/>
      <c r="AG348" s="475"/>
      <c r="AH348" s="475"/>
      <c r="AI348" s="475"/>
      <c r="AJ348" s="475"/>
      <c r="AK348" s="475"/>
      <c r="AL348" s="475"/>
      <c r="AM348" s="475"/>
      <c r="AN348" s="475"/>
      <c r="AO348" s="475"/>
      <c r="AP348" s="475"/>
      <c r="AQ348" s="475"/>
      <c r="AR348" s="475"/>
      <c r="AS348" s="475"/>
      <c r="AT348" s="475"/>
      <c r="AU348" s="475"/>
      <c r="AV348" s="475"/>
      <c r="AW348" s="475"/>
      <c r="AX348" s="475"/>
      <c r="AY348" s="895"/>
      <c r="BA348" s="192">
        <f t="shared" si="64"/>
        <v>10</v>
      </c>
      <c r="BB348" s="192">
        <f>BB347</f>
        <v>6</v>
      </c>
      <c r="BC348" s="192"/>
      <c r="BG348" s="563" t="str">
        <f t="shared" ca="1" si="57"/>
        <v/>
      </c>
      <c r="BH348" s="564" t="str">
        <f t="shared" ca="1" si="58"/>
        <v/>
      </c>
      <c r="BI348" s="564" t="str">
        <f t="shared" ca="1" si="59"/>
        <v/>
      </c>
      <c r="BJ348" s="564" t="str">
        <f t="shared" ca="1" si="60"/>
        <v/>
      </c>
      <c r="BK348" s="564" t="str">
        <f t="shared" ca="1" si="61"/>
        <v/>
      </c>
      <c r="BL348" s="565" t="str">
        <f t="shared" ca="1" si="62"/>
        <v/>
      </c>
      <c r="CV348" s="1497"/>
      <c r="CW348" s="1498"/>
      <c r="CX348" s="1498"/>
      <c r="CY348" s="1498"/>
      <c r="CZ348" s="1498"/>
      <c r="DA348" s="1498"/>
      <c r="DB348" s="1498"/>
      <c r="DC348" s="1498"/>
      <c r="DD348" s="1859"/>
      <c r="DE348" s="1860"/>
      <c r="DF348" s="1861"/>
    </row>
    <row r="349" spans="1:110" s="465" customFormat="1" ht="15" customHeight="1">
      <c r="A349" s="320"/>
      <c r="B349" s="275"/>
      <c r="C349" s="275"/>
      <c r="D349" s="845" t="s">
        <v>103</v>
      </c>
      <c r="E349" s="846"/>
      <c r="F349" s="846"/>
      <c r="G349" s="846"/>
      <c r="H349" s="846"/>
      <c r="I349" s="846"/>
      <c r="J349" s="846"/>
      <c r="K349" s="847"/>
      <c r="L349" s="480" t="s">
        <v>395</v>
      </c>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c r="AJ349" s="266"/>
      <c r="AK349" s="266"/>
      <c r="AL349" s="266"/>
      <c r="AM349" s="266"/>
      <c r="AN349" s="266"/>
      <c r="AO349" s="266"/>
      <c r="AP349" s="266"/>
      <c r="AQ349" s="266"/>
      <c r="AR349" s="266"/>
      <c r="AS349" s="266"/>
      <c r="AT349" s="266"/>
      <c r="AU349" s="266"/>
      <c r="AV349" s="266"/>
      <c r="AW349" s="266"/>
      <c r="AX349" s="267"/>
      <c r="AY349" s="223"/>
      <c r="AZ349" s="236"/>
      <c r="BA349" s="192">
        <f t="shared" si="64"/>
        <v>10</v>
      </c>
      <c r="BB349" s="192">
        <f>BB348</f>
        <v>6</v>
      </c>
      <c r="BC349" s="192"/>
      <c r="BG349" s="563" t="str">
        <f t="shared" ca="1" si="57"/>
        <v/>
      </c>
      <c r="BH349" s="564" t="str">
        <f t="shared" ca="1" si="58"/>
        <v/>
      </c>
      <c r="BI349" s="564" t="str">
        <f t="shared" ca="1" si="59"/>
        <v/>
      </c>
      <c r="BJ349" s="564" t="str">
        <f t="shared" ca="1" si="60"/>
        <v/>
      </c>
      <c r="BK349" s="564" t="str">
        <f t="shared" ca="1" si="61"/>
        <v/>
      </c>
      <c r="BL349" s="565" t="str">
        <f t="shared" ca="1" si="62"/>
        <v/>
      </c>
      <c r="CV349" s="1497"/>
      <c r="CW349" s="1498"/>
      <c r="CX349" s="1498"/>
      <c r="CY349" s="1498"/>
      <c r="CZ349" s="1498"/>
      <c r="DA349" s="1498"/>
      <c r="DB349" s="1498"/>
      <c r="DC349" s="1498"/>
      <c r="DD349" s="1859"/>
      <c r="DE349" s="1860"/>
      <c r="DF349" s="1861"/>
    </row>
    <row r="350" spans="1:110" s="465" customFormat="1" ht="15" customHeight="1">
      <c r="A350" s="320"/>
      <c r="B350" s="275"/>
      <c r="C350" s="275"/>
      <c r="D350" s="855" t="s">
        <v>104</v>
      </c>
      <c r="E350" s="856"/>
      <c r="F350" s="856"/>
      <c r="G350" s="856"/>
      <c r="H350" s="856"/>
      <c r="I350" s="856"/>
      <c r="J350" s="856"/>
      <c r="K350" s="857"/>
      <c r="L350" s="581" t="s">
        <v>397</v>
      </c>
      <c r="M350" s="269"/>
      <c r="N350" s="269"/>
      <c r="O350" s="269"/>
      <c r="P350" s="269"/>
      <c r="Q350" s="269"/>
      <c r="R350" s="269"/>
      <c r="S350" s="269"/>
      <c r="T350" s="269"/>
      <c r="U350" s="269"/>
      <c r="V350" s="269"/>
      <c r="W350" s="269"/>
      <c r="X350" s="269"/>
      <c r="Y350" s="269"/>
      <c r="Z350" s="269"/>
      <c r="AA350" s="269"/>
      <c r="AB350" s="269"/>
      <c r="AC350" s="269"/>
      <c r="AD350" s="269"/>
      <c r="AE350" s="269"/>
      <c r="AF350" s="269"/>
      <c r="AG350" s="269"/>
      <c r="AH350" s="269"/>
      <c r="AI350" s="269"/>
      <c r="AJ350" s="269"/>
      <c r="AK350" s="269"/>
      <c r="AL350" s="269"/>
      <c r="AM350" s="269"/>
      <c r="AN350" s="269"/>
      <c r="AO350" s="269"/>
      <c r="AP350" s="269"/>
      <c r="AQ350" s="269"/>
      <c r="AR350" s="269"/>
      <c r="AS350" s="269"/>
      <c r="AT350" s="269"/>
      <c r="AU350" s="269"/>
      <c r="AV350" s="269"/>
      <c r="AW350" s="269"/>
      <c r="AX350" s="270"/>
      <c r="AY350" s="223"/>
      <c r="AZ350" s="236"/>
      <c r="BA350" s="192">
        <f t="shared" si="64"/>
        <v>10</v>
      </c>
      <c r="BB350" s="192">
        <f>BB349</f>
        <v>6</v>
      </c>
      <c r="BC350" s="192"/>
      <c r="BG350" s="563" t="str">
        <f t="shared" ca="1" si="57"/>
        <v/>
      </c>
      <c r="BH350" s="564" t="str">
        <f t="shared" ca="1" si="58"/>
        <v/>
      </c>
      <c r="BI350" s="564" t="str">
        <f t="shared" ca="1" si="59"/>
        <v/>
      </c>
      <c r="BJ350" s="564" t="str">
        <f t="shared" ca="1" si="60"/>
        <v/>
      </c>
      <c r="BK350" s="564" t="str">
        <f t="shared" ca="1" si="61"/>
        <v/>
      </c>
      <c r="BL350" s="565" t="str">
        <f t="shared" ca="1" si="62"/>
        <v/>
      </c>
      <c r="CV350" s="1497"/>
      <c r="CW350" s="1498"/>
      <c r="CX350" s="1498"/>
      <c r="CY350" s="1498"/>
      <c r="CZ350" s="1498"/>
      <c r="DA350" s="1498"/>
      <c r="DB350" s="1498"/>
      <c r="DC350" s="1498"/>
      <c r="DD350" s="1859"/>
      <c r="DE350" s="1860"/>
      <c r="DF350" s="1861"/>
    </row>
    <row r="351" spans="1:110" s="465" customFormat="1" ht="15" customHeight="1">
      <c r="A351" s="320"/>
      <c r="B351" s="275"/>
      <c r="C351" s="275"/>
      <c r="D351" s="855" t="s">
        <v>105</v>
      </c>
      <c r="E351" s="856"/>
      <c r="F351" s="856"/>
      <c r="G351" s="856"/>
      <c r="H351" s="856"/>
      <c r="I351" s="856"/>
      <c r="J351" s="856"/>
      <c r="K351" s="857"/>
      <c r="L351" s="268"/>
      <c r="M351" s="269"/>
      <c r="N351" s="269"/>
      <c r="O351" s="269"/>
      <c r="P351" s="269"/>
      <c r="Q351" s="269"/>
      <c r="R351" s="269"/>
      <c r="S351" s="269"/>
      <c r="T351" s="269"/>
      <c r="U351" s="269"/>
      <c r="V351" s="269"/>
      <c r="W351" s="269"/>
      <c r="X351" s="269"/>
      <c r="Y351" s="269"/>
      <c r="Z351" s="269"/>
      <c r="AA351" s="269"/>
      <c r="AB351" s="269"/>
      <c r="AC351" s="269"/>
      <c r="AD351" s="269"/>
      <c r="AE351" s="269"/>
      <c r="AF351" s="269"/>
      <c r="AG351" s="269"/>
      <c r="AH351" s="269"/>
      <c r="AI351" s="269"/>
      <c r="AJ351" s="269"/>
      <c r="AK351" s="269"/>
      <c r="AL351" s="269"/>
      <c r="AM351" s="269"/>
      <c r="AN351" s="269"/>
      <c r="AO351" s="269"/>
      <c r="AP351" s="269"/>
      <c r="AQ351" s="269"/>
      <c r="AR351" s="269"/>
      <c r="AS351" s="269"/>
      <c r="AT351" s="269"/>
      <c r="AU351" s="269"/>
      <c r="AV351" s="269"/>
      <c r="AW351" s="269"/>
      <c r="AX351" s="270"/>
      <c r="AY351" s="223"/>
      <c r="AZ351" s="236"/>
      <c r="BA351" s="192">
        <f t="shared" si="64"/>
        <v>10</v>
      </c>
      <c r="BB351" s="192">
        <f>BB350</f>
        <v>6</v>
      </c>
      <c r="BC351" s="192"/>
      <c r="BG351" s="563" t="str">
        <f t="shared" ca="1" si="57"/>
        <v/>
      </c>
      <c r="BH351" s="564" t="str">
        <f t="shared" ca="1" si="58"/>
        <v/>
      </c>
      <c r="BI351" s="564" t="str">
        <f t="shared" ca="1" si="59"/>
        <v/>
      </c>
      <c r="BJ351" s="564" t="str">
        <f t="shared" ca="1" si="60"/>
        <v/>
      </c>
      <c r="BK351" s="564" t="str">
        <f t="shared" ca="1" si="61"/>
        <v/>
      </c>
      <c r="BL351" s="565" t="str">
        <f t="shared" ca="1" si="62"/>
        <v/>
      </c>
      <c r="CV351" s="1497"/>
      <c r="CW351" s="1498"/>
      <c r="CX351" s="1498"/>
      <c r="CY351" s="1498"/>
      <c r="CZ351" s="1498"/>
      <c r="DA351" s="1498"/>
      <c r="DB351" s="1498"/>
      <c r="DC351" s="1498"/>
      <c r="DD351" s="1859"/>
      <c r="DE351" s="1860"/>
      <c r="DF351" s="1861"/>
    </row>
    <row r="352" spans="1:110" s="465" customFormat="1" ht="15" customHeight="1">
      <c r="A352" s="907"/>
      <c r="B352" s="275"/>
      <c r="C352" s="275"/>
      <c r="D352" s="851" t="s">
        <v>106</v>
      </c>
      <c r="E352" s="852"/>
      <c r="F352" s="852"/>
      <c r="G352" s="852"/>
      <c r="H352" s="852"/>
      <c r="I352" s="852"/>
      <c r="J352" s="852"/>
      <c r="K352" s="853"/>
      <c r="L352" s="26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c r="AR352" s="271"/>
      <c r="AS352" s="271"/>
      <c r="AT352" s="271"/>
      <c r="AU352" s="271"/>
      <c r="AV352" s="271"/>
      <c r="AW352" s="271"/>
      <c r="AX352" s="272"/>
      <c r="AY352" s="223"/>
      <c r="AZ352" s="236"/>
      <c r="BA352" s="192">
        <f t="shared" si="64"/>
        <v>10</v>
      </c>
      <c r="BB352" s="192">
        <f>BB351</f>
        <v>6</v>
      </c>
      <c r="BC352" s="192"/>
      <c r="BG352" s="563" t="str">
        <f t="shared" ca="1" si="57"/>
        <v/>
      </c>
      <c r="BH352" s="564" t="str">
        <f t="shared" ca="1" si="58"/>
        <v/>
      </c>
      <c r="BI352" s="564" t="str">
        <f t="shared" ca="1" si="59"/>
        <v/>
      </c>
      <c r="BJ352" s="564" t="str">
        <f t="shared" ca="1" si="60"/>
        <v/>
      </c>
      <c r="BK352" s="564" t="str">
        <f t="shared" ca="1" si="61"/>
        <v/>
      </c>
      <c r="BL352" s="565" t="str">
        <f t="shared" ca="1" si="62"/>
        <v/>
      </c>
      <c r="CV352" s="1497"/>
      <c r="CW352" s="1498"/>
      <c r="CX352" s="1498"/>
      <c r="CY352" s="1498"/>
      <c r="CZ352" s="1498"/>
      <c r="DA352" s="1498"/>
      <c r="DB352" s="1498"/>
      <c r="DC352" s="1498"/>
      <c r="DD352" s="1859"/>
      <c r="DE352" s="1860"/>
      <c r="DF352" s="1861"/>
    </row>
    <row r="353" spans="1:110" ht="15" customHeight="1">
      <c r="A353" s="218"/>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c r="AC353" s="219"/>
      <c r="AD353" s="219"/>
      <c r="AE353" s="219"/>
      <c r="AF353" s="219"/>
      <c r="AG353" s="219"/>
      <c r="AH353" s="219"/>
      <c r="AI353" s="219"/>
      <c r="AJ353" s="219"/>
      <c r="AK353" s="219"/>
      <c r="AL353" s="219"/>
      <c r="AM353" s="219"/>
      <c r="AN353" s="219"/>
      <c r="AO353" s="219"/>
      <c r="AP353" s="219"/>
      <c r="AQ353" s="219"/>
      <c r="AR353" s="219"/>
      <c r="AS353" s="219"/>
      <c r="AT353" s="219"/>
      <c r="AU353" s="219"/>
      <c r="AV353" s="219"/>
      <c r="AW353" s="219"/>
      <c r="AX353" s="219"/>
      <c r="AY353" s="40"/>
      <c r="BA353" s="192">
        <f t="shared" si="64"/>
        <v>10</v>
      </c>
      <c r="BB353" s="192">
        <f t="shared" si="64"/>
        <v>6</v>
      </c>
      <c r="BE353" s="465"/>
      <c r="BF353" s="465"/>
      <c r="BG353" s="563" t="str">
        <f t="shared" ca="1" si="57"/>
        <v/>
      </c>
      <c r="BH353" s="564" t="str">
        <f t="shared" ca="1" si="58"/>
        <v/>
      </c>
      <c r="BI353" s="564" t="str">
        <f t="shared" ca="1" si="59"/>
        <v/>
      </c>
      <c r="BJ353" s="564" t="str">
        <f t="shared" ca="1" si="60"/>
        <v/>
      </c>
      <c r="BK353" s="564" t="str">
        <f t="shared" ca="1" si="61"/>
        <v/>
      </c>
      <c r="BL353" s="565" t="str">
        <f t="shared" ca="1" si="62"/>
        <v/>
      </c>
      <c r="BR353" s="465"/>
      <c r="BS353" s="465"/>
      <c r="BT353" s="465"/>
      <c r="BU353" s="465"/>
      <c r="BV353" s="465"/>
      <c r="BW353" s="465"/>
      <c r="BX353" s="465"/>
      <c r="CV353" s="1495"/>
      <c r="DD353" s="1859"/>
      <c r="DE353" s="1860"/>
      <c r="DF353" s="1861"/>
    </row>
    <row r="354" spans="1:110" ht="15" customHeight="1">
      <c r="A354" s="218"/>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c r="AC354" s="219"/>
      <c r="AD354" s="219"/>
      <c r="AE354" s="219"/>
      <c r="AF354" s="219"/>
      <c r="AG354" s="219"/>
      <c r="AH354" s="219"/>
      <c r="AI354" s="219"/>
      <c r="AJ354" s="219"/>
      <c r="AK354" s="219"/>
      <c r="AL354" s="219"/>
      <c r="AM354" s="219"/>
      <c r="AN354" s="219"/>
      <c r="AO354" s="219"/>
      <c r="AP354" s="219"/>
      <c r="AQ354" s="219"/>
      <c r="AR354" s="219"/>
      <c r="AS354" s="219"/>
      <c r="AT354" s="219"/>
      <c r="AU354" s="219"/>
      <c r="AV354" s="219"/>
      <c r="AW354" s="219"/>
      <c r="AX354" s="219"/>
      <c r="AY354" s="40"/>
      <c r="BA354" s="192">
        <f t="shared" si="64"/>
        <v>10</v>
      </c>
      <c r="BB354" s="192">
        <f t="shared" si="64"/>
        <v>6</v>
      </c>
      <c r="BE354" s="465"/>
      <c r="BF354" s="465"/>
      <c r="BG354" s="563" t="str">
        <f t="shared" ca="1" si="57"/>
        <v/>
      </c>
      <c r="BH354" s="564" t="str">
        <f t="shared" ca="1" si="58"/>
        <v/>
      </c>
      <c r="BI354" s="564" t="str">
        <f t="shared" ca="1" si="59"/>
        <v/>
      </c>
      <c r="BJ354" s="564" t="str">
        <f t="shared" ca="1" si="60"/>
        <v/>
      </c>
      <c r="BK354" s="564" t="str">
        <f t="shared" ca="1" si="61"/>
        <v/>
      </c>
      <c r="BL354" s="565" t="str">
        <f t="shared" ca="1" si="62"/>
        <v/>
      </c>
      <c r="CV354" s="1495"/>
      <c r="DD354" s="1859"/>
      <c r="DE354" s="1860"/>
      <c r="DF354" s="1861"/>
    </row>
    <row r="355" spans="1:110" ht="15" customHeight="1">
      <c r="A355" s="218"/>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c r="AC355" s="219"/>
      <c r="AD355" s="219"/>
      <c r="AE355" s="219"/>
      <c r="AF355" s="219"/>
      <c r="AG355" s="219"/>
      <c r="AH355" s="219"/>
      <c r="AI355" s="219"/>
      <c r="AJ355" s="219"/>
      <c r="AK355" s="219"/>
      <c r="AL355" s="219"/>
      <c r="AM355" s="219"/>
      <c r="AN355" s="219"/>
      <c r="AO355" s="219"/>
      <c r="AP355" s="219"/>
      <c r="AQ355" s="219"/>
      <c r="AR355" s="219"/>
      <c r="AS355" s="219"/>
      <c r="AT355" s="219"/>
      <c r="AU355" s="219"/>
      <c r="AV355" s="219"/>
      <c r="AW355" s="219"/>
      <c r="AX355" s="219"/>
      <c r="AY355" s="40"/>
      <c r="BA355" s="192">
        <f t="shared" si="64"/>
        <v>10</v>
      </c>
      <c r="BB355" s="192">
        <f t="shared" si="64"/>
        <v>6</v>
      </c>
      <c r="BE355" s="465"/>
      <c r="BF355" s="465"/>
      <c r="BG355" s="563" t="str">
        <f t="shared" ca="1" si="57"/>
        <v/>
      </c>
      <c r="BH355" s="564" t="str">
        <f t="shared" ca="1" si="58"/>
        <v/>
      </c>
      <c r="BI355" s="564" t="str">
        <f t="shared" ca="1" si="59"/>
        <v/>
      </c>
      <c r="BJ355" s="564" t="str">
        <f t="shared" ca="1" si="60"/>
        <v/>
      </c>
      <c r="BK355" s="564" t="str">
        <f t="shared" ca="1" si="61"/>
        <v/>
      </c>
      <c r="BL355" s="565" t="str">
        <f t="shared" ca="1" si="62"/>
        <v/>
      </c>
      <c r="CV355" s="1495"/>
      <c r="DD355" s="1859"/>
      <c r="DE355" s="1860"/>
      <c r="DF355" s="1861"/>
    </row>
    <row r="356" spans="1:110" ht="15" customHeight="1">
      <c r="A356" s="218"/>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c r="AC356" s="219"/>
      <c r="AD356" s="219"/>
      <c r="AE356" s="219"/>
      <c r="AF356" s="219"/>
      <c r="AG356" s="219"/>
      <c r="AH356" s="219"/>
      <c r="AI356" s="219"/>
      <c r="AJ356" s="219"/>
      <c r="AK356" s="219"/>
      <c r="AL356" s="219"/>
      <c r="AM356" s="219"/>
      <c r="AN356" s="219"/>
      <c r="AO356" s="219"/>
      <c r="AP356" s="219"/>
      <c r="AQ356" s="219"/>
      <c r="AR356" s="219"/>
      <c r="AS356" s="219"/>
      <c r="AT356" s="219"/>
      <c r="AU356" s="219"/>
      <c r="AV356" s="219"/>
      <c r="AW356" s="219"/>
      <c r="AX356" s="219"/>
      <c r="AY356" s="40"/>
      <c r="BA356" s="192">
        <f t="shared" ref="BA356:BB363" si="65">BA355</f>
        <v>10</v>
      </c>
      <c r="BB356" s="192">
        <f t="shared" si="65"/>
        <v>6</v>
      </c>
      <c r="BE356" s="465"/>
      <c r="BF356" s="465"/>
      <c r="BG356" s="563" t="str">
        <f t="shared" ca="1" si="57"/>
        <v/>
      </c>
      <c r="BH356" s="564" t="str">
        <f t="shared" ca="1" si="58"/>
        <v/>
      </c>
      <c r="BI356" s="564" t="str">
        <f t="shared" ca="1" si="59"/>
        <v/>
      </c>
      <c r="BJ356" s="564" t="str">
        <f t="shared" ca="1" si="60"/>
        <v/>
      </c>
      <c r="BK356" s="564" t="str">
        <f t="shared" ca="1" si="61"/>
        <v/>
      </c>
      <c r="BL356" s="565" t="str">
        <f t="shared" ca="1" si="62"/>
        <v/>
      </c>
      <c r="CV356" s="1495"/>
      <c r="DD356" s="1859"/>
      <c r="DE356" s="1860"/>
      <c r="DF356" s="1861"/>
    </row>
    <row r="357" spans="1:110" ht="15" customHeight="1">
      <c r="A357" s="218"/>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c r="AC357" s="219"/>
      <c r="AD357" s="219"/>
      <c r="AE357" s="219"/>
      <c r="AF357" s="219"/>
      <c r="AG357" s="219"/>
      <c r="AH357" s="219"/>
      <c r="AI357" s="219"/>
      <c r="AJ357" s="219"/>
      <c r="AK357" s="219"/>
      <c r="AL357" s="219"/>
      <c r="AM357" s="219"/>
      <c r="AN357" s="219"/>
      <c r="AO357" s="219"/>
      <c r="AP357" s="219"/>
      <c r="AQ357" s="219"/>
      <c r="AR357" s="219"/>
      <c r="AS357" s="219"/>
      <c r="AT357" s="219"/>
      <c r="AU357" s="219"/>
      <c r="AV357" s="219"/>
      <c r="AW357" s="219"/>
      <c r="AX357" s="219"/>
      <c r="AY357" s="40"/>
      <c r="BA357" s="192">
        <f t="shared" si="65"/>
        <v>10</v>
      </c>
      <c r="BB357" s="192">
        <f t="shared" si="65"/>
        <v>6</v>
      </c>
      <c r="BE357" s="465"/>
      <c r="BF357" s="465"/>
      <c r="BG357" s="563" t="str">
        <f t="shared" ca="1" si="57"/>
        <v/>
      </c>
      <c r="BH357" s="564" t="str">
        <f t="shared" ca="1" si="58"/>
        <v/>
      </c>
      <c r="BI357" s="564" t="str">
        <f t="shared" ca="1" si="59"/>
        <v/>
      </c>
      <c r="BJ357" s="564" t="str">
        <f t="shared" ca="1" si="60"/>
        <v/>
      </c>
      <c r="BK357" s="564" t="str">
        <f t="shared" ca="1" si="61"/>
        <v/>
      </c>
      <c r="BL357" s="565" t="str">
        <f t="shared" ca="1" si="62"/>
        <v/>
      </c>
      <c r="CV357" s="1495"/>
      <c r="DD357" s="1859"/>
      <c r="DE357" s="1860"/>
      <c r="DF357" s="1861"/>
    </row>
    <row r="358" spans="1:110" ht="15" customHeight="1">
      <c r="A358" s="218"/>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c r="AC358" s="219"/>
      <c r="AD358" s="219"/>
      <c r="AE358" s="219"/>
      <c r="AF358" s="219"/>
      <c r="AG358" s="219"/>
      <c r="AH358" s="219"/>
      <c r="AI358" s="219"/>
      <c r="AJ358" s="219"/>
      <c r="AK358" s="219"/>
      <c r="AL358" s="219"/>
      <c r="AM358" s="219"/>
      <c r="AN358" s="219"/>
      <c r="AO358" s="219"/>
      <c r="AP358" s="219"/>
      <c r="AQ358" s="219"/>
      <c r="AR358" s="219"/>
      <c r="AS358" s="219"/>
      <c r="AT358" s="219"/>
      <c r="AU358" s="219"/>
      <c r="AV358" s="219"/>
      <c r="AW358" s="219"/>
      <c r="AX358" s="219"/>
      <c r="AY358" s="40"/>
      <c r="BA358" s="192">
        <f t="shared" si="65"/>
        <v>10</v>
      </c>
      <c r="BB358" s="192">
        <f t="shared" si="65"/>
        <v>6</v>
      </c>
      <c r="BE358" s="465"/>
      <c r="BF358" s="465"/>
      <c r="BG358" s="563" t="str">
        <f t="shared" ca="1" si="57"/>
        <v/>
      </c>
      <c r="BH358" s="564" t="str">
        <f t="shared" ca="1" si="58"/>
        <v/>
      </c>
      <c r="BI358" s="564" t="str">
        <f t="shared" ca="1" si="59"/>
        <v/>
      </c>
      <c r="BJ358" s="564" t="str">
        <f t="shared" ca="1" si="60"/>
        <v/>
      </c>
      <c r="BK358" s="564" t="str">
        <f t="shared" ca="1" si="61"/>
        <v/>
      </c>
      <c r="BL358" s="565" t="str">
        <f t="shared" ca="1" si="62"/>
        <v/>
      </c>
      <c r="CV358" s="1495"/>
      <c r="DD358" s="1859"/>
      <c r="DE358" s="1860"/>
      <c r="DF358" s="1861"/>
    </row>
    <row r="359" spans="1:110" ht="15" customHeight="1">
      <c r="A359" s="218"/>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c r="AC359" s="219"/>
      <c r="AD359" s="219"/>
      <c r="AE359" s="219"/>
      <c r="AF359" s="219"/>
      <c r="AG359" s="219"/>
      <c r="AH359" s="219"/>
      <c r="AI359" s="219"/>
      <c r="AJ359" s="219"/>
      <c r="AK359" s="219"/>
      <c r="AL359" s="219"/>
      <c r="AM359" s="219"/>
      <c r="AN359" s="219"/>
      <c r="AO359" s="219"/>
      <c r="AP359" s="219"/>
      <c r="AQ359" s="219"/>
      <c r="AR359" s="219"/>
      <c r="AS359" s="219"/>
      <c r="AT359" s="219"/>
      <c r="AU359" s="219"/>
      <c r="AV359" s="219"/>
      <c r="AW359" s="219"/>
      <c r="AX359" s="219"/>
      <c r="AY359" s="40"/>
      <c r="BA359" s="192">
        <f t="shared" si="65"/>
        <v>10</v>
      </c>
      <c r="BB359" s="192">
        <f t="shared" si="65"/>
        <v>6</v>
      </c>
      <c r="BE359" s="465"/>
      <c r="BF359" s="465"/>
      <c r="BG359" s="563" t="str">
        <f t="shared" ca="1" si="57"/>
        <v/>
      </c>
      <c r="BH359" s="564" t="str">
        <f t="shared" ca="1" si="58"/>
        <v/>
      </c>
      <c r="BI359" s="564" t="str">
        <f t="shared" ca="1" si="59"/>
        <v/>
      </c>
      <c r="BJ359" s="564" t="str">
        <f t="shared" ca="1" si="60"/>
        <v/>
      </c>
      <c r="BK359" s="564" t="str">
        <f t="shared" ca="1" si="61"/>
        <v/>
      </c>
      <c r="BL359" s="565" t="str">
        <f t="shared" ca="1" si="62"/>
        <v/>
      </c>
      <c r="CV359" s="1495"/>
      <c r="DD359" s="1859"/>
      <c r="DE359" s="1860"/>
      <c r="DF359" s="1861"/>
    </row>
    <row r="360" spans="1:110" ht="15" customHeight="1">
      <c r="A360" s="218"/>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c r="AC360" s="219"/>
      <c r="AD360" s="219"/>
      <c r="AE360" s="219"/>
      <c r="AF360" s="219"/>
      <c r="AG360" s="219"/>
      <c r="AH360" s="219"/>
      <c r="AI360" s="219"/>
      <c r="AJ360" s="219"/>
      <c r="AK360" s="219"/>
      <c r="AL360" s="219"/>
      <c r="AM360" s="219"/>
      <c r="AN360" s="219"/>
      <c r="AO360" s="219"/>
      <c r="AP360" s="219"/>
      <c r="AQ360" s="219"/>
      <c r="AR360" s="219"/>
      <c r="AS360" s="219"/>
      <c r="AT360" s="219"/>
      <c r="AU360" s="219"/>
      <c r="AV360" s="219"/>
      <c r="AW360" s="219"/>
      <c r="AX360" s="219"/>
      <c r="AY360" s="40"/>
      <c r="BA360" s="192">
        <f t="shared" si="65"/>
        <v>10</v>
      </c>
      <c r="BB360" s="192">
        <f t="shared" si="65"/>
        <v>6</v>
      </c>
      <c r="BE360" s="465"/>
      <c r="BF360" s="465"/>
      <c r="BG360" s="563" t="str">
        <f t="shared" ca="1" si="57"/>
        <v/>
      </c>
      <c r="BH360" s="564" t="str">
        <f t="shared" ca="1" si="58"/>
        <v/>
      </c>
      <c r="BI360" s="564" t="str">
        <f t="shared" ca="1" si="59"/>
        <v/>
      </c>
      <c r="BJ360" s="564" t="str">
        <f t="shared" ca="1" si="60"/>
        <v/>
      </c>
      <c r="BK360" s="564" t="str">
        <f t="shared" ca="1" si="61"/>
        <v/>
      </c>
      <c r="BL360" s="565" t="str">
        <f t="shared" ca="1" si="62"/>
        <v/>
      </c>
      <c r="CV360" s="1495"/>
      <c r="DD360" s="1859"/>
      <c r="DE360" s="1860"/>
      <c r="DF360" s="1861"/>
    </row>
    <row r="361" spans="1:110" ht="15" customHeight="1">
      <c r="A361" s="218"/>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c r="AC361" s="219"/>
      <c r="AD361" s="219"/>
      <c r="AE361" s="219"/>
      <c r="AF361" s="219"/>
      <c r="AG361" s="219"/>
      <c r="AH361" s="219"/>
      <c r="AI361" s="219"/>
      <c r="AJ361" s="219"/>
      <c r="AK361" s="219"/>
      <c r="AL361" s="219"/>
      <c r="AM361" s="219"/>
      <c r="AN361" s="219"/>
      <c r="AO361" s="219"/>
      <c r="AP361" s="219"/>
      <c r="AQ361" s="219"/>
      <c r="AR361" s="219"/>
      <c r="AS361" s="219"/>
      <c r="AT361" s="219"/>
      <c r="AU361" s="219"/>
      <c r="AV361" s="219"/>
      <c r="AW361" s="219"/>
      <c r="AX361" s="219"/>
      <c r="AY361" s="40"/>
      <c r="BA361" s="192">
        <f t="shared" si="65"/>
        <v>10</v>
      </c>
      <c r="BB361" s="192">
        <f t="shared" si="65"/>
        <v>6</v>
      </c>
      <c r="BE361" s="465"/>
      <c r="BF361" s="465"/>
      <c r="BG361" s="563" t="str">
        <f t="shared" ca="1" si="57"/>
        <v/>
      </c>
      <c r="BH361" s="564" t="str">
        <f t="shared" ca="1" si="58"/>
        <v/>
      </c>
      <c r="BI361" s="564" t="str">
        <f t="shared" ca="1" si="59"/>
        <v/>
      </c>
      <c r="BJ361" s="564" t="str">
        <f t="shared" ca="1" si="60"/>
        <v/>
      </c>
      <c r="BK361" s="564" t="str">
        <f t="shared" ca="1" si="61"/>
        <v/>
      </c>
      <c r="BL361" s="565" t="str">
        <f t="shared" ca="1" si="62"/>
        <v/>
      </c>
      <c r="CV361" s="1495"/>
      <c r="DD361" s="1859"/>
      <c r="DE361" s="1860"/>
      <c r="DF361" s="1861"/>
    </row>
    <row r="362" spans="1:110" ht="15" customHeight="1">
      <c r="A362" s="218"/>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c r="AC362" s="219"/>
      <c r="AD362" s="219"/>
      <c r="AE362" s="219"/>
      <c r="AF362" s="219"/>
      <c r="AG362" s="219"/>
      <c r="AH362" s="219"/>
      <c r="AI362" s="219"/>
      <c r="AJ362" s="219"/>
      <c r="AK362" s="219"/>
      <c r="AL362" s="219"/>
      <c r="AM362" s="219"/>
      <c r="AN362" s="219"/>
      <c r="AO362" s="219"/>
      <c r="AP362" s="219"/>
      <c r="AQ362" s="219"/>
      <c r="AR362" s="219"/>
      <c r="AS362" s="219"/>
      <c r="AT362" s="219"/>
      <c r="AU362" s="219"/>
      <c r="AV362" s="219"/>
      <c r="AW362" s="219"/>
      <c r="AX362" s="219"/>
      <c r="AY362" s="40"/>
      <c r="BA362" s="192">
        <f t="shared" si="65"/>
        <v>10</v>
      </c>
      <c r="BB362" s="192">
        <f t="shared" si="65"/>
        <v>6</v>
      </c>
      <c r="BE362" s="465"/>
      <c r="BF362" s="465"/>
      <c r="BG362" s="563" t="str">
        <f t="shared" ca="1" si="57"/>
        <v/>
      </c>
      <c r="BH362" s="564" t="str">
        <f t="shared" ca="1" si="58"/>
        <v/>
      </c>
      <c r="BI362" s="564" t="str">
        <f t="shared" ca="1" si="59"/>
        <v/>
      </c>
      <c r="BJ362" s="564" t="str">
        <f t="shared" ca="1" si="60"/>
        <v/>
      </c>
      <c r="BK362" s="564" t="str">
        <f t="shared" ca="1" si="61"/>
        <v/>
      </c>
      <c r="BL362" s="565" t="str">
        <f t="shared" ca="1" si="62"/>
        <v/>
      </c>
      <c r="CV362" s="1495"/>
      <c r="DD362" s="1859"/>
      <c r="DE362" s="1860"/>
      <c r="DF362" s="1861"/>
    </row>
    <row r="363" spans="1:110" ht="15" customHeight="1" thickBot="1">
      <c r="A363" s="37"/>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9"/>
      <c r="BA363" s="192">
        <f t="shared" si="65"/>
        <v>10</v>
      </c>
      <c r="BB363" s="192">
        <f t="shared" si="65"/>
        <v>6</v>
      </c>
      <c r="BE363" s="465"/>
      <c r="BF363" s="465"/>
      <c r="BG363" s="563" t="str">
        <f t="shared" ca="1" si="57"/>
        <v/>
      </c>
      <c r="BH363" s="564" t="str">
        <f t="shared" ca="1" si="58"/>
        <v/>
      </c>
      <c r="BI363" s="564" t="str">
        <f t="shared" ca="1" si="59"/>
        <v/>
      </c>
      <c r="BJ363" s="564" t="str">
        <f t="shared" ca="1" si="60"/>
        <v/>
      </c>
      <c r="BK363" s="564" t="str">
        <f t="shared" ca="1" si="61"/>
        <v/>
      </c>
      <c r="BL363" s="565" t="str">
        <f t="shared" ca="1" si="62"/>
        <v/>
      </c>
      <c r="CV363" s="1495"/>
      <c r="DD363" s="1859"/>
      <c r="DE363" s="1860"/>
      <c r="DF363" s="1861"/>
    </row>
  </sheetData>
  <sheetProtection selectLockedCells="1" selectUnlockedCells="1"/>
  <mergeCells count="602">
    <mergeCell ref="DD363:DF363"/>
    <mergeCell ref="DD354:DF354"/>
    <mergeCell ref="DD355:DF355"/>
    <mergeCell ref="DD356:DF356"/>
    <mergeCell ref="DD357:DF357"/>
    <mergeCell ref="DD358:DF358"/>
    <mergeCell ref="DD359:DF359"/>
    <mergeCell ref="DD360:DF360"/>
    <mergeCell ref="DD361:DF361"/>
    <mergeCell ref="DD362:DF362"/>
    <mergeCell ref="DD345:DF345"/>
    <mergeCell ref="DD346:DF346"/>
    <mergeCell ref="DD347:DF347"/>
    <mergeCell ref="DD348:DF348"/>
    <mergeCell ref="DD349:DF349"/>
    <mergeCell ref="DD350:DF350"/>
    <mergeCell ref="DD351:DF351"/>
    <mergeCell ref="DD352:DF352"/>
    <mergeCell ref="DD353:DF353"/>
    <mergeCell ref="DD336:DF336"/>
    <mergeCell ref="DD337:DF337"/>
    <mergeCell ref="DD338:DF338"/>
    <mergeCell ref="DD339:DF339"/>
    <mergeCell ref="DD340:DF340"/>
    <mergeCell ref="DD341:DF341"/>
    <mergeCell ref="DD342:DF342"/>
    <mergeCell ref="DD343:DF343"/>
    <mergeCell ref="DD344:DF344"/>
    <mergeCell ref="DD327:DF327"/>
    <mergeCell ref="DD328:DF328"/>
    <mergeCell ref="DD329:DF329"/>
    <mergeCell ref="DD330:DF330"/>
    <mergeCell ref="DD331:DF331"/>
    <mergeCell ref="DD332:DF332"/>
    <mergeCell ref="DD333:DF333"/>
    <mergeCell ref="DD334:DF334"/>
    <mergeCell ref="DD335:DF335"/>
    <mergeCell ref="DD318:DF318"/>
    <mergeCell ref="DD319:DF319"/>
    <mergeCell ref="DD320:DF320"/>
    <mergeCell ref="DD321:DF321"/>
    <mergeCell ref="DD322:DF322"/>
    <mergeCell ref="DD323:DF323"/>
    <mergeCell ref="DD324:DF324"/>
    <mergeCell ref="DD325:DF325"/>
    <mergeCell ref="DD326:DF326"/>
    <mergeCell ref="DD309:DF309"/>
    <mergeCell ref="DD310:DF310"/>
    <mergeCell ref="DD311:DF311"/>
    <mergeCell ref="DD312:DF312"/>
    <mergeCell ref="DD313:DF313"/>
    <mergeCell ref="DD314:DF314"/>
    <mergeCell ref="DD315:DF315"/>
    <mergeCell ref="DD316:DF316"/>
    <mergeCell ref="DD317:DF317"/>
    <mergeCell ref="DD300:DF300"/>
    <mergeCell ref="DD301:DF301"/>
    <mergeCell ref="DD302:DF302"/>
    <mergeCell ref="DD303:DF303"/>
    <mergeCell ref="DD304:DF304"/>
    <mergeCell ref="DD305:DF305"/>
    <mergeCell ref="DD306:DF306"/>
    <mergeCell ref="DD307:DF307"/>
    <mergeCell ref="DD308:DF308"/>
    <mergeCell ref="DD291:DF291"/>
    <mergeCell ref="DD292:DF292"/>
    <mergeCell ref="DD293:DF293"/>
    <mergeCell ref="DD294:DF294"/>
    <mergeCell ref="DD295:DF295"/>
    <mergeCell ref="DD296:DF296"/>
    <mergeCell ref="DD297:DF297"/>
    <mergeCell ref="DD298:DF298"/>
    <mergeCell ref="DD299:DF299"/>
    <mergeCell ref="DD282:DF282"/>
    <mergeCell ref="DD283:DF283"/>
    <mergeCell ref="DD284:DF284"/>
    <mergeCell ref="DD285:DF285"/>
    <mergeCell ref="DD286:DF286"/>
    <mergeCell ref="DD287:DF287"/>
    <mergeCell ref="DD288:DF288"/>
    <mergeCell ref="DD289:DF289"/>
    <mergeCell ref="DD290:DF290"/>
    <mergeCell ref="DD273:DF273"/>
    <mergeCell ref="DD274:DF274"/>
    <mergeCell ref="DD275:DF275"/>
    <mergeCell ref="DD276:DF276"/>
    <mergeCell ref="DD277:DF277"/>
    <mergeCell ref="DD278:DF278"/>
    <mergeCell ref="DD279:DF279"/>
    <mergeCell ref="DD280:DF280"/>
    <mergeCell ref="DD281:DF281"/>
    <mergeCell ref="DD264:DF264"/>
    <mergeCell ref="DD265:DF265"/>
    <mergeCell ref="DD266:DF266"/>
    <mergeCell ref="DD267:DF267"/>
    <mergeCell ref="DD268:DF268"/>
    <mergeCell ref="DD269:DF269"/>
    <mergeCell ref="DD270:DF270"/>
    <mergeCell ref="DD271:DF271"/>
    <mergeCell ref="DD272:DF272"/>
    <mergeCell ref="DD255:DF255"/>
    <mergeCell ref="DD256:DF256"/>
    <mergeCell ref="DD257:DF257"/>
    <mergeCell ref="DD258:DF258"/>
    <mergeCell ref="DD259:DF259"/>
    <mergeCell ref="DD260:DF260"/>
    <mergeCell ref="DD261:DF261"/>
    <mergeCell ref="DD262:DF262"/>
    <mergeCell ref="DD263:DF263"/>
    <mergeCell ref="DD246:DF246"/>
    <mergeCell ref="DD247:DF247"/>
    <mergeCell ref="DD248:DF248"/>
    <mergeCell ref="DD249:DF249"/>
    <mergeCell ref="DD250:DF250"/>
    <mergeCell ref="DD251:DF251"/>
    <mergeCell ref="DD252:DF252"/>
    <mergeCell ref="DD253:DF253"/>
    <mergeCell ref="DD254:DF254"/>
    <mergeCell ref="DD237:DF237"/>
    <mergeCell ref="DD238:DF238"/>
    <mergeCell ref="DD239:DF239"/>
    <mergeCell ref="DD240:DF240"/>
    <mergeCell ref="DD241:DF241"/>
    <mergeCell ref="DD242:DF242"/>
    <mergeCell ref="DD243:DF243"/>
    <mergeCell ref="DD244:DF244"/>
    <mergeCell ref="DD245:DF245"/>
    <mergeCell ref="DD228:DF228"/>
    <mergeCell ref="DD229:DF229"/>
    <mergeCell ref="DD230:DF230"/>
    <mergeCell ref="DD231:DF231"/>
    <mergeCell ref="DD232:DF232"/>
    <mergeCell ref="DD233:DF233"/>
    <mergeCell ref="DD234:DF234"/>
    <mergeCell ref="DD235:DF235"/>
    <mergeCell ref="DD236:DF236"/>
    <mergeCell ref="DD219:DF219"/>
    <mergeCell ref="DD220:DF220"/>
    <mergeCell ref="DD221:DF221"/>
    <mergeCell ref="DD222:DF222"/>
    <mergeCell ref="DD223:DF223"/>
    <mergeCell ref="DD224:DF224"/>
    <mergeCell ref="DD225:DF225"/>
    <mergeCell ref="DD226:DF226"/>
    <mergeCell ref="DD227:DF227"/>
    <mergeCell ref="DD210:DF210"/>
    <mergeCell ref="DD211:DF211"/>
    <mergeCell ref="DD212:DF212"/>
    <mergeCell ref="DD213:DF213"/>
    <mergeCell ref="DD214:DF214"/>
    <mergeCell ref="DD215:DF215"/>
    <mergeCell ref="DD216:DF216"/>
    <mergeCell ref="DD217:DF217"/>
    <mergeCell ref="DD218:DF218"/>
    <mergeCell ref="DD201:DF201"/>
    <mergeCell ref="DD202:DF202"/>
    <mergeCell ref="DD203:DF203"/>
    <mergeCell ref="DD204:DF204"/>
    <mergeCell ref="DD205:DF205"/>
    <mergeCell ref="DD206:DF206"/>
    <mergeCell ref="DD207:DF207"/>
    <mergeCell ref="DD208:DF208"/>
    <mergeCell ref="DD209:DF209"/>
    <mergeCell ref="DD192:DF192"/>
    <mergeCell ref="DD193:DF193"/>
    <mergeCell ref="DD194:DF194"/>
    <mergeCell ref="DD195:DF195"/>
    <mergeCell ref="DD196:DF196"/>
    <mergeCell ref="DD197:DF197"/>
    <mergeCell ref="DD198:DF198"/>
    <mergeCell ref="DD199:DF199"/>
    <mergeCell ref="DD200:DF200"/>
    <mergeCell ref="DD183:DF183"/>
    <mergeCell ref="DD184:DF184"/>
    <mergeCell ref="DD185:DF185"/>
    <mergeCell ref="DD186:DF186"/>
    <mergeCell ref="DD187:DF187"/>
    <mergeCell ref="DD188:DF188"/>
    <mergeCell ref="DD189:DF189"/>
    <mergeCell ref="DD190:DF190"/>
    <mergeCell ref="DD191:DF191"/>
    <mergeCell ref="DD174:DF174"/>
    <mergeCell ref="DD175:DF175"/>
    <mergeCell ref="DD176:DF176"/>
    <mergeCell ref="DD177:DF177"/>
    <mergeCell ref="DD178:DF178"/>
    <mergeCell ref="DD179:DF179"/>
    <mergeCell ref="DD180:DF180"/>
    <mergeCell ref="DD181:DF181"/>
    <mergeCell ref="DD182:DF182"/>
    <mergeCell ref="DD165:DF165"/>
    <mergeCell ref="DD166:DF166"/>
    <mergeCell ref="DD167:DF167"/>
    <mergeCell ref="DD168:DF168"/>
    <mergeCell ref="DD169:DF169"/>
    <mergeCell ref="DD170:DF170"/>
    <mergeCell ref="DD171:DF171"/>
    <mergeCell ref="DD172:DF172"/>
    <mergeCell ref="DD173:DF173"/>
    <mergeCell ref="DD156:DF156"/>
    <mergeCell ref="DD157:DF157"/>
    <mergeCell ref="DD158:DF158"/>
    <mergeCell ref="DD159:DF159"/>
    <mergeCell ref="DD160:DF160"/>
    <mergeCell ref="DD161:DF161"/>
    <mergeCell ref="DD162:DF162"/>
    <mergeCell ref="DD163:DF163"/>
    <mergeCell ref="DD164:DF164"/>
    <mergeCell ref="DD147:DF147"/>
    <mergeCell ref="DD148:DF148"/>
    <mergeCell ref="DD149:DF149"/>
    <mergeCell ref="DD150:DF150"/>
    <mergeCell ref="DD151:DF151"/>
    <mergeCell ref="DD152:DF152"/>
    <mergeCell ref="DD153:DF153"/>
    <mergeCell ref="DD154:DF154"/>
    <mergeCell ref="DD155:DF155"/>
    <mergeCell ref="DD138:DF138"/>
    <mergeCell ref="DD139:DF139"/>
    <mergeCell ref="DD140:DF140"/>
    <mergeCell ref="DD141:DF141"/>
    <mergeCell ref="DD142:DF142"/>
    <mergeCell ref="DD143:DF143"/>
    <mergeCell ref="DD144:DF144"/>
    <mergeCell ref="DD145:DF145"/>
    <mergeCell ref="DD146:DF146"/>
    <mergeCell ref="DD129:DF129"/>
    <mergeCell ref="DD130:DF130"/>
    <mergeCell ref="DD131:DF131"/>
    <mergeCell ref="DD132:DF132"/>
    <mergeCell ref="DD133:DF133"/>
    <mergeCell ref="DD134:DF134"/>
    <mergeCell ref="DD135:DF135"/>
    <mergeCell ref="DD136:DF136"/>
    <mergeCell ref="DD137:DF137"/>
    <mergeCell ref="DD120:DF120"/>
    <mergeCell ref="DD121:DF121"/>
    <mergeCell ref="DD122:DF122"/>
    <mergeCell ref="DD123:DF123"/>
    <mergeCell ref="DD124:DF124"/>
    <mergeCell ref="DD125:DF125"/>
    <mergeCell ref="DD126:DF126"/>
    <mergeCell ref="DD127:DF127"/>
    <mergeCell ref="DD128:DF128"/>
    <mergeCell ref="DD111:DF111"/>
    <mergeCell ref="DD112:DF112"/>
    <mergeCell ref="DD113:DF113"/>
    <mergeCell ref="DD114:DF114"/>
    <mergeCell ref="DD115:DF115"/>
    <mergeCell ref="DD116:DF116"/>
    <mergeCell ref="DD117:DF117"/>
    <mergeCell ref="DD118:DF118"/>
    <mergeCell ref="DD119:DF119"/>
    <mergeCell ref="DD102:DF102"/>
    <mergeCell ref="DD103:DF103"/>
    <mergeCell ref="DD104:DF104"/>
    <mergeCell ref="DD105:DF105"/>
    <mergeCell ref="DD106:DF106"/>
    <mergeCell ref="DD107:DF107"/>
    <mergeCell ref="DD108:DF108"/>
    <mergeCell ref="DD109:DF109"/>
    <mergeCell ref="DD110:DF110"/>
    <mergeCell ref="DD93:DF93"/>
    <mergeCell ref="DD94:DF94"/>
    <mergeCell ref="DD95:DF95"/>
    <mergeCell ref="DD96:DF96"/>
    <mergeCell ref="DD97:DF97"/>
    <mergeCell ref="DD98:DF98"/>
    <mergeCell ref="DD99:DF99"/>
    <mergeCell ref="DD100:DF100"/>
    <mergeCell ref="DD101:DF101"/>
    <mergeCell ref="DD84:DF84"/>
    <mergeCell ref="DD85:DF85"/>
    <mergeCell ref="DD86:DF86"/>
    <mergeCell ref="DD87:DF87"/>
    <mergeCell ref="DD88:DF88"/>
    <mergeCell ref="DD89:DF89"/>
    <mergeCell ref="DD90:DF90"/>
    <mergeCell ref="DD91:DF91"/>
    <mergeCell ref="DD92:DF92"/>
    <mergeCell ref="DD75:DF75"/>
    <mergeCell ref="DD76:DF76"/>
    <mergeCell ref="DD77:DF77"/>
    <mergeCell ref="DD78:DF78"/>
    <mergeCell ref="DD79:DF79"/>
    <mergeCell ref="DD80:DF80"/>
    <mergeCell ref="DD81:DF81"/>
    <mergeCell ref="DD82:DF82"/>
    <mergeCell ref="DD83:DF83"/>
    <mergeCell ref="DD66:DF66"/>
    <mergeCell ref="DD67:DF67"/>
    <mergeCell ref="DD68:DF68"/>
    <mergeCell ref="DD69:DF69"/>
    <mergeCell ref="DD70:DF70"/>
    <mergeCell ref="DD71:DF71"/>
    <mergeCell ref="DD72:DF72"/>
    <mergeCell ref="DD73:DF73"/>
    <mergeCell ref="DD74:DF74"/>
    <mergeCell ref="DD57:DF57"/>
    <mergeCell ref="DD58:DF58"/>
    <mergeCell ref="DD59:DF59"/>
    <mergeCell ref="DD60:DF60"/>
    <mergeCell ref="DD61:DF61"/>
    <mergeCell ref="DD62:DF62"/>
    <mergeCell ref="DD63:DF63"/>
    <mergeCell ref="DD64:DF64"/>
    <mergeCell ref="DD65:DF65"/>
    <mergeCell ref="DD48:DF48"/>
    <mergeCell ref="DD49:DF49"/>
    <mergeCell ref="DD50:DF50"/>
    <mergeCell ref="DD51:DF51"/>
    <mergeCell ref="DD52:DF52"/>
    <mergeCell ref="DD53:DF53"/>
    <mergeCell ref="DD54:DF54"/>
    <mergeCell ref="DD55:DF55"/>
    <mergeCell ref="DD56:DF56"/>
    <mergeCell ref="DD39:DF39"/>
    <mergeCell ref="DD40:DF40"/>
    <mergeCell ref="DD41:DF41"/>
    <mergeCell ref="DD42:DF42"/>
    <mergeCell ref="DD43:DF43"/>
    <mergeCell ref="DD44:DF44"/>
    <mergeCell ref="DD45:DF45"/>
    <mergeCell ref="DD46:DF46"/>
    <mergeCell ref="DD47:DF47"/>
    <mergeCell ref="DD30:DF30"/>
    <mergeCell ref="DD31:DF31"/>
    <mergeCell ref="DD32:DF32"/>
    <mergeCell ref="DD33:DF33"/>
    <mergeCell ref="DD34:DF34"/>
    <mergeCell ref="DD35:DF35"/>
    <mergeCell ref="DD36:DF36"/>
    <mergeCell ref="DD37:DF37"/>
    <mergeCell ref="DD38:DF38"/>
    <mergeCell ref="DD21:DF21"/>
    <mergeCell ref="DD22:DF22"/>
    <mergeCell ref="DD23:DF23"/>
    <mergeCell ref="DD24:DF24"/>
    <mergeCell ref="DD25:DF25"/>
    <mergeCell ref="DD26:DF26"/>
    <mergeCell ref="DD27:DF27"/>
    <mergeCell ref="DD28:DF28"/>
    <mergeCell ref="DD29:DF29"/>
    <mergeCell ref="DD12:DF12"/>
    <mergeCell ref="DD13:DF13"/>
    <mergeCell ref="DD14:DF14"/>
    <mergeCell ref="DD15:DF15"/>
    <mergeCell ref="DD16:DF16"/>
    <mergeCell ref="DD17:DF17"/>
    <mergeCell ref="DD18:DF18"/>
    <mergeCell ref="DD19:DF19"/>
    <mergeCell ref="DD20:DF20"/>
    <mergeCell ref="DD3:DF3"/>
    <mergeCell ref="DD4:DF4"/>
    <mergeCell ref="DD5:DF5"/>
    <mergeCell ref="DD6:DF6"/>
    <mergeCell ref="DD7:DF7"/>
    <mergeCell ref="DD8:DF8"/>
    <mergeCell ref="DD9:DF9"/>
    <mergeCell ref="DD10:DF10"/>
    <mergeCell ref="DD11:DF11"/>
    <mergeCell ref="A109:F109"/>
    <mergeCell ref="A110:F110"/>
    <mergeCell ref="A111:E111"/>
    <mergeCell ref="A113:E113"/>
    <mergeCell ref="A119:B119"/>
    <mergeCell ref="A100:E100"/>
    <mergeCell ref="A103:D103"/>
    <mergeCell ref="A104:E104"/>
    <mergeCell ref="A105:C105"/>
    <mergeCell ref="A106:D106"/>
    <mergeCell ref="A107:D107"/>
    <mergeCell ref="A322:C322"/>
    <mergeCell ref="A336:C336"/>
    <mergeCell ref="A343:C343"/>
    <mergeCell ref="A347:C347"/>
    <mergeCell ref="B41:C41"/>
    <mergeCell ref="B42:C42"/>
    <mergeCell ref="B43:C43"/>
    <mergeCell ref="B56:C56"/>
    <mergeCell ref="A312:C312"/>
    <mergeCell ref="A313:D313"/>
    <mergeCell ref="A314:D314"/>
    <mergeCell ref="A315:B315"/>
    <mergeCell ref="A316:C316"/>
    <mergeCell ref="A320:C320"/>
    <mergeCell ref="D294:K294"/>
    <mergeCell ref="A283:D283"/>
    <mergeCell ref="A284:E284"/>
    <mergeCell ref="F285:M285"/>
    <mergeCell ref="A270:E270"/>
    <mergeCell ref="A272:C272"/>
    <mergeCell ref="A108:E108"/>
    <mergeCell ref="M295:Y296"/>
    <mergeCell ref="H272:I272"/>
    <mergeCell ref="A274:B274"/>
    <mergeCell ref="Z295:AP295"/>
    <mergeCell ref="Z296:AB296"/>
    <mergeCell ref="AC296:AP296"/>
    <mergeCell ref="F286:M286"/>
    <mergeCell ref="A287:E287"/>
    <mergeCell ref="A289:E289"/>
    <mergeCell ref="A290:C290"/>
    <mergeCell ref="D292:K292"/>
    <mergeCell ref="D293:K293"/>
    <mergeCell ref="A275:C275"/>
    <mergeCell ref="A276:C276"/>
    <mergeCell ref="A255:D255"/>
    <mergeCell ref="A257:D257"/>
    <mergeCell ref="A258:E258"/>
    <mergeCell ref="A259:E259"/>
    <mergeCell ref="A266:E266"/>
    <mergeCell ref="A268:E268"/>
    <mergeCell ref="A240:E240"/>
    <mergeCell ref="A245:C245"/>
    <mergeCell ref="H245:I245"/>
    <mergeCell ref="A246:D246"/>
    <mergeCell ref="A248:D248"/>
    <mergeCell ref="A254:C254"/>
    <mergeCell ref="H254:I254"/>
    <mergeCell ref="H229:M229"/>
    <mergeCell ref="F230:M230"/>
    <mergeCell ref="A231:E231"/>
    <mergeCell ref="A232:D232"/>
    <mergeCell ref="A234:E234"/>
    <mergeCell ref="A235:E235"/>
    <mergeCell ref="A219:D219"/>
    <mergeCell ref="A220:E220"/>
    <mergeCell ref="A221:E221"/>
    <mergeCell ref="A226:E226"/>
    <mergeCell ref="F227:M227"/>
    <mergeCell ref="F228:M228"/>
    <mergeCell ref="A204:F204"/>
    <mergeCell ref="A206:E206"/>
    <mergeCell ref="A207:F207"/>
    <mergeCell ref="A213:F213"/>
    <mergeCell ref="A218:C218"/>
    <mergeCell ref="H218:I218"/>
    <mergeCell ref="A181:D181"/>
    <mergeCell ref="A183:D183"/>
    <mergeCell ref="A189:D189"/>
    <mergeCell ref="A195:E195"/>
    <mergeCell ref="A197:E197"/>
    <mergeCell ref="A199:F199"/>
    <mergeCell ref="A172:E172"/>
    <mergeCell ref="A173:B173"/>
    <mergeCell ref="A174:C174"/>
    <mergeCell ref="H174:I174"/>
    <mergeCell ref="A175:D175"/>
    <mergeCell ref="A176:E176"/>
    <mergeCell ref="H164:I164"/>
    <mergeCell ref="A165:D165"/>
    <mergeCell ref="A166:E166"/>
    <mergeCell ref="A168:E168"/>
    <mergeCell ref="A170:D170"/>
    <mergeCell ref="A171:E171"/>
    <mergeCell ref="A157:E157"/>
    <mergeCell ref="A158:E158"/>
    <mergeCell ref="A159:C159"/>
    <mergeCell ref="A160:D160"/>
    <mergeCell ref="A163:B163"/>
    <mergeCell ref="A164:C164"/>
    <mergeCell ref="E151:L151"/>
    <mergeCell ref="E152:L152"/>
    <mergeCell ref="G153:L153"/>
    <mergeCell ref="E154:L154"/>
    <mergeCell ref="A155:D155"/>
    <mergeCell ref="A156:D156"/>
    <mergeCell ref="A140:B140"/>
    <mergeCell ref="A141:C141"/>
    <mergeCell ref="A149:C149"/>
    <mergeCell ref="A150:D150"/>
    <mergeCell ref="A130:C130"/>
    <mergeCell ref="A131:D131"/>
    <mergeCell ref="A132:E132"/>
    <mergeCell ref="A134:E134"/>
    <mergeCell ref="A120:C120"/>
    <mergeCell ref="A121:D121"/>
    <mergeCell ref="A122:E122"/>
    <mergeCell ref="A124:E124"/>
    <mergeCell ref="A126:D126"/>
    <mergeCell ref="A127:E127"/>
    <mergeCell ref="A136:D136"/>
    <mergeCell ref="A137:E137"/>
    <mergeCell ref="A138:E138"/>
    <mergeCell ref="A139:E139"/>
    <mergeCell ref="A128:E128"/>
    <mergeCell ref="A129:E129"/>
    <mergeCell ref="A92:C92"/>
    <mergeCell ref="A93:D93"/>
    <mergeCell ref="A94:D94"/>
    <mergeCell ref="A95:D95"/>
    <mergeCell ref="A96:E96"/>
    <mergeCell ref="A97:E97"/>
    <mergeCell ref="A86:C86"/>
    <mergeCell ref="E87:M87"/>
    <mergeCell ref="N87:W87"/>
    <mergeCell ref="X87:AG87"/>
    <mergeCell ref="A89:C89"/>
    <mergeCell ref="A91:B91"/>
    <mergeCell ref="E85:F85"/>
    <mergeCell ref="G85:H85"/>
    <mergeCell ref="N85:O85"/>
    <mergeCell ref="P85:Q85"/>
    <mergeCell ref="W85:X85"/>
    <mergeCell ref="Y85:Z85"/>
    <mergeCell ref="E84:F84"/>
    <mergeCell ref="G84:H84"/>
    <mergeCell ref="N84:O84"/>
    <mergeCell ref="P84:Q84"/>
    <mergeCell ref="W84:X84"/>
    <mergeCell ref="Y84:Z84"/>
    <mergeCell ref="AH82:AI82"/>
    <mergeCell ref="E83:F83"/>
    <mergeCell ref="G83:H83"/>
    <mergeCell ref="N83:O83"/>
    <mergeCell ref="P83:Q83"/>
    <mergeCell ref="W83:X83"/>
    <mergeCell ref="Y83:Z83"/>
    <mergeCell ref="AF83:AG83"/>
    <mergeCell ref="AH83:AI83"/>
    <mergeCell ref="B75:C75"/>
    <mergeCell ref="B76:C76"/>
    <mergeCell ref="B77:C77"/>
    <mergeCell ref="A78:B78"/>
    <mergeCell ref="A79:C79"/>
    <mergeCell ref="AF82:AG82"/>
    <mergeCell ref="B69:C69"/>
    <mergeCell ref="B70:C70"/>
    <mergeCell ref="B71:C71"/>
    <mergeCell ref="B72:C72"/>
    <mergeCell ref="B73:C73"/>
    <mergeCell ref="B74:AX74"/>
    <mergeCell ref="B63:C63"/>
    <mergeCell ref="B64:C64"/>
    <mergeCell ref="B65:C65"/>
    <mergeCell ref="B66:C66"/>
    <mergeCell ref="B67:C67"/>
    <mergeCell ref="B68:C68"/>
    <mergeCell ref="B54:C54"/>
    <mergeCell ref="B55:C55"/>
    <mergeCell ref="B59:C59"/>
    <mergeCell ref="B62:C62"/>
    <mergeCell ref="B60:C60"/>
    <mergeCell ref="B57:C57"/>
    <mergeCell ref="B58:C58"/>
    <mergeCell ref="B38:C38"/>
    <mergeCell ref="B39:C39"/>
    <mergeCell ref="B40:C40"/>
    <mergeCell ref="B51:C51"/>
    <mergeCell ref="B52:C52"/>
    <mergeCell ref="Y35:Y36"/>
    <mergeCell ref="Z35:Z36"/>
    <mergeCell ref="AA35:AA36"/>
    <mergeCell ref="B44:C44"/>
    <mergeCell ref="B45:C45"/>
    <mergeCell ref="B46:C46"/>
    <mergeCell ref="B47:C47"/>
    <mergeCell ref="B48:C48"/>
    <mergeCell ref="B49:C49"/>
    <mergeCell ref="AB35:AB36"/>
    <mergeCell ref="AC35:AF35"/>
    <mergeCell ref="AG35:AX36"/>
    <mergeCell ref="A27:M27"/>
    <mergeCell ref="N27:R27"/>
    <mergeCell ref="S27:AH27"/>
    <mergeCell ref="A34:B34"/>
    <mergeCell ref="B35:C36"/>
    <mergeCell ref="D35:O36"/>
    <mergeCell ref="P35:S36"/>
    <mergeCell ref="T35:T36"/>
    <mergeCell ref="U35:V36"/>
    <mergeCell ref="W35:X36"/>
    <mergeCell ref="AI4:AY9"/>
    <mergeCell ref="AI10:AM10"/>
    <mergeCell ref="AN10:AW10"/>
    <mergeCell ref="AX10:AY10"/>
    <mergeCell ref="A20:L20"/>
    <mergeCell ref="O20:P20"/>
    <mergeCell ref="Q20:AH20"/>
    <mergeCell ref="AO2:AP2"/>
    <mergeCell ref="AQ2:AS2"/>
    <mergeCell ref="AT2:AU2"/>
    <mergeCell ref="AV2:AY2"/>
    <mergeCell ref="A3:B3"/>
    <mergeCell ref="AI3:AK3"/>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s>
  <phoneticPr fontId="1"/>
  <dataValidations disablePrompts="1" count="1">
    <dataValidation imeMode="off" allowBlank="1" showInputMessage="1" showErrorMessage="1" sqref="V75:V77 V62:V73 U61:U73 AI11:AI17 AX11:AX17 AX19:AX33 AI21:AI22 AI24:AI33 U39 P38:P39 T38:U38 P43 P50 T51:U51 T52 U41 P41 U43 U49:U50 U45 U47 T39:T49 T55:T56 U53:U56 P53:P73 T57:U60"/>
  </dataValidations>
  <hyperlinks>
    <hyperlink ref="CM4" location="'詳細設計（作業実績入力）'!A208" display="'詳細設計（作業実績入力）'!A208"/>
    <hyperlink ref="BR1" location="共通仕様!A70" display="共通仕様!A70"/>
    <hyperlink ref="BR4" location="共通仕様!A137" display="共通仕様!A137"/>
    <hyperlink ref="BR9" location="共通仕様!A285" display="共通仕様!A285"/>
    <hyperlink ref="BR10" location="共通仕様!A289" display="共通仕様!A289"/>
    <hyperlink ref="BR11" location="共通仕様!A292" display="共通仕様!A292"/>
    <hyperlink ref="BR2" location="共通仕様!A95" display="共通仕様!A95"/>
    <hyperlink ref="BR3" location="共通仕様!A116" display="共通仕様!A116"/>
    <hyperlink ref="BR5:BR8" location="'詳細設計（加工補修手配書）'!A204" display="'詳細設計（加工補修手配書）'!A204"/>
    <hyperlink ref="BR12" location="共通仕様!A298" display="共通仕様!A298"/>
    <hyperlink ref="BR13" location="共通仕様!A304" display="共通仕様!A304"/>
    <hyperlink ref="BR14" location="共通仕様!A310" display="共通仕様!A310"/>
    <hyperlink ref="BR5" location="共通仕様!A183" display="共通仕様!A183"/>
    <hyperlink ref="BR6" location="共通仕様!A208" display="共通仕様!A208"/>
    <hyperlink ref="BR7" location="共通仕様!A234" display="共通仕様!A234"/>
    <hyperlink ref="BR8" location="共通仕様!A259" display="共通仕様!A259"/>
    <hyperlink ref="CM6" location="'詳細設計（作業実績入力）'!A263" display="'詳細設計（作業実績入力）'!A263"/>
    <hyperlink ref="CN7" location="'詳細設計（作業実績入力）'!A263" display="'詳細設計（作業実績入力）'!A263"/>
    <hyperlink ref="CL5" location="'詳細設計（費用発生マスタ）'!R97C1" display="'詳細設計（費用発生マスタ）'!R97C1"/>
    <hyperlink ref="CN8" location="'詳細設計（作業実績入力）'!A263" display="'詳細設計（作業実績入力）'!A263"/>
    <hyperlink ref="CN9" location="'詳細設計（作業実績入力）'!A263" display="'詳細設計（作業実績入力）'!A263"/>
    <hyperlink ref="CN10" location="'詳細設計（作業実績入力）'!A263" display="'詳細設計（作業実績入力）'!A263"/>
    <hyperlink ref="CM11" location="'詳細設計（作業実績入力）'!A263" display="'詳細設計（作業実績入力）'!A263"/>
    <hyperlink ref="CN12" location="'詳細設計（作業実績入力）'!A263" display="'詳細設計（作業実績入力）'!A263"/>
    <hyperlink ref="CN13" location="'詳細設計（作業実績入力）'!A263" display="'詳細設計（作業実績入力）'!A263"/>
    <hyperlink ref="CL15" location="'詳細設計（費用発生マスタ）'!R97C1" display="'詳細設計（費用発生マスタ）'!R97C1"/>
    <hyperlink ref="CM16" location="'詳細設計（作業実績入力）'!A263" display="'詳細設計（作業実績入力）'!A263"/>
    <hyperlink ref="CM17" location="'詳細設計（作業実績入力）'!A263" display="'詳細設計（作業実績入力）'!A263"/>
    <hyperlink ref="CL18" location="'詳細設計（費用発生マスタ）'!R97C1" display="'詳細設計（費用発生マスタ）'!R97C1"/>
    <hyperlink ref="CL19" location="'詳細設計（費用発生マスタ）'!R97C1" display="'詳細設計（費用発生マスタ）'!R97C1"/>
    <hyperlink ref="CM20:CM24" location="'詳細設計（作業実績入力）'!A263" display="'詳細設計（作業実績入力）'!A263"/>
    <hyperlink ref="CO14" location="'詳細設計（作業実績入力）'!A263" display="'詳細設計（作業実績入力）'!A263"/>
    <hyperlink ref="CL26" location="'詳細設計（費用発生マスタ）'!R97C1" display="'詳細設計（費用発生マスタ）'!R97C1"/>
    <hyperlink ref="CM27" location="'詳細設計（作業実績入力）'!A263" display="'詳細設計（作業実績入力）'!A263"/>
    <hyperlink ref="CM28" location="'詳細設計（作業実績入力）'!A263" display="'詳細設計（作業実績入力）'!A263"/>
    <hyperlink ref="CL25" location="'詳細設計（費用発生マスタ）'!R97C1" display="'詳細設計（費用発生マスタ）'!R97C1"/>
  </hyperlink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R310"/>
  <sheetViews>
    <sheetView topLeftCell="A2" workbookViewId="0">
      <pane xSplit="10410" ySplit="1020" topLeftCell="CV21" activePane="bottomRight"/>
      <selection activeCell="DK7" sqref="DK7"/>
      <selection pane="topRight" activeCell="CV2" sqref="CV2"/>
      <selection pane="bottomLeft" activeCell="A255" sqref="A255"/>
      <selection pane="bottomRight" activeCell="DH99" sqref="DH99"/>
    </sheetView>
  </sheetViews>
  <sheetFormatPr defaultColWidth="2.7109375" defaultRowHeight="15" customHeight="1"/>
  <cols>
    <col min="1" max="3" width="2.7109375" style="226"/>
    <col min="4" max="4" width="2.7109375" style="226" customWidth="1"/>
    <col min="5" max="7" width="2.7109375" style="226"/>
    <col min="8" max="10" width="2.7109375" style="226" customWidth="1"/>
    <col min="11" max="12" width="2.7109375" style="226"/>
    <col min="13"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465"/>
    <col min="53" max="55" width="2.7109375" style="192"/>
    <col min="56" max="56" width="2.7109375" style="465" customWidth="1"/>
    <col min="57" max="57" width="2.7109375" style="226" customWidth="1"/>
    <col min="58" max="58" width="2.7109375" style="226"/>
    <col min="59" max="61" width="2.7109375" style="226" customWidth="1"/>
    <col min="62" max="64" width="2.7109375" style="226"/>
    <col min="65" max="66" width="2.7109375" style="226" customWidth="1"/>
    <col min="67" max="16384" width="2.7109375" style="226"/>
  </cols>
  <sheetData>
    <row r="1" spans="1:122"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44585</v>
      </c>
      <c r="AW1" s="1701"/>
      <c r="AX1" s="1701"/>
      <c r="AY1" s="1702"/>
      <c r="BA1" s="79"/>
      <c r="BB1" s="79"/>
      <c r="BC1" s="79"/>
      <c r="BR1" s="562" t="str">
        <f>"「共通仕様」"&amp;共通仕様!$BH$1</f>
        <v>「共通仕様」「4. ログ出力処理」</v>
      </c>
      <c r="CV1" s="1504" t="s">
        <v>2249</v>
      </c>
      <c r="CW1" s="1505"/>
      <c r="CX1" s="1505"/>
      <c r="CY1" s="1505"/>
      <c r="CZ1" s="1505"/>
      <c r="DA1" s="1505"/>
      <c r="DB1" s="1505"/>
      <c r="DC1" s="1505"/>
      <c r="DD1" s="1505"/>
      <c r="DE1" s="1505"/>
      <c r="DF1" s="1505"/>
      <c r="DG1" s="1506"/>
      <c r="DH1" s="1506"/>
      <c r="DI1" s="1506"/>
      <c r="DJ1" s="1506"/>
      <c r="DK1" s="1506"/>
      <c r="DL1" s="1506"/>
      <c r="DM1" s="1506"/>
      <c r="DN1" s="1506"/>
      <c r="DO1" s="1506"/>
      <c r="DP1" s="1506"/>
      <c r="DQ1" s="1506"/>
      <c r="DR1" s="1507"/>
    </row>
    <row r="2" spans="1:122" s="26" customFormat="1" ht="18" customHeight="1" thickBot="1">
      <c r="A2" s="1709" t="s">
        <v>28</v>
      </c>
      <c r="B2" s="1710"/>
      <c r="C2" s="1710"/>
      <c r="D2" s="1710"/>
      <c r="E2" s="1711"/>
      <c r="F2" s="1712" t="str">
        <f>IF($Z2&lt;&gt;"",VLOOKUP(U2,機能一覧!$B$5:$I$33,3,FALSE),"")</f>
        <v>金型保守管理</v>
      </c>
      <c r="G2" s="1713"/>
      <c r="H2" s="1713"/>
      <c r="I2" s="1713"/>
      <c r="J2" s="1713"/>
      <c r="K2" s="1713"/>
      <c r="L2" s="1713"/>
      <c r="M2" s="1713"/>
      <c r="N2" s="1713"/>
      <c r="O2" s="1713"/>
      <c r="P2" s="1713"/>
      <c r="Q2" s="1713"/>
      <c r="R2" s="1714"/>
      <c r="S2" s="1715" t="s">
        <v>34</v>
      </c>
      <c r="T2" s="1716"/>
      <c r="U2" s="1717">
        <v>4</v>
      </c>
      <c r="V2" s="1718"/>
      <c r="W2" s="1719" t="s">
        <v>32</v>
      </c>
      <c r="X2" s="1720"/>
      <c r="Y2" s="1720"/>
      <c r="Z2" s="1721" t="str">
        <f>IF($U2="","",VLOOKUP($U2,機能一覧!$B$5:$BB$32,53,FALSE))</f>
        <v>k4001003</v>
      </c>
      <c r="AA2" s="1721"/>
      <c r="AB2" s="1721"/>
      <c r="AC2" s="1722"/>
      <c r="AD2" s="1719" t="s">
        <v>33</v>
      </c>
      <c r="AE2" s="1720"/>
      <c r="AF2" s="1720"/>
      <c r="AG2" s="1723" t="str">
        <f>IF($U2="","",VLOOKUP($U2,機能一覧!$B$5:$BB$32,9,FALSE))</f>
        <v>大日程部品番号リンク情報</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R2" s="562" t="str">
        <f>"「共通仕様」"&amp;共通仕様!$BH$2</f>
        <v>「共通仕様」「5. メインマスタDB接続処理」</v>
      </c>
      <c r="CL2" s="465" t="str">
        <f>"「"&amp;A34&amp;" "&amp;C34&amp;"」"</f>
        <v>「2. 画面項目仕様」</v>
      </c>
      <c r="CM2" s="465"/>
      <c r="CN2" s="465"/>
      <c r="CO2" s="465"/>
      <c r="CP2" s="465"/>
      <c r="CQ2" s="465"/>
      <c r="CR2" s="465"/>
      <c r="CS2" s="465"/>
      <c r="CT2" s="465"/>
      <c r="CU2" s="465"/>
      <c r="CV2" s="1508" t="s">
        <v>2251</v>
      </c>
      <c r="CW2" s="1509"/>
      <c r="CX2" s="1510"/>
      <c r="CY2" s="1510"/>
      <c r="CZ2" s="1510"/>
      <c r="DA2" s="1510"/>
      <c r="DB2" s="1510"/>
      <c r="DC2" s="1510"/>
      <c r="DD2" s="1510" t="s">
        <v>2252</v>
      </c>
      <c r="DE2" s="1510"/>
      <c r="DF2" s="1510"/>
      <c r="DG2" s="1511"/>
      <c r="DH2" s="1511" t="s">
        <v>62</v>
      </c>
      <c r="DI2" s="1511"/>
      <c r="DJ2" s="1511"/>
      <c r="DK2" s="1511"/>
      <c r="DL2" s="1511"/>
      <c r="DM2" s="1511"/>
      <c r="DN2" s="1511"/>
      <c r="DO2" s="1511"/>
      <c r="DP2" s="1511"/>
      <c r="DQ2" s="1511"/>
      <c r="DR2" s="1512"/>
    </row>
    <row r="3" spans="1:122"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G3" s="559" t="str">
        <f t="shared" ref="BG3:BL45" ca="1" si="0">IF(BA3&lt;&gt;"",IF(MID(_xlfn.FORMULATEXT(BA3),SEARCH("[",_xlfn.FORMULATEXT(BA3))+1,SEARCH("]",_xlfn.FORMULATEXT(BA3))-(SEARCH("[",_xlfn.FORMULATEXT(BA3))+1))="-1","",1),"")</f>
        <v/>
      </c>
      <c r="BH3" s="560" t="str">
        <f t="shared" ca="1" si="0"/>
        <v/>
      </c>
      <c r="BI3" s="560" t="str">
        <f t="shared" ca="1" si="0"/>
        <v/>
      </c>
      <c r="BJ3" s="560" t="str">
        <f t="shared" ca="1" si="0"/>
        <v/>
      </c>
      <c r="BK3" s="560" t="str">
        <f t="shared" ca="1" si="0"/>
        <v/>
      </c>
      <c r="BL3" s="561" t="str">
        <f t="shared" ca="1" si="0"/>
        <v/>
      </c>
      <c r="BR3" s="562" t="str">
        <f>"「共通仕様」"&amp;共通仕様!$BH$3</f>
        <v>「共通仕様」「6. メインマスタDB切断処理」</v>
      </c>
      <c r="CL3" s="465" t="str">
        <f>"「"&amp;A76&amp;" "&amp;C76&amp;"」"</f>
        <v>「3. 共通処理」</v>
      </c>
      <c r="CM3" s="465"/>
      <c r="CN3" s="465"/>
      <c r="CO3" s="465"/>
      <c r="CP3" s="465"/>
      <c r="CQ3" s="465"/>
      <c r="CR3" s="465"/>
      <c r="CS3" s="465"/>
      <c r="CT3" s="465"/>
      <c r="CU3" s="465"/>
      <c r="CV3" s="1513"/>
      <c r="CW3" s="1264"/>
      <c r="CX3" s="1514"/>
      <c r="CY3" s="1514"/>
      <c r="CZ3" s="1514"/>
      <c r="DA3" s="1514"/>
      <c r="DB3" s="1514"/>
      <c r="DC3" s="1514"/>
      <c r="DD3" s="1859"/>
      <c r="DE3" s="1860"/>
      <c r="DF3" s="1860"/>
      <c r="DG3" s="1861"/>
      <c r="DH3" s="1514"/>
      <c r="DI3" s="1514"/>
      <c r="DJ3" s="1514"/>
      <c r="DK3" s="1514"/>
      <c r="DL3" s="1514"/>
      <c r="DM3" s="1514"/>
      <c r="DN3" s="1514"/>
      <c r="DO3" s="1514"/>
      <c r="DP3" s="1514"/>
      <c r="DQ3" s="1514"/>
      <c r="DR3" s="1515"/>
    </row>
    <row r="4" spans="1:122" s="26" customFormat="1" ht="15" customHeight="1">
      <c r="A4" s="41"/>
      <c r="B4" s="67"/>
      <c r="C4" s="67"/>
      <c r="D4" s="67"/>
      <c r="E4" s="67"/>
      <c r="F4" s="67"/>
      <c r="G4" s="48"/>
      <c r="H4" s="48"/>
      <c r="I4" s="67"/>
      <c r="J4" s="67"/>
      <c r="K4" s="67"/>
      <c r="L4" s="226"/>
      <c r="M4" s="226"/>
      <c r="N4" s="226"/>
      <c r="O4" s="226"/>
      <c r="P4" s="226"/>
      <c r="AI4" s="1907" t="s">
        <v>1103</v>
      </c>
      <c r="AJ4" s="1908"/>
      <c r="AK4" s="1908"/>
      <c r="AL4" s="1908"/>
      <c r="AM4" s="1908"/>
      <c r="AN4" s="1908"/>
      <c r="AO4" s="1908"/>
      <c r="AP4" s="1908"/>
      <c r="AQ4" s="1908"/>
      <c r="AR4" s="1908"/>
      <c r="AS4" s="1908"/>
      <c r="AT4" s="1908"/>
      <c r="AU4" s="1908"/>
      <c r="AV4" s="1908"/>
      <c r="AW4" s="1908"/>
      <c r="AX4" s="1908"/>
      <c r="AY4" s="1909"/>
      <c r="BA4" s="192">
        <f t="shared" ref="BA4:BA33" si="1">BA3</f>
        <v>1</v>
      </c>
      <c r="BB4" s="79"/>
      <c r="BG4" s="559" t="str">
        <f t="shared" ca="1" si="0"/>
        <v/>
      </c>
      <c r="BH4" s="560" t="str">
        <f t="shared" ca="1" si="0"/>
        <v/>
      </c>
      <c r="BI4" s="560" t="str">
        <f t="shared" ca="1" si="0"/>
        <v/>
      </c>
      <c r="BJ4" s="560" t="str">
        <f t="shared" ca="1" si="0"/>
        <v/>
      </c>
      <c r="BK4" s="560" t="str">
        <f t="shared" ca="1" si="0"/>
        <v/>
      </c>
      <c r="BL4" s="561" t="str">
        <f t="shared" ca="1" si="0"/>
        <v/>
      </c>
      <c r="BR4" s="562" t="str">
        <f>"「共通仕様」"&amp;共通仕様!$BH$4</f>
        <v>「共通仕様」「7. アプリケーションデータベース情報取得処理」</v>
      </c>
      <c r="CL4" s="465"/>
      <c r="CM4" s="562" t="str">
        <f>"「"&amp;A87&amp;" "&amp;D87&amp;"」"</f>
        <v>「3.3 画面終了処理」</v>
      </c>
      <c r="CN4" s="465"/>
      <c r="CO4" s="465"/>
      <c r="CP4" s="465"/>
      <c r="CQ4" s="465"/>
      <c r="CR4" s="465"/>
      <c r="CS4" s="465"/>
      <c r="CT4" s="465"/>
      <c r="CU4" s="465"/>
      <c r="CV4" s="1513"/>
      <c r="CW4" s="1264"/>
      <c r="CX4" s="1514"/>
      <c r="CY4" s="1514"/>
      <c r="CZ4" s="1514"/>
      <c r="DA4" s="1514"/>
      <c r="DB4" s="1514"/>
      <c r="DC4" s="1514"/>
      <c r="DD4" s="1859"/>
      <c r="DE4" s="1860"/>
      <c r="DF4" s="1860"/>
      <c r="DG4" s="1861"/>
      <c r="DH4" s="1514"/>
      <c r="DI4" s="1514"/>
      <c r="DJ4" s="1514"/>
      <c r="DK4" s="1514"/>
      <c r="DL4" s="1514"/>
      <c r="DM4" s="1514"/>
      <c r="DN4" s="1514"/>
      <c r="DO4" s="1514"/>
      <c r="DP4" s="1514"/>
      <c r="DQ4" s="1514"/>
      <c r="DR4" s="1515"/>
    </row>
    <row r="5" spans="1:122"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1"/>
        <v>1</v>
      </c>
      <c r="BB5" s="79"/>
      <c r="BG5" s="559" t="str">
        <f t="shared" ca="1" si="0"/>
        <v/>
      </c>
      <c r="BH5" s="560" t="str">
        <f t="shared" ca="1" si="0"/>
        <v/>
      </c>
      <c r="BI5" s="560" t="str">
        <f t="shared" ca="1" si="0"/>
        <v/>
      </c>
      <c r="BJ5" s="560" t="str">
        <f t="shared" ca="1" si="0"/>
        <v/>
      </c>
      <c r="BK5" s="560" t="str">
        <f t="shared" ca="1" si="0"/>
        <v/>
      </c>
      <c r="BL5" s="561" t="str">
        <f t="shared" ca="1" si="0"/>
        <v/>
      </c>
      <c r="BR5" s="562" t="str">
        <f>"「共通仕様」"&amp;共通仕様!$BH$5</f>
        <v>「共通仕様」「8. アプリケーションDB接続処理」</v>
      </c>
      <c r="CL5" s="562" t="str">
        <f>"「"&amp;$A$89&amp;" "&amp;$C$89&amp;"」"</f>
        <v>「4. 起動処理説明」</v>
      </c>
      <c r="CM5" s="465"/>
      <c r="CN5" s="465"/>
      <c r="CO5" s="465"/>
      <c r="CP5" s="465"/>
      <c r="CQ5" s="465"/>
      <c r="CR5" s="465"/>
      <c r="CS5" s="465"/>
      <c r="CT5" s="465"/>
      <c r="CU5" s="465"/>
      <c r="CV5" s="1513"/>
      <c r="CW5" s="1264"/>
      <c r="CX5" s="1514"/>
      <c r="CY5" s="1514"/>
      <c r="CZ5" s="1514"/>
      <c r="DA5" s="1514"/>
      <c r="DB5" s="1514"/>
      <c r="DC5" s="1514"/>
      <c r="DD5" s="1859"/>
      <c r="DE5" s="1860"/>
      <c r="DF5" s="1860"/>
      <c r="DG5" s="1861"/>
      <c r="DH5" s="1514"/>
      <c r="DI5" s="1514"/>
      <c r="DJ5" s="1514"/>
      <c r="DK5" s="1514"/>
      <c r="DL5" s="1514"/>
      <c r="DM5" s="1514"/>
      <c r="DN5" s="1514"/>
      <c r="DO5" s="1514"/>
      <c r="DP5" s="1514"/>
      <c r="DQ5" s="1514"/>
      <c r="DR5" s="1515"/>
    </row>
    <row r="6" spans="1:122"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BA6" s="192">
        <f t="shared" si="1"/>
        <v>1</v>
      </c>
      <c r="BC6" s="226"/>
      <c r="BD6" s="226"/>
      <c r="BG6" s="559" t="str">
        <f t="shared" ca="1" si="0"/>
        <v/>
      </c>
      <c r="BH6" s="560" t="str">
        <f t="shared" ca="1" si="0"/>
        <v/>
      </c>
      <c r="BI6" s="560" t="str">
        <f t="shared" ca="1" si="0"/>
        <v/>
      </c>
      <c r="BJ6" s="560" t="str">
        <f t="shared" ca="1" si="0"/>
        <v/>
      </c>
      <c r="BK6" s="560" t="str">
        <f t="shared" ca="1" si="0"/>
        <v/>
      </c>
      <c r="BL6" s="561" t="str">
        <f t="shared" ca="1" si="0"/>
        <v/>
      </c>
      <c r="BR6" s="562" t="str">
        <f>"「共通仕様」"&amp;共通仕様!$BH$6</f>
        <v>「共通仕様」「9. アプリケーションDB切断処理」</v>
      </c>
      <c r="CL6" s="465"/>
      <c r="CM6" s="562" t="str">
        <f>"「"&amp;$A$90&amp;" "&amp;$D$90&amp;"」"</f>
        <v>「4.1. 画面コントラスタ」</v>
      </c>
      <c r="CN6" s="465"/>
      <c r="CO6" s="465"/>
      <c r="CP6" s="465"/>
      <c r="CQ6" s="465"/>
      <c r="CR6" s="465"/>
      <c r="CS6" s="465"/>
      <c r="CT6" s="465"/>
      <c r="CU6" s="465"/>
      <c r="CV6" s="1513"/>
      <c r="CW6" s="1264"/>
      <c r="CX6" s="1481"/>
      <c r="CY6" s="1481"/>
      <c r="CZ6" s="1481"/>
      <c r="DA6" s="1481"/>
      <c r="DB6" s="1481"/>
      <c r="DC6" s="1481"/>
      <c r="DD6" s="1859"/>
      <c r="DE6" s="1860"/>
      <c r="DF6" s="1860"/>
      <c r="DG6" s="1861"/>
      <c r="DH6" s="1481"/>
      <c r="DI6" s="1481"/>
      <c r="DJ6" s="1481"/>
      <c r="DK6" s="1481"/>
      <c r="DL6" s="1481"/>
      <c r="DM6" s="1481"/>
      <c r="DN6" s="1481"/>
      <c r="DO6" s="1481"/>
      <c r="DP6" s="1481"/>
      <c r="DQ6" s="1481"/>
      <c r="DR6" s="1516"/>
    </row>
    <row r="7" spans="1:122" ht="15" customHeight="1">
      <c r="A7" s="218"/>
      <c r="AI7" s="1907"/>
      <c r="AJ7" s="1908"/>
      <c r="AK7" s="1908"/>
      <c r="AL7" s="1908"/>
      <c r="AM7" s="1908"/>
      <c r="AN7" s="1908"/>
      <c r="AO7" s="1908"/>
      <c r="AP7" s="1908"/>
      <c r="AQ7" s="1908"/>
      <c r="AR7" s="1908"/>
      <c r="AS7" s="1908"/>
      <c r="AT7" s="1908"/>
      <c r="AU7" s="1908"/>
      <c r="AV7" s="1908"/>
      <c r="AW7" s="1908"/>
      <c r="AX7" s="1908"/>
      <c r="AY7" s="1909"/>
      <c r="BA7" s="192">
        <f t="shared" si="1"/>
        <v>1</v>
      </c>
      <c r="BC7" s="226"/>
      <c r="BD7" s="226"/>
      <c r="BG7" s="559" t="str">
        <f t="shared" ca="1" si="0"/>
        <v/>
      </c>
      <c r="BH7" s="560" t="str">
        <f t="shared" ca="1" si="0"/>
        <v/>
      </c>
      <c r="BI7" s="560" t="str">
        <f t="shared" ca="1" si="0"/>
        <v/>
      </c>
      <c r="BJ7" s="560" t="str">
        <f t="shared" ca="1" si="0"/>
        <v/>
      </c>
      <c r="BK7" s="560" t="str">
        <f t="shared" ca="1" si="0"/>
        <v/>
      </c>
      <c r="BL7" s="561" t="str">
        <f t="shared" ca="1" si="0"/>
        <v/>
      </c>
      <c r="BR7" s="562" t="str">
        <f>"「共通仕様」"&amp;共通仕様!$BH$7</f>
        <v>「共通仕様」「10. ダイヤジクスDB接続処理」</v>
      </c>
      <c r="CL7" s="465"/>
      <c r="CN7" s="562" t="str">
        <f>"「"&amp;$A$91&amp;" "&amp;$E$91&amp;"」"</f>
        <v>「4.1.1. 起動パラメータで取得したログイン担当者IDをログイン情報変数へ設定する。」</v>
      </c>
      <c r="CO7" s="465"/>
      <c r="CP7" s="465"/>
      <c r="CQ7" s="465"/>
      <c r="CR7" s="465"/>
      <c r="CS7" s="465"/>
      <c r="CT7" s="465"/>
      <c r="CU7" s="465"/>
      <c r="CV7" s="1513"/>
      <c r="CW7" s="1264"/>
      <c r="CX7" s="1481"/>
      <c r="CY7" s="1481"/>
      <c r="CZ7" s="1481"/>
      <c r="DA7" s="1481"/>
      <c r="DB7" s="1481"/>
      <c r="DC7" s="1481"/>
      <c r="DD7" s="1859"/>
      <c r="DE7" s="1860"/>
      <c r="DF7" s="1860"/>
      <c r="DG7" s="1861"/>
      <c r="DH7" s="1481"/>
      <c r="DI7" s="1481"/>
      <c r="DJ7" s="1481"/>
      <c r="DK7" s="1481"/>
      <c r="DL7" s="1481"/>
      <c r="DM7" s="1481"/>
      <c r="DN7" s="1481"/>
      <c r="DO7" s="1481"/>
      <c r="DP7" s="1481"/>
      <c r="DQ7" s="1481"/>
      <c r="DR7" s="1516"/>
    </row>
    <row r="8" spans="1:122" ht="15" customHeight="1">
      <c r="A8" s="218"/>
      <c r="AI8" s="1907"/>
      <c r="AJ8" s="1908"/>
      <c r="AK8" s="1908"/>
      <c r="AL8" s="1908"/>
      <c r="AM8" s="1908"/>
      <c r="AN8" s="1908"/>
      <c r="AO8" s="1908"/>
      <c r="AP8" s="1908"/>
      <c r="AQ8" s="1908"/>
      <c r="AR8" s="1908"/>
      <c r="AS8" s="1908"/>
      <c r="AT8" s="1908"/>
      <c r="AU8" s="1908"/>
      <c r="AV8" s="1908"/>
      <c r="AW8" s="1908"/>
      <c r="AX8" s="1908"/>
      <c r="AY8" s="1909"/>
      <c r="BA8" s="192">
        <f t="shared" si="1"/>
        <v>1</v>
      </c>
      <c r="BE8" s="465"/>
      <c r="BF8" s="465"/>
      <c r="BG8" s="559" t="str">
        <f t="shared" ca="1" si="0"/>
        <v/>
      </c>
      <c r="BH8" s="560" t="str">
        <f t="shared" ca="1" si="0"/>
        <v/>
      </c>
      <c r="BI8" s="560" t="str">
        <f t="shared" ca="1" si="0"/>
        <v/>
      </c>
      <c r="BJ8" s="560" t="str">
        <f t="shared" ca="1" si="0"/>
        <v/>
      </c>
      <c r="BK8" s="560" t="str">
        <f t="shared" ca="1" si="0"/>
        <v/>
      </c>
      <c r="BL8" s="561" t="str">
        <f t="shared" ca="1" si="0"/>
        <v/>
      </c>
      <c r="BM8" s="465"/>
      <c r="BN8" s="465"/>
      <c r="BO8" s="465"/>
      <c r="BQ8" s="465"/>
      <c r="BR8" s="562" t="str">
        <f>"「共通仕様」"&amp;共通仕様!$BH$8</f>
        <v>「共通仕様」「11. ダイヤジクスDB切断処理」</v>
      </c>
      <c r="BS8" s="465"/>
      <c r="BT8" s="465"/>
      <c r="BU8" s="465"/>
      <c r="BV8" s="465"/>
      <c r="BW8" s="465"/>
      <c r="BX8" s="465"/>
      <c r="BY8" s="465"/>
      <c r="BZ8" s="465"/>
      <c r="CA8" s="465"/>
      <c r="CB8" s="465"/>
      <c r="CC8" s="465"/>
      <c r="CD8" s="465"/>
      <c r="CE8" s="465"/>
      <c r="CF8" s="465"/>
      <c r="CG8" s="465"/>
      <c r="CH8" s="465"/>
      <c r="CI8" s="465"/>
      <c r="CJ8" s="465"/>
      <c r="CK8" s="465"/>
      <c r="CL8" s="465"/>
      <c r="CM8" s="562"/>
      <c r="CN8" s="562" t="str">
        <f>"「"&amp;$A$92&amp;" "&amp;$E$92&amp;"」"</f>
        <v>「4.1.2. プログラムコードを（P_CONS_PG_CODE）ログイン情報変数へ設定する。」</v>
      </c>
      <c r="CO8" s="465"/>
      <c r="CP8" s="465"/>
      <c r="CQ8" s="465"/>
      <c r="CR8" s="465"/>
      <c r="CS8" s="465"/>
      <c r="CT8" s="465"/>
      <c r="CU8" s="465"/>
      <c r="CV8" s="1513"/>
      <c r="CW8" s="1264"/>
      <c r="CX8" s="1264"/>
      <c r="CY8" s="1481"/>
      <c r="CZ8" s="1481"/>
      <c r="DA8" s="1481"/>
      <c r="DB8" s="1481"/>
      <c r="DC8" s="1481"/>
      <c r="DD8" s="1859"/>
      <c r="DE8" s="1860"/>
      <c r="DF8" s="1860"/>
      <c r="DG8" s="1861"/>
      <c r="DH8" s="1481"/>
      <c r="DI8" s="1481"/>
      <c r="DJ8" s="1481"/>
      <c r="DK8" s="1481"/>
      <c r="DL8" s="1481"/>
      <c r="DM8" s="1481"/>
      <c r="DN8" s="1481"/>
      <c r="DO8" s="1481"/>
      <c r="DP8" s="1481"/>
      <c r="DQ8" s="1481"/>
      <c r="DR8" s="1516"/>
    </row>
    <row r="9" spans="1:122" ht="15" customHeight="1">
      <c r="A9" s="218"/>
      <c r="AI9" s="1910"/>
      <c r="AJ9" s="1911"/>
      <c r="AK9" s="1911"/>
      <c r="AL9" s="1911"/>
      <c r="AM9" s="1911"/>
      <c r="AN9" s="1911"/>
      <c r="AO9" s="1911"/>
      <c r="AP9" s="1911"/>
      <c r="AQ9" s="1911"/>
      <c r="AR9" s="1911"/>
      <c r="AS9" s="1911"/>
      <c r="AT9" s="1911"/>
      <c r="AU9" s="1911"/>
      <c r="AV9" s="1911"/>
      <c r="AW9" s="1911"/>
      <c r="AX9" s="1911"/>
      <c r="AY9" s="1912"/>
      <c r="BA9" s="192">
        <f t="shared" si="1"/>
        <v>1</v>
      </c>
      <c r="BF9" s="465"/>
      <c r="BG9" s="559" t="str">
        <f t="shared" ca="1" si="0"/>
        <v/>
      </c>
      <c r="BH9" s="560" t="str">
        <f t="shared" ca="1" si="0"/>
        <v/>
      </c>
      <c r="BI9" s="560" t="str">
        <f t="shared" ca="1" si="0"/>
        <v/>
      </c>
      <c r="BJ9" s="560" t="str">
        <f t="shared" ca="1" si="0"/>
        <v/>
      </c>
      <c r="BK9" s="560" t="str">
        <f t="shared" ca="1" si="0"/>
        <v/>
      </c>
      <c r="BL9" s="561" t="str">
        <f t="shared" ca="1" si="0"/>
        <v/>
      </c>
      <c r="BM9" s="465"/>
      <c r="BN9" s="465"/>
      <c r="BO9" s="465"/>
      <c r="BQ9" s="465"/>
      <c r="BR9" s="562" t="str">
        <f>"「共通仕様」"&amp;共通仕様!$BH$9</f>
        <v>「共通仕様」「12. マスタ表示リストコントロールの表示設定」</v>
      </c>
      <c r="BS9" s="465"/>
      <c r="BT9" s="465"/>
      <c r="BU9" s="465"/>
      <c r="BV9" s="562"/>
      <c r="BW9" s="465"/>
      <c r="BX9" s="465"/>
      <c r="BY9" s="465"/>
      <c r="BZ9" s="465"/>
      <c r="CA9" s="465"/>
      <c r="CB9" s="465"/>
      <c r="CC9" s="465"/>
      <c r="CD9" s="465"/>
      <c r="CE9" s="465"/>
      <c r="CF9" s="465"/>
      <c r="CG9" s="465"/>
      <c r="CH9" s="465"/>
      <c r="CI9" s="465"/>
      <c r="CJ9" s="465"/>
      <c r="CK9" s="465"/>
      <c r="CL9" s="465"/>
      <c r="CM9" s="562"/>
      <c r="CN9" s="562" t="str">
        <f>"「"&amp;$A$93&amp;" "&amp;$E$93&amp;"」"</f>
        <v>「4.1.3. スプレッドシートの設定」</v>
      </c>
      <c r="CO9" s="465"/>
      <c r="CP9" s="465"/>
      <c r="CQ9" s="465"/>
      <c r="CR9" s="465"/>
      <c r="CS9" s="465"/>
      <c r="CT9" s="465"/>
      <c r="CU9" s="465"/>
      <c r="CV9" s="1513"/>
      <c r="CW9" s="1264"/>
      <c r="CX9" s="1264"/>
      <c r="CY9" s="1481"/>
      <c r="CZ9" s="1481"/>
      <c r="DA9" s="1481"/>
      <c r="DB9" s="1481"/>
      <c r="DC9" s="1481"/>
      <c r="DD9" s="1859"/>
      <c r="DE9" s="1860"/>
      <c r="DF9" s="1860"/>
      <c r="DG9" s="1861"/>
      <c r="DH9" s="1481"/>
      <c r="DI9" s="1481"/>
      <c r="DJ9" s="1481"/>
      <c r="DK9" s="1481"/>
      <c r="DL9" s="1481"/>
      <c r="DM9" s="1481"/>
      <c r="DN9" s="1481"/>
      <c r="DO9" s="1481"/>
      <c r="DP9" s="1481"/>
      <c r="DQ9" s="1481"/>
      <c r="DR9" s="1516"/>
    </row>
    <row r="10" spans="1:122"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BA10" s="192">
        <f t="shared" si="1"/>
        <v>1</v>
      </c>
      <c r="BF10" s="465"/>
      <c r="BG10" s="559" t="str">
        <f t="shared" ca="1" si="0"/>
        <v/>
      </c>
      <c r="BH10" s="560" t="str">
        <f t="shared" ca="1" si="0"/>
        <v/>
      </c>
      <c r="BI10" s="560" t="str">
        <f t="shared" ca="1" si="0"/>
        <v/>
      </c>
      <c r="BJ10" s="560" t="str">
        <f t="shared" ca="1" si="0"/>
        <v/>
      </c>
      <c r="BK10" s="560" t="str">
        <f t="shared" ca="1" si="0"/>
        <v/>
      </c>
      <c r="BL10" s="561" t="str">
        <f t="shared" ca="1" si="0"/>
        <v/>
      </c>
      <c r="BM10" s="465"/>
      <c r="BN10" s="465"/>
      <c r="BO10" s="465"/>
      <c r="BQ10" s="465"/>
      <c r="BR10" s="562" t="str">
        <f>"「共通仕様」"&amp;共通仕様!$BH$10</f>
        <v>「共通仕様」「13. コントロール背景色変更処理」</v>
      </c>
      <c r="BS10" s="465"/>
      <c r="BT10" s="465"/>
      <c r="BU10" s="465"/>
      <c r="BV10" s="465"/>
      <c r="BW10" s="562"/>
      <c r="BX10" s="465"/>
      <c r="BY10" s="465"/>
      <c r="BZ10" s="465"/>
      <c r="CA10" s="465"/>
      <c r="CB10" s="465"/>
      <c r="CC10" s="465"/>
      <c r="CD10" s="465"/>
      <c r="CE10" s="465"/>
      <c r="CF10" s="465"/>
      <c r="CG10" s="465"/>
      <c r="CH10" s="465"/>
      <c r="CI10" s="465"/>
      <c r="CJ10" s="465"/>
      <c r="CK10" s="465"/>
      <c r="CL10" s="465"/>
      <c r="CM10" s="465"/>
      <c r="CN10" s="562" t="str">
        <f>"「"&amp;$A$101&amp;" "&amp;$E$101&amp;"」"</f>
        <v>「4.1.4. 規定共通イベント設定処理」</v>
      </c>
      <c r="CO10" s="562"/>
      <c r="CP10" s="465"/>
      <c r="CQ10" s="465"/>
      <c r="CR10" s="465"/>
      <c r="CS10" s="465"/>
      <c r="CT10" s="465"/>
      <c r="CU10" s="465"/>
      <c r="CV10" s="1513"/>
      <c r="CW10" s="1264"/>
      <c r="CX10" s="1264"/>
      <c r="CY10" s="1481"/>
      <c r="CZ10" s="1481"/>
      <c r="DA10" s="1481"/>
      <c r="DB10" s="1481"/>
      <c r="DC10" s="1481"/>
      <c r="DD10" s="1859"/>
      <c r="DE10" s="1860"/>
      <c r="DF10" s="1860"/>
      <c r="DG10" s="1861"/>
      <c r="DH10" s="1481"/>
      <c r="DI10" s="1481"/>
      <c r="DJ10" s="1481"/>
      <c r="DK10" s="1481"/>
      <c r="DL10" s="1481"/>
      <c r="DM10" s="1481"/>
      <c r="DN10" s="1481"/>
      <c r="DO10" s="1481"/>
      <c r="DP10" s="1481"/>
      <c r="DQ10" s="1481"/>
      <c r="DR10" s="1516"/>
    </row>
    <row r="11" spans="1:122" ht="15" customHeight="1">
      <c r="A11" s="218"/>
      <c r="AI11" s="805" t="s">
        <v>170</v>
      </c>
      <c r="AJ11" s="806"/>
      <c r="AK11" s="806"/>
      <c r="AL11" s="806"/>
      <c r="AM11" s="806"/>
      <c r="AN11" s="806"/>
      <c r="AO11" s="806"/>
      <c r="AP11" s="806"/>
      <c r="AQ11" s="806"/>
      <c r="AR11" s="806"/>
      <c r="AS11" s="806"/>
      <c r="AT11" s="806"/>
      <c r="AU11" s="806"/>
      <c r="AV11" s="806"/>
      <c r="AW11" s="806"/>
      <c r="AX11" s="806"/>
      <c r="AY11" s="162"/>
      <c r="BA11" s="192">
        <f t="shared" si="1"/>
        <v>1</v>
      </c>
      <c r="BF11" s="465"/>
      <c r="BG11" s="559" t="str">
        <f t="shared" ca="1" si="0"/>
        <v/>
      </c>
      <c r="BH11" s="560" t="str">
        <f t="shared" ca="1" si="0"/>
        <v/>
      </c>
      <c r="BI11" s="560" t="str">
        <f t="shared" ca="1" si="0"/>
        <v/>
      </c>
      <c r="BJ11" s="560" t="str">
        <f t="shared" ca="1" si="0"/>
        <v/>
      </c>
      <c r="BK11" s="560" t="str">
        <f t="shared" ca="1" si="0"/>
        <v/>
      </c>
      <c r="BL11" s="561" t="str">
        <f t="shared" ca="1" si="0"/>
        <v/>
      </c>
      <c r="BM11" s="465"/>
      <c r="BN11" s="465"/>
      <c r="BO11" s="465"/>
      <c r="BQ11" s="465"/>
      <c r="BR11" s="562" t="str">
        <f>"「共通仕様」"&amp;共通仕様!$BH$11</f>
        <v>「共通仕様」「14. 日付データチェック処理」</v>
      </c>
      <c r="BS11" s="465"/>
      <c r="BT11" s="465"/>
      <c r="BU11" s="465"/>
      <c r="BV11" s="465"/>
      <c r="BW11" s="562"/>
      <c r="BX11" s="465"/>
      <c r="BY11" s="465"/>
      <c r="BZ11" s="465"/>
      <c r="CA11" s="465"/>
      <c r="CB11" s="465"/>
      <c r="CC11" s="465"/>
      <c r="CD11" s="465"/>
      <c r="CE11" s="465"/>
      <c r="CF11" s="465"/>
      <c r="CG11" s="465"/>
      <c r="CH11" s="465"/>
      <c r="CI11" s="465"/>
      <c r="CJ11" s="465"/>
      <c r="CK11" s="465"/>
      <c r="CL11" s="465"/>
      <c r="CM11" s="562" t="str">
        <f>"「"&amp;$A$103&amp;" "&amp;$D$103&amp;"」"</f>
        <v>「4.2. 画面ロード処理」</v>
      </c>
      <c r="CN11" s="465"/>
      <c r="CO11" s="465"/>
      <c r="CP11" s="465"/>
      <c r="CQ11" s="465"/>
      <c r="CR11" s="465"/>
      <c r="CS11" s="465"/>
      <c r="CT11" s="465"/>
      <c r="CU11" s="465"/>
      <c r="CV11" s="1513"/>
      <c r="CW11" s="1264"/>
      <c r="CX11" s="1264"/>
      <c r="CY11" s="1481"/>
      <c r="CZ11" s="1481"/>
      <c r="DA11" s="1481"/>
      <c r="DB11" s="1481"/>
      <c r="DC11" s="1481"/>
      <c r="DD11" s="1859"/>
      <c r="DE11" s="1860"/>
      <c r="DF11" s="1860"/>
      <c r="DG11" s="1861"/>
      <c r="DH11" s="1481"/>
      <c r="DI11" s="1481"/>
      <c r="DJ11" s="1481"/>
      <c r="DK11" s="1481"/>
      <c r="DL11" s="1481"/>
      <c r="DM11" s="1481"/>
      <c r="DN11" s="1481"/>
      <c r="DO11" s="1481"/>
      <c r="DP11" s="1481"/>
      <c r="DQ11" s="1481"/>
      <c r="DR11" s="1516"/>
    </row>
    <row r="12" spans="1:122" ht="15" customHeight="1">
      <c r="A12" s="218"/>
      <c r="AI12" s="802" t="s">
        <v>964</v>
      </c>
      <c r="AJ12" s="803"/>
      <c r="AK12" s="803"/>
      <c r="AL12" s="803"/>
      <c r="AM12" s="803"/>
      <c r="AN12" s="247" t="s">
        <v>1101</v>
      </c>
      <c r="AO12" s="803"/>
      <c r="AP12" s="803"/>
      <c r="AQ12" s="803"/>
      <c r="AR12" s="803"/>
      <c r="AS12" s="803"/>
      <c r="AT12" s="803"/>
      <c r="AU12" s="803"/>
      <c r="AV12" s="803"/>
      <c r="AW12" s="139"/>
      <c r="AX12" s="803" t="s">
        <v>41</v>
      </c>
      <c r="AY12" s="161"/>
      <c r="BA12" s="192">
        <f t="shared" si="1"/>
        <v>1</v>
      </c>
      <c r="BF12" s="465"/>
      <c r="BG12" s="559" t="str">
        <f t="shared" ca="1" si="0"/>
        <v/>
      </c>
      <c r="BH12" s="560" t="str">
        <f t="shared" ca="1" si="0"/>
        <v/>
      </c>
      <c r="BI12" s="560" t="str">
        <f t="shared" ca="1" si="0"/>
        <v/>
      </c>
      <c r="BJ12" s="560" t="str">
        <f t="shared" ca="1" si="0"/>
        <v/>
      </c>
      <c r="BK12" s="560" t="str">
        <f t="shared" ca="1" si="0"/>
        <v/>
      </c>
      <c r="BL12" s="561" t="str">
        <f t="shared" ca="1" si="0"/>
        <v/>
      </c>
      <c r="BM12" s="465"/>
      <c r="BN12" s="465"/>
      <c r="BO12" s="465"/>
      <c r="BQ12" s="465"/>
      <c r="BR12" s="562" t="str">
        <f>"「共通仕様」"&amp;共通仕様!$BH$12</f>
        <v>「共通仕様」「15. 画面起動ログ出力処理」</v>
      </c>
      <c r="BS12" s="465"/>
      <c r="BT12" s="465"/>
      <c r="BU12" s="465"/>
      <c r="BV12" s="465"/>
      <c r="BW12" s="562"/>
      <c r="BX12" s="562"/>
      <c r="BY12" s="465"/>
      <c r="BZ12" s="465"/>
      <c r="CA12" s="465"/>
      <c r="CB12" s="465"/>
      <c r="CC12" s="465"/>
      <c r="CD12" s="465"/>
      <c r="CE12" s="465"/>
      <c r="CF12" s="465"/>
      <c r="CG12" s="465"/>
      <c r="CH12" s="465"/>
      <c r="CI12" s="465"/>
      <c r="CJ12" s="465"/>
      <c r="CK12" s="465"/>
      <c r="CL12" s="465"/>
      <c r="CM12" s="465"/>
      <c r="CN12" s="562" t="str">
        <f>"「"&amp;$A$104&amp;" "&amp;$E$104&amp;"」"</f>
        <v>「4.2.1. 「共通仕様」「45. フォームロード共通処理」を実施する。」</v>
      </c>
      <c r="CO12" s="465"/>
      <c r="CP12" s="465"/>
      <c r="CQ12" s="465"/>
      <c r="CR12" s="465"/>
      <c r="CS12" s="465"/>
      <c r="CT12" s="465"/>
      <c r="CU12" s="465"/>
      <c r="CV12" s="1513"/>
      <c r="CW12" s="1264"/>
      <c r="CX12" s="1264"/>
      <c r="CY12" s="1481"/>
      <c r="CZ12" s="1481"/>
      <c r="DA12" s="1481"/>
      <c r="DB12" s="1481"/>
      <c r="DC12" s="1481"/>
      <c r="DD12" s="1859"/>
      <c r="DE12" s="1860"/>
      <c r="DF12" s="1860"/>
      <c r="DG12" s="1861"/>
      <c r="DH12" s="1481"/>
      <c r="DI12" s="1481"/>
      <c r="DJ12" s="1481"/>
      <c r="DK12" s="1481"/>
      <c r="DL12" s="1481"/>
      <c r="DM12" s="1481"/>
      <c r="DN12" s="1481"/>
      <c r="DO12" s="1481"/>
      <c r="DP12" s="1481"/>
      <c r="DQ12" s="1481"/>
      <c r="DR12" s="1516"/>
    </row>
    <row r="13" spans="1:122" ht="15" customHeight="1">
      <c r="A13" s="218"/>
      <c r="AI13" s="833" t="s">
        <v>964</v>
      </c>
      <c r="AJ13" s="834"/>
      <c r="AK13" s="834"/>
      <c r="AL13" s="834"/>
      <c r="AM13" s="834"/>
      <c r="AN13" s="247" t="s">
        <v>1022</v>
      </c>
      <c r="AO13" s="834"/>
      <c r="AP13" s="834"/>
      <c r="AQ13" s="834"/>
      <c r="AR13" s="834"/>
      <c r="AS13" s="834"/>
      <c r="AT13" s="834"/>
      <c r="AU13" s="834"/>
      <c r="AV13" s="834"/>
      <c r="AW13" s="576"/>
      <c r="AX13" s="834" t="s">
        <v>41</v>
      </c>
      <c r="AY13" s="305"/>
      <c r="BA13" s="192">
        <f t="shared" si="1"/>
        <v>1</v>
      </c>
      <c r="BF13" s="465"/>
      <c r="BG13" s="559" t="str">
        <f t="shared" ca="1" si="0"/>
        <v/>
      </c>
      <c r="BH13" s="560" t="str">
        <f t="shared" ca="1" si="0"/>
        <v/>
      </c>
      <c r="BI13" s="560" t="str">
        <f t="shared" ca="1" si="0"/>
        <v/>
      </c>
      <c r="BJ13" s="560" t="str">
        <f t="shared" ca="1" si="0"/>
        <v/>
      </c>
      <c r="BK13" s="560" t="str">
        <f t="shared" ca="1" si="0"/>
        <v/>
      </c>
      <c r="BL13" s="561" t="str">
        <f t="shared" ca="1" si="0"/>
        <v/>
      </c>
      <c r="BM13" s="465"/>
      <c r="BN13" s="465"/>
      <c r="BO13" s="465"/>
      <c r="BQ13" s="465"/>
      <c r="BR13" s="562" t="str">
        <f>"「共通仕様」"&amp;共通仕様!$BH$13</f>
        <v>「共通仕様」「16. 画面終了ログ出力処理」</v>
      </c>
      <c r="BS13" s="465"/>
      <c r="BT13" s="465"/>
      <c r="BU13" s="465"/>
      <c r="BV13" s="465"/>
      <c r="BW13" s="562"/>
      <c r="BX13" s="465"/>
      <c r="BY13" s="465"/>
      <c r="BZ13" s="465"/>
      <c r="CA13" s="465"/>
      <c r="CB13" s="465"/>
      <c r="CC13" s="465"/>
      <c r="CD13" s="465"/>
      <c r="CE13" s="465"/>
      <c r="CF13" s="465"/>
      <c r="CG13" s="465"/>
      <c r="CH13" s="465"/>
      <c r="CI13" s="465"/>
      <c r="CJ13" s="465"/>
      <c r="CK13" s="465"/>
      <c r="CL13" s="465"/>
      <c r="CM13" s="562"/>
      <c r="CN13" s="562" t="str">
        <f>"「"&amp;$A$105&amp;" "&amp;$E$105&amp;"」"</f>
        <v>「4.2.2. 当画面固有の画面ロード処理」</v>
      </c>
      <c r="CO13" s="465"/>
      <c r="CP13" s="465"/>
      <c r="CQ13" s="465"/>
      <c r="CR13" s="465"/>
      <c r="CS13" s="465"/>
      <c r="CT13" s="465"/>
      <c r="CU13" s="465"/>
      <c r="CV13" s="1513"/>
      <c r="CW13" s="1264"/>
      <c r="CX13" s="1264"/>
      <c r="CY13" s="1481"/>
      <c r="CZ13" s="1481"/>
      <c r="DA13" s="1481"/>
      <c r="DB13" s="1481"/>
      <c r="DC13" s="1481"/>
      <c r="DD13" s="1859"/>
      <c r="DE13" s="1860"/>
      <c r="DF13" s="1860"/>
      <c r="DG13" s="1861"/>
      <c r="DH13" s="1481"/>
      <c r="DI13" s="1481"/>
      <c r="DJ13" s="1481"/>
      <c r="DK13" s="1481"/>
      <c r="DL13" s="1481"/>
      <c r="DM13" s="1481"/>
      <c r="DN13" s="1481"/>
      <c r="DO13" s="1481"/>
      <c r="DP13" s="1481"/>
      <c r="DQ13" s="1481"/>
      <c r="DR13" s="1516"/>
    </row>
    <row r="14" spans="1:122" ht="15" customHeight="1">
      <c r="A14" s="218"/>
      <c r="AI14" s="833"/>
      <c r="AJ14" s="834"/>
      <c r="AK14" s="834"/>
      <c r="AL14" s="834"/>
      <c r="AM14" s="510"/>
      <c r="AN14" s="247"/>
      <c r="AO14" s="834"/>
      <c r="AP14" s="834"/>
      <c r="AQ14" s="834"/>
      <c r="AR14" s="834"/>
      <c r="AS14" s="834"/>
      <c r="AT14" s="834"/>
      <c r="AU14" s="834"/>
      <c r="AV14" s="834"/>
      <c r="AW14" s="576"/>
      <c r="AX14" s="834"/>
      <c r="AY14" s="305"/>
      <c r="BA14" s="192">
        <f t="shared" si="1"/>
        <v>1</v>
      </c>
      <c r="BF14" s="465"/>
      <c r="BG14" s="559" t="str">
        <f t="shared" ca="1" si="0"/>
        <v/>
      </c>
      <c r="BH14" s="560" t="str">
        <f t="shared" ca="1" si="0"/>
        <v/>
      </c>
      <c r="BI14" s="560" t="str">
        <f t="shared" ca="1" si="0"/>
        <v/>
      </c>
      <c r="BJ14" s="560" t="str">
        <f t="shared" ca="1" si="0"/>
        <v/>
      </c>
      <c r="BK14" s="560" t="str">
        <f t="shared" ca="1" si="0"/>
        <v/>
      </c>
      <c r="BL14" s="561" t="str">
        <f t="shared" ca="1" si="0"/>
        <v/>
      </c>
      <c r="BM14" s="465"/>
      <c r="BN14" s="465"/>
      <c r="BO14" s="465"/>
      <c r="BQ14" s="465"/>
      <c r="BR14" s="562" t="str">
        <f>"「共通仕様」"&amp;共通仕様!$BH$14</f>
        <v>「共通仕様」「17. 画面起動異常ログ出力処理」</v>
      </c>
      <c r="BS14" s="465"/>
      <c r="BT14" s="465"/>
      <c r="BU14" s="465"/>
      <c r="BV14" s="562"/>
      <c r="BW14" s="465"/>
      <c r="BX14" s="465"/>
      <c r="BY14" s="465"/>
      <c r="BZ14" s="465"/>
      <c r="CA14" s="465"/>
      <c r="CB14" s="465"/>
      <c r="CC14" s="465"/>
      <c r="CD14" s="465"/>
      <c r="CE14" s="465"/>
      <c r="CF14" s="465"/>
      <c r="CG14" s="465"/>
      <c r="CH14" s="465"/>
      <c r="CI14" s="465"/>
      <c r="CJ14" s="465"/>
      <c r="CK14" s="465"/>
      <c r="CO14" s="562" t="str">
        <f>"「"&amp;$A$105&amp;$A$106&amp;$F$106&amp;"」"</f>
        <v>「4.2.2.①.コントロールクリア処理」</v>
      </c>
      <c r="CV14" s="1517"/>
      <c r="CW14" s="1481"/>
      <c r="CX14" s="1481"/>
      <c r="CY14" s="1481"/>
      <c r="CZ14" s="1481"/>
      <c r="DA14" s="1481"/>
      <c r="DB14" s="1481"/>
      <c r="DC14" s="1481"/>
      <c r="DD14" s="1859"/>
      <c r="DE14" s="1860"/>
      <c r="DF14" s="1860"/>
      <c r="DG14" s="1861"/>
      <c r="DH14" s="1481"/>
      <c r="DI14" s="1481"/>
      <c r="DJ14" s="1481"/>
      <c r="DK14" s="1481"/>
      <c r="DL14" s="1481"/>
      <c r="DM14" s="1481"/>
      <c r="DN14" s="1481"/>
      <c r="DO14" s="1481"/>
      <c r="DP14" s="1481"/>
      <c r="DQ14" s="1481"/>
      <c r="DR14" s="1516"/>
    </row>
    <row r="15" spans="1:122" ht="15" customHeight="1">
      <c r="A15" s="218"/>
      <c r="AI15" s="833"/>
      <c r="AJ15" s="834"/>
      <c r="AK15" s="834"/>
      <c r="AL15" s="834"/>
      <c r="AM15" s="834"/>
      <c r="AN15" s="247"/>
      <c r="AO15" s="834"/>
      <c r="AP15" s="834"/>
      <c r="AQ15" s="834"/>
      <c r="AR15" s="834"/>
      <c r="AS15" s="834"/>
      <c r="AT15" s="834"/>
      <c r="AU15" s="834"/>
      <c r="AV15" s="834"/>
      <c r="AW15" s="576"/>
      <c r="AX15" s="834"/>
      <c r="AY15" s="305"/>
      <c r="BA15" s="192">
        <f t="shared" si="1"/>
        <v>1</v>
      </c>
      <c r="BF15" s="465"/>
      <c r="BG15" s="559" t="str">
        <f t="shared" ca="1" si="0"/>
        <v/>
      </c>
      <c r="BH15" s="560" t="str">
        <f t="shared" ca="1" si="0"/>
        <v/>
      </c>
      <c r="BI15" s="560" t="str">
        <f t="shared" ca="1" si="0"/>
        <v/>
      </c>
      <c r="BJ15" s="560" t="str">
        <f t="shared" ca="1" si="0"/>
        <v/>
      </c>
      <c r="BK15" s="560" t="str">
        <f t="shared" ca="1" si="0"/>
        <v/>
      </c>
      <c r="BL15" s="561" t="str">
        <f t="shared" ca="1" si="0"/>
        <v/>
      </c>
      <c r="BM15" s="465"/>
      <c r="BN15" s="465"/>
      <c r="BO15" s="465"/>
      <c r="BP15" s="465"/>
      <c r="BQ15" s="465"/>
      <c r="BR15" s="562" t="str">
        <f>"「共通仕様」"&amp;共通仕様!$BH$15</f>
        <v>「共通仕様」「18. 画面機能制限処理」</v>
      </c>
      <c r="BS15" s="465"/>
      <c r="BT15" s="465"/>
      <c r="BU15" s="465"/>
      <c r="BV15" s="465"/>
      <c r="BW15" s="562"/>
      <c r="BX15" s="465"/>
      <c r="BY15" s="465"/>
      <c r="BZ15" s="465"/>
      <c r="CA15" s="465"/>
      <c r="CB15" s="465"/>
      <c r="CC15" s="465"/>
      <c r="CD15" s="465"/>
      <c r="CE15" s="465"/>
      <c r="CF15" s="465"/>
      <c r="CG15" s="465"/>
      <c r="CH15" s="465"/>
      <c r="CI15" s="465"/>
      <c r="CJ15" s="465"/>
      <c r="CK15" s="465"/>
      <c r="CL15" s="562" t="str">
        <f>"「"&amp;$A$117&amp;" "&amp;$C$117&amp;"」"</f>
        <v>「5. 入力領域項目処理説明」</v>
      </c>
      <c r="CM15" s="465"/>
      <c r="CN15" s="562"/>
      <c r="CO15" s="465"/>
      <c r="CP15" s="465"/>
      <c r="CQ15" s="465"/>
      <c r="CV15" s="1517"/>
      <c r="CW15" s="1481"/>
      <c r="CX15" s="1481"/>
      <c r="CY15" s="1481"/>
      <c r="CZ15" s="1481"/>
      <c r="DA15" s="1481"/>
      <c r="DB15" s="1481"/>
      <c r="DC15" s="1481"/>
      <c r="DD15" s="1859"/>
      <c r="DE15" s="1860"/>
      <c r="DF15" s="1860"/>
      <c r="DG15" s="1861"/>
      <c r="DH15" s="1481"/>
      <c r="DI15" s="1481"/>
      <c r="DJ15" s="1481"/>
      <c r="DK15" s="1481"/>
      <c r="DL15" s="1481"/>
      <c r="DM15" s="1481"/>
      <c r="DN15" s="1481"/>
      <c r="DO15" s="1481"/>
      <c r="DP15" s="1481"/>
      <c r="DQ15" s="1481"/>
      <c r="DR15" s="1516"/>
    </row>
    <row r="16" spans="1:122" ht="15" customHeight="1">
      <c r="A16" s="218"/>
      <c r="AI16" s="831" t="s">
        <v>171</v>
      </c>
      <c r="AJ16" s="832"/>
      <c r="AK16" s="832"/>
      <c r="AL16" s="832"/>
      <c r="AM16" s="832"/>
      <c r="AN16" s="832"/>
      <c r="AO16" s="832"/>
      <c r="AP16" s="832"/>
      <c r="AQ16" s="832"/>
      <c r="AR16" s="832"/>
      <c r="AS16" s="832"/>
      <c r="AT16" s="832"/>
      <c r="AU16" s="832"/>
      <c r="AV16" s="832"/>
      <c r="AW16" s="832"/>
      <c r="AX16" s="832"/>
      <c r="AY16" s="306"/>
      <c r="BA16" s="192">
        <f t="shared" si="1"/>
        <v>1</v>
      </c>
      <c r="BF16" s="465"/>
      <c r="BG16" s="559" t="str">
        <f t="shared" ca="1" si="0"/>
        <v/>
      </c>
      <c r="BH16" s="560" t="str">
        <f t="shared" ca="1" si="0"/>
        <v/>
      </c>
      <c r="BI16" s="560" t="str">
        <f t="shared" ca="1" si="0"/>
        <v/>
      </c>
      <c r="BJ16" s="560" t="str">
        <f t="shared" ca="1" si="0"/>
        <v/>
      </c>
      <c r="BK16" s="560" t="str">
        <f t="shared" ca="1" si="0"/>
        <v/>
      </c>
      <c r="BL16" s="561" t="str">
        <f t="shared" ca="1" si="0"/>
        <v/>
      </c>
      <c r="BM16" s="465"/>
      <c r="BN16" s="465"/>
      <c r="BO16" s="465"/>
      <c r="BP16" s="465"/>
      <c r="BQ16" s="465"/>
      <c r="BR16" s="562" t="str">
        <f>"「共通仕様」"&amp;共通仕様!$BH$16</f>
        <v>「共通仕様」「19. 画面起動異常時処理」</v>
      </c>
      <c r="BS16" s="465"/>
      <c r="BT16" s="465"/>
      <c r="BU16" s="465"/>
      <c r="BV16" s="465"/>
      <c r="BW16" s="562"/>
      <c r="BX16" s="465"/>
      <c r="BY16" s="465"/>
      <c r="BZ16" s="465"/>
      <c r="CA16" s="465"/>
      <c r="CB16" s="465"/>
      <c r="CC16" s="465"/>
      <c r="CD16" s="465"/>
      <c r="CE16" s="465"/>
      <c r="CF16" s="465"/>
      <c r="CG16" s="465"/>
      <c r="CH16" s="465"/>
      <c r="CI16" s="465"/>
      <c r="CJ16" s="465"/>
      <c r="CK16" s="465"/>
      <c r="CL16" s="465"/>
      <c r="CM16" s="562" t="str">
        <f>"「"&amp;$A$118&amp;" "&amp;$D$118&amp;"」"</f>
        <v>「5.1 画面項目No.2 大日程部品番号」</v>
      </c>
      <c r="CN16" s="562"/>
      <c r="CO16" s="465"/>
      <c r="CP16" s="465"/>
      <c r="CQ16" s="465"/>
      <c r="CV16" s="1517"/>
      <c r="CW16" s="1481"/>
      <c r="CX16" s="1481"/>
      <c r="CY16" s="1481"/>
      <c r="CZ16" s="1481"/>
      <c r="DA16" s="1481"/>
      <c r="DB16" s="1481"/>
      <c r="DC16" s="1481"/>
      <c r="DD16" s="1859"/>
      <c r="DE16" s="1860"/>
      <c r="DF16" s="1860"/>
      <c r="DG16" s="1861"/>
      <c r="DH16" s="1481"/>
      <c r="DI16" s="1481"/>
      <c r="DJ16" s="1481"/>
      <c r="DK16" s="1481"/>
      <c r="DL16" s="1481"/>
      <c r="DM16" s="1481"/>
      <c r="DN16" s="1481"/>
      <c r="DO16" s="1481"/>
      <c r="DP16" s="1481"/>
      <c r="DQ16" s="1481"/>
      <c r="DR16" s="1516"/>
    </row>
    <row r="17" spans="1:122" ht="15" customHeight="1">
      <c r="A17" s="218"/>
      <c r="AB17" s="36"/>
      <c r="AI17" s="833" t="s">
        <v>761</v>
      </c>
      <c r="AJ17" s="834"/>
      <c r="AK17" s="834"/>
      <c r="AL17" s="834"/>
      <c r="AM17" s="834"/>
      <c r="AN17" s="247" t="s">
        <v>98</v>
      </c>
      <c r="AO17" s="834"/>
      <c r="AP17" s="834"/>
      <c r="AQ17" s="834"/>
      <c r="AR17" s="834"/>
      <c r="AS17" s="834"/>
      <c r="AT17" s="834"/>
      <c r="AU17" s="834"/>
      <c r="AV17" s="834"/>
      <c r="AW17" s="576"/>
      <c r="AX17" s="834" t="s">
        <v>489</v>
      </c>
      <c r="AY17" s="305"/>
      <c r="BA17" s="192">
        <f t="shared" si="1"/>
        <v>1</v>
      </c>
      <c r="BF17" s="465"/>
      <c r="BG17" s="559" t="str">
        <f t="shared" ca="1" si="0"/>
        <v/>
      </c>
      <c r="BH17" s="560" t="str">
        <f t="shared" ca="1" si="0"/>
        <v/>
      </c>
      <c r="BI17" s="560" t="str">
        <f t="shared" ca="1" si="0"/>
        <v/>
      </c>
      <c r="BJ17" s="560" t="str">
        <f t="shared" ca="1" si="0"/>
        <v/>
      </c>
      <c r="BK17" s="560" t="str">
        <f t="shared" ca="1" si="0"/>
        <v/>
      </c>
      <c r="BL17" s="561" t="str">
        <f t="shared" ca="1" si="0"/>
        <v/>
      </c>
      <c r="BM17" s="465"/>
      <c r="BN17" s="465"/>
      <c r="BO17" s="465"/>
      <c r="BP17" s="465"/>
      <c r="BQ17" s="465"/>
      <c r="BR17" s="562" t="str">
        <f>"「共通仕様」"&amp;共通仕様!$BH$17</f>
        <v>「共通仕様」「20. 起動処理時の担当者情報取得異常時処理」</v>
      </c>
      <c r="BS17" s="465"/>
      <c r="BT17" s="465"/>
      <c r="BU17" s="465"/>
      <c r="BV17" s="465"/>
      <c r="BW17" s="562"/>
      <c r="BX17" s="465"/>
      <c r="BY17" s="465"/>
      <c r="BZ17" s="465"/>
      <c r="CA17" s="465"/>
      <c r="CB17" s="465"/>
      <c r="CC17" s="465"/>
      <c r="CD17" s="465"/>
      <c r="CE17" s="465"/>
      <c r="CF17" s="465"/>
      <c r="CG17" s="465"/>
      <c r="CH17" s="465"/>
      <c r="CI17" s="465"/>
      <c r="CJ17" s="465"/>
      <c r="CK17" s="465"/>
      <c r="CL17" s="465"/>
      <c r="CM17" s="562" t="e">
        <f>"「"&amp;#REF!&amp;" "&amp;#REF!&amp;"」"</f>
        <v>#REF!</v>
      </c>
      <c r="CN17" s="562"/>
      <c r="CO17" s="465"/>
      <c r="CP17" s="465"/>
      <c r="CQ17" s="465"/>
      <c r="CR17" s="465"/>
      <c r="CS17" s="465"/>
      <c r="CT17" s="465"/>
      <c r="CU17" s="465"/>
      <c r="CV17" s="1513"/>
      <c r="CW17" s="1264"/>
      <c r="CX17" s="1264"/>
      <c r="CY17" s="1481"/>
      <c r="CZ17" s="1481"/>
      <c r="DA17" s="1481"/>
      <c r="DB17" s="1481"/>
      <c r="DC17" s="1481"/>
      <c r="DD17" s="1859"/>
      <c r="DE17" s="1860"/>
      <c r="DF17" s="1860"/>
      <c r="DG17" s="1861"/>
      <c r="DH17" s="1481"/>
      <c r="DI17" s="1481"/>
      <c r="DJ17" s="1481"/>
      <c r="DK17" s="1481"/>
      <c r="DL17" s="1481"/>
      <c r="DM17" s="1481"/>
      <c r="DN17" s="1481"/>
      <c r="DO17" s="1481"/>
      <c r="DP17" s="1481"/>
      <c r="DQ17" s="1481"/>
      <c r="DR17" s="1516"/>
    </row>
    <row r="18" spans="1:122" ht="15" customHeight="1">
      <c r="A18" s="218"/>
      <c r="AI18" s="833" t="s">
        <v>963</v>
      </c>
      <c r="AJ18" s="834"/>
      <c r="AK18" s="834"/>
      <c r="AL18" s="834"/>
      <c r="AM18" s="834"/>
      <c r="AN18" s="247" t="s">
        <v>1102</v>
      </c>
      <c r="AO18" s="834"/>
      <c r="AP18" s="834"/>
      <c r="AQ18" s="834"/>
      <c r="AR18" s="834"/>
      <c r="AS18" s="834"/>
      <c r="AT18" s="834"/>
      <c r="AU18" s="834"/>
      <c r="AV18" s="834"/>
      <c r="AW18" s="576"/>
      <c r="AX18" s="834" t="s">
        <v>39</v>
      </c>
      <c r="AY18" s="305"/>
      <c r="BA18" s="192">
        <f t="shared" si="1"/>
        <v>1</v>
      </c>
      <c r="BF18" s="465"/>
      <c r="BG18" s="559" t="str">
        <f t="shared" ca="1" si="0"/>
        <v/>
      </c>
      <c r="BH18" s="560" t="str">
        <f t="shared" ca="1" si="0"/>
        <v/>
      </c>
      <c r="BI18" s="560" t="str">
        <f t="shared" ca="1" si="0"/>
        <v/>
      </c>
      <c r="BJ18" s="560" t="str">
        <f t="shared" ca="1" si="0"/>
        <v/>
      </c>
      <c r="BK18" s="560" t="str">
        <f t="shared" ca="1" si="0"/>
        <v/>
      </c>
      <c r="BL18" s="561" t="str">
        <f t="shared" ca="1" si="0"/>
        <v/>
      </c>
      <c r="BM18" s="465"/>
      <c r="BN18" s="465"/>
      <c r="BO18" s="465"/>
      <c r="BP18" s="465"/>
      <c r="BQ18" s="465"/>
      <c r="BR18" s="562" t="str">
        <f>"「共通仕様」"&amp;共通仕様!$BR$1</f>
        <v>「共通仕様」「21. 部品番号マスタ表示処理(upk-common BuhinNoCombobox)」</v>
      </c>
      <c r="BS18" s="465"/>
      <c r="BT18" s="465"/>
      <c r="BU18" s="465"/>
      <c r="BV18" s="562"/>
      <c r="BW18" s="465"/>
      <c r="BX18" s="465"/>
      <c r="BY18" s="465"/>
      <c r="BZ18" s="465"/>
      <c r="CA18" s="465"/>
      <c r="CB18" s="465"/>
      <c r="CC18" s="465"/>
      <c r="CD18" s="465"/>
      <c r="CE18" s="465"/>
      <c r="CF18" s="465"/>
      <c r="CG18" s="465"/>
      <c r="CH18" s="465"/>
      <c r="CI18" s="465"/>
      <c r="CJ18" s="465"/>
      <c r="CK18" s="465"/>
      <c r="CL18" s="562" t="str">
        <f>"「"&amp;$A$137&amp;" "&amp;$C$137&amp;"」"</f>
        <v>「6. 一覧領域処理」</v>
      </c>
      <c r="CM18" s="465"/>
      <c r="CN18" s="465"/>
      <c r="CO18" s="465"/>
      <c r="CP18" s="465"/>
      <c r="CQ18" s="465"/>
      <c r="CR18" s="465"/>
      <c r="CS18" s="465"/>
      <c r="CT18" s="465"/>
      <c r="CU18" s="465"/>
      <c r="CV18" s="1513"/>
      <c r="CW18" s="1264"/>
      <c r="CX18" s="1264"/>
      <c r="CY18" s="1481"/>
      <c r="CZ18" s="1481"/>
      <c r="DA18" s="1481"/>
      <c r="DB18" s="1481"/>
      <c r="DC18" s="1481"/>
      <c r="DD18" s="1859"/>
      <c r="DE18" s="1860"/>
      <c r="DF18" s="1860"/>
      <c r="DG18" s="1861"/>
      <c r="DH18" s="1481"/>
      <c r="DI18" s="1481"/>
      <c r="DJ18" s="1481"/>
      <c r="DK18" s="1481"/>
      <c r="DL18" s="1481"/>
      <c r="DM18" s="1481"/>
      <c r="DN18" s="1481"/>
      <c r="DO18" s="1481"/>
      <c r="DP18" s="1481"/>
      <c r="DQ18" s="1481"/>
      <c r="DR18" s="1516"/>
    </row>
    <row r="19" spans="1:122" ht="15" customHeight="1">
      <c r="A19" s="218"/>
      <c r="AI19" s="833"/>
      <c r="AJ19" s="834"/>
      <c r="AK19" s="834"/>
      <c r="AL19" s="834"/>
      <c r="AM19" s="834"/>
      <c r="AN19" s="247"/>
      <c r="AO19" s="834"/>
      <c r="AP19" s="834"/>
      <c r="AQ19" s="834"/>
      <c r="AR19" s="834"/>
      <c r="AS19" s="834"/>
      <c r="AT19" s="834"/>
      <c r="AU19" s="834"/>
      <c r="AV19" s="834"/>
      <c r="AW19" s="576"/>
      <c r="AX19" s="834"/>
      <c r="AY19" s="305"/>
      <c r="BA19" s="192">
        <f t="shared" si="1"/>
        <v>1</v>
      </c>
      <c r="BF19" s="465"/>
      <c r="BG19" s="559" t="str">
        <f t="shared" ca="1" si="0"/>
        <v/>
      </c>
      <c r="BH19" s="560" t="str">
        <f t="shared" ca="1" si="0"/>
        <v/>
      </c>
      <c r="BI19" s="560" t="str">
        <f t="shared" ca="1" si="0"/>
        <v/>
      </c>
      <c r="BJ19" s="560" t="str">
        <f t="shared" ca="1" si="0"/>
        <v/>
      </c>
      <c r="BK19" s="560" t="str">
        <f t="shared" ca="1" si="0"/>
        <v/>
      </c>
      <c r="BL19" s="561" t="str">
        <f t="shared" ca="1" si="0"/>
        <v/>
      </c>
      <c r="BM19" s="465"/>
      <c r="BN19" s="465"/>
      <c r="BO19" s="465"/>
      <c r="BP19" s="465"/>
      <c r="BQ19" s="465"/>
      <c r="BR19" s="562"/>
      <c r="BS19" s="562" t="str">
        <f>"「共通仕様」"&amp;共通仕様!$BS$4</f>
        <v>「共通仕様」</v>
      </c>
      <c r="BT19" s="465"/>
      <c r="BU19" s="465"/>
      <c r="BV19" s="562"/>
      <c r="BW19" s="465"/>
      <c r="BX19" s="465"/>
      <c r="BY19" s="465"/>
      <c r="BZ19" s="465"/>
      <c r="CA19" s="465"/>
      <c r="CB19" s="465"/>
      <c r="CC19" s="465"/>
      <c r="CD19" s="465"/>
      <c r="CE19" s="465"/>
      <c r="CF19" s="465"/>
      <c r="CG19" s="465"/>
      <c r="CH19" s="465"/>
      <c r="CI19" s="465"/>
      <c r="CJ19" s="465"/>
      <c r="CK19" s="465"/>
      <c r="CL19" s="562" t="str">
        <f>"「"&amp;$A$170&amp;" "&amp;$C$170&amp;"」"</f>
        <v>「8. ファンクションボタン処理説明」</v>
      </c>
      <c r="CM19" s="465"/>
      <c r="CN19" s="465"/>
      <c r="CO19" s="465"/>
      <c r="CP19" s="465"/>
      <c r="CQ19" s="465"/>
      <c r="CR19" s="465"/>
      <c r="CS19" s="465"/>
      <c r="CT19" s="465"/>
      <c r="CU19" s="465"/>
      <c r="CV19" s="1513"/>
      <c r="CW19" s="1264"/>
      <c r="CX19" s="1264"/>
      <c r="CY19" s="1481"/>
      <c r="CZ19" s="1481"/>
      <c r="DA19" s="1481"/>
      <c r="DB19" s="1481"/>
      <c r="DC19" s="1481"/>
      <c r="DD19" s="1859"/>
      <c r="DE19" s="1860"/>
      <c r="DF19" s="1860"/>
      <c r="DG19" s="1861"/>
      <c r="DH19" s="1481"/>
      <c r="DI19" s="1481"/>
      <c r="DJ19" s="1481"/>
      <c r="DK19" s="1481"/>
      <c r="DL19" s="1481"/>
      <c r="DM19" s="1481"/>
      <c r="DN19" s="1481"/>
      <c r="DO19" s="1481"/>
      <c r="DP19" s="1481"/>
      <c r="DQ19" s="1481"/>
      <c r="DR19" s="1516"/>
    </row>
    <row r="20" spans="1:122"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833"/>
      <c r="AJ20" s="834"/>
      <c r="AK20" s="834"/>
      <c r="AL20" s="834"/>
      <c r="AM20" s="834"/>
      <c r="AN20" s="247"/>
      <c r="AO20" s="834"/>
      <c r="AP20" s="834"/>
      <c r="AQ20" s="834"/>
      <c r="AR20" s="834"/>
      <c r="AS20" s="834"/>
      <c r="AT20" s="834"/>
      <c r="AU20" s="834"/>
      <c r="AV20" s="834"/>
      <c r="AW20" s="576"/>
      <c r="AX20" s="834"/>
      <c r="AY20" s="305"/>
      <c r="BA20" s="192">
        <f t="shared" si="1"/>
        <v>1</v>
      </c>
      <c r="BF20" s="465"/>
      <c r="BG20" s="559" t="str">
        <f t="shared" ca="1" si="0"/>
        <v/>
      </c>
      <c r="BH20" s="560" t="str">
        <f t="shared" ca="1" si="0"/>
        <v/>
      </c>
      <c r="BI20" s="560" t="str">
        <f t="shared" ca="1" si="0"/>
        <v/>
      </c>
      <c r="BJ20" s="560" t="str">
        <f t="shared" ca="1" si="0"/>
        <v/>
      </c>
      <c r="BK20" s="560" t="str">
        <f t="shared" ca="1" si="0"/>
        <v/>
      </c>
      <c r="BL20" s="561" t="str">
        <f t="shared" ca="1" si="0"/>
        <v/>
      </c>
      <c r="BM20" s="465"/>
      <c r="BN20" s="465"/>
      <c r="BO20" s="465"/>
      <c r="BP20" s="465"/>
      <c r="BQ20" s="465"/>
      <c r="BR20" s="562" t="str">
        <f>"「共通仕様」"&amp;共通仕様!$BR$7</f>
        <v>「共通仕様」「22. 工具番号マスタ表示処理」</v>
      </c>
      <c r="BS20" s="465"/>
      <c r="BT20" s="465"/>
      <c r="BU20" s="465"/>
      <c r="BV20" s="465"/>
      <c r="BW20" s="562"/>
      <c r="BX20" s="465"/>
      <c r="BY20" s="465"/>
      <c r="BZ20" s="465"/>
      <c r="CA20" s="465"/>
      <c r="CB20" s="465"/>
      <c r="CC20" s="465"/>
      <c r="CD20" s="465"/>
      <c r="CE20" s="465"/>
      <c r="CF20" s="465"/>
      <c r="CG20" s="465"/>
      <c r="CH20" s="465"/>
      <c r="CI20" s="465"/>
      <c r="CJ20" s="465"/>
      <c r="CK20" s="465"/>
      <c r="CL20" s="465"/>
      <c r="CM20" s="562" t="str">
        <f>"「"&amp;$A$171&amp;" "&amp;$J$171&amp;"」"</f>
        <v>「8.1. F2 登録」</v>
      </c>
      <c r="CN20" s="465"/>
      <c r="CO20" s="562"/>
      <c r="CP20" s="465"/>
      <c r="CQ20" s="465"/>
      <c r="CR20" s="465"/>
      <c r="CS20" s="465"/>
      <c r="CT20" s="465"/>
      <c r="CU20" s="465"/>
      <c r="CV20" s="1513"/>
      <c r="CW20" s="1264"/>
      <c r="CX20" s="1264"/>
      <c r="CY20" s="1481"/>
      <c r="CZ20" s="1481"/>
      <c r="DA20" s="1481"/>
      <c r="DB20" s="1481"/>
      <c r="DC20" s="1481"/>
      <c r="DD20" s="1859"/>
      <c r="DE20" s="1860"/>
      <c r="DF20" s="1860"/>
      <c r="DG20" s="1861"/>
      <c r="DH20" s="1481"/>
      <c r="DI20" s="1481"/>
      <c r="DJ20" s="1481"/>
      <c r="DK20" s="1481"/>
      <c r="DL20" s="1481"/>
      <c r="DM20" s="1481"/>
      <c r="DN20" s="1481"/>
      <c r="DO20" s="1481"/>
      <c r="DP20" s="1481"/>
      <c r="DQ20" s="1481"/>
      <c r="DR20" s="1516"/>
    </row>
    <row r="21" spans="1:122" ht="15" customHeight="1">
      <c r="A21" s="309" t="s">
        <v>110</v>
      </c>
      <c r="B21" s="818"/>
      <c r="C21" s="818"/>
      <c r="D21" s="818"/>
      <c r="E21" s="818"/>
      <c r="F21" s="818"/>
      <c r="G21" s="818"/>
      <c r="H21" s="818"/>
      <c r="I21" s="818"/>
      <c r="J21" s="818"/>
      <c r="K21" s="818"/>
      <c r="L21" s="818"/>
      <c r="M21" s="840" t="s">
        <v>41</v>
      </c>
      <c r="N21" s="313" t="s">
        <v>54</v>
      </c>
      <c r="O21" s="316"/>
      <c r="P21" s="220"/>
      <c r="Q21" s="818" t="s">
        <v>119</v>
      </c>
      <c r="R21" s="818"/>
      <c r="S21" s="818"/>
      <c r="T21" s="818"/>
      <c r="U21" s="818"/>
      <c r="V21" s="818"/>
      <c r="W21" s="818"/>
      <c r="X21" s="818"/>
      <c r="Y21" s="818"/>
      <c r="Z21" s="818"/>
      <c r="AA21" s="818"/>
      <c r="AB21" s="818"/>
      <c r="AC21" s="818"/>
      <c r="AD21" s="818"/>
      <c r="AE21" s="818"/>
      <c r="AF21" s="818"/>
      <c r="AG21" s="818"/>
      <c r="AH21" s="818"/>
      <c r="AI21" s="833"/>
      <c r="AJ21" s="834"/>
      <c r="AK21" s="834"/>
      <c r="AL21" s="834"/>
      <c r="AM21" s="834"/>
      <c r="AN21" s="247"/>
      <c r="AO21" s="834"/>
      <c r="AP21" s="834"/>
      <c r="AQ21" s="834"/>
      <c r="AR21" s="834"/>
      <c r="AS21" s="834"/>
      <c r="AT21" s="834"/>
      <c r="AU21" s="834"/>
      <c r="AV21" s="834"/>
      <c r="AW21" s="576"/>
      <c r="AX21" s="834"/>
      <c r="AY21" s="305"/>
      <c r="BA21" s="192">
        <f t="shared" si="1"/>
        <v>1</v>
      </c>
      <c r="BF21" s="465"/>
      <c r="BG21" s="559" t="str">
        <f t="shared" ca="1" si="0"/>
        <v/>
      </c>
      <c r="BH21" s="560" t="str">
        <f t="shared" ca="1" si="0"/>
        <v/>
      </c>
      <c r="BI21" s="560" t="str">
        <f t="shared" ca="1" si="0"/>
        <v/>
      </c>
      <c r="BJ21" s="560" t="str">
        <f t="shared" ca="1" si="0"/>
        <v/>
      </c>
      <c r="BK21" s="560" t="str">
        <f t="shared" ca="1" si="0"/>
        <v/>
      </c>
      <c r="BL21" s="561" t="str">
        <f t="shared" ca="1" si="0"/>
        <v/>
      </c>
      <c r="BM21" s="465"/>
      <c r="BN21" s="465"/>
      <c r="BO21" s="465"/>
      <c r="BP21" s="465"/>
      <c r="BQ21" s="465"/>
      <c r="BR21" s="562" t="str">
        <f>"「共通仕様」"&amp;共通仕様!$BR$13</f>
        <v>「共通仕様」「23. 費用発生マスタ表示処理」</v>
      </c>
      <c r="BS21" s="465"/>
      <c r="BT21" s="465"/>
      <c r="BU21" s="465"/>
      <c r="BV21" s="465"/>
      <c r="BW21" s="562"/>
      <c r="BX21" s="562"/>
      <c r="BY21" s="562"/>
      <c r="BZ21" s="465"/>
      <c r="CA21" s="465"/>
      <c r="CB21" s="465"/>
      <c r="CC21" s="465"/>
      <c r="CD21" s="465"/>
      <c r="CE21" s="465"/>
      <c r="CF21" s="465"/>
      <c r="CG21" s="465"/>
      <c r="CH21" s="465"/>
      <c r="CI21" s="465"/>
      <c r="CJ21" s="465"/>
      <c r="CK21" s="465"/>
      <c r="CL21" s="465"/>
      <c r="CM21" s="562" t="str">
        <f>"「"&amp;$A$184&amp;" "&amp;$J$184&amp;"」"</f>
        <v>「8.2. F5 検索」</v>
      </c>
      <c r="CN21" s="465"/>
      <c r="CO21" s="465"/>
      <c r="CP21" s="465"/>
      <c r="CQ21" s="465"/>
      <c r="CR21" s="465"/>
      <c r="CS21" s="465"/>
      <c r="CT21" s="465"/>
      <c r="CU21" s="465"/>
      <c r="CV21" s="1513"/>
      <c r="CW21" s="1264"/>
      <c r="CX21" s="1264"/>
      <c r="CY21" s="1481"/>
      <c r="CZ21" s="1481"/>
      <c r="DA21" s="1481"/>
      <c r="DB21" s="1481"/>
      <c r="DC21" s="1481"/>
      <c r="DD21" s="1859"/>
      <c r="DE21" s="1860"/>
      <c r="DF21" s="1860"/>
      <c r="DG21" s="1861"/>
      <c r="DH21" s="1481"/>
      <c r="DI21" s="1481"/>
      <c r="DJ21" s="1481"/>
      <c r="DK21" s="1481"/>
      <c r="DL21" s="1481"/>
      <c r="DM21" s="1481"/>
      <c r="DN21" s="1481"/>
      <c r="DO21" s="1481"/>
      <c r="DP21" s="1481"/>
      <c r="DQ21" s="1481"/>
      <c r="DR21" s="1516"/>
    </row>
    <row r="22" spans="1:122" ht="15" customHeight="1">
      <c r="A22" s="128"/>
      <c r="B22" s="801"/>
      <c r="C22" s="801"/>
      <c r="D22" s="801"/>
      <c r="E22" s="801"/>
      <c r="F22" s="801"/>
      <c r="G22" s="801"/>
      <c r="H22" s="801"/>
      <c r="I22" s="801"/>
      <c r="J22" s="801"/>
      <c r="K22" s="801"/>
      <c r="L22" s="801"/>
      <c r="M22" s="817"/>
      <c r="N22" s="314"/>
      <c r="O22" s="75"/>
      <c r="P22" s="819"/>
      <c r="Q22" s="801"/>
      <c r="R22" s="801"/>
      <c r="S22" s="801"/>
      <c r="T22" s="801"/>
      <c r="U22" s="801"/>
      <c r="V22" s="801"/>
      <c r="W22" s="801"/>
      <c r="X22" s="801"/>
      <c r="Y22" s="801"/>
      <c r="Z22" s="801"/>
      <c r="AA22" s="801"/>
      <c r="AB22" s="801"/>
      <c r="AC22" s="801"/>
      <c r="AD22" s="801"/>
      <c r="AE22" s="801"/>
      <c r="AF22" s="801"/>
      <c r="AG22" s="801"/>
      <c r="AH22" s="73"/>
      <c r="AI22" s="833"/>
      <c r="AJ22" s="834"/>
      <c r="AK22" s="834"/>
      <c r="AL22" s="834"/>
      <c r="AM22" s="834"/>
      <c r="AN22" s="247"/>
      <c r="AO22" s="834"/>
      <c r="AP22" s="834"/>
      <c r="AQ22" s="834"/>
      <c r="AR22" s="834"/>
      <c r="AS22" s="834"/>
      <c r="AT22" s="834"/>
      <c r="AU22" s="834"/>
      <c r="AV22" s="834"/>
      <c r="AW22" s="576"/>
      <c r="AX22" s="834"/>
      <c r="AY22" s="305"/>
      <c r="BA22" s="192">
        <f t="shared" si="1"/>
        <v>1</v>
      </c>
      <c r="BF22" s="465"/>
      <c r="BG22" s="559" t="str">
        <f t="shared" ca="1" si="0"/>
        <v/>
      </c>
      <c r="BH22" s="560" t="str">
        <f t="shared" ca="1" si="0"/>
        <v/>
      </c>
      <c r="BI22" s="560" t="str">
        <f t="shared" ca="1" si="0"/>
        <v/>
      </c>
      <c r="BJ22" s="560" t="str">
        <f t="shared" ca="1" si="0"/>
        <v/>
      </c>
      <c r="BK22" s="560" t="str">
        <f t="shared" ca="1" si="0"/>
        <v/>
      </c>
      <c r="BL22" s="561" t="str">
        <f t="shared" ca="1" si="0"/>
        <v/>
      </c>
      <c r="BM22" s="465"/>
      <c r="BN22" s="465"/>
      <c r="BO22" s="465"/>
      <c r="BP22" s="465"/>
      <c r="BQ22" s="465"/>
      <c r="BR22" s="562" t="str">
        <f>"「共通仕様」"&amp;共通仕様!$BR$16</f>
        <v>「共通仕様」「24. 現象マスタ表示処理」</v>
      </c>
      <c r="BS22" s="465"/>
      <c r="BT22" s="465"/>
      <c r="BU22" s="465"/>
      <c r="BV22" s="465"/>
      <c r="BW22" s="562"/>
      <c r="BX22" s="465"/>
      <c r="BY22" s="562"/>
      <c r="BZ22" s="465"/>
      <c r="CA22" s="465"/>
      <c r="CB22" s="465"/>
      <c r="CC22" s="465"/>
      <c r="CD22" s="465"/>
      <c r="CE22" s="465"/>
      <c r="CF22" s="465"/>
      <c r="CG22" s="465"/>
      <c r="CH22" s="465"/>
      <c r="CI22" s="465"/>
      <c r="CJ22" s="465"/>
      <c r="CK22" s="465"/>
      <c r="CL22" s="465"/>
      <c r="CM22" s="562" t="str">
        <f>"「"&amp;$A$213&amp;" "&amp;$J$213&amp;"」"</f>
        <v>「8.3 F6 クリア」</v>
      </c>
      <c r="CN22" s="465"/>
      <c r="CO22" s="465"/>
      <c r="CP22" s="465"/>
      <c r="CQ22" s="465"/>
      <c r="CR22" s="465"/>
      <c r="CS22" s="465"/>
      <c r="CT22" s="465"/>
      <c r="CU22" s="465"/>
      <c r="CV22" s="1513"/>
      <c r="CW22" s="1264"/>
      <c r="CX22" s="1264"/>
      <c r="CY22" s="1481"/>
      <c r="CZ22" s="1481"/>
      <c r="DA22" s="1481"/>
      <c r="DB22" s="1481"/>
      <c r="DC22" s="1481"/>
      <c r="DD22" s="1859"/>
      <c r="DE22" s="1860"/>
      <c r="DF22" s="1860"/>
      <c r="DG22" s="1861"/>
      <c r="DH22" s="1481"/>
      <c r="DI22" s="1481"/>
      <c r="DJ22" s="1481"/>
      <c r="DK22" s="1481"/>
      <c r="DL22" s="1481"/>
      <c r="DM22" s="1481"/>
      <c r="DN22" s="1481"/>
      <c r="DO22" s="1481"/>
      <c r="DP22" s="1481"/>
      <c r="DQ22" s="1481"/>
      <c r="DR22" s="1516"/>
    </row>
    <row r="23" spans="1:122" ht="15" customHeight="1">
      <c r="A23" s="128"/>
      <c r="B23" s="801"/>
      <c r="C23" s="801"/>
      <c r="D23" s="801"/>
      <c r="E23" s="801"/>
      <c r="F23" s="801"/>
      <c r="G23" s="801"/>
      <c r="H23" s="801"/>
      <c r="I23" s="801"/>
      <c r="J23" s="801"/>
      <c r="K23" s="801"/>
      <c r="L23" s="801"/>
      <c r="M23" s="817"/>
      <c r="N23" s="314"/>
      <c r="O23" s="75"/>
      <c r="P23" s="819"/>
      <c r="Q23" s="801"/>
      <c r="R23" s="801"/>
      <c r="S23" s="801"/>
      <c r="T23" s="801"/>
      <c r="U23" s="801"/>
      <c r="V23" s="801"/>
      <c r="W23" s="801"/>
      <c r="X23" s="801"/>
      <c r="Y23" s="801"/>
      <c r="Z23" s="801"/>
      <c r="AA23" s="801"/>
      <c r="AB23" s="801"/>
      <c r="AC23" s="801"/>
      <c r="AD23" s="801"/>
      <c r="AE23" s="801"/>
      <c r="AF23" s="801"/>
      <c r="AG23" s="801"/>
      <c r="AH23" s="73"/>
      <c r="AI23" s="833"/>
      <c r="AJ23" s="834"/>
      <c r="AK23" s="834"/>
      <c r="AL23" s="834"/>
      <c r="AM23" s="834"/>
      <c r="AN23" s="247"/>
      <c r="AO23" s="834"/>
      <c r="AP23" s="834"/>
      <c r="AQ23" s="834"/>
      <c r="AR23" s="834"/>
      <c r="AS23" s="834"/>
      <c r="AT23" s="834"/>
      <c r="AU23" s="834"/>
      <c r="AV23" s="834"/>
      <c r="AW23" s="576"/>
      <c r="AX23" s="834"/>
      <c r="AY23" s="305"/>
      <c r="BA23" s="192">
        <f t="shared" si="1"/>
        <v>1</v>
      </c>
      <c r="BE23" s="465"/>
      <c r="BF23" s="465"/>
      <c r="BG23" s="559" t="str">
        <f t="shared" ca="1" si="0"/>
        <v/>
      </c>
      <c r="BH23" s="560" t="str">
        <f t="shared" ca="1" si="0"/>
        <v/>
      </c>
      <c r="BI23" s="560" t="str">
        <f t="shared" ca="1" si="0"/>
        <v/>
      </c>
      <c r="BJ23" s="560" t="str">
        <f t="shared" ca="1" si="0"/>
        <v/>
      </c>
      <c r="BK23" s="560" t="str">
        <f t="shared" ca="1" si="0"/>
        <v/>
      </c>
      <c r="BL23" s="561" t="str">
        <f t="shared" ca="1" si="0"/>
        <v/>
      </c>
      <c r="BM23" s="465"/>
      <c r="BN23" s="465"/>
      <c r="BO23" s="465"/>
      <c r="BP23" s="465"/>
      <c r="BQ23" s="465"/>
      <c r="BR23" s="562" t="str">
        <f>"「共通仕様」"&amp;共通仕様!$BR$19</f>
        <v>「共通仕様」「25. 原因マスタ表示処理」</v>
      </c>
      <c r="BS23" s="465"/>
      <c r="BT23" s="465"/>
      <c r="BU23" s="465"/>
      <c r="BV23" s="465"/>
      <c r="BW23" s="562"/>
      <c r="BX23" s="465"/>
      <c r="BY23" s="465"/>
      <c r="BZ23" s="465"/>
      <c r="CA23" s="465"/>
      <c r="CB23" s="465"/>
      <c r="CC23" s="465"/>
      <c r="CD23" s="465"/>
      <c r="CE23" s="465"/>
      <c r="CF23" s="465"/>
      <c r="CG23" s="465"/>
      <c r="CH23" s="465"/>
      <c r="CI23" s="465"/>
      <c r="CJ23" s="465"/>
      <c r="CK23" s="465"/>
      <c r="CL23" s="465"/>
      <c r="CM23" s="562" t="str">
        <f>"「"&amp;$A$224&amp;" "&amp;$J$224&amp;"」"</f>
        <v>「8.4 F9 削除」</v>
      </c>
      <c r="CN23" s="465"/>
      <c r="CO23" s="465"/>
      <c r="CP23" s="465"/>
      <c r="CQ23" s="465"/>
      <c r="CR23" s="465"/>
      <c r="CS23" s="465"/>
      <c r="CT23" s="465"/>
      <c r="CU23" s="465"/>
      <c r="CV23" s="1513"/>
      <c r="CW23" s="1264"/>
      <c r="CX23" s="1264"/>
      <c r="CY23" s="1481"/>
      <c r="CZ23" s="1481"/>
      <c r="DA23" s="1481"/>
      <c r="DB23" s="1481"/>
      <c r="DC23" s="1481"/>
      <c r="DD23" s="1859"/>
      <c r="DE23" s="1860"/>
      <c r="DF23" s="1860"/>
      <c r="DG23" s="1861"/>
      <c r="DH23" s="1481"/>
      <c r="DI23" s="1481"/>
      <c r="DJ23" s="1481"/>
      <c r="DK23" s="1481"/>
      <c r="DL23" s="1481"/>
      <c r="DM23" s="1481"/>
      <c r="DN23" s="1481"/>
      <c r="DO23" s="1481"/>
      <c r="DP23" s="1481"/>
      <c r="DQ23" s="1481"/>
      <c r="DR23" s="1516"/>
    </row>
    <row r="24" spans="1:122" ht="15" customHeight="1">
      <c r="A24" s="128"/>
      <c r="B24" s="801"/>
      <c r="C24" s="801"/>
      <c r="D24" s="801"/>
      <c r="E24" s="801"/>
      <c r="F24" s="801"/>
      <c r="G24" s="801"/>
      <c r="H24" s="801"/>
      <c r="I24" s="801"/>
      <c r="J24" s="801"/>
      <c r="K24" s="801"/>
      <c r="L24" s="801"/>
      <c r="M24" s="817"/>
      <c r="N24" s="314"/>
      <c r="O24" s="75"/>
      <c r="P24" s="819"/>
      <c r="Q24" s="801"/>
      <c r="R24" s="801"/>
      <c r="S24" s="801"/>
      <c r="T24" s="801"/>
      <c r="U24" s="801"/>
      <c r="V24" s="801"/>
      <c r="W24" s="801"/>
      <c r="X24" s="801"/>
      <c r="Y24" s="801"/>
      <c r="Z24" s="801"/>
      <c r="AA24" s="801"/>
      <c r="AB24" s="801"/>
      <c r="AC24" s="801"/>
      <c r="AD24" s="801"/>
      <c r="AE24" s="801"/>
      <c r="AF24" s="801"/>
      <c r="AG24" s="801"/>
      <c r="AH24" s="73"/>
      <c r="AI24" s="833"/>
      <c r="AJ24" s="834"/>
      <c r="AK24" s="834"/>
      <c r="AL24" s="834"/>
      <c r="AM24" s="834"/>
      <c r="AN24" s="247"/>
      <c r="AO24" s="834"/>
      <c r="AP24" s="834"/>
      <c r="AQ24" s="834"/>
      <c r="AR24" s="834"/>
      <c r="AS24" s="834"/>
      <c r="AT24" s="834"/>
      <c r="AU24" s="834"/>
      <c r="AV24" s="834"/>
      <c r="AW24" s="576"/>
      <c r="AX24" s="834"/>
      <c r="AY24" s="305"/>
      <c r="BA24" s="192">
        <f t="shared" si="1"/>
        <v>1</v>
      </c>
      <c r="BG24" s="559" t="str">
        <f t="shared" ca="1" si="0"/>
        <v/>
      </c>
      <c r="BH24" s="560" t="str">
        <f t="shared" ca="1" si="0"/>
        <v/>
      </c>
      <c r="BI24" s="560" t="str">
        <f t="shared" ca="1" si="0"/>
        <v/>
      </c>
      <c r="BJ24" s="560" t="str">
        <f t="shared" ca="1" si="0"/>
        <v/>
      </c>
      <c r="BK24" s="560" t="str">
        <f t="shared" ca="1" si="0"/>
        <v/>
      </c>
      <c r="BL24" s="561" t="str">
        <f t="shared" ca="1" si="0"/>
        <v/>
      </c>
      <c r="BQ24" s="465"/>
      <c r="BR24" s="562" t="str">
        <f>"「共通仕様」"&amp;共通仕様!$BR$22</f>
        <v>「共通仕様」「26. 工程名称マスタ表示処理」</v>
      </c>
      <c r="BS24" s="465"/>
      <c r="BT24" s="465"/>
      <c r="BU24" s="465"/>
      <c r="BV24" s="562"/>
      <c r="BW24" s="465"/>
      <c r="BX24" s="562"/>
      <c r="BY24" s="465"/>
      <c r="BZ24" s="465"/>
      <c r="CA24" s="465"/>
      <c r="CB24" s="465"/>
      <c r="CC24" s="465"/>
      <c r="CD24" s="465"/>
      <c r="CE24" s="465"/>
      <c r="CF24" s="465"/>
      <c r="CG24" s="465"/>
      <c r="CH24" s="465"/>
      <c r="CI24" s="465"/>
      <c r="CJ24" s="465"/>
      <c r="CK24" s="465"/>
      <c r="CL24" s="465"/>
      <c r="CM24" s="562" t="str">
        <f>"「"&amp;$A$241&amp;" "&amp;$J$241&amp;"」"</f>
        <v>「8.5 F12 閉じる」</v>
      </c>
      <c r="CN24" s="465"/>
      <c r="CO24" s="465"/>
      <c r="CP24" s="465"/>
      <c r="CQ24" s="465"/>
      <c r="CR24" s="465"/>
      <c r="CS24" s="465"/>
      <c r="CT24" s="465"/>
      <c r="CU24" s="465"/>
      <c r="CV24" s="1513"/>
      <c r="CW24" s="1264"/>
      <c r="CX24" s="1264"/>
      <c r="CY24" s="1481"/>
      <c r="CZ24" s="1481"/>
      <c r="DA24" s="1481"/>
      <c r="DB24" s="1481"/>
      <c r="DC24" s="1481"/>
      <c r="DD24" s="1859"/>
      <c r="DE24" s="1860"/>
      <c r="DF24" s="1860"/>
      <c r="DG24" s="1861"/>
      <c r="DH24" s="1481"/>
      <c r="DI24" s="1481"/>
      <c r="DJ24" s="1481"/>
      <c r="DK24" s="1481"/>
      <c r="DL24" s="1481"/>
      <c r="DM24" s="1481"/>
      <c r="DN24" s="1481"/>
      <c r="DO24" s="1481"/>
      <c r="DP24" s="1481"/>
      <c r="DQ24" s="1481"/>
      <c r="DR24" s="1516"/>
    </row>
    <row r="25" spans="1:122" ht="15" customHeight="1">
      <c r="A25" s="128"/>
      <c r="B25" s="801"/>
      <c r="C25" s="801"/>
      <c r="D25" s="801"/>
      <c r="E25" s="801"/>
      <c r="F25" s="801"/>
      <c r="G25" s="801"/>
      <c r="H25" s="801"/>
      <c r="I25" s="801"/>
      <c r="J25" s="801"/>
      <c r="K25" s="801"/>
      <c r="L25" s="801"/>
      <c r="M25" s="817"/>
      <c r="N25" s="314"/>
      <c r="O25" s="75"/>
      <c r="P25" s="819"/>
      <c r="Q25" s="801"/>
      <c r="R25" s="801"/>
      <c r="S25" s="801"/>
      <c r="T25" s="801"/>
      <c r="U25" s="801"/>
      <c r="V25" s="801"/>
      <c r="W25" s="801"/>
      <c r="X25" s="801"/>
      <c r="Y25" s="801"/>
      <c r="Z25" s="801"/>
      <c r="AA25" s="801"/>
      <c r="AB25" s="801"/>
      <c r="AC25" s="801"/>
      <c r="AD25" s="801"/>
      <c r="AE25" s="801"/>
      <c r="AF25" s="801"/>
      <c r="AG25" s="801"/>
      <c r="AH25" s="801"/>
      <c r="AI25" s="833"/>
      <c r="AJ25" s="834"/>
      <c r="AK25" s="834"/>
      <c r="AL25" s="834"/>
      <c r="AM25" s="834"/>
      <c r="AN25" s="247"/>
      <c r="AO25" s="834"/>
      <c r="AP25" s="834"/>
      <c r="AQ25" s="834"/>
      <c r="AR25" s="834"/>
      <c r="AS25" s="834"/>
      <c r="AT25" s="834"/>
      <c r="AU25" s="834"/>
      <c r="AV25" s="834"/>
      <c r="AW25" s="576"/>
      <c r="AX25" s="834"/>
      <c r="AY25" s="305"/>
      <c r="BA25" s="192">
        <f t="shared" si="1"/>
        <v>1</v>
      </c>
      <c r="BG25" s="559" t="str">
        <f t="shared" ca="1" si="0"/>
        <v/>
      </c>
      <c r="BH25" s="560" t="str">
        <f t="shared" ca="1" si="0"/>
        <v/>
      </c>
      <c r="BI25" s="560" t="str">
        <f t="shared" ca="1" si="0"/>
        <v/>
      </c>
      <c r="BJ25" s="560" t="str">
        <f t="shared" ca="1" si="0"/>
        <v/>
      </c>
      <c r="BK25" s="560" t="str">
        <f t="shared" ca="1" si="0"/>
        <v/>
      </c>
      <c r="BL25" s="561" t="str">
        <f t="shared" ca="1" si="0"/>
        <v/>
      </c>
      <c r="BQ25" s="465"/>
      <c r="BR25" s="562" t="str">
        <f>"「共通仕様」"&amp;共通仕様!$BR$28</f>
        <v>「共通仕様」「27. 車種マスタ表示処理」</v>
      </c>
      <c r="BS25" s="465"/>
      <c r="BT25" s="465"/>
      <c r="BU25" s="465"/>
      <c r="BV25" s="465"/>
      <c r="BW25" s="562"/>
      <c r="BX25" s="562"/>
      <c r="BY25" s="465"/>
      <c r="BZ25" s="465"/>
      <c r="CA25" s="465"/>
      <c r="CB25" s="465"/>
      <c r="CC25" s="465"/>
      <c r="CD25" s="465"/>
      <c r="CE25" s="465"/>
      <c r="CF25" s="465"/>
      <c r="CG25" s="465"/>
      <c r="CH25" s="465"/>
      <c r="CI25" s="465"/>
      <c r="CJ25" s="465"/>
      <c r="CK25" s="465"/>
      <c r="CL25" s="562" t="str">
        <f>"「"&amp;$A$243&amp;" "&amp;$C$243&amp;"」"</f>
        <v>「9. データ登録処理」</v>
      </c>
      <c r="CM25" s="192"/>
      <c r="CN25" s="192"/>
      <c r="CO25" s="192"/>
      <c r="CP25" s="192"/>
      <c r="CQ25" s="192"/>
      <c r="CR25" s="465"/>
      <c r="CS25" s="465"/>
      <c r="CT25" s="465"/>
      <c r="CU25" s="465"/>
      <c r="CV25" s="1513"/>
      <c r="CW25" s="1264"/>
      <c r="CX25" s="1264"/>
      <c r="CY25" s="1481"/>
      <c r="CZ25" s="1481"/>
      <c r="DA25" s="1481"/>
      <c r="DB25" s="1481"/>
      <c r="DC25" s="1481"/>
      <c r="DD25" s="1859"/>
      <c r="DE25" s="1860"/>
      <c r="DF25" s="1860"/>
      <c r="DG25" s="1861"/>
      <c r="DH25" s="1481"/>
      <c r="DI25" s="1481"/>
      <c r="DJ25" s="1481"/>
      <c r="DK25" s="1481"/>
      <c r="DL25" s="1481"/>
      <c r="DM25" s="1481"/>
      <c r="DN25" s="1481"/>
      <c r="DO25" s="1481"/>
      <c r="DP25" s="1481"/>
      <c r="DQ25" s="1481"/>
      <c r="DR25" s="1516"/>
    </row>
    <row r="26" spans="1:122" ht="15" customHeight="1">
      <c r="A26" s="129"/>
      <c r="B26" s="839"/>
      <c r="C26" s="839"/>
      <c r="D26" s="839"/>
      <c r="E26" s="839"/>
      <c r="F26" s="839"/>
      <c r="G26" s="839"/>
      <c r="H26" s="839"/>
      <c r="I26" s="839"/>
      <c r="J26" s="839"/>
      <c r="K26" s="839"/>
      <c r="L26" s="839"/>
      <c r="M26" s="816"/>
      <c r="N26" s="315"/>
      <c r="O26" s="215"/>
      <c r="P26" s="820"/>
      <c r="Q26" s="839"/>
      <c r="R26" s="839"/>
      <c r="S26" s="839"/>
      <c r="T26" s="839"/>
      <c r="U26" s="839"/>
      <c r="V26" s="839"/>
      <c r="W26" s="839"/>
      <c r="X26" s="839"/>
      <c r="Y26" s="839"/>
      <c r="Z26" s="839"/>
      <c r="AA26" s="839"/>
      <c r="AB26" s="839"/>
      <c r="AC26" s="839"/>
      <c r="AD26" s="839"/>
      <c r="AE26" s="839"/>
      <c r="AF26" s="839"/>
      <c r="AG26" s="839"/>
      <c r="AH26" s="839"/>
      <c r="AI26" s="833"/>
      <c r="AJ26" s="828"/>
      <c r="AK26" s="828"/>
      <c r="AL26" s="828"/>
      <c r="AM26" s="828"/>
      <c r="AN26" s="823"/>
      <c r="AO26" s="828"/>
      <c r="AP26" s="828"/>
      <c r="AQ26" s="828"/>
      <c r="AR26" s="828"/>
      <c r="AS26" s="828"/>
      <c r="AT26" s="828"/>
      <c r="AU26" s="828"/>
      <c r="AV26" s="828"/>
      <c r="AW26" s="815"/>
      <c r="AX26" s="834"/>
      <c r="AY26" s="307"/>
      <c r="BA26" s="192">
        <f t="shared" si="1"/>
        <v>1</v>
      </c>
      <c r="BG26" s="559" t="str">
        <f t="shared" ca="1" si="0"/>
        <v/>
      </c>
      <c r="BH26" s="560" t="str">
        <f t="shared" ca="1" si="0"/>
        <v/>
      </c>
      <c r="BI26" s="560" t="str">
        <f t="shared" ca="1" si="0"/>
        <v/>
      </c>
      <c r="BJ26" s="560" t="str">
        <f t="shared" ca="1" si="0"/>
        <v/>
      </c>
      <c r="BK26" s="560" t="str">
        <f t="shared" ca="1" si="0"/>
        <v/>
      </c>
      <c r="BL26" s="561" t="str">
        <f t="shared" ca="1" si="0"/>
        <v/>
      </c>
      <c r="BQ26" s="465"/>
      <c r="BR26" s="562" t="str">
        <f>"「共通仕様」"&amp;共通仕様!$BR$34</f>
        <v>「共通仕様」「28. 権限区分マスタ表示処理(upk-common AuthorityCombobox.cs)」</v>
      </c>
      <c r="BS26" s="465"/>
      <c r="BT26" s="465"/>
      <c r="BU26" s="465"/>
      <c r="BV26" s="465"/>
      <c r="BW26" s="562"/>
      <c r="BX26" s="465"/>
      <c r="BY26" s="465"/>
      <c r="BZ26" s="465"/>
      <c r="CA26" s="465"/>
      <c r="CB26" s="465"/>
      <c r="CC26" s="465"/>
      <c r="CD26" s="465"/>
      <c r="CE26" s="465"/>
      <c r="CF26" s="465"/>
      <c r="CG26" s="465"/>
      <c r="CH26" s="465"/>
      <c r="CI26" s="465"/>
      <c r="CJ26" s="465"/>
      <c r="CK26" s="465"/>
      <c r="CL26" s="562" t="str">
        <f>"「"&amp;$A$280&amp;" "&amp;$C$280&amp;"」"</f>
        <v>「10. データ検索処理」</v>
      </c>
      <c r="CM26" s="192"/>
      <c r="CR26" s="465"/>
      <c r="CS26" s="465"/>
      <c r="CT26" s="465"/>
      <c r="CU26" s="465"/>
      <c r="CV26" s="1513"/>
      <c r="CW26" s="1264"/>
      <c r="CX26" s="1264"/>
      <c r="CY26" s="1481"/>
      <c r="CZ26" s="1481"/>
      <c r="DA26" s="1481"/>
      <c r="DB26" s="1481"/>
      <c r="DC26" s="1481"/>
      <c r="DD26" s="1859"/>
      <c r="DE26" s="1860"/>
      <c r="DF26" s="1860"/>
      <c r="DG26" s="1861"/>
      <c r="DH26" s="1481"/>
      <c r="DI26" s="1481"/>
      <c r="DJ26" s="1481"/>
      <c r="DK26" s="1481"/>
      <c r="DL26" s="1481"/>
      <c r="DM26" s="1481"/>
      <c r="DN26" s="1481"/>
      <c r="DO26" s="1481"/>
      <c r="DP26" s="1481"/>
      <c r="DQ26" s="1481"/>
      <c r="DR26" s="1516"/>
    </row>
    <row r="27" spans="1:122"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833"/>
      <c r="AJ27" s="828"/>
      <c r="AK27" s="828"/>
      <c r="AL27" s="828"/>
      <c r="AM27" s="828"/>
      <c r="AN27" s="823"/>
      <c r="AO27" s="828"/>
      <c r="AP27" s="828"/>
      <c r="AQ27" s="828"/>
      <c r="AR27" s="828"/>
      <c r="AS27" s="828"/>
      <c r="AT27" s="828"/>
      <c r="AU27" s="828"/>
      <c r="AV27" s="828"/>
      <c r="AW27" s="815"/>
      <c r="AX27" s="834"/>
      <c r="AY27" s="307"/>
      <c r="BA27" s="192">
        <f t="shared" si="1"/>
        <v>1</v>
      </c>
      <c r="BG27" s="559" t="str">
        <f t="shared" ca="1" si="0"/>
        <v/>
      </c>
      <c r="BH27" s="560" t="str">
        <f t="shared" ca="1" si="0"/>
        <v/>
      </c>
      <c r="BI27" s="560" t="str">
        <f t="shared" ca="1" si="0"/>
        <v/>
      </c>
      <c r="BJ27" s="560" t="str">
        <f t="shared" ca="1" si="0"/>
        <v/>
      </c>
      <c r="BK27" s="560" t="str">
        <f t="shared" ca="1" si="0"/>
        <v/>
      </c>
      <c r="BL27" s="561" t="str">
        <f t="shared" ca="1" si="0"/>
        <v/>
      </c>
      <c r="BQ27" s="465"/>
      <c r="BR27" s="562" t="str">
        <f>"「共通仕様」"&amp;共通仕様!$BR$37</f>
        <v>「共通仕様」「29. 汎用金型分類マスタ表示処理(upk-common BunruiCombobox.cs)」</v>
      </c>
      <c r="BS27" s="465"/>
      <c r="BT27" s="465"/>
      <c r="BU27" s="465"/>
      <c r="BV27" s="465"/>
      <c r="BW27" s="562"/>
      <c r="BX27" s="562"/>
      <c r="BY27" s="562"/>
      <c r="BZ27" s="465"/>
      <c r="CA27" s="465"/>
      <c r="CB27" s="465"/>
      <c r="CC27" s="465"/>
      <c r="CD27" s="465"/>
      <c r="CE27" s="465"/>
      <c r="CF27" s="465"/>
      <c r="CG27" s="465"/>
      <c r="CH27" s="465"/>
      <c r="CI27" s="465"/>
      <c r="CJ27" s="465"/>
      <c r="CK27" s="465"/>
      <c r="CL27" s="192"/>
      <c r="CM27" s="562" t="e">
        <f>"「"&amp;#REF!&amp;" "&amp;#REF!&amp;"」"</f>
        <v>#REF!</v>
      </c>
      <c r="CN27" s="192"/>
      <c r="CR27" s="192"/>
      <c r="CS27" s="192"/>
      <c r="CT27" s="192"/>
      <c r="CU27" s="465"/>
      <c r="CV27" s="1513"/>
      <c r="CW27" s="1264"/>
      <c r="CX27" s="1264"/>
      <c r="CY27" s="1481"/>
      <c r="CZ27" s="1481"/>
      <c r="DA27" s="1481"/>
      <c r="DB27" s="1481"/>
      <c r="DC27" s="1481"/>
      <c r="DD27" s="1859"/>
      <c r="DE27" s="1860"/>
      <c r="DF27" s="1860"/>
      <c r="DG27" s="1861"/>
      <c r="DH27" s="1481"/>
      <c r="DI27" s="1481"/>
      <c r="DJ27" s="1481"/>
      <c r="DK27" s="1481"/>
      <c r="DL27" s="1481"/>
      <c r="DM27" s="1481"/>
      <c r="DN27" s="1481"/>
      <c r="DO27" s="1481"/>
      <c r="DP27" s="1481"/>
      <c r="DQ27" s="1481"/>
      <c r="DR27" s="1516"/>
    </row>
    <row r="28" spans="1:122" ht="15" customHeight="1">
      <c r="A28" s="128" t="s">
        <v>100</v>
      </c>
      <c r="B28" s="801"/>
      <c r="C28" s="801"/>
      <c r="D28" s="801"/>
      <c r="E28" s="801"/>
      <c r="F28" s="801"/>
      <c r="G28" s="801"/>
      <c r="H28" s="801"/>
      <c r="I28" s="801"/>
      <c r="J28" s="801"/>
      <c r="K28" s="801"/>
      <c r="L28" s="801"/>
      <c r="M28" s="801"/>
      <c r="N28" s="824" t="s">
        <v>101</v>
      </c>
      <c r="O28" s="801"/>
      <c r="P28" s="801"/>
      <c r="Q28" s="801"/>
      <c r="R28" s="819"/>
      <c r="S28" s="801" t="s">
        <v>102</v>
      </c>
      <c r="T28" s="801"/>
      <c r="U28" s="801"/>
      <c r="V28" s="801"/>
      <c r="W28" s="801"/>
      <c r="X28" s="801"/>
      <c r="Y28" s="801"/>
      <c r="Z28" s="801"/>
      <c r="AA28" s="801"/>
      <c r="AB28" s="801"/>
      <c r="AC28" s="801"/>
      <c r="AD28" s="801"/>
      <c r="AE28" s="801"/>
      <c r="AF28" s="801"/>
      <c r="AG28" s="801"/>
      <c r="AH28" s="73"/>
      <c r="AI28" s="814"/>
      <c r="AJ28" s="828"/>
      <c r="AK28" s="828"/>
      <c r="AL28" s="828"/>
      <c r="AM28" s="828"/>
      <c r="AN28" s="823"/>
      <c r="AO28" s="828"/>
      <c r="AP28" s="828"/>
      <c r="AQ28" s="828"/>
      <c r="AR28" s="828"/>
      <c r="AS28" s="828"/>
      <c r="AT28" s="828"/>
      <c r="AU28" s="828"/>
      <c r="AV28" s="828"/>
      <c r="AW28" s="815"/>
      <c r="AX28" s="834"/>
      <c r="AY28" s="307"/>
      <c r="BA28" s="192">
        <f t="shared" si="1"/>
        <v>1</v>
      </c>
      <c r="BG28" s="559" t="str">
        <f t="shared" ca="1" si="0"/>
        <v/>
      </c>
      <c r="BH28" s="560" t="str">
        <f t="shared" ca="1" si="0"/>
        <v/>
      </c>
      <c r="BI28" s="560" t="str">
        <f t="shared" ca="1" si="0"/>
        <v/>
      </c>
      <c r="BJ28" s="560" t="str">
        <f t="shared" ca="1" si="0"/>
        <v/>
      </c>
      <c r="BK28" s="560" t="str">
        <f t="shared" ca="1" si="0"/>
        <v/>
      </c>
      <c r="BL28" s="561" t="str">
        <f t="shared" ca="1" si="0"/>
        <v/>
      </c>
      <c r="BQ28" s="465"/>
      <c r="BR28" s="562" t="str">
        <f>"「共通仕様」"&amp;共通仕様!$BR$39</f>
        <v>「共通仕様」「30. 不具合内容マスタ表示処理」</v>
      </c>
      <c r="BS28" s="465"/>
      <c r="BT28" s="465"/>
      <c r="BU28" s="465"/>
      <c r="BV28" s="465"/>
      <c r="BW28" s="562"/>
      <c r="BX28" s="465"/>
      <c r="BY28" s="562"/>
      <c r="BZ28" s="465"/>
      <c r="CA28" s="465"/>
      <c r="CB28" s="465"/>
      <c r="CC28" s="465"/>
      <c r="CD28" s="465"/>
      <c r="CE28" s="465"/>
      <c r="CF28" s="465"/>
      <c r="CG28" s="465"/>
      <c r="CH28" s="465"/>
      <c r="CI28" s="465"/>
      <c r="CJ28" s="465"/>
      <c r="CK28" s="465"/>
      <c r="CL28" s="192"/>
      <c r="CM28" s="562" t="e">
        <f>"「"&amp;#REF!&amp;" "&amp;#REF!&amp;"」"</f>
        <v>#REF!</v>
      </c>
      <c r="CN28" s="465"/>
      <c r="CO28" s="192"/>
      <c r="CP28" s="192"/>
      <c r="CQ28" s="192"/>
      <c r="CR28" s="192"/>
      <c r="CS28" s="192"/>
      <c r="CT28" s="192"/>
      <c r="CU28" s="465"/>
      <c r="CV28" s="1513"/>
      <c r="CW28" s="1264"/>
      <c r="CX28" s="1264"/>
      <c r="CY28" s="1481"/>
      <c r="CZ28" s="1481"/>
      <c r="DA28" s="1481"/>
      <c r="DB28" s="1481"/>
      <c r="DC28" s="1481"/>
      <c r="DD28" s="1859"/>
      <c r="DE28" s="1860"/>
      <c r="DF28" s="1860"/>
      <c r="DG28" s="1861"/>
      <c r="DH28" s="1481"/>
      <c r="DI28" s="1481"/>
      <c r="DJ28" s="1481"/>
      <c r="DK28" s="1481"/>
      <c r="DL28" s="1481"/>
      <c r="DM28" s="1481"/>
      <c r="DN28" s="1481"/>
      <c r="DO28" s="1481"/>
      <c r="DP28" s="1481"/>
      <c r="DQ28" s="1481"/>
      <c r="DR28" s="1516"/>
    </row>
    <row r="29" spans="1:122" ht="15" customHeight="1">
      <c r="A29" s="128"/>
      <c r="B29" s="801"/>
      <c r="C29" s="801"/>
      <c r="D29" s="801"/>
      <c r="E29" s="801"/>
      <c r="F29" s="801"/>
      <c r="G29" s="801"/>
      <c r="H29" s="801"/>
      <c r="I29" s="801"/>
      <c r="J29" s="801"/>
      <c r="K29" s="801"/>
      <c r="L29" s="801"/>
      <c r="M29" s="801"/>
      <c r="N29" s="824"/>
      <c r="O29" s="801"/>
      <c r="P29" s="801"/>
      <c r="Q29" s="801"/>
      <c r="R29" s="819"/>
      <c r="S29" s="801"/>
      <c r="T29" s="801"/>
      <c r="U29" s="801"/>
      <c r="V29" s="801"/>
      <c r="W29" s="801"/>
      <c r="X29" s="801"/>
      <c r="Y29" s="801"/>
      <c r="Z29" s="801"/>
      <c r="AA29" s="801"/>
      <c r="AB29" s="801"/>
      <c r="AC29" s="801"/>
      <c r="AD29" s="801"/>
      <c r="AE29" s="801"/>
      <c r="AF29" s="801"/>
      <c r="AG29" s="801"/>
      <c r="AH29" s="73"/>
      <c r="AI29" s="833"/>
      <c r="AJ29" s="828"/>
      <c r="AK29" s="828"/>
      <c r="AL29" s="828"/>
      <c r="AM29" s="828"/>
      <c r="AN29" s="823"/>
      <c r="AO29" s="828"/>
      <c r="AP29" s="828"/>
      <c r="AQ29" s="828"/>
      <c r="AR29" s="828"/>
      <c r="AS29" s="828"/>
      <c r="AT29" s="828"/>
      <c r="AU29" s="828"/>
      <c r="AV29" s="828"/>
      <c r="AW29" s="815"/>
      <c r="AX29" s="834"/>
      <c r="AY29" s="307"/>
      <c r="BA29" s="192">
        <f t="shared" si="1"/>
        <v>1</v>
      </c>
      <c r="BG29" s="559" t="str">
        <f t="shared" ca="1" si="0"/>
        <v/>
      </c>
      <c r="BH29" s="560" t="str">
        <f t="shared" ca="1" si="0"/>
        <v/>
      </c>
      <c r="BI29" s="560" t="str">
        <f t="shared" ca="1" si="0"/>
        <v/>
      </c>
      <c r="BJ29" s="560" t="str">
        <f t="shared" ca="1" si="0"/>
        <v/>
      </c>
      <c r="BK29" s="560" t="str">
        <f t="shared" ca="1" si="0"/>
        <v/>
      </c>
      <c r="BL29" s="561" t="str">
        <f t="shared" ca="1" si="0"/>
        <v/>
      </c>
      <c r="BQ29" s="465"/>
      <c r="BR29" s="562" t="str">
        <f>"「共通仕様」"&amp;共通仕様!$CB$1</f>
        <v>「共通仕様」「31. 間休コードマスタ表示処理」</v>
      </c>
      <c r="BS29" s="465"/>
      <c r="BT29" s="465"/>
      <c r="BU29" s="465"/>
      <c r="BV29" s="465"/>
      <c r="BW29" s="562"/>
      <c r="BX29" s="465"/>
      <c r="BY29" s="465"/>
      <c r="BZ29" s="465"/>
      <c r="CA29" s="465"/>
      <c r="CB29" s="465"/>
      <c r="CC29" s="465"/>
      <c r="CD29" s="465"/>
      <c r="CE29" s="465"/>
      <c r="CF29" s="465"/>
      <c r="CG29" s="465"/>
      <c r="CH29" s="465"/>
      <c r="CI29" s="465"/>
      <c r="CJ29" s="465"/>
      <c r="CK29" s="465"/>
      <c r="CL29" s="192"/>
      <c r="CM29" s="562" t="str">
        <f>"「"&amp;$A$281&amp;" "&amp;$D$281&amp;"」"</f>
        <v>「10.1. データ取得」</v>
      </c>
      <c r="CN29" s="465"/>
      <c r="CO29" s="465"/>
      <c r="CP29" s="465"/>
      <c r="CQ29" s="465"/>
      <c r="CR29" s="465"/>
      <c r="CS29" s="465"/>
      <c r="CT29" s="465"/>
      <c r="CU29" s="465"/>
      <c r="CV29" s="1513"/>
      <c r="CW29" s="1264"/>
      <c r="CX29" s="1264"/>
      <c r="CY29" s="1481"/>
      <c r="CZ29" s="1481"/>
      <c r="DA29" s="1481"/>
      <c r="DB29" s="1481"/>
      <c r="DC29" s="1481"/>
      <c r="DD29" s="1859"/>
      <c r="DE29" s="1860"/>
      <c r="DF29" s="1860"/>
      <c r="DG29" s="1861"/>
      <c r="DH29" s="1481"/>
      <c r="DI29" s="1481"/>
      <c r="DJ29" s="1481"/>
      <c r="DK29" s="1481"/>
      <c r="DL29" s="1481"/>
      <c r="DM29" s="1481"/>
      <c r="DN29" s="1481"/>
      <c r="DO29" s="1481"/>
      <c r="DP29" s="1481"/>
      <c r="DQ29" s="1481"/>
      <c r="DR29" s="1516"/>
    </row>
    <row r="30" spans="1:122" ht="15" customHeight="1">
      <c r="A30" s="128"/>
      <c r="B30" s="801"/>
      <c r="C30" s="801"/>
      <c r="D30" s="801"/>
      <c r="E30" s="801"/>
      <c r="F30" s="801"/>
      <c r="G30" s="801"/>
      <c r="H30" s="801"/>
      <c r="I30" s="801"/>
      <c r="J30" s="801"/>
      <c r="K30" s="801"/>
      <c r="L30" s="801"/>
      <c r="M30" s="801"/>
      <c r="N30" s="824"/>
      <c r="O30" s="801"/>
      <c r="P30" s="801"/>
      <c r="Q30" s="801"/>
      <c r="R30" s="819"/>
      <c r="S30" s="801"/>
      <c r="T30" s="801"/>
      <c r="U30" s="801"/>
      <c r="V30" s="801"/>
      <c r="W30" s="801"/>
      <c r="X30" s="801"/>
      <c r="Y30" s="801"/>
      <c r="Z30" s="801"/>
      <c r="AA30" s="801"/>
      <c r="AB30" s="801"/>
      <c r="AC30" s="801"/>
      <c r="AD30" s="801"/>
      <c r="AE30" s="801"/>
      <c r="AF30" s="801"/>
      <c r="AG30" s="801"/>
      <c r="AH30" s="73"/>
      <c r="AI30" s="833"/>
      <c r="AJ30" s="828"/>
      <c r="AK30" s="828"/>
      <c r="AL30" s="828"/>
      <c r="AM30" s="828"/>
      <c r="AN30" s="823"/>
      <c r="AO30" s="828"/>
      <c r="AP30" s="828"/>
      <c r="AQ30" s="828"/>
      <c r="AR30" s="828"/>
      <c r="AS30" s="828"/>
      <c r="AT30" s="828"/>
      <c r="AU30" s="828"/>
      <c r="AV30" s="828"/>
      <c r="AW30" s="815"/>
      <c r="AX30" s="834"/>
      <c r="AY30" s="307"/>
      <c r="BA30" s="192">
        <f t="shared" si="1"/>
        <v>1</v>
      </c>
      <c r="BG30" s="559" t="str">
        <f t="shared" ca="1" si="0"/>
        <v/>
      </c>
      <c r="BH30" s="560" t="str">
        <f t="shared" ca="1" si="0"/>
        <v/>
      </c>
      <c r="BI30" s="560" t="str">
        <f t="shared" ca="1" si="0"/>
        <v/>
      </c>
      <c r="BJ30" s="560" t="str">
        <f t="shared" ca="1" si="0"/>
        <v/>
      </c>
      <c r="BK30" s="560" t="str">
        <f t="shared" ca="1" si="0"/>
        <v/>
      </c>
      <c r="BL30" s="561" t="str">
        <f t="shared" ca="1" si="0"/>
        <v/>
      </c>
      <c r="BQ30" s="465"/>
      <c r="BR30" s="562" t="str">
        <f>"「共通仕様」"&amp;共通仕様!$CB$4</f>
        <v>「共通仕様」「32. 勤務区分マスタ表示処理」</v>
      </c>
      <c r="BS30" s="465"/>
      <c r="BT30" s="465"/>
      <c r="BU30" s="465"/>
      <c r="BV30" s="465"/>
      <c r="BW30" s="562"/>
      <c r="BX30" s="562"/>
      <c r="BY30" s="465"/>
      <c r="BZ30" s="465"/>
      <c r="CA30" s="465"/>
      <c r="CB30" s="465"/>
      <c r="CC30" s="465"/>
      <c r="CD30" s="465"/>
      <c r="CE30" s="465"/>
      <c r="CF30" s="465"/>
      <c r="CG30" s="465"/>
      <c r="CH30" s="465"/>
      <c r="CI30" s="465"/>
      <c r="CJ30" s="465"/>
      <c r="CK30" s="465"/>
      <c r="CL30" s="192"/>
      <c r="CM30" s="562" t="str">
        <f>"「"&amp;$A$293&amp;" "&amp;$D$293&amp;"」"</f>
        <v>「10.2. 取得データの表示」</v>
      </c>
      <c r="CN30" s="465"/>
      <c r="CO30" s="465"/>
      <c r="CP30" s="465"/>
      <c r="CQ30" s="465"/>
      <c r="CR30" s="465"/>
      <c r="CS30" s="465"/>
      <c r="CT30" s="465"/>
      <c r="CU30" s="465"/>
      <c r="CV30" s="1513"/>
      <c r="CW30" s="1264"/>
      <c r="CX30" s="1264"/>
      <c r="CY30" s="1481"/>
      <c r="CZ30" s="1481"/>
      <c r="DA30" s="1481"/>
      <c r="DB30" s="1481"/>
      <c r="DC30" s="1481"/>
      <c r="DD30" s="1859"/>
      <c r="DE30" s="1860"/>
      <c r="DF30" s="1860"/>
      <c r="DG30" s="1861"/>
      <c r="DH30" s="1481"/>
      <c r="DI30" s="1481"/>
      <c r="DJ30" s="1481"/>
      <c r="DK30" s="1481"/>
      <c r="DL30" s="1481"/>
      <c r="DM30" s="1481"/>
      <c r="DN30" s="1481"/>
      <c r="DO30" s="1481"/>
      <c r="DP30" s="1481"/>
      <c r="DQ30" s="1481"/>
      <c r="DR30" s="1516"/>
    </row>
    <row r="31" spans="1:122" ht="15" customHeight="1">
      <c r="A31" s="128"/>
      <c r="B31" s="801"/>
      <c r="C31" s="801"/>
      <c r="D31" s="801"/>
      <c r="E31" s="801"/>
      <c r="F31" s="801"/>
      <c r="G31" s="801"/>
      <c r="H31" s="801"/>
      <c r="I31" s="801"/>
      <c r="J31" s="801"/>
      <c r="K31" s="801"/>
      <c r="L31" s="801"/>
      <c r="M31" s="801"/>
      <c r="N31" s="824"/>
      <c r="O31" s="801"/>
      <c r="P31" s="801"/>
      <c r="Q31" s="801"/>
      <c r="R31" s="819"/>
      <c r="S31" s="801"/>
      <c r="T31" s="801"/>
      <c r="U31" s="801"/>
      <c r="V31" s="801"/>
      <c r="W31" s="801"/>
      <c r="X31" s="801"/>
      <c r="Y31" s="801"/>
      <c r="Z31" s="801"/>
      <c r="AA31" s="801"/>
      <c r="AB31" s="801"/>
      <c r="AC31" s="801"/>
      <c r="AD31" s="801"/>
      <c r="AE31" s="801"/>
      <c r="AF31" s="801"/>
      <c r="AG31" s="801"/>
      <c r="AH31" s="73"/>
      <c r="AI31" s="814"/>
      <c r="AJ31" s="828"/>
      <c r="AK31" s="828"/>
      <c r="AL31" s="828"/>
      <c r="AM31" s="828"/>
      <c r="AN31" s="823"/>
      <c r="AO31" s="828"/>
      <c r="AP31" s="828"/>
      <c r="AQ31" s="828"/>
      <c r="AR31" s="828"/>
      <c r="AS31" s="828"/>
      <c r="AT31" s="828"/>
      <c r="AU31" s="828"/>
      <c r="AV31" s="828"/>
      <c r="AW31" s="815"/>
      <c r="AX31" s="834"/>
      <c r="AY31" s="307"/>
      <c r="BA31" s="192">
        <f t="shared" si="1"/>
        <v>1</v>
      </c>
      <c r="BG31" s="559" t="str">
        <f t="shared" ca="1" si="0"/>
        <v/>
      </c>
      <c r="BH31" s="560" t="str">
        <f t="shared" ca="1" si="0"/>
        <v/>
      </c>
      <c r="BI31" s="560" t="str">
        <f t="shared" ca="1" si="0"/>
        <v/>
      </c>
      <c r="BJ31" s="560" t="str">
        <f t="shared" ca="1" si="0"/>
        <v/>
      </c>
      <c r="BK31" s="560" t="str">
        <f t="shared" ca="1" si="0"/>
        <v/>
      </c>
      <c r="BL31" s="561" t="str">
        <f t="shared" ca="1" si="0"/>
        <v/>
      </c>
      <c r="BQ31" s="465"/>
      <c r="BR31" s="562" t="str">
        <f>"「共通仕様」"&amp;共通仕様!$CB$8</f>
        <v>「共通仕様」「33. 作業ラインマスタ表示処理」</v>
      </c>
      <c r="BS31" s="465"/>
      <c r="BT31" s="465"/>
      <c r="BU31" s="465"/>
      <c r="BV31" s="465"/>
      <c r="BW31" s="465"/>
      <c r="BX31" s="562"/>
      <c r="BY31" s="465"/>
      <c r="BZ31" s="465"/>
      <c r="CA31" s="465"/>
      <c r="CB31" s="465"/>
      <c r="CC31" s="465"/>
      <c r="CD31" s="465"/>
      <c r="CE31" s="465"/>
      <c r="CF31" s="465"/>
      <c r="CG31" s="465"/>
      <c r="CH31" s="465"/>
      <c r="CI31" s="465"/>
      <c r="CJ31" s="465"/>
      <c r="CK31" s="465"/>
      <c r="CL31" s="192"/>
      <c r="CM31" s="562" t="e">
        <f>"「"&amp;#REF!&amp;" "&amp;#REF!&amp;"」"</f>
        <v>#REF!</v>
      </c>
      <c r="CN31" s="465"/>
      <c r="CO31" s="465"/>
      <c r="CP31" s="465"/>
      <c r="CQ31" s="465"/>
      <c r="CR31" s="465"/>
      <c r="CS31" s="465"/>
      <c r="CT31" s="465"/>
      <c r="CU31" s="465"/>
      <c r="CV31" s="1513"/>
      <c r="CW31" s="1264"/>
      <c r="CX31" s="1264"/>
      <c r="CY31" s="1481"/>
      <c r="CZ31" s="1481"/>
      <c r="DA31" s="1481"/>
      <c r="DB31" s="1481"/>
      <c r="DC31" s="1481"/>
      <c r="DD31" s="1859"/>
      <c r="DE31" s="1860"/>
      <c r="DF31" s="1860"/>
      <c r="DG31" s="1861"/>
      <c r="DH31" s="1481"/>
      <c r="DI31" s="1481"/>
      <c r="DJ31" s="1481"/>
      <c r="DK31" s="1481"/>
      <c r="DL31" s="1481"/>
      <c r="DM31" s="1481"/>
      <c r="DN31" s="1481"/>
      <c r="DO31" s="1481"/>
      <c r="DP31" s="1481"/>
      <c r="DQ31" s="1481"/>
      <c r="DR31" s="1516"/>
    </row>
    <row r="32" spans="1:122" ht="15" customHeight="1">
      <c r="A32" s="128"/>
      <c r="B32" s="801"/>
      <c r="C32" s="801"/>
      <c r="D32" s="801"/>
      <c r="E32" s="801"/>
      <c r="F32" s="801"/>
      <c r="G32" s="801"/>
      <c r="H32" s="801"/>
      <c r="I32" s="801"/>
      <c r="J32" s="801"/>
      <c r="K32" s="801"/>
      <c r="L32" s="801"/>
      <c r="M32" s="801"/>
      <c r="N32" s="824"/>
      <c r="O32" s="801"/>
      <c r="P32" s="801"/>
      <c r="Q32" s="801"/>
      <c r="R32" s="819"/>
      <c r="S32" s="801"/>
      <c r="T32" s="801"/>
      <c r="U32" s="801"/>
      <c r="V32" s="801"/>
      <c r="W32" s="801"/>
      <c r="X32" s="801"/>
      <c r="Y32" s="801"/>
      <c r="Z32" s="801"/>
      <c r="AA32" s="801"/>
      <c r="AB32" s="801"/>
      <c r="AC32" s="801"/>
      <c r="AD32" s="801"/>
      <c r="AE32" s="801"/>
      <c r="AF32" s="801"/>
      <c r="AG32" s="801"/>
      <c r="AH32" s="73"/>
      <c r="AI32" s="833"/>
      <c r="AJ32" s="828"/>
      <c r="AK32" s="828"/>
      <c r="AL32" s="828"/>
      <c r="AM32" s="828"/>
      <c r="AN32" s="823"/>
      <c r="AO32" s="828"/>
      <c r="AP32" s="828"/>
      <c r="AQ32" s="828"/>
      <c r="AR32" s="828"/>
      <c r="AS32" s="828"/>
      <c r="AT32" s="828"/>
      <c r="AU32" s="828"/>
      <c r="AV32" s="828"/>
      <c r="AW32" s="815"/>
      <c r="AX32" s="834"/>
      <c r="AY32" s="307"/>
      <c r="BA32" s="192">
        <f t="shared" si="1"/>
        <v>1</v>
      </c>
      <c r="BE32" s="465"/>
      <c r="BF32" s="465"/>
      <c r="BG32" s="559" t="str">
        <f t="shared" ca="1" si="0"/>
        <v/>
      </c>
      <c r="BH32" s="560" t="str">
        <f t="shared" ca="1" si="0"/>
        <v/>
      </c>
      <c r="BI32" s="560" t="str">
        <f t="shared" ca="1" si="0"/>
        <v/>
      </c>
      <c r="BJ32" s="560" t="str">
        <f t="shared" ca="1" si="0"/>
        <v/>
      </c>
      <c r="BK32" s="560" t="str">
        <f t="shared" ca="1" si="0"/>
        <v/>
      </c>
      <c r="BL32" s="561" t="str">
        <f t="shared" ca="1" si="0"/>
        <v/>
      </c>
      <c r="BM32" s="465"/>
      <c r="BN32" s="465"/>
      <c r="BO32" s="465"/>
      <c r="BP32" s="465"/>
      <c r="BQ32" s="465"/>
      <c r="BR32" s="562" t="str">
        <f>"「共通仕様」"&amp;共通仕様!$CB$11</f>
        <v>「共通仕様」「34. 使用設備マスタ表示処理」</v>
      </c>
      <c r="BS32" s="465"/>
      <c r="BT32" s="465"/>
      <c r="BU32" s="465"/>
      <c r="BV32" s="465"/>
      <c r="BW32" s="562"/>
      <c r="BX32" s="465"/>
      <c r="BY32" s="465"/>
      <c r="BZ32" s="465"/>
      <c r="CA32" s="465"/>
      <c r="CB32" s="465"/>
      <c r="CC32" s="465"/>
      <c r="CD32" s="465"/>
      <c r="CE32" s="465"/>
      <c r="CF32" s="465"/>
      <c r="CG32" s="465"/>
      <c r="CH32" s="465"/>
      <c r="CI32" s="465"/>
      <c r="CJ32" s="465"/>
      <c r="CK32" s="465"/>
      <c r="CL32" s="192"/>
      <c r="CM32" s="562" t="e">
        <f>"「"&amp;#REF!&amp;" "&amp;#REF!&amp;"」"</f>
        <v>#REF!</v>
      </c>
      <c r="CN32" s="465"/>
      <c r="CO32" s="465"/>
      <c r="CP32" s="465"/>
      <c r="CQ32" s="465"/>
      <c r="CR32" s="465"/>
      <c r="CS32" s="465"/>
      <c r="CT32" s="465"/>
      <c r="CU32" s="465"/>
      <c r="CV32" s="1513"/>
      <c r="CW32" s="1264"/>
      <c r="CX32" s="1264"/>
      <c r="CY32" s="1481"/>
      <c r="CZ32" s="1481"/>
      <c r="DA32" s="1481"/>
      <c r="DB32" s="1481"/>
      <c r="DC32" s="1481"/>
      <c r="DD32" s="1859"/>
      <c r="DE32" s="1860"/>
      <c r="DF32" s="1860"/>
      <c r="DG32" s="1861"/>
      <c r="DH32" s="1481"/>
      <c r="DI32" s="1481"/>
      <c r="DJ32" s="1481"/>
      <c r="DK32" s="1481"/>
      <c r="DL32" s="1481"/>
      <c r="DM32" s="1481"/>
      <c r="DN32" s="1481"/>
      <c r="DO32" s="1481"/>
      <c r="DP32" s="1481"/>
      <c r="DQ32" s="1481"/>
      <c r="DR32" s="1516"/>
    </row>
    <row r="33" spans="1:122"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833"/>
      <c r="AJ33" s="828"/>
      <c r="AK33" s="828"/>
      <c r="AL33" s="828"/>
      <c r="AM33" s="828"/>
      <c r="AN33" s="823"/>
      <c r="AO33" s="828"/>
      <c r="AP33" s="828"/>
      <c r="AQ33" s="828"/>
      <c r="AR33" s="828"/>
      <c r="AS33" s="828"/>
      <c r="AT33" s="828"/>
      <c r="AU33" s="828"/>
      <c r="AV33" s="828"/>
      <c r="AW33" s="815"/>
      <c r="AX33" s="834"/>
      <c r="AY33" s="307"/>
      <c r="BA33" s="192">
        <f t="shared" si="1"/>
        <v>1</v>
      </c>
      <c r="BE33" s="465"/>
      <c r="BF33" s="465"/>
      <c r="BG33" s="559" t="str">
        <f t="shared" ca="1" si="0"/>
        <v/>
      </c>
      <c r="BH33" s="560" t="str">
        <f t="shared" ca="1" si="0"/>
        <v/>
      </c>
      <c r="BI33" s="560" t="str">
        <f t="shared" ca="1" si="0"/>
        <v/>
      </c>
      <c r="BJ33" s="560" t="str">
        <f t="shared" ca="1" si="0"/>
        <v/>
      </c>
      <c r="BK33" s="560" t="str">
        <f t="shared" ca="1" si="0"/>
        <v/>
      </c>
      <c r="BL33" s="561" t="str">
        <f t="shared" ca="1" si="0"/>
        <v/>
      </c>
      <c r="BM33" s="465" t="str">
        <f ca="1">IF(BA33&lt;&gt;"",IF(MID(_xlfn.FORMULATEXT(BA33),SEARCH("[",_xlfn.FORMULATEXT(BA33))+1,SEARCH("]",_xlfn.FORMULATEXT(BA33))-(SEARCH("[",_xlfn.FORMULATEXT(BA33))+1))="-1","",1),"")</f>
        <v/>
      </c>
      <c r="BN33" s="465"/>
      <c r="BO33" s="465"/>
      <c r="BP33" s="465"/>
      <c r="BQ33" s="465"/>
      <c r="BR33" s="562" t="str">
        <f>"「共通仕様」"&amp;共通仕様!$CB$14</f>
        <v>「共通仕様」「35. ステータスマスタ表示処理」</v>
      </c>
      <c r="BS33" s="465"/>
      <c r="BT33" s="465"/>
      <c r="BU33" s="465"/>
      <c r="BV33" s="465"/>
      <c r="BW33" s="465"/>
      <c r="BX33" s="562"/>
      <c r="BY33" s="562"/>
      <c r="BZ33" s="465"/>
      <c r="CA33" s="465"/>
      <c r="CB33" s="465"/>
      <c r="CC33" s="465"/>
      <c r="CD33" s="465"/>
      <c r="CE33" s="465"/>
      <c r="CF33" s="465"/>
      <c r="CG33" s="465"/>
      <c r="CH33" s="465"/>
      <c r="CI33" s="465"/>
      <c r="CJ33" s="465"/>
      <c r="CK33" s="465"/>
      <c r="CN33" s="465"/>
      <c r="CO33" s="465"/>
      <c r="CP33" s="465"/>
      <c r="CQ33" s="465"/>
      <c r="CR33" s="465"/>
      <c r="CS33" s="465"/>
      <c r="CT33" s="465"/>
      <c r="CU33" s="465"/>
      <c r="CV33" s="1513"/>
      <c r="CW33" s="1264"/>
      <c r="CX33" s="1264"/>
      <c r="CY33" s="1481"/>
      <c r="CZ33" s="1481"/>
      <c r="DA33" s="1481"/>
      <c r="DB33" s="1481"/>
      <c r="DC33" s="1481"/>
      <c r="DD33" s="1859"/>
      <c r="DE33" s="1860"/>
      <c r="DF33" s="1860"/>
      <c r="DG33" s="1861"/>
      <c r="DH33" s="1481"/>
      <c r="DI33" s="1481"/>
      <c r="DJ33" s="1481"/>
      <c r="DK33" s="1481"/>
      <c r="DL33" s="1481"/>
      <c r="DM33" s="1481"/>
      <c r="DN33" s="1481"/>
      <c r="DO33" s="1481"/>
      <c r="DP33" s="1481"/>
      <c r="DQ33" s="1481"/>
      <c r="DR33" s="1516"/>
    </row>
    <row r="34" spans="1:122" ht="15" customHeight="1">
      <c r="A34" s="1768" t="str">
        <f>BA34&amp;"."</f>
        <v>2.</v>
      </c>
      <c r="B34" s="1890"/>
      <c r="C34" s="163" t="s">
        <v>55</v>
      </c>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99"/>
      <c r="BA34" s="193">
        <f>BA33+1</f>
        <v>2</v>
      </c>
      <c r="BE34" s="465"/>
      <c r="BF34" s="465"/>
      <c r="BG34" s="559" t="str">
        <f t="shared" ca="1" si="0"/>
        <v/>
      </c>
      <c r="BH34" s="560" t="str">
        <f t="shared" ca="1" si="0"/>
        <v/>
      </c>
      <c r="BI34" s="560" t="str">
        <f t="shared" ca="1" si="0"/>
        <v/>
      </c>
      <c r="BJ34" s="560" t="str">
        <f t="shared" ca="1" si="0"/>
        <v/>
      </c>
      <c r="BK34" s="560" t="str">
        <f t="shared" ca="1" si="0"/>
        <v/>
      </c>
      <c r="BL34" s="561" t="str">
        <f t="shared" ca="1" si="0"/>
        <v/>
      </c>
      <c r="BM34" s="465"/>
      <c r="BN34" s="465"/>
      <c r="BO34" s="465"/>
      <c r="BP34" s="465"/>
      <c r="BQ34" s="465"/>
      <c r="BR34" s="562" t="str">
        <f>"「共通仕様」"&amp;共通仕様!$CB$17</f>
        <v>「共通仕様」「36. 所属マスタ表示処理」</v>
      </c>
      <c r="BS34" s="465"/>
      <c r="BT34" s="465"/>
      <c r="BU34" s="465"/>
      <c r="BV34" s="465"/>
      <c r="BW34" s="465"/>
      <c r="BX34" s="465"/>
      <c r="BY34" s="562"/>
      <c r="BZ34" s="465"/>
      <c r="CA34" s="465"/>
      <c r="CB34" s="465"/>
      <c r="CC34" s="465"/>
      <c r="CD34" s="465"/>
      <c r="CE34" s="465"/>
      <c r="CF34" s="465"/>
      <c r="CG34" s="465"/>
      <c r="CH34" s="465"/>
      <c r="CI34" s="465"/>
      <c r="CJ34" s="465"/>
      <c r="CK34" s="465"/>
      <c r="CO34" s="465"/>
      <c r="CP34" s="465"/>
      <c r="CQ34" s="465"/>
      <c r="CR34" s="465"/>
      <c r="CS34" s="465"/>
      <c r="CT34" s="465"/>
      <c r="CU34" s="465"/>
      <c r="CV34" s="1528"/>
      <c r="CW34" s="1529"/>
      <c r="CX34" s="1529"/>
      <c r="CY34" s="1530"/>
      <c r="CZ34" s="1530"/>
      <c r="DA34" s="1530"/>
      <c r="DB34" s="1530"/>
      <c r="DC34" s="1530"/>
      <c r="DD34" s="1859"/>
      <c r="DE34" s="1860"/>
      <c r="DF34" s="1860"/>
      <c r="DG34" s="1861"/>
      <c r="DH34" s="1481"/>
      <c r="DI34" s="1481"/>
      <c r="DJ34" s="1481"/>
      <c r="DK34" s="1481"/>
      <c r="DL34" s="1481"/>
      <c r="DM34" s="1481"/>
      <c r="DN34" s="1481"/>
      <c r="DO34" s="1481"/>
      <c r="DP34" s="1481"/>
      <c r="DQ34" s="1481"/>
      <c r="DR34" s="1516"/>
    </row>
    <row r="35" spans="1:122" ht="15" customHeight="1">
      <c r="A35" s="218"/>
      <c r="B35" s="1926" t="s">
        <v>34</v>
      </c>
      <c r="C35" s="1927"/>
      <c r="D35" s="1813" t="s">
        <v>42</v>
      </c>
      <c r="E35" s="1917"/>
      <c r="F35" s="1917"/>
      <c r="G35" s="1917"/>
      <c r="H35" s="1917"/>
      <c r="I35" s="1917"/>
      <c r="J35" s="1917"/>
      <c r="K35" s="1917"/>
      <c r="L35" s="1917"/>
      <c r="M35" s="1917"/>
      <c r="N35" s="1917"/>
      <c r="O35" s="1928"/>
      <c r="P35" s="1931" t="s">
        <v>43</v>
      </c>
      <c r="Q35" s="1926"/>
      <c r="R35" s="1926"/>
      <c r="S35" s="1899"/>
      <c r="T35" s="1932" t="s">
        <v>43</v>
      </c>
      <c r="U35" s="1931" t="s">
        <v>44</v>
      </c>
      <c r="V35" s="1899"/>
      <c r="W35" s="1933" t="s">
        <v>94</v>
      </c>
      <c r="X35" s="1934"/>
      <c r="Y35" s="1932" t="s">
        <v>45</v>
      </c>
      <c r="Z35" s="1932" t="s">
        <v>46</v>
      </c>
      <c r="AA35" s="1932" t="s">
        <v>47</v>
      </c>
      <c r="AB35" s="1893" t="s">
        <v>123</v>
      </c>
      <c r="AC35" s="1894" t="s">
        <v>149</v>
      </c>
      <c r="AD35" s="1895"/>
      <c r="AE35" s="1895"/>
      <c r="AF35" s="1896"/>
      <c r="AG35" s="1916" t="s">
        <v>48</v>
      </c>
      <c r="AH35" s="1917"/>
      <c r="AI35" s="1917"/>
      <c r="AJ35" s="1917"/>
      <c r="AK35" s="1917"/>
      <c r="AL35" s="1917"/>
      <c r="AM35" s="1917"/>
      <c r="AN35" s="1917"/>
      <c r="AO35" s="1917"/>
      <c r="AP35" s="1917"/>
      <c r="AQ35" s="1917"/>
      <c r="AR35" s="1917"/>
      <c r="AS35" s="1917"/>
      <c r="AT35" s="1917"/>
      <c r="AU35" s="1917"/>
      <c r="AV35" s="1917"/>
      <c r="AW35" s="1917"/>
      <c r="AX35" s="1918"/>
      <c r="AY35" s="40"/>
      <c r="BA35" s="192">
        <f t="shared" ref="BA35:BA44" si="2">BA34</f>
        <v>2</v>
      </c>
      <c r="BE35" s="465"/>
      <c r="BF35" s="465"/>
      <c r="BG35" s="559" t="str">
        <f t="shared" ca="1" si="0"/>
        <v/>
      </c>
      <c r="BH35" s="560" t="str">
        <f t="shared" ca="1" si="0"/>
        <v/>
      </c>
      <c r="BI35" s="560" t="str">
        <f t="shared" ca="1" si="0"/>
        <v/>
      </c>
      <c r="BJ35" s="560" t="str">
        <f t="shared" ca="1" si="0"/>
        <v/>
      </c>
      <c r="BK35" s="560" t="str">
        <f t="shared" ca="1" si="0"/>
        <v/>
      </c>
      <c r="BL35" s="561" t="str">
        <f t="shared" ca="1" si="0"/>
        <v/>
      </c>
      <c r="BM35" s="465"/>
      <c r="BN35" s="465"/>
      <c r="BO35" s="465"/>
      <c r="BP35" s="465"/>
      <c r="BQ35" s="465"/>
      <c r="BR35" s="562" t="str">
        <f>"「共通仕様」"&amp;共通仕様!$CB$20</f>
        <v>「共通仕様」「37. 対策内容マスタ表示処理」</v>
      </c>
      <c r="BS35" s="465"/>
      <c r="BT35" s="465"/>
      <c r="BU35" s="359"/>
      <c r="BV35" s="465"/>
      <c r="BW35" s="465"/>
      <c r="BX35" s="465"/>
      <c r="BY35" s="562"/>
      <c r="BZ35" s="465"/>
      <c r="CA35" s="465"/>
      <c r="CB35" s="465"/>
      <c r="CC35" s="465"/>
      <c r="CD35" s="465"/>
      <c r="CE35" s="465"/>
      <c r="CF35" s="465"/>
      <c r="CG35" s="465"/>
      <c r="CH35" s="465"/>
      <c r="CI35" s="465"/>
      <c r="CJ35" s="465"/>
      <c r="CK35" s="465"/>
      <c r="CL35" s="465"/>
      <c r="CM35" s="465"/>
      <c r="CN35" s="465"/>
      <c r="CO35" s="465"/>
      <c r="CP35" s="465"/>
      <c r="CQ35" s="465"/>
      <c r="CR35" s="465"/>
      <c r="CS35" s="465"/>
      <c r="CT35" s="465"/>
      <c r="CU35" s="465"/>
      <c r="CV35" s="1528"/>
      <c r="CW35" s="1529"/>
      <c r="CX35" s="1529"/>
      <c r="CY35" s="1530"/>
      <c r="CZ35" s="1530"/>
      <c r="DA35" s="1530"/>
      <c r="DB35" s="1530"/>
      <c r="DC35" s="1530"/>
      <c r="DD35" s="1859"/>
      <c r="DE35" s="1860"/>
      <c r="DF35" s="1860"/>
      <c r="DG35" s="1861"/>
      <c r="DH35" s="1481"/>
      <c r="DI35" s="1481"/>
      <c r="DJ35" s="1481"/>
      <c r="DK35" s="1481"/>
      <c r="DL35" s="1481"/>
      <c r="DM35" s="1481"/>
      <c r="DN35" s="1481"/>
      <c r="DO35" s="1481"/>
      <c r="DP35" s="1481"/>
      <c r="DQ35" s="1481"/>
      <c r="DR35" s="1516"/>
    </row>
    <row r="36" spans="1:122" s="80" customFormat="1" ht="15" customHeight="1">
      <c r="A36" s="218"/>
      <c r="B36" s="1926"/>
      <c r="C36" s="1927"/>
      <c r="D36" s="1929"/>
      <c r="E36" s="1920"/>
      <c r="F36" s="1920"/>
      <c r="G36" s="1920"/>
      <c r="H36" s="1920"/>
      <c r="I36" s="1920"/>
      <c r="J36" s="1920"/>
      <c r="K36" s="1920"/>
      <c r="L36" s="1920"/>
      <c r="M36" s="1920"/>
      <c r="N36" s="1920"/>
      <c r="O36" s="1930"/>
      <c r="P36" s="1931"/>
      <c r="Q36" s="1926"/>
      <c r="R36" s="1926"/>
      <c r="S36" s="1899"/>
      <c r="T36" s="1932"/>
      <c r="U36" s="1931"/>
      <c r="V36" s="1899"/>
      <c r="W36" s="1935"/>
      <c r="X36" s="1936"/>
      <c r="Y36" s="1932"/>
      <c r="Z36" s="1932"/>
      <c r="AA36" s="1932"/>
      <c r="AB36" s="1893"/>
      <c r="AC36" s="148" t="s">
        <v>125</v>
      </c>
      <c r="AD36" s="149" t="s">
        <v>126</v>
      </c>
      <c r="AE36" s="149" t="s">
        <v>127</v>
      </c>
      <c r="AF36" s="150" t="s">
        <v>128</v>
      </c>
      <c r="AG36" s="1919"/>
      <c r="AH36" s="1920"/>
      <c r="AI36" s="1920"/>
      <c r="AJ36" s="1920"/>
      <c r="AK36" s="1920"/>
      <c r="AL36" s="1920"/>
      <c r="AM36" s="1920"/>
      <c r="AN36" s="1920"/>
      <c r="AO36" s="1920"/>
      <c r="AP36" s="1920"/>
      <c r="AQ36" s="1920"/>
      <c r="AR36" s="1920"/>
      <c r="AS36" s="1920"/>
      <c r="AT36" s="1920"/>
      <c r="AU36" s="1920"/>
      <c r="AV36" s="1920"/>
      <c r="AW36" s="1920"/>
      <c r="AX36" s="1921"/>
      <c r="AY36" s="40"/>
      <c r="AZ36" s="465"/>
      <c r="BA36" s="192">
        <f t="shared" si="2"/>
        <v>2</v>
      </c>
      <c r="BB36" s="192"/>
      <c r="BC36" s="192"/>
      <c r="BD36" s="192"/>
      <c r="BE36" s="359"/>
      <c r="BF36" s="359"/>
      <c r="BG36" s="559" t="str">
        <f t="shared" ca="1" si="0"/>
        <v/>
      </c>
      <c r="BH36" s="560" t="str">
        <f t="shared" ca="1" si="0"/>
        <v/>
      </c>
      <c r="BI36" s="560" t="str">
        <f t="shared" ca="1" si="0"/>
        <v/>
      </c>
      <c r="BJ36" s="560" t="str">
        <f t="shared" ca="1" si="0"/>
        <v/>
      </c>
      <c r="BK36" s="560" t="str">
        <f t="shared" ca="1" si="0"/>
        <v/>
      </c>
      <c r="BL36" s="561" t="str">
        <f t="shared" ca="1" si="0"/>
        <v/>
      </c>
      <c r="BM36" s="359"/>
      <c r="BN36" s="465"/>
      <c r="BO36" s="465"/>
      <c r="BP36" s="465"/>
      <c r="BQ36" s="465"/>
      <c r="BR36" s="562" t="str">
        <f>"「共通仕様」"&amp;共通仕様!$CB$23</f>
        <v>「共通仕様」「38. 担当者マスタ表示処理」</v>
      </c>
      <c r="BS36" s="465"/>
      <c r="BT36" s="465"/>
      <c r="BU36" s="359"/>
      <c r="BV36" s="465"/>
      <c r="BW36" s="465"/>
      <c r="BX36" s="465"/>
      <c r="BY36" s="465"/>
      <c r="BZ36" s="465"/>
      <c r="CA36" s="465"/>
      <c r="CB36" s="465"/>
      <c r="CC36" s="465"/>
      <c r="CD36" s="465"/>
      <c r="CE36" s="465"/>
      <c r="CF36" s="465"/>
      <c r="CG36" s="465"/>
      <c r="CH36" s="465"/>
      <c r="CI36" s="465"/>
      <c r="CJ36" s="465"/>
      <c r="CK36" s="465"/>
      <c r="CL36" s="465"/>
      <c r="CM36" s="192"/>
      <c r="CN36" s="192"/>
      <c r="CO36" s="192"/>
      <c r="CP36" s="192"/>
      <c r="CQ36" s="192"/>
      <c r="CR36" s="192"/>
      <c r="CS36" s="192"/>
      <c r="CT36" s="192"/>
      <c r="CU36" s="192"/>
      <c r="CV36" s="1531"/>
      <c r="CW36" s="1532"/>
      <c r="CX36" s="1532"/>
      <c r="CY36" s="1533"/>
      <c r="CZ36" s="1533"/>
      <c r="DA36" s="1533"/>
      <c r="DB36" s="1533"/>
      <c r="DC36" s="1533"/>
      <c r="DD36" s="1859"/>
      <c r="DE36" s="1860"/>
      <c r="DF36" s="1860"/>
      <c r="DG36" s="1861"/>
      <c r="DH36" s="229"/>
      <c r="DI36" s="229"/>
      <c r="DJ36" s="229"/>
      <c r="DK36" s="229"/>
      <c r="DL36" s="229"/>
      <c r="DM36" s="229"/>
      <c r="DN36" s="229"/>
      <c r="DO36" s="229"/>
      <c r="DP36" s="229"/>
      <c r="DQ36" s="229"/>
      <c r="DR36" s="1520"/>
    </row>
    <row r="37" spans="1:122" s="80" customFormat="1" ht="15" customHeight="1">
      <c r="A37" s="218"/>
      <c r="B37" s="146" t="s">
        <v>120</v>
      </c>
      <c r="C37" s="578"/>
      <c r="D37" s="578"/>
      <c r="E37" s="578"/>
      <c r="F37" s="578"/>
      <c r="G37" s="578"/>
      <c r="H37" s="578"/>
      <c r="I37" s="578"/>
      <c r="J37" s="578"/>
      <c r="K37" s="578"/>
      <c r="L37" s="578"/>
      <c r="M37" s="578"/>
      <c r="N37" s="578"/>
      <c r="O37" s="578"/>
      <c r="P37" s="578"/>
      <c r="Q37" s="578"/>
      <c r="R37" s="578"/>
      <c r="S37" s="578"/>
      <c r="T37" s="144"/>
      <c r="U37" s="578"/>
      <c r="V37" s="578"/>
      <c r="W37" s="145"/>
      <c r="X37" s="145"/>
      <c r="Y37" s="144"/>
      <c r="Z37" s="144"/>
      <c r="AA37" s="144"/>
      <c r="AB37" s="578"/>
      <c r="AC37" s="373" t="s">
        <v>125</v>
      </c>
      <c r="AD37" s="374" t="s">
        <v>126</v>
      </c>
      <c r="AE37" s="374" t="s">
        <v>127</v>
      </c>
      <c r="AF37" s="375" t="s">
        <v>128</v>
      </c>
      <c r="AG37" s="578"/>
      <c r="AH37" s="578"/>
      <c r="AI37" s="578"/>
      <c r="AJ37" s="578"/>
      <c r="AK37" s="578"/>
      <c r="AL37" s="578"/>
      <c r="AM37" s="578"/>
      <c r="AN37" s="578"/>
      <c r="AO37" s="578"/>
      <c r="AP37" s="578"/>
      <c r="AQ37" s="578"/>
      <c r="AR37" s="578"/>
      <c r="AS37" s="578"/>
      <c r="AT37" s="578"/>
      <c r="AU37" s="578"/>
      <c r="AV37" s="578"/>
      <c r="AW37" s="578"/>
      <c r="AX37" s="579"/>
      <c r="AY37" s="40"/>
      <c r="AZ37" s="465"/>
      <c r="BA37" s="192">
        <f t="shared" si="2"/>
        <v>2</v>
      </c>
      <c r="BB37" s="192"/>
      <c r="BC37" s="192"/>
      <c r="BD37" s="192"/>
      <c r="BE37" s="359"/>
      <c r="BF37" s="359"/>
      <c r="BG37" s="559" t="str">
        <f t="shared" ca="1" si="0"/>
        <v/>
      </c>
      <c r="BH37" s="560" t="str">
        <f t="shared" ca="1" si="0"/>
        <v/>
      </c>
      <c r="BI37" s="560" t="str">
        <f t="shared" ca="1" si="0"/>
        <v/>
      </c>
      <c r="BJ37" s="560" t="str">
        <f t="shared" ca="1" si="0"/>
        <v/>
      </c>
      <c r="BK37" s="560" t="str">
        <f t="shared" ca="1" si="0"/>
        <v/>
      </c>
      <c r="BL37" s="561" t="str">
        <f t="shared" ca="1" si="0"/>
        <v/>
      </c>
      <c r="BM37" s="359"/>
      <c r="BN37" s="359"/>
      <c r="BO37" s="359"/>
      <c r="BP37" s="359"/>
      <c r="BQ37" s="359"/>
      <c r="BR37" s="562" t="str">
        <f>"「共通仕様」"&amp;共通仕様!$CB$26</f>
        <v>「共通仕様」「39. Ｗ／Ｃマスタ表示処理」</v>
      </c>
      <c r="BS37" s="465"/>
      <c r="BT37" s="465"/>
      <c r="BU37" s="359"/>
      <c r="BV37" s="465"/>
      <c r="BW37" s="465"/>
      <c r="BX37" s="562"/>
      <c r="BY37" s="465"/>
      <c r="BZ37" s="465"/>
      <c r="CA37" s="465"/>
      <c r="CB37" s="465"/>
      <c r="CC37" s="465"/>
      <c r="CD37" s="465"/>
      <c r="CE37" s="465"/>
      <c r="CF37" s="465"/>
      <c r="CG37" s="465"/>
      <c r="CH37" s="465"/>
      <c r="CI37" s="465"/>
      <c r="CJ37" s="465"/>
      <c r="CK37" s="465"/>
      <c r="CL37" s="465"/>
      <c r="CM37" s="192"/>
      <c r="CN37" s="192"/>
      <c r="CO37" s="192"/>
      <c r="CP37" s="192"/>
      <c r="CQ37" s="192"/>
      <c r="CR37" s="192"/>
      <c r="CS37" s="192"/>
      <c r="CT37" s="192"/>
      <c r="CU37" s="192"/>
      <c r="CV37" s="1531"/>
      <c r="CW37" s="1532"/>
      <c r="CX37" s="1532"/>
      <c r="CY37" s="1533"/>
      <c r="CZ37" s="1533"/>
      <c r="DA37" s="1533"/>
      <c r="DB37" s="1533"/>
      <c r="DC37" s="1533"/>
      <c r="DD37" s="1859"/>
      <c r="DE37" s="1860"/>
      <c r="DF37" s="1860"/>
      <c r="DG37" s="1861"/>
      <c r="DH37" s="229"/>
      <c r="DI37" s="229"/>
      <c r="DJ37" s="229"/>
      <c r="DK37" s="229"/>
      <c r="DL37" s="229"/>
      <c r="DM37" s="229"/>
      <c r="DN37" s="229"/>
      <c r="DO37" s="229"/>
      <c r="DP37" s="229"/>
      <c r="DQ37" s="229"/>
      <c r="DR37" s="1520"/>
    </row>
    <row r="38" spans="1:122" s="80" customFormat="1" ht="15" customHeight="1">
      <c r="A38" s="218"/>
      <c r="B38" s="1885">
        <v>1</v>
      </c>
      <c r="C38" s="1886"/>
      <c r="D38" s="824" t="s">
        <v>1023</v>
      </c>
      <c r="E38" s="801"/>
      <c r="F38" s="801"/>
      <c r="G38" s="801"/>
      <c r="H38" s="801"/>
      <c r="I38" s="801"/>
      <c r="J38" s="801"/>
      <c r="K38" s="801"/>
      <c r="L38" s="801"/>
      <c r="M38" s="801"/>
      <c r="N38" s="801"/>
      <c r="O38" s="819"/>
      <c r="P38" s="824" t="s">
        <v>115</v>
      </c>
      <c r="Q38" s="801"/>
      <c r="R38" s="801"/>
      <c r="S38" s="819"/>
      <c r="T38" s="78" t="s">
        <v>53</v>
      </c>
      <c r="U38" s="75"/>
      <c r="V38" s="819"/>
      <c r="W38" s="75"/>
      <c r="X38" s="819"/>
      <c r="Y38" s="77"/>
      <c r="Z38" s="77"/>
      <c r="AA38" s="77"/>
      <c r="AB38" s="716"/>
      <c r="AC38" s="153"/>
      <c r="AD38" s="77"/>
      <c r="AE38" s="77"/>
      <c r="AF38" s="154"/>
      <c r="AG38" s="828"/>
      <c r="AH38" s="828"/>
      <c r="AI38" s="828"/>
      <c r="AJ38" s="828"/>
      <c r="AK38" s="828"/>
      <c r="AL38" s="828"/>
      <c r="AM38" s="828"/>
      <c r="AN38" s="828"/>
      <c r="AO38" s="828"/>
      <c r="AP38" s="828"/>
      <c r="AQ38" s="828"/>
      <c r="AR38" s="828"/>
      <c r="AS38" s="828"/>
      <c r="AT38" s="828"/>
      <c r="AU38" s="828"/>
      <c r="AV38" s="828"/>
      <c r="AW38" s="828"/>
      <c r="AX38" s="208"/>
      <c r="AY38" s="40"/>
      <c r="AZ38" s="465"/>
      <c r="BA38" s="192">
        <f t="shared" si="2"/>
        <v>2</v>
      </c>
      <c r="BB38" s="192"/>
      <c r="BC38" s="192"/>
      <c r="BD38" s="192"/>
      <c r="BE38" s="359"/>
      <c r="BF38" s="359"/>
      <c r="BG38" s="559" t="str">
        <f t="shared" ca="1" si="0"/>
        <v/>
      </c>
      <c r="BH38" s="560" t="str">
        <f t="shared" ca="1" si="0"/>
        <v/>
      </c>
      <c r="BI38" s="560" t="str">
        <f t="shared" ca="1" si="0"/>
        <v/>
      </c>
      <c r="BJ38" s="560" t="str">
        <f t="shared" ca="1" si="0"/>
        <v/>
      </c>
      <c r="BK38" s="560" t="str">
        <f t="shared" ca="1" si="0"/>
        <v/>
      </c>
      <c r="BL38" s="561" t="str">
        <f t="shared" ca="1" si="0"/>
        <v/>
      </c>
      <c r="BM38" s="359"/>
      <c r="BN38" s="359"/>
      <c r="BO38" s="359"/>
      <c r="BP38" s="359"/>
      <c r="BQ38" s="359"/>
      <c r="BR38" s="562" t="str">
        <f>"「共通仕様」"&amp;共通仕様!$CL$1</f>
        <v>「共通仕様」「40. ファンクションキー設定処理」</v>
      </c>
      <c r="BS38" s="359"/>
      <c r="BT38" s="359"/>
      <c r="BU38" s="359"/>
      <c r="BV38" s="465"/>
      <c r="BW38" s="562"/>
      <c r="BX38" s="465"/>
      <c r="BY38" s="465"/>
      <c r="BZ38" s="465"/>
      <c r="CA38" s="465"/>
      <c r="CB38" s="465"/>
      <c r="CC38" s="465"/>
      <c r="CD38" s="465"/>
      <c r="CE38" s="465"/>
      <c r="CF38" s="465"/>
      <c r="CG38" s="465"/>
      <c r="CH38" s="465"/>
      <c r="CI38" s="465"/>
      <c r="CJ38" s="465"/>
      <c r="CK38" s="465"/>
      <c r="CL38" s="465"/>
      <c r="CM38" s="192"/>
      <c r="CN38" s="192"/>
      <c r="CO38" s="192"/>
      <c r="CP38" s="192"/>
      <c r="CQ38" s="192"/>
      <c r="CR38" s="192"/>
      <c r="CS38" s="192"/>
      <c r="CT38" s="192"/>
      <c r="CU38" s="192"/>
      <c r="CV38" s="1531"/>
      <c r="CW38" s="1532"/>
      <c r="CX38" s="1532"/>
      <c r="CY38" s="1533"/>
      <c r="CZ38" s="1533"/>
      <c r="DA38" s="1533"/>
      <c r="DB38" s="1533"/>
      <c r="DC38" s="1533"/>
      <c r="DD38" s="1859"/>
      <c r="DE38" s="1860"/>
      <c r="DF38" s="1860"/>
      <c r="DG38" s="1861"/>
      <c r="DH38" s="229"/>
      <c r="DI38" s="229"/>
      <c r="DJ38" s="229"/>
      <c r="DK38" s="229"/>
      <c r="DL38" s="229"/>
      <c r="DM38" s="229"/>
      <c r="DN38" s="229"/>
      <c r="DO38" s="229"/>
      <c r="DP38" s="229"/>
      <c r="DQ38" s="229"/>
      <c r="DR38" s="1520"/>
    </row>
    <row r="39" spans="1:122" s="80" customFormat="1" ht="15" customHeight="1">
      <c r="A39" s="218"/>
      <c r="B39" s="1885">
        <f>IF(NOT(ISBLANK(D39)),MAX(B$38:B38)+1,"")</f>
        <v>2</v>
      </c>
      <c r="C39" s="1886"/>
      <c r="D39" s="824" t="s">
        <v>1023</v>
      </c>
      <c r="E39" s="801"/>
      <c r="F39" s="801"/>
      <c r="G39" s="801"/>
      <c r="H39" s="801"/>
      <c r="I39" s="801"/>
      <c r="J39" s="801"/>
      <c r="K39" s="801"/>
      <c r="L39" s="801"/>
      <c r="M39" s="801"/>
      <c r="N39" s="801"/>
      <c r="O39" s="819"/>
      <c r="P39" s="824" t="s">
        <v>215</v>
      </c>
      <c r="Q39" s="801"/>
      <c r="R39" s="801"/>
      <c r="S39" s="819"/>
      <c r="T39" s="78" t="s">
        <v>54</v>
      </c>
      <c r="U39" s="75" t="s">
        <v>1024</v>
      </c>
      <c r="V39" s="819"/>
      <c r="W39" s="75" t="s">
        <v>93</v>
      </c>
      <c r="X39" s="819"/>
      <c r="Y39" s="77" t="s">
        <v>50</v>
      </c>
      <c r="Z39" s="77" t="s">
        <v>50</v>
      </c>
      <c r="AA39" s="77" t="s">
        <v>122</v>
      </c>
      <c r="AB39" s="716"/>
      <c r="AC39" s="291" t="s">
        <v>50</v>
      </c>
      <c r="AD39" s="290"/>
      <c r="AE39" s="290" t="s">
        <v>122</v>
      </c>
      <c r="AF39" s="154"/>
      <c r="AG39" s="828"/>
      <c r="AH39" s="828"/>
      <c r="AI39" s="828"/>
      <c r="AJ39" s="828"/>
      <c r="AK39" s="828"/>
      <c r="AL39" s="828"/>
      <c r="AM39" s="828"/>
      <c r="AN39" s="828"/>
      <c r="AO39" s="828"/>
      <c r="AP39" s="828"/>
      <c r="AQ39" s="828"/>
      <c r="AR39" s="828"/>
      <c r="AS39" s="828"/>
      <c r="AT39" s="828"/>
      <c r="AU39" s="828"/>
      <c r="AV39" s="828"/>
      <c r="AW39" s="828"/>
      <c r="AX39" s="208"/>
      <c r="AY39" s="40"/>
      <c r="AZ39" s="465"/>
      <c r="BA39" s="192">
        <f t="shared" si="2"/>
        <v>2</v>
      </c>
      <c r="BB39" s="192"/>
      <c r="BC39" s="192"/>
      <c r="BD39" s="192"/>
      <c r="BE39" s="359"/>
      <c r="BF39" s="359"/>
      <c r="BG39" s="559" t="str">
        <f t="shared" ca="1" si="0"/>
        <v/>
      </c>
      <c r="BH39" s="560" t="str">
        <f t="shared" ca="1" si="0"/>
        <v/>
      </c>
      <c r="BI39" s="560" t="str">
        <f t="shared" ca="1" si="0"/>
        <v/>
      </c>
      <c r="BJ39" s="560" t="str">
        <f t="shared" ca="1" si="0"/>
        <v/>
      </c>
      <c r="BK39" s="560" t="str">
        <f t="shared" ca="1" si="0"/>
        <v/>
      </c>
      <c r="BL39" s="561" t="str">
        <f t="shared" ca="1" si="0"/>
        <v/>
      </c>
      <c r="BM39" s="359"/>
      <c r="BN39" s="359"/>
      <c r="BO39" s="359"/>
      <c r="BP39" s="359"/>
      <c r="BQ39" s="359"/>
      <c r="BR39" s="562" t="str">
        <f>"「共通仕様」"&amp;共通仕様!$CL$4</f>
        <v>「共通仕様」「41. 画面情報取得処理」</v>
      </c>
      <c r="BS39" s="359"/>
      <c r="BT39" s="359"/>
      <c r="BU39" s="359"/>
      <c r="BV39" s="192"/>
      <c r="BW39" s="465"/>
      <c r="BX39" s="562"/>
      <c r="BY39" s="562"/>
      <c r="BZ39" s="465"/>
      <c r="CA39" s="465"/>
      <c r="CB39" s="465"/>
      <c r="CC39" s="465"/>
      <c r="CD39" s="465"/>
      <c r="CE39" s="465"/>
      <c r="CF39" s="465"/>
      <c r="CG39" s="465"/>
      <c r="CH39" s="465"/>
      <c r="CI39" s="465"/>
      <c r="CJ39" s="465"/>
      <c r="CK39" s="465"/>
      <c r="CL39" s="465"/>
      <c r="CM39" s="192"/>
      <c r="CN39" s="192"/>
      <c r="CO39" s="192"/>
      <c r="CP39" s="192"/>
      <c r="CQ39" s="192"/>
      <c r="CR39" s="192"/>
      <c r="CS39" s="192"/>
      <c r="CT39" s="192"/>
      <c r="CU39" s="192"/>
      <c r="CV39" s="1488" t="s">
        <v>2265</v>
      </c>
      <c r="CW39" s="1489"/>
      <c r="CX39" s="1489"/>
      <c r="CY39" s="1489"/>
      <c r="CZ39" s="1489"/>
      <c r="DA39" s="1489"/>
      <c r="DB39" s="1489"/>
      <c r="DC39" s="1489"/>
      <c r="DD39" s="1859">
        <v>44638</v>
      </c>
      <c r="DE39" s="1860"/>
      <c r="DF39" s="1860"/>
      <c r="DG39" s="1861"/>
      <c r="DH39" s="229"/>
      <c r="DI39" s="229"/>
      <c r="DJ39" s="229"/>
      <c r="DK39" s="229"/>
      <c r="DL39" s="229"/>
      <c r="DM39" s="229"/>
      <c r="DN39" s="229"/>
      <c r="DO39" s="229"/>
      <c r="DP39" s="229"/>
      <c r="DQ39" s="229"/>
      <c r="DR39" s="1520"/>
    </row>
    <row r="40" spans="1:122" s="80" customFormat="1" ht="15" customHeight="1">
      <c r="A40" s="218"/>
      <c r="B40" s="1885">
        <f>IF(NOT(ISBLANK(D40)),MAX(B$38:B39)+1,"")</f>
        <v>3</v>
      </c>
      <c r="C40" s="1886"/>
      <c r="D40" s="256" t="s">
        <v>985</v>
      </c>
      <c r="E40" s="828"/>
      <c r="F40" s="828"/>
      <c r="G40" s="828"/>
      <c r="H40" s="828"/>
      <c r="I40" s="828"/>
      <c r="J40" s="828"/>
      <c r="K40" s="828"/>
      <c r="L40" s="828"/>
      <c r="M40" s="828"/>
      <c r="N40" s="828"/>
      <c r="O40" s="815"/>
      <c r="P40" s="823" t="s">
        <v>115</v>
      </c>
      <c r="Q40" s="828"/>
      <c r="R40" s="828"/>
      <c r="S40" s="815"/>
      <c r="T40" s="289" t="s">
        <v>172</v>
      </c>
      <c r="U40" s="255"/>
      <c r="V40" s="815"/>
      <c r="W40" s="255"/>
      <c r="X40" s="815"/>
      <c r="Y40" s="290"/>
      <c r="Z40" s="290"/>
      <c r="AA40" s="290"/>
      <c r="AB40" s="717"/>
      <c r="AC40" s="291"/>
      <c r="AD40" s="290"/>
      <c r="AE40" s="290"/>
      <c r="AF40" s="292"/>
      <c r="AG40" s="828"/>
      <c r="AH40" s="828"/>
      <c r="AI40" s="828"/>
      <c r="AJ40" s="828"/>
      <c r="AK40" s="828"/>
      <c r="AL40" s="828"/>
      <c r="AM40" s="828"/>
      <c r="AN40" s="828"/>
      <c r="AO40" s="828"/>
      <c r="AP40" s="828"/>
      <c r="AQ40" s="828"/>
      <c r="AR40" s="828"/>
      <c r="AS40" s="828"/>
      <c r="AT40" s="828"/>
      <c r="AU40" s="828"/>
      <c r="AV40" s="828"/>
      <c r="AW40" s="828"/>
      <c r="AX40" s="208"/>
      <c r="AY40" s="40"/>
      <c r="AZ40" s="465"/>
      <c r="BA40" s="192">
        <f t="shared" si="2"/>
        <v>2</v>
      </c>
      <c r="BB40" s="192"/>
      <c r="BC40" s="379"/>
      <c r="BD40" s="379"/>
      <c r="BE40" s="379"/>
      <c r="BF40" s="379"/>
      <c r="BG40" s="559" t="str">
        <f t="shared" ca="1" si="0"/>
        <v/>
      </c>
      <c r="BH40" s="560" t="str">
        <f t="shared" ca="1" si="0"/>
        <v/>
      </c>
      <c r="BI40" s="560" t="str">
        <f t="shared" ca="1" si="0"/>
        <v/>
      </c>
      <c r="BJ40" s="560" t="str">
        <f t="shared" ca="1" si="0"/>
        <v/>
      </c>
      <c r="BK40" s="560" t="str">
        <f t="shared" ca="1" si="0"/>
        <v/>
      </c>
      <c r="BL40" s="561" t="str">
        <f t="shared" ca="1" si="0"/>
        <v/>
      </c>
      <c r="BM40" s="379"/>
      <c r="BN40" s="379"/>
      <c r="BO40" s="379"/>
      <c r="BP40" s="379"/>
      <c r="BQ40" s="379"/>
      <c r="BR40" s="562" t="str">
        <f>"「共通仕様」"&amp;共通仕様!$CL$7</f>
        <v>「共通仕様」「42. 担当者情報取得処理」</v>
      </c>
      <c r="BW40" s="465"/>
      <c r="BX40" s="465"/>
      <c r="BY40" s="465"/>
      <c r="BZ40" s="465"/>
      <c r="CA40" s="465"/>
      <c r="CB40" s="465"/>
      <c r="CC40" s="465"/>
      <c r="CD40" s="465"/>
      <c r="CE40" s="465"/>
      <c r="CF40" s="465"/>
      <c r="CG40" s="465"/>
      <c r="CH40" s="465"/>
      <c r="CI40" s="465"/>
      <c r="CJ40" s="465"/>
      <c r="CK40" s="465"/>
      <c r="CN40" s="192"/>
      <c r="CO40" s="192"/>
      <c r="CP40" s="192"/>
      <c r="CQ40" s="192"/>
      <c r="CR40" s="192"/>
      <c r="CS40" s="192"/>
      <c r="CT40" s="192"/>
      <c r="CU40" s="192"/>
      <c r="CV40" s="1531"/>
      <c r="CW40" s="1532"/>
      <c r="CX40" s="1532"/>
      <c r="CY40" s="1533"/>
      <c r="CZ40" s="1533"/>
      <c r="DA40" s="1533"/>
      <c r="DB40" s="1533"/>
      <c r="DC40" s="1533"/>
      <c r="DD40" s="1859"/>
      <c r="DE40" s="1860"/>
      <c r="DF40" s="1860"/>
      <c r="DG40" s="1861"/>
      <c r="DH40" s="229"/>
      <c r="DI40" s="229"/>
      <c r="DJ40" s="229"/>
      <c r="DK40" s="229"/>
      <c r="DL40" s="229"/>
      <c r="DM40" s="229"/>
      <c r="DN40" s="229"/>
      <c r="DO40" s="229"/>
      <c r="DP40" s="229"/>
      <c r="DQ40" s="229"/>
      <c r="DR40" s="1520"/>
    </row>
    <row r="41" spans="1:122" s="80" customFormat="1" ht="15" customHeight="1">
      <c r="A41" s="218"/>
      <c r="B41" s="1885">
        <f>IF(NOT(ISBLANK(D41)),MAX(B$38:B40)+1,"")</f>
        <v>4</v>
      </c>
      <c r="C41" s="1886"/>
      <c r="D41" s="824" t="s">
        <v>986</v>
      </c>
      <c r="E41" s="801"/>
      <c r="F41" s="801"/>
      <c r="G41" s="801"/>
      <c r="H41" s="801"/>
      <c r="I41" s="801"/>
      <c r="J41" s="801"/>
      <c r="K41" s="801"/>
      <c r="L41" s="801"/>
      <c r="M41" s="801"/>
      <c r="N41" s="801"/>
      <c r="O41" s="819"/>
      <c r="P41" s="824" t="s">
        <v>215</v>
      </c>
      <c r="Q41" s="801"/>
      <c r="R41" s="801"/>
      <c r="S41" s="819"/>
      <c r="T41" s="78" t="s">
        <v>54</v>
      </c>
      <c r="U41" s="75" t="s">
        <v>324</v>
      </c>
      <c r="V41" s="819"/>
      <c r="W41" s="75" t="s">
        <v>93</v>
      </c>
      <c r="X41" s="819"/>
      <c r="Y41" s="77" t="s">
        <v>50</v>
      </c>
      <c r="Z41" s="77" t="s">
        <v>50</v>
      </c>
      <c r="AA41" s="77" t="s">
        <v>122</v>
      </c>
      <c r="AB41" s="716"/>
      <c r="AC41" s="291" t="s">
        <v>50</v>
      </c>
      <c r="AD41" s="290"/>
      <c r="AE41" s="290" t="s">
        <v>122</v>
      </c>
      <c r="AF41" s="154"/>
      <c r="AG41" s="828"/>
      <c r="AH41" s="828"/>
      <c r="AI41" s="828"/>
      <c r="AJ41" s="828"/>
      <c r="AK41" s="828"/>
      <c r="AL41" s="828"/>
      <c r="AM41" s="828"/>
      <c r="AN41" s="828"/>
      <c r="AO41" s="828"/>
      <c r="AP41" s="828"/>
      <c r="AQ41" s="828"/>
      <c r="AR41" s="828"/>
      <c r="AS41" s="828"/>
      <c r="AT41" s="828"/>
      <c r="AU41" s="828"/>
      <c r="AV41" s="828"/>
      <c r="AW41" s="828"/>
      <c r="AX41" s="208"/>
      <c r="AY41" s="40"/>
      <c r="AZ41" s="465"/>
      <c r="BA41" s="192">
        <f t="shared" si="2"/>
        <v>2</v>
      </c>
      <c r="BB41" s="192"/>
      <c r="BC41" s="192"/>
      <c r="BD41" s="192"/>
      <c r="BE41" s="359"/>
      <c r="BF41" s="359"/>
      <c r="BG41" s="559" t="str">
        <f t="shared" ca="1" si="0"/>
        <v/>
      </c>
      <c r="BH41" s="560" t="str">
        <f t="shared" ca="1" si="0"/>
        <v/>
      </c>
      <c r="BI41" s="560" t="str">
        <f t="shared" ca="1" si="0"/>
        <v/>
      </c>
      <c r="BJ41" s="560" t="str">
        <f t="shared" ca="1" si="0"/>
        <v/>
      </c>
      <c r="BK41" s="560" t="str">
        <f t="shared" ca="1" si="0"/>
        <v/>
      </c>
      <c r="BL41" s="561" t="str">
        <f t="shared" ca="1" si="0"/>
        <v/>
      </c>
      <c r="BM41" s="359"/>
      <c r="BN41" s="359"/>
      <c r="BO41" s="359"/>
      <c r="BP41" s="359"/>
      <c r="BQ41" s="359"/>
      <c r="BR41" s="562" t="str">
        <f>"「共通仕様」"&amp;共通仕様!$CL$10</f>
        <v>「共通仕様」「43. 担当者権限情報取得処理」</v>
      </c>
      <c r="BW41" s="465"/>
      <c r="BX41" s="562"/>
      <c r="BY41" s="562"/>
      <c r="BZ41" s="465"/>
      <c r="CA41" s="192"/>
      <c r="CB41" s="465"/>
      <c r="CC41" s="465"/>
      <c r="CD41" s="465"/>
      <c r="CE41" s="465"/>
      <c r="CF41" s="465"/>
      <c r="CG41" s="465"/>
      <c r="CH41" s="465"/>
      <c r="CI41" s="465"/>
      <c r="CJ41" s="465"/>
      <c r="CK41" s="465"/>
      <c r="CL41" s="465"/>
      <c r="CM41" s="192"/>
      <c r="CN41" s="192"/>
      <c r="CO41" s="192"/>
      <c r="CP41" s="192"/>
      <c r="CQ41" s="192"/>
      <c r="CR41" s="192"/>
      <c r="CS41" s="192"/>
      <c r="CT41" s="192"/>
      <c r="CU41" s="192"/>
      <c r="CV41" s="1488" t="s">
        <v>2265</v>
      </c>
      <c r="CW41" s="1489"/>
      <c r="CX41" s="1489"/>
      <c r="CY41" s="1489"/>
      <c r="CZ41" s="1489"/>
      <c r="DA41" s="1489"/>
      <c r="DB41" s="1489"/>
      <c r="DC41" s="1489"/>
      <c r="DD41" s="1859">
        <v>44638</v>
      </c>
      <c r="DE41" s="1860"/>
      <c r="DF41" s="1860"/>
      <c r="DG41" s="1861"/>
      <c r="DH41" s="229"/>
      <c r="DI41" s="229"/>
      <c r="DJ41" s="229"/>
      <c r="DK41" s="229"/>
      <c r="DL41" s="229"/>
      <c r="DM41" s="229"/>
      <c r="DN41" s="229"/>
      <c r="DO41" s="229"/>
      <c r="DP41" s="229"/>
      <c r="DQ41" s="229"/>
      <c r="DR41" s="1520"/>
    </row>
    <row r="42" spans="1:122" s="80" customFormat="1" ht="15" customHeight="1">
      <c r="A42" s="218"/>
      <c r="B42" s="1885">
        <f>IF(NOT(ISBLANK(D42)),MAX(B$38:B41)+1,"")</f>
        <v>5</v>
      </c>
      <c r="C42" s="1886"/>
      <c r="D42" s="256" t="s">
        <v>765</v>
      </c>
      <c r="E42" s="828"/>
      <c r="F42" s="828"/>
      <c r="G42" s="828"/>
      <c r="H42" s="828"/>
      <c r="I42" s="828"/>
      <c r="J42" s="828"/>
      <c r="K42" s="828"/>
      <c r="L42" s="828"/>
      <c r="M42" s="828"/>
      <c r="N42" s="828"/>
      <c r="O42" s="815"/>
      <c r="P42" s="823" t="s">
        <v>115</v>
      </c>
      <c r="Q42" s="828"/>
      <c r="R42" s="828"/>
      <c r="S42" s="815"/>
      <c r="T42" s="289" t="s">
        <v>172</v>
      </c>
      <c r="U42" s="255"/>
      <c r="V42" s="815"/>
      <c r="W42" s="255"/>
      <c r="X42" s="815"/>
      <c r="Y42" s="290"/>
      <c r="Z42" s="290"/>
      <c r="AA42" s="290"/>
      <c r="AB42" s="717"/>
      <c r="AC42" s="291"/>
      <c r="AD42" s="290"/>
      <c r="AE42" s="290"/>
      <c r="AF42" s="292"/>
      <c r="AG42" s="828"/>
      <c r="AH42" s="828"/>
      <c r="AI42" s="828"/>
      <c r="AJ42" s="828"/>
      <c r="AK42" s="828"/>
      <c r="AL42" s="828"/>
      <c r="AM42" s="828"/>
      <c r="AN42" s="828"/>
      <c r="AO42" s="828"/>
      <c r="AP42" s="828"/>
      <c r="AQ42" s="828"/>
      <c r="AR42" s="828"/>
      <c r="AS42" s="828"/>
      <c r="AT42" s="828"/>
      <c r="AU42" s="828"/>
      <c r="AV42" s="828"/>
      <c r="AW42" s="828"/>
      <c r="AX42" s="208"/>
      <c r="AY42" s="40"/>
      <c r="AZ42" s="465"/>
      <c r="BA42" s="192">
        <f t="shared" si="2"/>
        <v>2</v>
      </c>
      <c r="BB42" s="192"/>
      <c r="BC42" s="379"/>
      <c r="BD42" s="379"/>
      <c r="BE42" s="379"/>
      <c r="BF42" s="379"/>
      <c r="BG42" s="559" t="str">
        <f t="shared" ca="1" si="0"/>
        <v/>
      </c>
      <c r="BH42" s="560" t="str">
        <f t="shared" ca="1" si="0"/>
        <v/>
      </c>
      <c r="BI42" s="560" t="str">
        <f t="shared" ca="1" si="0"/>
        <v/>
      </c>
      <c r="BJ42" s="560" t="str">
        <f t="shared" ca="1" si="0"/>
        <v/>
      </c>
      <c r="BK42" s="560" t="str">
        <f t="shared" ca="1" si="0"/>
        <v/>
      </c>
      <c r="BL42" s="561" t="str">
        <f t="shared" ca="1" si="0"/>
        <v/>
      </c>
      <c r="BM42" s="379"/>
      <c r="BN42" s="379"/>
      <c r="BO42" s="379"/>
      <c r="BP42" s="379"/>
      <c r="BQ42" s="379"/>
      <c r="BR42" s="562" t="str">
        <f>"「共通仕様」"&amp;共通仕様!$CL$13</f>
        <v>「共通仕様」「44. 画面操作区分情報取得処理」</v>
      </c>
      <c r="BS42" s="379"/>
      <c r="BT42" s="379"/>
      <c r="BU42" s="379"/>
      <c r="BV42" s="192"/>
      <c r="BW42" s="465"/>
      <c r="BX42" s="465"/>
      <c r="BY42" s="192"/>
      <c r="BZ42" s="192"/>
      <c r="CA42" s="192"/>
      <c r="CB42" s="192"/>
      <c r="CC42" s="192"/>
      <c r="CD42" s="192"/>
      <c r="CE42" s="192"/>
      <c r="CF42" s="465"/>
      <c r="CG42" s="465"/>
      <c r="CH42" s="465"/>
      <c r="CI42" s="465"/>
      <c r="CJ42" s="465"/>
      <c r="CK42" s="465"/>
      <c r="CN42" s="192"/>
      <c r="CO42" s="192"/>
      <c r="CP42" s="192"/>
      <c r="CQ42" s="192"/>
      <c r="CR42" s="192"/>
      <c r="CS42" s="192"/>
      <c r="CT42" s="192"/>
      <c r="CU42" s="192"/>
      <c r="CV42" s="1531"/>
      <c r="CW42" s="1532"/>
      <c r="CX42" s="1532"/>
      <c r="CY42" s="1533"/>
      <c r="CZ42" s="1533"/>
      <c r="DA42" s="1533"/>
      <c r="DB42" s="1533"/>
      <c r="DC42" s="1533"/>
      <c r="DD42" s="1859"/>
      <c r="DE42" s="1860"/>
      <c r="DF42" s="1860"/>
      <c r="DG42" s="1861"/>
      <c r="DH42" s="229"/>
      <c r="DI42" s="229"/>
      <c r="DJ42" s="229"/>
      <c r="DK42" s="229"/>
      <c r="DL42" s="229"/>
      <c r="DM42" s="229"/>
      <c r="DN42" s="229"/>
      <c r="DO42" s="229"/>
      <c r="DP42" s="229"/>
      <c r="DQ42" s="229"/>
      <c r="DR42" s="1520"/>
    </row>
    <row r="43" spans="1:122" s="80" customFormat="1" ht="15" customHeight="1">
      <c r="A43" s="218"/>
      <c r="B43" s="1885">
        <f>IF(NOT(ISBLANK(D43)),MAX(B$38:B42)+1,"")</f>
        <v>6</v>
      </c>
      <c r="C43" s="1886"/>
      <c r="D43" s="823" t="s">
        <v>765</v>
      </c>
      <c r="E43" s="828"/>
      <c r="F43" s="828"/>
      <c r="G43" s="828"/>
      <c r="H43" s="828"/>
      <c r="I43" s="828"/>
      <c r="J43" s="828"/>
      <c r="K43" s="828"/>
      <c r="L43" s="828"/>
      <c r="M43" s="828"/>
      <c r="N43" s="828"/>
      <c r="O43" s="815"/>
      <c r="P43" s="823" t="s">
        <v>173</v>
      </c>
      <c r="Q43" s="828"/>
      <c r="R43" s="828"/>
      <c r="S43" s="815"/>
      <c r="T43" s="714" t="s">
        <v>763</v>
      </c>
      <c r="U43" s="544" t="s">
        <v>51</v>
      </c>
      <c r="V43" s="815"/>
      <c r="W43" s="293" t="s">
        <v>99</v>
      </c>
      <c r="X43" s="815"/>
      <c r="Y43" s="290"/>
      <c r="Z43" s="290"/>
      <c r="AA43" s="294"/>
      <c r="AB43" s="717"/>
      <c r="AC43" s="291"/>
      <c r="AD43" s="290"/>
      <c r="AE43" s="290"/>
      <c r="AF43" s="154"/>
      <c r="AG43" s="828"/>
      <c r="AH43" s="828"/>
      <c r="AI43" s="828"/>
      <c r="AJ43" s="828"/>
      <c r="AK43" s="828"/>
      <c r="AL43" s="828"/>
      <c r="AM43" s="828"/>
      <c r="AN43" s="828"/>
      <c r="AO43" s="828"/>
      <c r="AP43" s="828"/>
      <c r="AQ43" s="828"/>
      <c r="AR43" s="828"/>
      <c r="AS43" s="828"/>
      <c r="AT43" s="828"/>
      <c r="AU43" s="828"/>
      <c r="AV43" s="828"/>
      <c r="AW43" s="828"/>
      <c r="AX43" s="208"/>
      <c r="AY43" s="40"/>
      <c r="AZ43" s="465"/>
      <c r="BA43" s="192">
        <f t="shared" si="2"/>
        <v>2</v>
      </c>
      <c r="BB43" s="192"/>
      <c r="BC43" s="192"/>
      <c r="BD43" s="192"/>
      <c r="BE43" s="359"/>
      <c r="BF43" s="359"/>
      <c r="BG43" s="559" t="str">
        <f t="shared" ca="1" si="0"/>
        <v/>
      </c>
      <c r="BH43" s="560" t="str">
        <f t="shared" ca="1" si="0"/>
        <v/>
      </c>
      <c r="BI43" s="560" t="str">
        <f t="shared" ca="1" si="0"/>
        <v/>
      </c>
      <c r="BJ43" s="560" t="str">
        <f t="shared" ca="1" si="0"/>
        <v/>
      </c>
      <c r="BK43" s="560" t="str">
        <f t="shared" ca="1" si="0"/>
        <v/>
      </c>
      <c r="BL43" s="561" t="str">
        <f t="shared" ca="1" si="0"/>
        <v/>
      </c>
      <c r="BM43" s="359"/>
      <c r="BN43" s="359"/>
      <c r="BO43" s="359"/>
      <c r="BP43" s="359"/>
      <c r="BQ43" s="359"/>
      <c r="BR43" s="562" t="str">
        <f>"「共通仕様」"&amp;共通仕様!$CL$16</f>
        <v>「共通仕様」「45. フォームロード共通処理」</v>
      </c>
      <c r="BS43" s="379"/>
      <c r="BT43" s="379"/>
      <c r="BU43" s="379"/>
      <c r="BV43" s="192"/>
      <c r="BW43" s="192"/>
      <c r="BX43" s="192"/>
      <c r="BY43" s="192"/>
      <c r="BZ43" s="192"/>
      <c r="CA43" s="192"/>
      <c r="CB43" s="192"/>
      <c r="CC43" s="192"/>
      <c r="CD43" s="192"/>
      <c r="CE43" s="192"/>
      <c r="CF43" s="465"/>
      <c r="CG43" s="465"/>
      <c r="CH43" s="465"/>
      <c r="CI43" s="465"/>
      <c r="CJ43" s="465"/>
      <c r="CK43" s="465"/>
      <c r="CL43" s="465"/>
      <c r="CM43" s="192"/>
      <c r="CN43" s="192"/>
      <c r="CO43" s="192"/>
      <c r="CP43" s="192"/>
      <c r="CQ43" s="192"/>
      <c r="CR43" s="192"/>
      <c r="CS43" s="192"/>
      <c r="CT43" s="192"/>
      <c r="CU43" s="192"/>
      <c r="CV43" s="1531"/>
      <c r="CW43" s="1532"/>
      <c r="CX43" s="1532"/>
      <c r="CY43" s="1533"/>
      <c r="CZ43" s="1533"/>
      <c r="DA43" s="1533"/>
      <c r="DB43" s="1533"/>
      <c r="DC43" s="1533"/>
      <c r="DD43" s="1859"/>
      <c r="DE43" s="1860"/>
      <c r="DF43" s="1860"/>
      <c r="DG43" s="1861"/>
      <c r="DH43" s="229"/>
      <c r="DI43" s="229"/>
      <c r="DJ43" s="229"/>
      <c r="DK43" s="229"/>
      <c r="DL43" s="229"/>
      <c r="DM43" s="229"/>
      <c r="DN43" s="229"/>
      <c r="DO43" s="229"/>
      <c r="DP43" s="229"/>
      <c r="DQ43" s="229"/>
      <c r="DR43" s="1520"/>
    </row>
    <row r="44" spans="1:122" s="80" customFormat="1" ht="15" customHeight="1">
      <c r="A44" s="218"/>
      <c r="B44" s="1885">
        <f>IF(NOT(ISBLANK(D44)),MAX(B$38:B43)+1,"")</f>
        <v>7</v>
      </c>
      <c r="C44" s="1886"/>
      <c r="D44" s="256" t="s">
        <v>1004</v>
      </c>
      <c r="E44" s="828"/>
      <c r="F44" s="828"/>
      <c r="G44" s="828"/>
      <c r="H44" s="828"/>
      <c r="I44" s="828"/>
      <c r="J44" s="828"/>
      <c r="K44" s="828"/>
      <c r="L44" s="828"/>
      <c r="M44" s="828"/>
      <c r="N44" s="828"/>
      <c r="O44" s="815"/>
      <c r="P44" s="823" t="s">
        <v>115</v>
      </c>
      <c r="Q44" s="828"/>
      <c r="R44" s="828"/>
      <c r="S44" s="815"/>
      <c r="T44" s="289" t="s">
        <v>172</v>
      </c>
      <c r="U44" s="255"/>
      <c r="V44" s="815"/>
      <c r="W44" s="255"/>
      <c r="X44" s="815"/>
      <c r="Y44" s="290"/>
      <c r="Z44" s="290"/>
      <c r="AA44" s="290"/>
      <c r="AB44" s="717" t="s">
        <v>129</v>
      </c>
      <c r="AC44" s="291"/>
      <c r="AD44" s="290"/>
      <c r="AE44" s="290"/>
      <c r="AF44" s="292"/>
      <c r="AG44" s="828"/>
      <c r="AH44" s="828"/>
      <c r="AI44" s="828"/>
      <c r="AJ44" s="828"/>
      <c r="AK44" s="828"/>
      <c r="AL44" s="828"/>
      <c r="AM44" s="828"/>
      <c r="AN44" s="828"/>
      <c r="AO44" s="828"/>
      <c r="AP44" s="828"/>
      <c r="AQ44" s="828"/>
      <c r="AR44" s="828"/>
      <c r="AS44" s="828"/>
      <c r="AT44" s="828"/>
      <c r="AU44" s="828"/>
      <c r="AV44" s="828"/>
      <c r="AW44" s="828"/>
      <c r="AX44" s="208"/>
      <c r="AY44" s="40"/>
      <c r="AZ44" s="465"/>
      <c r="BA44" s="192">
        <f t="shared" si="2"/>
        <v>2</v>
      </c>
      <c r="BB44" s="192"/>
      <c r="BC44" s="379"/>
      <c r="BD44" s="379"/>
      <c r="BE44" s="379"/>
      <c r="BF44" s="379"/>
      <c r="BG44" s="559" t="str">
        <f t="shared" ca="1" si="0"/>
        <v/>
      </c>
      <c r="BH44" s="560" t="str">
        <f t="shared" ca="1" si="0"/>
        <v/>
      </c>
      <c r="BI44" s="560" t="str">
        <f t="shared" ca="1" si="0"/>
        <v/>
      </c>
      <c r="BJ44" s="560" t="str">
        <f t="shared" ca="1" si="0"/>
        <v/>
      </c>
      <c r="BK44" s="560" t="str">
        <f t="shared" ca="1" si="0"/>
        <v/>
      </c>
      <c r="BL44" s="561" t="str">
        <f t="shared" ca="1" si="0"/>
        <v/>
      </c>
      <c r="BM44" s="379"/>
      <c r="BN44" s="379"/>
      <c r="BO44" s="379"/>
      <c r="BP44" s="379"/>
      <c r="BQ44" s="379"/>
      <c r="BR44" s="562" t="str">
        <f>"「共通仕様」"&amp;共通仕様!$CL$23</f>
        <v>「共通仕様」「46. 正式部品番号マスタ」</v>
      </c>
      <c r="BS44" s="379"/>
      <c r="BT44" s="379"/>
      <c r="BU44" s="379"/>
      <c r="BV44" s="192"/>
      <c r="BW44" s="192"/>
      <c r="BX44" s="192"/>
      <c r="BY44" s="192"/>
      <c r="BZ44" s="192"/>
      <c r="CA44" s="192"/>
      <c r="CB44" s="192"/>
      <c r="CC44" s="192"/>
      <c r="CD44" s="192"/>
      <c r="CE44" s="192"/>
      <c r="CF44" s="465"/>
      <c r="CG44" s="465"/>
      <c r="CH44" s="465"/>
      <c r="CI44" s="465"/>
      <c r="CJ44" s="465"/>
      <c r="CK44" s="465"/>
      <c r="CN44" s="192"/>
      <c r="CO44" s="192"/>
      <c r="CP44" s="192"/>
      <c r="CQ44" s="192"/>
      <c r="CR44" s="192"/>
      <c r="CS44" s="192"/>
      <c r="CT44" s="192"/>
      <c r="CU44" s="192"/>
      <c r="CV44" s="1531"/>
      <c r="CW44" s="1532"/>
      <c r="CX44" s="1532"/>
      <c r="CY44" s="1533"/>
      <c r="CZ44" s="1533"/>
      <c r="DA44" s="1533"/>
      <c r="DB44" s="1533"/>
      <c r="DC44" s="1533"/>
      <c r="DD44" s="1859"/>
      <c r="DE44" s="1860"/>
      <c r="DF44" s="1860"/>
      <c r="DG44" s="1861"/>
      <c r="DH44" s="229"/>
      <c r="DI44" s="229"/>
      <c r="DJ44" s="229"/>
      <c r="DK44" s="229"/>
      <c r="DL44" s="229"/>
      <c r="DM44" s="229"/>
      <c r="DN44" s="229"/>
      <c r="DO44" s="229"/>
      <c r="DP44" s="229"/>
      <c r="DQ44" s="229"/>
      <c r="DR44" s="1520"/>
    </row>
    <row r="45" spans="1:122" s="80" customFormat="1" ht="15" customHeight="1">
      <c r="A45" s="218"/>
      <c r="B45" s="1885">
        <f>IF(NOT(ISBLANK(D45)),MAX(B$38:B44)+1,"")</f>
        <v>8</v>
      </c>
      <c r="C45" s="1886"/>
      <c r="D45" s="823" t="s">
        <v>1004</v>
      </c>
      <c r="E45" s="828"/>
      <c r="F45" s="828"/>
      <c r="G45" s="828"/>
      <c r="H45" s="828"/>
      <c r="I45" s="828"/>
      <c r="J45" s="828"/>
      <c r="K45" s="828"/>
      <c r="L45" s="828"/>
      <c r="M45" s="828"/>
      <c r="N45" s="828"/>
      <c r="O45" s="815"/>
      <c r="P45" s="823" t="s">
        <v>173</v>
      </c>
      <c r="Q45" s="828"/>
      <c r="R45" s="828"/>
      <c r="S45" s="815"/>
      <c r="T45" s="714" t="s">
        <v>763</v>
      </c>
      <c r="U45" s="544" t="s">
        <v>51</v>
      </c>
      <c r="V45" s="815"/>
      <c r="W45" s="293" t="s">
        <v>99</v>
      </c>
      <c r="X45" s="815"/>
      <c r="Y45" s="290"/>
      <c r="Z45" s="290"/>
      <c r="AA45" s="294"/>
      <c r="AB45" s="717" t="s">
        <v>129</v>
      </c>
      <c r="AC45" s="291"/>
      <c r="AD45" s="290"/>
      <c r="AE45" s="290"/>
      <c r="AF45" s="154"/>
      <c r="AG45" s="828"/>
      <c r="AH45" s="828"/>
      <c r="AI45" s="828"/>
      <c r="AJ45" s="828"/>
      <c r="AK45" s="828"/>
      <c r="AL45" s="828"/>
      <c r="AM45" s="828"/>
      <c r="AN45" s="828"/>
      <c r="AO45" s="828"/>
      <c r="AP45" s="828"/>
      <c r="AQ45" s="828"/>
      <c r="AR45" s="828"/>
      <c r="AS45" s="828"/>
      <c r="AT45" s="828"/>
      <c r="AU45" s="828"/>
      <c r="AV45" s="828"/>
      <c r="AW45" s="828"/>
      <c r="AX45" s="208"/>
      <c r="AY45" s="40"/>
      <c r="AZ45" s="465"/>
      <c r="BA45" s="192">
        <f t="shared" ref="BA45:BA66" si="3">BA44</f>
        <v>2</v>
      </c>
      <c r="BB45" s="192"/>
      <c r="BC45" s="379"/>
      <c r="BD45" s="379"/>
      <c r="BE45" s="379"/>
      <c r="BF45" s="379"/>
      <c r="BG45" s="559" t="str">
        <f t="shared" ca="1" si="0"/>
        <v/>
      </c>
      <c r="BH45" s="560" t="str">
        <f t="shared" ca="1" si="0"/>
        <v/>
      </c>
      <c r="BI45" s="560" t="str">
        <f t="shared" ca="1" si="0"/>
        <v/>
      </c>
      <c r="BJ45" s="560" t="str">
        <f t="shared" ref="BG45:BL81" ca="1" si="4">IF(BD45&lt;&gt;"",IF(MID(_xlfn.FORMULATEXT(BD45),SEARCH("[",_xlfn.FORMULATEXT(BD45))+1,SEARCH("]",_xlfn.FORMULATEXT(BD45))-(SEARCH("[",_xlfn.FORMULATEXT(BD45))+1))="-1","",1),"")</f>
        <v/>
      </c>
      <c r="BK45" s="560" t="str">
        <f t="shared" ca="1" si="4"/>
        <v/>
      </c>
      <c r="BL45" s="561" t="str">
        <f t="shared" ca="1" si="4"/>
        <v/>
      </c>
      <c r="BM45" s="379"/>
      <c r="BN45" s="379"/>
      <c r="BO45" s="379"/>
      <c r="BP45" s="379"/>
      <c r="BQ45" s="379"/>
      <c r="BR45" s="192"/>
      <c r="BS45" s="192"/>
      <c r="BT45" s="192"/>
      <c r="BU45" s="562" t="str">
        <f>"「共通仕様」"&amp;共通仕様!$CO$25</f>
        <v>「共通仕様」「46.3.1.①. 正式部品番号データセット 条件無し」</v>
      </c>
      <c r="BV45" s="192"/>
      <c r="BW45" s="192"/>
      <c r="BX45" s="192"/>
      <c r="BY45" s="192"/>
      <c r="BZ45" s="192"/>
      <c r="CA45" s="192"/>
      <c r="CB45" s="192"/>
      <c r="CC45" s="192"/>
      <c r="CD45" s="192"/>
      <c r="CE45" s="192"/>
      <c r="CF45" s="465"/>
      <c r="CG45" s="465"/>
      <c r="CH45" s="465"/>
      <c r="CI45" s="465"/>
      <c r="CJ45" s="465"/>
      <c r="CK45" s="465"/>
      <c r="CN45" s="192"/>
      <c r="CO45" s="192"/>
      <c r="CP45" s="192"/>
      <c r="CQ45" s="192"/>
      <c r="CR45" s="192"/>
      <c r="CS45" s="192"/>
      <c r="CT45" s="192"/>
      <c r="CU45" s="192"/>
      <c r="CV45" s="1531"/>
      <c r="CW45" s="1532"/>
      <c r="CX45" s="1532"/>
      <c r="CY45" s="1533"/>
      <c r="CZ45" s="1533"/>
      <c r="DA45" s="1533"/>
      <c r="DB45" s="1533"/>
      <c r="DC45" s="1533"/>
      <c r="DD45" s="1859"/>
      <c r="DE45" s="1860"/>
      <c r="DF45" s="1860"/>
      <c r="DG45" s="1861"/>
      <c r="DH45" s="229"/>
      <c r="DI45" s="229"/>
      <c r="DJ45" s="229"/>
      <c r="DK45" s="229"/>
      <c r="DL45" s="229"/>
      <c r="DM45" s="229"/>
      <c r="DN45" s="229"/>
      <c r="DO45" s="229"/>
      <c r="DP45" s="229"/>
      <c r="DQ45" s="229"/>
      <c r="DR45" s="1520"/>
    </row>
    <row r="46" spans="1:122" s="192" customFormat="1" ht="15" customHeight="1">
      <c r="A46" s="218"/>
      <c r="B46" s="146" t="s">
        <v>121</v>
      </c>
      <c r="C46" s="578"/>
      <c r="D46" s="578"/>
      <c r="E46" s="578"/>
      <c r="F46" s="578"/>
      <c r="G46" s="578"/>
      <c r="H46" s="578"/>
      <c r="I46" s="578"/>
      <c r="J46" s="578"/>
      <c r="K46" s="578"/>
      <c r="L46" s="578"/>
      <c r="M46" s="578"/>
      <c r="N46" s="578"/>
      <c r="O46" s="578"/>
      <c r="P46" s="578"/>
      <c r="Q46" s="578"/>
      <c r="R46" s="578"/>
      <c r="S46" s="578"/>
      <c r="T46" s="144"/>
      <c r="U46" s="578"/>
      <c r="V46" s="578"/>
      <c r="W46" s="145"/>
      <c r="X46" s="145"/>
      <c r="Y46" s="370" t="s">
        <v>536</v>
      </c>
      <c r="Z46" s="370" t="s">
        <v>128</v>
      </c>
      <c r="AA46" s="370" t="s">
        <v>537</v>
      </c>
      <c r="AB46" s="372" t="s">
        <v>538</v>
      </c>
      <c r="AC46" s="371" t="s">
        <v>125</v>
      </c>
      <c r="AD46" s="370" t="s">
        <v>126</v>
      </c>
      <c r="AE46" s="370" t="s">
        <v>127</v>
      </c>
      <c r="AF46" s="372" t="s">
        <v>128</v>
      </c>
      <c r="AG46" s="578"/>
      <c r="AH46" s="578"/>
      <c r="AI46" s="578"/>
      <c r="AJ46" s="578"/>
      <c r="AK46" s="578"/>
      <c r="AL46" s="578"/>
      <c r="AM46" s="578"/>
      <c r="AN46" s="578"/>
      <c r="AO46" s="578"/>
      <c r="AP46" s="578"/>
      <c r="AQ46" s="578"/>
      <c r="AR46" s="578"/>
      <c r="AS46" s="578"/>
      <c r="AT46" s="578"/>
      <c r="AU46" s="578"/>
      <c r="AV46" s="578"/>
      <c r="AW46" s="578"/>
      <c r="AX46" s="579"/>
      <c r="AY46" s="40"/>
      <c r="AZ46" s="465"/>
      <c r="BA46" s="192">
        <f t="shared" si="3"/>
        <v>2</v>
      </c>
      <c r="BG46" s="559" t="str">
        <f t="shared" ca="1" si="4"/>
        <v/>
      </c>
      <c r="BH46" s="560" t="str">
        <f t="shared" ca="1" si="4"/>
        <v/>
      </c>
      <c r="BI46" s="560" t="str">
        <f t="shared" ca="1" si="4"/>
        <v/>
      </c>
      <c r="BJ46" s="560" t="str">
        <f t="shared" ca="1" si="4"/>
        <v/>
      </c>
      <c r="BK46" s="560" t="str">
        <f t="shared" ca="1" si="4"/>
        <v/>
      </c>
      <c r="BL46" s="561" t="str">
        <f t="shared" ca="1" si="4"/>
        <v/>
      </c>
      <c r="BU46" s="562" t="str">
        <f>"「共通仕様」"&amp;共通仕様!$CO$26</f>
        <v>「共通仕様」「46.3.1.②. 正式部品番号データセット 部品番号の入力」</v>
      </c>
      <c r="CV46" s="1531"/>
      <c r="CW46" s="1532"/>
      <c r="CX46" s="1532"/>
      <c r="CY46" s="1532"/>
      <c r="CZ46" s="1532"/>
      <c r="DA46" s="1532"/>
      <c r="DB46" s="1532"/>
      <c r="DC46" s="1532"/>
      <c r="DD46" s="1859"/>
      <c r="DE46" s="1860"/>
      <c r="DF46" s="1860"/>
      <c r="DG46" s="1861"/>
      <c r="DH46" s="1519"/>
      <c r="DI46" s="1519"/>
      <c r="DJ46" s="1519"/>
      <c r="DK46" s="1519"/>
      <c r="DL46" s="1519"/>
      <c r="DM46" s="1519"/>
      <c r="DN46" s="1519"/>
      <c r="DO46" s="1519"/>
      <c r="DP46" s="1519"/>
      <c r="DQ46" s="1519"/>
      <c r="DR46" s="1521"/>
    </row>
    <row r="47" spans="1:122" s="192" customFormat="1" ht="15" customHeight="1">
      <c r="A47" s="218"/>
      <c r="B47" s="1970">
        <f>IF(NOT(ISBLANK(D47)),MAX(B$38:B46)+1,"")</f>
        <v>9</v>
      </c>
      <c r="C47" s="1971"/>
      <c r="D47" s="824" t="s">
        <v>1023</v>
      </c>
      <c r="E47" s="801"/>
      <c r="F47" s="801"/>
      <c r="G47" s="801"/>
      <c r="H47" s="801"/>
      <c r="I47" s="801"/>
      <c r="J47" s="801"/>
      <c r="K47" s="801"/>
      <c r="L47" s="801"/>
      <c r="M47" s="801"/>
      <c r="N47" s="801"/>
      <c r="O47" s="819"/>
      <c r="P47" s="824" t="s">
        <v>115</v>
      </c>
      <c r="Q47" s="801"/>
      <c r="R47" s="801"/>
      <c r="S47" s="819"/>
      <c r="T47" s="78" t="s">
        <v>53</v>
      </c>
      <c r="U47" s="75"/>
      <c r="V47" s="819"/>
      <c r="W47" s="824"/>
      <c r="X47" s="819"/>
      <c r="Y47" s="77"/>
      <c r="Z47" s="77"/>
      <c r="AA47" s="77"/>
      <c r="AB47" s="716"/>
      <c r="AC47" s="153"/>
      <c r="AD47" s="77"/>
      <c r="AE47" s="77"/>
      <c r="AF47" s="154"/>
      <c r="AG47" s="801"/>
      <c r="AH47" s="801"/>
      <c r="AI47" s="801"/>
      <c r="AJ47" s="801"/>
      <c r="AK47" s="801"/>
      <c r="AL47" s="801"/>
      <c r="AM47" s="801"/>
      <c r="AN47" s="801"/>
      <c r="AO47" s="801"/>
      <c r="AP47" s="801"/>
      <c r="AQ47" s="801"/>
      <c r="AR47" s="801"/>
      <c r="AS47" s="801"/>
      <c r="AT47" s="801"/>
      <c r="AU47" s="801"/>
      <c r="AV47" s="801"/>
      <c r="AW47" s="801"/>
      <c r="AX47" s="73"/>
      <c r="AY47" s="40"/>
      <c r="AZ47" s="465"/>
      <c r="BA47" s="192">
        <f t="shared" si="3"/>
        <v>2</v>
      </c>
      <c r="BG47" s="559" t="str">
        <f t="shared" ca="1" si="4"/>
        <v/>
      </c>
      <c r="BH47" s="560" t="str">
        <f t="shared" ca="1" si="4"/>
        <v/>
      </c>
      <c r="BI47" s="560" t="str">
        <f t="shared" ca="1" si="4"/>
        <v/>
      </c>
      <c r="BJ47" s="560" t="str">
        <f t="shared" ca="1" si="4"/>
        <v/>
      </c>
      <c r="BK47" s="560" t="str">
        <f t="shared" ca="1" si="4"/>
        <v/>
      </c>
      <c r="BL47" s="561" t="str">
        <f t="shared" ca="1" si="4"/>
        <v/>
      </c>
      <c r="BR47" s="562" t="str">
        <f>"「共通仕様」"&amp;共通仕様!$CL$28</f>
        <v>「共通仕様」「47. 画面クリア共通処理」</v>
      </c>
      <c r="CV47" s="1531"/>
      <c r="CW47" s="1532"/>
      <c r="CX47" s="1532"/>
      <c r="CY47" s="1532"/>
      <c r="CZ47" s="1532"/>
      <c r="DA47" s="1532"/>
      <c r="DB47" s="1532"/>
      <c r="DC47" s="1532"/>
      <c r="DD47" s="1859"/>
      <c r="DE47" s="1860"/>
      <c r="DF47" s="1860"/>
      <c r="DG47" s="1861"/>
      <c r="DH47" s="1519"/>
      <c r="DI47" s="1519"/>
      <c r="DJ47" s="1519"/>
      <c r="DK47" s="1519"/>
      <c r="DL47" s="1519"/>
      <c r="DM47" s="1519"/>
      <c r="DN47" s="1519"/>
      <c r="DO47" s="1519"/>
      <c r="DP47" s="1519"/>
      <c r="DQ47" s="1519"/>
      <c r="DR47" s="1521"/>
    </row>
    <row r="48" spans="1:122" s="192" customFormat="1" ht="15" customHeight="1">
      <c r="A48" s="218"/>
      <c r="B48" s="1970">
        <f>IF(NOT(ISBLANK(D48)),MAX(B$38:B47)+1,"")</f>
        <v>10</v>
      </c>
      <c r="C48" s="1971"/>
      <c r="D48" s="824" t="s">
        <v>1023</v>
      </c>
      <c r="E48" s="801"/>
      <c r="F48" s="801"/>
      <c r="G48" s="801"/>
      <c r="H48" s="801"/>
      <c r="I48" s="801"/>
      <c r="J48" s="801"/>
      <c r="K48" s="801"/>
      <c r="L48" s="801"/>
      <c r="M48" s="801"/>
      <c r="N48" s="801"/>
      <c r="O48" s="819"/>
      <c r="P48" s="824" t="s">
        <v>49</v>
      </c>
      <c r="Q48" s="801"/>
      <c r="R48" s="801"/>
      <c r="S48" s="819"/>
      <c r="T48" s="78" t="s">
        <v>54</v>
      </c>
      <c r="U48" s="75" t="s">
        <v>1024</v>
      </c>
      <c r="V48" s="819"/>
      <c r="W48" s="75" t="s">
        <v>93</v>
      </c>
      <c r="X48" s="819"/>
      <c r="Y48" s="77" t="s">
        <v>122</v>
      </c>
      <c r="Z48" s="77" t="s">
        <v>122</v>
      </c>
      <c r="AA48" s="77"/>
      <c r="AB48" s="716"/>
      <c r="AC48" s="741" t="s">
        <v>50</v>
      </c>
      <c r="AD48" s="77" t="s">
        <v>122</v>
      </c>
      <c r="AE48" s="77" t="s">
        <v>50</v>
      </c>
      <c r="AF48" s="154" t="s">
        <v>50</v>
      </c>
      <c r="AG48" s="801"/>
      <c r="AH48" s="801"/>
      <c r="AI48" s="801"/>
      <c r="AJ48" s="801"/>
      <c r="AK48" s="801"/>
      <c r="AL48" s="801"/>
      <c r="AM48" s="801"/>
      <c r="AN48" s="801"/>
      <c r="AO48" s="801"/>
      <c r="AP48" s="801"/>
      <c r="AQ48" s="801"/>
      <c r="AR48" s="801"/>
      <c r="AS48" s="801"/>
      <c r="AT48" s="801"/>
      <c r="AU48" s="801"/>
      <c r="AV48" s="801"/>
      <c r="AW48" s="801"/>
      <c r="AX48" s="73"/>
      <c r="AY48" s="40"/>
      <c r="AZ48" s="465"/>
      <c r="BA48" s="192">
        <f t="shared" si="3"/>
        <v>2</v>
      </c>
      <c r="BG48" s="559" t="str">
        <f t="shared" ca="1" si="4"/>
        <v/>
      </c>
      <c r="BH48" s="560" t="str">
        <f t="shared" ca="1" si="4"/>
        <v/>
      </c>
      <c r="BI48" s="560" t="str">
        <f t="shared" ca="1" si="4"/>
        <v/>
      </c>
      <c r="BJ48" s="560" t="str">
        <f t="shared" ca="1" si="4"/>
        <v/>
      </c>
      <c r="BK48" s="560" t="str">
        <f t="shared" ca="1" si="4"/>
        <v/>
      </c>
      <c r="BL48" s="561" t="str">
        <f t="shared" ca="1" si="4"/>
        <v/>
      </c>
      <c r="BR48" s="562" t="str">
        <f>"「共通仕様」"&amp;共通仕様!$CL$29</f>
        <v>「共通仕様」「48. データ削除共通処理」</v>
      </c>
      <c r="CV48" s="1488" t="s">
        <v>2265</v>
      </c>
      <c r="CW48" s="1489"/>
      <c r="CX48" s="1489"/>
      <c r="CY48" s="1489"/>
      <c r="CZ48" s="1489"/>
      <c r="DA48" s="1489"/>
      <c r="DB48" s="1489"/>
      <c r="DC48" s="1489"/>
      <c r="DD48" s="1859">
        <v>44638</v>
      </c>
      <c r="DE48" s="1860"/>
      <c r="DF48" s="1860"/>
      <c r="DG48" s="1861"/>
      <c r="DH48" s="1519"/>
      <c r="DI48" s="1519"/>
      <c r="DJ48" s="1519"/>
      <c r="DK48" s="1519"/>
      <c r="DL48" s="1519"/>
      <c r="DM48" s="1519"/>
      <c r="DN48" s="1519"/>
      <c r="DO48" s="1519"/>
      <c r="DP48" s="1519"/>
      <c r="DQ48" s="1519"/>
      <c r="DR48" s="1521"/>
    </row>
    <row r="49" spans="1:122" s="80" customFormat="1" ht="15" customHeight="1">
      <c r="A49" s="218"/>
      <c r="B49" s="146" t="s">
        <v>211</v>
      </c>
      <c r="C49" s="578"/>
      <c r="D49" s="578"/>
      <c r="E49" s="578"/>
      <c r="F49" s="578"/>
      <c r="G49" s="578"/>
      <c r="H49" s="578"/>
      <c r="I49" s="578"/>
      <c r="J49" s="578"/>
      <c r="K49" s="578"/>
      <c r="L49" s="578"/>
      <c r="M49" s="578"/>
      <c r="N49" s="578"/>
      <c r="O49" s="578"/>
      <c r="P49" s="578"/>
      <c r="Q49" s="578"/>
      <c r="R49" s="578"/>
      <c r="S49" s="578"/>
      <c r="T49" s="144"/>
      <c r="U49" s="578"/>
      <c r="V49" s="578"/>
      <c r="W49" s="145"/>
      <c r="X49" s="145"/>
      <c r="Y49" s="370" t="s">
        <v>536</v>
      </c>
      <c r="Z49" s="370" t="s">
        <v>128</v>
      </c>
      <c r="AA49" s="370" t="s">
        <v>537</v>
      </c>
      <c r="AB49" s="372" t="s">
        <v>538</v>
      </c>
      <c r="AC49" s="373" t="s">
        <v>125</v>
      </c>
      <c r="AD49" s="374" t="s">
        <v>126</v>
      </c>
      <c r="AE49" s="374" t="s">
        <v>127</v>
      </c>
      <c r="AF49" s="375" t="s">
        <v>128</v>
      </c>
      <c r="AG49" s="578"/>
      <c r="AH49" s="578"/>
      <c r="AI49" s="578"/>
      <c r="AJ49" s="578"/>
      <c r="AK49" s="578"/>
      <c r="AL49" s="578"/>
      <c r="AM49" s="578"/>
      <c r="AN49" s="578"/>
      <c r="AO49" s="578"/>
      <c r="AP49" s="578"/>
      <c r="AQ49" s="578"/>
      <c r="AR49" s="578"/>
      <c r="AS49" s="578"/>
      <c r="AT49" s="578"/>
      <c r="AU49" s="578"/>
      <c r="AV49" s="578"/>
      <c r="AW49" s="578"/>
      <c r="AX49" s="579"/>
      <c r="AY49" s="40"/>
      <c r="AZ49" s="465"/>
      <c r="BA49" s="192">
        <f t="shared" si="3"/>
        <v>2</v>
      </c>
      <c r="BB49" s="192"/>
      <c r="BC49" s="192"/>
      <c r="BD49" s="192"/>
      <c r="BE49" s="192"/>
      <c r="BF49" s="192"/>
      <c r="BG49" s="559" t="str">
        <f t="shared" ca="1" si="4"/>
        <v/>
      </c>
      <c r="BH49" s="560" t="str">
        <f t="shared" ca="1" si="4"/>
        <v/>
      </c>
      <c r="BI49" s="560" t="str">
        <f t="shared" ca="1" si="4"/>
        <v/>
      </c>
      <c r="BJ49" s="560" t="str">
        <f t="shared" ca="1" si="4"/>
        <v/>
      </c>
      <c r="BK49" s="560" t="str">
        <f t="shared" ca="1" si="4"/>
        <v/>
      </c>
      <c r="BL49" s="561" t="str">
        <f t="shared" ca="1" si="4"/>
        <v/>
      </c>
      <c r="BM49" s="192"/>
      <c r="BN49" s="192"/>
      <c r="BO49" s="192"/>
      <c r="BP49" s="192"/>
      <c r="BQ49" s="192"/>
      <c r="BR49" s="562" t="str">
        <f>"「共通仕様」"&amp;共通仕様!$CL$30</f>
        <v>「共通仕様」「49. 画面終了共通処理」</v>
      </c>
      <c r="BS49" s="192"/>
      <c r="BT49" s="192"/>
      <c r="BU49" s="192"/>
      <c r="BV49" s="192"/>
      <c r="BW49" s="192"/>
      <c r="BX49" s="192"/>
      <c r="BY49" s="192"/>
      <c r="BZ49" s="192"/>
      <c r="CA49" s="192"/>
      <c r="CB49" s="192"/>
      <c r="CC49" s="192"/>
      <c r="CD49" s="192"/>
      <c r="CE49" s="192"/>
      <c r="CF49" s="192"/>
      <c r="CG49" s="192"/>
      <c r="CH49" s="192"/>
      <c r="CI49" s="192"/>
      <c r="CJ49" s="192"/>
      <c r="CK49" s="192"/>
      <c r="CL49" s="192"/>
      <c r="CM49" s="192"/>
      <c r="CN49" s="192"/>
      <c r="CO49" s="192"/>
      <c r="CP49" s="192"/>
      <c r="CQ49" s="192"/>
      <c r="CR49" s="192"/>
      <c r="CS49" s="192"/>
      <c r="CT49" s="192"/>
      <c r="CU49" s="192"/>
      <c r="CV49" s="1531"/>
      <c r="CW49" s="1532"/>
      <c r="CX49" s="1532"/>
      <c r="CY49" s="1533"/>
      <c r="CZ49" s="1533"/>
      <c r="DA49" s="1533"/>
      <c r="DB49" s="1533"/>
      <c r="DC49" s="1533"/>
      <c r="DD49" s="1859"/>
      <c r="DE49" s="1860"/>
      <c r="DF49" s="1860"/>
      <c r="DG49" s="1861"/>
      <c r="DH49" s="229"/>
      <c r="DI49" s="229"/>
      <c r="DJ49" s="229"/>
      <c r="DK49" s="229"/>
      <c r="DL49" s="229"/>
      <c r="DM49" s="229"/>
      <c r="DN49" s="229"/>
      <c r="DO49" s="229"/>
      <c r="DP49" s="229"/>
      <c r="DQ49" s="229"/>
      <c r="DR49" s="1520"/>
    </row>
    <row r="50" spans="1:122" s="80" customFormat="1" ht="15" customHeight="1">
      <c r="A50" s="218"/>
      <c r="B50" s="1897">
        <f>IF(NOT(ISBLANK(D50)),MAX(B$38:B49)+1,"")</f>
        <v>11</v>
      </c>
      <c r="C50" s="1898"/>
      <c r="D50" s="75" t="s">
        <v>148</v>
      </c>
      <c r="E50" s="801"/>
      <c r="F50" s="801"/>
      <c r="G50" s="801"/>
      <c r="H50" s="801"/>
      <c r="I50" s="801"/>
      <c r="J50" s="801"/>
      <c r="K50" s="801"/>
      <c r="L50" s="801"/>
      <c r="M50" s="801"/>
      <c r="N50" s="801"/>
      <c r="O50" s="819"/>
      <c r="P50" s="824" t="s">
        <v>212</v>
      </c>
      <c r="Q50" s="801"/>
      <c r="R50" s="801"/>
      <c r="S50" s="819"/>
      <c r="T50" s="78" t="s">
        <v>53</v>
      </c>
      <c r="U50" s="147"/>
      <c r="V50" s="819"/>
      <c r="W50" s="824"/>
      <c r="X50" s="819"/>
      <c r="Y50" s="77" t="s">
        <v>122</v>
      </c>
      <c r="Z50" s="294"/>
      <c r="AA50" s="294"/>
      <c r="AB50" s="715"/>
      <c r="AC50" s="151" t="s">
        <v>129</v>
      </c>
      <c r="AD50" s="77" t="s">
        <v>50</v>
      </c>
      <c r="AE50" s="76" t="s">
        <v>129</v>
      </c>
      <c r="AF50" s="299" t="s">
        <v>129</v>
      </c>
      <c r="AG50" s="269"/>
      <c r="AH50" s="269"/>
      <c r="AI50" s="269"/>
      <c r="AJ50" s="269"/>
      <c r="AK50" s="269"/>
      <c r="AL50" s="269"/>
      <c r="AM50" s="269"/>
      <c r="AN50" s="269"/>
      <c r="AO50" s="269"/>
      <c r="AP50" s="269"/>
      <c r="AQ50" s="269"/>
      <c r="AR50" s="269"/>
      <c r="AS50" s="269"/>
      <c r="AT50" s="269"/>
      <c r="AU50" s="269"/>
      <c r="AV50" s="269"/>
      <c r="AW50" s="269"/>
      <c r="AX50" s="270"/>
      <c r="AY50" s="40"/>
      <c r="AZ50" s="465"/>
      <c r="BA50" s="192">
        <f t="shared" si="3"/>
        <v>2</v>
      </c>
      <c r="BB50" s="192"/>
      <c r="BC50" s="192"/>
      <c r="BD50" s="192"/>
      <c r="BE50" s="192"/>
      <c r="BF50" s="192"/>
      <c r="BG50" s="559" t="str">
        <f t="shared" ca="1" si="4"/>
        <v/>
      </c>
      <c r="BH50" s="560" t="str">
        <f t="shared" ca="1" si="4"/>
        <v/>
      </c>
      <c r="BI50" s="560" t="str">
        <f t="shared" ca="1" si="4"/>
        <v/>
      </c>
      <c r="BJ50" s="560" t="str">
        <f t="shared" ca="1" si="4"/>
        <v/>
      </c>
      <c r="BK50" s="560" t="str">
        <f t="shared" ca="1" si="4"/>
        <v/>
      </c>
      <c r="BL50" s="561" t="str">
        <f t="shared" ca="1" si="4"/>
        <v/>
      </c>
      <c r="BM50" s="192"/>
      <c r="BN50" s="192"/>
      <c r="BO50" s="192"/>
      <c r="BP50" s="192"/>
      <c r="BQ50" s="192"/>
      <c r="BR50" s="562" t="str">
        <f>"「共通仕様」"&amp;共通仕様!$CL$31</f>
        <v>「共通仕様」「50. 圧造課部品番号マスタ」</v>
      </c>
      <c r="BS50" s="192"/>
      <c r="BT50" s="192"/>
      <c r="BU50" s="192"/>
      <c r="BV50" s="192"/>
      <c r="BW50" s="192"/>
      <c r="BX50" s="192"/>
      <c r="BY50" s="192"/>
      <c r="BZ50" s="192"/>
      <c r="CA50" s="192"/>
      <c r="CB50" s="192"/>
      <c r="CC50" s="192"/>
      <c r="CD50" s="192"/>
      <c r="CE50" s="192"/>
      <c r="CF50" s="192"/>
      <c r="CG50" s="192"/>
      <c r="CH50" s="192"/>
      <c r="CI50" s="192"/>
      <c r="CJ50" s="192"/>
      <c r="CK50" s="192"/>
      <c r="CL50" s="192"/>
      <c r="CM50" s="192"/>
      <c r="CN50" s="192"/>
      <c r="CO50" s="192"/>
      <c r="CP50" s="192"/>
      <c r="CQ50" s="192"/>
      <c r="CR50" s="192"/>
      <c r="CS50" s="192"/>
      <c r="CT50" s="192"/>
      <c r="CU50" s="192"/>
      <c r="CV50" s="1531"/>
      <c r="CW50" s="1532"/>
      <c r="CX50" s="1532"/>
      <c r="CY50" s="1533"/>
      <c r="CZ50" s="1533"/>
      <c r="DA50" s="1533"/>
      <c r="DB50" s="1533"/>
      <c r="DC50" s="1533"/>
      <c r="DD50" s="1859"/>
      <c r="DE50" s="1860"/>
      <c r="DF50" s="1860"/>
      <c r="DG50" s="1861"/>
      <c r="DH50" s="229"/>
      <c r="DI50" s="229"/>
      <c r="DJ50" s="229"/>
      <c r="DK50" s="229"/>
      <c r="DL50" s="229"/>
      <c r="DM50" s="229"/>
      <c r="DN50" s="229"/>
      <c r="DO50" s="229"/>
      <c r="DP50" s="229"/>
      <c r="DQ50" s="229"/>
      <c r="DR50" s="1520"/>
    </row>
    <row r="51" spans="1:122" s="80" customFormat="1" ht="15" customHeight="1">
      <c r="A51" s="218"/>
      <c r="B51" s="1885">
        <f>IF(NOT(ISBLANK(D51)),MAX(B$38:B50)+1,"")</f>
        <v>12</v>
      </c>
      <c r="C51" s="1886"/>
      <c r="D51" s="824" t="s">
        <v>765</v>
      </c>
      <c r="E51" s="269"/>
      <c r="F51" s="269"/>
      <c r="G51" s="269"/>
      <c r="H51" s="269"/>
      <c r="I51" s="269"/>
      <c r="J51" s="269"/>
      <c r="K51" s="269"/>
      <c r="L51" s="269"/>
      <c r="M51" s="269"/>
      <c r="N51" s="269"/>
      <c r="O51" s="296"/>
      <c r="P51" s="823" t="s">
        <v>115</v>
      </c>
      <c r="Q51" s="828"/>
      <c r="R51" s="828"/>
      <c r="S51" s="815"/>
      <c r="T51" s="289" t="s">
        <v>172</v>
      </c>
      <c r="U51" s="298"/>
      <c r="V51" s="296"/>
      <c r="W51" s="298"/>
      <c r="X51" s="296"/>
      <c r="Y51" s="294"/>
      <c r="Z51" s="294"/>
      <c r="AA51" s="294"/>
      <c r="AB51" s="715" t="s">
        <v>556</v>
      </c>
      <c r="AC51" s="291"/>
      <c r="AD51" s="290"/>
      <c r="AE51" s="290"/>
      <c r="AF51" s="292"/>
      <c r="AG51" s="269"/>
      <c r="AH51" s="269"/>
      <c r="AI51" s="269"/>
      <c r="AJ51" s="828"/>
      <c r="AK51" s="828"/>
      <c r="AL51" s="828"/>
      <c r="AM51" s="828"/>
      <c r="AN51" s="828"/>
      <c r="AO51" s="828"/>
      <c r="AP51" s="828"/>
      <c r="AQ51" s="828"/>
      <c r="AR51" s="828"/>
      <c r="AS51" s="828"/>
      <c r="AT51" s="828"/>
      <c r="AU51" s="828"/>
      <c r="AV51" s="828"/>
      <c r="AW51" s="828"/>
      <c r="AX51" s="208"/>
      <c r="AY51" s="40"/>
      <c r="AZ51" s="465"/>
      <c r="BA51" s="192">
        <f t="shared" si="3"/>
        <v>2</v>
      </c>
      <c r="BB51" s="192"/>
      <c r="BC51" s="192"/>
      <c r="BD51" s="192"/>
      <c r="BE51" s="192"/>
      <c r="BF51" s="192"/>
      <c r="BG51" s="559" t="str">
        <f t="shared" ca="1" si="4"/>
        <v/>
      </c>
      <c r="BH51" s="560" t="str">
        <f t="shared" ca="1" si="4"/>
        <v/>
      </c>
      <c r="BI51" s="560" t="str">
        <f t="shared" ca="1" si="4"/>
        <v/>
      </c>
      <c r="BJ51" s="560" t="str">
        <f t="shared" ca="1" si="4"/>
        <v/>
      </c>
      <c r="BK51" s="560" t="str">
        <f t="shared" ca="1" si="4"/>
        <v/>
      </c>
      <c r="BL51" s="561" t="str">
        <f t="shared" ca="1" si="4"/>
        <v/>
      </c>
      <c r="BM51" s="192"/>
      <c r="BN51" s="192"/>
      <c r="BO51" s="192"/>
      <c r="BP51" s="192"/>
      <c r="BQ51" s="192"/>
      <c r="BR51" s="562"/>
      <c r="BS51" s="192"/>
      <c r="BT51" s="192"/>
      <c r="BU51" s="562" t="str">
        <f>"「共通仕様」"&amp;共通仕様!$CO$32</f>
        <v>「共通仕様」「50.3.1.①. 圧造課部品番号データセット 条件無し」</v>
      </c>
      <c r="BV51" s="192"/>
      <c r="BW51" s="192"/>
      <c r="BX51" s="192"/>
      <c r="BY51" s="192"/>
      <c r="BZ51" s="192"/>
      <c r="CA51" s="192"/>
      <c r="CB51" s="192"/>
      <c r="CC51" s="192"/>
      <c r="CD51" s="192"/>
      <c r="CE51" s="192"/>
      <c r="CF51" s="192"/>
      <c r="CG51" s="192"/>
      <c r="CH51" s="192"/>
      <c r="CI51" s="192"/>
      <c r="CJ51" s="192"/>
      <c r="CK51" s="192"/>
      <c r="CL51" s="192"/>
      <c r="CM51" s="192"/>
      <c r="CN51" s="192"/>
      <c r="CO51" s="192"/>
      <c r="CP51" s="192"/>
      <c r="CQ51" s="192"/>
      <c r="CR51" s="192"/>
      <c r="CS51" s="192"/>
      <c r="CT51" s="192"/>
      <c r="CU51" s="192"/>
      <c r="CV51" s="1531"/>
      <c r="CW51" s="1532"/>
      <c r="CX51" s="1532"/>
      <c r="CY51" s="1533"/>
      <c r="CZ51" s="1533"/>
      <c r="DA51" s="1533"/>
      <c r="DB51" s="1533"/>
      <c r="DC51" s="1533"/>
      <c r="DD51" s="1859"/>
      <c r="DE51" s="1860"/>
      <c r="DF51" s="1860"/>
      <c r="DG51" s="1861"/>
      <c r="DH51" s="229"/>
      <c r="DI51" s="229"/>
      <c r="DJ51" s="229"/>
      <c r="DK51" s="229"/>
      <c r="DL51" s="229"/>
      <c r="DM51" s="229"/>
      <c r="DN51" s="229"/>
      <c r="DO51" s="229"/>
      <c r="DP51" s="229"/>
      <c r="DQ51" s="229"/>
      <c r="DR51" s="1520"/>
    </row>
    <row r="52" spans="1:122" s="80" customFormat="1" ht="15" customHeight="1">
      <c r="A52" s="218"/>
      <c r="B52" s="1885">
        <f>IF(NOT(ISBLANK(D52)),MAX(B$38:B51)+1,"")</f>
        <v>13</v>
      </c>
      <c r="C52" s="1886"/>
      <c r="D52" s="824" t="s">
        <v>989</v>
      </c>
      <c r="E52" s="828"/>
      <c r="F52" s="828"/>
      <c r="G52" s="828"/>
      <c r="H52" s="828"/>
      <c r="I52" s="828"/>
      <c r="J52" s="828"/>
      <c r="K52" s="828"/>
      <c r="L52" s="828"/>
      <c r="M52" s="828"/>
      <c r="N52" s="828"/>
      <c r="O52" s="815"/>
      <c r="P52" s="823" t="s">
        <v>115</v>
      </c>
      <c r="Q52" s="828"/>
      <c r="R52" s="828"/>
      <c r="S52" s="815"/>
      <c r="T52" s="289" t="s">
        <v>172</v>
      </c>
      <c r="U52" s="255"/>
      <c r="V52" s="815"/>
      <c r="W52" s="255"/>
      <c r="X52" s="815"/>
      <c r="Y52" s="290"/>
      <c r="Z52" s="290"/>
      <c r="AA52" s="290"/>
      <c r="AB52" s="717" t="s">
        <v>556</v>
      </c>
      <c r="AC52" s="291"/>
      <c r="AD52" s="290"/>
      <c r="AE52" s="290"/>
      <c r="AF52" s="292"/>
      <c r="AG52" s="801"/>
      <c r="AH52" s="828"/>
      <c r="AI52" s="828"/>
      <c r="AJ52" s="828"/>
      <c r="AK52" s="828"/>
      <c r="AL52" s="828"/>
      <c r="AM52" s="828"/>
      <c r="AN52" s="828"/>
      <c r="AO52" s="828"/>
      <c r="AP52" s="828"/>
      <c r="AQ52" s="828"/>
      <c r="AR52" s="828"/>
      <c r="AS52" s="828"/>
      <c r="AT52" s="828"/>
      <c r="AU52" s="828"/>
      <c r="AV52" s="828"/>
      <c r="AW52" s="828"/>
      <c r="AX52" s="208"/>
      <c r="AY52" s="40"/>
      <c r="AZ52" s="465"/>
      <c r="BA52" s="192">
        <f t="shared" si="3"/>
        <v>2</v>
      </c>
      <c r="BB52" s="192"/>
      <c r="BC52" s="192"/>
      <c r="BD52" s="192"/>
      <c r="BE52" s="192"/>
      <c r="BF52" s="192"/>
      <c r="BG52" s="559" t="str">
        <f t="shared" ca="1" si="4"/>
        <v/>
      </c>
      <c r="BH52" s="560" t="str">
        <f t="shared" ca="1" si="4"/>
        <v/>
      </c>
      <c r="BI52" s="560" t="str">
        <f t="shared" ca="1" si="4"/>
        <v/>
      </c>
      <c r="BJ52" s="560" t="str">
        <f t="shared" ca="1" si="4"/>
        <v/>
      </c>
      <c r="BK52" s="560" t="str">
        <f t="shared" ca="1" si="4"/>
        <v/>
      </c>
      <c r="BL52" s="561" t="str">
        <f t="shared" ca="1" si="4"/>
        <v/>
      </c>
      <c r="BM52" s="192"/>
      <c r="BN52" s="192"/>
      <c r="BO52" s="192"/>
      <c r="BP52" s="192"/>
      <c r="BQ52" s="192"/>
      <c r="BR52" s="562"/>
      <c r="BS52" s="192"/>
      <c r="BT52" s="192"/>
      <c r="BU52" s="562" t="str">
        <f>"「共通仕様」"&amp;共通仕様!$CO$33</f>
        <v>「共通仕様」「50.3.1.②. 圧造課部品番号データセット 部品番号の入力」</v>
      </c>
      <c r="BV52" s="192"/>
      <c r="BW52" s="192"/>
      <c r="BX52" s="192"/>
      <c r="BY52" s="192"/>
      <c r="BZ52" s="192"/>
      <c r="CA52" s="192"/>
      <c r="CB52" s="192"/>
      <c r="CC52" s="192"/>
      <c r="CD52" s="192"/>
      <c r="CE52" s="192"/>
      <c r="CF52" s="192"/>
      <c r="CG52" s="192"/>
      <c r="CH52" s="192"/>
      <c r="CI52" s="192"/>
      <c r="CJ52" s="192"/>
      <c r="CK52" s="192"/>
      <c r="CL52" s="192"/>
      <c r="CM52" s="192"/>
      <c r="CN52" s="192"/>
      <c r="CO52" s="192"/>
      <c r="CP52" s="192"/>
      <c r="CQ52" s="192"/>
      <c r="CR52" s="192"/>
      <c r="CS52" s="192"/>
      <c r="CT52" s="192"/>
      <c r="CU52" s="192"/>
      <c r="CV52" s="1531"/>
      <c r="CW52" s="1532"/>
      <c r="CX52" s="1532"/>
      <c r="CY52" s="1533"/>
      <c r="CZ52" s="1533"/>
      <c r="DA52" s="1533"/>
      <c r="DB52" s="1533"/>
      <c r="DC52" s="1533"/>
      <c r="DD52" s="1859"/>
      <c r="DE52" s="1860"/>
      <c r="DF52" s="1860"/>
      <c r="DG52" s="1861"/>
      <c r="DH52" s="229"/>
      <c r="DI52" s="229"/>
      <c r="DJ52" s="229"/>
      <c r="DK52" s="229"/>
      <c r="DL52" s="229"/>
      <c r="DM52" s="229"/>
      <c r="DN52" s="229"/>
      <c r="DO52" s="229"/>
      <c r="DP52" s="229"/>
      <c r="DQ52" s="229"/>
      <c r="DR52" s="1520"/>
    </row>
    <row r="53" spans="1:122" s="80" customFormat="1" ht="15" customHeight="1">
      <c r="A53" s="218"/>
      <c r="B53" s="1885">
        <f>IF(NOT(ISBLANK(D53)),MAX(B$38:B52)+1,"")</f>
        <v>14</v>
      </c>
      <c r="C53" s="1886"/>
      <c r="D53" s="824" t="s">
        <v>1023</v>
      </c>
      <c r="E53" s="828"/>
      <c r="F53" s="828"/>
      <c r="G53" s="828"/>
      <c r="H53" s="828"/>
      <c r="I53" s="828"/>
      <c r="J53" s="828"/>
      <c r="K53" s="828"/>
      <c r="L53" s="828"/>
      <c r="M53" s="828"/>
      <c r="N53" s="828"/>
      <c r="O53" s="815"/>
      <c r="P53" s="823" t="s">
        <v>115</v>
      </c>
      <c r="Q53" s="828"/>
      <c r="R53" s="828"/>
      <c r="S53" s="815"/>
      <c r="T53" s="289" t="s">
        <v>172</v>
      </c>
      <c r="U53" s="255"/>
      <c r="V53" s="815"/>
      <c r="W53" s="255"/>
      <c r="X53" s="815"/>
      <c r="Y53" s="290"/>
      <c r="Z53" s="290"/>
      <c r="AA53" s="290"/>
      <c r="AB53" s="717"/>
      <c r="AC53" s="291" t="s">
        <v>50</v>
      </c>
      <c r="AD53" s="290" t="s">
        <v>50</v>
      </c>
      <c r="AE53" s="290" t="s">
        <v>50</v>
      </c>
      <c r="AF53" s="292" t="s">
        <v>50</v>
      </c>
      <c r="AG53" s="801"/>
      <c r="AH53" s="828"/>
      <c r="AI53" s="828"/>
      <c r="AJ53" s="828"/>
      <c r="AK53" s="828"/>
      <c r="AL53" s="828"/>
      <c r="AM53" s="828"/>
      <c r="AN53" s="828"/>
      <c r="AO53" s="828"/>
      <c r="AP53" s="828"/>
      <c r="AQ53" s="828"/>
      <c r="AR53" s="828"/>
      <c r="AS53" s="828"/>
      <c r="AT53" s="828"/>
      <c r="AU53" s="828"/>
      <c r="AV53" s="828"/>
      <c r="AW53" s="828"/>
      <c r="AX53" s="208"/>
      <c r="AY53" s="40"/>
      <c r="AZ53" s="465"/>
      <c r="BA53" s="192">
        <f t="shared" si="3"/>
        <v>2</v>
      </c>
      <c r="BB53" s="192"/>
      <c r="BC53" s="192"/>
      <c r="BD53" s="192"/>
      <c r="BE53" s="192"/>
      <c r="BF53" s="192"/>
      <c r="BG53" s="559" t="str">
        <f t="shared" ca="1" si="4"/>
        <v/>
      </c>
      <c r="BH53" s="560" t="str">
        <f t="shared" ca="1" si="4"/>
        <v/>
      </c>
      <c r="BI53" s="560" t="str">
        <f t="shared" ca="1" si="4"/>
        <v/>
      </c>
      <c r="BJ53" s="560" t="str">
        <f t="shared" ca="1" si="4"/>
        <v/>
      </c>
      <c r="BK53" s="560" t="str">
        <f t="shared" ca="1" si="4"/>
        <v/>
      </c>
      <c r="BL53" s="561" t="str">
        <f t="shared" ca="1" si="4"/>
        <v/>
      </c>
      <c r="BM53" s="192"/>
      <c r="BN53" s="192"/>
      <c r="BO53" s="192"/>
      <c r="BP53" s="192"/>
      <c r="BQ53" s="192"/>
      <c r="BR53" s="192"/>
      <c r="BS53" s="192"/>
      <c r="BT53" s="562" t="str">
        <f>"「共通仕様」"&amp;共通仕様!$CN$34</f>
        <v>「共通仕様」「50.4 圧造課用部品番号データ入力チェック処理」</v>
      </c>
      <c r="BV53" s="192"/>
      <c r="BW53" s="192"/>
      <c r="BX53" s="192"/>
      <c r="BY53" s="192"/>
      <c r="BZ53" s="192"/>
      <c r="CA53" s="192"/>
      <c r="CB53" s="192"/>
      <c r="CC53" s="192"/>
      <c r="CD53" s="192"/>
      <c r="CE53" s="192"/>
      <c r="CF53" s="192"/>
      <c r="CG53" s="192"/>
      <c r="CH53" s="192"/>
      <c r="CI53" s="192"/>
      <c r="CJ53" s="192"/>
      <c r="CK53" s="192"/>
      <c r="CL53" s="192"/>
      <c r="CM53" s="192"/>
      <c r="CN53" s="192"/>
      <c r="CO53" s="192"/>
      <c r="CP53" s="192"/>
      <c r="CQ53" s="192"/>
      <c r="CR53" s="192"/>
      <c r="CS53" s="192"/>
      <c r="CT53" s="192"/>
      <c r="CU53" s="192"/>
      <c r="CV53" s="1531"/>
      <c r="CW53" s="1532"/>
      <c r="CX53" s="1532"/>
      <c r="CY53" s="1533"/>
      <c r="CZ53" s="1533"/>
      <c r="DA53" s="1533"/>
      <c r="DB53" s="1533"/>
      <c r="DC53" s="1533"/>
      <c r="DD53" s="1859"/>
      <c r="DE53" s="1860"/>
      <c r="DF53" s="1860"/>
      <c r="DG53" s="1861"/>
      <c r="DH53" s="229"/>
      <c r="DI53" s="229"/>
      <c r="DJ53" s="229"/>
      <c r="DK53" s="229"/>
      <c r="DL53" s="229"/>
      <c r="DM53" s="229"/>
      <c r="DN53" s="229"/>
      <c r="DO53" s="229"/>
      <c r="DP53" s="229"/>
      <c r="DQ53" s="229"/>
      <c r="DR53" s="1520"/>
    </row>
    <row r="54" spans="1:122" s="80" customFormat="1" ht="15" customHeight="1">
      <c r="A54" s="218"/>
      <c r="B54" s="1980">
        <f>IF(NOT(ISBLANK(D54)),MAX(B$38:B53)+1,"")</f>
        <v>15</v>
      </c>
      <c r="C54" s="1981"/>
      <c r="D54" s="824" t="s">
        <v>985</v>
      </c>
      <c r="E54" s="801"/>
      <c r="F54" s="801"/>
      <c r="G54" s="801"/>
      <c r="H54" s="801"/>
      <c r="I54" s="801"/>
      <c r="J54" s="801"/>
      <c r="K54" s="801"/>
      <c r="L54" s="801"/>
      <c r="M54" s="801"/>
      <c r="N54" s="801"/>
      <c r="O54" s="819"/>
      <c r="P54" s="823" t="s">
        <v>115</v>
      </c>
      <c r="Q54" s="828"/>
      <c r="R54" s="828"/>
      <c r="S54" s="815"/>
      <c r="T54" s="289" t="s">
        <v>172</v>
      </c>
      <c r="U54" s="255"/>
      <c r="V54" s="815"/>
      <c r="W54" s="255"/>
      <c r="X54" s="815"/>
      <c r="Y54" s="290"/>
      <c r="Z54" s="290"/>
      <c r="AA54" s="290"/>
      <c r="AB54" s="715"/>
      <c r="AC54" s="291" t="s">
        <v>50</v>
      </c>
      <c r="AD54" s="290" t="s">
        <v>50</v>
      </c>
      <c r="AE54" s="290" t="s">
        <v>50</v>
      </c>
      <c r="AF54" s="292" t="s">
        <v>50</v>
      </c>
      <c r="AG54" s="828"/>
      <c r="AH54" s="828"/>
      <c r="AI54" s="828"/>
      <c r="AJ54" s="828"/>
      <c r="AK54" s="828"/>
      <c r="AL54" s="828"/>
      <c r="AM54" s="828"/>
      <c r="AN54" s="828"/>
      <c r="AO54" s="828"/>
      <c r="AP54" s="828"/>
      <c r="AQ54" s="828"/>
      <c r="AR54" s="828"/>
      <c r="AS54" s="828"/>
      <c r="AT54" s="828"/>
      <c r="AU54" s="828"/>
      <c r="AV54" s="828"/>
      <c r="AW54" s="828"/>
      <c r="AX54" s="208"/>
      <c r="AY54" s="40"/>
      <c r="AZ54" s="465"/>
      <c r="BA54" s="192">
        <f t="shared" si="3"/>
        <v>2</v>
      </c>
      <c r="BB54" s="192"/>
      <c r="BC54" s="192"/>
      <c r="BD54" s="192"/>
      <c r="BE54" s="192"/>
      <c r="BF54" s="192"/>
      <c r="BG54" s="559" t="str">
        <f t="shared" ca="1" si="4"/>
        <v/>
      </c>
      <c r="BH54" s="560" t="str">
        <f t="shared" ca="1" si="4"/>
        <v/>
      </c>
      <c r="BI54" s="560" t="str">
        <f t="shared" ca="1" si="4"/>
        <v/>
      </c>
      <c r="BJ54" s="560" t="str">
        <f t="shared" ca="1" si="4"/>
        <v/>
      </c>
      <c r="BK54" s="560" t="str">
        <f t="shared" ca="1" si="4"/>
        <v/>
      </c>
      <c r="BL54" s="561" t="str">
        <f t="shared" ca="1" si="4"/>
        <v/>
      </c>
      <c r="BM54" s="192"/>
      <c r="BN54" s="192"/>
      <c r="BO54" s="192"/>
      <c r="BP54" s="192"/>
      <c r="BQ54" s="192"/>
      <c r="BR54" s="562" t="str">
        <f>"「共通仕様」"&amp;共通仕様!$CV$1</f>
        <v>「共通仕様」「51. 大日程部品番号マスタ」</v>
      </c>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531"/>
      <c r="CW54" s="1532"/>
      <c r="CX54" s="1532"/>
      <c r="CY54" s="1533"/>
      <c r="CZ54" s="1533"/>
      <c r="DA54" s="1533"/>
      <c r="DB54" s="1533"/>
      <c r="DC54" s="1533"/>
      <c r="DD54" s="1859"/>
      <c r="DE54" s="1860"/>
      <c r="DF54" s="1860"/>
      <c r="DG54" s="1861"/>
      <c r="DH54" s="229"/>
      <c r="DI54" s="229"/>
      <c r="DJ54" s="229"/>
      <c r="DK54" s="229"/>
      <c r="DL54" s="229"/>
      <c r="DM54" s="229"/>
      <c r="DN54" s="229"/>
      <c r="DO54" s="229"/>
      <c r="DP54" s="229"/>
      <c r="DQ54" s="229"/>
      <c r="DR54" s="1520"/>
    </row>
    <row r="55" spans="1:122" s="80" customFormat="1" ht="15" customHeight="1">
      <c r="A55" s="218"/>
      <c r="B55" s="1980">
        <f>IF(NOT(ISBLANK(D55)),MAX(B$38:B54)+1,"")</f>
        <v>16</v>
      </c>
      <c r="C55" s="1981"/>
      <c r="D55" s="824" t="s">
        <v>765</v>
      </c>
      <c r="E55" s="926"/>
      <c r="F55" s="926"/>
      <c r="G55" s="926"/>
      <c r="H55" s="926"/>
      <c r="I55" s="926"/>
      <c r="J55" s="926"/>
      <c r="K55" s="926"/>
      <c r="L55" s="926"/>
      <c r="M55" s="926"/>
      <c r="N55" s="926"/>
      <c r="O55" s="932"/>
      <c r="P55" s="824" t="s">
        <v>173</v>
      </c>
      <c r="Q55" s="926"/>
      <c r="R55" s="926"/>
      <c r="S55" s="932"/>
      <c r="T55" s="78" t="s">
        <v>1032</v>
      </c>
      <c r="U55" s="75" t="s">
        <v>51</v>
      </c>
      <c r="V55" s="932"/>
      <c r="W55" s="75" t="s">
        <v>1032</v>
      </c>
      <c r="X55" s="932"/>
      <c r="Y55" s="290"/>
      <c r="Z55" s="290"/>
      <c r="AA55" s="290"/>
      <c r="AB55" s="715" t="s">
        <v>556</v>
      </c>
      <c r="AC55" s="291"/>
      <c r="AD55" s="290"/>
      <c r="AE55" s="290"/>
      <c r="AF55" s="292"/>
      <c r="AG55" s="947"/>
      <c r="AH55" s="947"/>
      <c r="AI55" s="947"/>
      <c r="AJ55" s="947"/>
      <c r="AK55" s="947"/>
      <c r="AL55" s="947"/>
      <c r="AM55" s="947"/>
      <c r="AN55" s="947"/>
      <c r="AO55" s="947"/>
      <c r="AP55" s="947"/>
      <c r="AQ55" s="947"/>
      <c r="AR55" s="947"/>
      <c r="AS55" s="947"/>
      <c r="AT55" s="947"/>
      <c r="AU55" s="947"/>
      <c r="AV55" s="947"/>
      <c r="AW55" s="947"/>
      <c r="AX55" s="208"/>
      <c r="AY55" s="40"/>
      <c r="AZ55" s="465"/>
      <c r="BA55" s="192">
        <f t="shared" si="3"/>
        <v>2</v>
      </c>
      <c r="BB55" s="192"/>
      <c r="BC55" s="192"/>
      <c r="BD55" s="192"/>
      <c r="BE55" s="192"/>
      <c r="BF55" s="192"/>
      <c r="BG55" s="559" t="str">
        <f t="shared" ref="BG55:BL56" ca="1" si="5">IF(BA55&lt;&gt;"",IF(MID(_xlfn.FORMULATEXT(BA55),SEARCH("[",_xlfn.FORMULATEXT(BA55))+1,SEARCH("]",_xlfn.FORMULATEXT(BA55))-(SEARCH("[",_xlfn.FORMULATEXT(BA55))+1))="-1","",1),"")</f>
        <v/>
      </c>
      <c r="BH55" s="560" t="str">
        <f t="shared" ca="1" si="5"/>
        <v/>
      </c>
      <c r="BI55" s="560" t="str">
        <f t="shared" ca="1" si="5"/>
        <v/>
      </c>
      <c r="BJ55" s="560" t="str">
        <f t="shared" ca="1" si="5"/>
        <v/>
      </c>
      <c r="BK55" s="560" t="str">
        <f t="shared" ca="1" si="5"/>
        <v/>
      </c>
      <c r="BL55" s="561" t="str">
        <f t="shared" ca="1" si="5"/>
        <v/>
      </c>
      <c r="BM55" s="192"/>
      <c r="BN55" s="192"/>
      <c r="BO55" s="192"/>
      <c r="BP55" s="192"/>
      <c r="BQ55" s="192"/>
      <c r="BR55" s="562"/>
      <c r="BS55" s="192"/>
      <c r="BT55" s="192"/>
      <c r="BU55" s="562" t="str">
        <f>"「共通仕様」"&amp;共通仕様!$CX$2</f>
        <v>「共通仕様」「51.3.1.①. 大日程部品番号データセット 条件無し」</v>
      </c>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531"/>
      <c r="CW55" s="1532"/>
      <c r="CX55" s="1532"/>
      <c r="CY55" s="1533"/>
      <c r="CZ55" s="1533"/>
      <c r="DA55" s="1533"/>
      <c r="DB55" s="1533"/>
      <c r="DC55" s="1533"/>
      <c r="DD55" s="1859"/>
      <c r="DE55" s="1860"/>
      <c r="DF55" s="1860"/>
      <c r="DG55" s="1861"/>
      <c r="DH55" s="229"/>
      <c r="DI55" s="229"/>
      <c r="DJ55" s="229"/>
      <c r="DK55" s="229"/>
      <c r="DL55" s="229"/>
      <c r="DM55" s="229"/>
      <c r="DN55" s="229"/>
      <c r="DO55" s="229"/>
      <c r="DP55" s="229"/>
      <c r="DQ55" s="229"/>
      <c r="DR55" s="1520"/>
    </row>
    <row r="56" spans="1:122" s="80" customFormat="1" ht="15" customHeight="1">
      <c r="A56" s="218"/>
      <c r="B56" s="1980">
        <f>IF(NOT(ISBLANK(D56)),MAX(B$38:B55)+1,"")</f>
        <v>17</v>
      </c>
      <c r="C56" s="1981"/>
      <c r="D56" s="824" t="s">
        <v>989</v>
      </c>
      <c r="E56" s="926"/>
      <c r="F56" s="926"/>
      <c r="G56" s="926"/>
      <c r="H56" s="926"/>
      <c r="I56" s="926"/>
      <c r="J56" s="926"/>
      <c r="K56" s="926"/>
      <c r="L56" s="926"/>
      <c r="M56" s="926"/>
      <c r="N56" s="926"/>
      <c r="O56" s="932"/>
      <c r="P56" s="824" t="s">
        <v>173</v>
      </c>
      <c r="Q56" s="926"/>
      <c r="R56" s="926"/>
      <c r="S56" s="932"/>
      <c r="T56" s="78" t="s">
        <v>1032</v>
      </c>
      <c r="U56" s="75" t="s">
        <v>51</v>
      </c>
      <c r="V56" s="932"/>
      <c r="W56" s="75" t="s">
        <v>1032</v>
      </c>
      <c r="X56" s="932"/>
      <c r="Y56" s="290"/>
      <c r="Z56" s="290"/>
      <c r="AA56" s="290"/>
      <c r="AB56" s="717" t="s">
        <v>556</v>
      </c>
      <c r="AC56" s="291"/>
      <c r="AD56" s="290"/>
      <c r="AE56" s="290"/>
      <c r="AF56" s="292"/>
      <c r="AG56" s="947"/>
      <c r="AH56" s="947"/>
      <c r="AI56" s="947"/>
      <c r="AJ56" s="947"/>
      <c r="AK56" s="947"/>
      <c r="AL56" s="947"/>
      <c r="AM56" s="947"/>
      <c r="AN56" s="947"/>
      <c r="AO56" s="947"/>
      <c r="AP56" s="947"/>
      <c r="AQ56" s="947"/>
      <c r="AR56" s="947"/>
      <c r="AS56" s="947"/>
      <c r="AT56" s="947"/>
      <c r="AU56" s="947"/>
      <c r="AV56" s="947"/>
      <c r="AW56" s="947"/>
      <c r="AX56" s="208"/>
      <c r="AY56" s="40"/>
      <c r="AZ56" s="465"/>
      <c r="BA56" s="192">
        <f t="shared" si="3"/>
        <v>2</v>
      </c>
      <c r="BB56" s="192"/>
      <c r="BC56" s="192"/>
      <c r="BD56" s="192"/>
      <c r="BE56" s="192"/>
      <c r="BF56" s="192"/>
      <c r="BG56" s="559" t="str">
        <f t="shared" ca="1" si="5"/>
        <v/>
      </c>
      <c r="BH56" s="560" t="str">
        <f t="shared" ca="1" si="5"/>
        <v/>
      </c>
      <c r="BI56" s="560" t="str">
        <f t="shared" ca="1" si="5"/>
        <v/>
      </c>
      <c r="BJ56" s="560" t="str">
        <f t="shared" ca="1" si="5"/>
        <v/>
      </c>
      <c r="BK56" s="560" t="str">
        <f t="shared" ca="1" si="5"/>
        <v/>
      </c>
      <c r="BL56" s="561" t="str">
        <f t="shared" ca="1" si="5"/>
        <v/>
      </c>
      <c r="BM56" s="192"/>
      <c r="BN56" s="192"/>
      <c r="BO56" s="192"/>
      <c r="BP56" s="192"/>
      <c r="BQ56" s="192"/>
      <c r="BR56" s="562"/>
      <c r="BS56" s="192"/>
      <c r="BT56" s="192"/>
      <c r="BU56" s="562" t="str">
        <f>"「共通仕様」"&amp;共通仕様!$CX$3</f>
        <v>「共通仕様」「51.3.1.②. 大日程部品番号データセット 部品番号の入力」</v>
      </c>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531"/>
      <c r="CW56" s="1532"/>
      <c r="CX56" s="1532"/>
      <c r="CY56" s="1533"/>
      <c r="CZ56" s="1533"/>
      <c r="DA56" s="1533"/>
      <c r="DB56" s="1533"/>
      <c r="DC56" s="1533"/>
      <c r="DD56" s="1859"/>
      <c r="DE56" s="1860"/>
      <c r="DF56" s="1860"/>
      <c r="DG56" s="1861"/>
      <c r="DH56" s="229"/>
      <c r="DI56" s="229"/>
      <c r="DJ56" s="229"/>
      <c r="DK56" s="229"/>
      <c r="DL56" s="229"/>
      <c r="DM56" s="229"/>
      <c r="DN56" s="229"/>
      <c r="DO56" s="229"/>
      <c r="DP56" s="229"/>
      <c r="DQ56" s="229"/>
      <c r="DR56" s="1520"/>
    </row>
    <row r="57" spans="1:122" s="80" customFormat="1" ht="15" customHeight="1">
      <c r="A57" s="218"/>
      <c r="B57" s="1980">
        <f>IF(NOT(ISBLANK(D57)),MAX(B$38:B56)+1,"")</f>
        <v>18</v>
      </c>
      <c r="C57" s="1981"/>
      <c r="D57" s="824" t="s">
        <v>1023</v>
      </c>
      <c r="E57" s="801"/>
      <c r="F57" s="801"/>
      <c r="G57" s="801"/>
      <c r="H57" s="801"/>
      <c r="I57" s="801"/>
      <c r="J57" s="801"/>
      <c r="K57" s="801"/>
      <c r="L57" s="801"/>
      <c r="M57" s="801"/>
      <c r="N57" s="801"/>
      <c r="O57" s="819"/>
      <c r="P57" s="824" t="s">
        <v>173</v>
      </c>
      <c r="Q57" s="801"/>
      <c r="R57" s="801"/>
      <c r="S57" s="819"/>
      <c r="T57" s="78" t="s">
        <v>466</v>
      </c>
      <c r="U57" s="75" t="s">
        <v>1024</v>
      </c>
      <c r="V57" s="819"/>
      <c r="W57" s="75" t="s">
        <v>467</v>
      </c>
      <c r="X57" s="819"/>
      <c r="Y57" s="290"/>
      <c r="Z57" s="290" t="s">
        <v>122</v>
      </c>
      <c r="AA57" s="290"/>
      <c r="AB57" s="715"/>
      <c r="AC57" s="291" t="s">
        <v>122</v>
      </c>
      <c r="AD57" s="290" t="s">
        <v>122</v>
      </c>
      <c r="AE57" s="290" t="s">
        <v>122</v>
      </c>
      <c r="AF57" s="292" t="s">
        <v>122</v>
      </c>
      <c r="AG57" s="828"/>
      <c r="AH57" s="828"/>
      <c r="AI57" s="828"/>
      <c r="AJ57" s="828"/>
      <c r="AK57" s="828"/>
      <c r="AL57" s="828"/>
      <c r="AM57" s="828"/>
      <c r="AN57" s="828"/>
      <c r="AO57" s="828"/>
      <c r="AP57" s="828"/>
      <c r="AQ57" s="828"/>
      <c r="AR57" s="828"/>
      <c r="AS57" s="828"/>
      <c r="AT57" s="828"/>
      <c r="AU57" s="828"/>
      <c r="AV57" s="828"/>
      <c r="AW57" s="828"/>
      <c r="AX57" s="208"/>
      <c r="AY57" s="40"/>
      <c r="AZ57" s="465"/>
      <c r="BA57" s="192">
        <f t="shared" si="3"/>
        <v>2</v>
      </c>
      <c r="BB57" s="192"/>
      <c r="BC57" s="192"/>
      <c r="BD57" s="192"/>
      <c r="BE57" s="192"/>
      <c r="BF57" s="192"/>
      <c r="BG57" s="559" t="str">
        <f t="shared" ca="1" si="4"/>
        <v/>
      </c>
      <c r="BH57" s="560" t="str">
        <f t="shared" ca="1" si="4"/>
        <v/>
      </c>
      <c r="BI57" s="560" t="str">
        <f t="shared" ca="1" si="4"/>
        <v/>
      </c>
      <c r="BJ57" s="560" t="str">
        <f t="shared" ca="1" si="4"/>
        <v/>
      </c>
      <c r="BK57" s="560" t="str">
        <f t="shared" ca="1" si="4"/>
        <v/>
      </c>
      <c r="BL57" s="561" t="str">
        <f t="shared" ca="1" si="4"/>
        <v/>
      </c>
      <c r="BM57" s="192"/>
      <c r="BN57" s="192"/>
      <c r="BO57" s="192"/>
      <c r="BP57" s="192"/>
      <c r="BQ57" s="192"/>
      <c r="BR57" s="562"/>
      <c r="BS57" s="192"/>
      <c r="BT57" s="562" t="str">
        <f>"「共通仕様」"&amp;共通仕様!$CW$4</f>
        <v>「共通仕様」「51.4 大日程部品番号データ入力チェック処理」</v>
      </c>
      <c r="BV57" s="192"/>
      <c r="BW57" s="192"/>
      <c r="BX57" s="192"/>
      <c r="BY57" s="192"/>
      <c r="BZ57" s="192"/>
      <c r="CA57" s="192"/>
      <c r="CB57" s="192"/>
      <c r="CC57" s="192"/>
      <c r="CD57" s="192"/>
      <c r="CE57" s="192"/>
      <c r="CF57" s="192"/>
      <c r="CG57" s="192"/>
      <c r="CH57" s="192"/>
      <c r="CI57" s="192"/>
      <c r="CJ57" s="192"/>
      <c r="CK57" s="192"/>
      <c r="CL57" s="192"/>
      <c r="CM57" s="192"/>
      <c r="CN57" s="192"/>
      <c r="CO57" s="192"/>
      <c r="CP57" s="192"/>
      <c r="CQ57" s="192"/>
      <c r="CR57" s="192"/>
      <c r="CS57" s="192"/>
      <c r="CT57" s="192"/>
      <c r="CU57" s="192"/>
      <c r="CV57" s="1531"/>
      <c r="CW57" s="1532"/>
      <c r="CX57" s="1532"/>
      <c r="CY57" s="1533"/>
      <c r="CZ57" s="1533"/>
      <c r="DA57" s="1533"/>
      <c r="DB57" s="1533"/>
      <c r="DC57" s="1533"/>
      <c r="DD57" s="1859"/>
      <c r="DE57" s="1860"/>
      <c r="DF57" s="1860"/>
      <c r="DG57" s="1861"/>
      <c r="DH57" s="229"/>
      <c r="DI57" s="229"/>
      <c r="DJ57" s="229"/>
      <c r="DK57" s="229"/>
      <c r="DL57" s="229"/>
      <c r="DM57" s="229"/>
      <c r="DN57" s="229"/>
      <c r="DO57" s="229"/>
      <c r="DP57" s="229"/>
      <c r="DQ57" s="229"/>
      <c r="DR57" s="1520"/>
    </row>
    <row r="58" spans="1:122" s="80" customFormat="1" ht="15" customHeight="1">
      <c r="A58" s="218"/>
      <c r="B58" s="1980">
        <f>IF(NOT(ISBLANK(D58)),MAX(B$38:B57)+1,"")</f>
        <v>19</v>
      </c>
      <c r="C58" s="1981"/>
      <c r="D58" s="824" t="s">
        <v>985</v>
      </c>
      <c r="E58" s="801"/>
      <c r="F58" s="801"/>
      <c r="G58" s="801"/>
      <c r="H58" s="801"/>
      <c r="I58" s="801"/>
      <c r="J58" s="801"/>
      <c r="K58" s="801"/>
      <c r="L58" s="801"/>
      <c r="M58" s="801"/>
      <c r="N58" s="801"/>
      <c r="O58" s="819"/>
      <c r="P58" s="824" t="s">
        <v>173</v>
      </c>
      <c r="Q58" s="801"/>
      <c r="R58" s="801"/>
      <c r="S58" s="819"/>
      <c r="T58" s="78" t="s">
        <v>466</v>
      </c>
      <c r="U58" s="75" t="s">
        <v>324</v>
      </c>
      <c r="V58" s="819"/>
      <c r="W58" s="75" t="s">
        <v>467</v>
      </c>
      <c r="X58" s="819"/>
      <c r="Y58" s="290"/>
      <c r="Z58" s="290" t="s">
        <v>122</v>
      </c>
      <c r="AA58" s="290"/>
      <c r="AB58" s="715"/>
      <c r="AC58" s="291" t="s">
        <v>122</v>
      </c>
      <c r="AD58" s="290" t="s">
        <v>122</v>
      </c>
      <c r="AE58" s="290" t="s">
        <v>122</v>
      </c>
      <c r="AF58" s="292" t="s">
        <v>122</v>
      </c>
      <c r="AG58" s="828"/>
      <c r="AH58" s="828"/>
      <c r="AI58" s="828"/>
      <c r="AJ58" s="828"/>
      <c r="AK58" s="828"/>
      <c r="AL58" s="828"/>
      <c r="AM58" s="828"/>
      <c r="AN58" s="828"/>
      <c r="AO58" s="828"/>
      <c r="AP58" s="828"/>
      <c r="AQ58" s="828"/>
      <c r="AR58" s="828"/>
      <c r="AS58" s="828"/>
      <c r="AT58" s="828"/>
      <c r="AU58" s="828"/>
      <c r="AV58" s="828"/>
      <c r="AW58" s="828"/>
      <c r="AX58" s="208"/>
      <c r="AY58" s="40"/>
      <c r="AZ58" s="465"/>
      <c r="BA58" s="192">
        <f t="shared" si="3"/>
        <v>2</v>
      </c>
      <c r="BB58" s="192"/>
      <c r="BC58" s="192"/>
      <c r="BD58" s="192"/>
      <c r="BE58" s="192"/>
      <c r="BF58" s="192"/>
      <c r="BG58" s="559" t="str">
        <f t="shared" ca="1" si="4"/>
        <v/>
      </c>
      <c r="BH58" s="560" t="str">
        <f t="shared" ca="1" si="4"/>
        <v/>
      </c>
      <c r="BI58" s="560" t="str">
        <f t="shared" ca="1" si="4"/>
        <v/>
      </c>
      <c r="BJ58" s="560" t="str">
        <f t="shared" ca="1" si="4"/>
        <v/>
      </c>
      <c r="BK58" s="560" t="str">
        <f t="shared" ca="1" si="4"/>
        <v/>
      </c>
      <c r="BL58" s="561" t="str">
        <f t="shared" ca="1" si="4"/>
        <v/>
      </c>
      <c r="BM58" s="192"/>
      <c r="BN58" s="192"/>
      <c r="BO58" s="192"/>
      <c r="BP58" s="192"/>
      <c r="BQ58" s="192"/>
      <c r="BR58" s="562" t="str">
        <f>"「共通仕様」"&amp;共通仕様!$CV$5</f>
        <v>「共通仕様」「52. データ登録共通処理」</v>
      </c>
      <c r="BS58" s="192"/>
      <c r="BV58" s="192"/>
      <c r="BW58" s="192"/>
      <c r="BX58" s="192"/>
      <c r="BY58" s="192"/>
      <c r="BZ58" s="192"/>
      <c r="CA58" s="192"/>
      <c r="CB58" s="192"/>
      <c r="CC58" s="192"/>
      <c r="CD58" s="192"/>
      <c r="CE58" s="192"/>
      <c r="CF58" s="192"/>
      <c r="CG58" s="192"/>
      <c r="CH58" s="192"/>
      <c r="CI58" s="192"/>
      <c r="CJ58" s="192"/>
      <c r="CK58" s="192"/>
      <c r="CL58" s="192"/>
      <c r="CM58" s="192"/>
      <c r="CN58" s="192"/>
      <c r="CO58" s="192"/>
      <c r="CP58" s="192"/>
      <c r="CQ58" s="192"/>
      <c r="CR58" s="192"/>
      <c r="CS58" s="192"/>
      <c r="CT58" s="192"/>
      <c r="CU58" s="192"/>
      <c r="CV58" s="1531"/>
      <c r="CW58" s="1532"/>
      <c r="CX58" s="1532"/>
      <c r="CY58" s="1533"/>
      <c r="CZ58" s="1533"/>
      <c r="DA58" s="1533"/>
      <c r="DB58" s="1533"/>
      <c r="DC58" s="1533"/>
      <c r="DD58" s="1859"/>
      <c r="DE58" s="1860"/>
      <c r="DF58" s="1860"/>
      <c r="DG58" s="1861"/>
      <c r="DH58" s="229"/>
      <c r="DI58" s="229"/>
      <c r="DJ58" s="229"/>
      <c r="DK58" s="229"/>
      <c r="DL58" s="229"/>
      <c r="DM58" s="229"/>
      <c r="DN58" s="229"/>
      <c r="DO58" s="229"/>
      <c r="DP58" s="229"/>
      <c r="DQ58" s="229"/>
      <c r="DR58" s="1520"/>
    </row>
    <row r="59" spans="1:122" s="80" customFormat="1" ht="15" customHeight="1">
      <c r="A59" s="218"/>
      <c r="B59" s="146" t="s">
        <v>130</v>
      </c>
      <c r="C59" s="578"/>
      <c r="D59" s="578"/>
      <c r="E59" s="578"/>
      <c r="F59" s="578"/>
      <c r="G59" s="578"/>
      <c r="H59" s="578"/>
      <c r="I59" s="578"/>
      <c r="J59" s="578"/>
      <c r="K59" s="578"/>
      <c r="L59" s="578"/>
      <c r="M59" s="578"/>
      <c r="N59" s="578"/>
      <c r="O59" s="578"/>
      <c r="P59" s="578"/>
      <c r="Q59" s="578"/>
      <c r="R59" s="578"/>
      <c r="S59" s="578"/>
      <c r="T59" s="144"/>
      <c r="U59" s="578"/>
      <c r="V59" s="578"/>
      <c r="W59" s="145"/>
      <c r="X59" s="145"/>
      <c r="Y59" s="370" t="s">
        <v>536</v>
      </c>
      <c r="Z59" s="370" t="s">
        <v>128</v>
      </c>
      <c r="AA59" s="370" t="s">
        <v>537</v>
      </c>
      <c r="AB59" s="372" t="s">
        <v>538</v>
      </c>
      <c r="AC59" s="373" t="s">
        <v>125</v>
      </c>
      <c r="AD59" s="374" t="s">
        <v>126</v>
      </c>
      <c r="AE59" s="374" t="s">
        <v>127</v>
      </c>
      <c r="AF59" s="375" t="s">
        <v>128</v>
      </c>
      <c r="AG59" s="578"/>
      <c r="AH59" s="578"/>
      <c r="AI59" s="578"/>
      <c r="AJ59" s="578"/>
      <c r="AK59" s="578"/>
      <c r="AL59" s="578"/>
      <c r="AM59" s="578"/>
      <c r="AN59" s="578"/>
      <c r="AO59" s="578"/>
      <c r="AP59" s="578"/>
      <c r="AQ59" s="578"/>
      <c r="AR59" s="578"/>
      <c r="AS59" s="578"/>
      <c r="AT59" s="578"/>
      <c r="AU59" s="578"/>
      <c r="AV59" s="578"/>
      <c r="AW59" s="578"/>
      <c r="AX59" s="579"/>
      <c r="AY59" s="40"/>
      <c r="AZ59" s="465"/>
      <c r="BA59" s="192">
        <f t="shared" si="3"/>
        <v>2</v>
      </c>
      <c r="BB59" s="192"/>
      <c r="BC59" s="192"/>
      <c r="BD59" s="192"/>
      <c r="BE59" s="192"/>
      <c r="BF59" s="192"/>
      <c r="BG59" s="559" t="str">
        <f t="shared" ca="1" si="4"/>
        <v/>
      </c>
      <c r="BH59" s="560" t="str">
        <f t="shared" ca="1" si="4"/>
        <v/>
      </c>
      <c r="BI59" s="560" t="str">
        <f t="shared" ca="1" si="4"/>
        <v/>
      </c>
      <c r="BJ59" s="560" t="str">
        <f t="shared" ca="1" si="4"/>
        <v/>
      </c>
      <c r="BK59" s="560" t="str">
        <f t="shared" ca="1" si="4"/>
        <v/>
      </c>
      <c r="BL59" s="561" t="str">
        <f t="shared" ca="1" si="4"/>
        <v/>
      </c>
      <c r="BM59" s="192"/>
      <c r="BN59" s="192"/>
      <c r="BO59" s="192"/>
      <c r="BP59" s="192"/>
      <c r="BQ59" s="192"/>
      <c r="BR59" s="562" t="str">
        <f>"「共通仕様」"&amp;共通仕様!$CV$6</f>
        <v>「共通仕様」「53. データ検索共通処理」</v>
      </c>
      <c r="BS59" s="192"/>
      <c r="BV59" s="192"/>
      <c r="BW59" s="192"/>
      <c r="BX59" s="192"/>
      <c r="BY59" s="192"/>
      <c r="BZ59" s="192"/>
      <c r="CA59" s="192"/>
      <c r="CB59" s="192"/>
      <c r="CC59" s="192"/>
      <c r="CD59" s="192"/>
      <c r="CE59" s="192"/>
      <c r="CF59" s="192"/>
      <c r="CG59" s="192"/>
      <c r="CH59" s="192"/>
      <c r="CI59" s="192"/>
      <c r="CJ59" s="192"/>
      <c r="CK59" s="192"/>
      <c r="CL59" s="192"/>
      <c r="CM59" s="192"/>
      <c r="CN59" s="192"/>
      <c r="CO59" s="192"/>
      <c r="CP59" s="192"/>
      <c r="CQ59" s="192"/>
      <c r="CR59" s="192"/>
      <c r="CS59" s="192"/>
      <c r="CT59" s="192"/>
      <c r="CU59" s="192"/>
      <c r="CV59" s="1531"/>
      <c r="CW59" s="1532"/>
      <c r="CX59" s="1532"/>
      <c r="CY59" s="1533"/>
      <c r="CZ59" s="1533"/>
      <c r="DA59" s="1533"/>
      <c r="DB59" s="1533"/>
      <c r="DC59" s="1533"/>
      <c r="DD59" s="1859"/>
      <c r="DE59" s="1860"/>
      <c r="DF59" s="1860"/>
      <c r="DG59" s="1861"/>
      <c r="DH59" s="229"/>
      <c r="DI59" s="229"/>
      <c r="DJ59" s="229"/>
      <c r="DK59" s="229"/>
      <c r="DL59" s="229"/>
      <c r="DM59" s="229"/>
      <c r="DN59" s="229"/>
      <c r="DO59" s="229"/>
      <c r="DP59" s="229"/>
      <c r="DQ59" s="229"/>
      <c r="DR59" s="1520"/>
    </row>
    <row r="60" spans="1:122" s="80" customFormat="1" ht="15" customHeight="1">
      <c r="A60" s="218"/>
      <c r="B60" s="1891">
        <f>IF(NOT(ISBLANK(D60)),MAX(B$49:B59)+1,"")</f>
        <v>20</v>
      </c>
      <c r="C60" s="1892"/>
      <c r="D60" s="75" t="s">
        <v>131</v>
      </c>
      <c r="E60" s="801"/>
      <c r="F60" s="801"/>
      <c r="G60" s="801"/>
      <c r="H60" s="801"/>
      <c r="I60" s="801"/>
      <c r="J60" s="801"/>
      <c r="K60" s="801"/>
      <c r="L60" s="801"/>
      <c r="M60" s="801"/>
      <c r="N60" s="801"/>
      <c r="O60" s="819"/>
      <c r="P60" s="824" t="s">
        <v>52</v>
      </c>
      <c r="Q60" s="801"/>
      <c r="R60" s="801"/>
      <c r="S60" s="819"/>
      <c r="T60" s="78" t="s">
        <v>53</v>
      </c>
      <c r="U60" s="147"/>
      <c r="V60" s="819"/>
      <c r="W60" s="824"/>
      <c r="X60" s="819"/>
      <c r="Y60" s="77"/>
      <c r="Z60" s="77"/>
      <c r="AA60" s="77"/>
      <c r="AB60" s="718"/>
      <c r="AC60" s="151" t="s">
        <v>129</v>
      </c>
      <c r="AD60" s="76" t="s">
        <v>129</v>
      </c>
      <c r="AE60" s="76" t="s">
        <v>129</v>
      </c>
      <c r="AF60" s="152" t="s">
        <v>129</v>
      </c>
      <c r="AG60" s="801"/>
      <c r="AH60" s="801"/>
      <c r="AI60" s="801"/>
      <c r="AJ60" s="801"/>
      <c r="AK60" s="801"/>
      <c r="AL60" s="801"/>
      <c r="AM60" s="801"/>
      <c r="AN60" s="801"/>
      <c r="AO60" s="801"/>
      <c r="AP60" s="801"/>
      <c r="AQ60" s="801"/>
      <c r="AR60" s="801"/>
      <c r="AS60" s="801"/>
      <c r="AT60" s="801"/>
      <c r="AU60" s="801"/>
      <c r="AV60" s="801"/>
      <c r="AW60" s="801"/>
      <c r="AX60" s="73"/>
      <c r="AY60" s="40"/>
      <c r="AZ60" s="465"/>
      <c r="BA60" s="192">
        <f t="shared" si="3"/>
        <v>2</v>
      </c>
      <c r="BB60" s="192"/>
      <c r="BC60" s="192"/>
      <c r="BD60" s="192"/>
      <c r="BE60" s="192"/>
      <c r="BF60" s="192"/>
      <c r="BG60" s="559" t="str">
        <f t="shared" ca="1" si="4"/>
        <v/>
      </c>
      <c r="BH60" s="560" t="str">
        <f t="shared" ca="1" si="4"/>
        <v/>
      </c>
      <c r="BI60" s="560" t="str">
        <f t="shared" ca="1" si="4"/>
        <v/>
      </c>
      <c r="BJ60" s="560" t="str">
        <f t="shared" ca="1" si="4"/>
        <v/>
      </c>
      <c r="BK60" s="560" t="str">
        <f t="shared" ca="1" si="4"/>
        <v/>
      </c>
      <c r="BL60" s="561" t="str">
        <f t="shared" ca="1" si="4"/>
        <v/>
      </c>
      <c r="BM60" s="192"/>
      <c r="BN60" s="192"/>
      <c r="BO60" s="192"/>
      <c r="BP60" s="192"/>
      <c r="BQ60" s="192"/>
      <c r="BR60" s="192"/>
      <c r="BS60" s="192"/>
      <c r="BT60" s="192"/>
      <c r="BU60" s="192"/>
      <c r="BV60" s="192"/>
      <c r="BW60" s="192"/>
      <c r="BX60" s="192"/>
      <c r="BY60" s="192"/>
      <c r="BZ60" s="192"/>
      <c r="CA60" s="192"/>
      <c r="CB60" s="192"/>
      <c r="CC60" s="192"/>
      <c r="CD60" s="192"/>
      <c r="CE60" s="192"/>
      <c r="CF60" s="192"/>
      <c r="CG60" s="192"/>
      <c r="CH60" s="192"/>
      <c r="CI60" s="192"/>
      <c r="CJ60" s="192"/>
      <c r="CK60" s="192"/>
      <c r="CL60" s="192"/>
      <c r="CM60" s="192"/>
      <c r="CN60" s="192"/>
      <c r="CO60" s="192"/>
      <c r="CP60" s="192"/>
      <c r="CQ60" s="192"/>
      <c r="CR60" s="192"/>
      <c r="CS60" s="192"/>
      <c r="CT60" s="192"/>
      <c r="CU60" s="192"/>
      <c r="CV60" s="1531"/>
      <c r="CW60" s="1532"/>
      <c r="CX60" s="1532"/>
      <c r="CY60" s="1533"/>
      <c r="CZ60" s="1533"/>
      <c r="DA60" s="1533"/>
      <c r="DB60" s="1533"/>
      <c r="DC60" s="1533"/>
      <c r="DD60" s="1859"/>
      <c r="DE60" s="1860"/>
      <c r="DF60" s="1860"/>
      <c r="DG60" s="1861"/>
      <c r="DH60" s="229"/>
      <c r="DI60" s="229"/>
      <c r="DJ60" s="229"/>
      <c r="DK60" s="229"/>
      <c r="DL60" s="229"/>
      <c r="DM60" s="229"/>
      <c r="DN60" s="229"/>
      <c r="DO60" s="229"/>
      <c r="DP60" s="229"/>
      <c r="DQ60" s="229"/>
      <c r="DR60" s="1520"/>
    </row>
    <row r="61" spans="1:122" s="80" customFormat="1" ht="15" customHeight="1">
      <c r="A61" s="218"/>
      <c r="B61" s="1891">
        <f>IF(NOT(ISBLANK(D61)),MAX(B$49:B60)+1,"")</f>
        <v>21</v>
      </c>
      <c r="C61" s="1892"/>
      <c r="D61" s="75" t="s">
        <v>220</v>
      </c>
      <c r="E61" s="801"/>
      <c r="F61" s="801" t="s">
        <v>2261</v>
      </c>
      <c r="G61" s="801"/>
      <c r="H61" s="801"/>
      <c r="I61" s="801"/>
      <c r="J61" s="801"/>
      <c r="K61" s="801"/>
      <c r="L61" s="801"/>
      <c r="M61" s="801"/>
      <c r="N61" s="801"/>
      <c r="O61" s="819"/>
      <c r="P61" s="824" t="s">
        <v>52</v>
      </c>
      <c r="Q61" s="801"/>
      <c r="R61" s="801"/>
      <c r="S61" s="819"/>
      <c r="T61" s="78" t="s">
        <v>53</v>
      </c>
      <c r="U61" s="147"/>
      <c r="V61" s="819"/>
      <c r="W61" s="824"/>
      <c r="X61" s="819"/>
      <c r="Y61" s="77"/>
      <c r="Z61" s="77"/>
      <c r="AA61" s="77"/>
      <c r="AB61" s="716"/>
      <c r="AC61" s="153" t="s">
        <v>50</v>
      </c>
      <c r="AD61" s="77" t="s">
        <v>129</v>
      </c>
      <c r="AE61" s="77" t="s">
        <v>129</v>
      </c>
      <c r="AF61" s="154" t="s">
        <v>129</v>
      </c>
      <c r="AG61" s="801"/>
      <c r="AH61" s="801"/>
      <c r="AI61" s="801"/>
      <c r="AJ61" s="801"/>
      <c r="AK61" s="801"/>
      <c r="AL61" s="801"/>
      <c r="AM61" s="801"/>
      <c r="AN61" s="801"/>
      <c r="AO61" s="801"/>
      <c r="AP61" s="801"/>
      <c r="AQ61" s="801"/>
      <c r="AR61" s="801"/>
      <c r="AS61" s="801"/>
      <c r="AT61" s="801"/>
      <c r="AU61" s="801"/>
      <c r="AV61" s="801"/>
      <c r="AW61" s="801"/>
      <c r="AX61" s="73"/>
      <c r="AY61" s="40"/>
      <c r="AZ61" s="465"/>
      <c r="BA61" s="192">
        <f t="shared" si="3"/>
        <v>2</v>
      </c>
      <c r="BB61" s="192"/>
      <c r="BC61" s="192"/>
      <c r="BD61" s="192"/>
      <c r="BE61" s="192"/>
      <c r="BF61" s="192"/>
      <c r="BG61" s="559" t="str">
        <f t="shared" ca="1" si="4"/>
        <v/>
      </c>
      <c r="BH61" s="560" t="str">
        <f t="shared" ca="1" si="4"/>
        <v/>
      </c>
      <c r="BI61" s="560" t="str">
        <f t="shared" ca="1" si="4"/>
        <v/>
      </c>
      <c r="BJ61" s="560" t="str">
        <f t="shared" ca="1" si="4"/>
        <v/>
      </c>
      <c r="BK61" s="560" t="str">
        <f t="shared" ca="1" si="4"/>
        <v/>
      </c>
      <c r="BL61" s="561" t="str">
        <f t="shared" ca="1" si="4"/>
        <v/>
      </c>
      <c r="BM61" s="192"/>
      <c r="BN61" s="192"/>
      <c r="BO61" s="192"/>
      <c r="BP61" s="192"/>
      <c r="BQ61" s="192"/>
      <c r="BR61" s="192"/>
      <c r="BS61" s="192"/>
      <c r="BT61" s="192"/>
      <c r="BU61" s="192"/>
      <c r="BV61" s="192"/>
      <c r="BW61" s="192"/>
      <c r="BX61" s="192"/>
      <c r="BY61" s="192"/>
      <c r="BZ61" s="192"/>
      <c r="CA61" s="192"/>
      <c r="CB61" s="192"/>
      <c r="CC61" s="192"/>
      <c r="CD61" s="192"/>
      <c r="CE61" s="192"/>
      <c r="CF61" s="192"/>
      <c r="CG61" s="192"/>
      <c r="CH61" s="192"/>
      <c r="CI61" s="192"/>
      <c r="CJ61" s="192"/>
      <c r="CK61" s="192"/>
      <c r="CL61" s="192"/>
      <c r="CM61" s="192"/>
      <c r="CN61" s="192"/>
      <c r="CO61" s="192"/>
      <c r="CP61" s="192"/>
      <c r="CQ61" s="192"/>
      <c r="CR61" s="192"/>
      <c r="CS61" s="192"/>
      <c r="CT61" s="192"/>
      <c r="CU61" s="192"/>
      <c r="CV61" s="1488" t="s">
        <v>2265</v>
      </c>
      <c r="CW61" s="1489"/>
      <c r="CX61" s="1489"/>
      <c r="CY61" s="1489"/>
      <c r="CZ61" s="1489"/>
      <c r="DA61" s="1489"/>
      <c r="DB61" s="1489"/>
      <c r="DC61" s="1489"/>
      <c r="DD61" s="1859">
        <v>44638</v>
      </c>
      <c r="DE61" s="1860"/>
      <c r="DF61" s="1860"/>
      <c r="DG61" s="1861"/>
      <c r="DH61" s="229"/>
      <c r="DI61" s="229"/>
      <c r="DJ61" s="229"/>
      <c r="DK61" s="229"/>
      <c r="DL61" s="229"/>
      <c r="DM61" s="229"/>
      <c r="DN61" s="229"/>
      <c r="DO61" s="229"/>
      <c r="DP61" s="229"/>
      <c r="DQ61" s="229"/>
      <c r="DR61" s="1520"/>
    </row>
    <row r="62" spans="1:122" s="80" customFormat="1" ht="15" customHeight="1">
      <c r="A62" s="218"/>
      <c r="B62" s="1891">
        <f>IF(NOT(ISBLANK(D62)),MAX(B$49:B61)+1,"")</f>
        <v>22</v>
      </c>
      <c r="C62" s="1892"/>
      <c r="D62" s="75" t="s">
        <v>132</v>
      </c>
      <c r="E62" s="801"/>
      <c r="F62" s="801"/>
      <c r="G62" s="801"/>
      <c r="H62" s="801"/>
      <c r="I62" s="801"/>
      <c r="J62" s="801"/>
      <c r="K62" s="801"/>
      <c r="L62" s="801"/>
      <c r="M62" s="801"/>
      <c r="N62" s="801"/>
      <c r="O62" s="819"/>
      <c r="P62" s="824" t="s">
        <v>52</v>
      </c>
      <c r="Q62" s="801"/>
      <c r="R62" s="801"/>
      <c r="S62" s="819"/>
      <c r="T62" s="78" t="s">
        <v>53</v>
      </c>
      <c r="U62" s="147"/>
      <c r="V62" s="819"/>
      <c r="W62" s="824"/>
      <c r="X62" s="819"/>
      <c r="Y62" s="77"/>
      <c r="Z62" s="77"/>
      <c r="AA62" s="77"/>
      <c r="AB62" s="716"/>
      <c r="AC62" s="153" t="s">
        <v>129</v>
      </c>
      <c r="AD62" s="77" t="s">
        <v>129</v>
      </c>
      <c r="AE62" s="77" t="s">
        <v>129</v>
      </c>
      <c r="AF62" s="154" t="s">
        <v>129</v>
      </c>
      <c r="AG62" s="801"/>
      <c r="AH62" s="801"/>
      <c r="AI62" s="801"/>
      <c r="AJ62" s="801"/>
      <c r="AK62" s="801"/>
      <c r="AL62" s="801"/>
      <c r="AM62" s="801"/>
      <c r="AN62" s="801"/>
      <c r="AO62" s="801"/>
      <c r="AP62" s="801"/>
      <c r="AQ62" s="801"/>
      <c r="AR62" s="801"/>
      <c r="AS62" s="801"/>
      <c r="AT62" s="801"/>
      <c r="AU62" s="801"/>
      <c r="AV62" s="801"/>
      <c r="AW62" s="801"/>
      <c r="AX62" s="73"/>
      <c r="AY62" s="40"/>
      <c r="AZ62" s="465"/>
      <c r="BA62" s="192">
        <f t="shared" si="3"/>
        <v>2</v>
      </c>
      <c r="BB62" s="192"/>
      <c r="BC62" s="192"/>
      <c r="BD62" s="192"/>
      <c r="BE62" s="192"/>
      <c r="BF62" s="192"/>
      <c r="BG62" s="559" t="str">
        <f t="shared" ca="1" si="4"/>
        <v/>
      </c>
      <c r="BH62" s="560" t="str">
        <f t="shared" ca="1" si="4"/>
        <v/>
      </c>
      <c r="BI62" s="560" t="str">
        <f t="shared" ca="1" si="4"/>
        <v/>
      </c>
      <c r="BJ62" s="560" t="str">
        <f t="shared" ca="1" si="4"/>
        <v/>
      </c>
      <c r="BK62" s="560" t="str">
        <f t="shared" ca="1" si="4"/>
        <v/>
      </c>
      <c r="BL62" s="561" t="str">
        <f t="shared" ca="1" si="4"/>
        <v/>
      </c>
      <c r="BM62" s="192"/>
      <c r="BN62" s="192"/>
      <c r="BO62" s="192"/>
      <c r="BP62" s="192"/>
      <c r="BQ62" s="192"/>
      <c r="BR62" s="192"/>
      <c r="BS62" s="192"/>
      <c r="BT62" s="192"/>
      <c r="BU62" s="192"/>
      <c r="BV62" s="192"/>
      <c r="BW62" s="192"/>
      <c r="BX62" s="192"/>
      <c r="BY62" s="192"/>
      <c r="BZ62" s="192"/>
      <c r="CA62" s="192"/>
      <c r="CB62" s="192"/>
      <c r="CC62" s="192"/>
      <c r="CD62" s="192"/>
      <c r="CE62" s="192"/>
      <c r="CF62" s="192"/>
      <c r="CG62" s="192"/>
      <c r="CH62" s="192"/>
      <c r="CI62" s="192"/>
      <c r="CJ62" s="192"/>
      <c r="CK62" s="192"/>
      <c r="CL62" s="192"/>
      <c r="CM62" s="192"/>
      <c r="CN62" s="192"/>
      <c r="CO62" s="192"/>
      <c r="CP62" s="192"/>
      <c r="CQ62" s="192"/>
      <c r="CR62" s="192"/>
      <c r="CS62" s="192"/>
      <c r="CT62" s="192"/>
      <c r="CU62" s="192"/>
      <c r="CV62" s="1531"/>
      <c r="CW62" s="1532"/>
      <c r="CX62" s="1532"/>
      <c r="CY62" s="1533"/>
      <c r="CZ62" s="1533"/>
      <c r="DA62" s="1533"/>
      <c r="DB62" s="1533"/>
      <c r="DC62" s="1533"/>
      <c r="DD62" s="1859"/>
      <c r="DE62" s="1860"/>
      <c r="DF62" s="1860"/>
      <c r="DG62" s="1861"/>
      <c r="DH62" s="229"/>
      <c r="DI62" s="229"/>
      <c r="DJ62" s="229"/>
      <c r="DK62" s="229"/>
      <c r="DL62" s="229"/>
      <c r="DM62" s="229"/>
      <c r="DN62" s="229"/>
      <c r="DO62" s="229"/>
      <c r="DP62" s="229"/>
      <c r="DQ62" s="229"/>
      <c r="DR62" s="1520"/>
    </row>
    <row r="63" spans="1:122" s="80" customFormat="1" ht="15" customHeight="1">
      <c r="A63" s="218"/>
      <c r="B63" s="1891">
        <f>IF(NOT(ISBLANK(D63)),MAX(B$49:B62)+1,"")</f>
        <v>23</v>
      </c>
      <c r="C63" s="1892"/>
      <c r="D63" s="75" t="s">
        <v>133</v>
      </c>
      <c r="E63" s="801"/>
      <c r="F63" s="801"/>
      <c r="G63" s="801"/>
      <c r="H63" s="801"/>
      <c r="I63" s="801"/>
      <c r="J63" s="801"/>
      <c r="K63" s="801"/>
      <c r="L63" s="801"/>
      <c r="M63" s="801"/>
      <c r="N63" s="801"/>
      <c r="O63" s="819"/>
      <c r="P63" s="824" t="s">
        <v>52</v>
      </c>
      <c r="Q63" s="801"/>
      <c r="R63" s="801"/>
      <c r="S63" s="819"/>
      <c r="T63" s="78" t="s">
        <v>53</v>
      </c>
      <c r="U63" s="147"/>
      <c r="V63" s="819"/>
      <c r="W63" s="824"/>
      <c r="X63" s="819"/>
      <c r="Y63" s="77"/>
      <c r="Z63" s="77"/>
      <c r="AA63" s="77"/>
      <c r="AB63" s="716"/>
      <c r="AC63" s="153" t="s">
        <v>129</v>
      </c>
      <c r="AD63" s="77" t="s">
        <v>129</v>
      </c>
      <c r="AE63" s="77" t="s">
        <v>129</v>
      </c>
      <c r="AF63" s="154" t="s">
        <v>129</v>
      </c>
      <c r="AG63" s="801"/>
      <c r="AH63" s="801"/>
      <c r="AI63" s="801"/>
      <c r="AJ63" s="801"/>
      <c r="AK63" s="801"/>
      <c r="AL63" s="801"/>
      <c r="AM63" s="801"/>
      <c r="AN63" s="801"/>
      <c r="AO63" s="801"/>
      <c r="AP63" s="801"/>
      <c r="AQ63" s="801"/>
      <c r="AR63" s="801"/>
      <c r="AS63" s="801"/>
      <c r="AT63" s="801"/>
      <c r="AU63" s="801"/>
      <c r="AV63" s="801"/>
      <c r="AW63" s="801"/>
      <c r="AX63" s="73"/>
      <c r="AY63" s="40"/>
      <c r="AZ63" s="465"/>
      <c r="BA63" s="192">
        <f t="shared" si="3"/>
        <v>2</v>
      </c>
      <c r="BB63" s="192"/>
      <c r="BC63" s="192"/>
      <c r="BD63" s="192"/>
      <c r="BE63" s="192"/>
      <c r="BF63" s="192"/>
      <c r="BG63" s="559" t="str">
        <f t="shared" ca="1" si="4"/>
        <v/>
      </c>
      <c r="BH63" s="560" t="str">
        <f t="shared" ca="1" si="4"/>
        <v/>
      </c>
      <c r="BI63" s="560" t="str">
        <f t="shared" ca="1" si="4"/>
        <v/>
      </c>
      <c r="BJ63" s="560" t="str">
        <f t="shared" ca="1" si="4"/>
        <v/>
      </c>
      <c r="BK63" s="560" t="str">
        <f t="shared" ca="1" si="4"/>
        <v/>
      </c>
      <c r="BL63" s="561" t="str">
        <f t="shared" ca="1" si="4"/>
        <v/>
      </c>
      <c r="BM63" s="192"/>
      <c r="BN63" s="192"/>
      <c r="BO63" s="192"/>
      <c r="BP63" s="192"/>
      <c r="BQ63" s="192"/>
      <c r="BR63" s="192"/>
      <c r="BS63" s="192"/>
      <c r="BT63" s="192"/>
      <c r="BU63" s="192"/>
      <c r="BV63" s="192"/>
      <c r="BW63" s="192"/>
      <c r="BX63" s="192"/>
      <c r="BY63" s="192"/>
      <c r="BZ63" s="192"/>
      <c r="CA63" s="192"/>
      <c r="CB63" s="192"/>
      <c r="CC63" s="192"/>
      <c r="CD63" s="192"/>
      <c r="CE63" s="192"/>
      <c r="CF63" s="192"/>
      <c r="CG63" s="192"/>
      <c r="CH63" s="192"/>
      <c r="CI63" s="192"/>
      <c r="CJ63" s="192"/>
      <c r="CK63" s="192"/>
      <c r="CL63" s="192"/>
      <c r="CM63" s="192"/>
      <c r="CN63" s="192"/>
      <c r="CO63" s="192"/>
      <c r="CP63" s="192"/>
      <c r="CQ63" s="192"/>
      <c r="CR63" s="192"/>
      <c r="CS63" s="192"/>
      <c r="CT63" s="192"/>
      <c r="CU63" s="192"/>
      <c r="CV63" s="1531"/>
      <c r="CW63" s="1532"/>
      <c r="CX63" s="1532"/>
      <c r="CY63" s="1533"/>
      <c r="CZ63" s="1533"/>
      <c r="DA63" s="1533"/>
      <c r="DB63" s="1533"/>
      <c r="DC63" s="1533"/>
      <c r="DD63" s="1859"/>
      <c r="DE63" s="1860"/>
      <c r="DF63" s="1860"/>
      <c r="DG63" s="1861"/>
      <c r="DH63" s="229"/>
      <c r="DI63" s="229"/>
      <c r="DJ63" s="229"/>
      <c r="DK63" s="229"/>
      <c r="DL63" s="229"/>
      <c r="DM63" s="229"/>
      <c r="DN63" s="229"/>
      <c r="DO63" s="229"/>
      <c r="DP63" s="229"/>
      <c r="DQ63" s="229"/>
      <c r="DR63" s="1520"/>
    </row>
    <row r="64" spans="1:122" s="80" customFormat="1" ht="15" customHeight="1">
      <c r="A64" s="218"/>
      <c r="B64" s="1891">
        <f>IF(NOT(ISBLANK(D64)),MAX(B$49:B63)+1,"")</f>
        <v>24</v>
      </c>
      <c r="C64" s="1892"/>
      <c r="D64" s="75" t="s">
        <v>134</v>
      </c>
      <c r="E64" s="801"/>
      <c r="F64" s="801" t="s">
        <v>2262</v>
      </c>
      <c r="G64" s="801"/>
      <c r="H64" s="801"/>
      <c r="I64" s="801"/>
      <c r="J64" s="801"/>
      <c r="K64" s="801"/>
      <c r="L64" s="801"/>
      <c r="M64" s="801"/>
      <c r="N64" s="801"/>
      <c r="O64" s="819"/>
      <c r="P64" s="824" t="s">
        <v>52</v>
      </c>
      <c r="Q64" s="801"/>
      <c r="R64" s="801"/>
      <c r="S64" s="819"/>
      <c r="T64" s="78" t="s">
        <v>53</v>
      </c>
      <c r="U64" s="147"/>
      <c r="V64" s="819"/>
      <c r="W64" s="824"/>
      <c r="X64" s="819"/>
      <c r="Y64" s="77"/>
      <c r="Z64" s="77"/>
      <c r="AA64" s="77"/>
      <c r="AB64" s="716"/>
      <c r="AC64" s="153" t="s">
        <v>50</v>
      </c>
      <c r="AD64" s="77" t="s">
        <v>122</v>
      </c>
      <c r="AE64" s="77" t="s">
        <v>122</v>
      </c>
      <c r="AF64" s="154" t="s">
        <v>50</v>
      </c>
      <c r="AG64" s="801"/>
      <c r="AH64" s="801"/>
      <c r="AI64" s="801"/>
      <c r="AJ64" s="801"/>
      <c r="AK64" s="801"/>
      <c r="AL64" s="801"/>
      <c r="AM64" s="801"/>
      <c r="AN64" s="801"/>
      <c r="AO64" s="801"/>
      <c r="AP64" s="801"/>
      <c r="AQ64" s="801"/>
      <c r="AR64" s="801"/>
      <c r="AS64" s="801"/>
      <c r="AT64" s="801"/>
      <c r="AU64" s="801"/>
      <c r="AV64" s="801"/>
      <c r="AW64" s="801"/>
      <c r="AX64" s="73"/>
      <c r="AY64" s="40"/>
      <c r="AZ64" s="465"/>
      <c r="BA64" s="192">
        <f t="shared" si="3"/>
        <v>2</v>
      </c>
      <c r="BB64" s="192"/>
      <c r="BC64" s="192"/>
      <c r="BD64" s="192"/>
      <c r="BE64" s="192"/>
      <c r="BF64" s="192"/>
      <c r="BG64" s="559" t="str">
        <f t="shared" ca="1" si="4"/>
        <v/>
      </c>
      <c r="BH64" s="560" t="str">
        <f t="shared" ca="1" si="4"/>
        <v/>
      </c>
      <c r="BI64" s="560" t="str">
        <f t="shared" ca="1" si="4"/>
        <v/>
      </c>
      <c r="BJ64" s="560" t="str">
        <f t="shared" ca="1" si="4"/>
        <v/>
      </c>
      <c r="BK64" s="560" t="str">
        <f t="shared" ca="1" si="4"/>
        <v/>
      </c>
      <c r="BL64" s="561" t="str">
        <f t="shared" ca="1" si="4"/>
        <v/>
      </c>
      <c r="BM64" s="192"/>
      <c r="BN64" s="192"/>
      <c r="BO64" s="192"/>
      <c r="BP64" s="192"/>
      <c r="BQ64" s="192"/>
      <c r="BR64" s="192"/>
      <c r="BS64" s="192"/>
      <c r="BT64" s="192"/>
      <c r="BU64" s="192"/>
      <c r="BV64" s="192"/>
      <c r="BW64" s="192"/>
      <c r="BX64" s="192"/>
      <c r="BY64" s="192"/>
      <c r="BZ64" s="192"/>
      <c r="CA64" s="192"/>
      <c r="CB64" s="192"/>
      <c r="CC64" s="192"/>
      <c r="CD64" s="192"/>
      <c r="CE64" s="192"/>
      <c r="CF64" s="192"/>
      <c r="CG64" s="192"/>
      <c r="CH64" s="192"/>
      <c r="CI64" s="192"/>
      <c r="CJ64" s="192"/>
      <c r="CK64" s="192"/>
      <c r="CL64" s="192"/>
      <c r="CM64" s="192"/>
      <c r="CN64" s="192"/>
      <c r="CO64" s="192"/>
      <c r="CP64" s="192"/>
      <c r="CQ64" s="192"/>
      <c r="CR64" s="192"/>
      <c r="CS64" s="192"/>
      <c r="CT64" s="192"/>
      <c r="CU64" s="192"/>
      <c r="CV64" s="1488" t="s">
        <v>2265</v>
      </c>
      <c r="CW64" s="1489"/>
      <c r="CX64" s="1489"/>
      <c r="CY64" s="1489"/>
      <c r="CZ64" s="1489"/>
      <c r="DA64" s="1489"/>
      <c r="DB64" s="1489"/>
      <c r="DC64" s="1489"/>
      <c r="DD64" s="1859">
        <v>44638</v>
      </c>
      <c r="DE64" s="1860"/>
      <c r="DF64" s="1860"/>
      <c r="DG64" s="1861"/>
      <c r="DH64" s="229"/>
      <c r="DI64" s="229"/>
      <c r="DJ64" s="229"/>
      <c r="DK64" s="229"/>
      <c r="DL64" s="229"/>
      <c r="DM64" s="229"/>
      <c r="DN64" s="229"/>
      <c r="DO64" s="229"/>
      <c r="DP64" s="229"/>
      <c r="DQ64" s="229"/>
      <c r="DR64" s="1520"/>
    </row>
    <row r="65" spans="1:122" s="80" customFormat="1" ht="15" customHeight="1">
      <c r="A65" s="218"/>
      <c r="B65" s="1891">
        <f>IF(NOT(ISBLANK(D65)),MAX(B$49:B64)+1,"")</f>
        <v>25</v>
      </c>
      <c r="C65" s="1892"/>
      <c r="D65" s="75" t="s">
        <v>135</v>
      </c>
      <c r="E65" s="801"/>
      <c r="F65" s="801" t="s">
        <v>2263</v>
      </c>
      <c r="G65" s="801"/>
      <c r="H65" s="801"/>
      <c r="I65" s="801"/>
      <c r="J65" s="801"/>
      <c r="K65" s="801"/>
      <c r="L65" s="801"/>
      <c r="M65" s="801"/>
      <c r="N65" s="801"/>
      <c r="O65" s="819"/>
      <c r="P65" s="824" t="s">
        <v>52</v>
      </c>
      <c r="Q65" s="801"/>
      <c r="R65" s="801"/>
      <c r="S65" s="819"/>
      <c r="T65" s="78" t="s">
        <v>53</v>
      </c>
      <c r="U65" s="147"/>
      <c r="V65" s="819"/>
      <c r="W65" s="824"/>
      <c r="X65" s="819"/>
      <c r="Y65" s="77"/>
      <c r="Z65" s="77"/>
      <c r="AA65" s="77"/>
      <c r="AB65" s="716"/>
      <c r="AC65" s="153" t="s">
        <v>50</v>
      </c>
      <c r="AD65" s="77" t="s">
        <v>122</v>
      </c>
      <c r="AE65" s="77" t="s">
        <v>122</v>
      </c>
      <c r="AF65" s="154" t="s">
        <v>50</v>
      </c>
      <c r="AG65" s="801"/>
      <c r="AH65" s="801"/>
      <c r="AI65" s="801"/>
      <c r="AJ65" s="801"/>
      <c r="AK65" s="801"/>
      <c r="AL65" s="801"/>
      <c r="AM65" s="801"/>
      <c r="AN65" s="801"/>
      <c r="AO65" s="801"/>
      <c r="AP65" s="801"/>
      <c r="AQ65" s="801"/>
      <c r="AR65" s="801"/>
      <c r="AS65" s="801"/>
      <c r="AT65" s="801"/>
      <c r="AU65" s="801"/>
      <c r="AV65" s="801"/>
      <c r="AW65" s="801"/>
      <c r="AX65" s="73"/>
      <c r="AY65" s="40"/>
      <c r="AZ65" s="465"/>
      <c r="BA65" s="192">
        <f t="shared" si="3"/>
        <v>2</v>
      </c>
      <c r="BB65" s="192"/>
      <c r="BC65" s="192"/>
      <c r="BD65" s="192"/>
      <c r="BE65" s="192"/>
      <c r="BF65" s="192"/>
      <c r="BG65" s="559" t="str">
        <f t="shared" ca="1" si="4"/>
        <v/>
      </c>
      <c r="BH65" s="560" t="str">
        <f t="shared" ca="1" si="4"/>
        <v/>
      </c>
      <c r="BI65" s="560" t="str">
        <f t="shared" ca="1" si="4"/>
        <v/>
      </c>
      <c r="BJ65" s="560" t="str">
        <f t="shared" ca="1" si="4"/>
        <v/>
      </c>
      <c r="BK65" s="560" t="str">
        <f t="shared" ca="1" si="4"/>
        <v/>
      </c>
      <c r="BL65" s="561" t="str">
        <f t="shared" ca="1" si="4"/>
        <v/>
      </c>
      <c r="BM65" s="192"/>
      <c r="BN65" s="192"/>
      <c r="BO65" s="192"/>
      <c r="BP65" s="192"/>
      <c r="BQ65" s="192"/>
      <c r="BR65" s="192"/>
      <c r="BS65" s="192"/>
      <c r="BT65" s="192"/>
      <c r="BU65" s="192"/>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488" t="s">
        <v>2265</v>
      </c>
      <c r="CW65" s="1489"/>
      <c r="CX65" s="1489"/>
      <c r="CY65" s="1489"/>
      <c r="CZ65" s="1489"/>
      <c r="DA65" s="1489"/>
      <c r="DB65" s="1489"/>
      <c r="DC65" s="1489"/>
      <c r="DD65" s="1859">
        <v>44638</v>
      </c>
      <c r="DE65" s="1860"/>
      <c r="DF65" s="1860"/>
      <c r="DG65" s="1861"/>
      <c r="DH65" s="229"/>
      <c r="DI65" s="229"/>
      <c r="DJ65" s="229"/>
      <c r="DK65" s="229"/>
      <c r="DL65" s="229"/>
      <c r="DM65" s="229"/>
      <c r="DN65" s="229"/>
      <c r="DO65" s="229"/>
      <c r="DP65" s="229"/>
      <c r="DQ65" s="229"/>
      <c r="DR65" s="1520"/>
    </row>
    <row r="66" spans="1:122" s="80" customFormat="1" ht="15" customHeight="1">
      <c r="A66" s="218"/>
      <c r="B66" s="1891">
        <f>IF(NOT(ISBLANK(D66)),MAX(B$49:B65)+1,"")</f>
        <v>26</v>
      </c>
      <c r="C66" s="1892"/>
      <c r="D66" s="75" t="s">
        <v>136</v>
      </c>
      <c r="E66" s="801"/>
      <c r="F66" s="801"/>
      <c r="G66" s="801"/>
      <c r="H66" s="801"/>
      <c r="I66" s="801"/>
      <c r="J66" s="801"/>
      <c r="K66" s="801"/>
      <c r="L66" s="801"/>
      <c r="M66" s="801"/>
      <c r="N66" s="801"/>
      <c r="O66" s="819"/>
      <c r="P66" s="824" t="s">
        <v>52</v>
      </c>
      <c r="Q66" s="801"/>
      <c r="R66" s="801"/>
      <c r="S66" s="819"/>
      <c r="T66" s="78" t="s">
        <v>53</v>
      </c>
      <c r="U66" s="147"/>
      <c r="V66" s="819"/>
      <c r="W66" s="824"/>
      <c r="X66" s="819"/>
      <c r="Y66" s="77"/>
      <c r="Z66" s="77"/>
      <c r="AA66" s="77"/>
      <c r="AB66" s="716"/>
      <c r="AC66" s="153" t="s">
        <v>124</v>
      </c>
      <c r="AD66" s="77" t="s">
        <v>124</v>
      </c>
      <c r="AE66" s="77" t="s">
        <v>124</v>
      </c>
      <c r="AF66" s="154" t="s">
        <v>124</v>
      </c>
      <c r="AG66" s="801"/>
      <c r="AH66" s="801"/>
      <c r="AI66" s="801"/>
      <c r="AJ66" s="801"/>
      <c r="AK66" s="801"/>
      <c r="AL66" s="801"/>
      <c r="AM66" s="801"/>
      <c r="AN66" s="801"/>
      <c r="AO66" s="801"/>
      <c r="AP66" s="801"/>
      <c r="AQ66" s="801"/>
      <c r="AR66" s="801"/>
      <c r="AS66" s="801"/>
      <c r="AT66" s="801"/>
      <c r="AU66" s="801"/>
      <c r="AV66" s="801"/>
      <c r="AW66" s="801"/>
      <c r="AX66" s="73"/>
      <c r="AY66" s="40"/>
      <c r="AZ66" s="465"/>
      <c r="BA66" s="192">
        <f t="shared" si="3"/>
        <v>2</v>
      </c>
      <c r="BB66" s="192"/>
      <c r="BC66" s="192"/>
      <c r="BD66" s="192"/>
      <c r="BE66" s="192"/>
      <c r="BF66" s="192"/>
      <c r="BG66" s="559" t="str">
        <f t="shared" ca="1" si="4"/>
        <v/>
      </c>
      <c r="BH66" s="560" t="str">
        <f t="shared" ca="1" si="4"/>
        <v/>
      </c>
      <c r="BI66" s="560" t="str">
        <f t="shared" ca="1" si="4"/>
        <v/>
      </c>
      <c r="BJ66" s="560" t="str">
        <f t="shared" ca="1" si="4"/>
        <v/>
      </c>
      <c r="BK66" s="560" t="str">
        <f t="shared" ca="1" si="4"/>
        <v/>
      </c>
      <c r="BL66" s="561" t="str">
        <f t="shared" ca="1" si="4"/>
        <v/>
      </c>
      <c r="BM66" s="192"/>
      <c r="BN66" s="192"/>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531"/>
      <c r="CW66" s="1532"/>
      <c r="CX66" s="1532"/>
      <c r="CY66" s="1533"/>
      <c r="CZ66" s="1533"/>
      <c r="DA66" s="1533"/>
      <c r="DB66" s="1533"/>
      <c r="DC66" s="1533"/>
      <c r="DD66" s="1859"/>
      <c r="DE66" s="1860"/>
      <c r="DF66" s="1860"/>
      <c r="DG66" s="1861"/>
      <c r="DH66" s="229"/>
      <c r="DI66" s="229"/>
      <c r="DJ66" s="229"/>
      <c r="DK66" s="229"/>
      <c r="DL66" s="229"/>
      <c r="DM66" s="229"/>
      <c r="DN66" s="229"/>
      <c r="DO66" s="229"/>
      <c r="DP66" s="229"/>
      <c r="DQ66" s="229"/>
      <c r="DR66" s="1520"/>
    </row>
    <row r="67" spans="1:122" s="80" customFormat="1" ht="15" customHeight="1">
      <c r="A67" s="218"/>
      <c r="B67" s="1891">
        <f>IF(NOT(ISBLANK(D67)),MAX(B$49:B66)+1,"")</f>
        <v>27</v>
      </c>
      <c r="C67" s="1892"/>
      <c r="D67" s="75" t="s">
        <v>137</v>
      </c>
      <c r="E67" s="801"/>
      <c r="F67" s="801"/>
      <c r="G67" s="801"/>
      <c r="H67" s="801"/>
      <c r="I67" s="801"/>
      <c r="J67" s="801"/>
      <c r="K67" s="801"/>
      <c r="L67" s="801"/>
      <c r="M67" s="801"/>
      <c r="N67" s="801"/>
      <c r="O67" s="819"/>
      <c r="P67" s="824" t="s">
        <v>52</v>
      </c>
      <c r="Q67" s="801"/>
      <c r="R67" s="801"/>
      <c r="S67" s="819"/>
      <c r="T67" s="78" t="s">
        <v>53</v>
      </c>
      <c r="U67" s="147"/>
      <c r="V67" s="819"/>
      <c r="W67" s="824"/>
      <c r="X67" s="819"/>
      <c r="Y67" s="77"/>
      <c r="Z67" s="77"/>
      <c r="AA67" s="77"/>
      <c r="AB67" s="716"/>
      <c r="AC67" s="153" t="s">
        <v>129</v>
      </c>
      <c r="AD67" s="77" t="s">
        <v>124</v>
      </c>
      <c r="AE67" s="77" t="s">
        <v>124</v>
      </c>
      <c r="AF67" s="154" t="s">
        <v>124</v>
      </c>
      <c r="AG67" s="801"/>
      <c r="AH67" s="801"/>
      <c r="AI67" s="801"/>
      <c r="AJ67" s="801"/>
      <c r="AK67" s="801"/>
      <c r="AL67" s="801"/>
      <c r="AM67" s="801"/>
      <c r="AN67" s="801"/>
      <c r="AO67" s="801"/>
      <c r="AP67" s="801"/>
      <c r="AQ67" s="801"/>
      <c r="AR67" s="801"/>
      <c r="AS67" s="801"/>
      <c r="AT67" s="801"/>
      <c r="AU67" s="801"/>
      <c r="AV67" s="801"/>
      <c r="AW67" s="801"/>
      <c r="AX67" s="73"/>
      <c r="AY67" s="40"/>
      <c r="AZ67" s="465"/>
      <c r="BA67" s="192">
        <f t="shared" ref="BA67:BA75" si="6">BA66</f>
        <v>2</v>
      </c>
      <c r="BB67" s="192"/>
      <c r="BC67" s="192"/>
      <c r="BD67" s="192"/>
      <c r="BE67" s="192"/>
      <c r="BF67" s="192"/>
      <c r="BG67" s="559" t="str">
        <f t="shared" ca="1" si="4"/>
        <v/>
      </c>
      <c r="BH67" s="560" t="str">
        <f t="shared" ca="1" si="4"/>
        <v/>
      </c>
      <c r="BI67" s="560" t="str">
        <f t="shared" ca="1" si="4"/>
        <v/>
      </c>
      <c r="BJ67" s="560" t="str">
        <f t="shared" ca="1" si="4"/>
        <v/>
      </c>
      <c r="BK67" s="560" t="str">
        <f t="shared" ca="1" si="4"/>
        <v/>
      </c>
      <c r="BL67" s="561" t="str">
        <f t="shared" ca="1" si="4"/>
        <v/>
      </c>
      <c r="BM67" s="192"/>
      <c r="BN67" s="192"/>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531"/>
      <c r="CW67" s="1532"/>
      <c r="CX67" s="1532"/>
      <c r="CY67" s="1533"/>
      <c r="CZ67" s="1533"/>
      <c r="DA67" s="1533"/>
      <c r="DB67" s="1533"/>
      <c r="DC67" s="1533"/>
      <c r="DD67" s="1859"/>
      <c r="DE67" s="1860"/>
      <c r="DF67" s="1860"/>
      <c r="DG67" s="1861"/>
      <c r="DH67" s="229"/>
      <c r="DI67" s="229"/>
      <c r="DJ67" s="229"/>
      <c r="DK67" s="229"/>
      <c r="DL67" s="229"/>
      <c r="DM67" s="229"/>
      <c r="DN67" s="229"/>
      <c r="DO67" s="229"/>
      <c r="DP67" s="229"/>
      <c r="DQ67" s="229"/>
      <c r="DR67" s="1520"/>
    </row>
    <row r="68" spans="1:122" s="80" customFormat="1" ht="15" customHeight="1">
      <c r="A68" s="218"/>
      <c r="B68" s="1891">
        <f>IF(NOT(ISBLANK(D68)),MAX(B$49:B67)+1,"")</f>
        <v>28</v>
      </c>
      <c r="C68" s="1892"/>
      <c r="D68" s="75" t="s">
        <v>138</v>
      </c>
      <c r="E68" s="801"/>
      <c r="F68" s="801" t="s">
        <v>2264</v>
      </c>
      <c r="G68" s="801"/>
      <c r="H68" s="801"/>
      <c r="I68" s="801"/>
      <c r="J68" s="801"/>
      <c r="K68" s="801"/>
      <c r="L68" s="801"/>
      <c r="M68" s="801"/>
      <c r="N68" s="801"/>
      <c r="O68" s="819"/>
      <c r="P68" s="824" t="s">
        <v>52</v>
      </c>
      <c r="Q68" s="801"/>
      <c r="R68" s="801"/>
      <c r="S68" s="819"/>
      <c r="T68" s="78" t="s">
        <v>53</v>
      </c>
      <c r="U68" s="147"/>
      <c r="V68" s="819"/>
      <c r="W68" s="824"/>
      <c r="X68" s="819"/>
      <c r="Y68" s="77"/>
      <c r="Z68" s="77"/>
      <c r="AA68" s="77"/>
      <c r="AB68" s="716"/>
      <c r="AC68" s="153" t="s">
        <v>129</v>
      </c>
      <c r="AD68" s="77" t="s">
        <v>122</v>
      </c>
      <c r="AE68" s="77" t="s">
        <v>124</v>
      </c>
      <c r="AF68" s="154" t="s">
        <v>129</v>
      </c>
      <c r="AG68" s="801"/>
      <c r="AH68" s="801"/>
      <c r="AI68" s="801"/>
      <c r="AJ68" s="801"/>
      <c r="AK68" s="801"/>
      <c r="AL68" s="801"/>
      <c r="AM68" s="801"/>
      <c r="AN68" s="801"/>
      <c r="AO68" s="801"/>
      <c r="AP68" s="801"/>
      <c r="AQ68" s="801"/>
      <c r="AR68" s="801"/>
      <c r="AS68" s="801"/>
      <c r="AT68" s="801"/>
      <c r="AU68" s="801"/>
      <c r="AV68" s="801"/>
      <c r="AW68" s="801"/>
      <c r="AX68" s="73"/>
      <c r="AY68" s="40"/>
      <c r="AZ68" s="465"/>
      <c r="BA68" s="192">
        <f t="shared" si="6"/>
        <v>2</v>
      </c>
      <c r="BB68" s="192"/>
      <c r="BC68" s="192"/>
      <c r="BD68" s="192"/>
      <c r="BE68" s="192"/>
      <c r="BF68" s="192"/>
      <c r="BG68" s="559" t="str">
        <f t="shared" ca="1" si="4"/>
        <v/>
      </c>
      <c r="BH68" s="560" t="str">
        <f t="shared" ca="1" si="4"/>
        <v/>
      </c>
      <c r="BI68" s="560" t="str">
        <f t="shared" ca="1" si="4"/>
        <v/>
      </c>
      <c r="BJ68" s="560" t="str">
        <f t="shared" ca="1" si="4"/>
        <v/>
      </c>
      <c r="BK68" s="560" t="str">
        <f t="shared" ca="1" si="4"/>
        <v/>
      </c>
      <c r="BL68" s="561" t="str">
        <f t="shared" ca="1" si="4"/>
        <v/>
      </c>
      <c r="BM68" s="192"/>
      <c r="BN68" s="192"/>
      <c r="BO68" s="192"/>
      <c r="BP68" s="192"/>
      <c r="BQ68" s="192"/>
      <c r="BR68" s="192"/>
      <c r="BS68" s="192"/>
      <c r="BT68" s="192"/>
      <c r="BU68" s="192"/>
      <c r="BV68" s="465"/>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488" t="s">
        <v>2265</v>
      </c>
      <c r="CW68" s="1489"/>
      <c r="CX68" s="1489"/>
      <c r="CY68" s="1489"/>
      <c r="CZ68" s="1489"/>
      <c r="DA68" s="1489"/>
      <c r="DB68" s="1489"/>
      <c r="DC68" s="1489"/>
      <c r="DD68" s="1859">
        <v>44638</v>
      </c>
      <c r="DE68" s="1860"/>
      <c r="DF68" s="1860"/>
      <c r="DG68" s="1861"/>
      <c r="DH68" s="229"/>
      <c r="DI68" s="229"/>
      <c r="DJ68" s="229"/>
      <c r="DK68" s="229"/>
      <c r="DL68" s="229"/>
      <c r="DM68" s="229"/>
      <c r="DN68" s="229"/>
      <c r="DO68" s="229"/>
      <c r="DP68" s="229"/>
      <c r="DQ68" s="229"/>
      <c r="DR68" s="1520"/>
    </row>
    <row r="69" spans="1:122" s="80" customFormat="1" ht="15" customHeight="1">
      <c r="A69" s="218"/>
      <c r="B69" s="1891">
        <f>IF(NOT(ISBLANK(D69)),MAX(B$49:B68)+1,"")</f>
        <v>29</v>
      </c>
      <c r="C69" s="1892"/>
      <c r="D69" s="75" t="s">
        <v>139</v>
      </c>
      <c r="E69" s="801"/>
      <c r="F69" s="801"/>
      <c r="G69" s="801"/>
      <c r="H69" s="801"/>
      <c r="I69" s="801"/>
      <c r="J69" s="801"/>
      <c r="K69" s="801"/>
      <c r="L69" s="801"/>
      <c r="M69" s="801"/>
      <c r="N69" s="801"/>
      <c r="O69" s="819"/>
      <c r="P69" s="824" t="s">
        <v>52</v>
      </c>
      <c r="Q69" s="801"/>
      <c r="R69" s="801"/>
      <c r="S69" s="819"/>
      <c r="T69" s="78" t="s">
        <v>53</v>
      </c>
      <c r="U69" s="147"/>
      <c r="V69" s="819"/>
      <c r="W69" s="824"/>
      <c r="X69" s="819"/>
      <c r="Y69" s="77"/>
      <c r="Z69" s="77"/>
      <c r="AA69" s="77"/>
      <c r="AB69" s="716"/>
      <c r="AC69" s="153" t="s">
        <v>129</v>
      </c>
      <c r="AD69" s="77" t="s">
        <v>124</v>
      </c>
      <c r="AE69" s="77" t="s">
        <v>124</v>
      </c>
      <c r="AF69" s="154" t="s">
        <v>124</v>
      </c>
      <c r="AG69" s="801"/>
      <c r="AH69" s="801"/>
      <c r="AI69" s="801"/>
      <c r="AJ69" s="801"/>
      <c r="AK69" s="801"/>
      <c r="AL69" s="801"/>
      <c r="AM69" s="801"/>
      <c r="AN69" s="801"/>
      <c r="AO69" s="801"/>
      <c r="AP69" s="801"/>
      <c r="AQ69" s="801"/>
      <c r="AR69" s="801"/>
      <c r="AS69" s="801"/>
      <c r="AT69" s="801"/>
      <c r="AU69" s="801"/>
      <c r="AV69" s="801"/>
      <c r="AW69" s="801"/>
      <c r="AX69" s="73"/>
      <c r="AY69" s="40"/>
      <c r="AZ69" s="465"/>
      <c r="BA69" s="192">
        <f t="shared" si="6"/>
        <v>2</v>
      </c>
      <c r="BB69" s="192"/>
      <c r="BC69" s="192"/>
      <c r="BD69" s="192"/>
      <c r="BE69" s="192"/>
      <c r="BF69" s="192"/>
      <c r="BG69" s="559" t="str">
        <f t="shared" ca="1" si="4"/>
        <v/>
      </c>
      <c r="BH69" s="560" t="str">
        <f t="shared" ca="1" si="4"/>
        <v/>
      </c>
      <c r="BI69" s="560" t="str">
        <f t="shared" ca="1" si="4"/>
        <v/>
      </c>
      <c r="BJ69" s="560" t="str">
        <f t="shared" ca="1" si="4"/>
        <v/>
      </c>
      <c r="BK69" s="560" t="str">
        <f t="shared" ca="1" si="4"/>
        <v/>
      </c>
      <c r="BL69" s="561" t="str">
        <f t="shared" ca="1" si="4"/>
        <v/>
      </c>
      <c r="BM69" s="192"/>
      <c r="BN69" s="192"/>
      <c r="BO69" s="192"/>
      <c r="BP69" s="192"/>
      <c r="BQ69" s="192"/>
      <c r="BR69" s="465"/>
      <c r="BS69" s="465"/>
      <c r="BT69" s="465"/>
      <c r="BU69" s="465"/>
      <c r="BV69" s="465"/>
      <c r="BW69" s="192"/>
      <c r="BX69" s="192"/>
      <c r="BY69" s="192"/>
      <c r="BZ69" s="192"/>
      <c r="CA69" s="192"/>
      <c r="CB69" s="192"/>
      <c r="CC69" s="192"/>
      <c r="CD69" s="192"/>
      <c r="CE69" s="192"/>
      <c r="CF69" s="192"/>
      <c r="CG69" s="192"/>
      <c r="CH69" s="192"/>
      <c r="CI69" s="192"/>
      <c r="CJ69" s="192"/>
      <c r="CK69" s="192"/>
      <c r="CL69" s="192"/>
      <c r="CM69" s="192"/>
      <c r="CN69" s="192"/>
      <c r="CO69" s="192"/>
      <c r="CP69" s="192"/>
      <c r="CQ69" s="192"/>
      <c r="CR69" s="192"/>
      <c r="CS69" s="192"/>
      <c r="CT69" s="192"/>
      <c r="CU69" s="192"/>
      <c r="CV69" s="1531"/>
      <c r="CW69" s="1532"/>
      <c r="CX69" s="1532"/>
      <c r="CY69" s="1533"/>
      <c r="CZ69" s="1533"/>
      <c r="DA69" s="1533"/>
      <c r="DB69" s="1533"/>
      <c r="DC69" s="1533"/>
      <c r="DD69" s="1859"/>
      <c r="DE69" s="1860"/>
      <c r="DF69" s="1860"/>
      <c r="DG69" s="1861"/>
      <c r="DH69" s="229"/>
      <c r="DI69" s="229"/>
      <c r="DJ69" s="229"/>
      <c r="DK69" s="229"/>
      <c r="DL69" s="229"/>
      <c r="DM69" s="229"/>
      <c r="DN69" s="229"/>
      <c r="DO69" s="229"/>
      <c r="DP69" s="229"/>
      <c r="DQ69" s="229"/>
      <c r="DR69" s="1520"/>
    </row>
    <row r="70" spans="1:122" s="80" customFormat="1" ht="15" customHeight="1">
      <c r="A70" s="218"/>
      <c r="B70" s="1891">
        <f>IF(NOT(ISBLANK(D70)),MAX(B$49:B69)+1,"")</f>
        <v>30</v>
      </c>
      <c r="C70" s="1892"/>
      <c r="D70" s="75" t="s">
        <v>140</v>
      </c>
      <c r="E70" s="801"/>
      <c r="F70" s="801"/>
      <c r="G70" s="801"/>
      <c r="H70" s="801"/>
      <c r="I70" s="801"/>
      <c r="J70" s="801"/>
      <c r="K70" s="801"/>
      <c r="L70" s="801"/>
      <c r="M70" s="801"/>
      <c r="N70" s="801"/>
      <c r="O70" s="819"/>
      <c r="P70" s="824" t="s">
        <v>52</v>
      </c>
      <c r="Q70" s="801"/>
      <c r="R70" s="801"/>
      <c r="S70" s="819"/>
      <c r="T70" s="78" t="s">
        <v>53</v>
      </c>
      <c r="U70" s="147"/>
      <c r="V70" s="819"/>
      <c r="W70" s="824"/>
      <c r="X70" s="819"/>
      <c r="Y70" s="77"/>
      <c r="Z70" s="77"/>
      <c r="AA70" s="77"/>
      <c r="AB70" s="716"/>
      <c r="AC70" s="153" t="s">
        <v>129</v>
      </c>
      <c r="AD70" s="77" t="s">
        <v>124</v>
      </c>
      <c r="AE70" s="77" t="s">
        <v>124</v>
      </c>
      <c r="AF70" s="154" t="s">
        <v>124</v>
      </c>
      <c r="AG70" s="801"/>
      <c r="AH70" s="801"/>
      <c r="AI70" s="801"/>
      <c r="AJ70" s="801"/>
      <c r="AK70" s="801"/>
      <c r="AL70" s="801"/>
      <c r="AM70" s="801"/>
      <c r="AN70" s="801"/>
      <c r="AO70" s="801"/>
      <c r="AP70" s="801"/>
      <c r="AQ70" s="801"/>
      <c r="AR70" s="801"/>
      <c r="AS70" s="801"/>
      <c r="AT70" s="801"/>
      <c r="AU70" s="801"/>
      <c r="AV70" s="801"/>
      <c r="AW70" s="801"/>
      <c r="AX70" s="73"/>
      <c r="AY70" s="40"/>
      <c r="AZ70" s="465"/>
      <c r="BA70" s="192">
        <f t="shared" si="6"/>
        <v>2</v>
      </c>
      <c r="BB70" s="192"/>
      <c r="BC70" s="192"/>
      <c r="BD70" s="192"/>
      <c r="BE70" s="192"/>
      <c r="BF70" s="192"/>
      <c r="BG70" s="559" t="str">
        <f t="shared" ca="1" si="4"/>
        <v/>
      </c>
      <c r="BH70" s="560" t="str">
        <f t="shared" ca="1" si="4"/>
        <v/>
      </c>
      <c r="BI70" s="560" t="str">
        <f t="shared" ca="1" si="4"/>
        <v/>
      </c>
      <c r="BJ70" s="560" t="str">
        <f t="shared" ca="1" si="4"/>
        <v/>
      </c>
      <c r="BK70" s="560" t="str">
        <f t="shared" ca="1" si="4"/>
        <v/>
      </c>
      <c r="BL70" s="561" t="str">
        <f t="shared" ca="1" si="4"/>
        <v/>
      </c>
      <c r="BM70" s="192"/>
      <c r="BN70" s="192"/>
      <c r="BO70" s="192"/>
      <c r="BP70" s="192"/>
      <c r="BQ70" s="192"/>
      <c r="BR70" s="465"/>
      <c r="BS70" s="465"/>
      <c r="BT70" s="465"/>
      <c r="BU70" s="465"/>
      <c r="BV70" s="465"/>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T70" s="192"/>
      <c r="CU70" s="192"/>
      <c r="CV70" s="1531"/>
      <c r="CW70" s="1532"/>
      <c r="CX70" s="1532"/>
      <c r="CY70" s="1533"/>
      <c r="CZ70" s="1533"/>
      <c r="DA70" s="1533"/>
      <c r="DB70" s="1533"/>
      <c r="DC70" s="1533"/>
      <c r="DD70" s="1859"/>
      <c r="DE70" s="1860"/>
      <c r="DF70" s="1860"/>
      <c r="DG70" s="1861"/>
      <c r="DH70" s="229"/>
      <c r="DI70" s="229"/>
      <c r="DJ70" s="229"/>
      <c r="DK70" s="229"/>
      <c r="DL70" s="229"/>
      <c r="DM70" s="229"/>
      <c r="DN70" s="229"/>
      <c r="DO70" s="229"/>
      <c r="DP70" s="229"/>
      <c r="DQ70" s="229"/>
      <c r="DR70" s="1520"/>
    </row>
    <row r="71" spans="1:122" s="80" customFormat="1" ht="15" customHeight="1">
      <c r="A71" s="218"/>
      <c r="B71" s="1891">
        <f>IF(NOT(ISBLANK(D71)),MAX(B$49:B70)+1,"")</f>
        <v>31</v>
      </c>
      <c r="C71" s="1892"/>
      <c r="D71" s="75" t="s">
        <v>141</v>
      </c>
      <c r="E71" s="801"/>
      <c r="F71" s="801" t="s">
        <v>144</v>
      </c>
      <c r="G71" s="801"/>
      <c r="H71" s="801"/>
      <c r="I71" s="801"/>
      <c r="J71" s="801"/>
      <c r="K71" s="801"/>
      <c r="L71" s="801"/>
      <c r="M71" s="801"/>
      <c r="N71" s="801"/>
      <c r="O71" s="819"/>
      <c r="P71" s="824" t="s">
        <v>52</v>
      </c>
      <c r="Q71" s="801"/>
      <c r="R71" s="801"/>
      <c r="S71" s="819"/>
      <c r="T71" s="78" t="s">
        <v>53</v>
      </c>
      <c r="U71" s="147"/>
      <c r="V71" s="819"/>
      <c r="W71" s="824"/>
      <c r="X71" s="819"/>
      <c r="Y71" s="77"/>
      <c r="Z71" s="77"/>
      <c r="AA71" s="77"/>
      <c r="AB71" s="716"/>
      <c r="AC71" s="153" t="s">
        <v>50</v>
      </c>
      <c r="AD71" s="77" t="s">
        <v>50</v>
      </c>
      <c r="AE71" s="77" t="s">
        <v>50</v>
      </c>
      <c r="AF71" s="154" t="s">
        <v>50</v>
      </c>
      <c r="AG71" s="801"/>
      <c r="AH71" s="801"/>
      <c r="AI71" s="801"/>
      <c r="AJ71" s="801"/>
      <c r="AK71" s="801"/>
      <c r="AL71" s="801"/>
      <c r="AM71" s="801"/>
      <c r="AN71" s="801"/>
      <c r="AO71" s="801"/>
      <c r="AP71" s="801"/>
      <c r="AQ71" s="801"/>
      <c r="AR71" s="801"/>
      <c r="AS71" s="801"/>
      <c r="AT71" s="801"/>
      <c r="AU71" s="801"/>
      <c r="AV71" s="801"/>
      <c r="AW71" s="801"/>
      <c r="AX71" s="73"/>
      <c r="AY71" s="40"/>
      <c r="AZ71" s="465"/>
      <c r="BA71" s="192">
        <f t="shared" si="6"/>
        <v>2</v>
      </c>
      <c r="BB71" s="192"/>
      <c r="BC71" s="192"/>
      <c r="BD71" s="192"/>
      <c r="BE71" s="192"/>
      <c r="BF71" s="192"/>
      <c r="BG71" s="559" t="str">
        <f t="shared" ca="1" si="4"/>
        <v/>
      </c>
      <c r="BH71" s="560" t="str">
        <f t="shared" ca="1" si="4"/>
        <v/>
      </c>
      <c r="BI71" s="560" t="str">
        <f t="shared" ca="1" si="4"/>
        <v/>
      </c>
      <c r="BJ71" s="560" t="str">
        <f t="shared" ca="1" si="4"/>
        <v/>
      </c>
      <c r="BK71" s="560" t="str">
        <f t="shared" ca="1" si="4"/>
        <v/>
      </c>
      <c r="BL71" s="561" t="str">
        <f t="shared" ca="1" si="4"/>
        <v/>
      </c>
      <c r="BM71" s="192"/>
      <c r="BN71" s="192"/>
      <c r="BO71" s="192"/>
      <c r="BP71" s="192"/>
      <c r="BQ71" s="192"/>
      <c r="BR71" s="465"/>
      <c r="BS71" s="465"/>
      <c r="BT71" s="465"/>
      <c r="BU71" s="465"/>
      <c r="BV71" s="465"/>
      <c r="BW71" s="192"/>
      <c r="BX71" s="192"/>
      <c r="BY71" s="192"/>
      <c r="BZ71" s="192"/>
      <c r="CA71" s="192"/>
      <c r="CB71" s="192"/>
      <c r="CC71" s="192"/>
      <c r="CD71" s="192"/>
      <c r="CE71" s="192"/>
      <c r="CF71" s="192"/>
      <c r="CG71" s="192"/>
      <c r="CH71" s="192"/>
      <c r="CI71" s="192"/>
      <c r="CJ71" s="192"/>
      <c r="CK71" s="192"/>
      <c r="CL71" s="192"/>
      <c r="CM71" s="192"/>
      <c r="CN71" s="465"/>
      <c r="CO71" s="465"/>
      <c r="CP71" s="465"/>
      <c r="CQ71" s="465"/>
      <c r="CR71" s="465"/>
      <c r="CS71" s="192"/>
      <c r="CT71" s="192"/>
      <c r="CU71" s="192"/>
      <c r="CV71" s="1488" t="s">
        <v>2265</v>
      </c>
      <c r="CW71" s="1489"/>
      <c r="CX71" s="1489"/>
      <c r="CY71" s="1489"/>
      <c r="CZ71" s="1489"/>
      <c r="DA71" s="1489"/>
      <c r="DB71" s="1489"/>
      <c r="DC71" s="1489"/>
      <c r="DD71" s="1859">
        <v>44638</v>
      </c>
      <c r="DE71" s="1860"/>
      <c r="DF71" s="1860"/>
      <c r="DG71" s="1861"/>
      <c r="DH71" s="229"/>
      <c r="DI71" s="229"/>
      <c r="DJ71" s="229"/>
      <c r="DK71" s="229"/>
      <c r="DL71" s="229"/>
      <c r="DM71" s="229"/>
      <c r="DN71" s="229"/>
      <c r="DO71" s="229"/>
      <c r="DP71" s="229"/>
      <c r="DQ71" s="229"/>
      <c r="DR71" s="1520"/>
    </row>
    <row r="72" spans="1:122" ht="15" customHeight="1">
      <c r="A72" s="218"/>
      <c r="B72" s="1972" t="s">
        <v>57</v>
      </c>
      <c r="C72" s="1973"/>
      <c r="D72" s="1973"/>
      <c r="E72" s="1973"/>
      <c r="F72" s="1973"/>
      <c r="G72" s="1973"/>
      <c r="H72" s="1973"/>
      <c r="I72" s="1973"/>
      <c r="J72" s="1973"/>
      <c r="K72" s="1973"/>
      <c r="L72" s="1973"/>
      <c r="M72" s="1973"/>
      <c r="N72" s="1973"/>
      <c r="O72" s="1973"/>
      <c r="P72" s="1973"/>
      <c r="Q72" s="1973"/>
      <c r="R72" s="1973"/>
      <c r="S72" s="1973"/>
      <c r="T72" s="1973"/>
      <c r="U72" s="1973"/>
      <c r="V72" s="1973"/>
      <c r="W72" s="1973"/>
      <c r="X72" s="1973"/>
      <c r="Y72" s="1973"/>
      <c r="Z72" s="1973"/>
      <c r="AA72" s="1973"/>
      <c r="AB72" s="1973"/>
      <c r="AC72" s="1973"/>
      <c r="AD72" s="1973"/>
      <c r="AE72" s="1973"/>
      <c r="AF72" s="1973"/>
      <c r="AG72" s="1973"/>
      <c r="AH72" s="1973"/>
      <c r="AI72" s="1973"/>
      <c r="AJ72" s="1973"/>
      <c r="AK72" s="1973"/>
      <c r="AL72" s="1973"/>
      <c r="AM72" s="1973"/>
      <c r="AN72" s="1973"/>
      <c r="AO72" s="1973"/>
      <c r="AP72" s="1973"/>
      <c r="AQ72" s="1973"/>
      <c r="AR72" s="1973"/>
      <c r="AS72" s="1973"/>
      <c r="AT72" s="1973"/>
      <c r="AU72" s="1973"/>
      <c r="AV72" s="1973"/>
      <c r="AW72" s="1973"/>
      <c r="AX72" s="1974"/>
      <c r="AY72" s="40"/>
      <c r="BA72" s="192">
        <f t="shared" si="6"/>
        <v>2</v>
      </c>
      <c r="BE72" s="465"/>
      <c r="BF72" s="465"/>
      <c r="BG72" s="559" t="str">
        <f t="shared" ca="1" si="4"/>
        <v/>
      </c>
      <c r="BH72" s="560" t="str">
        <f t="shared" ca="1" si="4"/>
        <v/>
      </c>
      <c r="BI72" s="560" t="str">
        <f t="shared" ca="1" si="4"/>
        <v/>
      </c>
      <c r="BJ72" s="560" t="str">
        <f t="shared" ca="1" si="4"/>
        <v/>
      </c>
      <c r="BK72" s="560" t="str">
        <f t="shared" ca="1" si="4"/>
        <v/>
      </c>
      <c r="BL72" s="561" t="str">
        <f t="shared" ca="1" si="4"/>
        <v/>
      </c>
      <c r="BM72" s="465"/>
      <c r="BN72" s="465"/>
      <c r="BO72" s="465"/>
      <c r="BP72" s="465"/>
      <c r="BQ72" s="465"/>
      <c r="BR72" s="465"/>
      <c r="BS72" s="465"/>
      <c r="BT72" s="465"/>
      <c r="BU72" s="465"/>
      <c r="BV72" s="465"/>
      <c r="BW72" s="192"/>
      <c r="BX72" s="192"/>
      <c r="BY72" s="192"/>
      <c r="BZ72" s="192"/>
      <c r="CA72" s="192"/>
      <c r="CB72" s="192"/>
      <c r="CC72" s="192"/>
      <c r="CD72" s="192"/>
      <c r="CE72" s="192"/>
      <c r="CF72" s="192"/>
      <c r="CG72" s="192"/>
      <c r="CH72" s="192"/>
      <c r="CI72" s="192"/>
      <c r="CJ72" s="192"/>
      <c r="CK72" s="192"/>
      <c r="CL72" s="192"/>
      <c r="CM72" s="192"/>
      <c r="CN72" s="465"/>
      <c r="CO72" s="465"/>
      <c r="CP72" s="465"/>
      <c r="CQ72" s="465"/>
      <c r="CR72" s="465"/>
      <c r="CS72" s="465"/>
      <c r="CT72" s="465"/>
      <c r="CU72" s="465"/>
      <c r="CV72" s="1528"/>
      <c r="CW72" s="1529"/>
      <c r="CX72" s="1529"/>
      <c r="CY72" s="1530"/>
      <c r="CZ72" s="1530"/>
      <c r="DA72" s="1530"/>
      <c r="DB72" s="1530"/>
      <c r="DC72" s="1530"/>
      <c r="DD72" s="1859"/>
      <c r="DE72" s="1860"/>
      <c r="DF72" s="1860"/>
      <c r="DG72" s="1861"/>
      <c r="DH72" s="1481"/>
      <c r="DI72" s="1481"/>
      <c r="DJ72" s="1481"/>
      <c r="DK72" s="1481"/>
      <c r="DL72" s="1481"/>
      <c r="DM72" s="1481"/>
      <c r="DN72" s="1481"/>
      <c r="DO72" s="1481"/>
      <c r="DP72" s="1481"/>
      <c r="DQ72" s="1481"/>
      <c r="DR72" s="1516"/>
    </row>
    <row r="73" spans="1:122" ht="15" customHeight="1">
      <c r="A73" s="218"/>
      <c r="B73" s="1975">
        <f>IF(NOT(ISBLANK(D73)),MAX(B$37:B72)+1,"")</f>
        <v>32</v>
      </c>
      <c r="C73" s="1976"/>
      <c r="D73" s="826" t="s">
        <v>227</v>
      </c>
      <c r="E73" s="827"/>
      <c r="F73" s="827"/>
      <c r="G73" s="827"/>
      <c r="H73" s="827"/>
      <c r="I73" s="827"/>
      <c r="J73" s="827"/>
      <c r="K73" s="827"/>
      <c r="L73" s="827"/>
      <c r="M73" s="827"/>
      <c r="N73" s="827"/>
      <c r="O73" s="827"/>
      <c r="P73" s="827"/>
      <c r="Q73" s="827"/>
      <c r="R73" s="827"/>
      <c r="S73" s="827"/>
      <c r="T73" s="827"/>
      <c r="U73" s="827"/>
      <c r="V73" s="177"/>
      <c r="W73" s="178"/>
      <c r="X73" s="827"/>
      <c r="Y73" s="179"/>
      <c r="Z73" s="179"/>
      <c r="AA73" s="180"/>
      <c r="AB73" s="82" t="s">
        <v>228</v>
      </c>
      <c r="AC73" s="803"/>
      <c r="AD73" s="803"/>
      <c r="AE73" s="803"/>
      <c r="AF73" s="803"/>
      <c r="AG73" s="803"/>
      <c r="AH73" s="803"/>
      <c r="AI73" s="803"/>
      <c r="AJ73" s="803"/>
      <c r="AK73" s="803"/>
      <c r="AL73" s="803"/>
      <c r="AM73" s="803"/>
      <c r="AN73" s="803"/>
      <c r="AO73" s="803"/>
      <c r="AP73" s="803"/>
      <c r="AQ73" s="803"/>
      <c r="AR73" s="803"/>
      <c r="AS73" s="803"/>
      <c r="AT73" s="803"/>
      <c r="AU73" s="803"/>
      <c r="AV73" s="803"/>
      <c r="AW73" s="803"/>
      <c r="AX73" s="83"/>
      <c r="AY73" s="40"/>
      <c r="BA73" s="192">
        <f t="shared" si="6"/>
        <v>2</v>
      </c>
      <c r="BE73" s="465"/>
      <c r="BF73" s="465"/>
      <c r="BG73" s="559" t="str">
        <f t="shared" ca="1" si="4"/>
        <v/>
      </c>
      <c r="BH73" s="560" t="str">
        <f t="shared" ca="1" si="4"/>
        <v/>
      </c>
      <c r="BI73" s="560" t="str">
        <f t="shared" ca="1" si="4"/>
        <v/>
      </c>
      <c r="BJ73" s="560" t="str">
        <f t="shared" ca="1" si="4"/>
        <v/>
      </c>
      <c r="BK73" s="560" t="str">
        <f t="shared" ca="1" si="4"/>
        <v/>
      </c>
      <c r="BL73" s="561" t="str">
        <f t="shared" ca="1" si="4"/>
        <v/>
      </c>
      <c r="BM73" s="465"/>
      <c r="BN73" s="465"/>
      <c r="BO73" s="465"/>
      <c r="BP73" s="465"/>
      <c r="BQ73" s="465"/>
      <c r="BR73" s="465"/>
      <c r="BS73" s="465"/>
      <c r="BT73" s="465"/>
      <c r="BU73" s="465"/>
      <c r="BV73" s="465"/>
      <c r="BW73" s="192"/>
      <c r="BX73" s="192"/>
      <c r="BY73" s="192"/>
      <c r="BZ73" s="192"/>
      <c r="CA73" s="192"/>
      <c r="CB73" s="192"/>
      <c r="CC73" s="192"/>
      <c r="CD73" s="192"/>
      <c r="CE73" s="192"/>
      <c r="CF73" s="192"/>
      <c r="CG73" s="192"/>
      <c r="CH73" s="192"/>
      <c r="CI73" s="192"/>
      <c r="CJ73" s="192"/>
      <c r="CK73" s="192"/>
      <c r="CL73" s="192"/>
      <c r="CM73" s="192"/>
      <c r="CN73" s="465"/>
      <c r="CO73" s="465"/>
      <c r="CP73" s="465"/>
      <c r="CQ73" s="465"/>
      <c r="CR73" s="465"/>
      <c r="CS73" s="465"/>
      <c r="CT73" s="465"/>
      <c r="CU73" s="465"/>
      <c r="CV73" s="1488" t="s">
        <v>2265</v>
      </c>
      <c r="CW73" s="1489"/>
      <c r="CX73" s="1489"/>
      <c r="CY73" s="1489"/>
      <c r="CZ73" s="1489"/>
      <c r="DA73" s="1489"/>
      <c r="DB73" s="1489"/>
      <c r="DC73" s="1489"/>
      <c r="DD73" s="1859">
        <v>44638</v>
      </c>
      <c r="DE73" s="1860"/>
      <c r="DF73" s="1860"/>
      <c r="DG73" s="1861"/>
      <c r="DH73" s="1481"/>
      <c r="DI73" s="1481"/>
      <c r="DJ73" s="1481"/>
      <c r="DK73" s="1481"/>
      <c r="DL73" s="1481"/>
      <c r="DM73" s="1481"/>
      <c r="DN73" s="1481"/>
      <c r="DO73" s="1481"/>
      <c r="DP73" s="1481"/>
      <c r="DQ73" s="1481"/>
      <c r="DR73" s="1516"/>
    </row>
    <row r="74" spans="1:122" ht="15" customHeight="1">
      <c r="A74" s="218"/>
      <c r="B74" s="1970">
        <f>IF(NOT(ISBLANK(D74)),MAX(B$37:B73)+1,"")</f>
        <v>33</v>
      </c>
      <c r="C74" s="1977"/>
      <c r="D74" s="515" t="s">
        <v>229</v>
      </c>
      <c r="E74" s="804"/>
      <c r="F74" s="804"/>
      <c r="G74" s="804"/>
      <c r="H74" s="804"/>
      <c r="I74" s="804"/>
      <c r="J74" s="804"/>
      <c r="K74" s="804"/>
      <c r="L74" s="804"/>
      <c r="M74" s="804"/>
      <c r="N74" s="804"/>
      <c r="O74" s="804"/>
      <c r="P74" s="804"/>
      <c r="Q74" s="804"/>
      <c r="R74" s="804"/>
      <c r="S74" s="804"/>
      <c r="T74" s="804"/>
      <c r="U74" s="804"/>
      <c r="V74" s="181"/>
      <c r="W74" s="182"/>
      <c r="X74" s="804"/>
      <c r="Y74" s="183"/>
      <c r="Z74" s="183"/>
      <c r="AA74" s="184"/>
      <c r="AB74" s="515" t="s">
        <v>228</v>
      </c>
      <c r="AC74" s="804"/>
      <c r="AD74" s="804"/>
      <c r="AE74" s="804"/>
      <c r="AF74" s="804"/>
      <c r="AG74" s="804"/>
      <c r="AH74" s="804"/>
      <c r="AI74" s="804"/>
      <c r="AJ74" s="804"/>
      <c r="AK74" s="804"/>
      <c r="AL74" s="804"/>
      <c r="AM74" s="804"/>
      <c r="AN74" s="804"/>
      <c r="AO74" s="804"/>
      <c r="AP74" s="804"/>
      <c r="AQ74" s="804"/>
      <c r="AR74" s="804"/>
      <c r="AS74" s="804"/>
      <c r="AT74" s="804"/>
      <c r="AU74" s="804"/>
      <c r="AV74" s="804"/>
      <c r="AW74" s="804"/>
      <c r="AX74" s="158"/>
      <c r="AY74" s="40"/>
      <c r="BA74" s="192">
        <f t="shared" si="6"/>
        <v>2</v>
      </c>
      <c r="BE74" s="465"/>
      <c r="BF74" s="465"/>
      <c r="BG74" s="559" t="str">
        <f t="shared" ca="1" si="4"/>
        <v/>
      </c>
      <c r="BH74" s="560" t="str">
        <f t="shared" ca="1" si="4"/>
        <v/>
      </c>
      <c r="BI74" s="560" t="str">
        <f t="shared" ca="1" si="4"/>
        <v/>
      </c>
      <c r="BJ74" s="560" t="str">
        <f t="shared" ca="1" si="4"/>
        <v/>
      </c>
      <c r="BK74" s="560" t="str">
        <f t="shared" ca="1" si="4"/>
        <v/>
      </c>
      <c r="BL74" s="561" t="str">
        <f t="shared" ca="1" si="4"/>
        <v/>
      </c>
      <c r="BM74" s="465"/>
      <c r="BN74" s="465"/>
      <c r="BO74" s="465"/>
      <c r="BP74" s="465"/>
      <c r="BQ74" s="465"/>
      <c r="BR74" s="465"/>
      <c r="BS74" s="465"/>
      <c r="BT74" s="465"/>
      <c r="BU74" s="465"/>
      <c r="BV74" s="465"/>
      <c r="BW74" s="192"/>
      <c r="BX74" s="192"/>
      <c r="BY74" s="192"/>
      <c r="BZ74" s="192"/>
      <c r="CA74" s="192"/>
      <c r="CB74" s="192"/>
      <c r="CC74" s="192"/>
      <c r="CD74" s="192"/>
      <c r="CE74" s="192"/>
      <c r="CF74" s="192"/>
      <c r="CG74" s="192"/>
      <c r="CH74" s="192"/>
      <c r="CI74" s="192"/>
      <c r="CJ74" s="192"/>
      <c r="CK74" s="192"/>
      <c r="CL74" s="192"/>
      <c r="CM74" s="192"/>
      <c r="CN74" s="465"/>
      <c r="CO74" s="465"/>
      <c r="CP74" s="465"/>
      <c r="CQ74" s="465"/>
      <c r="CR74" s="465"/>
      <c r="CS74" s="465"/>
      <c r="CT74" s="465"/>
      <c r="CU74" s="465"/>
      <c r="CV74" s="1488" t="s">
        <v>2265</v>
      </c>
      <c r="CW74" s="1489"/>
      <c r="CX74" s="1489"/>
      <c r="CY74" s="1489"/>
      <c r="CZ74" s="1489"/>
      <c r="DA74" s="1489"/>
      <c r="DB74" s="1489"/>
      <c r="DC74" s="1489"/>
      <c r="DD74" s="1859">
        <v>44638</v>
      </c>
      <c r="DE74" s="1860"/>
      <c r="DF74" s="1860"/>
      <c r="DG74" s="1861"/>
      <c r="DH74" s="1481"/>
      <c r="DI74" s="1481"/>
      <c r="DJ74" s="1481"/>
      <c r="DK74" s="1481"/>
      <c r="DL74" s="1481"/>
      <c r="DM74" s="1481"/>
      <c r="DN74" s="1481"/>
      <c r="DO74" s="1481"/>
      <c r="DP74" s="1481"/>
      <c r="DQ74" s="1481"/>
      <c r="DR74" s="1516"/>
    </row>
    <row r="75" spans="1:122" ht="15" customHeight="1">
      <c r="A75" s="218"/>
      <c r="B75" s="1978" t="str">
        <f>IF(NOT(ISBLANK(D75)),MAX(B$37:B72)+1,"")</f>
        <v/>
      </c>
      <c r="C75" s="1979"/>
      <c r="D75" s="132"/>
      <c r="E75" s="806"/>
      <c r="F75" s="806"/>
      <c r="G75" s="806"/>
      <c r="H75" s="806"/>
      <c r="I75" s="806"/>
      <c r="J75" s="806"/>
      <c r="K75" s="806"/>
      <c r="L75" s="806"/>
      <c r="M75" s="806"/>
      <c r="N75" s="806"/>
      <c r="O75" s="806"/>
      <c r="P75" s="806"/>
      <c r="Q75" s="806"/>
      <c r="R75" s="806"/>
      <c r="S75" s="806"/>
      <c r="T75" s="806"/>
      <c r="U75" s="806"/>
      <c r="V75" s="140"/>
      <c r="W75" s="141"/>
      <c r="X75" s="806"/>
      <c r="Y75" s="142"/>
      <c r="Z75" s="142"/>
      <c r="AA75" s="143"/>
      <c r="AB75" s="132"/>
      <c r="AC75" s="806"/>
      <c r="AD75" s="806"/>
      <c r="AE75" s="806"/>
      <c r="AF75" s="806"/>
      <c r="AG75" s="806"/>
      <c r="AH75" s="806"/>
      <c r="AI75" s="806"/>
      <c r="AJ75" s="806"/>
      <c r="AK75" s="806"/>
      <c r="AL75" s="806"/>
      <c r="AM75" s="806"/>
      <c r="AN75" s="806"/>
      <c r="AO75" s="806"/>
      <c r="AP75" s="806"/>
      <c r="AQ75" s="806"/>
      <c r="AR75" s="806"/>
      <c r="AS75" s="806"/>
      <c r="AT75" s="806"/>
      <c r="AU75" s="806"/>
      <c r="AV75" s="806"/>
      <c r="AW75" s="806"/>
      <c r="AX75" s="138"/>
      <c r="AY75" s="40"/>
      <c r="BA75" s="192">
        <f t="shared" si="6"/>
        <v>2</v>
      </c>
      <c r="BE75" s="465"/>
      <c r="BF75" s="465"/>
      <c r="BG75" s="559" t="str">
        <f t="shared" ca="1" si="4"/>
        <v/>
      </c>
      <c r="BH75" s="560" t="str">
        <f t="shared" ca="1" si="4"/>
        <v/>
      </c>
      <c r="BI75" s="560" t="str">
        <f t="shared" ca="1" si="4"/>
        <v/>
      </c>
      <c r="BJ75" s="560" t="str">
        <f t="shared" ca="1" si="4"/>
        <v/>
      </c>
      <c r="BK75" s="560" t="str">
        <f t="shared" ca="1" si="4"/>
        <v/>
      </c>
      <c r="BL75" s="561" t="str">
        <f t="shared" ca="1" si="4"/>
        <v/>
      </c>
      <c r="BM75" s="465"/>
      <c r="BN75" s="465"/>
      <c r="BO75" s="465"/>
      <c r="BP75" s="465"/>
      <c r="BQ75" s="465"/>
      <c r="BR75" s="465"/>
      <c r="BS75" s="465"/>
      <c r="BT75" s="465"/>
      <c r="BU75" s="465"/>
      <c r="BV75" s="465"/>
      <c r="BW75" s="192"/>
      <c r="BX75" s="192"/>
      <c r="BY75" s="192"/>
      <c r="BZ75" s="192"/>
      <c r="CA75" s="192"/>
      <c r="CB75" s="192"/>
      <c r="CC75" s="192"/>
      <c r="CD75" s="192"/>
      <c r="CE75" s="192"/>
      <c r="CF75" s="192"/>
      <c r="CG75" s="192"/>
      <c r="CH75" s="192"/>
      <c r="CI75" s="192"/>
      <c r="CJ75" s="192"/>
      <c r="CK75" s="192"/>
      <c r="CL75" s="192"/>
      <c r="CM75" s="192"/>
      <c r="CN75" s="465"/>
      <c r="CO75" s="465"/>
      <c r="CP75" s="465"/>
      <c r="CQ75" s="465"/>
      <c r="CR75" s="465"/>
      <c r="CS75" s="465"/>
      <c r="CT75" s="465"/>
      <c r="CU75" s="465"/>
      <c r="CV75" s="1528"/>
      <c r="CW75" s="1529"/>
      <c r="CX75" s="1529"/>
      <c r="CY75" s="1530"/>
      <c r="CZ75" s="1530"/>
      <c r="DA75" s="1530"/>
      <c r="DB75" s="1530"/>
      <c r="DC75" s="1530"/>
      <c r="DD75" s="1859"/>
      <c r="DE75" s="1860"/>
      <c r="DF75" s="1860"/>
      <c r="DG75" s="1861"/>
      <c r="DH75" s="1481"/>
      <c r="DI75" s="1481"/>
      <c r="DJ75" s="1481"/>
      <c r="DK75" s="1481"/>
      <c r="DL75" s="1481"/>
      <c r="DM75" s="1481"/>
      <c r="DN75" s="1481"/>
      <c r="DO75" s="1481"/>
      <c r="DP75" s="1481"/>
      <c r="DQ75" s="1481"/>
      <c r="DR75" s="1516"/>
    </row>
    <row r="76" spans="1:122" ht="15" customHeight="1">
      <c r="A76" s="1768" t="str">
        <f>BA76&amp;"."</f>
        <v>3.</v>
      </c>
      <c r="B76" s="1890"/>
      <c r="C76" s="226" t="s">
        <v>156</v>
      </c>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0"/>
      <c r="BA76" s="193">
        <f>BA75+1</f>
        <v>3</v>
      </c>
      <c r="BD76" s="192"/>
      <c r="BE76" s="465"/>
      <c r="BF76" s="465"/>
      <c r="BG76" s="559" t="str">
        <f t="shared" ca="1" si="4"/>
        <v/>
      </c>
      <c r="BH76" s="560" t="str">
        <f t="shared" ca="1" si="4"/>
        <v/>
      </c>
      <c r="BI76" s="560" t="str">
        <f t="shared" ca="1" si="4"/>
        <v/>
      </c>
      <c r="BJ76" s="560" t="str">
        <f t="shared" ca="1" si="4"/>
        <v/>
      </c>
      <c r="BK76" s="560" t="str">
        <f t="shared" ca="1" si="4"/>
        <v/>
      </c>
      <c r="BL76" s="561" t="str">
        <f t="shared" ca="1" si="4"/>
        <v/>
      </c>
      <c r="BM76" s="465"/>
      <c r="BN76" s="465"/>
      <c r="BO76" s="465"/>
      <c r="BP76" s="465"/>
      <c r="BQ76" s="465"/>
      <c r="BR76" s="465"/>
      <c r="BS76" s="465"/>
      <c r="BT76" s="465"/>
      <c r="BU76" s="465"/>
      <c r="BV76" s="465"/>
      <c r="BW76" s="192"/>
      <c r="BX76" s="192"/>
      <c r="BY76" s="192"/>
      <c r="BZ76" s="192"/>
      <c r="CA76" s="192"/>
      <c r="CB76" s="192"/>
      <c r="CC76" s="192"/>
      <c r="CD76" s="192"/>
      <c r="CE76" s="192"/>
      <c r="CF76" s="192"/>
      <c r="CG76" s="192"/>
      <c r="CH76" s="192"/>
      <c r="CI76" s="192"/>
      <c r="CJ76" s="192"/>
      <c r="CK76" s="192"/>
      <c r="CL76" s="192"/>
      <c r="CM76" s="192"/>
      <c r="CN76" s="465"/>
      <c r="CO76" s="465"/>
      <c r="CP76" s="465"/>
      <c r="CQ76" s="465"/>
      <c r="CR76" s="465"/>
      <c r="CS76" s="465"/>
      <c r="CT76" s="465"/>
      <c r="CU76" s="465"/>
      <c r="CV76" s="1528"/>
      <c r="CW76" s="1529"/>
      <c r="CX76" s="1529"/>
      <c r="CY76" s="1530"/>
      <c r="CZ76" s="1530"/>
      <c r="DA76" s="1530"/>
      <c r="DB76" s="1530"/>
      <c r="DC76" s="1530"/>
      <c r="DD76" s="1859"/>
      <c r="DE76" s="1860"/>
      <c r="DF76" s="1860"/>
      <c r="DG76" s="1861"/>
      <c r="DH76" s="1481"/>
      <c r="DI76" s="1481"/>
      <c r="DJ76" s="1481"/>
      <c r="DK76" s="1481"/>
      <c r="DL76" s="1481"/>
      <c r="DM76" s="1481"/>
      <c r="DN76" s="1481"/>
      <c r="DO76" s="1481"/>
      <c r="DP76" s="1481"/>
      <c r="DQ76" s="1481"/>
      <c r="DR76" s="1516"/>
    </row>
    <row r="77" spans="1:122" ht="15" customHeight="1">
      <c r="A77" s="1764" t="str">
        <f>BA77&amp;"."&amp;BB77</f>
        <v>3.1</v>
      </c>
      <c r="B77" s="1765"/>
      <c r="C77" s="1765"/>
      <c r="D77" s="226" t="s">
        <v>77</v>
      </c>
      <c r="AY77" s="40"/>
      <c r="BA77" s="192">
        <f>BA76</f>
        <v>3</v>
      </c>
      <c r="BB77" s="193">
        <f>BB76+1</f>
        <v>1</v>
      </c>
      <c r="BE77" s="465"/>
      <c r="BF77" s="465"/>
      <c r="BG77" s="559" t="str">
        <f t="shared" ca="1" si="4"/>
        <v/>
      </c>
      <c r="BH77" s="560" t="str">
        <f t="shared" ca="1" si="4"/>
        <v/>
      </c>
      <c r="BI77" s="560" t="str">
        <f t="shared" ca="1" si="4"/>
        <v/>
      </c>
      <c r="BJ77" s="560" t="str">
        <f t="shared" ca="1" si="4"/>
        <v/>
      </c>
      <c r="BK77" s="560" t="str">
        <f t="shared" ca="1" si="4"/>
        <v/>
      </c>
      <c r="BL77" s="561" t="str">
        <f t="shared" ca="1" si="4"/>
        <v/>
      </c>
      <c r="BM77" s="465"/>
      <c r="BN77" s="465"/>
      <c r="BO77" s="465"/>
      <c r="BP77" s="465"/>
      <c r="BQ77" s="465"/>
      <c r="BR77" s="465"/>
      <c r="BS77" s="465"/>
      <c r="BT77" s="465"/>
      <c r="BU77" s="465"/>
      <c r="BV77" s="465"/>
      <c r="BW77" s="192"/>
      <c r="BX77" s="192"/>
      <c r="BY77" s="192"/>
      <c r="BZ77" s="192"/>
      <c r="CA77" s="192"/>
      <c r="CB77" s="465"/>
      <c r="CC77" s="465"/>
      <c r="CD77" s="465"/>
      <c r="CE77" s="465"/>
      <c r="CF77" s="192"/>
      <c r="CG77" s="192"/>
      <c r="CH77" s="192"/>
      <c r="CI77" s="192"/>
      <c r="CJ77" s="192"/>
      <c r="CK77" s="465"/>
      <c r="CL77" s="465"/>
      <c r="CM77" s="465"/>
      <c r="CN77" s="465"/>
      <c r="CO77" s="465"/>
      <c r="CP77" s="465"/>
      <c r="CQ77" s="465"/>
      <c r="CR77" s="465"/>
      <c r="CS77" s="465"/>
      <c r="CT77" s="465"/>
      <c r="CU77" s="465"/>
      <c r="CV77" s="1488" t="s">
        <v>2265</v>
      </c>
      <c r="CW77" s="1489"/>
      <c r="CX77" s="1489"/>
      <c r="CY77" s="1489"/>
      <c r="CZ77" s="1489"/>
      <c r="DA77" s="1489"/>
      <c r="DB77" s="1489"/>
      <c r="DC77" s="1489"/>
      <c r="DD77" s="1859">
        <v>44638</v>
      </c>
      <c r="DE77" s="1860"/>
      <c r="DF77" s="1860"/>
      <c r="DG77" s="1861"/>
      <c r="DH77" s="1481"/>
      <c r="DI77" s="1481"/>
      <c r="DJ77" s="1481"/>
      <c r="DK77" s="1481"/>
      <c r="DL77" s="1481"/>
      <c r="DM77" s="1481"/>
      <c r="DN77" s="1481"/>
      <c r="DO77" s="1481"/>
      <c r="DP77" s="1481"/>
      <c r="DQ77" s="1481"/>
      <c r="DR77" s="1516"/>
    </row>
    <row r="78" spans="1:122" ht="15" customHeight="1">
      <c r="A78" s="218"/>
      <c r="E78" s="226" t="s">
        <v>177</v>
      </c>
      <c r="AY78" s="40"/>
      <c r="BA78" s="192">
        <f>BA77</f>
        <v>3</v>
      </c>
      <c r="BB78" s="192">
        <f>BB77</f>
        <v>1</v>
      </c>
      <c r="BE78" s="465"/>
      <c r="BF78" s="465"/>
      <c r="BG78" s="559" t="str">
        <f t="shared" ca="1" si="4"/>
        <v/>
      </c>
      <c r="BH78" s="560" t="str">
        <f t="shared" ca="1" si="4"/>
        <v/>
      </c>
      <c r="BI78" s="560" t="str">
        <f t="shared" ca="1" si="4"/>
        <v/>
      </c>
      <c r="BJ78" s="560" t="str">
        <f t="shared" ca="1" si="4"/>
        <v/>
      </c>
      <c r="BK78" s="560" t="str">
        <f t="shared" ca="1" si="4"/>
        <v/>
      </c>
      <c r="BL78" s="561" t="str">
        <f t="shared" ca="1" si="4"/>
        <v/>
      </c>
      <c r="BM78" s="465"/>
      <c r="BN78" s="465"/>
      <c r="BO78" s="465"/>
      <c r="BP78" s="465"/>
      <c r="BQ78" s="465"/>
      <c r="BR78" s="465"/>
      <c r="BS78" s="465"/>
      <c r="BT78" s="465"/>
      <c r="BU78" s="465"/>
      <c r="BV78" s="465"/>
      <c r="BW78" s="192"/>
      <c r="BX78" s="192"/>
      <c r="BY78" s="192"/>
      <c r="BZ78" s="192"/>
      <c r="CA78" s="192"/>
      <c r="CB78" s="465"/>
      <c r="CC78" s="465"/>
      <c r="CD78" s="465"/>
      <c r="CE78" s="465"/>
      <c r="CF78" s="192"/>
      <c r="CG78" s="192"/>
      <c r="CH78" s="192"/>
      <c r="CI78" s="192"/>
      <c r="CJ78" s="192"/>
      <c r="CK78" s="465"/>
      <c r="CL78" s="465"/>
      <c r="CM78" s="465"/>
      <c r="CN78" s="465"/>
      <c r="CO78" s="465"/>
      <c r="CP78" s="465"/>
      <c r="CQ78" s="465"/>
      <c r="CR78" s="465"/>
      <c r="CS78" s="465"/>
      <c r="CT78" s="465"/>
      <c r="CU78" s="465"/>
      <c r="CV78" s="1528"/>
      <c r="CW78" s="1529"/>
      <c r="CX78" s="1529"/>
      <c r="CY78" s="1530"/>
      <c r="CZ78" s="1530"/>
      <c r="DA78" s="1530"/>
      <c r="DB78" s="1530"/>
      <c r="DC78" s="1530"/>
      <c r="DD78" s="1859"/>
      <c r="DE78" s="1860"/>
      <c r="DF78" s="1860"/>
      <c r="DG78" s="1861"/>
      <c r="DH78" s="1481"/>
      <c r="DI78" s="1481"/>
      <c r="DJ78" s="1481"/>
      <c r="DK78" s="1481"/>
      <c r="DL78" s="1481"/>
      <c r="DM78" s="1481"/>
      <c r="DN78" s="1481"/>
      <c r="DO78" s="1481"/>
      <c r="DP78" s="1481"/>
      <c r="DQ78" s="1481"/>
      <c r="DR78" s="1516"/>
    </row>
    <row r="79" spans="1:122" ht="15" customHeight="1">
      <c r="A79" s="218"/>
      <c r="E79" s="410" t="s">
        <v>78</v>
      </c>
      <c r="F79" s="411"/>
      <c r="G79" s="411" t="s">
        <v>34</v>
      </c>
      <c r="H79" s="411"/>
      <c r="I79" s="383" t="s">
        <v>42</v>
      </c>
      <c r="J79" s="415"/>
      <c r="K79" s="415"/>
      <c r="L79" s="415"/>
      <c r="M79" s="416"/>
      <c r="N79" s="410" t="s">
        <v>78</v>
      </c>
      <c r="O79" s="411"/>
      <c r="P79" s="411" t="s">
        <v>34</v>
      </c>
      <c r="Q79" s="411"/>
      <c r="R79" s="383" t="s">
        <v>42</v>
      </c>
      <c r="S79" s="415"/>
      <c r="T79" s="415"/>
      <c r="U79" s="415"/>
      <c r="V79" s="416"/>
      <c r="W79" s="410" t="s">
        <v>78</v>
      </c>
      <c r="X79" s="411"/>
      <c r="Y79" s="411" t="s">
        <v>34</v>
      </c>
      <c r="Z79" s="411"/>
      <c r="AA79" s="383" t="s">
        <v>42</v>
      </c>
      <c r="AB79" s="415"/>
      <c r="AC79" s="415"/>
      <c r="AD79" s="415"/>
      <c r="AE79" s="416"/>
      <c r="AF79" s="410" t="s">
        <v>78</v>
      </c>
      <c r="AG79" s="411"/>
      <c r="AH79" s="411" t="s">
        <v>34</v>
      </c>
      <c r="AI79" s="411"/>
      <c r="AJ79" s="383" t="s">
        <v>42</v>
      </c>
      <c r="AK79" s="415"/>
      <c r="AL79" s="415"/>
      <c r="AM79" s="415"/>
      <c r="AN79" s="416"/>
      <c r="AO79" s="377"/>
      <c r="AP79" s="377"/>
      <c r="AQ79" s="378"/>
      <c r="AR79" s="378"/>
      <c r="AS79" s="378"/>
      <c r="AT79" s="378"/>
      <c r="AU79" s="378"/>
      <c r="AV79" s="378"/>
      <c r="AY79" s="40"/>
      <c r="BA79" s="192">
        <f>BA78</f>
        <v>3</v>
      </c>
      <c r="BB79" s="192">
        <f>BB78</f>
        <v>1</v>
      </c>
      <c r="BE79" s="465"/>
      <c r="BF79" s="465"/>
      <c r="BG79" s="559" t="str">
        <f t="shared" ca="1" si="4"/>
        <v/>
      </c>
      <c r="BH79" s="560" t="str">
        <f t="shared" ca="1" si="4"/>
        <v/>
      </c>
      <c r="BI79" s="560" t="str">
        <f t="shared" ca="1" si="4"/>
        <v/>
      </c>
      <c r="BJ79" s="560" t="str">
        <f t="shared" ca="1" si="4"/>
        <v/>
      </c>
      <c r="BK79" s="560" t="str">
        <f t="shared" ca="1" si="4"/>
        <v/>
      </c>
      <c r="BL79" s="561" t="str">
        <f t="shared" ca="1" si="4"/>
        <v/>
      </c>
      <c r="BM79" s="465"/>
      <c r="BN79" s="465"/>
      <c r="BO79" s="465"/>
      <c r="BP79" s="465"/>
      <c r="BQ79" s="465"/>
      <c r="BR79" s="465"/>
      <c r="BS79" s="465"/>
      <c r="BT79" s="465"/>
      <c r="BU79" s="465"/>
      <c r="BV79" s="465"/>
      <c r="BW79" s="192"/>
      <c r="BX79" s="192"/>
      <c r="BY79" s="192"/>
      <c r="BZ79" s="192"/>
      <c r="CA79" s="192"/>
      <c r="CB79" s="465"/>
      <c r="CC79" s="465"/>
      <c r="CD79" s="465"/>
      <c r="CE79" s="465"/>
      <c r="CF79" s="192"/>
      <c r="CG79" s="192"/>
      <c r="CH79" s="192"/>
      <c r="CI79" s="192"/>
      <c r="CJ79" s="192"/>
      <c r="CK79" s="465"/>
      <c r="CL79" s="465"/>
      <c r="CM79" s="465"/>
      <c r="CN79" s="465"/>
      <c r="CO79" s="465"/>
      <c r="CP79" s="465"/>
      <c r="CQ79" s="465"/>
      <c r="CR79" s="465"/>
      <c r="CS79" s="465"/>
      <c r="CT79" s="465"/>
      <c r="CU79" s="465"/>
      <c r="CV79" s="1528"/>
      <c r="CW79" s="1529"/>
      <c r="CX79" s="1529"/>
      <c r="CY79" s="1530"/>
      <c r="CZ79" s="1530"/>
      <c r="DA79" s="1530"/>
      <c r="DB79" s="1530"/>
      <c r="DC79" s="1530"/>
      <c r="DD79" s="1859"/>
      <c r="DE79" s="1860"/>
      <c r="DF79" s="1860"/>
      <c r="DG79" s="1861"/>
      <c r="DH79" s="1481"/>
      <c r="DI79" s="1481"/>
      <c r="DJ79" s="1481"/>
      <c r="DK79" s="1481"/>
      <c r="DL79" s="1481"/>
      <c r="DM79" s="1481"/>
      <c r="DN79" s="1481"/>
      <c r="DO79" s="1481"/>
      <c r="DP79" s="1481"/>
      <c r="DQ79" s="1481"/>
      <c r="DR79" s="1516"/>
    </row>
    <row r="80" spans="1:122" ht="15" customHeight="1">
      <c r="A80" s="218"/>
      <c r="E80" s="412" t="str">
        <f>$B$37</f>
        <v>入力領域</v>
      </c>
      <c r="F80" s="413"/>
      <c r="G80" s="413"/>
      <c r="H80" s="413"/>
      <c r="I80" s="413"/>
      <c r="J80" s="413"/>
      <c r="K80" s="413"/>
      <c r="L80" s="413"/>
      <c r="M80" s="414"/>
      <c r="N80" s="476" t="str">
        <f>$B$46</f>
        <v>検索領域</v>
      </c>
      <c r="O80" s="590"/>
      <c r="P80" s="590"/>
      <c r="Q80" s="590"/>
      <c r="R80" s="590"/>
      <c r="S80" s="590"/>
      <c r="T80" s="590"/>
      <c r="U80" s="582"/>
      <c r="V80" s="583"/>
      <c r="W80" s="412" t="str">
        <f>$B$59</f>
        <v>ファンクションボタン</v>
      </c>
      <c r="X80" s="413"/>
      <c r="Y80" s="413"/>
      <c r="Z80" s="413"/>
      <c r="AA80" s="413"/>
      <c r="AB80" s="413"/>
      <c r="AC80" s="413"/>
      <c r="AD80" s="413"/>
      <c r="AE80" s="414"/>
      <c r="AF80" s="1943">
        <f>$W$83+1</f>
        <v>7</v>
      </c>
      <c r="AG80" s="1944"/>
      <c r="AH80" s="1939" t="str">
        <f>TEXT($B$68,"###")</f>
        <v>28</v>
      </c>
      <c r="AI80" s="1940"/>
      <c r="AJ80" s="826" t="str">
        <f>VLOOKUP(VALUE(AH80),$B$37:$D$75,3,FALSE) &amp; " " &amp; VLOOKUP(VALUE(AH80),$B$37:$F$75,5,FALSE)</f>
        <v>F9 削除</v>
      </c>
      <c r="AK80" s="827"/>
      <c r="AL80" s="827"/>
      <c r="AM80" s="228"/>
      <c r="AN80" s="72"/>
      <c r="AQ80" s="377"/>
      <c r="AR80" s="377"/>
      <c r="AS80" s="377"/>
      <c r="AT80" s="377"/>
      <c r="AU80" s="377"/>
      <c r="AV80" s="377"/>
      <c r="AY80" s="40"/>
      <c r="BA80" s="192">
        <f>BA79</f>
        <v>3</v>
      </c>
      <c r="BB80" s="192">
        <f>BB79</f>
        <v>1</v>
      </c>
      <c r="BE80" s="465"/>
      <c r="BF80" s="465"/>
      <c r="BG80" s="559" t="str">
        <f t="shared" ca="1" si="4"/>
        <v/>
      </c>
      <c r="BH80" s="560" t="str">
        <f t="shared" ca="1" si="4"/>
        <v/>
      </c>
      <c r="BI80" s="560" t="str">
        <f t="shared" ca="1" si="4"/>
        <v/>
      </c>
      <c r="BJ80" s="560" t="str">
        <f t="shared" ca="1" si="4"/>
        <v/>
      </c>
      <c r="BK80" s="560" t="str">
        <f t="shared" ca="1" si="4"/>
        <v/>
      </c>
      <c r="BL80" s="561" t="str">
        <f t="shared" ca="1" si="4"/>
        <v/>
      </c>
      <c r="BM80" s="465"/>
      <c r="BN80" s="465"/>
      <c r="BO80" s="465"/>
      <c r="BP80" s="465"/>
      <c r="BQ80" s="465"/>
      <c r="BR80" s="465"/>
      <c r="BS80" s="465"/>
      <c r="BT80" s="465"/>
      <c r="BU80" s="465"/>
      <c r="BV80" s="465"/>
      <c r="BW80" s="192"/>
      <c r="BX80" s="192"/>
      <c r="BY80" s="192"/>
      <c r="BZ80" s="192"/>
      <c r="CA80" s="192"/>
      <c r="CB80" s="465"/>
      <c r="CC80" s="465"/>
      <c r="CD80" s="465"/>
      <c r="CE80" s="465"/>
      <c r="CF80" s="192"/>
      <c r="CG80" s="192"/>
      <c r="CH80" s="192"/>
      <c r="CI80" s="192"/>
      <c r="CJ80" s="192"/>
      <c r="CK80" s="465"/>
      <c r="CL80" s="465"/>
      <c r="CM80" s="465"/>
      <c r="CN80" s="465"/>
      <c r="CO80" s="465"/>
      <c r="CP80" s="465"/>
      <c r="CQ80" s="465"/>
      <c r="CR80" s="465"/>
      <c r="CS80" s="465"/>
      <c r="CT80" s="465"/>
      <c r="CU80" s="465"/>
      <c r="CV80" s="1528"/>
      <c r="CW80" s="1529"/>
      <c r="CX80" s="1529"/>
      <c r="CY80" s="1530"/>
      <c r="CZ80" s="1530"/>
      <c r="DA80" s="1530"/>
      <c r="DB80" s="1530"/>
      <c r="DC80" s="1530"/>
      <c r="DD80" s="1859"/>
      <c r="DE80" s="1860"/>
      <c r="DF80" s="1860"/>
      <c r="DG80" s="1861"/>
      <c r="DH80" s="1481"/>
      <c r="DI80" s="1481"/>
      <c r="DJ80" s="1481"/>
      <c r="DK80" s="1481"/>
      <c r="DL80" s="1481"/>
      <c r="DM80" s="1481"/>
      <c r="DN80" s="1481"/>
      <c r="DO80" s="1481"/>
      <c r="DP80" s="1481"/>
      <c r="DQ80" s="1481"/>
      <c r="DR80" s="1516"/>
    </row>
    <row r="81" spans="1:122" ht="15" customHeight="1">
      <c r="A81" s="218"/>
      <c r="B81" s="80"/>
      <c r="C81" s="80"/>
      <c r="D81" s="80"/>
      <c r="E81" s="1943">
        <v>1</v>
      </c>
      <c r="F81" s="1944"/>
      <c r="G81" s="1939" t="str">
        <f>TEXT($B$39,"###")</f>
        <v>2</v>
      </c>
      <c r="H81" s="1940"/>
      <c r="I81" s="826" t="str">
        <f>VLOOKUP(VALUE(G81),$B$37:$D$75,3,FALSE)</f>
        <v>大日程部品番号</v>
      </c>
      <c r="J81" s="827"/>
      <c r="K81" s="827"/>
      <c r="L81" s="827"/>
      <c r="M81" s="72"/>
      <c r="N81" s="1941">
        <f>$E$82+1</f>
        <v>3</v>
      </c>
      <c r="O81" s="1942"/>
      <c r="P81" s="1964">
        <f>$B$48</f>
        <v>10</v>
      </c>
      <c r="Q81" s="1965"/>
      <c r="R81" s="132" t="str">
        <f>VLOOKUP(VALUE(P81),$B$37:$D$75,3,FALSE)</f>
        <v>大日程部品番号</v>
      </c>
      <c r="S81" s="806"/>
      <c r="T81" s="806"/>
      <c r="U81" s="806"/>
      <c r="V81" s="138"/>
      <c r="W81" s="1943">
        <f>$N$81+1</f>
        <v>4</v>
      </c>
      <c r="X81" s="1944"/>
      <c r="Y81" s="1939" t="str">
        <f>TEXT($B$61,"###")</f>
        <v>21</v>
      </c>
      <c r="Z81" s="1940"/>
      <c r="AA81" s="826" t="str">
        <f>VLOOKUP(VALUE(Y81),$B$37:$D$75,3,FALSE) &amp; " " &amp; VLOOKUP(VALUE(Y81),$B$37:$F$75,5,FALSE)</f>
        <v>F2 登録</v>
      </c>
      <c r="AB81" s="827"/>
      <c r="AC81" s="827"/>
      <c r="AD81" s="228"/>
      <c r="AE81" s="72"/>
      <c r="AF81" s="1947">
        <f>AF80+1</f>
        <v>8</v>
      </c>
      <c r="AG81" s="1948"/>
      <c r="AH81" s="1937" t="str">
        <f>TEXT($B$71,"###")</f>
        <v>31</v>
      </c>
      <c r="AI81" s="1938"/>
      <c r="AJ81" s="825" t="str">
        <f>VLOOKUP(VALUE(AH81),$B$37:$D$75,3,FALSE) &amp; " " &amp; VLOOKUP(VALUE(AH81),$B$37:$F$75,5,FALSE)</f>
        <v>F12 閉じる</v>
      </c>
      <c r="AK81" s="839"/>
      <c r="AL81" s="839"/>
      <c r="AM81" s="230"/>
      <c r="AN81" s="74"/>
      <c r="AQ81" s="378"/>
      <c r="AR81" s="378"/>
      <c r="AS81" s="378"/>
      <c r="AT81" s="378"/>
      <c r="AU81" s="378"/>
      <c r="AV81" s="378"/>
      <c r="AY81" s="40"/>
      <c r="BA81" s="192">
        <f>BA80</f>
        <v>3</v>
      </c>
      <c r="BB81" s="192">
        <f>BB80</f>
        <v>1</v>
      </c>
      <c r="BE81" s="465"/>
      <c r="BF81" s="465"/>
      <c r="BG81" s="559" t="str">
        <f t="shared" ca="1" si="4"/>
        <v/>
      </c>
      <c r="BH81" s="560" t="str">
        <f t="shared" ca="1" si="4"/>
        <v/>
      </c>
      <c r="BI81" s="560" t="str">
        <f t="shared" ca="1" si="4"/>
        <v/>
      </c>
      <c r="BJ81" s="560" t="str">
        <f t="shared" ca="1" si="4"/>
        <v/>
      </c>
      <c r="BK81" s="560" t="str">
        <f t="shared" ca="1" si="4"/>
        <v/>
      </c>
      <c r="BL81" s="561" t="str">
        <f t="shared" ca="1" si="4"/>
        <v/>
      </c>
      <c r="BM81" s="465"/>
      <c r="BN81" s="465"/>
      <c r="BO81" s="465"/>
      <c r="BP81" s="465"/>
      <c r="BQ81" s="465"/>
      <c r="BR81" s="465"/>
      <c r="BS81" s="465"/>
      <c r="BT81" s="465"/>
      <c r="BU81" s="465"/>
      <c r="BV81" s="465"/>
      <c r="BW81" s="192"/>
      <c r="BX81" s="192"/>
      <c r="BY81" s="192"/>
      <c r="BZ81" s="192"/>
      <c r="CA81" s="192"/>
      <c r="CB81" s="465"/>
      <c r="CC81" s="465"/>
      <c r="CD81" s="465"/>
      <c r="CE81" s="465"/>
      <c r="CF81" s="465"/>
      <c r="CG81" s="465"/>
      <c r="CH81" s="465"/>
      <c r="CI81" s="465"/>
      <c r="CJ81" s="465"/>
      <c r="CK81" s="465"/>
      <c r="CL81" s="465"/>
      <c r="CM81" s="465"/>
      <c r="CN81" s="192"/>
      <c r="CO81" s="192"/>
      <c r="CP81" s="192"/>
      <c r="CQ81" s="192"/>
      <c r="CR81" s="192"/>
      <c r="CS81" s="465"/>
      <c r="CT81" s="465"/>
      <c r="CU81" s="465"/>
      <c r="CV81" s="1528"/>
      <c r="CW81" s="1529"/>
      <c r="CX81" s="1529"/>
      <c r="CY81" s="1530"/>
      <c r="CZ81" s="1530"/>
      <c r="DA81" s="1530"/>
      <c r="DB81" s="1530"/>
      <c r="DC81" s="1530"/>
      <c r="DD81" s="1859"/>
      <c r="DE81" s="1860"/>
      <c r="DF81" s="1860"/>
      <c r="DG81" s="1861"/>
      <c r="DH81" s="1481"/>
      <c r="DI81" s="1481"/>
      <c r="DJ81" s="1481"/>
      <c r="DK81" s="1481"/>
      <c r="DL81" s="1481"/>
      <c r="DM81" s="1481"/>
      <c r="DN81" s="1481"/>
      <c r="DO81" s="1481"/>
      <c r="DP81" s="1481"/>
      <c r="DQ81" s="1481"/>
      <c r="DR81" s="1516"/>
    </row>
    <row r="82" spans="1:122" s="80" customFormat="1" ht="15" customHeight="1">
      <c r="A82" s="218"/>
      <c r="E82" s="1985">
        <v>2</v>
      </c>
      <c r="F82" s="1952"/>
      <c r="G82" s="1945" t="str">
        <f>TEXT($B$41,"###")</f>
        <v>4</v>
      </c>
      <c r="H82" s="1946"/>
      <c r="I82" s="824" t="str">
        <f>VLOOKUP(VALUE(G82),$B$37:$D$75,3,FALSE)</f>
        <v>圧造課部品番号</v>
      </c>
      <c r="J82" s="801"/>
      <c r="K82" s="801"/>
      <c r="L82" s="801"/>
      <c r="M82" s="73"/>
      <c r="N82" s="1949"/>
      <c r="O82" s="1950"/>
      <c r="P82" s="1963"/>
      <c r="Q82" s="1963"/>
      <c r="R82" s="818"/>
      <c r="S82" s="818"/>
      <c r="T82" s="818"/>
      <c r="U82" s="818"/>
      <c r="V82" s="221"/>
      <c r="W82" s="1951">
        <f>W81+1</f>
        <v>5</v>
      </c>
      <c r="X82" s="1952"/>
      <c r="Y82" s="1945" t="str">
        <f>TEXT($B$64,"###")</f>
        <v>24</v>
      </c>
      <c r="Z82" s="1946"/>
      <c r="AA82" s="824" t="str">
        <f>VLOOKUP(VALUE(Y82),$B$37:$D$75,3,FALSE) &amp; " " &amp; VLOOKUP(VALUE(Y82),$B$37:$F$75,5,FALSE)</f>
        <v>F5 検索</v>
      </c>
      <c r="AB82" s="801"/>
      <c r="AC82" s="801"/>
      <c r="AD82" s="229"/>
      <c r="AE82" s="73"/>
      <c r="AF82" s="719"/>
      <c r="AG82" s="720"/>
      <c r="AH82" s="720"/>
      <c r="AI82" s="720"/>
      <c r="AJ82" s="720"/>
      <c r="AK82" s="720"/>
      <c r="AL82" s="720"/>
      <c r="AM82" s="720"/>
      <c r="AN82" s="721"/>
      <c r="AQ82" s="377"/>
      <c r="AR82" s="377"/>
      <c r="AS82" s="377"/>
      <c r="AT82" s="377"/>
      <c r="AU82" s="377"/>
      <c r="AV82" s="377"/>
      <c r="AW82" s="226"/>
      <c r="AX82" s="226"/>
      <c r="AY82" s="40"/>
      <c r="AZ82" s="465"/>
      <c r="BA82" s="192">
        <f t="shared" ref="BA82:BB88" si="7">BA81</f>
        <v>3</v>
      </c>
      <c r="BB82" s="192">
        <f t="shared" si="7"/>
        <v>1</v>
      </c>
      <c r="BC82" s="192"/>
      <c r="BD82" s="465"/>
      <c r="BE82" s="192"/>
      <c r="BF82" s="192"/>
      <c r="BG82" s="559" t="str">
        <f t="shared" ref="BG82:BL127" ca="1" si="8">IF(BA82&lt;&gt;"",IF(MID(_xlfn.FORMULATEXT(BA82),SEARCH("[",_xlfn.FORMULATEXT(BA82))+1,SEARCH("]",_xlfn.FORMULATEXT(BA82))-(SEARCH("[",_xlfn.FORMULATEXT(BA82))+1))="-1","",1),"")</f>
        <v/>
      </c>
      <c r="BH82" s="560" t="str">
        <f t="shared" ca="1" si="8"/>
        <v/>
      </c>
      <c r="BI82" s="560" t="str">
        <f t="shared" ca="1" si="8"/>
        <v/>
      </c>
      <c r="BJ82" s="560" t="str">
        <f t="shared" ca="1" si="8"/>
        <v/>
      </c>
      <c r="BK82" s="560" t="str">
        <f t="shared" ca="1" si="8"/>
        <v/>
      </c>
      <c r="BL82" s="561" t="str">
        <f t="shared" ca="1" si="8"/>
        <v/>
      </c>
      <c r="BM82" s="192"/>
      <c r="BN82" s="192"/>
      <c r="BO82" s="192"/>
      <c r="BP82" s="465"/>
      <c r="BQ82" s="465"/>
      <c r="BR82" s="465"/>
      <c r="BS82" s="465"/>
      <c r="BT82" s="465"/>
      <c r="BU82" s="465"/>
      <c r="BV82" s="465"/>
      <c r="BW82" s="192"/>
      <c r="BX82" s="192"/>
      <c r="BY82" s="192"/>
      <c r="BZ82" s="192"/>
      <c r="CA82" s="192"/>
      <c r="CB82" s="465"/>
      <c r="CC82" s="465"/>
      <c r="CD82" s="465"/>
      <c r="CE82" s="465"/>
      <c r="CF82" s="465"/>
      <c r="CG82" s="465"/>
      <c r="CH82" s="465"/>
      <c r="CI82" s="465"/>
      <c r="CJ82" s="465"/>
      <c r="CK82" s="465"/>
      <c r="CL82" s="465"/>
      <c r="CM82" s="465"/>
      <c r="CN82" s="192"/>
      <c r="CO82" s="192"/>
      <c r="CP82" s="192"/>
      <c r="CQ82" s="192"/>
      <c r="CR82" s="192"/>
      <c r="CS82" s="192"/>
      <c r="CT82" s="192"/>
      <c r="CU82" s="192"/>
      <c r="CV82" s="1531"/>
      <c r="CW82" s="1532"/>
      <c r="CX82" s="1532"/>
      <c r="CY82" s="1533"/>
      <c r="CZ82" s="1533"/>
      <c r="DA82" s="1533"/>
      <c r="DB82" s="1533"/>
      <c r="DC82" s="1533"/>
      <c r="DD82" s="1859"/>
      <c r="DE82" s="1860"/>
      <c r="DF82" s="1860"/>
      <c r="DG82" s="1861"/>
      <c r="DH82" s="229"/>
      <c r="DI82" s="229"/>
      <c r="DJ82" s="229"/>
      <c r="DK82" s="229"/>
      <c r="DL82" s="229"/>
      <c r="DM82" s="229"/>
      <c r="DN82" s="229"/>
      <c r="DO82" s="229"/>
      <c r="DP82" s="229"/>
      <c r="DQ82" s="229"/>
      <c r="DR82" s="1520"/>
    </row>
    <row r="83" spans="1:122" s="80" customFormat="1" ht="15" customHeight="1">
      <c r="A83" s="218"/>
      <c r="E83" s="1982"/>
      <c r="F83" s="1983"/>
      <c r="G83" s="1984"/>
      <c r="H83" s="1984"/>
      <c r="I83" s="839"/>
      <c r="J83" s="839"/>
      <c r="K83" s="839"/>
      <c r="L83" s="839"/>
      <c r="M83" s="74"/>
      <c r="N83" s="1968"/>
      <c r="O83" s="1969"/>
      <c r="P83" s="1962"/>
      <c r="Q83" s="1962"/>
      <c r="R83" s="799"/>
      <c r="S83" s="799"/>
      <c r="T83" s="799"/>
      <c r="U83" s="799"/>
      <c r="V83" s="214"/>
      <c r="W83" s="1953">
        <f>W82+1</f>
        <v>6</v>
      </c>
      <c r="X83" s="1948"/>
      <c r="Y83" s="1937" t="str">
        <f>TEXT($B$65,"###")</f>
        <v>25</v>
      </c>
      <c r="Z83" s="1938"/>
      <c r="AA83" s="825" t="str">
        <f>VLOOKUP(VALUE(Y83),$B$37:$D$75,3,FALSE) &amp; " " &amp; VLOOKUP(VALUE(Y83),$B$37:$F$75,5,FALSE)</f>
        <v>F6 クリア</v>
      </c>
      <c r="AB83" s="839"/>
      <c r="AC83" s="839"/>
      <c r="AD83" s="230"/>
      <c r="AE83" s="74"/>
      <c r="AF83" s="722"/>
      <c r="AG83" s="723"/>
      <c r="AH83" s="723"/>
      <c r="AI83" s="723"/>
      <c r="AJ83" s="723"/>
      <c r="AK83" s="723"/>
      <c r="AL83" s="723"/>
      <c r="AM83" s="723"/>
      <c r="AN83" s="724"/>
      <c r="AQ83" s="377"/>
      <c r="AR83" s="377"/>
      <c r="AS83" s="377"/>
      <c r="AT83" s="377"/>
      <c r="AU83" s="377"/>
      <c r="AV83" s="377"/>
      <c r="AW83" s="226"/>
      <c r="AX83" s="226"/>
      <c r="AY83" s="40"/>
      <c r="AZ83" s="465"/>
      <c r="BA83" s="192">
        <f t="shared" si="7"/>
        <v>3</v>
      </c>
      <c r="BB83" s="192">
        <f t="shared" si="7"/>
        <v>1</v>
      </c>
      <c r="BC83" s="192"/>
      <c r="BD83" s="465"/>
      <c r="BE83" s="192"/>
      <c r="BF83" s="192"/>
      <c r="BG83" s="559" t="str">
        <f t="shared" ca="1" si="8"/>
        <v/>
      </c>
      <c r="BH83" s="560" t="str">
        <f t="shared" ca="1" si="8"/>
        <v/>
      </c>
      <c r="BI83" s="560" t="str">
        <f t="shared" ca="1" si="8"/>
        <v/>
      </c>
      <c r="BJ83" s="560" t="str">
        <f t="shared" ca="1" si="8"/>
        <v/>
      </c>
      <c r="BK83" s="560" t="str">
        <f t="shared" ca="1" si="8"/>
        <v/>
      </c>
      <c r="BL83" s="561" t="str">
        <f t="shared" ca="1" si="8"/>
        <v/>
      </c>
      <c r="BM83" s="192"/>
      <c r="BN83" s="192"/>
      <c r="BO83" s="192"/>
      <c r="BP83" s="465"/>
      <c r="BQ83" s="465"/>
      <c r="BR83" s="465"/>
      <c r="BS83" s="465"/>
      <c r="BT83" s="465"/>
      <c r="BU83" s="465"/>
      <c r="BV83" s="465"/>
      <c r="BW83" s="192"/>
      <c r="BX83" s="192"/>
      <c r="BY83" s="192"/>
      <c r="BZ83" s="192"/>
      <c r="CA83" s="192"/>
      <c r="CB83" s="465"/>
      <c r="CC83" s="465"/>
      <c r="CD83" s="465"/>
      <c r="CE83" s="465"/>
      <c r="CF83" s="465"/>
      <c r="CG83" s="465"/>
      <c r="CH83" s="465"/>
      <c r="CI83" s="465"/>
      <c r="CJ83" s="465"/>
      <c r="CK83" s="465"/>
      <c r="CL83" s="465"/>
      <c r="CM83" s="465"/>
      <c r="CN83" s="192"/>
      <c r="CO83" s="192"/>
      <c r="CP83" s="192"/>
      <c r="CQ83" s="192"/>
      <c r="CR83" s="192"/>
      <c r="CS83" s="192"/>
      <c r="CT83" s="192"/>
      <c r="CU83" s="192"/>
      <c r="CV83" s="1531"/>
      <c r="CW83" s="1532"/>
      <c r="CX83" s="1532"/>
      <c r="CY83" s="1533"/>
      <c r="CZ83" s="1533"/>
      <c r="DA83" s="1533"/>
      <c r="DB83" s="1533"/>
      <c r="DC83" s="1533"/>
      <c r="DD83" s="1859"/>
      <c r="DE83" s="1860"/>
      <c r="DF83" s="1860"/>
      <c r="DG83" s="1861"/>
      <c r="DH83" s="229"/>
      <c r="DI83" s="229"/>
      <c r="DJ83" s="229"/>
      <c r="DK83" s="229"/>
      <c r="DL83" s="229"/>
      <c r="DM83" s="229"/>
      <c r="DN83" s="229"/>
      <c r="DO83" s="229"/>
      <c r="DP83" s="229"/>
      <c r="DQ83" s="229"/>
      <c r="DR83" s="1520"/>
    </row>
    <row r="84" spans="1:122" s="80" customFormat="1" ht="15" customHeight="1">
      <c r="A84" s="1764" t="str">
        <f>BA84&amp;"."&amp;BB84</f>
        <v>3.2</v>
      </c>
      <c r="B84" s="1765"/>
      <c r="C84" s="1765"/>
      <c r="D84" s="226" t="s">
        <v>230</v>
      </c>
      <c r="E84" s="226"/>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c r="AD84" s="226"/>
      <c r="AE84" s="226"/>
      <c r="AF84" s="226"/>
      <c r="AG84" s="226"/>
      <c r="AH84" s="226"/>
      <c r="AI84" s="226"/>
      <c r="AJ84" s="226"/>
      <c r="AK84" s="226"/>
      <c r="AL84" s="226"/>
      <c r="AM84" s="226"/>
      <c r="AN84" s="226"/>
      <c r="AO84" s="226"/>
      <c r="AP84" s="226"/>
      <c r="AQ84" s="226"/>
      <c r="AR84" s="226"/>
      <c r="AS84" s="226"/>
      <c r="AT84" s="226"/>
      <c r="AU84" s="226"/>
      <c r="AV84" s="226"/>
      <c r="AW84" s="226"/>
      <c r="AX84" s="226"/>
      <c r="AY84" s="40"/>
      <c r="AZ84" s="465"/>
      <c r="BA84" s="192">
        <f>BA83</f>
        <v>3</v>
      </c>
      <c r="BB84" s="193">
        <f>BB83+1</f>
        <v>2</v>
      </c>
      <c r="BC84" s="192"/>
      <c r="BD84" s="465"/>
      <c r="BE84" s="192"/>
      <c r="BF84" s="192"/>
      <c r="BG84" s="559" t="str">
        <f t="shared" ca="1" si="8"/>
        <v/>
      </c>
      <c r="BH84" s="560" t="str">
        <f t="shared" ca="1" si="8"/>
        <v/>
      </c>
      <c r="BI84" s="560" t="str">
        <f t="shared" ca="1" si="8"/>
        <v/>
      </c>
      <c r="BJ84" s="560" t="str">
        <f t="shared" ca="1" si="8"/>
        <v/>
      </c>
      <c r="BK84" s="560" t="str">
        <f t="shared" ca="1" si="8"/>
        <v/>
      </c>
      <c r="BL84" s="561" t="str">
        <f t="shared" ca="1" si="8"/>
        <v/>
      </c>
      <c r="BM84" s="192"/>
      <c r="BN84" s="192"/>
      <c r="BO84" s="192"/>
      <c r="BP84" s="465"/>
      <c r="BQ84" s="465"/>
      <c r="BR84" s="465"/>
      <c r="BS84" s="465"/>
      <c r="BT84" s="465"/>
      <c r="BU84" s="465"/>
      <c r="BV84" s="465"/>
      <c r="BW84" s="192"/>
      <c r="BX84" s="192"/>
      <c r="BY84" s="192"/>
      <c r="BZ84" s="192"/>
      <c r="CA84" s="192"/>
      <c r="CB84" s="465"/>
      <c r="CC84" s="465"/>
      <c r="CD84" s="465"/>
      <c r="CE84" s="465"/>
      <c r="CF84" s="465"/>
      <c r="CG84" s="465"/>
      <c r="CH84" s="465"/>
      <c r="CI84" s="465"/>
      <c r="CJ84" s="192"/>
      <c r="CK84" s="192"/>
      <c r="CL84" s="192"/>
      <c r="CM84" s="192"/>
      <c r="CN84" s="465"/>
      <c r="CO84" s="465"/>
      <c r="CP84" s="465"/>
      <c r="CQ84" s="465"/>
      <c r="CR84" s="465"/>
      <c r="CS84" s="192"/>
      <c r="CT84" s="192"/>
      <c r="CU84" s="192"/>
      <c r="CV84" s="1531"/>
      <c r="CW84" s="1532"/>
      <c r="CX84" s="1532"/>
      <c r="CY84" s="1533"/>
      <c r="CZ84" s="1533"/>
      <c r="DA84" s="1533"/>
      <c r="DB84" s="1533"/>
      <c r="DC84" s="1533"/>
      <c r="DD84" s="1859"/>
      <c r="DE84" s="1860"/>
      <c r="DF84" s="1860"/>
      <c r="DG84" s="1861"/>
      <c r="DH84" s="229"/>
      <c r="DI84" s="229"/>
      <c r="DJ84" s="229"/>
      <c r="DK84" s="229"/>
      <c r="DL84" s="229"/>
      <c r="DM84" s="229"/>
      <c r="DN84" s="229"/>
      <c r="DO84" s="229"/>
      <c r="DP84" s="229"/>
      <c r="DQ84" s="229"/>
      <c r="DR84" s="1520"/>
    </row>
    <row r="85" spans="1:122" s="80" customFormat="1" ht="15" customHeight="1">
      <c r="A85" s="218"/>
      <c r="B85" s="226"/>
      <c r="C85" s="226"/>
      <c r="D85" s="226"/>
      <c r="E85" s="1814" t="s">
        <v>221</v>
      </c>
      <c r="F85" s="1806"/>
      <c r="G85" s="1806"/>
      <c r="H85" s="1806"/>
      <c r="I85" s="1806"/>
      <c r="J85" s="1806"/>
      <c r="K85" s="1806"/>
      <c r="L85" s="1806"/>
      <c r="M85" s="1806"/>
      <c r="N85" s="1806" t="s">
        <v>222</v>
      </c>
      <c r="O85" s="1806"/>
      <c r="P85" s="1806"/>
      <c r="Q85" s="1806"/>
      <c r="R85" s="1806"/>
      <c r="S85" s="1806"/>
      <c r="T85" s="1806"/>
      <c r="U85" s="1806"/>
      <c r="V85" s="1806"/>
      <c r="W85" s="1806"/>
      <c r="X85" s="1806" t="s">
        <v>88</v>
      </c>
      <c r="Y85" s="1806"/>
      <c r="Z85" s="1806"/>
      <c r="AA85" s="1806"/>
      <c r="AB85" s="1806"/>
      <c r="AC85" s="1806"/>
      <c r="AD85" s="1806"/>
      <c r="AE85" s="1806"/>
      <c r="AF85" s="1806"/>
      <c r="AG85" s="1807"/>
      <c r="AH85" s="226"/>
      <c r="AI85" s="226"/>
      <c r="AJ85" s="226"/>
      <c r="AK85" s="226"/>
      <c r="AL85" s="226"/>
      <c r="AM85" s="226"/>
      <c r="AN85" s="226"/>
      <c r="AO85" s="226"/>
      <c r="AP85" s="226"/>
      <c r="AQ85" s="226"/>
      <c r="AR85" s="226"/>
      <c r="AS85" s="226"/>
      <c r="AT85" s="226"/>
      <c r="AU85" s="226"/>
      <c r="AV85" s="226"/>
      <c r="AW85" s="226"/>
      <c r="AX85" s="226"/>
      <c r="AY85" s="40"/>
      <c r="AZ85" s="465"/>
      <c r="BA85" s="192">
        <f>BA84</f>
        <v>3</v>
      </c>
      <c r="BB85" s="192">
        <f>BB84</f>
        <v>2</v>
      </c>
      <c r="BC85" s="192"/>
      <c r="BD85" s="465"/>
      <c r="BE85" s="192"/>
      <c r="BF85" s="192"/>
      <c r="BG85" s="559" t="str">
        <f t="shared" ca="1" si="8"/>
        <v/>
      </c>
      <c r="BH85" s="560" t="str">
        <f t="shared" ca="1" si="8"/>
        <v/>
      </c>
      <c r="BI85" s="560" t="str">
        <f t="shared" ca="1" si="8"/>
        <v/>
      </c>
      <c r="BJ85" s="560" t="str">
        <f t="shared" ca="1" si="8"/>
        <v/>
      </c>
      <c r="BK85" s="560" t="str">
        <f t="shared" ca="1" si="8"/>
        <v/>
      </c>
      <c r="BL85" s="561" t="str">
        <f t="shared" ca="1" si="8"/>
        <v/>
      </c>
      <c r="BM85" s="192"/>
      <c r="BN85" s="192"/>
      <c r="BO85" s="192"/>
      <c r="BP85" s="465"/>
      <c r="BQ85" s="465"/>
      <c r="BR85" s="465"/>
      <c r="BS85" s="465"/>
      <c r="BT85" s="465"/>
      <c r="BU85" s="465"/>
      <c r="BV85" s="465"/>
      <c r="BW85" s="192"/>
      <c r="BX85" s="192"/>
      <c r="BY85" s="465"/>
      <c r="BZ85" s="465"/>
      <c r="CA85" s="465"/>
      <c r="CB85" s="465"/>
      <c r="CC85" s="465"/>
      <c r="CD85" s="465"/>
      <c r="CE85" s="465"/>
      <c r="CF85" s="465"/>
      <c r="CG85" s="465"/>
      <c r="CH85" s="465"/>
      <c r="CI85" s="465"/>
      <c r="CJ85" s="192"/>
      <c r="CK85" s="192"/>
      <c r="CL85" s="192"/>
      <c r="CM85" s="192"/>
      <c r="CN85" s="465"/>
      <c r="CO85" s="465"/>
      <c r="CP85" s="465"/>
      <c r="CQ85" s="465"/>
      <c r="CR85" s="465"/>
      <c r="CS85" s="192"/>
      <c r="CT85" s="192"/>
      <c r="CU85" s="192"/>
      <c r="CV85" s="1531"/>
      <c r="CW85" s="1532"/>
      <c r="CX85" s="1532"/>
      <c r="CY85" s="1533"/>
      <c r="CZ85" s="1533"/>
      <c r="DA85" s="1533"/>
      <c r="DB85" s="1533"/>
      <c r="DC85" s="1533"/>
      <c r="DD85" s="1859"/>
      <c r="DE85" s="1860"/>
      <c r="DF85" s="1860"/>
      <c r="DG85" s="1861"/>
      <c r="DH85" s="229"/>
      <c r="DI85" s="229"/>
      <c r="DJ85" s="229"/>
      <c r="DK85" s="229"/>
      <c r="DL85" s="229"/>
      <c r="DM85" s="229"/>
      <c r="DN85" s="229"/>
      <c r="DO85" s="229"/>
      <c r="DP85" s="229"/>
      <c r="DQ85" s="229"/>
      <c r="DR85" s="1520"/>
    </row>
    <row r="86" spans="1:122" ht="15" customHeight="1">
      <c r="A86" s="218"/>
      <c r="E86" s="838" t="s">
        <v>224</v>
      </c>
      <c r="F86" s="839"/>
      <c r="G86" s="839"/>
      <c r="H86" s="839"/>
      <c r="I86" s="839"/>
      <c r="J86" s="839"/>
      <c r="K86" s="839"/>
      <c r="L86" s="839"/>
      <c r="M86" s="820"/>
      <c r="N86" s="825" t="str">
        <f>""""&amp;$Z$2&amp;""""</f>
        <v>"k4001003"</v>
      </c>
      <c r="O86" s="839"/>
      <c r="P86" s="839"/>
      <c r="Q86" s="839"/>
      <c r="R86" s="839"/>
      <c r="S86" s="839"/>
      <c r="T86" s="839"/>
      <c r="U86" s="839"/>
      <c r="V86" s="839"/>
      <c r="W86" s="820"/>
      <c r="X86" s="825" t="s">
        <v>112</v>
      </c>
      <c r="Y86" s="839"/>
      <c r="Z86" s="839"/>
      <c r="AA86" s="839"/>
      <c r="AB86" s="839"/>
      <c r="AC86" s="839"/>
      <c r="AD86" s="839"/>
      <c r="AE86" s="839"/>
      <c r="AF86" s="839"/>
      <c r="AG86" s="74"/>
      <c r="AY86" s="40"/>
      <c r="BA86" s="192">
        <f t="shared" si="7"/>
        <v>3</v>
      </c>
      <c r="BB86" s="192">
        <f>BB85</f>
        <v>2</v>
      </c>
      <c r="BE86" s="465"/>
      <c r="BF86" s="465"/>
      <c r="BG86" s="559" t="str">
        <f t="shared" ca="1" si="8"/>
        <v/>
      </c>
      <c r="BH86" s="560" t="str">
        <f t="shared" ca="1" si="8"/>
        <v/>
      </c>
      <c r="BI86" s="560" t="str">
        <f t="shared" ca="1" si="8"/>
        <v/>
      </c>
      <c r="BJ86" s="560" t="str">
        <f t="shared" ca="1" si="8"/>
        <v/>
      </c>
      <c r="BK86" s="560" t="str">
        <f t="shared" ca="1" si="8"/>
        <v/>
      </c>
      <c r="BL86" s="561" t="str">
        <f t="shared" ca="1" si="8"/>
        <v/>
      </c>
      <c r="BM86" s="465"/>
      <c r="BN86" s="465"/>
      <c r="BO86" s="465"/>
      <c r="BP86" s="465"/>
      <c r="BQ86" s="465"/>
      <c r="BR86" s="465"/>
      <c r="BS86" s="465"/>
      <c r="BT86" s="465"/>
      <c r="BU86" s="465"/>
      <c r="BV86" s="465"/>
      <c r="BW86" s="465"/>
      <c r="BX86" s="465"/>
      <c r="BY86" s="465"/>
      <c r="BZ86" s="465"/>
      <c r="CA86" s="465"/>
      <c r="CB86" s="465"/>
      <c r="CC86" s="465"/>
      <c r="CD86" s="465"/>
      <c r="CE86" s="465"/>
      <c r="CF86" s="465"/>
      <c r="CG86" s="465"/>
      <c r="CH86" s="465"/>
      <c r="CI86" s="465"/>
      <c r="CJ86" s="192"/>
      <c r="CK86" s="192"/>
      <c r="CL86" s="192"/>
      <c r="CM86" s="192"/>
      <c r="CN86" s="465"/>
      <c r="CO86" s="465"/>
      <c r="CP86" s="465"/>
      <c r="CQ86" s="465"/>
      <c r="CR86" s="465"/>
      <c r="CS86" s="465"/>
      <c r="CT86" s="465"/>
      <c r="CU86" s="465"/>
      <c r="CV86" s="1528"/>
      <c r="CW86" s="1529"/>
      <c r="CX86" s="1529"/>
      <c r="CY86" s="1530"/>
      <c r="CZ86" s="1530"/>
      <c r="DA86" s="1530"/>
      <c r="DB86" s="1530"/>
      <c r="DC86" s="1530"/>
      <c r="DD86" s="1859"/>
      <c r="DE86" s="1860"/>
      <c r="DF86" s="1860"/>
      <c r="DG86" s="1861"/>
      <c r="DH86" s="1481"/>
      <c r="DI86" s="1481"/>
      <c r="DJ86" s="1481"/>
      <c r="DK86" s="1481"/>
      <c r="DL86" s="1481"/>
      <c r="DM86" s="1481"/>
      <c r="DN86" s="1481"/>
      <c r="DO86" s="1481"/>
      <c r="DP86" s="1481"/>
      <c r="DQ86" s="1481"/>
      <c r="DR86" s="1516"/>
    </row>
    <row r="87" spans="1:122" ht="15" customHeight="1">
      <c r="A87" s="1764" t="str">
        <f>BA87&amp;"."&amp;BB87</f>
        <v>3.3</v>
      </c>
      <c r="B87" s="1967"/>
      <c r="C87" s="1967"/>
      <c r="D87" s="155" t="s">
        <v>178</v>
      </c>
      <c r="H87" s="36"/>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156"/>
      <c r="BA87" s="192">
        <f t="shared" si="7"/>
        <v>3</v>
      </c>
      <c r="BB87" s="193">
        <f>BB86+1</f>
        <v>3</v>
      </c>
      <c r="BE87" s="465"/>
      <c r="BF87" s="465"/>
      <c r="BG87" s="559" t="str">
        <f t="shared" ca="1" si="8"/>
        <v/>
      </c>
      <c r="BH87" s="560" t="str">
        <f t="shared" ca="1" si="8"/>
        <v/>
      </c>
      <c r="BI87" s="560" t="str">
        <f t="shared" ca="1" si="8"/>
        <v/>
      </c>
      <c r="BJ87" s="560" t="str">
        <f t="shared" ca="1" si="8"/>
        <v/>
      </c>
      <c r="BK87" s="560" t="str">
        <f t="shared" ca="1" si="8"/>
        <v/>
      </c>
      <c r="BL87" s="561" t="str">
        <f t="shared" ca="1" si="8"/>
        <v/>
      </c>
      <c r="BM87" s="465"/>
      <c r="BN87" s="465"/>
      <c r="BO87" s="465"/>
      <c r="BP87" s="465"/>
      <c r="BQ87" s="465"/>
      <c r="BR87" s="465"/>
      <c r="BS87" s="465"/>
      <c r="BT87" s="465"/>
      <c r="BU87" s="465"/>
      <c r="BV87" s="465"/>
      <c r="BW87" s="465"/>
      <c r="BX87" s="465"/>
      <c r="BY87" s="94"/>
      <c r="BZ87" s="94"/>
      <c r="CA87" s="94"/>
      <c r="CB87" s="94"/>
      <c r="CC87" s="94"/>
      <c r="CD87" s="94"/>
      <c r="CE87" s="94"/>
      <c r="CF87" s="465"/>
      <c r="CG87" s="465"/>
      <c r="CH87" s="465"/>
      <c r="CI87" s="465"/>
      <c r="CJ87" s="192"/>
      <c r="CK87" s="192"/>
      <c r="CL87" s="192"/>
      <c r="CM87" s="192"/>
      <c r="CN87" s="465"/>
      <c r="CO87" s="465"/>
      <c r="CP87" s="465"/>
      <c r="CQ87" s="465"/>
      <c r="CR87" s="465"/>
      <c r="CS87" s="465"/>
      <c r="CT87" s="465"/>
      <c r="CU87" s="465"/>
      <c r="CV87" s="1528"/>
      <c r="CW87" s="1529"/>
      <c r="CX87" s="1529"/>
      <c r="CY87" s="1530"/>
      <c r="CZ87" s="1530"/>
      <c r="DA87" s="1530"/>
      <c r="DB87" s="1530"/>
      <c r="DC87" s="1530"/>
      <c r="DD87" s="1859"/>
      <c r="DE87" s="1860"/>
      <c r="DF87" s="1860"/>
      <c r="DG87" s="1861"/>
      <c r="DH87" s="1481"/>
      <c r="DI87" s="1481"/>
      <c r="DJ87" s="1481"/>
      <c r="DK87" s="1481"/>
      <c r="DL87" s="1481"/>
      <c r="DM87" s="1481"/>
      <c r="DN87" s="1481"/>
      <c r="DO87" s="1481"/>
      <c r="DP87" s="1481"/>
      <c r="DQ87" s="1481"/>
      <c r="DR87" s="1516"/>
    </row>
    <row r="88" spans="1:122" ht="15" customHeight="1">
      <c r="A88" s="218"/>
      <c r="D88" s="48" t="str">
        <f>$BR$49&amp;"を実施し、当画面を終了する。"</f>
        <v>「共通仕様」「49. 画面終了共通処理」を実施し、当画面を終了する。</v>
      </c>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X88" s="48"/>
      <c r="AY88" s="156"/>
      <c r="BA88" s="192">
        <f t="shared" si="7"/>
        <v>3</v>
      </c>
      <c r="BB88" s="192">
        <f t="shared" si="7"/>
        <v>3</v>
      </c>
      <c r="BE88" s="465"/>
      <c r="BF88" s="465"/>
      <c r="BG88" s="559" t="str">
        <f t="shared" ca="1" si="8"/>
        <v/>
      </c>
      <c r="BH88" s="560" t="str">
        <f t="shared" ca="1" si="8"/>
        <v/>
      </c>
      <c r="BI88" s="560" t="str">
        <f t="shared" ca="1" si="8"/>
        <v/>
      </c>
      <c r="BJ88" s="560" t="str">
        <f t="shared" ca="1" si="8"/>
        <v/>
      </c>
      <c r="BK88" s="560" t="str">
        <f t="shared" ca="1" si="8"/>
        <v/>
      </c>
      <c r="BL88" s="561" t="str">
        <f t="shared" ca="1" si="8"/>
        <v/>
      </c>
      <c r="BM88" s="465"/>
      <c r="BN88" s="465"/>
      <c r="BO88" s="465"/>
      <c r="BP88" s="465"/>
      <c r="BQ88" s="465"/>
      <c r="BR88" s="94"/>
      <c r="BS88" s="94"/>
      <c r="BT88" s="94"/>
      <c r="BU88" s="94"/>
      <c r="BV88" s="94"/>
      <c r="BW88" s="94"/>
      <c r="BX88" s="94"/>
      <c r="BY88" s="192"/>
      <c r="BZ88" s="192"/>
      <c r="CA88" s="192"/>
      <c r="CB88" s="465"/>
      <c r="CC88" s="465"/>
      <c r="CD88" s="465"/>
      <c r="CE88" s="465"/>
      <c r="CF88" s="465"/>
      <c r="CG88" s="465"/>
      <c r="CH88" s="465"/>
      <c r="CI88" s="465"/>
      <c r="CJ88" s="192"/>
      <c r="CK88" s="192"/>
      <c r="CL88" s="192"/>
      <c r="CM88" s="192"/>
      <c r="CN88" s="465"/>
      <c r="CO88" s="465"/>
      <c r="CP88" s="465"/>
      <c r="CQ88" s="465"/>
      <c r="CR88" s="465"/>
      <c r="CS88" s="465"/>
      <c r="CT88" s="465"/>
      <c r="CU88" s="465"/>
      <c r="CV88" s="1488" t="s">
        <v>2265</v>
      </c>
      <c r="CW88" s="1489"/>
      <c r="CX88" s="1489"/>
      <c r="CY88" s="1489"/>
      <c r="CZ88" s="1489"/>
      <c r="DA88" s="1489"/>
      <c r="DB88" s="1489"/>
      <c r="DC88" s="1489"/>
      <c r="DD88" s="1859">
        <v>44638</v>
      </c>
      <c r="DE88" s="1860"/>
      <c r="DF88" s="1860"/>
      <c r="DG88" s="1861"/>
      <c r="DH88" s="1481"/>
      <c r="DI88" s="1481"/>
      <c r="DJ88" s="1481"/>
      <c r="DK88" s="1481"/>
      <c r="DL88" s="1481"/>
      <c r="DM88" s="1481"/>
      <c r="DN88" s="1481"/>
      <c r="DO88" s="1481"/>
      <c r="DP88" s="1481"/>
      <c r="DQ88" s="1481"/>
      <c r="DR88" s="1516"/>
    </row>
    <row r="89" spans="1:122" ht="15" customHeight="1">
      <c r="A89" s="1768" t="str">
        <f>BA89&amp;"."</f>
        <v>4.</v>
      </c>
      <c r="B89" s="1890"/>
      <c r="C89" s="226" t="s">
        <v>174</v>
      </c>
      <c r="AH89" s="36"/>
      <c r="AY89" s="40"/>
      <c r="BA89" s="193">
        <f>BA88+1</f>
        <v>4</v>
      </c>
      <c r="BE89" s="465"/>
      <c r="BF89" s="465"/>
      <c r="BG89" s="559" t="str">
        <f t="shared" ca="1" si="8"/>
        <v/>
      </c>
      <c r="BH89" s="560" t="str">
        <f t="shared" ca="1" si="8"/>
        <v/>
      </c>
      <c r="BI89" s="560" t="str">
        <f t="shared" ca="1" si="8"/>
        <v/>
      </c>
      <c r="BJ89" s="560" t="str">
        <f t="shared" ca="1" si="8"/>
        <v/>
      </c>
      <c r="BK89" s="560" t="str">
        <f t="shared" ca="1" si="8"/>
        <v/>
      </c>
      <c r="BL89" s="561" t="str">
        <f t="shared" ca="1" si="8"/>
        <v/>
      </c>
      <c r="BM89" s="465"/>
      <c r="BN89" s="465"/>
      <c r="BO89" s="465"/>
      <c r="BP89" s="465"/>
      <c r="BQ89" s="465"/>
      <c r="BR89" s="465"/>
      <c r="BS89" s="465"/>
      <c r="BT89" s="465"/>
      <c r="BU89" s="465"/>
      <c r="BV89" s="465"/>
      <c r="BW89" s="192"/>
      <c r="BX89" s="192"/>
      <c r="BY89" s="465"/>
      <c r="BZ89" s="465"/>
      <c r="CA89" s="465"/>
      <c r="CB89" s="465"/>
      <c r="CC89" s="465"/>
      <c r="CD89" s="465"/>
      <c r="CE89" s="465"/>
      <c r="CF89" s="465"/>
      <c r="CG89" s="465"/>
      <c r="CH89" s="465"/>
      <c r="CI89" s="465"/>
      <c r="CJ89" s="465"/>
      <c r="CK89" s="465"/>
      <c r="CL89" s="465"/>
      <c r="CM89" s="465"/>
      <c r="CN89" s="465"/>
      <c r="CO89" s="465"/>
      <c r="CP89" s="465"/>
      <c r="CQ89" s="465"/>
      <c r="CR89" s="465"/>
      <c r="CS89" s="465"/>
      <c r="CT89" s="465"/>
      <c r="CU89" s="465"/>
      <c r="CV89" s="1528"/>
      <c r="CW89" s="1529"/>
      <c r="CX89" s="1529"/>
      <c r="CY89" s="1530"/>
      <c r="CZ89" s="1530"/>
      <c r="DA89" s="1530"/>
      <c r="DB89" s="1530"/>
      <c r="DC89" s="1530"/>
      <c r="DD89" s="1859"/>
      <c r="DE89" s="1860"/>
      <c r="DF89" s="1860"/>
      <c r="DG89" s="1861"/>
      <c r="DH89" s="1481"/>
      <c r="DI89" s="1481"/>
      <c r="DJ89" s="1481"/>
      <c r="DK89" s="1481"/>
      <c r="DL89" s="1481"/>
      <c r="DM89" s="1481"/>
      <c r="DN89" s="1481"/>
      <c r="DO89" s="1481"/>
      <c r="DP89" s="1481"/>
      <c r="DQ89" s="1481"/>
      <c r="DR89" s="1516"/>
    </row>
    <row r="90" spans="1:122" ht="15" customHeight="1">
      <c r="A90" s="1737" t="str">
        <f>$BA90&amp;"."&amp;$BB90&amp;"."</f>
        <v>4.1.</v>
      </c>
      <c r="B90" s="1738"/>
      <c r="C90" s="1738"/>
      <c r="D90" s="226" t="s">
        <v>815</v>
      </c>
      <c r="AY90" s="40"/>
      <c r="BA90" s="192">
        <f t="shared" ref="BA90:BC102" si="9">BA89</f>
        <v>4</v>
      </c>
      <c r="BB90" s="193">
        <f>BB89+1</f>
        <v>1</v>
      </c>
      <c r="BE90" s="465"/>
      <c r="BF90" s="465"/>
      <c r="BG90" s="559" t="str">
        <f t="shared" ca="1" si="8"/>
        <v/>
      </c>
      <c r="BH90" s="560" t="str">
        <f t="shared" ca="1" si="8"/>
        <v/>
      </c>
      <c r="BI90" s="560" t="str">
        <f t="shared" ca="1" si="8"/>
        <v/>
      </c>
      <c r="BJ90" s="560" t="str">
        <f t="shared" ca="1" si="8"/>
        <v/>
      </c>
      <c r="BK90" s="560" t="str">
        <f t="shared" ca="1" si="8"/>
        <v/>
      </c>
      <c r="BL90" s="561" t="str">
        <f t="shared" ca="1" si="8"/>
        <v/>
      </c>
      <c r="BM90" s="465"/>
      <c r="BN90" s="465"/>
      <c r="BO90" s="465"/>
      <c r="BP90" s="465"/>
      <c r="BQ90" s="465"/>
      <c r="BR90" s="465"/>
      <c r="BS90" s="465"/>
      <c r="BT90" s="465"/>
      <c r="BU90" s="465"/>
      <c r="BV90" s="465"/>
      <c r="BW90" s="465"/>
      <c r="BX90" s="465"/>
      <c r="BY90" s="94"/>
      <c r="BZ90" s="94"/>
      <c r="CA90" s="94"/>
      <c r="CB90" s="94"/>
      <c r="CC90" s="94"/>
      <c r="CD90" s="94"/>
      <c r="CE90" s="94"/>
      <c r="CF90" s="465"/>
      <c r="CG90" s="465"/>
      <c r="CH90" s="465"/>
      <c r="CI90" s="465"/>
      <c r="CJ90" s="465"/>
      <c r="CK90" s="465"/>
      <c r="CL90" s="465"/>
      <c r="CM90" s="465"/>
      <c r="CN90" s="465"/>
      <c r="CO90" s="465"/>
      <c r="CP90" s="465"/>
      <c r="CQ90" s="465"/>
      <c r="CR90" s="465"/>
      <c r="CS90" s="465"/>
      <c r="CT90" s="465"/>
      <c r="CU90" s="465"/>
      <c r="CV90" s="1528"/>
      <c r="CW90" s="1529"/>
      <c r="CX90" s="1529"/>
      <c r="CY90" s="1530"/>
      <c r="CZ90" s="1530"/>
      <c r="DA90" s="1530"/>
      <c r="DB90" s="1530"/>
      <c r="DC90" s="1530"/>
      <c r="DD90" s="1859"/>
      <c r="DE90" s="1860"/>
      <c r="DF90" s="1860"/>
      <c r="DG90" s="1861"/>
      <c r="DH90" s="1481"/>
      <c r="DI90" s="1481"/>
      <c r="DJ90" s="1481"/>
      <c r="DK90" s="1481"/>
      <c r="DL90" s="1481"/>
      <c r="DM90" s="1481"/>
      <c r="DN90" s="1481"/>
      <c r="DO90" s="1481"/>
      <c r="DP90" s="1481"/>
      <c r="DQ90" s="1481"/>
      <c r="DR90" s="1516"/>
    </row>
    <row r="91" spans="1:122" s="94" customFormat="1" ht="15" customHeight="1">
      <c r="A91" s="1737" t="str">
        <f>$BA91&amp;"."&amp;$BB91&amp;"."&amp;$BC91&amp;"."</f>
        <v>4.1.1.</v>
      </c>
      <c r="B91" s="1738"/>
      <c r="C91" s="1738"/>
      <c r="D91" s="1738"/>
      <c r="E91" s="219" t="s">
        <v>816</v>
      </c>
      <c r="F91" s="685"/>
      <c r="G91" s="676"/>
      <c r="H91" s="676"/>
      <c r="I91" s="676"/>
      <c r="J91" s="676"/>
      <c r="K91" s="676"/>
      <c r="L91" s="676"/>
      <c r="M91" s="685"/>
      <c r="N91" s="685"/>
      <c r="O91" s="685"/>
      <c r="P91" s="685"/>
      <c r="Q91" s="685"/>
      <c r="R91" s="685"/>
      <c r="S91" s="685"/>
      <c r="T91" s="685"/>
      <c r="U91" s="685"/>
      <c r="V91" s="685"/>
      <c r="W91" s="685"/>
      <c r="X91" s="685"/>
      <c r="Y91" s="685"/>
      <c r="Z91" s="685"/>
      <c r="AA91" s="685"/>
      <c r="AB91" s="685"/>
      <c r="AC91" s="685"/>
      <c r="AD91" s="685"/>
      <c r="AE91" s="685"/>
      <c r="AF91" s="685"/>
      <c r="AG91" s="685"/>
      <c r="AH91" s="685"/>
      <c r="AI91" s="685"/>
      <c r="AJ91" s="685"/>
      <c r="AK91" s="685"/>
      <c r="AL91" s="685"/>
      <c r="AM91" s="685"/>
      <c r="AN91" s="685"/>
      <c r="AO91" s="685"/>
      <c r="AP91" s="685"/>
      <c r="AQ91" s="685"/>
      <c r="AR91" s="685"/>
      <c r="AS91" s="685"/>
      <c r="AT91" s="685"/>
      <c r="AU91" s="685"/>
      <c r="AV91" s="685"/>
      <c r="AW91" s="685"/>
      <c r="AX91" s="685"/>
      <c r="AY91" s="93"/>
      <c r="AZ91" s="92"/>
      <c r="BA91" s="683">
        <f t="shared" si="9"/>
        <v>4</v>
      </c>
      <c r="BB91" s="683">
        <f t="shared" si="9"/>
        <v>1</v>
      </c>
      <c r="BC91" s="678">
        <f>BC90+1</f>
        <v>1</v>
      </c>
      <c r="BD91" s="95"/>
      <c r="BE91" s="87"/>
      <c r="BF91" s="87"/>
      <c r="BG91" s="559" t="str">
        <f t="shared" ca="1" si="8"/>
        <v/>
      </c>
      <c r="BH91" s="560" t="str">
        <f t="shared" ca="1" si="8"/>
        <v/>
      </c>
      <c r="BI91" s="560" t="str">
        <f t="shared" ca="1" si="8"/>
        <v/>
      </c>
      <c r="BJ91" s="560" t="str">
        <f t="shared" ca="1" si="8"/>
        <v/>
      </c>
      <c r="BK91" s="560" t="str">
        <f t="shared" ca="1" si="8"/>
        <v/>
      </c>
      <c r="BL91" s="561" t="str">
        <f t="shared" ca="1" si="8"/>
        <v/>
      </c>
      <c r="BY91" s="465"/>
      <c r="BZ91" s="465"/>
      <c r="CA91" s="465"/>
      <c r="CB91" s="465"/>
      <c r="CC91" s="465"/>
      <c r="CD91" s="465"/>
      <c r="CE91" s="465"/>
      <c r="CV91" s="1534"/>
      <c r="CW91" s="1535"/>
      <c r="CX91" s="1535"/>
      <c r="CY91" s="1535"/>
      <c r="CZ91" s="1535"/>
      <c r="DA91" s="1535"/>
      <c r="DB91" s="1535"/>
      <c r="DC91" s="1535"/>
      <c r="DD91" s="1859"/>
      <c r="DE91" s="1860"/>
      <c r="DF91" s="1860"/>
      <c r="DG91" s="1861"/>
      <c r="DH91" s="1522"/>
      <c r="DI91" s="1522"/>
      <c r="DJ91" s="1522"/>
      <c r="DK91" s="1522"/>
      <c r="DL91" s="1522"/>
      <c r="DM91" s="1522"/>
      <c r="DN91" s="1522"/>
      <c r="DO91" s="1522"/>
      <c r="DP91" s="1522"/>
      <c r="DQ91" s="1522"/>
      <c r="DR91" s="1523"/>
    </row>
    <row r="92" spans="1:122" ht="15" customHeight="1">
      <c r="A92" s="1737" t="str">
        <f>$BA92&amp;"."&amp;$BB92&amp;"."&amp;$BC92&amp;"."</f>
        <v>4.1.2.</v>
      </c>
      <c r="B92" s="1738"/>
      <c r="C92" s="1738"/>
      <c r="D92" s="1738"/>
      <c r="E92" s="219" t="str">
        <f>"プログラムコードを（"&amp;$E$86&amp;"）ログイン情報変数へ設定する。"</f>
        <v>プログラムコードを（P_CONS_PG_CODE）ログイン情報変数へ設定する。</v>
      </c>
      <c r="F92" s="685"/>
      <c r="G92" s="676"/>
      <c r="H92" s="676"/>
      <c r="I92" s="676"/>
      <c r="J92" s="676"/>
      <c r="K92" s="676"/>
      <c r="L92" s="676"/>
      <c r="M92" s="685"/>
      <c r="N92" s="685"/>
      <c r="O92" s="685"/>
      <c r="P92" s="685"/>
      <c r="Q92" s="685"/>
      <c r="R92" s="685"/>
      <c r="S92" s="685"/>
      <c r="T92" s="685"/>
      <c r="U92" s="685"/>
      <c r="V92" s="685"/>
      <c r="W92" s="685"/>
      <c r="X92" s="685"/>
      <c r="Y92" s="685"/>
      <c r="Z92" s="685"/>
      <c r="AA92" s="685"/>
      <c r="AB92" s="685"/>
      <c r="AC92" s="685"/>
      <c r="AD92" s="685"/>
      <c r="AE92" s="685"/>
      <c r="AF92" s="685"/>
      <c r="AG92" s="685"/>
      <c r="AH92" s="685"/>
      <c r="AI92" s="685"/>
      <c r="AJ92" s="685"/>
      <c r="AK92" s="685"/>
      <c r="AL92" s="685"/>
      <c r="AM92" s="685"/>
      <c r="AN92" s="685"/>
      <c r="AO92" s="685"/>
      <c r="AP92" s="685"/>
      <c r="AQ92" s="685"/>
      <c r="AR92" s="685"/>
      <c r="AS92" s="685"/>
      <c r="AT92" s="685"/>
      <c r="AU92" s="685"/>
      <c r="AV92" s="685"/>
      <c r="AW92" s="685"/>
      <c r="AX92" s="685"/>
      <c r="AY92" s="93"/>
      <c r="AZ92" s="92"/>
      <c r="BA92" s="683">
        <f t="shared" si="9"/>
        <v>4</v>
      </c>
      <c r="BB92" s="683">
        <f t="shared" si="9"/>
        <v>1</v>
      </c>
      <c r="BC92" s="678">
        <f>BC91+1</f>
        <v>2</v>
      </c>
      <c r="BE92" s="465"/>
      <c r="BF92" s="465"/>
      <c r="BG92" s="559" t="str">
        <f t="shared" ca="1" si="8"/>
        <v/>
      </c>
      <c r="BH92" s="560" t="str">
        <f t="shared" ca="1" si="8"/>
        <v/>
      </c>
      <c r="BI92" s="560" t="str">
        <f t="shared" ca="1" si="8"/>
        <v/>
      </c>
      <c r="BJ92" s="560" t="str">
        <f t="shared" ca="1" si="8"/>
        <v/>
      </c>
      <c r="BK92" s="560" t="str">
        <f t="shared" ca="1" si="8"/>
        <v/>
      </c>
      <c r="BL92" s="561" t="str">
        <f t="shared" ca="1" si="8"/>
        <v/>
      </c>
      <c r="BM92" s="465"/>
      <c r="BN92" s="465"/>
      <c r="BO92" s="465"/>
      <c r="BP92" s="465"/>
      <c r="BQ92" s="465"/>
      <c r="BR92" s="465"/>
      <c r="BS92" s="465"/>
      <c r="BT92" s="465"/>
      <c r="BU92" s="465"/>
      <c r="BV92" s="465"/>
      <c r="BW92" s="465"/>
      <c r="BX92" s="465"/>
      <c r="BY92" s="465"/>
      <c r="BZ92" s="465"/>
      <c r="CA92" s="465"/>
      <c r="CB92" s="465"/>
      <c r="CC92" s="465"/>
      <c r="CD92" s="465"/>
      <c r="CE92" s="465"/>
      <c r="CF92" s="465"/>
      <c r="CG92" s="465"/>
      <c r="CH92" s="465"/>
      <c r="CI92" s="465"/>
      <c r="CJ92" s="192"/>
      <c r="CK92" s="192"/>
      <c r="CL92" s="192"/>
      <c r="CM92" s="192"/>
      <c r="CN92" s="465"/>
      <c r="CO92" s="465"/>
      <c r="CP92" s="465"/>
      <c r="CQ92" s="465"/>
      <c r="CR92" s="465"/>
      <c r="CS92" s="465"/>
      <c r="CT92" s="465"/>
      <c r="CU92" s="465"/>
      <c r="CV92" s="1528"/>
      <c r="CW92" s="1529"/>
      <c r="CX92" s="1529"/>
      <c r="CY92" s="1530"/>
      <c r="CZ92" s="1530"/>
      <c r="DA92" s="1530"/>
      <c r="DB92" s="1530"/>
      <c r="DC92" s="1530"/>
      <c r="DD92" s="1859"/>
      <c r="DE92" s="1860"/>
      <c r="DF92" s="1860"/>
      <c r="DG92" s="1861"/>
      <c r="DH92" s="1481"/>
      <c r="DI92" s="1481"/>
      <c r="DJ92" s="1481"/>
      <c r="DK92" s="1481"/>
      <c r="DL92" s="1481"/>
      <c r="DM92" s="1481"/>
      <c r="DN92" s="1481"/>
      <c r="DO92" s="1481"/>
      <c r="DP92" s="1481"/>
      <c r="DQ92" s="1481"/>
      <c r="DR92" s="1516"/>
    </row>
    <row r="93" spans="1:122" ht="15" customHeight="1">
      <c r="A93" s="1737" t="str">
        <f>$BA93&amp;"."&amp;$BB93&amp;"."&amp;$BC93&amp;"."</f>
        <v>4.1.3.</v>
      </c>
      <c r="B93" s="1738"/>
      <c r="C93" s="1738"/>
      <c r="D93" s="1738"/>
      <c r="E93" s="219" t="s">
        <v>817</v>
      </c>
      <c r="F93" s="685"/>
      <c r="G93" s="676"/>
      <c r="H93" s="676"/>
      <c r="I93" s="676"/>
      <c r="J93" s="676"/>
      <c r="K93" s="676"/>
      <c r="L93" s="676"/>
      <c r="M93" s="685"/>
      <c r="N93" s="685"/>
      <c r="O93" s="685"/>
      <c r="P93" s="685"/>
      <c r="Q93" s="685"/>
      <c r="R93" s="685"/>
      <c r="S93" s="685"/>
      <c r="T93" s="685"/>
      <c r="U93" s="685"/>
      <c r="V93" s="685"/>
      <c r="W93" s="685"/>
      <c r="X93" s="685"/>
      <c r="Y93" s="685"/>
      <c r="Z93" s="685"/>
      <c r="AA93" s="685"/>
      <c r="AB93" s="685"/>
      <c r="AC93" s="685"/>
      <c r="AD93" s="685"/>
      <c r="AE93" s="685"/>
      <c r="AF93" s="685"/>
      <c r="AG93" s="685"/>
      <c r="AH93" s="685"/>
      <c r="AI93" s="685"/>
      <c r="AJ93" s="685"/>
      <c r="AK93" s="685"/>
      <c r="AL93" s="685"/>
      <c r="AM93" s="685"/>
      <c r="AN93" s="685"/>
      <c r="AO93" s="685"/>
      <c r="AP93" s="685"/>
      <c r="AQ93" s="685"/>
      <c r="AR93" s="685"/>
      <c r="AS93" s="685"/>
      <c r="AT93" s="685"/>
      <c r="AU93" s="685"/>
      <c r="AV93" s="685"/>
      <c r="AW93" s="685"/>
      <c r="AX93" s="685"/>
      <c r="AY93" s="93"/>
      <c r="AZ93" s="92"/>
      <c r="BA93" s="683">
        <f t="shared" si="9"/>
        <v>4</v>
      </c>
      <c r="BB93" s="683">
        <f t="shared" si="9"/>
        <v>1</v>
      </c>
      <c r="BC93" s="678">
        <f>BC92+1</f>
        <v>3</v>
      </c>
      <c r="BE93" s="465"/>
      <c r="BF93" s="465"/>
      <c r="BG93" s="559" t="str">
        <f t="shared" ca="1" si="8"/>
        <v/>
      </c>
      <c r="BH93" s="560" t="str">
        <f t="shared" ca="1" si="8"/>
        <v/>
      </c>
      <c r="BI93" s="560" t="str">
        <f t="shared" ca="1" si="8"/>
        <v/>
      </c>
      <c r="BJ93" s="560" t="str">
        <f t="shared" ca="1" si="8"/>
        <v/>
      </c>
      <c r="BK93" s="560" t="str">
        <f t="shared" ca="1" si="8"/>
        <v/>
      </c>
      <c r="BL93" s="561" t="str">
        <f t="shared" ca="1" si="8"/>
        <v/>
      </c>
      <c r="BM93" s="465"/>
      <c r="BN93" s="465"/>
      <c r="BO93" s="465"/>
      <c r="BP93" s="465"/>
      <c r="BQ93" s="465"/>
      <c r="BR93" s="465"/>
      <c r="BS93" s="465"/>
      <c r="BT93" s="465"/>
      <c r="BU93" s="465"/>
      <c r="BV93" s="465"/>
      <c r="BW93" s="465"/>
      <c r="BX93" s="465"/>
      <c r="BY93" s="465"/>
      <c r="BZ93" s="465"/>
      <c r="CA93" s="465"/>
      <c r="CB93" s="465"/>
      <c r="CC93" s="465"/>
      <c r="CD93" s="465"/>
      <c r="CE93" s="465"/>
      <c r="CF93" s="465"/>
      <c r="CG93" s="465"/>
      <c r="CH93" s="465"/>
      <c r="CI93" s="465"/>
      <c r="CJ93" s="465"/>
      <c r="CK93" s="465"/>
      <c r="CL93" s="465"/>
      <c r="CM93" s="465"/>
      <c r="CN93" s="465"/>
      <c r="CO93" s="465"/>
      <c r="CP93" s="465"/>
      <c r="CQ93" s="465"/>
      <c r="CR93" s="465"/>
      <c r="CS93" s="465"/>
      <c r="CT93" s="465"/>
      <c r="CU93" s="465"/>
      <c r="CV93" s="1528"/>
      <c r="CW93" s="1529"/>
      <c r="CX93" s="1529"/>
      <c r="CY93" s="1530"/>
      <c r="CZ93" s="1530"/>
      <c r="DA93" s="1530"/>
      <c r="DB93" s="1530"/>
      <c r="DC93" s="1530"/>
      <c r="DD93" s="1859"/>
      <c r="DE93" s="1860"/>
      <c r="DF93" s="1860"/>
      <c r="DG93" s="1861"/>
      <c r="DH93" s="1481"/>
      <c r="DI93" s="1481"/>
      <c r="DJ93" s="1481"/>
      <c r="DK93" s="1481"/>
      <c r="DL93" s="1481"/>
      <c r="DM93" s="1481"/>
      <c r="DN93" s="1481"/>
      <c r="DO93" s="1481"/>
      <c r="DP93" s="1481"/>
      <c r="DQ93" s="1481"/>
      <c r="DR93" s="1516"/>
    </row>
    <row r="94" spans="1:122" s="94" customFormat="1" ht="15" customHeight="1">
      <c r="A94" s="1726" t="str">
        <f>$BD94&amp;"."</f>
        <v>①.</v>
      </c>
      <c r="B94" s="1727"/>
      <c r="C94" s="1727"/>
      <c r="D94" s="1727"/>
      <c r="E94" s="1727"/>
      <c r="F94" s="740" t="s">
        <v>866</v>
      </c>
      <c r="G94" s="676"/>
      <c r="H94" s="676"/>
      <c r="I94" s="676"/>
      <c r="J94" s="676"/>
      <c r="K94" s="676"/>
      <c r="L94" s="676"/>
      <c r="M94" s="685"/>
      <c r="N94" s="685"/>
      <c r="O94" s="685"/>
      <c r="P94" s="685"/>
      <c r="Q94" s="685"/>
      <c r="R94" s="685"/>
      <c r="S94" s="685"/>
      <c r="T94" s="685"/>
      <c r="U94" s="685"/>
      <c r="V94" s="685"/>
      <c r="W94" s="685"/>
      <c r="X94" s="685"/>
      <c r="Y94" s="685"/>
      <c r="Z94" s="685"/>
      <c r="AA94" s="685"/>
      <c r="AB94" s="685"/>
      <c r="AC94" s="685"/>
      <c r="AD94" s="685"/>
      <c r="AE94" s="685"/>
      <c r="AF94" s="685"/>
      <c r="AG94" s="685"/>
      <c r="AH94" s="685"/>
      <c r="AI94" s="685"/>
      <c r="AJ94" s="685"/>
      <c r="AK94" s="685"/>
      <c r="AL94" s="685"/>
      <c r="AM94" s="685"/>
      <c r="AN94" s="685"/>
      <c r="AO94" s="685"/>
      <c r="AP94" s="685"/>
      <c r="AQ94" s="685"/>
      <c r="AR94" s="685"/>
      <c r="AS94" s="685"/>
      <c r="AT94" s="685"/>
      <c r="AU94" s="685"/>
      <c r="AV94" s="685"/>
      <c r="AW94" s="685"/>
      <c r="AX94" s="685"/>
      <c r="AY94" s="93"/>
      <c r="AZ94" s="92"/>
      <c r="BA94" s="683">
        <f t="shared" si="9"/>
        <v>4</v>
      </c>
      <c r="BB94" s="683">
        <f t="shared" si="9"/>
        <v>1</v>
      </c>
      <c r="BC94" s="683">
        <f t="shared" si="9"/>
        <v>3</v>
      </c>
      <c r="BD94" s="687" t="str">
        <f>IF(ISBLANK(BD93),"①",CHAR(CODE(BD93)+1))</f>
        <v>①</v>
      </c>
      <c r="BE94" s="87"/>
      <c r="BF94" s="92"/>
      <c r="BG94" s="559" t="str">
        <f t="shared" ca="1" si="8"/>
        <v/>
      </c>
      <c r="BH94" s="560" t="str">
        <f t="shared" ca="1" si="8"/>
        <v/>
      </c>
      <c r="BI94" s="560" t="str">
        <f t="shared" ca="1" si="8"/>
        <v/>
      </c>
      <c r="BJ94" s="560" t="str">
        <f t="shared" ca="1" si="8"/>
        <v/>
      </c>
      <c r="BK94" s="560" t="str">
        <f t="shared" ca="1" si="8"/>
        <v/>
      </c>
      <c r="BL94" s="561" t="str">
        <f t="shared" ca="1" si="8"/>
        <v/>
      </c>
      <c r="BR94" s="465"/>
      <c r="BS94" s="465"/>
      <c r="BT94" s="465"/>
      <c r="BU94" s="465"/>
      <c r="BV94" s="465"/>
      <c r="BW94" s="465"/>
      <c r="BX94" s="465"/>
      <c r="BY94" s="465"/>
      <c r="BZ94" s="465"/>
      <c r="CA94" s="465"/>
      <c r="CB94" s="465"/>
      <c r="CC94" s="465"/>
      <c r="CD94" s="465"/>
      <c r="CE94" s="465"/>
      <c r="CV94" s="1488" t="s">
        <v>2265</v>
      </c>
      <c r="CW94" s="1489"/>
      <c r="CX94" s="1489"/>
      <c r="CY94" s="1489"/>
      <c r="CZ94" s="1489"/>
      <c r="DA94" s="1489"/>
      <c r="DB94" s="1489"/>
      <c r="DC94" s="1489"/>
      <c r="DD94" s="1859">
        <v>44638</v>
      </c>
      <c r="DE94" s="1860"/>
      <c r="DF94" s="1860"/>
      <c r="DG94" s="1861"/>
      <c r="DH94" s="1522"/>
      <c r="DI94" s="1522"/>
      <c r="DJ94" s="1522"/>
      <c r="DK94" s="1522"/>
      <c r="DL94" s="1522"/>
      <c r="DM94" s="1522"/>
      <c r="DN94" s="1522"/>
      <c r="DO94" s="1522"/>
      <c r="DP94" s="1522"/>
      <c r="DQ94" s="1522"/>
      <c r="DR94" s="1523"/>
    </row>
    <row r="95" spans="1:122" ht="15" customHeight="1">
      <c r="A95" s="1726" t="str">
        <f>$BD95&amp;"."</f>
        <v>②.</v>
      </c>
      <c r="B95" s="1727"/>
      <c r="C95" s="1727"/>
      <c r="D95" s="1727"/>
      <c r="E95" s="1727"/>
      <c r="F95" s="740" t="s">
        <v>818</v>
      </c>
      <c r="G95" s="676"/>
      <c r="H95" s="676"/>
      <c r="I95" s="676"/>
      <c r="J95" s="676"/>
      <c r="K95" s="676"/>
      <c r="L95" s="676"/>
      <c r="M95" s="685"/>
      <c r="N95" s="685"/>
      <c r="O95" s="685"/>
      <c r="P95" s="685"/>
      <c r="Q95" s="685"/>
      <c r="R95" s="685"/>
      <c r="S95" s="685"/>
      <c r="T95" s="685"/>
      <c r="U95" s="685"/>
      <c r="V95" s="685"/>
      <c r="W95" s="685"/>
      <c r="X95" s="685"/>
      <c r="Y95" s="685"/>
      <c r="Z95" s="685"/>
      <c r="AA95" s="685"/>
      <c r="AB95" s="685"/>
      <c r="AC95" s="685"/>
      <c r="AD95" s="685"/>
      <c r="AE95" s="685"/>
      <c r="AF95" s="685"/>
      <c r="AG95" s="685"/>
      <c r="AH95" s="685"/>
      <c r="AI95" s="685"/>
      <c r="AJ95" s="685"/>
      <c r="AK95" s="685"/>
      <c r="AL95" s="685"/>
      <c r="AM95" s="685"/>
      <c r="AN95" s="685"/>
      <c r="AO95" s="685"/>
      <c r="AP95" s="685"/>
      <c r="AQ95" s="685"/>
      <c r="AR95" s="685"/>
      <c r="AS95" s="685"/>
      <c r="AT95" s="685"/>
      <c r="AU95" s="685"/>
      <c r="AV95" s="685"/>
      <c r="AW95" s="685"/>
      <c r="AX95" s="685"/>
      <c r="AY95" s="93"/>
      <c r="AZ95" s="92"/>
      <c r="BA95" s="683">
        <f t="shared" si="9"/>
        <v>4</v>
      </c>
      <c r="BB95" s="683">
        <f t="shared" si="9"/>
        <v>1</v>
      </c>
      <c r="BC95" s="683">
        <f t="shared" si="9"/>
        <v>3</v>
      </c>
      <c r="BD95" s="687" t="str">
        <f>IF(ISBLANK(BD94),"①",CHAR(CODE(BD94)+1))</f>
        <v>②</v>
      </c>
      <c r="BE95" s="465"/>
      <c r="BF95" s="465"/>
      <c r="BG95" s="559" t="str">
        <f t="shared" ca="1" si="8"/>
        <v/>
      </c>
      <c r="BH95" s="560" t="str">
        <f t="shared" ca="1" si="8"/>
        <v/>
      </c>
      <c r="BI95" s="560" t="str">
        <f t="shared" ca="1" si="8"/>
        <v/>
      </c>
      <c r="BJ95" s="560" t="str">
        <f t="shared" ca="1" si="8"/>
        <v/>
      </c>
      <c r="BK95" s="560" t="str">
        <f t="shared" ca="1" si="8"/>
        <v/>
      </c>
      <c r="BL95" s="561" t="str">
        <f t="shared" ca="1" si="8"/>
        <v/>
      </c>
      <c r="BM95" s="465"/>
      <c r="BN95" s="465"/>
      <c r="BO95" s="465"/>
      <c r="BP95" s="465"/>
      <c r="BQ95" s="465"/>
      <c r="BR95" s="465"/>
      <c r="BS95" s="465"/>
      <c r="BT95" s="465"/>
      <c r="BU95" s="465"/>
      <c r="BV95" s="465"/>
      <c r="BW95" s="465"/>
      <c r="BX95" s="465"/>
      <c r="BY95" s="465"/>
      <c r="BZ95" s="465"/>
      <c r="CA95" s="465"/>
      <c r="CB95" s="465"/>
      <c r="CC95" s="465"/>
      <c r="CD95" s="465"/>
      <c r="CE95" s="465"/>
      <c r="CF95" s="465"/>
      <c r="CG95" s="465"/>
      <c r="CH95" s="465"/>
      <c r="CI95" s="465"/>
      <c r="CJ95" s="465"/>
      <c r="CK95" s="465"/>
      <c r="CL95" s="465"/>
      <c r="CM95" s="465"/>
      <c r="CN95" s="465"/>
      <c r="CO95" s="465"/>
      <c r="CP95" s="465"/>
      <c r="CQ95" s="465"/>
      <c r="CR95" s="465"/>
      <c r="CS95" s="465"/>
      <c r="CT95" s="465"/>
      <c r="CU95" s="465"/>
      <c r="CV95" s="1488" t="s">
        <v>2265</v>
      </c>
      <c r="CW95" s="1489"/>
      <c r="CX95" s="1489"/>
      <c r="CY95" s="1489"/>
      <c r="CZ95" s="1489"/>
      <c r="DA95" s="1489"/>
      <c r="DB95" s="1489"/>
      <c r="DC95" s="1489"/>
      <c r="DD95" s="1859">
        <v>44638</v>
      </c>
      <c r="DE95" s="1860"/>
      <c r="DF95" s="1860"/>
      <c r="DG95" s="1861"/>
      <c r="DH95" s="1481"/>
      <c r="DI95" s="1481"/>
      <c r="DJ95" s="1481"/>
      <c r="DK95" s="1481"/>
      <c r="DL95" s="1481"/>
      <c r="DM95" s="1481"/>
      <c r="DN95" s="1481"/>
      <c r="DO95" s="1481"/>
      <c r="DP95" s="1481"/>
      <c r="DQ95" s="1481"/>
      <c r="DR95" s="1516"/>
    </row>
    <row r="96" spans="1:122" ht="15" customHeight="1">
      <c r="A96" s="794"/>
      <c r="B96" s="795"/>
      <c r="C96" s="795"/>
      <c r="D96" s="795"/>
      <c r="E96" s="795"/>
      <c r="F96" s="740"/>
      <c r="G96" s="676" t="s">
        <v>819</v>
      </c>
      <c r="H96" s="676"/>
      <c r="I96" s="676"/>
      <c r="J96" s="676"/>
      <c r="K96" s="676"/>
      <c r="L96" s="676"/>
      <c r="M96" s="685"/>
      <c r="N96" s="685"/>
      <c r="O96" s="685"/>
      <c r="P96" s="685"/>
      <c r="Q96" s="685"/>
      <c r="R96" s="685"/>
      <c r="S96" s="685"/>
      <c r="T96" s="685"/>
      <c r="U96" s="685"/>
      <c r="V96" s="685"/>
      <c r="W96" s="685"/>
      <c r="X96" s="685"/>
      <c r="Y96" s="685"/>
      <c r="Z96" s="685"/>
      <c r="AA96" s="685"/>
      <c r="AB96" s="685"/>
      <c r="AC96" s="685"/>
      <c r="AD96" s="685"/>
      <c r="AE96" s="685"/>
      <c r="AF96" s="685"/>
      <c r="AG96" s="685"/>
      <c r="AH96" s="685"/>
      <c r="AI96" s="685"/>
      <c r="AJ96" s="685"/>
      <c r="AK96" s="685"/>
      <c r="AL96" s="685"/>
      <c r="AM96" s="685"/>
      <c r="AN96" s="685"/>
      <c r="AO96" s="685"/>
      <c r="AP96" s="685"/>
      <c r="AQ96" s="685"/>
      <c r="AR96" s="685"/>
      <c r="AS96" s="685"/>
      <c r="AT96" s="685"/>
      <c r="AU96" s="685"/>
      <c r="AV96" s="685"/>
      <c r="AW96" s="685"/>
      <c r="AX96" s="685"/>
      <c r="AY96" s="93"/>
      <c r="AZ96" s="92"/>
      <c r="BA96" s="683">
        <f t="shared" si="9"/>
        <v>4</v>
      </c>
      <c r="BB96" s="683">
        <f t="shared" si="9"/>
        <v>1</v>
      </c>
      <c r="BC96" s="683">
        <f t="shared" si="9"/>
        <v>3</v>
      </c>
      <c r="BD96" s="683" t="str">
        <f>BD95</f>
        <v>②</v>
      </c>
      <c r="BE96" s="465"/>
      <c r="BF96" s="465"/>
      <c r="BG96" s="559" t="str">
        <f t="shared" ca="1" si="8"/>
        <v/>
      </c>
      <c r="BH96" s="560" t="str">
        <f t="shared" ca="1" si="8"/>
        <v/>
      </c>
      <c r="BI96" s="560" t="str">
        <f t="shared" ca="1" si="8"/>
        <v/>
      </c>
      <c r="BJ96" s="560" t="str">
        <f t="shared" ca="1" si="8"/>
        <v/>
      </c>
      <c r="BK96" s="560" t="str">
        <f t="shared" ca="1" si="8"/>
        <v/>
      </c>
      <c r="BL96" s="561" t="str">
        <f t="shared" ca="1" si="8"/>
        <v/>
      </c>
      <c r="BM96" s="465"/>
      <c r="BN96" s="465"/>
      <c r="BO96" s="465"/>
      <c r="BP96" s="465"/>
      <c r="BQ96" s="465"/>
      <c r="BR96" s="465"/>
      <c r="BS96" s="465"/>
      <c r="BT96" s="465"/>
      <c r="BU96" s="465"/>
      <c r="BV96" s="465"/>
      <c r="BW96" s="465"/>
      <c r="BX96" s="465"/>
      <c r="BY96" s="465"/>
      <c r="BZ96" s="465"/>
      <c r="CA96" s="465"/>
      <c r="CB96" s="465"/>
      <c r="CC96" s="465"/>
      <c r="CD96" s="465"/>
      <c r="CE96" s="465"/>
      <c r="CF96" s="465"/>
      <c r="CG96" s="465"/>
      <c r="CH96" s="465"/>
      <c r="CI96" s="465"/>
      <c r="CJ96" s="465"/>
      <c r="CK96" s="465"/>
      <c r="CL96" s="465"/>
      <c r="CM96" s="465"/>
      <c r="CN96" s="465"/>
      <c r="CO96" s="465"/>
      <c r="CP96" s="465"/>
      <c r="CQ96" s="465"/>
      <c r="CR96" s="465"/>
      <c r="CS96" s="465"/>
      <c r="CT96" s="465"/>
      <c r="CU96" s="465"/>
      <c r="CV96" s="1528"/>
      <c r="CW96" s="1529"/>
      <c r="CX96" s="1529"/>
      <c r="CY96" s="1530"/>
      <c r="CZ96" s="1530"/>
      <c r="DA96" s="1530"/>
      <c r="DB96" s="1530"/>
      <c r="DC96" s="1530"/>
      <c r="DD96" s="1859"/>
      <c r="DE96" s="1860"/>
      <c r="DF96" s="1860"/>
      <c r="DG96" s="1861"/>
      <c r="DH96" s="1481"/>
      <c r="DI96" s="1481"/>
      <c r="DJ96" s="1481"/>
      <c r="DK96" s="1481"/>
      <c r="DL96" s="1481"/>
      <c r="DM96" s="1481"/>
      <c r="DN96" s="1481"/>
      <c r="DO96" s="1481"/>
      <c r="DP96" s="1481"/>
      <c r="DQ96" s="1481"/>
      <c r="DR96" s="1516"/>
    </row>
    <row r="97" spans="1:122" ht="15" customHeight="1">
      <c r="A97" s="794"/>
      <c r="B97" s="795"/>
      <c r="C97" s="795"/>
      <c r="D97" s="795"/>
      <c r="E97" s="795"/>
      <c r="F97" s="740"/>
      <c r="G97" s="676" t="s">
        <v>820</v>
      </c>
      <c r="H97" s="676"/>
      <c r="I97" s="676"/>
      <c r="J97" s="676"/>
      <c r="K97" s="676"/>
      <c r="L97" s="676"/>
      <c r="M97" s="685"/>
      <c r="N97" s="685"/>
      <c r="O97" s="685"/>
      <c r="P97" s="685"/>
      <c r="Q97" s="685"/>
      <c r="R97" s="685"/>
      <c r="S97" s="685"/>
      <c r="T97" s="685"/>
      <c r="U97" s="685"/>
      <c r="V97" s="685"/>
      <c r="W97" s="685"/>
      <c r="X97" s="685"/>
      <c r="Y97" s="685"/>
      <c r="Z97" s="685"/>
      <c r="AA97" s="685"/>
      <c r="AB97" s="685"/>
      <c r="AC97" s="685"/>
      <c r="AD97" s="685"/>
      <c r="AE97" s="685"/>
      <c r="AF97" s="685"/>
      <c r="AG97" s="685"/>
      <c r="AH97" s="685"/>
      <c r="AI97" s="685"/>
      <c r="AJ97" s="685"/>
      <c r="AK97" s="685"/>
      <c r="AL97" s="685"/>
      <c r="AM97" s="685"/>
      <c r="AN97" s="685"/>
      <c r="AO97" s="685"/>
      <c r="AP97" s="685"/>
      <c r="AQ97" s="685"/>
      <c r="AR97" s="685"/>
      <c r="AS97" s="685"/>
      <c r="AT97" s="685"/>
      <c r="AU97" s="685"/>
      <c r="AV97" s="685"/>
      <c r="AW97" s="685"/>
      <c r="AX97" s="685"/>
      <c r="AY97" s="93"/>
      <c r="AZ97" s="92"/>
      <c r="BA97" s="683">
        <f t="shared" si="9"/>
        <v>4</v>
      </c>
      <c r="BB97" s="683">
        <f t="shared" si="9"/>
        <v>1</v>
      </c>
      <c r="BC97" s="683">
        <f t="shared" si="9"/>
        <v>3</v>
      </c>
      <c r="BD97" s="683" t="str">
        <f>BD96</f>
        <v>②</v>
      </c>
      <c r="BE97" s="465"/>
      <c r="BF97" s="465"/>
      <c r="BG97" s="559" t="str">
        <f t="shared" ca="1" si="8"/>
        <v/>
      </c>
      <c r="BH97" s="560" t="str">
        <f t="shared" ca="1" si="8"/>
        <v/>
      </c>
      <c r="BI97" s="560" t="str">
        <f t="shared" ca="1" si="8"/>
        <v/>
      </c>
      <c r="BJ97" s="560" t="str">
        <f t="shared" ca="1" si="8"/>
        <v/>
      </c>
      <c r="BK97" s="560" t="str">
        <f t="shared" ca="1" si="8"/>
        <v/>
      </c>
      <c r="BL97" s="561" t="str">
        <f t="shared" ca="1" si="8"/>
        <v/>
      </c>
      <c r="BM97" s="465"/>
      <c r="BN97" s="465"/>
      <c r="BO97" s="465"/>
      <c r="BP97" s="465"/>
      <c r="BQ97" s="465"/>
      <c r="BR97" s="465"/>
      <c r="BS97" s="465"/>
      <c r="BT97" s="465"/>
      <c r="BU97" s="465"/>
      <c r="BV97" s="465"/>
      <c r="BW97" s="465"/>
      <c r="BX97" s="465"/>
      <c r="BY97" s="465"/>
      <c r="BZ97" s="465"/>
      <c r="CA97" s="465"/>
      <c r="CB97" s="465"/>
      <c r="CC97" s="465"/>
      <c r="CD97" s="465"/>
      <c r="CE97" s="465"/>
      <c r="CF97" s="465"/>
      <c r="CG97" s="465"/>
      <c r="CH97" s="465"/>
      <c r="CI97" s="465"/>
      <c r="CJ97" s="465"/>
      <c r="CK97" s="465"/>
      <c r="CL97" s="465"/>
      <c r="CM97" s="465"/>
      <c r="CN97" s="465"/>
      <c r="CO97" s="465"/>
      <c r="CP97" s="465"/>
      <c r="CQ97" s="465"/>
      <c r="CR97" s="465"/>
      <c r="CS97" s="465"/>
      <c r="CT97" s="465"/>
      <c r="CU97" s="465"/>
      <c r="CV97" s="1528"/>
      <c r="CW97" s="1529"/>
      <c r="CX97" s="1529"/>
      <c r="CY97" s="1530"/>
      <c r="CZ97" s="1530"/>
      <c r="DA97" s="1530"/>
      <c r="DB97" s="1530"/>
      <c r="DC97" s="1530"/>
      <c r="DD97" s="1859"/>
      <c r="DE97" s="1860"/>
      <c r="DF97" s="1860"/>
      <c r="DG97" s="1861"/>
      <c r="DH97" s="1481"/>
      <c r="DI97" s="1481"/>
      <c r="DJ97" s="1481"/>
      <c r="DK97" s="1481"/>
      <c r="DL97" s="1481"/>
      <c r="DM97" s="1481"/>
      <c r="DN97" s="1481"/>
      <c r="DO97" s="1481"/>
      <c r="DP97" s="1481"/>
      <c r="DQ97" s="1481"/>
      <c r="DR97" s="1516"/>
    </row>
    <row r="98" spans="1:122" ht="15" customHeight="1">
      <c r="A98" s="1726" t="str">
        <f>$BD98&amp;"."</f>
        <v>③.</v>
      </c>
      <c r="B98" s="1727"/>
      <c r="C98" s="1727"/>
      <c r="D98" s="1727"/>
      <c r="E98" s="1727"/>
      <c r="F98" s="740" t="s">
        <v>821</v>
      </c>
      <c r="G98" s="676"/>
      <c r="H98" s="676"/>
      <c r="I98" s="676"/>
      <c r="J98" s="676"/>
      <c r="K98" s="676"/>
      <c r="L98" s="676"/>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85"/>
      <c r="AQ98" s="685"/>
      <c r="AR98" s="685"/>
      <c r="AS98" s="685"/>
      <c r="AT98" s="685"/>
      <c r="AU98" s="685"/>
      <c r="AV98" s="685"/>
      <c r="AW98" s="685"/>
      <c r="AX98" s="685"/>
      <c r="AY98" s="93"/>
      <c r="AZ98" s="92"/>
      <c r="BA98" s="683">
        <f t="shared" si="9"/>
        <v>4</v>
      </c>
      <c r="BB98" s="683">
        <f t="shared" si="9"/>
        <v>1</v>
      </c>
      <c r="BC98" s="683">
        <f t="shared" si="9"/>
        <v>3</v>
      </c>
      <c r="BD98" s="687" t="str">
        <f>IF(ISBLANK(BD97),"①",CHAR(CODE(BD97)+1))</f>
        <v>③</v>
      </c>
      <c r="BE98" s="465"/>
      <c r="BF98" s="465"/>
      <c r="BG98" s="559" t="str">
        <f t="shared" ca="1" si="8"/>
        <v/>
      </c>
      <c r="BH98" s="560" t="str">
        <f t="shared" ca="1" si="8"/>
        <v/>
      </c>
      <c r="BI98" s="560" t="str">
        <f t="shared" ca="1" si="8"/>
        <v/>
      </c>
      <c r="BJ98" s="560" t="str">
        <f t="shared" ca="1" si="8"/>
        <v/>
      </c>
      <c r="BK98" s="560" t="str">
        <f t="shared" ca="1" si="8"/>
        <v/>
      </c>
      <c r="BL98" s="561" t="str">
        <f t="shared" ca="1" si="8"/>
        <v/>
      </c>
      <c r="BM98" s="465"/>
      <c r="BN98" s="465"/>
      <c r="BO98" s="465"/>
      <c r="BP98" s="465"/>
      <c r="BQ98" s="465"/>
      <c r="BR98" s="465"/>
      <c r="BS98" s="465"/>
      <c r="BT98" s="465"/>
      <c r="BU98" s="465"/>
      <c r="BV98" s="465"/>
      <c r="BW98" s="465"/>
      <c r="BX98" s="465"/>
      <c r="BY98" s="465"/>
      <c r="BZ98" s="465"/>
      <c r="CA98" s="465"/>
      <c r="CB98" s="465"/>
      <c r="CC98" s="465"/>
      <c r="CD98" s="465"/>
      <c r="CE98" s="465"/>
      <c r="CF98" s="465"/>
      <c r="CG98" s="465"/>
      <c r="CH98" s="465"/>
      <c r="CI98" s="465"/>
      <c r="CJ98" s="465"/>
      <c r="CK98" s="465"/>
      <c r="CL98" s="465"/>
      <c r="CM98" s="465"/>
      <c r="CN98" s="465"/>
      <c r="CO98" s="465"/>
      <c r="CP98" s="465"/>
      <c r="CQ98" s="465"/>
      <c r="CR98" s="465"/>
      <c r="CS98" s="465"/>
      <c r="CT98" s="465"/>
      <c r="CU98" s="465"/>
      <c r="CV98" s="1528"/>
      <c r="CW98" s="1529"/>
      <c r="CX98" s="1529"/>
      <c r="CY98" s="1530"/>
      <c r="CZ98" s="1530"/>
      <c r="DA98" s="1530"/>
      <c r="DB98" s="1530"/>
      <c r="DC98" s="1530"/>
      <c r="DD98" s="1859"/>
      <c r="DE98" s="1860"/>
      <c r="DF98" s="1860"/>
      <c r="DG98" s="1861"/>
      <c r="DH98" s="1481"/>
      <c r="DI98" s="1481"/>
      <c r="DJ98" s="1481"/>
      <c r="DK98" s="1481"/>
      <c r="DL98" s="1481"/>
      <c r="DM98" s="1481"/>
      <c r="DN98" s="1481"/>
      <c r="DO98" s="1481"/>
      <c r="DP98" s="1481"/>
      <c r="DQ98" s="1481"/>
      <c r="DR98" s="1516"/>
    </row>
    <row r="99" spans="1:122" ht="15" customHeight="1">
      <c r="A99" s="794"/>
      <c r="B99" s="795"/>
      <c r="C99" s="795"/>
      <c r="D99" s="795"/>
      <c r="E99" s="795"/>
      <c r="F99" s="740"/>
      <c r="G99" s="676" t="s">
        <v>822</v>
      </c>
      <c r="H99" s="676"/>
      <c r="I99" s="676"/>
      <c r="J99" s="676"/>
      <c r="K99" s="676"/>
      <c r="L99" s="676"/>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85"/>
      <c r="AQ99" s="685"/>
      <c r="AR99" s="685"/>
      <c r="AS99" s="685"/>
      <c r="AT99" s="685"/>
      <c r="AU99" s="685"/>
      <c r="AV99" s="685"/>
      <c r="AW99" s="685"/>
      <c r="AX99" s="685"/>
      <c r="AY99" s="93"/>
      <c r="AZ99" s="92"/>
      <c r="BA99" s="683">
        <f t="shared" si="9"/>
        <v>4</v>
      </c>
      <c r="BB99" s="683">
        <f t="shared" si="9"/>
        <v>1</v>
      </c>
      <c r="BC99" s="683">
        <f t="shared" si="9"/>
        <v>3</v>
      </c>
      <c r="BD99" s="683" t="str">
        <f>BD98</f>
        <v>③</v>
      </c>
      <c r="BE99" s="465"/>
      <c r="BF99" s="465"/>
      <c r="BG99" s="559" t="str">
        <f t="shared" ca="1" si="8"/>
        <v/>
      </c>
      <c r="BH99" s="560" t="str">
        <f t="shared" ca="1" si="8"/>
        <v/>
      </c>
      <c r="BI99" s="560" t="str">
        <f t="shared" ca="1" si="8"/>
        <v/>
      </c>
      <c r="BJ99" s="560" t="str">
        <f t="shared" ca="1" si="8"/>
        <v/>
      </c>
      <c r="BK99" s="560" t="str">
        <f t="shared" ca="1" si="8"/>
        <v/>
      </c>
      <c r="BL99" s="561" t="str">
        <f t="shared" ca="1" si="8"/>
        <v/>
      </c>
      <c r="BM99" s="465"/>
      <c r="BN99" s="465"/>
      <c r="BO99" s="465"/>
      <c r="BP99" s="465"/>
      <c r="BQ99" s="465"/>
      <c r="BR99" s="465"/>
      <c r="BS99" s="465"/>
      <c r="BT99" s="465"/>
      <c r="BU99" s="465"/>
      <c r="BV99" s="465"/>
      <c r="BW99" s="465"/>
      <c r="BX99" s="465"/>
      <c r="BY99" s="465"/>
      <c r="BZ99" s="465"/>
      <c r="CA99" s="465"/>
      <c r="CB99" s="465"/>
      <c r="CC99" s="465"/>
      <c r="CD99" s="465"/>
      <c r="CE99" s="465"/>
      <c r="CF99" s="465"/>
      <c r="CG99" s="465"/>
      <c r="CH99" s="465"/>
      <c r="CI99" s="465"/>
      <c r="CJ99" s="465"/>
      <c r="CK99" s="465"/>
      <c r="CL99" s="465"/>
      <c r="CM99" s="465"/>
      <c r="CN99" s="465"/>
      <c r="CO99" s="465"/>
      <c r="CP99" s="465"/>
      <c r="CQ99" s="465"/>
      <c r="CR99" s="465"/>
      <c r="CS99" s="465"/>
      <c r="CT99" s="465"/>
      <c r="CU99" s="465"/>
      <c r="CV99" s="1528"/>
      <c r="CW99" s="1529"/>
      <c r="CX99" s="1529"/>
      <c r="CY99" s="1530"/>
      <c r="CZ99" s="1530"/>
      <c r="DA99" s="1530"/>
      <c r="DB99" s="1530"/>
      <c r="DC99" s="1530"/>
      <c r="DD99" s="1859"/>
      <c r="DE99" s="1860"/>
      <c r="DF99" s="1860"/>
      <c r="DG99" s="1861"/>
      <c r="DH99" s="1264" t="s">
        <v>2280</v>
      </c>
      <c r="DI99" s="1481"/>
      <c r="DJ99" s="1481"/>
      <c r="DK99" s="1481"/>
      <c r="DL99" s="1481"/>
      <c r="DM99" s="1481"/>
      <c r="DN99" s="1481"/>
      <c r="DO99" s="1481"/>
      <c r="DP99" s="1481"/>
      <c r="DQ99" s="1481"/>
      <c r="DR99" s="1516"/>
    </row>
    <row r="100" spans="1:122" ht="15" customHeight="1">
      <c r="A100" s="794"/>
      <c r="B100" s="795"/>
      <c r="C100" s="795"/>
      <c r="D100" s="795"/>
      <c r="E100" s="795"/>
      <c r="F100" s="740"/>
      <c r="G100" s="676" t="s">
        <v>823</v>
      </c>
      <c r="H100" s="676"/>
      <c r="I100" s="676"/>
      <c r="J100" s="676"/>
      <c r="K100" s="676"/>
      <c r="L100" s="676"/>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85"/>
      <c r="AQ100" s="685"/>
      <c r="AR100" s="685"/>
      <c r="AS100" s="685"/>
      <c r="AT100" s="685"/>
      <c r="AU100" s="685"/>
      <c r="AV100" s="685"/>
      <c r="AW100" s="685"/>
      <c r="AX100" s="685"/>
      <c r="AY100" s="93"/>
      <c r="AZ100" s="92"/>
      <c r="BA100" s="683">
        <f t="shared" si="9"/>
        <v>4</v>
      </c>
      <c r="BB100" s="683">
        <f t="shared" si="9"/>
        <v>1</v>
      </c>
      <c r="BC100" s="683">
        <f t="shared" si="9"/>
        <v>3</v>
      </c>
      <c r="BD100" s="683" t="str">
        <f>BD99</f>
        <v>③</v>
      </c>
      <c r="BE100" s="465"/>
      <c r="BF100" s="465"/>
      <c r="BG100" s="559" t="str">
        <f t="shared" ca="1" si="8"/>
        <v/>
      </c>
      <c r="BH100" s="560" t="str">
        <f t="shared" ca="1" si="8"/>
        <v/>
      </c>
      <c r="BI100" s="560" t="str">
        <f t="shared" ca="1" si="8"/>
        <v/>
      </c>
      <c r="BJ100" s="560" t="str">
        <f t="shared" ca="1" si="8"/>
        <v/>
      </c>
      <c r="BK100" s="560" t="str">
        <f t="shared" ca="1" si="8"/>
        <v/>
      </c>
      <c r="BL100" s="561" t="str">
        <f t="shared" ca="1" si="8"/>
        <v/>
      </c>
      <c r="BM100" s="465"/>
      <c r="BN100" s="465"/>
      <c r="BO100" s="465"/>
      <c r="BP100" s="465"/>
      <c r="BQ100" s="465"/>
      <c r="BR100" s="465"/>
      <c r="BS100" s="465"/>
      <c r="BT100" s="465"/>
      <c r="BU100" s="465"/>
      <c r="BV100" s="465"/>
      <c r="BW100" s="465"/>
      <c r="BX100" s="465"/>
      <c r="BY100" s="465"/>
      <c r="BZ100" s="465"/>
      <c r="CA100" s="465"/>
      <c r="CB100" s="465"/>
      <c r="CC100" s="465"/>
      <c r="CD100" s="465"/>
      <c r="CE100" s="465"/>
      <c r="CF100" s="465"/>
      <c r="CG100" s="465"/>
      <c r="CH100" s="465"/>
      <c r="CI100" s="465"/>
      <c r="CJ100" s="465"/>
      <c r="CK100" s="465"/>
      <c r="CL100" s="465"/>
      <c r="CM100" s="465"/>
      <c r="CN100" s="465"/>
      <c r="CO100" s="465"/>
      <c r="CP100" s="465"/>
      <c r="CQ100" s="465"/>
      <c r="CR100" s="465"/>
      <c r="CS100" s="465"/>
      <c r="CT100" s="465"/>
      <c r="CU100" s="465"/>
      <c r="CV100" s="1528"/>
      <c r="CW100" s="1529"/>
      <c r="CX100" s="1529"/>
      <c r="CY100" s="1530"/>
      <c r="CZ100" s="1530"/>
      <c r="DA100" s="1530"/>
      <c r="DB100" s="1530"/>
      <c r="DC100" s="1530"/>
      <c r="DD100" s="1859"/>
      <c r="DE100" s="1860"/>
      <c r="DF100" s="1860"/>
      <c r="DG100" s="1861"/>
      <c r="DH100" s="1481"/>
      <c r="DI100" s="1481"/>
      <c r="DJ100" s="1481"/>
      <c r="DK100" s="1481"/>
      <c r="DL100" s="1481"/>
      <c r="DM100" s="1481"/>
      <c r="DN100" s="1481"/>
      <c r="DO100" s="1481"/>
      <c r="DP100" s="1481"/>
      <c r="DQ100" s="1481"/>
      <c r="DR100" s="1516"/>
    </row>
    <row r="101" spans="1:122" ht="15" customHeight="1">
      <c r="A101" s="1737" t="str">
        <f>$BA101&amp;"."&amp;$BB101&amp;"."&amp;$BC101&amp;"."</f>
        <v>4.1.4.</v>
      </c>
      <c r="B101" s="1738"/>
      <c r="C101" s="1738"/>
      <c r="D101" s="1738"/>
      <c r="E101" s="219" t="s">
        <v>824</v>
      </c>
      <c r="F101" s="685"/>
      <c r="G101" s="676"/>
      <c r="H101" s="676"/>
      <c r="I101" s="676"/>
      <c r="J101" s="676"/>
      <c r="K101" s="676"/>
      <c r="L101" s="676"/>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85"/>
      <c r="AQ101" s="685"/>
      <c r="AR101" s="685"/>
      <c r="AS101" s="685"/>
      <c r="AT101" s="685"/>
      <c r="AU101" s="685"/>
      <c r="AV101" s="685"/>
      <c r="AW101" s="685"/>
      <c r="AX101" s="685"/>
      <c r="AY101" s="93"/>
      <c r="AZ101" s="92"/>
      <c r="BA101" s="683">
        <f t="shared" si="9"/>
        <v>4</v>
      </c>
      <c r="BB101" s="683">
        <f t="shared" si="9"/>
        <v>1</v>
      </c>
      <c r="BC101" s="678">
        <f>BC100+1</f>
        <v>4</v>
      </c>
      <c r="BE101" s="465"/>
      <c r="BF101" s="465"/>
      <c r="BG101" s="559" t="str">
        <f t="shared" ca="1" si="8"/>
        <v/>
      </c>
      <c r="BH101" s="560" t="str">
        <f t="shared" ca="1" si="8"/>
        <v/>
      </c>
      <c r="BI101" s="560" t="str">
        <f t="shared" ca="1" si="8"/>
        <v/>
      </c>
      <c r="BJ101" s="560" t="str">
        <f t="shared" ca="1" si="8"/>
        <v/>
      </c>
      <c r="BK101" s="560" t="str">
        <f t="shared" ca="1" si="8"/>
        <v/>
      </c>
      <c r="BL101" s="561" t="str">
        <f t="shared" ca="1" si="8"/>
        <v/>
      </c>
      <c r="BM101" s="465"/>
      <c r="BN101" s="465"/>
      <c r="BO101" s="465"/>
      <c r="BP101" s="465"/>
      <c r="BQ101" s="465"/>
      <c r="BR101" s="465"/>
      <c r="BS101" s="465"/>
      <c r="BT101" s="465"/>
      <c r="BU101" s="465"/>
      <c r="BV101" s="465"/>
      <c r="BW101" s="465"/>
      <c r="BX101" s="465"/>
      <c r="BY101" s="465"/>
      <c r="BZ101" s="465"/>
      <c r="CA101" s="465"/>
      <c r="CB101" s="465"/>
      <c r="CC101" s="465"/>
      <c r="CD101" s="465"/>
      <c r="CE101" s="465"/>
      <c r="CF101" s="465"/>
      <c r="CG101" s="465"/>
      <c r="CH101" s="465"/>
      <c r="CI101" s="465"/>
      <c r="CJ101" s="465"/>
      <c r="CK101" s="465"/>
      <c r="CL101" s="465"/>
      <c r="CM101" s="465"/>
      <c r="CN101" s="465"/>
      <c r="CO101" s="465"/>
      <c r="CP101" s="465"/>
      <c r="CQ101" s="465"/>
      <c r="CR101" s="465"/>
      <c r="CS101" s="465"/>
      <c r="CT101" s="465"/>
      <c r="CU101" s="465"/>
      <c r="CV101" s="1488" t="s">
        <v>2265</v>
      </c>
      <c r="CW101" s="1489"/>
      <c r="CX101" s="1489"/>
      <c r="CY101" s="1489"/>
      <c r="CZ101" s="1489"/>
      <c r="DA101" s="1489"/>
      <c r="DB101" s="1489"/>
      <c r="DC101" s="1489"/>
      <c r="DD101" s="1859">
        <v>44638</v>
      </c>
      <c r="DE101" s="1860"/>
      <c r="DF101" s="1860"/>
      <c r="DG101" s="1861"/>
      <c r="DH101" s="1481"/>
      <c r="DI101" s="1481"/>
      <c r="DJ101" s="1481"/>
      <c r="DK101" s="1481"/>
      <c r="DL101" s="1481"/>
      <c r="DM101" s="1481"/>
      <c r="DN101" s="1481"/>
      <c r="DO101" s="1481"/>
      <c r="DP101" s="1481"/>
      <c r="DQ101" s="1481"/>
      <c r="DR101" s="1516"/>
    </row>
    <row r="102" spans="1:122" ht="15" customHeight="1">
      <c r="A102" s="1726" t="str">
        <f>$BD102&amp;"."</f>
        <v>①.</v>
      </c>
      <c r="B102" s="1727"/>
      <c r="C102" s="1727"/>
      <c r="D102" s="1727"/>
      <c r="E102" s="1727"/>
      <c r="F102" s="740" t="s">
        <v>825</v>
      </c>
      <c r="G102" s="676"/>
      <c r="H102" s="676"/>
      <c r="I102" s="676"/>
      <c r="J102" s="676"/>
      <c r="K102" s="676"/>
      <c r="L102" s="676"/>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85"/>
      <c r="AQ102" s="685"/>
      <c r="AR102" s="685"/>
      <c r="AS102" s="685"/>
      <c r="AT102" s="685"/>
      <c r="AU102" s="685"/>
      <c r="AV102" s="685"/>
      <c r="AW102" s="685"/>
      <c r="AX102" s="685"/>
      <c r="AY102" s="93"/>
      <c r="AZ102" s="92"/>
      <c r="BA102" s="683">
        <f t="shared" si="9"/>
        <v>4</v>
      </c>
      <c r="BB102" s="683">
        <f t="shared" si="9"/>
        <v>1</v>
      </c>
      <c r="BC102" s="683">
        <f t="shared" si="9"/>
        <v>4</v>
      </c>
      <c r="BD102" s="687" t="str">
        <f>IF(ISBLANK(BD101),"①",CHAR(CODE(BD101)+1))</f>
        <v>①</v>
      </c>
      <c r="BE102" s="87"/>
      <c r="BF102" s="92"/>
      <c r="BG102" s="559" t="str">
        <f t="shared" ca="1" si="8"/>
        <v/>
      </c>
      <c r="BH102" s="560" t="str">
        <f t="shared" ca="1" si="8"/>
        <v/>
      </c>
      <c r="BI102" s="560" t="str">
        <f t="shared" ca="1" si="8"/>
        <v/>
      </c>
      <c r="BJ102" s="560" t="str">
        <f t="shared" ca="1" si="8"/>
        <v/>
      </c>
      <c r="BK102" s="560" t="str">
        <f t="shared" ca="1" si="8"/>
        <v/>
      </c>
      <c r="BL102" s="561" t="str">
        <f t="shared" ca="1" si="8"/>
        <v/>
      </c>
      <c r="BM102" s="465"/>
      <c r="BN102" s="465"/>
      <c r="BO102" s="465"/>
      <c r="BP102" s="465"/>
      <c r="BQ102" s="465"/>
      <c r="BR102" s="465"/>
      <c r="BS102" s="465"/>
      <c r="BT102" s="465"/>
      <c r="BU102" s="465"/>
      <c r="BV102" s="465"/>
      <c r="BW102" s="465"/>
      <c r="BX102" s="465"/>
      <c r="BY102" s="465"/>
      <c r="BZ102" s="465"/>
      <c r="CA102" s="465"/>
      <c r="CB102" s="465"/>
      <c r="CC102" s="465"/>
      <c r="CD102" s="465"/>
      <c r="CE102" s="465"/>
      <c r="CF102" s="465"/>
      <c r="CG102" s="465"/>
      <c r="CH102" s="465"/>
      <c r="CI102" s="465"/>
      <c r="CJ102" s="465"/>
      <c r="CK102" s="465"/>
      <c r="CL102" s="465"/>
      <c r="CM102" s="465"/>
      <c r="CN102" s="465"/>
      <c r="CO102" s="465"/>
      <c r="CP102" s="465"/>
      <c r="CQ102" s="465"/>
      <c r="CR102" s="465"/>
      <c r="CS102" s="465"/>
      <c r="CT102" s="465"/>
      <c r="CU102" s="465"/>
      <c r="CV102" s="1528"/>
      <c r="CW102" s="1529"/>
      <c r="CX102" s="1529"/>
      <c r="CY102" s="1530"/>
      <c r="CZ102" s="1530"/>
      <c r="DA102" s="1530"/>
      <c r="DB102" s="1530"/>
      <c r="DC102" s="1530"/>
      <c r="DD102" s="1859"/>
      <c r="DE102" s="1860"/>
      <c r="DF102" s="1860"/>
      <c r="DG102" s="1861"/>
      <c r="DH102" s="1481"/>
      <c r="DI102" s="1481"/>
      <c r="DJ102" s="1481"/>
      <c r="DK102" s="1481"/>
      <c r="DL102" s="1481"/>
      <c r="DM102" s="1481"/>
      <c r="DN102" s="1481"/>
      <c r="DO102" s="1481"/>
      <c r="DP102" s="1481"/>
      <c r="DQ102" s="1481"/>
      <c r="DR102" s="1516"/>
    </row>
    <row r="103" spans="1:122" ht="15" customHeight="1">
      <c r="A103" s="1737" t="str">
        <f>$BA103&amp;"."&amp;$BB103&amp;"."</f>
        <v>4.2.</v>
      </c>
      <c r="B103" s="1738"/>
      <c r="C103" s="1738"/>
      <c r="D103" s="226" t="s">
        <v>826</v>
      </c>
      <c r="AY103" s="40"/>
      <c r="BA103" s="192">
        <f>BA102</f>
        <v>4</v>
      </c>
      <c r="BB103" s="193">
        <f>BB102+1</f>
        <v>2</v>
      </c>
      <c r="BE103" s="465"/>
      <c r="BF103" s="465"/>
      <c r="BG103" s="559" t="str">
        <f t="shared" ca="1" si="8"/>
        <v/>
      </c>
      <c r="BH103" s="560" t="str">
        <f t="shared" ca="1" si="8"/>
        <v/>
      </c>
      <c r="BI103" s="560" t="str">
        <f t="shared" ca="1" si="8"/>
        <v/>
      </c>
      <c r="BJ103" s="560" t="str">
        <f t="shared" ca="1" si="8"/>
        <v/>
      </c>
      <c r="BK103" s="560" t="str">
        <f t="shared" ca="1" si="8"/>
        <v/>
      </c>
      <c r="BL103" s="561" t="str">
        <f t="shared" ca="1" si="8"/>
        <v/>
      </c>
      <c r="BM103" s="465"/>
      <c r="BN103" s="465"/>
      <c r="BO103" s="465"/>
      <c r="BP103" s="465"/>
      <c r="BQ103" s="465"/>
      <c r="BR103" s="465"/>
      <c r="BS103" s="465"/>
      <c r="BT103" s="465"/>
      <c r="BU103" s="465"/>
      <c r="BV103" s="465"/>
      <c r="BW103" s="465"/>
      <c r="BX103" s="465"/>
      <c r="BY103" s="465"/>
      <c r="BZ103" s="465"/>
      <c r="CA103" s="465"/>
      <c r="CB103" s="465"/>
      <c r="CC103" s="465"/>
      <c r="CD103" s="465"/>
      <c r="CE103" s="465"/>
      <c r="CF103" s="465"/>
      <c r="CG103" s="465"/>
      <c r="CH103" s="465"/>
      <c r="CI103" s="465"/>
      <c r="CJ103" s="465"/>
      <c r="CK103" s="465"/>
      <c r="CL103" s="465"/>
      <c r="CM103" s="465"/>
      <c r="CN103" s="465"/>
      <c r="CO103" s="465"/>
      <c r="CP103" s="465"/>
      <c r="CQ103" s="465"/>
      <c r="CR103" s="465"/>
      <c r="CS103" s="465"/>
      <c r="CT103" s="465"/>
      <c r="CU103" s="465"/>
      <c r="CV103" s="1528"/>
      <c r="CW103" s="1529"/>
      <c r="CX103" s="1529"/>
      <c r="CY103" s="1530"/>
      <c r="CZ103" s="1530"/>
      <c r="DA103" s="1530"/>
      <c r="DB103" s="1530"/>
      <c r="DC103" s="1530"/>
      <c r="DD103" s="1859"/>
      <c r="DE103" s="1860"/>
      <c r="DF103" s="1860"/>
      <c r="DG103" s="1861"/>
      <c r="DH103" s="1481"/>
      <c r="DI103" s="1481"/>
      <c r="DJ103" s="1481"/>
      <c r="DK103" s="1481"/>
      <c r="DL103" s="1481"/>
      <c r="DM103" s="1481"/>
      <c r="DN103" s="1481"/>
      <c r="DO103" s="1481"/>
      <c r="DP103" s="1481"/>
      <c r="DQ103" s="1481"/>
      <c r="DR103" s="1516"/>
    </row>
    <row r="104" spans="1:122" ht="15" customHeight="1">
      <c r="A104" s="1737" t="str">
        <f>$BA104&amp;"."&amp;$BB104&amp;"."&amp;$BC104&amp;"."</f>
        <v>4.2.1.</v>
      </c>
      <c r="B104" s="1738"/>
      <c r="C104" s="1738"/>
      <c r="D104" s="1738"/>
      <c r="E104" s="226" t="str">
        <f>$BR$43&amp;"を実施する。"</f>
        <v>「共通仕様」「45. フォームロード共通処理」を実施する。</v>
      </c>
      <c r="AY104" s="40"/>
      <c r="BA104" s="683">
        <f t="shared" ref="BA104:BD116" si="10">BA103</f>
        <v>4</v>
      </c>
      <c r="BB104" s="683">
        <f t="shared" si="10"/>
        <v>2</v>
      </c>
      <c r="BC104" s="678">
        <f>BC103+1</f>
        <v>1</v>
      </c>
      <c r="BD104" s="192"/>
      <c r="BE104" s="465"/>
      <c r="BF104" s="465"/>
      <c r="BG104" s="559" t="str">
        <f t="shared" ca="1" si="8"/>
        <v/>
      </c>
      <c r="BH104" s="560" t="str">
        <f t="shared" ca="1" si="8"/>
        <v/>
      </c>
      <c r="BI104" s="560" t="str">
        <f t="shared" ca="1" si="8"/>
        <v/>
      </c>
      <c r="BJ104" s="560" t="str">
        <f t="shared" ca="1" si="8"/>
        <v/>
      </c>
      <c r="BK104" s="560" t="str">
        <f t="shared" ca="1" si="8"/>
        <v/>
      </c>
      <c r="BL104" s="561" t="str">
        <f t="shared" ca="1" si="8"/>
        <v/>
      </c>
      <c r="BM104" s="465"/>
      <c r="BN104" s="465"/>
      <c r="BO104" s="465"/>
      <c r="BP104" s="465"/>
      <c r="BQ104" s="465"/>
      <c r="BR104" s="465"/>
      <c r="BS104" s="465"/>
      <c r="BT104" s="465"/>
      <c r="BU104" s="465"/>
      <c r="BV104" s="465"/>
      <c r="BW104" s="465"/>
      <c r="BX104" s="465"/>
      <c r="BY104" s="465"/>
      <c r="BZ104" s="465"/>
      <c r="CA104" s="465"/>
      <c r="CB104" s="465"/>
      <c r="CC104" s="465"/>
      <c r="CD104" s="465"/>
      <c r="CE104" s="465"/>
      <c r="CF104" s="465"/>
      <c r="CG104" s="465"/>
      <c r="CH104" s="465"/>
      <c r="CI104" s="465"/>
      <c r="CJ104" s="465"/>
      <c r="CK104" s="465"/>
      <c r="CL104" s="465"/>
      <c r="CM104" s="465"/>
      <c r="CN104" s="465"/>
      <c r="CO104" s="465"/>
      <c r="CP104" s="465"/>
      <c r="CQ104" s="465"/>
      <c r="CR104" s="465"/>
      <c r="CS104" s="465"/>
      <c r="CT104" s="465"/>
      <c r="CU104" s="465"/>
      <c r="CV104" s="1528"/>
      <c r="CW104" s="1529"/>
      <c r="CX104" s="1529"/>
      <c r="CY104" s="1530"/>
      <c r="CZ104" s="1530"/>
      <c r="DA104" s="1530"/>
      <c r="DB104" s="1530"/>
      <c r="DC104" s="1530"/>
      <c r="DD104" s="1859"/>
      <c r="DE104" s="1860"/>
      <c r="DF104" s="1860"/>
      <c r="DG104" s="1861"/>
      <c r="DH104" s="1481"/>
      <c r="DI104" s="1481"/>
      <c r="DJ104" s="1481"/>
      <c r="DK104" s="1481"/>
      <c r="DL104" s="1481"/>
      <c r="DM104" s="1481"/>
      <c r="DN104" s="1481"/>
      <c r="DO104" s="1481"/>
      <c r="DP104" s="1481"/>
      <c r="DQ104" s="1481"/>
      <c r="DR104" s="1516"/>
    </row>
    <row r="105" spans="1:122" ht="15" customHeight="1">
      <c r="A105" s="1737" t="str">
        <f>$BA105&amp;"."&amp;$BB105&amp;"."&amp;$BC105&amp;"."</f>
        <v>4.2.2.</v>
      </c>
      <c r="B105" s="1738"/>
      <c r="C105" s="1738"/>
      <c r="D105" s="1738"/>
      <c r="E105" s="233" t="s">
        <v>827</v>
      </c>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3"/>
      <c r="AB105" s="233"/>
      <c r="AC105" s="233"/>
      <c r="AD105" s="233"/>
      <c r="AE105" s="233"/>
      <c r="AF105" s="233"/>
      <c r="AG105" s="233"/>
      <c r="AH105" s="233"/>
      <c r="AI105" s="233"/>
      <c r="AJ105" s="233"/>
      <c r="AK105" s="233"/>
      <c r="AL105" s="233"/>
      <c r="AM105" s="233"/>
      <c r="AN105" s="233"/>
      <c r="AO105" s="233"/>
      <c r="AP105" s="233"/>
      <c r="AQ105" s="233"/>
      <c r="AR105" s="233"/>
      <c r="AS105" s="233"/>
      <c r="AT105" s="233"/>
      <c r="AU105" s="233"/>
      <c r="AV105" s="233"/>
      <c r="AW105" s="233"/>
      <c r="AX105" s="233"/>
      <c r="AY105" s="195"/>
      <c r="BA105" s="683">
        <f t="shared" si="10"/>
        <v>4</v>
      </c>
      <c r="BB105" s="683">
        <f t="shared" si="10"/>
        <v>2</v>
      </c>
      <c r="BC105" s="678">
        <f>BC104+1</f>
        <v>2</v>
      </c>
      <c r="BE105" s="837"/>
      <c r="BF105" s="837"/>
      <c r="BG105" s="559" t="str">
        <f t="shared" ca="1" si="8"/>
        <v/>
      </c>
      <c r="BH105" s="560" t="str">
        <f t="shared" ca="1" si="8"/>
        <v/>
      </c>
      <c r="BI105" s="560" t="str">
        <f t="shared" ca="1" si="8"/>
        <v/>
      </c>
      <c r="BJ105" s="560" t="str">
        <f t="shared" ca="1" si="8"/>
        <v/>
      </c>
      <c r="BK105" s="560" t="str">
        <f t="shared" ca="1" si="8"/>
        <v/>
      </c>
      <c r="BL105" s="561" t="str">
        <f t="shared" ca="1" si="8"/>
        <v/>
      </c>
      <c r="BM105" s="465"/>
      <c r="BN105" s="465"/>
      <c r="BO105" s="465"/>
      <c r="BP105" s="465"/>
      <c r="BQ105" s="465"/>
      <c r="BR105" s="465"/>
      <c r="BS105" s="465"/>
      <c r="BT105" s="465"/>
      <c r="BU105" s="465"/>
      <c r="BV105" s="465"/>
      <c r="BW105" s="465"/>
      <c r="BX105" s="465"/>
      <c r="BY105" s="465"/>
      <c r="BZ105" s="465"/>
      <c r="CA105" s="465"/>
      <c r="CB105" s="465"/>
      <c r="CC105" s="465"/>
      <c r="CD105" s="465"/>
      <c r="CE105" s="465"/>
      <c r="CF105" s="465"/>
      <c r="CG105" s="465"/>
      <c r="CH105" s="465"/>
      <c r="CI105" s="465"/>
      <c r="CJ105" s="465"/>
      <c r="CK105" s="465"/>
      <c r="CL105" s="465"/>
      <c r="CM105" s="465"/>
      <c r="CN105" s="465"/>
      <c r="CO105" s="465"/>
      <c r="CP105" s="465"/>
      <c r="CQ105" s="465"/>
      <c r="CR105" s="465"/>
      <c r="CS105" s="465"/>
      <c r="CT105" s="465"/>
      <c r="CU105" s="465"/>
      <c r="CV105" s="1528"/>
      <c r="CW105" s="1529"/>
      <c r="CX105" s="1529"/>
      <c r="CY105" s="1530"/>
      <c r="CZ105" s="1530"/>
      <c r="DA105" s="1530"/>
      <c r="DB105" s="1530"/>
      <c r="DC105" s="1530"/>
      <c r="DD105" s="1859"/>
      <c r="DE105" s="1860"/>
      <c r="DF105" s="1860"/>
      <c r="DG105" s="1861"/>
      <c r="DH105" s="1481"/>
      <c r="DI105" s="1481"/>
      <c r="DJ105" s="1481"/>
      <c r="DK105" s="1481"/>
      <c r="DL105" s="1481"/>
      <c r="DM105" s="1481"/>
      <c r="DN105" s="1481"/>
      <c r="DO105" s="1481"/>
      <c r="DP105" s="1481"/>
      <c r="DQ105" s="1481"/>
      <c r="DR105" s="1516"/>
    </row>
    <row r="106" spans="1:122" ht="15" customHeight="1">
      <c r="A106" s="1726" t="str">
        <f>$BD106&amp;"."</f>
        <v>①.</v>
      </c>
      <c r="B106" s="1727"/>
      <c r="C106" s="1727"/>
      <c r="D106" s="1727"/>
      <c r="E106" s="1727"/>
      <c r="F106" s="740" t="s">
        <v>828</v>
      </c>
      <c r="G106" s="676"/>
      <c r="H106" s="676"/>
      <c r="I106" s="676"/>
      <c r="J106" s="676"/>
      <c r="K106" s="676"/>
      <c r="L106" s="676"/>
      <c r="M106" s="685"/>
      <c r="N106" s="685"/>
      <c r="O106" s="685"/>
      <c r="P106" s="685"/>
      <c r="Q106" s="685"/>
      <c r="R106" s="685"/>
      <c r="S106" s="685"/>
      <c r="T106" s="685"/>
      <c r="U106" s="685"/>
      <c r="V106" s="685"/>
      <c r="W106" s="685"/>
      <c r="X106" s="685"/>
      <c r="Y106" s="685"/>
      <c r="Z106" s="685"/>
      <c r="AA106" s="685"/>
      <c r="AB106" s="685"/>
      <c r="AC106" s="685"/>
      <c r="AD106" s="685"/>
      <c r="AE106" s="685"/>
      <c r="AF106" s="685"/>
      <c r="AG106" s="685"/>
      <c r="AH106" s="685"/>
      <c r="AI106" s="685"/>
      <c r="AJ106" s="685"/>
      <c r="AK106" s="685"/>
      <c r="AL106" s="685"/>
      <c r="AM106" s="685"/>
      <c r="AN106" s="685"/>
      <c r="AO106" s="685"/>
      <c r="AP106" s="685"/>
      <c r="AQ106" s="685"/>
      <c r="AR106" s="685"/>
      <c r="AS106" s="685"/>
      <c r="AT106" s="685"/>
      <c r="AU106" s="685"/>
      <c r="AV106" s="685"/>
      <c r="AW106" s="685"/>
      <c r="AX106" s="685"/>
      <c r="AY106" s="93"/>
      <c r="AZ106" s="92"/>
      <c r="BA106" s="683">
        <f t="shared" si="10"/>
        <v>4</v>
      </c>
      <c r="BB106" s="683">
        <f t="shared" si="10"/>
        <v>2</v>
      </c>
      <c r="BC106" s="683">
        <f t="shared" si="10"/>
        <v>2</v>
      </c>
      <c r="BD106" s="687" t="str">
        <f>IF(ISBLANK(BD105),"①",CHAR(CODE(BD105)+1))</f>
        <v>①</v>
      </c>
      <c r="BE106" s="465"/>
      <c r="BF106" s="465"/>
      <c r="BG106" s="559" t="str">
        <f t="shared" ca="1" si="8"/>
        <v/>
      </c>
      <c r="BH106" s="560" t="str">
        <f t="shared" ca="1" si="8"/>
        <v/>
      </c>
      <c r="BI106" s="560" t="str">
        <f t="shared" ca="1" si="8"/>
        <v/>
      </c>
      <c r="BJ106" s="560" t="str">
        <f t="shared" ca="1" si="8"/>
        <v/>
      </c>
      <c r="BK106" s="560" t="str">
        <f t="shared" ca="1" si="8"/>
        <v/>
      </c>
      <c r="BL106" s="561" t="str">
        <f t="shared" ca="1" si="8"/>
        <v/>
      </c>
      <c r="BM106" s="465"/>
      <c r="BN106" s="465"/>
      <c r="BO106" s="465"/>
      <c r="BP106" s="465"/>
      <c r="BQ106" s="465"/>
      <c r="BR106" s="465"/>
      <c r="BS106" s="465"/>
      <c r="BT106" s="465"/>
      <c r="BU106" s="465"/>
      <c r="BV106" s="465"/>
      <c r="BW106" s="465"/>
      <c r="BX106" s="465"/>
      <c r="BY106" s="465"/>
      <c r="BZ106" s="465"/>
      <c r="CA106" s="465"/>
      <c r="CB106" s="465"/>
      <c r="CC106" s="465"/>
      <c r="CD106" s="465"/>
      <c r="CE106" s="465"/>
      <c r="CF106" s="465"/>
      <c r="CG106" s="465"/>
      <c r="CH106" s="465"/>
      <c r="CI106" s="465"/>
      <c r="CJ106" s="465"/>
      <c r="CK106" s="465"/>
      <c r="CL106" s="465"/>
      <c r="CM106" s="465"/>
      <c r="CN106" s="465"/>
      <c r="CO106" s="465"/>
      <c r="CP106" s="465"/>
      <c r="CQ106" s="465"/>
      <c r="CR106" s="465"/>
      <c r="CS106" s="465"/>
      <c r="CT106" s="465"/>
      <c r="CU106" s="465"/>
      <c r="CV106" s="1488" t="s">
        <v>2265</v>
      </c>
      <c r="CW106" s="1489"/>
      <c r="CX106" s="1489"/>
      <c r="CY106" s="1489"/>
      <c r="CZ106" s="1489"/>
      <c r="DA106" s="1489"/>
      <c r="DB106" s="1489"/>
      <c r="DC106" s="1489"/>
      <c r="DD106" s="1859">
        <v>44638</v>
      </c>
      <c r="DE106" s="1860"/>
      <c r="DF106" s="1860"/>
      <c r="DG106" s="1861"/>
      <c r="DH106" s="1481"/>
      <c r="DI106" s="1481"/>
      <c r="DJ106" s="1481"/>
      <c r="DK106" s="1481"/>
      <c r="DL106" s="1481"/>
      <c r="DM106" s="1481"/>
      <c r="DN106" s="1481"/>
      <c r="DO106" s="1481"/>
      <c r="DP106" s="1481"/>
      <c r="DQ106" s="1481"/>
      <c r="DR106" s="1516"/>
    </row>
    <row r="107" spans="1:122" ht="15" customHeight="1">
      <c r="A107" s="1726" t="str">
        <f>$BD107&amp;"."&amp;$BE107&amp;"."</f>
        <v>①.1.</v>
      </c>
      <c r="B107" s="1727"/>
      <c r="C107" s="1727"/>
      <c r="D107" s="1727"/>
      <c r="E107" s="1727"/>
      <c r="F107" s="1727"/>
      <c r="G107" s="740" t="s">
        <v>833</v>
      </c>
      <c r="H107" s="676"/>
      <c r="I107" s="676"/>
      <c r="J107" s="676"/>
      <c r="K107" s="676"/>
      <c r="L107" s="676"/>
      <c r="M107" s="685"/>
      <c r="N107" s="685"/>
      <c r="O107" s="685"/>
      <c r="P107" s="685"/>
      <c r="Q107" s="685"/>
      <c r="R107" s="685"/>
      <c r="S107" s="685"/>
      <c r="T107" s="685"/>
      <c r="U107" s="685"/>
      <c r="V107" s="685"/>
      <c r="W107" s="685"/>
      <c r="X107" s="685"/>
      <c r="Y107" s="685"/>
      <c r="Z107" s="685"/>
      <c r="AA107" s="685"/>
      <c r="AB107" s="685"/>
      <c r="AC107" s="685"/>
      <c r="AD107" s="685"/>
      <c r="AE107" s="685"/>
      <c r="AF107" s="685"/>
      <c r="AG107" s="685"/>
      <c r="AH107" s="685"/>
      <c r="AI107" s="685"/>
      <c r="AJ107" s="685"/>
      <c r="AK107" s="685"/>
      <c r="AL107" s="685"/>
      <c r="AM107" s="685"/>
      <c r="AN107" s="685"/>
      <c r="AO107" s="685"/>
      <c r="AP107" s="685"/>
      <c r="AQ107" s="685"/>
      <c r="AR107" s="685"/>
      <c r="AS107" s="685"/>
      <c r="AT107" s="685"/>
      <c r="AU107" s="685"/>
      <c r="AV107" s="685"/>
      <c r="AW107" s="685"/>
      <c r="AX107" s="685"/>
      <c r="AY107" s="93"/>
      <c r="AZ107" s="92"/>
      <c r="BA107" s="683">
        <f t="shared" si="10"/>
        <v>4</v>
      </c>
      <c r="BB107" s="683">
        <f t="shared" si="10"/>
        <v>2</v>
      </c>
      <c r="BC107" s="683">
        <f t="shared" si="10"/>
        <v>2</v>
      </c>
      <c r="BD107" s="683" t="str">
        <f>BD106</f>
        <v>①</v>
      </c>
      <c r="BE107" s="678">
        <f>BE106+1</f>
        <v>1</v>
      </c>
      <c r="BF107" s="465"/>
      <c r="BG107" s="559" t="str">
        <f t="shared" ca="1" si="8"/>
        <v/>
      </c>
      <c r="BH107" s="560" t="str">
        <f t="shared" ca="1" si="8"/>
        <v/>
      </c>
      <c r="BI107" s="560" t="str">
        <f t="shared" ca="1" si="8"/>
        <v/>
      </c>
      <c r="BJ107" s="560" t="str">
        <f t="shared" ca="1" si="8"/>
        <v/>
      </c>
      <c r="BK107" s="560" t="str">
        <f t="shared" ca="1" si="8"/>
        <v/>
      </c>
      <c r="BL107" s="561" t="str">
        <f t="shared" ca="1" si="8"/>
        <v/>
      </c>
      <c r="BM107" s="465"/>
      <c r="BN107" s="465"/>
      <c r="BO107" s="465"/>
      <c r="BP107" s="465"/>
      <c r="BQ107" s="465"/>
      <c r="BR107" s="465"/>
      <c r="BS107" s="465"/>
      <c r="BT107" s="465"/>
      <c r="BU107" s="465"/>
      <c r="BV107" s="465"/>
      <c r="BW107" s="465"/>
      <c r="BX107" s="465"/>
      <c r="BY107" s="465"/>
      <c r="BZ107" s="465"/>
      <c r="CA107" s="465"/>
      <c r="CB107" s="465"/>
      <c r="CC107" s="465"/>
      <c r="CD107" s="465"/>
      <c r="CE107" s="465"/>
      <c r="CF107" s="465"/>
      <c r="CG107" s="465"/>
      <c r="CH107" s="465"/>
      <c r="CI107" s="465"/>
      <c r="CJ107" s="465"/>
      <c r="CK107" s="465"/>
      <c r="CL107" s="465"/>
      <c r="CM107" s="465"/>
      <c r="CN107" s="465"/>
      <c r="CO107" s="465"/>
      <c r="CP107" s="465"/>
      <c r="CQ107" s="465"/>
      <c r="CR107" s="465"/>
      <c r="CS107" s="465"/>
      <c r="CT107" s="465"/>
      <c r="CU107" s="465"/>
      <c r="CV107" s="1528"/>
      <c r="CW107" s="1529"/>
      <c r="CX107" s="1529"/>
      <c r="CY107" s="1530"/>
      <c r="CZ107" s="1530"/>
      <c r="DA107" s="1530"/>
      <c r="DB107" s="1530"/>
      <c r="DC107" s="1530"/>
      <c r="DD107" s="1859"/>
      <c r="DE107" s="1860"/>
      <c r="DF107" s="1860"/>
      <c r="DG107" s="1861"/>
      <c r="DH107" s="1481"/>
      <c r="DI107" s="1481"/>
      <c r="DJ107" s="1481"/>
      <c r="DK107" s="1481"/>
      <c r="DL107" s="1481"/>
      <c r="DM107" s="1481"/>
      <c r="DN107" s="1481"/>
      <c r="DO107" s="1481"/>
      <c r="DP107" s="1481"/>
      <c r="DQ107" s="1481"/>
      <c r="DR107" s="1516"/>
    </row>
    <row r="108" spans="1:122" ht="15" customHeight="1">
      <c r="A108" s="1726" t="str">
        <f>$BD108&amp;"."&amp;$BE108&amp;"."</f>
        <v>①.2.</v>
      </c>
      <c r="B108" s="1727"/>
      <c r="C108" s="1727"/>
      <c r="D108" s="1727"/>
      <c r="E108" s="1727"/>
      <c r="F108" s="1727"/>
      <c r="G108" s="740" t="s">
        <v>1118</v>
      </c>
      <c r="H108" s="676"/>
      <c r="I108" s="676"/>
      <c r="J108" s="676"/>
      <c r="K108" s="676"/>
      <c r="L108" s="676"/>
      <c r="M108" s="685"/>
      <c r="N108" s="685"/>
      <c r="O108" s="685"/>
      <c r="P108" s="685"/>
      <c r="Q108" s="685"/>
      <c r="R108" s="685"/>
      <c r="S108" s="685"/>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85"/>
      <c r="AQ108" s="685"/>
      <c r="AR108" s="685"/>
      <c r="AS108" s="685"/>
      <c r="AT108" s="685"/>
      <c r="AU108" s="685"/>
      <c r="AV108" s="685"/>
      <c r="AW108" s="685"/>
      <c r="AX108" s="685"/>
      <c r="AY108" s="93"/>
      <c r="AZ108" s="92"/>
      <c r="BA108" s="683">
        <f t="shared" si="10"/>
        <v>4</v>
      </c>
      <c r="BB108" s="683">
        <f t="shared" si="10"/>
        <v>2</v>
      </c>
      <c r="BC108" s="683">
        <f t="shared" si="10"/>
        <v>2</v>
      </c>
      <c r="BD108" s="683" t="str">
        <f>BD107</f>
        <v>①</v>
      </c>
      <c r="BE108" s="678">
        <f>BE107+1</f>
        <v>2</v>
      </c>
      <c r="BF108" s="465"/>
      <c r="BG108" s="559" t="str">
        <f t="shared" ca="1" si="8"/>
        <v/>
      </c>
      <c r="BH108" s="560" t="str">
        <f t="shared" ca="1" si="8"/>
        <v/>
      </c>
      <c r="BI108" s="560" t="str">
        <f t="shared" ca="1" si="8"/>
        <v/>
      </c>
      <c r="BJ108" s="560" t="str">
        <f t="shared" ca="1" si="8"/>
        <v/>
      </c>
      <c r="BK108" s="560" t="str">
        <f t="shared" ca="1" si="8"/>
        <v/>
      </c>
      <c r="BL108" s="561" t="str">
        <f t="shared" ca="1" si="8"/>
        <v/>
      </c>
      <c r="BM108" s="465"/>
      <c r="BN108" s="465"/>
      <c r="BO108" s="465"/>
      <c r="BP108" s="465"/>
      <c r="BQ108" s="465"/>
      <c r="BR108" s="465"/>
      <c r="BS108" s="465"/>
      <c r="BT108" s="465"/>
      <c r="BU108" s="465"/>
      <c r="BV108" s="465"/>
      <c r="BW108" s="465"/>
      <c r="BX108" s="465"/>
      <c r="BY108" s="465"/>
      <c r="BZ108" s="465"/>
      <c r="CA108" s="465"/>
      <c r="CB108" s="465"/>
      <c r="CC108" s="465"/>
      <c r="CD108" s="465"/>
      <c r="CE108" s="465"/>
      <c r="CF108" s="465"/>
      <c r="CG108" s="465"/>
      <c r="CH108" s="465"/>
      <c r="CI108" s="465"/>
      <c r="CJ108" s="465"/>
      <c r="CK108" s="465"/>
      <c r="CL108" s="465"/>
      <c r="CM108" s="465"/>
      <c r="CN108" s="465"/>
      <c r="CO108" s="465"/>
      <c r="CP108" s="465"/>
      <c r="CQ108" s="465"/>
      <c r="CR108" s="465"/>
      <c r="CS108" s="465"/>
      <c r="CT108" s="465"/>
      <c r="CU108" s="465"/>
      <c r="CV108" s="1488" t="s">
        <v>2265</v>
      </c>
      <c r="CW108" s="1489"/>
      <c r="CX108" s="1489"/>
      <c r="CY108" s="1489"/>
      <c r="CZ108" s="1489"/>
      <c r="DA108" s="1489"/>
      <c r="DB108" s="1489"/>
      <c r="DC108" s="1489"/>
      <c r="DD108" s="1859">
        <v>44638</v>
      </c>
      <c r="DE108" s="1860"/>
      <c r="DF108" s="1860"/>
      <c r="DG108" s="1861"/>
      <c r="DH108" s="1481"/>
      <c r="DI108" s="1481"/>
      <c r="DJ108" s="1481"/>
      <c r="DK108" s="1481"/>
      <c r="DL108" s="1481"/>
      <c r="DM108" s="1481"/>
      <c r="DN108" s="1481"/>
      <c r="DO108" s="1481"/>
      <c r="DP108" s="1481"/>
      <c r="DQ108" s="1481"/>
      <c r="DR108" s="1516"/>
    </row>
    <row r="109" spans="1:122" ht="15" customHeight="1">
      <c r="A109" s="1726" t="str">
        <f>$BD109&amp;"."</f>
        <v>②.</v>
      </c>
      <c r="B109" s="1727"/>
      <c r="C109" s="1727"/>
      <c r="D109" s="1727"/>
      <c r="E109" s="1727"/>
      <c r="F109" s="740" t="s">
        <v>829</v>
      </c>
      <c r="G109" s="676"/>
      <c r="H109" s="676"/>
      <c r="I109" s="676"/>
      <c r="J109" s="676"/>
      <c r="K109" s="676"/>
      <c r="L109" s="676"/>
      <c r="M109" s="685"/>
      <c r="N109" s="685"/>
      <c r="O109" s="685"/>
      <c r="P109" s="685"/>
      <c r="Q109" s="685"/>
      <c r="R109" s="685"/>
      <c r="S109" s="685"/>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85"/>
      <c r="AQ109" s="685"/>
      <c r="AR109" s="685"/>
      <c r="AS109" s="685"/>
      <c r="AT109" s="685"/>
      <c r="AU109" s="685"/>
      <c r="AV109" s="685"/>
      <c r="AW109" s="685"/>
      <c r="AX109" s="685"/>
      <c r="AY109" s="93"/>
      <c r="AZ109" s="92"/>
      <c r="BA109" s="683">
        <f t="shared" si="10"/>
        <v>4</v>
      </c>
      <c r="BB109" s="683">
        <f t="shared" si="10"/>
        <v>2</v>
      </c>
      <c r="BC109" s="683">
        <f t="shared" si="10"/>
        <v>2</v>
      </c>
      <c r="BD109" s="687" t="str">
        <f>IF(ISBLANK(BD108),"①",CHAR(CODE(BD108)+1))</f>
        <v>②</v>
      </c>
      <c r="BE109" s="465"/>
      <c r="BF109" s="465"/>
      <c r="BG109" s="559" t="str">
        <f t="shared" ca="1" si="8"/>
        <v/>
      </c>
      <c r="BH109" s="560" t="str">
        <f t="shared" ca="1" si="8"/>
        <v/>
      </c>
      <c r="BI109" s="560" t="str">
        <f t="shared" ca="1" si="8"/>
        <v/>
      </c>
      <c r="BJ109" s="560" t="str">
        <f t="shared" ca="1" si="8"/>
        <v/>
      </c>
      <c r="BK109" s="560" t="str">
        <f t="shared" ca="1" si="8"/>
        <v/>
      </c>
      <c r="BL109" s="561" t="str">
        <f t="shared" ca="1" si="8"/>
        <v/>
      </c>
      <c r="BM109" s="465"/>
      <c r="BN109" s="465"/>
      <c r="BO109" s="465"/>
      <c r="BP109" s="465"/>
      <c r="BQ109" s="465"/>
      <c r="BR109" s="465"/>
      <c r="BS109" s="465"/>
      <c r="BT109" s="465"/>
      <c r="BU109" s="465"/>
      <c r="BV109" s="465"/>
      <c r="BW109" s="465"/>
      <c r="BX109" s="465"/>
      <c r="BY109" s="465"/>
      <c r="BZ109" s="465"/>
      <c r="CA109" s="465"/>
      <c r="CB109" s="465"/>
      <c r="CC109" s="465"/>
      <c r="CD109" s="465"/>
      <c r="CE109" s="465"/>
      <c r="CF109" s="465"/>
      <c r="CG109" s="465"/>
      <c r="CH109" s="465"/>
      <c r="CI109" s="465"/>
      <c r="CJ109" s="465"/>
      <c r="CK109" s="465"/>
      <c r="CL109" s="465"/>
      <c r="CM109" s="465"/>
      <c r="CN109" s="465"/>
      <c r="CO109" s="465"/>
      <c r="CP109" s="465"/>
      <c r="CQ109" s="465"/>
      <c r="CR109" s="465"/>
      <c r="CS109" s="465"/>
      <c r="CT109" s="465"/>
      <c r="CU109" s="465"/>
      <c r="CV109" s="1488" t="s">
        <v>2265</v>
      </c>
      <c r="CW109" s="1489"/>
      <c r="CX109" s="1489"/>
      <c r="CY109" s="1489"/>
      <c r="CZ109" s="1489"/>
      <c r="DA109" s="1489"/>
      <c r="DB109" s="1489"/>
      <c r="DC109" s="1489"/>
      <c r="DD109" s="1859">
        <v>44638</v>
      </c>
      <c r="DE109" s="1860"/>
      <c r="DF109" s="1860"/>
      <c r="DG109" s="1861"/>
      <c r="DH109" s="1481"/>
      <c r="DI109" s="1481"/>
      <c r="DJ109" s="1481"/>
      <c r="DK109" s="1481"/>
      <c r="DL109" s="1481"/>
      <c r="DM109" s="1481"/>
      <c r="DN109" s="1481"/>
      <c r="DO109" s="1481"/>
      <c r="DP109" s="1481"/>
      <c r="DQ109" s="1481"/>
      <c r="DR109" s="1516"/>
    </row>
    <row r="110" spans="1:122" ht="15" customHeight="1">
      <c r="A110" s="765"/>
      <c r="B110" s="765"/>
      <c r="C110" s="765"/>
      <c r="D110" s="765"/>
      <c r="E110" s="790"/>
      <c r="F110" s="304" t="str">
        <f>$CL$26&amp;"を実施する。"</f>
        <v>「10. データ検索処理」を実施する。</v>
      </c>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276"/>
      <c r="BA110" s="192">
        <f t="shared" si="10"/>
        <v>4</v>
      </c>
      <c r="BB110" s="192">
        <f t="shared" si="10"/>
        <v>2</v>
      </c>
      <c r="BC110" s="192">
        <f t="shared" si="10"/>
        <v>2</v>
      </c>
      <c r="BD110" s="192" t="str">
        <f t="shared" si="10"/>
        <v>②</v>
      </c>
      <c r="BE110" s="837"/>
      <c r="BF110" s="837"/>
      <c r="BG110" s="559" t="str">
        <f t="shared" ca="1" si="8"/>
        <v/>
      </c>
      <c r="BH110" s="560" t="str">
        <f t="shared" ca="1" si="8"/>
        <v/>
      </c>
      <c r="BI110" s="560" t="str">
        <f t="shared" ca="1" si="8"/>
        <v/>
      </c>
      <c r="BJ110" s="560" t="str">
        <f t="shared" ca="1" si="8"/>
        <v/>
      </c>
      <c r="BK110" s="560" t="str">
        <f t="shared" ca="1" si="8"/>
        <v/>
      </c>
      <c r="BL110" s="561" t="str">
        <f t="shared" ca="1" si="8"/>
        <v/>
      </c>
      <c r="BM110" s="465"/>
      <c r="BN110" s="465"/>
      <c r="BO110" s="465"/>
      <c r="BP110" s="465"/>
      <c r="BQ110" s="465"/>
      <c r="BR110" s="465"/>
      <c r="BS110" s="465"/>
      <c r="BT110" s="465"/>
      <c r="BU110" s="465"/>
      <c r="BV110" s="465"/>
      <c r="BW110" s="465"/>
      <c r="BX110" s="465"/>
      <c r="BY110" s="465"/>
      <c r="BZ110" s="465"/>
      <c r="CA110" s="465"/>
      <c r="CB110" s="465"/>
      <c r="CC110" s="465"/>
      <c r="CD110" s="465"/>
      <c r="CE110" s="465"/>
      <c r="CF110" s="465"/>
      <c r="CG110" s="465"/>
      <c r="CH110" s="465"/>
      <c r="CI110" s="465"/>
      <c r="CJ110" s="465"/>
      <c r="CK110" s="465"/>
      <c r="CL110" s="465"/>
      <c r="CM110" s="465"/>
      <c r="CN110" s="465"/>
      <c r="CO110" s="465"/>
      <c r="CP110" s="465"/>
      <c r="CQ110" s="465"/>
      <c r="CR110" s="465"/>
      <c r="CS110" s="465"/>
      <c r="CT110" s="465"/>
      <c r="CU110" s="465"/>
      <c r="CV110" s="1528"/>
      <c r="CW110" s="1529"/>
      <c r="CX110" s="1529"/>
      <c r="CY110" s="1530"/>
      <c r="CZ110" s="1530"/>
      <c r="DA110" s="1530"/>
      <c r="DB110" s="1530"/>
      <c r="DC110" s="1530"/>
      <c r="DD110" s="1859"/>
      <c r="DE110" s="1860"/>
      <c r="DF110" s="1860"/>
      <c r="DG110" s="1861"/>
      <c r="DH110" s="1481"/>
      <c r="DI110" s="1481"/>
      <c r="DJ110" s="1481"/>
      <c r="DK110" s="1481"/>
      <c r="DL110" s="1481"/>
      <c r="DM110" s="1481"/>
      <c r="DN110" s="1481"/>
      <c r="DO110" s="1481"/>
      <c r="DP110" s="1481"/>
      <c r="DQ110" s="1481"/>
      <c r="DR110" s="1516"/>
    </row>
    <row r="111" spans="1:122" ht="15" customHeight="1">
      <c r="A111" s="1726" t="str">
        <f>$BD111&amp;"."</f>
        <v>③.</v>
      </c>
      <c r="B111" s="1727"/>
      <c r="C111" s="1727"/>
      <c r="D111" s="1727"/>
      <c r="E111" s="1727"/>
      <c r="F111" s="740" t="s">
        <v>830</v>
      </c>
      <c r="G111" s="676"/>
      <c r="H111" s="676"/>
      <c r="I111" s="676"/>
      <c r="J111" s="676"/>
      <c r="K111" s="676"/>
      <c r="L111" s="676"/>
      <c r="M111" s="685"/>
      <c r="N111" s="685"/>
      <c r="O111" s="685"/>
      <c r="P111" s="685"/>
      <c r="Q111" s="685"/>
      <c r="R111" s="685"/>
      <c r="S111" s="685"/>
      <c r="T111" s="685"/>
      <c r="U111" s="685"/>
      <c r="V111" s="685"/>
      <c r="W111" s="685"/>
      <c r="X111" s="685"/>
      <c r="Y111" s="685"/>
      <c r="Z111" s="685"/>
      <c r="AA111" s="685"/>
      <c r="AB111" s="685"/>
      <c r="AC111" s="685"/>
      <c r="AD111" s="685"/>
      <c r="AE111" s="685"/>
      <c r="AF111" s="685"/>
      <c r="AG111" s="685"/>
      <c r="AH111" s="685"/>
      <c r="AI111" s="685"/>
      <c r="AJ111" s="685"/>
      <c r="AK111" s="685"/>
      <c r="AL111" s="685"/>
      <c r="AM111" s="685"/>
      <c r="AN111" s="685"/>
      <c r="AO111" s="685"/>
      <c r="AP111" s="685"/>
      <c r="AQ111" s="685"/>
      <c r="AR111" s="685"/>
      <c r="AS111" s="685"/>
      <c r="AT111" s="685"/>
      <c r="AU111" s="685"/>
      <c r="AV111" s="685"/>
      <c r="AW111" s="685"/>
      <c r="AX111" s="685"/>
      <c r="AY111" s="93"/>
      <c r="AZ111" s="92"/>
      <c r="BA111" s="683">
        <f t="shared" si="10"/>
        <v>4</v>
      </c>
      <c r="BB111" s="683">
        <f t="shared" si="10"/>
        <v>2</v>
      </c>
      <c r="BC111" s="683">
        <f t="shared" si="10"/>
        <v>2</v>
      </c>
      <c r="BD111" s="687" t="str">
        <f>IF(ISBLANK(BD110),"①",CHAR(CODE(BD110)+1))</f>
        <v>③</v>
      </c>
      <c r="BE111" s="465"/>
      <c r="BF111" s="465"/>
      <c r="BG111" s="559" t="str">
        <f t="shared" ca="1" si="8"/>
        <v/>
      </c>
      <c r="BH111" s="560" t="str">
        <f t="shared" ca="1" si="8"/>
        <v/>
      </c>
      <c r="BI111" s="560" t="str">
        <f t="shared" ca="1" si="8"/>
        <v/>
      </c>
      <c r="BJ111" s="560" t="str">
        <f t="shared" ca="1" si="8"/>
        <v/>
      </c>
      <c r="BK111" s="560" t="str">
        <f t="shared" ca="1" si="8"/>
        <v/>
      </c>
      <c r="BL111" s="561" t="str">
        <f t="shared" ca="1" si="8"/>
        <v/>
      </c>
      <c r="BM111" s="465"/>
      <c r="BN111" s="465"/>
      <c r="BO111" s="465"/>
      <c r="BP111" s="465"/>
      <c r="BQ111" s="465"/>
      <c r="BR111" s="465"/>
      <c r="BS111" s="465"/>
      <c r="BT111" s="465"/>
      <c r="BU111" s="465"/>
      <c r="BV111" s="465"/>
      <c r="BW111" s="465"/>
      <c r="BX111" s="465"/>
      <c r="BY111" s="465"/>
      <c r="BZ111" s="465"/>
      <c r="CA111" s="465"/>
      <c r="CB111" s="465"/>
      <c r="CC111" s="465"/>
      <c r="CD111" s="465"/>
      <c r="CE111" s="465"/>
      <c r="CF111" s="465"/>
      <c r="CG111" s="465"/>
      <c r="CH111" s="465"/>
      <c r="CI111" s="465"/>
      <c r="CJ111" s="465"/>
      <c r="CK111" s="465"/>
      <c r="CL111" s="465"/>
      <c r="CM111" s="465"/>
      <c r="CN111" s="465"/>
      <c r="CO111" s="465"/>
      <c r="CP111" s="465"/>
      <c r="CQ111" s="465"/>
      <c r="CR111" s="465"/>
      <c r="CS111" s="465"/>
      <c r="CT111" s="465"/>
      <c r="CU111" s="465"/>
      <c r="CV111" s="1488" t="s">
        <v>2265</v>
      </c>
      <c r="CW111" s="1489"/>
      <c r="CX111" s="1489"/>
      <c r="CY111" s="1489"/>
      <c r="CZ111" s="1489"/>
      <c r="DA111" s="1489"/>
      <c r="DB111" s="1489"/>
      <c r="DC111" s="1489"/>
      <c r="DD111" s="1859">
        <v>44638</v>
      </c>
      <c r="DE111" s="1860"/>
      <c r="DF111" s="1860"/>
      <c r="DG111" s="1861"/>
      <c r="DH111" s="1481"/>
      <c r="DI111" s="1481"/>
      <c r="DJ111" s="1481"/>
      <c r="DK111" s="1481"/>
      <c r="DL111" s="1481"/>
      <c r="DM111" s="1481"/>
      <c r="DN111" s="1481"/>
      <c r="DO111" s="1481"/>
      <c r="DP111" s="1481"/>
      <c r="DQ111" s="1481"/>
      <c r="DR111" s="1516"/>
    </row>
    <row r="112" spans="1:122" ht="15" customHeight="1">
      <c r="A112" s="765"/>
      <c r="B112" s="765"/>
      <c r="C112" s="765"/>
      <c r="D112" s="765"/>
      <c r="E112" s="790"/>
      <c r="F112" s="304" t="s">
        <v>831</v>
      </c>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276"/>
      <c r="BA112" s="192">
        <f t="shared" si="10"/>
        <v>4</v>
      </c>
      <c r="BB112" s="192">
        <f t="shared" si="10"/>
        <v>2</v>
      </c>
      <c r="BC112" s="192">
        <f t="shared" si="10"/>
        <v>2</v>
      </c>
      <c r="BD112" s="192" t="str">
        <f t="shared" si="10"/>
        <v>③</v>
      </c>
      <c r="BE112" s="837"/>
      <c r="BF112" s="837"/>
      <c r="BG112" s="559" t="str">
        <f t="shared" ca="1" si="8"/>
        <v/>
      </c>
      <c r="BH112" s="560" t="str">
        <f t="shared" ca="1" si="8"/>
        <v/>
      </c>
      <c r="BI112" s="560" t="str">
        <f t="shared" ca="1" si="8"/>
        <v/>
      </c>
      <c r="BJ112" s="560" t="str">
        <f t="shared" ca="1" si="8"/>
        <v/>
      </c>
      <c r="BK112" s="560" t="str">
        <f t="shared" ca="1" si="8"/>
        <v/>
      </c>
      <c r="BL112" s="561" t="str">
        <f t="shared" ca="1" si="8"/>
        <v/>
      </c>
      <c r="BM112" s="465"/>
      <c r="BN112" s="465"/>
      <c r="BO112" s="465"/>
      <c r="BP112" s="465"/>
      <c r="BQ112" s="465"/>
      <c r="BR112" s="465"/>
      <c r="BS112" s="465"/>
      <c r="BT112" s="465"/>
      <c r="BU112" s="465"/>
      <c r="BV112" s="469"/>
      <c r="BW112" s="465"/>
      <c r="BX112" s="465"/>
      <c r="BY112" s="465"/>
      <c r="BZ112" s="465"/>
      <c r="CA112" s="469"/>
      <c r="CB112" s="469"/>
      <c r="CC112" s="469"/>
      <c r="CD112" s="469"/>
      <c r="CE112" s="469"/>
      <c r="CF112" s="465"/>
      <c r="CG112" s="465"/>
      <c r="CH112" s="465"/>
      <c r="CI112" s="465"/>
      <c r="CJ112" s="465"/>
      <c r="CK112" s="465"/>
      <c r="CL112" s="465"/>
      <c r="CM112" s="465"/>
      <c r="CN112" s="465"/>
      <c r="CO112" s="465"/>
      <c r="CP112" s="465"/>
      <c r="CQ112" s="465"/>
      <c r="CR112" s="465"/>
      <c r="CS112" s="465"/>
      <c r="CT112" s="465"/>
      <c r="CU112" s="465"/>
      <c r="CV112" s="1528"/>
      <c r="CW112" s="1529"/>
      <c r="CX112" s="1529"/>
      <c r="CY112" s="1530"/>
      <c r="CZ112" s="1530"/>
      <c r="DA112" s="1530"/>
      <c r="DB112" s="1530"/>
      <c r="DC112" s="1530"/>
      <c r="DD112" s="1859"/>
      <c r="DE112" s="1860"/>
      <c r="DF112" s="1860"/>
      <c r="DG112" s="1861"/>
      <c r="DH112" s="1481"/>
      <c r="DI112" s="1481"/>
      <c r="DJ112" s="1481"/>
      <c r="DK112" s="1481"/>
      <c r="DL112" s="1481"/>
      <c r="DM112" s="1481"/>
      <c r="DN112" s="1481"/>
      <c r="DO112" s="1481"/>
      <c r="DP112" s="1481"/>
      <c r="DQ112" s="1481"/>
      <c r="DR112" s="1516"/>
    </row>
    <row r="113" spans="1:122" ht="15" customHeight="1">
      <c r="A113" s="194"/>
      <c r="B113" s="465"/>
      <c r="C113" s="465"/>
      <c r="D113" s="465"/>
      <c r="E113" s="465"/>
      <c r="F113" s="498" t="s">
        <v>103</v>
      </c>
      <c r="G113" s="426"/>
      <c r="H113" s="426"/>
      <c r="I113" s="426"/>
      <c r="J113" s="426"/>
      <c r="K113" s="426"/>
      <c r="L113" s="426"/>
      <c r="M113" s="427"/>
      <c r="N113" s="206" t="s">
        <v>107</v>
      </c>
      <c r="O113" s="197"/>
      <c r="P113" s="197" t="str">
        <f>"("&amp;VLOOKUP(N113,[1]processing_log!$B$37:$Y$105,4,FALSE)&amp;" - "&amp;VLOOKUP(N113,[1]processing_log!$B$37:$Y$105,21,FALSE)&amp;VLOOKUP(N113,[1]processing_log!$B$37:$Y$105,24,FALSE)&amp;")"</f>
        <v>(プログラム起動 - 異常終了)</v>
      </c>
      <c r="Q113" s="197"/>
      <c r="R113" s="197"/>
      <c r="S113" s="197"/>
      <c r="T113" s="197"/>
      <c r="U113" s="197"/>
      <c r="V113" s="197"/>
      <c r="W113" s="197"/>
      <c r="X113" s="197"/>
      <c r="Y113" s="197"/>
      <c r="Z113" s="197"/>
      <c r="AA113" s="197"/>
      <c r="AB113" s="197"/>
      <c r="AC113" s="197"/>
      <c r="AD113" s="197"/>
      <c r="AE113" s="197"/>
      <c r="AF113" s="197"/>
      <c r="AG113" s="197"/>
      <c r="AH113" s="197"/>
      <c r="AI113" s="197"/>
      <c r="AJ113" s="197"/>
      <c r="AK113" s="197"/>
      <c r="AL113" s="197"/>
      <c r="AM113" s="197"/>
      <c r="AN113" s="197"/>
      <c r="AO113" s="197"/>
      <c r="AP113" s="197"/>
      <c r="AQ113" s="197"/>
      <c r="AR113" s="197"/>
      <c r="AS113" s="197"/>
      <c r="AT113" s="197"/>
      <c r="AU113" s="197"/>
      <c r="AV113" s="197"/>
      <c r="AW113" s="197"/>
      <c r="AX113" s="198"/>
      <c r="AY113" s="195"/>
      <c r="BA113" s="192">
        <f t="shared" si="10"/>
        <v>4</v>
      </c>
      <c r="BB113" s="192">
        <f t="shared" si="10"/>
        <v>2</v>
      </c>
      <c r="BC113" s="192">
        <f t="shared" si="10"/>
        <v>2</v>
      </c>
      <c r="BE113" s="837"/>
      <c r="BF113" s="465"/>
      <c r="BG113" s="559" t="str">
        <f t="shared" ca="1" si="8"/>
        <v/>
      </c>
      <c r="BH113" s="560" t="str">
        <f t="shared" ca="1" si="8"/>
        <v/>
      </c>
      <c r="BI113" s="560" t="str">
        <f t="shared" ca="1" si="8"/>
        <v/>
      </c>
      <c r="BJ113" s="560" t="str">
        <f t="shared" ca="1" si="8"/>
        <v/>
      </c>
      <c r="BK113" s="560" t="str">
        <f t="shared" ca="1" si="8"/>
        <v/>
      </c>
      <c r="BL113" s="561" t="str">
        <f t="shared" ca="1" si="8"/>
        <v/>
      </c>
      <c r="BM113" s="465"/>
      <c r="BN113" s="465"/>
      <c r="BO113" s="465"/>
      <c r="BP113" s="465"/>
      <c r="BQ113" s="465"/>
      <c r="BR113" s="469"/>
      <c r="BS113" s="469"/>
      <c r="BT113" s="469"/>
      <c r="BU113" s="469"/>
      <c r="BV113" s="465"/>
      <c r="BW113" s="465"/>
      <c r="BX113" s="465"/>
      <c r="BY113" s="465"/>
      <c r="BZ113" s="465"/>
      <c r="CA113" s="465"/>
      <c r="CB113" s="465"/>
      <c r="CC113" s="465"/>
      <c r="CD113" s="465"/>
      <c r="CE113" s="465"/>
      <c r="CF113" s="465"/>
      <c r="CG113" s="465"/>
      <c r="CH113" s="465"/>
      <c r="CI113" s="465"/>
      <c r="CJ113" s="465"/>
      <c r="CK113" s="465"/>
      <c r="CL113" s="465"/>
      <c r="CM113" s="465"/>
      <c r="CN113" s="465"/>
      <c r="CO113" s="465"/>
      <c r="CP113" s="465"/>
      <c r="CQ113" s="465"/>
      <c r="CR113" s="465"/>
      <c r="CS113" s="465"/>
      <c r="CT113" s="465"/>
      <c r="CU113" s="465"/>
      <c r="CV113" s="1528"/>
      <c r="CW113" s="1529"/>
      <c r="CX113" s="1529"/>
      <c r="CY113" s="1530"/>
      <c r="CZ113" s="1530"/>
      <c r="DA113" s="1530"/>
      <c r="DB113" s="1530"/>
      <c r="DC113" s="1530"/>
      <c r="DD113" s="1859"/>
      <c r="DE113" s="1860"/>
      <c r="DF113" s="1860"/>
      <c r="DG113" s="1861"/>
      <c r="DH113" s="1481"/>
      <c r="DI113" s="1481"/>
      <c r="DJ113" s="1481"/>
      <c r="DK113" s="1481"/>
      <c r="DL113" s="1481"/>
      <c r="DM113" s="1481"/>
      <c r="DN113" s="1481"/>
      <c r="DO113" s="1481"/>
      <c r="DP113" s="1481"/>
      <c r="DQ113" s="1481"/>
      <c r="DR113" s="1516"/>
    </row>
    <row r="114" spans="1:122" ht="15" customHeight="1">
      <c r="A114" s="194"/>
      <c r="B114" s="465"/>
      <c r="C114" s="465"/>
      <c r="D114" s="465"/>
      <c r="E114" s="465"/>
      <c r="F114" s="503" t="s">
        <v>104</v>
      </c>
      <c r="G114" s="504"/>
      <c r="H114" s="504"/>
      <c r="I114" s="504"/>
      <c r="J114" s="504"/>
      <c r="K114" s="504"/>
      <c r="L114" s="504"/>
      <c r="M114" s="505"/>
      <c r="N114" s="207" t="s">
        <v>832</v>
      </c>
      <c r="O114" s="828"/>
      <c r="P114" s="828"/>
      <c r="Q114" s="828"/>
      <c r="R114" s="828"/>
      <c r="S114" s="828"/>
      <c r="T114" s="828"/>
      <c r="U114" s="828"/>
      <c r="V114" s="828"/>
      <c r="W114" s="828"/>
      <c r="X114" s="828"/>
      <c r="Y114" s="828"/>
      <c r="Z114" s="828"/>
      <c r="AA114" s="828"/>
      <c r="AB114" s="828"/>
      <c r="AC114" s="828"/>
      <c r="AD114" s="828"/>
      <c r="AE114" s="828"/>
      <c r="AF114" s="828"/>
      <c r="AG114" s="828"/>
      <c r="AH114" s="828"/>
      <c r="AI114" s="828"/>
      <c r="AJ114" s="828"/>
      <c r="AK114" s="828"/>
      <c r="AL114" s="828"/>
      <c r="AM114" s="828"/>
      <c r="AN114" s="828"/>
      <c r="AO114" s="828"/>
      <c r="AP114" s="828"/>
      <c r="AQ114" s="828"/>
      <c r="AR114" s="828"/>
      <c r="AS114" s="828"/>
      <c r="AT114" s="828"/>
      <c r="AU114" s="828"/>
      <c r="AV114" s="828"/>
      <c r="AW114" s="828"/>
      <c r="AX114" s="208"/>
      <c r="AY114" s="195"/>
      <c r="BA114" s="192">
        <f t="shared" si="10"/>
        <v>4</v>
      </c>
      <c r="BB114" s="192">
        <f t="shared" si="10"/>
        <v>2</v>
      </c>
      <c r="BC114" s="192">
        <f t="shared" si="10"/>
        <v>2</v>
      </c>
      <c r="BE114" s="465"/>
      <c r="BF114" s="465"/>
      <c r="BG114" s="559" t="str">
        <f t="shared" ca="1" si="8"/>
        <v/>
      </c>
      <c r="BH114" s="560" t="str">
        <f t="shared" ca="1" si="8"/>
        <v/>
      </c>
      <c r="BI114" s="560" t="str">
        <f t="shared" ca="1" si="8"/>
        <v/>
      </c>
      <c r="BJ114" s="560" t="str">
        <f t="shared" ca="1" si="8"/>
        <v/>
      </c>
      <c r="BK114" s="560" t="str">
        <f t="shared" ca="1" si="8"/>
        <v/>
      </c>
      <c r="BL114" s="561" t="str">
        <f t="shared" ca="1" si="8"/>
        <v/>
      </c>
      <c r="BM114" s="465"/>
      <c r="BN114" s="465"/>
      <c r="BO114" s="465"/>
      <c r="BP114" s="465"/>
      <c r="BQ114" s="465"/>
      <c r="BR114" s="465"/>
      <c r="BS114" s="465"/>
      <c r="BT114" s="465"/>
      <c r="BU114" s="465"/>
      <c r="BV114" s="465"/>
      <c r="BW114" s="465"/>
      <c r="BX114" s="465"/>
      <c r="BY114" s="465"/>
      <c r="BZ114" s="465"/>
      <c r="CA114" s="465"/>
      <c r="CB114" s="465"/>
      <c r="CC114" s="465"/>
      <c r="CD114" s="465"/>
      <c r="CE114" s="465"/>
      <c r="CF114" s="465"/>
      <c r="CG114" s="465"/>
      <c r="CH114" s="465"/>
      <c r="CI114" s="465"/>
      <c r="CJ114" s="465"/>
      <c r="CK114" s="465"/>
      <c r="CL114" s="465"/>
      <c r="CM114" s="465"/>
      <c r="CN114" s="465"/>
      <c r="CO114" s="465"/>
      <c r="CP114" s="465"/>
      <c r="CQ114" s="465"/>
      <c r="CR114" s="465"/>
      <c r="CS114" s="465"/>
      <c r="CT114" s="465"/>
      <c r="CU114" s="465"/>
      <c r="CV114" s="1528"/>
      <c r="CW114" s="1529"/>
      <c r="CX114" s="1529"/>
      <c r="CY114" s="1530"/>
      <c r="CZ114" s="1530"/>
      <c r="DA114" s="1530"/>
      <c r="DB114" s="1530"/>
      <c r="DC114" s="1530"/>
      <c r="DD114" s="1859"/>
      <c r="DE114" s="1860"/>
      <c r="DF114" s="1860"/>
      <c r="DG114" s="1861"/>
      <c r="DH114" s="1481"/>
      <c r="DI114" s="1481"/>
      <c r="DJ114" s="1481"/>
      <c r="DK114" s="1481"/>
      <c r="DL114" s="1481"/>
      <c r="DM114" s="1481"/>
      <c r="DN114" s="1481"/>
      <c r="DO114" s="1481"/>
      <c r="DP114" s="1481"/>
      <c r="DQ114" s="1481"/>
      <c r="DR114" s="1516"/>
    </row>
    <row r="115" spans="1:122" ht="15" customHeight="1">
      <c r="A115" s="194"/>
      <c r="B115" s="465"/>
      <c r="C115" s="465"/>
      <c r="D115" s="465"/>
      <c r="E115" s="465"/>
      <c r="F115" s="503" t="s">
        <v>105</v>
      </c>
      <c r="G115" s="504"/>
      <c r="H115" s="504"/>
      <c r="I115" s="504"/>
      <c r="J115" s="504"/>
      <c r="K115" s="504"/>
      <c r="L115" s="504"/>
      <c r="M115" s="505"/>
      <c r="N115" s="814" t="s">
        <v>834</v>
      </c>
      <c r="O115" s="828"/>
      <c r="P115" s="828"/>
      <c r="Q115" s="828"/>
      <c r="R115" s="828"/>
      <c r="S115" s="828"/>
      <c r="T115" s="828"/>
      <c r="U115" s="828"/>
      <c r="V115" s="828"/>
      <c r="W115" s="828"/>
      <c r="X115" s="828"/>
      <c r="Y115" s="828"/>
      <c r="Z115" s="828"/>
      <c r="AA115" s="828"/>
      <c r="AB115" s="828"/>
      <c r="AC115" s="828"/>
      <c r="AD115" s="828"/>
      <c r="AE115" s="828"/>
      <c r="AF115" s="828"/>
      <c r="AG115" s="828"/>
      <c r="AH115" s="828"/>
      <c r="AI115" s="828"/>
      <c r="AJ115" s="828"/>
      <c r="AK115" s="828"/>
      <c r="AL115" s="828"/>
      <c r="AM115" s="828"/>
      <c r="AN115" s="828"/>
      <c r="AO115" s="828"/>
      <c r="AP115" s="828"/>
      <c r="AQ115" s="828"/>
      <c r="AR115" s="828"/>
      <c r="AS115" s="828"/>
      <c r="AT115" s="828"/>
      <c r="AU115" s="828"/>
      <c r="AV115" s="828"/>
      <c r="AW115" s="828"/>
      <c r="AX115" s="208"/>
      <c r="AY115" s="195"/>
      <c r="BA115" s="192">
        <f t="shared" si="10"/>
        <v>4</v>
      </c>
      <c r="BB115" s="192">
        <f t="shared" si="10"/>
        <v>2</v>
      </c>
      <c r="BC115" s="192">
        <f t="shared" si="10"/>
        <v>2</v>
      </c>
      <c r="BE115" s="465"/>
      <c r="BF115" s="465"/>
      <c r="BG115" s="559" t="str">
        <f t="shared" ca="1" si="8"/>
        <v/>
      </c>
      <c r="BH115" s="560" t="str">
        <f t="shared" ca="1" si="8"/>
        <v/>
      </c>
      <c r="BI115" s="560" t="str">
        <f t="shared" ca="1" si="8"/>
        <v/>
      </c>
      <c r="BJ115" s="560" t="str">
        <f t="shared" ca="1" si="8"/>
        <v/>
      </c>
      <c r="BK115" s="560" t="str">
        <f t="shared" ca="1" si="8"/>
        <v/>
      </c>
      <c r="BL115" s="561" t="str">
        <f t="shared" ca="1" si="8"/>
        <v/>
      </c>
      <c r="BM115" s="465"/>
      <c r="BN115" s="465"/>
      <c r="BO115" s="465"/>
      <c r="BP115" s="465"/>
      <c r="BQ115" s="465"/>
      <c r="BR115" s="465"/>
      <c r="BS115" s="465"/>
      <c r="BT115" s="465"/>
      <c r="BU115" s="465"/>
      <c r="BV115" s="465"/>
      <c r="BW115" s="465"/>
      <c r="BX115" s="465"/>
      <c r="BY115" s="465"/>
      <c r="BZ115" s="465"/>
      <c r="CA115" s="465"/>
      <c r="CB115" s="465"/>
      <c r="CC115" s="465"/>
      <c r="CD115" s="465"/>
      <c r="CE115" s="465"/>
      <c r="CF115" s="465"/>
      <c r="CG115" s="465"/>
      <c r="CH115" s="465"/>
      <c r="CI115" s="465"/>
      <c r="CJ115" s="465"/>
      <c r="CK115" s="465"/>
      <c r="CL115" s="465"/>
      <c r="CM115" s="465"/>
      <c r="CN115" s="469"/>
      <c r="CO115" s="469"/>
      <c r="CP115" s="469"/>
      <c r="CQ115" s="469"/>
      <c r="CR115" s="469"/>
      <c r="CS115" s="465"/>
      <c r="CT115" s="465"/>
      <c r="CU115" s="465"/>
      <c r="CV115" s="1528"/>
      <c r="CW115" s="1529"/>
      <c r="CX115" s="1529"/>
      <c r="CY115" s="1530"/>
      <c r="CZ115" s="1530"/>
      <c r="DA115" s="1530"/>
      <c r="DB115" s="1530"/>
      <c r="DC115" s="1530"/>
      <c r="DD115" s="1859"/>
      <c r="DE115" s="1860"/>
      <c r="DF115" s="1860"/>
      <c r="DG115" s="1861"/>
      <c r="DH115" s="1481"/>
      <c r="DI115" s="1481"/>
      <c r="DJ115" s="1481"/>
      <c r="DK115" s="1481"/>
      <c r="DL115" s="1481"/>
      <c r="DM115" s="1481"/>
      <c r="DN115" s="1481"/>
      <c r="DO115" s="1481"/>
      <c r="DP115" s="1481"/>
      <c r="DQ115" s="1481"/>
      <c r="DR115" s="1516"/>
    </row>
    <row r="116" spans="1:122" s="211" customFormat="1" ht="15" customHeight="1">
      <c r="A116" s="194"/>
      <c r="B116" s="465"/>
      <c r="C116" s="465"/>
      <c r="D116" s="465"/>
      <c r="E116" s="465"/>
      <c r="F116" s="502" t="s">
        <v>106</v>
      </c>
      <c r="G116" s="431"/>
      <c r="H116" s="431"/>
      <c r="I116" s="431"/>
      <c r="J116" s="431"/>
      <c r="K116" s="431"/>
      <c r="L116" s="431"/>
      <c r="M116" s="432"/>
      <c r="N116" s="209" t="s">
        <v>176</v>
      </c>
      <c r="O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c r="AM116" s="204"/>
      <c r="AN116" s="204"/>
      <c r="AO116" s="204"/>
      <c r="AP116" s="204"/>
      <c r="AQ116" s="204"/>
      <c r="AR116" s="204"/>
      <c r="AS116" s="204"/>
      <c r="AT116" s="204"/>
      <c r="AU116" s="204"/>
      <c r="AV116" s="204"/>
      <c r="AW116" s="204"/>
      <c r="AX116" s="205"/>
      <c r="AY116" s="195"/>
      <c r="AZ116" s="465"/>
      <c r="BA116" s="192">
        <f t="shared" si="10"/>
        <v>4</v>
      </c>
      <c r="BB116" s="192">
        <f t="shared" si="10"/>
        <v>2</v>
      </c>
      <c r="BC116" s="192">
        <f t="shared" si="10"/>
        <v>2</v>
      </c>
      <c r="BD116" s="465"/>
      <c r="BE116" s="465"/>
      <c r="BF116" s="465"/>
      <c r="BG116" s="559" t="str">
        <f t="shared" ca="1" si="8"/>
        <v/>
      </c>
      <c r="BH116" s="560" t="str">
        <f t="shared" ca="1" si="8"/>
        <v/>
      </c>
      <c r="BI116" s="560" t="str">
        <f t="shared" ca="1" si="8"/>
        <v/>
      </c>
      <c r="BJ116" s="560" t="str">
        <f t="shared" ca="1" si="8"/>
        <v/>
      </c>
      <c r="BK116" s="560" t="str">
        <f t="shared" ca="1" si="8"/>
        <v/>
      </c>
      <c r="BL116" s="561" t="str">
        <f t="shared" ca="1" si="8"/>
        <v/>
      </c>
      <c r="BM116" s="469"/>
      <c r="BN116" s="469"/>
      <c r="BO116" s="469"/>
      <c r="BP116" s="469"/>
      <c r="BQ116" s="469"/>
      <c r="BR116" s="465"/>
      <c r="BS116" s="465"/>
      <c r="BT116" s="465"/>
      <c r="BU116" s="465"/>
      <c r="BV116" s="465"/>
      <c r="BW116" s="465"/>
      <c r="BX116" s="465"/>
      <c r="BY116" s="465"/>
      <c r="BZ116" s="465"/>
      <c r="CA116" s="465"/>
      <c r="CB116" s="465"/>
      <c r="CC116" s="465"/>
      <c r="CD116" s="465"/>
      <c r="CE116" s="465"/>
      <c r="CF116" s="469"/>
      <c r="CG116" s="469"/>
      <c r="CH116" s="469"/>
      <c r="CI116" s="469"/>
      <c r="CJ116" s="469"/>
      <c r="CK116" s="469"/>
      <c r="CL116" s="469"/>
      <c r="CM116" s="465"/>
      <c r="CN116" s="465"/>
      <c r="CO116" s="465"/>
      <c r="CP116" s="465"/>
      <c r="CQ116" s="465"/>
      <c r="CR116" s="465"/>
      <c r="CS116" s="469"/>
      <c r="CT116" s="469"/>
      <c r="CU116" s="469"/>
      <c r="CV116" s="1528"/>
      <c r="CW116" s="1529"/>
      <c r="CX116" s="1529"/>
      <c r="CY116" s="1530"/>
      <c r="CZ116" s="1530"/>
      <c r="DA116" s="1530"/>
      <c r="DB116" s="1530"/>
      <c r="DC116" s="1530"/>
      <c r="DD116" s="1859"/>
      <c r="DE116" s="1860"/>
      <c r="DF116" s="1860"/>
      <c r="DG116" s="1861"/>
      <c r="DH116" s="1482"/>
      <c r="DI116" s="1482"/>
      <c r="DJ116" s="1482"/>
      <c r="DK116" s="1482"/>
      <c r="DL116" s="1482"/>
      <c r="DM116" s="1482"/>
      <c r="DN116" s="1482"/>
      <c r="DO116" s="1482"/>
      <c r="DP116" s="1482"/>
      <c r="DQ116" s="1482"/>
      <c r="DR116" s="1524"/>
    </row>
    <row r="117" spans="1:122" s="465" customFormat="1" ht="15" customHeight="1">
      <c r="A117" s="1772" t="str">
        <f>BA117&amp;"."</f>
        <v>5.</v>
      </c>
      <c r="B117" s="1774"/>
      <c r="C117" s="465" t="s">
        <v>477</v>
      </c>
      <c r="AY117" s="195"/>
      <c r="BA117" s="193">
        <f>BA116+1</f>
        <v>5</v>
      </c>
      <c r="BB117" s="192"/>
      <c r="BC117" s="192"/>
      <c r="BG117" s="559" t="str">
        <f t="shared" ca="1" si="8"/>
        <v/>
      </c>
      <c r="BH117" s="560" t="str">
        <f t="shared" ca="1" si="8"/>
        <v/>
      </c>
      <c r="BI117" s="560" t="str">
        <f t="shared" ca="1" si="8"/>
        <v/>
      </c>
      <c r="BJ117" s="560" t="str">
        <f t="shared" ca="1" si="8"/>
        <v/>
      </c>
      <c r="BK117" s="560" t="str">
        <f t="shared" ca="1" si="8"/>
        <v/>
      </c>
      <c r="BL117" s="561" t="str">
        <f t="shared" ca="1" si="8"/>
        <v/>
      </c>
      <c r="CV117" s="1528"/>
      <c r="CW117" s="1529"/>
      <c r="CX117" s="1529"/>
      <c r="CY117" s="1529"/>
      <c r="CZ117" s="1529"/>
      <c r="DA117" s="1529"/>
      <c r="DB117" s="1529"/>
      <c r="DC117" s="1529"/>
      <c r="DD117" s="1859"/>
      <c r="DE117" s="1860"/>
      <c r="DF117" s="1860"/>
      <c r="DG117" s="1861"/>
      <c r="DH117" s="1264"/>
      <c r="DI117" s="1264"/>
      <c r="DJ117" s="1264"/>
      <c r="DK117" s="1264"/>
      <c r="DL117" s="1264"/>
      <c r="DM117" s="1264"/>
      <c r="DN117" s="1264"/>
      <c r="DO117" s="1264"/>
      <c r="DP117" s="1264"/>
      <c r="DQ117" s="1264"/>
      <c r="DR117" s="307"/>
    </row>
    <row r="118" spans="1:122" s="465" customFormat="1" ht="15" customHeight="1">
      <c r="A118" s="1887" t="str">
        <f>BA118&amp;"."&amp;BB118</f>
        <v>5.1</v>
      </c>
      <c r="B118" s="1888"/>
      <c r="C118" s="1888"/>
      <c r="D118" s="187" t="str">
        <f>"画面項目No."&amp;$B$39&amp;" "&amp;$D$39</f>
        <v>画面項目No.2 大日程部品番号</v>
      </c>
      <c r="H118" s="189"/>
      <c r="AY118" s="195"/>
      <c r="BA118" s="192">
        <f t="shared" ref="BA118:BD133" si="11">BA117</f>
        <v>5</v>
      </c>
      <c r="BB118" s="193">
        <f>BB117+1</f>
        <v>1</v>
      </c>
      <c r="BC118" s="192"/>
      <c r="BG118" s="559" t="str">
        <f t="shared" ca="1" si="8"/>
        <v/>
      </c>
      <c r="BH118" s="560" t="str">
        <f t="shared" ca="1" si="8"/>
        <v/>
      </c>
      <c r="BI118" s="560" t="str">
        <f t="shared" ca="1" si="8"/>
        <v/>
      </c>
      <c r="BJ118" s="560" t="str">
        <f t="shared" ca="1" si="8"/>
        <v/>
      </c>
      <c r="BK118" s="560" t="str">
        <f t="shared" ca="1" si="8"/>
        <v/>
      </c>
      <c r="BL118" s="561" t="str">
        <f t="shared" ca="1" si="8"/>
        <v/>
      </c>
      <c r="CV118" s="1528"/>
      <c r="CW118" s="1529"/>
      <c r="CX118" s="1529"/>
      <c r="CY118" s="1529"/>
      <c r="CZ118" s="1529"/>
      <c r="DA118" s="1529"/>
      <c r="DB118" s="1529"/>
      <c r="DC118" s="1529"/>
      <c r="DD118" s="1859"/>
      <c r="DE118" s="1860"/>
      <c r="DF118" s="1860"/>
      <c r="DG118" s="1861"/>
      <c r="DH118" s="1264"/>
      <c r="DI118" s="1264"/>
      <c r="DJ118" s="1264"/>
      <c r="DK118" s="1264"/>
      <c r="DL118" s="1264"/>
      <c r="DM118" s="1264"/>
      <c r="DN118" s="1264"/>
      <c r="DO118" s="1264"/>
      <c r="DP118" s="1264"/>
      <c r="DQ118" s="1264"/>
      <c r="DR118" s="307"/>
    </row>
    <row r="119" spans="1:122" s="465" customFormat="1" ht="15" customHeight="1">
      <c r="A119" s="1887" t="str">
        <f>BA119&amp;"."&amp;BB119&amp;"."&amp;BC119</f>
        <v>5.1.1</v>
      </c>
      <c r="B119" s="1888"/>
      <c r="C119" s="1888"/>
      <c r="D119" s="1888"/>
      <c r="E119" s="236" t="s">
        <v>962</v>
      </c>
      <c r="F119" s="236"/>
      <c r="G119" s="236"/>
      <c r="H119" s="236"/>
      <c r="J119" s="236"/>
      <c r="K119" s="236"/>
      <c r="L119" s="236"/>
      <c r="M119" s="236"/>
      <c r="N119" s="236"/>
      <c r="O119" s="236"/>
      <c r="P119" s="236"/>
      <c r="Q119" s="236"/>
      <c r="R119" s="236"/>
      <c r="S119" s="236"/>
      <c r="T119" s="236"/>
      <c r="U119" s="236"/>
      <c r="V119" s="236"/>
      <c r="W119" s="236"/>
      <c r="X119" s="236"/>
      <c r="Y119" s="236"/>
      <c r="Z119" s="236"/>
      <c r="AA119" s="236"/>
      <c r="AB119" s="236"/>
      <c r="AC119" s="236"/>
      <c r="AD119" s="236"/>
      <c r="AE119" s="236"/>
      <c r="AF119" s="236"/>
      <c r="AG119" s="236"/>
      <c r="AH119" s="236"/>
      <c r="AI119" s="236"/>
      <c r="AJ119" s="236"/>
      <c r="AK119" s="236"/>
      <c r="AL119" s="236"/>
      <c r="AM119" s="236"/>
      <c r="AN119" s="236"/>
      <c r="AO119" s="236"/>
      <c r="AP119" s="236"/>
      <c r="AQ119" s="236"/>
      <c r="AR119" s="236"/>
      <c r="AS119" s="236"/>
      <c r="AT119" s="236"/>
      <c r="AU119" s="236"/>
      <c r="AV119" s="236"/>
      <c r="AW119" s="236"/>
      <c r="AX119" s="236"/>
      <c r="AY119" s="40"/>
      <c r="BA119" s="192">
        <f t="shared" si="11"/>
        <v>5</v>
      </c>
      <c r="BB119" s="192">
        <f>BB118</f>
        <v>1</v>
      </c>
      <c r="BC119" s="193">
        <f>BC118+1</f>
        <v>1</v>
      </c>
      <c r="BF119" s="837"/>
      <c r="BG119" s="563" t="str">
        <f t="shared" ca="1" si="8"/>
        <v/>
      </c>
      <c r="BH119" s="564" t="str">
        <f t="shared" ca="1" si="8"/>
        <v/>
      </c>
      <c r="BI119" s="564" t="str">
        <f t="shared" ca="1" si="8"/>
        <v/>
      </c>
      <c r="BJ119" s="564" t="str">
        <f t="shared" ca="1" si="8"/>
        <v/>
      </c>
      <c r="BK119" s="564" t="str">
        <f t="shared" ca="1" si="8"/>
        <v/>
      </c>
      <c r="BL119" s="565" t="str">
        <f t="shared" ca="1" si="8"/>
        <v/>
      </c>
      <c r="CV119" s="1488" t="s">
        <v>2265</v>
      </c>
      <c r="CW119" s="1489"/>
      <c r="CX119" s="1489"/>
      <c r="CY119" s="1489"/>
      <c r="CZ119" s="1489"/>
      <c r="DA119" s="1489"/>
      <c r="DB119" s="1489"/>
      <c r="DC119" s="1489"/>
      <c r="DD119" s="1859">
        <v>44638</v>
      </c>
      <c r="DE119" s="1860"/>
      <c r="DF119" s="1860"/>
      <c r="DG119" s="1861"/>
      <c r="DH119" s="1264"/>
      <c r="DI119" s="1264"/>
      <c r="DJ119" s="1264"/>
      <c r="DK119" s="1264"/>
      <c r="DL119" s="1264"/>
      <c r="DM119" s="1264"/>
      <c r="DN119" s="1264"/>
      <c r="DO119" s="1264"/>
      <c r="DP119" s="1264"/>
      <c r="DQ119" s="1264"/>
      <c r="DR119" s="307"/>
    </row>
    <row r="120" spans="1:122" s="465" customFormat="1" ht="15" customHeight="1">
      <c r="A120" s="1772" t="str">
        <f>BD120</f>
        <v>①</v>
      </c>
      <c r="B120" s="1773"/>
      <c r="C120" s="1773"/>
      <c r="D120" s="1773"/>
      <c r="E120" s="1773"/>
      <c r="F120" s="236" t="s">
        <v>961</v>
      </c>
      <c r="G120" s="236"/>
      <c r="H120" s="236"/>
      <c r="I120" s="236"/>
      <c r="J120" s="236"/>
      <c r="K120" s="236"/>
      <c r="L120" s="236"/>
      <c r="M120" s="236"/>
      <c r="N120" s="236"/>
      <c r="O120" s="236"/>
      <c r="P120" s="236"/>
      <c r="Q120" s="236"/>
      <c r="R120" s="236"/>
      <c r="S120" s="236"/>
      <c r="T120" s="236"/>
      <c r="U120" s="236"/>
      <c r="V120" s="236"/>
      <c r="W120" s="236"/>
      <c r="X120" s="236"/>
      <c r="Y120" s="236"/>
      <c r="Z120" s="236"/>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40"/>
      <c r="BA120" s="192">
        <f t="shared" si="11"/>
        <v>5</v>
      </c>
      <c r="BB120" s="192">
        <f t="shared" si="11"/>
        <v>1</v>
      </c>
      <c r="BC120" s="192">
        <f t="shared" si="11"/>
        <v>1</v>
      </c>
      <c r="BD120" s="196" t="str">
        <f>IF(ISBLANK(BD119),"①",CHAR(CODE(BD119)+1))</f>
        <v>①</v>
      </c>
      <c r="BF120" s="837"/>
      <c r="BG120" s="563" t="str">
        <f t="shared" ca="1" si="8"/>
        <v/>
      </c>
      <c r="BH120" s="564" t="str">
        <f t="shared" ca="1" si="8"/>
        <v/>
      </c>
      <c r="BI120" s="564" t="str">
        <f t="shared" ca="1" si="8"/>
        <v/>
      </c>
      <c r="BJ120" s="564" t="str">
        <f t="shared" ca="1" si="8"/>
        <v/>
      </c>
      <c r="BK120" s="564" t="str">
        <f t="shared" ca="1" si="8"/>
        <v/>
      </c>
      <c r="BL120" s="565" t="str">
        <f t="shared" ca="1" si="8"/>
        <v/>
      </c>
      <c r="CV120" s="1528"/>
      <c r="CW120" s="1529"/>
      <c r="CX120" s="1529"/>
      <c r="CY120" s="1529"/>
      <c r="CZ120" s="1529"/>
      <c r="DA120" s="1529"/>
      <c r="DB120" s="1529"/>
      <c r="DC120" s="1529"/>
      <c r="DD120" s="1859"/>
      <c r="DE120" s="1860"/>
      <c r="DF120" s="1860"/>
      <c r="DG120" s="1861"/>
      <c r="DH120" s="1264"/>
      <c r="DI120" s="1264"/>
      <c r="DJ120" s="1264"/>
      <c r="DK120" s="1264"/>
      <c r="DL120" s="1264"/>
      <c r="DM120" s="1264"/>
      <c r="DN120" s="1264"/>
      <c r="DO120" s="1264"/>
      <c r="DP120" s="1264"/>
      <c r="DQ120" s="1264"/>
      <c r="DR120" s="307"/>
    </row>
    <row r="121" spans="1:122" s="465" customFormat="1" ht="15" customHeight="1">
      <c r="A121" s="797"/>
      <c r="B121" s="798"/>
      <c r="C121" s="798"/>
      <c r="D121" s="798"/>
      <c r="E121" s="798"/>
      <c r="F121" s="275" t="str">
        <f>$BU$55&amp;"の処理を行う。"</f>
        <v>「共通仕様」「51.3.1.①. 大日程部品番号データセット 条件無し」の処理を行う。</v>
      </c>
      <c r="G121" s="236"/>
      <c r="H121" s="236"/>
      <c r="I121" s="236"/>
      <c r="J121" s="236"/>
      <c r="K121" s="236"/>
      <c r="L121" s="236"/>
      <c r="M121" s="236"/>
      <c r="N121" s="236"/>
      <c r="O121" s="236"/>
      <c r="P121" s="236"/>
      <c r="Q121" s="236"/>
      <c r="R121" s="236"/>
      <c r="S121" s="236"/>
      <c r="T121" s="236"/>
      <c r="U121" s="236"/>
      <c r="V121" s="236"/>
      <c r="W121" s="236"/>
      <c r="X121" s="236"/>
      <c r="Y121" s="236"/>
      <c r="Z121" s="236"/>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40"/>
      <c r="BA121" s="192">
        <f t="shared" si="11"/>
        <v>5</v>
      </c>
      <c r="BB121" s="192">
        <f t="shared" si="11"/>
        <v>1</v>
      </c>
      <c r="BC121" s="192">
        <f t="shared" si="11"/>
        <v>1</v>
      </c>
      <c r="BD121" s="192" t="str">
        <f t="shared" si="11"/>
        <v>①</v>
      </c>
      <c r="BF121" s="837"/>
      <c r="BG121" s="563"/>
      <c r="BH121" s="564"/>
      <c r="BI121" s="564"/>
      <c r="BJ121" s="564"/>
      <c r="BK121" s="564"/>
      <c r="BL121" s="565"/>
      <c r="CV121" s="1528"/>
      <c r="CW121" s="1529"/>
      <c r="CX121" s="1529"/>
      <c r="CY121" s="1529"/>
      <c r="CZ121" s="1529"/>
      <c r="DA121" s="1529"/>
      <c r="DB121" s="1529"/>
      <c r="DC121" s="1529"/>
      <c r="DD121" s="1859"/>
      <c r="DE121" s="1860"/>
      <c r="DF121" s="1860"/>
      <c r="DG121" s="1861"/>
      <c r="DH121" s="1264"/>
      <c r="DI121" s="1264"/>
      <c r="DJ121" s="1264"/>
      <c r="DK121" s="1264"/>
      <c r="DL121" s="1264"/>
      <c r="DM121" s="1264"/>
      <c r="DN121" s="1264"/>
      <c r="DO121" s="1264"/>
      <c r="DP121" s="1264"/>
      <c r="DQ121" s="1264"/>
      <c r="DR121" s="307"/>
    </row>
    <row r="122" spans="1:122" s="465" customFormat="1" ht="15" customHeight="1">
      <c r="A122" s="1772" t="str">
        <f>BD122</f>
        <v>②</v>
      </c>
      <c r="B122" s="1773"/>
      <c r="C122" s="1773"/>
      <c r="D122" s="1773"/>
      <c r="E122" s="1773"/>
      <c r="F122" s="236" t="s">
        <v>961</v>
      </c>
      <c r="G122" s="236"/>
      <c r="H122" s="236"/>
      <c r="I122" s="236"/>
      <c r="J122" s="300"/>
      <c r="K122" s="236"/>
      <c r="L122" s="236"/>
      <c r="M122" s="236"/>
      <c r="N122" s="236"/>
      <c r="O122" s="236"/>
      <c r="P122" s="236"/>
      <c r="Q122" s="236"/>
      <c r="R122" s="236"/>
      <c r="S122" s="236"/>
      <c r="T122" s="236"/>
      <c r="U122" s="236"/>
      <c r="V122" s="236"/>
      <c r="W122" s="236"/>
      <c r="X122" s="236"/>
      <c r="Y122" s="236"/>
      <c r="Z122" s="236"/>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40"/>
      <c r="BA122" s="192">
        <f t="shared" si="11"/>
        <v>5</v>
      </c>
      <c r="BB122" s="192">
        <f t="shared" si="11"/>
        <v>1</v>
      </c>
      <c r="BC122" s="192">
        <f t="shared" si="11"/>
        <v>1</v>
      </c>
      <c r="BD122" s="196" t="str">
        <f>IF(ISBLANK(BD121),"①",CHAR(CODE(BD121)+1))</f>
        <v>②</v>
      </c>
      <c r="BF122" s="837"/>
      <c r="BG122" s="563" t="str">
        <f t="shared" ref="BG122:BL122" ca="1" si="12">IF(BA122&lt;&gt;"",IF(MID(_xlfn.FORMULATEXT(BA122),SEARCH("[",_xlfn.FORMULATEXT(BA122))+1,SEARCH("]",_xlfn.FORMULATEXT(BA122))-(SEARCH("[",_xlfn.FORMULATEXT(BA122))+1))="-1","",1),"")</f>
        <v/>
      </c>
      <c r="BH122" s="564" t="str">
        <f t="shared" ca="1" si="12"/>
        <v/>
      </c>
      <c r="BI122" s="564" t="str">
        <f t="shared" ca="1" si="12"/>
        <v/>
      </c>
      <c r="BJ122" s="564" t="str">
        <f t="shared" ca="1" si="12"/>
        <v/>
      </c>
      <c r="BK122" s="564" t="str">
        <f t="shared" ca="1" si="12"/>
        <v/>
      </c>
      <c r="BL122" s="565" t="str">
        <f t="shared" ca="1" si="12"/>
        <v/>
      </c>
      <c r="CV122" s="1528"/>
      <c r="CW122" s="1529"/>
      <c r="CX122" s="1529"/>
      <c r="CY122" s="1529"/>
      <c r="CZ122" s="1529"/>
      <c r="DA122" s="1529"/>
      <c r="DB122" s="1529"/>
      <c r="DC122" s="1529"/>
      <c r="DD122" s="1859"/>
      <c r="DE122" s="1860"/>
      <c r="DF122" s="1860"/>
      <c r="DG122" s="1861"/>
      <c r="DH122" s="1264"/>
      <c r="DI122" s="1264"/>
      <c r="DJ122" s="1264"/>
      <c r="DK122" s="1264"/>
      <c r="DL122" s="1264"/>
      <c r="DM122" s="1264"/>
      <c r="DN122" s="1264"/>
      <c r="DO122" s="1264"/>
      <c r="DP122" s="1264"/>
      <c r="DQ122" s="1264"/>
      <c r="DR122" s="307"/>
    </row>
    <row r="123" spans="1:122" s="465" customFormat="1" ht="15" customHeight="1">
      <c r="A123" s="797"/>
      <c r="B123" s="798"/>
      <c r="C123" s="798"/>
      <c r="D123" s="798"/>
      <c r="E123" s="798"/>
      <c r="F123" s="236" t="str">
        <f>$BU$56&amp;"の処理を行う。"</f>
        <v>「共通仕様」「51.3.1.②. 大日程部品番号データセット 部品番号の入力」の処理を行う。</v>
      </c>
      <c r="G123" s="236"/>
      <c r="H123" s="236"/>
      <c r="I123" s="236"/>
      <c r="J123" s="236"/>
      <c r="K123" s="236"/>
      <c r="L123" s="236"/>
      <c r="M123" s="236"/>
      <c r="N123" s="236"/>
      <c r="O123" s="236"/>
      <c r="P123" s="236"/>
      <c r="Q123" s="236"/>
      <c r="R123" s="236"/>
      <c r="S123" s="236"/>
      <c r="T123" s="236"/>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40"/>
      <c r="BA123" s="192">
        <f t="shared" si="11"/>
        <v>5</v>
      </c>
      <c r="BB123" s="192">
        <f t="shared" si="11"/>
        <v>1</v>
      </c>
      <c r="BC123" s="192">
        <f t="shared" si="11"/>
        <v>1</v>
      </c>
      <c r="BD123" s="192" t="str">
        <f t="shared" si="11"/>
        <v>②</v>
      </c>
      <c r="BF123" s="837"/>
      <c r="BG123" s="563"/>
      <c r="BH123" s="564"/>
      <c r="BI123" s="564"/>
      <c r="BJ123" s="564"/>
      <c r="BK123" s="564"/>
      <c r="BL123" s="565"/>
      <c r="CV123" s="1528"/>
      <c r="CW123" s="1529"/>
      <c r="CX123" s="1529"/>
      <c r="CY123" s="1529"/>
      <c r="CZ123" s="1529"/>
      <c r="DA123" s="1529"/>
      <c r="DB123" s="1529"/>
      <c r="DC123" s="1529"/>
      <c r="DD123" s="1859"/>
      <c r="DE123" s="1860"/>
      <c r="DF123" s="1860"/>
      <c r="DG123" s="1861"/>
      <c r="DH123" s="1264"/>
      <c r="DI123" s="1264"/>
      <c r="DJ123" s="1264"/>
      <c r="DK123" s="1264"/>
      <c r="DL123" s="1264"/>
      <c r="DM123" s="1264"/>
      <c r="DN123" s="1264"/>
      <c r="DO123" s="1264"/>
      <c r="DP123" s="1264"/>
      <c r="DQ123" s="1264"/>
      <c r="DR123" s="307"/>
    </row>
    <row r="124" spans="1:122" s="465" customFormat="1" ht="15" customHeight="1">
      <c r="A124" s="1889" t="str">
        <f>BA124&amp;"."&amp;BB124&amp;"."&amp;BC124</f>
        <v>5.1.2</v>
      </c>
      <c r="B124" s="1889"/>
      <c r="C124" s="1889"/>
      <c r="D124" s="1889"/>
      <c r="E124" s="465" t="s">
        <v>1034</v>
      </c>
      <c r="F124" s="278"/>
      <c r="G124" s="274"/>
      <c r="H124" s="274"/>
      <c r="I124" s="274"/>
      <c r="J124" s="274"/>
      <c r="K124" s="274"/>
      <c r="L124" s="976"/>
      <c r="M124" s="274"/>
      <c r="N124" s="274"/>
      <c r="O124" s="278"/>
      <c r="P124" s="278"/>
      <c r="Q124" s="278"/>
      <c r="R124" s="278"/>
      <c r="S124" s="278"/>
      <c r="T124" s="278"/>
      <c r="U124" s="278"/>
      <c r="V124" s="278"/>
      <c r="W124" s="278"/>
      <c r="X124" s="278"/>
      <c r="Y124" s="278"/>
      <c r="Z124" s="278"/>
      <c r="AA124" s="278"/>
      <c r="AB124" s="278"/>
      <c r="AC124" s="278"/>
      <c r="AD124" s="278"/>
      <c r="AE124" s="278"/>
      <c r="AF124" s="278"/>
      <c r="AG124" s="278"/>
      <c r="AH124" s="278"/>
      <c r="AI124" s="278"/>
      <c r="AJ124" s="278"/>
      <c r="AK124" s="278"/>
      <c r="AL124" s="278"/>
      <c r="AM124" s="278"/>
      <c r="AN124" s="278"/>
      <c r="AO124" s="278"/>
      <c r="AP124" s="278"/>
      <c r="AQ124" s="278"/>
      <c r="AR124" s="278"/>
      <c r="AS124" s="278"/>
      <c r="AT124" s="278"/>
      <c r="AU124" s="278"/>
      <c r="AV124" s="278"/>
      <c r="AW124" s="278"/>
      <c r="AX124" s="278"/>
      <c r="AY124" s="195"/>
      <c r="BA124" s="192">
        <f t="shared" si="11"/>
        <v>5</v>
      </c>
      <c r="BB124" s="192">
        <f>BB123</f>
        <v>1</v>
      </c>
      <c r="BC124" s="193">
        <f>BC123+1</f>
        <v>2</v>
      </c>
      <c r="BD124" s="192"/>
      <c r="BG124" s="559" t="str">
        <f t="shared" ca="1" si="8"/>
        <v/>
      </c>
      <c r="BH124" s="560" t="str">
        <f t="shared" ca="1" si="8"/>
        <v/>
      </c>
      <c r="BI124" s="560" t="str">
        <f t="shared" ca="1" si="8"/>
        <v/>
      </c>
      <c r="BJ124" s="560" t="str">
        <f t="shared" ca="1" si="8"/>
        <v/>
      </c>
      <c r="BK124" s="560" t="str">
        <f t="shared" ca="1" si="8"/>
        <v/>
      </c>
      <c r="BL124" s="561" t="str">
        <f t="shared" ca="1" si="8"/>
        <v/>
      </c>
      <c r="CV124" s="1488" t="s">
        <v>2265</v>
      </c>
      <c r="CW124" s="1489"/>
      <c r="CX124" s="1489"/>
      <c r="CY124" s="1489"/>
      <c r="CZ124" s="1489"/>
      <c r="DA124" s="1489"/>
      <c r="DB124" s="1489"/>
      <c r="DC124" s="1489"/>
      <c r="DD124" s="1859">
        <v>44638</v>
      </c>
      <c r="DE124" s="1860"/>
      <c r="DF124" s="1860"/>
      <c r="DG124" s="1861"/>
      <c r="DH124" s="1264"/>
      <c r="DI124" s="1264"/>
      <c r="DJ124" s="1264"/>
      <c r="DK124" s="1264"/>
      <c r="DL124" s="1264"/>
      <c r="DM124" s="1264"/>
      <c r="DN124" s="1264"/>
      <c r="DO124" s="1264"/>
      <c r="DP124" s="1264"/>
      <c r="DQ124" s="1264"/>
      <c r="DR124" s="307"/>
    </row>
    <row r="125" spans="1:122" s="465" customFormat="1" ht="15" customHeight="1">
      <c r="A125" s="1772" t="str">
        <f>BD125</f>
        <v>①</v>
      </c>
      <c r="B125" s="1773"/>
      <c r="C125" s="1773"/>
      <c r="D125" s="1773"/>
      <c r="E125" s="1773"/>
      <c r="F125" s="278" t="str">
        <f>$BT$57&amp;"を行う。"</f>
        <v>「共通仕様」「51.4 大日程部品番号データ入力チェック処理」を行う。</v>
      </c>
      <c r="G125" s="274"/>
      <c r="H125" s="274"/>
      <c r="I125" s="274"/>
      <c r="J125" s="274"/>
      <c r="K125" s="274"/>
      <c r="L125" s="274"/>
      <c r="M125" s="274"/>
      <c r="N125" s="274"/>
      <c r="O125" s="278"/>
      <c r="P125" s="278"/>
      <c r="Q125" s="278"/>
      <c r="R125" s="278"/>
      <c r="S125" s="278"/>
      <c r="T125" s="278"/>
      <c r="U125" s="278"/>
      <c r="V125" s="278"/>
      <c r="W125" s="278"/>
      <c r="X125" s="278"/>
      <c r="Y125" s="278"/>
      <c r="Z125" s="278"/>
      <c r="AA125" s="278"/>
      <c r="AB125" s="278"/>
      <c r="AC125" s="278"/>
      <c r="AD125" s="278"/>
      <c r="AE125" s="278"/>
      <c r="AF125" s="278"/>
      <c r="AG125" s="278"/>
      <c r="AH125" s="278"/>
      <c r="AI125" s="278"/>
      <c r="AJ125" s="278"/>
      <c r="AK125" s="278"/>
      <c r="AL125" s="278"/>
      <c r="AM125" s="278"/>
      <c r="AN125" s="278"/>
      <c r="AO125" s="278"/>
      <c r="AP125" s="278"/>
      <c r="AQ125" s="278"/>
      <c r="AR125" s="278"/>
      <c r="AS125" s="278"/>
      <c r="AT125" s="278"/>
      <c r="AU125" s="278"/>
      <c r="AV125" s="278"/>
      <c r="AW125" s="278"/>
      <c r="AX125" s="278"/>
      <c r="AY125" s="195"/>
      <c r="BA125" s="192">
        <f t="shared" si="11"/>
        <v>5</v>
      </c>
      <c r="BB125" s="192">
        <f t="shared" si="11"/>
        <v>1</v>
      </c>
      <c r="BC125" s="192">
        <f>BC124</f>
        <v>2</v>
      </c>
      <c r="BD125" s="196" t="str">
        <f>IF(ISBLANK(BD124),"①",CHAR(CODE(BD124)+1))</f>
        <v>①</v>
      </c>
      <c r="BG125" s="559" t="str">
        <f t="shared" ca="1" si="8"/>
        <v/>
      </c>
      <c r="BH125" s="560" t="str">
        <f t="shared" ca="1" si="8"/>
        <v/>
      </c>
      <c r="BI125" s="560" t="str">
        <f t="shared" ca="1" si="8"/>
        <v/>
      </c>
      <c r="BJ125" s="560" t="str">
        <f t="shared" ca="1" si="8"/>
        <v/>
      </c>
      <c r="BK125" s="560" t="str">
        <f t="shared" ca="1" si="8"/>
        <v/>
      </c>
      <c r="BL125" s="561" t="str">
        <f t="shared" ca="1" si="8"/>
        <v/>
      </c>
      <c r="CV125" s="1528"/>
      <c r="CW125" s="1529"/>
      <c r="CX125" s="1529"/>
      <c r="CY125" s="1529"/>
      <c r="CZ125" s="1529"/>
      <c r="DA125" s="1529"/>
      <c r="DB125" s="1529"/>
      <c r="DC125" s="1529"/>
      <c r="DD125" s="1859"/>
      <c r="DE125" s="1860"/>
      <c r="DF125" s="1860"/>
      <c r="DG125" s="1861"/>
      <c r="DH125" s="1264"/>
      <c r="DI125" s="1264"/>
      <c r="DJ125" s="1264"/>
      <c r="DK125" s="1264"/>
      <c r="DL125" s="1264"/>
      <c r="DM125" s="1264"/>
      <c r="DN125" s="1264"/>
      <c r="DO125" s="1264"/>
      <c r="DP125" s="1264"/>
      <c r="DQ125" s="1264"/>
      <c r="DR125" s="307"/>
    </row>
    <row r="126" spans="1:122" s="465" customFormat="1" ht="15" customHeight="1">
      <c r="A126" s="1772" t="str">
        <f>BD126</f>
        <v>②</v>
      </c>
      <c r="B126" s="1773"/>
      <c r="C126" s="1773"/>
      <c r="D126" s="1773"/>
      <c r="E126" s="1773"/>
      <c r="F126" s="465" t="s">
        <v>1031</v>
      </c>
      <c r="G126" s="274"/>
      <c r="H126" s="274"/>
      <c r="I126" s="274"/>
      <c r="J126" s="274"/>
      <c r="K126" s="274"/>
      <c r="L126" s="274"/>
      <c r="M126" s="274"/>
      <c r="N126" s="274"/>
      <c r="O126" s="278"/>
      <c r="P126" s="278"/>
      <c r="Q126" s="278"/>
      <c r="R126" s="278"/>
      <c r="S126" s="278"/>
      <c r="T126" s="278"/>
      <c r="U126" s="278"/>
      <c r="V126" s="278"/>
      <c r="W126" s="278"/>
      <c r="X126" s="278"/>
      <c r="Y126" s="278"/>
      <c r="Z126" s="278"/>
      <c r="AA126" s="278"/>
      <c r="AB126" s="278"/>
      <c r="AC126" s="278"/>
      <c r="AD126" s="278"/>
      <c r="AE126" s="278"/>
      <c r="AF126" s="278"/>
      <c r="AG126" s="278"/>
      <c r="AH126" s="278"/>
      <c r="AI126" s="278"/>
      <c r="AJ126" s="278"/>
      <c r="AK126" s="278"/>
      <c r="AL126" s="278"/>
      <c r="AM126" s="278"/>
      <c r="AN126" s="278"/>
      <c r="AO126" s="278"/>
      <c r="AP126" s="278"/>
      <c r="AQ126" s="278"/>
      <c r="AR126" s="278"/>
      <c r="AS126" s="278"/>
      <c r="AT126" s="278"/>
      <c r="AU126" s="278"/>
      <c r="AV126" s="278"/>
      <c r="AW126" s="278"/>
      <c r="AX126" s="278"/>
      <c r="AY126" s="195"/>
      <c r="BA126" s="192">
        <f t="shared" si="11"/>
        <v>5</v>
      </c>
      <c r="BB126" s="192">
        <f t="shared" si="11"/>
        <v>1</v>
      </c>
      <c r="BC126" s="192">
        <f t="shared" si="11"/>
        <v>2</v>
      </c>
      <c r="BD126" s="196" t="str">
        <f>IF(ISBLANK(BD125),"①",CHAR(CODE(BD125)+1))</f>
        <v>②</v>
      </c>
      <c r="BG126" s="559" t="str">
        <f t="shared" ca="1" si="8"/>
        <v/>
      </c>
      <c r="BH126" s="560" t="str">
        <f t="shared" ca="1" si="8"/>
        <v/>
      </c>
      <c r="BI126" s="560" t="str">
        <f t="shared" ca="1" si="8"/>
        <v/>
      </c>
      <c r="BJ126" s="560" t="str">
        <f t="shared" ca="1" si="8"/>
        <v/>
      </c>
      <c r="BK126" s="560" t="str">
        <f t="shared" ca="1" si="8"/>
        <v/>
      </c>
      <c r="BL126" s="561" t="str">
        <f t="shared" ca="1" si="8"/>
        <v/>
      </c>
      <c r="CV126" s="1528"/>
      <c r="CW126" s="1529"/>
      <c r="CX126" s="1529"/>
      <c r="CY126" s="1529"/>
      <c r="CZ126" s="1529"/>
      <c r="DA126" s="1529"/>
      <c r="DB126" s="1529"/>
      <c r="DC126" s="1529"/>
      <c r="DD126" s="1859"/>
      <c r="DE126" s="1860"/>
      <c r="DF126" s="1860"/>
      <c r="DG126" s="1861"/>
      <c r="DH126" s="1264"/>
      <c r="DI126" s="1264"/>
      <c r="DJ126" s="1264"/>
      <c r="DK126" s="1264"/>
      <c r="DL126" s="1264"/>
      <c r="DM126" s="1264"/>
      <c r="DN126" s="1264"/>
      <c r="DO126" s="1264"/>
      <c r="DP126" s="1264"/>
      <c r="DQ126" s="1264"/>
      <c r="DR126" s="307"/>
    </row>
    <row r="127" spans="1:122" s="465" customFormat="1" ht="15" customHeight="1">
      <c r="A127" s="1772" t="str">
        <f>BD127</f>
        <v>③</v>
      </c>
      <c r="B127" s="1773"/>
      <c r="C127" s="1773"/>
      <c r="D127" s="1773"/>
      <c r="E127" s="1773"/>
      <c r="F127" s="465" t="s">
        <v>511</v>
      </c>
      <c r="G127" s="274"/>
      <c r="H127" s="274"/>
      <c r="I127" s="274"/>
      <c r="J127" s="274"/>
      <c r="K127" s="274"/>
      <c r="L127" s="274"/>
      <c r="M127" s="274"/>
      <c r="N127" s="274"/>
      <c r="O127" s="278"/>
      <c r="P127" s="278"/>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195"/>
      <c r="BA127" s="192">
        <f t="shared" si="11"/>
        <v>5</v>
      </c>
      <c r="BB127" s="192">
        <f t="shared" si="11"/>
        <v>1</v>
      </c>
      <c r="BC127" s="192">
        <f t="shared" si="11"/>
        <v>2</v>
      </c>
      <c r="BD127" s="196" t="str">
        <f>IF(ISBLANK(BD126),"①",CHAR(CODE(BD126)+1))</f>
        <v>③</v>
      </c>
      <c r="BG127" s="559" t="str">
        <f t="shared" ca="1" si="8"/>
        <v/>
      </c>
      <c r="BH127" s="560" t="str">
        <f t="shared" ca="1" si="8"/>
        <v/>
      </c>
      <c r="BI127" s="560" t="str">
        <f t="shared" ca="1" si="8"/>
        <v/>
      </c>
      <c r="BJ127" s="560" t="str">
        <f t="shared" ref="BG127:BL177" ca="1" si="13">IF(BD127&lt;&gt;"",IF(MID(_xlfn.FORMULATEXT(BD127),SEARCH("[",_xlfn.FORMULATEXT(BD127))+1,SEARCH("]",_xlfn.FORMULATEXT(BD127))-(SEARCH("[",_xlfn.FORMULATEXT(BD127))+1))="-1","",1),"")</f>
        <v/>
      </c>
      <c r="BK127" s="560" t="str">
        <f t="shared" ca="1" si="13"/>
        <v/>
      </c>
      <c r="BL127" s="561" t="str">
        <f t="shared" ca="1" si="13"/>
        <v/>
      </c>
      <c r="CV127" s="1528"/>
      <c r="CW127" s="1529"/>
      <c r="CX127" s="1529"/>
      <c r="CY127" s="1529"/>
      <c r="CZ127" s="1529"/>
      <c r="DA127" s="1529"/>
      <c r="DB127" s="1529"/>
      <c r="DC127" s="1529"/>
      <c r="DD127" s="1859"/>
      <c r="DE127" s="1860"/>
      <c r="DF127" s="1860"/>
      <c r="DG127" s="1861"/>
      <c r="DH127" s="1264"/>
      <c r="DI127" s="1264"/>
      <c r="DJ127" s="1264"/>
      <c r="DK127" s="1264"/>
      <c r="DL127" s="1264"/>
      <c r="DM127" s="1264"/>
      <c r="DN127" s="1264"/>
      <c r="DO127" s="1264"/>
      <c r="DP127" s="1264"/>
      <c r="DQ127" s="1264"/>
      <c r="DR127" s="307"/>
    </row>
    <row r="128" spans="1:122" s="465" customFormat="1" ht="15" customHeight="1">
      <c r="A128" s="1887" t="str">
        <f>BA128&amp;"."&amp;BB128</f>
        <v>5.2</v>
      </c>
      <c r="B128" s="1888"/>
      <c r="C128" s="1888"/>
      <c r="D128" s="187" t="str">
        <f>"画面項目No."&amp;$B$41&amp;" "&amp;$D$41</f>
        <v>画面項目No.4 圧造課部品番号</v>
      </c>
      <c r="H128" s="189"/>
      <c r="AY128" s="195"/>
      <c r="BA128" s="192">
        <f t="shared" si="11"/>
        <v>5</v>
      </c>
      <c r="BB128" s="193">
        <f>BB127+1</f>
        <v>2</v>
      </c>
      <c r="BC128" s="192"/>
      <c r="BG128" s="559" t="str">
        <f t="shared" ref="BG128:BL136" ca="1" si="14">IF(BA128&lt;&gt;"",IF(MID(_xlfn.FORMULATEXT(BA128),SEARCH("[",_xlfn.FORMULATEXT(BA128))+1,SEARCH("]",_xlfn.FORMULATEXT(BA128))-(SEARCH("[",_xlfn.FORMULATEXT(BA128))+1))="-1","",1),"")</f>
        <v/>
      </c>
      <c r="BH128" s="560" t="str">
        <f t="shared" ca="1" si="14"/>
        <v/>
      </c>
      <c r="BI128" s="560" t="str">
        <f t="shared" ca="1" si="14"/>
        <v/>
      </c>
      <c r="BJ128" s="560" t="str">
        <f t="shared" ca="1" si="14"/>
        <v/>
      </c>
      <c r="BK128" s="560" t="str">
        <f t="shared" ca="1" si="14"/>
        <v/>
      </c>
      <c r="BL128" s="561" t="str">
        <f t="shared" ca="1" si="14"/>
        <v/>
      </c>
      <c r="CV128" s="1488" t="s">
        <v>2265</v>
      </c>
      <c r="CW128" s="1489"/>
      <c r="CX128" s="1489"/>
      <c r="CY128" s="1489"/>
      <c r="CZ128" s="1489"/>
      <c r="DA128" s="1489"/>
      <c r="DB128" s="1489"/>
      <c r="DC128" s="1489"/>
      <c r="DD128" s="1859">
        <v>44638</v>
      </c>
      <c r="DE128" s="1860"/>
      <c r="DF128" s="1860"/>
      <c r="DG128" s="1861"/>
      <c r="DH128" s="1264"/>
      <c r="DI128" s="1264"/>
      <c r="DJ128" s="1264"/>
      <c r="DK128" s="1264"/>
      <c r="DL128" s="1264"/>
      <c r="DM128" s="1264"/>
      <c r="DN128" s="1264"/>
      <c r="DO128" s="1264"/>
      <c r="DP128" s="1264"/>
      <c r="DQ128" s="1264"/>
      <c r="DR128" s="307"/>
    </row>
    <row r="129" spans="1:122" s="465" customFormat="1" ht="15" customHeight="1">
      <c r="A129" s="1887" t="str">
        <f>BA129&amp;"."&amp;BB129&amp;"."&amp;BC129</f>
        <v>5.2.1</v>
      </c>
      <c r="B129" s="1888"/>
      <c r="C129" s="1888"/>
      <c r="D129" s="1888"/>
      <c r="E129" s="236" t="s">
        <v>962</v>
      </c>
      <c r="F129" s="236"/>
      <c r="G129" s="236"/>
      <c r="H129" s="236"/>
      <c r="J129" s="236"/>
      <c r="K129" s="236"/>
      <c r="L129" s="236"/>
      <c r="M129" s="236"/>
      <c r="N129" s="236"/>
      <c r="O129" s="236"/>
      <c r="P129" s="236"/>
      <c r="Q129" s="236"/>
      <c r="R129" s="236"/>
      <c r="S129" s="236"/>
      <c r="T129" s="236"/>
      <c r="U129" s="236"/>
      <c r="V129" s="236"/>
      <c r="W129" s="236"/>
      <c r="X129" s="236"/>
      <c r="Y129" s="236"/>
      <c r="Z129" s="236"/>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40"/>
      <c r="BA129" s="192">
        <f t="shared" si="11"/>
        <v>5</v>
      </c>
      <c r="BB129" s="192">
        <f>BB128</f>
        <v>2</v>
      </c>
      <c r="BC129" s="193">
        <f>BC128+1</f>
        <v>1</v>
      </c>
      <c r="BF129" s="837"/>
      <c r="BG129" s="563" t="str">
        <f t="shared" ca="1" si="14"/>
        <v/>
      </c>
      <c r="BH129" s="564" t="str">
        <f t="shared" ca="1" si="14"/>
        <v/>
      </c>
      <c r="BI129" s="564" t="str">
        <f t="shared" ca="1" si="14"/>
        <v/>
      </c>
      <c r="BJ129" s="564" t="str">
        <f t="shared" ca="1" si="14"/>
        <v/>
      </c>
      <c r="BK129" s="564" t="str">
        <f t="shared" ca="1" si="14"/>
        <v/>
      </c>
      <c r="BL129" s="565" t="str">
        <f t="shared" ca="1" si="14"/>
        <v/>
      </c>
      <c r="CV129" s="1528"/>
      <c r="CW129" s="1529"/>
      <c r="CX129" s="1529"/>
      <c r="CY129" s="1529"/>
      <c r="CZ129" s="1529"/>
      <c r="DA129" s="1529"/>
      <c r="DB129" s="1529"/>
      <c r="DC129" s="1529"/>
      <c r="DD129" s="1859"/>
      <c r="DE129" s="1860"/>
      <c r="DF129" s="1860"/>
      <c r="DG129" s="1861"/>
      <c r="DH129" s="1264"/>
      <c r="DI129" s="1264"/>
      <c r="DJ129" s="1264"/>
      <c r="DK129" s="1264"/>
      <c r="DL129" s="1264"/>
      <c r="DM129" s="1264"/>
      <c r="DN129" s="1264"/>
      <c r="DO129" s="1264"/>
      <c r="DP129" s="1264"/>
      <c r="DQ129" s="1264"/>
      <c r="DR129" s="307"/>
    </row>
    <row r="130" spans="1:122" s="465" customFormat="1" ht="15" customHeight="1">
      <c r="A130" s="1772" t="str">
        <f>BD130</f>
        <v>①</v>
      </c>
      <c r="B130" s="1773"/>
      <c r="C130" s="1773"/>
      <c r="D130" s="1773"/>
      <c r="E130" s="1773"/>
      <c r="F130" s="236" t="s">
        <v>961</v>
      </c>
      <c r="G130" s="236"/>
      <c r="H130" s="236"/>
      <c r="I130" s="236"/>
      <c r="J130" s="236"/>
      <c r="K130" s="236"/>
      <c r="L130" s="236"/>
      <c r="M130" s="236"/>
      <c r="N130" s="236"/>
      <c r="O130" s="236"/>
      <c r="P130" s="236"/>
      <c r="Q130" s="236"/>
      <c r="R130" s="236"/>
      <c r="S130" s="236"/>
      <c r="T130" s="236"/>
      <c r="U130" s="236"/>
      <c r="V130" s="236"/>
      <c r="W130" s="236"/>
      <c r="X130" s="236"/>
      <c r="Y130" s="236"/>
      <c r="Z130" s="236"/>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40"/>
      <c r="BA130" s="192">
        <f t="shared" si="11"/>
        <v>5</v>
      </c>
      <c r="BB130" s="192">
        <f t="shared" si="11"/>
        <v>2</v>
      </c>
      <c r="BC130" s="192">
        <f t="shared" si="11"/>
        <v>1</v>
      </c>
      <c r="BD130" s="196" t="str">
        <f>IF(ISBLANK(BD129),"①",CHAR(CODE(BD129)+1))</f>
        <v>①</v>
      </c>
      <c r="BF130" s="837"/>
      <c r="BG130" s="563" t="str">
        <f t="shared" ca="1" si="14"/>
        <v/>
      </c>
      <c r="BH130" s="564" t="str">
        <f t="shared" ca="1" si="14"/>
        <v/>
      </c>
      <c r="BI130" s="564" t="str">
        <f t="shared" ca="1" si="14"/>
        <v/>
      </c>
      <c r="BJ130" s="564" t="str">
        <f t="shared" ca="1" si="14"/>
        <v/>
      </c>
      <c r="BK130" s="564" t="str">
        <f t="shared" ca="1" si="14"/>
        <v/>
      </c>
      <c r="BL130" s="565" t="str">
        <f t="shared" ca="1" si="14"/>
        <v/>
      </c>
      <c r="CV130" s="1528"/>
      <c r="CW130" s="1529"/>
      <c r="CX130" s="1529"/>
      <c r="CY130" s="1529"/>
      <c r="CZ130" s="1529"/>
      <c r="DA130" s="1529"/>
      <c r="DB130" s="1529"/>
      <c r="DC130" s="1529"/>
      <c r="DD130" s="1859"/>
      <c r="DE130" s="1860"/>
      <c r="DF130" s="1860"/>
      <c r="DG130" s="1861"/>
      <c r="DH130" s="1264"/>
      <c r="DI130" s="1264"/>
      <c r="DJ130" s="1264"/>
      <c r="DK130" s="1264"/>
      <c r="DL130" s="1264"/>
      <c r="DM130" s="1264"/>
      <c r="DN130" s="1264"/>
      <c r="DO130" s="1264"/>
      <c r="DP130" s="1264"/>
      <c r="DQ130" s="1264"/>
      <c r="DR130" s="307"/>
    </row>
    <row r="131" spans="1:122" s="465" customFormat="1" ht="15" customHeight="1">
      <c r="A131" s="797"/>
      <c r="B131" s="798"/>
      <c r="C131" s="798"/>
      <c r="D131" s="798"/>
      <c r="E131" s="798"/>
      <c r="F131" s="275" t="str">
        <f>$BU$51&amp;"の処理を行う。"</f>
        <v>「共通仕様」「50.3.1.①. 圧造課部品番号データセット 条件無し」の処理を行う。</v>
      </c>
      <c r="G131" s="236"/>
      <c r="H131" s="236"/>
      <c r="I131" s="236"/>
      <c r="J131" s="236"/>
      <c r="K131" s="236"/>
      <c r="L131" s="236"/>
      <c r="M131" s="236"/>
      <c r="N131" s="236"/>
      <c r="O131" s="236"/>
      <c r="P131" s="236"/>
      <c r="Q131" s="236"/>
      <c r="R131" s="236"/>
      <c r="S131" s="236"/>
      <c r="T131" s="236"/>
      <c r="U131" s="236"/>
      <c r="V131" s="236"/>
      <c r="W131" s="236"/>
      <c r="X131" s="236"/>
      <c r="Y131" s="236"/>
      <c r="Z131" s="236"/>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40"/>
      <c r="BA131" s="192">
        <f t="shared" si="11"/>
        <v>5</v>
      </c>
      <c r="BB131" s="192">
        <f t="shared" si="11"/>
        <v>2</v>
      </c>
      <c r="BC131" s="192">
        <f t="shared" si="11"/>
        <v>1</v>
      </c>
      <c r="BD131" s="192" t="str">
        <f t="shared" si="11"/>
        <v>①</v>
      </c>
      <c r="BF131" s="837"/>
      <c r="BG131" s="563"/>
      <c r="BH131" s="564"/>
      <c r="BI131" s="564"/>
      <c r="BJ131" s="564"/>
      <c r="BK131" s="564"/>
      <c r="BL131" s="565"/>
      <c r="CV131" s="1528"/>
      <c r="CW131" s="1529"/>
      <c r="CX131" s="1529"/>
      <c r="CY131" s="1529"/>
      <c r="CZ131" s="1529"/>
      <c r="DA131" s="1529"/>
      <c r="DB131" s="1529"/>
      <c r="DC131" s="1529"/>
      <c r="DD131" s="1859"/>
      <c r="DE131" s="1860"/>
      <c r="DF131" s="1860"/>
      <c r="DG131" s="1861"/>
      <c r="DH131" s="1264"/>
      <c r="DI131" s="1264"/>
      <c r="DJ131" s="1264"/>
      <c r="DK131" s="1264"/>
      <c r="DL131" s="1264"/>
      <c r="DM131" s="1264"/>
      <c r="DN131" s="1264"/>
      <c r="DO131" s="1264"/>
      <c r="DP131" s="1264"/>
      <c r="DQ131" s="1264"/>
      <c r="DR131" s="307"/>
    </row>
    <row r="132" spans="1:122" s="465" customFormat="1" ht="15" customHeight="1">
      <c r="A132" s="1772" t="str">
        <f>BD132</f>
        <v>②</v>
      </c>
      <c r="B132" s="1773"/>
      <c r="C132" s="1773"/>
      <c r="D132" s="1773"/>
      <c r="E132" s="1773"/>
      <c r="F132" s="236" t="s">
        <v>1002</v>
      </c>
      <c r="G132" s="236"/>
      <c r="H132" s="236"/>
      <c r="I132" s="236"/>
      <c r="J132" s="300"/>
      <c r="K132" s="236"/>
      <c r="L132" s="236"/>
      <c r="M132" s="236"/>
      <c r="N132" s="236"/>
      <c r="O132" s="236"/>
      <c r="P132" s="236"/>
      <c r="Q132" s="236"/>
      <c r="R132" s="236"/>
      <c r="S132" s="236"/>
      <c r="T132" s="236"/>
      <c r="U132" s="236"/>
      <c r="V132" s="236"/>
      <c r="W132" s="236"/>
      <c r="X132" s="236"/>
      <c r="Y132" s="236"/>
      <c r="Z132" s="236"/>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40"/>
      <c r="BA132" s="192">
        <f t="shared" si="11"/>
        <v>5</v>
      </c>
      <c r="BB132" s="192">
        <f t="shared" si="11"/>
        <v>2</v>
      </c>
      <c r="BC132" s="192">
        <f t="shared" si="11"/>
        <v>1</v>
      </c>
      <c r="BD132" s="196" t="str">
        <f>IF(ISBLANK(BD131),"①",CHAR(CODE(BD131)+1))</f>
        <v>②</v>
      </c>
      <c r="BF132" s="837"/>
      <c r="BG132" s="563" t="str">
        <f t="shared" ref="BG132:BL132" ca="1" si="15">IF(BA132&lt;&gt;"",IF(MID(_xlfn.FORMULATEXT(BA132),SEARCH("[",_xlfn.FORMULATEXT(BA132))+1,SEARCH("]",_xlfn.FORMULATEXT(BA132))-(SEARCH("[",_xlfn.FORMULATEXT(BA132))+1))="-1","",1),"")</f>
        <v/>
      </c>
      <c r="BH132" s="564" t="str">
        <f t="shared" ca="1" si="15"/>
        <v/>
      </c>
      <c r="BI132" s="564" t="str">
        <f t="shared" ca="1" si="15"/>
        <v/>
      </c>
      <c r="BJ132" s="564" t="str">
        <f t="shared" ca="1" si="15"/>
        <v/>
      </c>
      <c r="BK132" s="564" t="str">
        <f t="shared" ca="1" si="15"/>
        <v/>
      </c>
      <c r="BL132" s="565" t="str">
        <f t="shared" ca="1" si="15"/>
        <v/>
      </c>
      <c r="CV132" s="1528"/>
      <c r="CW132" s="1529"/>
      <c r="CX132" s="1529"/>
      <c r="CY132" s="1529"/>
      <c r="CZ132" s="1529"/>
      <c r="DA132" s="1529"/>
      <c r="DB132" s="1529"/>
      <c r="DC132" s="1529"/>
      <c r="DD132" s="1859"/>
      <c r="DE132" s="1860"/>
      <c r="DF132" s="1860"/>
      <c r="DG132" s="1861"/>
      <c r="DH132" s="1264"/>
      <c r="DI132" s="1264"/>
      <c r="DJ132" s="1264"/>
      <c r="DK132" s="1264"/>
      <c r="DL132" s="1264"/>
      <c r="DM132" s="1264"/>
      <c r="DN132" s="1264"/>
      <c r="DO132" s="1264"/>
      <c r="DP132" s="1264"/>
      <c r="DQ132" s="1264"/>
      <c r="DR132" s="307"/>
    </row>
    <row r="133" spans="1:122" s="465" customFormat="1" ht="15" customHeight="1">
      <c r="A133" s="797"/>
      <c r="B133" s="798"/>
      <c r="C133" s="798"/>
      <c r="D133" s="798"/>
      <c r="E133" s="798"/>
      <c r="F133" s="236" t="str">
        <f>$BU$52&amp;"の処理を行う。"</f>
        <v>「共通仕様」「50.3.1.②. 圧造課部品番号データセット 部品番号の入力」の処理を行う。</v>
      </c>
      <c r="G133" s="236"/>
      <c r="H133" s="236"/>
      <c r="I133" s="236"/>
      <c r="J133" s="236"/>
      <c r="K133" s="236"/>
      <c r="L133" s="236"/>
      <c r="M133" s="236"/>
      <c r="N133" s="236"/>
      <c r="O133" s="236"/>
      <c r="P133" s="236"/>
      <c r="Q133" s="236"/>
      <c r="R133" s="236"/>
      <c r="S133" s="236"/>
      <c r="T133" s="236"/>
      <c r="U133" s="236"/>
      <c r="V133" s="236"/>
      <c r="W133" s="236"/>
      <c r="X133" s="236"/>
      <c r="Y133" s="236"/>
      <c r="Z133" s="236"/>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40"/>
      <c r="BA133" s="192">
        <f t="shared" si="11"/>
        <v>5</v>
      </c>
      <c r="BB133" s="192">
        <f t="shared" si="11"/>
        <v>2</v>
      </c>
      <c r="BC133" s="192">
        <f t="shared" si="11"/>
        <v>1</v>
      </c>
      <c r="BD133" s="192" t="str">
        <f t="shared" si="11"/>
        <v>②</v>
      </c>
      <c r="BF133" s="837"/>
      <c r="BG133" s="563"/>
      <c r="BH133" s="564"/>
      <c r="BI133" s="564"/>
      <c r="BJ133" s="564"/>
      <c r="BK133" s="564"/>
      <c r="BL133" s="565"/>
      <c r="CV133" s="1528"/>
      <c r="CW133" s="1529"/>
      <c r="CX133" s="1529"/>
      <c r="CY133" s="1529"/>
      <c r="CZ133" s="1529"/>
      <c r="DA133" s="1529"/>
      <c r="DB133" s="1529"/>
      <c r="DC133" s="1529"/>
      <c r="DD133" s="1859"/>
      <c r="DE133" s="1860"/>
      <c r="DF133" s="1860"/>
      <c r="DG133" s="1861"/>
      <c r="DH133" s="1264"/>
      <c r="DI133" s="1264"/>
      <c r="DJ133" s="1264"/>
      <c r="DK133" s="1264"/>
      <c r="DL133" s="1264"/>
      <c r="DM133" s="1264"/>
      <c r="DN133" s="1264"/>
      <c r="DO133" s="1264"/>
      <c r="DP133" s="1264"/>
      <c r="DQ133" s="1264"/>
      <c r="DR133" s="307"/>
    </row>
    <row r="134" spans="1:122" s="465" customFormat="1" ht="15" customHeight="1">
      <c r="A134" s="1889" t="str">
        <f>BA134&amp;"."&amp;BB134&amp;"."&amp;BC134</f>
        <v>5.2.2</v>
      </c>
      <c r="B134" s="1889"/>
      <c r="C134" s="1889"/>
      <c r="D134" s="1889"/>
      <c r="E134" s="465" t="s">
        <v>1034</v>
      </c>
      <c r="F134" s="278"/>
      <c r="G134" s="274"/>
      <c r="H134" s="274"/>
      <c r="I134" s="274"/>
      <c r="J134" s="274"/>
      <c r="K134" s="274"/>
      <c r="L134" s="274"/>
      <c r="M134" s="274"/>
      <c r="N134" s="274"/>
      <c r="O134" s="278"/>
      <c r="P134" s="278"/>
      <c r="Q134" s="278"/>
      <c r="R134" s="278"/>
      <c r="S134" s="278"/>
      <c r="T134" s="278"/>
      <c r="U134" s="278"/>
      <c r="V134" s="278"/>
      <c r="W134" s="278"/>
      <c r="X134" s="278"/>
      <c r="Y134" s="278"/>
      <c r="Z134" s="278"/>
      <c r="AA134" s="278"/>
      <c r="AB134" s="278"/>
      <c r="AC134" s="278"/>
      <c r="AD134" s="278"/>
      <c r="AE134" s="278"/>
      <c r="AF134" s="278"/>
      <c r="AG134" s="278"/>
      <c r="AH134" s="278"/>
      <c r="AI134" s="278"/>
      <c r="AJ134" s="278"/>
      <c r="AK134" s="278"/>
      <c r="AL134" s="278"/>
      <c r="AM134" s="278"/>
      <c r="AN134" s="278"/>
      <c r="AO134" s="278"/>
      <c r="AP134" s="278"/>
      <c r="AQ134" s="278"/>
      <c r="AR134" s="278"/>
      <c r="AS134" s="278"/>
      <c r="AT134" s="278"/>
      <c r="AU134" s="278"/>
      <c r="AV134" s="278"/>
      <c r="AW134" s="278"/>
      <c r="AX134" s="278"/>
      <c r="AY134" s="195"/>
      <c r="BA134" s="192">
        <f t="shared" ref="BA134:BB136" si="16">BA133</f>
        <v>5</v>
      </c>
      <c r="BB134" s="192">
        <f>BB133</f>
        <v>2</v>
      </c>
      <c r="BC134" s="193">
        <f>BC133+1</f>
        <v>2</v>
      </c>
      <c r="BD134" s="192"/>
      <c r="BG134" s="559" t="str">
        <f t="shared" ca="1" si="14"/>
        <v/>
      </c>
      <c r="BH134" s="560" t="str">
        <f t="shared" ca="1" si="14"/>
        <v/>
      </c>
      <c r="BI134" s="560" t="str">
        <f t="shared" ca="1" si="14"/>
        <v/>
      </c>
      <c r="BJ134" s="560" t="str">
        <f t="shared" ca="1" si="14"/>
        <v/>
      </c>
      <c r="BK134" s="560" t="str">
        <f t="shared" ca="1" si="14"/>
        <v/>
      </c>
      <c r="BL134" s="561" t="str">
        <f t="shared" ca="1" si="14"/>
        <v/>
      </c>
      <c r="CV134" s="1528"/>
      <c r="CW134" s="1529"/>
      <c r="CX134" s="1529"/>
      <c r="CY134" s="1529"/>
      <c r="CZ134" s="1529"/>
      <c r="DA134" s="1529"/>
      <c r="DB134" s="1529"/>
      <c r="DC134" s="1529"/>
      <c r="DD134" s="1859"/>
      <c r="DE134" s="1860"/>
      <c r="DF134" s="1860"/>
      <c r="DG134" s="1861"/>
      <c r="DH134" s="1264"/>
      <c r="DI134" s="1264"/>
      <c r="DJ134" s="1264"/>
      <c r="DK134" s="1264"/>
      <c r="DL134" s="1264"/>
      <c r="DM134" s="1264"/>
      <c r="DN134" s="1264"/>
      <c r="DO134" s="1264"/>
      <c r="DP134" s="1264"/>
      <c r="DQ134" s="1264"/>
      <c r="DR134" s="307"/>
    </row>
    <row r="135" spans="1:122" s="465" customFormat="1" ht="15" customHeight="1">
      <c r="A135" s="1772" t="str">
        <f>BD135</f>
        <v>①</v>
      </c>
      <c r="B135" s="1773"/>
      <c r="C135" s="1773"/>
      <c r="D135" s="1773"/>
      <c r="E135" s="1773"/>
      <c r="F135" s="278" t="str">
        <f>$BT$53&amp;"を行う。"</f>
        <v>「共通仕様」「50.4 圧造課用部品番号データ入力チェック処理」を行う。</v>
      </c>
      <c r="G135" s="274"/>
      <c r="H135" s="274"/>
      <c r="I135" s="274"/>
      <c r="J135" s="274"/>
      <c r="K135" s="274"/>
      <c r="L135" s="274"/>
      <c r="M135" s="274"/>
      <c r="N135" s="274"/>
      <c r="O135" s="278"/>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195"/>
      <c r="BA135" s="192">
        <f t="shared" si="16"/>
        <v>5</v>
      </c>
      <c r="BB135" s="192">
        <f t="shared" si="16"/>
        <v>2</v>
      </c>
      <c r="BC135" s="192">
        <f>BC134</f>
        <v>2</v>
      </c>
      <c r="BD135" s="196" t="str">
        <f>IF(ISBLANK(BD134),"①",CHAR(CODE(BD134)+1))</f>
        <v>①</v>
      </c>
      <c r="BG135" s="559" t="str">
        <f t="shared" ca="1" si="14"/>
        <v/>
      </c>
      <c r="BH135" s="560" t="str">
        <f t="shared" ca="1" si="14"/>
        <v/>
      </c>
      <c r="BI135" s="560" t="str">
        <f t="shared" ca="1" si="14"/>
        <v/>
      </c>
      <c r="BJ135" s="560" t="str">
        <f t="shared" ca="1" si="14"/>
        <v/>
      </c>
      <c r="BK135" s="560" t="str">
        <f t="shared" ca="1" si="14"/>
        <v/>
      </c>
      <c r="BL135" s="561" t="str">
        <f t="shared" ca="1" si="14"/>
        <v/>
      </c>
      <c r="CV135" s="1528"/>
      <c r="CW135" s="1529"/>
      <c r="CX135" s="1529"/>
      <c r="CY135" s="1529"/>
      <c r="CZ135" s="1529"/>
      <c r="DA135" s="1529"/>
      <c r="DB135" s="1529"/>
      <c r="DC135" s="1529"/>
      <c r="DD135" s="1859"/>
      <c r="DE135" s="1860"/>
      <c r="DF135" s="1860"/>
      <c r="DG135" s="1861"/>
      <c r="DH135" s="1264"/>
      <c r="DI135" s="1264"/>
      <c r="DJ135" s="1264"/>
      <c r="DK135" s="1264"/>
      <c r="DL135" s="1264"/>
      <c r="DM135" s="1264"/>
      <c r="DN135" s="1264"/>
      <c r="DO135" s="1264"/>
      <c r="DP135" s="1264"/>
      <c r="DQ135" s="1264"/>
      <c r="DR135" s="307"/>
    </row>
    <row r="136" spans="1:122" s="465" customFormat="1" ht="15" customHeight="1">
      <c r="A136" s="1772" t="str">
        <f>BD136</f>
        <v>②</v>
      </c>
      <c r="B136" s="1773"/>
      <c r="C136" s="1773"/>
      <c r="D136" s="1773"/>
      <c r="E136" s="1773"/>
      <c r="F136" s="465" t="s">
        <v>511</v>
      </c>
      <c r="G136" s="274"/>
      <c r="H136" s="274"/>
      <c r="I136" s="274"/>
      <c r="J136" s="274"/>
      <c r="K136" s="274"/>
      <c r="L136" s="274"/>
      <c r="M136" s="274"/>
      <c r="N136" s="274"/>
      <c r="O136" s="278"/>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195"/>
      <c r="BA136" s="192">
        <f t="shared" si="16"/>
        <v>5</v>
      </c>
      <c r="BB136" s="192">
        <f t="shared" si="16"/>
        <v>2</v>
      </c>
      <c r="BC136" s="192">
        <f>BC135</f>
        <v>2</v>
      </c>
      <c r="BD136" s="196" t="str">
        <f>IF(ISBLANK(BD135),"①",CHAR(CODE(BD135)+1))</f>
        <v>②</v>
      </c>
      <c r="BG136" s="559" t="str">
        <f t="shared" ca="1" si="14"/>
        <v/>
      </c>
      <c r="BH136" s="560" t="str">
        <f t="shared" ca="1" si="14"/>
        <v/>
      </c>
      <c r="BI136" s="560" t="str">
        <f t="shared" ca="1" si="14"/>
        <v/>
      </c>
      <c r="BJ136" s="560" t="str">
        <f t="shared" ca="1" si="14"/>
        <v/>
      </c>
      <c r="BK136" s="560" t="str">
        <f t="shared" ca="1" si="14"/>
        <v/>
      </c>
      <c r="BL136" s="561" t="str">
        <f t="shared" ca="1" si="14"/>
        <v/>
      </c>
      <c r="CV136" s="1528"/>
      <c r="CW136" s="1529"/>
      <c r="CX136" s="1529"/>
      <c r="CY136" s="1529"/>
      <c r="CZ136" s="1529"/>
      <c r="DA136" s="1529"/>
      <c r="DB136" s="1529"/>
      <c r="DC136" s="1529"/>
      <c r="DD136" s="1859"/>
      <c r="DE136" s="1860"/>
      <c r="DF136" s="1860"/>
      <c r="DG136" s="1861"/>
      <c r="DH136" s="1264"/>
      <c r="DI136" s="1264"/>
      <c r="DJ136" s="1264"/>
      <c r="DK136" s="1264"/>
      <c r="DL136" s="1264"/>
      <c r="DM136" s="1264"/>
      <c r="DN136" s="1264"/>
      <c r="DO136" s="1264"/>
      <c r="DP136" s="1264"/>
      <c r="DQ136" s="1264"/>
      <c r="DR136" s="307"/>
    </row>
    <row r="137" spans="1:122" s="465" customFormat="1" ht="15" customHeight="1">
      <c r="A137" s="1868" t="str">
        <f>BA137&amp;"."</f>
        <v>6.</v>
      </c>
      <c r="B137" s="1954"/>
      <c r="C137" s="469" t="s">
        <v>363</v>
      </c>
      <c r="D137" s="469"/>
      <c r="E137" s="469"/>
      <c r="F137" s="469"/>
      <c r="G137" s="469"/>
      <c r="H137" s="469"/>
      <c r="I137" s="469"/>
      <c r="J137" s="469"/>
      <c r="K137" s="469"/>
      <c r="L137" s="469"/>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9"/>
      <c r="AP137" s="469"/>
      <c r="AQ137" s="469"/>
      <c r="AR137" s="469"/>
      <c r="AS137" s="469"/>
      <c r="AT137" s="469"/>
      <c r="AU137" s="469"/>
      <c r="AV137" s="469"/>
      <c r="AW137" s="469"/>
      <c r="AX137" s="469"/>
      <c r="AY137" s="276"/>
      <c r="BA137" s="193">
        <f>BA136+1</f>
        <v>6</v>
      </c>
      <c r="BE137" s="233"/>
      <c r="BF137" s="233"/>
      <c r="BG137" s="559" t="str">
        <f t="shared" ca="1" si="13"/>
        <v/>
      </c>
      <c r="BH137" s="560" t="str">
        <f t="shared" ca="1" si="13"/>
        <v/>
      </c>
      <c r="BI137" s="560" t="str">
        <f t="shared" ca="1" si="13"/>
        <v/>
      </c>
      <c r="BJ137" s="560" t="str">
        <f t="shared" ca="1" si="13"/>
        <v/>
      </c>
      <c r="BK137" s="560" t="str">
        <f t="shared" ca="1" si="13"/>
        <v/>
      </c>
      <c r="BL137" s="561" t="str">
        <f t="shared" ca="1" si="13"/>
        <v/>
      </c>
      <c r="CV137" s="1528"/>
      <c r="CW137" s="1529"/>
      <c r="CX137" s="1529"/>
      <c r="CY137" s="1529"/>
      <c r="CZ137" s="1529"/>
      <c r="DA137" s="1529"/>
      <c r="DB137" s="1529"/>
      <c r="DC137" s="1529"/>
      <c r="DD137" s="1859"/>
      <c r="DE137" s="1860"/>
      <c r="DF137" s="1860"/>
      <c r="DG137" s="1861"/>
      <c r="DH137" s="1264"/>
      <c r="DI137" s="1264"/>
      <c r="DJ137" s="1264"/>
      <c r="DK137" s="1264"/>
      <c r="DL137" s="1264"/>
      <c r="DM137" s="1264"/>
      <c r="DN137" s="1264"/>
      <c r="DO137" s="1264"/>
      <c r="DP137" s="1264"/>
      <c r="DQ137" s="1264"/>
      <c r="DR137" s="307"/>
    </row>
    <row r="138" spans="1:122" s="465" customFormat="1" ht="15" customHeight="1">
      <c r="A138" s="1887" t="str">
        <f>BA138&amp;"."&amp;BB138</f>
        <v>6.1</v>
      </c>
      <c r="B138" s="1888"/>
      <c r="C138" s="1888"/>
      <c r="D138" s="187" t="s">
        <v>364</v>
      </c>
      <c r="H138" s="189"/>
      <c r="I138" s="234"/>
      <c r="L138" s="190"/>
      <c r="M138" s="190"/>
      <c r="N138" s="190"/>
      <c r="AY138" s="195"/>
      <c r="BA138" s="192">
        <f t="shared" ref="BA138:BC153" si="17">BA137</f>
        <v>6</v>
      </c>
      <c r="BB138" s="193">
        <f>BB137+1</f>
        <v>1</v>
      </c>
      <c r="BC138" s="192"/>
      <c r="BD138" s="192"/>
      <c r="BE138" s="233"/>
      <c r="BF138" s="233"/>
      <c r="BG138" s="559" t="str">
        <f t="shared" ca="1" si="13"/>
        <v/>
      </c>
      <c r="BH138" s="560" t="str">
        <f t="shared" ca="1" si="13"/>
        <v/>
      </c>
      <c r="BI138" s="560" t="str">
        <f t="shared" ca="1" si="13"/>
        <v/>
      </c>
      <c r="BJ138" s="560" t="str">
        <f t="shared" ca="1" si="13"/>
        <v/>
      </c>
      <c r="BK138" s="560" t="str">
        <f t="shared" ca="1" si="13"/>
        <v/>
      </c>
      <c r="BL138" s="561" t="str">
        <f t="shared" ca="1" si="13"/>
        <v/>
      </c>
      <c r="CV138" s="1488" t="s">
        <v>2265</v>
      </c>
      <c r="CW138" s="1489"/>
      <c r="CX138" s="1489"/>
      <c r="CY138" s="1489"/>
      <c r="CZ138" s="1489"/>
      <c r="DA138" s="1489"/>
      <c r="DB138" s="1489"/>
      <c r="DC138" s="1489"/>
      <c r="DD138" s="1859">
        <v>44638</v>
      </c>
      <c r="DE138" s="1860"/>
      <c r="DF138" s="1860"/>
      <c r="DG138" s="1861"/>
      <c r="DH138" s="1264"/>
      <c r="DI138" s="1264"/>
      <c r="DJ138" s="1264"/>
      <c r="DK138" s="1264"/>
      <c r="DL138" s="1264"/>
      <c r="DM138" s="1264"/>
      <c r="DN138" s="1264"/>
      <c r="DO138" s="1264"/>
      <c r="DP138" s="1264"/>
      <c r="DQ138" s="1264"/>
      <c r="DR138" s="307"/>
    </row>
    <row r="139" spans="1:122" s="465" customFormat="1" ht="15" customHeight="1">
      <c r="A139" s="812"/>
      <c r="B139" s="812"/>
      <c r="C139" s="812"/>
      <c r="D139" s="793" t="s">
        <v>365</v>
      </c>
      <c r="E139" s="791"/>
      <c r="F139" s="791"/>
      <c r="G139" s="791"/>
      <c r="H139" s="791"/>
      <c r="I139" s="791"/>
      <c r="J139" s="791"/>
      <c r="K139" s="791"/>
      <c r="L139" s="791" t="s">
        <v>367</v>
      </c>
      <c r="M139" s="791"/>
      <c r="N139" s="791"/>
      <c r="O139" s="791"/>
      <c r="P139" s="791"/>
      <c r="Q139" s="791"/>
      <c r="R139" s="791"/>
      <c r="S139" s="791"/>
      <c r="T139" s="791"/>
      <c r="U139" s="791"/>
      <c r="V139" s="791"/>
      <c r="W139" s="791"/>
      <c r="X139" s="791"/>
      <c r="Y139" s="791"/>
      <c r="Z139" s="791"/>
      <c r="AA139" s="791"/>
      <c r="AB139" s="791"/>
      <c r="AC139" s="791"/>
      <c r="AD139" s="791"/>
      <c r="AE139" s="791"/>
      <c r="AF139" s="791"/>
      <c r="AG139" s="791"/>
      <c r="AH139" s="791"/>
      <c r="AI139" s="791"/>
      <c r="AJ139" s="791"/>
      <c r="AK139" s="791"/>
      <c r="AL139" s="791"/>
      <c r="AM139" s="791"/>
      <c r="AN139" s="791"/>
      <c r="AO139" s="791"/>
      <c r="AP139" s="791"/>
      <c r="AQ139" s="791"/>
      <c r="AR139" s="791"/>
      <c r="AS139" s="791"/>
      <c r="AT139" s="791"/>
      <c r="AU139" s="791"/>
      <c r="AV139" s="791"/>
      <c r="AW139" s="791"/>
      <c r="AX139" s="792"/>
      <c r="AY139" s="195"/>
      <c r="BA139" s="192">
        <f t="shared" si="17"/>
        <v>6</v>
      </c>
      <c r="BB139" s="192">
        <f t="shared" si="17"/>
        <v>1</v>
      </c>
      <c r="BC139" s="192"/>
      <c r="BD139" s="192"/>
      <c r="BE139" s="233"/>
      <c r="BF139" s="233"/>
      <c r="BG139" s="559" t="str">
        <f t="shared" ca="1" si="13"/>
        <v/>
      </c>
      <c r="BH139" s="560" t="str">
        <f t="shared" ca="1" si="13"/>
        <v/>
      </c>
      <c r="BI139" s="560" t="str">
        <f t="shared" ca="1" si="13"/>
        <v/>
      </c>
      <c r="BJ139" s="560" t="str">
        <f t="shared" ca="1" si="13"/>
        <v/>
      </c>
      <c r="BK139" s="560" t="str">
        <f t="shared" ca="1" si="13"/>
        <v/>
      </c>
      <c r="BL139" s="561" t="str">
        <f t="shared" ca="1" si="13"/>
        <v/>
      </c>
      <c r="CV139" s="1528"/>
      <c r="CW139" s="1529"/>
      <c r="CX139" s="1529"/>
      <c r="CY139" s="1529"/>
      <c r="CZ139" s="1529"/>
      <c r="DA139" s="1529"/>
      <c r="DB139" s="1529"/>
      <c r="DC139" s="1529"/>
      <c r="DD139" s="1859"/>
      <c r="DE139" s="1860"/>
      <c r="DF139" s="1860"/>
      <c r="DG139" s="1861"/>
      <c r="DH139" s="1264"/>
      <c r="DI139" s="1264"/>
      <c r="DJ139" s="1264"/>
      <c r="DK139" s="1264"/>
      <c r="DL139" s="1264"/>
      <c r="DM139" s="1264"/>
      <c r="DN139" s="1264"/>
      <c r="DO139" s="1264"/>
      <c r="DP139" s="1264"/>
      <c r="DQ139" s="1264"/>
      <c r="DR139" s="307"/>
    </row>
    <row r="140" spans="1:122" s="465" customFormat="1" ht="15" customHeight="1">
      <c r="A140" s="812"/>
      <c r="B140" s="812"/>
      <c r="C140" s="812"/>
      <c r="D140" s="279" t="s">
        <v>366</v>
      </c>
      <c r="E140" s="197"/>
      <c r="F140" s="197"/>
      <c r="G140" s="197"/>
      <c r="H140" s="280"/>
      <c r="I140" s="281"/>
      <c r="J140" s="197"/>
      <c r="K140" s="242"/>
      <c r="L140" s="259" t="s">
        <v>368</v>
      </c>
      <c r="M140" s="252"/>
      <c r="N140" s="252"/>
      <c r="O140" s="197"/>
      <c r="P140" s="197"/>
      <c r="Q140" s="197"/>
      <c r="R140" s="197"/>
      <c r="S140" s="197"/>
      <c r="T140" s="197"/>
      <c r="U140" s="197"/>
      <c r="V140" s="197"/>
      <c r="W140" s="197"/>
      <c r="X140" s="197"/>
      <c r="Y140" s="197"/>
      <c r="Z140" s="197"/>
      <c r="AA140" s="197"/>
      <c r="AB140" s="197"/>
      <c r="AC140" s="197"/>
      <c r="AD140" s="197"/>
      <c r="AE140" s="197"/>
      <c r="AF140" s="197"/>
      <c r="AG140" s="197"/>
      <c r="AH140" s="197"/>
      <c r="AI140" s="197"/>
      <c r="AJ140" s="197"/>
      <c r="AK140" s="197"/>
      <c r="AL140" s="197"/>
      <c r="AM140" s="197"/>
      <c r="AN140" s="197"/>
      <c r="AO140" s="197"/>
      <c r="AP140" s="197"/>
      <c r="AQ140" s="197"/>
      <c r="AR140" s="197"/>
      <c r="AS140" s="197"/>
      <c r="AT140" s="197"/>
      <c r="AU140" s="197"/>
      <c r="AV140" s="197"/>
      <c r="AW140" s="197"/>
      <c r="AX140" s="198"/>
      <c r="AY140" s="195"/>
      <c r="BA140" s="192">
        <f t="shared" si="17"/>
        <v>6</v>
      </c>
      <c r="BB140" s="192">
        <f t="shared" si="17"/>
        <v>1</v>
      </c>
      <c r="BC140" s="192"/>
      <c r="BD140" s="192"/>
      <c r="BE140" s="233"/>
      <c r="BF140" s="233"/>
      <c r="BG140" s="559" t="str">
        <f t="shared" ca="1" si="13"/>
        <v/>
      </c>
      <c r="BH140" s="560" t="str">
        <f t="shared" ca="1" si="13"/>
        <v/>
      </c>
      <c r="BI140" s="560" t="str">
        <f t="shared" ca="1" si="13"/>
        <v/>
      </c>
      <c r="BJ140" s="560" t="str">
        <f t="shared" ca="1" si="13"/>
        <v/>
      </c>
      <c r="BK140" s="560" t="str">
        <f t="shared" ca="1" si="13"/>
        <v/>
      </c>
      <c r="BL140" s="561" t="str">
        <f t="shared" ca="1" si="13"/>
        <v/>
      </c>
      <c r="CV140" s="1528"/>
      <c r="CW140" s="1529"/>
      <c r="CX140" s="1529"/>
      <c r="CY140" s="1529"/>
      <c r="CZ140" s="1529"/>
      <c r="DA140" s="1529"/>
      <c r="DB140" s="1529"/>
      <c r="DC140" s="1529"/>
      <c r="DD140" s="1859"/>
      <c r="DE140" s="1860"/>
      <c r="DF140" s="1860"/>
      <c r="DG140" s="1861"/>
      <c r="DH140" s="1264"/>
      <c r="DI140" s="1264"/>
      <c r="DJ140" s="1264"/>
      <c r="DK140" s="1264"/>
      <c r="DL140" s="1264"/>
      <c r="DM140" s="1264"/>
      <c r="DN140" s="1264"/>
      <c r="DO140" s="1264"/>
      <c r="DP140" s="1264"/>
      <c r="DQ140" s="1264"/>
      <c r="DR140" s="307"/>
    </row>
    <row r="141" spans="1:122" s="465" customFormat="1" ht="15" customHeight="1">
      <c r="A141" s="812"/>
      <c r="B141" s="812"/>
      <c r="C141" s="812"/>
      <c r="D141" s="282" t="s">
        <v>369</v>
      </c>
      <c r="E141" s="828"/>
      <c r="F141" s="828"/>
      <c r="G141" s="828"/>
      <c r="H141" s="283"/>
      <c r="I141" s="284"/>
      <c r="J141" s="828"/>
      <c r="K141" s="815"/>
      <c r="L141" s="260" t="s">
        <v>123</v>
      </c>
      <c r="M141" s="253"/>
      <c r="N141" s="253"/>
      <c r="O141" s="828"/>
      <c r="P141" s="828"/>
      <c r="Q141" s="828"/>
      <c r="R141" s="828"/>
      <c r="S141" s="828"/>
      <c r="T141" s="828"/>
      <c r="U141" s="828"/>
      <c r="V141" s="828"/>
      <c r="W141" s="828"/>
      <c r="X141" s="828"/>
      <c r="Y141" s="828"/>
      <c r="Z141" s="828"/>
      <c r="AA141" s="828"/>
      <c r="AB141" s="828"/>
      <c r="AC141" s="828"/>
      <c r="AD141" s="828"/>
      <c r="AE141" s="828"/>
      <c r="AF141" s="828"/>
      <c r="AG141" s="828"/>
      <c r="AH141" s="828"/>
      <c r="AI141" s="828"/>
      <c r="AJ141" s="828"/>
      <c r="AK141" s="828"/>
      <c r="AL141" s="828"/>
      <c r="AM141" s="828"/>
      <c r="AN141" s="828"/>
      <c r="AO141" s="828"/>
      <c r="AP141" s="828"/>
      <c r="AQ141" s="828"/>
      <c r="AR141" s="828"/>
      <c r="AS141" s="828"/>
      <c r="AT141" s="828"/>
      <c r="AU141" s="828"/>
      <c r="AV141" s="828"/>
      <c r="AW141" s="828"/>
      <c r="AX141" s="208"/>
      <c r="AY141" s="195"/>
      <c r="BA141" s="192">
        <f t="shared" si="17"/>
        <v>6</v>
      </c>
      <c r="BB141" s="192">
        <f t="shared" si="17"/>
        <v>1</v>
      </c>
      <c r="BC141" s="192"/>
      <c r="BD141" s="192"/>
      <c r="BE141" s="233"/>
      <c r="BF141" s="233"/>
      <c r="BG141" s="559" t="str">
        <f t="shared" ca="1" si="13"/>
        <v/>
      </c>
      <c r="BH141" s="560" t="str">
        <f t="shared" ca="1" si="13"/>
        <v/>
      </c>
      <c r="BI141" s="560" t="str">
        <f t="shared" ca="1" si="13"/>
        <v/>
      </c>
      <c r="BJ141" s="560" t="str">
        <f t="shared" ca="1" si="13"/>
        <v/>
      </c>
      <c r="BK141" s="560" t="str">
        <f t="shared" ca="1" si="13"/>
        <v/>
      </c>
      <c r="BL141" s="561" t="str">
        <f t="shared" ca="1" si="13"/>
        <v/>
      </c>
      <c r="CV141" s="1528"/>
      <c r="CW141" s="1529"/>
      <c r="CX141" s="1529"/>
      <c r="CY141" s="1529"/>
      <c r="CZ141" s="1529"/>
      <c r="DA141" s="1529"/>
      <c r="DB141" s="1529"/>
      <c r="DC141" s="1529"/>
      <c r="DD141" s="1859"/>
      <c r="DE141" s="1860"/>
      <c r="DF141" s="1860"/>
      <c r="DG141" s="1861"/>
      <c r="DH141" s="1264"/>
      <c r="DI141" s="1264"/>
      <c r="DJ141" s="1264"/>
      <c r="DK141" s="1264"/>
      <c r="DL141" s="1264"/>
      <c r="DM141" s="1264"/>
      <c r="DN141" s="1264"/>
      <c r="DO141" s="1264"/>
      <c r="DP141" s="1264"/>
      <c r="DQ141" s="1264"/>
      <c r="DR141" s="307"/>
    </row>
    <row r="142" spans="1:122" s="465" customFormat="1" ht="15" customHeight="1">
      <c r="A142" s="812"/>
      <c r="B142" s="812"/>
      <c r="C142" s="812"/>
      <c r="D142" s="282" t="s">
        <v>370</v>
      </c>
      <c r="E142" s="828"/>
      <c r="F142" s="828"/>
      <c r="G142" s="828"/>
      <c r="H142" s="283"/>
      <c r="I142" s="284"/>
      <c r="J142" s="828"/>
      <c r="K142" s="815"/>
      <c r="L142" s="260" t="str">
        <f>"※初期設定と同様。（"&amp;$CN$9&amp;"を参照）"</f>
        <v>※初期設定と同様。（「4.1.3. スプレッドシートの設定」を参照）</v>
      </c>
      <c r="M142" s="253"/>
      <c r="N142" s="253"/>
      <c r="O142" s="828"/>
      <c r="P142" s="828"/>
      <c r="Q142" s="828"/>
      <c r="R142" s="828"/>
      <c r="S142" s="828"/>
      <c r="T142" s="828"/>
      <c r="U142" s="828"/>
      <c r="V142" s="828"/>
      <c r="W142" s="828"/>
      <c r="X142" s="828"/>
      <c r="Y142" s="828"/>
      <c r="Z142" s="828"/>
      <c r="AA142" s="828"/>
      <c r="AB142" s="828"/>
      <c r="AC142" s="828"/>
      <c r="AD142" s="828"/>
      <c r="AE142" s="828"/>
      <c r="AF142" s="828"/>
      <c r="AG142" s="828"/>
      <c r="AH142" s="828"/>
      <c r="AI142" s="828"/>
      <c r="AJ142" s="828"/>
      <c r="AK142" s="828"/>
      <c r="AL142" s="828"/>
      <c r="AM142" s="828"/>
      <c r="AN142" s="828"/>
      <c r="AO142" s="828"/>
      <c r="AP142" s="828"/>
      <c r="AQ142" s="828"/>
      <c r="AR142" s="828"/>
      <c r="AS142" s="828"/>
      <c r="AT142" s="828"/>
      <c r="AU142" s="828"/>
      <c r="AV142" s="828"/>
      <c r="AW142" s="828"/>
      <c r="AX142" s="208"/>
      <c r="AY142" s="195"/>
      <c r="BA142" s="192">
        <f t="shared" si="17"/>
        <v>6</v>
      </c>
      <c r="BB142" s="192">
        <f t="shared" si="17"/>
        <v>1</v>
      </c>
      <c r="BC142" s="192"/>
      <c r="BD142" s="192"/>
      <c r="BE142" s="233"/>
      <c r="BF142" s="233"/>
      <c r="BG142" s="559" t="str">
        <f t="shared" ca="1" si="13"/>
        <v/>
      </c>
      <c r="BH142" s="560" t="str">
        <f t="shared" ca="1" si="13"/>
        <v/>
      </c>
      <c r="BI142" s="560" t="str">
        <f t="shared" ca="1" si="13"/>
        <v/>
      </c>
      <c r="BJ142" s="560" t="str">
        <f t="shared" ca="1" si="13"/>
        <v/>
      </c>
      <c r="BK142" s="560" t="str">
        <f t="shared" ca="1" si="13"/>
        <v/>
      </c>
      <c r="BL142" s="561" t="str">
        <f t="shared" ca="1" si="13"/>
        <v/>
      </c>
      <c r="CV142" s="1528"/>
      <c r="CW142" s="1529"/>
      <c r="CX142" s="1529"/>
      <c r="CY142" s="1529"/>
      <c r="CZ142" s="1529"/>
      <c r="DA142" s="1529"/>
      <c r="DB142" s="1529"/>
      <c r="DC142" s="1529"/>
      <c r="DD142" s="1859"/>
      <c r="DE142" s="1860"/>
      <c r="DF142" s="1860"/>
      <c r="DG142" s="1861"/>
      <c r="DH142" s="1264"/>
      <c r="DI142" s="1264"/>
      <c r="DJ142" s="1264"/>
      <c r="DK142" s="1264"/>
      <c r="DL142" s="1264"/>
      <c r="DM142" s="1264"/>
      <c r="DN142" s="1264"/>
      <c r="DO142" s="1264"/>
      <c r="DP142" s="1264"/>
      <c r="DQ142" s="1264"/>
      <c r="DR142" s="307"/>
    </row>
    <row r="143" spans="1:122" s="465" customFormat="1" ht="15" customHeight="1">
      <c r="A143" s="812"/>
      <c r="B143" s="812"/>
      <c r="C143" s="812"/>
      <c r="D143" s="282" t="s">
        <v>371</v>
      </c>
      <c r="E143" s="828"/>
      <c r="F143" s="828"/>
      <c r="G143" s="828"/>
      <c r="H143" s="283"/>
      <c r="I143" s="284"/>
      <c r="J143" s="828"/>
      <c r="K143" s="815"/>
      <c r="L143" s="260" t="s">
        <v>372</v>
      </c>
      <c r="M143" s="253"/>
      <c r="N143" s="253"/>
      <c r="O143" s="828"/>
      <c r="P143" s="828"/>
      <c r="Q143" s="828"/>
      <c r="R143" s="828"/>
      <c r="S143" s="828"/>
      <c r="T143" s="828"/>
      <c r="U143" s="828"/>
      <c r="V143" s="828"/>
      <c r="W143" s="828"/>
      <c r="X143" s="828"/>
      <c r="Y143" s="828"/>
      <c r="Z143" s="828"/>
      <c r="AA143" s="828"/>
      <c r="AB143" s="828"/>
      <c r="AC143" s="828"/>
      <c r="AD143" s="828"/>
      <c r="AE143" s="828"/>
      <c r="AF143" s="828"/>
      <c r="AG143" s="828"/>
      <c r="AH143" s="828"/>
      <c r="AI143" s="828"/>
      <c r="AJ143" s="828"/>
      <c r="AK143" s="828"/>
      <c r="AL143" s="828"/>
      <c r="AM143" s="828"/>
      <c r="AN143" s="828"/>
      <c r="AO143" s="828"/>
      <c r="AP143" s="828"/>
      <c r="AQ143" s="828"/>
      <c r="AR143" s="828"/>
      <c r="AS143" s="828"/>
      <c r="AT143" s="828"/>
      <c r="AU143" s="828"/>
      <c r="AV143" s="828"/>
      <c r="AW143" s="828"/>
      <c r="AX143" s="208"/>
      <c r="AY143" s="195"/>
      <c r="BA143" s="192">
        <f t="shared" si="17"/>
        <v>6</v>
      </c>
      <c r="BB143" s="192">
        <f t="shared" si="17"/>
        <v>1</v>
      </c>
      <c r="BC143" s="192"/>
      <c r="BD143" s="192"/>
      <c r="BE143" s="233"/>
      <c r="BF143" s="233"/>
      <c r="BG143" s="559" t="str">
        <f t="shared" ca="1" si="13"/>
        <v/>
      </c>
      <c r="BH143" s="560" t="str">
        <f t="shared" ca="1" si="13"/>
        <v/>
      </c>
      <c r="BI143" s="560" t="str">
        <f t="shared" ca="1" si="13"/>
        <v/>
      </c>
      <c r="BJ143" s="560" t="str">
        <f t="shared" ca="1" si="13"/>
        <v/>
      </c>
      <c r="BK143" s="560" t="str">
        <f t="shared" ca="1" si="13"/>
        <v/>
      </c>
      <c r="BL143" s="561" t="str">
        <f t="shared" ca="1" si="13"/>
        <v/>
      </c>
      <c r="CV143" s="1528"/>
      <c r="CW143" s="1529"/>
      <c r="CX143" s="1529"/>
      <c r="CY143" s="1529"/>
      <c r="CZ143" s="1529"/>
      <c r="DA143" s="1529"/>
      <c r="DB143" s="1529"/>
      <c r="DC143" s="1529"/>
      <c r="DD143" s="1859"/>
      <c r="DE143" s="1860"/>
      <c r="DF143" s="1860"/>
      <c r="DG143" s="1861"/>
      <c r="DH143" s="1264"/>
      <c r="DI143" s="1264"/>
      <c r="DJ143" s="1264"/>
      <c r="DK143" s="1264"/>
      <c r="DL143" s="1264"/>
      <c r="DM143" s="1264"/>
      <c r="DN143" s="1264"/>
      <c r="DO143" s="1264"/>
      <c r="DP143" s="1264"/>
      <c r="DQ143" s="1264"/>
      <c r="DR143" s="307"/>
    </row>
    <row r="144" spans="1:122" s="465" customFormat="1" ht="15" customHeight="1">
      <c r="A144" s="812"/>
      <c r="B144" s="812"/>
      <c r="C144" s="812"/>
      <c r="D144" s="282" t="s">
        <v>373</v>
      </c>
      <c r="E144" s="828"/>
      <c r="F144" s="828"/>
      <c r="G144" s="828"/>
      <c r="H144" s="283"/>
      <c r="I144" s="284"/>
      <c r="J144" s="828"/>
      <c r="K144" s="815"/>
      <c r="L144" s="260" t="s">
        <v>374</v>
      </c>
      <c r="M144" s="253"/>
      <c r="N144" s="253"/>
      <c r="O144" s="828"/>
      <c r="P144" s="828"/>
      <c r="Q144" s="828"/>
      <c r="R144" s="828"/>
      <c r="S144" s="828"/>
      <c r="T144" s="828"/>
      <c r="U144" s="828"/>
      <c r="V144" s="828"/>
      <c r="W144" s="828"/>
      <c r="X144" s="828"/>
      <c r="Y144" s="828"/>
      <c r="Z144" s="828"/>
      <c r="AA144" s="828"/>
      <c r="AB144" s="828"/>
      <c r="AC144" s="828"/>
      <c r="AD144" s="828"/>
      <c r="AE144" s="828"/>
      <c r="AF144" s="828"/>
      <c r="AG144" s="828"/>
      <c r="AH144" s="828"/>
      <c r="AI144" s="828"/>
      <c r="AJ144" s="828"/>
      <c r="AK144" s="828"/>
      <c r="AL144" s="828"/>
      <c r="AM144" s="828"/>
      <c r="AN144" s="828"/>
      <c r="AO144" s="828"/>
      <c r="AP144" s="828"/>
      <c r="AQ144" s="828"/>
      <c r="AR144" s="828"/>
      <c r="AS144" s="828"/>
      <c r="AT144" s="828"/>
      <c r="AU144" s="828"/>
      <c r="AV144" s="828"/>
      <c r="AW144" s="828"/>
      <c r="AX144" s="208"/>
      <c r="AY144" s="195"/>
      <c r="BA144" s="192">
        <f t="shared" si="17"/>
        <v>6</v>
      </c>
      <c r="BB144" s="192">
        <f t="shared" si="17"/>
        <v>1</v>
      </c>
      <c r="BC144" s="192"/>
      <c r="BD144" s="192"/>
      <c r="BE144" s="233"/>
      <c r="BF144" s="233"/>
      <c r="BG144" s="559" t="str">
        <f t="shared" ca="1" si="13"/>
        <v/>
      </c>
      <c r="BH144" s="560" t="str">
        <f t="shared" ca="1" si="13"/>
        <v/>
      </c>
      <c r="BI144" s="560" t="str">
        <f t="shared" ca="1" si="13"/>
        <v/>
      </c>
      <c r="BJ144" s="560" t="str">
        <f t="shared" ca="1" si="13"/>
        <v/>
      </c>
      <c r="BK144" s="560" t="str">
        <f t="shared" ca="1" si="13"/>
        <v/>
      </c>
      <c r="BL144" s="561" t="str">
        <f t="shared" ca="1" si="13"/>
        <v/>
      </c>
      <c r="CV144" s="1528"/>
      <c r="CW144" s="1529"/>
      <c r="CX144" s="1529"/>
      <c r="CY144" s="1529"/>
      <c r="CZ144" s="1529"/>
      <c r="DA144" s="1529"/>
      <c r="DB144" s="1529"/>
      <c r="DC144" s="1529"/>
      <c r="DD144" s="1859"/>
      <c r="DE144" s="1860"/>
      <c r="DF144" s="1860"/>
      <c r="DG144" s="1861"/>
      <c r="DH144" s="1264"/>
      <c r="DI144" s="1264"/>
      <c r="DJ144" s="1264"/>
      <c r="DK144" s="1264"/>
      <c r="DL144" s="1264"/>
      <c r="DM144" s="1264"/>
      <c r="DN144" s="1264"/>
      <c r="DO144" s="1264"/>
      <c r="DP144" s="1264"/>
      <c r="DQ144" s="1264"/>
      <c r="DR144" s="307"/>
    </row>
    <row r="145" spans="1:122" s="465" customFormat="1" ht="15" customHeight="1">
      <c r="A145" s="812"/>
      <c r="B145" s="812"/>
      <c r="C145" s="812"/>
      <c r="D145" s="285" t="s">
        <v>375</v>
      </c>
      <c r="E145" s="204"/>
      <c r="F145" s="204"/>
      <c r="G145" s="204"/>
      <c r="H145" s="286"/>
      <c r="I145" s="287"/>
      <c r="J145" s="204"/>
      <c r="K145" s="243"/>
      <c r="L145" s="288" t="s">
        <v>376</v>
      </c>
      <c r="M145" s="254"/>
      <c r="N145" s="254"/>
      <c r="O145" s="204"/>
      <c r="P145" s="204"/>
      <c r="Q145" s="204"/>
      <c r="R145" s="204"/>
      <c r="S145" s="204"/>
      <c r="T145" s="204"/>
      <c r="U145" s="204"/>
      <c r="V145" s="204"/>
      <c r="W145" s="204"/>
      <c r="X145" s="204"/>
      <c r="Y145" s="204"/>
      <c r="Z145" s="204"/>
      <c r="AA145" s="204"/>
      <c r="AB145" s="204"/>
      <c r="AC145" s="204"/>
      <c r="AD145" s="204"/>
      <c r="AE145" s="204"/>
      <c r="AF145" s="204"/>
      <c r="AG145" s="204"/>
      <c r="AH145" s="204"/>
      <c r="AI145" s="204"/>
      <c r="AJ145" s="204"/>
      <c r="AK145" s="204"/>
      <c r="AL145" s="204"/>
      <c r="AM145" s="204"/>
      <c r="AN145" s="204"/>
      <c r="AO145" s="204"/>
      <c r="AP145" s="204"/>
      <c r="AQ145" s="204"/>
      <c r="AR145" s="204"/>
      <c r="AS145" s="204"/>
      <c r="AT145" s="204"/>
      <c r="AU145" s="204"/>
      <c r="AV145" s="204"/>
      <c r="AW145" s="204"/>
      <c r="AX145" s="205"/>
      <c r="AY145" s="195"/>
      <c r="BA145" s="192">
        <f t="shared" si="17"/>
        <v>6</v>
      </c>
      <c r="BB145" s="192">
        <f t="shared" si="17"/>
        <v>1</v>
      </c>
      <c r="BC145" s="192"/>
      <c r="BD145" s="192"/>
      <c r="BE145" s="233"/>
      <c r="BF145" s="233"/>
      <c r="BG145" s="559" t="str">
        <f t="shared" ca="1" si="13"/>
        <v/>
      </c>
      <c r="BH145" s="560" t="str">
        <f t="shared" ca="1" si="13"/>
        <v/>
      </c>
      <c r="BI145" s="560" t="str">
        <f t="shared" ca="1" si="13"/>
        <v/>
      </c>
      <c r="BJ145" s="560" t="str">
        <f t="shared" ca="1" si="13"/>
        <v/>
      </c>
      <c r="BK145" s="560" t="str">
        <f t="shared" ca="1" si="13"/>
        <v/>
      </c>
      <c r="BL145" s="561" t="str">
        <f t="shared" ca="1" si="13"/>
        <v/>
      </c>
      <c r="CV145" s="1528"/>
      <c r="CW145" s="1529"/>
      <c r="CX145" s="1529"/>
      <c r="CY145" s="1529"/>
      <c r="CZ145" s="1529"/>
      <c r="DA145" s="1529"/>
      <c r="DB145" s="1529"/>
      <c r="DC145" s="1529"/>
      <c r="DD145" s="1859"/>
      <c r="DE145" s="1860"/>
      <c r="DF145" s="1860"/>
      <c r="DG145" s="1861"/>
      <c r="DH145" s="1264"/>
      <c r="DI145" s="1264"/>
      <c r="DJ145" s="1264"/>
      <c r="DK145" s="1264"/>
      <c r="DL145" s="1264"/>
      <c r="DM145" s="1264"/>
      <c r="DN145" s="1264"/>
      <c r="DO145" s="1264"/>
      <c r="DP145" s="1264"/>
      <c r="DQ145" s="1264"/>
      <c r="DR145" s="307"/>
    </row>
    <row r="146" spans="1:122" s="465" customFormat="1" ht="15" customHeight="1">
      <c r="A146" s="1889" t="str">
        <f>BA146&amp;"."&amp;BB146</f>
        <v>6.2</v>
      </c>
      <c r="B146" s="1889"/>
      <c r="C146" s="1889"/>
      <c r="D146" s="187" t="s">
        <v>377</v>
      </c>
      <c r="H146" s="189"/>
      <c r="I146" s="234"/>
      <c r="L146" s="190"/>
      <c r="M146" s="190"/>
      <c r="N146" s="190"/>
      <c r="Z146" s="189"/>
      <c r="AY146" s="195"/>
      <c r="BA146" s="192">
        <f t="shared" si="17"/>
        <v>6</v>
      </c>
      <c r="BB146" s="193">
        <f>BB145+1</f>
        <v>2</v>
      </c>
      <c r="BC146" s="192"/>
      <c r="BD146" s="192"/>
      <c r="BE146" s="233"/>
      <c r="BF146" s="233"/>
      <c r="BG146" s="559" t="str">
        <f t="shared" ca="1" si="13"/>
        <v/>
      </c>
      <c r="BH146" s="560" t="str">
        <f t="shared" ca="1" si="13"/>
        <v/>
      </c>
      <c r="BI146" s="560" t="str">
        <f t="shared" ca="1" si="13"/>
        <v/>
      </c>
      <c r="BJ146" s="560" t="str">
        <f t="shared" ca="1" si="13"/>
        <v/>
      </c>
      <c r="BK146" s="560" t="str">
        <f t="shared" ca="1" si="13"/>
        <v/>
      </c>
      <c r="BL146" s="561" t="str">
        <f t="shared" ca="1" si="13"/>
        <v/>
      </c>
      <c r="CV146" s="1528"/>
      <c r="CW146" s="1529"/>
      <c r="CX146" s="1529"/>
      <c r="CY146" s="1529"/>
      <c r="CZ146" s="1529"/>
      <c r="DA146" s="1529"/>
      <c r="DB146" s="1529"/>
      <c r="DC146" s="1529"/>
      <c r="DD146" s="1859"/>
      <c r="DE146" s="1860"/>
      <c r="DF146" s="1860"/>
      <c r="DG146" s="1861"/>
      <c r="DH146" s="1264"/>
      <c r="DI146" s="1264"/>
      <c r="DJ146" s="1264"/>
      <c r="DK146" s="1264"/>
      <c r="DL146" s="1264"/>
      <c r="DM146" s="1264"/>
      <c r="DN146" s="1264"/>
      <c r="DO146" s="1264"/>
      <c r="DP146" s="1264"/>
      <c r="DQ146" s="1264"/>
      <c r="DR146" s="307"/>
    </row>
    <row r="147" spans="1:122" s="465" customFormat="1" ht="15" customHeight="1">
      <c r="A147" s="1889" t="str">
        <f>BA147&amp;"."&amp;BB147&amp;"."&amp;BC147</f>
        <v>6.2.1</v>
      </c>
      <c r="B147" s="1889"/>
      <c r="C147" s="1889"/>
      <c r="D147" s="1889"/>
      <c r="E147" s="465" t="s">
        <v>378</v>
      </c>
      <c r="AY147" s="195"/>
      <c r="BA147" s="192">
        <f t="shared" si="17"/>
        <v>6</v>
      </c>
      <c r="BB147" s="192">
        <f t="shared" si="17"/>
        <v>2</v>
      </c>
      <c r="BC147" s="193">
        <f>BC146+1</f>
        <v>1</v>
      </c>
      <c r="BD147" s="192"/>
      <c r="BE147" s="192"/>
      <c r="BF147" s="233"/>
      <c r="BG147" s="559" t="str">
        <f t="shared" ca="1" si="13"/>
        <v/>
      </c>
      <c r="BH147" s="560" t="str">
        <f t="shared" ca="1" si="13"/>
        <v/>
      </c>
      <c r="BI147" s="560" t="str">
        <f t="shared" ca="1" si="13"/>
        <v/>
      </c>
      <c r="BJ147" s="560" t="str">
        <f t="shared" ca="1" si="13"/>
        <v/>
      </c>
      <c r="BK147" s="560" t="str">
        <f t="shared" ca="1" si="13"/>
        <v/>
      </c>
      <c r="BL147" s="561" t="str">
        <f t="shared" ca="1" si="13"/>
        <v/>
      </c>
      <c r="CV147" s="1528"/>
      <c r="CW147" s="1529"/>
      <c r="CX147" s="1529"/>
      <c r="CY147" s="1529"/>
      <c r="CZ147" s="1529"/>
      <c r="DA147" s="1529"/>
      <c r="DB147" s="1529"/>
      <c r="DC147" s="1529"/>
      <c r="DD147" s="1859"/>
      <c r="DE147" s="1860"/>
      <c r="DF147" s="1860"/>
      <c r="DG147" s="1861"/>
      <c r="DH147" s="1264" t="s">
        <v>2281</v>
      </c>
      <c r="DI147" s="1264"/>
      <c r="DJ147" s="1264"/>
      <c r="DK147" s="1264"/>
      <c r="DL147" s="1264"/>
      <c r="DM147" s="1264"/>
      <c r="DN147" s="1264"/>
      <c r="DO147" s="1264"/>
      <c r="DP147" s="1264"/>
      <c r="DQ147" s="1264"/>
      <c r="DR147" s="307"/>
    </row>
    <row r="148" spans="1:122" s="465" customFormat="1" ht="15" customHeight="1">
      <c r="E148" s="1850" t="s">
        <v>150</v>
      </c>
      <c r="F148" s="1851"/>
      <c r="G148" s="1851"/>
      <c r="H148" s="1851"/>
      <c r="I148" s="1851"/>
      <c r="J148" s="1851"/>
      <c r="K148" s="1851"/>
      <c r="L148" s="1852"/>
      <c r="M148" s="237" t="s">
        <v>342</v>
      </c>
      <c r="N148" s="197"/>
      <c r="O148" s="197"/>
      <c r="P148" s="197"/>
      <c r="Q148" s="197"/>
      <c r="R148" s="197"/>
      <c r="S148" s="197"/>
      <c r="T148" s="197"/>
      <c r="U148" s="197"/>
      <c r="V148" s="197"/>
      <c r="W148" s="197"/>
      <c r="X148" s="197"/>
      <c r="Y148" s="197"/>
      <c r="Z148" s="197"/>
      <c r="AA148" s="197"/>
      <c r="AB148" s="197"/>
      <c r="AC148" s="197"/>
      <c r="AD148" s="197"/>
      <c r="AE148" s="197"/>
      <c r="AF148" s="197"/>
      <c r="AG148" s="197"/>
      <c r="AH148" s="197"/>
      <c r="AI148" s="197"/>
      <c r="AJ148" s="197"/>
      <c r="AK148" s="197"/>
      <c r="AL148" s="197"/>
      <c r="AM148" s="197"/>
      <c r="AN148" s="197"/>
      <c r="AO148" s="197"/>
      <c r="AP148" s="197"/>
      <c r="AQ148" s="197"/>
      <c r="AR148" s="197"/>
      <c r="AS148" s="197"/>
      <c r="AT148" s="197"/>
      <c r="AU148" s="197"/>
      <c r="AV148" s="197"/>
      <c r="AW148" s="197"/>
      <c r="AX148" s="198"/>
      <c r="AY148" s="195"/>
      <c r="BA148" s="192">
        <f t="shared" si="17"/>
        <v>6</v>
      </c>
      <c r="BB148" s="192">
        <f t="shared" si="17"/>
        <v>2</v>
      </c>
      <c r="BC148" s="192">
        <f t="shared" si="17"/>
        <v>1</v>
      </c>
      <c r="BD148" s="192"/>
      <c r="BE148" s="233"/>
      <c r="BF148" s="233"/>
      <c r="BG148" s="559" t="str">
        <f t="shared" ca="1" si="13"/>
        <v/>
      </c>
      <c r="BH148" s="560" t="str">
        <f t="shared" ca="1" si="13"/>
        <v/>
      </c>
      <c r="BI148" s="560" t="str">
        <f t="shared" ca="1" si="13"/>
        <v/>
      </c>
      <c r="BJ148" s="560" t="str">
        <f t="shared" ca="1" si="13"/>
        <v/>
      </c>
      <c r="BK148" s="560" t="str">
        <f t="shared" ca="1" si="13"/>
        <v/>
      </c>
      <c r="BL148" s="561" t="str">
        <f t="shared" ca="1" si="13"/>
        <v/>
      </c>
      <c r="CV148" s="1528"/>
      <c r="CW148" s="1529"/>
      <c r="CX148" s="1529"/>
      <c r="CY148" s="1529"/>
      <c r="CZ148" s="1529"/>
      <c r="DA148" s="1529"/>
      <c r="DB148" s="1529"/>
      <c r="DC148" s="1529"/>
      <c r="DD148" s="1859"/>
      <c r="DE148" s="1860"/>
      <c r="DF148" s="1860"/>
      <c r="DG148" s="1861"/>
      <c r="DH148" s="1264"/>
      <c r="DI148" s="1264"/>
      <c r="DJ148" s="1264"/>
      <c r="DK148" s="1264"/>
      <c r="DL148" s="1264"/>
      <c r="DM148" s="1264"/>
      <c r="DN148" s="1264"/>
      <c r="DO148" s="1264"/>
      <c r="DP148" s="1264"/>
      <c r="DQ148" s="1264"/>
      <c r="DR148" s="307"/>
    </row>
    <row r="149" spans="1:122" s="465" customFormat="1" ht="15" customHeight="1">
      <c r="E149" s="1856" t="s">
        <v>151</v>
      </c>
      <c r="F149" s="1857"/>
      <c r="G149" s="1857"/>
      <c r="H149" s="1857"/>
      <c r="I149" s="1857"/>
      <c r="J149" s="1857"/>
      <c r="K149" s="1857"/>
      <c r="L149" s="1858"/>
      <c r="M149" s="809" t="s">
        <v>379</v>
      </c>
      <c r="N149" s="835"/>
      <c r="O149" s="835"/>
      <c r="P149" s="835"/>
      <c r="Q149" s="835"/>
      <c r="R149" s="835"/>
      <c r="S149" s="835"/>
      <c r="T149" s="835"/>
      <c r="U149" s="835"/>
      <c r="V149" s="835"/>
      <c r="W149" s="835"/>
      <c r="X149" s="835"/>
      <c r="Y149" s="835"/>
      <c r="Z149" s="835"/>
      <c r="AA149" s="835"/>
      <c r="AB149" s="835"/>
      <c r="AC149" s="835"/>
      <c r="AD149" s="835"/>
      <c r="AE149" s="835"/>
      <c r="AF149" s="835"/>
      <c r="AG149" s="835"/>
      <c r="AH149" s="835"/>
      <c r="AI149" s="835"/>
      <c r="AJ149" s="835"/>
      <c r="AK149" s="835"/>
      <c r="AL149" s="835"/>
      <c r="AM149" s="835"/>
      <c r="AN149" s="835"/>
      <c r="AO149" s="835"/>
      <c r="AP149" s="835"/>
      <c r="AQ149" s="835"/>
      <c r="AR149" s="835"/>
      <c r="AS149" s="835"/>
      <c r="AT149" s="835"/>
      <c r="AU149" s="835"/>
      <c r="AV149" s="835"/>
      <c r="AW149" s="835"/>
      <c r="AX149" s="468"/>
      <c r="AY149" s="195"/>
      <c r="BA149" s="192">
        <f t="shared" si="17"/>
        <v>6</v>
      </c>
      <c r="BB149" s="192">
        <f t="shared" si="17"/>
        <v>2</v>
      </c>
      <c r="BC149" s="192">
        <f t="shared" si="17"/>
        <v>1</v>
      </c>
      <c r="BD149" s="192"/>
      <c r="BE149" s="233"/>
      <c r="BF149" s="233"/>
      <c r="BG149" s="559" t="str">
        <f t="shared" ca="1" si="13"/>
        <v/>
      </c>
      <c r="BH149" s="560" t="str">
        <f t="shared" ca="1" si="13"/>
        <v/>
      </c>
      <c r="BI149" s="560" t="str">
        <f t="shared" ca="1" si="13"/>
        <v/>
      </c>
      <c r="BJ149" s="560" t="str">
        <f t="shared" ca="1" si="13"/>
        <v/>
      </c>
      <c r="BK149" s="560" t="str">
        <f t="shared" ca="1" si="13"/>
        <v/>
      </c>
      <c r="BL149" s="561" t="str">
        <f t="shared" ca="1" si="13"/>
        <v/>
      </c>
      <c r="CV149" s="1528"/>
      <c r="CW149" s="1529"/>
      <c r="CX149" s="1529"/>
      <c r="CY149" s="1529"/>
      <c r="CZ149" s="1529"/>
      <c r="DA149" s="1529"/>
      <c r="DB149" s="1529"/>
      <c r="DC149" s="1529"/>
      <c r="DD149" s="1859"/>
      <c r="DE149" s="1860"/>
      <c r="DF149" s="1860"/>
      <c r="DG149" s="1861"/>
      <c r="DH149" s="1264"/>
      <c r="DI149" s="1264"/>
      <c r="DJ149" s="1264"/>
      <c r="DK149" s="1264"/>
      <c r="DL149" s="1264"/>
      <c r="DM149" s="1264"/>
      <c r="DN149" s="1264"/>
      <c r="DO149" s="1264"/>
      <c r="DP149" s="1264"/>
      <c r="DQ149" s="1264"/>
      <c r="DR149" s="307"/>
    </row>
    <row r="150" spans="1:122" s="465" customFormat="1" ht="15" customHeight="1">
      <c r="E150" s="201"/>
      <c r="F150" s="796"/>
      <c r="G150" s="1986"/>
      <c r="H150" s="1986"/>
      <c r="I150" s="1986"/>
      <c r="J150" s="1986"/>
      <c r="K150" s="1986"/>
      <c r="L150" s="1987"/>
      <c r="M150" s="833" t="s">
        <v>362</v>
      </c>
      <c r="N150" s="834"/>
      <c r="O150" s="834"/>
      <c r="P150" s="834"/>
      <c r="Q150" s="834"/>
      <c r="R150" s="834"/>
      <c r="S150" s="834"/>
      <c r="T150" s="834"/>
      <c r="U150" s="834"/>
      <c r="V150" s="834"/>
      <c r="W150" s="834"/>
      <c r="X150" s="834"/>
      <c r="Y150" s="834"/>
      <c r="Z150" s="834"/>
      <c r="AA150" s="834"/>
      <c r="AB150" s="834"/>
      <c r="AC150" s="834"/>
      <c r="AD150" s="834"/>
      <c r="AE150" s="834"/>
      <c r="AF150" s="834"/>
      <c r="AG150" s="834"/>
      <c r="AH150" s="834"/>
      <c r="AI150" s="834"/>
      <c r="AJ150" s="834"/>
      <c r="AK150" s="834"/>
      <c r="AL150" s="834"/>
      <c r="AM150" s="834"/>
      <c r="AN150" s="834"/>
      <c r="AO150" s="834"/>
      <c r="AP150" s="834"/>
      <c r="AQ150" s="834"/>
      <c r="AR150" s="834"/>
      <c r="AS150" s="834"/>
      <c r="AT150" s="834"/>
      <c r="AU150" s="834"/>
      <c r="AV150" s="834"/>
      <c r="AW150" s="834"/>
      <c r="AX150" s="203"/>
      <c r="AY150" s="195"/>
      <c r="BA150" s="192">
        <f t="shared" si="17"/>
        <v>6</v>
      </c>
      <c r="BB150" s="192">
        <f t="shared" si="17"/>
        <v>2</v>
      </c>
      <c r="BC150" s="192">
        <f t="shared" si="17"/>
        <v>1</v>
      </c>
      <c r="BD150" s="192"/>
      <c r="BE150" s="233"/>
      <c r="BF150" s="233"/>
      <c r="BG150" s="559" t="str">
        <f t="shared" ca="1" si="13"/>
        <v/>
      </c>
      <c r="BH150" s="560" t="str">
        <f t="shared" ca="1" si="13"/>
        <v/>
      </c>
      <c r="BI150" s="560" t="str">
        <f t="shared" ca="1" si="13"/>
        <v/>
      </c>
      <c r="BJ150" s="560" t="str">
        <f t="shared" ca="1" si="13"/>
        <v/>
      </c>
      <c r="BK150" s="560" t="str">
        <f t="shared" ca="1" si="13"/>
        <v/>
      </c>
      <c r="BL150" s="561" t="str">
        <f t="shared" ca="1" si="13"/>
        <v/>
      </c>
      <c r="CV150" s="1528"/>
      <c r="CW150" s="1529"/>
      <c r="CX150" s="1529"/>
      <c r="CY150" s="1529"/>
      <c r="CZ150" s="1529"/>
      <c r="DA150" s="1529"/>
      <c r="DB150" s="1529"/>
      <c r="DC150" s="1529"/>
      <c r="DD150" s="1859"/>
      <c r="DE150" s="1860"/>
      <c r="DF150" s="1860"/>
      <c r="DG150" s="1861"/>
      <c r="DH150" s="1264"/>
      <c r="DI150" s="1264"/>
      <c r="DJ150" s="1264"/>
      <c r="DK150" s="1264"/>
      <c r="DL150" s="1264"/>
      <c r="DM150" s="1264"/>
      <c r="DN150" s="1264"/>
      <c r="DO150" s="1264"/>
      <c r="DP150" s="1264"/>
      <c r="DQ150" s="1264"/>
      <c r="DR150" s="307"/>
    </row>
    <row r="151" spans="1:122" s="465" customFormat="1" ht="15" customHeight="1">
      <c r="E151" s="1775" t="s">
        <v>152</v>
      </c>
      <c r="F151" s="1776"/>
      <c r="G151" s="1776"/>
      <c r="H151" s="1776"/>
      <c r="I151" s="1776"/>
      <c r="J151" s="1776"/>
      <c r="K151" s="1776"/>
      <c r="L151" s="1777"/>
      <c r="M151" s="238" t="s">
        <v>154</v>
      </c>
      <c r="N151" s="204"/>
      <c r="O151" s="204"/>
      <c r="P151" s="204"/>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204"/>
      <c r="AL151" s="204"/>
      <c r="AM151" s="204"/>
      <c r="AN151" s="204"/>
      <c r="AO151" s="204"/>
      <c r="AP151" s="204"/>
      <c r="AQ151" s="204"/>
      <c r="AR151" s="204"/>
      <c r="AS151" s="204"/>
      <c r="AT151" s="204"/>
      <c r="AU151" s="204"/>
      <c r="AV151" s="204"/>
      <c r="AW151" s="204"/>
      <c r="AX151" s="205"/>
      <c r="AY151" s="195"/>
      <c r="BA151" s="192">
        <f t="shared" si="17"/>
        <v>6</v>
      </c>
      <c r="BB151" s="192">
        <f t="shared" si="17"/>
        <v>2</v>
      </c>
      <c r="BC151" s="192">
        <f t="shared" si="17"/>
        <v>1</v>
      </c>
      <c r="BD151" s="192"/>
      <c r="BE151" s="233"/>
      <c r="BF151" s="233"/>
      <c r="BG151" s="559" t="str">
        <f t="shared" ca="1" si="13"/>
        <v/>
      </c>
      <c r="BH151" s="560" t="str">
        <f t="shared" ca="1" si="13"/>
        <v/>
      </c>
      <c r="BI151" s="560" t="str">
        <f t="shared" ca="1" si="13"/>
        <v/>
      </c>
      <c r="BJ151" s="560" t="str">
        <f t="shared" ca="1" si="13"/>
        <v/>
      </c>
      <c r="BK151" s="560" t="str">
        <f t="shared" ca="1" si="13"/>
        <v/>
      </c>
      <c r="BL151" s="561" t="str">
        <f t="shared" ca="1" si="13"/>
        <v/>
      </c>
      <c r="CV151" s="1528"/>
      <c r="CW151" s="1529"/>
      <c r="CX151" s="1529"/>
      <c r="CY151" s="1529"/>
      <c r="CZ151" s="1529"/>
      <c r="DA151" s="1529"/>
      <c r="DB151" s="1529"/>
      <c r="DC151" s="1529"/>
      <c r="DD151" s="1859"/>
      <c r="DE151" s="1860"/>
      <c r="DF151" s="1860"/>
      <c r="DG151" s="1861"/>
      <c r="DH151" s="1264"/>
      <c r="DI151" s="1264"/>
      <c r="DJ151" s="1264"/>
      <c r="DK151" s="1264"/>
      <c r="DL151" s="1264"/>
      <c r="DM151" s="1264"/>
      <c r="DN151" s="1264"/>
      <c r="DO151" s="1264"/>
      <c r="DP151" s="1264"/>
      <c r="DQ151" s="1264"/>
      <c r="DR151" s="307"/>
    </row>
    <row r="152" spans="1:122" s="465" customFormat="1" ht="15" customHeight="1">
      <c r="A152" s="1889" t="str">
        <f>BA152&amp;"."&amp;BB152&amp;"."&amp;BC152</f>
        <v>6.2.2</v>
      </c>
      <c r="B152" s="1889"/>
      <c r="C152" s="1889"/>
      <c r="D152" s="1889"/>
      <c r="E152" s="465" t="s">
        <v>380</v>
      </c>
      <c r="AY152" s="195"/>
      <c r="BA152" s="192">
        <f t="shared" si="17"/>
        <v>6</v>
      </c>
      <c r="BB152" s="192">
        <f t="shared" si="17"/>
        <v>2</v>
      </c>
      <c r="BC152" s="193">
        <f>BC151+1</f>
        <v>2</v>
      </c>
      <c r="BD152" s="192"/>
      <c r="BE152" s="233"/>
      <c r="BF152" s="233"/>
      <c r="BG152" s="559" t="str">
        <f t="shared" ca="1" si="13"/>
        <v/>
      </c>
      <c r="BH152" s="560" t="str">
        <f t="shared" ca="1" si="13"/>
        <v/>
      </c>
      <c r="BI152" s="560" t="str">
        <f t="shared" ca="1" si="13"/>
        <v/>
      </c>
      <c r="BJ152" s="560" t="str">
        <f t="shared" ca="1" si="13"/>
        <v/>
      </c>
      <c r="BK152" s="560" t="str">
        <f t="shared" ca="1" si="13"/>
        <v/>
      </c>
      <c r="BL152" s="561" t="str">
        <f t="shared" ca="1" si="13"/>
        <v/>
      </c>
      <c r="CV152" s="1528"/>
      <c r="CW152" s="1529"/>
      <c r="CX152" s="1529"/>
      <c r="CY152" s="1529"/>
      <c r="CZ152" s="1529"/>
      <c r="DA152" s="1529"/>
      <c r="DB152" s="1529"/>
      <c r="DC152" s="1529"/>
      <c r="DD152" s="1859"/>
      <c r="DE152" s="1860"/>
      <c r="DF152" s="1860"/>
      <c r="DG152" s="1861"/>
      <c r="DH152" s="1264" t="s">
        <v>2281</v>
      </c>
      <c r="DI152" s="1264"/>
      <c r="DJ152" s="1264"/>
      <c r="DK152" s="1264"/>
      <c r="DL152" s="1264"/>
      <c r="DM152" s="1264"/>
      <c r="DN152" s="1264"/>
      <c r="DO152" s="1264"/>
      <c r="DP152" s="1264"/>
      <c r="DQ152" s="1264"/>
      <c r="DR152" s="307"/>
    </row>
    <row r="153" spans="1:122" s="465" customFormat="1" ht="15" customHeight="1">
      <c r="A153" s="1889" t="str">
        <f>BA153&amp;"."&amp;BB153&amp;"."&amp;BC153</f>
        <v>6.2.3</v>
      </c>
      <c r="B153" s="1889"/>
      <c r="C153" s="1889"/>
      <c r="D153" s="1889"/>
      <c r="E153" s="465" t="s">
        <v>469</v>
      </c>
      <c r="X153" s="189"/>
      <c r="AY153" s="195"/>
      <c r="BA153" s="192">
        <f t="shared" si="17"/>
        <v>6</v>
      </c>
      <c r="BB153" s="192">
        <f t="shared" si="17"/>
        <v>2</v>
      </c>
      <c r="BC153" s="193">
        <f>BC152+1</f>
        <v>3</v>
      </c>
      <c r="BD153" s="192"/>
      <c r="BE153" s="233"/>
      <c r="BF153" s="233"/>
      <c r="BG153" s="559" t="str">
        <f t="shared" ca="1" si="13"/>
        <v/>
      </c>
      <c r="BH153" s="560" t="str">
        <f t="shared" ca="1" si="13"/>
        <v/>
      </c>
      <c r="BI153" s="560" t="str">
        <f t="shared" ca="1" si="13"/>
        <v/>
      </c>
      <c r="BJ153" s="560" t="str">
        <f t="shared" ca="1" si="13"/>
        <v/>
      </c>
      <c r="BK153" s="560" t="str">
        <f t="shared" ca="1" si="13"/>
        <v/>
      </c>
      <c r="BL153" s="561" t="str">
        <f t="shared" ca="1" si="13"/>
        <v/>
      </c>
      <c r="CV153" s="1528"/>
      <c r="CW153" s="1529"/>
      <c r="CX153" s="1529"/>
      <c r="CY153" s="1529"/>
      <c r="CZ153" s="1529"/>
      <c r="DA153" s="1529"/>
      <c r="DB153" s="1529"/>
      <c r="DC153" s="1529"/>
      <c r="DD153" s="1859"/>
      <c r="DE153" s="1860"/>
      <c r="DF153" s="1860"/>
      <c r="DG153" s="1861"/>
      <c r="DH153" s="1264" t="s">
        <v>2281</v>
      </c>
      <c r="DI153" s="1264"/>
      <c r="DJ153" s="1264"/>
      <c r="DK153" s="1264"/>
      <c r="DL153" s="1264"/>
      <c r="DM153" s="1264"/>
      <c r="DN153" s="1264"/>
      <c r="DO153" s="1264"/>
      <c r="DP153" s="1264"/>
      <c r="DQ153" s="1264"/>
      <c r="DR153" s="307"/>
    </row>
    <row r="154" spans="1:122" s="465" customFormat="1" ht="15" customHeight="1">
      <c r="A154" s="1772" t="str">
        <f>BD154</f>
        <v>①</v>
      </c>
      <c r="B154" s="1773"/>
      <c r="C154" s="1773"/>
      <c r="D154" s="1773"/>
      <c r="E154" s="1773"/>
      <c r="F154" s="187" t="s">
        <v>383</v>
      </c>
      <c r="AY154" s="195"/>
      <c r="BA154" s="192">
        <f t="shared" ref="BA154:BC155" si="18">BA153</f>
        <v>6</v>
      </c>
      <c r="BB154" s="192">
        <f t="shared" si="18"/>
        <v>2</v>
      </c>
      <c r="BC154" s="192">
        <f t="shared" si="18"/>
        <v>3</v>
      </c>
      <c r="BD154" s="196" t="str">
        <f>IF(ISBLANK(BD153),"①",CHAR(CODE(BD153)+1))</f>
        <v>①</v>
      </c>
      <c r="BE154" s="233"/>
      <c r="BF154" s="233"/>
      <c r="BG154" s="559" t="str">
        <f t="shared" ca="1" si="13"/>
        <v/>
      </c>
      <c r="BH154" s="560" t="str">
        <f t="shared" ca="1" si="13"/>
        <v/>
      </c>
      <c r="BI154" s="560" t="str">
        <f t="shared" ca="1" si="13"/>
        <v/>
      </c>
      <c r="BJ154" s="560" t="str">
        <f t="shared" ca="1" si="13"/>
        <v/>
      </c>
      <c r="BK154" s="560" t="str">
        <f t="shared" ca="1" si="13"/>
        <v/>
      </c>
      <c r="BL154" s="561" t="str">
        <f t="shared" ca="1" si="13"/>
        <v/>
      </c>
      <c r="CV154" s="1488" t="s">
        <v>2265</v>
      </c>
      <c r="CW154" s="1489"/>
      <c r="CX154" s="1489"/>
      <c r="CY154" s="1489"/>
      <c r="CZ154" s="1489"/>
      <c r="DA154" s="1489"/>
      <c r="DB154" s="1489"/>
      <c r="DC154" s="1489"/>
      <c r="DD154" s="1859">
        <v>44638</v>
      </c>
      <c r="DE154" s="1860"/>
      <c r="DF154" s="1860"/>
      <c r="DG154" s="1861"/>
      <c r="DH154" s="1264"/>
      <c r="DI154" s="1264"/>
      <c r="DJ154" s="1264"/>
      <c r="DK154" s="1264"/>
      <c r="DL154" s="1264"/>
      <c r="DM154" s="1264"/>
      <c r="DN154" s="1264"/>
      <c r="DO154" s="1264"/>
      <c r="DP154" s="1264"/>
      <c r="DQ154" s="1264"/>
      <c r="DR154" s="307"/>
    </row>
    <row r="155" spans="1:122" s="465" customFormat="1" ht="15" customHeight="1">
      <c r="A155" s="1772" t="str">
        <f>BD155</f>
        <v>②</v>
      </c>
      <c r="B155" s="1773"/>
      <c r="C155" s="1773"/>
      <c r="D155" s="1773"/>
      <c r="E155" s="1773"/>
      <c r="F155" s="465" t="s">
        <v>867</v>
      </c>
      <c r="H155" s="189"/>
      <c r="I155" s="234"/>
      <c r="L155" s="190"/>
      <c r="M155" s="190"/>
      <c r="N155" s="190"/>
      <c r="AY155" s="195"/>
      <c r="BA155" s="192">
        <f t="shared" si="18"/>
        <v>6</v>
      </c>
      <c r="BB155" s="192">
        <f t="shared" si="18"/>
        <v>2</v>
      </c>
      <c r="BC155" s="192">
        <f t="shared" si="18"/>
        <v>3</v>
      </c>
      <c r="BD155" s="196" t="str">
        <f>IF(ISBLANK(BD154),"①",CHAR(CODE(BD154)+1))</f>
        <v>②</v>
      </c>
      <c r="BE155" s="233"/>
      <c r="BF155" s="233"/>
      <c r="BG155" s="559" t="str">
        <f t="shared" ca="1" si="13"/>
        <v/>
      </c>
      <c r="BH155" s="560" t="str">
        <f t="shared" ca="1" si="13"/>
        <v/>
      </c>
      <c r="BI155" s="560" t="str">
        <f t="shared" ca="1" si="13"/>
        <v/>
      </c>
      <c r="BJ155" s="560" t="str">
        <f t="shared" ca="1" si="13"/>
        <v/>
      </c>
      <c r="BK155" s="560" t="str">
        <f t="shared" ca="1" si="13"/>
        <v/>
      </c>
      <c r="BL155" s="561" t="str">
        <f t="shared" ca="1" si="13"/>
        <v/>
      </c>
      <c r="CV155" s="1488" t="s">
        <v>2265</v>
      </c>
      <c r="CW155" s="1489"/>
      <c r="CX155" s="1489"/>
      <c r="CY155" s="1489"/>
      <c r="CZ155" s="1489"/>
      <c r="DA155" s="1489"/>
      <c r="DB155" s="1489"/>
      <c r="DC155" s="1489"/>
      <c r="DD155" s="1859">
        <v>44638</v>
      </c>
      <c r="DE155" s="1860"/>
      <c r="DF155" s="1860"/>
      <c r="DG155" s="1861"/>
      <c r="DH155" s="1264"/>
      <c r="DI155" s="1264"/>
      <c r="DJ155" s="1264"/>
      <c r="DK155" s="1264"/>
      <c r="DL155" s="1264"/>
      <c r="DM155" s="1264"/>
      <c r="DN155" s="1264"/>
      <c r="DO155" s="1264"/>
      <c r="DP155" s="1264"/>
      <c r="DQ155" s="1264"/>
      <c r="DR155" s="307"/>
    </row>
    <row r="156" spans="1:122" s="465" customFormat="1" ht="15" customHeight="1">
      <c r="A156" s="1889" t="str">
        <f>BA156&amp;"."&amp;BB156</f>
        <v>6.3</v>
      </c>
      <c r="B156" s="1889"/>
      <c r="C156" s="1889"/>
      <c r="D156" s="187" t="s">
        <v>470</v>
      </c>
      <c r="H156" s="189"/>
      <c r="I156" s="234"/>
      <c r="L156" s="190"/>
      <c r="M156" s="190"/>
      <c r="N156" s="190"/>
      <c r="AY156" s="195"/>
      <c r="BA156" s="192">
        <f>BA155</f>
        <v>6</v>
      </c>
      <c r="BB156" s="193">
        <f>BB155+1</f>
        <v>3</v>
      </c>
      <c r="BC156" s="192"/>
      <c r="BD156" s="192"/>
      <c r="BE156" s="233"/>
      <c r="BF156" s="233"/>
      <c r="BG156" s="559" t="str">
        <f t="shared" ca="1" si="13"/>
        <v/>
      </c>
      <c r="BH156" s="560" t="str">
        <f t="shared" ca="1" si="13"/>
        <v/>
      </c>
      <c r="BI156" s="560" t="str">
        <f t="shared" ca="1" si="13"/>
        <v/>
      </c>
      <c r="BJ156" s="560" t="str">
        <f t="shared" ca="1" si="13"/>
        <v/>
      </c>
      <c r="BK156" s="560" t="str">
        <f t="shared" ca="1" si="13"/>
        <v/>
      </c>
      <c r="BL156" s="561" t="str">
        <f t="shared" ca="1" si="13"/>
        <v/>
      </c>
      <c r="CV156" s="1488" t="s">
        <v>2265</v>
      </c>
      <c r="CW156" s="1489"/>
      <c r="CX156" s="1489"/>
      <c r="CY156" s="1489"/>
      <c r="CZ156" s="1489"/>
      <c r="DA156" s="1489"/>
      <c r="DB156" s="1489"/>
      <c r="DC156" s="1489"/>
      <c r="DD156" s="1859">
        <v>44638</v>
      </c>
      <c r="DE156" s="1860"/>
      <c r="DF156" s="1860"/>
      <c r="DG156" s="1861"/>
      <c r="DH156" s="1264"/>
      <c r="DI156" s="1264"/>
      <c r="DJ156" s="1264"/>
      <c r="DK156" s="1264"/>
      <c r="DL156" s="1264"/>
      <c r="DM156" s="1264"/>
      <c r="DN156" s="1264"/>
      <c r="DO156" s="1264"/>
      <c r="DP156" s="1264"/>
      <c r="DQ156" s="1264"/>
      <c r="DR156" s="307"/>
    </row>
    <row r="157" spans="1:122" s="465" customFormat="1" ht="15" customHeight="1">
      <c r="A157" s="1889" t="str">
        <f>BA157&amp;"."&amp;BB157&amp;"."&amp;BC157</f>
        <v>6.3.1</v>
      </c>
      <c r="B157" s="1889"/>
      <c r="C157" s="1889"/>
      <c r="D157" s="1889"/>
      <c r="E157" s="465" t="s">
        <v>868</v>
      </c>
      <c r="AY157" s="195"/>
      <c r="BA157" s="192">
        <f>BA156</f>
        <v>6</v>
      </c>
      <c r="BB157" s="192">
        <f>BB156</f>
        <v>3</v>
      </c>
      <c r="BC157" s="193">
        <f>BC156+1</f>
        <v>1</v>
      </c>
      <c r="BD157" s="192"/>
      <c r="BE157" s="233"/>
      <c r="BF157" s="233"/>
      <c r="BG157" s="559" t="str">
        <f t="shared" ca="1" si="13"/>
        <v/>
      </c>
      <c r="BH157" s="560" t="str">
        <f t="shared" ca="1" si="13"/>
        <v/>
      </c>
      <c r="BI157" s="560" t="str">
        <f t="shared" ca="1" si="13"/>
        <v/>
      </c>
      <c r="BJ157" s="560" t="str">
        <f t="shared" ca="1" si="13"/>
        <v/>
      </c>
      <c r="BK157" s="560" t="str">
        <f t="shared" ca="1" si="13"/>
        <v/>
      </c>
      <c r="BL157" s="561" t="str">
        <f t="shared" ca="1" si="13"/>
        <v/>
      </c>
      <c r="CV157" s="1528"/>
      <c r="CW157" s="1529"/>
      <c r="CX157" s="1529"/>
      <c r="CY157" s="1529"/>
      <c r="CZ157" s="1529"/>
      <c r="DA157" s="1529"/>
      <c r="DB157" s="1529"/>
      <c r="DC157" s="1529"/>
      <c r="DD157" s="1859"/>
      <c r="DE157" s="1860"/>
      <c r="DF157" s="1860"/>
      <c r="DG157" s="1861"/>
      <c r="DH157" s="1264"/>
      <c r="DI157" s="1264"/>
      <c r="DJ157" s="1264"/>
      <c r="DK157" s="1264"/>
      <c r="DL157" s="1264"/>
      <c r="DM157" s="1264"/>
      <c r="DN157" s="1264"/>
      <c r="DO157" s="1264"/>
      <c r="DP157" s="1264"/>
      <c r="DQ157" s="1264"/>
      <c r="DR157" s="307"/>
    </row>
    <row r="158" spans="1:122" s="465" customFormat="1" ht="15" customHeight="1">
      <c r="A158" s="797"/>
      <c r="B158" s="798"/>
      <c r="C158" s="798"/>
      <c r="D158" s="798"/>
      <c r="E158" s="187" t="s">
        <v>869</v>
      </c>
      <c r="AY158" s="195"/>
      <c r="BA158" s="192">
        <f>BA157</f>
        <v>6</v>
      </c>
      <c r="BB158" s="192">
        <f>BB157</f>
        <v>3</v>
      </c>
      <c r="BC158" s="192">
        <f>BC157</f>
        <v>1</v>
      </c>
      <c r="BD158" s="196" t="str">
        <f>IF(ISBLANK(BD157),"①",CHAR(CODE(BD157)+1))</f>
        <v>①</v>
      </c>
      <c r="BE158" s="233"/>
      <c r="BF158" s="233"/>
      <c r="BG158" s="559" t="str">
        <f t="shared" ca="1" si="13"/>
        <v/>
      </c>
      <c r="BH158" s="560" t="str">
        <f t="shared" ca="1" si="13"/>
        <v/>
      </c>
      <c r="BI158" s="560" t="str">
        <f t="shared" ca="1" si="13"/>
        <v/>
      </c>
      <c r="BJ158" s="560" t="str">
        <f t="shared" ca="1" si="13"/>
        <v/>
      </c>
      <c r="BK158" s="560" t="str">
        <f t="shared" ca="1" si="13"/>
        <v/>
      </c>
      <c r="BL158" s="561" t="str">
        <f t="shared" ca="1" si="13"/>
        <v/>
      </c>
      <c r="CV158" s="1528"/>
      <c r="CW158" s="1529"/>
      <c r="CX158" s="1529"/>
      <c r="CY158" s="1529"/>
      <c r="CZ158" s="1529"/>
      <c r="DA158" s="1529"/>
      <c r="DB158" s="1529"/>
      <c r="DC158" s="1529"/>
      <c r="DD158" s="1859"/>
      <c r="DE158" s="1860"/>
      <c r="DF158" s="1860"/>
      <c r="DG158" s="1861"/>
      <c r="DH158" s="1264"/>
      <c r="DI158" s="1264"/>
      <c r="DJ158" s="1264"/>
      <c r="DK158" s="1264"/>
      <c r="DL158" s="1264"/>
      <c r="DM158" s="1264"/>
      <c r="DN158" s="1264"/>
      <c r="DO158" s="1264"/>
      <c r="DP158" s="1264"/>
      <c r="DQ158" s="1264"/>
      <c r="DR158" s="307"/>
    </row>
    <row r="159" spans="1:122" s="465" customFormat="1" ht="15" customHeight="1">
      <c r="A159" s="797"/>
      <c r="B159" s="798"/>
      <c r="C159" s="798"/>
      <c r="D159" s="798"/>
      <c r="E159" s="187" t="s">
        <v>870</v>
      </c>
      <c r="AY159" s="195"/>
      <c r="BA159" s="192">
        <f>BA158</f>
        <v>6</v>
      </c>
      <c r="BB159" s="192">
        <f>BB158</f>
        <v>3</v>
      </c>
      <c r="BC159" s="192">
        <f>BC158</f>
        <v>1</v>
      </c>
      <c r="BD159" s="192" t="str">
        <f>BD158</f>
        <v>①</v>
      </c>
      <c r="BE159" s="233"/>
      <c r="BF159" s="233"/>
      <c r="BG159" s="559" t="str">
        <f t="shared" ca="1" si="13"/>
        <v/>
      </c>
      <c r="BH159" s="560" t="str">
        <f t="shared" ca="1" si="13"/>
        <v/>
      </c>
      <c r="BI159" s="560" t="str">
        <f t="shared" ca="1" si="13"/>
        <v/>
      </c>
      <c r="BJ159" s="560" t="str">
        <f t="shared" ca="1" si="13"/>
        <v/>
      </c>
      <c r="BK159" s="560" t="str">
        <f t="shared" ca="1" si="13"/>
        <v/>
      </c>
      <c r="BL159" s="561" t="str">
        <f t="shared" ca="1" si="13"/>
        <v/>
      </c>
      <c r="CV159" s="1528"/>
      <c r="CW159" s="1529"/>
      <c r="CX159" s="1529"/>
      <c r="CY159" s="1529"/>
      <c r="CZ159" s="1529"/>
      <c r="DA159" s="1529"/>
      <c r="DB159" s="1529"/>
      <c r="DC159" s="1529"/>
      <c r="DD159" s="1859"/>
      <c r="DE159" s="1860"/>
      <c r="DF159" s="1860"/>
      <c r="DG159" s="1861"/>
      <c r="DH159" s="1264"/>
      <c r="DI159" s="1264"/>
      <c r="DJ159" s="1264"/>
      <c r="DK159" s="1264"/>
      <c r="DL159" s="1264"/>
      <c r="DM159" s="1264"/>
      <c r="DN159" s="1264"/>
      <c r="DO159" s="1264"/>
      <c r="DP159" s="1264"/>
      <c r="DQ159" s="1264"/>
      <c r="DR159" s="307"/>
    </row>
    <row r="160" spans="1:122" s="465" customFormat="1" ht="15" customHeight="1">
      <c r="A160" s="1772" t="str">
        <f>BA160&amp;"."</f>
        <v>7.</v>
      </c>
      <c r="B160" s="1773"/>
      <c r="C160" s="236" t="s">
        <v>313</v>
      </c>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40"/>
      <c r="BA160" s="193">
        <f>BA159+1</f>
        <v>7</v>
      </c>
      <c r="BG160" s="563" t="str">
        <f t="shared" ca="1" si="13"/>
        <v/>
      </c>
      <c r="BH160" s="564" t="str">
        <f t="shared" ca="1" si="13"/>
        <v/>
      </c>
      <c r="BI160" s="564" t="str">
        <f t="shared" ca="1" si="13"/>
        <v/>
      </c>
      <c r="BJ160" s="564" t="str">
        <f t="shared" ca="1" si="13"/>
        <v/>
      </c>
      <c r="BK160" s="564" t="str">
        <f t="shared" ca="1" si="13"/>
        <v/>
      </c>
      <c r="BL160" s="565" t="str">
        <f t="shared" ca="1" si="13"/>
        <v/>
      </c>
      <c r="CV160" s="1528"/>
      <c r="CW160" s="1529"/>
      <c r="CX160" s="1529"/>
      <c r="CY160" s="1529"/>
      <c r="CZ160" s="1529"/>
      <c r="DA160" s="1529"/>
      <c r="DB160" s="1529"/>
      <c r="DC160" s="1529"/>
      <c r="DD160" s="1859"/>
      <c r="DE160" s="1860"/>
      <c r="DF160" s="1860"/>
      <c r="DG160" s="1861"/>
      <c r="DH160" s="1264"/>
      <c r="DI160" s="1264"/>
      <c r="DJ160" s="1264"/>
      <c r="DK160" s="1264"/>
      <c r="DL160" s="1264"/>
      <c r="DM160" s="1264"/>
      <c r="DN160" s="1264"/>
      <c r="DO160" s="1264"/>
      <c r="DP160" s="1264"/>
      <c r="DQ160" s="1264"/>
      <c r="DR160" s="307"/>
    </row>
    <row r="161" spans="1:122" s="465" customFormat="1" ht="15" customHeight="1">
      <c r="A161" s="1887" t="str">
        <f>BA161&amp;"."&amp;BB161</f>
        <v>7.1</v>
      </c>
      <c r="B161" s="1888"/>
      <c r="C161" s="1888"/>
      <c r="D161" s="318" t="s">
        <v>146</v>
      </c>
      <c r="E161" s="236"/>
      <c r="F161" s="236"/>
      <c r="G161" s="236"/>
      <c r="H161" s="1955">
        <f>$B$48</f>
        <v>10</v>
      </c>
      <c r="I161" s="1955"/>
      <c r="J161" s="463" t="str">
        <f>VLOOKUP(VALUE(H161),$B$38:$F$75,3,FALSE) &amp;" "&amp; VLOOKUP(VALUE(H161),$B$38:$F$75,5,FALSE)</f>
        <v xml:space="preserve">大日程部品番号 </v>
      </c>
      <c r="K161" s="236"/>
      <c r="L161" s="473"/>
      <c r="M161" s="473"/>
      <c r="N161" s="473"/>
      <c r="O161" s="473"/>
      <c r="P161" s="473"/>
      <c r="Q161" s="473"/>
      <c r="R161" s="473"/>
      <c r="S161" s="473"/>
      <c r="T161" s="473"/>
      <c r="U161" s="473"/>
      <c r="V161" s="473"/>
      <c r="W161" s="473"/>
      <c r="X161" s="473"/>
      <c r="Y161" s="473"/>
      <c r="Z161" s="473"/>
      <c r="AA161" s="473"/>
      <c r="AB161" s="473"/>
      <c r="AC161" s="473"/>
      <c r="AD161" s="473"/>
      <c r="AE161" s="473"/>
      <c r="AF161" s="473"/>
      <c r="AG161" s="473"/>
      <c r="AH161" s="473"/>
      <c r="AI161" s="473"/>
      <c r="AJ161" s="473"/>
      <c r="AK161" s="473"/>
      <c r="AL161" s="473"/>
      <c r="AM161" s="473"/>
      <c r="AN161" s="473"/>
      <c r="AO161" s="473"/>
      <c r="AP161" s="473"/>
      <c r="AQ161" s="473"/>
      <c r="AR161" s="473"/>
      <c r="AS161" s="473"/>
      <c r="AT161" s="473"/>
      <c r="AU161" s="473"/>
      <c r="AV161" s="473"/>
      <c r="AW161" s="473"/>
      <c r="AX161" s="473"/>
      <c r="AY161" s="40"/>
      <c r="BA161" s="192">
        <f t="shared" ref="BA161:BD169" si="19">BA160</f>
        <v>7</v>
      </c>
      <c r="BB161" s="193">
        <f>BB160+1</f>
        <v>1</v>
      </c>
      <c r="BC161" s="192"/>
      <c r="BF161" s="837"/>
      <c r="BG161" s="563" t="str">
        <f t="shared" ca="1" si="13"/>
        <v/>
      </c>
      <c r="BH161" s="564" t="str">
        <f t="shared" ca="1" si="13"/>
        <v/>
      </c>
      <c r="BI161" s="564" t="str">
        <f t="shared" ca="1" si="13"/>
        <v/>
      </c>
      <c r="BJ161" s="564" t="str">
        <f t="shared" ca="1" si="13"/>
        <v/>
      </c>
      <c r="BK161" s="564" t="str">
        <f t="shared" ca="1" si="13"/>
        <v/>
      </c>
      <c r="BL161" s="565" t="str">
        <f t="shared" ca="1" si="13"/>
        <v/>
      </c>
      <c r="CV161" s="1528"/>
      <c r="CW161" s="1529"/>
      <c r="CX161" s="1529"/>
      <c r="CY161" s="1529"/>
      <c r="CZ161" s="1529"/>
      <c r="DA161" s="1529"/>
      <c r="DB161" s="1529"/>
      <c r="DC161" s="1529"/>
      <c r="DD161" s="1859"/>
      <c r="DE161" s="1860"/>
      <c r="DF161" s="1860"/>
      <c r="DG161" s="1861"/>
      <c r="DH161" s="1264"/>
      <c r="DI161" s="1264"/>
      <c r="DJ161" s="1264"/>
      <c r="DK161" s="1264"/>
      <c r="DL161" s="1264"/>
      <c r="DM161" s="1264"/>
      <c r="DN161" s="1264"/>
      <c r="DO161" s="1264"/>
      <c r="DP161" s="1264"/>
      <c r="DQ161" s="1264"/>
      <c r="DR161" s="307"/>
    </row>
    <row r="162" spans="1:122" s="465" customFormat="1" ht="15" customHeight="1">
      <c r="A162" s="1887" t="str">
        <f>BA162&amp;"."&amp;BB162&amp;"."&amp;BC162</f>
        <v>7.1.1</v>
      </c>
      <c r="B162" s="1888"/>
      <c r="C162" s="1888"/>
      <c r="D162" s="1888"/>
      <c r="E162" s="236" t="s">
        <v>962</v>
      </c>
      <c r="F162" s="236"/>
      <c r="G162" s="236"/>
      <c r="H162" s="236"/>
      <c r="J162" s="236"/>
      <c r="K162" s="236"/>
      <c r="L162" s="236"/>
      <c r="M162" s="236"/>
      <c r="N162" s="236"/>
      <c r="O162" s="236"/>
      <c r="P162" s="236"/>
      <c r="Q162" s="236"/>
      <c r="R162" s="236"/>
      <c r="S162" s="236"/>
      <c r="T162" s="236"/>
      <c r="U162" s="236"/>
      <c r="V162" s="236"/>
      <c r="W162" s="236"/>
      <c r="X162" s="236"/>
      <c r="Y162" s="236"/>
      <c r="Z162" s="236"/>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40"/>
      <c r="BA162" s="192">
        <f t="shared" si="19"/>
        <v>7</v>
      </c>
      <c r="BB162" s="192">
        <f>BB161</f>
        <v>1</v>
      </c>
      <c r="BC162" s="193">
        <f>BC161+1</f>
        <v>1</v>
      </c>
      <c r="BF162" s="837"/>
      <c r="BG162" s="563" t="str">
        <f t="shared" ca="1" si="13"/>
        <v/>
      </c>
      <c r="BH162" s="564" t="str">
        <f t="shared" ca="1" si="13"/>
        <v/>
      </c>
      <c r="BI162" s="564" t="str">
        <f t="shared" ca="1" si="13"/>
        <v/>
      </c>
      <c r="BJ162" s="564" t="str">
        <f t="shared" ca="1" si="13"/>
        <v/>
      </c>
      <c r="BK162" s="564" t="str">
        <f t="shared" ca="1" si="13"/>
        <v/>
      </c>
      <c r="BL162" s="565" t="str">
        <f t="shared" ca="1" si="13"/>
        <v/>
      </c>
      <c r="CV162" s="1488" t="s">
        <v>2265</v>
      </c>
      <c r="CW162" s="1489"/>
      <c r="CX162" s="1489"/>
      <c r="CY162" s="1489"/>
      <c r="CZ162" s="1489"/>
      <c r="DA162" s="1489"/>
      <c r="DB162" s="1489"/>
      <c r="DC162" s="1489"/>
      <c r="DD162" s="1859">
        <v>44638</v>
      </c>
      <c r="DE162" s="1860"/>
      <c r="DF162" s="1860"/>
      <c r="DG162" s="1861"/>
      <c r="DH162" s="1264"/>
      <c r="DI162" s="1264"/>
      <c r="DJ162" s="1264"/>
      <c r="DK162" s="1264"/>
      <c r="DL162" s="1264"/>
      <c r="DM162" s="1264"/>
      <c r="DN162" s="1264"/>
      <c r="DO162" s="1264"/>
      <c r="DP162" s="1264"/>
      <c r="DQ162" s="1264"/>
      <c r="DR162" s="307"/>
    </row>
    <row r="163" spans="1:122" s="465" customFormat="1" ht="15" customHeight="1">
      <c r="A163" s="1772" t="str">
        <f>BD163</f>
        <v>①</v>
      </c>
      <c r="B163" s="1773"/>
      <c r="C163" s="1773"/>
      <c r="D163" s="1773"/>
      <c r="E163" s="1773"/>
      <c r="F163" s="236" t="s">
        <v>961</v>
      </c>
      <c r="G163" s="236"/>
      <c r="H163" s="236"/>
      <c r="I163" s="236"/>
      <c r="J163" s="236"/>
      <c r="K163" s="236"/>
      <c r="L163" s="236"/>
      <c r="M163" s="236"/>
      <c r="N163" s="236"/>
      <c r="O163" s="236"/>
      <c r="P163" s="236"/>
      <c r="Q163" s="236"/>
      <c r="R163" s="236"/>
      <c r="S163" s="236"/>
      <c r="T163" s="236"/>
      <c r="U163" s="236"/>
      <c r="V163" s="236"/>
      <c r="W163" s="236"/>
      <c r="X163" s="236"/>
      <c r="Y163" s="236"/>
      <c r="Z163" s="236"/>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40"/>
      <c r="BA163" s="192">
        <f t="shared" si="19"/>
        <v>7</v>
      </c>
      <c r="BB163" s="192">
        <f t="shared" si="19"/>
        <v>1</v>
      </c>
      <c r="BC163" s="192">
        <f t="shared" si="19"/>
        <v>1</v>
      </c>
      <c r="BD163" s="196" t="str">
        <f>IF(ISBLANK(BD162),"①",CHAR(CODE(BD162)+1))</f>
        <v>①</v>
      </c>
      <c r="BF163" s="837"/>
      <c r="BG163" s="563" t="str">
        <f t="shared" ca="1" si="13"/>
        <v/>
      </c>
      <c r="BH163" s="564" t="str">
        <f t="shared" ca="1" si="13"/>
        <v/>
      </c>
      <c r="BI163" s="564" t="str">
        <f t="shared" ca="1" si="13"/>
        <v/>
      </c>
      <c r="BJ163" s="564" t="str">
        <f t="shared" ca="1" si="13"/>
        <v/>
      </c>
      <c r="BK163" s="564" t="str">
        <f t="shared" ca="1" si="13"/>
        <v/>
      </c>
      <c r="BL163" s="565" t="str">
        <f t="shared" ca="1" si="13"/>
        <v/>
      </c>
      <c r="CV163" s="1528"/>
      <c r="CW163" s="1529"/>
      <c r="CX163" s="1529"/>
      <c r="CY163" s="1529"/>
      <c r="CZ163" s="1529"/>
      <c r="DA163" s="1529"/>
      <c r="DB163" s="1529"/>
      <c r="DC163" s="1529"/>
      <c r="DD163" s="1859"/>
      <c r="DE163" s="1860"/>
      <c r="DF163" s="1860"/>
      <c r="DG163" s="1861"/>
      <c r="DH163" s="1264"/>
      <c r="DI163" s="1264"/>
      <c r="DJ163" s="1264"/>
      <c r="DK163" s="1264"/>
      <c r="DL163" s="1264"/>
      <c r="DM163" s="1264"/>
      <c r="DN163" s="1264"/>
      <c r="DO163" s="1264"/>
      <c r="DP163" s="1264"/>
      <c r="DQ163" s="1264"/>
      <c r="DR163" s="307"/>
    </row>
    <row r="164" spans="1:122" s="465" customFormat="1" ht="15" customHeight="1">
      <c r="A164" s="797"/>
      <c r="B164" s="798"/>
      <c r="C164" s="798"/>
      <c r="D164" s="798"/>
      <c r="E164" s="798"/>
      <c r="F164" s="275" t="str">
        <f>$BU$55&amp;"の処理を行う。"</f>
        <v>「共通仕様」「51.3.1.①. 大日程部品番号データセット 条件無し」の処理を行う。</v>
      </c>
      <c r="G164" s="236"/>
      <c r="H164" s="236"/>
      <c r="I164" s="236"/>
      <c r="J164" s="236"/>
      <c r="K164" s="236"/>
      <c r="L164" s="236"/>
      <c r="M164" s="236"/>
      <c r="N164" s="236"/>
      <c r="O164" s="236"/>
      <c r="P164" s="236"/>
      <c r="Q164" s="236"/>
      <c r="R164" s="236"/>
      <c r="S164" s="236"/>
      <c r="T164" s="236"/>
      <c r="U164" s="236"/>
      <c r="V164" s="236"/>
      <c r="W164" s="236"/>
      <c r="X164" s="236"/>
      <c r="Y164" s="236"/>
      <c r="Z164" s="236"/>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40"/>
      <c r="BA164" s="192">
        <f t="shared" si="19"/>
        <v>7</v>
      </c>
      <c r="BB164" s="192">
        <f t="shared" si="19"/>
        <v>1</v>
      </c>
      <c r="BC164" s="192">
        <f t="shared" si="19"/>
        <v>1</v>
      </c>
      <c r="BD164" s="192" t="str">
        <f t="shared" si="19"/>
        <v>①</v>
      </c>
      <c r="BF164" s="837"/>
      <c r="BG164" s="563"/>
      <c r="BH164" s="564"/>
      <c r="BI164" s="564"/>
      <c r="BJ164" s="564"/>
      <c r="BK164" s="564"/>
      <c r="BL164" s="565"/>
      <c r="CV164" s="1528"/>
      <c r="CW164" s="1529"/>
      <c r="CX164" s="1529"/>
      <c r="CY164" s="1529"/>
      <c r="CZ164" s="1529"/>
      <c r="DA164" s="1529"/>
      <c r="DB164" s="1529"/>
      <c r="DC164" s="1529"/>
      <c r="DD164" s="1859"/>
      <c r="DE164" s="1860"/>
      <c r="DF164" s="1860"/>
      <c r="DG164" s="1861"/>
      <c r="DH164" s="1264"/>
      <c r="DI164" s="1264"/>
      <c r="DJ164" s="1264"/>
      <c r="DK164" s="1264"/>
      <c r="DL164" s="1264"/>
      <c r="DM164" s="1264"/>
      <c r="DN164" s="1264"/>
      <c r="DO164" s="1264"/>
      <c r="DP164" s="1264"/>
      <c r="DQ164" s="1264"/>
      <c r="DR164" s="307"/>
    </row>
    <row r="165" spans="1:122" s="465" customFormat="1" ht="15" customHeight="1">
      <c r="A165" s="1772" t="str">
        <f>BD165</f>
        <v>②</v>
      </c>
      <c r="B165" s="1773"/>
      <c r="C165" s="1773"/>
      <c r="D165" s="1773"/>
      <c r="E165" s="1773"/>
      <c r="F165" s="236" t="s">
        <v>961</v>
      </c>
      <c r="G165" s="236"/>
      <c r="H165" s="236"/>
      <c r="I165" s="236"/>
      <c r="J165" s="236"/>
      <c r="K165" s="236"/>
      <c r="L165" s="236"/>
      <c r="M165" s="236"/>
      <c r="N165" s="236"/>
      <c r="O165" s="236"/>
      <c r="P165" s="236"/>
      <c r="Q165" s="236"/>
      <c r="R165" s="236"/>
      <c r="S165" s="236"/>
      <c r="T165" s="236"/>
      <c r="U165" s="236"/>
      <c r="V165" s="236"/>
      <c r="W165" s="236"/>
      <c r="X165" s="236"/>
      <c r="Y165" s="236"/>
      <c r="Z165" s="236"/>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40"/>
      <c r="BA165" s="192">
        <f t="shared" si="19"/>
        <v>7</v>
      </c>
      <c r="BB165" s="192">
        <f t="shared" si="19"/>
        <v>1</v>
      </c>
      <c r="BC165" s="192">
        <f t="shared" si="19"/>
        <v>1</v>
      </c>
      <c r="BD165" s="196" t="str">
        <f>IF(ISBLANK(BD164),"①",CHAR(CODE(BD164)+1))</f>
        <v>②</v>
      </c>
      <c r="BF165" s="837"/>
      <c r="BG165" s="563" t="str">
        <f t="shared" ref="BG165:BL165" ca="1" si="20">IF(BA165&lt;&gt;"",IF(MID(_xlfn.FORMULATEXT(BA165),SEARCH("[",_xlfn.FORMULATEXT(BA165))+1,SEARCH("]",_xlfn.FORMULATEXT(BA165))-(SEARCH("[",_xlfn.FORMULATEXT(BA165))+1))="-1","",1),"")</f>
        <v/>
      </c>
      <c r="BH165" s="564" t="str">
        <f t="shared" ca="1" si="20"/>
        <v/>
      </c>
      <c r="BI165" s="564" t="str">
        <f t="shared" ca="1" si="20"/>
        <v/>
      </c>
      <c r="BJ165" s="564" t="str">
        <f t="shared" ca="1" si="20"/>
        <v/>
      </c>
      <c r="BK165" s="564" t="str">
        <f t="shared" ca="1" si="20"/>
        <v/>
      </c>
      <c r="BL165" s="565" t="str">
        <f t="shared" ca="1" si="20"/>
        <v/>
      </c>
      <c r="CV165" s="1528"/>
      <c r="CW165" s="1529"/>
      <c r="CX165" s="1529"/>
      <c r="CY165" s="1529"/>
      <c r="CZ165" s="1529"/>
      <c r="DA165" s="1529"/>
      <c r="DB165" s="1529"/>
      <c r="DC165" s="1529"/>
      <c r="DD165" s="1859"/>
      <c r="DE165" s="1860"/>
      <c r="DF165" s="1860"/>
      <c r="DG165" s="1861"/>
      <c r="DH165" s="1264"/>
      <c r="DI165" s="1264"/>
      <c r="DJ165" s="1264"/>
      <c r="DK165" s="1264"/>
      <c r="DL165" s="1264"/>
      <c r="DM165" s="1264"/>
      <c r="DN165" s="1264"/>
      <c r="DO165" s="1264"/>
      <c r="DP165" s="1264"/>
      <c r="DQ165" s="1264"/>
      <c r="DR165" s="307"/>
    </row>
    <row r="166" spans="1:122" s="465" customFormat="1" ht="15" customHeight="1">
      <c r="A166" s="797"/>
      <c r="B166" s="798"/>
      <c r="C166" s="798"/>
      <c r="D166" s="798"/>
      <c r="E166" s="798"/>
      <c r="F166" s="236" t="str">
        <f>$BU$56&amp;"の処理を行う。"</f>
        <v>「共通仕様」「51.3.1.②. 大日程部品番号データセット 部品番号の入力」の処理を行う。</v>
      </c>
      <c r="G166" s="236"/>
      <c r="H166" s="236"/>
      <c r="I166" s="236"/>
      <c r="J166" s="236"/>
      <c r="K166" s="236"/>
      <c r="L166" s="236"/>
      <c r="M166" s="236"/>
      <c r="N166" s="236"/>
      <c r="O166" s="236"/>
      <c r="P166" s="236"/>
      <c r="Q166" s="236"/>
      <c r="R166" s="236"/>
      <c r="S166" s="236"/>
      <c r="T166" s="236"/>
      <c r="U166" s="236"/>
      <c r="V166" s="236"/>
      <c r="W166" s="236"/>
      <c r="X166" s="236"/>
      <c r="Y166" s="236"/>
      <c r="Z166" s="236"/>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40"/>
      <c r="BA166" s="192">
        <f t="shared" si="19"/>
        <v>7</v>
      </c>
      <c r="BB166" s="192">
        <f t="shared" si="19"/>
        <v>1</v>
      </c>
      <c r="BC166" s="192">
        <f t="shared" si="19"/>
        <v>1</v>
      </c>
      <c r="BD166" s="192" t="str">
        <f t="shared" si="19"/>
        <v>②</v>
      </c>
      <c r="BF166" s="837"/>
      <c r="BG166" s="563"/>
      <c r="BH166" s="564"/>
      <c r="BI166" s="564"/>
      <c r="BJ166" s="564"/>
      <c r="BK166" s="564"/>
      <c r="BL166" s="565"/>
      <c r="CV166" s="1528"/>
      <c r="CW166" s="1529"/>
      <c r="CX166" s="1529"/>
      <c r="CY166" s="1529"/>
      <c r="CZ166" s="1529"/>
      <c r="DA166" s="1529"/>
      <c r="DB166" s="1529"/>
      <c r="DC166" s="1529"/>
      <c r="DD166" s="1859"/>
      <c r="DE166" s="1860"/>
      <c r="DF166" s="1860"/>
      <c r="DG166" s="1861"/>
      <c r="DH166" s="1264"/>
      <c r="DI166" s="1264"/>
      <c r="DJ166" s="1264"/>
      <c r="DK166" s="1264"/>
      <c r="DL166" s="1264"/>
      <c r="DM166" s="1264"/>
      <c r="DN166" s="1264"/>
      <c r="DO166" s="1264"/>
      <c r="DP166" s="1264"/>
      <c r="DQ166" s="1264"/>
      <c r="DR166" s="307"/>
    </row>
    <row r="167" spans="1:122" s="465" customFormat="1" ht="15" customHeight="1">
      <c r="A167" s="1887" t="str">
        <f>BA167&amp;"."&amp;BB167&amp;"."&amp;BC167</f>
        <v>7.1.2</v>
      </c>
      <c r="B167" s="1888"/>
      <c r="C167" s="1888"/>
      <c r="D167" s="1888"/>
      <c r="E167" s="236" t="s">
        <v>1033</v>
      </c>
      <c r="F167" s="278"/>
      <c r="G167" s="274"/>
      <c r="H167" s="274"/>
      <c r="I167" s="274"/>
      <c r="J167" s="274"/>
      <c r="K167" s="274"/>
      <c r="L167" s="274"/>
      <c r="M167" s="274"/>
      <c r="N167" s="274"/>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78"/>
      <c r="AS167" s="278"/>
      <c r="AT167" s="278"/>
      <c r="AU167" s="278"/>
      <c r="AV167" s="278"/>
      <c r="AW167" s="278"/>
      <c r="AX167" s="278"/>
      <c r="AY167" s="40"/>
      <c r="BA167" s="192">
        <f t="shared" si="19"/>
        <v>7</v>
      </c>
      <c r="BB167" s="192">
        <f>BB166</f>
        <v>1</v>
      </c>
      <c r="BC167" s="193">
        <f>BC166+1</f>
        <v>2</v>
      </c>
      <c r="BD167" s="192"/>
      <c r="BF167" s="837"/>
      <c r="BG167" s="563" t="str">
        <f t="shared" ca="1" si="13"/>
        <v/>
      </c>
      <c r="BH167" s="564" t="str">
        <f t="shared" ca="1" si="13"/>
        <v/>
      </c>
      <c r="BI167" s="564" t="str">
        <f t="shared" ca="1" si="13"/>
        <v/>
      </c>
      <c r="BJ167" s="564" t="str">
        <f t="shared" ca="1" si="13"/>
        <v/>
      </c>
      <c r="BK167" s="564" t="str">
        <f t="shared" ca="1" si="13"/>
        <v/>
      </c>
      <c r="BL167" s="565" t="str">
        <f t="shared" ca="1" si="13"/>
        <v/>
      </c>
      <c r="CV167" s="1488" t="s">
        <v>2265</v>
      </c>
      <c r="CW167" s="1489"/>
      <c r="CX167" s="1489"/>
      <c r="CY167" s="1489"/>
      <c r="CZ167" s="1489"/>
      <c r="DA167" s="1489"/>
      <c r="DB167" s="1489"/>
      <c r="DC167" s="1489"/>
      <c r="DD167" s="1859">
        <v>44638</v>
      </c>
      <c r="DE167" s="1860"/>
      <c r="DF167" s="1860"/>
      <c r="DG167" s="1861"/>
      <c r="DH167" s="1264"/>
      <c r="DI167" s="1264"/>
      <c r="DJ167" s="1264"/>
      <c r="DK167" s="1264"/>
      <c r="DL167" s="1264"/>
      <c r="DM167" s="1264"/>
      <c r="DN167" s="1264"/>
      <c r="DO167" s="1264"/>
      <c r="DP167" s="1264"/>
      <c r="DQ167" s="1264"/>
      <c r="DR167" s="307"/>
    </row>
    <row r="168" spans="1:122" s="465" customFormat="1" ht="15" customHeight="1">
      <c r="A168" s="1772" t="str">
        <f>BD168</f>
        <v>①</v>
      </c>
      <c r="B168" s="1773"/>
      <c r="C168" s="1773"/>
      <c r="D168" s="1773"/>
      <c r="E168" s="1773"/>
      <c r="F168" s="278" t="str">
        <f>$BT$57&amp;"を行う。"</f>
        <v>「共通仕様」「51.4 大日程部品番号データ入力チェック処理」を行う。</v>
      </c>
      <c r="G168" s="278"/>
      <c r="H168" s="278"/>
      <c r="I168" s="278"/>
      <c r="J168" s="278"/>
      <c r="K168" s="278"/>
      <c r="L168" s="278"/>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8"/>
      <c r="AR168" s="278"/>
      <c r="AS168" s="278"/>
      <c r="AT168" s="278"/>
      <c r="AU168" s="278"/>
      <c r="AV168" s="278"/>
      <c r="AW168" s="278"/>
      <c r="AX168" s="278"/>
      <c r="AY168" s="40"/>
      <c r="BA168" s="192">
        <f t="shared" si="19"/>
        <v>7</v>
      </c>
      <c r="BB168" s="192">
        <f t="shared" si="19"/>
        <v>1</v>
      </c>
      <c r="BC168" s="192">
        <f t="shared" si="19"/>
        <v>2</v>
      </c>
      <c r="BD168" s="196" t="str">
        <f>IF(ISBLANK(BD167),"①",CHAR(CODE(BD167)+1))</f>
        <v>①</v>
      </c>
      <c r="BF168" s="837"/>
      <c r="BG168" s="563" t="str">
        <f t="shared" ca="1" si="13"/>
        <v/>
      </c>
      <c r="BH168" s="564" t="str">
        <f t="shared" ca="1" si="13"/>
        <v/>
      </c>
      <c r="BI168" s="564" t="str">
        <f t="shared" ca="1" si="13"/>
        <v/>
      </c>
      <c r="BJ168" s="564" t="str">
        <f t="shared" ca="1" si="13"/>
        <v/>
      </c>
      <c r="BK168" s="564" t="str">
        <f t="shared" ca="1" si="13"/>
        <v/>
      </c>
      <c r="BL168" s="565" t="str">
        <f t="shared" ca="1" si="13"/>
        <v/>
      </c>
      <c r="CV168" s="1528"/>
      <c r="CW168" s="1529"/>
      <c r="CX168" s="1529"/>
      <c r="CY168" s="1529"/>
      <c r="CZ168" s="1529"/>
      <c r="DA168" s="1529"/>
      <c r="DB168" s="1529"/>
      <c r="DC168" s="1529"/>
      <c r="DD168" s="1859"/>
      <c r="DE168" s="1860"/>
      <c r="DF168" s="1860"/>
      <c r="DG168" s="1861"/>
      <c r="DH168" s="1264"/>
      <c r="DI168" s="1264"/>
      <c r="DJ168" s="1264"/>
      <c r="DK168" s="1264"/>
      <c r="DL168" s="1264"/>
      <c r="DM168" s="1264"/>
      <c r="DN168" s="1264"/>
      <c r="DO168" s="1264"/>
      <c r="DP168" s="1264"/>
      <c r="DQ168" s="1264"/>
      <c r="DR168" s="307"/>
    </row>
    <row r="169" spans="1:122" s="465" customFormat="1" ht="15" customHeight="1">
      <c r="A169" s="1772" t="str">
        <f>BD169</f>
        <v>②</v>
      </c>
      <c r="B169" s="1773"/>
      <c r="C169" s="1773"/>
      <c r="D169" s="1773"/>
      <c r="E169" s="1773"/>
      <c r="F169" s="236" t="s">
        <v>303</v>
      </c>
      <c r="G169" s="278"/>
      <c r="H169" s="278"/>
      <c r="I169" s="278"/>
      <c r="J169" s="278"/>
      <c r="K169" s="278"/>
      <c r="L169" s="278"/>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c r="AR169" s="278"/>
      <c r="AS169" s="278"/>
      <c r="AT169" s="278"/>
      <c r="AU169" s="278"/>
      <c r="AV169" s="278"/>
      <c r="AW169" s="278"/>
      <c r="AX169" s="278"/>
      <c r="AY169" s="40"/>
      <c r="BA169" s="192">
        <f t="shared" si="19"/>
        <v>7</v>
      </c>
      <c r="BB169" s="192">
        <f t="shared" si="19"/>
        <v>1</v>
      </c>
      <c r="BC169" s="192">
        <f t="shared" si="19"/>
        <v>2</v>
      </c>
      <c r="BD169" s="196" t="str">
        <f>IF(ISBLANK(BD168),"①",CHAR(CODE(BD168)+1))</f>
        <v>②</v>
      </c>
      <c r="BF169" s="837"/>
      <c r="BG169" s="563" t="str">
        <f t="shared" ca="1" si="13"/>
        <v/>
      </c>
      <c r="BH169" s="564" t="str">
        <f t="shared" ca="1" si="13"/>
        <v/>
      </c>
      <c r="BI169" s="564" t="str">
        <f t="shared" ca="1" si="13"/>
        <v/>
      </c>
      <c r="BJ169" s="564" t="str">
        <f t="shared" ca="1" si="13"/>
        <v/>
      </c>
      <c r="BK169" s="564" t="str">
        <f t="shared" ca="1" si="13"/>
        <v/>
      </c>
      <c r="BL169" s="565" t="str">
        <f t="shared" ca="1" si="13"/>
        <v/>
      </c>
      <c r="CV169" s="1528"/>
      <c r="CW169" s="1529"/>
      <c r="CX169" s="1529"/>
      <c r="CY169" s="1529"/>
      <c r="CZ169" s="1529"/>
      <c r="DA169" s="1529"/>
      <c r="DB169" s="1529"/>
      <c r="DC169" s="1529"/>
      <c r="DD169" s="1859"/>
      <c r="DE169" s="1860"/>
      <c r="DF169" s="1860"/>
      <c r="DG169" s="1861"/>
      <c r="DH169" s="1264"/>
      <c r="DI169" s="1264"/>
      <c r="DJ169" s="1264"/>
      <c r="DK169" s="1264"/>
      <c r="DL169" s="1264"/>
      <c r="DM169" s="1264"/>
      <c r="DN169" s="1264"/>
      <c r="DO169" s="1264"/>
      <c r="DP169" s="1264"/>
      <c r="DQ169" s="1264"/>
      <c r="DR169" s="307"/>
    </row>
    <row r="170" spans="1:122" s="465" customFormat="1" ht="15" customHeight="1">
      <c r="A170" s="1772" t="str">
        <f>BA170&amp;"."</f>
        <v>8.</v>
      </c>
      <c r="B170" s="1774"/>
      <c r="C170" s="465" t="s">
        <v>316</v>
      </c>
      <c r="AY170" s="195"/>
      <c r="BA170" s="193">
        <f>BA169+1</f>
        <v>8</v>
      </c>
      <c r="BE170" s="233"/>
      <c r="BF170" s="233"/>
      <c r="BG170" s="559" t="str">
        <f t="shared" ca="1" si="13"/>
        <v/>
      </c>
      <c r="BH170" s="560" t="str">
        <f t="shared" ca="1" si="13"/>
        <v/>
      </c>
      <c r="BI170" s="560" t="str">
        <f t="shared" ca="1" si="13"/>
        <v/>
      </c>
      <c r="BJ170" s="560" t="str">
        <f t="shared" ca="1" si="13"/>
        <v/>
      </c>
      <c r="BK170" s="560" t="str">
        <f t="shared" ca="1" si="13"/>
        <v/>
      </c>
      <c r="BL170" s="561" t="str">
        <f t="shared" ca="1" si="13"/>
        <v/>
      </c>
      <c r="CV170" s="1528"/>
      <c r="CW170" s="1529"/>
      <c r="CX170" s="1529"/>
      <c r="CY170" s="1529"/>
      <c r="CZ170" s="1529"/>
      <c r="DA170" s="1529"/>
      <c r="DB170" s="1529"/>
      <c r="DC170" s="1529"/>
      <c r="DD170" s="1859"/>
      <c r="DE170" s="1860"/>
      <c r="DF170" s="1860"/>
      <c r="DG170" s="1861"/>
      <c r="DH170" s="1264"/>
      <c r="DI170" s="1264"/>
      <c r="DJ170" s="1264"/>
      <c r="DK170" s="1264"/>
      <c r="DL170" s="1264"/>
      <c r="DM170" s="1264"/>
      <c r="DN170" s="1264"/>
      <c r="DO170" s="1264"/>
      <c r="DP170" s="1264"/>
      <c r="DQ170" s="1264"/>
      <c r="DR170" s="307"/>
    </row>
    <row r="171" spans="1:122" s="465" customFormat="1" ht="15" customHeight="1">
      <c r="A171" s="1760" t="str">
        <f>$BA171&amp;"."&amp;$BB171&amp;"."</f>
        <v>8.1.</v>
      </c>
      <c r="B171" s="1761"/>
      <c r="C171" s="1761"/>
      <c r="D171" s="319" t="s">
        <v>146</v>
      </c>
      <c r="E171" s="275"/>
      <c r="F171" s="275"/>
      <c r="G171" s="275"/>
      <c r="H171" s="1882">
        <f>$B$61</f>
        <v>21</v>
      </c>
      <c r="I171" s="1882"/>
      <c r="J171" s="844" t="str">
        <f>VLOOKUP(VALUE(H171),$B$38:$F$75,3,FALSE) &amp;" "&amp; VLOOKUP(VALUE(H171),$B$38:$F$75,5,FALSE)</f>
        <v>F2 登録</v>
      </c>
      <c r="K171" s="469"/>
      <c r="L171" s="244"/>
      <c r="M171" s="244"/>
      <c r="N171" s="244"/>
      <c r="O171" s="469" t="s">
        <v>871</v>
      </c>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9"/>
      <c r="AP171" s="469"/>
      <c r="AQ171" s="469"/>
      <c r="AR171" s="469"/>
      <c r="AS171" s="469"/>
      <c r="AT171" s="469"/>
      <c r="AU171" s="469"/>
      <c r="AV171" s="469"/>
      <c r="AW171" s="469"/>
      <c r="AX171" s="469"/>
      <c r="AY171" s="276"/>
      <c r="BA171" s="192">
        <f t="shared" ref="BA171:BA185" si="21">BA170</f>
        <v>8</v>
      </c>
      <c r="BB171" s="193">
        <f>BB170+1</f>
        <v>1</v>
      </c>
      <c r="BC171" s="192"/>
      <c r="BD171" s="192"/>
      <c r="BE171" s="233"/>
      <c r="BF171" s="233"/>
      <c r="BG171" s="559" t="str">
        <f t="shared" ca="1" si="13"/>
        <v/>
      </c>
      <c r="BH171" s="560" t="str">
        <f t="shared" ca="1" si="13"/>
        <v/>
      </c>
      <c r="BI171" s="560" t="str">
        <f t="shared" ca="1" si="13"/>
        <v/>
      </c>
      <c r="BJ171" s="560" t="str">
        <f t="shared" ca="1" si="13"/>
        <v/>
      </c>
      <c r="BK171" s="560" t="str">
        <f t="shared" ca="1" si="13"/>
        <v/>
      </c>
      <c r="BL171" s="561" t="str">
        <f t="shared" ca="1" si="13"/>
        <v/>
      </c>
      <c r="BN171" s="465" t="s">
        <v>2206</v>
      </c>
      <c r="CV171" s="1528"/>
      <c r="CW171" s="1529"/>
      <c r="CX171" s="1529"/>
      <c r="CY171" s="1529"/>
      <c r="CZ171" s="1529"/>
      <c r="DA171" s="1529"/>
      <c r="DB171" s="1529"/>
      <c r="DC171" s="1529"/>
      <c r="DD171" s="1859"/>
      <c r="DE171" s="1860"/>
      <c r="DF171" s="1860"/>
      <c r="DG171" s="1861"/>
      <c r="DH171" s="1264"/>
      <c r="DI171" s="1264"/>
      <c r="DJ171" s="1264"/>
      <c r="DK171" s="1264"/>
      <c r="DL171" s="1264"/>
      <c r="DM171" s="1264"/>
      <c r="DN171" s="1264"/>
      <c r="DO171" s="1264"/>
      <c r="DP171" s="1264"/>
      <c r="DQ171" s="1264"/>
      <c r="DR171" s="307"/>
    </row>
    <row r="172" spans="1:122" s="465" customFormat="1" ht="15" customHeight="1">
      <c r="A172" s="1760" t="str">
        <f>$BA172&amp;"."&amp;$BB172&amp;"."&amp;$BC172&amp;"."</f>
        <v>8.1.1.</v>
      </c>
      <c r="B172" s="1761"/>
      <c r="C172" s="1761"/>
      <c r="D172" s="1761"/>
      <c r="E172" s="469" t="s">
        <v>1051</v>
      </c>
      <c r="F172" s="469"/>
      <c r="G172" s="469"/>
      <c r="H172" s="469"/>
      <c r="I172" s="469"/>
      <c r="J172" s="469"/>
      <c r="K172" s="469"/>
      <c r="L172" s="469"/>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9"/>
      <c r="AP172" s="469"/>
      <c r="AQ172" s="469"/>
      <c r="AR172" s="469"/>
      <c r="AS172" s="469"/>
      <c r="AT172" s="469"/>
      <c r="AU172" s="469"/>
      <c r="AV172" s="469"/>
      <c r="AW172" s="469"/>
      <c r="AX172" s="469"/>
      <c r="AY172" s="276"/>
      <c r="BA172" s="192">
        <f t="shared" si="21"/>
        <v>8</v>
      </c>
      <c r="BB172" s="192">
        <f t="shared" ref="BB172:BB183" si="22">BB171</f>
        <v>1</v>
      </c>
      <c r="BC172" s="193">
        <f>BC171+1</f>
        <v>1</v>
      </c>
      <c r="BD172" s="192"/>
      <c r="BE172" s="192"/>
      <c r="BF172" s="233"/>
      <c r="BG172" s="559" t="str">
        <f t="shared" ca="1" si="13"/>
        <v/>
      </c>
      <c r="BH172" s="560" t="str">
        <f t="shared" ca="1" si="13"/>
        <v/>
      </c>
      <c r="BI172" s="560" t="str">
        <f t="shared" ca="1" si="13"/>
        <v/>
      </c>
      <c r="BJ172" s="560" t="str">
        <f t="shared" ca="1" si="13"/>
        <v/>
      </c>
      <c r="BK172" s="560" t="str">
        <f t="shared" ca="1" si="13"/>
        <v/>
      </c>
      <c r="BL172" s="561" t="str">
        <f t="shared" ca="1" si="13"/>
        <v/>
      </c>
      <c r="BS172" s="465" t="s">
        <v>2207</v>
      </c>
      <c r="CV172" s="1528"/>
      <c r="CW172" s="1529"/>
      <c r="CX172" s="1529"/>
      <c r="CY172" s="1529"/>
      <c r="CZ172" s="1529"/>
      <c r="DA172" s="1529"/>
      <c r="DB172" s="1529"/>
      <c r="DC172" s="1529"/>
      <c r="DD172" s="1859"/>
      <c r="DE172" s="1860"/>
      <c r="DF172" s="1860"/>
      <c r="DG172" s="1861"/>
      <c r="DH172" s="1264"/>
      <c r="DI172" s="1264"/>
      <c r="DJ172" s="1264"/>
      <c r="DK172" s="1264"/>
      <c r="DL172" s="1264"/>
      <c r="DM172" s="1264"/>
      <c r="DN172" s="1264"/>
      <c r="DO172" s="1264"/>
      <c r="DP172" s="1264"/>
      <c r="DQ172" s="1264"/>
      <c r="DR172" s="307"/>
    </row>
    <row r="173" spans="1:122" s="465" customFormat="1" ht="15" customHeight="1">
      <c r="A173" s="275"/>
      <c r="B173" s="275"/>
      <c r="C173" s="275"/>
      <c r="D173" s="275"/>
      <c r="E173" s="275" t="str">
        <f>$BR$58&amp;"を行う。"</f>
        <v>「共通仕様」「52. データ登録共通処理」を行う。</v>
      </c>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c r="AJ173" s="275"/>
      <c r="AK173" s="275"/>
      <c r="AL173" s="275"/>
      <c r="AM173" s="275"/>
      <c r="AN173" s="275"/>
      <c r="AO173" s="275"/>
      <c r="AP173" s="275"/>
      <c r="AQ173" s="275"/>
      <c r="AR173" s="275"/>
      <c r="AS173" s="275"/>
      <c r="AT173" s="275"/>
      <c r="AU173" s="275"/>
      <c r="AV173" s="275"/>
      <c r="AW173" s="275"/>
      <c r="AX173" s="275"/>
      <c r="AY173" s="276"/>
      <c r="BA173" s="192">
        <f t="shared" si="21"/>
        <v>8</v>
      </c>
      <c r="BB173" s="192">
        <f t="shared" si="22"/>
        <v>1</v>
      </c>
      <c r="BC173" s="192">
        <f>BC172</f>
        <v>1</v>
      </c>
      <c r="BD173" s="192"/>
      <c r="BG173" s="559" t="str">
        <f t="shared" ca="1" si="13"/>
        <v/>
      </c>
      <c r="BH173" s="560" t="str">
        <f t="shared" ca="1" si="13"/>
        <v/>
      </c>
      <c r="BI173" s="560" t="str">
        <f t="shared" ca="1" si="13"/>
        <v/>
      </c>
      <c r="BJ173" s="560" t="str">
        <f t="shared" ca="1" si="13"/>
        <v/>
      </c>
      <c r="BK173" s="560" t="str">
        <f t="shared" ca="1" si="13"/>
        <v/>
      </c>
      <c r="BL173" s="561" t="str">
        <f t="shared" ca="1" si="13"/>
        <v/>
      </c>
      <c r="BT173" s="465" t="s">
        <v>2208</v>
      </c>
      <c r="CV173" s="1528"/>
      <c r="CW173" s="1529"/>
      <c r="CX173" s="1529"/>
      <c r="CY173" s="1529"/>
      <c r="CZ173" s="1529"/>
      <c r="DA173" s="1529"/>
      <c r="DB173" s="1529"/>
      <c r="DC173" s="1529"/>
      <c r="DD173" s="1859"/>
      <c r="DE173" s="1860"/>
      <c r="DF173" s="1860"/>
      <c r="DG173" s="1861"/>
      <c r="DH173" s="1264"/>
      <c r="DI173" s="1264"/>
      <c r="DJ173" s="1264"/>
      <c r="DK173" s="1264"/>
      <c r="DL173" s="1264"/>
      <c r="DM173" s="1264"/>
      <c r="DN173" s="1264"/>
      <c r="DO173" s="1264"/>
      <c r="DP173" s="1264"/>
      <c r="DQ173" s="1264"/>
      <c r="DR173" s="307"/>
    </row>
    <row r="174" spans="1:122" s="465" customFormat="1" ht="15" customHeight="1">
      <c r="A174" s="1760" t="str">
        <f>$BA174&amp;"."&amp;$BB174&amp;"."&amp;$BC174&amp;"."</f>
        <v>8.1.2.</v>
      </c>
      <c r="B174" s="1761"/>
      <c r="C174" s="1761"/>
      <c r="D174" s="1761"/>
      <c r="E174" s="275" t="s">
        <v>1052</v>
      </c>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c r="AJ174" s="275"/>
      <c r="AK174" s="275"/>
      <c r="AL174" s="275"/>
      <c r="AM174" s="275"/>
      <c r="AN174" s="275"/>
      <c r="AO174" s="275"/>
      <c r="AP174" s="275"/>
      <c r="AQ174" s="275"/>
      <c r="AR174" s="275"/>
      <c r="AS174" s="275"/>
      <c r="AT174" s="275"/>
      <c r="AU174" s="275"/>
      <c r="AV174" s="275"/>
      <c r="AW174" s="275"/>
      <c r="AX174" s="275"/>
      <c r="AY174" s="276"/>
      <c r="BA174" s="192">
        <f t="shared" si="21"/>
        <v>8</v>
      </c>
      <c r="BB174" s="192">
        <f t="shared" si="22"/>
        <v>1</v>
      </c>
      <c r="BC174" s="193">
        <f>BC173+1</f>
        <v>2</v>
      </c>
      <c r="BD174" s="192"/>
      <c r="BE174" s="192"/>
      <c r="BF174" s="233"/>
      <c r="BG174" s="559" t="str">
        <f t="shared" ca="1" si="13"/>
        <v/>
      </c>
      <c r="BH174" s="560" t="str">
        <f t="shared" ca="1" si="13"/>
        <v/>
      </c>
      <c r="BI174" s="560" t="str">
        <f t="shared" ca="1" si="13"/>
        <v/>
      </c>
      <c r="BJ174" s="560" t="str">
        <f t="shared" ca="1" si="13"/>
        <v/>
      </c>
      <c r="BK174" s="560" t="str">
        <f t="shared" ca="1" si="13"/>
        <v/>
      </c>
      <c r="BL174" s="561" t="str">
        <f t="shared" ca="1" si="13"/>
        <v/>
      </c>
      <c r="BN174" s="465" t="s">
        <v>2208</v>
      </c>
      <c r="BT174" s="465" t="s">
        <v>2209</v>
      </c>
      <c r="CV174" s="1528"/>
      <c r="CW174" s="1529"/>
      <c r="CX174" s="1529"/>
      <c r="CY174" s="1529"/>
      <c r="CZ174" s="1529"/>
      <c r="DA174" s="1529"/>
      <c r="DB174" s="1529"/>
      <c r="DC174" s="1529"/>
      <c r="DD174" s="1859"/>
      <c r="DE174" s="1860"/>
      <c r="DF174" s="1860"/>
      <c r="DG174" s="1861"/>
      <c r="DH174" s="1264"/>
      <c r="DI174" s="1264"/>
      <c r="DJ174" s="1264"/>
      <c r="DK174" s="1264"/>
      <c r="DL174" s="1264"/>
      <c r="DM174" s="1264"/>
      <c r="DN174" s="1264"/>
      <c r="DO174" s="1264"/>
      <c r="DP174" s="1264"/>
      <c r="DQ174" s="1264"/>
      <c r="DR174" s="307"/>
    </row>
    <row r="175" spans="1:122" s="465" customFormat="1" ht="15" customHeight="1">
      <c r="A175" s="469"/>
      <c r="B175" s="469"/>
      <c r="C175" s="469"/>
      <c r="D175" s="469"/>
      <c r="E175" s="469" t="s">
        <v>894</v>
      </c>
      <c r="F175" s="469"/>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6"/>
      <c r="BA175" s="192">
        <f t="shared" si="21"/>
        <v>8</v>
      </c>
      <c r="BB175" s="192">
        <f t="shared" si="22"/>
        <v>1</v>
      </c>
      <c r="BC175" s="192">
        <f t="shared" ref="BC175:BC181" si="23">BC174</f>
        <v>2</v>
      </c>
      <c r="BD175" s="192"/>
      <c r="BG175" s="559" t="str">
        <f t="shared" ca="1" si="13"/>
        <v/>
      </c>
      <c r="BH175" s="560" t="str">
        <f t="shared" ca="1" si="13"/>
        <v/>
      </c>
      <c r="BI175" s="560" t="str">
        <f t="shared" ca="1" si="13"/>
        <v/>
      </c>
      <c r="BJ175" s="560" t="str">
        <f t="shared" ca="1" si="13"/>
        <v/>
      </c>
      <c r="BK175" s="560" t="str">
        <f t="shared" ca="1" si="13"/>
        <v/>
      </c>
      <c r="BL175" s="561" t="str">
        <f t="shared" ca="1" si="13"/>
        <v/>
      </c>
      <c r="BU175" s="465" t="s">
        <v>2210</v>
      </c>
      <c r="CV175" s="1528"/>
      <c r="CW175" s="1529"/>
      <c r="CX175" s="1529"/>
      <c r="CY175" s="1529"/>
      <c r="CZ175" s="1529"/>
      <c r="DA175" s="1529"/>
      <c r="DB175" s="1529"/>
      <c r="DC175" s="1529"/>
      <c r="DD175" s="1859"/>
      <c r="DE175" s="1860"/>
      <c r="DF175" s="1860"/>
      <c r="DG175" s="1861"/>
      <c r="DH175" s="1264"/>
      <c r="DI175" s="1264"/>
      <c r="DJ175" s="1264"/>
      <c r="DK175" s="1264"/>
      <c r="DL175" s="1264"/>
      <c r="DM175" s="1264"/>
      <c r="DN175" s="1264"/>
      <c r="DO175" s="1264"/>
      <c r="DP175" s="1264"/>
      <c r="DQ175" s="1264"/>
      <c r="DR175" s="307"/>
    </row>
    <row r="176" spans="1:122" s="94" customFormat="1" ht="15" customHeight="1">
      <c r="A176" s="1726" t="str">
        <f>$BD176&amp;"."</f>
        <v>①.</v>
      </c>
      <c r="B176" s="1727"/>
      <c r="C176" s="1727"/>
      <c r="D176" s="1727"/>
      <c r="E176" s="1727"/>
      <c r="F176" s="469" t="s">
        <v>872</v>
      </c>
      <c r="G176" s="676"/>
      <c r="H176" s="676"/>
      <c r="I176" s="676"/>
      <c r="J176" s="676"/>
      <c r="K176" s="676"/>
      <c r="L176" s="676"/>
      <c r="M176" s="685"/>
      <c r="N176" s="685"/>
      <c r="O176" s="685"/>
      <c r="P176" s="685"/>
      <c r="Q176" s="685"/>
      <c r="R176" s="685"/>
      <c r="S176" s="685"/>
      <c r="T176" s="685"/>
      <c r="U176" s="685"/>
      <c r="V176" s="685"/>
      <c r="W176" s="685"/>
      <c r="X176" s="685"/>
      <c r="Y176" s="685"/>
      <c r="Z176" s="685"/>
      <c r="AA176" s="685"/>
      <c r="AB176" s="685"/>
      <c r="AC176" s="685"/>
      <c r="AD176" s="685"/>
      <c r="AE176" s="685"/>
      <c r="AF176" s="685"/>
      <c r="AG176" s="685"/>
      <c r="AH176" s="685"/>
      <c r="AI176" s="685"/>
      <c r="AJ176" s="685"/>
      <c r="AK176" s="685"/>
      <c r="AL176" s="685"/>
      <c r="AM176" s="685"/>
      <c r="AN176" s="685"/>
      <c r="AO176" s="685"/>
      <c r="AP176" s="685"/>
      <c r="AQ176" s="685"/>
      <c r="AR176" s="685"/>
      <c r="AS176" s="685"/>
      <c r="AT176" s="685"/>
      <c r="AU176" s="685"/>
      <c r="AV176" s="685"/>
      <c r="AW176" s="685"/>
      <c r="AX176" s="685"/>
      <c r="AY176" s="93"/>
      <c r="AZ176" s="92"/>
      <c r="BA176" s="683">
        <f t="shared" si="21"/>
        <v>8</v>
      </c>
      <c r="BB176" s="683">
        <f t="shared" si="22"/>
        <v>1</v>
      </c>
      <c r="BC176" s="683">
        <f t="shared" si="23"/>
        <v>2</v>
      </c>
      <c r="BD176" s="687" t="str">
        <f>IF(ISBLANK(BD175),"①",CHAR(CODE(BD175)+1))</f>
        <v>①</v>
      </c>
      <c r="BE176" s="87"/>
      <c r="BF176" s="92"/>
      <c r="BG176" s="679" t="str">
        <f ca="1">IF($BA176&lt;&gt;"",IF(MID(_xlfn.FORMULATEXT($BA176),SEARCH("[",_xlfn.FORMULATEXT($BA176))+1,SEARCH("]",_xlfn.FORMULATEXT($BA176))-(SEARCH("[",_xlfn.FORMULATEXT($BA176))+1))="-1","",1),"")</f>
        <v/>
      </c>
      <c r="BH176" s="680" t="str">
        <f ca="1">IF($BB176&lt;&gt;"",IF(MID(_xlfn.FORMULATEXT($BB176),SEARCH("[",_xlfn.FORMULATEXT($BB176))+1,SEARCH("]",_xlfn.FORMULATEXT($BB176))-(SEARCH("[",_xlfn.FORMULATEXT($BB176))+1))="-1","",1),"")</f>
        <v/>
      </c>
      <c r="BI176" s="680" t="str">
        <f ca="1">IF($BC176&lt;&gt;"",IF(MID(_xlfn.FORMULATEXT($BC176),SEARCH("[",_xlfn.FORMULATEXT($BC176))+1,SEARCH("]",_xlfn.FORMULATEXT($BC176))-(SEARCH("[",_xlfn.FORMULATEXT($BC176))+1))="-1","",1),"")</f>
        <v/>
      </c>
      <c r="BJ176" s="680" t="str">
        <f ca="1">IF($BD176&lt;&gt;"",IF(MID(_xlfn.FORMULATEXT($BD176),SEARCH("[",_xlfn.FORMULATEXT($BD176))+1,SEARCH("]",_xlfn.FORMULATEXT($BD176))-(SEARCH("[",_xlfn.FORMULATEXT($BD176))+1))="-1","",1),"")</f>
        <v/>
      </c>
      <c r="BK176" s="680" t="str">
        <f ca="1">IF($BE176&lt;&gt;"",IF(MID(_xlfn.FORMULATEXT($BE176),SEARCH("[",_xlfn.FORMULATEXT($BE176))+1,SEARCH("]",_xlfn.FORMULATEXT($BE176))-(SEARCH("[",_xlfn.FORMULATEXT($BE176))+1))="-1","",1),"")</f>
        <v/>
      </c>
      <c r="BL176" s="681" t="str">
        <f ca="1">IF($BF176&lt;&gt;"",IF(MID(_xlfn.FORMULATEXT($BF176),SEARCH("[",_xlfn.FORMULATEXT($BF176))+1,SEARCH("]",_xlfn.FORMULATEXT($BF176))-(SEARCH("[",_xlfn.FORMULATEXT($BF176))+1))="-1","",1),"")</f>
        <v/>
      </c>
      <c r="CV176" s="1488" t="s">
        <v>2265</v>
      </c>
      <c r="CW176" s="1489"/>
      <c r="CX176" s="1489"/>
      <c r="CY176" s="1489"/>
      <c r="CZ176" s="1489"/>
      <c r="DA176" s="1489"/>
      <c r="DB176" s="1489"/>
      <c r="DC176" s="1489"/>
      <c r="DD176" s="1859">
        <v>44638</v>
      </c>
      <c r="DE176" s="1860"/>
      <c r="DF176" s="1860"/>
      <c r="DG176" s="1861"/>
      <c r="DH176" s="1522"/>
      <c r="DI176" s="1522"/>
      <c r="DJ176" s="1522"/>
      <c r="DK176" s="1522"/>
      <c r="DL176" s="1522"/>
      <c r="DM176" s="1522"/>
      <c r="DN176" s="1522"/>
      <c r="DO176" s="1522"/>
      <c r="DP176" s="1522"/>
      <c r="DQ176" s="1522"/>
      <c r="DR176" s="1523"/>
    </row>
    <row r="177" spans="1:122" s="465" customFormat="1" ht="15" customHeight="1">
      <c r="A177" s="469"/>
      <c r="B177" s="469"/>
      <c r="C177" s="469"/>
      <c r="D177" s="469"/>
      <c r="F177" s="469" t="s">
        <v>874</v>
      </c>
      <c r="G177" s="469"/>
      <c r="H177" s="859"/>
      <c r="I177" s="859"/>
      <c r="J177" s="859"/>
      <c r="K177" s="859"/>
      <c r="L177" s="859"/>
      <c r="M177" s="859"/>
      <c r="N177" s="859"/>
      <c r="O177" s="859"/>
      <c r="P177" s="859"/>
      <c r="Q177" s="859"/>
      <c r="R177" s="859"/>
      <c r="S177" s="859"/>
      <c r="T177" s="859"/>
      <c r="U177" s="859"/>
      <c r="V177" s="859"/>
      <c r="W177" s="859"/>
      <c r="X177" s="859"/>
      <c r="Y177" s="859"/>
      <c r="Z177" s="859"/>
      <c r="AA177" s="859"/>
      <c r="AB177" s="859"/>
      <c r="AC177" s="859"/>
      <c r="AD177" s="859"/>
      <c r="AE177" s="859"/>
      <c r="AF177" s="859"/>
      <c r="AG177" s="859"/>
      <c r="AH177" s="859"/>
      <c r="AI177" s="859"/>
      <c r="AJ177" s="859"/>
      <c r="AK177" s="859"/>
      <c r="AL177" s="859"/>
      <c r="AM177" s="859"/>
      <c r="AN177" s="859"/>
      <c r="AO177" s="859"/>
      <c r="AP177" s="859"/>
      <c r="AQ177" s="859"/>
      <c r="AR177" s="859"/>
      <c r="AS177" s="859"/>
      <c r="AT177" s="859"/>
      <c r="AU177" s="859"/>
      <c r="AV177" s="859"/>
      <c r="AW177" s="859"/>
      <c r="AX177" s="859"/>
      <c r="AY177" s="276"/>
      <c r="BA177" s="683">
        <f t="shared" si="21"/>
        <v>8</v>
      </c>
      <c r="BB177" s="683">
        <f t="shared" si="22"/>
        <v>1</v>
      </c>
      <c r="BC177" s="683">
        <f t="shared" si="23"/>
        <v>2</v>
      </c>
      <c r="BD177" s="683" t="str">
        <f>BD176</f>
        <v>①</v>
      </c>
      <c r="BG177" s="559" t="str">
        <f t="shared" ca="1" si="13"/>
        <v/>
      </c>
      <c r="BH177" s="560" t="str">
        <f t="shared" ca="1" si="13"/>
        <v/>
      </c>
      <c r="BI177" s="560" t="str">
        <f t="shared" ca="1" si="13"/>
        <v/>
      </c>
      <c r="BJ177" s="560" t="str">
        <f t="shared" ca="1" si="13"/>
        <v/>
      </c>
      <c r="BK177" s="560" t="str">
        <f t="shared" ca="1" si="13"/>
        <v/>
      </c>
      <c r="BL177" s="561" t="str">
        <f t="shared" ca="1" si="13"/>
        <v/>
      </c>
      <c r="CV177" s="1528"/>
      <c r="CW177" s="1529"/>
      <c r="CX177" s="1529"/>
      <c r="CY177" s="1529"/>
      <c r="CZ177" s="1529"/>
      <c r="DA177" s="1529"/>
      <c r="DB177" s="1529"/>
      <c r="DC177" s="1529"/>
      <c r="DD177" s="1859"/>
      <c r="DE177" s="1860"/>
      <c r="DF177" s="1860"/>
      <c r="DG177" s="1861"/>
      <c r="DH177" s="1264"/>
      <c r="DI177" s="1264"/>
      <c r="DJ177" s="1264"/>
      <c r="DK177" s="1264"/>
      <c r="DL177" s="1264"/>
      <c r="DM177" s="1264"/>
      <c r="DN177" s="1264"/>
      <c r="DO177" s="1264"/>
      <c r="DP177" s="1264"/>
      <c r="DQ177" s="1264"/>
      <c r="DR177" s="307"/>
    </row>
    <row r="178" spans="1:122" s="465" customFormat="1" ht="15" customHeight="1">
      <c r="A178" s="469"/>
      <c r="B178" s="469"/>
      <c r="C178" s="469"/>
      <c r="D178" s="469"/>
      <c r="F178" s="845" t="s">
        <v>150</v>
      </c>
      <c r="G178" s="846"/>
      <c r="H178" s="846"/>
      <c r="I178" s="846"/>
      <c r="J178" s="846"/>
      <c r="K178" s="846"/>
      <c r="L178" s="846"/>
      <c r="M178" s="847"/>
      <c r="N178" s="301" t="s">
        <v>153</v>
      </c>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7"/>
      <c r="AY178" s="276"/>
      <c r="BA178" s="683">
        <f t="shared" si="21"/>
        <v>8</v>
      </c>
      <c r="BB178" s="683">
        <f t="shared" si="22"/>
        <v>1</v>
      </c>
      <c r="BC178" s="683">
        <f t="shared" si="23"/>
        <v>2</v>
      </c>
      <c r="BD178" s="683" t="str">
        <f>BD177</f>
        <v>①</v>
      </c>
      <c r="BG178" s="559" t="str">
        <f t="shared" ref="BG178:BL196" ca="1" si="24">IF(BA178&lt;&gt;"",IF(MID(_xlfn.FORMULATEXT(BA178),SEARCH("[",_xlfn.FORMULATEXT(BA178))+1,SEARCH("]",_xlfn.FORMULATEXT(BA178))-(SEARCH("[",_xlfn.FORMULATEXT(BA178))+1))="-1","",1),"")</f>
        <v/>
      </c>
      <c r="BH178" s="560" t="str">
        <f t="shared" ca="1" si="24"/>
        <v/>
      </c>
      <c r="BI178" s="560" t="str">
        <f t="shared" ca="1" si="24"/>
        <v/>
      </c>
      <c r="BJ178" s="560" t="str">
        <f t="shared" ca="1" si="24"/>
        <v/>
      </c>
      <c r="BK178" s="560" t="str">
        <f t="shared" ca="1" si="24"/>
        <v/>
      </c>
      <c r="BL178" s="561" t="str">
        <f t="shared" ca="1" si="24"/>
        <v/>
      </c>
      <c r="CV178" s="1528"/>
      <c r="CW178" s="1529"/>
      <c r="CX178" s="1529"/>
      <c r="CY178" s="1529"/>
      <c r="CZ178" s="1529"/>
      <c r="DA178" s="1529"/>
      <c r="DB178" s="1529"/>
      <c r="DC178" s="1529"/>
      <c r="DD178" s="1859"/>
      <c r="DE178" s="1860"/>
      <c r="DF178" s="1860"/>
      <c r="DG178" s="1861"/>
      <c r="DH178" s="1264"/>
      <c r="DI178" s="1264"/>
      <c r="DJ178" s="1264"/>
      <c r="DK178" s="1264"/>
      <c r="DL178" s="1264"/>
      <c r="DM178" s="1264"/>
      <c r="DN178" s="1264"/>
      <c r="DO178" s="1264"/>
      <c r="DP178" s="1264"/>
      <c r="DQ178" s="1264"/>
      <c r="DR178" s="307"/>
    </row>
    <row r="179" spans="1:122" s="465" customFormat="1" ht="15" customHeight="1">
      <c r="A179" s="469"/>
      <c r="B179" s="469"/>
      <c r="C179" s="469"/>
      <c r="D179" s="469"/>
      <c r="F179" s="848" t="s">
        <v>151</v>
      </c>
      <c r="G179" s="849"/>
      <c r="H179" s="849"/>
      <c r="I179" s="849"/>
      <c r="J179" s="849"/>
      <c r="K179" s="849"/>
      <c r="L179" s="849"/>
      <c r="M179" s="850"/>
      <c r="N179" s="821" t="str">
        <f>"入力必須項目 &lt;未入力の入力必須項目&gt; が未入力の為データ登録処理ができません。"</f>
        <v>入力必須項目 &lt;未入力の入力必須項目&gt; が未入力の為データ登録処理ができません。</v>
      </c>
      <c r="O179" s="257"/>
      <c r="P179" s="257"/>
      <c r="Q179" s="257"/>
      <c r="R179" s="257"/>
      <c r="S179" s="257"/>
      <c r="T179" s="257"/>
      <c r="U179" s="257"/>
      <c r="V179" s="257"/>
      <c r="W179" s="257"/>
      <c r="X179" s="257"/>
      <c r="Y179" s="257"/>
      <c r="Z179" s="257"/>
      <c r="AA179" s="257"/>
      <c r="AB179" s="257"/>
      <c r="AC179" s="257"/>
      <c r="AD179" s="257"/>
      <c r="AE179" s="257"/>
      <c r="AF179" s="257"/>
      <c r="AG179" s="257"/>
      <c r="AH179" s="257"/>
      <c r="AI179" s="257"/>
      <c r="AJ179" s="257"/>
      <c r="AK179" s="257"/>
      <c r="AL179" s="257"/>
      <c r="AM179" s="257"/>
      <c r="AN179" s="257"/>
      <c r="AO179" s="257"/>
      <c r="AP179" s="257"/>
      <c r="AQ179" s="257"/>
      <c r="AR179" s="257"/>
      <c r="AS179" s="257"/>
      <c r="AT179" s="257"/>
      <c r="AU179" s="257"/>
      <c r="AV179" s="257"/>
      <c r="AW179" s="257"/>
      <c r="AX179" s="258"/>
      <c r="AY179" s="276"/>
      <c r="BA179" s="683">
        <f t="shared" si="21"/>
        <v>8</v>
      </c>
      <c r="BB179" s="683">
        <f t="shared" si="22"/>
        <v>1</v>
      </c>
      <c r="BC179" s="683">
        <f t="shared" si="23"/>
        <v>2</v>
      </c>
      <c r="BD179" s="683" t="str">
        <f>BD178</f>
        <v>①</v>
      </c>
      <c r="BG179" s="559" t="str">
        <f t="shared" ca="1" si="24"/>
        <v/>
      </c>
      <c r="BH179" s="560" t="str">
        <f t="shared" ca="1" si="24"/>
        <v/>
      </c>
      <c r="BI179" s="560" t="str">
        <f t="shared" ca="1" si="24"/>
        <v/>
      </c>
      <c r="BJ179" s="560" t="str">
        <f t="shared" ca="1" si="24"/>
        <v/>
      </c>
      <c r="BK179" s="560" t="str">
        <f t="shared" ca="1" si="24"/>
        <v/>
      </c>
      <c r="BL179" s="561" t="str">
        <f t="shared" ca="1" si="24"/>
        <v/>
      </c>
      <c r="CV179" s="1528"/>
      <c r="CW179" s="1529"/>
      <c r="CX179" s="1529"/>
      <c r="CY179" s="1529"/>
      <c r="CZ179" s="1529"/>
      <c r="DA179" s="1529"/>
      <c r="DB179" s="1529"/>
      <c r="DC179" s="1529"/>
      <c r="DD179" s="1859"/>
      <c r="DE179" s="1860"/>
      <c r="DF179" s="1860"/>
      <c r="DG179" s="1861"/>
      <c r="DH179" s="1264"/>
      <c r="DI179" s="1264"/>
      <c r="DJ179" s="1264"/>
      <c r="DK179" s="1264"/>
      <c r="DL179" s="1264"/>
      <c r="DM179" s="1264"/>
      <c r="DN179" s="1264"/>
      <c r="DO179" s="1264"/>
      <c r="DP179" s="1264"/>
      <c r="DQ179" s="1264"/>
      <c r="DR179" s="307"/>
    </row>
    <row r="180" spans="1:122" s="465" customFormat="1" ht="15" customHeight="1">
      <c r="A180" s="469"/>
      <c r="B180" s="469"/>
      <c r="C180" s="469"/>
      <c r="D180" s="469"/>
      <c r="F180" s="302"/>
      <c r="G180" s="859"/>
      <c r="H180" s="859"/>
      <c r="I180" s="859"/>
      <c r="J180" s="859"/>
      <c r="K180" s="859"/>
      <c r="L180" s="859"/>
      <c r="M180" s="860"/>
      <c r="N180" s="302" t="s">
        <v>875</v>
      </c>
      <c r="O180" s="859"/>
      <c r="P180" s="859"/>
      <c r="Q180" s="859"/>
      <c r="R180" s="859"/>
      <c r="S180" s="859"/>
      <c r="T180" s="859"/>
      <c r="U180" s="859"/>
      <c r="V180" s="859"/>
      <c r="W180" s="859"/>
      <c r="X180" s="859"/>
      <c r="Y180" s="859"/>
      <c r="Z180" s="859"/>
      <c r="AA180" s="859"/>
      <c r="AB180" s="859"/>
      <c r="AC180" s="859"/>
      <c r="AD180" s="859"/>
      <c r="AE180" s="859"/>
      <c r="AF180" s="859"/>
      <c r="AG180" s="859"/>
      <c r="AH180" s="859"/>
      <c r="AI180" s="859"/>
      <c r="AJ180" s="859"/>
      <c r="AK180" s="859"/>
      <c r="AL180" s="859"/>
      <c r="AM180" s="859"/>
      <c r="AN180" s="859"/>
      <c r="AO180" s="859"/>
      <c r="AP180" s="859"/>
      <c r="AQ180" s="859"/>
      <c r="AR180" s="859"/>
      <c r="AS180" s="859"/>
      <c r="AT180" s="859"/>
      <c r="AU180" s="859"/>
      <c r="AV180" s="859"/>
      <c r="AW180" s="859"/>
      <c r="AX180" s="860"/>
      <c r="AY180" s="276"/>
      <c r="BA180" s="683">
        <f t="shared" si="21"/>
        <v>8</v>
      </c>
      <c r="BB180" s="683">
        <f t="shared" si="22"/>
        <v>1</v>
      </c>
      <c r="BC180" s="683">
        <f t="shared" si="23"/>
        <v>2</v>
      </c>
      <c r="BD180" s="683" t="str">
        <f>BD179</f>
        <v>①</v>
      </c>
      <c r="BG180" s="559" t="str">
        <f t="shared" ca="1" si="24"/>
        <v/>
      </c>
      <c r="BH180" s="560" t="str">
        <f t="shared" ca="1" si="24"/>
        <v/>
      </c>
      <c r="BI180" s="560" t="str">
        <f t="shared" ca="1" si="24"/>
        <v/>
      </c>
      <c r="BJ180" s="560" t="str">
        <f t="shared" ca="1" si="24"/>
        <v/>
      </c>
      <c r="BK180" s="560" t="str">
        <f t="shared" ca="1" si="24"/>
        <v/>
      </c>
      <c r="BL180" s="561" t="str">
        <f t="shared" ca="1" si="24"/>
        <v/>
      </c>
      <c r="CV180" s="1528"/>
      <c r="CW180" s="1529"/>
      <c r="CX180" s="1529"/>
      <c r="CY180" s="1529"/>
      <c r="CZ180" s="1529"/>
      <c r="DA180" s="1529"/>
      <c r="DB180" s="1529"/>
      <c r="DC180" s="1529"/>
      <c r="DD180" s="1859"/>
      <c r="DE180" s="1860"/>
      <c r="DF180" s="1860"/>
      <c r="DG180" s="1861"/>
      <c r="DH180" s="1264"/>
      <c r="DI180" s="1264"/>
      <c r="DJ180" s="1264"/>
      <c r="DK180" s="1264"/>
      <c r="DL180" s="1264"/>
      <c r="DM180" s="1264"/>
      <c r="DN180" s="1264"/>
      <c r="DO180" s="1264"/>
      <c r="DP180" s="1264"/>
      <c r="DQ180" s="1264"/>
      <c r="DR180" s="307"/>
    </row>
    <row r="181" spans="1:122" s="465" customFormat="1" ht="15" customHeight="1">
      <c r="A181" s="469"/>
      <c r="B181" s="469"/>
      <c r="C181" s="469"/>
      <c r="D181" s="469"/>
      <c r="F181" s="851" t="s">
        <v>152</v>
      </c>
      <c r="G181" s="852"/>
      <c r="H181" s="852"/>
      <c r="I181" s="852"/>
      <c r="J181" s="852"/>
      <c r="K181" s="852"/>
      <c r="L181" s="852"/>
      <c r="M181" s="853"/>
      <c r="N181" s="303" t="s">
        <v>318</v>
      </c>
      <c r="O181" s="271"/>
      <c r="P181" s="271"/>
      <c r="Q181" s="977"/>
      <c r="R181" s="271"/>
      <c r="S181" s="271"/>
      <c r="T181" s="271"/>
      <c r="U181" s="271"/>
      <c r="V181" s="271"/>
      <c r="W181" s="271"/>
      <c r="X181" s="271"/>
      <c r="Y181" s="271"/>
      <c r="Z181" s="271"/>
      <c r="AA181" s="271"/>
      <c r="AB181" s="271"/>
      <c r="AC181" s="271"/>
      <c r="AD181" s="271"/>
      <c r="AE181" s="271"/>
      <c r="AF181" s="271"/>
      <c r="AG181" s="271"/>
      <c r="AH181" s="271"/>
      <c r="AI181" s="271"/>
      <c r="AJ181" s="271"/>
      <c r="AK181" s="271"/>
      <c r="AL181" s="271"/>
      <c r="AM181" s="271"/>
      <c r="AN181" s="271"/>
      <c r="AO181" s="271"/>
      <c r="AP181" s="271"/>
      <c r="AQ181" s="271"/>
      <c r="AR181" s="271"/>
      <c r="AS181" s="271"/>
      <c r="AT181" s="271"/>
      <c r="AU181" s="271"/>
      <c r="AV181" s="271"/>
      <c r="AW181" s="271"/>
      <c r="AX181" s="272"/>
      <c r="AY181" s="276"/>
      <c r="BA181" s="683">
        <f t="shared" si="21"/>
        <v>8</v>
      </c>
      <c r="BB181" s="683">
        <f t="shared" si="22"/>
        <v>1</v>
      </c>
      <c r="BC181" s="683">
        <f t="shared" si="23"/>
        <v>2</v>
      </c>
      <c r="BD181" s="683" t="str">
        <f>BD180</f>
        <v>①</v>
      </c>
      <c r="BG181" s="559" t="str">
        <f t="shared" ca="1" si="24"/>
        <v/>
      </c>
      <c r="BH181" s="560" t="str">
        <f t="shared" ca="1" si="24"/>
        <v/>
      </c>
      <c r="BI181" s="560" t="str">
        <f t="shared" ca="1" si="24"/>
        <v/>
      </c>
      <c r="BJ181" s="560" t="str">
        <f t="shared" ca="1" si="24"/>
        <v/>
      </c>
      <c r="BK181" s="560" t="str">
        <f t="shared" ca="1" si="24"/>
        <v/>
      </c>
      <c r="BL181" s="561" t="str">
        <f t="shared" ca="1" si="24"/>
        <v/>
      </c>
      <c r="CV181" s="1528"/>
      <c r="CW181" s="1529"/>
      <c r="CX181" s="1529"/>
      <c r="CY181" s="1529"/>
      <c r="CZ181" s="1529"/>
      <c r="DA181" s="1529"/>
      <c r="DB181" s="1529"/>
      <c r="DC181" s="1529"/>
      <c r="DD181" s="1859"/>
      <c r="DE181" s="1860"/>
      <c r="DF181" s="1860"/>
      <c r="DG181" s="1861"/>
      <c r="DH181" s="1264"/>
      <c r="DI181" s="1264"/>
      <c r="DJ181" s="1264"/>
      <c r="DK181" s="1264"/>
      <c r="DL181" s="1264"/>
      <c r="DM181" s="1264"/>
      <c r="DN181" s="1264"/>
      <c r="DO181" s="1264"/>
      <c r="DP181" s="1264"/>
      <c r="DQ181" s="1264"/>
      <c r="DR181" s="307"/>
    </row>
    <row r="182" spans="1:122" s="94" customFormat="1" ht="15" customHeight="1">
      <c r="A182" s="1760" t="str">
        <f>$BA182&amp;"."&amp;$BB182&amp;"."&amp;$BC182&amp;"."</f>
        <v>8.1.3.</v>
      </c>
      <c r="B182" s="1761"/>
      <c r="C182" s="1761"/>
      <c r="D182" s="1761"/>
      <c r="E182" s="469" t="s">
        <v>1065</v>
      </c>
      <c r="F182" s="469"/>
      <c r="G182" s="469"/>
      <c r="H182" s="469"/>
      <c r="I182" s="469"/>
      <c r="J182" s="469"/>
      <c r="K182" s="469"/>
      <c r="L182" s="469"/>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9"/>
      <c r="AP182" s="469"/>
      <c r="AQ182" s="469"/>
      <c r="AR182" s="469"/>
      <c r="AS182" s="469"/>
      <c r="AT182" s="469"/>
      <c r="AU182" s="469"/>
      <c r="AV182" s="469"/>
      <c r="AW182" s="469"/>
      <c r="AX182" s="469"/>
      <c r="AY182" s="276"/>
      <c r="AZ182" s="465"/>
      <c r="BA182" s="192">
        <f t="shared" si="21"/>
        <v>8</v>
      </c>
      <c r="BB182" s="192">
        <f t="shared" si="22"/>
        <v>1</v>
      </c>
      <c r="BC182" s="193">
        <f>BC181+1</f>
        <v>3</v>
      </c>
      <c r="BD182" s="192"/>
      <c r="BE182" s="192"/>
      <c r="BF182" s="233"/>
      <c r="BG182" s="679" t="str">
        <f ca="1">IF($BA182&lt;&gt;"",IF(MID(_xlfn.FORMULATEXT($BA182),SEARCH("[",_xlfn.FORMULATEXT($BA182))+1,SEARCH("]",_xlfn.FORMULATEXT($BA182))-(SEARCH("[",_xlfn.FORMULATEXT($BA182))+1))="-1","",1),"")</f>
        <v/>
      </c>
      <c r="BH182" s="680" t="str">
        <f ca="1">IF($BB182&lt;&gt;"",IF(MID(_xlfn.FORMULATEXT($BB182),SEARCH("[",_xlfn.FORMULATEXT($BB182))+1,SEARCH("]",_xlfn.FORMULATEXT($BB182))-(SEARCH("[",_xlfn.FORMULATEXT($BB182))+1))="-1","",1),"")</f>
        <v/>
      </c>
      <c r="BI182" s="680" t="str">
        <f ca="1">IF($BC182&lt;&gt;"",IF(MID(_xlfn.FORMULATEXT($BC182),SEARCH("[",_xlfn.FORMULATEXT($BC182))+1,SEARCH("]",_xlfn.FORMULATEXT($BC182))-(SEARCH("[",_xlfn.FORMULATEXT($BC182))+1))="-1","",1),"")</f>
        <v/>
      </c>
      <c r="BJ182" s="680" t="str">
        <f ca="1">IF($BD182&lt;&gt;"",IF(MID(_xlfn.FORMULATEXT($BD182),SEARCH("[",_xlfn.FORMULATEXT($BD182))+1,SEARCH("]",_xlfn.FORMULATEXT($BD182))-(SEARCH("[",_xlfn.FORMULATEXT($BD182))+1))="-1","",1),"")</f>
        <v/>
      </c>
      <c r="BK182" s="680" t="str">
        <f ca="1">IF($BE182&lt;&gt;"",IF(MID(_xlfn.FORMULATEXT($BE182),SEARCH("[",_xlfn.FORMULATEXT($BE182))+1,SEARCH("]",_xlfn.FORMULATEXT($BE182))-(SEARCH("[",_xlfn.FORMULATEXT($BE182))+1))="-1","",1),"")</f>
        <v/>
      </c>
      <c r="BL182" s="681" t="str">
        <f ca="1">IF($BF182&lt;&gt;"",IF(MID(_xlfn.FORMULATEXT($BF182),SEARCH("[",_xlfn.FORMULATEXT($BF182))+1,SEARCH("]",_xlfn.FORMULATEXT($BF182))-(SEARCH("[",_xlfn.FORMULATEXT($BF182))+1))="-1","",1),"")</f>
        <v/>
      </c>
      <c r="BN182" s="465" t="s">
        <v>2210</v>
      </c>
      <c r="CV182" s="1488" t="s">
        <v>2265</v>
      </c>
      <c r="CW182" s="1489"/>
      <c r="CX182" s="1489"/>
      <c r="CY182" s="1489"/>
      <c r="CZ182" s="1489"/>
      <c r="DA182" s="1489"/>
      <c r="DB182" s="1489"/>
      <c r="DC182" s="1489"/>
      <c r="DD182" s="1859">
        <v>44638</v>
      </c>
      <c r="DE182" s="1860"/>
      <c r="DF182" s="1860"/>
      <c r="DG182" s="1861"/>
      <c r="DH182" s="1522"/>
      <c r="DI182" s="1522"/>
      <c r="DJ182" s="1522"/>
      <c r="DK182" s="1522"/>
      <c r="DL182" s="1522"/>
      <c r="DM182" s="1522"/>
      <c r="DN182" s="1522"/>
      <c r="DO182" s="1522"/>
      <c r="DP182" s="1522"/>
      <c r="DQ182" s="1522"/>
      <c r="DR182" s="1523"/>
    </row>
    <row r="183" spans="1:122" s="465" customFormat="1" ht="15" customHeight="1">
      <c r="A183" s="469"/>
      <c r="B183" s="469"/>
      <c r="C183" s="469"/>
      <c r="D183" s="469"/>
      <c r="E183" s="304" t="str">
        <f>$CL$25&amp;"を実施する。"</f>
        <v>「9. データ登録処理」を実施する。</v>
      </c>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276"/>
      <c r="BA183" s="683">
        <f t="shared" si="21"/>
        <v>8</v>
      </c>
      <c r="BB183" s="683">
        <f t="shared" si="22"/>
        <v>1</v>
      </c>
      <c r="BC183" s="683">
        <f>BC182</f>
        <v>3</v>
      </c>
      <c r="BD183" s="192"/>
      <c r="BE183" s="192"/>
      <c r="BF183" s="233"/>
      <c r="BG183" s="559" t="str">
        <f t="shared" ca="1" si="24"/>
        <v/>
      </c>
      <c r="BH183" s="560" t="str">
        <f t="shared" ca="1" si="24"/>
        <v/>
      </c>
      <c r="BI183" s="560" t="str">
        <f t="shared" ca="1" si="24"/>
        <v/>
      </c>
      <c r="BJ183" s="560" t="str">
        <f t="shared" ca="1" si="24"/>
        <v/>
      </c>
      <c r="BK183" s="560" t="str">
        <f t="shared" ca="1" si="24"/>
        <v/>
      </c>
      <c r="BL183" s="561" t="str">
        <f t="shared" ca="1" si="24"/>
        <v/>
      </c>
      <c r="CV183" s="1528"/>
      <c r="CW183" s="1529"/>
      <c r="CX183" s="1529"/>
      <c r="CY183" s="1529"/>
      <c r="CZ183" s="1529"/>
      <c r="DA183" s="1529"/>
      <c r="DB183" s="1529"/>
      <c r="DC183" s="1529"/>
      <c r="DD183" s="1859"/>
      <c r="DE183" s="1860"/>
      <c r="DF183" s="1860"/>
      <c r="DG183" s="1861"/>
      <c r="DH183" s="1264"/>
      <c r="DI183" s="1264"/>
      <c r="DJ183" s="1264"/>
      <c r="DK183" s="1264"/>
      <c r="DL183" s="1264"/>
      <c r="DM183" s="1264"/>
      <c r="DN183" s="1264"/>
      <c r="DO183" s="1264"/>
      <c r="DP183" s="1264"/>
      <c r="DQ183" s="1264"/>
      <c r="DR183" s="307"/>
    </row>
    <row r="184" spans="1:122" s="465" customFormat="1" ht="15" customHeight="1">
      <c r="A184" s="1760" t="str">
        <f>$BA184&amp;"."&amp;$BB184&amp;"."</f>
        <v>8.2.</v>
      </c>
      <c r="B184" s="1761"/>
      <c r="C184" s="1761"/>
      <c r="D184" s="319" t="s">
        <v>146</v>
      </c>
      <c r="E184" s="275"/>
      <c r="F184" s="275"/>
      <c r="G184" s="275"/>
      <c r="H184" s="1882">
        <f>$B$64</f>
        <v>24</v>
      </c>
      <c r="I184" s="1882"/>
      <c r="J184" s="844" t="str">
        <f>VLOOKUP(VALUE(H184),$B$38:$F$75,3,FALSE) &amp;" "&amp; VLOOKUP(VALUE(H184),$B$38:$F$75,5,FALSE)</f>
        <v>F5 検索</v>
      </c>
      <c r="K184" s="275"/>
      <c r="L184" s="475"/>
      <c r="M184" s="475"/>
      <c r="N184" s="475"/>
      <c r="O184" s="275" t="s">
        <v>317</v>
      </c>
      <c r="P184" s="275"/>
      <c r="Q184" s="275"/>
      <c r="R184" s="275"/>
      <c r="S184" s="275"/>
      <c r="T184" s="275"/>
      <c r="U184" s="275"/>
      <c r="V184" s="275"/>
      <c r="W184" s="275"/>
      <c r="X184" s="275"/>
      <c r="Y184" s="275"/>
      <c r="Z184" s="275"/>
      <c r="AA184" s="275"/>
      <c r="AB184" s="275"/>
      <c r="AC184" s="275"/>
      <c r="AD184" s="275"/>
      <c r="AE184" s="275"/>
      <c r="AF184" s="275"/>
      <c r="AG184" s="275"/>
      <c r="AH184" s="275"/>
      <c r="AI184" s="275"/>
      <c r="AJ184" s="275"/>
      <c r="AK184" s="275"/>
      <c r="AL184" s="275"/>
      <c r="AM184" s="275"/>
      <c r="AN184" s="275"/>
      <c r="AO184" s="275"/>
      <c r="AP184" s="275"/>
      <c r="AQ184" s="275"/>
      <c r="AR184" s="275"/>
      <c r="AS184" s="275"/>
      <c r="AT184" s="275"/>
      <c r="AU184" s="275"/>
      <c r="AV184" s="275"/>
      <c r="AW184" s="275"/>
      <c r="AX184" s="275"/>
      <c r="AY184" s="223"/>
      <c r="BA184" s="192">
        <f t="shared" si="21"/>
        <v>8</v>
      </c>
      <c r="BB184" s="193">
        <f>BB183+1</f>
        <v>2</v>
      </c>
      <c r="BC184" s="192"/>
      <c r="BD184" s="192"/>
      <c r="BE184" s="192"/>
      <c r="BF184" s="837"/>
      <c r="BG184" s="563" t="str">
        <f t="shared" ca="1" si="24"/>
        <v/>
      </c>
      <c r="BH184" s="564" t="str">
        <f t="shared" ca="1" si="24"/>
        <v/>
      </c>
      <c r="BI184" s="564" t="str">
        <f t="shared" ca="1" si="24"/>
        <v/>
      </c>
      <c r="BJ184" s="564" t="str">
        <f t="shared" ca="1" si="24"/>
        <v/>
      </c>
      <c r="BK184" s="564" t="str">
        <f t="shared" ca="1" si="24"/>
        <v/>
      </c>
      <c r="BL184" s="565" t="str">
        <f t="shared" ca="1" si="24"/>
        <v/>
      </c>
      <c r="BN184" s="465" t="s">
        <v>2211</v>
      </c>
      <c r="CV184" s="1528"/>
      <c r="CW184" s="1529"/>
      <c r="CX184" s="1529"/>
      <c r="CY184" s="1529"/>
      <c r="CZ184" s="1529"/>
      <c r="DA184" s="1529"/>
      <c r="DB184" s="1529"/>
      <c r="DC184" s="1529"/>
      <c r="DD184" s="1859"/>
      <c r="DE184" s="1860"/>
      <c r="DF184" s="1860"/>
      <c r="DG184" s="1861"/>
      <c r="DH184" s="1264"/>
      <c r="DI184" s="1264"/>
      <c r="DJ184" s="1264"/>
      <c r="DK184" s="1264"/>
      <c r="DL184" s="1264"/>
      <c r="DM184" s="1264"/>
      <c r="DN184" s="1264"/>
      <c r="DO184" s="1264"/>
      <c r="DP184" s="1264"/>
      <c r="DQ184" s="1264"/>
      <c r="DR184" s="307"/>
    </row>
    <row r="185" spans="1:122" s="465" customFormat="1" ht="15" customHeight="1">
      <c r="A185" s="1760" t="str">
        <f>$BA185&amp;"."&amp;$BB185&amp;"."&amp;$BC185&amp;"."</f>
        <v>8.2.1.</v>
      </c>
      <c r="B185" s="1761"/>
      <c r="C185" s="1761"/>
      <c r="D185" s="1761"/>
      <c r="E185" s="465" t="s">
        <v>1078</v>
      </c>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c r="AR185" s="275"/>
      <c r="AS185" s="275"/>
      <c r="AT185" s="275"/>
      <c r="AU185" s="275"/>
      <c r="AV185" s="275"/>
      <c r="AW185" s="275"/>
      <c r="AX185" s="275"/>
      <c r="AY185" s="223"/>
      <c r="BA185" s="192">
        <f t="shared" si="21"/>
        <v>8</v>
      </c>
      <c r="BB185" s="192">
        <f>BB184</f>
        <v>2</v>
      </c>
      <c r="BC185" s="193">
        <f>BC184+1</f>
        <v>1</v>
      </c>
      <c r="BD185" s="192"/>
      <c r="BE185" s="192"/>
      <c r="BF185" s="953"/>
      <c r="BG185" s="563" t="str">
        <f t="shared" ref="BG185:BL185" ca="1" si="25">IF(BA185&lt;&gt;"",IF(MID(_xlfn.FORMULATEXT(BA185),SEARCH("[",_xlfn.FORMULATEXT(BA185))+1,SEARCH("]",_xlfn.FORMULATEXT(BA185))-(SEARCH("[",_xlfn.FORMULATEXT(BA185))+1))="-1","",1),"")</f>
        <v/>
      </c>
      <c r="BH185" s="564" t="str">
        <f t="shared" ca="1" si="25"/>
        <v/>
      </c>
      <c r="BI185" s="564" t="str">
        <f t="shared" ca="1" si="25"/>
        <v/>
      </c>
      <c r="BJ185" s="564" t="str">
        <f t="shared" ca="1" si="25"/>
        <v/>
      </c>
      <c r="BK185" s="564" t="str">
        <f t="shared" ca="1" si="25"/>
        <v/>
      </c>
      <c r="BL185" s="565" t="str">
        <f t="shared" ca="1" si="25"/>
        <v/>
      </c>
      <c r="BO185" s="465" t="s">
        <v>2212</v>
      </c>
      <c r="CV185" s="1528"/>
      <c r="CW185" s="1529"/>
      <c r="CX185" s="1529"/>
      <c r="CY185" s="1529"/>
      <c r="CZ185" s="1529"/>
      <c r="DA185" s="1529"/>
      <c r="DB185" s="1529"/>
      <c r="DC185" s="1529"/>
      <c r="DD185" s="1859"/>
      <c r="DE185" s="1860"/>
      <c r="DF185" s="1860"/>
      <c r="DG185" s="1861"/>
      <c r="DH185" s="1264"/>
      <c r="DI185" s="1264"/>
      <c r="DJ185" s="1264"/>
      <c r="DK185" s="1264"/>
      <c r="DL185" s="1264"/>
      <c r="DM185" s="1264"/>
      <c r="DN185" s="1264"/>
      <c r="DO185" s="1264"/>
      <c r="DP185" s="1264"/>
      <c r="DQ185" s="1264"/>
      <c r="DR185" s="307"/>
    </row>
    <row r="186" spans="1:122" s="465" customFormat="1" ht="15" customHeight="1">
      <c r="A186" s="918"/>
      <c r="B186" s="919"/>
      <c r="C186" s="919"/>
      <c r="D186" s="919"/>
      <c r="E186" s="987" t="str">
        <f>$BR$59&amp;"を実施する。"</f>
        <v>「共通仕様」「53. データ検索共通処理」を実施する。</v>
      </c>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75"/>
      <c r="AS186" s="275"/>
      <c r="AT186" s="275"/>
      <c r="AU186" s="275"/>
      <c r="AV186" s="275"/>
      <c r="AW186" s="275"/>
      <c r="AX186" s="275"/>
      <c r="AY186" s="223"/>
      <c r="BA186" s="192">
        <f t="shared" ref="BA186:BC187" si="26">BA185</f>
        <v>8</v>
      </c>
      <c r="BB186" s="192">
        <f t="shared" si="26"/>
        <v>2</v>
      </c>
      <c r="BC186" s="192">
        <f t="shared" si="26"/>
        <v>1</v>
      </c>
      <c r="BD186" s="192"/>
      <c r="BE186" s="192"/>
      <c r="BF186" s="953"/>
      <c r="BG186" s="563"/>
      <c r="BH186" s="564"/>
      <c r="BI186" s="564"/>
      <c r="BJ186" s="564"/>
      <c r="BK186" s="564"/>
      <c r="BL186" s="565"/>
      <c r="CV186" s="1528"/>
      <c r="CW186" s="1529"/>
      <c r="CX186" s="1529"/>
      <c r="CY186" s="1529"/>
      <c r="CZ186" s="1529"/>
      <c r="DA186" s="1529"/>
      <c r="DB186" s="1529"/>
      <c r="DC186" s="1529"/>
      <c r="DD186" s="1859"/>
      <c r="DE186" s="1860"/>
      <c r="DF186" s="1860"/>
      <c r="DG186" s="1861"/>
      <c r="DH186" s="1264"/>
      <c r="DI186" s="1264"/>
      <c r="DJ186" s="1264"/>
      <c r="DK186" s="1264"/>
      <c r="DL186" s="1264"/>
      <c r="DM186" s="1264"/>
      <c r="DN186" s="1264"/>
      <c r="DO186" s="1264"/>
      <c r="DP186" s="1264"/>
      <c r="DQ186" s="1264"/>
      <c r="DR186" s="307"/>
    </row>
    <row r="187" spans="1:122" s="465" customFormat="1" ht="15" customHeight="1">
      <c r="A187" s="1760" t="str">
        <f>$BA187&amp;"."&amp;$BB187&amp;"."&amp;$BC187&amp;"."</f>
        <v>8.2.2.</v>
      </c>
      <c r="B187" s="1761"/>
      <c r="C187" s="1761"/>
      <c r="D187" s="1761"/>
      <c r="E187" s="465" t="s">
        <v>1079</v>
      </c>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c r="AJ187" s="275"/>
      <c r="AK187" s="275"/>
      <c r="AL187" s="275"/>
      <c r="AM187" s="275"/>
      <c r="AN187" s="275"/>
      <c r="AO187" s="275"/>
      <c r="AP187" s="275"/>
      <c r="AQ187" s="275"/>
      <c r="AR187" s="275"/>
      <c r="AS187" s="275"/>
      <c r="AT187" s="275"/>
      <c r="AU187" s="275"/>
      <c r="AV187" s="275"/>
      <c r="AW187" s="275"/>
      <c r="AX187" s="275"/>
      <c r="AY187" s="223"/>
      <c r="BA187" s="192">
        <f t="shared" si="26"/>
        <v>8</v>
      </c>
      <c r="BB187" s="192">
        <f t="shared" si="26"/>
        <v>2</v>
      </c>
      <c r="BC187" s="193">
        <f>BC186+1</f>
        <v>2</v>
      </c>
      <c r="BD187" s="192"/>
      <c r="BE187" s="192"/>
      <c r="BF187" s="837"/>
      <c r="BG187" s="563" t="str">
        <f t="shared" ca="1" si="24"/>
        <v/>
      </c>
      <c r="BH187" s="564" t="str">
        <f t="shared" ca="1" si="24"/>
        <v/>
      </c>
      <c r="BI187" s="564" t="str">
        <f t="shared" ca="1" si="24"/>
        <v/>
      </c>
      <c r="BJ187" s="564" t="str">
        <f t="shared" ca="1" si="24"/>
        <v/>
      </c>
      <c r="BK187" s="564" t="str">
        <f t="shared" ca="1" si="24"/>
        <v/>
      </c>
      <c r="BL187" s="565" t="str">
        <f t="shared" ca="1" si="24"/>
        <v/>
      </c>
      <c r="BN187" s="465" t="s">
        <v>2213</v>
      </c>
      <c r="CV187" s="1528"/>
      <c r="CW187" s="1529"/>
      <c r="CX187" s="1529"/>
      <c r="CY187" s="1529"/>
      <c r="CZ187" s="1529"/>
      <c r="DA187" s="1529"/>
      <c r="DB187" s="1529"/>
      <c r="DC187" s="1529"/>
      <c r="DD187" s="1859"/>
      <c r="DE187" s="1860"/>
      <c r="DF187" s="1860"/>
      <c r="DG187" s="1861"/>
      <c r="DH187" s="1264" t="s">
        <v>2281</v>
      </c>
      <c r="DI187" s="1264"/>
      <c r="DJ187" s="1264"/>
      <c r="DK187" s="1264"/>
      <c r="DL187" s="1264"/>
      <c r="DM187" s="1264"/>
      <c r="DN187" s="1264"/>
      <c r="DO187" s="1264"/>
      <c r="DP187" s="1264"/>
      <c r="DQ187" s="1264"/>
      <c r="DR187" s="307"/>
    </row>
    <row r="188" spans="1:122" s="465" customFormat="1" ht="15" customHeight="1">
      <c r="A188" s="1758" t="str">
        <f>$BD188&amp;"."</f>
        <v>①.</v>
      </c>
      <c r="B188" s="1759"/>
      <c r="C188" s="1759"/>
      <c r="D188" s="1759"/>
      <c r="E188" s="1759"/>
      <c r="F188" s="275" t="s">
        <v>471</v>
      </c>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23"/>
      <c r="BA188" s="192">
        <f t="shared" ref="BA188:BD202" si="27">BA187</f>
        <v>8</v>
      </c>
      <c r="BB188" s="192">
        <f t="shared" si="27"/>
        <v>2</v>
      </c>
      <c r="BC188" s="192">
        <f t="shared" si="27"/>
        <v>2</v>
      </c>
      <c r="BD188" s="196" t="str">
        <f>IF(ISBLANK(BD187),"①",CHAR(CODE(BD187)+1))</f>
        <v>①</v>
      </c>
      <c r="BE188" s="837"/>
      <c r="BF188" s="837"/>
      <c r="BG188" s="563" t="str">
        <f t="shared" ca="1" si="24"/>
        <v/>
      </c>
      <c r="BH188" s="564" t="str">
        <f t="shared" ca="1" si="24"/>
        <v/>
      </c>
      <c r="BI188" s="564" t="str">
        <f t="shared" ca="1" si="24"/>
        <v/>
      </c>
      <c r="BJ188" s="564" t="str">
        <f t="shared" ca="1" si="24"/>
        <v/>
      </c>
      <c r="BK188" s="564" t="str">
        <f t="shared" ca="1" si="24"/>
        <v/>
      </c>
      <c r="BL188" s="565" t="str">
        <f t="shared" ca="1" si="24"/>
        <v/>
      </c>
      <c r="CV188" s="1528"/>
      <c r="CW188" s="1529"/>
      <c r="CX188" s="1529"/>
      <c r="CY188" s="1529"/>
      <c r="CZ188" s="1529"/>
      <c r="DA188" s="1529"/>
      <c r="DB188" s="1529"/>
      <c r="DC188" s="1529"/>
      <c r="DD188" s="1859"/>
      <c r="DE188" s="1860"/>
      <c r="DF188" s="1860"/>
      <c r="DG188" s="1861"/>
      <c r="DH188" s="1264"/>
      <c r="DI188" s="1264"/>
      <c r="DJ188" s="1264"/>
      <c r="DK188" s="1264"/>
      <c r="DL188" s="1264"/>
      <c r="DM188" s="1264"/>
      <c r="DN188" s="1264"/>
      <c r="DO188" s="1264"/>
      <c r="DP188" s="1264"/>
      <c r="DQ188" s="1264"/>
      <c r="DR188" s="307"/>
    </row>
    <row r="189" spans="1:122" s="465" customFormat="1" ht="15" customHeight="1">
      <c r="A189" s="1758" t="str">
        <f>$BD189&amp;"."</f>
        <v>②.</v>
      </c>
      <c r="B189" s="1759"/>
      <c r="C189" s="1759"/>
      <c r="D189" s="1759"/>
      <c r="E189" s="1759"/>
      <c r="F189" s="858" t="s">
        <v>345</v>
      </c>
      <c r="G189" s="858"/>
      <c r="H189" s="858"/>
      <c r="I189" s="858"/>
      <c r="J189" s="858"/>
      <c r="K189" s="858"/>
      <c r="L189" s="858"/>
      <c r="M189" s="858"/>
      <c r="N189" s="858"/>
      <c r="O189" s="858"/>
      <c r="P189" s="858"/>
      <c r="Q189" s="858"/>
      <c r="R189" s="858"/>
      <c r="S189" s="858"/>
      <c r="T189" s="858"/>
      <c r="U189" s="858"/>
      <c r="V189" s="858"/>
      <c r="W189" s="858"/>
      <c r="X189" s="858"/>
      <c r="Y189" s="858"/>
      <c r="Z189" s="858"/>
      <c r="AA189" s="858"/>
      <c r="AB189" s="858"/>
      <c r="AC189" s="858"/>
      <c r="AD189" s="858"/>
      <c r="AE189" s="858"/>
      <c r="AF189" s="858"/>
      <c r="AG189" s="858"/>
      <c r="AH189" s="858"/>
      <c r="AI189" s="858"/>
      <c r="AJ189" s="858"/>
      <c r="AK189" s="858"/>
      <c r="AL189" s="858"/>
      <c r="AM189" s="858"/>
      <c r="AN189" s="858"/>
      <c r="AO189" s="858"/>
      <c r="AP189" s="858"/>
      <c r="AQ189" s="858"/>
      <c r="AR189" s="858"/>
      <c r="AS189" s="858"/>
      <c r="AT189" s="858"/>
      <c r="AU189" s="858"/>
      <c r="AV189" s="858"/>
      <c r="AW189" s="858"/>
      <c r="AX189" s="858"/>
      <c r="AY189" s="223"/>
      <c r="BA189" s="192">
        <f t="shared" si="27"/>
        <v>8</v>
      </c>
      <c r="BB189" s="192">
        <f t="shared" si="27"/>
        <v>2</v>
      </c>
      <c r="BC189" s="192">
        <f t="shared" si="27"/>
        <v>2</v>
      </c>
      <c r="BD189" s="196" t="str">
        <f>IF(ISBLANK(BD188),"①",CHAR(CODE(BD188)+1))</f>
        <v>②</v>
      </c>
      <c r="BE189" s="837"/>
      <c r="BF189" s="837"/>
      <c r="BG189" s="563" t="str">
        <f t="shared" ca="1" si="24"/>
        <v/>
      </c>
      <c r="BH189" s="564" t="str">
        <f t="shared" ca="1" si="24"/>
        <v/>
      </c>
      <c r="BI189" s="564" t="str">
        <f t="shared" ca="1" si="24"/>
        <v/>
      </c>
      <c r="BJ189" s="564" t="str">
        <f t="shared" ca="1" si="24"/>
        <v/>
      </c>
      <c r="BK189" s="564" t="str">
        <f t="shared" ca="1" si="24"/>
        <v/>
      </c>
      <c r="BL189" s="565" t="str">
        <f t="shared" ca="1" si="24"/>
        <v/>
      </c>
      <c r="BR189" s="469"/>
      <c r="BS189" s="469"/>
      <c r="BT189" s="469"/>
      <c r="BU189" s="469"/>
      <c r="BV189" s="469"/>
      <c r="BW189" s="469"/>
      <c r="BX189" s="469"/>
      <c r="BY189" s="469"/>
      <c r="BZ189" s="469"/>
      <c r="CA189" s="469"/>
      <c r="CB189" s="469"/>
      <c r="CC189" s="469"/>
      <c r="CD189" s="469"/>
      <c r="CE189" s="469"/>
      <c r="CV189" s="1528"/>
      <c r="CW189" s="1529"/>
      <c r="CX189" s="1529"/>
      <c r="CY189" s="1529"/>
      <c r="CZ189" s="1529"/>
      <c r="DA189" s="1529"/>
      <c r="DB189" s="1529"/>
      <c r="DC189" s="1529"/>
      <c r="DD189" s="1859"/>
      <c r="DE189" s="1860"/>
      <c r="DF189" s="1860"/>
      <c r="DG189" s="1861"/>
      <c r="DH189" s="1264"/>
      <c r="DI189" s="1264"/>
      <c r="DJ189" s="1264"/>
      <c r="DK189" s="1264"/>
      <c r="DL189" s="1264"/>
      <c r="DM189" s="1264"/>
      <c r="DN189" s="1264"/>
      <c r="DO189" s="1264"/>
      <c r="DP189" s="1264"/>
      <c r="DQ189" s="1264"/>
      <c r="DR189" s="307"/>
    </row>
    <row r="190" spans="1:122" s="465" customFormat="1" ht="15" customHeight="1">
      <c r="A190" s="320"/>
      <c r="B190" s="275"/>
      <c r="C190" s="275"/>
      <c r="D190" s="275"/>
      <c r="E190" s="275"/>
      <c r="F190" s="845" t="s">
        <v>150</v>
      </c>
      <c r="G190" s="846"/>
      <c r="H190" s="846"/>
      <c r="I190" s="846"/>
      <c r="J190" s="846"/>
      <c r="K190" s="846"/>
      <c r="L190" s="846"/>
      <c r="M190" s="847"/>
      <c r="N190" s="301" t="s">
        <v>153</v>
      </c>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66"/>
      <c r="AL190" s="266"/>
      <c r="AM190" s="266"/>
      <c r="AN190" s="266"/>
      <c r="AO190" s="266"/>
      <c r="AP190" s="266"/>
      <c r="AQ190" s="266"/>
      <c r="AR190" s="266"/>
      <c r="AS190" s="266"/>
      <c r="AT190" s="266"/>
      <c r="AU190" s="266"/>
      <c r="AV190" s="266"/>
      <c r="AW190" s="266"/>
      <c r="AX190" s="267"/>
      <c r="AY190" s="223"/>
      <c r="BA190" s="192">
        <f t="shared" si="27"/>
        <v>8</v>
      </c>
      <c r="BB190" s="192">
        <f t="shared" si="27"/>
        <v>2</v>
      </c>
      <c r="BC190" s="192">
        <f t="shared" si="27"/>
        <v>2</v>
      </c>
      <c r="BD190" s="192" t="str">
        <f t="shared" si="27"/>
        <v>②</v>
      </c>
      <c r="BE190" s="837"/>
      <c r="BG190" s="563" t="str">
        <f t="shared" ca="1" si="24"/>
        <v/>
      </c>
      <c r="BH190" s="564" t="str">
        <f t="shared" ca="1" si="24"/>
        <v/>
      </c>
      <c r="BI190" s="564" t="str">
        <f t="shared" ca="1" si="24"/>
        <v/>
      </c>
      <c r="BJ190" s="564" t="str">
        <f t="shared" ca="1" si="24"/>
        <v/>
      </c>
      <c r="BK190" s="564" t="str">
        <f t="shared" ca="1" si="24"/>
        <v/>
      </c>
      <c r="BL190" s="565" t="str">
        <f t="shared" ca="1" si="24"/>
        <v/>
      </c>
      <c r="CV190" s="1528"/>
      <c r="CW190" s="1529"/>
      <c r="CX190" s="1529"/>
      <c r="CY190" s="1529"/>
      <c r="CZ190" s="1529"/>
      <c r="DA190" s="1529"/>
      <c r="DB190" s="1529"/>
      <c r="DC190" s="1529"/>
      <c r="DD190" s="1859"/>
      <c r="DE190" s="1860"/>
      <c r="DF190" s="1860"/>
      <c r="DG190" s="1861"/>
      <c r="DH190" s="1264"/>
      <c r="DI190" s="1264"/>
      <c r="DJ190" s="1264"/>
      <c r="DK190" s="1264"/>
      <c r="DL190" s="1264"/>
      <c r="DM190" s="1264"/>
      <c r="DN190" s="1264"/>
      <c r="DO190" s="1264"/>
      <c r="DP190" s="1264"/>
      <c r="DQ190" s="1264"/>
      <c r="DR190" s="307"/>
    </row>
    <row r="191" spans="1:122" s="465" customFormat="1" ht="15" customHeight="1">
      <c r="A191" s="320"/>
      <c r="B191" s="275"/>
      <c r="C191" s="275"/>
      <c r="D191" s="275"/>
      <c r="E191" s="275"/>
      <c r="F191" s="848" t="s">
        <v>151</v>
      </c>
      <c r="G191" s="849"/>
      <c r="H191" s="849"/>
      <c r="I191" s="849"/>
      <c r="J191" s="849"/>
      <c r="K191" s="849"/>
      <c r="L191" s="849"/>
      <c r="M191" s="850"/>
      <c r="N191" s="821" t="s">
        <v>346</v>
      </c>
      <c r="O191" s="257"/>
      <c r="P191" s="257"/>
      <c r="Q191" s="257"/>
      <c r="R191" s="257"/>
      <c r="S191" s="257"/>
      <c r="T191" s="257"/>
      <c r="U191" s="257"/>
      <c r="V191" s="257"/>
      <c r="W191" s="257"/>
      <c r="X191" s="257"/>
      <c r="Y191" s="257"/>
      <c r="Z191" s="257"/>
      <c r="AA191" s="257"/>
      <c r="AB191" s="257"/>
      <c r="AC191" s="257"/>
      <c r="AD191" s="257"/>
      <c r="AE191" s="257"/>
      <c r="AF191" s="257"/>
      <c r="AG191" s="257"/>
      <c r="AH191" s="257"/>
      <c r="AI191" s="257"/>
      <c r="AJ191" s="257"/>
      <c r="AK191" s="257"/>
      <c r="AL191" s="257"/>
      <c r="AM191" s="257"/>
      <c r="AN191" s="257"/>
      <c r="AO191" s="257"/>
      <c r="AP191" s="257"/>
      <c r="AQ191" s="257"/>
      <c r="AR191" s="257"/>
      <c r="AS191" s="257"/>
      <c r="AT191" s="257"/>
      <c r="AU191" s="257"/>
      <c r="AV191" s="257"/>
      <c r="AW191" s="257"/>
      <c r="AX191" s="258"/>
      <c r="AY191" s="223"/>
      <c r="BA191" s="192">
        <f t="shared" si="27"/>
        <v>8</v>
      </c>
      <c r="BB191" s="192">
        <f t="shared" si="27"/>
        <v>2</v>
      </c>
      <c r="BC191" s="192">
        <f t="shared" si="27"/>
        <v>2</v>
      </c>
      <c r="BD191" s="192" t="str">
        <f t="shared" si="27"/>
        <v>②</v>
      </c>
      <c r="BG191" s="563" t="str">
        <f t="shared" ca="1" si="24"/>
        <v/>
      </c>
      <c r="BH191" s="564" t="str">
        <f t="shared" ca="1" si="24"/>
        <v/>
      </c>
      <c r="BI191" s="564" t="str">
        <f t="shared" ca="1" si="24"/>
        <v/>
      </c>
      <c r="BJ191" s="564" t="str">
        <f t="shared" ca="1" si="24"/>
        <v/>
      </c>
      <c r="BK191" s="564" t="str">
        <f t="shared" ca="1" si="24"/>
        <v/>
      </c>
      <c r="BL191" s="565" t="str">
        <f t="shared" ca="1" si="24"/>
        <v/>
      </c>
      <c r="CV191" s="1528"/>
      <c r="CW191" s="1529"/>
      <c r="CX191" s="1529"/>
      <c r="CY191" s="1529"/>
      <c r="CZ191" s="1529"/>
      <c r="DA191" s="1529"/>
      <c r="DB191" s="1529"/>
      <c r="DC191" s="1529"/>
      <c r="DD191" s="1859"/>
      <c r="DE191" s="1860"/>
      <c r="DF191" s="1860"/>
      <c r="DG191" s="1861"/>
      <c r="DH191" s="1264"/>
      <c r="DI191" s="1264"/>
      <c r="DJ191" s="1264"/>
      <c r="DK191" s="1264"/>
      <c r="DL191" s="1264"/>
      <c r="DM191" s="1264"/>
      <c r="DN191" s="1264"/>
      <c r="DO191" s="1264"/>
      <c r="DP191" s="1264"/>
      <c r="DQ191" s="1264"/>
      <c r="DR191" s="307"/>
    </row>
    <row r="192" spans="1:122" s="465" customFormat="1" ht="15" customHeight="1">
      <c r="A192" s="320"/>
      <c r="B192" s="275"/>
      <c r="C192" s="275"/>
      <c r="D192" s="275"/>
      <c r="E192" s="275"/>
      <c r="F192" s="302"/>
      <c r="G192" s="859"/>
      <c r="H192" s="859"/>
      <c r="I192" s="859"/>
      <c r="J192" s="859"/>
      <c r="K192" s="859"/>
      <c r="L192" s="859"/>
      <c r="M192" s="860"/>
      <c r="N192" s="302" t="s">
        <v>347</v>
      </c>
      <c r="O192" s="859"/>
      <c r="P192" s="859"/>
      <c r="Q192" s="859"/>
      <c r="R192" s="859"/>
      <c r="S192" s="859"/>
      <c r="T192" s="859"/>
      <c r="U192" s="859"/>
      <c r="V192" s="859"/>
      <c r="W192" s="859"/>
      <c r="X192" s="859"/>
      <c r="Y192" s="859"/>
      <c r="Z192" s="859"/>
      <c r="AA192" s="859"/>
      <c r="AB192" s="859"/>
      <c r="AC192" s="859"/>
      <c r="AD192" s="859"/>
      <c r="AE192" s="859"/>
      <c r="AF192" s="859"/>
      <c r="AG192" s="859"/>
      <c r="AH192" s="859"/>
      <c r="AI192" s="859"/>
      <c r="AJ192" s="859"/>
      <c r="AK192" s="859"/>
      <c r="AL192" s="859"/>
      <c r="AM192" s="859"/>
      <c r="AN192" s="859"/>
      <c r="AO192" s="859"/>
      <c r="AP192" s="859"/>
      <c r="AQ192" s="859"/>
      <c r="AR192" s="859"/>
      <c r="AS192" s="859"/>
      <c r="AT192" s="859"/>
      <c r="AU192" s="859"/>
      <c r="AV192" s="859"/>
      <c r="AW192" s="859"/>
      <c r="AX192" s="860"/>
      <c r="AY192" s="223"/>
      <c r="BA192" s="192">
        <f t="shared" si="27"/>
        <v>8</v>
      </c>
      <c r="BB192" s="192">
        <f t="shared" si="27"/>
        <v>2</v>
      </c>
      <c r="BC192" s="192">
        <f t="shared" si="27"/>
        <v>2</v>
      </c>
      <c r="BD192" s="192" t="str">
        <f t="shared" si="27"/>
        <v>②</v>
      </c>
      <c r="BG192" s="563" t="str">
        <f t="shared" ca="1" si="24"/>
        <v/>
      </c>
      <c r="BH192" s="564" t="str">
        <f t="shared" ca="1" si="24"/>
        <v/>
      </c>
      <c r="BI192" s="564" t="str">
        <f t="shared" ca="1" si="24"/>
        <v/>
      </c>
      <c r="BJ192" s="564" t="str">
        <f t="shared" ca="1" si="24"/>
        <v/>
      </c>
      <c r="BK192" s="564" t="str">
        <f t="shared" ca="1" si="24"/>
        <v/>
      </c>
      <c r="BL192" s="565" t="str">
        <f t="shared" ca="1" si="24"/>
        <v/>
      </c>
      <c r="CV192" s="1528"/>
      <c r="CW192" s="1529"/>
      <c r="CX192" s="1529"/>
      <c r="CY192" s="1529"/>
      <c r="CZ192" s="1529"/>
      <c r="DA192" s="1529"/>
      <c r="DB192" s="1529"/>
      <c r="DC192" s="1529"/>
      <c r="DD192" s="1859"/>
      <c r="DE192" s="1860"/>
      <c r="DF192" s="1860"/>
      <c r="DG192" s="1861"/>
      <c r="DH192" s="1264"/>
      <c r="DI192" s="1264"/>
      <c r="DJ192" s="1264"/>
      <c r="DK192" s="1264"/>
      <c r="DL192" s="1264"/>
      <c r="DM192" s="1264"/>
      <c r="DN192" s="1264"/>
      <c r="DO192" s="1264"/>
      <c r="DP192" s="1264"/>
      <c r="DQ192" s="1264"/>
      <c r="DR192" s="307"/>
    </row>
    <row r="193" spans="1:122" s="469" customFormat="1" ht="15" customHeight="1">
      <c r="A193" s="320"/>
      <c r="B193" s="275"/>
      <c r="C193" s="275"/>
      <c r="D193" s="275"/>
      <c r="E193" s="275"/>
      <c r="F193" s="851" t="s">
        <v>152</v>
      </c>
      <c r="G193" s="852"/>
      <c r="H193" s="852"/>
      <c r="I193" s="852"/>
      <c r="J193" s="852"/>
      <c r="K193" s="852"/>
      <c r="L193" s="852"/>
      <c r="M193" s="853"/>
      <c r="N193" s="303" t="s">
        <v>399</v>
      </c>
      <c r="O193" s="271"/>
      <c r="P193" s="271"/>
      <c r="Q193" s="271"/>
      <c r="R193" s="271"/>
      <c r="S193" s="271"/>
      <c r="T193" s="271"/>
      <c r="U193" s="271"/>
      <c r="V193" s="271"/>
      <c r="W193" s="271"/>
      <c r="X193" s="271"/>
      <c r="Y193" s="271"/>
      <c r="Z193" s="271"/>
      <c r="AA193" s="271"/>
      <c r="AB193" s="271"/>
      <c r="AC193" s="271"/>
      <c r="AD193" s="271"/>
      <c r="AE193" s="271"/>
      <c r="AF193" s="271"/>
      <c r="AG193" s="271"/>
      <c r="AH193" s="271"/>
      <c r="AI193" s="271"/>
      <c r="AJ193" s="271"/>
      <c r="AK193" s="271"/>
      <c r="AL193" s="271"/>
      <c r="AM193" s="271"/>
      <c r="AN193" s="271"/>
      <c r="AO193" s="271"/>
      <c r="AP193" s="271"/>
      <c r="AQ193" s="271"/>
      <c r="AR193" s="271"/>
      <c r="AS193" s="271"/>
      <c r="AT193" s="271"/>
      <c r="AU193" s="271"/>
      <c r="AV193" s="271"/>
      <c r="AW193" s="271"/>
      <c r="AX193" s="272"/>
      <c r="AY193" s="223"/>
      <c r="AZ193" s="465"/>
      <c r="BA193" s="192">
        <f t="shared" si="27"/>
        <v>8</v>
      </c>
      <c r="BB193" s="192">
        <f t="shared" si="27"/>
        <v>2</v>
      </c>
      <c r="BC193" s="192">
        <f t="shared" si="27"/>
        <v>2</v>
      </c>
      <c r="BD193" s="192" t="str">
        <f t="shared" si="27"/>
        <v>②</v>
      </c>
      <c r="BE193" s="465"/>
      <c r="BF193" s="465"/>
      <c r="BG193" s="563" t="str">
        <f t="shared" ca="1" si="24"/>
        <v/>
      </c>
      <c r="BH193" s="564" t="str">
        <f t="shared" ca="1" si="24"/>
        <v/>
      </c>
      <c r="BI193" s="564" t="str">
        <f t="shared" ca="1" si="24"/>
        <v/>
      </c>
      <c r="BJ193" s="564" t="str">
        <f t="shared" ca="1" si="24"/>
        <v/>
      </c>
      <c r="BK193" s="564" t="str">
        <f t="shared" ca="1" si="24"/>
        <v/>
      </c>
      <c r="BL193" s="565" t="str">
        <f t="shared" ca="1" si="24"/>
        <v/>
      </c>
      <c r="BR193" s="465"/>
      <c r="BS193" s="465"/>
      <c r="BT193" s="465"/>
      <c r="BU193" s="465"/>
      <c r="BV193" s="465"/>
      <c r="BW193" s="465"/>
      <c r="BX193" s="465"/>
      <c r="BY193" s="465"/>
      <c r="BZ193" s="465"/>
      <c r="CA193" s="465"/>
      <c r="CB193" s="465"/>
      <c r="CC193" s="465"/>
      <c r="CD193" s="465"/>
      <c r="CE193" s="465"/>
      <c r="CV193" s="1528"/>
      <c r="CW193" s="1529"/>
      <c r="CX193" s="1529"/>
      <c r="CY193" s="1529"/>
      <c r="CZ193" s="1529"/>
      <c r="DA193" s="1529"/>
      <c r="DB193" s="1529"/>
      <c r="DC193" s="1529"/>
      <c r="DD193" s="1859"/>
      <c r="DE193" s="1860"/>
      <c r="DF193" s="1860"/>
      <c r="DG193" s="1861"/>
      <c r="DH193" s="269"/>
      <c r="DI193" s="269"/>
      <c r="DJ193" s="269"/>
      <c r="DK193" s="269"/>
      <c r="DL193" s="269"/>
      <c r="DM193" s="269"/>
      <c r="DN193" s="269"/>
      <c r="DO193" s="269"/>
      <c r="DP193" s="269"/>
      <c r="DQ193" s="269"/>
      <c r="DR193" s="1525"/>
    </row>
    <row r="194" spans="1:122" s="465" customFormat="1" ht="15" customHeight="1">
      <c r="A194" s="1760" t="str">
        <f>$BA194&amp;"."&amp;$BB194&amp;"."&amp;$BC194&amp;"."</f>
        <v>8.2.3.</v>
      </c>
      <c r="B194" s="1761"/>
      <c r="C194" s="1761"/>
      <c r="D194" s="1761"/>
      <c r="E194" s="465" t="s">
        <v>1081</v>
      </c>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275"/>
      <c r="AS194" s="275"/>
      <c r="AT194" s="275"/>
      <c r="AU194" s="275"/>
      <c r="AV194" s="275"/>
      <c r="AW194" s="275"/>
      <c r="AX194" s="275"/>
      <c r="AY194" s="223"/>
      <c r="BA194" s="192">
        <f t="shared" si="27"/>
        <v>8</v>
      </c>
      <c r="BB194" s="192">
        <f t="shared" si="27"/>
        <v>2</v>
      </c>
      <c r="BC194" s="193">
        <f>BC193+1</f>
        <v>3</v>
      </c>
      <c r="BD194" s="192"/>
      <c r="BE194" s="192"/>
      <c r="BF194" s="953"/>
      <c r="BG194" s="563" t="str">
        <f t="shared" ref="BG194:BL194" ca="1" si="28">IF(BA194&lt;&gt;"",IF(MID(_xlfn.FORMULATEXT(BA194),SEARCH("[",_xlfn.FORMULATEXT(BA194))+1,SEARCH("]",_xlfn.FORMULATEXT(BA194))-(SEARCH("[",_xlfn.FORMULATEXT(BA194))+1))="-1","",1),"")</f>
        <v/>
      </c>
      <c r="BH194" s="564" t="str">
        <f t="shared" ca="1" si="28"/>
        <v/>
      </c>
      <c r="BI194" s="564" t="str">
        <f t="shared" ca="1" si="28"/>
        <v/>
      </c>
      <c r="BJ194" s="564" t="str">
        <f t="shared" ca="1" si="28"/>
        <v/>
      </c>
      <c r="BK194" s="564" t="str">
        <f t="shared" ca="1" si="28"/>
        <v/>
      </c>
      <c r="BL194" s="565" t="str">
        <f t="shared" ca="1" si="28"/>
        <v/>
      </c>
      <c r="CV194" s="1528"/>
      <c r="CW194" s="1529"/>
      <c r="CX194" s="1529"/>
      <c r="CY194" s="1529"/>
      <c r="CZ194" s="1529"/>
      <c r="DA194" s="1529"/>
      <c r="DB194" s="1529"/>
      <c r="DC194" s="1529"/>
      <c r="DD194" s="1859"/>
      <c r="DE194" s="1860"/>
      <c r="DF194" s="1860"/>
      <c r="DG194" s="1861"/>
      <c r="DH194" s="1264" t="s">
        <v>2281</v>
      </c>
      <c r="DI194" s="1264"/>
      <c r="DJ194" s="1264"/>
      <c r="DK194" s="1264"/>
      <c r="DL194" s="1264"/>
      <c r="DM194" s="1264"/>
      <c r="DN194" s="1264"/>
      <c r="DO194" s="1264"/>
      <c r="DP194" s="1264"/>
      <c r="DQ194" s="1264"/>
      <c r="DR194" s="307"/>
    </row>
    <row r="195" spans="1:122" s="465" customFormat="1" ht="15" customHeight="1">
      <c r="A195" s="469"/>
      <c r="B195" s="469"/>
      <c r="C195" s="469"/>
      <c r="D195" s="469"/>
      <c r="E195" s="469" t="s">
        <v>874</v>
      </c>
      <c r="F195" s="469"/>
      <c r="G195" s="922"/>
      <c r="H195" s="922"/>
      <c r="I195" s="922"/>
      <c r="J195" s="922"/>
      <c r="K195" s="922"/>
      <c r="L195" s="922"/>
      <c r="M195" s="922"/>
      <c r="N195" s="922"/>
      <c r="O195" s="922"/>
      <c r="P195" s="275"/>
      <c r="Q195" s="275"/>
      <c r="R195" s="275"/>
      <c r="S195" s="275"/>
      <c r="T195" s="275"/>
      <c r="U195" s="275"/>
      <c r="V195" s="275"/>
      <c r="W195" s="275"/>
      <c r="X195" s="275"/>
      <c r="Y195" s="275"/>
      <c r="Z195" s="275"/>
      <c r="AA195" s="275"/>
      <c r="AB195" s="275"/>
      <c r="AC195" s="479"/>
      <c r="AD195" s="275"/>
      <c r="AE195" s="275"/>
      <c r="AF195" s="275"/>
      <c r="AG195" s="275"/>
      <c r="AH195" s="275"/>
      <c r="AI195" s="275"/>
      <c r="AJ195" s="275"/>
      <c r="AK195" s="275"/>
      <c r="AL195" s="275"/>
      <c r="AM195" s="275"/>
      <c r="AN195" s="275"/>
      <c r="AO195" s="275"/>
      <c r="AP195" s="275"/>
      <c r="AQ195" s="275"/>
      <c r="AR195" s="275"/>
      <c r="AS195" s="275"/>
      <c r="AT195" s="275"/>
      <c r="AU195" s="275"/>
      <c r="AV195" s="275"/>
      <c r="AW195" s="275"/>
      <c r="AX195" s="275"/>
      <c r="AY195" s="223"/>
      <c r="BA195" s="192">
        <f t="shared" si="27"/>
        <v>8</v>
      </c>
      <c r="BB195" s="192">
        <f t="shared" si="27"/>
        <v>2</v>
      </c>
      <c r="BC195" s="192">
        <f t="shared" si="27"/>
        <v>3</v>
      </c>
      <c r="BD195" s="192"/>
      <c r="BE195" s="566"/>
      <c r="BF195" s="566"/>
      <c r="BG195" s="563" t="str">
        <f t="shared" ca="1" si="24"/>
        <v/>
      </c>
      <c r="BH195" s="564" t="str">
        <f t="shared" ca="1" si="24"/>
        <v/>
      </c>
      <c r="BI195" s="564" t="str">
        <f t="shared" ca="1" si="24"/>
        <v/>
      </c>
      <c r="BJ195" s="564" t="str">
        <f t="shared" ca="1" si="24"/>
        <v/>
      </c>
      <c r="BK195" s="564" t="str">
        <f t="shared" ca="1" si="24"/>
        <v/>
      </c>
      <c r="BL195" s="565" t="str">
        <f t="shared" ca="1" si="24"/>
        <v/>
      </c>
      <c r="BR195" s="469"/>
      <c r="BS195" s="469"/>
      <c r="BT195" s="469"/>
      <c r="BU195" s="469"/>
      <c r="BV195" s="469"/>
      <c r="BW195" s="469"/>
      <c r="BX195" s="469"/>
      <c r="BY195" s="469"/>
      <c r="BZ195" s="469"/>
      <c r="CA195" s="469"/>
      <c r="CB195" s="469"/>
      <c r="CC195" s="469"/>
      <c r="CD195" s="469"/>
      <c r="CE195" s="469"/>
      <c r="CV195" s="1528"/>
      <c r="CW195" s="1529"/>
      <c r="CX195" s="1529"/>
      <c r="CY195" s="1529"/>
      <c r="CZ195" s="1529"/>
      <c r="DA195" s="1529"/>
      <c r="DB195" s="1529"/>
      <c r="DC195" s="1529"/>
      <c r="DD195" s="1859"/>
      <c r="DE195" s="1860"/>
      <c r="DF195" s="1860"/>
      <c r="DG195" s="1861"/>
      <c r="DH195" s="1264"/>
      <c r="DI195" s="1264"/>
      <c r="DJ195" s="1264"/>
      <c r="DK195" s="1264"/>
      <c r="DL195" s="1264"/>
      <c r="DM195" s="1264"/>
      <c r="DN195" s="1264"/>
      <c r="DO195" s="1264"/>
      <c r="DP195" s="1264"/>
      <c r="DQ195" s="1264"/>
      <c r="DR195" s="307"/>
    </row>
    <row r="196" spans="1:122" s="465" customFormat="1" ht="15" customHeight="1">
      <c r="A196" s="320"/>
      <c r="B196" s="275"/>
      <c r="C196" s="275"/>
      <c r="D196" s="275"/>
      <c r="E196" s="845" t="s">
        <v>150</v>
      </c>
      <c r="F196" s="846"/>
      <c r="G196" s="846"/>
      <c r="H196" s="846"/>
      <c r="I196" s="846"/>
      <c r="J196" s="846"/>
      <c r="K196" s="846"/>
      <c r="L196" s="847"/>
      <c r="M196" s="301" t="s">
        <v>342</v>
      </c>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7"/>
      <c r="AY196" s="223"/>
      <c r="BA196" s="192">
        <f t="shared" si="27"/>
        <v>8</v>
      </c>
      <c r="BB196" s="192">
        <f t="shared" si="27"/>
        <v>2</v>
      </c>
      <c r="BC196" s="192">
        <f t="shared" si="27"/>
        <v>3</v>
      </c>
      <c r="BD196" s="192"/>
      <c r="BE196" s="837"/>
      <c r="BG196" s="563" t="str">
        <f t="shared" ca="1" si="24"/>
        <v/>
      </c>
      <c r="BH196" s="564" t="str">
        <f t="shared" ca="1" si="24"/>
        <v/>
      </c>
      <c r="BI196" s="564" t="str">
        <f t="shared" ca="1" si="24"/>
        <v/>
      </c>
      <c r="BJ196" s="564" t="str">
        <f t="shared" ref="BJ196:BL245" ca="1" si="29">IF(BD196&lt;&gt;"",IF(MID(_xlfn.FORMULATEXT(BD196),SEARCH("[",_xlfn.FORMULATEXT(BD196))+1,SEARCH("]",_xlfn.FORMULATEXT(BD196))-(SEARCH("[",_xlfn.FORMULATEXT(BD196))+1))="-1","",1),"")</f>
        <v/>
      </c>
      <c r="BK196" s="564" t="str">
        <f t="shared" ca="1" si="29"/>
        <v/>
      </c>
      <c r="BL196" s="565" t="str">
        <f t="shared" ca="1" si="29"/>
        <v/>
      </c>
      <c r="CV196" s="1528"/>
      <c r="CW196" s="1529"/>
      <c r="CX196" s="1529"/>
      <c r="CY196" s="1529"/>
      <c r="CZ196" s="1529"/>
      <c r="DA196" s="1529"/>
      <c r="DB196" s="1529"/>
      <c r="DC196" s="1529"/>
      <c r="DD196" s="1859"/>
      <c r="DE196" s="1860"/>
      <c r="DF196" s="1860"/>
      <c r="DG196" s="1861"/>
      <c r="DH196" s="1264"/>
      <c r="DI196" s="1264"/>
      <c r="DJ196" s="1264"/>
      <c r="DK196" s="1264"/>
      <c r="DL196" s="1264"/>
      <c r="DM196" s="1264"/>
      <c r="DN196" s="1264"/>
      <c r="DO196" s="1264"/>
      <c r="DP196" s="1264"/>
      <c r="DQ196" s="1264"/>
      <c r="DR196" s="307"/>
    </row>
    <row r="197" spans="1:122" s="465" customFormat="1" ht="15" customHeight="1">
      <c r="A197" s="320"/>
      <c r="B197" s="275"/>
      <c r="C197" s="275"/>
      <c r="D197" s="275"/>
      <c r="E197" s="848" t="s">
        <v>151</v>
      </c>
      <c r="F197" s="849"/>
      <c r="G197" s="849"/>
      <c r="H197" s="849"/>
      <c r="I197" s="849"/>
      <c r="J197" s="849"/>
      <c r="K197" s="849"/>
      <c r="L197" s="850"/>
      <c r="M197" s="927" t="s">
        <v>884</v>
      </c>
      <c r="N197" s="257"/>
      <c r="O197" s="257"/>
      <c r="P197" s="257"/>
      <c r="Q197" s="257"/>
      <c r="R197" s="257"/>
      <c r="S197" s="257"/>
      <c r="T197" s="257"/>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8"/>
      <c r="AY197" s="223"/>
      <c r="BA197" s="192">
        <f t="shared" si="27"/>
        <v>8</v>
      </c>
      <c r="BB197" s="192">
        <f t="shared" si="27"/>
        <v>2</v>
      </c>
      <c r="BC197" s="192">
        <f t="shared" si="27"/>
        <v>3</v>
      </c>
      <c r="BD197" s="192"/>
      <c r="BG197" s="563" t="str">
        <f t="shared" ref="BG197:BL254" ca="1" si="30">IF(BA197&lt;&gt;"",IF(MID(_xlfn.FORMULATEXT(BA197),SEARCH("[",_xlfn.FORMULATEXT(BA197))+1,SEARCH("]",_xlfn.FORMULATEXT(BA197))-(SEARCH("[",_xlfn.FORMULATEXT(BA197))+1))="-1","",1),"")</f>
        <v/>
      </c>
      <c r="BH197" s="564" t="str">
        <f t="shared" ca="1" si="30"/>
        <v/>
      </c>
      <c r="BI197" s="564" t="str">
        <f t="shared" ca="1" si="30"/>
        <v/>
      </c>
      <c r="BJ197" s="564" t="str">
        <f t="shared" ca="1" si="29"/>
        <v/>
      </c>
      <c r="BK197" s="564" t="str">
        <f t="shared" ca="1" si="29"/>
        <v/>
      </c>
      <c r="BL197" s="565" t="str">
        <f t="shared" ca="1" si="29"/>
        <v/>
      </c>
      <c r="CV197" s="1528"/>
      <c r="CW197" s="1529"/>
      <c r="CX197" s="1529"/>
      <c r="CY197" s="1529"/>
      <c r="CZ197" s="1529"/>
      <c r="DA197" s="1529"/>
      <c r="DB197" s="1529"/>
      <c r="DC197" s="1529"/>
      <c r="DD197" s="1859"/>
      <c r="DE197" s="1860"/>
      <c r="DF197" s="1860"/>
      <c r="DG197" s="1861"/>
      <c r="DH197" s="1264"/>
      <c r="DI197" s="1264"/>
      <c r="DJ197" s="1264"/>
      <c r="DK197" s="1264"/>
      <c r="DL197" s="1264"/>
      <c r="DM197" s="1264"/>
      <c r="DN197" s="1264"/>
      <c r="DO197" s="1264"/>
      <c r="DP197" s="1264"/>
      <c r="DQ197" s="1264"/>
      <c r="DR197" s="307"/>
    </row>
    <row r="198" spans="1:122" s="465" customFormat="1" ht="15" customHeight="1">
      <c r="A198" s="320"/>
      <c r="B198" s="275"/>
      <c r="C198" s="275"/>
      <c r="D198" s="275"/>
      <c r="E198" s="302"/>
      <c r="F198" s="922"/>
      <c r="G198" s="922"/>
      <c r="H198" s="922"/>
      <c r="I198" s="922"/>
      <c r="J198" s="922"/>
      <c r="K198" s="922"/>
      <c r="L198" s="923"/>
      <c r="M198" s="302" t="s">
        <v>343</v>
      </c>
      <c r="N198" s="922"/>
      <c r="O198" s="922"/>
      <c r="P198" s="922"/>
      <c r="Q198" s="922"/>
      <c r="R198" s="922"/>
      <c r="S198" s="922"/>
      <c r="T198" s="922"/>
      <c r="U198" s="922"/>
      <c r="V198" s="922"/>
      <c r="W198" s="922"/>
      <c r="X198" s="922"/>
      <c r="Y198" s="922"/>
      <c r="Z198" s="859"/>
      <c r="AA198" s="859"/>
      <c r="AB198" s="859"/>
      <c r="AC198" s="859"/>
      <c r="AD198" s="859"/>
      <c r="AE198" s="859"/>
      <c r="AF198" s="859"/>
      <c r="AG198" s="859"/>
      <c r="AH198" s="859"/>
      <c r="AI198" s="859"/>
      <c r="AJ198" s="859"/>
      <c r="AK198" s="859"/>
      <c r="AL198" s="859"/>
      <c r="AM198" s="859"/>
      <c r="AN198" s="859"/>
      <c r="AO198" s="859"/>
      <c r="AP198" s="859"/>
      <c r="AQ198" s="859"/>
      <c r="AR198" s="859"/>
      <c r="AS198" s="859"/>
      <c r="AT198" s="859"/>
      <c r="AU198" s="859"/>
      <c r="AV198" s="859"/>
      <c r="AW198" s="859"/>
      <c r="AX198" s="860"/>
      <c r="AY198" s="223"/>
      <c r="BA198" s="192">
        <f t="shared" si="27"/>
        <v>8</v>
      </c>
      <c r="BB198" s="192">
        <f t="shared" si="27"/>
        <v>2</v>
      </c>
      <c r="BC198" s="192">
        <f t="shared" si="27"/>
        <v>3</v>
      </c>
      <c r="BD198" s="192"/>
      <c r="BG198" s="563" t="str">
        <f t="shared" ca="1" si="30"/>
        <v/>
      </c>
      <c r="BH198" s="564" t="str">
        <f t="shared" ca="1" si="30"/>
        <v/>
      </c>
      <c r="BI198" s="564" t="str">
        <f t="shared" ca="1" si="30"/>
        <v/>
      </c>
      <c r="BJ198" s="564" t="str">
        <f t="shared" ca="1" si="29"/>
        <v/>
      </c>
      <c r="BK198" s="564" t="str">
        <f t="shared" ca="1" si="29"/>
        <v/>
      </c>
      <c r="BL198" s="565" t="str">
        <f t="shared" ca="1" si="29"/>
        <v/>
      </c>
      <c r="CV198" s="1528"/>
      <c r="CW198" s="1529"/>
      <c r="CX198" s="1529"/>
      <c r="CY198" s="1529"/>
      <c r="CZ198" s="1529"/>
      <c r="DA198" s="1529"/>
      <c r="DB198" s="1529"/>
      <c r="DC198" s="1529"/>
      <c r="DD198" s="1859"/>
      <c r="DE198" s="1860"/>
      <c r="DF198" s="1860"/>
      <c r="DG198" s="1861"/>
      <c r="DH198" s="1264"/>
      <c r="DI198" s="1264"/>
      <c r="DJ198" s="1264"/>
      <c r="DK198" s="1264"/>
      <c r="DL198" s="1264"/>
      <c r="DM198" s="1264"/>
      <c r="DN198" s="1264"/>
      <c r="DO198" s="1264"/>
      <c r="DP198" s="1264"/>
      <c r="DQ198" s="1264"/>
      <c r="DR198" s="307"/>
    </row>
    <row r="199" spans="1:122" s="469" customFormat="1" ht="15" customHeight="1">
      <c r="A199" s="320"/>
      <c r="B199" s="275"/>
      <c r="C199" s="275"/>
      <c r="D199" s="275"/>
      <c r="E199" s="851" t="s">
        <v>152</v>
      </c>
      <c r="F199" s="852"/>
      <c r="G199" s="852"/>
      <c r="H199" s="852"/>
      <c r="I199" s="852"/>
      <c r="J199" s="852"/>
      <c r="K199" s="852"/>
      <c r="L199" s="853"/>
      <c r="M199" s="303" t="s">
        <v>154</v>
      </c>
      <c r="N199" s="271"/>
      <c r="O199" s="271"/>
      <c r="P199" s="271"/>
      <c r="Q199" s="271"/>
      <c r="R199" s="271"/>
      <c r="S199" s="271"/>
      <c r="T199" s="271"/>
      <c r="U199" s="271"/>
      <c r="V199" s="271"/>
      <c r="W199" s="271"/>
      <c r="X199" s="271"/>
      <c r="Y199" s="271"/>
      <c r="Z199" s="271"/>
      <c r="AA199" s="271"/>
      <c r="AB199" s="271"/>
      <c r="AC199" s="271"/>
      <c r="AD199" s="271"/>
      <c r="AE199" s="271"/>
      <c r="AF199" s="271"/>
      <c r="AG199" s="271"/>
      <c r="AH199" s="271"/>
      <c r="AI199" s="271"/>
      <c r="AJ199" s="271"/>
      <c r="AK199" s="271"/>
      <c r="AL199" s="271"/>
      <c r="AM199" s="271"/>
      <c r="AN199" s="271"/>
      <c r="AO199" s="271"/>
      <c r="AP199" s="271"/>
      <c r="AQ199" s="271"/>
      <c r="AR199" s="271"/>
      <c r="AS199" s="271"/>
      <c r="AT199" s="271"/>
      <c r="AU199" s="271"/>
      <c r="AV199" s="271"/>
      <c r="AW199" s="271"/>
      <c r="AX199" s="272"/>
      <c r="AY199" s="223"/>
      <c r="AZ199" s="465"/>
      <c r="BA199" s="192">
        <f t="shared" si="27"/>
        <v>8</v>
      </c>
      <c r="BB199" s="192">
        <f t="shared" si="27"/>
        <v>2</v>
      </c>
      <c r="BC199" s="192">
        <f t="shared" si="27"/>
        <v>3</v>
      </c>
      <c r="BD199" s="192"/>
      <c r="BE199" s="465"/>
      <c r="BF199" s="465"/>
      <c r="BG199" s="563" t="str">
        <f t="shared" ca="1" si="30"/>
        <v/>
      </c>
      <c r="BH199" s="564" t="str">
        <f t="shared" ca="1" si="30"/>
        <v/>
      </c>
      <c r="BI199" s="564" t="str">
        <f t="shared" ca="1" si="30"/>
        <v/>
      </c>
      <c r="BJ199" s="564" t="str">
        <f t="shared" ca="1" si="29"/>
        <v/>
      </c>
      <c r="BK199" s="564" t="str">
        <f t="shared" ca="1" si="29"/>
        <v/>
      </c>
      <c r="BL199" s="565" t="str">
        <f t="shared" ca="1" si="29"/>
        <v/>
      </c>
      <c r="BR199" s="465"/>
      <c r="BS199" s="465"/>
      <c r="BT199" s="465"/>
      <c r="BU199" s="465"/>
      <c r="BV199" s="465"/>
      <c r="BW199" s="465"/>
      <c r="BX199" s="465"/>
      <c r="BY199" s="465"/>
      <c r="BZ199" s="465"/>
      <c r="CA199" s="465"/>
      <c r="CB199" s="465"/>
      <c r="CC199" s="465"/>
      <c r="CD199" s="465"/>
      <c r="CE199" s="465"/>
      <c r="CV199" s="1528"/>
      <c r="CW199" s="1529"/>
      <c r="CX199" s="1529"/>
      <c r="CY199" s="1529"/>
      <c r="CZ199" s="1529"/>
      <c r="DA199" s="1529"/>
      <c r="DB199" s="1529"/>
      <c r="DC199" s="1529"/>
      <c r="DD199" s="1859"/>
      <c r="DE199" s="1860"/>
      <c r="DF199" s="1860"/>
      <c r="DG199" s="1861"/>
      <c r="DH199" s="269"/>
      <c r="DI199" s="269"/>
      <c r="DJ199" s="269"/>
      <c r="DK199" s="269"/>
      <c r="DL199" s="269"/>
      <c r="DM199" s="269"/>
      <c r="DN199" s="269"/>
      <c r="DO199" s="269"/>
      <c r="DP199" s="269"/>
      <c r="DQ199" s="269"/>
      <c r="DR199" s="1525"/>
    </row>
    <row r="200" spans="1:122" s="465" customFormat="1" ht="15" customHeight="1">
      <c r="A200" s="1758" t="str">
        <f>$BD200&amp;"."</f>
        <v>①.</v>
      </c>
      <c r="B200" s="1759"/>
      <c r="C200" s="1759"/>
      <c r="D200" s="1759"/>
      <c r="E200" s="1759"/>
      <c r="F200" s="275" t="s">
        <v>344</v>
      </c>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275"/>
      <c r="AS200" s="275"/>
      <c r="AT200" s="275"/>
      <c r="AU200" s="275"/>
      <c r="AV200" s="275"/>
      <c r="AW200" s="275"/>
      <c r="AX200" s="275"/>
      <c r="AY200" s="223"/>
      <c r="BA200" s="192">
        <f t="shared" si="27"/>
        <v>8</v>
      </c>
      <c r="BB200" s="192">
        <f t="shared" si="27"/>
        <v>2</v>
      </c>
      <c r="BC200" s="192">
        <f t="shared" si="27"/>
        <v>3</v>
      </c>
      <c r="BD200" s="196" t="str">
        <f>IF(ISBLANK(BD199),"①",CHAR(CODE(BD199)+1))</f>
        <v>①</v>
      </c>
      <c r="BE200" s="566"/>
      <c r="BF200" s="566"/>
      <c r="BG200" s="563" t="str">
        <f t="shared" ca="1" si="30"/>
        <v/>
      </c>
      <c r="BH200" s="564" t="str">
        <f t="shared" ca="1" si="30"/>
        <v/>
      </c>
      <c r="BI200" s="564" t="str">
        <f t="shared" ca="1" si="30"/>
        <v/>
      </c>
      <c r="BJ200" s="564" t="str">
        <f t="shared" ca="1" si="29"/>
        <v/>
      </c>
      <c r="BK200" s="564" t="str">
        <f t="shared" ca="1" si="29"/>
        <v/>
      </c>
      <c r="BL200" s="565" t="str">
        <f t="shared" ca="1" si="29"/>
        <v/>
      </c>
      <c r="CV200" s="1528"/>
      <c r="CW200" s="1529"/>
      <c r="CX200" s="1529"/>
      <c r="CY200" s="1529"/>
      <c r="CZ200" s="1529"/>
      <c r="DA200" s="1529"/>
      <c r="DB200" s="1529"/>
      <c r="DC200" s="1529"/>
      <c r="DD200" s="1859"/>
      <c r="DE200" s="1860"/>
      <c r="DF200" s="1860"/>
      <c r="DG200" s="1861"/>
      <c r="DH200" s="1264"/>
      <c r="DI200" s="1264"/>
      <c r="DJ200" s="1264"/>
      <c r="DK200" s="1264"/>
      <c r="DL200" s="1264"/>
      <c r="DM200" s="1264"/>
      <c r="DN200" s="1264"/>
      <c r="DO200" s="1264"/>
      <c r="DP200" s="1264"/>
      <c r="DQ200" s="1264"/>
      <c r="DR200" s="307"/>
    </row>
    <row r="201" spans="1:122" s="465" customFormat="1" ht="15" customHeight="1">
      <c r="A201" s="1760" t="str">
        <f>$BA201&amp;"."&amp;$BB201&amp;"."&amp;$BC201&amp;"."</f>
        <v>8.2.4.</v>
      </c>
      <c r="B201" s="1761"/>
      <c r="C201" s="1761"/>
      <c r="D201" s="1761"/>
      <c r="E201" s="465" t="s">
        <v>1080</v>
      </c>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275"/>
      <c r="AS201" s="275"/>
      <c r="AT201" s="275"/>
      <c r="AU201" s="275"/>
      <c r="AV201" s="275"/>
      <c r="AW201" s="275"/>
      <c r="AX201" s="275"/>
      <c r="AY201" s="223"/>
      <c r="BA201" s="192">
        <f>BA200</f>
        <v>8</v>
      </c>
      <c r="BB201" s="192">
        <f>BB200</f>
        <v>2</v>
      </c>
      <c r="BC201" s="193">
        <f>BC200+1</f>
        <v>4</v>
      </c>
      <c r="BD201" s="192"/>
      <c r="BE201" s="192"/>
      <c r="BF201" s="837"/>
      <c r="BG201" s="563" t="str">
        <f t="shared" ca="1" si="30"/>
        <v/>
      </c>
      <c r="BH201" s="564" t="str">
        <f t="shared" ca="1" si="30"/>
        <v/>
      </c>
      <c r="BI201" s="564" t="str">
        <f t="shared" ca="1" si="30"/>
        <v/>
      </c>
      <c r="BJ201" s="564" t="str">
        <f t="shared" ca="1" si="30"/>
        <v/>
      </c>
      <c r="BK201" s="564" t="str">
        <f t="shared" ca="1" si="30"/>
        <v/>
      </c>
      <c r="BL201" s="565" t="str">
        <f t="shared" ca="1" si="30"/>
        <v/>
      </c>
      <c r="BN201" s="465" t="s">
        <v>2214</v>
      </c>
      <c r="CV201" s="1528"/>
      <c r="CW201" s="1529"/>
      <c r="CX201" s="1529"/>
      <c r="CY201" s="1529"/>
      <c r="CZ201" s="1529"/>
      <c r="DA201" s="1529"/>
      <c r="DB201" s="1529"/>
      <c r="DC201" s="1529"/>
      <c r="DD201" s="1859"/>
      <c r="DE201" s="1860"/>
      <c r="DF201" s="1860"/>
      <c r="DG201" s="1861"/>
      <c r="DH201" s="1264"/>
      <c r="DI201" s="1264"/>
      <c r="DJ201" s="1264"/>
      <c r="DK201" s="1264"/>
      <c r="DL201" s="1264"/>
      <c r="DM201" s="1264"/>
      <c r="DN201" s="1264"/>
      <c r="DO201" s="1264"/>
      <c r="DP201" s="1264"/>
      <c r="DQ201" s="1264"/>
      <c r="DR201" s="307"/>
    </row>
    <row r="202" spans="1:122" s="465" customFormat="1" ht="15" customHeight="1">
      <c r="A202" s="1758" t="str">
        <f>$BD202&amp;"."</f>
        <v>①.</v>
      </c>
      <c r="B202" s="1759"/>
      <c r="C202" s="1759"/>
      <c r="D202" s="1759"/>
      <c r="E202" s="1759"/>
      <c r="F202" s="275" t="str">
        <f>$CL$26&amp;"を実施する。"</f>
        <v>「10. データ検索処理」を実施する。</v>
      </c>
      <c r="G202" s="858"/>
      <c r="H202" s="858"/>
      <c r="I202" s="858"/>
      <c r="J202" s="858"/>
      <c r="K202" s="858"/>
      <c r="L202" s="858"/>
      <c r="M202" s="858"/>
      <c r="N202" s="858"/>
      <c r="O202" s="858"/>
      <c r="P202" s="858"/>
      <c r="Q202" s="858"/>
      <c r="R202" s="858"/>
      <c r="S202" s="858"/>
      <c r="T202" s="858"/>
      <c r="U202" s="858"/>
      <c r="V202" s="858"/>
      <c r="W202" s="858"/>
      <c r="X202" s="858"/>
      <c r="Y202" s="858"/>
      <c r="Z202" s="858"/>
      <c r="AA202" s="858"/>
      <c r="AB202" s="858"/>
      <c r="AC202" s="858"/>
      <c r="AD202" s="858"/>
      <c r="AE202" s="858"/>
      <c r="AF202" s="858"/>
      <c r="AG202" s="858"/>
      <c r="AH202" s="858"/>
      <c r="AI202" s="858"/>
      <c r="AJ202" s="858"/>
      <c r="AK202" s="858"/>
      <c r="AL202" s="858"/>
      <c r="AM202" s="858"/>
      <c r="AN202" s="858"/>
      <c r="AO202" s="858"/>
      <c r="AP202" s="858"/>
      <c r="AQ202" s="858"/>
      <c r="AR202" s="858"/>
      <c r="AS202" s="858"/>
      <c r="AT202" s="858"/>
      <c r="AU202" s="858"/>
      <c r="AV202" s="858"/>
      <c r="AW202" s="858"/>
      <c r="AX202" s="858"/>
      <c r="AY202" s="223"/>
      <c r="BA202" s="192">
        <f t="shared" si="27"/>
        <v>8</v>
      </c>
      <c r="BB202" s="192">
        <f t="shared" si="27"/>
        <v>2</v>
      </c>
      <c r="BC202" s="192">
        <f t="shared" si="27"/>
        <v>4</v>
      </c>
      <c r="BD202" s="196" t="str">
        <f>IF(ISBLANK(BD201),"①",CHAR(CODE(BD201)+1))</f>
        <v>①</v>
      </c>
      <c r="BE202" s="837"/>
      <c r="BF202" s="837"/>
      <c r="BG202" s="563" t="str">
        <f t="shared" ca="1" si="30"/>
        <v/>
      </c>
      <c r="BH202" s="564" t="str">
        <f t="shared" ca="1" si="30"/>
        <v/>
      </c>
      <c r="BI202" s="564" t="str">
        <f t="shared" ca="1" si="30"/>
        <v/>
      </c>
      <c r="BJ202" s="564" t="str">
        <f t="shared" ca="1" si="29"/>
        <v/>
      </c>
      <c r="BK202" s="564" t="str">
        <f t="shared" ca="1" si="29"/>
        <v/>
      </c>
      <c r="BL202" s="565" t="str">
        <f t="shared" ca="1" si="29"/>
        <v/>
      </c>
      <c r="CV202" s="1488" t="s">
        <v>2265</v>
      </c>
      <c r="CW202" s="1489"/>
      <c r="CX202" s="1489"/>
      <c r="CY202" s="1489"/>
      <c r="CZ202" s="1489"/>
      <c r="DA202" s="1489"/>
      <c r="DB202" s="1489"/>
      <c r="DC202" s="1489"/>
      <c r="DD202" s="1859">
        <v>44638</v>
      </c>
      <c r="DE202" s="1860"/>
      <c r="DF202" s="1860"/>
      <c r="DG202" s="1861"/>
      <c r="DH202" s="1264"/>
      <c r="DI202" s="1264"/>
      <c r="DJ202" s="1264"/>
      <c r="DK202" s="1264"/>
      <c r="DL202" s="1264"/>
      <c r="DM202" s="1264"/>
      <c r="DN202" s="1264"/>
      <c r="DO202" s="1264"/>
      <c r="DP202" s="1264"/>
      <c r="DQ202" s="1264"/>
      <c r="DR202" s="307"/>
    </row>
    <row r="203" spans="1:122" s="465" customFormat="1" ht="15" customHeight="1">
      <c r="A203" s="1758" t="str">
        <f>$BD203&amp;"."</f>
        <v>②.</v>
      </c>
      <c r="B203" s="1759"/>
      <c r="C203" s="1759"/>
      <c r="D203" s="1759"/>
      <c r="E203" s="1759"/>
      <c r="F203" s="275" t="s">
        <v>886</v>
      </c>
      <c r="G203" s="858"/>
      <c r="H203" s="858"/>
      <c r="I203" s="858"/>
      <c r="J203" s="858"/>
      <c r="K203" s="858"/>
      <c r="L203" s="858"/>
      <c r="M203" s="858"/>
      <c r="N203" s="858"/>
      <c r="O203" s="858"/>
      <c r="P203" s="858"/>
      <c r="Q203" s="858"/>
      <c r="R203" s="858"/>
      <c r="S203" s="858"/>
      <c r="T203" s="858"/>
      <c r="U203" s="858"/>
      <c r="V203" s="858"/>
      <c r="W203" s="858"/>
      <c r="X203" s="858"/>
      <c r="Y203" s="858"/>
      <c r="Z203" s="858"/>
      <c r="AA203" s="858"/>
      <c r="AB203" s="858"/>
      <c r="AC203" s="858"/>
      <c r="AD203" s="858"/>
      <c r="AE203" s="858"/>
      <c r="AF203" s="858"/>
      <c r="AG203" s="858"/>
      <c r="AH203" s="858"/>
      <c r="AI203" s="858"/>
      <c r="AJ203" s="858"/>
      <c r="AK203" s="858"/>
      <c r="AL203" s="858"/>
      <c r="AM203" s="858"/>
      <c r="AN203" s="858"/>
      <c r="AO203" s="858"/>
      <c r="AP203" s="858"/>
      <c r="AQ203" s="858"/>
      <c r="AR203" s="858"/>
      <c r="AS203" s="858"/>
      <c r="AT203" s="858"/>
      <c r="AU203" s="858"/>
      <c r="AV203" s="858"/>
      <c r="AW203" s="858"/>
      <c r="AX203" s="858"/>
      <c r="AY203" s="223"/>
      <c r="BA203" s="192">
        <f t="shared" ref="BA203:BD216" si="31">BA202</f>
        <v>8</v>
      </c>
      <c r="BB203" s="192">
        <f t="shared" si="31"/>
        <v>2</v>
      </c>
      <c r="BC203" s="192">
        <f t="shared" si="31"/>
        <v>4</v>
      </c>
      <c r="BD203" s="196" t="str">
        <f>IF(ISBLANK(BD202),"①",CHAR(CODE(BD202)+1))</f>
        <v>②</v>
      </c>
      <c r="BE203" s="837"/>
      <c r="BF203" s="837"/>
      <c r="BG203" s="563" t="str">
        <f t="shared" ca="1" si="30"/>
        <v/>
      </c>
      <c r="BH203" s="564" t="str">
        <f t="shared" ca="1" si="30"/>
        <v/>
      </c>
      <c r="BI203" s="564" t="str">
        <f t="shared" ca="1" si="30"/>
        <v/>
      </c>
      <c r="BJ203" s="564" t="str">
        <f t="shared" ca="1" si="29"/>
        <v/>
      </c>
      <c r="BK203" s="564" t="str">
        <f t="shared" ca="1" si="29"/>
        <v/>
      </c>
      <c r="BL203" s="565" t="str">
        <f t="shared" ca="1" si="29"/>
        <v/>
      </c>
      <c r="CV203" s="1488" t="s">
        <v>2265</v>
      </c>
      <c r="CW203" s="1489"/>
      <c r="CX203" s="1489"/>
      <c r="CY203" s="1489"/>
      <c r="CZ203" s="1489"/>
      <c r="DA203" s="1489"/>
      <c r="DB203" s="1489"/>
      <c r="DC203" s="1489"/>
      <c r="DD203" s="1859">
        <v>44638</v>
      </c>
      <c r="DE203" s="1860"/>
      <c r="DF203" s="1860"/>
      <c r="DG203" s="1861"/>
      <c r="DH203" s="1264"/>
      <c r="DI203" s="1264"/>
      <c r="DJ203" s="1264"/>
      <c r="DK203" s="1264"/>
      <c r="DL203" s="1264"/>
      <c r="DM203" s="1264"/>
      <c r="DN203" s="1264"/>
      <c r="DO203" s="1264"/>
      <c r="DP203" s="1264"/>
      <c r="DQ203" s="1264"/>
      <c r="DR203" s="307"/>
    </row>
    <row r="204" spans="1:122" s="465" customFormat="1" ht="15" customHeight="1">
      <c r="A204" s="861"/>
      <c r="B204" s="861"/>
      <c r="C204" s="861"/>
      <c r="D204" s="861"/>
      <c r="E204" s="861"/>
      <c r="F204" s="275" t="s">
        <v>888</v>
      </c>
      <c r="G204" s="858"/>
      <c r="H204" s="858"/>
      <c r="I204" s="858"/>
      <c r="J204" s="858"/>
      <c r="K204" s="858"/>
      <c r="L204" s="858"/>
      <c r="M204" s="858"/>
      <c r="N204" s="858"/>
      <c r="O204" s="858"/>
      <c r="P204" s="858"/>
      <c r="Q204" s="858"/>
      <c r="R204" s="858"/>
      <c r="S204" s="858"/>
      <c r="T204" s="858"/>
      <c r="U204" s="858"/>
      <c r="V204" s="858"/>
      <c r="W204" s="858"/>
      <c r="X204" s="858"/>
      <c r="Y204" s="858"/>
      <c r="Z204" s="858"/>
      <c r="AA204" s="858"/>
      <c r="AB204" s="858"/>
      <c r="AC204" s="858"/>
      <c r="AD204" s="858"/>
      <c r="AE204" s="858"/>
      <c r="AF204" s="858"/>
      <c r="AG204" s="858"/>
      <c r="AH204" s="858"/>
      <c r="AI204" s="858"/>
      <c r="AJ204" s="858"/>
      <c r="AK204" s="858"/>
      <c r="AL204" s="858"/>
      <c r="AM204" s="858"/>
      <c r="AN204" s="858"/>
      <c r="AO204" s="858"/>
      <c r="AP204" s="858"/>
      <c r="AQ204" s="858"/>
      <c r="AR204" s="858"/>
      <c r="AS204" s="858"/>
      <c r="AT204" s="858"/>
      <c r="AU204" s="858"/>
      <c r="AV204" s="858"/>
      <c r="AW204" s="858"/>
      <c r="AX204" s="858"/>
      <c r="AY204" s="223"/>
      <c r="BA204" s="192">
        <f t="shared" si="31"/>
        <v>8</v>
      </c>
      <c r="BB204" s="192">
        <f t="shared" si="31"/>
        <v>2</v>
      </c>
      <c r="BC204" s="192">
        <f t="shared" si="31"/>
        <v>4</v>
      </c>
      <c r="BD204" s="192" t="str">
        <f t="shared" si="31"/>
        <v>②</v>
      </c>
      <c r="BE204" s="837"/>
      <c r="BF204" s="837"/>
      <c r="BG204" s="563" t="str">
        <f t="shared" ca="1" si="30"/>
        <v/>
      </c>
      <c r="BH204" s="564" t="str">
        <f t="shared" ca="1" si="30"/>
        <v/>
      </c>
      <c r="BI204" s="564" t="str">
        <f t="shared" ca="1" si="30"/>
        <v/>
      </c>
      <c r="BJ204" s="564" t="str">
        <f t="shared" ca="1" si="29"/>
        <v/>
      </c>
      <c r="BK204" s="564" t="str">
        <f t="shared" ca="1" si="29"/>
        <v/>
      </c>
      <c r="BL204" s="565" t="str">
        <f t="shared" ca="1" si="29"/>
        <v/>
      </c>
      <c r="CV204" s="1528"/>
      <c r="CW204" s="1529"/>
      <c r="CX204" s="1529"/>
      <c r="CY204" s="1529"/>
      <c r="CZ204" s="1529"/>
      <c r="DA204" s="1529"/>
      <c r="DB204" s="1529"/>
      <c r="DC204" s="1529"/>
      <c r="DD204" s="1859"/>
      <c r="DE204" s="1860"/>
      <c r="DF204" s="1860"/>
      <c r="DG204" s="1861"/>
      <c r="DH204" s="1264"/>
      <c r="DI204" s="1264"/>
      <c r="DJ204" s="1264"/>
      <c r="DK204" s="1264"/>
      <c r="DL204" s="1264"/>
      <c r="DM204" s="1264"/>
      <c r="DN204" s="1264"/>
      <c r="DO204" s="1264"/>
      <c r="DP204" s="1264"/>
      <c r="DQ204" s="1264"/>
      <c r="DR204" s="307"/>
    </row>
    <row r="205" spans="1:122" s="465" customFormat="1" ht="15" customHeight="1">
      <c r="A205" s="861"/>
      <c r="B205" s="861"/>
      <c r="C205" s="861"/>
      <c r="D205" s="861"/>
      <c r="E205" s="861"/>
      <c r="F205" s="845" t="s">
        <v>150</v>
      </c>
      <c r="G205" s="846"/>
      <c r="H205" s="846"/>
      <c r="I205" s="846"/>
      <c r="J205" s="846"/>
      <c r="K205" s="846"/>
      <c r="L205" s="846"/>
      <c r="M205" s="847"/>
      <c r="N205" s="301" t="s">
        <v>153</v>
      </c>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c r="AJ205" s="266"/>
      <c r="AK205" s="266"/>
      <c r="AL205" s="266"/>
      <c r="AM205" s="266"/>
      <c r="AN205" s="266"/>
      <c r="AO205" s="266"/>
      <c r="AP205" s="266"/>
      <c r="AQ205" s="266"/>
      <c r="AR205" s="266"/>
      <c r="AS205" s="266"/>
      <c r="AT205" s="266"/>
      <c r="AU205" s="266"/>
      <c r="AV205" s="266"/>
      <c r="AW205" s="266"/>
      <c r="AX205" s="267"/>
      <c r="AY205" s="223"/>
      <c r="BA205" s="192">
        <f t="shared" si="31"/>
        <v>8</v>
      </c>
      <c r="BB205" s="192">
        <f t="shared" si="31"/>
        <v>2</v>
      </c>
      <c r="BC205" s="192">
        <f t="shared" si="31"/>
        <v>4</v>
      </c>
      <c r="BD205" s="192" t="str">
        <f t="shared" si="31"/>
        <v>②</v>
      </c>
      <c r="BE205" s="837"/>
      <c r="BF205" s="837"/>
      <c r="BG205" s="563" t="str">
        <f t="shared" ca="1" si="30"/>
        <v/>
      </c>
      <c r="BH205" s="564" t="str">
        <f t="shared" ca="1" si="30"/>
        <v/>
      </c>
      <c r="BI205" s="564" t="str">
        <f t="shared" ca="1" si="30"/>
        <v/>
      </c>
      <c r="BJ205" s="564" t="str">
        <f t="shared" ca="1" si="29"/>
        <v/>
      </c>
      <c r="BK205" s="564" t="str">
        <f t="shared" ca="1" si="29"/>
        <v/>
      </c>
      <c r="BL205" s="565" t="str">
        <f t="shared" ca="1" si="29"/>
        <v/>
      </c>
      <c r="CV205" s="1528"/>
      <c r="CW205" s="1529"/>
      <c r="CX205" s="1529"/>
      <c r="CY205" s="1529"/>
      <c r="CZ205" s="1529"/>
      <c r="DA205" s="1529"/>
      <c r="DB205" s="1529"/>
      <c r="DC205" s="1529"/>
      <c r="DD205" s="1859"/>
      <c r="DE205" s="1860"/>
      <c r="DF205" s="1860"/>
      <c r="DG205" s="1861"/>
      <c r="DH205" s="1264"/>
      <c r="DI205" s="1264"/>
      <c r="DJ205" s="1264"/>
      <c r="DK205" s="1264"/>
      <c r="DL205" s="1264"/>
      <c r="DM205" s="1264"/>
      <c r="DN205" s="1264"/>
      <c r="DO205" s="1264"/>
      <c r="DP205" s="1264"/>
      <c r="DQ205" s="1264"/>
      <c r="DR205" s="307"/>
    </row>
    <row r="206" spans="1:122" s="465" customFormat="1" ht="15" customHeight="1">
      <c r="A206" s="861"/>
      <c r="B206" s="861"/>
      <c r="C206" s="861"/>
      <c r="D206" s="861"/>
      <c r="E206" s="861"/>
      <c r="F206" s="848" t="s">
        <v>151</v>
      </c>
      <c r="G206" s="849"/>
      <c r="H206" s="849"/>
      <c r="I206" s="849"/>
      <c r="J206" s="849"/>
      <c r="K206" s="849"/>
      <c r="L206" s="849"/>
      <c r="M206" s="850"/>
      <c r="N206" s="821" t="s">
        <v>381</v>
      </c>
      <c r="O206" s="257"/>
      <c r="P206" s="257"/>
      <c r="Q206" s="257"/>
      <c r="R206" s="257"/>
      <c r="S206" s="257"/>
      <c r="T206" s="257"/>
      <c r="U206" s="257"/>
      <c r="V206" s="257"/>
      <c r="W206" s="257"/>
      <c r="X206" s="257"/>
      <c r="Y206" s="257"/>
      <c r="Z206" s="257"/>
      <c r="AA206" s="257"/>
      <c r="AB206" s="257"/>
      <c r="AC206" s="257"/>
      <c r="AD206" s="257"/>
      <c r="AE206" s="257"/>
      <c r="AF206" s="257"/>
      <c r="AG206" s="257"/>
      <c r="AH206" s="257"/>
      <c r="AI206" s="257"/>
      <c r="AJ206" s="257"/>
      <c r="AK206" s="257"/>
      <c r="AL206" s="257"/>
      <c r="AM206" s="257"/>
      <c r="AN206" s="257"/>
      <c r="AO206" s="257"/>
      <c r="AP206" s="257"/>
      <c r="AQ206" s="257"/>
      <c r="AR206" s="257"/>
      <c r="AS206" s="257"/>
      <c r="AT206" s="257"/>
      <c r="AU206" s="257"/>
      <c r="AV206" s="257"/>
      <c r="AW206" s="257"/>
      <c r="AX206" s="258"/>
      <c r="AY206" s="223"/>
      <c r="BA206" s="192">
        <f t="shared" si="31"/>
        <v>8</v>
      </c>
      <c r="BB206" s="192">
        <f t="shared" si="31"/>
        <v>2</v>
      </c>
      <c r="BC206" s="192">
        <f t="shared" si="31"/>
        <v>4</v>
      </c>
      <c r="BD206" s="192" t="str">
        <f t="shared" si="31"/>
        <v>②</v>
      </c>
      <c r="BE206" s="837"/>
      <c r="BF206" s="837"/>
      <c r="BG206" s="563" t="str">
        <f t="shared" ca="1" si="30"/>
        <v/>
      </c>
      <c r="BH206" s="564" t="str">
        <f t="shared" ca="1" si="30"/>
        <v/>
      </c>
      <c r="BI206" s="564" t="str">
        <f t="shared" ca="1" si="30"/>
        <v/>
      </c>
      <c r="BJ206" s="564" t="str">
        <f t="shared" ca="1" si="29"/>
        <v/>
      </c>
      <c r="BK206" s="564" t="str">
        <f t="shared" ca="1" si="29"/>
        <v/>
      </c>
      <c r="BL206" s="565" t="str">
        <f t="shared" ca="1" si="29"/>
        <v/>
      </c>
      <c r="CV206" s="1528"/>
      <c r="CW206" s="1529"/>
      <c r="CX206" s="1529"/>
      <c r="CY206" s="1529"/>
      <c r="CZ206" s="1529"/>
      <c r="DA206" s="1529"/>
      <c r="DB206" s="1529"/>
      <c r="DC206" s="1529"/>
      <c r="DD206" s="1859"/>
      <c r="DE206" s="1860"/>
      <c r="DF206" s="1860"/>
      <c r="DG206" s="1861"/>
      <c r="DH206" s="1264"/>
      <c r="DI206" s="1264"/>
      <c r="DJ206" s="1264"/>
      <c r="DK206" s="1264"/>
      <c r="DL206" s="1264"/>
      <c r="DM206" s="1264"/>
      <c r="DN206" s="1264"/>
      <c r="DO206" s="1264"/>
      <c r="DP206" s="1264"/>
      <c r="DQ206" s="1264"/>
      <c r="DR206" s="307"/>
    </row>
    <row r="207" spans="1:122" s="465" customFormat="1" ht="15" customHeight="1">
      <c r="A207" s="861"/>
      <c r="B207" s="861"/>
      <c r="C207" s="861"/>
      <c r="D207" s="861"/>
      <c r="E207" s="861"/>
      <c r="F207" s="851" t="s">
        <v>152</v>
      </c>
      <c r="G207" s="852"/>
      <c r="H207" s="852"/>
      <c r="I207" s="852"/>
      <c r="J207" s="852"/>
      <c r="K207" s="852"/>
      <c r="L207" s="852"/>
      <c r="M207" s="853"/>
      <c r="N207" s="303" t="s">
        <v>399</v>
      </c>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c r="AR207" s="271"/>
      <c r="AS207" s="271"/>
      <c r="AT207" s="271"/>
      <c r="AU207" s="271"/>
      <c r="AV207" s="271"/>
      <c r="AW207" s="271"/>
      <c r="AX207" s="272"/>
      <c r="AY207" s="223"/>
      <c r="BA207" s="192">
        <f t="shared" si="31"/>
        <v>8</v>
      </c>
      <c r="BB207" s="192">
        <f t="shared" si="31"/>
        <v>2</v>
      </c>
      <c r="BC207" s="192">
        <f t="shared" si="31"/>
        <v>4</v>
      </c>
      <c r="BD207" s="192" t="str">
        <f t="shared" si="31"/>
        <v>②</v>
      </c>
      <c r="BE207" s="837"/>
      <c r="BF207" s="837"/>
      <c r="BG207" s="563" t="str">
        <f t="shared" ca="1" si="30"/>
        <v/>
      </c>
      <c r="BH207" s="564" t="str">
        <f t="shared" ca="1" si="30"/>
        <v/>
      </c>
      <c r="BI207" s="564" t="str">
        <f t="shared" ca="1" si="30"/>
        <v/>
      </c>
      <c r="BJ207" s="564" t="str">
        <f t="shared" ca="1" si="29"/>
        <v/>
      </c>
      <c r="BK207" s="564" t="str">
        <f t="shared" ca="1" si="29"/>
        <v/>
      </c>
      <c r="BL207" s="565" t="str">
        <f t="shared" ca="1" si="29"/>
        <v/>
      </c>
      <c r="CV207" s="1528"/>
      <c r="CW207" s="1529"/>
      <c r="CX207" s="1529"/>
      <c r="CY207" s="1529"/>
      <c r="CZ207" s="1529"/>
      <c r="DA207" s="1529"/>
      <c r="DB207" s="1529"/>
      <c r="DC207" s="1529"/>
      <c r="DD207" s="1859"/>
      <c r="DE207" s="1860"/>
      <c r="DF207" s="1860"/>
      <c r="DG207" s="1861"/>
      <c r="DH207" s="1264"/>
      <c r="DI207" s="1264"/>
      <c r="DJ207" s="1264"/>
      <c r="DK207" s="1264"/>
      <c r="DL207" s="1264"/>
      <c r="DM207" s="1264"/>
      <c r="DN207" s="1264"/>
      <c r="DO207" s="1264"/>
      <c r="DP207" s="1264"/>
      <c r="DQ207" s="1264"/>
      <c r="DR207" s="307"/>
    </row>
    <row r="208" spans="1:122" s="465" customFormat="1" ht="15" customHeight="1">
      <c r="A208" s="1758" t="str">
        <f>$BD208&amp;"."</f>
        <v>③.</v>
      </c>
      <c r="B208" s="1759"/>
      <c r="C208" s="1759"/>
      <c r="D208" s="1759"/>
      <c r="E208" s="1759"/>
      <c r="F208" s="275" t="s">
        <v>885</v>
      </c>
      <c r="G208" s="858"/>
      <c r="H208" s="858"/>
      <c r="I208" s="858"/>
      <c r="J208" s="858"/>
      <c r="K208" s="858"/>
      <c r="L208" s="858"/>
      <c r="M208" s="858"/>
      <c r="N208" s="858"/>
      <c r="O208" s="858"/>
      <c r="P208" s="858"/>
      <c r="Q208" s="858"/>
      <c r="R208" s="858"/>
      <c r="S208" s="858"/>
      <c r="T208" s="858"/>
      <c r="U208" s="858"/>
      <c r="V208" s="858"/>
      <c r="W208" s="858"/>
      <c r="X208" s="858"/>
      <c r="Y208" s="858"/>
      <c r="Z208" s="858"/>
      <c r="AA208" s="858"/>
      <c r="AB208" s="858"/>
      <c r="AC208" s="858"/>
      <c r="AD208" s="858"/>
      <c r="AE208" s="858"/>
      <c r="AF208" s="858"/>
      <c r="AG208" s="858"/>
      <c r="AH208" s="858"/>
      <c r="AI208" s="858"/>
      <c r="AJ208" s="858"/>
      <c r="AK208" s="858"/>
      <c r="AL208" s="858"/>
      <c r="AM208" s="858"/>
      <c r="AN208" s="858"/>
      <c r="AO208" s="858"/>
      <c r="AP208" s="858"/>
      <c r="AQ208" s="858"/>
      <c r="AR208" s="858"/>
      <c r="AS208" s="858"/>
      <c r="AT208" s="858"/>
      <c r="AU208" s="858"/>
      <c r="AV208" s="858"/>
      <c r="AW208" s="858"/>
      <c r="AX208" s="858"/>
      <c r="AY208" s="223"/>
      <c r="BA208" s="192">
        <f t="shared" si="31"/>
        <v>8</v>
      </c>
      <c r="BB208" s="192">
        <f t="shared" si="31"/>
        <v>2</v>
      </c>
      <c r="BC208" s="192">
        <f t="shared" si="31"/>
        <v>4</v>
      </c>
      <c r="BD208" s="196" t="str">
        <f>IF(ISBLANK(BD207),"①",CHAR(CODE(BD207)+1))</f>
        <v>③</v>
      </c>
      <c r="BE208" s="837"/>
      <c r="BF208" s="837"/>
      <c r="BG208" s="563" t="str">
        <f t="shared" ca="1" si="30"/>
        <v/>
      </c>
      <c r="BH208" s="564" t="str">
        <f t="shared" ca="1" si="30"/>
        <v/>
      </c>
      <c r="BI208" s="564" t="str">
        <f t="shared" ca="1" si="30"/>
        <v/>
      </c>
      <c r="BJ208" s="564" t="str">
        <f t="shared" ca="1" si="30"/>
        <v/>
      </c>
      <c r="BK208" s="564" t="str">
        <f t="shared" ca="1" si="30"/>
        <v/>
      </c>
      <c r="BL208" s="565" t="str">
        <f t="shared" ca="1" si="30"/>
        <v/>
      </c>
      <c r="CV208" s="1488" t="s">
        <v>2265</v>
      </c>
      <c r="CW208" s="1489"/>
      <c r="CX208" s="1489"/>
      <c r="CY208" s="1489"/>
      <c r="CZ208" s="1489"/>
      <c r="DA208" s="1489"/>
      <c r="DB208" s="1489"/>
      <c r="DC208" s="1489"/>
      <c r="DD208" s="1859">
        <v>44638</v>
      </c>
      <c r="DE208" s="1860"/>
      <c r="DF208" s="1860"/>
      <c r="DG208" s="1861"/>
      <c r="DH208" s="1264"/>
      <c r="DI208" s="1264"/>
      <c r="DJ208" s="1264"/>
      <c r="DK208" s="1264"/>
      <c r="DL208" s="1264"/>
      <c r="DM208" s="1264"/>
      <c r="DN208" s="1264"/>
      <c r="DO208" s="1264"/>
      <c r="DP208" s="1264"/>
      <c r="DQ208" s="1264"/>
      <c r="DR208" s="307"/>
    </row>
    <row r="209" spans="1:122" s="465" customFormat="1" ht="15" customHeight="1">
      <c r="A209" s="861"/>
      <c r="B209" s="861"/>
      <c r="C209" s="861"/>
      <c r="D209" s="861"/>
      <c r="E209" s="861"/>
      <c r="F209" s="275" t="s">
        <v>887</v>
      </c>
      <c r="G209" s="858"/>
      <c r="H209" s="858"/>
      <c r="I209" s="858"/>
      <c r="J209" s="858"/>
      <c r="K209" s="858"/>
      <c r="L209" s="858"/>
      <c r="M209" s="858"/>
      <c r="N209" s="858"/>
      <c r="O209" s="858"/>
      <c r="P209" s="858"/>
      <c r="Q209" s="858"/>
      <c r="R209" s="858"/>
      <c r="S209" s="858"/>
      <c r="T209" s="858"/>
      <c r="U209" s="858"/>
      <c r="V209" s="858"/>
      <c r="W209" s="858"/>
      <c r="X209" s="858"/>
      <c r="Y209" s="858"/>
      <c r="Z209" s="858"/>
      <c r="AA209" s="858"/>
      <c r="AB209" s="858"/>
      <c r="AC209" s="858"/>
      <c r="AD209" s="858"/>
      <c r="AE209" s="858"/>
      <c r="AF209" s="858"/>
      <c r="AG209" s="858"/>
      <c r="AH209" s="858"/>
      <c r="AI209" s="858"/>
      <c r="AJ209" s="858"/>
      <c r="AK209" s="858"/>
      <c r="AL209" s="858"/>
      <c r="AM209" s="858"/>
      <c r="AN209" s="858"/>
      <c r="AO209" s="858"/>
      <c r="AP209" s="858"/>
      <c r="AQ209" s="858"/>
      <c r="AR209" s="858"/>
      <c r="AS209" s="858"/>
      <c r="AT209" s="858"/>
      <c r="AU209" s="858"/>
      <c r="AV209" s="858"/>
      <c r="AW209" s="858"/>
      <c r="AX209" s="858"/>
      <c r="AY209" s="223"/>
      <c r="BA209" s="192">
        <f t="shared" si="31"/>
        <v>8</v>
      </c>
      <c r="BB209" s="192">
        <f t="shared" si="31"/>
        <v>2</v>
      </c>
      <c r="BC209" s="192">
        <f t="shared" si="31"/>
        <v>4</v>
      </c>
      <c r="BD209" s="192" t="str">
        <f t="shared" si="31"/>
        <v>③</v>
      </c>
      <c r="BE209" s="837"/>
      <c r="BF209" s="837"/>
      <c r="BG209" s="563" t="str">
        <f t="shared" ca="1" si="30"/>
        <v/>
      </c>
      <c r="BH209" s="564" t="str">
        <f t="shared" ca="1" si="30"/>
        <v/>
      </c>
      <c r="BI209" s="564" t="str">
        <f t="shared" ca="1" si="30"/>
        <v/>
      </c>
      <c r="BJ209" s="564" t="str">
        <f t="shared" ca="1" si="29"/>
        <v/>
      </c>
      <c r="BK209" s="564" t="str">
        <f t="shared" ca="1" si="29"/>
        <v/>
      </c>
      <c r="BL209" s="565" t="str">
        <f t="shared" ca="1" si="29"/>
        <v/>
      </c>
      <c r="CV209" s="1528"/>
      <c r="CW209" s="1529"/>
      <c r="CX209" s="1529"/>
      <c r="CY209" s="1529"/>
      <c r="CZ209" s="1529"/>
      <c r="DA209" s="1529"/>
      <c r="DB209" s="1529"/>
      <c r="DC209" s="1529"/>
      <c r="DD209" s="1859"/>
      <c r="DE209" s="1860"/>
      <c r="DF209" s="1860"/>
      <c r="DG209" s="1861"/>
      <c r="DH209" s="1264"/>
      <c r="DI209" s="1264"/>
      <c r="DJ209" s="1264"/>
      <c r="DK209" s="1264"/>
      <c r="DL209" s="1264"/>
      <c r="DM209" s="1264"/>
      <c r="DN209" s="1264"/>
      <c r="DO209" s="1264"/>
      <c r="DP209" s="1264"/>
      <c r="DQ209" s="1264"/>
      <c r="DR209" s="307"/>
    </row>
    <row r="210" spans="1:122" s="465" customFormat="1" ht="15" customHeight="1">
      <c r="A210" s="861"/>
      <c r="B210" s="861"/>
      <c r="C210" s="861"/>
      <c r="D210" s="861"/>
      <c r="E210" s="988"/>
      <c r="F210" s="845" t="s">
        <v>150</v>
      </c>
      <c r="G210" s="846"/>
      <c r="H210" s="846"/>
      <c r="I210" s="846"/>
      <c r="J210" s="846"/>
      <c r="K210" s="846"/>
      <c r="L210" s="846"/>
      <c r="M210" s="847"/>
      <c r="N210" s="301" t="s">
        <v>153</v>
      </c>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c r="AJ210" s="266"/>
      <c r="AK210" s="266"/>
      <c r="AL210" s="266"/>
      <c r="AM210" s="266"/>
      <c r="AN210" s="266"/>
      <c r="AO210" s="266"/>
      <c r="AP210" s="266"/>
      <c r="AQ210" s="266"/>
      <c r="AR210" s="266"/>
      <c r="AS210" s="266"/>
      <c r="AT210" s="266"/>
      <c r="AU210" s="266"/>
      <c r="AV210" s="266"/>
      <c r="AW210" s="266"/>
      <c r="AX210" s="267"/>
      <c r="AY210" s="223"/>
      <c r="BA210" s="192">
        <f t="shared" si="31"/>
        <v>8</v>
      </c>
      <c r="BB210" s="192">
        <f t="shared" si="31"/>
        <v>2</v>
      </c>
      <c r="BC210" s="192">
        <f t="shared" si="31"/>
        <v>4</v>
      </c>
      <c r="BD210" s="192" t="str">
        <f t="shared" si="31"/>
        <v>③</v>
      </c>
      <c r="BE210" s="837"/>
      <c r="BF210" s="837"/>
      <c r="BG210" s="563" t="str">
        <f t="shared" ca="1" si="30"/>
        <v/>
      </c>
      <c r="BH210" s="564" t="str">
        <f t="shared" ca="1" si="30"/>
        <v/>
      </c>
      <c r="BI210" s="564" t="str">
        <f t="shared" ca="1" si="30"/>
        <v/>
      </c>
      <c r="BJ210" s="564" t="str">
        <f t="shared" ca="1" si="29"/>
        <v/>
      </c>
      <c r="BK210" s="564" t="str">
        <f t="shared" ca="1" si="29"/>
        <v/>
      </c>
      <c r="BL210" s="565" t="str">
        <f t="shared" ca="1" si="29"/>
        <v/>
      </c>
      <c r="CB210" s="469"/>
      <c r="CC210" s="469"/>
      <c r="CD210" s="469"/>
      <c r="CE210" s="469"/>
      <c r="CV210" s="1528"/>
      <c r="CW210" s="1529"/>
      <c r="CX210" s="1529"/>
      <c r="CY210" s="1529"/>
      <c r="CZ210" s="1529"/>
      <c r="DA210" s="1529"/>
      <c r="DB210" s="1529"/>
      <c r="DC210" s="1529"/>
      <c r="DD210" s="1859"/>
      <c r="DE210" s="1860"/>
      <c r="DF210" s="1860"/>
      <c r="DG210" s="1861"/>
      <c r="DH210" s="1264"/>
      <c r="DI210" s="1264"/>
      <c r="DJ210" s="1264"/>
      <c r="DK210" s="1264"/>
      <c r="DL210" s="1264"/>
      <c r="DM210" s="1264"/>
      <c r="DN210" s="1264"/>
      <c r="DO210" s="1264"/>
      <c r="DP210" s="1264"/>
      <c r="DQ210" s="1264"/>
      <c r="DR210" s="307"/>
    </row>
    <row r="211" spans="1:122" s="465" customFormat="1" ht="15" customHeight="1">
      <c r="A211" s="861"/>
      <c r="B211" s="861"/>
      <c r="C211" s="861"/>
      <c r="D211" s="861"/>
      <c r="E211" s="861"/>
      <c r="F211" s="848" t="s">
        <v>151</v>
      </c>
      <c r="G211" s="849"/>
      <c r="H211" s="849"/>
      <c r="I211" s="849"/>
      <c r="J211" s="849"/>
      <c r="K211" s="849"/>
      <c r="L211" s="849"/>
      <c r="M211" s="850"/>
      <c r="N211" s="821" t="s">
        <v>889</v>
      </c>
      <c r="O211" s="257"/>
      <c r="P211" s="257"/>
      <c r="Q211" s="257"/>
      <c r="R211" s="257"/>
      <c r="S211" s="257"/>
      <c r="T211" s="257"/>
      <c r="U211" s="257"/>
      <c r="V211" s="257"/>
      <c r="W211" s="257"/>
      <c r="X211" s="257"/>
      <c r="Y211" s="257"/>
      <c r="Z211" s="257"/>
      <c r="AA211" s="257"/>
      <c r="AB211" s="257"/>
      <c r="AC211" s="257"/>
      <c r="AD211" s="257"/>
      <c r="AE211" s="257"/>
      <c r="AF211" s="257"/>
      <c r="AG211" s="257"/>
      <c r="AH211" s="257"/>
      <c r="AI211" s="257"/>
      <c r="AJ211" s="257"/>
      <c r="AK211" s="257"/>
      <c r="AL211" s="257"/>
      <c r="AM211" s="257"/>
      <c r="AN211" s="257"/>
      <c r="AO211" s="257"/>
      <c r="AP211" s="257"/>
      <c r="AQ211" s="257"/>
      <c r="AR211" s="257"/>
      <c r="AS211" s="257"/>
      <c r="AT211" s="257"/>
      <c r="AU211" s="257"/>
      <c r="AV211" s="257"/>
      <c r="AW211" s="257"/>
      <c r="AX211" s="258"/>
      <c r="AY211" s="223"/>
      <c r="BA211" s="192">
        <f t="shared" si="31"/>
        <v>8</v>
      </c>
      <c r="BB211" s="192">
        <f t="shared" si="31"/>
        <v>2</v>
      </c>
      <c r="BC211" s="192">
        <f t="shared" si="31"/>
        <v>4</v>
      </c>
      <c r="BD211" s="192" t="str">
        <f t="shared" si="31"/>
        <v>③</v>
      </c>
      <c r="BE211" s="837"/>
      <c r="BF211" s="837"/>
      <c r="BG211" s="563" t="str">
        <f t="shared" ca="1" si="30"/>
        <v/>
      </c>
      <c r="BH211" s="564" t="str">
        <f t="shared" ca="1" si="30"/>
        <v/>
      </c>
      <c r="BI211" s="564" t="str">
        <f t="shared" ca="1" si="30"/>
        <v/>
      </c>
      <c r="BJ211" s="564" t="str">
        <f t="shared" ca="1" si="29"/>
        <v/>
      </c>
      <c r="BK211" s="564" t="str">
        <f t="shared" ca="1" si="29"/>
        <v/>
      </c>
      <c r="BL211" s="565" t="str">
        <f t="shared" ca="1" si="29"/>
        <v/>
      </c>
      <c r="CB211" s="469"/>
      <c r="CC211" s="469"/>
      <c r="CD211" s="469"/>
      <c r="CE211" s="469"/>
      <c r="CV211" s="1528"/>
      <c r="CW211" s="1529"/>
      <c r="CX211" s="1529"/>
      <c r="CY211" s="1529"/>
      <c r="CZ211" s="1529"/>
      <c r="DA211" s="1529"/>
      <c r="DB211" s="1529"/>
      <c r="DC211" s="1529"/>
      <c r="DD211" s="1859"/>
      <c r="DE211" s="1860"/>
      <c r="DF211" s="1860"/>
      <c r="DG211" s="1861"/>
      <c r="DH211" s="1264"/>
      <c r="DI211" s="1264"/>
      <c r="DJ211" s="1264"/>
      <c r="DK211" s="1264"/>
      <c r="DL211" s="1264"/>
      <c r="DM211" s="1264"/>
      <c r="DN211" s="1264"/>
      <c r="DO211" s="1264"/>
      <c r="DP211" s="1264"/>
      <c r="DQ211" s="1264"/>
      <c r="DR211" s="307"/>
    </row>
    <row r="212" spans="1:122" s="465" customFormat="1" ht="15" customHeight="1">
      <c r="A212" s="861"/>
      <c r="B212" s="861"/>
      <c r="C212" s="861"/>
      <c r="D212" s="861"/>
      <c r="E212" s="861"/>
      <c r="F212" s="851" t="s">
        <v>152</v>
      </c>
      <c r="G212" s="852"/>
      <c r="H212" s="852"/>
      <c r="I212" s="852"/>
      <c r="J212" s="852"/>
      <c r="K212" s="852"/>
      <c r="L212" s="852"/>
      <c r="M212" s="853"/>
      <c r="N212" s="303" t="s">
        <v>399</v>
      </c>
      <c r="O212" s="271"/>
      <c r="P212" s="271"/>
      <c r="Q212" s="271"/>
      <c r="R212" s="271"/>
      <c r="S212" s="271"/>
      <c r="T212" s="271"/>
      <c r="U212" s="271"/>
      <c r="V212" s="271"/>
      <c r="W212" s="271"/>
      <c r="X212" s="271"/>
      <c r="Y212" s="271"/>
      <c r="Z212" s="271"/>
      <c r="AA212" s="271"/>
      <c r="AB212" s="271"/>
      <c r="AC212" s="271"/>
      <c r="AD212" s="271"/>
      <c r="AE212" s="271"/>
      <c r="AF212" s="271"/>
      <c r="AG212" s="271"/>
      <c r="AH212" s="271"/>
      <c r="AI212" s="271"/>
      <c r="AJ212" s="271"/>
      <c r="AK212" s="271"/>
      <c r="AL212" s="271"/>
      <c r="AM212" s="271"/>
      <c r="AN212" s="271"/>
      <c r="AO212" s="271"/>
      <c r="AP212" s="271"/>
      <c r="AQ212" s="271"/>
      <c r="AR212" s="271"/>
      <c r="AS212" s="271"/>
      <c r="AT212" s="271"/>
      <c r="AU212" s="271"/>
      <c r="AV212" s="271"/>
      <c r="AW212" s="271"/>
      <c r="AX212" s="272"/>
      <c r="AY212" s="223"/>
      <c r="BA212" s="192">
        <f t="shared" si="31"/>
        <v>8</v>
      </c>
      <c r="BB212" s="192">
        <f t="shared" si="31"/>
        <v>2</v>
      </c>
      <c r="BC212" s="192">
        <f t="shared" si="31"/>
        <v>4</v>
      </c>
      <c r="BD212" s="192" t="str">
        <f t="shared" si="31"/>
        <v>③</v>
      </c>
      <c r="BE212" s="837"/>
      <c r="BF212" s="837"/>
      <c r="BG212" s="563" t="str">
        <f t="shared" ca="1" si="30"/>
        <v/>
      </c>
      <c r="BH212" s="564" t="str">
        <f t="shared" ca="1" si="30"/>
        <v/>
      </c>
      <c r="BI212" s="564" t="str">
        <f t="shared" ca="1" si="30"/>
        <v/>
      </c>
      <c r="BJ212" s="564" t="str">
        <f t="shared" ca="1" si="29"/>
        <v/>
      </c>
      <c r="BK212" s="564" t="str">
        <f t="shared" ca="1" si="29"/>
        <v/>
      </c>
      <c r="BL212" s="565" t="str">
        <f t="shared" ca="1" si="29"/>
        <v/>
      </c>
      <c r="CB212" s="469"/>
      <c r="CC212" s="469"/>
      <c r="CD212" s="469"/>
      <c r="CE212" s="469"/>
      <c r="CV212" s="1528"/>
      <c r="CW212" s="1529"/>
      <c r="CX212" s="1529"/>
      <c r="CY212" s="1529"/>
      <c r="CZ212" s="1529"/>
      <c r="DA212" s="1529"/>
      <c r="DB212" s="1529"/>
      <c r="DC212" s="1529"/>
      <c r="DD212" s="1859"/>
      <c r="DE212" s="1860"/>
      <c r="DF212" s="1860"/>
      <c r="DG212" s="1861"/>
      <c r="DH212" s="1264"/>
      <c r="DI212" s="1264"/>
      <c r="DJ212" s="1264"/>
      <c r="DK212" s="1264"/>
      <c r="DL212" s="1264"/>
      <c r="DM212" s="1264"/>
      <c r="DN212" s="1264"/>
      <c r="DO212" s="1264"/>
      <c r="DP212" s="1264"/>
      <c r="DQ212" s="1264"/>
      <c r="DR212" s="307"/>
    </row>
    <row r="213" spans="1:122" s="465" customFormat="1" ht="15" customHeight="1">
      <c r="A213" s="1862" t="str">
        <f>BA213&amp;"."&amp;BB213</f>
        <v>8.3</v>
      </c>
      <c r="B213" s="1862"/>
      <c r="C213" s="1862"/>
      <c r="D213" s="319" t="s">
        <v>146</v>
      </c>
      <c r="E213" s="275"/>
      <c r="F213" s="275"/>
      <c r="G213" s="275"/>
      <c r="H213" s="1882">
        <f>$B$65</f>
        <v>25</v>
      </c>
      <c r="I213" s="1882"/>
      <c r="J213" s="844" t="str">
        <f>VLOOKUP(VALUE(H213),$B$38:$F$75,3,FALSE) &amp;" "&amp; VLOOKUP(VALUE(H213),$B$38:$F$75,5,FALSE)</f>
        <v>F6 クリア</v>
      </c>
      <c r="K213" s="469"/>
      <c r="L213" s="244"/>
      <c r="M213" s="244"/>
      <c r="N213" s="244"/>
      <c r="O213" s="469" t="s">
        <v>317</v>
      </c>
      <c r="P213" s="469"/>
      <c r="Q213" s="469"/>
      <c r="R213" s="469"/>
      <c r="S213" s="469"/>
      <c r="T213" s="469"/>
      <c r="U213" s="469"/>
      <c r="V213" s="469"/>
      <c r="W213" s="469"/>
      <c r="X213" s="469"/>
      <c r="Y213" s="469"/>
      <c r="Z213" s="469"/>
      <c r="AA213" s="469"/>
      <c r="AB213" s="469"/>
      <c r="AC213" s="469"/>
      <c r="AD213" s="469"/>
      <c r="AE213" s="469"/>
      <c r="AF213" s="469"/>
      <c r="AG213" s="469"/>
      <c r="AH213" s="469"/>
      <c r="AI213" s="469"/>
      <c r="AJ213" s="469"/>
      <c r="AK213" s="469"/>
      <c r="AL213" s="469"/>
      <c r="AM213" s="469"/>
      <c r="AN213" s="469"/>
      <c r="AO213" s="469"/>
      <c r="AP213" s="469"/>
      <c r="AQ213" s="469"/>
      <c r="AR213" s="469"/>
      <c r="AS213" s="469"/>
      <c r="AT213" s="469"/>
      <c r="AU213" s="469"/>
      <c r="AV213" s="469"/>
      <c r="AW213" s="469"/>
      <c r="AX213" s="469"/>
      <c r="AY213" s="276"/>
      <c r="BA213" s="192">
        <f t="shared" si="31"/>
        <v>8</v>
      </c>
      <c r="BB213" s="193">
        <f>BB212+1</f>
        <v>3</v>
      </c>
      <c r="BC213" s="192"/>
      <c r="BD213" s="192"/>
      <c r="BE213" s="233"/>
      <c r="BF213" s="233"/>
      <c r="BG213" s="563" t="str">
        <f t="shared" ca="1" si="30"/>
        <v/>
      </c>
      <c r="BH213" s="564" t="str">
        <f t="shared" ca="1" si="30"/>
        <v/>
      </c>
      <c r="BI213" s="564" t="str">
        <f t="shared" ca="1" si="30"/>
        <v/>
      </c>
      <c r="BJ213" s="564" t="str">
        <f t="shared" ca="1" si="29"/>
        <v/>
      </c>
      <c r="BK213" s="564" t="str">
        <f t="shared" ca="1" si="29"/>
        <v/>
      </c>
      <c r="BL213" s="565" t="str">
        <f t="shared" ca="1" si="29"/>
        <v/>
      </c>
      <c r="BN213" s="465" t="s">
        <v>2215</v>
      </c>
      <c r="CV213" s="1488" t="s">
        <v>2265</v>
      </c>
      <c r="CW213" s="1489"/>
      <c r="CX213" s="1489"/>
      <c r="CY213" s="1489"/>
      <c r="CZ213" s="1489"/>
      <c r="DA213" s="1489"/>
      <c r="DB213" s="1489"/>
      <c r="DC213" s="1489"/>
      <c r="DD213" s="1859">
        <v>44638</v>
      </c>
      <c r="DE213" s="1860"/>
      <c r="DF213" s="1860"/>
      <c r="DG213" s="1861"/>
      <c r="DH213" s="1264"/>
      <c r="DI213" s="1264"/>
      <c r="DJ213" s="1264"/>
      <c r="DK213" s="1264"/>
      <c r="DL213" s="1264"/>
      <c r="DM213" s="1264"/>
      <c r="DN213" s="1264"/>
      <c r="DO213" s="1264"/>
      <c r="DP213" s="1264"/>
      <c r="DQ213" s="1264"/>
      <c r="DR213" s="307"/>
    </row>
    <row r="214" spans="1:122" s="465" customFormat="1" ht="15" customHeight="1">
      <c r="A214" s="1760" t="str">
        <f>$BA214&amp;"."&amp;$BB214&amp;"."&amp;$BC214&amp;"."</f>
        <v>8.3.1.</v>
      </c>
      <c r="B214" s="1761"/>
      <c r="C214" s="1761"/>
      <c r="D214" s="1761"/>
      <c r="E214" s="465" t="s">
        <v>970</v>
      </c>
      <c r="F214" s="469"/>
      <c r="G214" s="469"/>
      <c r="H214" s="469"/>
      <c r="I214" s="469"/>
      <c r="J214" s="469"/>
      <c r="K214" s="469"/>
      <c r="L214" s="469"/>
      <c r="M214" s="469"/>
      <c r="N214" s="469"/>
      <c r="O214" s="469"/>
      <c r="P214" s="469"/>
      <c r="Q214" s="469"/>
      <c r="R214" s="469"/>
      <c r="S214" s="469"/>
      <c r="T214" s="469"/>
      <c r="U214" s="469"/>
      <c r="V214" s="469"/>
      <c r="W214" s="469"/>
      <c r="X214" s="469"/>
      <c r="Y214" s="469"/>
      <c r="Z214" s="469"/>
      <c r="AA214" s="469"/>
      <c r="AB214" s="469"/>
      <c r="AC214" s="469"/>
      <c r="AD214" s="469"/>
      <c r="AE214" s="469"/>
      <c r="AF214" s="469"/>
      <c r="AG214" s="469"/>
      <c r="AH214" s="469"/>
      <c r="AI214" s="469"/>
      <c r="AJ214" s="469"/>
      <c r="AK214" s="469"/>
      <c r="AL214" s="469"/>
      <c r="AM214" s="469"/>
      <c r="AN214" s="469"/>
      <c r="AO214" s="469"/>
      <c r="AP214" s="469"/>
      <c r="AQ214" s="469"/>
      <c r="AR214" s="469"/>
      <c r="AS214" s="469"/>
      <c r="AT214" s="469"/>
      <c r="AU214" s="469"/>
      <c r="AV214" s="469"/>
      <c r="AW214" s="469"/>
      <c r="AX214" s="469"/>
      <c r="AY214" s="276"/>
      <c r="BA214" s="192">
        <f t="shared" si="31"/>
        <v>8</v>
      </c>
      <c r="BB214" s="192">
        <f t="shared" si="31"/>
        <v>3</v>
      </c>
      <c r="BC214" s="193">
        <f>BC213+1</f>
        <v>1</v>
      </c>
      <c r="BD214" s="192"/>
      <c r="BE214" s="192"/>
      <c r="BF214" s="233"/>
      <c r="BG214" s="559" t="str">
        <f t="shared" ca="1" si="30"/>
        <v/>
      </c>
      <c r="BH214" s="560" t="str">
        <f t="shared" ca="1" si="30"/>
        <v/>
      </c>
      <c r="BI214" s="560" t="str">
        <f t="shared" ca="1" si="30"/>
        <v/>
      </c>
      <c r="BJ214" s="560" t="str">
        <f t="shared" ca="1" si="29"/>
        <v/>
      </c>
      <c r="BK214" s="560" t="str">
        <f t="shared" ca="1" si="29"/>
        <v/>
      </c>
      <c r="BL214" s="561" t="str">
        <f t="shared" ca="1" si="29"/>
        <v/>
      </c>
      <c r="BO214" s="465" t="s">
        <v>2216</v>
      </c>
      <c r="CF214" s="469"/>
      <c r="CG214" s="469"/>
      <c r="CH214" s="469"/>
      <c r="CI214" s="469"/>
      <c r="CJ214" s="469"/>
      <c r="CV214" s="1528"/>
      <c r="CW214" s="1529"/>
      <c r="CX214" s="1529"/>
      <c r="CY214" s="1529"/>
      <c r="CZ214" s="1529"/>
      <c r="DA214" s="1529"/>
      <c r="DB214" s="1529"/>
      <c r="DC214" s="1529"/>
      <c r="DD214" s="1859"/>
      <c r="DE214" s="1860"/>
      <c r="DF214" s="1860"/>
      <c r="DG214" s="1861"/>
      <c r="DH214" s="1264"/>
      <c r="DI214" s="1264"/>
      <c r="DJ214" s="1264"/>
      <c r="DK214" s="1264"/>
      <c r="DL214" s="1264"/>
      <c r="DM214" s="1264"/>
      <c r="DN214" s="1264"/>
      <c r="DO214" s="1264"/>
      <c r="DP214" s="1264"/>
      <c r="DQ214" s="1264"/>
      <c r="DR214" s="307"/>
    </row>
    <row r="215" spans="1:122" s="465" customFormat="1" ht="15" customHeight="1">
      <c r="A215" s="862"/>
      <c r="B215" s="862"/>
      <c r="C215" s="862"/>
      <c r="D215" s="862"/>
      <c r="E215" s="469" t="str">
        <f>$BR$47&amp;"を実施する。"</f>
        <v>「共通仕様」「47. 画面クリア共通処理」を実施する。</v>
      </c>
      <c r="F215" s="469"/>
      <c r="G215" s="469"/>
      <c r="H215" s="469"/>
      <c r="I215" s="469"/>
      <c r="J215" s="469"/>
      <c r="K215" s="469"/>
      <c r="L215" s="469"/>
      <c r="M215" s="469"/>
      <c r="N215" s="469"/>
      <c r="O215" s="469"/>
      <c r="P215" s="469"/>
      <c r="Q215" s="469"/>
      <c r="R215" s="469"/>
      <c r="S215" s="469"/>
      <c r="T215" s="469"/>
      <c r="U215" s="469"/>
      <c r="V215" s="469"/>
      <c r="W215" s="469"/>
      <c r="X215" s="469"/>
      <c r="Y215" s="469"/>
      <c r="Z215" s="469"/>
      <c r="AA215" s="469"/>
      <c r="AB215" s="469"/>
      <c r="AC215" s="469"/>
      <c r="AD215" s="469"/>
      <c r="AE215" s="469"/>
      <c r="AF215" s="469"/>
      <c r="AG215" s="469"/>
      <c r="AH215" s="469"/>
      <c r="AI215" s="469"/>
      <c r="AJ215" s="469"/>
      <c r="AK215" s="469"/>
      <c r="AL215" s="469"/>
      <c r="AM215" s="469"/>
      <c r="AN215" s="469"/>
      <c r="AO215" s="469"/>
      <c r="AP215" s="469"/>
      <c r="AQ215" s="469"/>
      <c r="AR215" s="469"/>
      <c r="AS215" s="469"/>
      <c r="AT215" s="469"/>
      <c r="AU215" s="469"/>
      <c r="AV215" s="469"/>
      <c r="AW215" s="469"/>
      <c r="AX215" s="469"/>
      <c r="AY215" s="276"/>
      <c r="BA215" s="192">
        <f t="shared" si="31"/>
        <v>8</v>
      </c>
      <c r="BB215" s="192">
        <f t="shared" si="31"/>
        <v>3</v>
      </c>
      <c r="BC215" s="192">
        <f t="shared" si="31"/>
        <v>1</v>
      </c>
      <c r="BD215" s="192"/>
      <c r="BE215" s="192"/>
      <c r="BF215" s="233"/>
      <c r="BG215" s="559"/>
      <c r="BH215" s="560"/>
      <c r="BI215" s="560"/>
      <c r="BJ215" s="560"/>
      <c r="BK215" s="560"/>
      <c r="BL215" s="561"/>
      <c r="CF215" s="469"/>
      <c r="CG215" s="469"/>
      <c r="CH215" s="469"/>
      <c r="CI215" s="469"/>
      <c r="CJ215" s="469"/>
      <c r="CV215" s="1528"/>
      <c r="CW215" s="1529"/>
      <c r="CX215" s="1529"/>
      <c r="CY215" s="1529"/>
      <c r="CZ215" s="1529"/>
      <c r="DA215" s="1529"/>
      <c r="DB215" s="1529"/>
      <c r="DC215" s="1529"/>
      <c r="DD215" s="1859"/>
      <c r="DE215" s="1860"/>
      <c r="DF215" s="1860"/>
      <c r="DG215" s="1861"/>
      <c r="DH215" s="1264"/>
      <c r="DI215" s="1264"/>
      <c r="DJ215" s="1264"/>
      <c r="DK215" s="1264"/>
      <c r="DL215" s="1264"/>
      <c r="DM215" s="1264"/>
      <c r="DN215" s="1264"/>
      <c r="DO215" s="1264"/>
      <c r="DP215" s="1264"/>
      <c r="DQ215" s="1264"/>
      <c r="DR215" s="307"/>
    </row>
    <row r="216" spans="1:122" s="465" customFormat="1" ht="15" customHeight="1">
      <c r="A216" s="1760" t="str">
        <f>$BA216&amp;"."&amp;$BB216&amp;"."&amp;$BC216&amp;"."</f>
        <v>8.3.2.</v>
      </c>
      <c r="B216" s="1761"/>
      <c r="C216" s="1761"/>
      <c r="D216" s="1761"/>
      <c r="E216" s="469" t="s">
        <v>917</v>
      </c>
      <c r="F216" s="469"/>
      <c r="G216" s="469"/>
      <c r="H216" s="469"/>
      <c r="I216" s="469"/>
      <c r="J216" s="469"/>
      <c r="K216" s="469"/>
      <c r="L216" s="469"/>
      <c r="M216" s="469"/>
      <c r="N216" s="469"/>
      <c r="O216" s="469"/>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9"/>
      <c r="AP216" s="469"/>
      <c r="AQ216" s="469"/>
      <c r="AR216" s="469"/>
      <c r="AS216" s="469"/>
      <c r="AT216" s="469"/>
      <c r="AU216" s="469"/>
      <c r="AV216" s="469"/>
      <c r="AW216" s="469"/>
      <c r="AX216" s="469"/>
      <c r="AY216" s="276"/>
      <c r="BA216" s="192">
        <f t="shared" si="31"/>
        <v>8</v>
      </c>
      <c r="BB216" s="192">
        <f t="shared" si="31"/>
        <v>3</v>
      </c>
      <c r="BC216" s="193">
        <f>BC215+1</f>
        <v>2</v>
      </c>
      <c r="BD216" s="192"/>
      <c r="BE216" s="192"/>
      <c r="BF216" s="233"/>
      <c r="BG216" s="559" t="str">
        <f t="shared" ref="BG216:BL216" ca="1" si="32">IF(BA216&lt;&gt;"",IF(MID(_xlfn.FORMULATEXT(BA216),SEARCH("[",_xlfn.FORMULATEXT(BA216))+1,SEARCH("]",_xlfn.FORMULATEXT(BA216))-(SEARCH("[",_xlfn.FORMULATEXT(BA216))+1))="-1","",1),"")</f>
        <v/>
      </c>
      <c r="BH216" s="560" t="str">
        <f t="shared" ca="1" si="32"/>
        <v/>
      </c>
      <c r="BI216" s="560" t="str">
        <f t="shared" ca="1" si="32"/>
        <v/>
      </c>
      <c r="BJ216" s="560" t="str">
        <f t="shared" ca="1" si="32"/>
        <v/>
      </c>
      <c r="BK216" s="560" t="str">
        <f t="shared" ca="1" si="32"/>
        <v/>
      </c>
      <c r="BL216" s="561" t="str">
        <f t="shared" ca="1" si="32"/>
        <v/>
      </c>
      <c r="BN216" s="465" t="s">
        <v>2217</v>
      </c>
      <c r="CF216" s="469"/>
      <c r="CG216" s="469"/>
      <c r="CH216" s="469"/>
      <c r="CI216" s="469"/>
      <c r="CJ216" s="469"/>
      <c r="CV216" s="1528"/>
      <c r="CW216" s="1529"/>
      <c r="CX216" s="1529"/>
      <c r="CY216" s="1529"/>
      <c r="CZ216" s="1529"/>
      <c r="DA216" s="1529"/>
      <c r="DB216" s="1529"/>
      <c r="DC216" s="1529"/>
      <c r="DD216" s="1859"/>
      <c r="DE216" s="1860"/>
      <c r="DF216" s="1860"/>
      <c r="DG216" s="1861"/>
      <c r="DH216" s="1264"/>
      <c r="DI216" s="1264"/>
      <c r="DJ216" s="1264"/>
      <c r="DK216" s="1264"/>
      <c r="DL216" s="1264"/>
      <c r="DM216" s="1264"/>
      <c r="DN216" s="1264"/>
      <c r="DO216" s="1264"/>
      <c r="DP216" s="1264"/>
      <c r="DQ216" s="1264"/>
      <c r="DR216" s="307"/>
    </row>
    <row r="217" spans="1:122" s="465" customFormat="1" ht="15" customHeight="1">
      <c r="A217" s="836"/>
      <c r="B217" s="836"/>
      <c r="C217" s="836"/>
      <c r="D217" s="836"/>
      <c r="E217" s="469" t="s">
        <v>495</v>
      </c>
      <c r="F217" s="304"/>
      <c r="G217" s="304"/>
      <c r="H217" s="304"/>
      <c r="I217" s="304"/>
      <c r="J217" s="304"/>
      <c r="K217" s="304"/>
      <c r="L217" s="304"/>
      <c r="M217" s="304"/>
      <c r="N217" s="304"/>
      <c r="O217" s="304"/>
      <c r="P217" s="304"/>
      <c r="Q217" s="304"/>
      <c r="R217" s="304"/>
      <c r="S217" s="469"/>
      <c r="T217" s="469"/>
      <c r="U217" s="304"/>
      <c r="V217" s="469"/>
      <c r="W217" s="469"/>
      <c r="X217" s="469"/>
      <c r="Y217" s="469"/>
      <c r="Z217" s="469"/>
      <c r="AA217" s="469"/>
      <c r="AB217" s="469"/>
      <c r="AC217" s="469"/>
      <c r="AD217" s="469"/>
      <c r="AE217" s="469"/>
      <c r="AF217" s="469"/>
      <c r="AG217" s="469"/>
      <c r="AH217" s="469"/>
      <c r="AI217" s="469"/>
      <c r="AJ217" s="304"/>
      <c r="AK217" s="304"/>
      <c r="AL217" s="304"/>
      <c r="AM217" s="304"/>
      <c r="AN217" s="304"/>
      <c r="AO217" s="304"/>
      <c r="AP217" s="304"/>
      <c r="AQ217" s="304"/>
      <c r="AR217" s="304"/>
      <c r="AS217" s="304"/>
      <c r="AT217" s="304"/>
      <c r="AU217" s="304"/>
      <c r="AV217" s="304"/>
      <c r="AW217" s="304"/>
      <c r="AX217" s="304"/>
      <c r="AY217" s="276"/>
      <c r="BA217" s="192">
        <f t="shared" ref="BA217:BD234" si="33">BA216</f>
        <v>8</v>
      </c>
      <c r="BB217" s="192">
        <f t="shared" si="33"/>
        <v>3</v>
      </c>
      <c r="BC217" s="192">
        <f t="shared" si="33"/>
        <v>2</v>
      </c>
      <c r="BD217" s="192"/>
      <c r="BE217" s="192"/>
      <c r="BF217" s="233"/>
      <c r="BG217" s="559" t="str">
        <f t="shared" ca="1" si="30"/>
        <v/>
      </c>
      <c r="BH217" s="560" t="str">
        <f t="shared" ca="1" si="30"/>
        <v/>
      </c>
      <c r="BI217" s="560" t="str">
        <f t="shared" ca="1" si="30"/>
        <v/>
      </c>
      <c r="BJ217" s="560" t="str">
        <f t="shared" ca="1" si="29"/>
        <v/>
      </c>
      <c r="BK217" s="560" t="str">
        <f t="shared" ca="1" si="29"/>
        <v/>
      </c>
      <c r="BL217" s="561" t="str">
        <f t="shared" ca="1" si="29"/>
        <v/>
      </c>
      <c r="CV217" s="1528"/>
      <c r="CW217" s="1529"/>
      <c r="CX217" s="1529"/>
      <c r="CY217" s="1529"/>
      <c r="CZ217" s="1529"/>
      <c r="DA217" s="1529"/>
      <c r="DB217" s="1529"/>
      <c r="DC217" s="1529"/>
      <c r="DD217" s="1859"/>
      <c r="DE217" s="1860"/>
      <c r="DF217" s="1860"/>
      <c r="DG217" s="1861"/>
      <c r="DH217" s="1264"/>
      <c r="DI217" s="1264"/>
      <c r="DJ217" s="1264"/>
      <c r="DK217" s="1264"/>
      <c r="DL217" s="1264"/>
      <c r="DM217" s="1264"/>
      <c r="DN217" s="1264"/>
      <c r="DO217" s="1264"/>
      <c r="DP217" s="1264"/>
      <c r="DQ217" s="1264"/>
      <c r="DR217" s="307"/>
    </row>
    <row r="218" spans="1:122" s="465" customFormat="1" ht="15" customHeight="1">
      <c r="A218" s="836"/>
      <c r="B218" s="836"/>
      <c r="C218" s="836"/>
      <c r="D218" s="836"/>
      <c r="E218" s="863" t="s">
        <v>34</v>
      </c>
      <c r="F218" s="864"/>
      <c r="G218" s="570" t="s">
        <v>42</v>
      </c>
      <c r="H218" s="570"/>
      <c r="I218" s="570"/>
      <c r="J218" s="570"/>
      <c r="K218" s="570"/>
      <c r="L218" s="570"/>
      <c r="M218" s="865"/>
      <c r="N218" s="866" t="s">
        <v>493</v>
      </c>
      <c r="O218" s="570"/>
      <c r="P218" s="570"/>
      <c r="Q218" s="570"/>
      <c r="R218" s="571"/>
      <c r="S218" s="863" t="s">
        <v>34</v>
      </c>
      <c r="T218" s="864"/>
      <c r="U218" s="570" t="s">
        <v>42</v>
      </c>
      <c r="V218" s="570"/>
      <c r="W218" s="570"/>
      <c r="X218" s="570"/>
      <c r="Y218" s="570"/>
      <c r="Z218" s="570"/>
      <c r="AA218" s="865"/>
      <c r="AB218" s="866" t="s">
        <v>493</v>
      </c>
      <c r="AC218" s="570"/>
      <c r="AD218" s="570"/>
      <c r="AE218" s="570"/>
      <c r="AF218" s="571"/>
      <c r="AG218" s="469"/>
      <c r="AH218" s="469"/>
      <c r="AI218" s="469"/>
      <c r="AJ218" s="469"/>
      <c r="AK218" s="469"/>
      <c r="AL218" s="469"/>
      <c r="AM218" s="469"/>
      <c r="AN218" s="469"/>
      <c r="AO218" s="469"/>
      <c r="AP218" s="469"/>
      <c r="AQ218" s="469"/>
      <c r="AR218" s="469"/>
      <c r="AS218" s="469"/>
      <c r="AT218" s="469"/>
      <c r="AU218" s="469"/>
      <c r="AV218" s="469"/>
      <c r="AW218" s="858"/>
      <c r="AX218" s="304"/>
      <c r="AY218" s="276"/>
      <c r="BA218" s="192">
        <f t="shared" si="33"/>
        <v>8</v>
      </c>
      <c r="BB218" s="192">
        <f t="shared" si="33"/>
        <v>3</v>
      </c>
      <c r="BC218" s="192">
        <f t="shared" si="33"/>
        <v>2</v>
      </c>
      <c r="BD218" s="192"/>
      <c r="BE218" s="192"/>
      <c r="BF218" s="233"/>
      <c r="BG218" s="559" t="str">
        <f t="shared" ca="1" si="30"/>
        <v/>
      </c>
      <c r="BH218" s="560" t="str">
        <f t="shared" ca="1" si="30"/>
        <v/>
      </c>
      <c r="BI218" s="560" t="str">
        <f t="shared" ca="1" si="30"/>
        <v/>
      </c>
      <c r="BJ218" s="560" t="str">
        <f t="shared" ca="1" si="29"/>
        <v/>
      </c>
      <c r="BK218" s="560" t="str">
        <f t="shared" ca="1" si="29"/>
        <v/>
      </c>
      <c r="BL218" s="561" t="str">
        <f t="shared" ca="1" si="29"/>
        <v/>
      </c>
      <c r="CV218" s="1528"/>
      <c r="CW218" s="1529"/>
      <c r="CX218" s="1529"/>
      <c r="CY218" s="1529"/>
      <c r="CZ218" s="1529"/>
      <c r="DA218" s="1529"/>
      <c r="DB218" s="1529"/>
      <c r="DC218" s="1529"/>
      <c r="DD218" s="1859"/>
      <c r="DE218" s="1860"/>
      <c r="DF218" s="1860"/>
      <c r="DG218" s="1861"/>
      <c r="DH218" s="1264"/>
      <c r="DI218" s="1264"/>
      <c r="DJ218" s="1264"/>
      <c r="DK218" s="1264"/>
      <c r="DL218" s="1264"/>
      <c r="DM218" s="1264"/>
      <c r="DN218" s="1264"/>
      <c r="DO218" s="1264"/>
      <c r="DP218" s="1264"/>
      <c r="DQ218" s="1264"/>
      <c r="DR218" s="307"/>
    </row>
    <row r="219" spans="1:122" s="465" customFormat="1" ht="15" customHeight="1">
      <c r="A219" s="836"/>
      <c r="B219" s="836"/>
      <c r="C219" s="836"/>
      <c r="D219" s="836"/>
      <c r="E219" s="867" t="s">
        <v>120</v>
      </c>
      <c r="F219" s="867"/>
      <c r="G219" s="868"/>
      <c r="H219" s="868"/>
      <c r="I219" s="868"/>
      <c r="J219" s="868"/>
      <c r="K219" s="868"/>
      <c r="L219" s="868"/>
      <c r="M219" s="868"/>
      <c r="N219" s="868"/>
      <c r="O219" s="868"/>
      <c r="P219" s="868"/>
      <c r="Q219" s="868"/>
      <c r="R219" s="869"/>
      <c r="S219" s="867" t="s">
        <v>121</v>
      </c>
      <c r="T219" s="867"/>
      <c r="U219" s="868"/>
      <c r="V219" s="868"/>
      <c r="W219" s="868"/>
      <c r="X219" s="868"/>
      <c r="Y219" s="868"/>
      <c r="Z219" s="868"/>
      <c r="AA219" s="868"/>
      <c r="AB219" s="868"/>
      <c r="AC219" s="868"/>
      <c r="AD219" s="868"/>
      <c r="AE219" s="868"/>
      <c r="AF219" s="869"/>
      <c r="AG219" s="469"/>
      <c r="AH219" s="469"/>
      <c r="AI219" s="469"/>
      <c r="AJ219" s="469"/>
      <c r="AK219" s="469"/>
      <c r="AL219" s="469"/>
      <c r="AM219" s="469"/>
      <c r="AN219" s="469"/>
      <c r="AO219" s="469"/>
      <c r="AP219" s="469"/>
      <c r="AQ219" s="469"/>
      <c r="AR219" s="469"/>
      <c r="AS219" s="469"/>
      <c r="AT219" s="469"/>
      <c r="AU219" s="469"/>
      <c r="AV219" s="469"/>
      <c r="AW219" s="858"/>
      <c r="AX219" s="469"/>
      <c r="AY219" s="276"/>
      <c r="BA219" s="192">
        <f t="shared" si="33"/>
        <v>8</v>
      </c>
      <c r="BB219" s="192">
        <f t="shared" si="33"/>
        <v>3</v>
      </c>
      <c r="BC219" s="192">
        <f t="shared" si="33"/>
        <v>2</v>
      </c>
      <c r="BD219" s="192"/>
      <c r="BE219" s="192"/>
      <c r="BF219" s="233"/>
      <c r="BG219" s="559" t="str">
        <f t="shared" ca="1" si="30"/>
        <v/>
      </c>
      <c r="BH219" s="560" t="str">
        <f t="shared" ca="1" si="30"/>
        <v/>
      </c>
      <c r="BI219" s="560" t="str">
        <f t="shared" ca="1" si="30"/>
        <v/>
      </c>
      <c r="BJ219" s="560" t="str">
        <f t="shared" ca="1" si="29"/>
        <v/>
      </c>
      <c r="BK219" s="560" t="str">
        <f t="shared" ca="1" si="29"/>
        <v/>
      </c>
      <c r="BL219" s="561" t="str">
        <f t="shared" ca="1" si="29"/>
        <v/>
      </c>
      <c r="CA219" s="469"/>
      <c r="CV219" s="1528"/>
      <c r="CW219" s="1529"/>
      <c r="CX219" s="1529"/>
      <c r="CY219" s="1529"/>
      <c r="CZ219" s="1529"/>
      <c r="DA219" s="1529"/>
      <c r="DB219" s="1529"/>
      <c r="DC219" s="1529"/>
      <c r="DD219" s="1859"/>
      <c r="DE219" s="1860"/>
      <c r="DF219" s="1860"/>
      <c r="DG219" s="1861"/>
      <c r="DH219" s="1264"/>
      <c r="DI219" s="1264"/>
      <c r="DJ219" s="1264"/>
      <c r="DK219" s="1264"/>
      <c r="DL219" s="1264"/>
      <c r="DM219" s="1264"/>
      <c r="DN219" s="1264"/>
      <c r="DO219" s="1264"/>
      <c r="DP219" s="1264"/>
      <c r="DQ219" s="1264"/>
      <c r="DR219" s="307"/>
    </row>
    <row r="220" spans="1:122" s="465" customFormat="1" ht="15" customHeight="1">
      <c r="A220" s="836"/>
      <c r="B220" s="836"/>
      <c r="C220" s="836"/>
      <c r="D220" s="836"/>
      <c r="E220" s="870" t="str">
        <f>TEXT($B$39,"###")</f>
        <v>2</v>
      </c>
      <c r="F220" s="871"/>
      <c r="G220" s="872" t="str">
        <f>IF(NOT(ISBLANK(E220)),VLOOKUP(VALUE(E220),$B$37:$D$75,3,FALSE),"")</f>
        <v>大日程部品番号</v>
      </c>
      <c r="H220" s="873"/>
      <c r="I220" s="873"/>
      <c r="J220" s="873"/>
      <c r="K220" s="873"/>
      <c r="L220" s="873"/>
      <c r="M220" s="871"/>
      <c r="N220" s="872" t="s">
        <v>494</v>
      </c>
      <c r="O220" s="873"/>
      <c r="P220" s="873"/>
      <c r="Q220" s="873"/>
      <c r="R220" s="874"/>
      <c r="S220" s="967" t="str">
        <f>TEXT($B$48,"###")</f>
        <v>10</v>
      </c>
      <c r="T220" s="997"/>
      <c r="U220" s="998" t="str">
        <f>IF(NOT(ISBLANK(S220)),VLOOKUP(VALUE(S220),$B$37:$D$75,3,FALSE),"")</f>
        <v>大日程部品番号</v>
      </c>
      <c r="V220" s="968"/>
      <c r="W220" s="968"/>
      <c r="X220" s="968"/>
      <c r="Y220" s="968"/>
      <c r="Z220" s="968"/>
      <c r="AA220" s="997"/>
      <c r="AB220" s="998" t="s">
        <v>494</v>
      </c>
      <c r="AC220" s="968"/>
      <c r="AD220" s="968"/>
      <c r="AE220" s="968"/>
      <c r="AF220" s="969"/>
      <c r="AG220" s="469"/>
      <c r="AH220" s="469"/>
      <c r="AI220" s="469"/>
      <c r="AJ220" s="469"/>
      <c r="AK220" s="469"/>
      <c r="AL220" s="469"/>
      <c r="AM220" s="469"/>
      <c r="AN220" s="469"/>
      <c r="AO220" s="469"/>
      <c r="AP220" s="469"/>
      <c r="AQ220" s="469"/>
      <c r="AR220" s="469"/>
      <c r="AS220" s="469"/>
      <c r="AT220" s="469"/>
      <c r="AU220" s="469"/>
      <c r="AV220" s="469"/>
      <c r="AW220" s="858"/>
      <c r="AX220" s="469"/>
      <c r="AY220" s="276"/>
      <c r="BA220" s="192">
        <f t="shared" si="33"/>
        <v>8</v>
      </c>
      <c r="BB220" s="192">
        <f t="shared" si="33"/>
        <v>3</v>
      </c>
      <c r="BC220" s="192">
        <f t="shared" si="33"/>
        <v>2</v>
      </c>
      <c r="BD220" s="192"/>
      <c r="BE220" s="192"/>
      <c r="BF220" s="233"/>
      <c r="BG220" s="559" t="str">
        <f t="shared" ca="1" si="30"/>
        <v/>
      </c>
      <c r="BH220" s="560" t="str">
        <f t="shared" ca="1" si="30"/>
        <v/>
      </c>
      <c r="BI220" s="560" t="str">
        <f t="shared" ca="1" si="30"/>
        <v/>
      </c>
      <c r="BJ220" s="560" t="str">
        <f t="shared" ca="1" si="29"/>
        <v/>
      </c>
      <c r="BK220" s="560" t="str">
        <f t="shared" ca="1" si="29"/>
        <v/>
      </c>
      <c r="BL220" s="561" t="str">
        <f t="shared" ca="1" si="29"/>
        <v/>
      </c>
      <c r="CV220" s="1528"/>
      <c r="CW220" s="1529"/>
      <c r="CX220" s="1529"/>
      <c r="CY220" s="1529"/>
      <c r="CZ220" s="1529"/>
      <c r="DA220" s="1529"/>
      <c r="DB220" s="1529"/>
      <c r="DC220" s="1529"/>
      <c r="DD220" s="1859"/>
      <c r="DE220" s="1860"/>
      <c r="DF220" s="1860"/>
      <c r="DG220" s="1861"/>
      <c r="DH220" s="1264"/>
      <c r="DI220" s="1264"/>
      <c r="DJ220" s="1264"/>
      <c r="DK220" s="1264"/>
      <c r="DL220" s="1264"/>
      <c r="DM220" s="1264"/>
      <c r="DN220" s="1264"/>
      <c r="DO220" s="1264"/>
      <c r="DP220" s="1264"/>
      <c r="DQ220" s="1264"/>
      <c r="DR220" s="307"/>
    </row>
    <row r="221" spans="1:122" s="465" customFormat="1" ht="15" customHeight="1">
      <c r="A221" s="836"/>
      <c r="B221" s="836"/>
      <c r="C221" s="836"/>
      <c r="D221" s="836"/>
      <c r="E221" s="875" t="str">
        <f>TEXT($B$41,"###")</f>
        <v>4</v>
      </c>
      <c r="F221" s="876"/>
      <c r="G221" s="877" t="str">
        <f>IF(NOT(ISBLANK(E221)),VLOOKUP(VALUE(E221),$B$37:$D$75,3,FALSE),"")</f>
        <v>圧造課部品番号</v>
      </c>
      <c r="H221" s="878"/>
      <c r="I221" s="878"/>
      <c r="J221" s="878"/>
      <c r="K221" s="878"/>
      <c r="L221" s="878"/>
      <c r="M221" s="876"/>
      <c r="N221" s="879" t="s">
        <v>494</v>
      </c>
      <c r="O221" s="878"/>
      <c r="P221" s="878"/>
      <c r="Q221" s="878"/>
      <c r="R221" s="880"/>
      <c r="S221" s="991"/>
      <c r="T221" s="858"/>
      <c r="U221" s="858"/>
      <c r="V221" s="858"/>
      <c r="W221" s="858"/>
      <c r="X221" s="858"/>
      <c r="Y221" s="858"/>
      <c r="Z221" s="858"/>
      <c r="AA221" s="858"/>
      <c r="AB221" s="990"/>
      <c r="AC221" s="858"/>
      <c r="AD221" s="858"/>
      <c r="AE221" s="858"/>
      <c r="AF221" s="992"/>
      <c r="AG221" s="469"/>
      <c r="AH221" s="469"/>
      <c r="AI221" s="469"/>
      <c r="AJ221" s="469"/>
      <c r="AK221" s="469"/>
      <c r="AL221" s="469"/>
      <c r="AM221" s="469"/>
      <c r="AN221" s="469"/>
      <c r="AO221" s="469"/>
      <c r="AP221" s="469"/>
      <c r="AQ221" s="469"/>
      <c r="AR221" s="469"/>
      <c r="AS221" s="469"/>
      <c r="AT221" s="469"/>
      <c r="AU221" s="469"/>
      <c r="AV221" s="469"/>
      <c r="AW221" s="858"/>
      <c r="AX221" s="469"/>
      <c r="AY221" s="276"/>
      <c r="BA221" s="192">
        <f t="shared" si="33"/>
        <v>8</v>
      </c>
      <c r="BB221" s="192">
        <f t="shared" si="33"/>
        <v>3</v>
      </c>
      <c r="BC221" s="192">
        <f t="shared" si="33"/>
        <v>2</v>
      </c>
      <c r="BD221" s="192"/>
      <c r="BE221" s="192"/>
      <c r="BF221" s="233"/>
      <c r="BG221" s="559" t="str">
        <f t="shared" ca="1" si="30"/>
        <v/>
      </c>
      <c r="BH221" s="560" t="str">
        <f t="shared" ca="1" si="30"/>
        <v/>
      </c>
      <c r="BI221" s="560" t="str">
        <f t="shared" ca="1" si="30"/>
        <v/>
      </c>
      <c r="BJ221" s="560" t="str">
        <f t="shared" ca="1" si="29"/>
        <v/>
      </c>
      <c r="BK221" s="560" t="str">
        <f t="shared" ca="1" si="29"/>
        <v/>
      </c>
      <c r="BL221" s="561" t="str">
        <f t="shared" ca="1" si="29"/>
        <v/>
      </c>
      <c r="CA221" s="469"/>
      <c r="CV221" s="1528"/>
      <c r="CW221" s="1529"/>
      <c r="CX221" s="1529"/>
      <c r="CY221" s="1529"/>
      <c r="CZ221" s="1529"/>
      <c r="DA221" s="1529"/>
      <c r="DB221" s="1529"/>
      <c r="DC221" s="1529"/>
      <c r="DD221" s="1859"/>
      <c r="DE221" s="1860"/>
      <c r="DF221" s="1860"/>
      <c r="DG221" s="1861"/>
      <c r="DH221" s="1264"/>
      <c r="DI221" s="1264"/>
      <c r="DJ221" s="1264"/>
      <c r="DK221" s="1264"/>
      <c r="DL221" s="1264"/>
      <c r="DM221" s="1264"/>
      <c r="DN221" s="1264"/>
      <c r="DO221" s="1264"/>
      <c r="DP221" s="1264"/>
      <c r="DQ221" s="1264"/>
      <c r="DR221" s="307"/>
    </row>
    <row r="222" spans="1:122" s="465" customFormat="1" ht="15" customHeight="1">
      <c r="A222" s="836"/>
      <c r="B222" s="836"/>
      <c r="C222" s="836"/>
      <c r="D222" s="836"/>
      <c r="E222" s="875" t="str">
        <f>TEXT($B$43,"###")</f>
        <v>6</v>
      </c>
      <c r="F222" s="876"/>
      <c r="G222" s="877" t="str">
        <f>IF(NOT(ISBLANK(E222)),VLOOKUP(VALUE(E222),$B$37:$D$75,3,FALSE),"")</f>
        <v>データID</v>
      </c>
      <c r="H222" s="878"/>
      <c r="I222" s="878"/>
      <c r="J222" s="878"/>
      <c r="K222" s="878"/>
      <c r="L222" s="878"/>
      <c r="M222" s="876"/>
      <c r="N222" s="877" t="s">
        <v>494</v>
      </c>
      <c r="O222" s="878"/>
      <c r="P222" s="878"/>
      <c r="Q222" s="878"/>
      <c r="R222" s="880"/>
      <c r="S222" s="991"/>
      <c r="T222" s="858"/>
      <c r="U222" s="858"/>
      <c r="V222" s="858"/>
      <c r="W222" s="858"/>
      <c r="X222" s="858"/>
      <c r="Y222" s="858"/>
      <c r="Z222" s="858"/>
      <c r="AA222" s="858"/>
      <c r="AB222" s="990"/>
      <c r="AC222" s="858"/>
      <c r="AD222" s="858"/>
      <c r="AE222" s="858"/>
      <c r="AF222" s="992"/>
      <c r="AG222" s="469"/>
      <c r="AH222" s="469"/>
      <c r="AI222" s="469"/>
      <c r="AJ222" s="469"/>
      <c r="AK222" s="469"/>
      <c r="AL222" s="469"/>
      <c r="AM222" s="469"/>
      <c r="AN222" s="469"/>
      <c r="AO222" s="469"/>
      <c r="AP222" s="469"/>
      <c r="AQ222" s="469"/>
      <c r="AR222" s="469"/>
      <c r="AS222" s="469"/>
      <c r="AT222" s="469"/>
      <c r="AU222" s="469"/>
      <c r="AV222" s="469"/>
      <c r="AW222" s="858"/>
      <c r="AX222" s="469"/>
      <c r="AY222" s="276"/>
      <c r="BA222" s="192">
        <f>BA221</f>
        <v>8</v>
      </c>
      <c r="BB222" s="192">
        <f>BB221</f>
        <v>3</v>
      </c>
      <c r="BC222" s="192">
        <f>BC221</f>
        <v>2</v>
      </c>
      <c r="BD222" s="192"/>
      <c r="BE222" s="192"/>
      <c r="BF222" s="233"/>
      <c r="BG222" s="559"/>
      <c r="BH222" s="560"/>
      <c r="BI222" s="560"/>
      <c r="BJ222" s="560"/>
      <c r="BK222" s="560"/>
      <c r="BL222" s="561"/>
      <c r="CA222" s="469"/>
      <c r="CV222" s="1528"/>
      <c r="CW222" s="1529"/>
      <c r="CX222" s="1529"/>
      <c r="CY222" s="1529"/>
      <c r="CZ222" s="1529"/>
      <c r="DA222" s="1529"/>
      <c r="DB222" s="1529"/>
      <c r="DC222" s="1529"/>
      <c r="DD222" s="1859"/>
      <c r="DE222" s="1860"/>
      <c r="DF222" s="1860"/>
      <c r="DG222" s="1861"/>
      <c r="DH222" s="1264"/>
      <c r="DI222" s="1264"/>
      <c r="DJ222" s="1264"/>
      <c r="DK222" s="1264"/>
      <c r="DL222" s="1264"/>
      <c r="DM222" s="1264"/>
      <c r="DN222" s="1264"/>
      <c r="DO222" s="1264"/>
      <c r="DP222" s="1264"/>
      <c r="DQ222" s="1264"/>
      <c r="DR222" s="307"/>
    </row>
    <row r="223" spans="1:122" s="465" customFormat="1" ht="15" customHeight="1">
      <c r="A223" s="836"/>
      <c r="B223" s="836"/>
      <c r="C223" s="836"/>
      <c r="D223" s="836"/>
      <c r="E223" s="881" t="str">
        <f>TEXT($B$45,"###")</f>
        <v>8</v>
      </c>
      <c r="F223" s="882"/>
      <c r="G223" s="883" t="str">
        <f>IF(NOT(ISBLANK(E223)),VLOOKUP(VALUE(E223),$B$37:$D$75,3,FALSE),"")</f>
        <v>圧造課部品番号ID</v>
      </c>
      <c r="H223" s="884"/>
      <c r="I223" s="884"/>
      <c r="J223" s="884"/>
      <c r="K223" s="884"/>
      <c r="L223" s="884"/>
      <c r="M223" s="882"/>
      <c r="N223" s="885" t="s">
        <v>494</v>
      </c>
      <c r="O223" s="884"/>
      <c r="P223" s="884"/>
      <c r="Q223" s="884"/>
      <c r="R223" s="886"/>
      <c r="S223" s="993"/>
      <c r="T223" s="994"/>
      <c r="U223" s="994"/>
      <c r="V223" s="994"/>
      <c r="W223" s="994"/>
      <c r="X223" s="994"/>
      <c r="Y223" s="994"/>
      <c r="Z223" s="994"/>
      <c r="AA223" s="994"/>
      <c r="AB223" s="995"/>
      <c r="AC223" s="994"/>
      <c r="AD223" s="994"/>
      <c r="AE223" s="994"/>
      <c r="AF223" s="996"/>
      <c r="AG223" s="989"/>
      <c r="AH223" s="858"/>
      <c r="AI223" s="858"/>
      <c r="AJ223" s="858"/>
      <c r="AK223" s="858"/>
      <c r="AL223" s="858"/>
      <c r="AM223" s="858"/>
      <c r="AN223" s="858"/>
      <c r="AO223" s="858"/>
      <c r="AP223" s="990"/>
      <c r="AQ223" s="858"/>
      <c r="AR223" s="858"/>
      <c r="AS223" s="858"/>
      <c r="AT223" s="858"/>
      <c r="AU223" s="469"/>
      <c r="AV223" s="275"/>
      <c r="AW223" s="858"/>
      <c r="AX223" s="469"/>
      <c r="AY223" s="276"/>
      <c r="BA223" s="192">
        <f t="shared" ref="BA223:BC224" si="34">BA222</f>
        <v>8</v>
      </c>
      <c r="BB223" s="192">
        <f t="shared" si="34"/>
        <v>3</v>
      </c>
      <c r="BC223" s="192">
        <f t="shared" si="34"/>
        <v>2</v>
      </c>
      <c r="BD223" s="192"/>
      <c r="BE223" s="192"/>
      <c r="BF223" s="233"/>
      <c r="BG223" s="559"/>
      <c r="BH223" s="560"/>
      <c r="BI223" s="560"/>
      <c r="BJ223" s="560"/>
      <c r="BK223" s="560"/>
      <c r="BL223" s="561"/>
      <c r="CA223" s="469"/>
      <c r="CV223" s="1528"/>
      <c r="CW223" s="1529"/>
      <c r="CX223" s="1529"/>
      <c r="CY223" s="1529"/>
      <c r="CZ223" s="1529"/>
      <c r="DA223" s="1529"/>
      <c r="DB223" s="1529"/>
      <c r="DC223" s="1529"/>
      <c r="DD223" s="1859"/>
      <c r="DE223" s="1860"/>
      <c r="DF223" s="1860"/>
      <c r="DG223" s="1861"/>
      <c r="DH223" s="1264"/>
      <c r="DI223" s="1264"/>
      <c r="DJ223" s="1264"/>
      <c r="DK223" s="1264"/>
      <c r="DL223" s="1264"/>
      <c r="DM223" s="1264"/>
      <c r="DN223" s="1264"/>
      <c r="DO223" s="1264"/>
      <c r="DP223" s="1264"/>
      <c r="DQ223" s="1264"/>
      <c r="DR223" s="307"/>
    </row>
    <row r="224" spans="1:122" s="465" customFormat="1" ht="15" customHeight="1">
      <c r="A224" s="1862" t="str">
        <f>BA224&amp;"."&amp;BB224</f>
        <v>8.4</v>
      </c>
      <c r="B224" s="1862"/>
      <c r="C224" s="1862"/>
      <c r="D224" s="319" t="s">
        <v>146</v>
      </c>
      <c r="E224" s="275"/>
      <c r="F224" s="275"/>
      <c r="G224" s="275"/>
      <c r="H224" s="1882">
        <f>$B$68</f>
        <v>28</v>
      </c>
      <c r="I224" s="1882"/>
      <c r="J224" s="844" t="str">
        <f>VLOOKUP(VALUE(H224),$B$38:$F$75,3,FALSE) &amp;" "&amp; VLOOKUP(VALUE(H224),$B$38:$F$75,5,FALSE)</f>
        <v>F9 削除</v>
      </c>
      <c r="K224" s="469"/>
      <c r="L224" s="244"/>
      <c r="M224" s="244"/>
      <c r="N224" s="244"/>
      <c r="O224" s="469" t="s">
        <v>918</v>
      </c>
      <c r="P224" s="469"/>
      <c r="Q224" s="469"/>
      <c r="R224" s="469"/>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9"/>
      <c r="AP224" s="469"/>
      <c r="AQ224" s="469"/>
      <c r="AR224" s="469"/>
      <c r="AS224" s="469"/>
      <c r="AT224" s="469"/>
      <c r="AU224" s="469"/>
      <c r="AV224" s="469"/>
      <c r="AW224" s="469"/>
      <c r="AX224" s="469"/>
      <c r="AY224" s="276"/>
      <c r="BA224" s="192">
        <f t="shared" si="34"/>
        <v>8</v>
      </c>
      <c r="BB224" s="193">
        <f>BB223+1</f>
        <v>4</v>
      </c>
      <c r="BC224" s="192"/>
      <c r="BD224" s="192"/>
      <c r="BE224" s="233"/>
      <c r="BF224" s="233"/>
      <c r="BG224" s="559" t="str">
        <f t="shared" ca="1" si="30"/>
        <v/>
      </c>
      <c r="BH224" s="560" t="str">
        <f t="shared" ca="1" si="30"/>
        <v/>
      </c>
      <c r="BI224" s="560" t="str">
        <f t="shared" ca="1" si="30"/>
        <v/>
      </c>
      <c r="BJ224" s="560" t="str">
        <f t="shared" ca="1" si="29"/>
        <v/>
      </c>
      <c r="BK224" s="560" t="str">
        <f t="shared" ca="1" si="29"/>
        <v/>
      </c>
      <c r="BL224" s="561" t="str">
        <f t="shared" ca="1" si="29"/>
        <v/>
      </c>
      <c r="BN224" s="465" t="s">
        <v>2218</v>
      </c>
      <c r="CK224" s="469"/>
      <c r="CL224" s="469"/>
      <c r="CM224" s="469"/>
      <c r="CV224" s="1528"/>
      <c r="CW224" s="1529"/>
      <c r="CX224" s="1529"/>
      <c r="CY224" s="1529"/>
      <c r="CZ224" s="1529"/>
      <c r="DA224" s="1529"/>
      <c r="DB224" s="1529"/>
      <c r="DC224" s="1529"/>
      <c r="DD224" s="1859"/>
      <c r="DE224" s="1860"/>
      <c r="DF224" s="1860"/>
      <c r="DG224" s="1861"/>
      <c r="DH224" s="1264"/>
      <c r="DI224" s="1264"/>
      <c r="DJ224" s="1264"/>
      <c r="DK224" s="1264"/>
      <c r="DL224" s="1264"/>
      <c r="DM224" s="1264"/>
      <c r="DN224" s="1264"/>
      <c r="DO224" s="1264"/>
      <c r="DP224" s="1264"/>
      <c r="DQ224" s="1264"/>
      <c r="DR224" s="307"/>
    </row>
    <row r="225" spans="1:122" s="465" customFormat="1" ht="15" customHeight="1">
      <c r="A225" s="1760" t="str">
        <f>$BA225&amp;"."&amp;$BB225&amp;"."&amp;$BC225&amp;"."</f>
        <v>8.4.1.</v>
      </c>
      <c r="B225" s="1761"/>
      <c r="C225" s="1761"/>
      <c r="D225" s="1761"/>
      <c r="E225" s="469" t="s">
        <v>930</v>
      </c>
      <c r="F225" s="469"/>
      <c r="G225" s="469"/>
      <c r="H225" s="469"/>
      <c r="I225" s="469"/>
      <c r="J225" s="469"/>
      <c r="K225" s="469"/>
      <c r="L225" s="469"/>
      <c r="M225" s="469"/>
      <c r="N225" s="469"/>
      <c r="O225" s="469"/>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9"/>
      <c r="AP225" s="469"/>
      <c r="AQ225" s="469"/>
      <c r="AR225" s="469"/>
      <c r="AS225" s="469"/>
      <c r="AT225" s="469"/>
      <c r="AU225" s="469"/>
      <c r="AV225" s="469"/>
      <c r="AW225" s="469"/>
      <c r="AX225" s="469"/>
      <c r="AY225" s="276"/>
      <c r="BA225" s="192">
        <f t="shared" si="33"/>
        <v>8</v>
      </c>
      <c r="BB225" s="192">
        <f t="shared" si="33"/>
        <v>4</v>
      </c>
      <c r="BC225" s="193">
        <f>BC224+1</f>
        <v>1</v>
      </c>
      <c r="BD225" s="192"/>
      <c r="BE225" s="233"/>
      <c r="BF225" s="233"/>
      <c r="BG225" s="559" t="str">
        <f t="shared" ca="1" si="30"/>
        <v/>
      </c>
      <c r="BH225" s="560" t="str">
        <f t="shared" ca="1" si="30"/>
        <v/>
      </c>
      <c r="BI225" s="560" t="str">
        <f t="shared" ca="1" si="30"/>
        <v/>
      </c>
      <c r="BJ225" s="560" t="str">
        <f t="shared" ca="1" si="29"/>
        <v/>
      </c>
      <c r="BK225" s="560" t="str">
        <f t="shared" ca="1" si="29"/>
        <v/>
      </c>
      <c r="BL225" s="561" t="str">
        <f t="shared" ca="1" si="29"/>
        <v/>
      </c>
      <c r="BO225" s="465" t="s">
        <v>2219</v>
      </c>
      <c r="CV225" s="1528"/>
      <c r="CW225" s="1529"/>
      <c r="CX225" s="1529"/>
      <c r="CY225" s="1529"/>
      <c r="CZ225" s="1529"/>
      <c r="DA225" s="1529"/>
      <c r="DB225" s="1529"/>
      <c r="DC225" s="1529"/>
      <c r="DD225" s="1859"/>
      <c r="DE225" s="1860"/>
      <c r="DF225" s="1860"/>
      <c r="DG225" s="1861"/>
      <c r="DH225" s="1264"/>
      <c r="DI225" s="1264"/>
      <c r="DJ225" s="1264"/>
      <c r="DK225" s="1264"/>
      <c r="DL225" s="1264"/>
      <c r="DM225" s="1264"/>
      <c r="DN225" s="1264"/>
      <c r="DO225" s="1264"/>
      <c r="DP225" s="1264"/>
      <c r="DQ225" s="1264"/>
      <c r="DR225" s="307"/>
    </row>
    <row r="226" spans="1:122" s="465" customFormat="1" ht="15" customHeight="1">
      <c r="A226" s="813"/>
      <c r="B226" s="813"/>
      <c r="C226" s="813"/>
      <c r="D226" s="813"/>
      <c r="E226" s="887" t="str">
        <f>$BR$48&amp;"を実施する。"</f>
        <v>「共通仕様」「48. データ削除共通処理」を実施する。</v>
      </c>
      <c r="F226" s="469"/>
      <c r="G226" s="469"/>
      <c r="H226" s="469"/>
      <c r="I226" s="469"/>
      <c r="J226" s="469"/>
      <c r="K226" s="469"/>
      <c r="L226" s="469"/>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9"/>
      <c r="AP226" s="469"/>
      <c r="AQ226" s="469"/>
      <c r="AR226" s="469"/>
      <c r="AS226" s="469"/>
      <c r="AT226" s="469"/>
      <c r="AU226" s="469"/>
      <c r="AV226" s="469"/>
      <c r="AW226" s="469"/>
      <c r="AX226" s="469"/>
      <c r="AY226" s="276"/>
      <c r="BA226" s="192">
        <f t="shared" si="33"/>
        <v>8</v>
      </c>
      <c r="BB226" s="192">
        <f t="shared" si="33"/>
        <v>4</v>
      </c>
      <c r="BC226" s="192">
        <f t="shared" si="33"/>
        <v>1</v>
      </c>
      <c r="BD226" s="192"/>
      <c r="BE226" s="233"/>
      <c r="BF226" s="233"/>
      <c r="BG226" s="559" t="str">
        <f t="shared" ca="1" si="30"/>
        <v/>
      </c>
      <c r="BH226" s="560" t="str">
        <f t="shared" ca="1" si="30"/>
        <v/>
      </c>
      <c r="BI226" s="560" t="str">
        <f t="shared" ca="1" si="30"/>
        <v/>
      </c>
      <c r="BJ226" s="560" t="str">
        <f t="shared" ca="1" si="29"/>
        <v/>
      </c>
      <c r="BK226" s="560" t="str">
        <f t="shared" ca="1" si="29"/>
        <v/>
      </c>
      <c r="BL226" s="561" t="str">
        <f t="shared" ca="1" si="29"/>
        <v/>
      </c>
      <c r="CV226" s="1528"/>
      <c r="CW226" s="1529"/>
      <c r="CX226" s="1529"/>
      <c r="CY226" s="1529"/>
      <c r="CZ226" s="1529"/>
      <c r="DA226" s="1529"/>
      <c r="DB226" s="1529"/>
      <c r="DC226" s="1529"/>
      <c r="DD226" s="1859"/>
      <c r="DE226" s="1860"/>
      <c r="DF226" s="1860"/>
      <c r="DG226" s="1861"/>
      <c r="DH226" s="1264"/>
      <c r="DI226" s="1264"/>
      <c r="DJ226" s="1264"/>
      <c r="DK226" s="1264"/>
      <c r="DL226" s="1264"/>
      <c r="DM226" s="1264"/>
      <c r="DN226" s="1264"/>
      <c r="DO226" s="1264"/>
      <c r="DP226" s="1264"/>
      <c r="DQ226" s="1264"/>
      <c r="DR226" s="307"/>
    </row>
    <row r="227" spans="1:122" s="465" customFormat="1" ht="15" customHeight="1">
      <c r="A227" s="1760" t="str">
        <f>$BA227&amp;"."&amp;$BB227&amp;"."&amp;$BC227&amp;"."</f>
        <v>8.4.2.</v>
      </c>
      <c r="B227" s="1761"/>
      <c r="C227" s="1761"/>
      <c r="D227" s="1761"/>
      <c r="E227" s="469" t="s">
        <v>943</v>
      </c>
      <c r="F227" s="469"/>
      <c r="G227" s="469"/>
      <c r="H227" s="469"/>
      <c r="I227" s="469"/>
      <c r="J227" s="469"/>
      <c r="K227" s="469"/>
      <c r="L227" s="469"/>
      <c r="M227" s="469"/>
      <c r="N227" s="469"/>
      <c r="O227" s="469"/>
      <c r="P227" s="469"/>
      <c r="Q227" s="469"/>
      <c r="R227" s="469"/>
      <c r="S227" s="469"/>
      <c r="T227" s="469"/>
      <c r="U227" s="469"/>
      <c r="V227" s="469"/>
      <c r="W227" s="469"/>
      <c r="X227" s="469"/>
      <c r="Y227" s="469"/>
      <c r="Z227" s="469"/>
      <c r="AA227" s="469"/>
      <c r="AB227" s="469"/>
      <c r="AC227" s="469"/>
      <c r="AD227" s="469"/>
      <c r="AE227" s="469"/>
      <c r="AF227" s="469"/>
      <c r="AG227" s="469"/>
      <c r="AH227" s="469"/>
      <c r="AI227" s="469"/>
      <c r="AJ227" s="469"/>
      <c r="AK227" s="469"/>
      <c r="AL227" s="469"/>
      <c r="AM227" s="469"/>
      <c r="AN227" s="469"/>
      <c r="AO227" s="469"/>
      <c r="AP227" s="469"/>
      <c r="AQ227" s="469"/>
      <c r="AR227" s="469"/>
      <c r="AS227" s="469"/>
      <c r="AT227" s="469"/>
      <c r="AU227" s="469"/>
      <c r="AV227" s="469"/>
      <c r="AW227" s="469"/>
      <c r="AX227" s="469"/>
      <c r="AY227" s="276"/>
      <c r="BA227" s="192">
        <f t="shared" si="33"/>
        <v>8</v>
      </c>
      <c r="BB227" s="192">
        <f t="shared" si="33"/>
        <v>4</v>
      </c>
      <c r="BC227" s="193">
        <f>BC226+1</f>
        <v>2</v>
      </c>
      <c r="BD227" s="192"/>
      <c r="BE227" s="233"/>
      <c r="BF227" s="233"/>
      <c r="BG227" s="559" t="str">
        <f t="shared" ca="1" si="30"/>
        <v/>
      </c>
      <c r="BH227" s="560" t="str">
        <f t="shared" ca="1" si="30"/>
        <v/>
      </c>
      <c r="BI227" s="560" t="str">
        <f t="shared" ca="1" si="30"/>
        <v/>
      </c>
      <c r="BJ227" s="560" t="str">
        <f t="shared" ca="1" si="29"/>
        <v/>
      </c>
      <c r="BK227" s="560" t="str">
        <f t="shared" ca="1" si="29"/>
        <v/>
      </c>
      <c r="BL227" s="561" t="str">
        <f t="shared" ca="1" si="29"/>
        <v/>
      </c>
      <c r="CV227" s="1528"/>
      <c r="CW227" s="1529"/>
      <c r="CX227" s="1529"/>
      <c r="CY227" s="1529"/>
      <c r="CZ227" s="1529"/>
      <c r="DA227" s="1529"/>
      <c r="DB227" s="1529"/>
      <c r="DC227" s="1529"/>
      <c r="DD227" s="1859"/>
      <c r="DE227" s="1860"/>
      <c r="DF227" s="1860"/>
      <c r="DG227" s="1861"/>
      <c r="DH227" s="1264"/>
      <c r="DI227" s="1264"/>
      <c r="DJ227" s="1264"/>
      <c r="DK227" s="1264"/>
      <c r="DL227" s="1264"/>
      <c r="DM227" s="1264"/>
      <c r="DN227" s="1264"/>
      <c r="DO227" s="1264"/>
      <c r="DP227" s="1264"/>
      <c r="DQ227" s="1264"/>
      <c r="DR227" s="307"/>
    </row>
    <row r="228" spans="1:122" s="465" customFormat="1" ht="15" customHeight="1">
      <c r="A228" s="1758" t="str">
        <f>$BD228&amp;"."</f>
        <v>①.</v>
      </c>
      <c r="B228" s="1759"/>
      <c r="C228" s="1759"/>
      <c r="D228" s="1759"/>
      <c r="E228" s="1759"/>
      <c r="F228" s="275" t="s">
        <v>404</v>
      </c>
      <c r="G228" s="275"/>
      <c r="H228" s="479"/>
      <c r="I228" s="275"/>
      <c r="J228" s="475"/>
      <c r="K228" s="475"/>
      <c r="L228" s="475"/>
      <c r="M228" s="475"/>
      <c r="N228" s="475"/>
      <c r="O228" s="475"/>
      <c r="P228" s="475"/>
      <c r="Q228" s="475"/>
      <c r="R228" s="475"/>
      <c r="S228" s="475"/>
      <c r="T228" s="475"/>
      <c r="U228" s="475"/>
      <c r="V228" s="475"/>
      <c r="W228" s="475"/>
      <c r="X228" s="475"/>
      <c r="Y228" s="475"/>
      <c r="Z228" s="475"/>
      <c r="AA228" s="475"/>
      <c r="AB228" s="475"/>
      <c r="AC228" s="475"/>
      <c r="AD228" s="475"/>
      <c r="AE228" s="475"/>
      <c r="AF228" s="475"/>
      <c r="AG228" s="475"/>
      <c r="AH228" s="475"/>
      <c r="AI228" s="475"/>
      <c r="AJ228" s="475"/>
      <c r="AK228" s="890"/>
      <c r="AL228" s="475"/>
      <c r="AM228" s="475"/>
      <c r="AN228" s="475"/>
      <c r="AO228" s="475"/>
      <c r="AP228" s="475"/>
      <c r="AQ228" s="475"/>
      <c r="AR228" s="475"/>
      <c r="AS228" s="475"/>
      <c r="AT228" s="475"/>
      <c r="AU228" s="475"/>
      <c r="AV228" s="475"/>
      <c r="AW228" s="475"/>
      <c r="AX228" s="475"/>
      <c r="AY228" s="471"/>
      <c r="AZ228" s="236"/>
      <c r="BA228" s="192">
        <f t="shared" si="33"/>
        <v>8</v>
      </c>
      <c r="BB228" s="192">
        <f t="shared" si="33"/>
        <v>4</v>
      </c>
      <c r="BC228" s="192">
        <f t="shared" si="33"/>
        <v>2</v>
      </c>
      <c r="BD228" s="196" t="str">
        <f>IF(ISBLANK(BD227),"①",CHAR(CODE(BD227)+1))</f>
        <v>①</v>
      </c>
      <c r="BG228" s="559" t="str">
        <f t="shared" ca="1" si="30"/>
        <v/>
      </c>
      <c r="BH228" s="560" t="str">
        <f t="shared" ca="1" si="30"/>
        <v/>
      </c>
      <c r="BI228" s="560" t="str">
        <f t="shared" ca="1" si="30"/>
        <v/>
      </c>
      <c r="BJ228" s="560" t="str">
        <f t="shared" ca="1" si="29"/>
        <v/>
      </c>
      <c r="BK228" s="560" t="str">
        <f t="shared" ca="1" si="29"/>
        <v/>
      </c>
      <c r="BL228" s="561" t="str">
        <f t="shared" ca="1" si="29"/>
        <v/>
      </c>
      <c r="BO228" s="465" t="s">
        <v>2220</v>
      </c>
      <c r="CV228" s="1528"/>
      <c r="CW228" s="1529"/>
      <c r="CX228" s="1529"/>
      <c r="CY228" s="1529"/>
      <c r="CZ228" s="1529"/>
      <c r="DA228" s="1529"/>
      <c r="DB228" s="1529"/>
      <c r="DC228" s="1529"/>
      <c r="DD228" s="1859"/>
      <c r="DE228" s="1860"/>
      <c r="DF228" s="1860"/>
      <c r="DG228" s="1861"/>
      <c r="DH228" s="1264"/>
      <c r="DI228" s="1264"/>
      <c r="DJ228" s="1264"/>
      <c r="DK228" s="1264"/>
      <c r="DL228" s="1264"/>
      <c r="DM228" s="1264"/>
      <c r="DN228" s="1264"/>
      <c r="DO228" s="1264"/>
      <c r="DP228" s="1264"/>
      <c r="DQ228" s="1264"/>
      <c r="DR228" s="307"/>
    </row>
    <row r="229" spans="1:122" s="465" customFormat="1" ht="15" customHeight="1">
      <c r="A229" s="1758" t="str">
        <f>$BD229&amp;"."</f>
        <v>②.</v>
      </c>
      <c r="B229" s="1759"/>
      <c r="C229" s="1759"/>
      <c r="D229" s="1759"/>
      <c r="E229" s="1759"/>
      <c r="F229" s="275" t="s">
        <v>479</v>
      </c>
      <c r="G229" s="275"/>
      <c r="H229" s="479"/>
      <c r="I229" s="275"/>
      <c r="J229" s="475"/>
      <c r="K229" s="475"/>
      <c r="L229" s="475"/>
      <c r="M229" s="475"/>
      <c r="N229" s="475"/>
      <c r="O229" s="475"/>
      <c r="P229" s="475"/>
      <c r="Q229" s="475"/>
      <c r="R229" s="475"/>
      <c r="S229" s="475"/>
      <c r="T229" s="475"/>
      <c r="U229" s="475"/>
      <c r="V229" s="475"/>
      <c r="W229" s="475"/>
      <c r="X229" s="475"/>
      <c r="Y229" s="475"/>
      <c r="Z229" s="475"/>
      <c r="AA229" s="475"/>
      <c r="AB229" s="475"/>
      <c r="AC229" s="475"/>
      <c r="AD229" s="475"/>
      <c r="AE229" s="475"/>
      <c r="AF229" s="475"/>
      <c r="AG229" s="475"/>
      <c r="AH229" s="475"/>
      <c r="AI229" s="475"/>
      <c r="AJ229" s="475"/>
      <c r="AK229" s="475"/>
      <c r="AL229" s="475"/>
      <c r="AM229" s="475"/>
      <c r="AN229" s="475"/>
      <c r="AO229" s="475"/>
      <c r="AP229" s="475"/>
      <c r="AQ229" s="475"/>
      <c r="AR229" s="475"/>
      <c r="AS229" s="475"/>
      <c r="AT229" s="475"/>
      <c r="AU229" s="475"/>
      <c r="AV229" s="475"/>
      <c r="AW229" s="475"/>
      <c r="AX229" s="475"/>
      <c r="AY229" s="471"/>
      <c r="BA229" s="192">
        <f t="shared" si="33"/>
        <v>8</v>
      </c>
      <c r="BB229" s="192">
        <f t="shared" si="33"/>
        <v>4</v>
      </c>
      <c r="BC229" s="192">
        <f t="shared" si="33"/>
        <v>2</v>
      </c>
      <c r="BD229" s="196" t="str">
        <f>IF(ISBLANK(BD228),"①",CHAR(CODE(BD228)+1))</f>
        <v>②</v>
      </c>
      <c r="BG229" s="559" t="str">
        <f t="shared" ca="1" si="30"/>
        <v/>
      </c>
      <c r="BH229" s="560" t="str">
        <f t="shared" ca="1" si="30"/>
        <v/>
      </c>
      <c r="BI229" s="560" t="str">
        <f t="shared" ca="1" si="30"/>
        <v/>
      </c>
      <c r="BJ229" s="560" t="str">
        <f t="shared" ca="1" si="29"/>
        <v/>
      </c>
      <c r="BK229" s="560" t="str">
        <f t="shared" ca="1" si="29"/>
        <v/>
      </c>
      <c r="BL229" s="561" t="str">
        <f t="shared" ca="1" si="29"/>
        <v/>
      </c>
      <c r="BO229" s="465" t="s">
        <v>2221</v>
      </c>
      <c r="CV229" s="1488" t="s">
        <v>2267</v>
      </c>
      <c r="CW229" s="1489"/>
      <c r="CX229" s="1489"/>
      <c r="CY229" s="1489"/>
      <c r="CZ229" s="1489"/>
      <c r="DA229" s="1489"/>
      <c r="DB229" s="1489"/>
      <c r="DC229" s="1489"/>
      <c r="DD229" s="1859">
        <v>44638</v>
      </c>
      <c r="DE229" s="1860"/>
      <c r="DF229" s="1860"/>
      <c r="DG229" s="1861"/>
      <c r="DH229" s="1264"/>
      <c r="DI229" s="1264"/>
      <c r="DJ229" s="1264"/>
      <c r="DK229" s="1264"/>
      <c r="DL229" s="1264"/>
      <c r="DM229" s="1264"/>
      <c r="DN229" s="1264"/>
      <c r="DO229" s="1264"/>
      <c r="DP229" s="1264"/>
      <c r="DQ229" s="1264"/>
      <c r="DR229" s="307"/>
    </row>
    <row r="230" spans="1:122" s="465" customFormat="1" ht="15" customHeight="1">
      <c r="A230" s="829"/>
      <c r="B230" s="830"/>
      <c r="C230" s="830"/>
      <c r="D230" s="469"/>
      <c r="E230" s="469"/>
      <c r="F230" s="275" t="s">
        <v>361</v>
      </c>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c r="AC230" s="475"/>
      <c r="AD230" s="475"/>
      <c r="AE230" s="475"/>
      <c r="AF230" s="475"/>
      <c r="AG230" s="475"/>
      <c r="AH230" s="475"/>
      <c r="AI230" s="475"/>
      <c r="AJ230" s="475"/>
      <c r="AK230" s="475"/>
      <c r="AL230" s="475"/>
      <c r="AM230" s="475"/>
      <c r="AN230" s="475"/>
      <c r="AO230" s="475"/>
      <c r="AP230" s="475"/>
      <c r="AQ230" s="475"/>
      <c r="AR230" s="475"/>
      <c r="AS230" s="475"/>
      <c r="AT230" s="475"/>
      <c r="AU230" s="475"/>
      <c r="AV230" s="475"/>
      <c r="AW230" s="475"/>
      <c r="AX230" s="475"/>
      <c r="AY230" s="471"/>
      <c r="BA230" s="192">
        <f t="shared" si="33"/>
        <v>8</v>
      </c>
      <c r="BB230" s="192">
        <f t="shared" si="33"/>
        <v>4</v>
      </c>
      <c r="BC230" s="192">
        <f t="shared" si="33"/>
        <v>2</v>
      </c>
      <c r="BD230" s="192" t="str">
        <f t="shared" si="33"/>
        <v>②</v>
      </c>
      <c r="BG230" s="559" t="str">
        <f t="shared" ca="1" si="30"/>
        <v/>
      </c>
      <c r="BH230" s="560" t="str">
        <f t="shared" ca="1" si="30"/>
        <v/>
      </c>
      <c r="BI230" s="560" t="str">
        <f t="shared" ca="1" si="30"/>
        <v/>
      </c>
      <c r="BJ230" s="560" t="str">
        <f t="shared" ca="1" si="29"/>
        <v/>
      </c>
      <c r="BK230" s="560" t="str">
        <f t="shared" ca="1" si="29"/>
        <v/>
      </c>
      <c r="BL230" s="561" t="str">
        <f t="shared" ca="1" si="29"/>
        <v/>
      </c>
      <c r="BP230" s="465" t="s">
        <v>2222</v>
      </c>
      <c r="CV230" s="1528"/>
      <c r="CW230" s="1529"/>
      <c r="CX230" s="1529"/>
      <c r="CY230" s="1529"/>
      <c r="CZ230" s="1529"/>
      <c r="DA230" s="1529"/>
      <c r="DB230" s="1529"/>
      <c r="DC230" s="1529"/>
      <c r="DD230" s="1859"/>
      <c r="DE230" s="1860"/>
      <c r="DF230" s="1860"/>
      <c r="DG230" s="1861"/>
      <c r="DH230" s="1264"/>
      <c r="DI230" s="1264"/>
      <c r="DJ230" s="1264"/>
      <c r="DK230" s="1264"/>
      <c r="DL230" s="1264"/>
      <c r="DM230" s="1264"/>
      <c r="DN230" s="1264"/>
      <c r="DO230" s="1264"/>
      <c r="DP230" s="1264"/>
      <c r="DQ230" s="1264"/>
      <c r="DR230" s="307"/>
    </row>
    <row r="231" spans="1:122" s="465" customFormat="1" ht="15" customHeight="1">
      <c r="A231" s="320"/>
      <c r="B231" s="275"/>
      <c r="C231" s="275"/>
      <c r="D231" s="275"/>
      <c r="E231" s="469"/>
      <c r="F231" s="845" t="s">
        <v>265</v>
      </c>
      <c r="G231" s="846"/>
      <c r="H231" s="846"/>
      <c r="I231" s="846"/>
      <c r="J231" s="846"/>
      <c r="K231" s="846"/>
      <c r="L231" s="846"/>
      <c r="M231" s="847"/>
      <c r="N231" s="265" t="s">
        <v>964</v>
      </c>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6"/>
      <c r="AR231" s="266"/>
      <c r="AS231" s="266"/>
      <c r="AT231" s="266"/>
      <c r="AU231" s="266"/>
      <c r="AV231" s="266"/>
      <c r="AW231" s="266"/>
      <c r="AX231" s="267"/>
      <c r="AY231" s="471"/>
      <c r="BA231" s="192">
        <f t="shared" si="33"/>
        <v>8</v>
      </c>
      <c r="BB231" s="192">
        <f t="shared" si="33"/>
        <v>4</v>
      </c>
      <c r="BC231" s="192">
        <f t="shared" si="33"/>
        <v>2</v>
      </c>
      <c r="BD231" s="192" t="str">
        <f t="shared" si="33"/>
        <v>②</v>
      </c>
      <c r="BG231" s="559" t="str">
        <f t="shared" ca="1" si="30"/>
        <v/>
      </c>
      <c r="BH231" s="560" t="str">
        <f t="shared" ca="1" si="30"/>
        <v/>
      </c>
      <c r="BI231" s="560" t="str">
        <f t="shared" ca="1" si="30"/>
        <v/>
      </c>
      <c r="BJ231" s="560" t="str">
        <f t="shared" ca="1" si="29"/>
        <v/>
      </c>
      <c r="BK231" s="560" t="str">
        <f t="shared" ca="1" si="29"/>
        <v/>
      </c>
      <c r="BL231" s="561" t="str">
        <f t="shared" ca="1" si="29"/>
        <v/>
      </c>
      <c r="CV231" s="1528"/>
      <c r="CW231" s="1529"/>
      <c r="CX231" s="1529"/>
      <c r="CY231" s="1529"/>
      <c r="CZ231" s="1529"/>
      <c r="DA231" s="1529"/>
      <c r="DB231" s="1529"/>
      <c r="DC231" s="1529"/>
      <c r="DD231" s="1859"/>
      <c r="DE231" s="1860"/>
      <c r="DF231" s="1860"/>
      <c r="DG231" s="1861"/>
      <c r="DH231" s="1264"/>
      <c r="DI231" s="1264"/>
      <c r="DJ231" s="1264"/>
      <c r="DK231" s="1264"/>
      <c r="DL231" s="1264"/>
      <c r="DM231" s="1264"/>
      <c r="DN231" s="1264"/>
      <c r="DO231" s="1264"/>
      <c r="DP231" s="1264"/>
      <c r="DQ231" s="1264"/>
      <c r="DR231" s="307"/>
    </row>
    <row r="232" spans="1:122" s="465" customFormat="1" ht="15" customHeight="1">
      <c r="A232" s="829"/>
      <c r="B232" s="830"/>
      <c r="C232" s="830"/>
      <c r="D232" s="830"/>
      <c r="E232" s="469"/>
      <c r="F232" s="848" t="s">
        <v>320</v>
      </c>
      <c r="G232" s="849"/>
      <c r="H232" s="849"/>
      <c r="I232" s="849"/>
      <c r="J232" s="849"/>
      <c r="K232" s="849"/>
      <c r="L232" s="849"/>
      <c r="M232" s="850"/>
      <c r="N232" s="268" t="s">
        <v>1082</v>
      </c>
      <c r="O232" s="269"/>
      <c r="P232" s="269"/>
      <c r="Q232" s="269"/>
      <c r="R232" s="269"/>
      <c r="S232" s="269"/>
      <c r="T232" s="269"/>
      <c r="U232" s="269"/>
      <c r="V232" s="269"/>
      <c r="W232" s="269"/>
      <c r="X232" s="269"/>
      <c r="Y232" s="269"/>
      <c r="Z232" s="269"/>
      <c r="AA232" s="269"/>
      <c r="AB232" s="269"/>
      <c r="AC232" s="269"/>
      <c r="AD232" s="269"/>
      <c r="AE232" s="269"/>
      <c r="AF232" s="269"/>
      <c r="AG232" s="269"/>
      <c r="AH232" s="269"/>
      <c r="AI232" s="269"/>
      <c r="AJ232" s="269"/>
      <c r="AK232" s="269"/>
      <c r="AL232" s="269"/>
      <c r="AM232" s="269"/>
      <c r="AN232" s="269"/>
      <c r="AO232" s="269"/>
      <c r="AP232" s="269"/>
      <c r="AQ232" s="269"/>
      <c r="AR232" s="269"/>
      <c r="AS232" s="269"/>
      <c r="AT232" s="269"/>
      <c r="AU232" s="269"/>
      <c r="AV232" s="269"/>
      <c r="AW232" s="269"/>
      <c r="AX232" s="270"/>
      <c r="AY232" s="471"/>
      <c r="BA232" s="192">
        <f t="shared" si="33"/>
        <v>8</v>
      </c>
      <c r="BB232" s="192">
        <f t="shared" si="33"/>
        <v>4</v>
      </c>
      <c r="BC232" s="192">
        <f t="shared" si="33"/>
        <v>2</v>
      </c>
      <c r="BD232" s="192" t="str">
        <f t="shared" si="33"/>
        <v>②</v>
      </c>
      <c r="BG232" s="559" t="str">
        <f t="shared" ca="1" si="30"/>
        <v/>
      </c>
      <c r="BH232" s="560" t="str">
        <f t="shared" ca="1" si="30"/>
        <v/>
      </c>
      <c r="BI232" s="560" t="str">
        <f t="shared" ca="1" si="30"/>
        <v/>
      </c>
      <c r="BJ232" s="560" t="str">
        <f t="shared" ca="1" si="29"/>
        <v/>
      </c>
      <c r="BK232" s="560" t="str">
        <f t="shared" ca="1" si="29"/>
        <v/>
      </c>
      <c r="BL232" s="561" t="str">
        <f t="shared" ca="1" si="29"/>
        <v/>
      </c>
      <c r="CV232" s="1528"/>
      <c r="CW232" s="1529"/>
      <c r="CX232" s="1529"/>
      <c r="CY232" s="1529"/>
      <c r="CZ232" s="1529"/>
      <c r="DA232" s="1529"/>
      <c r="DB232" s="1529"/>
      <c r="DC232" s="1529"/>
      <c r="DD232" s="1859"/>
      <c r="DE232" s="1860"/>
      <c r="DF232" s="1860"/>
      <c r="DG232" s="1861"/>
      <c r="DH232" s="1264"/>
      <c r="DI232" s="1264"/>
      <c r="DJ232" s="1264"/>
      <c r="DK232" s="1264"/>
      <c r="DL232" s="1264"/>
      <c r="DM232" s="1264"/>
      <c r="DN232" s="1264"/>
      <c r="DO232" s="1264"/>
      <c r="DP232" s="1264"/>
      <c r="DQ232" s="1264"/>
      <c r="DR232" s="307"/>
    </row>
    <row r="233" spans="1:122" s="465" customFormat="1" ht="15" customHeight="1">
      <c r="A233" s="829"/>
      <c r="B233" s="830"/>
      <c r="C233" s="830"/>
      <c r="D233" s="830"/>
      <c r="E233" s="469"/>
      <c r="F233" s="888"/>
      <c r="G233" s="274"/>
      <c r="H233" s="274"/>
      <c r="I233" s="274"/>
      <c r="J233" s="274"/>
      <c r="K233" s="274"/>
      <c r="L233" s="274"/>
      <c r="M233" s="889"/>
      <c r="N233" s="268" t="s">
        <v>1083</v>
      </c>
      <c r="O233" s="269"/>
      <c r="P233" s="269"/>
      <c r="Q233" s="269"/>
      <c r="R233" s="269"/>
      <c r="S233" s="269"/>
      <c r="T233" s="269"/>
      <c r="U233" s="269"/>
      <c r="V233" s="269"/>
      <c r="W233" s="269"/>
      <c r="X233" s="269"/>
      <c r="Y233" s="269"/>
      <c r="Z233" s="269"/>
      <c r="AA233" s="269"/>
      <c r="AB233" s="269"/>
      <c r="AC233" s="269"/>
      <c r="AD233" s="269"/>
      <c r="AE233" s="269"/>
      <c r="AF233" s="269"/>
      <c r="AG233" s="269"/>
      <c r="AH233" s="269"/>
      <c r="AI233" s="269"/>
      <c r="AJ233" s="269"/>
      <c r="AK233" s="269"/>
      <c r="AL233" s="269"/>
      <c r="AM233" s="269"/>
      <c r="AN233" s="269"/>
      <c r="AO233" s="269"/>
      <c r="AP233" s="269"/>
      <c r="AQ233" s="269"/>
      <c r="AR233" s="269"/>
      <c r="AS233" s="269"/>
      <c r="AT233" s="269"/>
      <c r="AU233" s="269"/>
      <c r="AV233" s="269"/>
      <c r="AW233" s="269"/>
      <c r="AX233" s="270"/>
      <c r="AY233" s="471"/>
      <c r="BA233" s="192">
        <f t="shared" si="33"/>
        <v>8</v>
      </c>
      <c r="BB233" s="192">
        <f t="shared" si="33"/>
        <v>4</v>
      </c>
      <c r="BC233" s="192">
        <f t="shared" si="33"/>
        <v>2</v>
      </c>
      <c r="BD233" s="192" t="str">
        <f t="shared" si="33"/>
        <v>②</v>
      </c>
      <c r="BG233" s="559" t="str">
        <f t="shared" ca="1" si="30"/>
        <v/>
      </c>
      <c r="BH233" s="560" t="str">
        <f t="shared" ca="1" si="30"/>
        <v/>
      </c>
      <c r="BI233" s="560" t="str">
        <f t="shared" ca="1" si="30"/>
        <v/>
      </c>
      <c r="BJ233" s="560" t="str">
        <f t="shared" ca="1" si="29"/>
        <v/>
      </c>
      <c r="BK233" s="560" t="str">
        <f t="shared" ca="1" si="29"/>
        <v/>
      </c>
      <c r="BL233" s="561" t="str">
        <f t="shared" ca="1" si="29"/>
        <v/>
      </c>
      <c r="CV233" s="1528"/>
      <c r="CW233" s="1529"/>
      <c r="CX233" s="1529"/>
      <c r="CY233" s="1529"/>
      <c r="CZ233" s="1529"/>
      <c r="DA233" s="1529"/>
      <c r="DB233" s="1529"/>
      <c r="DC233" s="1529"/>
      <c r="DD233" s="1859"/>
      <c r="DE233" s="1860"/>
      <c r="DF233" s="1860"/>
      <c r="DG233" s="1861"/>
      <c r="DH233" s="1264"/>
      <c r="DI233" s="1264"/>
      <c r="DJ233" s="1264"/>
      <c r="DK233" s="1264"/>
      <c r="DL233" s="1264"/>
      <c r="DM233" s="1264"/>
      <c r="DN233" s="1264"/>
      <c r="DO233" s="1264"/>
      <c r="DP233" s="1264"/>
      <c r="DQ233" s="1264"/>
      <c r="DR233" s="307"/>
    </row>
    <row r="234" spans="1:122" s="465" customFormat="1" ht="15" customHeight="1">
      <c r="A234" s="829"/>
      <c r="B234" s="830"/>
      <c r="C234" s="830"/>
      <c r="D234" s="830"/>
      <c r="E234" s="469"/>
      <c r="F234" s="851" t="s">
        <v>233</v>
      </c>
      <c r="G234" s="852"/>
      <c r="H234" s="852"/>
      <c r="I234" s="852"/>
      <c r="J234" s="852"/>
      <c r="K234" s="852"/>
      <c r="L234" s="852"/>
      <c r="M234" s="853"/>
      <c r="N234" s="261" t="str">
        <f>"大日程部品番号リンク.データID = " &amp;$B$49&amp;"."&amp;$D$51</f>
        <v>大日程部品番号リンク.データID = 一覧領域.データID</v>
      </c>
      <c r="O234" s="271"/>
      <c r="P234" s="271"/>
      <c r="Q234" s="271"/>
      <c r="R234" s="271"/>
      <c r="S234" s="271"/>
      <c r="T234" s="271"/>
      <c r="U234" s="271"/>
      <c r="V234" s="271"/>
      <c r="W234" s="271"/>
      <c r="X234" s="271"/>
      <c r="Y234" s="271"/>
      <c r="Z234" s="271"/>
      <c r="AA234" s="271"/>
      <c r="AB234" s="271"/>
      <c r="AC234" s="271"/>
      <c r="AD234" s="271"/>
      <c r="AE234" s="271"/>
      <c r="AF234" s="271"/>
      <c r="AG234" s="271"/>
      <c r="AH234" s="271"/>
      <c r="AI234" s="271"/>
      <c r="AJ234" s="271"/>
      <c r="AK234" s="271"/>
      <c r="AL234" s="271"/>
      <c r="AM234" s="271"/>
      <c r="AN234" s="271"/>
      <c r="AO234" s="271"/>
      <c r="AP234" s="271"/>
      <c r="AQ234" s="271"/>
      <c r="AR234" s="271"/>
      <c r="AS234" s="271"/>
      <c r="AT234" s="271"/>
      <c r="AU234" s="271"/>
      <c r="AV234" s="271"/>
      <c r="AW234" s="271"/>
      <c r="AX234" s="272"/>
      <c r="AY234" s="471"/>
      <c r="BA234" s="192">
        <f t="shared" si="33"/>
        <v>8</v>
      </c>
      <c r="BB234" s="192">
        <f t="shared" si="33"/>
        <v>4</v>
      </c>
      <c r="BC234" s="192">
        <f t="shared" si="33"/>
        <v>2</v>
      </c>
      <c r="BD234" s="192" t="str">
        <f t="shared" si="33"/>
        <v>②</v>
      </c>
      <c r="BG234" s="559" t="str">
        <f t="shared" ca="1" si="30"/>
        <v/>
      </c>
      <c r="BH234" s="560" t="str">
        <f t="shared" ca="1" si="30"/>
        <v/>
      </c>
      <c r="BI234" s="560" t="str">
        <f t="shared" ca="1" si="30"/>
        <v/>
      </c>
      <c r="BJ234" s="560" t="str">
        <f t="shared" ca="1" si="29"/>
        <v/>
      </c>
      <c r="BK234" s="560" t="str">
        <f t="shared" ca="1" si="29"/>
        <v/>
      </c>
      <c r="BL234" s="561" t="str">
        <f t="shared" ca="1" si="29"/>
        <v/>
      </c>
      <c r="CV234" s="1528"/>
      <c r="CW234" s="1529"/>
      <c r="CX234" s="1529"/>
      <c r="CY234" s="1529"/>
      <c r="CZ234" s="1529"/>
      <c r="DA234" s="1529"/>
      <c r="DB234" s="1529"/>
      <c r="DC234" s="1529"/>
      <c r="DD234" s="1859"/>
      <c r="DE234" s="1860"/>
      <c r="DF234" s="1860"/>
      <c r="DG234" s="1861"/>
      <c r="DH234" s="1264"/>
      <c r="DI234" s="1264"/>
      <c r="DJ234" s="1264"/>
      <c r="DK234" s="1264"/>
      <c r="DL234" s="1264"/>
      <c r="DM234" s="1264"/>
      <c r="DN234" s="1264"/>
      <c r="DO234" s="1264"/>
      <c r="DP234" s="1264"/>
      <c r="DQ234" s="1264"/>
      <c r="DR234" s="307"/>
    </row>
    <row r="235" spans="1:122" s="465" customFormat="1" ht="15" customHeight="1">
      <c r="A235" s="1758" t="str">
        <f>$BD235&amp;"."</f>
        <v>③.</v>
      </c>
      <c r="B235" s="1759"/>
      <c r="C235" s="1759"/>
      <c r="D235" s="1759"/>
      <c r="E235" s="1759"/>
      <c r="F235" s="469" t="s">
        <v>946</v>
      </c>
      <c r="G235" s="275"/>
      <c r="H235" s="479"/>
      <c r="I235" s="275"/>
      <c r="J235" s="475"/>
      <c r="K235" s="475"/>
      <c r="L235" s="475"/>
      <c r="M235" s="475"/>
      <c r="N235" s="475"/>
      <c r="O235" s="475"/>
      <c r="P235" s="475"/>
      <c r="Q235" s="475"/>
      <c r="R235" s="475"/>
      <c r="S235" s="475"/>
      <c r="T235" s="475"/>
      <c r="U235" s="475"/>
      <c r="V235" s="475"/>
      <c r="W235" s="475"/>
      <c r="X235" s="475"/>
      <c r="Y235" s="475"/>
      <c r="Z235" s="475"/>
      <c r="AA235" s="475"/>
      <c r="AB235" s="475"/>
      <c r="AC235" s="475"/>
      <c r="AD235" s="475"/>
      <c r="AE235" s="475"/>
      <c r="AF235" s="475"/>
      <c r="AG235" s="475"/>
      <c r="AH235" s="475"/>
      <c r="AI235" s="475"/>
      <c r="AJ235" s="475"/>
      <c r="AK235" s="475"/>
      <c r="AL235" s="475"/>
      <c r="AM235" s="475"/>
      <c r="AN235" s="475"/>
      <c r="AO235" s="475"/>
      <c r="AP235" s="475"/>
      <c r="AQ235" s="475"/>
      <c r="AR235" s="475"/>
      <c r="AS235" s="475"/>
      <c r="AT235" s="475"/>
      <c r="AU235" s="475"/>
      <c r="AV235" s="475"/>
      <c r="AW235" s="475"/>
      <c r="AX235" s="475"/>
      <c r="AY235" s="471"/>
      <c r="BA235" s="192">
        <f t="shared" ref="BA235:BD242" si="35">BA234</f>
        <v>8</v>
      </c>
      <c r="BB235" s="192">
        <f t="shared" si="35"/>
        <v>4</v>
      </c>
      <c r="BC235" s="192">
        <f t="shared" si="35"/>
        <v>2</v>
      </c>
      <c r="BD235" s="196" t="str">
        <f>IF(ISBLANK(BD234),"①",CHAR(CODE(BD234)+1))</f>
        <v>③</v>
      </c>
      <c r="BG235" s="559" t="str">
        <f t="shared" ca="1" si="30"/>
        <v/>
      </c>
      <c r="BH235" s="560" t="str">
        <f t="shared" ca="1" si="30"/>
        <v/>
      </c>
      <c r="BI235" s="560" t="str">
        <f t="shared" ca="1" si="30"/>
        <v/>
      </c>
      <c r="BJ235" s="560" t="str">
        <f t="shared" ca="1" si="29"/>
        <v/>
      </c>
      <c r="BK235" s="560" t="str">
        <f t="shared" ca="1" si="29"/>
        <v/>
      </c>
      <c r="BL235" s="561" t="str">
        <f t="shared" ca="1" si="29"/>
        <v/>
      </c>
      <c r="CV235" s="1488" t="s">
        <v>2267</v>
      </c>
      <c r="CW235" s="1489"/>
      <c r="CX235" s="1489"/>
      <c r="CY235" s="1489"/>
      <c r="CZ235" s="1489"/>
      <c r="DA235" s="1489"/>
      <c r="DB235" s="1489"/>
      <c r="DC235" s="1489"/>
      <c r="DD235" s="1859">
        <v>44638</v>
      </c>
      <c r="DE235" s="1860"/>
      <c r="DF235" s="1860"/>
      <c r="DG235" s="1861"/>
      <c r="DH235" s="1264"/>
      <c r="DI235" s="1264"/>
      <c r="DJ235" s="1264"/>
      <c r="DK235" s="1264"/>
      <c r="DL235" s="1264"/>
      <c r="DM235" s="1264"/>
      <c r="DN235" s="1264"/>
      <c r="DO235" s="1264"/>
      <c r="DP235" s="1264"/>
      <c r="DQ235" s="1264"/>
      <c r="DR235" s="307"/>
    </row>
    <row r="236" spans="1:122" s="465" customFormat="1" ht="15" customHeight="1">
      <c r="A236" s="469"/>
      <c r="B236" s="469"/>
      <c r="C236" s="469"/>
      <c r="D236" s="469"/>
      <c r="E236" s="469"/>
      <c r="F236" s="275" t="str">
        <f>$CO$14&amp;"を実施する。"</f>
        <v>「4.2.2.①.コントロールクリア処理」を実施する。</v>
      </c>
      <c r="G236" s="475"/>
      <c r="H236" s="475"/>
      <c r="I236" s="475"/>
      <c r="J236" s="475"/>
      <c r="K236" s="475"/>
      <c r="L236" s="475"/>
      <c r="M236" s="475"/>
      <c r="N236" s="475"/>
      <c r="O236" s="475"/>
      <c r="P236" s="475"/>
      <c r="Q236" s="475"/>
      <c r="R236" s="475"/>
      <c r="S236" s="475"/>
      <c r="T236" s="469"/>
      <c r="U236" s="475"/>
      <c r="V236" s="475"/>
      <c r="W236" s="475"/>
      <c r="X236" s="475"/>
      <c r="Y236" s="475"/>
      <c r="Z236" s="890"/>
      <c r="AA236" s="475"/>
      <c r="AB236" s="475"/>
      <c r="AC236" s="475"/>
      <c r="AD236" s="475"/>
      <c r="AE236" s="475"/>
      <c r="AF236" s="475"/>
      <c r="AG236" s="475"/>
      <c r="AH236" s="475"/>
      <c r="AI236" s="475"/>
      <c r="AJ236" s="475"/>
      <c r="AK236" s="475"/>
      <c r="AL236" s="475"/>
      <c r="AM236" s="475"/>
      <c r="AN236" s="475"/>
      <c r="AO236" s="475"/>
      <c r="AP236" s="475"/>
      <c r="AQ236" s="475"/>
      <c r="AR236" s="475"/>
      <c r="AS236" s="475"/>
      <c r="AT236" s="475"/>
      <c r="AU236" s="475"/>
      <c r="AV236" s="475"/>
      <c r="AW236" s="475"/>
      <c r="AX236" s="475"/>
      <c r="AY236" s="471"/>
      <c r="AZ236" s="236"/>
      <c r="BA236" s="192">
        <f t="shared" si="35"/>
        <v>8</v>
      </c>
      <c r="BB236" s="192">
        <f t="shared" si="35"/>
        <v>4</v>
      </c>
      <c r="BC236" s="192">
        <f t="shared" si="35"/>
        <v>2</v>
      </c>
      <c r="BD236" s="192" t="str">
        <f t="shared" si="35"/>
        <v>③</v>
      </c>
      <c r="BG236" s="559" t="str">
        <f t="shared" ca="1" si="30"/>
        <v/>
      </c>
      <c r="BH236" s="560" t="str">
        <f t="shared" ca="1" si="30"/>
        <v/>
      </c>
      <c r="BI236" s="560" t="str">
        <f t="shared" ca="1" si="30"/>
        <v/>
      </c>
      <c r="BJ236" s="560" t="str">
        <f t="shared" ca="1" si="29"/>
        <v/>
      </c>
      <c r="BK236" s="560" t="str">
        <f t="shared" ca="1" si="29"/>
        <v/>
      </c>
      <c r="BL236" s="561" t="str">
        <f t="shared" ca="1" si="29"/>
        <v/>
      </c>
      <c r="CV236" s="1528"/>
      <c r="CW236" s="1529"/>
      <c r="CX236" s="1529"/>
      <c r="CY236" s="1529"/>
      <c r="CZ236" s="1529"/>
      <c r="DA236" s="1529"/>
      <c r="DB236" s="1529"/>
      <c r="DC236" s="1529"/>
      <c r="DD236" s="1859"/>
      <c r="DE236" s="1860"/>
      <c r="DF236" s="1860"/>
      <c r="DG236" s="1861"/>
      <c r="DH236" s="1264"/>
      <c r="DI236" s="1264"/>
      <c r="DJ236" s="1264"/>
      <c r="DK236" s="1264"/>
      <c r="DL236" s="1264"/>
      <c r="DM236" s="1264"/>
      <c r="DN236" s="1264"/>
      <c r="DO236" s="1264"/>
      <c r="DP236" s="1264"/>
      <c r="DQ236" s="1264"/>
      <c r="DR236" s="307"/>
    </row>
    <row r="237" spans="1:122" s="465" customFormat="1" ht="15" customHeight="1">
      <c r="A237" s="1758" t="str">
        <f>$BD237&amp;"."</f>
        <v>④.</v>
      </c>
      <c r="B237" s="1759"/>
      <c r="C237" s="1759"/>
      <c r="D237" s="1759"/>
      <c r="E237" s="1759"/>
      <c r="F237" s="469" t="s">
        <v>948</v>
      </c>
      <c r="G237" s="275"/>
      <c r="H237" s="479"/>
      <c r="I237" s="275"/>
      <c r="J237" s="475"/>
      <c r="K237" s="475"/>
      <c r="L237" s="475"/>
      <c r="M237" s="475"/>
      <c r="N237" s="475"/>
      <c r="O237" s="475"/>
      <c r="P237" s="475"/>
      <c r="Q237" s="475"/>
      <c r="R237" s="475"/>
      <c r="S237" s="475"/>
      <c r="T237" s="475"/>
      <c r="U237" s="475"/>
      <c r="V237" s="475"/>
      <c r="W237" s="475"/>
      <c r="X237" s="475"/>
      <c r="Y237" s="475"/>
      <c r="Z237" s="475"/>
      <c r="AA237" s="475"/>
      <c r="AB237" s="475"/>
      <c r="AC237" s="475"/>
      <c r="AD237" s="475"/>
      <c r="AE237" s="475"/>
      <c r="AF237" s="475"/>
      <c r="AG237" s="475"/>
      <c r="AH237" s="475"/>
      <c r="AI237" s="475"/>
      <c r="AJ237" s="475"/>
      <c r="AK237" s="475"/>
      <c r="AL237" s="475"/>
      <c r="AM237" s="475"/>
      <c r="AN237" s="475"/>
      <c r="AO237" s="475"/>
      <c r="AP237" s="475"/>
      <c r="AQ237" s="475"/>
      <c r="AR237" s="475"/>
      <c r="AS237" s="475"/>
      <c r="AT237" s="475"/>
      <c r="AU237" s="475"/>
      <c r="AV237" s="475"/>
      <c r="AW237" s="475"/>
      <c r="AX237" s="475"/>
      <c r="AY237" s="471"/>
      <c r="BA237" s="192">
        <f t="shared" si="35"/>
        <v>8</v>
      </c>
      <c r="BB237" s="192">
        <f t="shared" si="35"/>
        <v>4</v>
      </c>
      <c r="BC237" s="192">
        <f t="shared" si="35"/>
        <v>2</v>
      </c>
      <c r="BD237" s="196" t="str">
        <f>IF(ISBLANK(BD236),"①",CHAR(CODE(BD236)+1))</f>
        <v>④</v>
      </c>
      <c r="BG237" s="559" t="str">
        <f t="shared" ca="1" si="30"/>
        <v/>
      </c>
      <c r="BH237" s="560" t="str">
        <f t="shared" ca="1" si="30"/>
        <v/>
      </c>
      <c r="BI237" s="560" t="str">
        <f t="shared" ca="1" si="30"/>
        <v/>
      </c>
      <c r="BJ237" s="560" t="str">
        <f t="shared" ca="1" si="29"/>
        <v/>
      </c>
      <c r="BK237" s="560" t="str">
        <f t="shared" ca="1" si="29"/>
        <v/>
      </c>
      <c r="BL237" s="561" t="str">
        <f t="shared" ca="1" si="29"/>
        <v/>
      </c>
      <c r="CV237" s="1488" t="s">
        <v>2267</v>
      </c>
      <c r="CW237" s="1489"/>
      <c r="CX237" s="1489"/>
      <c r="CY237" s="1489"/>
      <c r="CZ237" s="1489"/>
      <c r="DA237" s="1489"/>
      <c r="DB237" s="1489"/>
      <c r="DC237" s="1489"/>
      <c r="DD237" s="1859">
        <v>44638</v>
      </c>
      <c r="DE237" s="1860"/>
      <c r="DF237" s="1860"/>
      <c r="DG237" s="1861"/>
      <c r="DH237" s="1264"/>
      <c r="DI237" s="1264"/>
      <c r="DJ237" s="1264"/>
      <c r="DK237" s="1264"/>
      <c r="DL237" s="1264"/>
      <c r="DM237" s="1264"/>
      <c r="DN237" s="1264"/>
      <c r="DO237" s="1264"/>
      <c r="DP237" s="1264"/>
      <c r="DQ237" s="1264"/>
      <c r="DR237" s="307"/>
    </row>
    <row r="238" spans="1:122" s="465" customFormat="1" ht="15" customHeight="1">
      <c r="A238" s="891"/>
      <c r="B238" s="861"/>
      <c r="C238" s="861"/>
      <c r="D238" s="861"/>
      <c r="E238" s="861"/>
      <c r="F238" s="469" t="s">
        <v>949</v>
      </c>
      <c r="G238" s="275"/>
      <c r="H238" s="479"/>
      <c r="I238" s="275"/>
      <c r="J238" s="475"/>
      <c r="K238" s="475"/>
      <c r="L238" s="475"/>
      <c r="M238" s="475"/>
      <c r="N238" s="475"/>
      <c r="O238" s="475"/>
      <c r="P238" s="475"/>
      <c r="Q238" s="475"/>
      <c r="R238" s="475"/>
      <c r="S238" s="475"/>
      <c r="T238" s="475"/>
      <c r="U238" s="475"/>
      <c r="V238" s="475"/>
      <c r="W238" s="475"/>
      <c r="X238" s="475"/>
      <c r="Y238" s="475"/>
      <c r="Z238" s="475"/>
      <c r="AA238" s="475"/>
      <c r="AB238" s="475"/>
      <c r="AC238" s="475"/>
      <c r="AD238" s="475"/>
      <c r="AE238" s="475"/>
      <c r="AF238" s="475"/>
      <c r="AG238" s="475"/>
      <c r="AH238" s="475"/>
      <c r="AI238" s="475"/>
      <c r="AJ238" s="475"/>
      <c r="AK238" s="475"/>
      <c r="AL238" s="475"/>
      <c r="AM238" s="475"/>
      <c r="AN238" s="475"/>
      <c r="AO238" s="475"/>
      <c r="AP238" s="475"/>
      <c r="AQ238" s="475"/>
      <c r="AR238" s="475"/>
      <c r="AS238" s="475"/>
      <c r="AT238" s="475"/>
      <c r="AU238" s="475"/>
      <c r="AV238" s="475"/>
      <c r="AW238" s="475"/>
      <c r="AX238" s="475"/>
      <c r="AY238" s="471"/>
      <c r="BA238" s="192">
        <f t="shared" si="35"/>
        <v>8</v>
      </c>
      <c r="BB238" s="192">
        <f t="shared" si="35"/>
        <v>4</v>
      </c>
      <c r="BC238" s="192">
        <f t="shared" si="35"/>
        <v>2</v>
      </c>
      <c r="BD238" s="192" t="str">
        <f t="shared" si="35"/>
        <v>④</v>
      </c>
      <c r="BG238" s="559"/>
      <c r="BH238" s="560"/>
      <c r="BI238" s="560"/>
      <c r="BJ238" s="560"/>
      <c r="BK238" s="560"/>
      <c r="BL238" s="561"/>
      <c r="BY238" s="469"/>
      <c r="CV238" s="1528"/>
      <c r="CW238" s="1529"/>
      <c r="CX238" s="1529"/>
      <c r="CY238" s="1529"/>
      <c r="CZ238" s="1529"/>
      <c r="DA238" s="1529"/>
      <c r="DB238" s="1529"/>
      <c r="DC238" s="1529"/>
      <c r="DD238" s="1859"/>
      <c r="DE238" s="1860"/>
      <c r="DF238" s="1860"/>
      <c r="DG238" s="1861"/>
      <c r="DH238" s="1264"/>
      <c r="DI238" s="1264"/>
      <c r="DJ238" s="1264"/>
      <c r="DK238" s="1264"/>
      <c r="DL238" s="1264"/>
      <c r="DM238" s="1264"/>
      <c r="DN238" s="1264"/>
      <c r="DO238" s="1264"/>
      <c r="DP238" s="1264"/>
      <c r="DQ238" s="1264"/>
      <c r="DR238" s="307"/>
    </row>
    <row r="239" spans="1:122" s="465" customFormat="1" ht="15" customHeight="1">
      <c r="A239" s="1758" t="str">
        <f>$BD239&amp;"."</f>
        <v>⑤.</v>
      </c>
      <c r="B239" s="1759"/>
      <c r="C239" s="1759"/>
      <c r="D239" s="1759"/>
      <c r="E239" s="1759"/>
      <c r="F239" s="469" t="s">
        <v>947</v>
      </c>
      <c r="G239" s="275"/>
      <c r="H239" s="479"/>
      <c r="I239" s="275"/>
      <c r="J239" s="475"/>
      <c r="K239" s="475"/>
      <c r="L239" s="475"/>
      <c r="M239" s="475"/>
      <c r="N239" s="475"/>
      <c r="O239" s="475"/>
      <c r="P239" s="475"/>
      <c r="Q239" s="475"/>
      <c r="R239" s="475"/>
      <c r="S239" s="475"/>
      <c r="T239" s="475"/>
      <c r="U239" s="475"/>
      <c r="V239" s="475"/>
      <c r="W239" s="475"/>
      <c r="X239" s="475"/>
      <c r="Y239" s="475"/>
      <c r="Z239" s="475"/>
      <c r="AA239" s="475"/>
      <c r="AB239" s="475"/>
      <c r="AC239" s="475"/>
      <c r="AD239" s="475"/>
      <c r="AE239" s="475"/>
      <c r="AF239" s="475"/>
      <c r="AG239" s="475"/>
      <c r="AH239" s="475"/>
      <c r="AI239" s="475"/>
      <c r="AJ239" s="475"/>
      <c r="AK239" s="475"/>
      <c r="AL239" s="475"/>
      <c r="AM239" s="475"/>
      <c r="AN239" s="475"/>
      <c r="AO239" s="475"/>
      <c r="AP239" s="475"/>
      <c r="AQ239" s="475"/>
      <c r="AR239" s="475"/>
      <c r="AS239" s="475"/>
      <c r="AT239" s="475"/>
      <c r="AU239" s="475"/>
      <c r="AV239" s="475"/>
      <c r="AW239" s="475"/>
      <c r="AX239" s="475"/>
      <c r="AY239" s="471"/>
      <c r="BA239" s="192">
        <f t="shared" si="35"/>
        <v>8</v>
      </c>
      <c r="BB239" s="192">
        <f t="shared" si="35"/>
        <v>4</v>
      </c>
      <c r="BC239" s="192">
        <f t="shared" si="35"/>
        <v>2</v>
      </c>
      <c r="BD239" s="196" t="str">
        <f>IF(ISBLANK(BD238),"①",CHAR(CODE(BD238)+1))</f>
        <v>⑤</v>
      </c>
      <c r="BF239" s="92"/>
      <c r="BG239" s="559" t="str">
        <f t="shared" ca="1" si="30"/>
        <v/>
      </c>
      <c r="BH239" s="560" t="str">
        <f t="shared" ca="1" si="30"/>
        <v/>
      </c>
      <c r="BI239" s="560" t="str">
        <f t="shared" ca="1" si="30"/>
        <v/>
      </c>
      <c r="BJ239" s="560" t="str">
        <f t="shared" ca="1" si="29"/>
        <v/>
      </c>
      <c r="BK239" s="560" t="str">
        <f t="shared" ca="1" si="29"/>
        <v/>
      </c>
      <c r="BL239" s="561" t="str">
        <f t="shared" ca="1" si="29"/>
        <v/>
      </c>
      <c r="BW239" s="469"/>
      <c r="BX239" s="469"/>
      <c r="CV239" s="1488" t="s">
        <v>2267</v>
      </c>
      <c r="CW239" s="1489"/>
      <c r="CX239" s="1489"/>
      <c r="CY239" s="1489"/>
      <c r="CZ239" s="1489"/>
      <c r="DA239" s="1489"/>
      <c r="DB239" s="1489"/>
      <c r="DC239" s="1489"/>
      <c r="DD239" s="1859">
        <v>44638</v>
      </c>
      <c r="DE239" s="1860"/>
      <c r="DF239" s="1860"/>
      <c r="DG239" s="1861"/>
      <c r="DH239" s="1264"/>
      <c r="DI239" s="1264"/>
      <c r="DJ239" s="1264"/>
      <c r="DK239" s="1264"/>
      <c r="DL239" s="1264"/>
      <c r="DM239" s="1264"/>
      <c r="DN239" s="1264"/>
      <c r="DO239" s="1264"/>
      <c r="DP239" s="1264"/>
      <c r="DQ239" s="1264"/>
      <c r="DR239" s="307"/>
    </row>
    <row r="240" spans="1:122" s="465" customFormat="1" ht="15" customHeight="1">
      <c r="A240" s="891"/>
      <c r="B240" s="861"/>
      <c r="C240" s="861"/>
      <c r="D240" s="861"/>
      <c r="E240" s="861"/>
      <c r="F240" s="469" t="str">
        <f>$CL$26&amp;"を実施し、一覧表の表示データを更新する。"</f>
        <v>「10. データ検索処理」を実施し、一覧表の表示データを更新する。</v>
      </c>
      <c r="G240" s="275"/>
      <c r="H240" s="479"/>
      <c r="I240" s="275"/>
      <c r="J240" s="475"/>
      <c r="K240" s="475"/>
      <c r="L240" s="475"/>
      <c r="M240" s="475"/>
      <c r="N240" s="475"/>
      <c r="O240" s="475"/>
      <c r="P240" s="475"/>
      <c r="Q240" s="475"/>
      <c r="R240" s="475"/>
      <c r="S240" s="475"/>
      <c r="T240" s="475"/>
      <c r="U240" s="475"/>
      <c r="V240" s="475"/>
      <c r="W240" s="475"/>
      <c r="X240" s="475"/>
      <c r="Y240" s="475"/>
      <c r="Z240" s="475"/>
      <c r="AA240" s="475"/>
      <c r="AB240" s="475"/>
      <c r="AC240" s="475"/>
      <c r="AD240" s="475"/>
      <c r="AE240" s="475"/>
      <c r="AF240" s="475"/>
      <c r="AG240" s="475"/>
      <c r="AH240" s="475"/>
      <c r="AI240" s="475"/>
      <c r="AJ240" s="475"/>
      <c r="AK240" s="475"/>
      <c r="AL240" s="475"/>
      <c r="AM240" s="475"/>
      <c r="AN240" s="475"/>
      <c r="AO240" s="475"/>
      <c r="AP240" s="475"/>
      <c r="AQ240" s="475"/>
      <c r="AR240" s="475"/>
      <c r="AS240" s="475"/>
      <c r="AT240" s="475"/>
      <c r="AU240" s="475"/>
      <c r="AV240" s="475"/>
      <c r="AW240" s="475"/>
      <c r="AX240" s="475"/>
      <c r="AY240" s="471"/>
      <c r="BA240" s="192">
        <f t="shared" si="35"/>
        <v>8</v>
      </c>
      <c r="BB240" s="192">
        <f t="shared" si="35"/>
        <v>4</v>
      </c>
      <c r="BC240" s="192">
        <f t="shared" si="35"/>
        <v>2</v>
      </c>
      <c r="BD240" s="192" t="str">
        <f t="shared" si="35"/>
        <v>⑤</v>
      </c>
      <c r="BG240" s="559" t="str">
        <f t="shared" ca="1" si="30"/>
        <v/>
      </c>
      <c r="BH240" s="560" t="str">
        <f t="shared" ca="1" si="30"/>
        <v/>
      </c>
      <c r="BI240" s="560" t="str">
        <f t="shared" ca="1" si="30"/>
        <v/>
      </c>
      <c r="BJ240" s="560" t="str">
        <f t="shared" ca="1" si="29"/>
        <v/>
      </c>
      <c r="BK240" s="560" t="str">
        <f t="shared" ca="1" si="29"/>
        <v/>
      </c>
      <c r="BL240" s="561" t="str">
        <f t="shared" ca="1" si="29"/>
        <v/>
      </c>
      <c r="CV240" s="1528"/>
      <c r="CW240" s="1529"/>
      <c r="CX240" s="1529"/>
      <c r="CY240" s="1529"/>
      <c r="CZ240" s="1529"/>
      <c r="DA240" s="1529"/>
      <c r="DB240" s="1529"/>
      <c r="DC240" s="1529"/>
      <c r="DD240" s="1859"/>
      <c r="DE240" s="1860"/>
      <c r="DF240" s="1860"/>
      <c r="DG240" s="1861"/>
      <c r="DH240" s="1264"/>
      <c r="DI240" s="1264"/>
      <c r="DJ240" s="1264"/>
      <c r="DK240" s="1264"/>
      <c r="DL240" s="1264"/>
      <c r="DM240" s="1264"/>
      <c r="DN240" s="1264"/>
      <c r="DO240" s="1264"/>
      <c r="DP240" s="1264"/>
      <c r="DQ240" s="1264"/>
      <c r="DR240" s="307"/>
    </row>
    <row r="241" spans="1:122" s="465" customFormat="1" ht="15" customHeight="1">
      <c r="A241" s="1862" t="str">
        <f>BA241&amp;"."&amp;BB241</f>
        <v>8.5</v>
      </c>
      <c r="B241" s="1862"/>
      <c r="C241" s="1862"/>
      <c r="D241" s="319" t="s">
        <v>146</v>
      </c>
      <c r="E241" s="275"/>
      <c r="F241" s="275"/>
      <c r="G241" s="275"/>
      <c r="H241" s="1882">
        <f>$B$71</f>
        <v>31</v>
      </c>
      <c r="I241" s="1882"/>
      <c r="J241" s="844" t="str">
        <f>VLOOKUP(VALUE(H241),$B$38:$F$75,3,FALSE) &amp;" "&amp; VLOOKUP(VALUE(H241),$B$38:$F$75,5,FALSE)</f>
        <v>F12 閉じる</v>
      </c>
      <c r="K241" s="469"/>
      <c r="L241" s="244"/>
      <c r="M241" s="244"/>
      <c r="N241" s="244" t="s">
        <v>918</v>
      </c>
      <c r="O241" s="469"/>
      <c r="P241" s="469"/>
      <c r="Q241" s="469"/>
      <c r="R241" s="469"/>
      <c r="S241" s="469"/>
      <c r="T241" s="469"/>
      <c r="U241" s="469"/>
      <c r="V241" s="469"/>
      <c r="W241" s="469"/>
      <c r="X241" s="469"/>
      <c r="Y241" s="469"/>
      <c r="Z241" s="469"/>
      <c r="AA241" s="469"/>
      <c r="AB241" s="469"/>
      <c r="AC241" s="469"/>
      <c r="AD241" s="469"/>
      <c r="AE241" s="469"/>
      <c r="AF241" s="469"/>
      <c r="AG241" s="469"/>
      <c r="AH241" s="469"/>
      <c r="AI241" s="469"/>
      <c r="AJ241" s="469"/>
      <c r="AK241" s="469"/>
      <c r="AL241" s="469"/>
      <c r="AM241" s="469"/>
      <c r="AN241" s="469"/>
      <c r="AO241" s="469"/>
      <c r="AP241" s="469"/>
      <c r="AQ241" s="469"/>
      <c r="AR241" s="469"/>
      <c r="AS241" s="469"/>
      <c r="AT241" s="469"/>
      <c r="AU241" s="469"/>
      <c r="AV241" s="469"/>
      <c r="AW241" s="469"/>
      <c r="AX241" s="469"/>
      <c r="AY241" s="276"/>
      <c r="BA241" s="192">
        <f t="shared" si="35"/>
        <v>8</v>
      </c>
      <c r="BB241" s="193">
        <f>BB240+1</f>
        <v>5</v>
      </c>
      <c r="BC241" s="192"/>
      <c r="BD241" s="233"/>
      <c r="BE241" s="233"/>
      <c r="BF241" s="233"/>
      <c r="BG241" s="559" t="str">
        <f t="shared" ca="1" si="30"/>
        <v/>
      </c>
      <c r="BH241" s="560" t="str">
        <f t="shared" ca="1" si="30"/>
        <v/>
      </c>
      <c r="BI241" s="560" t="str">
        <f t="shared" ca="1" si="30"/>
        <v/>
      </c>
      <c r="BJ241" s="560" t="str">
        <f t="shared" ca="1" si="29"/>
        <v/>
      </c>
      <c r="BK241" s="560" t="str">
        <f t="shared" ca="1" si="29"/>
        <v/>
      </c>
      <c r="BL241" s="561" t="str">
        <f t="shared" ca="1" si="29"/>
        <v/>
      </c>
      <c r="CV241" s="1488" t="s">
        <v>2267</v>
      </c>
      <c r="CW241" s="1489"/>
      <c r="CX241" s="1489"/>
      <c r="CY241" s="1489"/>
      <c r="CZ241" s="1489"/>
      <c r="DA241" s="1489"/>
      <c r="DB241" s="1489"/>
      <c r="DC241" s="1489"/>
      <c r="DD241" s="1859">
        <v>44638</v>
      </c>
      <c r="DE241" s="1860"/>
      <c r="DF241" s="1860"/>
      <c r="DG241" s="1861"/>
      <c r="DH241" s="1264"/>
      <c r="DI241" s="1264"/>
      <c r="DJ241" s="1264"/>
      <c r="DK241" s="1264"/>
      <c r="DL241" s="1264"/>
      <c r="DM241" s="1264"/>
      <c r="DN241" s="1264"/>
      <c r="DO241" s="1264"/>
      <c r="DP241" s="1264"/>
      <c r="DQ241" s="1264"/>
      <c r="DR241" s="307"/>
    </row>
    <row r="242" spans="1:122" s="465" customFormat="1" ht="15" customHeight="1">
      <c r="A242" s="469"/>
      <c r="B242" s="469"/>
      <c r="C242" s="469"/>
      <c r="D242" s="469" t="str">
        <f>$BR$49&amp;"を実施する。"</f>
        <v>「共通仕様」「49. 画面終了共通処理」を実施する。</v>
      </c>
      <c r="E242" s="469"/>
      <c r="F242" s="469"/>
      <c r="G242" s="469"/>
      <c r="H242" s="469"/>
      <c r="I242" s="469"/>
      <c r="J242" s="469"/>
      <c r="K242" s="469"/>
      <c r="L242" s="469"/>
      <c r="M242" s="469"/>
      <c r="N242" s="469"/>
      <c r="O242" s="469"/>
      <c r="P242" s="469"/>
      <c r="Q242" s="469"/>
      <c r="R242" s="469"/>
      <c r="S242" s="469"/>
      <c r="T242" s="469"/>
      <c r="U242" s="469"/>
      <c r="V242" s="469"/>
      <c r="W242" s="469"/>
      <c r="X242" s="469"/>
      <c r="Y242" s="469"/>
      <c r="Z242" s="469"/>
      <c r="AA242" s="469"/>
      <c r="AB242" s="469"/>
      <c r="AC242" s="469"/>
      <c r="AD242" s="469"/>
      <c r="AE242" s="469"/>
      <c r="AF242" s="469"/>
      <c r="AG242" s="469"/>
      <c r="AH242" s="469"/>
      <c r="AI242" s="469"/>
      <c r="AJ242" s="469"/>
      <c r="AK242" s="469"/>
      <c r="AL242" s="469"/>
      <c r="AM242" s="469"/>
      <c r="AN242" s="469"/>
      <c r="AO242" s="469"/>
      <c r="AP242" s="469"/>
      <c r="AQ242" s="469"/>
      <c r="AR242" s="469"/>
      <c r="AS242" s="469"/>
      <c r="AT242" s="469"/>
      <c r="AU242" s="469"/>
      <c r="AV242" s="469"/>
      <c r="AW242" s="469"/>
      <c r="AX242" s="469"/>
      <c r="AY242" s="276"/>
      <c r="BA242" s="192">
        <f t="shared" si="35"/>
        <v>8</v>
      </c>
      <c r="BB242" s="192">
        <f t="shared" si="35"/>
        <v>5</v>
      </c>
      <c r="BC242" s="193">
        <f>BC241+1</f>
        <v>1</v>
      </c>
      <c r="BD242" s="233"/>
      <c r="BE242" s="233"/>
      <c r="BF242" s="233"/>
      <c r="BG242" s="559" t="str">
        <f t="shared" ca="1" si="30"/>
        <v/>
      </c>
      <c r="BH242" s="560" t="str">
        <f t="shared" ca="1" si="30"/>
        <v/>
      </c>
      <c r="BI242" s="560" t="str">
        <f t="shared" ca="1" si="30"/>
        <v/>
      </c>
      <c r="BJ242" s="560" t="str">
        <f t="shared" ca="1" si="29"/>
        <v/>
      </c>
      <c r="BK242" s="560" t="str">
        <f t="shared" ca="1" si="29"/>
        <v/>
      </c>
      <c r="BL242" s="561" t="str">
        <f t="shared" ca="1" si="29"/>
        <v/>
      </c>
      <c r="CV242" s="1528"/>
      <c r="CW242" s="1529"/>
      <c r="CX242" s="1529"/>
      <c r="CY242" s="1529"/>
      <c r="CZ242" s="1529"/>
      <c r="DA242" s="1529"/>
      <c r="DB242" s="1529"/>
      <c r="DC242" s="1529"/>
      <c r="DD242" s="1859"/>
      <c r="DE242" s="1860"/>
      <c r="DF242" s="1860"/>
      <c r="DG242" s="1861"/>
      <c r="DH242" s="1264"/>
      <c r="DI242" s="1264"/>
      <c r="DJ242" s="1264"/>
      <c r="DK242" s="1264"/>
      <c r="DL242" s="1264"/>
      <c r="DM242" s="1264"/>
      <c r="DN242" s="1264"/>
      <c r="DO242" s="1264"/>
      <c r="DP242" s="1264"/>
      <c r="DQ242" s="1264"/>
      <c r="DR242" s="307"/>
    </row>
    <row r="243" spans="1:122" s="465" customFormat="1" ht="15" customHeight="1">
      <c r="A243" s="1868" t="str">
        <f>BA243&amp;"."</f>
        <v>9.</v>
      </c>
      <c r="B243" s="1869"/>
      <c r="C243" s="319" t="s">
        <v>319</v>
      </c>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c r="AC243" s="475"/>
      <c r="AD243" s="475"/>
      <c r="AE243" s="475"/>
      <c r="AF243" s="475"/>
      <c r="AG243" s="475"/>
      <c r="AH243" s="475"/>
      <c r="AI243" s="475"/>
      <c r="AJ243" s="475"/>
      <c r="AK243" s="475"/>
      <c r="AL243" s="475"/>
      <c r="AM243" s="475"/>
      <c r="AN243" s="475"/>
      <c r="AO243" s="475"/>
      <c r="AP243" s="475"/>
      <c r="AQ243" s="475"/>
      <c r="AR243" s="475"/>
      <c r="AS243" s="475"/>
      <c r="AT243" s="475"/>
      <c r="AU243" s="475"/>
      <c r="AV243" s="475"/>
      <c r="AW243" s="475"/>
      <c r="AX243" s="475"/>
      <c r="AY243" s="471"/>
      <c r="BA243" s="193">
        <f>BA242+1</f>
        <v>9</v>
      </c>
      <c r="BB243" s="192"/>
      <c r="BC243" s="192"/>
      <c r="BD243" s="192"/>
      <c r="BG243" s="559" t="str">
        <f t="shared" ca="1" si="30"/>
        <v/>
      </c>
      <c r="BH243" s="560" t="str">
        <f t="shared" ca="1" si="30"/>
        <v/>
      </c>
      <c r="BI243" s="560" t="str">
        <f t="shared" ca="1" si="30"/>
        <v/>
      </c>
      <c r="BJ243" s="560" t="str">
        <f t="shared" ca="1" si="29"/>
        <v/>
      </c>
      <c r="BK243" s="560" t="str">
        <f t="shared" ca="1" si="29"/>
        <v/>
      </c>
      <c r="BL243" s="561" t="str">
        <f t="shared" ca="1" si="29"/>
        <v/>
      </c>
      <c r="BN243" s="465" t="s">
        <v>2210</v>
      </c>
      <c r="CV243" s="1528"/>
      <c r="CW243" s="1529"/>
      <c r="CX243" s="1529"/>
      <c r="CY243" s="1529"/>
      <c r="CZ243" s="1529"/>
      <c r="DA243" s="1529"/>
      <c r="DB243" s="1529"/>
      <c r="DC243" s="1529"/>
      <c r="DD243" s="1859"/>
      <c r="DE243" s="1860"/>
      <c r="DF243" s="1860"/>
      <c r="DG243" s="1861"/>
      <c r="DH243" s="1264"/>
      <c r="DI243" s="1264"/>
      <c r="DJ243" s="1264"/>
      <c r="DK243" s="1264"/>
      <c r="DL243" s="1264"/>
      <c r="DM243" s="1264"/>
      <c r="DN243" s="1264"/>
      <c r="DO243" s="1264"/>
      <c r="DP243" s="1264"/>
      <c r="DQ243" s="1264"/>
      <c r="DR243" s="307"/>
    </row>
    <row r="244" spans="1:122" s="465" customFormat="1" ht="15" customHeight="1">
      <c r="A244" s="1863" t="str">
        <f>BA244&amp;"."&amp;BB244</f>
        <v>9.1</v>
      </c>
      <c r="B244" s="1864"/>
      <c r="C244" s="1864"/>
      <c r="D244" s="475" t="s">
        <v>404</v>
      </c>
      <c r="E244" s="275"/>
      <c r="F244" s="275"/>
      <c r="G244" s="275"/>
      <c r="H244" s="479"/>
      <c r="I244" s="275"/>
      <c r="J244" s="475"/>
      <c r="K244" s="475"/>
      <c r="L244" s="475"/>
      <c r="M244" s="475"/>
      <c r="N244" s="475"/>
      <c r="O244" s="475"/>
      <c r="P244" s="475"/>
      <c r="Q244" s="475"/>
      <c r="R244" s="475"/>
      <c r="S244" s="475"/>
      <c r="T244" s="475"/>
      <c r="U244" s="475"/>
      <c r="V244" s="475"/>
      <c r="W244" s="475"/>
      <c r="X244" s="475"/>
      <c r="Y244" s="475"/>
      <c r="Z244" s="475"/>
      <c r="AA244" s="475"/>
      <c r="AB244" s="475"/>
      <c r="AC244" s="475"/>
      <c r="AD244" s="475"/>
      <c r="AE244" s="475"/>
      <c r="AF244" s="475"/>
      <c r="AG244" s="475"/>
      <c r="AH244" s="475"/>
      <c r="AI244" s="475"/>
      <c r="AJ244" s="475"/>
      <c r="AK244" s="475"/>
      <c r="AL244" s="475"/>
      <c r="AM244" s="475"/>
      <c r="AN244" s="475"/>
      <c r="AO244" s="475"/>
      <c r="AP244" s="475"/>
      <c r="AQ244" s="475"/>
      <c r="AR244" s="475"/>
      <c r="AS244" s="475"/>
      <c r="AT244" s="475"/>
      <c r="AU244" s="475"/>
      <c r="AV244" s="475"/>
      <c r="AW244" s="475"/>
      <c r="AX244" s="475"/>
      <c r="AY244" s="471"/>
      <c r="BA244" s="192">
        <f>BA243</f>
        <v>9</v>
      </c>
      <c r="BB244" s="193">
        <f>BB243+1</f>
        <v>1</v>
      </c>
      <c r="BC244" s="192"/>
      <c r="BG244" s="559" t="str">
        <f t="shared" ca="1" si="30"/>
        <v/>
      </c>
      <c r="BH244" s="560" t="str">
        <f t="shared" ca="1" si="30"/>
        <v/>
      </c>
      <c r="BI244" s="560" t="str">
        <f t="shared" ca="1" si="30"/>
        <v/>
      </c>
      <c r="BJ244" s="560" t="str">
        <f t="shared" ca="1" si="29"/>
        <v/>
      </c>
      <c r="BK244" s="560" t="str">
        <f t="shared" ca="1" si="29"/>
        <v/>
      </c>
      <c r="BL244" s="561" t="str">
        <f t="shared" ca="1" si="29"/>
        <v/>
      </c>
      <c r="CV244" s="1528"/>
      <c r="CW244" s="1529"/>
      <c r="CX244" s="1529"/>
      <c r="CY244" s="1529"/>
      <c r="CZ244" s="1529"/>
      <c r="DA244" s="1529"/>
      <c r="DB244" s="1529"/>
      <c r="DC244" s="1529"/>
      <c r="DD244" s="1859"/>
      <c r="DE244" s="1860"/>
      <c r="DF244" s="1860"/>
      <c r="DG244" s="1861"/>
      <c r="DH244" s="1264"/>
      <c r="DI244" s="1264"/>
      <c r="DJ244" s="1264"/>
      <c r="DK244" s="1264"/>
      <c r="DL244" s="1264"/>
      <c r="DM244" s="1264"/>
      <c r="DN244" s="1264"/>
      <c r="DO244" s="1264"/>
      <c r="DP244" s="1264"/>
      <c r="DQ244" s="1264"/>
      <c r="DR244" s="307"/>
    </row>
    <row r="245" spans="1:122" s="465" customFormat="1" ht="15" customHeight="1">
      <c r="A245" s="1863" t="str">
        <f>BA245&amp;"."&amp;BB245</f>
        <v>9.2</v>
      </c>
      <c r="B245" s="1864"/>
      <c r="C245" s="1864"/>
      <c r="D245" s="475" t="s">
        <v>508</v>
      </c>
      <c r="E245" s="275"/>
      <c r="F245" s="275"/>
      <c r="G245" s="275"/>
      <c r="H245" s="479"/>
      <c r="I245" s="275"/>
      <c r="J245" s="475"/>
      <c r="K245" s="475"/>
      <c r="L245" s="475"/>
      <c r="M245" s="475"/>
      <c r="N245" s="475"/>
      <c r="O245" s="475"/>
      <c r="P245" s="475"/>
      <c r="Q245" s="475"/>
      <c r="R245" s="475"/>
      <c r="S245" s="475"/>
      <c r="T245" s="475"/>
      <c r="U245" s="475"/>
      <c r="V245" s="475"/>
      <c r="W245" s="475"/>
      <c r="X245" s="475"/>
      <c r="Y245" s="475"/>
      <c r="Z245" s="475"/>
      <c r="AA245" s="475"/>
      <c r="AB245" s="475"/>
      <c r="AC245" s="475"/>
      <c r="AD245" s="475"/>
      <c r="AE245" s="469"/>
      <c r="AF245" s="469"/>
      <c r="AG245" s="469"/>
      <c r="AH245" s="469"/>
      <c r="AI245" s="469"/>
      <c r="AJ245" s="469"/>
      <c r="AK245" s="469"/>
      <c r="AL245" s="469"/>
      <c r="AM245" s="469"/>
      <c r="AN245" s="475"/>
      <c r="AO245" s="475"/>
      <c r="AP245" s="475"/>
      <c r="AQ245" s="475"/>
      <c r="AR245" s="475"/>
      <c r="AS245" s="475"/>
      <c r="AT245" s="475"/>
      <c r="AU245" s="475"/>
      <c r="AV245" s="475"/>
      <c r="AW245" s="475"/>
      <c r="AX245" s="475"/>
      <c r="AY245" s="471"/>
      <c r="BA245" s="192">
        <f>BA244</f>
        <v>9</v>
      </c>
      <c r="BB245" s="193">
        <f>BB244+1</f>
        <v>2</v>
      </c>
      <c r="BC245" s="192"/>
      <c r="BG245" s="559" t="str">
        <f t="shared" ca="1" si="30"/>
        <v/>
      </c>
      <c r="BH245" s="560" t="str">
        <f t="shared" ca="1" si="30"/>
        <v/>
      </c>
      <c r="BI245" s="560" t="str">
        <f t="shared" ca="1" si="30"/>
        <v/>
      </c>
      <c r="BJ245" s="560" t="str">
        <f t="shared" ca="1" si="29"/>
        <v/>
      </c>
      <c r="BK245" s="560" t="str">
        <f t="shared" ca="1" si="29"/>
        <v/>
      </c>
      <c r="BL245" s="561" t="str">
        <f t="shared" ca="1" si="29"/>
        <v/>
      </c>
      <c r="CV245" s="1488" t="s">
        <v>2265</v>
      </c>
      <c r="CW245" s="1489"/>
      <c r="CX245" s="1489"/>
      <c r="CY245" s="1489"/>
      <c r="CZ245" s="1489"/>
      <c r="DA245" s="1489"/>
      <c r="DB245" s="1489"/>
      <c r="DC245" s="1489"/>
      <c r="DD245" s="1859">
        <v>44638</v>
      </c>
      <c r="DE245" s="1860"/>
      <c r="DF245" s="1860"/>
      <c r="DG245" s="1861"/>
      <c r="DH245" s="1264"/>
      <c r="DI245" s="1264"/>
      <c r="DJ245" s="1264"/>
      <c r="DK245" s="1264"/>
      <c r="DL245" s="1264"/>
      <c r="DM245" s="1264"/>
      <c r="DN245" s="1264"/>
      <c r="DO245" s="1264"/>
      <c r="DP245" s="1264"/>
      <c r="DQ245" s="1264"/>
      <c r="DR245" s="307"/>
    </row>
    <row r="246" spans="1:122" s="465" customFormat="1" ht="15" customHeight="1">
      <c r="A246" s="829"/>
      <c r="B246" s="830"/>
      <c r="C246" s="830"/>
      <c r="D246" s="475"/>
      <c r="E246" s="475" t="s">
        <v>517</v>
      </c>
      <c r="F246" s="275"/>
      <c r="G246" s="275"/>
      <c r="H246" s="479"/>
      <c r="I246" s="275"/>
      <c r="J246" s="475"/>
      <c r="K246" s="475"/>
      <c r="L246" s="475"/>
      <c r="M246" s="475"/>
      <c r="N246" s="475"/>
      <c r="O246" s="475"/>
      <c r="P246" s="475"/>
      <c r="Q246" s="475"/>
      <c r="R246" s="475"/>
      <c r="S246" s="475"/>
      <c r="T246" s="475"/>
      <c r="U246" s="475"/>
      <c r="V246" s="475"/>
      <c r="W246" s="475"/>
      <c r="X246" s="475"/>
      <c r="Y246" s="475"/>
      <c r="Z246" s="475"/>
      <c r="AA246" s="475"/>
      <c r="AB246" s="475"/>
      <c r="AC246" s="475"/>
      <c r="AD246" s="475"/>
      <c r="AE246" s="469"/>
      <c r="AF246" s="469"/>
      <c r="AG246" s="469"/>
      <c r="AH246" s="469"/>
      <c r="AI246" s="469"/>
      <c r="AJ246" s="469"/>
      <c r="AK246" s="469"/>
      <c r="AL246" s="469"/>
      <c r="AM246" s="469"/>
      <c r="AN246" s="475"/>
      <c r="AO246" s="475"/>
      <c r="AP246" s="475"/>
      <c r="AQ246" s="475"/>
      <c r="AR246" s="475"/>
      <c r="AS246" s="475"/>
      <c r="AT246" s="475"/>
      <c r="AU246" s="475"/>
      <c r="AV246" s="475"/>
      <c r="AW246" s="475"/>
      <c r="AX246" s="475"/>
      <c r="AY246" s="471"/>
      <c r="BA246" s="192">
        <f t="shared" ref="BA246:BD261" si="36">BA245</f>
        <v>9</v>
      </c>
      <c r="BB246" s="192">
        <f t="shared" si="36"/>
        <v>2</v>
      </c>
      <c r="BC246" s="193">
        <f>BC245+1</f>
        <v>1</v>
      </c>
      <c r="BG246" s="559" t="str">
        <f t="shared" ca="1" si="30"/>
        <v/>
      </c>
      <c r="BH246" s="560" t="str">
        <f t="shared" ca="1" si="30"/>
        <v/>
      </c>
      <c r="BI246" s="560" t="str">
        <f t="shared" ca="1" si="30"/>
        <v/>
      </c>
      <c r="BJ246" s="560" t="str">
        <f t="shared" ca="1" si="30"/>
        <v/>
      </c>
      <c r="BK246" s="560" t="str">
        <f t="shared" ca="1" si="30"/>
        <v/>
      </c>
      <c r="BL246" s="561" t="str">
        <f t="shared" ca="1" si="30"/>
        <v/>
      </c>
      <c r="CV246" s="1528"/>
      <c r="CW246" s="1529"/>
      <c r="CX246" s="1529"/>
      <c r="CY246" s="1529"/>
      <c r="CZ246" s="1529"/>
      <c r="DA246" s="1529"/>
      <c r="DB246" s="1529"/>
      <c r="DC246" s="1529"/>
      <c r="DD246" s="1859"/>
      <c r="DE246" s="1860"/>
      <c r="DF246" s="1860"/>
      <c r="DG246" s="1861"/>
      <c r="DH246" s="1264"/>
      <c r="DI246" s="1264"/>
      <c r="DJ246" s="1264"/>
      <c r="DK246" s="1264"/>
      <c r="DL246" s="1264"/>
      <c r="DM246" s="1264"/>
      <c r="DN246" s="1264"/>
      <c r="DO246" s="1264"/>
      <c r="DP246" s="1264"/>
      <c r="DQ246" s="1264"/>
      <c r="DR246" s="307"/>
    </row>
    <row r="247" spans="1:122" s="465" customFormat="1" ht="15" customHeight="1">
      <c r="A247" s="829"/>
      <c r="B247" s="830"/>
      <c r="C247" s="830"/>
      <c r="D247" s="475"/>
      <c r="E247" s="1870" t="s">
        <v>265</v>
      </c>
      <c r="F247" s="1871"/>
      <c r="G247" s="1871"/>
      <c r="H247" s="1871"/>
      <c r="I247" s="1871"/>
      <c r="J247" s="1871"/>
      <c r="K247" s="1871"/>
      <c r="L247" s="1872"/>
      <c r="M247" s="265" t="s">
        <v>310</v>
      </c>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c r="AJ247" s="266"/>
      <c r="AK247" s="266"/>
      <c r="AL247" s="266"/>
      <c r="AM247" s="266"/>
      <c r="AN247" s="266"/>
      <c r="AO247" s="266"/>
      <c r="AP247" s="266"/>
      <c r="AQ247" s="266"/>
      <c r="AR247" s="266"/>
      <c r="AS247" s="266"/>
      <c r="AT247" s="266"/>
      <c r="AU247" s="266"/>
      <c r="AV247" s="266"/>
      <c r="AW247" s="266"/>
      <c r="AX247" s="267"/>
      <c r="AY247" s="471"/>
      <c r="BA247" s="192">
        <f t="shared" si="36"/>
        <v>9</v>
      </c>
      <c r="BB247" s="192">
        <f t="shared" si="36"/>
        <v>2</v>
      </c>
      <c r="BC247" s="192">
        <f t="shared" si="36"/>
        <v>1</v>
      </c>
      <c r="BG247" s="559" t="str">
        <f t="shared" ca="1" si="30"/>
        <v/>
      </c>
      <c r="BH247" s="560" t="str">
        <f t="shared" ca="1" si="30"/>
        <v/>
      </c>
      <c r="BI247" s="560" t="str">
        <f t="shared" ca="1" si="30"/>
        <v/>
      </c>
      <c r="BJ247" s="560" t="str">
        <f t="shared" ca="1" si="30"/>
        <v/>
      </c>
      <c r="BK247" s="560" t="str">
        <f t="shared" ca="1" si="30"/>
        <v/>
      </c>
      <c r="BL247" s="561" t="str">
        <f t="shared" ca="1" si="30"/>
        <v/>
      </c>
      <c r="CV247" s="1528"/>
      <c r="CW247" s="1529"/>
      <c r="CX247" s="1529"/>
      <c r="CY247" s="1529"/>
      <c r="CZ247" s="1529"/>
      <c r="DA247" s="1529"/>
      <c r="DB247" s="1529"/>
      <c r="DC247" s="1529"/>
      <c r="DD247" s="1859"/>
      <c r="DE247" s="1860"/>
      <c r="DF247" s="1860"/>
      <c r="DG247" s="1861"/>
      <c r="DH247" s="1264"/>
      <c r="DI247" s="1264"/>
      <c r="DJ247" s="1264"/>
      <c r="DK247" s="1264"/>
      <c r="DL247" s="1264"/>
      <c r="DM247" s="1264"/>
      <c r="DN247" s="1264"/>
      <c r="DO247" s="1264"/>
      <c r="DP247" s="1264"/>
      <c r="DQ247" s="1264"/>
      <c r="DR247" s="307"/>
    </row>
    <row r="248" spans="1:122" s="465" customFormat="1" ht="15" customHeight="1">
      <c r="A248" s="829"/>
      <c r="B248" s="830"/>
      <c r="C248" s="830"/>
      <c r="D248" s="475"/>
      <c r="E248" s="1873" t="s">
        <v>84</v>
      </c>
      <c r="F248" s="1874"/>
      <c r="G248" s="1874"/>
      <c r="H248" s="1874"/>
      <c r="I248" s="1874"/>
      <c r="J248" s="1874"/>
      <c r="K248" s="1874"/>
      <c r="L248" s="1875"/>
      <c r="M248" s="268" t="s">
        <v>1084</v>
      </c>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c r="AR248" s="269"/>
      <c r="AS248" s="269"/>
      <c r="AT248" s="269"/>
      <c r="AU248" s="269"/>
      <c r="AV248" s="269"/>
      <c r="AW248" s="269"/>
      <c r="AX248" s="270"/>
      <c r="AY248" s="471"/>
      <c r="BA248" s="192">
        <f t="shared" si="36"/>
        <v>9</v>
      </c>
      <c r="BB248" s="192">
        <f t="shared" si="36"/>
        <v>2</v>
      </c>
      <c r="BC248" s="192">
        <f t="shared" si="36"/>
        <v>1</v>
      </c>
      <c r="BD248" s="192"/>
      <c r="BG248" s="559" t="str">
        <f t="shared" ca="1" si="30"/>
        <v/>
      </c>
      <c r="BH248" s="560" t="str">
        <f t="shared" ca="1" si="30"/>
        <v/>
      </c>
      <c r="BI248" s="560" t="str">
        <f t="shared" ca="1" si="30"/>
        <v/>
      </c>
      <c r="BJ248" s="560" t="str">
        <f t="shared" ca="1" si="30"/>
        <v/>
      </c>
      <c r="BK248" s="560" t="str">
        <f t="shared" ca="1" si="30"/>
        <v/>
      </c>
      <c r="BL248" s="561" t="str">
        <f t="shared" ca="1" si="30"/>
        <v/>
      </c>
      <c r="CV248" s="1528"/>
      <c r="CW248" s="1529"/>
      <c r="CX248" s="1529"/>
      <c r="CY248" s="1529"/>
      <c r="CZ248" s="1529"/>
      <c r="DA248" s="1529"/>
      <c r="DB248" s="1529"/>
      <c r="DC248" s="1529"/>
      <c r="DD248" s="1859"/>
      <c r="DE248" s="1860"/>
      <c r="DF248" s="1860"/>
      <c r="DG248" s="1861"/>
      <c r="DH248" s="1264"/>
      <c r="DI248" s="1264"/>
      <c r="DJ248" s="1264"/>
      <c r="DK248" s="1264"/>
      <c r="DL248" s="1264"/>
      <c r="DM248" s="1264"/>
      <c r="DN248" s="1264"/>
      <c r="DO248" s="1264"/>
      <c r="DP248" s="1264"/>
      <c r="DQ248" s="1264"/>
      <c r="DR248" s="307"/>
    </row>
    <row r="249" spans="1:122" s="465" customFormat="1" ht="15" customHeight="1">
      <c r="A249" s="829"/>
      <c r="B249" s="830"/>
      <c r="C249" s="830"/>
      <c r="D249" s="475"/>
      <c r="E249" s="1865" t="s">
        <v>233</v>
      </c>
      <c r="F249" s="1866"/>
      <c r="G249" s="1866"/>
      <c r="H249" s="1866"/>
      <c r="I249" s="1866"/>
      <c r="J249" s="1866"/>
      <c r="K249" s="1866"/>
      <c r="L249" s="1867"/>
      <c r="M249" s="261" t="str">
        <f>"大日程部品番号リンク.圧造課部品番号データID = &lt;"&amp;$B$37&amp;"."&amp;$D$43&amp;"&gt;"</f>
        <v>大日程部品番号リンク.圧造課部品番号データID = &lt;入力領域.データID&gt;</v>
      </c>
      <c r="N249" s="271"/>
      <c r="O249" s="271"/>
      <c r="P249" s="271"/>
      <c r="Q249" s="271"/>
      <c r="R249" s="271"/>
      <c r="S249" s="271"/>
      <c r="T249" s="271"/>
      <c r="U249" s="271"/>
      <c r="V249" s="271"/>
      <c r="W249" s="271"/>
      <c r="X249" s="271"/>
      <c r="Y249" s="271"/>
      <c r="Z249" s="271"/>
      <c r="AA249" s="271"/>
      <c r="AB249" s="271"/>
      <c r="AC249" s="271"/>
      <c r="AD249" s="271"/>
      <c r="AE249" s="271"/>
      <c r="AF249" s="271"/>
      <c r="AG249" s="271"/>
      <c r="AH249" s="271"/>
      <c r="AI249" s="271"/>
      <c r="AJ249" s="271"/>
      <c r="AK249" s="271"/>
      <c r="AL249" s="271"/>
      <c r="AM249" s="271"/>
      <c r="AN249" s="271"/>
      <c r="AO249" s="271"/>
      <c r="AP249" s="271"/>
      <c r="AQ249" s="271"/>
      <c r="AR249" s="271"/>
      <c r="AS249" s="271"/>
      <c r="AT249" s="271"/>
      <c r="AU249" s="271"/>
      <c r="AV249" s="271"/>
      <c r="AW249" s="271"/>
      <c r="AX249" s="272"/>
      <c r="AY249" s="471"/>
      <c r="BA249" s="192">
        <f t="shared" si="36"/>
        <v>9</v>
      </c>
      <c r="BB249" s="192">
        <f t="shared" si="36"/>
        <v>2</v>
      </c>
      <c r="BC249" s="192">
        <f t="shared" si="36"/>
        <v>1</v>
      </c>
      <c r="BD249" s="192"/>
      <c r="BG249" s="559" t="str">
        <f t="shared" ca="1" si="30"/>
        <v/>
      </c>
      <c r="BH249" s="560" t="str">
        <f t="shared" ca="1" si="30"/>
        <v/>
      </c>
      <c r="BI249" s="560" t="str">
        <f t="shared" ca="1" si="30"/>
        <v/>
      </c>
      <c r="BJ249" s="560" t="str">
        <f t="shared" ca="1" si="30"/>
        <v/>
      </c>
      <c r="BK249" s="560" t="str">
        <f t="shared" ca="1" si="30"/>
        <v/>
      </c>
      <c r="BL249" s="561" t="str">
        <f t="shared" ca="1" si="30"/>
        <v/>
      </c>
      <c r="CV249" s="1528"/>
      <c r="CW249" s="1529"/>
      <c r="CX249" s="1529"/>
      <c r="CY249" s="1529"/>
      <c r="CZ249" s="1529"/>
      <c r="DA249" s="1529"/>
      <c r="DB249" s="1529"/>
      <c r="DC249" s="1529"/>
      <c r="DD249" s="1859"/>
      <c r="DE249" s="1860"/>
      <c r="DF249" s="1860"/>
      <c r="DG249" s="1861"/>
      <c r="DH249" s="1264"/>
      <c r="DI249" s="1264"/>
      <c r="DJ249" s="1264"/>
      <c r="DK249" s="1264"/>
      <c r="DL249" s="1264"/>
      <c r="DM249" s="1264"/>
      <c r="DN249" s="1264"/>
      <c r="DO249" s="1264"/>
      <c r="DP249" s="1264"/>
      <c r="DQ249" s="1264"/>
      <c r="DR249" s="307"/>
    </row>
    <row r="250" spans="1:122" s="465" customFormat="1" ht="15" customHeight="1">
      <c r="A250" s="1863" t="str">
        <f>BA250&amp;"."&amp;BB250&amp;"."&amp;BC250</f>
        <v>9.2.1</v>
      </c>
      <c r="B250" s="1864"/>
      <c r="C250" s="1864"/>
      <c r="D250" s="1864"/>
      <c r="E250" s="275" t="s">
        <v>480</v>
      </c>
      <c r="F250" s="469"/>
      <c r="G250" s="275"/>
      <c r="H250" s="479"/>
      <c r="I250" s="275"/>
      <c r="J250" s="475"/>
      <c r="K250" s="475"/>
      <c r="L250" s="475"/>
      <c r="M250" s="475"/>
      <c r="N250" s="475"/>
      <c r="O250" s="475"/>
      <c r="P250" s="475"/>
      <c r="Q250" s="475"/>
      <c r="R250" s="475"/>
      <c r="S250" s="475"/>
      <c r="T250" s="475"/>
      <c r="U250" s="475"/>
      <c r="V250" s="475"/>
      <c r="W250" s="475"/>
      <c r="X250" s="475"/>
      <c r="Y250" s="475"/>
      <c r="Z250" s="475"/>
      <c r="AA250" s="475"/>
      <c r="AB250" s="475"/>
      <c r="AC250" s="475"/>
      <c r="AD250" s="475"/>
      <c r="AE250" s="469"/>
      <c r="AF250" s="469"/>
      <c r="AG250" s="469"/>
      <c r="AH250" s="469"/>
      <c r="AI250" s="469"/>
      <c r="AJ250" s="469"/>
      <c r="AK250" s="469"/>
      <c r="AL250" s="469"/>
      <c r="AM250" s="469"/>
      <c r="AN250" s="475"/>
      <c r="AO250" s="475"/>
      <c r="AP250" s="475"/>
      <c r="AQ250" s="475"/>
      <c r="AR250" s="475"/>
      <c r="AS250" s="475"/>
      <c r="AT250" s="475"/>
      <c r="AU250" s="475"/>
      <c r="AV250" s="475"/>
      <c r="AW250" s="475"/>
      <c r="AX250" s="475"/>
      <c r="AY250" s="471"/>
      <c r="BA250" s="192">
        <f t="shared" si="36"/>
        <v>9</v>
      </c>
      <c r="BB250" s="192">
        <f t="shared" si="36"/>
        <v>2</v>
      </c>
      <c r="BC250" s="192">
        <f t="shared" si="36"/>
        <v>1</v>
      </c>
      <c r="BD250" s="196" t="str">
        <f>IF(ISBLANK(BD249),"①",CHAR(CODE(BD249)+1))</f>
        <v>①</v>
      </c>
      <c r="BG250" s="559" t="str">
        <f t="shared" ca="1" si="30"/>
        <v/>
      </c>
      <c r="BH250" s="560" t="str">
        <f t="shared" ca="1" si="30"/>
        <v/>
      </c>
      <c r="BI250" s="560" t="str">
        <f t="shared" ca="1" si="30"/>
        <v/>
      </c>
      <c r="BJ250" s="560" t="str">
        <f t="shared" ca="1" si="30"/>
        <v/>
      </c>
      <c r="BK250" s="560" t="str">
        <f t="shared" ca="1" si="30"/>
        <v/>
      </c>
      <c r="BL250" s="561" t="str">
        <f t="shared" ca="1" si="30"/>
        <v/>
      </c>
      <c r="CV250" s="1528"/>
      <c r="CW250" s="1529"/>
      <c r="CX250" s="1529"/>
      <c r="CY250" s="1529"/>
      <c r="CZ250" s="1529"/>
      <c r="DA250" s="1529"/>
      <c r="DB250" s="1529"/>
      <c r="DC250" s="1529"/>
      <c r="DD250" s="1859"/>
      <c r="DE250" s="1860"/>
      <c r="DF250" s="1860"/>
      <c r="DG250" s="1861"/>
      <c r="DH250" s="1264"/>
      <c r="DI250" s="1264"/>
      <c r="DJ250" s="1264"/>
      <c r="DK250" s="1264"/>
      <c r="DL250" s="1264"/>
      <c r="DM250" s="1264"/>
      <c r="DN250" s="1264"/>
      <c r="DO250" s="1264"/>
      <c r="DP250" s="1264"/>
      <c r="DQ250" s="1264"/>
      <c r="DR250" s="307"/>
    </row>
    <row r="251" spans="1:122" s="465" customFormat="1" ht="15" customHeight="1">
      <c r="A251" s="1868" t="str">
        <f>BD251</f>
        <v>①</v>
      </c>
      <c r="B251" s="1869"/>
      <c r="C251" s="1869"/>
      <c r="D251" s="1869"/>
      <c r="E251" s="1869"/>
      <c r="F251" s="475" t="str">
        <f>"以下処理内容で"&amp;$BW$17&amp;"を実施する。"</f>
        <v>以下処理内容でを実施する。</v>
      </c>
      <c r="G251" s="475"/>
      <c r="H251" s="475"/>
      <c r="I251" s="475"/>
      <c r="J251" s="475"/>
      <c r="K251" s="475"/>
      <c r="L251" s="475"/>
      <c r="M251" s="475"/>
      <c r="N251" s="475"/>
      <c r="O251" s="475"/>
      <c r="P251" s="475"/>
      <c r="Q251" s="475"/>
      <c r="R251" s="475"/>
      <c r="S251" s="475"/>
      <c r="T251" s="475"/>
      <c r="U251" s="469"/>
      <c r="V251" s="475"/>
      <c r="W251" s="475"/>
      <c r="X251" s="475"/>
      <c r="Y251" s="475"/>
      <c r="Z251" s="475"/>
      <c r="AA251" s="475"/>
      <c r="AB251" s="475"/>
      <c r="AC251" s="475"/>
      <c r="AD251" s="475"/>
      <c r="AE251" s="469"/>
      <c r="AF251" s="469"/>
      <c r="AG251" s="469"/>
      <c r="AH251" s="469"/>
      <c r="AI251" s="469"/>
      <c r="AJ251" s="469"/>
      <c r="AK251" s="469"/>
      <c r="AL251" s="469"/>
      <c r="AM251" s="469"/>
      <c r="AN251" s="475"/>
      <c r="AO251" s="475"/>
      <c r="AP251" s="475"/>
      <c r="AQ251" s="475"/>
      <c r="AR251" s="475"/>
      <c r="AS251" s="475"/>
      <c r="AT251" s="475"/>
      <c r="AU251" s="475"/>
      <c r="AV251" s="475"/>
      <c r="AW251" s="475"/>
      <c r="AX251" s="475"/>
      <c r="AY251" s="471"/>
      <c r="BA251" s="192">
        <f t="shared" si="36"/>
        <v>9</v>
      </c>
      <c r="BB251" s="192">
        <f t="shared" si="36"/>
        <v>2</v>
      </c>
      <c r="BC251" s="192">
        <f t="shared" si="36"/>
        <v>1</v>
      </c>
      <c r="BD251" s="192" t="str">
        <f t="shared" si="36"/>
        <v>①</v>
      </c>
      <c r="BG251" s="559" t="str">
        <f t="shared" ca="1" si="30"/>
        <v/>
      </c>
      <c r="BH251" s="560" t="str">
        <f t="shared" ca="1" si="30"/>
        <v/>
      </c>
      <c r="BI251" s="560" t="str">
        <f t="shared" ca="1" si="30"/>
        <v/>
      </c>
      <c r="BJ251" s="560" t="str">
        <f t="shared" ca="1" si="30"/>
        <v/>
      </c>
      <c r="BK251" s="560" t="str">
        <f t="shared" ca="1" si="30"/>
        <v/>
      </c>
      <c r="BL251" s="561" t="str">
        <f t="shared" ca="1" si="30"/>
        <v/>
      </c>
      <c r="CV251" s="1488" t="s">
        <v>2265</v>
      </c>
      <c r="CW251" s="1489"/>
      <c r="CX251" s="1489"/>
      <c r="CY251" s="1489"/>
      <c r="CZ251" s="1489"/>
      <c r="DA251" s="1489"/>
      <c r="DB251" s="1489"/>
      <c r="DC251" s="1489"/>
      <c r="DD251" s="1859">
        <v>44638</v>
      </c>
      <c r="DE251" s="1860"/>
      <c r="DF251" s="1860"/>
      <c r="DG251" s="1861"/>
      <c r="DH251" s="1264"/>
      <c r="DI251" s="1264"/>
      <c r="DJ251" s="1264"/>
      <c r="DK251" s="1264"/>
      <c r="DL251" s="1264"/>
      <c r="DM251" s="1264"/>
      <c r="DN251" s="1264"/>
      <c r="DO251" s="1264"/>
      <c r="DP251" s="1264"/>
      <c r="DQ251" s="1264"/>
      <c r="DR251" s="307"/>
    </row>
    <row r="252" spans="1:122" s="465" customFormat="1" ht="15" customHeight="1">
      <c r="A252" s="829"/>
      <c r="B252" s="830"/>
      <c r="C252" s="830"/>
      <c r="D252" s="475"/>
      <c r="E252" s="275"/>
      <c r="F252" s="1870" t="s">
        <v>103</v>
      </c>
      <c r="G252" s="1871"/>
      <c r="H252" s="1871"/>
      <c r="I252" s="1871"/>
      <c r="J252" s="1871"/>
      <c r="K252" s="1871"/>
      <c r="L252" s="1871"/>
      <c r="M252" s="1872"/>
      <c r="N252" s="480" t="s">
        <v>109</v>
      </c>
      <c r="O252" s="266" t="str">
        <f>"("&amp;VLOOKUP(N252,[1]processing_log!$B$37:$Y$100,4,FALSE)&amp;" - "&amp;VLOOKUP(N252,[1]processing_log!$B$37:$Y$100,21,FALSE)&amp;VLOOKUP(N252,[1]processing_log!$B$37:$Y$100,24,FALSE)&amp;")"</f>
        <v>(登録・更新処理 - 異常終了)</v>
      </c>
      <c r="P252" s="266"/>
      <c r="Q252" s="266"/>
      <c r="R252" s="266"/>
      <c r="S252" s="266"/>
      <c r="T252" s="266"/>
      <c r="U252" s="266"/>
      <c r="V252" s="266"/>
      <c r="W252" s="266"/>
      <c r="X252" s="266"/>
      <c r="Y252" s="266"/>
      <c r="Z252" s="266"/>
      <c r="AA252" s="266"/>
      <c r="AB252" s="266"/>
      <c r="AC252" s="266"/>
      <c r="AD252" s="266"/>
      <c r="AE252" s="266"/>
      <c r="AF252" s="266"/>
      <c r="AG252" s="266"/>
      <c r="AH252" s="266"/>
      <c r="AI252" s="266"/>
      <c r="AJ252" s="266"/>
      <c r="AK252" s="266"/>
      <c r="AL252" s="266"/>
      <c r="AM252" s="266"/>
      <c r="AN252" s="266"/>
      <c r="AO252" s="266"/>
      <c r="AP252" s="266"/>
      <c r="AQ252" s="266"/>
      <c r="AR252" s="266"/>
      <c r="AS252" s="266"/>
      <c r="AT252" s="266"/>
      <c r="AU252" s="266"/>
      <c r="AV252" s="266"/>
      <c r="AW252" s="266"/>
      <c r="AX252" s="267"/>
      <c r="AY252" s="471"/>
      <c r="BA252" s="192">
        <f t="shared" si="36"/>
        <v>9</v>
      </c>
      <c r="BB252" s="192">
        <f t="shared" si="36"/>
        <v>2</v>
      </c>
      <c r="BC252" s="192">
        <f t="shared" si="36"/>
        <v>1</v>
      </c>
      <c r="BD252" s="192" t="str">
        <f t="shared" si="36"/>
        <v>①</v>
      </c>
      <c r="BG252" s="559" t="str">
        <f t="shared" ca="1" si="30"/>
        <v/>
      </c>
      <c r="BH252" s="560" t="str">
        <f t="shared" ca="1" si="30"/>
        <v/>
      </c>
      <c r="BI252" s="560" t="str">
        <f t="shared" ca="1" si="30"/>
        <v/>
      </c>
      <c r="BJ252" s="560" t="str">
        <f t="shared" ca="1" si="30"/>
        <v/>
      </c>
      <c r="BK252" s="560" t="str">
        <f t="shared" ca="1" si="30"/>
        <v/>
      </c>
      <c r="BL252" s="561" t="str">
        <f t="shared" ca="1" si="30"/>
        <v/>
      </c>
      <c r="CV252" s="1528"/>
      <c r="CW252" s="1529"/>
      <c r="CX252" s="1529"/>
      <c r="CY252" s="1529"/>
      <c r="CZ252" s="1529"/>
      <c r="DA252" s="1529"/>
      <c r="DB252" s="1529"/>
      <c r="DC252" s="1529"/>
      <c r="DD252" s="1859"/>
      <c r="DE252" s="1860"/>
      <c r="DF252" s="1860"/>
      <c r="DG252" s="1861"/>
      <c r="DH252" s="1264"/>
      <c r="DI252" s="1264"/>
      <c r="DJ252" s="1264"/>
      <c r="DK252" s="1264"/>
      <c r="DL252" s="1264"/>
      <c r="DM252" s="1264"/>
      <c r="DN252" s="1264"/>
      <c r="DO252" s="1264"/>
      <c r="DP252" s="1264"/>
      <c r="DQ252" s="1264"/>
      <c r="DR252" s="307"/>
    </row>
    <row r="253" spans="1:122" s="465" customFormat="1" ht="15" customHeight="1">
      <c r="A253" s="829"/>
      <c r="B253" s="830"/>
      <c r="C253" s="830"/>
      <c r="D253" s="475"/>
      <c r="E253" s="275"/>
      <c r="F253" s="1865" t="s">
        <v>104</v>
      </c>
      <c r="G253" s="1866"/>
      <c r="H253" s="1866"/>
      <c r="I253" s="1866"/>
      <c r="J253" s="1866"/>
      <c r="K253" s="1866"/>
      <c r="L253" s="1866"/>
      <c r="M253" s="1867"/>
      <c r="N253" s="892" t="str">
        <f>"該当データ存在確認異常　"&amp;$D$39&amp;"：&lt;"&amp;$B$37&amp;"."&amp;$D$39&amp;"&gt;"</f>
        <v>該当データ存在確認異常　大日程部品番号：&lt;入力領域.大日程部品番号&gt;</v>
      </c>
      <c r="O253" s="271"/>
      <c r="P253" s="271"/>
      <c r="Q253" s="271"/>
      <c r="R253" s="271"/>
      <c r="S253" s="271"/>
      <c r="T253" s="271"/>
      <c r="U253" s="271"/>
      <c r="V253" s="271"/>
      <c r="W253" s="271"/>
      <c r="X253" s="271"/>
      <c r="Y253" s="271"/>
      <c r="Z253" s="271"/>
      <c r="AA253" s="271"/>
      <c r="AB253" s="271"/>
      <c r="AC253" s="271"/>
      <c r="AD253" s="271"/>
      <c r="AE253" s="271"/>
      <c r="AF253" s="271"/>
      <c r="AG253" s="271"/>
      <c r="AH253" s="271"/>
      <c r="AI253" s="271"/>
      <c r="AJ253" s="271"/>
      <c r="AK253" s="271"/>
      <c r="AL253" s="271"/>
      <c r="AM253" s="271"/>
      <c r="AN253" s="271"/>
      <c r="AO253" s="271"/>
      <c r="AP253" s="271"/>
      <c r="AQ253" s="271"/>
      <c r="AR253" s="271"/>
      <c r="AS253" s="271"/>
      <c r="AT253" s="271"/>
      <c r="AU253" s="271"/>
      <c r="AV253" s="271"/>
      <c r="AW253" s="271"/>
      <c r="AX253" s="272"/>
      <c r="AY253" s="471"/>
      <c r="BA253" s="192">
        <f t="shared" si="36"/>
        <v>9</v>
      </c>
      <c r="BB253" s="192">
        <f t="shared" si="36"/>
        <v>2</v>
      </c>
      <c r="BC253" s="192">
        <f t="shared" si="36"/>
        <v>1</v>
      </c>
      <c r="BD253" s="192" t="str">
        <f t="shared" si="36"/>
        <v>①</v>
      </c>
      <c r="BG253" s="559" t="str">
        <f t="shared" ca="1" si="30"/>
        <v/>
      </c>
      <c r="BH253" s="560" t="str">
        <f t="shared" ca="1" si="30"/>
        <v/>
      </c>
      <c r="BI253" s="560" t="str">
        <f t="shared" ca="1" si="30"/>
        <v/>
      </c>
      <c r="BJ253" s="560" t="str">
        <f t="shared" ca="1" si="30"/>
        <v/>
      </c>
      <c r="BK253" s="560" t="str">
        <f t="shared" ca="1" si="30"/>
        <v/>
      </c>
      <c r="BL253" s="561" t="str">
        <f t="shared" ca="1" si="30"/>
        <v/>
      </c>
      <c r="CV253" s="1528"/>
      <c r="CW253" s="1529"/>
      <c r="CX253" s="1529"/>
      <c r="CY253" s="1529"/>
      <c r="CZ253" s="1529"/>
      <c r="DA253" s="1529"/>
      <c r="DB253" s="1529"/>
      <c r="DC253" s="1529"/>
      <c r="DD253" s="1859"/>
      <c r="DE253" s="1860"/>
      <c r="DF253" s="1860"/>
      <c r="DG253" s="1861"/>
      <c r="DH253" s="1264"/>
      <c r="DI253" s="1264"/>
      <c r="DJ253" s="1264"/>
      <c r="DK253" s="1264"/>
      <c r="DL253" s="1264"/>
      <c r="DM253" s="1264"/>
      <c r="DN253" s="1264"/>
      <c r="DO253" s="1264"/>
      <c r="DP253" s="1264"/>
      <c r="DQ253" s="1264"/>
      <c r="DR253" s="307"/>
    </row>
    <row r="254" spans="1:122" s="465" customFormat="1" ht="15" customHeight="1">
      <c r="A254" s="1863" t="str">
        <f>BA254&amp;"."&amp;BB254&amp;"."&amp;BC254</f>
        <v>9.2.2</v>
      </c>
      <c r="B254" s="1864"/>
      <c r="C254" s="1864"/>
      <c r="D254" s="1864"/>
      <c r="E254" s="275" t="s">
        <v>955</v>
      </c>
      <c r="F254" s="475"/>
      <c r="G254" s="475"/>
      <c r="H254" s="475"/>
      <c r="I254" s="475"/>
      <c r="J254" s="475"/>
      <c r="K254" s="475"/>
      <c r="L254" s="475"/>
      <c r="M254" s="475"/>
      <c r="N254" s="475"/>
      <c r="O254" s="475"/>
      <c r="P254" s="475"/>
      <c r="Q254" s="475"/>
      <c r="R254" s="475"/>
      <c r="S254" s="475"/>
      <c r="T254" s="475"/>
      <c r="U254" s="469"/>
      <c r="V254" s="475"/>
      <c r="W254" s="475"/>
      <c r="X254" s="475"/>
      <c r="Y254" s="475"/>
      <c r="Z254" s="475"/>
      <c r="AA254" s="475"/>
      <c r="AB254" s="475"/>
      <c r="AC254" s="475"/>
      <c r="AD254" s="475"/>
      <c r="AE254" s="475"/>
      <c r="AF254" s="475"/>
      <c r="AG254" s="475"/>
      <c r="AH254" s="475"/>
      <c r="AI254" s="475"/>
      <c r="AJ254" s="475"/>
      <c r="AK254" s="475"/>
      <c r="AL254" s="475"/>
      <c r="AM254" s="475"/>
      <c r="AN254" s="475"/>
      <c r="AO254" s="475"/>
      <c r="AP254" s="475"/>
      <c r="AQ254" s="475"/>
      <c r="AR254" s="475"/>
      <c r="AS254" s="475"/>
      <c r="AT254" s="475"/>
      <c r="AU254" s="475"/>
      <c r="AV254" s="475"/>
      <c r="AW254" s="475"/>
      <c r="AX254" s="475"/>
      <c r="AY254" s="471"/>
      <c r="BA254" s="192">
        <f t="shared" si="36"/>
        <v>9</v>
      </c>
      <c r="BB254" s="192">
        <f t="shared" si="36"/>
        <v>2</v>
      </c>
      <c r="BC254" s="193">
        <f>BC253+1</f>
        <v>2</v>
      </c>
      <c r="BG254" s="559" t="str">
        <f t="shared" ca="1" si="30"/>
        <v/>
      </c>
      <c r="BH254" s="560" t="str">
        <f t="shared" ca="1" si="30"/>
        <v/>
      </c>
      <c r="BI254" s="560" t="str">
        <f t="shared" ca="1" si="30"/>
        <v/>
      </c>
      <c r="BJ254" s="560" t="str">
        <f t="shared" ca="1" si="30"/>
        <v/>
      </c>
      <c r="BK254" s="560" t="str">
        <f t="shared" ca="1" si="30"/>
        <v/>
      </c>
      <c r="BL254" s="561" t="str">
        <f t="shared" ca="1" si="30"/>
        <v/>
      </c>
      <c r="CV254" s="1488" t="s">
        <v>2265</v>
      </c>
      <c r="CW254" s="1489"/>
      <c r="CX254" s="1489"/>
      <c r="CY254" s="1489"/>
      <c r="CZ254" s="1489"/>
      <c r="DA254" s="1489"/>
      <c r="DB254" s="1489"/>
      <c r="DC254" s="1489"/>
      <c r="DD254" s="1859">
        <v>44638</v>
      </c>
      <c r="DE254" s="1860"/>
      <c r="DF254" s="1860"/>
      <c r="DG254" s="1861"/>
      <c r="DH254" s="1264"/>
      <c r="DI254" s="1264"/>
      <c r="DJ254" s="1264"/>
      <c r="DK254" s="1264"/>
      <c r="DL254" s="1264"/>
      <c r="DM254" s="1264"/>
      <c r="DN254" s="1264"/>
      <c r="DO254" s="1264"/>
      <c r="DP254" s="1264"/>
      <c r="DQ254" s="1264"/>
      <c r="DR254" s="307"/>
    </row>
    <row r="255" spans="1:122" s="465" customFormat="1" ht="15" customHeight="1">
      <c r="A255" s="810"/>
      <c r="B255" s="811"/>
      <c r="C255" s="811"/>
      <c r="D255" s="811"/>
      <c r="E255" s="275" t="s">
        <v>957</v>
      </c>
      <c r="F255" s="475"/>
      <c r="G255" s="475"/>
      <c r="H255" s="475"/>
      <c r="I255" s="475"/>
      <c r="J255" s="475"/>
      <c r="K255" s="475"/>
      <c r="L255" s="475"/>
      <c r="M255" s="475"/>
      <c r="N255" s="475"/>
      <c r="O255" s="475"/>
      <c r="P255" s="475"/>
      <c r="Q255" s="475"/>
      <c r="R255" s="475"/>
      <c r="S255" s="475"/>
      <c r="T255" s="475"/>
      <c r="U255" s="469"/>
      <c r="V255" s="475"/>
      <c r="W255" s="475"/>
      <c r="X255" s="475"/>
      <c r="Y255" s="475"/>
      <c r="Z255" s="475"/>
      <c r="AA255" s="475"/>
      <c r="AB255" s="475"/>
      <c r="AC255" s="475"/>
      <c r="AD255" s="475"/>
      <c r="AE255" s="475"/>
      <c r="AF255" s="475"/>
      <c r="AG255" s="475"/>
      <c r="AH255" s="475"/>
      <c r="AI255" s="475"/>
      <c r="AJ255" s="475"/>
      <c r="AK255" s="475"/>
      <c r="AL255" s="475"/>
      <c r="AM255" s="475"/>
      <c r="AN255" s="475"/>
      <c r="AO255" s="475"/>
      <c r="AP255" s="475"/>
      <c r="AQ255" s="475"/>
      <c r="AR255" s="475"/>
      <c r="AS255" s="475"/>
      <c r="AT255" s="475"/>
      <c r="AU255" s="475"/>
      <c r="AV255" s="475"/>
      <c r="AW255" s="475"/>
      <c r="AX255" s="475"/>
      <c r="AY255" s="471"/>
      <c r="BA255" s="192">
        <f t="shared" si="36"/>
        <v>9</v>
      </c>
      <c r="BB255" s="192">
        <f t="shared" si="36"/>
        <v>2</v>
      </c>
      <c r="BC255" s="192">
        <f t="shared" si="36"/>
        <v>2</v>
      </c>
      <c r="BG255" s="559"/>
      <c r="BH255" s="560"/>
      <c r="BI255" s="560"/>
      <c r="BJ255" s="560"/>
      <c r="BK255" s="560"/>
      <c r="BL255" s="561"/>
      <c r="CV255" s="1488" t="s">
        <v>2265</v>
      </c>
      <c r="CW255" s="1489"/>
      <c r="CX255" s="1489"/>
      <c r="CY255" s="1489"/>
      <c r="CZ255" s="1489"/>
      <c r="DA255" s="1489"/>
      <c r="DB255" s="1489"/>
      <c r="DC255" s="1489"/>
      <c r="DD255" s="1859">
        <v>44638</v>
      </c>
      <c r="DE255" s="1860"/>
      <c r="DF255" s="1860"/>
      <c r="DG255" s="1861"/>
      <c r="DH255" s="1264"/>
      <c r="DI255" s="1264"/>
      <c r="DJ255" s="1264"/>
      <c r="DK255" s="1264"/>
      <c r="DL255" s="1264"/>
      <c r="DM255" s="1264"/>
      <c r="DN255" s="1264"/>
      <c r="DO255" s="1264"/>
      <c r="DP255" s="1264"/>
      <c r="DQ255" s="1264"/>
      <c r="DR255" s="307"/>
    </row>
    <row r="256" spans="1:122" s="465" customFormat="1" ht="15" customHeight="1">
      <c r="A256" s="1863" t="str">
        <f>BA256&amp;"."&amp;BB256&amp;"."&amp;BC256</f>
        <v>9.2.3</v>
      </c>
      <c r="B256" s="1864"/>
      <c r="C256" s="1864"/>
      <c r="D256" s="1864"/>
      <c r="E256" s="475" t="s">
        <v>956</v>
      </c>
      <c r="F256" s="475"/>
      <c r="G256" s="475"/>
      <c r="H256" s="475"/>
      <c r="I256" s="475"/>
      <c r="J256" s="475"/>
      <c r="K256" s="475"/>
      <c r="L256" s="475"/>
      <c r="M256" s="475"/>
      <c r="N256" s="475"/>
      <c r="O256" s="475"/>
      <c r="P256" s="475"/>
      <c r="Q256" s="475"/>
      <c r="R256" s="475"/>
      <c r="S256" s="475"/>
      <c r="T256" s="475"/>
      <c r="U256" s="469"/>
      <c r="V256" s="475"/>
      <c r="W256" s="475"/>
      <c r="X256" s="475"/>
      <c r="Y256" s="475"/>
      <c r="Z256" s="475"/>
      <c r="AA256" s="475"/>
      <c r="AB256" s="475"/>
      <c r="AC256" s="475"/>
      <c r="AD256" s="475"/>
      <c r="AE256" s="475"/>
      <c r="AF256" s="475"/>
      <c r="AG256" s="475"/>
      <c r="AH256" s="475"/>
      <c r="AI256" s="475"/>
      <c r="AJ256" s="475"/>
      <c r="AK256" s="475"/>
      <c r="AL256" s="475"/>
      <c r="AM256" s="475"/>
      <c r="AN256" s="475"/>
      <c r="AO256" s="475"/>
      <c r="AP256" s="475"/>
      <c r="AQ256" s="475"/>
      <c r="AR256" s="475"/>
      <c r="AS256" s="475"/>
      <c r="AT256" s="475"/>
      <c r="AU256" s="475"/>
      <c r="AV256" s="475"/>
      <c r="AW256" s="475"/>
      <c r="AX256" s="475"/>
      <c r="AY256" s="471"/>
      <c r="BA256" s="192">
        <f t="shared" si="36"/>
        <v>9</v>
      </c>
      <c r="BB256" s="192">
        <f t="shared" si="36"/>
        <v>2</v>
      </c>
      <c r="BC256" s="193">
        <f>BC255+1</f>
        <v>3</v>
      </c>
      <c r="BG256" s="559" t="str">
        <f t="shared" ref="BG256:BL293" ca="1" si="37">IF(BA256&lt;&gt;"",IF(MID(_xlfn.FORMULATEXT(BA256),SEARCH("[",_xlfn.FORMULATEXT(BA256))+1,SEARCH("]",_xlfn.FORMULATEXT(BA256))-(SEARCH("[",_xlfn.FORMULATEXT(BA256))+1))="-1","",1),"")</f>
        <v/>
      </c>
      <c r="BH256" s="560" t="str">
        <f t="shared" ca="1" si="37"/>
        <v/>
      </c>
      <c r="BI256" s="560" t="str">
        <f t="shared" ca="1" si="37"/>
        <v/>
      </c>
      <c r="BJ256" s="560" t="str">
        <f t="shared" ca="1" si="37"/>
        <v/>
      </c>
      <c r="BK256" s="560" t="str">
        <f t="shared" ca="1" si="37"/>
        <v/>
      </c>
      <c r="BL256" s="561" t="str">
        <f t="shared" ca="1" si="37"/>
        <v/>
      </c>
      <c r="CV256" s="1488" t="s">
        <v>2265</v>
      </c>
      <c r="CW256" s="1489"/>
      <c r="CX256" s="1489"/>
      <c r="CY256" s="1489"/>
      <c r="CZ256" s="1489"/>
      <c r="DA256" s="1489"/>
      <c r="DB256" s="1489"/>
      <c r="DC256" s="1489"/>
      <c r="DD256" s="1859">
        <v>44638</v>
      </c>
      <c r="DE256" s="1860"/>
      <c r="DF256" s="1860"/>
      <c r="DG256" s="1861"/>
      <c r="DH256" s="1264"/>
      <c r="DI256" s="1264"/>
      <c r="DJ256" s="1264"/>
      <c r="DK256" s="1264"/>
      <c r="DL256" s="1264"/>
      <c r="DM256" s="1264"/>
      <c r="DN256" s="1264"/>
      <c r="DO256" s="1264"/>
      <c r="DP256" s="1264"/>
      <c r="DQ256" s="1264"/>
      <c r="DR256" s="307"/>
    </row>
    <row r="257" spans="1:122" s="465" customFormat="1" ht="15" customHeight="1">
      <c r="A257" s="1863" t="str">
        <f>BA257&amp;"."&amp;BB257</f>
        <v>9.3</v>
      </c>
      <c r="B257" s="1864"/>
      <c r="C257" s="1864"/>
      <c r="D257" s="475" t="s">
        <v>958</v>
      </c>
      <c r="E257" s="275"/>
      <c r="F257" s="275"/>
      <c r="G257" s="479"/>
      <c r="H257" s="275"/>
      <c r="I257" s="475"/>
      <c r="J257" s="475"/>
      <c r="K257" s="475"/>
      <c r="L257" s="475"/>
      <c r="M257" s="475"/>
      <c r="N257" s="475"/>
      <c r="O257" s="475"/>
      <c r="P257" s="475"/>
      <c r="Q257" s="475"/>
      <c r="R257" s="475"/>
      <c r="S257" s="475"/>
      <c r="T257" s="475"/>
      <c r="U257" s="475"/>
      <c r="V257" s="475"/>
      <c r="W257" s="475"/>
      <c r="X257" s="475"/>
      <c r="Y257" s="475"/>
      <c r="Z257" s="475"/>
      <c r="AA257" s="475"/>
      <c r="AB257" s="475"/>
      <c r="AC257" s="475"/>
      <c r="AD257" s="469"/>
      <c r="AE257" s="469"/>
      <c r="AF257" s="469"/>
      <c r="AG257" s="469"/>
      <c r="AH257" s="469"/>
      <c r="AI257" s="469"/>
      <c r="AJ257" s="469"/>
      <c r="AK257" s="469"/>
      <c r="AL257" s="469"/>
      <c r="AM257" s="475"/>
      <c r="AN257" s="475"/>
      <c r="AO257" s="475"/>
      <c r="AP257" s="475"/>
      <c r="AQ257" s="475"/>
      <c r="AR257" s="475"/>
      <c r="AS257" s="469"/>
      <c r="AT257" s="475"/>
      <c r="AU257" s="475"/>
      <c r="AV257" s="475"/>
      <c r="AW257" s="475"/>
      <c r="AX257" s="475"/>
      <c r="AY257" s="471"/>
      <c r="BA257" s="192">
        <f>BA256</f>
        <v>9</v>
      </c>
      <c r="BB257" s="193">
        <f>BB256+1</f>
        <v>3</v>
      </c>
      <c r="BC257" s="192"/>
      <c r="BD257" s="192"/>
      <c r="BG257" s="559" t="str">
        <f t="shared" ca="1" si="37"/>
        <v/>
      </c>
      <c r="BH257" s="560" t="str">
        <f t="shared" ca="1" si="37"/>
        <v/>
      </c>
      <c r="BI257" s="560" t="str">
        <f t="shared" ca="1" si="37"/>
        <v/>
      </c>
      <c r="BJ257" s="560" t="str">
        <f t="shared" ca="1" si="37"/>
        <v/>
      </c>
      <c r="BK257" s="560" t="str">
        <f t="shared" ca="1" si="37"/>
        <v/>
      </c>
      <c r="BL257" s="561" t="str">
        <f t="shared" ca="1" si="37"/>
        <v/>
      </c>
      <c r="CV257" s="1488" t="s">
        <v>2265</v>
      </c>
      <c r="CW257" s="1489"/>
      <c r="CX257" s="1489"/>
      <c r="CY257" s="1489"/>
      <c r="CZ257" s="1489"/>
      <c r="DA257" s="1489"/>
      <c r="DB257" s="1489"/>
      <c r="DC257" s="1489"/>
      <c r="DD257" s="1859">
        <v>44638</v>
      </c>
      <c r="DE257" s="1860"/>
      <c r="DF257" s="1860"/>
      <c r="DG257" s="1861"/>
      <c r="DH257" s="1264"/>
      <c r="DI257" s="1264"/>
      <c r="DJ257" s="1264"/>
      <c r="DK257" s="1264"/>
      <c r="DL257" s="1264"/>
      <c r="DM257" s="1264"/>
      <c r="DN257" s="1264"/>
      <c r="DO257" s="1264"/>
      <c r="DP257" s="1264"/>
      <c r="DQ257" s="1264"/>
      <c r="DR257" s="307"/>
    </row>
    <row r="258" spans="1:122" s="465" customFormat="1" ht="15" customHeight="1">
      <c r="A258" s="810"/>
      <c r="B258" s="811"/>
      <c r="C258" s="811"/>
      <c r="D258" s="475" t="s">
        <v>543</v>
      </c>
      <c r="E258" s="811"/>
      <c r="F258" s="275"/>
      <c r="G258" s="475"/>
      <c r="H258" s="475"/>
      <c r="I258" s="475"/>
      <c r="J258" s="475"/>
      <c r="K258" s="475"/>
      <c r="L258" s="475"/>
      <c r="M258" s="475"/>
      <c r="N258" s="475"/>
      <c r="O258" s="475"/>
      <c r="P258" s="475"/>
      <c r="Q258" s="475"/>
      <c r="R258" s="475"/>
      <c r="S258" s="475"/>
      <c r="T258" s="475"/>
      <c r="U258" s="469"/>
      <c r="V258" s="475"/>
      <c r="W258" s="475"/>
      <c r="X258" s="475"/>
      <c r="Y258" s="475"/>
      <c r="Z258" s="475"/>
      <c r="AA258" s="475"/>
      <c r="AB258" s="475"/>
      <c r="AC258" s="475"/>
      <c r="AD258" s="475"/>
      <c r="AE258" s="475"/>
      <c r="AF258" s="475"/>
      <c r="AG258" s="475"/>
      <c r="AH258" s="475"/>
      <c r="AI258" s="475"/>
      <c r="AJ258" s="475"/>
      <c r="AK258" s="475"/>
      <c r="AL258" s="475"/>
      <c r="AM258" s="475"/>
      <c r="AN258" s="475"/>
      <c r="AO258" s="475"/>
      <c r="AP258" s="475"/>
      <c r="AQ258" s="475"/>
      <c r="AR258" s="475"/>
      <c r="AS258" s="475"/>
      <c r="AT258" s="475"/>
      <c r="AU258" s="475"/>
      <c r="AV258" s="475"/>
      <c r="AW258" s="475"/>
      <c r="AX258" s="475"/>
      <c r="AY258" s="471"/>
      <c r="BA258" s="192">
        <f t="shared" si="36"/>
        <v>9</v>
      </c>
      <c r="BB258" s="192">
        <f t="shared" si="36"/>
        <v>3</v>
      </c>
      <c r="BC258" s="192"/>
      <c r="BD258" s="192"/>
      <c r="BG258" s="559"/>
      <c r="BH258" s="560"/>
      <c r="BI258" s="560"/>
      <c r="BJ258" s="560"/>
      <c r="BK258" s="560"/>
      <c r="BL258" s="561"/>
      <c r="CV258" s="1528"/>
      <c r="CW258" s="1529"/>
      <c r="CX258" s="1529"/>
      <c r="CY258" s="1529"/>
      <c r="CZ258" s="1529"/>
      <c r="DA258" s="1529"/>
      <c r="DB258" s="1529"/>
      <c r="DC258" s="1529"/>
      <c r="DD258" s="1859"/>
      <c r="DE258" s="1860"/>
      <c r="DF258" s="1860"/>
      <c r="DG258" s="1861"/>
      <c r="DH258" s="1264"/>
      <c r="DI258" s="1264"/>
      <c r="DJ258" s="1264"/>
      <c r="DK258" s="1264"/>
      <c r="DL258" s="1264"/>
      <c r="DM258" s="1264"/>
      <c r="DN258" s="1264"/>
      <c r="DO258" s="1264"/>
      <c r="DP258" s="1264"/>
      <c r="DQ258" s="1264"/>
      <c r="DR258" s="307"/>
    </row>
    <row r="259" spans="1:122" s="465" customFormat="1" ht="15" customHeight="1">
      <c r="A259" s="829"/>
      <c r="B259" s="830"/>
      <c r="C259" s="830"/>
      <c r="D259" s="1870" t="s">
        <v>265</v>
      </c>
      <c r="E259" s="1871"/>
      <c r="F259" s="1871"/>
      <c r="G259" s="1871"/>
      <c r="H259" s="1871"/>
      <c r="I259" s="1871"/>
      <c r="J259" s="1871"/>
      <c r="K259" s="1872"/>
      <c r="L259" s="265" t="s">
        <v>978</v>
      </c>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c r="AJ259" s="266"/>
      <c r="AK259" s="266"/>
      <c r="AL259" s="266"/>
      <c r="AM259" s="266"/>
      <c r="AN259" s="266"/>
      <c r="AO259" s="266"/>
      <c r="AP259" s="266"/>
      <c r="AQ259" s="266"/>
      <c r="AR259" s="266"/>
      <c r="AS259" s="266"/>
      <c r="AT259" s="266"/>
      <c r="AU259" s="266"/>
      <c r="AV259" s="266"/>
      <c r="AW259" s="266"/>
      <c r="AX259" s="267"/>
      <c r="AY259" s="471"/>
      <c r="BA259" s="192">
        <f t="shared" si="36"/>
        <v>9</v>
      </c>
      <c r="BB259" s="192">
        <f t="shared" si="36"/>
        <v>3</v>
      </c>
      <c r="BC259" s="192"/>
      <c r="BD259" s="192"/>
      <c r="BE259" s="192"/>
      <c r="BG259" s="559" t="str">
        <f t="shared" ca="1" si="37"/>
        <v/>
      </c>
      <c r="BH259" s="560" t="str">
        <f t="shared" ca="1" si="37"/>
        <v/>
      </c>
      <c r="BI259" s="560" t="str">
        <f t="shared" ca="1" si="37"/>
        <v/>
      </c>
      <c r="BJ259" s="560" t="str">
        <f t="shared" ca="1" si="37"/>
        <v/>
      </c>
      <c r="BK259" s="560" t="str">
        <f t="shared" ca="1" si="37"/>
        <v/>
      </c>
      <c r="BL259" s="561" t="str">
        <f t="shared" ca="1" si="37"/>
        <v/>
      </c>
      <c r="CV259" s="1528"/>
      <c r="CW259" s="1529"/>
      <c r="CX259" s="1529"/>
      <c r="CY259" s="1529"/>
      <c r="CZ259" s="1529"/>
      <c r="DA259" s="1529"/>
      <c r="DB259" s="1529"/>
      <c r="DC259" s="1529"/>
      <c r="DD259" s="1859"/>
      <c r="DE259" s="1860"/>
      <c r="DF259" s="1860"/>
      <c r="DG259" s="1861"/>
      <c r="DH259" s="1264"/>
      <c r="DI259" s="1264"/>
      <c r="DJ259" s="1264"/>
      <c r="DK259" s="1264"/>
      <c r="DL259" s="1264"/>
      <c r="DM259" s="1264"/>
      <c r="DN259" s="1264"/>
      <c r="DO259" s="1264"/>
      <c r="DP259" s="1264"/>
      <c r="DQ259" s="1264"/>
      <c r="DR259" s="307"/>
    </row>
    <row r="260" spans="1:122" s="465" customFormat="1" ht="15" customHeight="1">
      <c r="A260" s="829"/>
      <c r="B260" s="830"/>
      <c r="C260" s="830"/>
      <c r="D260" s="1873" t="s">
        <v>331</v>
      </c>
      <c r="E260" s="1874"/>
      <c r="F260" s="1874"/>
      <c r="G260" s="1874"/>
      <c r="H260" s="1874"/>
      <c r="I260" s="1874"/>
      <c r="J260" s="1874"/>
      <c r="K260" s="1875"/>
      <c r="L260" s="268" t="s">
        <v>1085</v>
      </c>
      <c r="M260" s="269"/>
      <c r="N260" s="269"/>
      <c r="O260" s="269"/>
      <c r="P260" s="269"/>
      <c r="Q260" s="269"/>
      <c r="R260" s="269"/>
      <c r="S260" s="269"/>
      <c r="T260" s="269"/>
      <c r="U260" s="269"/>
      <c r="V260" s="269"/>
      <c r="W260" s="269"/>
      <c r="X260" s="269"/>
      <c r="Y260" s="269"/>
      <c r="Z260" s="269"/>
      <c r="AA260" s="269"/>
      <c r="AB260" s="269"/>
      <c r="AC260" s="269"/>
      <c r="AD260" s="269"/>
      <c r="AE260" s="269"/>
      <c r="AF260" s="269"/>
      <c r="AG260" s="269"/>
      <c r="AH260" s="269"/>
      <c r="AI260" s="269"/>
      <c r="AJ260" s="269"/>
      <c r="AK260" s="269"/>
      <c r="AL260" s="269"/>
      <c r="AM260" s="269"/>
      <c r="AN260" s="269"/>
      <c r="AO260" s="269"/>
      <c r="AP260" s="269"/>
      <c r="AQ260" s="269"/>
      <c r="AR260" s="269"/>
      <c r="AS260" s="269"/>
      <c r="AT260" s="269"/>
      <c r="AU260" s="269"/>
      <c r="AV260" s="269"/>
      <c r="AW260" s="269"/>
      <c r="AX260" s="270"/>
      <c r="AY260" s="471"/>
      <c r="BA260" s="192">
        <f t="shared" si="36"/>
        <v>9</v>
      </c>
      <c r="BB260" s="192">
        <f t="shared" si="36"/>
        <v>3</v>
      </c>
      <c r="BC260" s="192"/>
      <c r="BD260" s="192"/>
      <c r="BE260" s="192"/>
      <c r="BG260" s="559" t="str">
        <f t="shared" ca="1" si="37"/>
        <v/>
      </c>
      <c r="BH260" s="560" t="str">
        <f t="shared" ca="1" si="37"/>
        <v/>
      </c>
      <c r="BI260" s="560" t="str">
        <f t="shared" ca="1" si="37"/>
        <v/>
      </c>
      <c r="BJ260" s="560" t="str">
        <f t="shared" ca="1" si="37"/>
        <v/>
      </c>
      <c r="BK260" s="560" t="str">
        <f t="shared" ca="1" si="37"/>
        <v/>
      </c>
      <c r="BL260" s="561" t="str">
        <f t="shared" ca="1" si="37"/>
        <v/>
      </c>
      <c r="CV260" s="1528"/>
      <c r="CW260" s="1529"/>
      <c r="CX260" s="1529"/>
      <c r="CY260" s="1529"/>
      <c r="CZ260" s="1529"/>
      <c r="DA260" s="1529"/>
      <c r="DB260" s="1529"/>
      <c r="DC260" s="1529"/>
      <c r="DD260" s="1859"/>
      <c r="DE260" s="1860"/>
      <c r="DF260" s="1860"/>
      <c r="DG260" s="1861"/>
      <c r="DH260" s="1264"/>
      <c r="DI260" s="1264"/>
      <c r="DJ260" s="1264"/>
      <c r="DK260" s="1264"/>
      <c r="DL260" s="1264"/>
      <c r="DM260" s="1264"/>
      <c r="DN260" s="1264"/>
      <c r="DO260" s="1264"/>
      <c r="DP260" s="1264"/>
      <c r="DQ260" s="1264"/>
      <c r="DR260" s="307"/>
    </row>
    <row r="261" spans="1:122" s="465" customFormat="1" ht="15" customHeight="1">
      <c r="A261" s="829"/>
      <c r="B261" s="830"/>
      <c r="C261" s="830"/>
      <c r="D261" s="1873" t="s">
        <v>332</v>
      </c>
      <c r="E261" s="1874"/>
      <c r="F261" s="1874"/>
      <c r="G261" s="1874"/>
      <c r="H261" s="1874"/>
      <c r="I261" s="1874"/>
      <c r="J261" s="1874"/>
      <c r="K261" s="18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c r="AK261" s="275"/>
      <c r="AL261" s="275"/>
      <c r="AM261" s="275"/>
      <c r="AN261" s="275"/>
      <c r="AO261" s="275"/>
      <c r="AP261" s="275"/>
      <c r="AQ261" s="275"/>
      <c r="AR261" s="275"/>
      <c r="AS261" s="275"/>
      <c r="AT261" s="275"/>
      <c r="AU261" s="275"/>
      <c r="AV261" s="275"/>
      <c r="AW261" s="275"/>
      <c r="AX261" s="584"/>
      <c r="AY261" s="471"/>
      <c r="BA261" s="192">
        <f t="shared" si="36"/>
        <v>9</v>
      </c>
      <c r="BB261" s="192">
        <f t="shared" si="36"/>
        <v>3</v>
      </c>
      <c r="BC261" s="192"/>
      <c r="BD261" s="192"/>
      <c r="BE261" s="192"/>
      <c r="BG261" s="559" t="str">
        <f t="shared" ca="1" si="37"/>
        <v/>
      </c>
      <c r="BH261" s="560" t="str">
        <f t="shared" ca="1" si="37"/>
        <v/>
      </c>
      <c r="BI261" s="560" t="str">
        <f t="shared" ca="1" si="37"/>
        <v/>
      </c>
      <c r="BJ261" s="560" t="str">
        <f t="shared" ca="1" si="37"/>
        <v/>
      </c>
      <c r="BK261" s="560" t="str">
        <f t="shared" ca="1" si="37"/>
        <v/>
      </c>
      <c r="BL261" s="561" t="str">
        <f t="shared" ca="1" si="37"/>
        <v/>
      </c>
      <c r="CV261" s="1528"/>
      <c r="CW261" s="1529"/>
      <c r="CX261" s="1529"/>
      <c r="CY261" s="1529"/>
      <c r="CZ261" s="1529"/>
      <c r="DA261" s="1529"/>
      <c r="DB261" s="1529"/>
      <c r="DC261" s="1529"/>
      <c r="DD261" s="1859"/>
      <c r="DE261" s="1860"/>
      <c r="DF261" s="1860"/>
      <c r="DG261" s="1861"/>
      <c r="DH261" s="1264"/>
      <c r="DI261" s="1264"/>
      <c r="DJ261" s="1264"/>
      <c r="DK261" s="1264"/>
      <c r="DL261" s="1264"/>
      <c r="DM261" s="1264"/>
      <c r="DN261" s="1264"/>
      <c r="DO261" s="1264"/>
      <c r="DP261" s="1264"/>
      <c r="DQ261" s="1264"/>
      <c r="DR261" s="307"/>
    </row>
    <row r="262" spans="1:122" s="465" customFormat="1" ht="15" customHeight="1">
      <c r="A262" s="829"/>
      <c r="B262" s="830"/>
      <c r="C262" s="830"/>
      <c r="D262" s="888"/>
      <c r="E262" s="274"/>
      <c r="F262" s="274"/>
      <c r="G262" s="274"/>
      <c r="H262" s="274"/>
      <c r="I262" s="274"/>
      <c r="J262" s="274"/>
      <c r="K262" s="889"/>
      <c r="L262" s="275"/>
      <c r="M262" s="1876" t="s">
        <v>481</v>
      </c>
      <c r="N262" s="1877"/>
      <c r="O262" s="1877"/>
      <c r="P262" s="1877"/>
      <c r="Q262" s="1877"/>
      <c r="R262" s="1877"/>
      <c r="S262" s="1877"/>
      <c r="T262" s="1877"/>
      <c r="U262" s="1877"/>
      <c r="V262" s="1877"/>
      <c r="W262" s="1877"/>
      <c r="X262" s="1877"/>
      <c r="Y262" s="1878"/>
      <c r="Z262" s="1956" t="s">
        <v>482</v>
      </c>
      <c r="AA262" s="1957"/>
      <c r="AB262" s="1957"/>
      <c r="AC262" s="1957"/>
      <c r="AD262" s="1957"/>
      <c r="AE262" s="1957"/>
      <c r="AF262" s="1957"/>
      <c r="AG262" s="1957"/>
      <c r="AH262" s="1957"/>
      <c r="AI262" s="1957"/>
      <c r="AJ262" s="1957"/>
      <c r="AK262" s="1957"/>
      <c r="AL262" s="1957"/>
      <c r="AM262" s="1957"/>
      <c r="AN262" s="1957"/>
      <c r="AO262" s="1957"/>
      <c r="AP262" s="1958"/>
      <c r="AQ262" s="275"/>
      <c r="AR262" s="275"/>
      <c r="AS262" s="275"/>
      <c r="AT262" s="275"/>
      <c r="AU262" s="275"/>
      <c r="AV262" s="275"/>
      <c r="AW262" s="275"/>
      <c r="AX262" s="584"/>
      <c r="AY262" s="471"/>
      <c r="BA262" s="192">
        <f t="shared" ref="BA262:BB277" si="38">BA261</f>
        <v>9</v>
      </c>
      <c r="BB262" s="192">
        <f t="shared" si="38"/>
        <v>3</v>
      </c>
      <c r="BC262" s="192"/>
      <c r="BD262" s="192"/>
      <c r="BG262" s="559" t="str">
        <f t="shared" ca="1" si="37"/>
        <v/>
      </c>
      <c r="BH262" s="560" t="str">
        <f t="shared" ca="1" si="37"/>
        <v/>
      </c>
      <c r="BI262" s="560" t="str">
        <f t="shared" ca="1" si="37"/>
        <v/>
      </c>
      <c r="BJ262" s="560" t="str">
        <f t="shared" ca="1" si="37"/>
        <v/>
      </c>
      <c r="BK262" s="560" t="str">
        <f t="shared" ca="1" si="37"/>
        <v/>
      </c>
      <c r="BL262" s="561" t="str">
        <f t="shared" ca="1" si="37"/>
        <v/>
      </c>
      <c r="CV262" s="1528"/>
      <c r="CW262" s="1529"/>
      <c r="CX262" s="1529"/>
      <c r="CY262" s="1529"/>
      <c r="CZ262" s="1529"/>
      <c r="DA262" s="1529"/>
      <c r="DB262" s="1529"/>
      <c r="DC262" s="1529"/>
      <c r="DD262" s="1859"/>
      <c r="DE262" s="1860"/>
      <c r="DF262" s="1860"/>
      <c r="DG262" s="1861"/>
      <c r="DH262" s="1264"/>
      <c r="DI262" s="1264"/>
      <c r="DJ262" s="1264"/>
      <c r="DK262" s="1264"/>
      <c r="DL262" s="1264"/>
      <c r="DM262" s="1264"/>
      <c r="DN262" s="1264"/>
      <c r="DO262" s="1264"/>
      <c r="DP262" s="1264"/>
      <c r="DQ262" s="1264"/>
      <c r="DR262" s="307"/>
    </row>
    <row r="263" spans="1:122" s="465" customFormat="1" ht="15" customHeight="1">
      <c r="A263" s="829"/>
      <c r="B263" s="830"/>
      <c r="C263" s="830"/>
      <c r="D263" s="888"/>
      <c r="E263" s="274"/>
      <c r="F263" s="274"/>
      <c r="G263" s="274"/>
      <c r="H263" s="274"/>
      <c r="I263" s="274"/>
      <c r="J263" s="274"/>
      <c r="K263" s="889"/>
      <c r="L263" s="275"/>
      <c r="M263" s="1879"/>
      <c r="N263" s="1880"/>
      <c r="O263" s="1880"/>
      <c r="P263" s="1880"/>
      <c r="Q263" s="1880"/>
      <c r="R263" s="1880"/>
      <c r="S263" s="1880"/>
      <c r="T263" s="1880"/>
      <c r="U263" s="1880"/>
      <c r="V263" s="1880"/>
      <c r="W263" s="1880"/>
      <c r="X263" s="1880"/>
      <c r="Y263" s="1881"/>
      <c r="Z263" s="1959" t="s">
        <v>322</v>
      </c>
      <c r="AA263" s="1960"/>
      <c r="AB263" s="1960"/>
      <c r="AC263" s="1960" t="s">
        <v>325</v>
      </c>
      <c r="AD263" s="1960"/>
      <c r="AE263" s="1960"/>
      <c r="AF263" s="1960"/>
      <c r="AG263" s="1960"/>
      <c r="AH263" s="1960"/>
      <c r="AI263" s="1960"/>
      <c r="AJ263" s="1960"/>
      <c r="AK263" s="1960"/>
      <c r="AL263" s="1960"/>
      <c r="AM263" s="1960"/>
      <c r="AN263" s="1960"/>
      <c r="AO263" s="1960"/>
      <c r="AP263" s="1961"/>
      <c r="AQ263" s="275"/>
      <c r="AR263" s="275"/>
      <c r="AS263" s="275"/>
      <c r="AT263" s="275"/>
      <c r="AU263" s="275"/>
      <c r="AV263" s="275"/>
      <c r="AW263" s="275"/>
      <c r="AX263" s="584"/>
      <c r="AY263" s="471"/>
      <c r="BA263" s="192">
        <f t="shared" si="38"/>
        <v>9</v>
      </c>
      <c r="BB263" s="192">
        <f t="shared" si="38"/>
        <v>3</v>
      </c>
      <c r="BC263" s="192"/>
      <c r="BD263" s="192"/>
      <c r="BG263" s="559" t="str">
        <f t="shared" ca="1" si="37"/>
        <v/>
      </c>
      <c r="BH263" s="560" t="str">
        <f t="shared" ca="1" si="37"/>
        <v/>
      </c>
      <c r="BI263" s="560" t="str">
        <f t="shared" ca="1" si="37"/>
        <v/>
      </c>
      <c r="BJ263" s="560" t="str">
        <f t="shared" ca="1" si="37"/>
        <v/>
      </c>
      <c r="BK263" s="560" t="str">
        <f t="shared" ca="1" si="37"/>
        <v/>
      </c>
      <c r="BL263" s="561" t="str">
        <f t="shared" ca="1" si="37"/>
        <v/>
      </c>
      <c r="CV263" s="1528"/>
      <c r="CW263" s="1529"/>
      <c r="CX263" s="1529"/>
      <c r="CY263" s="1529"/>
      <c r="CZ263" s="1529"/>
      <c r="DA263" s="1529"/>
      <c r="DB263" s="1529"/>
      <c r="DC263" s="1529"/>
      <c r="DD263" s="1859"/>
      <c r="DE263" s="1860"/>
      <c r="DF263" s="1860"/>
      <c r="DG263" s="1861"/>
      <c r="DH263" s="1264"/>
      <c r="DI263" s="1264"/>
      <c r="DJ263" s="1264"/>
      <c r="DK263" s="1264"/>
      <c r="DL263" s="1264"/>
      <c r="DM263" s="1264"/>
      <c r="DN263" s="1264"/>
      <c r="DO263" s="1264"/>
      <c r="DP263" s="1264"/>
      <c r="DQ263" s="1264"/>
      <c r="DR263" s="307"/>
    </row>
    <row r="264" spans="1:122" s="465" customFormat="1" ht="15" customHeight="1">
      <c r="A264" s="829"/>
      <c r="B264" s="830"/>
      <c r="C264" s="830"/>
      <c r="D264" s="888"/>
      <c r="E264" s="274"/>
      <c r="F264" s="274"/>
      <c r="G264" s="274"/>
      <c r="H264" s="274"/>
      <c r="I264" s="274"/>
      <c r="J264" s="274"/>
      <c r="K264" s="889"/>
      <c r="L264" s="275"/>
      <c r="M264" s="265" t="s">
        <v>1086</v>
      </c>
      <c r="N264" s="266"/>
      <c r="O264" s="266"/>
      <c r="P264" s="266"/>
      <c r="Q264" s="266"/>
      <c r="R264" s="266"/>
      <c r="S264" s="266"/>
      <c r="T264" s="266"/>
      <c r="U264" s="266"/>
      <c r="V264" s="266"/>
      <c r="W264" s="266"/>
      <c r="X264" s="266"/>
      <c r="Y264" s="266"/>
      <c r="Z264" s="893" t="str">
        <f>TEXT($B$43,"###")</f>
        <v>6</v>
      </c>
      <c r="AA264" s="266"/>
      <c r="AB264" s="572"/>
      <c r="AC264" s="585" t="str">
        <f>IF(NOT(ISBLANK(Z264)),VLOOKUP(VALUE(Z264),$B$37:$D$75,3,FALSE),"")</f>
        <v>データID</v>
      </c>
      <c r="AD264" s="266"/>
      <c r="AE264" s="266"/>
      <c r="AF264" s="266"/>
      <c r="AG264" s="266"/>
      <c r="AH264" s="266"/>
      <c r="AI264" s="266"/>
      <c r="AJ264" s="266"/>
      <c r="AK264" s="266"/>
      <c r="AL264" s="266"/>
      <c r="AM264" s="266"/>
      <c r="AN264" s="266"/>
      <c r="AO264" s="266"/>
      <c r="AP264" s="267"/>
      <c r="AQ264" s="275"/>
      <c r="AR264" s="275"/>
      <c r="AS264" s="275"/>
      <c r="AT264" s="275"/>
      <c r="AU264" s="275"/>
      <c r="AV264" s="275"/>
      <c r="AW264" s="275"/>
      <c r="AX264" s="584"/>
      <c r="AY264" s="471"/>
      <c r="BA264" s="192">
        <f t="shared" si="38"/>
        <v>9</v>
      </c>
      <c r="BB264" s="192">
        <f t="shared" si="38"/>
        <v>3</v>
      </c>
      <c r="BC264" s="192"/>
      <c r="BD264" s="192"/>
      <c r="BG264" s="559" t="str">
        <f t="shared" ca="1" si="37"/>
        <v/>
      </c>
      <c r="BH264" s="560" t="str">
        <f t="shared" ca="1" si="37"/>
        <v/>
      </c>
      <c r="BI264" s="560" t="str">
        <f t="shared" ca="1" si="37"/>
        <v/>
      </c>
      <c r="BJ264" s="560" t="str">
        <f t="shared" ca="1" si="37"/>
        <v/>
      </c>
      <c r="BK264" s="560" t="str">
        <f t="shared" ca="1" si="37"/>
        <v/>
      </c>
      <c r="BL264" s="561" t="str">
        <f t="shared" ca="1" si="37"/>
        <v/>
      </c>
      <c r="CV264" s="1528"/>
      <c r="CW264" s="1529"/>
      <c r="CX264" s="1529"/>
      <c r="CY264" s="1529"/>
      <c r="CZ264" s="1529"/>
      <c r="DA264" s="1529"/>
      <c r="DB264" s="1529"/>
      <c r="DC264" s="1529"/>
      <c r="DD264" s="1859"/>
      <c r="DE264" s="1860"/>
      <c r="DF264" s="1860"/>
      <c r="DG264" s="1861"/>
      <c r="DH264" s="1264"/>
      <c r="DI264" s="1264"/>
      <c r="DJ264" s="1264"/>
      <c r="DK264" s="1264"/>
      <c r="DL264" s="1264"/>
      <c r="DM264" s="1264"/>
      <c r="DN264" s="1264"/>
      <c r="DO264" s="1264"/>
      <c r="DP264" s="1264"/>
      <c r="DQ264" s="1264"/>
      <c r="DR264" s="307"/>
    </row>
    <row r="265" spans="1:122" s="465" customFormat="1" ht="15" customHeight="1">
      <c r="A265" s="829"/>
      <c r="B265" s="830"/>
      <c r="C265" s="830"/>
      <c r="D265" s="888"/>
      <c r="E265" s="274"/>
      <c r="F265" s="274"/>
      <c r="G265" s="274"/>
      <c r="H265" s="274"/>
      <c r="I265" s="274"/>
      <c r="J265" s="274"/>
      <c r="K265" s="889"/>
      <c r="L265" s="275"/>
      <c r="M265" s="268" t="s">
        <v>1087</v>
      </c>
      <c r="N265" s="269"/>
      <c r="O265" s="269"/>
      <c r="P265" s="269"/>
      <c r="Q265" s="269"/>
      <c r="R265" s="269"/>
      <c r="S265" s="269"/>
      <c r="T265" s="269"/>
      <c r="U265" s="269"/>
      <c r="V265" s="269"/>
      <c r="W265" s="269"/>
      <c r="X265" s="269"/>
      <c r="Y265" s="270"/>
      <c r="Z265" s="586" t="str">
        <f>TEXT($B$39,"###")</f>
        <v>2</v>
      </c>
      <c r="AA265" s="269"/>
      <c r="AB265" s="296"/>
      <c r="AC265" s="474" t="str">
        <f>IF(NOT(ISBLANK(Z265)),VLOOKUP(VALUE(Z265),$B$37:$D$75,3,FALSE),"")</f>
        <v>大日程部品番号</v>
      </c>
      <c r="AD265" s="269"/>
      <c r="AE265" s="269"/>
      <c r="AF265" s="269"/>
      <c r="AG265" s="269"/>
      <c r="AH265" s="269"/>
      <c r="AI265" s="269"/>
      <c r="AJ265" s="269"/>
      <c r="AK265" s="269"/>
      <c r="AL265" s="269"/>
      <c r="AM265" s="269"/>
      <c r="AN265" s="269"/>
      <c r="AO265" s="269"/>
      <c r="AP265" s="270"/>
      <c r="AQ265" s="275"/>
      <c r="AR265" s="275"/>
      <c r="AS265" s="275"/>
      <c r="AT265" s="275"/>
      <c r="AU265" s="275"/>
      <c r="AV265" s="275"/>
      <c r="AW265" s="275"/>
      <c r="AX265" s="584"/>
      <c r="AY265" s="471"/>
      <c r="BA265" s="192">
        <f t="shared" si="38"/>
        <v>9</v>
      </c>
      <c r="BB265" s="192">
        <f t="shared" si="38"/>
        <v>3</v>
      </c>
      <c r="BC265" s="192"/>
      <c r="BD265" s="192"/>
      <c r="BG265" s="559" t="str">
        <f t="shared" ca="1" si="37"/>
        <v/>
      </c>
      <c r="BH265" s="560" t="str">
        <f t="shared" ca="1" si="37"/>
        <v/>
      </c>
      <c r="BI265" s="560" t="str">
        <f t="shared" ca="1" si="37"/>
        <v/>
      </c>
      <c r="BJ265" s="560" t="str">
        <f t="shared" ca="1" si="37"/>
        <v/>
      </c>
      <c r="BK265" s="560" t="str">
        <f t="shared" ca="1" si="37"/>
        <v/>
      </c>
      <c r="BL265" s="561" t="str">
        <f t="shared" ca="1" si="37"/>
        <v/>
      </c>
      <c r="CV265" s="1528"/>
      <c r="CW265" s="1529"/>
      <c r="CX265" s="1529"/>
      <c r="CY265" s="1529"/>
      <c r="CZ265" s="1529"/>
      <c r="DA265" s="1529"/>
      <c r="DB265" s="1529"/>
      <c r="DC265" s="1529"/>
      <c r="DD265" s="1859"/>
      <c r="DE265" s="1860"/>
      <c r="DF265" s="1860"/>
      <c r="DG265" s="1861"/>
      <c r="DH265" s="1264"/>
      <c r="DI265" s="1264"/>
      <c r="DJ265" s="1264"/>
      <c r="DK265" s="1264"/>
      <c r="DL265" s="1264"/>
      <c r="DM265" s="1264"/>
      <c r="DN265" s="1264"/>
      <c r="DO265" s="1264"/>
      <c r="DP265" s="1264"/>
      <c r="DQ265" s="1264"/>
      <c r="DR265" s="307"/>
    </row>
    <row r="266" spans="1:122" s="465" customFormat="1" ht="15" customHeight="1">
      <c r="A266" s="829"/>
      <c r="B266" s="830"/>
      <c r="C266" s="830"/>
      <c r="D266" s="888"/>
      <c r="E266" s="274"/>
      <c r="F266" s="274"/>
      <c r="G266" s="274"/>
      <c r="H266" s="274"/>
      <c r="I266" s="274"/>
      <c r="J266" s="274"/>
      <c r="K266" s="889"/>
      <c r="L266" s="275"/>
      <c r="M266" s="268" t="s">
        <v>1088</v>
      </c>
      <c r="N266" s="269"/>
      <c r="O266" s="269"/>
      <c r="P266" s="269"/>
      <c r="Q266" s="269"/>
      <c r="R266" s="269"/>
      <c r="S266" s="269"/>
      <c r="T266" s="269"/>
      <c r="U266" s="269"/>
      <c r="V266" s="269"/>
      <c r="W266" s="269"/>
      <c r="X266" s="269"/>
      <c r="Y266" s="270"/>
      <c r="Z266" s="586" t="str">
        <f>TEXT($B$45,"###")</f>
        <v>8</v>
      </c>
      <c r="AA266" s="269"/>
      <c r="AB266" s="296"/>
      <c r="AC266" s="474" t="str">
        <f>IF(NOT(ISBLANK(Z266)),VLOOKUP(VALUE(Z266),$B$37:$D$75,3,FALSE),"")</f>
        <v>圧造課部品番号ID</v>
      </c>
      <c r="AD266" s="269"/>
      <c r="AE266" s="269"/>
      <c r="AF266" s="269"/>
      <c r="AG266" s="269"/>
      <c r="AH266" s="269"/>
      <c r="AI266" s="269"/>
      <c r="AJ266" s="269"/>
      <c r="AK266" s="269"/>
      <c r="AL266" s="269"/>
      <c r="AM266" s="269"/>
      <c r="AN266" s="269"/>
      <c r="AO266" s="269"/>
      <c r="AP266" s="270"/>
      <c r="AQ266" s="275"/>
      <c r="AR266" s="275"/>
      <c r="AS266" s="275"/>
      <c r="AT266" s="275"/>
      <c r="AU266" s="275"/>
      <c r="AV266" s="275"/>
      <c r="AW266" s="275"/>
      <c r="AX266" s="584"/>
      <c r="AY266" s="471"/>
      <c r="BA266" s="192">
        <f t="shared" si="38"/>
        <v>9</v>
      </c>
      <c r="BB266" s="192">
        <f t="shared" si="38"/>
        <v>3</v>
      </c>
      <c r="BC266" s="192"/>
      <c r="BD266" s="192"/>
      <c r="BG266" s="559" t="str">
        <f t="shared" ca="1" si="37"/>
        <v/>
      </c>
      <c r="BH266" s="560" t="str">
        <f t="shared" ca="1" si="37"/>
        <v/>
      </c>
      <c r="BI266" s="560" t="str">
        <f t="shared" ca="1" si="37"/>
        <v/>
      </c>
      <c r="BJ266" s="560" t="str">
        <f t="shared" ca="1" si="37"/>
        <v/>
      </c>
      <c r="BK266" s="560" t="str">
        <f t="shared" ca="1" si="37"/>
        <v/>
      </c>
      <c r="BL266" s="561" t="str">
        <f t="shared" ca="1" si="37"/>
        <v/>
      </c>
      <c r="CV266" s="1528"/>
      <c r="CW266" s="1529"/>
      <c r="CX266" s="1529"/>
      <c r="CY266" s="1529"/>
      <c r="CZ266" s="1529"/>
      <c r="DA266" s="1529"/>
      <c r="DB266" s="1529"/>
      <c r="DC266" s="1529"/>
      <c r="DD266" s="1859"/>
      <c r="DE266" s="1860"/>
      <c r="DF266" s="1860"/>
      <c r="DG266" s="1861"/>
      <c r="DH266" s="1264"/>
      <c r="DI266" s="1264"/>
      <c r="DJ266" s="1264"/>
      <c r="DK266" s="1264"/>
      <c r="DL266" s="1264"/>
      <c r="DM266" s="1264"/>
      <c r="DN266" s="1264"/>
      <c r="DO266" s="1264"/>
      <c r="DP266" s="1264"/>
      <c r="DQ266" s="1264"/>
      <c r="DR266" s="307"/>
    </row>
    <row r="267" spans="1:122" s="465" customFormat="1" ht="15" customHeight="1">
      <c r="A267" s="829"/>
      <c r="B267" s="830"/>
      <c r="C267" s="830"/>
      <c r="D267" s="888"/>
      <c r="E267" s="274"/>
      <c r="F267" s="274"/>
      <c r="G267" s="274"/>
      <c r="H267" s="274"/>
      <c r="I267" s="274"/>
      <c r="J267" s="274"/>
      <c r="K267" s="889"/>
      <c r="L267" s="275"/>
      <c r="M267" s="268" t="s">
        <v>483</v>
      </c>
      <c r="N267" s="269"/>
      <c r="O267" s="269"/>
      <c r="P267" s="269"/>
      <c r="Q267" s="269"/>
      <c r="R267" s="269"/>
      <c r="S267" s="269"/>
      <c r="T267" s="269"/>
      <c r="U267" s="269"/>
      <c r="V267" s="269"/>
      <c r="W267" s="269"/>
      <c r="X267" s="269"/>
      <c r="Y267" s="269"/>
      <c r="Z267" s="894"/>
      <c r="AA267" s="269"/>
      <c r="AB267" s="269"/>
      <c r="AC267" s="269"/>
      <c r="AD267" s="269"/>
      <c r="AE267" s="269"/>
      <c r="AF267" s="269"/>
      <c r="AG267" s="269"/>
      <c r="AH267" s="269"/>
      <c r="AI267" s="269"/>
      <c r="AJ267" s="269"/>
      <c r="AK267" s="269"/>
      <c r="AL267" s="269"/>
      <c r="AM267" s="269"/>
      <c r="AN267" s="269"/>
      <c r="AO267" s="269"/>
      <c r="AP267" s="270"/>
      <c r="AQ267" s="275"/>
      <c r="AR267" s="275"/>
      <c r="AS267" s="275"/>
      <c r="AT267" s="275"/>
      <c r="AU267" s="275"/>
      <c r="AV267" s="275"/>
      <c r="AW267" s="275"/>
      <c r="AX267" s="584"/>
      <c r="AY267" s="471"/>
      <c r="BA267" s="192">
        <f t="shared" si="38"/>
        <v>9</v>
      </c>
      <c r="BB267" s="192">
        <f t="shared" si="38"/>
        <v>3</v>
      </c>
      <c r="BC267" s="192"/>
      <c r="BD267" s="192"/>
      <c r="BG267" s="559" t="str">
        <f t="shared" ca="1" si="37"/>
        <v/>
      </c>
      <c r="BH267" s="560" t="str">
        <f t="shared" ca="1" si="37"/>
        <v/>
      </c>
      <c r="BI267" s="560" t="str">
        <f t="shared" ca="1" si="37"/>
        <v/>
      </c>
      <c r="BJ267" s="560" t="str">
        <f t="shared" ca="1" si="37"/>
        <v/>
      </c>
      <c r="BK267" s="560" t="str">
        <f t="shared" ca="1" si="37"/>
        <v/>
      </c>
      <c r="BL267" s="561" t="str">
        <f t="shared" ca="1" si="37"/>
        <v/>
      </c>
      <c r="CV267" s="1528"/>
      <c r="CW267" s="1529"/>
      <c r="CX267" s="1529"/>
      <c r="CY267" s="1529"/>
      <c r="CZ267" s="1529"/>
      <c r="DA267" s="1529"/>
      <c r="DB267" s="1529"/>
      <c r="DC267" s="1529"/>
      <c r="DD267" s="1859"/>
      <c r="DE267" s="1860"/>
      <c r="DF267" s="1860"/>
      <c r="DG267" s="1861"/>
      <c r="DH267" s="1264"/>
      <c r="DI267" s="1264"/>
      <c r="DJ267" s="1264"/>
      <c r="DK267" s="1264"/>
      <c r="DL267" s="1264"/>
      <c r="DM267" s="1264"/>
      <c r="DN267" s="1264"/>
      <c r="DO267" s="1264"/>
      <c r="DP267" s="1264"/>
      <c r="DQ267" s="1264"/>
      <c r="DR267" s="307"/>
    </row>
    <row r="268" spans="1:122" s="465" customFormat="1" ht="15" customHeight="1">
      <c r="A268" s="829"/>
      <c r="B268" s="830"/>
      <c r="C268" s="830"/>
      <c r="D268" s="888"/>
      <c r="E268" s="274"/>
      <c r="F268" s="274"/>
      <c r="G268" s="274"/>
      <c r="H268" s="274"/>
      <c r="I268" s="274"/>
      <c r="J268" s="274"/>
      <c r="K268" s="889"/>
      <c r="L268" s="275"/>
      <c r="M268" s="268"/>
      <c r="N268" s="269" t="s">
        <v>451</v>
      </c>
      <c r="O268" s="269"/>
      <c r="P268" s="269"/>
      <c r="Q268" s="269"/>
      <c r="R268" s="269"/>
      <c r="S268" s="269"/>
      <c r="T268" s="269"/>
      <c r="U268" s="269"/>
      <c r="V268" s="269"/>
      <c r="W268" s="269"/>
      <c r="X268" s="269"/>
      <c r="Y268" s="270"/>
      <c r="Z268" s="581" t="s">
        <v>53</v>
      </c>
      <c r="AA268" s="269"/>
      <c r="AB268" s="296"/>
      <c r="AC268" s="474" t="s">
        <v>326</v>
      </c>
      <c r="AD268" s="269"/>
      <c r="AE268" s="269"/>
      <c r="AF268" s="269"/>
      <c r="AG268" s="269"/>
      <c r="AH268" s="269"/>
      <c r="AI268" s="269"/>
      <c r="AJ268" s="269"/>
      <c r="AK268" s="269"/>
      <c r="AL268" s="269"/>
      <c r="AM268" s="269"/>
      <c r="AN268" s="269"/>
      <c r="AO268" s="269"/>
      <c r="AP268" s="270"/>
      <c r="AQ268" s="275"/>
      <c r="AR268" s="275"/>
      <c r="AS268" s="275"/>
      <c r="AT268" s="275"/>
      <c r="AU268" s="275"/>
      <c r="AV268" s="275"/>
      <c r="AW268" s="275"/>
      <c r="AX268" s="584"/>
      <c r="AY268" s="471"/>
      <c r="BA268" s="192">
        <f t="shared" si="38"/>
        <v>9</v>
      </c>
      <c r="BB268" s="192">
        <f t="shared" si="38"/>
        <v>3</v>
      </c>
      <c r="BC268" s="192"/>
      <c r="BD268" s="192"/>
      <c r="BG268" s="559" t="str">
        <f t="shared" ca="1" si="37"/>
        <v/>
      </c>
      <c r="BH268" s="560" t="str">
        <f t="shared" ca="1" si="37"/>
        <v/>
      </c>
      <c r="BI268" s="560" t="str">
        <f t="shared" ca="1" si="37"/>
        <v/>
      </c>
      <c r="BJ268" s="560" t="str">
        <f t="shared" ca="1" si="37"/>
        <v/>
      </c>
      <c r="BK268" s="560" t="str">
        <f t="shared" ca="1" si="37"/>
        <v/>
      </c>
      <c r="BL268" s="561" t="str">
        <f t="shared" ca="1" si="37"/>
        <v/>
      </c>
      <c r="CV268" s="1528"/>
      <c r="CW268" s="1529"/>
      <c r="CX268" s="1529"/>
      <c r="CY268" s="1529"/>
      <c r="CZ268" s="1529"/>
      <c r="DA268" s="1529"/>
      <c r="DB268" s="1529"/>
      <c r="DC268" s="1529"/>
      <c r="DD268" s="1859"/>
      <c r="DE268" s="1860"/>
      <c r="DF268" s="1860"/>
      <c r="DG268" s="1861"/>
      <c r="DH268" s="1264"/>
      <c r="DI268" s="1264"/>
      <c r="DJ268" s="1264"/>
      <c r="DK268" s="1264"/>
      <c r="DL268" s="1264"/>
      <c r="DM268" s="1264"/>
      <c r="DN268" s="1264"/>
      <c r="DO268" s="1264"/>
      <c r="DP268" s="1264"/>
      <c r="DQ268" s="1264"/>
      <c r="DR268" s="307"/>
    </row>
    <row r="269" spans="1:122" s="465" customFormat="1" ht="15" customHeight="1">
      <c r="A269" s="829"/>
      <c r="B269" s="830"/>
      <c r="C269" s="830"/>
      <c r="D269" s="888"/>
      <c r="E269" s="274"/>
      <c r="F269" s="274"/>
      <c r="G269" s="274"/>
      <c r="H269" s="274"/>
      <c r="I269" s="274"/>
      <c r="J269" s="274"/>
      <c r="K269" s="889"/>
      <c r="L269" s="275"/>
      <c r="M269" s="821"/>
      <c r="N269" s="257" t="s">
        <v>452</v>
      </c>
      <c r="O269" s="257"/>
      <c r="P269" s="257"/>
      <c r="Q269" s="257"/>
      <c r="R269" s="257"/>
      <c r="S269" s="257"/>
      <c r="T269" s="257"/>
      <c r="U269" s="257"/>
      <c r="V269" s="257"/>
      <c r="W269" s="257"/>
      <c r="X269" s="257"/>
      <c r="Y269" s="258"/>
      <c r="Z269" s="587" t="s">
        <v>53</v>
      </c>
      <c r="AA269" s="257"/>
      <c r="AB269" s="822"/>
      <c r="AC269" s="358" t="s">
        <v>472</v>
      </c>
      <c r="AD269" s="257"/>
      <c r="AE269" s="257"/>
      <c r="AF269" s="257"/>
      <c r="AG269" s="257"/>
      <c r="AH269" s="257"/>
      <c r="AI269" s="257"/>
      <c r="AJ269" s="257"/>
      <c r="AK269" s="257"/>
      <c r="AL269" s="257"/>
      <c r="AM269" s="257"/>
      <c r="AN269" s="257"/>
      <c r="AO269" s="257"/>
      <c r="AP269" s="258"/>
      <c r="AQ269" s="275"/>
      <c r="AR269" s="275"/>
      <c r="AS269" s="275"/>
      <c r="AT269" s="275"/>
      <c r="AU269" s="275"/>
      <c r="AV269" s="275"/>
      <c r="AW269" s="275"/>
      <c r="AX269" s="584"/>
      <c r="AY269" s="471"/>
      <c r="BA269" s="192">
        <f t="shared" si="38"/>
        <v>9</v>
      </c>
      <c r="BB269" s="192">
        <f t="shared" si="38"/>
        <v>3</v>
      </c>
      <c r="BC269" s="192"/>
      <c r="BD269" s="192"/>
      <c r="BG269" s="559" t="str">
        <f t="shared" ca="1" si="37"/>
        <v/>
      </c>
      <c r="BH269" s="560" t="str">
        <f t="shared" ca="1" si="37"/>
        <v/>
      </c>
      <c r="BI269" s="560" t="str">
        <f t="shared" ca="1" si="37"/>
        <v/>
      </c>
      <c r="BJ269" s="560" t="str">
        <f t="shared" ca="1" si="37"/>
        <v/>
      </c>
      <c r="BK269" s="560" t="str">
        <f t="shared" ca="1" si="37"/>
        <v/>
      </c>
      <c r="BL269" s="561" t="str">
        <f t="shared" ca="1" si="37"/>
        <v/>
      </c>
      <c r="CV269" s="1528"/>
      <c r="CW269" s="1529"/>
      <c r="CX269" s="1529"/>
      <c r="CY269" s="1529"/>
      <c r="CZ269" s="1529"/>
      <c r="DA269" s="1529"/>
      <c r="DB269" s="1529"/>
      <c r="DC269" s="1529"/>
      <c r="DD269" s="1859"/>
      <c r="DE269" s="1860"/>
      <c r="DF269" s="1860"/>
      <c r="DG269" s="1861"/>
      <c r="DH269" s="1264"/>
      <c r="DI269" s="1264"/>
      <c r="DJ269" s="1264"/>
      <c r="DK269" s="1264"/>
      <c r="DL269" s="1264"/>
      <c r="DM269" s="1264"/>
      <c r="DN269" s="1264"/>
      <c r="DO269" s="1264"/>
      <c r="DP269" s="1264"/>
      <c r="DQ269" s="1264"/>
      <c r="DR269" s="307"/>
    </row>
    <row r="270" spans="1:122" s="465" customFormat="1" ht="15" customHeight="1">
      <c r="A270" s="829"/>
      <c r="B270" s="830"/>
      <c r="C270" s="830"/>
      <c r="D270" s="888"/>
      <c r="E270" s="274"/>
      <c r="F270" s="274"/>
      <c r="G270" s="274"/>
      <c r="H270" s="274"/>
      <c r="I270" s="274"/>
      <c r="J270" s="274"/>
      <c r="K270" s="889"/>
      <c r="L270" s="275"/>
      <c r="M270" s="268" t="s">
        <v>484</v>
      </c>
      <c r="N270" s="269"/>
      <c r="O270" s="269"/>
      <c r="P270" s="269"/>
      <c r="Q270" s="269"/>
      <c r="R270" s="269"/>
      <c r="S270" s="269"/>
      <c r="T270" s="269"/>
      <c r="U270" s="269"/>
      <c r="V270" s="269"/>
      <c r="W270" s="269"/>
      <c r="X270" s="269"/>
      <c r="Y270" s="269"/>
      <c r="Z270" s="894"/>
      <c r="AA270" s="269"/>
      <c r="AB270" s="269"/>
      <c r="AC270" s="269"/>
      <c r="AD270" s="269"/>
      <c r="AE270" s="269"/>
      <c r="AF270" s="269"/>
      <c r="AG270" s="269"/>
      <c r="AH270" s="269"/>
      <c r="AI270" s="894"/>
      <c r="AJ270" s="269"/>
      <c r="AK270" s="269"/>
      <c r="AL270" s="269"/>
      <c r="AM270" s="269"/>
      <c r="AN270" s="269"/>
      <c r="AO270" s="269"/>
      <c r="AP270" s="270"/>
      <c r="AQ270" s="275"/>
      <c r="AR270" s="275"/>
      <c r="AS270" s="275"/>
      <c r="AT270" s="275"/>
      <c r="AU270" s="275"/>
      <c r="AV270" s="275"/>
      <c r="AW270" s="275"/>
      <c r="AX270" s="584"/>
      <c r="AY270" s="471"/>
      <c r="BA270" s="192">
        <f t="shared" si="38"/>
        <v>9</v>
      </c>
      <c r="BB270" s="192">
        <f t="shared" si="38"/>
        <v>3</v>
      </c>
      <c r="BC270" s="192"/>
      <c r="BD270" s="192"/>
      <c r="BG270" s="559" t="str">
        <f t="shared" ca="1" si="37"/>
        <v/>
      </c>
      <c r="BH270" s="560" t="str">
        <f t="shared" ca="1" si="37"/>
        <v/>
      </c>
      <c r="BI270" s="560" t="str">
        <f t="shared" ca="1" si="37"/>
        <v/>
      </c>
      <c r="BJ270" s="560" t="str">
        <f t="shared" ca="1" si="37"/>
        <v/>
      </c>
      <c r="BK270" s="560" t="str">
        <f t="shared" ca="1" si="37"/>
        <v/>
      </c>
      <c r="BL270" s="561" t="str">
        <f t="shared" ca="1" si="37"/>
        <v/>
      </c>
      <c r="CV270" s="1528"/>
      <c r="CW270" s="1529"/>
      <c r="CX270" s="1529"/>
      <c r="CY270" s="1529"/>
      <c r="CZ270" s="1529"/>
      <c r="DA270" s="1529"/>
      <c r="DB270" s="1529"/>
      <c r="DC270" s="1529"/>
      <c r="DD270" s="1859"/>
      <c r="DE270" s="1860"/>
      <c r="DF270" s="1860"/>
      <c r="DG270" s="1861"/>
      <c r="DH270" s="1264"/>
      <c r="DI270" s="1264"/>
      <c r="DJ270" s="1264"/>
      <c r="DK270" s="1264"/>
      <c r="DL270" s="1264"/>
      <c r="DM270" s="1264"/>
      <c r="DN270" s="1264"/>
      <c r="DO270" s="1264"/>
      <c r="DP270" s="1264"/>
      <c r="DQ270" s="1264"/>
      <c r="DR270" s="307"/>
    </row>
    <row r="271" spans="1:122" s="465" customFormat="1" ht="15" customHeight="1">
      <c r="A271" s="829"/>
      <c r="B271" s="830"/>
      <c r="C271" s="830"/>
      <c r="D271" s="888"/>
      <c r="E271" s="274"/>
      <c r="F271" s="274"/>
      <c r="G271" s="274"/>
      <c r="H271" s="274"/>
      <c r="I271" s="274"/>
      <c r="J271" s="274"/>
      <c r="K271" s="889"/>
      <c r="L271" s="275"/>
      <c r="M271" s="268"/>
      <c r="N271" s="269" t="s">
        <v>514</v>
      </c>
      <c r="O271" s="269"/>
      <c r="P271" s="269"/>
      <c r="Q271" s="269"/>
      <c r="R271" s="269"/>
      <c r="S271" s="269"/>
      <c r="T271" s="269"/>
      <c r="U271" s="269"/>
      <c r="V271" s="269"/>
      <c r="W271" s="269"/>
      <c r="X271" s="269"/>
      <c r="Y271" s="270"/>
      <c r="Z271" s="581" t="s">
        <v>53</v>
      </c>
      <c r="AA271" s="269"/>
      <c r="AB271" s="296"/>
      <c r="AC271" s="474" t="s">
        <v>516</v>
      </c>
      <c r="AD271" s="269"/>
      <c r="AE271" s="269"/>
      <c r="AF271" s="269"/>
      <c r="AG271" s="269"/>
      <c r="AH271" s="269"/>
      <c r="AI271" s="269"/>
      <c r="AJ271" s="269"/>
      <c r="AK271" s="269"/>
      <c r="AL271" s="269"/>
      <c r="AM271" s="269"/>
      <c r="AN271" s="269"/>
      <c r="AO271" s="269"/>
      <c r="AP271" s="270"/>
      <c r="AQ271" s="275"/>
      <c r="AR271" s="275"/>
      <c r="AS271" s="275"/>
      <c r="AT271" s="275"/>
      <c r="AU271" s="275"/>
      <c r="AV271" s="275"/>
      <c r="AW271" s="275"/>
      <c r="AX271" s="584"/>
      <c r="AY271" s="471"/>
      <c r="BA271" s="192">
        <f t="shared" si="38"/>
        <v>9</v>
      </c>
      <c r="BB271" s="192">
        <f t="shared" si="38"/>
        <v>3</v>
      </c>
      <c r="BC271" s="192"/>
      <c r="BD271" s="192"/>
      <c r="BG271" s="559" t="str">
        <f t="shared" ca="1" si="37"/>
        <v/>
      </c>
      <c r="BH271" s="560" t="str">
        <f t="shared" ca="1" si="37"/>
        <v/>
      </c>
      <c r="BI271" s="560" t="str">
        <f t="shared" ca="1" si="37"/>
        <v/>
      </c>
      <c r="BJ271" s="560" t="str">
        <f t="shared" ca="1" si="37"/>
        <v/>
      </c>
      <c r="BK271" s="560" t="str">
        <f t="shared" ca="1" si="37"/>
        <v/>
      </c>
      <c r="BL271" s="561" t="str">
        <f t="shared" ca="1" si="37"/>
        <v/>
      </c>
      <c r="CV271" s="1528"/>
      <c r="CW271" s="1529"/>
      <c r="CX271" s="1529"/>
      <c r="CY271" s="1529"/>
      <c r="CZ271" s="1529"/>
      <c r="DA271" s="1529"/>
      <c r="DB271" s="1529"/>
      <c r="DC271" s="1529"/>
      <c r="DD271" s="1859"/>
      <c r="DE271" s="1860"/>
      <c r="DF271" s="1860"/>
      <c r="DG271" s="1861"/>
      <c r="DH271" s="1264"/>
      <c r="DI271" s="1264"/>
      <c r="DJ271" s="1264"/>
      <c r="DK271" s="1264"/>
      <c r="DL271" s="1264"/>
      <c r="DM271" s="1264"/>
      <c r="DN271" s="1264"/>
      <c r="DO271" s="1264"/>
      <c r="DP271" s="1264"/>
      <c r="DQ271" s="1264"/>
      <c r="DR271" s="307"/>
    </row>
    <row r="272" spans="1:122" s="465" customFormat="1" ht="15" customHeight="1">
      <c r="A272" s="829"/>
      <c r="B272" s="830"/>
      <c r="C272" s="830"/>
      <c r="D272" s="888"/>
      <c r="E272" s="274"/>
      <c r="F272" s="274"/>
      <c r="G272" s="274"/>
      <c r="H272" s="274"/>
      <c r="I272" s="274"/>
      <c r="J272" s="274"/>
      <c r="K272" s="889"/>
      <c r="L272" s="275"/>
      <c r="M272" s="268"/>
      <c r="N272" s="269" t="s">
        <v>515</v>
      </c>
      <c r="O272" s="269"/>
      <c r="P272" s="269"/>
      <c r="Q272" s="269"/>
      <c r="R272" s="269"/>
      <c r="S272" s="269"/>
      <c r="T272" s="269"/>
      <c r="U272" s="269"/>
      <c r="V272" s="269"/>
      <c r="W272" s="269"/>
      <c r="X272" s="269"/>
      <c r="Y272" s="270"/>
      <c r="Z272" s="581" t="s">
        <v>53</v>
      </c>
      <c r="AA272" s="269"/>
      <c r="AB272" s="296"/>
      <c r="AC272" s="474" t="s">
        <v>516</v>
      </c>
      <c r="AD272" s="269"/>
      <c r="AE272" s="269"/>
      <c r="AF272" s="269"/>
      <c r="AG272" s="269"/>
      <c r="AH272" s="269"/>
      <c r="AI272" s="269"/>
      <c r="AJ272" s="269"/>
      <c r="AK272" s="269"/>
      <c r="AL272" s="269"/>
      <c r="AM272" s="269"/>
      <c r="AN272" s="269"/>
      <c r="AO272" s="269"/>
      <c r="AP272" s="270"/>
      <c r="AQ272" s="275"/>
      <c r="AR272" s="275"/>
      <c r="AS272" s="275"/>
      <c r="AT272" s="275"/>
      <c r="AU272" s="275"/>
      <c r="AV272" s="275"/>
      <c r="AW272" s="275"/>
      <c r="AX272" s="584"/>
      <c r="AY272" s="471"/>
      <c r="BA272" s="192">
        <f t="shared" si="38"/>
        <v>9</v>
      </c>
      <c r="BB272" s="192">
        <f t="shared" si="38"/>
        <v>3</v>
      </c>
      <c r="BC272" s="192"/>
      <c r="BD272" s="192"/>
      <c r="BG272" s="559" t="str">
        <f t="shared" ca="1" si="37"/>
        <v/>
      </c>
      <c r="BH272" s="560" t="str">
        <f t="shared" ca="1" si="37"/>
        <v/>
      </c>
      <c r="BI272" s="560" t="str">
        <f t="shared" ca="1" si="37"/>
        <v/>
      </c>
      <c r="BJ272" s="560" t="str">
        <f t="shared" ca="1" si="37"/>
        <v/>
      </c>
      <c r="BK272" s="560" t="str">
        <f t="shared" ca="1" si="37"/>
        <v/>
      </c>
      <c r="BL272" s="561" t="str">
        <f t="shared" ca="1" si="37"/>
        <v/>
      </c>
      <c r="CV272" s="1528"/>
      <c r="CW272" s="1529"/>
      <c r="CX272" s="1529"/>
      <c r="CY272" s="1529"/>
      <c r="CZ272" s="1529"/>
      <c r="DA272" s="1529"/>
      <c r="DB272" s="1529"/>
      <c r="DC272" s="1529"/>
      <c r="DD272" s="1859"/>
      <c r="DE272" s="1860"/>
      <c r="DF272" s="1860"/>
      <c r="DG272" s="1861"/>
      <c r="DH272" s="1264"/>
      <c r="DI272" s="1264"/>
      <c r="DJ272" s="1264"/>
      <c r="DK272" s="1264"/>
      <c r="DL272" s="1264"/>
      <c r="DM272" s="1264"/>
      <c r="DN272" s="1264"/>
      <c r="DO272" s="1264"/>
      <c r="DP272" s="1264"/>
      <c r="DQ272" s="1264"/>
      <c r="DR272" s="307"/>
    </row>
    <row r="273" spans="1:122" s="465" customFormat="1" ht="15" customHeight="1">
      <c r="A273" s="829"/>
      <c r="B273" s="830"/>
      <c r="C273" s="830"/>
      <c r="D273" s="888"/>
      <c r="E273" s="274"/>
      <c r="F273" s="274"/>
      <c r="G273" s="274"/>
      <c r="H273" s="274"/>
      <c r="I273" s="274"/>
      <c r="J273" s="274"/>
      <c r="K273" s="889"/>
      <c r="L273" s="275"/>
      <c r="M273" s="268"/>
      <c r="N273" s="269" t="s">
        <v>485</v>
      </c>
      <c r="O273" s="269"/>
      <c r="P273" s="269"/>
      <c r="Q273" s="269"/>
      <c r="R273" s="269"/>
      <c r="S273" s="269"/>
      <c r="T273" s="269"/>
      <c r="U273" s="269"/>
      <c r="V273" s="269"/>
      <c r="W273" s="269"/>
      <c r="X273" s="269"/>
      <c r="Y273" s="270"/>
      <c r="Z273" s="581" t="s">
        <v>53</v>
      </c>
      <c r="AA273" s="269"/>
      <c r="AB273" s="296"/>
      <c r="AC273" s="474" t="s">
        <v>326</v>
      </c>
      <c r="AD273" s="269"/>
      <c r="AE273" s="269"/>
      <c r="AF273" s="269"/>
      <c r="AG273" s="269"/>
      <c r="AH273" s="269"/>
      <c r="AI273" s="269"/>
      <c r="AJ273" s="269"/>
      <c r="AK273" s="269"/>
      <c r="AL273" s="269"/>
      <c r="AM273" s="269"/>
      <c r="AN273" s="269"/>
      <c r="AO273" s="269"/>
      <c r="AP273" s="270"/>
      <c r="AQ273" s="275"/>
      <c r="AR273" s="275"/>
      <c r="AS273" s="275"/>
      <c r="AT273" s="275"/>
      <c r="AU273" s="275"/>
      <c r="AV273" s="275"/>
      <c r="AW273" s="275"/>
      <c r="AX273" s="584"/>
      <c r="AY273" s="471"/>
      <c r="BA273" s="192">
        <f t="shared" si="38"/>
        <v>9</v>
      </c>
      <c r="BB273" s="192">
        <f t="shared" si="38"/>
        <v>3</v>
      </c>
      <c r="BC273" s="192"/>
      <c r="BD273" s="192"/>
      <c r="BG273" s="559" t="str">
        <f t="shared" ca="1" si="37"/>
        <v/>
      </c>
      <c r="BH273" s="560" t="str">
        <f t="shared" ca="1" si="37"/>
        <v/>
      </c>
      <c r="BI273" s="560" t="str">
        <f t="shared" ca="1" si="37"/>
        <v/>
      </c>
      <c r="BJ273" s="560" t="str">
        <f t="shared" ca="1" si="37"/>
        <v/>
      </c>
      <c r="BK273" s="560" t="str">
        <f t="shared" ca="1" si="37"/>
        <v/>
      </c>
      <c r="BL273" s="561" t="str">
        <f t="shared" ca="1" si="37"/>
        <v/>
      </c>
      <c r="CV273" s="1528"/>
      <c r="CW273" s="1529"/>
      <c r="CX273" s="1529"/>
      <c r="CY273" s="1529"/>
      <c r="CZ273" s="1529"/>
      <c r="DA273" s="1529"/>
      <c r="DB273" s="1529"/>
      <c r="DC273" s="1529"/>
      <c r="DD273" s="1859"/>
      <c r="DE273" s="1860"/>
      <c r="DF273" s="1860"/>
      <c r="DG273" s="1861"/>
      <c r="DH273" s="1264"/>
      <c r="DI273" s="1264"/>
      <c r="DJ273" s="1264"/>
      <c r="DK273" s="1264"/>
      <c r="DL273" s="1264"/>
      <c r="DM273" s="1264"/>
      <c r="DN273" s="1264"/>
      <c r="DO273" s="1264"/>
      <c r="DP273" s="1264"/>
      <c r="DQ273" s="1264"/>
      <c r="DR273" s="307"/>
    </row>
    <row r="274" spans="1:122" s="465" customFormat="1" ht="15" customHeight="1">
      <c r="A274" s="829"/>
      <c r="B274" s="830"/>
      <c r="C274" s="830"/>
      <c r="D274" s="888"/>
      <c r="E274" s="274"/>
      <c r="F274" s="274"/>
      <c r="G274" s="274"/>
      <c r="H274" s="274"/>
      <c r="I274" s="274"/>
      <c r="J274" s="274"/>
      <c r="K274" s="889"/>
      <c r="L274" s="275"/>
      <c r="M274" s="261"/>
      <c r="N274" s="271" t="s">
        <v>486</v>
      </c>
      <c r="O274" s="271"/>
      <c r="P274" s="271"/>
      <c r="Q274" s="271"/>
      <c r="R274" s="271"/>
      <c r="S274" s="271"/>
      <c r="T274" s="271"/>
      <c r="U274" s="271"/>
      <c r="V274" s="271"/>
      <c r="W274" s="271"/>
      <c r="X274" s="271"/>
      <c r="Y274" s="272"/>
      <c r="Z274" s="481" t="s">
        <v>53</v>
      </c>
      <c r="AA274" s="271"/>
      <c r="AB274" s="262"/>
      <c r="AC274" s="588" t="s">
        <v>472</v>
      </c>
      <c r="AD274" s="271"/>
      <c r="AE274" s="271"/>
      <c r="AF274" s="271"/>
      <c r="AG274" s="271"/>
      <c r="AH274" s="271"/>
      <c r="AI274" s="271"/>
      <c r="AJ274" s="271"/>
      <c r="AK274" s="271"/>
      <c r="AL274" s="271"/>
      <c r="AM274" s="271"/>
      <c r="AN274" s="271"/>
      <c r="AO274" s="271"/>
      <c r="AP274" s="272"/>
      <c r="AQ274" s="275"/>
      <c r="AR274" s="275"/>
      <c r="AS274" s="275"/>
      <c r="AT274" s="275"/>
      <c r="AU274" s="275"/>
      <c r="AV274" s="275"/>
      <c r="AW274" s="275"/>
      <c r="AX274" s="584"/>
      <c r="AY274" s="471"/>
      <c r="BA274" s="192">
        <f t="shared" si="38"/>
        <v>9</v>
      </c>
      <c r="BB274" s="192">
        <f t="shared" si="38"/>
        <v>3</v>
      </c>
      <c r="BC274" s="192"/>
      <c r="BD274" s="192"/>
      <c r="BG274" s="559" t="str">
        <f t="shared" ca="1" si="37"/>
        <v/>
      </c>
      <c r="BH274" s="560" t="str">
        <f t="shared" ca="1" si="37"/>
        <v/>
      </c>
      <c r="BI274" s="560" t="str">
        <f t="shared" ca="1" si="37"/>
        <v/>
      </c>
      <c r="BJ274" s="560" t="str">
        <f t="shared" ca="1" si="37"/>
        <v/>
      </c>
      <c r="BK274" s="560" t="str">
        <f t="shared" ca="1" si="37"/>
        <v/>
      </c>
      <c r="BL274" s="561" t="str">
        <f t="shared" ca="1" si="37"/>
        <v/>
      </c>
      <c r="CV274" s="1528"/>
      <c r="CW274" s="1529"/>
      <c r="CX274" s="1529"/>
      <c r="CY274" s="1529"/>
      <c r="CZ274" s="1529"/>
      <c r="DA274" s="1529"/>
      <c r="DB274" s="1529"/>
      <c r="DC274" s="1529"/>
      <c r="DD274" s="1859"/>
      <c r="DE274" s="1860"/>
      <c r="DF274" s="1860"/>
      <c r="DG274" s="1861"/>
      <c r="DH274" s="1264"/>
      <c r="DI274" s="1264"/>
      <c r="DJ274" s="1264"/>
      <c r="DK274" s="1264"/>
      <c r="DL274" s="1264"/>
      <c r="DM274" s="1264"/>
      <c r="DN274" s="1264"/>
      <c r="DO274" s="1264"/>
      <c r="DP274" s="1264"/>
      <c r="DQ274" s="1264"/>
      <c r="DR274" s="307"/>
    </row>
    <row r="275" spans="1:122" s="465" customFormat="1" ht="15" customHeight="1">
      <c r="A275" s="829"/>
      <c r="B275" s="830"/>
      <c r="C275" s="830"/>
      <c r="D275" s="888"/>
      <c r="E275" s="274"/>
      <c r="F275" s="274"/>
      <c r="G275" s="274"/>
      <c r="H275" s="274"/>
      <c r="I275" s="274"/>
      <c r="J275" s="274"/>
      <c r="K275" s="889"/>
      <c r="L275" s="275"/>
      <c r="M275" s="275"/>
      <c r="N275" s="275"/>
      <c r="O275" s="275"/>
      <c r="P275" s="275"/>
      <c r="Q275" s="275"/>
      <c r="R275" s="275"/>
      <c r="S275" s="275"/>
      <c r="T275" s="275"/>
      <c r="U275" s="275"/>
      <c r="V275" s="275"/>
      <c r="W275" s="275"/>
      <c r="X275" s="275"/>
      <c r="Y275" s="275"/>
      <c r="Z275" s="275"/>
      <c r="AA275" s="275"/>
      <c r="AB275" s="275"/>
      <c r="AC275" s="275"/>
      <c r="AD275" s="275"/>
      <c r="AE275" s="275"/>
      <c r="AF275" s="275"/>
      <c r="AG275" s="275"/>
      <c r="AH275" s="275"/>
      <c r="AI275" s="275"/>
      <c r="AJ275" s="275"/>
      <c r="AK275" s="275"/>
      <c r="AL275" s="275"/>
      <c r="AM275" s="275"/>
      <c r="AN275" s="275"/>
      <c r="AO275" s="275"/>
      <c r="AP275" s="275"/>
      <c r="AQ275" s="275"/>
      <c r="AR275" s="275"/>
      <c r="AS275" s="275"/>
      <c r="AT275" s="275"/>
      <c r="AU275" s="275"/>
      <c r="AV275" s="275"/>
      <c r="AW275" s="275"/>
      <c r="AX275" s="584"/>
      <c r="AY275" s="471"/>
      <c r="BA275" s="192">
        <f t="shared" si="38"/>
        <v>9</v>
      </c>
      <c r="BB275" s="192">
        <f t="shared" si="38"/>
        <v>3</v>
      </c>
      <c r="BC275" s="192"/>
      <c r="BD275" s="192"/>
      <c r="BG275" s="559" t="str">
        <f t="shared" ca="1" si="37"/>
        <v/>
      </c>
      <c r="BH275" s="560" t="str">
        <f t="shared" ca="1" si="37"/>
        <v/>
      </c>
      <c r="BI275" s="560" t="str">
        <f t="shared" ca="1" si="37"/>
        <v/>
      </c>
      <c r="BJ275" s="560" t="str">
        <f t="shared" ca="1" si="37"/>
        <v/>
      </c>
      <c r="BK275" s="560" t="str">
        <f t="shared" ca="1" si="37"/>
        <v/>
      </c>
      <c r="BL275" s="561" t="str">
        <f t="shared" ca="1" si="37"/>
        <v/>
      </c>
      <c r="CV275" s="1528"/>
      <c r="CW275" s="1529"/>
      <c r="CX275" s="1529"/>
      <c r="CY275" s="1529"/>
      <c r="CZ275" s="1529"/>
      <c r="DA275" s="1529"/>
      <c r="DB275" s="1529"/>
      <c r="DC275" s="1529"/>
      <c r="DD275" s="1859"/>
      <c r="DE275" s="1860"/>
      <c r="DF275" s="1860"/>
      <c r="DG275" s="1861"/>
      <c r="DH275" s="1264"/>
      <c r="DI275" s="1264"/>
      <c r="DJ275" s="1264"/>
      <c r="DK275" s="1264"/>
      <c r="DL275" s="1264"/>
      <c r="DM275" s="1264"/>
      <c r="DN275" s="1264"/>
      <c r="DO275" s="1264"/>
      <c r="DP275" s="1264"/>
      <c r="DQ275" s="1264"/>
      <c r="DR275" s="307"/>
    </row>
    <row r="276" spans="1:122" s="465" customFormat="1" ht="15" customHeight="1">
      <c r="A276" s="829"/>
      <c r="B276" s="830"/>
      <c r="C276" s="830"/>
      <c r="D276" s="1865" t="s">
        <v>333</v>
      </c>
      <c r="E276" s="1866"/>
      <c r="F276" s="1866"/>
      <c r="G276" s="1866"/>
      <c r="H276" s="1866"/>
      <c r="I276" s="1866"/>
      <c r="J276" s="1866"/>
      <c r="K276" s="1867"/>
      <c r="L276" s="261" t="str">
        <f>"大日程部品番号リンク.データID = &lt;"&amp;$B$37&amp;"."&amp;$D$43&amp;"&gt;"</f>
        <v>大日程部品番号リンク.データID = &lt;入力領域.データID&gt;</v>
      </c>
      <c r="M276" s="271"/>
      <c r="N276" s="271"/>
      <c r="O276" s="271"/>
      <c r="P276" s="271"/>
      <c r="Q276" s="271"/>
      <c r="R276" s="271"/>
      <c r="S276" s="271"/>
      <c r="T276" s="271"/>
      <c r="U276" s="271"/>
      <c r="V276" s="271"/>
      <c r="W276" s="271"/>
      <c r="X276" s="271"/>
      <c r="Y276" s="271"/>
      <c r="Z276" s="271"/>
      <c r="AA276" s="271"/>
      <c r="AB276" s="271"/>
      <c r="AC276" s="271"/>
      <c r="AD276" s="271"/>
      <c r="AE276" s="271"/>
      <c r="AF276" s="271"/>
      <c r="AG276" s="271"/>
      <c r="AH276" s="271"/>
      <c r="AI276" s="271"/>
      <c r="AJ276" s="271"/>
      <c r="AK276" s="271"/>
      <c r="AL276" s="271"/>
      <c r="AM276" s="271"/>
      <c r="AN276" s="271"/>
      <c r="AO276" s="271"/>
      <c r="AP276" s="271"/>
      <c r="AQ276" s="271"/>
      <c r="AR276" s="271"/>
      <c r="AS276" s="271"/>
      <c r="AT276" s="271"/>
      <c r="AU276" s="271"/>
      <c r="AV276" s="271"/>
      <c r="AW276" s="271"/>
      <c r="AX276" s="272"/>
      <c r="AY276" s="471"/>
      <c r="BA276" s="192">
        <f t="shared" si="38"/>
        <v>9</v>
      </c>
      <c r="BB276" s="192">
        <f t="shared" si="38"/>
        <v>3</v>
      </c>
      <c r="BC276" s="192"/>
      <c r="BD276" s="192"/>
      <c r="BG276" s="559" t="str">
        <f t="shared" ca="1" si="37"/>
        <v/>
      </c>
      <c r="BH276" s="560" t="str">
        <f t="shared" ca="1" si="37"/>
        <v/>
      </c>
      <c r="BI276" s="560" t="str">
        <f t="shared" ca="1" si="37"/>
        <v/>
      </c>
      <c r="BJ276" s="560" t="str">
        <f t="shared" ca="1" si="37"/>
        <v/>
      </c>
      <c r="BK276" s="560" t="str">
        <f t="shared" ca="1" si="37"/>
        <v/>
      </c>
      <c r="BL276" s="561" t="str">
        <f t="shared" ca="1" si="37"/>
        <v/>
      </c>
      <c r="CV276" s="1528"/>
      <c r="CW276" s="1529"/>
      <c r="CX276" s="1529"/>
      <c r="CY276" s="1529"/>
      <c r="CZ276" s="1529"/>
      <c r="DA276" s="1529"/>
      <c r="DB276" s="1529"/>
      <c r="DC276" s="1529"/>
      <c r="DD276" s="1859"/>
      <c r="DE276" s="1860"/>
      <c r="DF276" s="1860"/>
      <c r="DG276" s="1861"/>
      <c r="DH276" s="1264"/>
      <c r="DI276" s="1264"/>
      <c r="DJ276" s="1264"/>
      <c r="DK276" s="1264"/>
      <c r="DL276" s="1264"/>
      <c r="DM276" s="1264"/>
      <c r="DN276" s="1264"/>
      <c r="DO276" s="1264"/>
      <c r="DP276" s="1264"/>
      <c r="DQ276" s="1264"/>
      <c r="DR276" s="307"/>
    </row>
    <row r="277" spans="1:122" s="465" customFormat="1" ht="15" customHeight="1">
      <c r="A277" s="1863" t="str">
        <f>BA277&amp;"."&amp;BB277</f>
        <v>9.4</v>
      </c>
      <c r="B277" s="1864"/>
      <c r="C277" s="1864"/>
      <c r="D277" s="475" t="s">
        <v>382</v>
      </c>
      <c r="E277" s="275"/>
      <c r="F277" s="275"/>
      <c r="G277" s="275"/>
      <c r="H277" s="479"/>
      <c r="I277" s="275"/>
      <c r="J277" s="475"/>
      <c r="K277" s="475"/>
      <c r="L277" s="475"/>
      <c r="M277" s="475"/>
      <c r="N277" s="475"/>
      <c r="O277" s="475"/>
      <c r="P277" s="475"/>
      <c r="Q277" s="475"/>
      <c r="R277" s="475"/>
      <c r="S277" s="475"/>
      <c r="T277" s="475"/>
      <c r="U277" s="475"/>
      <c r="V277" s="475"/>
      <c r="W277" s="475"/>
      <c r="X277" s="475"/>
      <c r="Y277" s="475"/>
      <c r="Z277" s="475"/>
      <c r="AA277" s="475"/>
      <c r="AB277" s="475"/>
      <c r="AC277" s="475"/>
      <c r="AD277" s="475"/>
      <c r="AE277" s="475"/>
      <c r="AF277" s="475"/>
      <c r="AG277" s="475"/>
      <c r="AH277" s="475"/>
      <c r="AI277" s="475"/>
      <c r="AJ277" s="475"/>
      <c r="AK277" s="475"/>
      <c r="AL277" s="475"/>
      <c r="AM277" s="475"/>
      <c r="AN277" s="475"/>
      <c r="AO277" s="475"/>
      <c r="AP277" s="475"/>
      <c r="AQ277" s="475"/>
      <c r="AR277" s="475"/>
      <c r="AS277" s="475"/>
      <c r="AT277" s="475"/>
      <c r="AU277" s="475"/>
      <c r="AV277" s="475"/>
      <c r="AW277" s="475"/>
      <c r="AX277" s="475"/>
      <c r="AY277" s="471"/>
      <c r="BA277" s="192">
        <f t="shared" si="38"/>
        <v>9</v>
      </c>
      <c r="BB277" s="193">
        <f>BB276+1</f>
        <v>4</v>
      </c>
      <c r="BC277" s="192"/>
      <c r="BG277" s="559" t="str">
        <f t="shared" ca="1" si="37"/>
        <v/>
      </c>
      <c r="BH277" s="560" t="str">
        <f t="shared" ca="1" si="37"/>
        <v/>
      </c>
      <c r="BI277" s="560" t="str">
        <f t="shared" ca="1" si="37"/>
        <v/>
      </c>
      <c r="BJ277" s="560" t="str">
        <f t="shared" ca="1" si="37"/>
        <v/>
      </c>
      <c r="BK277" s="560" t="str">
        <f t="shared" ca="1" si="37"/>
        <v/>
      </c>
      <c r="BL277" s="561" t="str">
        <f t="shared" ca="1" si="37"/>
        <v/>
      </c>
      <c r="CV277" s="1528"/>
      <c r="CW277" s="1529"/>
      <c r="CX277" s="1529"/>
      <c r="CY277" s="1529"/>
      <c r="CZ277" s="1529"/>
      <c r="DA277" s="1529"/>
      <c r="DB277" s="1529"/>
      <c r="DC277" s="1529"/>
      <c r="DD277" s="1859"/>
      <c r="DE277" s="1860"/>
      <c r="DF277" s="1860"/>
      <c r="DG277" s="1861"/>
      <c r="DH277" s="1264"/>
      <c r="DI277" s="1264"/>
      <c r="DJ277" s="1264"/>
      <c r="DK277" s="1264"/>
      <c r="DL277" s="1264"/>
      <c r="DM277" s="1264"/>
      <c r="DN277" s="1264"/>
      <c r="DO277" s="1264"/>
      <c r="DP277" s="1264"/>
      <c r="DQ277" s="1264"/>
      <c r="DR277" s="307"/>
    </row>
    <row r="278" spans="1:122" s="465" customFormat="1" ht="15" customHeight="1">
      <c r="A278" s="1863" t="str">
        <f>BA278&amp;"."&amp;BB278&amp;"."&amp;BC278</f>
        <v>9.4.1</v>
      </c>
      <c r="B278" s="1864"/>
      <c r="C278" s="1864"/>
      <c r="D278" s="1864"/>
      <c r="E278" s="275" t="s">
        <v>513</v>
      </c>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c r="AC278" s="475"/>
      <c r="AD278" s="475"/>
      <c r="AE278" s="475"/>
      <c r="AF278" s="475"/>
      <c r="AG278" s="475"/>
      <c r="AH278" s="475"/>
      <c r="AI278" s="475"/>
      <c r="AJ278" s="475"/>
      <c r="AK278" s="475"/>
      <c r="AL278" s="475"/>
      <c r="AM278" s="475"/>
      <c r="AN278" s="475"/>
      <c r="AO278" s="475"/>
      <c r="AP278" s="475"/>
      <c r="AQ278" s="475"/>
      <c r="AR278" s="475"/>
      <c r="AS278" s="475"/>
      <c r="AT278" s="475"/>
      <c r="AU278" s="475"/>
      <c r="AV278" s="475"/>
      <c r="AW278" s="475"/>
      <c r="AX278" s="475"/>
      <c r="AY278" s="471"/>
      <c r="BA278" s="192">
        <f t="shared" ref="BA278:BB281" si="39">BA277</f>
        <v>9</v>
      </c>
      <c r="BB278" s="192">
        <f t="shared" si="39"/>
        <v>4</v>
      </c>
      <c r="BC278" s="193">
        <f>BC277+1</f>
        <v>1</v>
      </c>
      <c r="BG278" s="559" t="str">
        <f t="shared" ca="1" si="37"/>
        <v/>
      </c>
      <c r="BH278" s="560" t="str">
        <f t="shared" ca="1" si="37"/>
        <v/>
      </c>
      <c r="BI278" s="560" t="str">
        <f t="shared" ca="1" si="37"/>
        <v/>
      </c>
      <c r="BJ278" s="560" t="str">
        <f t="shared" ca="1" si="37"/>
        <v/>
      </c>
      <c r="BK278" s="560" t="str">
        <f t="shared" ca="1" si="37"/>
        <v/>
      </c>
      <c r="BL278" s="561" t="str">
        <f t="shared" ca="1" si="37"/>
        <v/>
      </c>
      <c r="CV278" s="1488" t="s">
        <v>2265</v>
      </c>
      <c r="CW278" s="1489"/>
      <c r="CX278" s="1489"/>
      <c r="CY278" s="1489"/>
      <c r="CZ278" s="1489"/>
      <c r="DA278" s="1489"/>
      <c r="DB278" s="1489"/>
      <c r="DC278" s="1489"/>
      <c r="DD278" s="1859">
        <v>44638</v>
      </c>
      <c r="DE278" s="1860"/>
      <c r="DF278" s="1860"/>
      <c r="DG278" s="1861"/>
      <c r="DH278" s="1264"/>
      <c r="DI278" s="1264"/>
      <c r="DJ278" s="1264"/>
      <c r="DK278" s="1264"/>
      <c r="DL278" s="1264"/>
      <c r="DM278" s="1264"/>
      <c r="DN278" s="1264"/>
      <c r="DO278" s="1264"/>
      <c r="DP278" s="1264"/>
      <c r="DQ278" s="1264"/>
      <c r="DR278" s="307"/>
    </row>
    <row r="279" spans="1:122" s="465" customFormat="1" ht="15" customHeight="1">
      <c r="A279" s="1863" t="str">
        <f>BA279&amp;"."&amp;BB279&amp;"."&amp;BC279</f>
        <v>9.4.2</v>
      </c>
      <c r="B279" s="1864"/>
      <c r="C279" s="1864"/>
      <c r="D279" s="1864"/>
      <c r="E279" s="275" t="str">
        <f>$CL$26&amp;"を実施し一覧表を更新する。"</f>
        <v>「10. データ検索処理」を実施し一覧表を更新する。</v>
      </c>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c r="AC279" s="475"/>
      <c r="AD279" s="475"/>
      <c r="AE279" s="475"/>
      <c r="AF279" s="475"/>
      <c r="AG279" s="475"/>
      <c r="AH279" s="475"/>
      <c r="AI279" s="475"/>
      <c r="AJ279" s="475"/>
      <c r="AK279" s="475"/>
      <c r="AL279" s="475"/>
      <c r="AM279" s="475"/>
      <c r="AN279" s="475"/>
      <c r="AO279" s="475"/>
      <c r="AP279" s="475"/>
      <c r="AQ279" s="475"/>
      <c r="AR279" s="475"/>
      <c r="AS279" s="475"/>
      <c r="AT279" s="475"/>
      <c r="AU279" s="475"/>
      <c r="AV279" s="475"/>
      <c r="AW279" s="475"/>
      <c r="AX279" s="475"/>
      <c r="AY279" s="471"/>
      <c r="BA279" s="192">
        <f t="shared" si="39"/>
        <v>9</v>
      </c>
      <c r="BB279" s="192">
        <f t="shared" si="39"/>
        <v>4</v>
      </c>
      <c r="BC279" s="193">
        <f>BC278+1</f>
        <v>2</v>
      </c>
      <c r="BG279" s="559" t="str">
        <f t="shared" ca="1" si="37"/>
        <v/>
      </c>
      <c r="BH279" s="560" t="str">
        <f t="shared" ca="1" si="37"/>
        <v/>
      </c>
      <c r="BI279" s="560" t="str">
        <f t="shared" ca="1" si="37"/>
        <v/>
      </c>
      <c r="BJ279" s="560" t="str">
        <f t="shared" ca="1" si="37"/>
        <v/>
      </c>
      <c r="BK279" s="560" t="str">
        <f t="shared" ca="1" si="37"/>
        <v/>
      </c>
      <c r="BL279" s="561" t="str">
        <f t="shared" ca="1" si="37"/>
        <v/>
      </c>
      <c r="CV279" s="1488" t="s">
        <v>2265</v>
      </c>
      <c r="CW279" s="1489"/>
      <c r="CX279" s="1489"/>
      <c r="CY279" s="1489"/>
      <c r="CZ279" s="1489"/>
      <c r="DA279" s="1489"/>
      <c r="DB279" s="1489"/>
      <c r="DC279" s="1489"/>
      <c r="DD279" s="1859">
        <v>44638</v>
      </c>
      <c r="DE279" s="1860"/>
      <c r="DF279" s="1860"/>
      <c r="DG279" s="1861"/>
      <c r="DH279" s="1264"/>
      <c r="DI279" s="1264"/>
      <c r="DJ279" s="1264"/>
      <c r="DK279" s="1264"/>
      <c r="DL279" s="1264"/>
      <c r="DM279" s="1264"/>
      <c r="DN279" s="1264"/>
      <c r="DO279" s="1264"/>
      <c r="DP279" s="1264"/>
      <c r="DQ279" s="1264"/>
      <c r="DR279" s="307"/>
    </row>
    <row r="280" spans="1:122" s="465" customFormat="1" ht="15" customHeight="1">
      <c r="A280" s="1868" t="str">
        <f>BA280&amp;"."</f>
        <v>10.</v>
      </c>
      <c r="B280" s="1869"/>
      <c r="C280" s="319" t="s">
        <v>348</v>
      </c>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c r="AC280" s="475"/>
      <c r="AD280" s="475"/>
      <c r="AE280" s="475"/>
      <c r="AF280" s="475"/>
      <c r="AG280" s="475"/>
      <c r="AH280" s="475"/>
      <c r="AI280" s="475"/>
      <c r="AJ280" s="475"/>
      <c r="AK280" s="475"/>
      <c r="AL280" s="475"/>
      <c r="AM280" s="475"/>
      <c r="AN280" s="475"/>
      <c r="AO280" s="475"/>
      <c r="AP280" s="475"/>
      <c r="AQ280" s="475"/>
      <c r="AR280" s="475"/>
      <c r="AS280" s="475"/>
      <c r="AT280" s="475"/>
      <c r="AU280" s="475"/>
      <c r="AV280" s="475"/>
      <c r="AW280" s="475"/>
      <c r="AX280" s="475"/>
      <c r="AY280" s="895"/>
      <c r="AZ280" s="236"/>
      <c r="BA280" s="193">
        <f>BA279+1</f>
        <v>10</v>
      </c>
      <c r="BB280" s="192"/>
      <c r="BC280" s="192"/>
      <c r="BD280" s="192"/>
      <c r="BG280" s="563" t="str">
        <f t="shared" ca="1" si="37"/>
        <v/>
      </c>
      <c r="BH280" s="564" t="str">
        <f t="shared" ca="1" si="37"/>
        <v/>
      </c>
      <c r="BI280" s="564" t="str">
        <f t="shared" ca="1" si="37"/>
        <v/>
      </c>
      <c r="BJ280" s="564" t="str">
        <f t="shared" ca="1" si="37"/>
        <v/>
      </c>
      <c r="BK280" s="564" t="str">
        <f t="shared" ca="1" si="37"/>
        <v/>
      </c>
      <c r="BL280" s="565" t="str">
        <f t="shared" ca="1" si="37"/>
        <v/>
      </c>
      <c r="BN280" s="465" t="s">
        <v>2214</v>
      </c>
      <c r="CV280" s="1528"/>
      <c r="CW280" s="1529"/>
      <c r="CX280" s="1529"/>
      <c r="CY280" s="1529"/>
      <c r="CZ280" s="1529"/>
      <c r="DA280" s="1529"/>
      <c r="DB280" s="1529"/>
      <c r="DC280" s="1529"/>
      <c r="DD280" s="1859"/>
      <c r="DE280" s="1860"/>
      <c r="DF280" s="1860"/>
      <c r="DG280" s="1861"/>
      <c r="DH280" s="1264"/>
      <c r="DI280" s="1264"/>
      <c r="DJ280" s="1264"/>
      <c r="DK280" s="1264"/>
      <c r="DL280" s="1264"/>
      <c r="DM280" s="1264"/>
      <c r="DN280" s="1264"/>
      <c r="DO280" s="1264"/>
      <c r="DP280" s="1264"/>
      <c r="DQ280" s="1264"/>
      <c r="DR280" s="307"/>
    </row>
    <row r="281" spans="1:122" s="465" customFormat="1" ht="15" customHeight="1">
      <c r="A281" s="1863" t="str">
        <f>$BA281&amp;"."&amp;$BB281&amp;"."</f>
        <v>10.1.</v>
      </c>
      <c r="B281" s="1864"/>
      <c r="C281" s="1864"/>
      <c r="D281" s="475" t="s">
        <v>503</v>
      </c>
      <c r="E281" s="2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c r="AC281" s="475"/>
      <c r="AD281" s="475"/>
      <c r="AE281" s="475"/>
      <c r="AF281" s="475"/>
      <c r="AG281" s="475"/>
      <c r="AH281" s="475"/>
      <c r="AI281" s="475"/>
      <c r="AJ281" s="475"/>
      <c r="AK281" s="475"/>
      <c r="AL281" s="475"/>
      <c r="AM281" s="475"/>
      <c r="AN281" s="475"/>
      <c r="AO281" s="475"/>
      <c r="AP281" s="475"/>
      <c r="AQ281" s="475"/>
      <c r="AR281" s="475"/>
      <c r="AS281" s="475"/>
      <c r="AT281" s="475"/>
      <c r="AU281" s="475"/>
      <c r="AV281" s="475"/>
      <c r="AW281" s="475"/>
      <c r="AX281" s="475"/>
      <c r="AY281" s="895"/>
      <c r="BA281" s="192">
        <f t="shared" si="39"/>
        <v>10</v>
      </c>
      <c r="BB281" s="193">
        <f>BB280+1</f>
        <v>1</v>
      </c>
      <c r="BC281" s="192"/>
      <c r="BG281" s="563" t="str">
        <f t="shared" ca="1" si="37"/>
        <v/>
      </c>
      <c r="BH281" s="564" t="str">
        <f t="shared" ca="1" si="37"/>
        <v/>
      </c>
      <c r="BI281" s="564" t="str">
        <f t="shared" ca="1" si="37"/>
        <v/>
      </c>
      <c r="BJ281" s="564" t="str">
        <f t="shared" ca="1" si="37"/>
        <v/>
      </c>
      <c r="BK281" s="564" t="str">
        <f t="shared" ca="1" si="37"/>
        <v/>
      </c>
      <c r="BL281" s="565" t="str">
        <f t="shared" ca="1" si="37"/>
        <v/>
      </c>
      <c r="CV281" s="1488" t="s">
        <v>2265</v>
      </c>
      <c r="CW281" s="1489"/>
      <c r="CX281" s="1489"/>
      <c r="CY281" s="1489"/>
      <c r="CZ281" s="1489"/>
      <c r="DA281" s="1489"/>
      <c r="DB281" s="1489"/>
      <c r="DC281" s="1489"/>
      <c r="DD281" s="1859">
        <v>44638</v>
      </c>
      <c r="DE281" s="1860"/>
      <c r="DF281" s="1860"/>
      <c r="DG281" s="1861"/>
      <c r="DH281" s="1264"/>
      <c r="DI281" s="1264"/>
      <c r="DJ281" s="1264"/>
      <c r="DK281" s="1264"/>
      <c r="DL281" s="1264"/>
      <c r="DM281" s="1264"/>
      <c r="DN281" s="1264"/>
      <c r="DO281" s="1264"/>
      <c r="DP281" s="1264"/>
      <c r="DQ281" s="1264"/>
      <c r="DR281" s="307"/>
    </row>
    <row r="282" spans="1:122" s="465" customFormat="1" ht="15" customHeight="1">
      <c r="A282" s="896"/>
      <c r="B282" s="575"/>
      <c r="C282" s="575"/>
      <c r="D282" s="475" t="s">
        <v>349</v>
      </c>
      <c r="E282" s="469"/>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c r="AC282" s="475"/>
      <c r="AD282" s="475"/>
      <c r="AE282" s="475"/>
      <c r="AF282" s="475"/>
      <c r="AG282" s="475"/>
      <c r="AH282" s="475"/>
      <c r="AI282" s="475"/>
      <c r="AJ282" s="475"/>
      <c r="AK282" s="475"/>
      <c r="AL282" s="475"/>
      <c r="AM282" s="475"/>
      <c r="AN282" s="475"/>
      <c r="AO282" s="475"/>
      <c r="AP282" s="475"/>
      <c r="AQ282" s="475"/>
      <c r="AR282" s="475"/>
      <c r="AS282" s="475"/>
      <c r="AT282" s="475"/>
      <c r="AU282" s="475"/>
      <c r="AV282" s="475"/>
      <c r="AW282" s="475"/>
      <c r="AX282" s="475"/>
      <c r="AY282" s="895"/>
      <c r="BA282" s="192">
        <f t="shared" ref="BA282:BB289" si="40">BA281</f>
        <v>10</v>
      </c>
      <c r="BB282" s="192">
        <f t="shared" si="40"/>
        <v>1</v>
      </c>
      <c r="BC282" s="192"/>
      <c r="BG282" s="563" t="str">
        <f t="shared" ca="1" si="37"/>
        <v/>
      </c>
      <c r="BH282" s="564" t="str">
        <f t="shared" ca="1" si="37"/>
        <v/>
      </c>
      <c r="BI282" s="564" t="str">
        <f t="shared" ca="1" si="37"/>
        <v/>
      </c>
      <c r="BJ282" s="564" t="str">
        <f t="shared" ca="1" si="37"/>
        <v/>
      </c>
      <c r="BK282" s="564" t="str">
        <f t="shared" ca="1" si="37"/>
        <v/>
      </c>
      <c r="BL282" s="565" t="str">
        <f t="shared" ca="1" si="37"/>
        <v/>
      </c>
      <c r="CV282" s="1528"/>
      <c r="CW282" s="1529"/>
      <c r="CX282" s="1529"/>
      <c r="CY282" s="1529"/>
      <c r="CZ282" s="1529"/>
      <c r="DA282" s="1529"/>
      <c r="DB282" s="1529"/>
      <c r="DC282" s="1529"/>
      <c r="DD282" s="1859"/>
      <c r="DE282" s="1860"/>
      <c r="DF282" s="1860"/>
      <c r="DG282" s="1861"/>
      <c r="DH282" s="1264"/>
      <c r="DI282" s="1264"/>
      <c r="DJ282" s="1264"/>
      <c r="DK282" s="1264"/>
      <c r="DL282" s="1264"/>
      <c r="DM282" s="1264"/>
      <c r="DN282" s="1264"/>
      <c r="DO282" s="1264"/>
      <c r="DP282" s="1264"/>
      <c r="DQ282" s="1264"/>
      <c r="DR282" s="307"/>
    </row>
    <row r="283" spans="1:122" s="465" customFormat="1" ht="15" customHeight="1">
      <c r="A283" s="320"/>
      <c r="B283" s="275"/>
      <c r="C283" s="275"/>
      <c r="D283" s="845" t="s">
        <v>265</v>
      </c>
      <c r="E283" s="846"/>
      <c r="F283" s="846"/>
      <c r="G283" s="846"/>
      <c r="H283" s="846"/>
      <c r="I283" s="846"/>
      <c r="J283" s="846"/>
      <c r="K283" s="847"/>
      <c r="L283" s="265" t="s">
        <v>978</v>
      </c>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c r="AJ283" s="266"/>
      <c r="AK283" s="266"/>
      <c r="AL283" s="266"/>
      <c r="AM283" s="266"/>
      <c r="AN283" s="266"/>
      <c r="AO283" s="266"/>
      <c r="AP283" s="266"/>
      <c r="AQ283" s="266"/>
      <c r="AR283" s="266"/>
      <c r="AS283" s="266"/>
      <c r="AT283" s="266"/>
      <c r="AU283" s="266"/>
      <c r="AV283" s="266"/>
      <c r="AW283" s="266"/>
      <c r="AX283" s="267"/>
      <c r="AY283" s="895"/>
      <c r="BA283" s="192">
        <f t="shared" si="40"/>
        <v>10</v>
      </c>
      <c r="BB283" s="192">
        <f t="shared" si="40"/>
        <v>1</v>
      </c>
      <c r="BC283" s="192"/>
      <c r="BG283" s="563" t="str">
        <f t="shared" ca="1" si="37"/>
        <v/>
      </c>
      <c r="BH283" s="564" t="str">
        <f t="shared" ca="1" si="37"/>
        <v/>
      </c>
      <c r="BI283" s="564" t="str">
        <f t="shared" ca="1" si="37"/>
        <v/>
      </c>
      <c r="BJ283" s="564" t="str">
        <f t="shared" ca="1" si="37"/>
        <v/>
      </c>
      <c r="BK283" s="564" t="str">
        <f t="shared" ca="1" si="37"/>
        <v/>
      </c>
      <c r="BL283" s="565" t="str">
        <f t="shared" ca="1" si="37"/>
        <v/>
      </c>
      <c r="CV283" s="1528"/>
      <c r="CW283" s="1529"/>
      <c r="CX283" s="1529"/>
      <c r="CY283" s="1529"/>
      <c r="CZ283" s="1529"/>
      <c r="DA283" s="1529"/>
      <c r="DB283" s="1529"/>
      <c r="DC283" s="1529"/>
      <c r="DD283" s="1859"/>
      <c r="DE283" s="1860"/>
      <c r="DF283" s="1860"/>
      <c r="DG283" s="1861"/>
      <c r="DH283" s="1264"/>
      <c r="DI283" s="1264"/>
      <c r="DJ283" s="1264"/>
      <c r="DK283" s="1264"/>
      <c r="DL283" s="1264"/>
      <c r="DM283" s="1264"/>
      <c r="DN283" s="1264"/>
      <c r="DO283" s="1264"/>
      <c r="DP283" s="1264"/>
      <c r="DQ283" s="1264"/>
      <c r="DR283" s="307"/>
    </row>
    <row r="284" spans="1:122" s="465" customFormat="1" ht="15" customHeight="1">
      <c r="A284" s="829"/>
      <c r="B284" s="830"/>
      <c r="C284" s="830"/>
      <c r="D284" s="848" t="s">
        <v>84</v>
      </c>
      <c r="E284" s="849"/>
      <c r="F284" s="849"/>
      <c r="G284" s="849"/>
      <c r="H284" s="849"/>
      <c r="I284" s="849"/>
      <c r="J284" s="849"/>
      <c r="K284" s="850"/>
      <c r="L284" s="268" t="s">
        <v>1010</v>
      </c>
      <c r="M284" s="269"/>
      <c r="N284" s="269"/>
      <c r="O284" s="269"/>
      <c r="P284" s="269"/>
      <c r="Q284" s="269"/>
      <c r="R284" s="269"/>
      <c r="S284" s="269"/>
      <c r="T284" s="269"/>
      <c r="U284" s="269"/>
      <c r="V284" s="269"/>
      <c r="W284" s="269"/>
      <c r="X284" s="269"/>
      <c r="Y284" s="269"/>
      <c r="Z284" s="269"/>
      <c r="AA284" s="269"/>
      <c r="AB284" s="269"/>
      <c r="AC284" s="269"/>
      <c r="AD284" s="269"/>
      <c r="AE284" s="269"/>
      <c r="AF284" s="269"/>
      <c r="AG284" s="269"/>
      <c r="AH284" s="269"/>
      <c r="AI284" s="269"/>
      <c r="AJ284" s="269"/>
      <c r="AK284" s="269"/>
      <c r="AL284" s="269"/>
      <c r="AM284" s="269"/>
      <c r="AN284" s="269"/>
      <c r="AO284" s="269"/>
      <c r="AP284" s="269"/>
      <c r="AQ284" s="269"/>
      <c r="AR284" s="269"/>
      <c r="AS284" s="269"/>
      <c r="AT284" s="269"/>
      <c r="AU284" s="269"/>
      <c r="AV284" s="269"/>
      <c r="AW284" s="269"/>
      <c r="AX284" s="270"/>
      <c r="AY284" s="223"/>
      <c r="BA284" s="192">
        <f t="shared" si="40"/>
        <v>10</v>
      </c>
      <c r="BB284" s="192">
        <f t="shared" si="40"/>
        <v>1</v>
      </c>
      <c r="BC284" s="192"/>
      <c r="BG284" s="563" t="str">
        <f t="shared" ca="1" si="37"/>
        <v/>
      </c>
      <c r="BH284" s="564" t="str">
        <f t="shared" ca="1" si="37"/>
        <v/>
      </c>
      <c r="BI284" s="564" t="str">
        <f t="shared" ca="1" si="37"/>
        <v/>
      </c>
      <c r="BJ284" s="564" t="str">
        <f t="shared" ca="1" si="37"/>
        <v/>
      </c>
      <c r="BK284" s="564" t="str">
        <f t="shared" ca="1" si="37"/>
        <v/>
      </c>
      <c r="BL284" s="565" t="str">
        <f t="shared" ca="1" si="37"/>
        <v/>
      </c>
      <c r="CV284" s="1528"/>
      <c r="CW284" s="1529"/>
      <c r="CX284" s="1529"/>
      <c r="CY284" s="1529"/>
      <c r="CZ284" s="1529"/>
      <c r="DA284" s="1529"/>
      <c r="DB284" s="1529"/>
      <c r="DC284" s="1529"/>
      <c r="DD284" s="1859"/>
      <c r="DE284" s="1860"/>
      <c r="DF284" s="1860"/>
      <c r="DG284" s="1861"/>
      <c r="DH284" s="1264"/>
      <c r="DI284" s="1264"/>
      <c r="DJ284" s="1264"/>
      <c r="DK284" s="1264"/>
      <c r="DL284" s="1264"/>
      <c r="DM284" s="1264"/>
      <c r="DN284" s="1264"/>
      <c r="DO284" s="1264"/>
      <c r="DP284" s="1264"/>
      <c r="DQ284" s="1264"/>
      <c r="DR284" s="307"/>
    </row>
    <row r="285" spans="1:122" s="465" customFormat="1" ht="15" customHeight="1">
      <c r="A285" s="829"/>
      <c r="B285" s="830"/>
      <c r="C285" s="830"/>
      <c r="D285" s="970"/>
      <c r="E285" s="965"/>
      <c r="F285" s="965"/>
      <c r="G285" s="965"/>
      <c r="H285" s="965"/>
      <c r="I285" s="965"/>
      <c r="J285" s="965"/>
      <c r="K285" s="971"/>
      <c r="L285" s="268" t="s">
        <v>1090</v>
      </c>
      <c r="M285" s="269"/>
      <c r="N285" s="269"/>
      <c r="O285" s="269"/>
      <c r="P285" s="269"/>
      <c r="Q285" s="269"/>
      <c r="R285" s="269"/>
      <c r="S285" s="269"/>
      <c r="T285" s="269"/>
      <c r="U285" s="269"/>
      <c r="V285" s="269"/>
      <c r="W285" s="269"/>
      <c r="X285" s="269"/>
      <c r="Y285" s="269"/>
      <c r="Z285" s="269"/>
      <c r="AA285" s="269"/>
      <c r="AB285" s="269"/>
      <c r="AC285" s="269"/>
      <c r="AD285" s="269"/>
      <c r="AE285" s="269"/>
      <c r="AF285" s="269"/>
      <c r="AG285" s="269"/>
      <c r="AH285" s="269"/>
      <c r="AI285" s="269"/>
      <c r="AJ285" s="269"/>
      <c r="AK285" s="269"/>
      <c r="AL285" s="269"/>
      <c r="AM285" s="269"/>
      <c r="AN285" s="269"/>
      <c r="AO285" s="269"/>
      <c r="AP285" s="269"/>
      <c r="AQ285" s="269"/>
      <c r="AR285" s="269"/>
      <c r="AS285" s="269"/>
      <c r="AT285" s="269"/>
      <c r="AU285" s="269"/>
      <c r="AV285" s="269"/>
      <c r="AW285" s="269"/>
      <c r="AX285" s="270"/>
      <c r="AY285" s="223"/>
      <c r="BA285" s="192">
        <f t="shared" si="40"/>
        <v>10</v>
      </c>
      <c r="BB285" s="192">
        <f t="shared" si="40"/>
        <v>1</v>
      </c>
      <c r="BC285" s="192"/>
      <c r="BG285" s="563"/>
      <c r="BH285" s="564"/>
      <c r="BI285" s="564"/>
      <c r="BJ285" s="564"/>
      <c r="BK285" s="564"/>
      <c r="BL285" s="565"/>
      <c r="CV285" s="1528"/>
      <c r="CW285" s="1529"/>
      <c r="CX285" s="1529"/>
      <c r="CY285" s="1529"/>
      <c r="CZ285" s="1529"/>
      <c r="DA285" s="1529"/>
      <c r="DB285" s="1529"/>
      <c r="DC285" s="1529"/>
      <c r="DD285" s="1859"/>
      <c r="DE285" s="1860"/>
      <c r="DF285" s="1860"/>
      <c r="DG285" s="1861"/>
      <c r="DH285" s="1264"/>
      <c r="DI285" s="1264"/>
      <c r="DJ285" s="1264"/>
      <c r="DK285" s="1264"/>
      <c r="DL285" s="1264"/>
      <c r="DM285" s="1264"/>
      <c r="DN285" s="1264"/>
      <c r="DO285" s="1264"/>
      <c r="DP285" s="1264"/>
      <c r="DQ285" s="1264"/>
      <c r="DR285" s="307"/>
    </row>
    <row r="286" spans="1:122" s="465" customFormat="1" ht="15" customHeight="1">
      <c r="A286" s="829"/>
      <c r="B286" s="830"/>
      <c r="C286" s="830"/>
      <c r="D286" s="970"/>
      <c r="E286" s="965"/>
      <c r="F286" s="965"/>
      <c r="G286" s="965"/>
      <c r="H286" s="965"/>
      <c r="I286" s="965"/>
      <c r="J286" s="965"/>
      <c r="K286" s="971"/>
      <c r="L286" s="268" t="s">
        <v>1091</v>
      </c>
      <c r="M286" s="269"/>
      <c r="N286" s="269"/>
      <c r="O286" s="269"/>
      <c r="P286" s="269"/>
      <c r="Q286" s="269"/>
      <c r="R286" s="269"/>
      <c r="S286" s="269"/>
      <c r="T286" s="269"/>
      <c r="U286" s="269"/>
      <c r="V286" s="269"/>
      <c r="W286" s="269"/>
      <c r="X286" s="269"/>
      <c r="Y286" s="269"/>
      <c r="Z286" s="269"/>
      <c r="AA286" s="269"/>
      <c r="AB286" s="269"/>
      <c r="AC286" s="269"/>
      <c r="AD286" s="269"/>
      <c r="AE286" s="269"/>
      <c r="AF286" s="269"/>
      <c r="AG286" s="269"/>
      <c r="AH286" s="269"/>
      <c r="AI286" s="269"/>
      <c r="AJ286" s="269"/>
      <c r="AK286" s="269"/>
      <c r="AL286" s="269"/>
      <c r="AM286" s="269"/>
      <c r="AN286" s="269"/>
      <c r="AO286" s="269"/>
      <c r="AP286" s="269"/>
      <c r="AQ286" s="269"/>
      <c r="AR286" s="269"/>
      <c r="AS286" s="269"/>
      <c r="AT286" s="269"/>
      <c r="AU286" s="269"/>
      <c r="AV286" s="269"/>
      <c r="AW286" s="269"/>
      <c r="AX286" s="270"/>
      <c r="AY286" s="223"/>
      <c r="BA286" s="192">
        <f t="shared" si="40"/>
        <v>10</v>
      </c>
      <c r="BB286" s="192">
        <f t="shared" si="40"/>
        <v>1</v>
      </c>
      <c r="BC286" s="192"/>
      <c r="BG286" s="563"/>
      <c r="BH286" s="564"/>
      <c r="BI286" s="564"/>
      <c r="BJ286" s="564"/>
      <c r="BK286" s="564"/>
      <c r="BL286" s="565"/>
      <c r="CV286" s="1528"/>
      <c r="CW286" s="1529"/>
      <c r="CX286" s="1529"/>
      <c r="CY286" s="1529"/>
      <c r="CZ286" s="1529"/>
      <c r="DA286" s="1529"/>
      <c r="DB286" s="1529"/>
      <c r="DC286" s="1529"/>
      <c r="DD286" s="1859"/>
      <c r="DE286" s="1860"/>
      <c r="DF286" s="1860"/>
      <c r="DG286" s="1861"/>
      <c r="DH286" s="1264"/>
      <c r="DI286" s="1264"/>
      <c r="DJ286" s="1264"/>
      <c r="DK286" s="1264"/>
      <c r="DL286" s="1264"/>
      <c r="DM286" s="1264"/>
      <c r="DN286" s="1264"/>
      <c r="DO286" s="1264"/>
      <c r="DP286" s="1264"/>
      <c r="DQ286" s="1264"/>
      <c r="DR286" s="307"/>
    </row>
    <row r="287" spans="1:122" s="465" customFormat="1" ht="15" customHeight="1">
      <c r="A287" s="829"/>
      <c r="B287" s="830"/>
      <c r="C287" s="830"/>
      <c r="D287" s="970"/>
      <c r="E287" s="965"/>
      <c r="F287" s="965"/>
      <c r="G287" s="965"/>
      <c r="H287" s="965"/>
      <c r="I287" s="965"/>
      <c r="J287" s="965"/>
      <c r="K287" s="971"/>
      <c r="L287" s="268" t="s">
        <v>1013</v>
      </c>
      <c r="M287" s="269"/>
      <c r="N287" s="269"/>
      <c r="O287" s="269"/>
      <c r="P287" s="269"/>
      <c r="Q287" s="269"/>
      <c r="R287" s="269"/>
      <c r="S287" s="269"/>
      <c r="T287" s="269"/>
      <c r="U287" s="269"/>
      <c r="V287" s="269"/>
      <c r="W287" s="269"/>
      <c r="X287" s="269"/>
      <c r="Y287" s="269"/>
      <c r="Z287" s="269"/>
      <c r="AA287" s="269"/>
      <c r="AB287" s="269"/>
      <c r="AC287" s="269"/>
      <c r="AD287" s="269"/>
      <c r="AE287" s="269"/>
      <c r="AF287" s="269"/>
      <c r="AG287" s="894"/>
      <c r="AH287" s="269"/>
      <c r="AI287" s="269"/>
      <c r="AJ287" s="269"/>
      <c r="AK287" s="269"/>
      <c r="AL287" s="269"/>
      <c r="AM287" s="269"/>
      <c r="AN287" s="269"/>
      <c r="AO287" s="269"/>
      <c r="AP287" s="269"/>
      <c r="AQ287" s="269"/>
      <c r="AR287" s="269"/>
      <c r="AS287" s="269"/>
      <c r="AT287" s="269"/>
      <c r="AU287" s="269"/>
      <c r="AV287" s="269"/>
      <c r="AW287" s="269"/>
      <c r="AX287" s="270"/>
      <c r="AY287" s="223"/>
      <c r="BA287" s="192">
        <f t="shared" si="40"/>
        <v>10</v>
      </c>
      <c r="BB287" s="192">
        <f t="shared" si="40"/>
        <v>1</v>
      </c>
      <c r="BC287" s="192"/>
      <c r="BG287" s="563"/>
      <c r="BH287" s="564"/>
      <c r="BI287" s="564"/>
      <c r="BJ287" s="564"/>
      <c r="BK287" s="564"/>
      <c r="BL287" s="565"/>
      <c r="CV287" s="1528"/>
      <c r="CW287" s="1529"/>
      <c r="CX287" s="1529"/>
      <c r="CY287" s="1529"/>
      <c r="CZ287" s="1529"/>
      <c r="DA287" s="1529"/>
      <c r="DB287" s="1529"/>
      <c r="DC287" s="1529"/>
      <c r="DD287" s="1859"/>
      <c r="DE287" s="1860"/>
      <c r="DF287" s="1860"/>
      <c r="DG287" s="1861"/>
      <c r="DH287" s="1264"/>
      <c r="DI287" s="1264"/>
      <c r="DJ287" s="1264"/>
      <c r="DK287" s="1264"/>
      <c r="DL287" s="1264"/>
      <c r="DM287" s="1264"/>
      <c r="DN287" s="1264"/>
      <c r="DO287" s="1264"/>
      <c r="DP287" s="1264"/>
      <c r="DQ287" s="1264"/>
      <c r="DR287" s="307"/>
    </row>
    <row r="288" spans="1:122" s="465" customFormat="1" ht="15" customHeight="1">
      <c r="A288" s="470"/>
      <c r="B288" s="473"/>
      <c r="C288" s="473"/>
      <c r="D288" s="594" t="s">
        <v>464</v>
      </c>
      <c r="E288" s="595"/>
      <c r="F288" s="595"/>
      <c r="G288" s="595"/>
      <c r="H288" s="595"/>
      <c r="I288" s="595"/>
      <c r="J288" s="595"/>
      <c r="K288" s="596"/>
      <c r="L288" s="268" t="s">
        <v>1089</v>
      </c>
      <c r="M288" s="269"/>
      <c r="N288" s="269"/>
      <c r="O288" s="269"/>
      <c r="P288" s="269"/>
      <c r="Q288" s="269"/>
      <c r="R288" s="269"/>
      <c r="S288" s="269"/>
      <c r="T288" s="269"/>
      <c r="U288" s="269"/>
      <c r="V288" s="269"/>
      <c r="W288" s="269"/>
      <c r="X288" s="269"/>
      <c r="Y288" s="269"/>
      <c r="Z288" s="269"/>
      <c r="AA288" s="269"/>
      <c r="AB288" s="269"/>
      <c r="AC288" s="269"/>
      <c r="AD288" s="269"/>
      <c r="AE288" s="269"/>
      <c r="AF288" s="269"/>
      <c r="AG288" s="269"/>
      <c r="AH288" s="269"/>
      <c r="AI288" s="269"/>
      <c r="AJ288" s="269"/>
      <c r="AK288" s="269"/>
      <c r="AL288" s="269"/>
      <c r="AM288" s="269"/>
      <c r="AN288" s="269"/>
      <c r="AO288" s="269"/>
      <c r="AP288" s="269"/>
      <c r="AQ288" s="269"/>
      <c r="AR288" s="269"/>
      <c r="AS288" s="269"/>
      <c r="AT288" s="269"/>
      <c r="AU288" s="828"/>
      <c r="AV288" s="828"/>
      <c r="AW288" s="828"/>
      <c r="AX288" s="468"/>
      <c r="AY288" s="466"/>
      <c r="BA288" s="192">
        <f t="shared" si="40"/>
        <v>10</v>
      </c>
      <c r="BB288" s="192">
        <f t="shared" si="40"/>
        <v>1</v>
      </c>
      <c r="BG288" s="559" t="str">
        <f t="shared" ref="BG288:BL289" ca="1" si="41">IF(BA288&lt;&gt;"",IF(MID(_xlfn.FORMULATEXT(BA288),SEARCH("[",_xlfn.FORMULATEXT(BA288))+1,SEARCH("]",_xlfn.FORMULATEXT(BA288))-(SEARCH("[",_xlfn.FORMULATEXT(BA288))+1))="-1","",1),"")</f>
        <v/>
      </c>
      <c r="BH288" s="560" t="str">
        <f t="shared" ca="1" si="41"/>
        <v/>
      </c>
      <c r="BI288" s="560" t="str">
        <f t="shared" ca="1" si="41"/>
        <v/>
      </c>
      <c r="BJ288" s="560" t="str">
        <f t="shared" ca="1" si="41"/>
        <v/>
      </c>
      <c r="BK288" s="560" t="str">
        <f t="shared" ca="1" si="41"/>
        <v/>
      </c>
      <c r="BL288" s="561" t="str">
        <f t="shared" ca="1" si="41"/>
        <v/>
      </c>
      <c r="CV288" s="1528"/>
      <c r="CW288" s="1529"/>
      <c r="CX288" s="1529"/>
      <c r="CY288" s="1529"/>
      <c r="CZ288" s="1529"/>
      <c r="DA288" s="1529"/>
      <c r="DB288" s="1529"/>
      <c r="DC288" s="1529"/>
      <c r="DD288" s="1859"/>
      <c r="DE288" s="1860"/>
      <c r="DF288" s="1860"/>
      <c r="DG288" s="1861"/>
      <c r="DH288" s="1264"/>
      <c r="DI288" s="1264"/>
      <c r="DJ288" s="1264"/>
      <c r="DK288" s="1264"/>
      <c r="DL288" s="1264"/>
      <c r="DM288" s="1264"/>
      <c r="DN288" s="1264"/>
      <c r="DO288" s="1264"/>
      <c r="DP288" s="1264"/>
      <c r="DQ288" s="1264"/>
      <c r="DR288" s="307"/>
    </row>
    <row r="289" spans="1:122" s="465" customFormat="1" ht="15" customHeight="1">
      <c r="A289" s="470"/>
      <c r="B289" s="473"/>
      <c r="C289" s="473"/>
      <c r="D289" s="597"/>
      <c r="E289" s="514"/>
      <c r="F289" s="514"/>
      <c r="G289" s="514"/>
      <c r="H289" s="514"/>
      <c r="I289" s="514"/>
      <c r="J289" s="514"/>
      <c r="K289" s="598"/>
      <c r="L289" s="268" t="s">
        <v>1021</v>
      </c>
      <c r="M289" s="269"/>
      <c r="N289" s="269"/>
      <c r="O289" s="269"/>
      <c r="P289" s="269"/>
      <c r="Q289" s="269"/>
      <c r="R289" s="269"/>
      <c r="S289" s="269"/>
      <c r="T289" s="269"/>
      <c r="U289" s="269"/>
      <c r="V289" s="269"/>
      <c r="W289" s="269"/>
      <c r="X289" s="269"/>
      <c r="Y289" s="269"/>
      <c r="Z289" s="269"/>
      <c r="AA289" s="269"/>
      <c r="AB289" s="269"/>
      <c r="AC289" s="269"/>
      <c r="AD289" s="269"/>
      <c r="AE289" s="269"/>
      <c r="AF289" s="269"/>
      <c r="AG289" s="269"/>
      <c r="AH289" s="269"/>
      <c r="AI289" s="269"/>
      <c r="AJ289" s="269"/>
      <c r="AK289" s="269"/>
      <c r="AL289" s="269"/>
      <c r="AM289" s="269"/>
      <c r="AN289" s="269"/>
      <c r="AO289" s="269"/>
      <c r="AP289" s="269"/>
      <c r="AQ289" s="269"/>
      <c r="AR289" s="269"/>
      <c r="AS289" s="269"/>
      <c r="AT289" s="269"/>
      <c r="AU289" s="828"/>
      <c r="AV289" s="828"/>
      <c r="AW289" s="828"/>
      <c r="AX289" s="468"/>
      <c r="AY289" s="466"/>
      <c r="BA289" s="192">
        <f t="shared" si="40"/>
        <v>10</v>
      </c>
      <c r="BB289" s="192">
        <f t="shared" si="40"/>
        <v>1</v>
      </c>
      <c r="BG289" s="559" t="str">
        <f t="shared" ca="1" si="41"/>
        <v/>
      </c>
      <c r="BH289" s="560" t="str">
        <f t="shared" ca="1" si="41"/>
        <v/>
      </c>
      <c r="BI289" s="560" t="str">
        <f t="shared" ca="1" si="41"/>
        <v/>
      </c>
      <c r="BJ289" s="560" t="str">
        <f t="shared" ca="1" si="41"/>
        <v/>
      </c>
      <c r="BK289" s="560" t="str">
        <f t="shared" ca="1" si="41"/>
        <v/>
      </c>
      <c r="BL289" s="561" t="str">
        <f t="shared" ca="1" si="41"/>
        <v/>
      </c>
      <c r="CV289" s="1528"/>
      <c r="CW289" s="1529"/>
      <c r="CX289" s="1529"/>
      <c r="CY289" s="1529"/>
      <c r="CZ289" s="1529"/>
      <c r="DA289" s="1529"/>
      <c r="DB289" s="1529"/>
      <c r="DC289" s="1529"/>
      <c r="DD289" s="1859"/>
      <c r="DE289" s="1860"/>
      <c r="DF289" s="1860"/>
      <c r="DG289" s="1861"/>
      <c r="DH289" s="1264"/>
      <c r="DI289" s="1264"/>
      <c r="DJ289" s="1264"/>
      <c r="DK289" s="1264"/>
      <c r="DL289" s="1264"/>
      <c r="DM289" s="1264"/>
      <c r="DN289" s="1264"/>
      <c r="DO289" s="1264"/>
      <c r="DP289" s="1264"/>
      <c r="DQ289" s="1264"/>
      <c r="DR289" s="307"/>
    </row>
    <row r="290" spans="1:122" s="465" customFormat="1" ht="15" customHeight="1">
      <c r="A290" s="470"/>
      <c r="B290" s="473"/>
      <c r="C290" s="473"/>
      <c r="D290" s="597"/>
      <c r="E290" s="514"/>
      <c r="F290" s="514"/>
      <c r="G290" s="514"/>
      <c r="H290" s="514"/>
      <c r="I290" s="514"/>
      <c r="J290" s="514"/>
      <c r="K290" s="598"/>
      <c r="L290" s="268"/>
      <c r="M290" s="269" t="s">
        <v>544</v>
      </c>
      <c r="N290" s="269"/>
      <c r="O290" s="269" t="s">
        <v>1008</v>
      </c>
      <c r="P290" s="269"/>
      <c r="Q290" s="269"/>
      <c r="R290" s="269"/>
      <c r="S290" s="269"/>
      <c r="T290" s="269"/>
      <c r="U290" s="269"/>
      <c r="V290" s="269"/>
      <c r="W290" s="269"/>
      <c r="X290" s="269"/>
      <c r="Y290" s="269"/>
      <c r="Z290" s="269"/>
      <c r="AA290" s="269"/>
      <c r="AB290" s="269"/>
      <c r="AC290" s="269"/>
      <c r="AD290" s="269"/>
      <c r="AE290" s="269"/>
      <c r="AF290" s="269"/>
      <c r="AG290" s="269"/>
      <c r="AH290" s="269"/>
      <c r="AI290" s="269"/>
      <c r="AJ290" s="269"/>
      <c r="AK290" s="269"/>
      <c r="AL290" s="269"/>
      <c r="AM290" s="269"/>
      <c r="AN290" s="269"/>
      <c r="AO290" s="269"/>
      <c r="AP290" s="269"/>
      <c r="AQ290" s="269"/>
      <c r="AR290" s="269"/>
      <c r="AS290" s="269"/>
      <c r="AT290" s="269"/>
      <c r="AU290" s="828"/>
      <c r="AV290" s="828"/>
      <c r="AW290" s="828"/>
      <c r="AX290" s="468"/>
      <c r="AY290" s="466"/>
      <c r="BA290" s="192">
        <f t="shared" ref="BA290:BB293" si="42">BA289</f>
        <v>10</v>
      </c>
      <c r="BB290" s="192">
        <f t="shared" si="42"/>
        <v>1</v>
      </c>
      <c r="BG290" s="559"/>
      <c r="BH290" s="560"/>
      <c r="BI290" s="560"/>
      <c r="BJ290" s="560"/>
      <c r="BK290" s="560"/>
      <c r="BL290" s="561"/>
      <c r="CV290" s="1528"/>
      <c r="CW290" s="1529"/>
      <c r="CX290" s="1529"/>
      <c r="CY290" s="1529"/>
      <c r="CZ290" s="1529"/>
      <c r="DA290" s="1529"/>
      <c r="DB290" s="1529"/>
      <c r="DC290" s="1529"/>
      <c r="DD290" s="1859"/>
      <c r="DE290" s="1860"/>
      <c r="DF290" s="1860"/>
      <c r="DG290" s="1861"/>
      <c r="DH290" s="1264"/>
      <c r="DI290" s="1264"/>
      <c r="DJ290" s="1264"/>
      <c r="DK290" s="1264"/>
      <c r="DL290" s="1264"/>
      <c r="DM290" s="1264"/>
      <c r="DN290" s="1264"/>
      <c r="DO290" s="1264"/>
      <c r="DP290" s="1264"/>
      <c r="DQ290" s="1264"/>
      <c r="DR290" s="307"/>
    </row>
    <row r="291" spans="1:122" s="465" customFormat="1" ht="15" customHeight="1">
      <c r="A291" s="829"/>
      <c r="B291" s="830"/>
      <c r="C291" s="830"/>
      <c r="D291" s="848" t="s">
        <v>233</v>
      </c>
      <c r="E291" s="849"/>
      <c r="F291" s="849"/>
      <c r="G291" s="849"/>
      <c r="H291" s="849"/>
      <c r="I291" s="849"/>
      <c r="J291" s="849"/>
      <c r="K291" s="850"/>
      <c r="L291" s="268" t="str">
        <f>$B$46&amp;"."&amp;$D$48&amp;"に条件の指定がある場合"</f>
        <v>検索領域.大日程部品番号に条件の指定がある場合</v>
      </c>
      <c r="M291" s="257"/>
      <c r="N291" s="269"/>
      <c r="O291" s="269"/>
      <c r="P291" s="269"/>
      <c r="Q291" s="269"/>
      <c r="R291" s="269"/>
      <c r="S291" s="269"/>
      <c r="T291" s="269"/>
      <c r="U291" s="269"/>
      <c r="V291" s="269"/>
      <c r="W291" s="269"/>
      <c r="X291" s="269"/>
      <c r="Y291" s="269"/>
      <c r="Z291" s="269"/>
      <c r="AA291" s="269"/>
      <c r="AB291" s="269"/>
      <c r="AC291" s="269"/>
      <c r="AD291" s="269"/>
      <c r="AE291" s="269"/>
      <c r="AF291" s="269"/>
      <c r="AG291" s="269"/>
      <c r="AH291" s="269"/>
      <c r="AI291" s="269"/>
      <c r="AJ291" s="269"/>
      <c r="AK291" s="269"/>
      <c r="AL291" s="269"/>
      <c r="AM291" s="269"/>
      <c r="AN291" s="269"/>
      <c r="AO291" s="269"/>
      <c r="AP291" s="269"/>
      <c r="AQ291" s="269"/>
      <c r="AR291" s="269"/>
      <c r="AS291" s="269"/>
      <c r="AT291" s="269"/>
      <c r="AU291" s="269"/>
      <c r="AV291" s="269"/>
      <c r="AW291" s="269"/>
      <c r="AX291" s="270"/>
      <c r="AY291" s="895"/>
      <c r="BA291" s="192">
        <f t="shared" si="42"/>
        <v>10</v>
      </c>
      <c r="BB291" s="192">
        <f t="shared" si="42"/>
        <v>1</v>
      </c>
      <c r="BC291" s="192"/>
      <c r="BG291" s="563" t="str">
        <f t="shared" ca="1" si="37"/>
        <v/>
      </c>
      <c r="BH291" s="564" t="str">
        <f t="shared" ca="1" si="37"/>
        <v/>
      </c>
      <c r="BI291" s="564" t="str">
        <f t="shared" ca="1" si="37"/>
        <v/>
      </c>
      <c r="BJ291" s="564" t="str">
        <f t="shared" ca="1" si="37"/>
        <v/>
      </c>
      <c r="BK291" s="564" t="str">
        <f t="shared" ca="1" si="37"/>
        <v/>
      </c>
      <c r="BL291" s="565" t="str">
        <f t="shared" ca="1" si="37"/>
        <v/>
      </c>
      <c r="CV291" s="1528"/>
      <c r="CW291" s="1529"/>
      <c r="CX291" s="1529"/>
      <c r="CY291" s="1529"/>
      <c r="CZ291" s="1529"/>
      <c r="DA291" s="1529"/>
      <c r="DB291" s="1529"/>
      <c r="DC291" s="1529"/>
      <c r="DD291" s="1859"/>
      <c r="DE291" s="1860"/>
      <c r="DF291" s="1860"/>
      <c r="DG291" s="1861"/>
      <c r="DH291" s="1264"/>
      <c r="DI291" s="1264"/>
      <c r="DJ291" s="1264"/>
      <c r="DK291" s="1264"/>
      <c r="DL291" s="1264"/>
      <c r="DM291" s="1264"/>
      <c r="DN291" s="1264"/>
      <c r="DO291" s="1264"/>
      <c r="DP291" s="1264"/>
      <c r="DQ291" s="1264"/>
      <c r="DR291" s="307"/>
    </row>
    <row r="292" spans="1:122" s="465" customFormat="1" ht="15" customHeight="1">
      <c r="A292" s="829"/>
      <c r="B292" s="830"/>
      <c r="C292" s="830"/>
      <c r="D292" s="897"/>
      <c r="E292" s="898"/>
      <c r="F292" s="898"/>
      <c r="G292" s="898"/>
      <c r="H292" s="898"/>
      <c r="I292" s="898"/>
      <c r="J292" s="898"/>
      <c r="K292" s="899"/>
      <c r="L292" s="481"/>
      <c r="M292" s="271" t="str">
        <f>"リンク情報.大日程部品番号データ LIKE '&lt;"&amp;$B$46&amp;"."&amp;$D$48&amp;"&gt;%'"</f>
        <v>リンク情報.大日程部品番号データ LIKE '&lt;検索領域.大日程部品番号&gt;%'</v>
      </c>
      <c r="N292" s="271"/>
      <c r="O292" s="271"/>
      <c r="P292" s="271"/>
      <c r="Q292" s="271"/>
      <c r="R292" s="271"/>
      <c r="S292" s="271"/>
      <c r="T292" s="271"/>
      <c r="U292" s="271"/>
      <c r="V292" s="271"/>
      <c r="W292" s="271"/>
      <c r="X292" s="271"/>
      <c r="Y292" s="271"/>
      <c r="Z292" s="271"/>
      <c r="AA292" s="271"/>
      <c r="AB292" s="271"/>
      <c r="AC292" s="271"/>
      <c r="AD292" s="271"/>
      <c r="AE292" s="271"/>
      <c r="AF292" s="271"/>
      <c r="AG292" s="271"/>
      <c r="AH292" s="271"/>
      <c r="AI292" s="271"/>
      <c r="AJ292" s="271"/>
      <c r="AK292" s="271"/>
      <c r="AL292" s="271"/>
      <c r="AM292" s="271"/>
      <c r="AN292" s="271"/>
      <c r="AO292" s="271"/>
      <c r="AP292" s="271"/>
      <c r="AQ292" s="271"/>
      <c r="AR292" s="271"/>
      <c r="AS292" s="271"/>
      <c r="AT292" s="271"/>
      <c r="AU292" s="271"/>
      <c r="AV292" s="271"/>
      <c r="AW292" s="271"/>
      <c r="AX292" s="272"/>
      <c r="AY292" s="895"/>
      <c r="BA292" s="192">
        <f t="shared" si="42"/>
        <v>10</v>
      </c>
      <c r="BB292" s="192">
        <f t="shared" si="42"/>
        <v>1</v>
      </c>
      <c r="BC292" s="192"/>
      <c r="BG292" s="563" t="str">
        <f t="shared" ca="1" si="37"/>
        <v/>
      </c>
      <c r="BH292" s="564" t="str">
        <f t="shared" ca="1" si="37"/>
        <v/>
      </c>
      <c r="BI292" s="564" t="str">
        <f t="shared" ca="1" si="37"/>
        <v/>
      </c>
      <c r="BJ292" s="564" t="str">
        <f t="shared" ca="1" si="37"/>
        <v/>
      </c>
      <c r="BK292" s="564" t="str">
        <f t="shared" ca="1" si="37"/>
        <v/>
      </c>
      <c r="BL292" s="565" t="str">
        <f t="shared" ca="1" si="37"/>
        <v/>
      </c>
      <c r="CV292" s="1528"/>
      <c r="CW292" s="1529"/>
      <c r="CX292" s="1529"/>
      <c r="CY292" s="1529"/>
      <c r="CZ292" s="1529"/>
      <c r="DA292" s="1529"/>
      <c r="DB292" s="1529"/>
      <c r="DC292" s="1529"/>
      <c r="DD292" s="1859"/>
      <c r="DE292" s="1860"/>
      <c r="DF292" s="1860"/>
      <c r="DG292" s="1861"/>
      <c r="DH292" s="1264"/>
      <c r="DI292" s="1264"/>
      <c r="DJ292" s="1264"/>
      <c r="DK292" s="1264"/>
      <c r="DL292" s="1264"/>
      <c r="DM292" s="1264"/>
      <c r="DN292" s="1264"/>
      <c r="DO292" s="1264"/>
      <c r="DP292" s="1264"/>
      <c r="DQ292" s="1264"/>
      <c r="DR292" s="307"/>
    </row>
    <row r="293" spans="1:122" s="465" customFormat="1" ht="15" customHeight="1">
      <c r="A293" s="1863" t="str">
        <f>$BA293&amp;"."&amp;$BB293&amp;"."</f>
        <v>10.2.</v>
      </c>
      <c r="B293" s="1864"/>
      <c r="C293" s="1864"/>
      <c r="D293" s="475" t="s">
        <v>883</v>
      </c>
      <c r="E293" s="2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c r="AC293" s="475"/>
      <c r="AD293" s="475"/>
      <c r="AE293" s="475"/>
      <c r="AF293" s="475"/>
      <c r="AG293" s="475"/>
      <c r="AH293" s="475"/>
      <c r="AI293" s="475"/>
      <c r="AJ293" s="475"/>
      <c r="AK293" s="475"/>
      <c r="AL293" s="475"/>
      <c r="AM293" s="475"/>
      <c r="AN293" s="475"/>
      <c r="AO293" s="475"/>
      <c r="AP293" s="475"/>
      <c r="AQ293" s="475"/>
      <c r="AR293" s="475"/>
      <c r="AS293" s="475"/>
      <c r="AT293" s="475"/>
      <c r="AU293" s="475"/>
      <c r="AV293" s="475"/>
      <c r="AW293" s="475"/>
      <c r="AX293" s="475"/>
      <c r="AY293" s="895"/>
      <c r="BA293" s="192">
        <f t="shared" si="42"/>
        <v>10</v>
      </c>
      <c r="BB293" s="193">
        <f>BB292+1</f>
        <v>2</v>
      </c>
      <c r="BC293" s="192"/>
      <c r="BG293" s="563" t="str">
        <f t="shared" ca="1" si="37"/>
        <v/>
      </c>
      <c r="BH293" s="564" t="str">
        <f t="shared" ca="1" si="37"/>
        <v/>
      </c>
      <c r="BI293" s="564" t="str">
        <f t="shared" ca="1" si="37"/>
        <v/>
      </c>
      <c r="BJ293" s="564" t="str">
        <f t="shared" ca="1" si="37"/>
        <v/>
      </c>
      <c r="BK293" s="564" t="str">
        <f t="shared" ca="1" si="37"/>
        <v/>
      </c>
      <c r="BL293" s="565" t="str">
        <f t="shared" ca="1" si="37"/>
        <v/>
      </c>
      <c r="CV293" s="1488" t="s">
        <v>2265</v>
      </c>
      <c r="CW293" s="1489"/>
      <c r="CX293" s="1489"/>
      <c r="CY293" s="1489"/>
      <c r="CZ293" s="1489"/>
      <c r="DA293" s="1489"/>
      <c r="DB293" s="1489"/>
      <c r="DC293" s="1489"/>
      <c r="DD293" s="1859">
        <v>44638</v>
      </c>
      <c r="DE293" s="1860"/>
      <c r="DF293" s="1860"/>
      <c r="DG293" s="1861"/>
      <c r="DH293" s="1264"/>
      <c r="DI293" s="1264"/>
      <c r="DJ293" s="1264"/>
      <c r="DK293" s="1264"/>
      <c r="DL293" s="1264"/>
      <c r="DM293" s="1264"/>
      <c r="DN293" s="1264"/>
      <c r="DO293" s="1264"/>
      <c r="DP293" s="1264"/>
      <c r="DQ293" s="1264"/>
      <c r="DR293" s="307"/>
    </row>
    <row r="294" spans="1:122" s="465" customFormat="1" ht="15" customHeight="1">
      <c r="A294" s="320"/>
      <c r="B294" s="275"/>
      <c r="C294" s="275"/>
      <c r="D294" s="275" t="s">
        <v>353</v>
      </c>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c r="AC294" s="475"/>
      <c r="AD294" s="475"/>
      <c r="AE294" s="475"/>
      <c r="AF294" s="475"/>
      <c r="AG294" s="475"/>
      <c r="AH294" s="475"/>
      <c r="AI294" s="475"/>
      <c r="AJ294" s="475"/>
      <c r="AK294" s="475"/>
      <c r="AL294" s="475"/>
      <c r="AM294" s="475"/>
      <c r="AN294" s="475"/>
      <c r="AO294" s="475"/>
      <c r="AP294" s="475"/>
      <c r="AQ294" s="475"/>
      <c r="AR294" s="475"/>
      <c r="AS294" s="475"/>
      <c r="AT294" s="475"/>
      <c r="AU294" s="475"/>
      <c r="AV294" s="475"/>
      <c r="AW294" s="475"/>
      <c r="AX294" s="475"/>
      <c r="AY294" s="895"/>
      <c r="BA294" s="192">
        <f>BA293</f>
        <v>10</v>
      </c>
      <c r="BB294" s="192">
        <f>BB293</f>
        <v>2</v>
      </c>
      <c r="BC294" s="192"/>
      <c r="BG294" s="563" t="str">
        <f t="shared" ref="BG294:BL301" ca="1" si="43">IF(BA294&lt;&gt;"",IF(MID(_xlfn.FORMULATEXT(BA294),SEARCH("[",_xlfn.FORMULATEXT(BA294))+1,SEARCH("]",_xlfn.FORMULATEXT(BA294))-(SEARCH("[",_xlfn.FORMULATEXT(BA294))+1))="-1","",1),"")</f>
        <v/>
      </c>
      <c r="BH294" s="564" t="str">
        <f t="shared" ca="1" si="43"/>
        <v/>
      </c>
      <c r="BI294" s="564" t="str">
        <f t="shared" ca="1" si="43"/>
        <v/>
      </c>
      <c r="BJ294" s="564" t="str">
        <f t="shared" ca="1" si="43"/>
        <v/>
      </c>
      <c r="BK294" s="564" t="str">
        <f t="shared" ca="1" si="43"/>
        <v/>
      </c>
      <c r="BL294" s="565" t="str">
        <f t="shared" ca="1" si="43"/>
        <v/>
      </c>
      <c r="CV294" s="1528"/>
      <c r="CW294" s="1529"/>
      <c r="CX294" s="1529"/>
      <c r="CY294" s="1529"/>
      <c r="CZ294" s="1529"/>
      <c r="DA294" s="1529"/>
      <c r="DB294" s="1529"/>
      <c r="DC294" s="1529"/>
      <c r="DD294" s="1859"/>
      <c r="DE294" s="1860"/>
      <c r="DF294" s="1860"/>
      <c r="DG294" s="1861"/>
      <c r="DH294" s="1264"/>
      <c r="DI294" s="1264"/>
      <c r="DJ294" s="1264"/>
      <c r="DK294" s="1264"/>
      <c r="DL294" s="1264"/>
      <c r="DM294" s="1264"/>
      <c r="DN294" s="1264"/>
      <c r="DO294" s="1264"/>
      <c r="DP294" s="1264"/>
      <c r="DQ294" s="1264"/>
      <c r="DR294" s="307"/>
    </row>
    <row r="295" spans="1:122" s="465" customFormat="1" ht="15" customHeight="1">
      <c r="A295" s="320"/>
      <c r="B295" s="275"/>
      <c r="C295" s="275"/>
      <c r="D295" s="900" t="s">
        <v>34</v>
      </c>
      <c r="E295" s="901"/>
      <c r="F295" s="901" t="s">
        <v>117</v>
      </c>
      <c r="G295" s="901"/>
      <c r="H295" s="901"/>
      <c r="I295" s="901"/>
      <c r="J295" s="901"/>
      <c r="K295" s="901"/>
      <c r="L295" s="901"/>
      <c r="M295" s="901"/>
      <c r="N295" s="569" t="s">
        <v>355</v>
      </c>
      <c r="O295" s="568"/>
      <c r="P295" s="568"/>
      <c r="Q295" s="568"/>
      <c r="R295" s="568"/>
      <c r="S295" s="568"/>
      <c r="T295" s="568"/>
      <c r="U295" s="568"/>
      <c r="V295" s="568"/>
      <c r="W295" s="568"/>
      <c r="X295" s="568"/>
      <c r="Y295" s="568"/>
      <c r="Z295" s="568"/>
      <c r="AA295" s="568"/>
      <c r="AB295" s="568"/>
      <c r="AC295" s="568"/>
      <c r="AD295" s="568"/>
      <c r="AE295" s="568"/>
      <c r="AF295" s="568"/>
      <c r="AG295" s="568"/>
      <c r="AH295" s="568"/>
      <c r="AI295" s="568"/>
      <c r="AJ295" s="568"/>
      <c r="AK295" s="569" t="s">
        <v>356</v>
      </c>
      <c r="AL295" s="568"/>
      <c r="AM295" s="568"/>
      <c r="AN295" s="568"/>
      <c r="AO295" s="568"/>
      <c r="AP295" s="568"/>
      <c r="AQ295" s="568"/>
      <c r="AR295" s="568"/>
      <c r="AS295" s="568"/>
      <c r="AT295" s="568"/>
      <c r="AU295" s="568"/>
      <c r="AV295" s="568"/>
      <c r="AW295" s="568"/>
      <c r="AX295" s="902"/>
      <c r="AY295" s="223"/>
      <c r="BA295" s="192">
        <f t="shared" ref="BA295:BB300" si="44">BA294</f>
        <v>10</v>
      </c>
      <c r="BB295" s="192">
        <f t="shared" si="44"/>
        <v>2</v>
      </c>
      <c r="BC295" s="192"/>
      <c r="BE295" s="192"/>
      <c r="BG295" s="563" t="str">
        <f t="shared" ca="1" si="43"/>
        <v/>
      </c>
      <c r="BH295" s="564" t="str">
        <f t="shared" ca="1" si="43"/>
        <v/>
      </c>
      <c r="BI295" s="564" t="str">
        <f t="shared" ca="1" si="43"/>
        <v/>
      </c>
      <c r="BJ295" s="564" t="str">
        <f t="shared" ca="1" si="43"/>
        <v/>
      </c>
      <c r="BK295" s="564" t="str">
        <f t="shared" ca="1" si="43"/>
        <v/>
      </c>
      <c r="BL295" s="565" t="str">
        <f t="shared" ca="1" si="43"/>
        <v/>
      </c>
      <c r="CV295" s="1528"/>
      <c r="CW295" s="1529"/>
      <c r="CX295" s="1529"/>
      <c r="CY295" s="1529"/>
      <c r="CZ295" s="1529"/>
      <c r="DA295" s="1529"/>
      <c r="DB295" s="1529"/>
      <c r="DC295" s="1529"/>
      <c r="DD295" s="1859"/>
      <c r="DE295" s="1860"/>
      <c r="DF295" s="1860"/>
      <c r="DG295" s="1861"/>
      <c r="DH295" s="1264"/>
      <c r="DI295" s="1264"/>
      <c r="DJ295" s="1264"/>
      <c r="DK295" s="1264"/>
      <c r="DL295" s="1264"/>
      <c r="DM295" s="1264"/>
      <c r="DN295" s="1264"/>
      <c r="DO295" s="1264"/>
      <c r="DP295" s="1264"/>
      <c r="DQ295" s="1264"/>
      <c r="DR295" s="307"/>
    </row>
    <row r="296" spans="1:122" s="465" customFormat="1" ht="15" customHeight="1">
      <c r="A296" s="320"/>
      <c r="B296" s="275"/>
      <c r="C296" s="275"/>
      <c r="D296" s="893" t="str">
        <f>TEXT($B$55,"###")</f>
        <v>16</v>
      </c>
      <c r="E296" s="572"/>
      <c r="F296" s="585" t="str">
        <f>IF(NOT(ISBLANK(D296)),VLOOKUP(VALUE(D296),$B$38:$D$75,3,FALSE),"")</f>
        <v>データID</v>
      </c>
      <c r="G296" s="266"/>
      <c r="H296" s="266"/>
      <c r="I296" s="266"/>
      <c r="J296" s="266"/>
      <c r="K296" s="266"/>
      <c r="L296" s="266"/>
      <c r="M296" s="572"/>
      <c r="N296" s="585" t="s">
        <v>1010</v>
      </c>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c r="AJ296" s="266"/>
      <c r="AK296" s="585"/>
      <c r="AL296" s="266"/>
      <c r="AM296" s="266"/>
      <c r="AN296" s="266"/>
      <c r="AO296" s="266"/>
      <c r="AP296" s="266"/>
      <c r="AQ296" s="266"/>
      <c r="AR296" s="266"/>
      <c r="AS296" s="266"/>
      <c r="AT296" s="266"/>
      <c r="AU296" s="266"/>
      <c r="AV296" s="266"/>
      <c r="AW296" s="266"/>
      <c r="AX296" s="267"/>
      <c r="AY296" s="223"/>
      <c r="BA296" s="192">
        <f t="shared" si="44"/>
        <v>10</v>
      </c>
      <c r="BB296" s="192">
        <f t="shared" si="44"/>
        <v>2</v>
      </c>
      <c r="BC296" s="192"/>
      <c r="BE296" s="192"/>
      <c r="BG296" s="563" t="str">
        <f t="shared" ca="1" si="43"/>
        <v/>
      </c>
      <c r="BH296" s="564" t="str">
        <f t="shared" ca="1" si="43"/>
        <v/>
      </c>
      <c r="BI296" s="564" t="str">
        <f t="shared" ca="1" si="43"/>
        <v/>
      </c>
      <c r="BJ296" s="564" t="str">
        <f t="shared" ca="1" si="43"/>
        <v/>
      </c>
      <c r="BK296" s="564" t="str">
        <f t="shared" ca="1" si="43"/>
        <v/>
      </c>
      <c r="BL296" s="565" t="str">
        <f t="shared" ca="1" si="43"/>
        <v/>
      </c>
      <c r="CV296" s="1528"/>
      <c r="CW296" s="1529"/>
      <c r="CX296" s="1529"/>
      <c r="CY296" s="1529"/>
      <c r="CZ296" s="1529"/>
      <c r="DA296" s="1529"/>
      <c r="DB296" s="1529"/>
      <c r="DC296" s="1529"/>
      <c r="DD296" s="1859"/>
      <c r="DE296" s="1860"/>
      <c r="DF296" s="1860"/>
      <c r="DG296" s="1861"/>
      <c r="DH296" s="1264"/>
      <c r="DI296" s="1264"/>
      <c r="DJ296" s="1264"/>
      <c r="DK296" s="1264"/>
      <c r="DL296" s="1264"/>
      <c r="DM296" s="1264"/>
      <c r="DN296" s="1264"/>
      <c r="DO296" s="1264"/>
      <c r="DP296" s="1264"/>
      <c r="DQ296" s="1264"/>
      <c r="DR296" s="307"/>
    </row>
    <row r="297" spans="1:122" s="465" customFormat="1" ht="15" customHeight="1">
      <c r="A297" s="320"/>
      <c r="B297" s="275"/>
      <c r="C297" s="275"/>
      <c r="D297" s="586" t="str">
        <f>TEXT($B$56,"###")</f>
        <v>17</v>
      </c>
      <c r="E297" s="296"/>
      <c r="F297" s="474" t="str">
        <f>IF(NOT(ISBLANK(D297)),VLOOKUP(VALUE(D297),$B$38:$D$75,3,FALSE),"")</f>
        <v>圧造課部品番号ID</v>
      </c>
      <c r="G297" s="269"/>
      <c r="H297" s="269"/>
      <c r="I297" s="269"/>
      <c r="J297" s="269"/>
      <c r="K297" s="269"/>
      <c r="L297" s="269"/>
      <c r="M297" s="296"/>
      <c r="N297" s="474" t="s">
        <v>1092</v>
      </c>
      <c r="O297" s="269"/>
      <c r="P297" s="269"/>
      <c r="Q297" s="269"/>
      <c r="R297" s="269"/>
      <c r="S297" s="269"/>
      <c r="T297" s="269"/>
      <c r="U297" s="269"/>
      <c r="V297" s="269"/>
      <c r="W297" s="269"/>
      <c r="X297" s="269"/>
      <c r="Y297" s="269"/>
      <c r="Z297" s="269"/>
      <c r="AA297" s="269"/>
      <c r="AB297" s="269"/>
      <c r="AC297" s="269"/>
      <c r="AD297" s="269"/>
      <c r="AE297" s="269"/>
      <c r="AF297" s="269"/>
      <c r="AG297" s="269"/>
      <c r="AH297" s="269"/>
      <c r="AI297" s="269"/>
      <c r="AJ297" s="269"/>
      <c r="AK297" s="474"/>
      <c r="AL297" s="269"/>
      <c r="AM297" s="269"/>
      <c r="AN297" s="269"/>
      <c r="AO297" s="269"/>
      <c r="AP297" s="269"/>
      <c r="AQ297" s="269"/>
      <c r="AR297" s="269"/>
      <c r="AS297" s="269"/>
      <c r="AT297" s="269"/>
      <c r="AU297" s="269"/>
      <c r="AV297" s="269"/>
      <c r="AW297" s="269"/>
      <c r="AX297" s="270"/>
      <c r="AY297" s="223"/>
      <c r="BA297" s="192">
        <f t="shared" si="44"/>
        <v>10</v>
      </c>
      <c r="BB297" s="192">
        <f t="shared" si="44"/>
        <v>2</v>
      </c>
      <c r="BC297" s="192"/>
      <c r="BE297" s="192"/>
      <c r="BG297" s="563" t="str">
        <f t="shared" ca="1" si="43"/>
        <v/>
      </c>
      <c r="BH297" s="564" t="str">
        <f t="shared" ca="1" si="43"/>
        <v/>
      </c>
      <c r="BI297" s="564" t="str">
        <f t="shared" ca="1" si="43"/>
        <v/>
      </c>
      <c r="BJ297" s="564" t="str">
        <f t="shared" ca="1" si="43"/>
        <v/>
      </c>
      <c r="BK297" s="564" t="str">
        <f t="shared" ca="1" si="43"/>
        <v/>
      </c>
      <c r="BL297" s="565" t="str">
        <f t="shared" ca="1" si="43"/>
        <v/>
      </c>
      <c r="CV297" s="1528"/>
      <c r="CW297" s="1529"/>
      <c r="CX297" s="1529"/>
      <c r="CY297" s="1529"/>
      <c r="CZ297" s="1529"/>
      <c r="DA297" s="1529"/>
      <c r="DB297" s="1529"/>
      <c r="DC297" s="1529"/>
      <c r="DD297" s="1859"/>
      <c r="DE297" s="1860"/>
      <c r="DF297" s="1860"/>
      <c r="DG297" s="1861"/>
      <c r="DH297" s="1264"/>
      <c r="DI297" s="1264"/>
      <c r="DJ297" s="1264"/>
      <c r="DK297" s="1264"/>
      <c r="DL297" s="1264"/>
      <c r="DM297" s="1264"/>
      <c r="DN297" s="1264"/>
      <c r="DO297" s="1264"/>
      <c r="DP297" s="1264"/>
      <c r="DQ297" s="1264"/>
      <c r="DR297" s="307"/>
    </row>
    <row r="298" spans="1:122" s="465" customFormat="1" ht="15" customHeight="1">
      <c r="A298" s="320"/>
      <c r="B298" s="275"/>
      <c r="C298" s="275"/>
      <c r="D298" s="586" t="str">
        <f>TEXT($B$57,"###")</f>
        <v>18</v>
      </c>
      <c r="E298" s="296"/>
      <c r="F298" s="474" t="str">
        <f>IF(NOT(ISBLANK(D298)),VLOOKUP(VALUE(D298),$B$38:$D$75,3,FALSE),"")</f>
        <v>大日程部品番号</v>
      </c>
      <c r="G298" s="269"/>
      <c r="H298" s="269"/>
      <c r="I298" s="269"/>
      <c r="J298" s="269"/>
      <c r="K298" s="269"/>
      <c r="L298" s="269"/>
      <c r="M298" s="296"/>
      <c r="N298" s="474" t="s">
        <v>1091</v>
      </c>
      <c r="O298" s="269"/>
      <c r="P298" s="269"/>
      <c r="Q298" s="269"/>
      <c r="R298" s="269"/>
      <c r="S298" s="269"/>
      <c r="T298" s="269"/>
      <c r="U298" s="269"/>
      <c r="V298" s="269"/>
      <c r="W298" s="269"/>
      <c r="X298" s="269"/>
      <c r="Y298" s="269"/>
      <c r="Z298" s="269"/>
      <c r="AA298" s="269"/>
      <c r="AB298" s="269"/>
      <c r="AC298" s="269"/>
      <c r="AD298" s="269"/>
      <c r="AE298" s="269"/>
      <c r="AF298" s="269"/>
      <c r="AG298" s="269"/>
      <c r="AH298" s="269"/>
      <c r="AI298" s="269"/>
      <c r="AJ298" s="269"/>
      <c r="AK298" s="474"/>
      <c r="AL298" s="269"/>
      <c r="AM298" s="269"/>
      <c r="AN298" s="269"/>
      <c r="AO298" s="269"/>
      <c r="AP298" s="269"/>
      <c r="AQ298" s="269"/>
      <c r="AR298" s="269"/>
      <c r="AS298" s="269"/>
      <c r="AT298" s="269"/>
      <c r="AU298" s="269"/>
      <c r="AV298" s="269"/>
      <c r="AW298" s="269"/>
      <c r="AX298" s="270"/>
      <c r="AY298" s="223"/>
      <c r="BA298" s="192">
        <f t="shared" si="44"/>
        <v>10</v>
      </c>
      <c r="BB298" s="192">
        <f t="shared" si="44"/>
        <v>2</v>
      </c>
      <c r="BC298" s="192"/>
      <c r="BE298" s="192"/>
      <c r="BG298" s="563" t="str">
        <f t="shared" ca="1" si="43"/>
        <v/>
      </c>
      <c r="BH298" s="564" t="str">
        <f t="shared" ca="1" si="43"/>
        <v/>
      </c>
      <c r="BI298" s="564" t="str">
        <f t="shared" ca="1" si="43"/>
        <v/>
      </c>
      <c r="BJ298" s="564" t="str">
        <f t="shared" ca="1" si="43"/>
        <v/>
      </c>
      <c r="BK298" s="564" t="str">
        <f t="shared" ca="1" si="43"/>
        <v/>
      </c>
      <c r="BL298" s="565" t="str">
        <f t="shared" ca="1" si="43"/>
        <v/>
      </c>
      <c r="CV298" s="1528"/>
      <c r="CW298" s="1529"/>
      <c r="CX298" s="1529"/>
      <c r="CY298" s="1529"/>
      <c r="CZ298" s="1529"/>
      <c r="DA298" s="1529"/>
      <c r="DB298" s="1529"/>
      <c r="DC298" s="1529"/>
      <c r="DD298" s="1859"/>
      <c r="DE298" s="1860"/>
      <c r="DF298" s="1860"/>
      <c r="DG298" s="1861"/>
      <c r="DH298" s="1264"/>
      <c r="DI298" s="1264"/>
      <c r="DJ298" s="1264"/>
      <c r="DK298" s="1264"/>
      <c r="DL298" s="1264"/>
      <c r="DM298" s="1264"/>
      <c r="DN298" s="1264"/>
      <c r="DO298" s="1264"/>
      <c r="DP298" s="1264"/>
      <c r="DQ298" s="1264"/>
      <c r="DR298" s="307"/>
    </row>
    <row r="299" spans="1:122" s="465" customFormat="1" ht="15" customHeight="1">
      <c r="A299" s="320"/>
      <c r="B299" s="275"/>
      <c r="C299" s="275"/>
      <c r="D299" s="892" t="str">
        <f>TEXT($B$58,"###")</f>
        <v>19</v>
      </c>
      <c r="E299" s="262"/>
      <c r="F299" s="588" t="str">
        <f>IF(NOT(ISBLANK(D299)),VLOOKUP(VALUE(D299),$B$38:$D$75,3,FALSE),"")</f>
        <v>圧造課部品番号</v>
      </c>
      <c r="G299" s="271"/>
      <c r="H299" s="271"/>
      <c r="I299" s="271"/>
      <c r="J299" s="271"/>
      <c r="K299" s="271"/>
      <c r="L299" s="271"/>
      <c r="M299" s="262"/>
      <c r="N299" s="588" t="s">
        <v>1019</v>
      </c>
      <c r="O299" s="271"/>
      <c r="P299" s="271"/>
      <c r="Q299" s="271"/>
      <c r="R299" s="271"/>
      <c r="S299" s="271"/>
      <c r="T299" s="271"/>
      <c r="U299" s="271"/>
      <c r="V299" s="271"/>
      <c r="W299" s="271"/>
      <c r="X299" s="271"/>
      <c r="Y299" s="271"/>
      <c r="Z299" s="271"/>
      <c r="AA299" s="271"/>
      <c r="AB299" s="271"/>
      <c r="AC299" s="271"/>
      <c r="AD299" s="271"/>
      <c r="AE299" s="271"/>
      <c r="AF299" s="271"/>
      <c r="AG299" s="271"/>
      <c r="AH299" s="271"/>
      <c r="AI299" s="271"/>
      <c r="AJ299" s="271"/>
      <c r="AK299" s="588"/>
      <c r="AL299" s="271"/>
      <c r="AM299" s="271"/>
      <c r="AN299" s="271"/>
      <c r="AO299" s="271"/>
      <c r="AP299" s="271"/>
      <c r="AQ299" s="271"/>
      <c r="AR299" s="271"/>
      <c r="AS299" s="271"/>
      <c r="AT299" s="271"/>
      <c r="AU299" s="271"/>
      <c r="AV299" s="271"/>
      <c r="AW299" s="271"/>
      <c r="AX299" s="272"/>
      <c r="AY299" s="223"/>
      <c r="BA299" s="192">
        <f t="shared" si="44"/>
        <v>10</v>
      </c>
      <c r="BB299" s="192">
        <f t="shared" si="44"/>
        <v>2</v>
      </c>
      <c r="BC299" s="192"/>
      <c r="BE299" s="192"/>
      <c r="BG299" s="563" t="str">
        <f t="shared" ca="1" si="43"/>
        <v/>
      </c>
      <c r="BH299" s="564" t="str">
        <f t="shared" ca="1" si="43"/>
        <v/>
      </c>
      <c r="BI299" s="564" t="str">
        <f t="shared" ca="1" si="43"/>
        <v/>
      </c>
      <c r="BJ299" s="564" t="str">
        <f t="shared" ca="1" si="43"/>
        <v/>
      </c>
      <c r="BK299" s="564" t="str">
        <f t="shared" ca="1" si="43"/>
        <v/>
      </c>
      <c r="BL299" s="565" t="str">
        <f t="shared" ca="1" si="43"/>
        <v/>
      </c>
      <c r="CV299" s="1528"/>
      <c r="CW299" s="1529"/>
      <c r="CX299" s="1529"/>
      <c r="CY299" s="1529"/>
      <c r="CZ299" s="1529"/>
      <c r="DA299" s="1529"/>
      <c r="DB299" s="1529"/>
      <c r="DC299" s="1529"/>
      <c r="DD299" s="1859"/>
      <c r="DE299" s="1860"/>
      <c r="DF299" s="1860"/>
      <c r="DG299" s="1861"/>
      <c r="DH299" s="1264"/>
      <c r="DI299" s="1264"/>
      <c r="DJ299" s="1264"/>
      <c r="DK299" s="1264"/>
      <c r="DL299" s="1264"/>
      <c r="DM299" s="1264"/>
      <c r="DN299" s="1264"/>
      <c r="DO299" s="1264"/>
      <c r="DP299" s="1264"/>
      <c r="DQ299" s="1264"/>
      <c r="DR299" s="307"/>
    </row>
    <row r="300" spans="1:122" ht="15" customHeight="1">
      <c r="A300" s="218"/>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c r="AE300" s="219"/>
      <c r="AF300" s="219"/>
      <c r="AG300" s="219"/>
      <c r="AH300" s="219"/>
      <c r="AI300" s="219"/>
      <c r="AJ300" s="219"/>
      <c r="AK300" s="219"/>
      <c r="AL300" s="219"/>
      <c r="AM300" s="219"/>
      <c r="AN300" s="219"/>
      <c r="AO300" s="219"/>
      <c r="AP300" s="219"/>
      <c r="AQ300" s="219"/>
      <c r="AR300" s="219"/>
      <c r="AS300" s="219"/>
      <c r="AT300" s="219"/>
      <c r="AU300" s="219"/>
      <c r="AV300" s="219"/>
      <c r="AW300" s="219"/>
      <c r="AX300" s="219"/>
      <c r="AY300" s="40"/>
      <c r="BA300" s="192">
        <f t="shared" si="44"/>
        <v>10</v>
      </c>
      <c r="BB300" s="192">
        <f t="shared" si="44"/>
        <v>2</v>
      </c>
      <c r="BE300" s="465"/>
      <c r="BF300" s="465"/>
      <c r="BG300" s="563" t="str">
        <f t="shared" ca="1" si="43"/>
        <v/>
      </c>
      <c r="BH300" s="564" t="str">
        <f t="shared" ca="1" si="43"/>
        <v/>
      </c>
      <c r="BI300" s="564" t="str">
        <f t="shared" ca="1" si="43"/>
        <v/>
      </c>
      <c r="BJ300" s="564" t="str">
        <f t="shared" ca="1" si="43"/>
        <v/>
      </c>
      <c r="BK300" s="564" t="str">
        <f t="shared" ca="1" si="43"/>
        <v/>
      </c>
      <c r="BL300" s="565" t="str">
        <f t="shared" ca="1" si="43"/>
        <v/>
      </c>
      <c r="CV300" s="1517"/>
      <c r="CW300" s="1481"/>
      <c r="CX300" s="1481"/>
      <c r="CY300" s="1481"/>
      <c r="CZ300" s="1481"/>
      <c r="DA300" s="1481"/>
      <c r="DB300" s="1481"/>
      <c r="DC300" s="1481"/>
      <c r="DD300" s="1859"/>
      <c r="DE300" s="1860"/>
      <c r="DF300" s="1860"/>
      <c r="DG300" s="1861"/>
      <c r="DH300" s="1481"/>
      <c r="DI300" s="1481"/>
      <c r="DJ300" s="1481"/>
      <c r="DK300" s="1481"/>
      <c r="DL300" s="1481"/>
      <c r="DM300" s="1481"/>
      <c r="DN300" s="1481"/>
      <c r="DO300" s="1481"/>
      <c r="DP300" s="1481"/>
      <c r="DQ300" s="1481"/>
      <c r="DR300" s="1516"/>
    </row>
    <row r="301" spans="1:122" ht="15" customHeight="1">
      <c r="A301" s="218"/>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c r="AE301" s="219"/>
      <c r="AF301" s="219"/>
      <c r="AG301" s="219"/>
      <c r="AH301" s="219"/>
      <c r="AI301" s="219"/>
      <c r="AJ301" s="219"/>
      <c r="AK301" s="219"/>
      <c r="AL301" s="219"/>
      <c r="AM301" s="219"/>
      <c r="AN301" s="219"/>
      <c r="AO301" s="219"/>
      <c r="AP301" s="219"/>
      <c r="AQ301" s="219"/>
      <c r="AR301" s="219"/>
      <c r="AS301" s="219"/>
      <c r="AT301" s="219"/>
      <c r="AU301" s="219"/>
      <c r="AV301" s="219"/>
      <c r="AW301" s="219"/>
      <c r="AX301" s="219"/>
      <c r="AY301" s="40"/>
      <c r="BA301" s="192">
        <f t="shared" ref="BA301:BB310" si="45">BA300</f>
        <v>10</v>
      </c>
      <c r="BB301" s="192">
        <f t="shared" si="45"/>
        <v>2</v>
      </c>
      <c r="BE301" s="465"/>
      <c r="BF301" s="465"/>
      <c r="BG301" s="563" t="str">
        <f t="shared" ca="1" si="43"/>
        <v/>
      </c>
      <c r="BH301" s="564" t="str">
        <f t="shared" ca="1" si="43"/>
        <v/>
      </c>
      <c r="BI301" s="564" t="str">
        <f t="shared" ca="1" si="43"/>
        <v/>
      </c>
      <c r="BJ301" s="564" t="str">
        <f t="shared" ca="1" si="43"/>
        <v/>
      </c>
      <c r="BK301" s="564" t="str">
        <f t="shared" ca="1" si="43"/>
        <v/>
      </c>
      <c r="BL301" s="565" t="str">
        <f t="shared" ca="1" si="43"/>
        <v/>
      </c>
      <c r="CV301" s="1517"/>
      <c r="CW301" s="1481"/>
      <c r="CX301" s="1481"/>
      <c r="CY301" s="1481"/>
      <c r="CZ301" s="1481"/>
      <c r="DA301" s="1481"/>
      <c r="DB301" s="1481"/>
      <c r="DC301" s="1481"/>
      <c r="DD301" s="1859"/>
      <c r="DE301" s="1860"/>
      <c r="DF301" s="1860"/>
      <c r="DG301" s="1861"/>
      <c r="DH301" s="1481"/>
      <c r="DI301" s="1481"/>
      <c r="DJ301" s="1481"/>
      <c r="DK301" s="1481"/>
      <c r="DL301" s="1481"/>
      <c r="DM301" s="1481"/>
      <c r="DN301" s="1481"/>
      <c r="DO301" s="1481"/>
      <c r="DP301" s="1481"/>
      <c r="DQ301" s="1481"/>
      <c r="DR301" s="1516"/>
    </row>
    <row r="302" spans="1:122" ht="15" customHeight="1">
      <c r="A302" s="218"/>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c r="AC302" s="219"/>
      <c r="AD302" s="219"/>
      <c r="AE302" s="219"/>
      <c r="AF302" s="219"/>
      <c r="AG302" s="219"/>
      <c r="AH302" s="219"/>
      <c r="AI302" s="219"/>
      <c r="AJ302" s="219"/>
      <c r="AK302" s="219"/>
      <c r="AL302" s="219"/>
      <c r="AM302" s="219"/>
      <c r="AN302" s="219"/>
      <c r="AO302" s="219"/>
      <c r="AP302" s="219"/>
      <c r="AQ302" s="219"/>
      <c r="AR302" s="219"/>
      <c r="AS302" s="219"/>
      <c r="AT302" s="219"/>
      <c r="AU302" s="219"/>
      <c r="AV302" s="219"/>
      <c r="AW302" s="219"/>
      <c r="AX302" s="219"/>
      <c r="AY302" s="40"/>
      <c r="BA302" s="192">
        <f t="shared" si="45"/>
        <v>10</v>
      </c>
      <c r="BB302" s="192">
        <f t="shared" si="45"/>
        <v>2</v>
      </c>
      <c r="BE302" s="465"/>
      <c r="BF302" s="465"/>
      <c r="BG302" s="563" t="str">
        <f t="shared" ref="BG302:BL310" ca="1" si="46">IF(BA302&lt;&gt;"",IF(MID(_xlfn.FORMULATEXT(BA302),SEARCH("[",_xlfn.FORMULATEXT(BA302))+1,SEARCH("]",_xlfn.FORMULATEXT(BA302))-(SEARCH("[",_xlfn.FORMULATEXT(BA302))+1))="-1","",1),"")</f>
        <v/>
      </c>
      <c r="BH302" s="564" t="str">
        <f t="shared" ca="1" si="46"/>
        <v/>
      </c>
      <c r="BI302" s="564" t="str">
        <f t="shared" ca="1" si="46"/>
        <v/>
      </c>
      <c r="BJ302" s="564" t="str">
        <f t="shared" ca="1" si="46"/>
        <v/>
      </c>
      <c r="BK302" s="564" t="str">
        <f t="shared" ca="1" si="46"/>
        <v/>
      </c>
      <c r="BL302" s="565" t="str">
        <f t="shared" ca="1" si="46"/>
        <v/>
      </c>
      <c r="CV302" s="1517"/>
      <c r="CW302" s="1481"/>
      <c r="CX302" s="1481"/>
      <c r="CY302" s="1481"/>
      <c r="CZ302" s="1481"/>
      <c r="DA302" s="1481"/>
      <c r="DB302" s="1481"/>
      <c r="DC302" s="1481"/>
      <c r="DD302" s="1859"/>
      <c r="DE302" s="1860"/>
      <c r="DF302" s="1860"/>
      <c r="DG302" s="1861"/>
      <c r="DH302" s="1481"/>
      <c r="DI302" s="1481"/>
      <c r="DJ302" s="1481"/>
      <c r="DK302" s="1481"/>
      <c r="DL302" s="1481"/>
      <c r="DM302" s="1481"/>
      <c r="DN302" s="1481"/>
      <c r="DO302" s="1481"/>
      <c r="DP302" s="1481"/>
      <c r="DQ302" s="1481"/>
      <c r="DR302" s="1516"/>
    </row>
    <row r="303" spans="1:122" ht="15" customHeight="1">
      <c r="A303" s="218"/>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c r="AC303" s="219"/>
      <c r="AD303" s="219"/>
      <c r="AE303" s="219"/>
      <c r="AF303" s="219"/>
      <c r="AG303" s="219"/>
      <c r="AH303" s="219"/>
      <c r="AI303" s="219"/>
      <c r="AJ303" s="219"/>
      <c r="AK303" s="219"/>
      <c r="AL303" s="219"/>
      <c r="AM303" s="219"/>
      <c r="AN303" s="219"/>
      <c r="AO303" s="219"/>
      <c r="AP303" s="219"/>
      <c r="AQ303" s="219"/>
      <c r="AR303" s="219"/>
      <c r="AS303" s="219"/>
      <c r="AT303" s="219"/>
      <c r="AU303" s="219"/>
      <c r="AV303" s="219"/>
      <c r="AW303" s="219"/>
      <c r="AX303" s="219"/>
      <c r="AY303" s="40"/>
      <c r="BA303" s="192">
        <f t="shared" si="45"/>
        <v>10</v>
      </c>
      <c r="BB303" s="192">
        <f t="shared" si="45"/>
        <v>2</v>
      </c>
      <c r="BE303" s="465"/>
      <c r="BF303" s="465"/>
      <c r="BG303" s="563" t="str">
        <f t="shared" ca="1" si="46"/>
        <v/>
      </c>
      <c r="BH303" s="564" t="str">
        <f t="shared" ca="1" si="46"/>
        <v/>
      </c>
      <c r="BI303" s="564" t="str">
        <f t="shared" ca="1" si="46"/>
        <v/>
      </c>
      <c r="BJ303" s="564" t="str">
        <f t="shared" ca="1" si="46"/>
        <v/>
      </c>
      <c r="BK303" s="564" t="str">
        <f t="shared" ca="1" si="46"/>
        <v/>
      </c>
      <c r="BL303" s="565" t="str">
        <f t="shared" ca="1" si="46"/>
        <v/>
      </c>
      <c r="CV303" s="1517"/>
      <c r="CW303" s="1481"/>
      <c r="CX303" s="1481"/>
      <c r="CY303" s="1481"/>
      <c r="CZ303" s="1481"/>
      <c r="DA303" s="1481"/>
      <c r="DB303" s="1481"/>
      <c r="DC303" s="1481"/>
      <c r="DD303" s="1859"/>
      <c r="DE303" s="1860"/>
      <c r="DF303" s="1860"/>
      <c r="DG303" s="1861"/>
      <c r="DH303" s="1481"/>
      <c r="DI303" s="1481"/>
      <c r="DJ303" s="1481"/>
      <c r="DK303" s="1481"/>
      <c r="DL303" s="1481"/>
      <c r="DM303" s="1481"/>
      <c r="DN303" s="1481"/>
      <c r="DO303" s="1481"/>
      <c r="DP303" s="1481"/>
      <c r="DQ303" s="1481"/>
      <c r="DR303" s="1516"/>
    </row>
    <row r="304" spans="1:122" ht="15" customHeight="1">
      <c r="A304" s="218"/>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c r="AC304" s="219"/>
      <c r="AD304" s="219"/>
      <c r="AE304" s="219"/>
      <c r="AF304" s="219"/>
      <c r="AG304" s="219"/>
      <c r="AH304" s="219"/>
      <c r="AI304" s="219"/>
      <c r="AJ304" s="219"/>
      <c r="AK304" s="219"/>
      <c r="AL304" s="219"/>
      <c r="AM304" s="219"/>
      <c r="AN304" s="219"/>
      <c r="AO304" s="219"/>
      <c r="AP304" s="219"/>
      <c r="AQ304" s="219"/>
      <c r="AR304" s="219"/>
      <c r="AS304" s="219"/>
      <c r="AT304" s="219"/>
      <c r="AU304" s="219"/>
      <c r="AV304" s="219"/>
      <c r="AW304" s="219"/>
      <c r="AX304" s="219"/>
      <c r="AY304" s="40"/>
      <c r="BA304" s="192">
        <f t="shared" si="45"/>
        <v>10</v>
      </c>
      <c r="BB304" s="192">
        <f t="shared" si="45"/>
        <v>2</v>
      </c>
      <c r="BE304" s="465"/>
      <c r="BF304" s="465"/>
      <c r="BG304" s="563" t="str">
        <f t="shared" ca="1" si="46"/>
        <v/>
      </c>
      <c r="BH304" s="564" t="str">
        <f t="shared" ca="1" si="46"/>
        <v/>
      </c>
      <c r="BI304" s="564" t="str">
        <f t="shared" ca="1" si="46"/>
        <v/>
      </c>
      <c r="BJ304" s="564" t="str">
        <f t="shared" ca="1" si="46"/>
        <v/>
      </c>
      <c r="BK304" s="564" t="str">
        <f t="shared" ca="1" si="46"/>
        <v/>
      </c>
      <c r="BL304" s="565" t="str">
        <f t="shared" ca="1" si="46"/>
        <v/>
      </c>
      <c r="CV304" s="1517"/>
      <c r="CW304" s="1481"/>
      <c r="CX304" s="1481"/>
      <c r="CY304" s="1481"/>
      <c r="CZ304" s="1481"/>
      <c r="DA304" s="1481"/>
      <c r="DB304" s="1481"/>
      <c r="DC304" s="1481"/>
      <c r="DD304" s="1859"/>
      <c r="DE304" s="1860"/>
      <c r="DF304" s="1860"/>
      <c r="DG304" s="1861"/>
      <c r="DH304" s="1481"/>
      <c r="DI304" s="1481"/>
      <c r="DJ304" s="1481"/>
      <c r="DK304" s="1481"/>
      <c r="DL304" s="1481"/>
      <c r="DM304" s="1481"/>
      <c r="DN304" s="1481"/>
      <c r="DO304" s="1481"/>
      <c r="DP304" s="1481"/>
      <c r="DQ304" s="1481"/>
      <c r="DR304" s="1516"/>
    </row>
    <row r="305" spans="1:122" ht="15" customHeight="1">
      <c r="A305" s="218"/>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c r="AC305" s="219"/>
      <c r="AD305" s="219"/>
      <c r="AE305" s="219"/>
      <c r="AF305" s="219"/>
      <c r="AG305" s="219"/>
      <c r="AH305" s="219"/>
      <c r="AI305" s="219"/>
      <c r="AJ305" s="219"/>
      <c r="AK305" s="219"/>
      <c r="AL305" s="219"/>
      <c r="AM305" s="219"/>
      <c r="AN305" s="219"/>
      <c r="AO305" s="219"/>
      <c r="AP305" s="219"/>
      <c r="AQ305" s="219"/>
      <c r="AR305" s="219"/>
      <c r="AS305" s="219"/>
      <c r="AT305" s="219"/>
      <c r="AU305" s="219"/>
      <c r="AV305" s="219"/>
      <c r="AW305" s="219"/>
      <c r="AX305" s="219"/>
      <c r="AY305" s="40"/>
      <c r="BA305" s="192">
        <f t="shared" si="45"/>
        <v>10</v>
      </c>
      <c r="BB305" s="192">
        <f t="shared" si="45"/>
        <v>2</v>
      </c>
      <c r="BE305" s="465"/>
      <c r="BF305" s="465"/>
      <c r="BG305" s="563" t="str">
        <f t="shared" ca="1" si="46"/>
        <v/>
      </c>
      <c r="BH305" s="564" t="str">
        <f t="shared" ca="1" si="46"/>
        <v/>
      </c>
      <c r="BI305" s="564" t="str">
        <f t="shared" ca="1" si="46"/>
        <v/>
      </c>
      <c r="BJ305" s="564" t="str">
        <f t="shared" ca="1" si="46"/>
        <v/>
      </c>
      <c r="BK305" s="564" t="str">
        <f t="shared" ca="1" si="46"/>
        <v/>
      </c>
      <c r="BL305" s="565" t="str">
        <f t="shared" ca="1" si="46"/>
        <v/>
      </c>
      <c r="CV305" s="1517"/>
      <c r="CW305" s="1481"/>
      <c r="CX305" s="1481"/>
      <c r="CY305" s="1481"/>
      <c r="CZ305" s="1481"/>
      <c r="DA305" s="1481"/>
      <c r="DB305" s="1481"/>
      <c r="DC305" s="1481"/>
      <c r="DD305" s="1859"/>
      <c r="DE305" s="1860"/>
      <c r="DF305" s="1860"/>
      <c r="DG305" s="1861"/>
      <c r="DH305" s="1481"/>
      <c r="DI305" s="1481"/>
      <c r="DJ305" s="1481"/>
      <c r="DK305" s="1481"/>
      <c r="DL305" s="1481"/>
      <c r="DM305" s="1481"/>
      <c r="DN305" s="1481"/>
      <c r="DO305" s="1481"/>
      <c r="DP305" s="1481"/>
      <c r="DQ305" s="1481"/>
      <c r="DR305" s="1516"/>
    </row>
    <row r="306" spans="1:122" ht="15" customHeight="1">
      <c r="A306" s="218"/>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c r="AC306" s="219"/>
      <c r="AD306" s="219"/>
      <c r="AE306" s="219"/>
      <c r="AF306" s="219"/>
      <c r="AG306" s="219"/>
      <c r="AH306" s="219"/>
      <c r="AI306" s="219"/>
      <c r="AJ306" s="219"/>
      <c r="AK306" s="219"/>
      <c r="AL306" s="219"/>
      <c r="AM306" s="219"/>
      <c r="AN306" s="219"/>
      <c r="AO306" s="219"/>
      <c r="AP306" s="219"/>
      <c r="AQ306" s="219"/>
      <c r="AR306" s="219"/>
      <c r="AS306" s="219"/>
      <c r="AT306" s="219"/>
      <c r="AU306" s="219"/>
      <c r="AV306" s="219"/>
      <c r="AW306" s="219"/>
      <c r="AX306" s="219"/>
      <c r="AY306" s="40"/>
      <c r="BA306" s="192">
        <f t="shared" si="45"/>
        <v>10</v>
      </c>
      <c r="BB306" s="192">
        <f t="shared" si="45"/>
        <v>2</v>
      </c>
      <c r="BE306" s="465"/>
      <c r="BF306" s="465"/>
      <c r="BG306" s="563" t="str">
        <f t="shared" ca="1" si="46"/>
        <v/>
      </c>
      <c r="BH306" s="564" t="str">
        <f t="shared" ca="1" si="46"/>
        <v/>
      </c>
      <c r="BI306" s="564" t="str">
        <f t="shared" ca="1" si="46"/>
        <v/>
      </c>
      <c r="BJ306" s="564" t="str">
        <f t="shared" ca="1" si="46"/>
        <v/>
      </c>
      <c r="BK306" s="564" t="str">
        <f t="shared" ca="1" si="46"/>
        <v/>
      </c>
      <c r="BL306" s="565" t="str">
        <f t="shared" ca="1" si="46"/>
        <v/>
      </c>
      <c r="CV306" s="1517"/>
      <c r="CW306" s="1481"/>
      <c r="CX306" s="1481"/>
      <c r="CY306" s="1481"/>
      <c r="CZ306" s="1481"/>
      <c r="DA306" s="1481"/>
      <c r="DB306" s="1481"/>
      <c r="DC306" s="1481"/>
      <c r="DD306" s="1859"/>
      <c r="DE306" s="1860"/>
      <c r="DF306" s="1860"/>
      <c r="DG306" s="1861"/>
      <c r="DH306" s="1481"/>
      <c r="DI306" s="1481"/>
      <c r="DJ306" s="1481"/>
      <c r="DK306" s="1481"/>
      <c r="DL306" s="1481"/>
      <c r="DM306" s="1481"/>
      <c r="DN306" s="1481"/>
      <c r="DO306" s="1481"/>
      <c r="DP306" s="1481"/>
      <c r="DQ306" s="1481"/>
      <c r="DR306" s="1516"/>
    </row>
    <row r="307" spans="1:122" ht="15" customHeight="1">
      <c r="A307" s="218"/>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c r="AE307" s="219"/>
      <c r="AF307" s="219"/>
      <c r="AG307" s="219"/>
      <c r="AH307" s="219"/>
      <c r="AI307" s="219"/>
      <c r="AJ307" s="219"/>
      <c r="AK307" s="219"/>
      <c r="AL307" s="219"/>
      <c r="AM307" s="219"/>
      <c r="AN307" s="219"/>
      <c r="AO307" s="219"/>
      <c r="AP307" s="219"/>
      <c r="AQ307" s="219"/>
      <c r="AR307" s="219"/>
      <c r="AS307" s="219"/>
      <c r="AT307" s="219"/>
      <c r="AU307" s="219"/>
      <c r="AV307" s="219"/>
      <c r="AW307" s="219"/>
      <c r="AX307" s="219"/>
      <c r="AY307" s="40"/>
      <c r="BA307" s="192">
        <f t="shared" si="45"/>
        <v>10</v>
      </c>
      <c r="BB307" s="192">
        <f t="shared" si="45"/>
        <v>2</v>
      </c>
      <c r="BE307" s="465"/>
      <c r="BF307" s="465"/>
      <c r="BG307" s="563" t="str">
        <f t="shared" ca="1" si="46"/>
        <v/>
      </c>
      <c r="BH307" s="564" t="str">
        <f t="shared" ca="1" si="46"/>
        <v/>
      </c>
      <c r="BI307" s="564" t="str">
        <f t="shared" ca="1" si="46"/>
        <v/>
      </c>
      <c r="BJ307" s="564" t="str">
        <f t="shared" ca="1" si="46"/>
        <v/>
      </c>
      <c r="BK307" s="564" t="str">
        <f t="shared" ca="1" si="46"/>
        <v/>
      </c>
      <c r="BL307" s="565" t="str">
        <f t="shared" ca="1" si="46"/>
        <v/>
      </c>
      <c r="CV307" s="1517"/>
      <c r="CW307" s="1481"/>
      <c r="CX307" s="1481"/>
      <c r="CY307" s="1481"/>
      <c r="CZ307" s="1481"/>
      <c r="DA307" s="1481"/>
      <c r="DB307" s="1481"/>
      <c r="DC307" s="1481"/>
      <c r="DD307" s="1859"/>
      <c r="DE307" s="1860"/>
      <c r="DF307" s="1860"/>
      <c r="DG307" s="1861"/>
      <c r="DH307" s="1481"/>
      <c r="DI307" s="1481"/>
      <c r="DJ307" s="1481"/>
      <c r="DK307" s="1481"/>
      <c r="DL307" s="1481"/>
      <c r="DM307" s="1481"/>
      <c r="DN307" s="1481"/>
      <c r="DO307" s="1481"/>
      <c r="DP307" s="1481"/>
      <c r="DQ307" s="1481"/>
      <c r="DR307" s="1516"/>
    </row>
    <row r="308" spans="1:122" ht="15" customHeight="1">
      <c r="A308" s="218"/>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c r="AE308" s="219"/>
      <c r="AF308" s="219"/>
      <c r="AG308" s="219"/>
      <c r="AH308" s="219"/>
      <c r="AI308" s="219"/>
      <c r="AJ308" s="219"/>
      <c r="AK308" s="219"/>
      <c r="AL308" s="219"/>
      <c r="AM308" s="219"/>
      <c r="AN308" s="219"/>
      <c r="AO308" s="219"/>
      <c r="AP308" s="219"/>
      <c r="AQ308" s="219"/>
      <c r="AR308" s="219"/>
      <c r="AS308" s="219"/>
      <c r="AT308" s="219"/>
      <c r="AU308" s="219"/>
      <c r="AV308" s="219"/>
      <c r="AW308" s="219"/>
      <c r="AX308" s="219"/>
      <c r="AY308" s="40"/>
      <c r="BA308" s="192">
        <f t="shared" si="45"/>
        <v>10</v>
      </c>
      <c r="BB308" s="192">
        <f t="shared" si="45"/>
        <v>2</v>
      </c>
      <c r="BE308" s="465"/>
      <c r="BF308" s="465"/>
      <c r="BG308" s="563" t="str">
        <f t="shared" ca="1" si="46"/>
        <v/>
      </c>
      <c r="BH308" s="564" t="str">
        <f t="shared" ca="1" si="46"/>
        <v/>
      </c>
      <c r="BI308" s="564" t="str">
        <f t="shared" ca="1" si="46"/>
        <v/>
      </c>
      <c r="BJ308" s="564" t="str">
        <f t="shared" ca="1" si="46"/>
        <v/>
      </c>
      <c r="BK308" s="564" t="str">
        <f t="shared" ca="1" si="46"/>
        <v/>
      </c>
      <c r="BL308" s="565" t="str">
        <f t="shared" ca="1" si="46"/>
        <v/>
      </c>
      <c r="CV308" s="1517"/>
      <c r="CW308" s="1481"/>
      <c r="CX308" s="1481"/>
      <c r="CY308" s="1481"/>
      <c r="CZ308" s="1481"/>
      <c r="DA308" s="1481"/>
      <c r="DB308" s="1481"/>
      <c r="DC308" s="1481"/>
      <c r="DD308" s="1859"/>
      <c r="DE308" s="1860"/>
      <c r="DF308" s="1860"/>
      <c r="DG308" s="1861"/>
      <c r="DH308" s="1481"/>
      <c r="DI308" s="1481"/>
      <c r="DJ308" s="1481"/>
      <c r="DK308" s="1481"/>
      <c r="DL308" s="1481"/>
      <c r="DM308" s="1481"/>
      <c r="DN308" s="1481"/>
      <c r="DO308" s="1481"/>
      <c r="DP308" s="1481"/>
      <c r="DQ308" s="1481"/>
      <c r="DR308" s="1516"/>
    </row>
    <row r="309" spans="1:122" ht="15" customHeight="1">
      <c r="A309" s="218"/>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c r="AE309" s="219"/>
      <c r="AF309" s="219"/>
      <c r="AG309" s="219"/>
      <c r="AH309" s="219"/>
      <c r="AI309" s="219"/>
      <c r="AJ309" s="219"/>
      <c r="AK309" s="219"/>
      <c r="AL309" s="219"/>
      <c r="AM309" s="219"/>
      <c r="AN309" s="219"/>
      <c r="AO309" s="219"/>
      <c r="AP309" s="219"/>
      <c r="AQ309" s="219"/>
      <c r="AR309" s="219"/>
      <c r="AS309" s="219"/>
      <c r="AT309" s="219"/>
      <c r="AU309" s="219"/>
      <c r="AV309" s="219"/>
      <c r="AW309" s="219"/>
      <c r="AX309" s="219"/>
      <c r="AY309" s="40"/>
      <c r="BA309" s="192">
        <f t="shared" si="45"/>
        <v>10</v>
      </c>
      <c r="BB309" s="192">
        <f t="shared" si="45"/>
        <v>2</v>
      </c>
      <c r="BE309" s="465"/>
      <c r="BF309" s="465"/>
      <c r="BG309" s="563" t="str">
        <f t="shared" ca="1" si="46"/>
        <v/>
      </c>
      <c r="BH309" s="564" t="str">
        <f t="shared" ca="1" si="46"/>
        <v/>
      </c>
      <c r="BI309" s="564" t="str">
        <f t="shared" ca="1" si="46"/>
        <v/>
      </c>
      <c r="BJ309" s="564" t="str">
        <f t="shared" ca="1" si="46"/>
        <v/>
      </c>
      <c r="BK309" s="564" t="str">
        <f t="shared" ca="1" si="46"/>
        <v/>
      </c>
      <c r="BL309" s="565" t="str">
        <f t="shared" ca="1" si="46"/>
        <v/>
      </c>
      <c r="CV309" s="1517"/>
      <c r="CW309" s="1481"/>
      <c r="CX309" s="1481"/>
      <c r="CY309" s="1481"/>
      <c r="CZ309" s="1481"/>
      <c r="DA309" s="1481"/>
      <c r="DB309" s="1481"/>
      <c r="DC309" s="1481"/>
      <c r="DD309" s="1859"/>
      <c r="DE309" s="1860"/>
      <c r="DF309" s="1860"/>
      <c r="DG309" s="1861"/>
      <c r="DH309" s="1481"/>
      <c r="DI309" s="1481"/>
      <c r="DJ309" s="1481"/>
      <c r="DK309" s="1481"/>
      <c r="DL309" s="1481"/>
      <c r="DM309" s="1481"/>
      <c r="DN309" s="1481"/>
      <c r="DO309" s="1481"/>
      <c r="DP309" s="1481"/>
      <c r="DQ309" s="1481"/>
      <c r="DR309" s="1516"/>
    </row>
    <row r="310" spans="1:122" ht="15" customHeight="1" thickBot="1">
      <c r="A310" s="37"/>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9"/>
      <c r="BA310" s="192">
        <f t="shared" si="45"/>
        <v>10</v>
      </c>
      <c r="BB310" s="192">
        <f t="shared" si="45"/>
        <v>2</v>
      </c>
      <c r="BE310" s="465"/>
      <c r="BF310" s="465"/>
      <c r="BG310" s="563" t="str">
        <f t="shared" ca="1" si="46"/>
        <v/>
      </c>
      <c r="BH310" s="564" t="str">
        <f t="shared" ca="1" si="46"/>
        <v/>
      </c>
      <c r="BI310" s="564" t="str">
        <f t="shared" ca="1" si="46"/>
        <v/>
      </c>
      <c r="BJ310" s="564" t="str">
        <f t="shared" ca="1" si="46"/>
        <v/>
      </c>
      <c r="BK310" s="564" t="str">
        <f t="shared" ca="1" si="46"/>
        <v/>
      </c>
      <c r="BL310" s="565" t="str">
        <f t="shared" ca="1" si="46"/>
        <v/>
      </c>
      <c r="CV310" s="1526"/>
      <c r="CW310" s="68"/>
      <c r="CX310" s="68"/>
      <c r="CY310" s="68"/>
      <c r="CZ310" s="68"/>
      <c r="DA310" s="68"/>
      <c r="DB310" s="68"/>
      <c r="DC310" s="68"/>
      <c r="DD310" s="1988"/>
      <c r="DE310" s="1989"/>
      <c r="DF310" s="1989"/>
      <c r="DG310" s="1990"/>
      <c r="DH310" s="68"/>
      <c r="DI310" s="68"/>
      <c r="DJ310" s="68"/>
      <c r="DK310" s="68"/>
      <c r="DL310" s="68"/>
      <c r="DM310" s="68"/>
      <c r="DN310" s="68"/>
      <c r="DO310" s="68"/>
      <c r="DP310" s="68"/>
      <c r="DQ310" s="68"/>
      <c r="DR310" s="1527"/>
    </row>
  </sheetData>
  <sheetProtection selectLockedCells="1" selectUnlockedCells="1"/>
  <mergeCells count="535">
    <mergeCell ref="DD309:DG309"/>
    <mergeCell ref="DD310:DG310"/>
    <mergeCell ref="DD300:DG300"/>
    <mergeCell ref="DD301:DG301"/>
    <mergeCell ref="DD302:DG302"/>
    <mergeCell ref="DD303:DG303"/>
    <mergeCell ref="DD304:DG304"/>
    <mergeCell ref="DD305:DG305"/>
    <mergeCell ref="DD306:DG306"/>
    <mergeCell ref="DD307:DG307"/>
    <mergeCell ref="DD308:DG308"/>
    <mergeCell ref="DD291:DG291"/>
    <mergeCell ref="DD292:DG292"/>
    <mergeCell ref="DD293:DG293"/>
    <mergeCell ref="DD294:DG294"/>
    <mergeCell ref="DD295:DG295"/>
    <mergeCell ref="DD296:DG296"/>
    <mergeCell ref="DD297:DG297"/>
    <mergeCell ref="DD298:DG298"/>
    <mergeCell ref="DD299:DG299"/>
    <mergeCell ref="DD282:DG282"/>
    <mergeCell ref="DD283:DG283"/>
    <mergeCell ref="DD284:DG284"/>
    <mergeCell ref="DD285:DG285"/>
    <mergeCell ref="DD286:DG286"/>
    <mergeCell ref="DD287:DG287"/>
    <mergeCell ref="DD288:DG288"/>
    <mergeCell ref="DD289:DG289"/>
    <mergeCell ref="DD290:DG290"/>
    <mergeCell ref="DD273:DG273"/>
    <mergeCell ref="DD274:DG274"/>
    <mergeCell ref="DD275:DG275"/>
    <mergeCell ref="DD276:DG276"/>
    <mergeCell ref="DD277:DG277"/>
    <mergeCell ref="DD278:DG278"/>
    <mergeCell ref="DD279:DG279"/>
    <mergeCell ref="DD280:DG280"/>
    <mergeCell ref="DD281:DG281"/>
    <mergeCell ref="DD264:DG264"/>
    <mergeCell ref="DD265:DG265"/>
    <mergeCell ref="DD266:DG266"/>
    <mergeCell ref="DD267:DG267"/>
    <mergeCell ref="DD268:DG268"/>
    <mergeCell ref="DD269:DG269"/>
    <mergeCell ref="DD270:DG270"/>
    <mergeCell ref="DD271:DG271"/>
    <mergeCell ref="DD272:DG272"/>
    <mergeCell ref="DD255:DG255"/>
    <mergeCell ref="DD256:DG256"/>
    <mergeCell ref="DD257:DG257"/>
    <mergeCell ref="DD258:DG258"/>
    <mergeCell ref="DD259:DG259"/>
    <mergeCell ref="DD260:DG260"/>
    <mergeCell ref="DD261:DG261"/>
    <mergeCell ref="DD262:DG262"/>
    <mergeCell ref="DD263:DG263"/>
    <mergeCell ref="DD246:DG246"/>
    <mergeCell ref="DD247:DG247"/>
    <mergeCell ref="DD248:DG248"/>
    <mergeCell ref="DD249:DG249"/>
    <mergeCell ref="DD250:DG250"/>
    <mergeCell ref="DD251:DG251"/>
    <mergeCell ref="DD252:DG252"/>
    <mergeCell ref="DD253:DG253"/>
    <mergeCell ref="DD254:DG254"/>
    <mergeCell ref="DD237:DG237"/>
    <mergeCell ref="DD238:DG238"/>
    <mergeCell ref="DD239:DG239"/>
    <mergeCell ref="DD240:DG240"/>
    <mergeCell ref="DD241:DG241"/>
    <mergeCell ref="DD242:DG242"/>
    <mergeCell ref="DD243:DG243"/>
    <mergeCell ref="DD244:DG244"/>
    <mergeCell ref="DD245:DG245"/>
    <mergeCell ref="DD228:DG228"/>
    <mergeCell ref="DD229:DG229"/>
    <mergeCell ref="DD230:DG230"/>
    <mergeCell ref="DD231:DG231"/>
    <mergeCell ref="DD232:DG232"/>
    <mergeCell ref="DD233:DG233"/>
    <mergeCell ref="DD234:DG234"/>
    <mergeCell ref="DD235:DG235"/>
    <mergeCell ref="DD236:DG236"/>
    <mergeCell ref="DD219:DG219"/>
    <mergeCell ref="DD220:DG220"/>
    <mergeCell ref="DD221:DG221"/>
    <mergeCell ref="DD222:DG222"/>
    <mergeCell ref="DD223:DG223"/>
    <mergeCell ref="DD224:DG224"/>
    <mergeCell ref="DD225:DG225"/>
    <mergeCell ref="DD226:DG226"/>
    <mergeCell ref="DD227:DG227"/>
    <mergeCell ref="DD210:DG210"/>
    <mergeCell ref="DD211:DG211"/>
    <mergeCell ref="DD212:DG212"/>
    <mergeCell ref="DD213:DG213"/>
    <mergeCell ref="DD214:DG214"/>
    <mergeCell ref="DD215:DG215"/>
    <mergeCell ref="DD216:DG216"/>
    <mergeCell ref="DD217:DG217"/>
    <mergeCell ref="DD218:DG218"/>
    <mergeCell ref="DD201:DG201"/>
    <mergeCell ref="DD202:DG202"/>
    <mergeCell ref="DD203:DG203"/>
    <mergeCell ref="DD204:DG204"/>
    <mergeCell ref="DD205:DG205"/>
    <mergeCell ref="DD206:DG206"/>
    <mergeCell ref="DD207:DG207"/>
    <mergeCell ref="DD208:DG208"/>
    <mergeCell ref="DD209:DG209"/>
    <mergeCell ref="DD192:DG192"/>
    <mergeCell ref="DD193:DG193"/>
    <mergeCell ref="DD194:DG194"/>
    <mergeCell ref="DD195:DG195"/>
    <mergeCell ref="DD196:DG196"/>
    <mergeCell ref="DD197:DG197"/>
    <mergeCell ref="DD198:DG198"/>
    <mergeCell ref="DD199:DG199"/>
    <mergeCell ref="DD200:DG200"/>
    <mergeCell ref="DD183:DG183"/>
    <mergeCell ref="DD184:DG184"/>
    <mergeCell ref="DD185:DG185"/>
    <mergeCell ref="DD186:DG186"/>
    <mergeCell ref="DD187:DG187"/>
    <mergeCell ref="DD188:DG188"/>
    <mergeCell ref="DD189:DG189"/>
    <mergeCell ref="DD190:DG190"/>
    <mergeCell ref="DD191:DG191"/>
    <mergeCell ref="DD174:DG174"/>
    <mergeCell ref="DD175:DG175"/>
    <mergeCell ref="DD176:DG176"/>
    <mergeCell ref="DD177:DG177"/>
    <mergeCell ref="DD178:DG178"/>
    <mergeCell ref="DD179:DG179"/>
    <mergeCell ref="DD180:DG180"/>
    <mergeCell ref="DD181:DG181"/>
    <mergeCell ref="DD182:DG182"/>
    <mergeCell ref="DD165:DG165"/>
    <mergeCell ref="DD166:DG166"/>
    <mergeCell ref="DD167:DG167"/>
    <mergeCell ref="DD168:DG168"/>
    <mergeCell ref="DD169:DG169"/>
    <mergeCell ref="DD170:DG170"/>
    <mergeCell ref="DD171:DG171"/>
    <mergeCell ref="DD172:DG172"/>
    <mergeCell ref="DD173:DG173"/>
    <mergeCell ref="DD156:DG156"/>
    <mergeCell ref="DD157:DG157"/>
    <mergeCell ref="DD158:DG158"/>
    <mergeCell ref="DD159:DG159"/>
    <mergeCell ref="DD160:DG160"/>
    <mergeCell ref="DD161:DG161"/>
    <mergeCell ref="DD162:DG162"/>
    <mergeCell ref="DD163:DG163"/>
    <mergeCell ref="DD164:DG164"/>
    <mergeCell ref="DD147:DG147"/>
    <mergeCell ref="DD148:DG148"/>
    <mergeCell ref="DD149:DG149"/>
    <mergeCell ref="DD150:DG150"/>
    <mergeCell ref="DD151:DG151"/>
    <mergeCell ref="DD152:DG152"/>
    <mergeCell ref="DD153:DG153"/>
    <mergeCell ref="DD154:DG154"/>
    <mergeCell ref="DD155:DG155"/>
    <mergeCell ref="DD138:DG138"/>
    <mergeCell ref="DD139:DG139"/>
    <mergeCell ref="DD140:DG140"/>
    <mergeCell ref="DD141:DG141"/>
    <mergeCell ref="DD142:DG142"/>
    <mergeCell ref="DD143:DG143"/>
    <mergeCell ref="DD144:DG144"/>
    <mergeCell ref="DD145:DG145"/>
    <mergeCell ref="DD146:DG146"/>
    <mergeCell ref="DD129:DG129"/>
    <mergeCell ref="DD130:DG130"/>
    <mergeCell ref="DD131:DG131"/>
    <mergeCell ref="DD132:DG132"/>
    <mergeCell ref="DD133:DG133"/>
    <mergeCell ref="DD134:DG134"/>
    <mergeCell ref="DD135:DG135"/>
    <mergeCell ref="DD136:DG136"/>
    <mergeCell ref="DD137:DG137"/>
    <mergeCell ref="DD120:DG120"/>
    <mergeCell ref="DD121:DG121"/>
    <mergeCell ref="DD122:DG122"/>
    <mergeCell ref="DD123:DG123"/>
    <mergeCell ref="DD124:DG124"/>
    <mergeCell ref="DD125:DG125"/>
    <mergeCell ref="DD126:DG126"/>
    <mergeCell ref="DD127:DG127"/>
    <mergeCell ref="DD128:DG128"/>
    <mergeCell ref="DD111:DG111"/>
    <mergeCell ref="DD112:DG112"/>
    <mergeCell ref="DD113:DG113"/>
    <mergeCell ref="DD114:DG114"/>
    <mergeCell ref="DD115:DG115"/>
    <mergeCell ref="DD116:DG116"/>
    <mergeCell ref="DD117:DG117"/>
    <mergeCell ref="DD118:DG118"/>
    <mergeCell ref="DD119:DG119"/>
    <mergeCell ref="DD102:DG102"/>
    <mergeCell ref="DD103:DG103"/>
    <mergeCell ref="DD104:DG104"/>
    <mergeCell ref="DD105:DG105"/>
    <mergeCell ref="DD106:DG106"/>
    <mergeCell ref="DD107:DG107"/>
    <mergeCell ref="DD108:DG108"/>
    <mergeCell ref="DD109:DG109"/>
    <mergeCell ref="DD110:DG110"/>
    <mergeCell ref="DD93:DG93"/>
    <mergeCell ref="DD94:DG94"/>
    <mergeCell ref="DD95:DG95"/>
    <mergeCell ref="DD96:DG96"/>
    <mergeCell ref="DD97:DG97"/>
    <mergeCell ref="DD98:DG98"/>
    <mergeCell ref="DD99:DG99"/>
    <mergeCell ref="DD100:DG100"/>
    <mergeCell ref="DD101:DG101"/>
    <mergeCell ref="DD84:DG84"/>
    <mergeCell ref="DD85:DG85"/>
    <mergeCell ref="DD86:DG86"/>
    <mergeCell ref="DD87:DG87"/>
    <mergeCell ref="DD88:DG88"/>
    <mergeCell ref="DD89:DG89"/>
    <mergeCell ref="DD90:DG90"/>
    <mergeCell ref="DD91:DG91"/>
    <mergeCell ref="DD92:DG92"/>
    <mergeCell ref="DD75:DG75"/>
    <mergeCell ref="DD76:DG76"/>
    <mergeCell ref="DD77:DG77"/>
    <mergeCell ref="DD78:DG78"/>
    <mergeCell ref="DD79:DG79"/>
    <mergeCell ref="DD80:DG80"/>
    <mergeCell ref="DD81:DG81"/>
    <mergeCell ref="DD82:DG82"/>
    <mergeCell ref="DD83:DG83"/>
    <mergeCell ref="DD66:DG66"/>
    <mergeCell ref="DD67:DG67"/>
    <mergeCell ref="DD68:DG68"/>
    <mergeCell ref="DD69:DG69"/>
    <mergeCell ref="DD70:DG70"/>
    <mergeCell ref="DD71:DG71"/>
    <mergeCell ref="DD72:DG72"/>
    <mergeCell ref="DD73:DG73"/>
    <mergeCell ref="DD74:DG74"/>
    <mergeCell ref="DD57:DG57"/>
    <mergeCell ref="DD58:DG58"/>
    <mergeCell ref="DD59:DG59"/>
    <mergeCell ref="DD60:DG60"/>
    <mergeCell ref="DD61:DG61"/>
    <mergeCell ref="DD62:DG62"/>
    <mergeCell ref="DD63:DG63"/>
    <mergeCell ref="DD64:DG64"/>
    <mergeCell ref="DD65:DG65"/>
    <mergeCell ref="DD48:DG48"/>
    <mergeCell ref="DD49:DG49"/>
    <mergeCell ref="DD50:DG50"/>
    <mergeCell ref="DD51:DG51"/>
    <mergeCell ref="DD52:DG52"/>
    <mergeCell ref="DD53:DG53"/>
    <mergeCell ref="DD54:DG54"/>
    <mergeCell ref="DD55:DG55"/>
    <mergeCell ref="DD56:DG56"/>
    <mergeCell ref="DD39:DG39"/>
    <mergeCell ref="DD40:DG40"/>
    <mergeCell ref="DD41:DG41"/>
    <mergeCell ref="DD42:DG42"/>
    <mergeCell ref="DD43:DG43"/>
    <mergeCell ref="DD44:DG44"/>
    <mergeCell ref="DD45:DG45"/>
    <mergeCell ref="DD46:DG46"/>
    <mergeCell ref="DD47:DG47"/>
    <mergeCell ref="DD30:DG30"/>
    <mergeCell ref="DD31:DG31"/>
    <mergeCell ref="DD32:DG32"/>
    <mergeCell ref="DD33:DG33"/>
    <mergeCell ref="DD34:DG34"/>
    <mergeCell ref="DD35:DG35"/>
    <mergeCell ref="DD36:DG36"/>
    <mergeCell ref="DD37:DG37"/>
    <mergeCell ref="DD38:DG38"/>
    <mergeCell ref="DD21:DG21"/>
    <mergeCell ref="DD22:DG22"/>
    <mergeCell ref="DD23:DG23"/>
    <mergeCell ref="DD24:DG24"/>
    <mergeCell ref="DD25:DG25"/>
    <mergeCell ref="DD26:DG26"/>
    <mergeCell ref="DD27:DG27"/>
    <mergeCell ref="DD28:DG28"/>
    <mergeCell ref="DD29:DG29"/>
    <mergeCell ref="DD12:DG12"/>
    <mergeCell ref="DD13:DG13"/>
    <mergeCell ref="DD14:DG14"/>
    <mergeCell ref="DD15:DG15"/>
    <mergeCell ref="DD16:DG16"/>
    <mergeCell ref="DD17:DG17"/>
    <mergeCell ref="DD18:DG18"/>
    <mergeCell ref="DD19:DG19"/>
    <mergeCell ref="DD20:DG20"/>
    <mergeCell ref="DD3:DG3"/>
    <mergeCell ref="DD4:DG4"/>
    <mergeCell ref="DD5:DG5"/>
    <mergeCell ref="DD6:DG6"/>
    <mergeCell ref="DD7:DG7"/>
    <mergeCell ref="DD8:DG8"/>
    <mergeCell ref="DD9:DG9"/>
    <mergeCell ref="DD10:DG10"/>
    <mergeCell ref="DD11:DG11"/>
    <mergeCell ref="A281:C281"/>
    <mergeCell ref="A293:C293"/>
    <mergeCell ref="D276:K276"/>
    <mergeCell ref="A277:C277"/>
    <mergeCell ref="A278:D278"/>
    <mergeCell ref="A279:D279"/>
    <mergeCell ref="A280:B280"/>
    <mergeCell ref="A257:C257"/>
    <mergeCell ref="D259:K259"/>
    <mergeCell ref="D260:K260"/>
    <mergeCell ref="D261:K261"/>
    <mergeCell ref="M262:Y263"/>
    <mergeCell ref="Z262:AP262"/>
    <mergeCell ref="Z263:AB263"/>
    <mergeCell ref="AC263:AP263"/>
    <mergeCell ref="A250:D250"/>
    <mergeCell ref="A251:E251"/>
    <mergeCell ref="F252:M252"/>
    <mergeCell ref="F253:M253"/>
    <mergeCell ref="A254:D254"/>
    <mergeCell ref="A256:D256"/>
    <mergeCell ref="A245:C245"/>
    <mergeCell ref="E247:L247"/>
    <mergeCell ref="E248:L248"/>
    <mergeCell ref="E249:L249"/>
    <mergeCell ref="A229:E229"/>
    <mergeCell ref="A235:E235"/>
    <mergeCell ref="A237:E237"/>
    <mergeCell ref="A239:E239"/>
    <mergeCell ref="A241:C241"/>
    <mergeCell ref="H241:I241"/>
    <mergeCell ref="A228:E228"/>
    <mergeCell ref="A202:E202"/>
    <mergeCell ref="A203:E203"/>
    <mergeCell ref="A208:E208"/>
    <mergeCell ref="A213:C213"/>
    <mergeCell ref="H213:I213"/>
    <mergeCell ref="A214:D214"/>
    <mergeCell ref="A243:B243"/>
    <mergeCell ref="A244:C244"/>
    <mergeCell ref="H184:I184"/>
    <mergeCell ref="A187:D187"/>
    <mergeCell ref="A188:E188"/>
    <mergeCell ref="A189:E189"/>
    <mergeCell ref="A216:D216"/>
    <mergeCell ref="A224:C224"/>
    <mergeCell ref="H224:I224"/>
    <mergeCell ref="A225:D225"/>
    <mergeCell ref="A227:D227"/>
    <mergeCell ref="A172:D172"/>
    <mergeCell ref="A174:D174"/>
    <mergeCell ref="A176:E176"/>
    <mergeCell ref="A182:D182"/>
    <mergeCell ref="A185:D185"/>
    <mergeCell ref="A194:D194"/>
    <mergeCell ref="A200:E200"/>
    <mergeCell ref="A201:D201"/>
    <mergeCell ref="A184:C184"/>
    <mergeCell ref="A167:D167"/>
    <mergeCell ref="A168:E168"/>
    <mergeCell ref="A169:E169"/>
    <mergeCell ref="A170:B170"/>
    <mergeCell ref="A171:C171"/>
    <mergeCell ref="H171:I171"/>
    <mergeCell ref="A160:B160"/>
    <mergeCell ref="A161:C161"/>
    <mergeCell ref="H161:I161"/>
    <mergeCell ref="A162:D162"/>
    <mergeCell ref="A163:E163"/>
    <mergeCell ref="A165:E165"/>
    <mergeCell ref="A152:D152"/>
    <mergeCell ref="A153:D153"/>
    <mergeCell ref="A154:E154"/>
    <mergeCell ref="A155:E155"/>
    <mergeCell ref="A156:C156"/>
    <mergeCell ref="A157:D157"/>
    <mergeCell ref="A146:C146"/>
    <mergeCell ref="A147:D147"/>
    <mergeCell ref="E148:L148"/>
    <mergeCell ref="E149:L149"/>
    <mergeCell ref="G150:L150"/>
    <mergeCell ref="E151:L151"/>
    <mergeCell ref="A134:D134"/>
    <mergeCell ref="A135:E135"/>
    <mergeCell ref="A136:E136"/>
    <mergeCell ref="A137:B137"/>
    <mergeCell ref="A138:C138"/>
    <mergeCell ref="A126:E126"/>
    <mergeCell ref="A127:E127"/>
    <mergeCell ref="A128:C128"/>
    <mergeCell ref="A129:D129"/>
    <mergeCell ref="A130:E130"/>
    <mergeCell ref="A132:E132"/>
    <mergeCell ref="A118:C118"/>
    <mergeCell ref="A119:D119"/>
    <mergeCell ref="A120:E120"/>
    <mergeCell ref="A122:E122"/>
    <mergeCell ref="A124:D124"/>
    <mergeCell ref="A125:E125"/>
    <mergeCell ref="A106:E106"/>
    <mergeCell ref="A107:F107"/>
    <mergeCell ref="A108:F108"/>
    <mergeCell ref="A109:E109"/>
    <mergeCell ref="A111:E111"/>
    <mergeCell ref="A117:B117"/>
    <mergeCell ref="A98:E98"/>
    <mergeCell ref="A101:D101"/>
    <mergeCell ref="A102:E102"/>
    <mergeCell ref="A103:C103"/>
    <mergeCell ref="A104:D104"/>
    <mergeCell ref="A105:D105"/>
    <mergeCell ref="A90:C90"/>
    <mergeCell ref="A91:D91"/>
    <mergeCell ref="A92:D92"/>
    <mergeCell ref="A93:D93"/>
    <mergeCell ref="A94:E94"/>
    <mergeCell ref="A95:E95"/>
    <mergeCell ref="A84:C84"/>
    <mergeCell ref="E85:M85"/>
    <mergeCell ref="N85:W85"/>
    <mergeCell ref="X85:AG85"/>
    <mergeCell ref="A87:C87"/>
    <mergeCell ref="A89:B89"/>
    <mergeCell ref="E83:F83"/>
    <mergeCell ref="G83:H83"/>
    <mergeCell ref="N83:O83"/>
    <mergeCell ref="P83:Q83"/>
    <mergeCell ref="W83:X83"/>
    <mergeCell ref="Y83:Z83"/>
    <mergeCell ref="AH81:AI81"/>
    <mergeCell ref="E82:F82"/>
    <mergeCell ref="G82:H82"/>
    <mergeCell ref="N82:O82"/>
    <mergeCell ref="P82:Q82"/>
    <mergeCell ref="W82:X82"/>
    <mergeCell ref="Y82:Z82"/>
    <mergeCell ref="A77:C77"/>
    <mergeCell ref="AF80:AG80"/>
    <mergeCell ref="AH80:AI80"/>
    <mergeCell ref="E81:F81"/>
    <mergeCell ref="G81:H81"/>
    <mergeCell ref="N81:O81"/>
    <mergeCell ref="P81:Q81"/>
    <mergeCell ref="W81:X81"/>
    <mergeCell ref="Y81:Z81"/>
    <mergeCell ref="AF81:AG81"/>
    <mergeCell ref="B71:C71"/>
    <mergeCell ref="B72:AX72"/>
    <mergeCell ref="B73:C73"/>
    <mergeCell ref="B74:C74"/>
    <mergeCell ref="B75:C75"/>
    <mergeCell ref="A76:B76"/>
    <mergeCell ref="B65:C65"/>
    <mergeCell ref="B66:C66"/>
    <mergeCell ref="B67:C67"/>
    <mergeCell ref="B68:C68"/>
    <mergeCell ref="B69:C69"/>
    <mergeCell ref="B70:C70"/>
    <mergeCell ref="B60:C60"/>
    <mergeCell ref="B61:C61"/>
    <mergeCell ref="B62:C62"/>
    <mergeCell ref="B63:C63"/>
    <mergeCell ref="B64:C64"/>
    <mergeCell ref="B52:C52"/>
    <mergeCell ref="B53:C53"/>
    <mergeCell ref="B54:C54"/>
    <mergeCell ref="B57:C57"/>
    <mergeCell ref="B58:C58"/>
    <mergeCell ref="B55:C55"/>
    <mergeCell ref="B56:C56"/>
    <mergeCell ref="B47:C47"/>
    <mergeCell ref="B48:C48"/>
    <mergeCell ref="B50:C50"/>
    <mergeCell ref="B51:C51"/>
    <mergeCell ref="B44:C44"/>
    <mergeCell ref="B45:C45"/>
    <mergeCell ref="B38:C38"/>
    <mergeCell ref="B39:C39"/>
    <mergeCell ref="B40:C40"/>
    <mergeCell ref="B41:C41"/>
    <mergeCell ref="B42:C42"/>
    <mergeCell ref="B43:C43"/>
    <mergeCell ref="Y35:Y36"/>
    <mergeCell ref="Z35:Z36"/>
    <mergeCell ref="AA35:AA36"/>
    <mergeCell ref="AB35:AB36"/>
    <mergeCell ref="AC35:AF35"/>
    <mergeCell ref="AG35:AX36"/>
    <mergeCell ref="A27:M27"/>
    <mergeCell ref="N27:R27"/>
    <mergeCell ref="S27:AH27"/>
    <mergeCell ref="A34:B34"/>
    <mergeCell ref="B35:C36"/>
    <mergeCell ref="D35:O36"/>
    <mergeCell ref="P35:S36"/>
    <mergeCell ref="T35:T36"/>
    <mergeCell ref="U35:V36"/>
    <mergeCell ref="W35:X36"/>
    <mergeCell ref="AI4:AY9"/>
    <mergeCell ref="AI10:AM10"/>
    <mergeCell ref="AN10:AW10"/>
    <mergeCell ref="AX10:AY10"/>
    <mergeCell ref="A20:L20"/>
    <mergeCell ref="O20:P20"/>
    <mergeCell ref="Q20:AH20"/>
    <mergeCell ref="AO2:AP2"/>
    <mergeCell ref="AQ2:AS2"/>
    <mergeCell ref="AT2:AU2"/>
    <mergeCell ref="AV2:AY2"/>
    <mergeCell ref="A3:B3"/>
    <mergeCell ref="AI3:AK3"/>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s>
  <phoneticPr fontId="1"/>
  <dataValidations count="1">
    <dataValidation imeMode="off" allowBlank="1" showInputMessage="1" showErrorMessage="1" sqref="V73:V75 V60:V71 U59:U71 AI11:AI17 AX11:AX17 AX19:AX33 AI21:AI22 AI24:AI33 P49:P50 U39 P38:P39 T38:U38 P46 T47:U47 T48 U41 P41 U49:U54 U45:U46 U43 T39:T45 P52:P71 T51:T54 T55:U58"/>
  </dataValidations>
  <hyperlinks>
    <hyperlink ref="CM4" location="'詳細設計（作業実績入力）'!A208" display="'詳細設計（作業実績入力）'!A208"/>
    <hyperlink ref="BR1" location="共通仕様!A70" display="共通仕様!A70"/>
    <hyperlink ref="BR4" location="共通仕様!A137" display="共通仕様!A137"/>
    <hyperlink ref="BR9" location="共通仕様!A285" display="共通仕様!A285"/>
    <hyperlink ref="BR10" location="共通仕様!A289" display="共通仕様!A289"/>
    <hyperlink ref="BR11" location="共通仕様!A292" display="共通仕様!A292"/>
    <hyperlink ref="BR2" location="共通仕様!A95" display="共通仕様!A95"/>
    <hyperlink ref="BR3" location="共通仕様!A116" display="共通仕様!A116"/>
    <hyperlink ref="BR5:BR8" location="'詳細設計（加工補修手配書）'!A204" display="'詳細設計（加工補修手配書）'!A204"/>
    <hyperlink ref="BR12" location="共通仕様!A298" display="共通仕様!A298"/>
    <hyperlink ref="BR13" location="共通仕様!A304" display="共通仕様!A304"/>
    <hyperlink ref="BR14" location="共通仕様!A310" display="共通仕様!A310"/>
    <hyperlink ref="BR5" location="共通仕様!A183" display="共通仕様!A183"/>
    <hyperlink ref="BR6" location="共通仕様!A208" display="共通仕様!A208"/>
    <hyperlink ref="BR7" location="共通仕様!A234" display="共通仕様!A234"/>
    <hyperlink ref="BR8" location="共通仕様!A259" display="共通仕様!A259"/>
    <hyperlink ref="CM6" location="'詳細設計（作業実績入力）'!A263" display="'詳細設計（作業実績入力）'!A263"/>
    <hyperlink ref="CN7" location="'詳細設計（作業実績入力）'!A263" display="'詳細設計（作業実績入力）'!A263"/>
    <hyperlink ref="CL5" location="'詳細設計（費用発生マスタ）'!R97C1" display="'詳細設計（費用発生マスタ）'!R97C1"/>
    <hyperlink ref="CN8" location="'詳細設計（作業実績入力）'!A263" display="'詳細設計（作業実績入力）'!A263"/>
    <hyperlink ref="CN9" location="'詳細設計（作業実績入力）'!A263" display="'詳細設計（作業実績入力）'!A263"/>
    <hyperlink ref="CN10" location="'詳細設計（作業実績入力）'!A263" display="'詳細設計（作業実績入力）'!A263"/>
    <hyperlink ref="CM11" location="'詳細設計（作業実績入力）'!A263" display="'詳細設計（作業実績入力）'!A263"/>
    <hyperlink ref="CN12" location="'詳細設計（作業実績入力）'!A263" display="'詳細設計（作業実績入力）'!A263"/>
    <hyperlink ref="CN13" location="'詳細設計（作業実績入力）'!A263" display="'詳細設計（作業実績入力）'!A263"/>
    <hyperlink ref="CL15" location="'詳細設計（費用発生マスタ）'!R97C1" display="'詳細設計（費用発生マスタ）'!R97C1"/>
    <hyperlink ref="CM16" location="'詳細設計（作業実績入力）'!A263" display="'詳細設計（作業実績入力）'!A263"/>
    <hyperlink ref="CM17" location="'詳細設計（作業実績入力）'!A263" display="'詳細設計（作業実績入力）'!A263"/>
    <hyperlink ref="CL18" location="'詳細設計（費用発生マスタ）'!R97C1" display="'詳細設計（費用発生マスタ）'!R97C1"/>
    <hyperlink ref="CL19" location="'詳細設計（費用発生マスタ）'!R97C1" display="'詳細設計（費用発生マスタ）'!R97C1"/>
    <hyperlink ref="CM20:CM24" location="'詳細設計（作業実績入力）'!A263" display="'詳細設計（作業実績入力）'!A263"/>
    <hyperlink ref="CO14" location="'詳細設計（作業実績入力）'!A263" display="'詳細設計（作業実績入力）'!A263"/>
    <hyperlink ref="CL26" location="'詳細設計（費用発生マスタ）'!R97C1" display="'詳細設計（費用発生マスタ）'!R97C1"/>
    <hyperlink ref="CM27" location="'詳細設計（作業実績入力）'!A263" display="'詳細設計（作業実績入力）'!A263"/>
    <hyperlink ref="CM28" location="'詳細設計（作業実績入力）'!A263" display="'詳細設計（作業実績入力）'!A263"/>
    <hyperlink ref="CL25" location="'詳細設計（費用発生マスタ）'!R97C1" display="'詳細設計（費用発生マスタ）'!R97C1"/>
  </hyperlink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R302"/>
  <sheetViews>
    <sheetView topLeftCell="A3" workbookViewId="0">
      <pane xSplit="10695" ySplit="1020" topLeftCell="CV1" activePane="bottomRight"/>
      <selection pane="topRight" activeCell="CV1" sqref="CV1:DR4"/>
      <selection pane="bottomLeft" activeCell="A249" sqref="A249:D249"/>
      <selection pane="bottomRight" activeCell="CV39" sqref="CV39:DG39"/>
    </sheetView>
  </sheetViews>
  <sheetFormatPr defaultColWidth="2.7109375" defaultRowHeight="15" customHeight="1"/>
  <cols>
    <col min="1" max="3" width="2.7109375" style="226"/>
    <col min="4" max="4" width="2.7109375" style="226" customWidth="1"/>
    <col min="5" max="7" width="2.7109375" style="226"/>
    <col min="8" max="10" width="2.7109375" style="226" customWidth="1"/>
    <col min="11" max="12" width="2.7109375" style="226"/>
    <col min="13"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465"/>
    <col min="53" max="55" width="2.7109375" style="192"/>
    <col min="56" max="56" width="2.7109375" style="465" customWidth="1"/>
    <col min="57" max="57" width="2.7109375" style="226" customWidth="1"/>
    <col min="58" max="58" width="2.7109375" style="226"/>
    <col min="59" max="61" width="2.7109375" style="226" customWidth="1"/>
    <col min="62" max="64" width="2.7109375" style="226"/>
    <col min="65" max="66" width="2.7109375" style="226" customWidth="1"/>
    <col min="67" max="16384" width="2.7109375" style="226"/>
  </cols>
  <sheetData>
    <row r="1" spans="1:122"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44586</v>
      </c>
      <c r="AW1" s="1701"/>
      <c r="AX1" s="1701"/>
      <c r="AY1" s="1702"/>
      <c r="BA1" s="79"/>
      <c r="BB1" s="79"/>
      <c r="BC1" s="79"/>
      <c r="BR1" s="562" t="str">
        <f>"「共通仕様」"&amp;共通仕様!$BH$1</f>
        <v>「共通仕様」「4. ログ出力処理」</v>
      </c>
      <c r="CV1" s="1504" t="s">
        <v>2249</v>
      </c>
      <c r="CW1" s="1505"/>
      <c r="CX1" s="1505"/>
      <c r="CY1" s="1505"/>
      <c r="CZ1" s="1505"/>
      <c r="DA1" s="1505"/>
      <c r="DB1" s="1505"/>
      <c r="DC1" s="1505"/>
      <c r="DD1" s="1505"/>
      <c r="DE1" s="1505"/>
      <c r="DF1" s="1505"/>
      <c r="DG1" s="1506"/>
      <c r="DH1" s="1506"/>
      <c r="DI1" s="1506"/>
      <c r="DJ1" s="1506"/>
      <c r="DK1" s="1506"/>
      <c r="DL1" s="1506"/>
      <c r="DM1" s="1506"/>
      <c r="DN1" s="1506"/>
      <c r="DO1" s="1506"/>
      <c r="DP1" s="1506"/>
      <c r="DQ1" s="1506"/>
      <c r="DR1" s="1507"/>
    </row>
    <row r="2" spans="1:122" s="26" customFormat="1" ht="18" customHeight="1" thickBot="1">
      <c r="A2" s="1709" t="s">
        <v>28</v>
      </c>
      <c r="B2" s="1710"/>
      <c r="C2" s="1710"/>
      <c r="D2" s="1710"/>
      <c r="E2" s="1711"/>
      <c r="F2" s="1712" t="str">
        <f>IF($Z2&lt;&gt;"",VLOOKUP(U2,機能一覧!$B$5:$I$33,3,FALSE),"")</f>
        <v>金型保守管理</v>
      </c>
      <c r="G2" s="1713"/>
      <c r="H2" s="1713"/>
      <c r="I2" s="1713"/>
      <c r="J2" s="1713"/>
      <c r="K2" s="1713"/>
      <c r="L2" s="1713"/>
      <c r="M2" s="1713"/>
      <c r="N2" s="1713"/>
      <c r="O2" s="1713"/>
      <c r="P2" s="1713"/>
      <c r="Q2" s="1713"/>
      <c r="R2" s="1714"/>
      <c r="S2" s="1715" t="s">
        <v>34</v>
      </c>
      <c r="T2" s="1716"/>
      <c r="U2" s="1717">
        <v>5</v>
      </c>
      <c r="V2" s="1718"/>
      <c r="W2" s="1719" t="s">
        <v>32</v>
      </c>
      <c r="X2" s="1720"/>
      <c r="Y2" s="1720"/>
      <c r="Z2" s="1721" t="str">
        <f>IF($U2="","",VLOOKUP($U2,機能一覧!$B$5:$BB$32,53,FALSE))</f>
        <v>k4001004</v>
      </c>
      <c r="AA2" s="1721"/>
      <c r="AB2" s="1721"/>
      <c r="AC2" s="1722"/>
      <c r="AD2" s="1719" t="s">
        <v>33</v>
      </c>
      <c r="AE2" s="1720"/>
      <c r="AF2" s="1720"/>
      <c r="AG2" s="1723" t="str">
        <f>IF($U2="","",VLOOKUP($U2,機能一覧!$B$5:$BB$32,9,FALSE))</f>
        <v>車種記号対照情報</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R2" s="562" t="str">
        <f>"「共通仕様」"&amp;共通仕様!$BH$2</f>
        <v>「共通仕様」「5. メインマスタDB接続処理」</v>
      </c>
      <c r="CL2" s="465" t="str">
        <f>"「"&amp;A34&amp;" "&amp;C34&amp;"」"</f>
        <v>「2. 画面項目仕様」</v>
      </c>
      <c r="CM2" s="465"/>
      <c r="CN2" s="465"/>
      <c r="CO2" s="465"/>
      <c r="CP2" s="465"/>
      <c r="CQ2" s="465"/>
      <c r="CR2" s="465"/>
      <c r="CS2" s="465"/>
      <c r="CT2" s="465"/>
      <c r="CU2" s="465"/>
      <c r="CV2" s="1508" t="s">
        <v>2251</v>
      </c>
      <c r="CW2" s="1509"/>
      <c r="CX2" s="1510"/>
      <c r="CY2" s="1510"/>
      <c r="CZ2" s="1510"/>
      <c r="DA2" s="1510"/>
      <c r="DB2" s="1510"/>
      <c r="DC2" s="1510"/>
      <c r="DD2" s="1510" t="s">
        <v>2252</v>
      </c>
      <c r="DE2" s="1510"/>
      <c r="DF2" s="1510"/>
      <c r="DG2" s="1511"/>
      <c r="DH2" s="1511" t="s">
        <v>62</v>
      </c>
      <c r="DI2" s="1511"/>
      <c r="DJ2" s="1511"/>
      <c r="DK2" s="1511"/>
      <c r="DL2" s="1511"/>
      <c r="DM2" s="1511"/>
      <c r="DN2" s="1511"/>
      <c r="DO2" s="1511"/>
      <c r="DP2" s="1511"/>
      <c r="DQ2" s="1511"/>
      <c r="DR2" s="1512"/>
    </row>
    <row r="3" spans="1:122"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G3" s="559" t="str">
        <f t="shared" ref="BG3:BL45" ca="1" si="0">IF(BA3&lt;&gt;"",IF(MID(_xlfn.FORMULATEXT(BA3),SEARCH("[",_xlfn.FORMULATEXT(BA3))+1,SEARCH("]",_xlfn.FORMULATEXT(BA3))-(SEARCH("[",_xlfn.FORMULATEXT(BA3))+1))="-1","",1),"")</f>
        <v/>
      </c>
      <c r="BH3" s="560" t="str">
        <f t="shared" ca="1" si="0"/>
        <v/>
      </c>
      <c r="BI3" s="560" t="str">
        <f t="shared" ca="1" si="0"/>
        <v/>
      </c>
      <c r="BJ3" s="560" t="str">
        <f t="shared" ca="1" si="0"/>
        <v/>
      </c>
      <c r="BK3" s="560" t="str">
        <f t="shared" ca="1" si="0"/>
        <v/>
      </c>
      <c r="BL3" s="561" t="str">
        <f t="shared" ca="1" si="0"/>
        <v/>
      </c>
      <c r="BR3" s="562" t="str">
        <f>"「共通仕様」"&amp;共通仕様!$BH$3</f>
        <v>「共通仕様」「6. メインマスタDB切断処理」</v>
      </c>
      <c r="CL3" s="465" t="str">
        <f>"「"&amp;A76&amp;" "&amp;C76&amp;"」"</f>
        <v>「3. 共通処理」</v>
      </c>
      <c r="CM3" s="465"/>
      <c r="CN3" s="465"/>
      <c r="CO3" s="465"/>
      <c r="CP3" s="465"/>
      <c r="CQ3" s="465"/>
      <c r="CR3" s="465"/>
      <c r="CS3" s="465"/>
      <c r="CT3" s="465"/>
      <c r="CU3" s="465"/>
      <c r="CV3" s="1513"/>
      <c r="CW3" s="1264"/>
      <c r="CX3" s="1514"/>
      <c r="CY3" s="1514"/>
      <c r="CZ3" s="1514"/>
      <c r="DA3" s="1514"/>
      <c r="DB3" s="1514"/>
      <c r="DC3" s="1514"/>
      <c r="DD3" s="1991"/>
      <c r="DE3" s="1992"/>
      <c r="DF3" s="1992"/>
      <c r="DG3" s="1993"/>
      <c r="DH3" s="1514"/>
      <c r="DI3" s="1514"/>
      <c r="DJ3" s="1514"/>
      <c r="DK3" s="1514"/>
      <c r="DL3" s="1514"/>
      <c r="DM3" s="1514"/>
      <c r="DN3" s="1514"/>
      <c r="DO3" s="1514"/>
      <c r="DP3" s="1514"/>
      <c r="DQ3" s="1514"/>
      <c r="DR3" s="1515"/>
    </row>
    <row r="4" spans="1:122" s="26" customFormat="1" ht="15" customHeight="1">
      <c r="A4" s="41"/>
      <c r="B4" s="67"/>
      <c r="C4" s="67"/>
      <c r="D4" s="67"/>
      <c r="E4" s="67"/>
      <c r="F4" s="67"/>
      <c r="G4" s="48"/>
      <c r="H4" s="48"/>
      <c r="I4" s="67"/>
      <c r="J4" s="67"/>
      <c r="K4" s="67"/>
      <c r="L4" s="226"/>
      <c r="M4" s="226"/>
      <c r="N4" s="226"/>
      <c r="O4" s="226"/>
      <c r="P4" s="226"/>
      <c r="AI4" s="1907" t="s">
        <v>1100</v>
      </c>
      <c r="AJ4" s="1908"/>
      <c r="AK4" s="1908"/>
      <c r="AL4" s="1908"/>
      <c r="AM4" s="1908"/>
      <c r="AN4" s="1908"/>
      <c r="AO4" s="1908"/>
      <c r="AP4" s="1908"/>
      <c r="AQ4" s="1908"/>
      <c r="AR4" s="1908"/>
      <c r="AS4" s="1908"/>
      <c r="AT4" s="1908"/>
      <c r="AU4" s="1908"/>
      <c r="AV4" s="1908"/>
      <c r="AW4" s="1908"/>
      <c r="AX4" s="1908"/>
      <c r="AY4" s="1909"/>
      <c r="BA4" s="192">
        <f t="shared" ref="BA4:BA33" si="1">BA3</f>
        <v>1</v>
      </c>
      <c r="BB4" s="79"/>
      <c r="BG4" s="559" t="str">
        <f t="shared" ca="1" si="0"/>
        <v/>
      </c>
      <c r="BH4" s="560" t="str">
        <f t="shared" ca="1" si="0"/>
        <v/>
      </c>
      <c r="BI4" s="560" t="str">
        <f t="shared" ca="1" si="0"/>
        <v/>
      </c>
      <c r="BJ4" s="560" t="str">
        <f t="shared" ca="1" si="0"/>
        <v/>
      </c>
      <c r="BK4" s="560" t="str">
        <f t="shared" ca="1" si="0"/>
        <v/>
      </c>
      <c r="BL4" s="561" t="str">
        <f t="shared" ca="1" si="0"/>
        <v/>
      </c>
      <c r="BR4" s="562" t="str">
        <f>"「共通仕様」"&amp;共通仕様!$BH$4</f>
        <v>「共通仕様」「7. アプリケーションデータベース情報取得処理」</v>
      </c>
      <c r="CL4" s="465"/>
      <c r="CM4" s="562" t="str">
        <f>"「"&amp;A87&amp;" "&amp;D87&amp;"」"</f>
        <v>「3.3 画面終了処理」</v>
      </c>
      <c r="CN4" s="465"/>
      <c r="CO4" s="465"/>
      <c r="CP4" s="465"/>
      <c r="CQ4" s="465"/>
      <c r="CR4" s="465"/>
      <c r="CS4" s="465"/>
      <c r="CT4" s="465"/>
      <c r="CU4" s="465"/>
      <c r="CV4" s="1513"/>
      <c r="CW4" s="1264"/>
      <c r="CX4" s="1514"/>
      <c r="CY4" s="1514"/>
      <c r="CZ4" s="1514"/>
      <c r="DA4" s="1514"/>
      <c r="DB4" s="1514"/>
      <c r="DC4" s="1514"/>
      <c r="DD4" s="1991"/>
      <c r="DE4" s="1992"/>
      <c r="DF4" s="1992"/>
      <c r="DG4" s="1993"/>
      <c r="DH4" s="1514"/>
      <c r="DI4" s="1514"/>
      <c r="DJ4" s="1514"/>
      <c r="DK4" s="1514"/>
      <c r="DL4" s="1514"/>
      <c r="DM4" s="1514"/>
      <c r="DN4" s="1514"/>
      <c r="DO4" s="1514"/>
      <c r="DP4" s="1514"/>
      <c r="DQ4" s="1514"/>
      <c r="DR4" s="1515"/>
    </row>
    <row r="5" spans="1:122"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1"/>
        <v>1</v>
      </c>
      <c r="BB5" s="79"/>
      <c r="BG5" s="559" t="str">
        <f t="shared" ca="1" si="0"/>
        <v/>
      </c>
      <c r="BH5" s="560" t="str">
        <f t="shared" ca="1" si="0"/>
        <v/>
      </c>
      <c r="BI5" s="560" t="str">
        <f t="shared" ca="1" si="0"/>
        <v/>
      </c>
      <c r="BJ5" s="560" t="str">
        <f t="shared" ca="1" si="0"/>
        <v/>
      </c>
      <c r="BK5" s="560" t="str">
        <f t="shared" ca="1" si="0"/>
        <v/>
      </c>
      <c r="BL5" s="561" t="str">
        <f t="shared" ca="1" si="0"/>
        <v/>
      </c>
      <c r="BR5" s="562" t="str">
        <f>"「共通仕様」"&amp;共通仕様!$BH$5</f>
        <v>「共通仕様」「8. アプリケーションDB接続処理」</v>
      </c>
      <c r="CL5" s="562" t="str">
        <f>"「"&amp;$A$89&amp;" "&amp;$C$89&amp;"」"</f>
        <v>「4. 起動処理説明」</v>
      </c>
      <c r="CM5" s="465"/>
      <c r="CN5" s="465"/>
      <c r="CO5" s="465"/>
      <c r="CP5" s="465"/>
      <c r="CQ5" s="465"/>
      <c r="CR5" s="465"/>
      <c r="CS5" s="465"/>
      <c r="CT5" s="465"/>
      <c r="CU5" s="465"/>
      <c r="CV5" s="1513"/>
      <c r="CW5" s="1264"/>
      <c r="CX5" s="1514"/>
      <c r="CY5" s="1514"/>
      <c r="CZ5" s="1514"/>
      <c r="DA5" s="1514"/>
      <c r="DB5" s="1514"/>
      <c r="DC5" s="1514"/>
      <c r="DD5" s="1991"/>
      <c r="DE5" s="1992"/>
      <c r="DF5" s="1992"/>
      <c r="DG5" s="1993"/>
      <c r="DH5" s="1514"/>
      <c r="DI5" s="1514"/>
      <c r="DJ5" s="1514"/>
      <c r="DK5" s="1514"/>
      <c r="DL5" s="1514"/>
      <c r="DM5" s="1514"/>
      <c r="DN5" s="1514"/>
      <c r="DO5" s="1514"/>
      <c r="DP5" s="1514"/>
      <c r="DQ5" s="1514"/>
      <c r="DR5" s="1515"/>
    </row>
    <row r="6" spans="1:122"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BA6" s="192">
        <f t="shared" si="1"/>
        <v>1</v>
      </c>
      <c r="BC6" s="226"/>
      <c r="BD6" s="226"/>
      <c r="BG6" s="559" t="str">
        <f t="shared" ca="1" si="0"/>
        <v/>
      </c>
      <c r="BH6" s="560" t="str">
        <f t="shared" ca="1" si="0"/>
        <v/>
      </c>
      <c r="BI6" s="560" t="str">
        <f t="shared" ca="1" si="0"/>
        <v/>
      </c>
      <c r="BJ6" s="560" t="str">
        <f t="shared" ca="1" si="0"/>
        <v/>
      </c>
      <c r="BK6" s="560" t="str">
        <f t="shared" ca="1" si="0"/>
        <v/>
      </c>
      <c r="BL6" s="561" t="str">
        <f t="shared" ca="1" si="0"/>
        <v/>
      </c>
      <c r="BR6" s="562" t="str">
        <f>"「共通仕様」"&amp;共通仕様!$BH$6</f>
        <v>「共通仕様」「9. アプリケーションDB切断処理」</v>
      </c>
      <c r="CL6" s="465"/>
      <c r="CM6" s="562" t="str">
        <f>"「"&amp;$A$90&amp;" "&amp;$D$90&amp;"」"</f>
        <v>「4.1. 画面コントラスタ」</v>
      </c>
      <c r="CN6" s="465"/>
      <c r="CO6" s="465"/>
      <c r="CP6" s="465"/>
      <c r="CQ6" s="465"/>
      <c r="CR6" s="465"/>
      <c r="CS6" s="465"/>
      <c r="CT6" s="465"/>
      <c r="CU6" s="465"/>
      <c r="CV6" s="1513"/>
      <c r="CW6" s="1264"/>
      <c r="CX6" s="1490"/>
      <c r="CY6" s="1490"/>
      <c r="CZ6" s="1490"/>
      <c r="DA6" s="1490"/>
      <c r="DB6" s="1490"/>
      <c r="DC6" s="1490"/>
      <c r="DD6" s="1991"/>
      <c r="DE6" s="1992"/>
      <c r="DF6" s="1992"/>
      <c r="DG6" s="1993"/>
      <c r="DH6" s="1490"/>
      <c r="DI6" s="1490"/>
      <c r="DJ6" s="1490"/>
      <c r="DK6" s="1490"/>
      <c r="DL6" s="1490"/>
      <c r="DM6" s="1490"/>
      <c r="DN6" s="1490"/>
      <c r="DO6" s="1490"/>
      <c r="DP6" s="1490"/>
      <c r="DQ6" s="1490"/>
      <c r="DR6" s="1516"/>
    </row>
    <row r="7" spans="1:122" ht="15" customHeight="1">
      <c r="A7" s="218"/>
      <c r="AI7" s="1907"/>
      <c r="AJ7" s="1908"/>
      <c r="AK7" s="1908"/>
      <c r="AL7" s="1908"/>
      <c r="AM7" s="1908"/>
      <c r="AN7" s="1908"/>
      <c r="AO7" s="1908"/>
      <c r="AP7" s="1908"/>
      <c r="AQ7" s="1908"/>
      <c r="AR7" s="1908"/>
      <c r="AS7" s="1908"/>
      <c r="AT7" s="1908"/>
      <c r="AU7" s="1908"/>
      <c r="AV7" s="1908"/>
      <c r="AW7" s="1908"/>
      <c r="AX7" s="1908"/>
      <c r="AY7" s="1909"/>
      <c r="BA7" s="192">
        <f t="shared" si="1"/>
        <v>1</v>
      </c>
      <c r="BC7" s="226"/>
      <c r="BD7" s="226"/>
      <c r="BG7" s="559" t="str">
        <f t="shared" ca="1" si="0"/>
        <v/>
      </c>
      <c r="BH7" s="560" t="str">
        <f t="shared" ca="1" si="0"/>
        <v/>
      </c>
      <c r="BI7" s="560" t="str">
        <f t="shared" ca="1" si="0"/>
        <v/>
      </c>
      <c r="BJ7" s="560" t="str">
        <f t="shared" ca="1" si="0"/>
        <v/>
      </c>
      <c r="BK7" s="560" t="str">
        <f t="shared" ca="1" si="0"/>
        <v/>
      </c>
      <c r="BL7" s="561" t="str">
        <f t="shared" ca="1" si="0"/>
        <v/>
      </c>
      <c r="BR7" s="562" t="str">
        <f>"「共通仕様」"&amp;共通仕様!$BH$7</f>
        <v>「共通仕様」「10. ダイヤジクスDB接続処理」</v>
      </c>
      <c r="CL7" s="465"/>
      <c r="CN7" s="562" t="str">
        <f>"「"&amp;$A$91&amp;" "&amp;$E$91&amp;"」"</f>
        <v>「4.1.1. 起動パラメータで取得したログイン担当者IDをログイン情報変数へ設定する。」</v>
      </c>
      <c r="CO7" s="465"/>
      <c r="CP7" s="465"/>
      <c r="CQ7" s="465"/>
      <c r="CR7" s="465"/>
      <c r="CS7" s="465"/>
      <c r="CT7" s="465"/>
      <c r="CU7" s="465"/>
      <c r="CV7" s="1513"/>
      <c r="CW7" s="1264"/>
      <c r="CX7" s="1490"/>
      <c r="CY7" s="1490"/>
      <c r="CZ7" s="1490"/>
      <c r="DA7" s="1490"/>
      <c r="DB7" s="1490"/>
      <c r="DC7" s="1490"/>
      <c r="DD7" s="1991"/>
      <c r="DE7" s="1992"/>
      <c r="DF7" s="1992"/>
      <c r="DG7" s="1993"/>
      <c r="DH7" s="1490"/>
      <c r="DI7" s="1490"/>
      <c r="DJ7" s="1490"/>
      <c r="DK7" s="1490"/>
      <c r="DL7" s="1490"/>
      <c r="DM7" s="1490"/>
      <c r="DN7" s="1490"/>
      <c r="DO7" s="1490"/>
      <c r="DP7" s="1490"/>
      <c r="DQ7" s="1490"/>
      <c r="DR7" s="1516"/>
    </row>
    <row r="8" spans="1:122" ht="15" customHeight="1">
      <c r="A8" s="218"/>
      <c r="AI8" s="1907"/>
      <c r="AJ8" s="1908"/>
      <c r="AK8" s="1908"/>
      <c r="AL8" s="1908"/>
      <c r="AM8" s="1908"/>
      <c r="AN8" s="1908"/>
      <c r="AO8" s="1908"/>
      <c r="AP8" s="1908"/>
      <c r="AQ8" s="1908"/>
      <c r="AR8" s="1908"/>
      <c r="AS8" s="1908"/>
      <c r="AT8" s="1908"/>
      <c r="AU8" s="1908"/>
      <c r="AV8" s="1908"/>
      <c r="AW8" s="1908"/>
      <c r="AX8" s="1908"/>
      <c r="AY8" s="1909"/>
      <c r="BA8" s="192">
        <f t="shared" si="1"/>
        <v>1</v>
      </c>
      <c r="BE8" s="465"/>
      <c r="BF8" s="465"/>
      <c r="BG8" s="559" t="str">
        <f t="shared" ca="1" si="0"/>
        <v/>
      </c>
      <c r="BH8" s="560" t="str">
        <f t="shared" ca="1" si="0"/>
        <v/>
      </c>
      <c r="BI8" s="560" t="str">
        <f t="shared" ca="1" si="0"/>
        <v/>
      </c>
      <c r="BJ8" s="560" t="str">
        <f t="shared" ca="1" si="0"/>
        <v/>
      </c>
      <c r="BK8" s="560" t="str">
        <f t="shared" ca="1" si="0"/>
        <v/>
      </c>
      <c r="BL8" s="561" t="str">
        <f t="shared" ca="1" si="0"/>
        <v/>
      </c>
      <c r="BM8" s="465"/>
      <c r="BN8" s="465"/>
      <c r="BO8" s="465"/>
      <c r="BQ8" s="465"/>
      <c r="BR8" s="562" t="str">
        <f>"「共通仕様」"&amp;共通仕様!$BH$8</f>
        <v>「共通仕様」「11. ダイヤジクスDB切断処理」</v>
      </c>
      <c r="BS8" s="465"/>
      <c r="BT8" s="465"/>
      <c r="BU8" s="465"/>
      <c r="BV8" s="465"/>
      <c r="BW8" s="465"/>
      <c r="BX8" s="465"/>
      <c r="BY8" s="465"/>
      <c r="BZ8" s="465"/>
      <c r="CA8" s="465"/>
      <c r="CB8" s="465"/>
      <c r="CC8" s="465"/>
      <c r="CD8" s="465"/>
      <c r="CE8" s="465"/>
      <c r="CF8" s="465"/>
      <c r="CG8" s="465"/>
      <c r="CH8" s="465"/>
      <c r="CI8" s="465"/>
      <c r="CJ8" s="465"/>
      <c r="CK8" s="465"/>
      <c r="CL8" s="465"/>
      <c r="CM8" s="562"/>
      <c r="CN8" s="562" t="str">
        <f>"「"&amp;$A$92&amp;" "&amp;$E$92&amp;"」"</f>
        <v>「4.1.2. プログラムコードを（P_CONS_PG_CODE）ログイン情報変数へ設定する。」</v>
      </c>
      <c r="CO8" s="465"/>
      <c r="CP8" s="465"/>
      <c r="CQ8" s="465"/>
      <c r="CR8" s="465"/>
      <c r="CS8" s="465"/>
      <c r="CT8" s="465"/>
      <c r="CU8" s="465"/>
      <c r="CV8" s="1513"/>
      <c r="CW8" s="1264"/>
      <c r="CX8" s="1264"/>
      <c r="CY8" s="1490"/>
      <c r="CZ8" s="1490"/>
      <c r="DA8" s="1490"/>
      <c r="DB8" s="1490"/>
      <c r="DC8" s="1490"/>
      <c r="DD8" s="1991"/>
      <c r="DE8" s="1992"/>
      <c r="DF8" s="1992"/>
      <c r="DG8" s="1993"/>
      <c r="DH8" s="1490"/>
      <c r="DI8" s="1490"/>
      <c r="DJ8" s="1490"/>
      <c r="DK8" s="1490"/>
      <c r="DL8" s="1490"/>
      <c r="DM8" s="1490"/>
      <c r="DN8" s="1490"/>
      <c r="DO8" s="1490"/>
      <c r="DP8" s="1490"/>
      <c r="DQ8" s="1490"/>
      <c r="DR8" s="1516"/>
    </row>
    <row r="9" spans="1:122" ht="15" customHeight="1">
      <c r="A9" s="218"/>
      <c r="AI9" s="1910"/>
      <c r="AJ9" s="1911"/>
      <c r="AK9" s="1911"/>
      <c r="AL9" s="1911"/>
      <c r="AM9" s="1911"/>
      <c r="AN9" s="1911"/>
      <c r="AO9" s="1911"/>
      <c r="AP9" s="1911"/>
      <c r="AQ9" s="1911"/>
      <c r="AR9" s="1911"/>
      <c r="AS9" s="1911"/>
      <c r="AT9" s="1911"/>
      <c r="AU9" s="1911"/>
      <c r="AV9" s="1911"/>
      <c r="AW9" s="1911"/>
      <c r="AX9" s="1911"/>
      <c r="AY9" s="1912"/>
      <c r="BA9" s="192">
        <f t="shared" si="1"/>
        <v>1</v>
      </c>
      <c r="BF9" s="465"/>
      <c r="BG9" s="559" t="str">
        <f t="shared" ca="1" si="0"/>
        <v/>
      </c>
      <c r="BH9" s="560" t="str">
        <f t="shared" ca="1" si="0"/>
        <v/>
      </c>
      <c r="BI9" s="560" t="str">
        <f t="shared" ca="1" si="0"/>
        <v/>
      </c>
      <c r="BJ9" s="560" t="str">
        <f t="shared" ca="1" si="0"/>
        <v/>
      </c>
      <c r="BK9" s="560" t="str">
        <f t="shared" ca="1" si="0"/>
        <v/>
      </c>
      <c r="BL9" s="561" t="str">
        <f t="shared" ca="1" si="0"/>
        <v/>
      </c>
      <c r="BM9" s="465"/>
      <c r="BN9" s="465"/>
      <c r="BO9" s="465"/>
      <c r="BQ9" s="465"/>
      <c r="BR9" s="562" t="str">
        <f>"「共通仕様」"&amp;共通仕様!$BH$9</f>
        <v>「共通仕様」「12. マスタ表示リストコントロールの表示設定」</v>
      </c>
      <c r="BS9" s="465"/>
      <c r="BT9" s="465"/>
      <c r="BU9" s="465"/>
      <c r="BV9" s="562"/>
      <c r="BW9" s="465"/>
      <c r="BX9" s="465"/>
      <c r="BY9" s="465"/>
      <c r="BZ9" s="465"/>
      <c r="CA9" s="465"/>
      <c r="CB9" s="465"/>
      <c r="CC9" s="465"/>
      <c r="CD9" s="465"/>
      <c r="CE9" s="465"/>
      <c r="CF9" s="465"/>
      <c r="CG9" s="465"/>
      <c r="CH9" s="465"/>
      <c r="CI9" s="465"/>
      <c r="CJ9" s="465"/>
      <c r="CK9" s="465"/>
      <c r="CL9" s="465"/>
      <c r="CM9" s="562"/>
      <c r="CN9" s="562" t="str">
        <f>"「"&amp;$A$93&amp;" "&amp;$E$93&amp;"」"</f>
        <v>「4.1.3. スプレッドシートの設定」</v>
      </c>
      <c r="CO9" s="465"/>
      <c r="CP9" s="465"/>
      <c r="CQ9" s="465"/>
      <c r="CR9" s="465"/>
      <c r="CS9" s="465"/>
      <c r="CT9" s="465"/>
      <c r="CU9" s="465"/>
      <c r="CV9" s="1513"/>
      <c r="CW9" s="1264"/>
      <c r="CX9" s="1264"/>
      <c r="CY9" s="1490"/>
      <c r="CZ9" s="1490"/>
      <c r="DA9" s="1490"/>
      <c r="DB9" s="1490"/>
      <c r="DC9" s="1490"/>
      <c r="DD9" s="1991"/>
      <c r="DE9" s="1992"/>
      <c r="DF9" s="1992"/>
      <c r="DG9" s="1993"/>
      <c r="DH9" s="1490"/>
      <c r="DI9" s="1490"/>
      <c r="DJ9" s="1490"/>
      <c r="DK9" s="1490"/>
      <c r="DL9" s="1490"/>
      <c r="DM9" s="1490"/>
      <c r="DN9" s="1490"/>
      <c r="DO9" s="1490"/>
      <c r="DP9" s="1490"/>
      <c r="DQ9" s="1490"/>
      <c r="DR9" s="1516"/>
    </row>
    <row r="10" spans="1:122"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BA10" s="192">
        <f t="shared" si="1"/>
        <v>1</v>
      </c>
      <c r="BF10" s="465"/>
      <c r="BG10" s="559" t="str">
        <f t="shared" ca="1" si="0"/>
        <v/>
      </c>
      <c r="BH10" s="560" t="str">
        <f t="shared" ca="1" si="0"/>
        <v/>
      </c>
      <c r="BI10" s="560" t="str">
        <f t="shared" ca="1" si="0"/>
        <v/>
      </c>
      <c r="BJ10" s="560" t="str">
        <f t="shared" ca="1" si="0"/>
        <v/>
      </c>
      <c r="BK10" s="560" t="str">
        <f t="shared" ca="1" si="0"/>
        <v/>
      </c>
      <c r="BL10" s="561" t="str">
        <f t="shared" ca="1" si="0"/>
        <v/>
      </c>
      <c r="BM10" s="465"/>
      <c r="BN10" s="465"/>
      <c r="BO10" s="465"/>
      <c r="BQ10" s="465"/>
      <c r="BR10" s="562" t="str">
        <f>"「共通仕様」"&amp;共通仕様!$BH$10</f>
        <v>「共通仕様」「13. コントロール背景色変更処理」</v>
      </c>
      <c r="BS10" s="465"/>
      <c r="BT10" s="465"/>
      <c r="BU10" s="465"/>
      <c r="BV10" s="465"/>
      <c r="BW10" s="562"/>
      <c r="BX10" s="465"/>
      <c r="BY10" s="465"/>
      <c r="BZ10" s="465"/>
      <c r="CA10" s="465"/>
      <c r="CB10" s="465"/>
      <c r="CC10" s="465"/>
      <c r="CD10" s="465"/>
      <c r="CE10" s="465"/>
      <c r="CF10" s="465"/>
      <c r="CG10" s="465"/>
      <c r="CH10" s="465"/>
      <c r="CI10" s="465"/>
      <c r="CJ10" s="465"/>
      <c r="CK10" s="465"/>
      <c r="CL10" s="465"/>
      <c r="CM10" s="465"/>
      <c r="CN10" s="562" t="str">
        <f>"「"&amp;$A$101&amp;" "&amp;$E$101&amp;"」"</f>
        <v>「4.1.4. 規定共通イベント設定処理」</v>
      </c>
      <c r="CO10" s="562"/>
      <c r="CP10" s="465"/>
      <c r="CQ10" s="465"/>
      <c r="CR10" s="465"/>
      <c r="CS10" s="465"/>
      <c r="CT10" s="465"/>
      <c r="CU10" s="465"/>
      <c r="CV10" s="1513"/>
      <c r="CW10" s="1264"/>
      <c r="CX10" s="1264"/>
      <c r="CY10" s="1490"/>
      <c r="CZ10" s="1490"/>
      <c r="DA10" s="1490"/>
      <c r="DB10" s="1490"/>
      <c r="DC10" s="1490"/>
      <c r="DD10" s="1991"/>
      <c r="DE10" s="1992"/>
      <c r="DF10" s="1992"/>
      <c r="DG10" s="1993"/>
      <c r="DH10" s="1490"/>
      <c r="DI10" s="1490"/>
      <c r="DJ10" s="1490"/>
      <c r="DK10" s="1490"/>
      <c r="DL10" s="1490"/>
      <c r="DM10" s="1490"/>
      <c r="DN10" s="1490"/>
      <c r="DO10" s="1490"/>
      <c r="DP10" s="1490"/>
      <c r="DQ10" s="1490"/>
      <c r="DR10" s="1516"/>
    </row>
    <row r="11" spans="1:122" ht="15" customHeight="1">
      <c r="A11" s="218"/>
      <c r="AI11" s="941" t="s">
        <v>170</v>
      </c>
      <c r="AJ11" s="942"/>
      <c r="AK11" s="942"/>
      <c r="AL11" s="942"/>
      <c r="AM11" s="942"/>
      <c r="AN11" s="942"/>
      <c r="AO11" s="942"/>
      <c r="AP11" s="942"/>
      <c r="AQ11" s="942"/>
      <c r="AR11" s="942"/>
      <c r="AS11" s="942"/>
      <c r="AT11" s="942"/>
      <c r="AU11" s="942"/>
      <c r="AV11" s="942"/>
      <c r="AW11" s="942"/>
      <c r="AX11" s="942"/>
      <c r="AY11" s="162"/>
      <c r="BA11" s="192">
        <f t="shared" si="1"/>
        <v>1</v>
      </c>
      <c r="BF11" s="465"/>
      <c r="BG11" s="559" t="str">
        <f t="shared" ca="1" si="0"/>
        <v/>
      </c>
      <c r="BH11" s="560" t="str">
        <f t="shared" ca="1" si="0"/>
        <v/>
      </c>
      <c r="BI11" s="560" t="str">
        <f t="shared" ca="1" si="0"/>
        <v/>
      </c>
      <c r="BJ11" s="560" t="str">
        <f t="shared" ca="1" si="0"/>
        <v/>
      </c>
      <c r="BK11" s="560" t="str">
        <f t="shared" ca="1" si="0"/>
        <v/>
      </c>
      <c r="BL11" s="561" t="str">
        <f t="shared" ca="1" si="0"/>
        <v/>
      </c>
      <c r="BM11" s="465"/>
      <c r="BN11" s="465"/>
      <c r="BO11" s="465"/>
      <c r="BQ11" s="465"/>
      <c r="BR11" s="562" t="str">
        <f>"「共通仕様」"&amp;共通仕様!$BH$11</f>
        <v>「共通仕様」「14. 日付データチェック処理」</v>
      </c>
      <c r="BS11" s="465"/>
      <c r="BT11" s="465"/>
      <c r="BU11" s="465"/>
      <c r="BV11" s="465"/>
      <c r="BW11" s="562"/>
      <c r="BX11" s="465"/>
      <c r="BY11" s="465"/>
      <c r="BZ11" s="465"/>
      <c r="CA11" s="465"/>
      <c r="CB11" s="465"/>
      <c r="CC11" s="465"/>
      <c r="CD11" s="465"/>
      <c r="CE11" s="465"/>
      <c r="CF11" s="465"/>
      <c r="CG11" s="465"/>
      <c r="CH11" s="465"/>
      <c r="CI11" s="465"/>
      <c r="CJ11" s="465"/>
      <c r="CK11" s="465"/>
      <c r="CL11" s="465"/>
      <c r="CM11" s="562" t="str">
        <f>"「"&amp;$A$103&amp;" "&amp;$D$103&amp;"」"</f>
        <v>「4.2. 画面ロード処理」</v>
      </c>
      <c r="CN11" s="465"/>
      <c r="CO11" s="465"/>
      <c r="CP11" s="465"/>
      <c r="CQ11" s="465"/>
      <c r="CR11" s="465"/>
      <c r="CS11" s="465"/>
      <c r="CT11" s="465"/>
      <c r="CU11" s="465"/>
      <c r="CV11" s="1513"/>
      <c r="CW11" s="1264"/>
      <c r="CX11" s="1264"/>
      <c r="CY11" s="1490"/>
      <c r="CZ11" s="1490"/>
      <c r="DA11" s="1490"/>
      <c r="DB11" s="1490"/>
      <c r="DC11" s="1490"/>
      <c r="DD11" s="1991"/>
      <c r="DE11" s="1992"/>
      <c r="DF11" s="1992"/>
      <c r="DG11" s="1993"/>
      <c r="DH11" s="1490"/>
      <c r="DI11" s="1490"/>
      <c r="DJ11" s="1490"/>
      <c r="DK11" s="1490"/>
      <c r="DL11" s="1490"/>
      <c r="DM11" s="1490"/>
      <c r="DN11" s="1490"/>
      <c r="DO11" s="1490"/>
      <c r="DP11" s="1490"/>
      <c r="DQ11" s="1490"/>
      <c r="DR11" s="1516"/>
    </row>
    <row r="12" spans="1:122" ht="15" customHeight="1">
      <c r="A12" s="218"/>
      <c r="AI12" s="938" t="s">
        <v>964</v>
      </c>
      <c r="AJ12" s="939"/>
      <c r="AK12" s="939"/>
      <c r="AL12" s="939"/>
      <c r="AM12" s="939"/>
      <c r="AN12" s="247" t="s">
        <v>1135</v>
      </c>
      <c r="AO12" s="939"/>
      <c r="AP12" s="939"/>
      <c r="AQ12" s="939"/>
      <c r="AR12" s="939"/>
      <c r="AS12" s="939"/>
      <c r="AT12" s="939"/>
      <c r="AU12" s="939"/>
      <c r="AV12" s="939"/>
      <c r="AW12" s="139"/>
      <c r="AX12" s="939" t="s">
        <v>41</v>
      </c>
      <c r="AY12" s="161"/>
      <c r="BA12" s="192">
        <f t="shared" si="1"/>
        <v>1</v>
      </c>
      <c r="BF12" s="465"/>
      <c r="BG12" s="559" t="str">
        <f t="shared" ca="1" si="0"/>
        <v/>
      </c>
      <c r="BH12" s="560" t="str">
        <f t="shared" ca="1" si="0"/>
        <v/>
      </c>
      <c r="BI12" s="560" t="str">
        <f t="shared" ca="1" si="0"/>
        <v/>
      </c>
      <c r="BJ12" s="560" t="str">
        <f t="shared" ca="1" si="0"/>
        <v/>
      </c>
      <c r="BK12" s="560" t="str">
        <f t="shared" ca="1" si="0"/>
        <v/>
      </c>
      <c r="BL12" s="561" t="str">
        <f t="shared" ca="1" si="0"/>
        <v/>
      </c>
      <c r="BM12" s="465"/>
      <c r="BN12" s="465"/>
      <c r="BO12" s="465"/>
      <c r="BQ12" s="465"/>
      <c r="BR12" s="562" t="str">
        <f>"「共通仕様」"&amp;共通仕様!$BH$12</f>
        <v>「共通仕様」「15. 画面起動ログ出力処理」</v>
      </c>
      <c r="BS12" s="465"/>
      <c r="BT12" s="465"/>
      <c r="BU12" s="465"/>
      <c r="BV12" s="465"/>
      <c r="BW12" s="562"/>
      <c r="BX12" s="562"/>
      <c r="BY12" s="465"/>
      <c r="BZ12" s="465"/>
      <c r="CA12" s="465"/>
      <c r="CB12" s="465"/>
      <c r="CC12" s="465"/>
      <c r="CD12" s="465"/>
      <c r="CE12" s="465"/>
      <c r="CF12" s="465"/>
      <c r="CG12" s="465"/>
      <c r="CH12" s="465"/>
      <c r="CI12" s="465"/>
      <c r="CJ12" s="465"/>
      <c r="CK12" s="465"/>
      <c r="CL12" s="465"/>
      <c r="CM12" s="465"/>
      <c r="CN12" s="562" t="str">
        <f>"「"&amp;$A$104&amp;" "&amp;$E$104&amp;"」"</f>
        <v>「4.2.1. 「共通仕様」「45. フォームロード共通処理」を実施する。」</v>
      </c>
      <c r="CO12" s="465"/>
      <c r="CP12" s="465"/>
      <c r="CQ12" s="465"/>
      <c r="CR12" s="465"/>
      <c r="CS12" s="465"/>
      <c r="CT12" s="465"/>
      <c r="CU12" s="465"/>
      <c r="CV12" s="1513"/>
      <c r="CW12" s="1264"/>
      <c r="CX12" s="1264"/>
      <c r="CY12" s="1490"/>
      <c r="CZ12" s="1490"/>
      <c r="DA12" s="1490"/>
      <c r="DB12" s="1490"/>
      <c r="DC12" s="1490"/>
      <c r="DD12" s="1991"/>
      <c r="DE12" s="1992"/>
      <c r="DF12" s="1992"/>
      <c r="DG12" s="1993"/>
      <c r="DH12" s="1490"/>
      <c r="DI12" s="1490"/>
      <c r="DJ12" s="1490"/>
      <c r="DK12" s="1490"/>
      <c r="DL12" s="1490"/>
      <c r="DM12" s="1490"/>
      <c r="DN12" s="1490"/>
      <c r="DO12" s="1490"/>
      <c r="DP12" s="1490"/>
      <c r="DQ12" s="1490"/>
      <c r="DR12" s="1516"/>
    </row>
    <row r="13" spans="1:122" ht="15" customHeight="1">
      <c r="A13" s="218"/>
      <c r="AI13" s="948"/>
      <c r="AJ13" s="949"/>
      <c r="AK13" s="949"/>
      <c r="AL13" s="949"/>
      <c r="AM13" s="949"/>
      <c r="AN13" s="247"/>
      <c r="AO13" s="949"/>
      <c r="AP13" s="949"/>
      <c r="AQ13" s="949"/>
      <c r="AR13" s="949"/>
      <c r="AS13" s="949"/>
      <c r="AT13" s="949"/>
      <c r="AU13" s="949"/>
      <c r="AV13" s="949"/>
      <c r="AW13" s="576"/>
      <c r="AX13" s="949"/>
      <c r="AY13" s="305"/>
      <c r="BA13" s="192">
        <f t="shared" si="1"/>
        <v>1</v>
      </c>
      <c r="BF13" s="465"/>
      <c r="BG13" s="559" t="str">
        <f t="shared" ca="1" si="0"/>
        <v/>
      </c>
      <c r="BH13" s="560" t="str">
        <f t="shared" ca="1" si="0"/>
        <v/>
      </c>
      <c r="BI13" s="560" t="str">
        <f t="shared" ca="1" si="0"/>
        <v/>
      </c>
      <c r="BJ13" s="560" t="str">
        <f t="shared" ca="1" si="0"/>
        <v/>
      </c>
      <c r="BK13" s="560" t="str">
        <f t="shared" ca="1" si="0"/>
        <v/>
      </c>
      <c r="BL13" s="561" t="str">
        <f t="shared" ca="1" si="0"/>
        <v/>
      </c>
      <c r="BM13" s="465"/>
      <c r="BN13" s="465"/>
      <c r="BO13" s="465"/>
      <c r="BQ13" s="465"/>
      <c r="BR13" s="562" t="str">
        <f>"「共通仕様」"&amp;共通仕様!$BH$13</f>
        <v>「共通仕様」「16. 画面終了ログ出力処理」</v>
      </c>
      <c r="BS13" s="465"/>
      <c r="BT13" s="465"/>
      <c r="BU13" s="465"/>
      <c r="BV13" s="465"/>
      <c r="BW13" s="562"/>
      <c r="BX13" s="465"/>
      <c r="BY13" s="465"/>
      <c r="BZ13" s="465"/>
      <c r="CA13" s="465"/>
      <c r="CB13" s="465"/>
      <c r="CC13" s="465"/>
      <c r="CD13" s="465"/>
      <c r="CE13" s="465"/>
      <c r="CF13" s="465"/>
      <c r="CG13" s="465"/>
      <c r="CH13" s="465"/>
      <c r="CI13" s="465"/>
      <c r="CJ13" s="465"/>
      <c r="CK13" s="465"/>
      <c r="CL13" s="465"/>
      <c r="CM13" s="562"/>
      <c r="CN13" s="562" t="str">
        <f>"「"&amp;$A$105&amp;" "&amp;$E$105&amp;"」"</f>
        <v>「4.2.2. 当画面固有の画面ロード処理」</v>
      </c>
      <c r="CO13" s="465"/>
      <c r="CP13" s="465"/>
      <c r="CQ13" s="465"/>
      <c r="CR13" s="465"/>
      <c r="CS13" s="465"/>
      <c r="CT13" s="465"/>
      <c r="CU13" s="465"/>
      <c r="CV13" s="1513"/>
      <c r="CW13" s="1264"/>
      <c r="CX13" s="1264"/>
      <c r="CY13" s="1490"/>
      <c r="CZ13" s="1490"/>
      <c r="DA13" s="1490"/>
      <c r="DB13" s="1490"/>
      <c r="DC13" s="1490"/>
      <c r="DD13" s="1991"/>
      <c r="DE13" s="1992"/>
      <c r="DF13" s="1992"/>
      <c r="DG13" s="1993"/>
      <c r="DH13" s="1490"/>
      <c r="DI13" s="1490"/>
      <c r="DJ13" s="1490"/>
      <c r="DK13" s="1490"/>
      <c r="DL13" s="1490"/>
      <c r="DM13" s="1490"/>
      <c r="DN13" s="1490"/>
      <c r="DO13" s="1490"/>
      <c r="DP13" s="1490"/>
      <c r="DQ13" s="1490"/>
      <c r="DR13" s="1516"/>
    </row>
    <row r="14" spans="1:122" ht="15" customHeight="1">
      <c r="A14" s="218"/>
      <c r="AI14" s="948"/>
      <c r="AJ14" s="949"/>
      <c r="AK14" s="949"/>
      <c r="AL14" s="949"/>
      <c r="AM14" s="510"/>
      <c r="AN14" s="247"/>
      <c r="AO14" s="949"/>
      <c r="AP14" s="949"/>
      <c r="AQ14" s="949"/>
      <c r="AR14" s="949"/>
      <c r="AS14" s="949"/>
      <c r="AT14" s="949"/>
      <c r="AU14" s="949"/>
      <c r="AV14" s="949"/>
      <c r="AW14" s="576"/>
      <c r="AX14" s="949"/>
      <c r="AY14" s="305"/>
      <c r="BA14" s="192">
        <f t="shared" si="1"/>
        <v>1</v>
      </c>
      <c r="BF14" s="465"/>
      <c r="BG14" s="559" t="str">
        <f t="shared" ca="1" si="0"/>
        <v/>
      </c>
      <c r="BH14" s="560" t="str">
        <f t="shared" ca="1" si="0"/>
        <v/>
      </c>
      <c r="BI14" s="560" t="str">
        <f t="shared" ca="1" si="0"/>
        <v/>
      </c>
      <c r="BJ14" s="560" t="str">
        <f t="shared" ca="1" si="0"/>
        <v/>
      </c>
      <c r="BK14" s="560" t="str">
        <f t="shared" ca="1" si="0"/>
        <v/>
      </c>
      <c r="BL14" s="561" t="str">
        <f t="shared" ca="1" si="0"/>
        <v/>
      </c>
      <c r="BM14" s="465"/>
      <c r="BN14" s="465"/>
      <c r="BO14" s="465"/>
      <c r="BQ14" s="465"/>
      <c r="BR14" s="562" t="str">
        <f>"「共通仕様」"&amp;共通仕様!$BH$14</f>
        <v>「共通仕様」「17. 画面起動異常ログ出力処理」</v>
      </c>
      <c r="BS14" s="465"/>
      <c r="BT14" s="465"/>
      <c r="BU14" s="465"/>
      <c r="BV14" s="562"/>
      <c r="BW14" s="465"/>
      <c r="BX14" s="465"/>
      <c r="BY14" s="465"/>
      <c r="BZ14" s="465"/>
      <c r="CA14" s="465"/>
      <c r="CB14" s="465"/>
      <c r="CC14" s="465"/>
      <c r="CD14" s="465"/>
      <c r="CE14" s="465"/>
      <c r="CF14" s="465"/>
      <c r="CG14" s="465"/>
      <c r="CH14" s="465"/>
      <c r="CI14" s="465"/>
      <c r="CJ14" s="465"/>
      <c r="CK14" s="465"/>
      <c r="CO14" s="562" t="str">
        <f>"「"&amp;$A$105&amp;$A$106&amp;$F$106&amp;"」"</f>
        <v>「4.2.2.①.コントロールクリア処理」</v>
      </c>
      <c r="CV14" s="1517"/>
      <c r="CW14" s="1490"/>
      <c r="CX14" s="1490"/>
      <c r="CY14" s="1490"/>
      <c r="CZ14" s="1490"/>
      <c r="DA14" s="1490"/>
      <c r="DB14" s="1490"/>
      <c r="DC14" s="1490"/>
      <c r="DD14" s="1991"/>
      <c r="DE14" s="1992"/>
      <c r="DF14" s="1992"/>
      <c r="DG14" s="1993"/>
      <c r="DH14" s="1490"/>
      <c r="DI14" s="1490"/>
      <c r="DJ14" s="1490"/>
      <c r="DK14" s="1490"/>
      <c r="DL14" s="1490"/>
      <c r="DM14" s="1490"/>
      <c r="DN14" s="1490"/>
      <c r="DO14" s="1490"/>
      <c r="DP14" s="1490"/>
      <c r="DQ14" s="1490"/>
      <c r="DR14" s="1516"/>
    </row>
    <row r="15" spans="1:122" ht="15" customHeight="1">
      <c r="A15" s="218"/>
      <c r="AI15" s="948"/>
      <c r="AJ15" s="949"/>
      <c r="AK15" s="949"/>
      <c r="AL15" s="949"/>
      <c r="AM15" s="949"/>
      <c r="AN15" s="247"/>
      <c r="AO15" s="949"/>
      <c r="AP15" s="949"/>
      <c r="AQ15" s="949"/>
      <c r="AR15" s="949"/>
      <c r="AS15" s="949"/>
      <c r="AT15" s="949"/>
      <c r="AU15" s="949"/>
      <c r="AV15" s="949"/>
      <c r="AW15" s="576"/>
      <c r="AX15" s="949"/>
      <c r="AY15" s="305"/>
      <c r="BA15" s="192">
        <f t="shared" si="1"/>
        <v>1</v>
      </c>
      <c r="BF15" s="465"/>
      <c r="BG15" s="559" t="str">
        <f t="shared" ca="1" si="0"/>
        <v/>
      </c>
      <c r="BH15" s="560" t="str">
        <f t="shared" ca="1" si="0"/>
        <v/>
      </c>
      <c r="BI15" s="560" t="str">
        <f t="shared" ca="1" si="0"/>
        <v/>
      </c>
      <c r="BJ15" s="560" t="str">
        <f t="shared" ca="1" si="0"/>
        <v/>
      </c>
      <c r="BK15" s="560" t="str">
        <f t="shared" ca="1" si="0"/>
        <v/>
      </c>
      <c r="BL15" s="561" t="str">
        <f t="shared" ca="1" si="0"/>
        <v/>
      </c>
      <c r="BM15" s="465"/>
      <c r="BN15" s="465"/>
      <c r="BO15" s="465"/>
      <c r="BP15" s="465"/>
      <c r="BQ15" s="465"/>
      <c r="BR15" s="562" t="str">
        <f>"「共通仕様」"&amp;共通仕様!$BH$15</f>
        <v>「共通仕様」「18. 画面機能制限処理」</v>
      </c>
      <c r="BS15" s="465"/>
      <c r="BT15" s="465"/>
      <c r="BU15" s="465"/>
      <c r="BV15" s="465"/>
      <c r="BW15" s="562"/>
      <c r="BX15" s="465"/>
      <c r="BY15" s="465"/>
      <c r="BZ15" s="465"/>
      <c r="CA15" s="465"/>
      <c r="CB15" s="465"/>
      <c r="CC15" s="465"/>
      <c r="CD15" s="465"/>
      <c r="CE15" s="465"/>
      <c r="CF15" s="465"/>
      <c r="CG15" s="465"/>
      <c r="CH15" s="465"/>
      <c r="CI15" s="465"/>
      <c r="CJ15" s="465"/>
      <c r="CK15" s="465"/>
      <c r="CL15" s="562" t="str">
        <f>"「"&amp;$A$117&amp;" "&amp;$C$117&amp;"」"</f>
        <v>「5. 入力領域項目処理説明」</v>
      </c>
      <c r="CM15" s="465"/>
      <c r="CN15" s="562"/>
      <c r="CO15" s="465"/>
      <c r="CP15" s="465"/>
      <c r="CQ15" s="465"/>
      <c r="CV15" s="1517"/>
      <c r="CW15" s="1490"/>
      <c r="CX15" s="1490"/>
      <c r="CY15" s="1490"/>
      <c r="CZ15" s="1490"/>
      <c r="DA15" s="1490"/>
      <c r="DB15" s="1490"/>
      <c r="DC15" s="1490"/>
      <c r="DD15" s="1991"/>
      <c r="DE15" s="1992"/>
      <c r="DF15" s="1992"/>
      <c r="DG15" s="1993"/>
      <c r="DH15" s="1490"/>
      <c r="DI15" s="1490"/>
      <c r="DJ15" s="1490"/>
      <c r="DK15" s="1490"/>
      <c r="DL15" s="1490"/>
      <c r="DM15" s="1490"/>
      <c r="DN15" s="1490"/>
      <c r="DO15" s="1490"/>
      <c r="DP15" s="1490"/>
      <c r="DQ15" s="1490"/>
      <c r="DR15" s="1516"/>
    </row>
    <row r="16" spans="1:122" ht="15" customHeight="1">
      <c r="A16" s="218"/>
      <c r="AI16" s="951" t="s">
        <v>171</v>
      </c>
      <c r="AJ16" s="952"/>
      <c r="AK16" s="952"/>
      <c r="AL16" s="952"/>
      <c r="AM16" s="952"/>
      <c r="AN16" s="952"/>
      <c r="AO16" s="952"/>
      <c r="AP16" s="952"/>
      <c r="AQ16" s="952"/>
      <c r="AR16" s="952"/>
      <c r="AS16" s="952"/>
      <c r="AT16" s="952"/>
      <c r="AU16" s="952"/>
      <c r="AV16" s="952"/>
      <c r="AW16" s="952"/>
      <c r="AX16" s="952"/>
      <c r="AY16" s="306"/>
      <c r="BA16" s="192">
        <f t="shared" si="1"/>
        <v>1</v>
      </c>
      <c r="BF16" s="465"/>
      <c r="BG16" s="559" t="str">
        <f t="shared" ca="1" si="0"/>
        <v/>
      </c>
      <c r="BH16" s="560" t="str">
        <f t="shared" ca="1" si="0"/>
        <v/>
      </c>
      <c r="BI16" s="560" t="str">
        <f t="shared" ca="1" si="0"/>
        <v/>
      </c>
      <c r="BJ16" s="560" t="str">
        <f t="shared" ca="1" si="0"/>
        <v/>
      </c>
      <c r="BK16" s="560" t="str">
        <f t="shared" ca="1" si="0"/>
        <v/>
      </c>
      <c r="BL16" s="561" t="str">
        <f t="shared" ca="1" si="0"/>
        <v/>
      </c>
      <c r="BM16" s="465"/>
      <c r="BN16" s="465"/>
      <c r="BO16" s="465"/>
      <c r="BP16" s="465"/>
      <c r="BQ16" s="465"/>
      <c r="BR16" s="562" t="str">
        <f>"「共通仕様」"&amp;共通仕様!$BH$16</f>
        <v>「共通仕様」「19. 画面起動異常時処理」</v>
      </c>
      <c r="BS16" s="465"/>
      <c r="BT16" s="465"/>
      <c r="BU16" s="465"/>
      <c r="BV16" s="465"/>
      <c r="BW16" s="562"/>
      <c r="BX16" s="465"/>
      <c r="BY16" s="465"/>
      <c r="BZ16" s="465"/>
      <c r="CA16" s="465"/>
      <c r="CB16" s="465"/>
      <c r="CC16" s="465"/>
      <c r="CD16" s="465"/>
      <c r="CE16" s="465"/>
      <c r="CF16" s="465"/>
      <c r="CG16" s="465"/>
      <c r="CH16" s="465"/>
      <c r="CI16" s="465"/>
      <c r="CJ16" s="465"/>
      <c r="CK16" s="465"/>
      <c r="CL16" s="465"/>
      <c r="CM16" s="562" t="str">
        <f>"「"&amp;$A$118&amp;" "&amp;$D$118&amp;"」"</f>
        <v>「5.1 画面項目No.2 量産車種記号」</v>
      </c>
      <c r="CN16" s="562"/>
      <c r="CO16" s="465"/>
      <c r="CP16" s="465"/>
      <c r="CQ16" s="465"/>
      <c r="CV16" s="1517"/>
      <c r="CW16" s="1490"/>
      <c r="CX16" s="1490"/>
      <c r="CY16" s="1490"/>
      <c r="CZ16" s="1490"/>
      <c r="DA16" s="1490"/>
      <c r="DB16" s="1490"/>
      <c r="DC16" s="1490"/>
      <c r="DD16" s="1991"/>
      <c r="DE16" s="1992"/>
      <c r="DF16" s="1992"/>
      <c r="DG16" s="1993"/>
      <c r="DH16" s="1490"/>
      <c r="DI16" s="1490"/>
      <c r="DJ16" s="1490"/>
      <c r="DK16" s="1490"/>
      <c r="DL16" s="1490"/>
      <c r="DM16" s="1490"/>
      <c r="DN16" s="1490"/>
      <c r="DO16" s="1490"/>
      <c r="DP16" s="1490"/>
      <c r="DQ16" s="1490"/>
      <c r="DR16" s="1516"/>
    </row>
    <row r="17" spans="1:122" ht="15" customHeight="1">
      <c r="A17" s="218"/>
      <c r="AB17" s="36"/>
      <c r="AI17" s="948" t="s">
        <v>761</v>
      </c>
      <c r="AJ17" s="949"/>
      <c r="AK17" s="949"/>
      <c r="AL17" s="949"/>
      <c r="AM17" s="949"/>
      <c r="AN17" s="247" t="s">
        <v>98</v>
      </c>
      <c r="AO17" s="949"/>
      <c r="AP17" s="949"/>
      <c r="AQ17" s="949"/>
      <c r="AR17" s="949"/>
      <c r="AS17" s="949"/>
      <c r="AT17" s="949"/>
      <c r="AU17" s="949"/>
      <c r="AV17" s="949"/>
      <c r="AW17" s="576"/>
      <c r="AX17" s="949" t="s">
        <v>489</v>
      </c>
      <c r="AY17" s="305"/>
      <c r="BA17" s="192">
        <f t="shared" si="1"/>
        <v>1</v>
      </c>
      <c r="BF17" s="465"/>
      <c r="BG17" s="559" t="str">
        <f t="shared" ca="1" si="0"/>
        <v/>
      </c>
      <c r="BH17" s="560" t="str">
        <f t="shared" ca="1" si="0"/>
        <v/>
      </c>
      <c r="BI17" s="560" t="str">
        <f t="shared" ca="1" si="0"/>
        <v/>
      </c>
      <c r="BJ17" s="560" t="str">
        <f t="shared" ca="1" si="0"/>
        <v/>
      </c>
      <c r="BK17" s="560" t="str">
        <f t="shared" ca="1" si="0"/>
        <v/>
      </c>
      <c r="BL17" s="561" t="str">
        <f t="shared" ca="1" si="0"/>
        <v/>
      </c>
      <c r="BM17" s="465"/>
      <c r="BN17" s="465"/>
      <c r="BO17" s="465"/>
      <c r="BP17" s="465"/>
      <c r="BQ17" s="465"/>
      <c r="BR17" s="562" t="str">
        <f>"「共通仕様」"&amp;共通仕様!$BH$17</f>
        <v>「共通仕様」「20. 起動処理時の担当者情報取得異常時処理」</v>
      </c>
      <c r="BS17" s="465"/>
      <c r="BT17" s="465"/>
      <c r="BU17" s="465"/>
      <c r="BV17" s="465"/>
      <c r="BW17" s="562"/>
      <c r="BX17" s="465"/>
      <c r="BY17" s="465"/>
      <c r="BZ17" s="465"/>
      <c r="CA17" s="465"/>
      <c r="CB17" s="465"/>
      <c r="CC17" s="465"/>
      <c r="CD17" s="465"/>
      <c r="CE17" s="465"/>
      <c r="CF17" s="465"/>
      <c r="CG17" s="465"/>
      <c r="CH17" s="465"/>
      <c r="CI17" s="465"/>
      <c r="CJ17" s="465"/>
      <c r="CK17" s="465"/>
      <c r="CL17" s="465"/>
      <c r="CM17" s="562" t="str">
        <f>"「"&amp;$A$128&amp;" "&amp;$D$128&amp;"」"</f>
        <v>「5.2 画面項目No.4 金型G車種記号」</v>
      </c>
      <c r="CN17" s="562"/>
      <c r="CO17" s="465"/>
      <c r="CP17" s="465"/>
      <c r="CQ17" s="465"/>
      <c r="CR17" s="465"/>
      <c r="CS17" s="465"/>
      <c r="CT17" s="465"/>
      <c r="CU17" s="465"/>
      <c r="CV17" s="1513"/>
      <c r="CW17" s="1264"/>
      <c r="CX17" s="1264"/>
      <c r="CY17" s="1490"/>
      <c r="CZ17" s="1490"/>
      <c r="DA17" s="1490"/>
      <c r="DB17" s="1490"/>
      <c r="DC17" s="1490"/>
      <c r="DD17" s="1991"/>
      <c r="DE17" s="1992"/>
      <c r="DF17" s="1992"/>
      <c r="DG17" s="1993"/>
      <c r="DH17" s="1490"/>
      <c r="DI17" s="1490"/>
      <c r="DJ17" s="1490"/>
      <c r="DK17" s="1490"/>
      <c r="DL17" s="1490"/>
      <c r="DM17" s="1490"/>
      <c r="DN17" s="1490"/>
      <c r="DO17" s="1490"/>
      <c r="DP17" s="1490"/>
      <c r="DQ17" s="1490"/>
      <c r="DR17" s="1516"/>
    </row>
    <row r="18" spans="1:122" ht="15" customHeight="1">
      <c r="A18" s="218"/>
      <c r="AI18" s="948" t="s">
        <v>963</v>
      </c>
      <c r="AJ18" s="949"/>
      <c r="AK18" s="949"/>
      <c r="AL18" s="949"/>
      <c r="AM18" s="949"/>
      <c r="AN18" s="247" t="s">
        <v>1136</v>
      </c>
      <c r="AO18" s="949"/>
      <c r="AP18" s="949"/>
      <c r="AQ18" s="949"/>
      <c r="AR18" s="949"/>
      <c r="AS18" s="949"/>
      <c r="AT18" s="949"/>
      <c r="AU18" s="949"/>
      <c r="AV18" s="949"/>
      <c r="AW18" s="576"/>
      <c r="AX18" s="949" t="s">
        <v>39</v>
      </c>
      <c r="AY18" s="305"/>
      <c r="BA18" s="192">
        <f t="shared" si="1"/>
        <v>1</v>
      </c>
      <c r="BF18" s="465"/>
      <c r="BG18" s="559" t="str">
        <f t="shared" ca="1" si="0"/>
        <v/>
      </c>
      <c r="BH18" s="560" t="str">
        <f t="shared" ca="1" si="0"/>
        <v/>
      </c>
      <c r="BI18" s="560" t="str">
        <f t="shared" ca="1" si="0"/>
        <v/>
      </c>
      <c r="BJ18" s="560" t="str">
        <f t="shared" ca="1" si="0"/>
        <v/>
      </c>
      <c r="BK18" s="560" t="str">
        <f t="shared" ca="1" si="0"/>
        <v/>
      </c>
      <c r="BL18" s="561" t="str">
        <f t="shared" ca="1" si="0"/>
        <v/>
      </c>
      <c r="BM18" s="465"/>
      <c r="BN18" s="465"/>
      <c r="BO18" s="465"/>
      <c r="BP18" s="465"/>
      <c r="BQ18" s="465"/>
      <c r="BR18" s="562" t="str">
        <f>"「共通仕様」"&amp;共通仕様!$BR$1</f>
        <v>「共通仕様」「21. 部品番号マスタ表示処理(upk-common BuhinNoCombobox)」</v>
      </c>
      <c r="BS18" s="465"/>
      <c r="BT18" s="465"/>
      <c r="BU18" s="465"/>
      <c r="BV18" s="562"/>
      <c r="BW18" s="465"/>
      <c r="BX18" s="465"/>
      <c r="BY18" s="465"/>
      <c r="BZ18" s="465"/>
      <c r="CA18" s="465"/>
      <c r="CB18" s="465"/>
      <c r="CC18" s="465"/>
      <c r="CD18" s="465"/>
      <c r="CE18" s="465"/>
      <c r="CF18" s="465"/>
      <c r="CG18" s="465"/>
      <c r="CH18" s="465"/>
      <c r="CI18" s="465"/>
      <c r="CJ18" s="465"/>
      <c r="CK18" s="465"/>
      <c r="CL18" s="562" t="str">
        <f>"「"&amp;$A$137&amp;" "&amp;$C$137&amp;"」"</f>
        <v>「6. 一覧領域処理」</v>
      </c>
      <c r="CM18" s="465"/>
      <c r="CN18" s="465"/>
      <c r="CO18" s="465"/>
      <c r="CP18" s="465"/>
      <c r="CQ18" s="465"/>
      <c r="CR18" s="465"/>
      <c r="CS18" s="465"/>
      <c r="CT18" s="465"/>
      <c r="CU18" s="465"/>
      <c r="CV18" s="1513"/>
      <c r="CW18" s="1264"/>
      <c r="CX18" s="1264"/>
      <c r="CY18" s="1490"/>
      <c r="CZ18" s="1490"/>
      <c r="DA18" s="1490"/>
      <c r="DB18" s="1490"/>
      <c r="DC18" s="1490"/>
      <c r="DD18" s="1991"/>
      <c r="DE18" s="1992"/>
      <c r="DF18" s="1992"/>
      <c r="DG18" s="1993"/>
      <c r="DH18" s="1490"/>
      <c r="DI18" s="1490"/>
      <c r="DJ18" s="1490"/>
      <c r="DK18" s="1490"/>
      <c r="DL18" s="1490"/>
      <c r="DM18" s="1490"/>
      <c r="DN18" s="1490"/>
      <c r="DO18" s="1490"/>
      <c r="DP18" s="1490"/>
      <c r="DQ18" s="1490"/>
      <c r="DR18" s="1516"/>
    </row>
    <row r="19" spans="1:122" ht="15" customHeight="1">
      <c r="A19" s="218"/>
      <c r="AI19" s="948"/>
      <c r="AJ19" s="949"/>
      <c r="AK19" s="949"/>
      <c r="AL19" s="949"/>
      <c r="AM19" s="949"/>
      <c r="AN19" s="247"/>
      <c r="AO19" s="949"/>
      <c r="AP19" s="949"/>
      <c r="AQ19" s="949"/>
      <c r="AR19" s="949"/>
      <c r="AS19" s="949"/>
      <c r="AT19" s="949"/>
      <c r="AU19" s="949"/>
      <c r="AV19" s="949"/>
      <c r="AW19" s="576"/>
      <c r="AX19" s="949"/>
      <c r="AY19" s="305"/>
      <c r="BA19" s="192">
        <f t="shared" si="1"/>
        <v>1</v>
      </c>
      <c r="BF19" s="465"/>
      <c r="BG19" s="559" t="str">
        <f t="shared" ca="1" si="0"/>
        <v/>
      </c>
      <c r="BH19" s="560" t="str">
        <f t="shared" ca="1" si="0"/>
        <v/>
      </c>
      <c r="BI19" s="560" t="str">
        <f t="shared" ca="1" si="0"/>
        <v/>
      </c>
      <c r="BJ19" s="560" t="str">
        <f t="shared" ca="1" si="0"/>
        <v/>
      </c>
      <c r="BK19" s="560" t="str">
        <f t="shared" ca="1" si="0"/>
        <v/>
      </c>
      <c r="BL19" s="561" t="str">
        <f t="shared" ca="1" si="0"/>
        <v/>
      </c>
      <c r="BM19" s="465"/>
      <c r="BN19" s="465"/>
      <c r="BO19" s="465"/>
      <c r="BP19" s="465"/>
      <c r="BQ19" s="465"/>
      <c r="BR19" s="562"/>
      <c r="BS19" s="562" t="str">
        <f>"「共通仕様」"&amp;共通仕様!$BS$4</f>
        <v>「共通仕様」</v>
      </c>
      <c r="BT19" s="465"/>
      <c r="BU19" s="465"/>
      <c r="BV19" s="562"/>
      <c r="BW19" s="465"/>
      <c r="BX19" s="465"/>
      <c r="BY19" s="465"/>
      <c r="BZ19" s="465"/>
      <c r="CA19" s="465"/>
      <c r="CB19" s="465"/>
      <c r="CC19" s="465"/>
      <c r="CD19" s="465"/>
      <c r="CE19" s="465"/>
      <c r="CF19" s="465"/>
      <c r="CG19" s="465"/>
      <c r="CH19" s="465"/>
      <c r="CI19" s="465"/>
      <c r="CJ19" s="465"/>
      <c r="CK19" s="465"/>
      <c r="CL19" s="562" t="str">
        <f>"「"&amp;$A$170&amp;" "&amp;$C$170&amp;"」"</f>
        <v>「8. ファンクションボタン処理説明」</v>
      </c>
      <c r="CM19" s="465"/>
      <c r="CN19" s="465"/>
      <c r="CO19" s="465"/>
      <c r="CP19" s="465"/>
      <c r="CQ19" s="465"/>
      <c r="CR19" s="465"/>
      <c r="CS19" s="465"/>
      <c r="CT19" s="465"/>
      <c r="CU19" s="465"/>
      <c r="CV19" s="1513"/>
      <c r="CW19" s="1264"/>
      <c r="CX19" s="1264"/>
      <c r="CY19" s="1490"/>
      <c r="CZ19" s="1490"/>
      <c r="DA19" s="1490"/>
      <c r="DB19" s="1490"/>
      <c r="DC19" s="1490"/>
      <c r="DD19" s="1991"/>
      <c r="DE19" s="1992"/>
      <c r="DF19" s="1992"/>
      <c r="DG19" s="1993"/>
      <c r="DH19" s="1490"/>
      <c r="DI19" s="1490"/>
      <c r="DJ19" s="1490"/>
      <c r="DK19" s="1490"/>
      <c r="DL19" s="1490"/>
      <c r="DM19" s="1490"/>
      <c r="DN19" s="1490"/>
      <c r="DO19" s="1490"/>
      <c r="DP19" s="1490"/>
      <c r="DQ19" s="1490"/>
      <c r="DR19" s="1516"/>
    </row>
    <row r="20" spans="1:122"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948"/>
      <c r="AJ20" s="949"/>
      <c r="AK20" s="949"/>
      <c r="AL20" s="949"/>
      <c r="AM20" s="949"/>
      <c r="AN20" s="247"/>
      <c r="AO20" s="949"/>
      <c r="AP20" s="949"/>
      <c r="AQ20" s="949"/>
      <c r="AR20" s="949"/>
      <c r="AS20" s="949"/>
      <c r="AT20" s="949"/>
      <c r="AU20" s="949"/>
      <c r="AV20" s="949"/>
      <c r="AW20" s="576"/>
      <c r="AX20" s="949"/>
      <c r="AY20" s="305"/>
      <c r="BA20" s="192">
        <f t="shared" si="1"/>
        <v>1</v>
      </c>
      <c r="BF20" s="465"/>
      <c r="BG20" s="559" t="str">
        <f t="shared" ca="1" si="0"/>
        <v/>
      </c>
      <c r="BH20" s="560" t="str">
        <f t="shared" ca="1" si="0"/>
        <v/>
      </c>
      <c r="BI20" s="560" t="str">
        <f t="shared" ca="1" si="0"/>
        <v/>
      </c>
      <c r="BJ20" s="560" t="str">
        <f t="shared" ca="1" si="0"/>
        <v/>
      </c>
      <c r="BK20" s="560" t="str">
        <f t="shared" ca="1" si="0"/>
        <v/>
      </c>
      <c r="BL20" s="561" t="str">
        <f t="shared" ca="1" si="0"/>
        <v/>
      </c>
      <c r="BM20" s="465"/>
      <c r="BN20" s="465"/>
      <c r="BO20" s="465"/>
      <c r="BP20" s="465"/>
      <c r="BQ20" s="465"/>
      <c r="BR20" s="562" t="str">
        <f>"「共通仕様」"&amp;共通仕様!$BR$7</f>
        <v>「共通仕様」「22. 工具番号マスタ表示処理」</v>
      </c>
      <c r="BS20" s="465"/>
      <c r="BT20" s="465"/>
      <c r="BU20" s="465"/>
      <c r="BV20" s="465"/>
      <c r="BW20" s="562"/>
      <c r="BX20" s="465"/>
      <c r="BY20" s="465"/>
      <c r="BZ20" s="465"/>
      <c r="CA20" s="465"/>
      <c r="CB20" s="465"/>
      <c r="CC20" s="465"/>
      <c r="CD20" s="465"/>
      <c r="CE20" s="465"/>
      <c r="CF20" s="465"/>
      <c r="CG20" s="465"/>
      <c r="CH20" s="465"/>
      <c r="CI20" s="465"/>
      <c r="CJ20" s="465"/>
      <c r="CK20" s="465"/>
      <c r="CL20" s="465"/>
      <c r="CM20" s="562" t="str">
        <f>"「"&amp;$A$171&amp;" "&amp;$J$171&amp;"」"</f>
        <v>「8.1. F2 登録」</v>
      </c>
      <c r="CN20" s="465"/>
      <c r="CO20" s="562"/>
      <c r="CP20" s="465"/>
      <c r="CQ20" s="465"/>
      <c r="CR20" s="465"/>
      <c r="CS20" s="465"/>
      <c r="CT20" s="465"/>
      <c r="CU20" s="465"/>
      <c r="CV20" s="1513"/>
      <c r="CW20" s="1264"/>
      <c r="CX20" s="1264"/>
      <c r="CY20" s="1490"/>
      <c r="CZ20" s="1490"/>
      <c r="DA20" s="1490"/>
      <c r="DB20" s="1490"/>
      <c r="DC20" s="1490"/>
      <c r="DD20" s="1991"/>
      <c r="DE20" s="1992"/>
      <c r="DF20" s="1992"/>
      <c r="DG20" s="1993"/>
      <c r="DH20" s="1490"/>
      <c r="DI20" s="1490"/>
      <c r="DJ20" s="1490"/>
      <c r="DK20" s="1490"/>
      <c r="DL20" s="1490"/>
      <c r="DM20" s="1490"/>
      <c r="DN20" s="1490"/>
      <c r="DO20" s="1490"/>
      <c r="DP20" s="1490"/>
      <c r="DQ20" s="1490"/>
      <c r="DR20" s="1516"/>
    </row>
    <row r="21" spans="1:122" ht="15" customHeight="1">
      <c r="A21" s="309" t="s">
        <v>110</v>
      </c>
      <c r="B21" s="931"/>
      <c r="C21" s="931"/>
      <c r="D21" s="931"/>
      <c r="E21" s="931"/>
      <c r="F21" s="931"/>
      <c r="G21" s="931"/>
      <c r="H21" s="931"/>
      <c r="I21" s="931"/>
      <c r="J21" s="931"/>
      <c r="K21" s="931"/>
      <c r="L21" s="931"/>
      <c r="M21" s="954" t="s">
        <v>41</v>
      </c>
      <c r="N21" s="313" t="s">
        <v>54</v>
      </c>
      <c r="O21" s="316"/>
      <c r="P21" s="220"/>
      <c r="Q21" s="931" t="s">
        <v>119</v>
      </c>
      <c r="R21" s="931"/>
      <c r="S21" s="931"/>
      <c r="T21" s="931"/>
      <c r="U21" s="931"/>
      <c r="V21" s="931"/>
      <c r="W21" s="931"/>
      <c r="X21" s="931"/>
      <c r="Y21" s="931"/>
      <c r="Z21" s="931"/>
      <c r="AA21" s="931"/>
      <c r="AB21" s="931"/>
      <c r="AC21" s="931"/>
      <c r="AD21" s="931"/>
      <c r="AE21" s="931"/>
      <c r="AF21" s="931"/>
      <c r="AG21" s="931"/>
      <c r="AH21" s="931"/>
      <c r="AI21" s="948"/>
      <c r="AJ21" s="949"/>
      <c r="AK21" s="949"/>
      <c r="AL21" s="949"/>
      <c r="AM21" s="949"/>
      <c r="AN21" s="247"/>
      <c r="AO21" s="949"/>
      <c r="AP21" s="949"/>
      <c r="AQ21" s="949"/>
      <c r="AR21" s="949"/>
      <c r="AS21" s="949"/>
      <c r="AT21" s="949"/>
      <c r="AU21" s="949"/>
      <c r="AV21" s="949"/>
      <c r="AW21" s="576"/>
      <c r="AX21" s="949"/>
      <c r="AY21" s="305"/>
      <c r="BA21" s="192">
        <f t="shared" si="1"/>
        <v>1</v>
      </c>
      <c r="BF21" s="465"/>
      <c r="BG21" s="559" t="str">
        <f t="shared" ca="1" si="0"/>
        <v/>
      </c>
      <c r="BH21" s="560" t="str">
        <f t="shared" ca="1" si="0"/>
        <v/>
      </c>
      <c r="BI21" s="560" t="str">
        <f t="shared" ca="1" si="0"/>
        <v/>
      </c>
      <c r="BJ21" s="560" t="str">
        <f t="shared" ca="1" si="0"/>
        <v/>
      </c>
      <c r="BK21" s="560" t="str">
        <f t="shared" ca="1" si="0"/>
        <v/>
      </c>
      <c r="BL21" s="561" t="str">
        <f t="shared" ca="1" si="0"/>
        <v/>
      </c>
      <c r="BM21" s="465"/>
      <c r="BN21" s="465"/>
      <c r="BO21" s="465"/>
      <c r="BP21" s="465"/>
      <c r="BQ21" s="465"/>
      <c r="BR21" s="562" t="str">
        <f>"「共通仕様」"&amp;共通仕様!$BR$13</f>
        <v>「共通仕様」「23. 費用発生マスタ表示処理」</v>
      </c>
      <c r="BS21" s="465"/>
      <c r="BT21" s="465"/>
      <c r="BU21" s="465"/>
      <c r="BV21" s="465"/>
      <c r="BW21" s="562"/>
      <c r="BX21" s="562"/>
      <c r="BY21" s="562"/>
      <c r="BZ21" s="465"/>
      <c r="CA21" s="465"/>
      <c r="CB21" s="465"/>
      <c r="CC21" s="465"/>
      <c r="CD21" s="465"/>
      <c r="CE21" s="465"/>
      <c r="CF21" s="465"/>
      <c r="CG21" s="465"/>
      <c r="CH21" s="465"/>
      <c r="CI21" s="465"/>
      <c r="CJ21" s="465"/>
      <c r="CK21" s="465"/>
      <c r="CL21" s="465"/>
      <c r="CM21" s="562" t="str">
        <f>"「"&amp;$A$184&amp;" "&amp;$J$184&amp;"」"</f>
        <v>「8.2. F5 検索」</v>
      </c>
      <c r="CN21" s="465"/>
      <c r="CO21" s="465"/>
      <c r="CP21" s="465"/>
      <c r="CQ21" s="465"/>
      <c r="CR21" s="465"/>
      <c r="CS21" s="465"/>
      <c r="CT21" s="465"/>
      <c r="CU21" s="465"/>
      <c r="CV21" s="1513"/>
      <c r="CW21" s="1264"/>
      <c r="CX21" s="1264"/>
      <c r="CY21" s="1490"/>
      <c r="CZ21" s="1490"/>
      <c r="DA21" s="1490"/>
      <c r="DB21" s="1490"/>
      <c r="DC21" s="1490"/>
      <c r="DD21" s="1991"/>
      <c r="DE21" s="1992"/>
      <c r="DF21" s="1992"/>
      <c r="DG21" s="1993"/>
      <c r="DH21" s="1490"/>
      <c r="DI21" s="1490"/>
      <c r="DJ21" s="1490"/>
      <c r="DK21" s="1490"/>
      <c r="DL21" s="1490"/>
      <c r="DM21" s="1490"/>
      <c r="DN21" s="1490"/>
      <c r="DO21" s="1490"/>
      <c r="DP21" s="1490"/>
      <c r="DQ21" s="1490"/>
      <c r="DR21" s="1516"/>
    </row>
    <row r="22" spans="1:122" ht="15" customHeight="1">
      <c r="A22" s="128"/>
      <c r="B22" s="926"/>
      <c r="C22" s="926"/>
      <c r="D22" s="926"/>
      <c r="E22" s="926"/>
      <c r="F22" s="926"/>
      <c r="G22" s="926"/>
      <c r="H22" s="926"/>
      <c r="I22" s="926"/>
      <c r="J22" s="926"/>
      <c r="K22" s="926"/>
      <c r="L22" s="926"/>
      <c r="M22" s="930"/>
      <c r="N22" s="314"/>
      <c r="O22" s="75"/>
      <c r="P22" s="932"/>
      <c r="Q22" s="926"/>
      <c r="R22" s="926"/>
      <c r="S22" s="926"/>
      <c r="T22" s="926"/>
      <c r="U22" s="926"/>
      <c r="V22" s="926"/>
      <c r="W22" s="926"/>
      <c r="X22" s="926"/>
      <c r="Y22" s="926"/>
      <c r="Z22" s="926"/>
      <c r="AA22" s="926"/>
      <c r="AB22" s="926"/>
      <c r="AC22" s="926"/>
      <c r="AD22" s="926"/>
      <c r="AE22" s="926"/>
      <c r="AF22" s="926"/>
      <c r="AG22" s="926"/>
      <c r="AH22" s="73"/>
      <c r="AI22" s="948"/>
      <c r="AJ22" s="949"/>
      <c r="AK22" s="949"/>
      <c r="AL22" s="949"/>
      <c r="AM22" s="949"/>
      <c r="AN22" s="247"/>
      <c r="AO22" s="949"/>
      <c r="AP22" s="949"/>
      <c r="AQ22" s="949"/>
      <c r="AR22" s="949"/>
      <c r="AS22" s="949"/>
      <c r="AT22" s="949"/>
      <c r="AU22" s="949"/>
      <c r="AV22" s="949"/>
      <c r="AW22" s="576"/>
      <c r="AX22" s="949"/>
      <c r="AY22" s="305"/>
      <c r="BA22" s="192">
        <f t="shared" si="1"/>
        <v>1</v>
      </c>
      <c r="BF22" s="465"/>
      <c r="BG22" s="559" t="str">
        <f t="shared" ca="1" si="0"/>
        <v/>
      </c>
      <c r="BH22" s="560" t="str">
        <f t="shared" ca="1" si="0"/>
        <v/>
      </c>
      <c r="BI22" s="560" t="str">
        <f t="shared" ca="1" si="0"/>
        <v/>
      </c>
      <c r="BJ22" s="560" t="str">
        <f t="shared" ca="1" si="0"/>
        <v/>
      </c>
      <c r="BK22" s="560" t="str">
        <f t="shared" ca="1" si="0"/>
        <v/>
      </c>
      <c r="BL22" s="561" t="str">
        <f t="shared" ca="1" si="0"/>
        <v/>
      </c>
      <c r="BM22" s="465"/>
      <c r="BN22" s="465"/>
      <c r="BO22" s="465"/>
      <c r="BP22" s="465"/>
      <c r="BQ22" s="465"/>
      <c r="BR22" s="562" t="str">
        <f>"「共通仕様」"&amp;共通仕様!$BR$16</f>
        <v>「共通仕様」「24. 現象マスタ表示処理」</v>
      </c>
      <c r="BS22" s="465"/>
      <c r="BT22" s="465"/>
      <c r="BU22" s="465"/>
      <c r="BV22" s="465"/>
      <c r="BW22" s="562"/>
      <c r="BX22" s="465"/>
      <c r="BY22" s="562"/>
      <c r="BZ22" s="465"/>
      <c r="CA22" s="465"/>
      <c r="CB22" s="465"/>
      <c r="CC22" s="465"/>
      <c r="CD22" s="465"/>
      <c r="CE22" s="465"/>
      <c r="CF22" s="465"/>
      <c r="CG22" s="465"/>
      <c r="CH22" s="465"/>
      <c r="CI22" s="465"/>
      <c r="CJ22" s="465"/>
      <c r="CK22" s="465"/>
      <c r="CL22" s="465"/>
      <c r="CM22" s="562" t="str">
        <f>"「"&amp;$A$208&amp;" "&amp;$J$208&amp;"」"</f>
        <v>「8.3 F6 クリア」</v>
      </c>
      <c r="CN22" s="465"/>
      <c r="CO22" s="465"/>
      <c r="CP22" s="465"/>
      <c r="CQ22" s="465"/>
      <c r="CR22" s="465"/>
      <c r="CS22" s="465"/>
      <c r="CT22" s="465"/>
      <c r="CU22" s="465"/>
      <c r="CV22" s="1513"/>
      <c r="CW22" s="1264"/>
      <c r="CX22" s="1264"/>
      <c r="CY22" s="1490"/>
      <c r="CZ22" s="1490"/>
      <c r="DA22" s="1490"/>
      <c r="DB22" s="1490"/>
      <c r="DC22" s="1490"/>
      <c r="DD22" s="1991"/>
      <c r="DE22" s="1992"/>
      <c r="DF22" s="1992"/>
      <c r="DG22" s="1993"/>
      <c r="DH22" s="1490"/>
      <c r="DI22" s="1490"/>
      <c r="DJ22" s="1490"/>
      <c r="DK22" s="1490"/>
      <c r="DL22" s="1490"/>
      <c r="DM22" s="1490"/>
      <c r="DN22" s="1490"/>
      <c r="DO22" s="1490"/>
      <c r="DP22" s="1490"/>
      <c r="DQ22" s="1490"/>
      <c r="DR22" s="1516"/>
    </row>
    <row r="23" spans="1:122" ht="15" customHeight="1">
      <c r="A23" s="128"/>
      <c r="B23" s="926"/>
      <c r="C23" s="926"/>
      <c r="D23" s="926"/>
      <c r="E23" s="926"/>
      <c r="F23" s="926"/>
      <c r="G23" s="926"/>
      <c r="H23" s="926"/>
      <c r="I23" s="926"/>
      <c r="J23" s="926"/>
      <c r="K23" s="926"/>
      <c r="L23" s="926"/>
      <c r="M23" s="930"/>
      <c r="N23" s="314"/>
      <c r="O23" s="75"/>
      <c r="P23" s="932"/>
      <c r="Q23" s="926"/>
      <c r="R23" s="926"/>
      <c r="S23" s="926"/>
      <c r="T23" s="926"/>
      <c r="U23" s="926"/>
      <c r="V23" s="926"/>
      <c r="W23" s="926"/>
      <c r="X23" s="926"/>
      <c r="Y23" s="926"/>
      <c r="Z23" s="926"/>
      <c r="AA23" s="926"/>
      <c r="AB23" s="926"/>
      <c r="AC23" s="926"/>
      <c r="AD23" s="926"/>
      <c r="AE23" s="926"/>
      <c r="AF23" s="926"/>
      <c r="AG23" s="926"/>
      <c r="AH23" s="73"/>
      <c r="AI23" s="948"/>
      <c r="AJ23" s="949"/>
      <c r="AK23" s="949"/>
      <c r="AL23" s="949"/>
      <c r="AM23" s="949"/>
      <c r="AN23" s="247"/>
      <c r="AO23" s="949"/>
      <c r="AP23" s="949"/>
      <c r="AQ23" s="949"/>
      <c r="AR23" s="949"/>
      <c r="AS23" s="949"/>
      <c r="AT23" s="949"/>
      <c r="AU23" s="949"/>
      <c r="AV23" s="949"/>
      <c r="AW23" s="576"/>
      <c r="AX23" s="949"/>
      <c r="AY23" s="305"/>
      <c r="BA23" s="192">
        <f t="shared" si="1"/>
        <v>1</v>
      </c>
      <c r="BE23" s="465"/>
      <c r="BF23" s="465"/>
      <c r="BG23" s="559" t="str">
        <f t="shared" ca="1" si="0"/>
        <v/>
      </c>
      <c r="BH23" s="560" t="str">
        <f t="shared" ca="1" si="0"/>
        <v/>
      </c>
      <c r="BI23" s="560" t="str">
        <f t="shared" ca="1" si="0"/>
        <v/>
      </c>
      <c r="BJ23" s="560" t="str">
        <f t="shared" ca="1" si="0"/>
        <v/>
      </c>
      <c r="BK23" s="560" t="str">
        <f t="shared" ca="1" si="0"/>
        <v/>
      </c>
      <c r="BL23" s="561" t="str">
        <f t="shared" ca="1" si="0"/>
        <v/>
      </c>
      <c r="BM23" s="465"/>
      <c r="BN23" s="465"/>
      <c r="BO23" s="465"/>
      <c r="BP23" s="465"/>
      <c r="BQ23" s="465"/>
      <c r="BR23" s="562" t="str">
        <f>"「共通仕様」"&amp;共通仕様!$BR$19</f>
        <v>「共通仕様」「25. 原因マスタ表示処理」</v>
      </c>
      <c r="BS23" s="465"/>
      <c r="BT23" s="465"/>
      <c r="BU23" s="465"/>
      <c r="BV23" s="465"/>
      <c r="BW23" s="562"/>
      <c r="BX23" s="465"/>
      <c r="BY23" s="465"/>
      <c r="BZ23" s="465"/>
      <c r="CA23" s="465"/>
      <c r="CB23" s="465"/>
      <c r="CC23" s="465"/>
      <c r="CD23" s="465"/>
      <c r="CE23" s="465"/>
      <c r="CF23" s="465"/>
      <c r="CG23" s="465"/>
      <c r="CH23" s="465"/>
      <c r="CI23" s="465"/>
      <c r="CJ23" s="465"/>
      <c r="CK23" s="465"/>
      <c r="CL23" s="465"/>
      <c r="CM23" s="562" t="str">
        <f>"「"&amp;$A$219&amp;" "&amp;$J$219&amp;"」"</f>
        <v>「8.4 F9 削除」</v>
      </c>
      <c r="CN23" s="465"/>
      <c r="CO23" s="465"/>
      <c r="CP23" s="465"/>
      <c r="CQ23" s="465"/>
      <c r="CR23" s="465"/>
      <c r="CS23" s="465"/>
      <c r="CT23" s="465"/>
      <c r="CU23" s="465"/>
      <c r="CV23" s="1513"/>
      <c r="CW23" s="1264"/>
      <c r="CX23" s="1264"/>
      <c r="CY23" s="1490"/>
      <c r="CZ23" s="1490"/>
      <c r="DA23" s="1490"/>
      <c r="DB23" s="1490"/>
      <c r="DC23" s="1490"/>
      <c r="DD23" s="1991"/>
      <c r="DE23" s="1992"/>
      <c r="DF23" s="1992"/>
      <c r="DG23" s="1993"/>
      <c r="DH23" s="1490"/>
      <c r="DI23" s="1490"/>
      <c r="DJ23" s="1490"/>
      <c r="DK23" s="1490"/>
      <c r="DL23" s="1490"/>
      <c r="DM23" s="1490"/>
      <c r="DN23" s="1490"/>
      <c r="DO23" s="1490"/>
      <c r="DP23" s="1490"/>
      <c r="DQ23" s="1490"/>
      <c r="DR23" s="1516"/>
    </row>
    <row r="24" spans="1:122" ht="15" customHeight="1">
      <c r="A24" s="128"/>
      <c r="B24" s="926"/>
      <c r="C24" s="926"/>
      <c r="D24" s="926"/>
      <c r="E24" s="926"/>
      <c r="F24" s="926"/>
      <c r="G24" s="926"/>
      <c r="H24" s="926"/>
      <c r="I24" s="926"/>
      <c r="J24" s="926"/>
      <c r="K24" s="926"/>
      <c r="L24" s="926"/>
      <c r="M24" s="930"/>
      <c r="N24" s="314"/>
      <c r="O24" s="75"/>
      <c r="P24" s="932"/>
      <c r="Q24" s="926"/>
      <c r="R24" s="926"/>
      <c r="S24" s="926"/>
      <c r="T24" s="926"/>
      <c r="U24" s="926"/>
      <c r="V24" s="926"/>
      <c r="W24" s="926"/>
      <c r="X24" s="926"/>
      <c r="Y24" s="926"/>
      <c r="Z24" s="926"/>
      <c r="AA24" s="926"/>
      <c r="AB24" s="926"/>
      <c r="AC24" s="926"/>
      <c r="AD24" s="926"/>
      <c r="AE24" s="926"/>
      <c r="AF24" s="926"/>
      <c r="AG24" s="926"/>
      <c r="AH24" s="73"/>
      <c r="AI24" s="948"/>
      <c r="AJ24" s="949"/>
      <c r="AK24" s="949"/>
      <c r="AL24" s="949"/>
      <c r="AM24" s="949"/>
      <c r="AN24" s="247"/>
      <c r="AO24" s="949"/>
      <c r="AP24" s="949"/>
      <c r="AQ24" s="949"/>
      <c r="AR24" s="949"/>
      <c r="AS24" s="949"/>
      <c r="AT24" s="949"/>
      <c r="AU24" s="949"/>
      <c r="AV24" s="949"/>
      <c r="AW24" s="576"/>
      <c r="AX24" s="949"/>
      <c r="AY24" s="305"/>
      <c r="BA24" s="192">
        <f t="shared" si="1"/>
        <v>1</v>
      </c>
      <c r="BG24" s="559" t="str">
        <f t="shared" ca="1" si="0"/>
        <v/>
      </c>
      <c r="BH24" s="560" t="str">
        <f t="shared" ca="1" si="0"/>
        <v/>
      </c>
      <c r="BI24" s="560" t="str">
        <f t="shared" ca="1" si="0"/>
        <v/>
      </c>
      <c r="BJ24" s="560" t="str">
        <f t="shared" ca="1" si="0"/>
        <v/>
      </c>
      <c r="BK24" s="560" t="str">
        <f t="shared" ca="1" si="0"/>
        <v/>
      </c>
      <c r="BL24" s="561" t="str">
        <f t="shared" ca="1" si="0"/>
        <v/>
      </c>
      <c r="BQ24" s="465"/>
      <c r="BR24" s="562" t="str">
        <f>"「共通仕様」"&amp;共通仕様!$BR$22</f>
        <v>「共通仕様」「26. 工程名称マスタ表示処理」</v>
      </c>
      <c r="BS24" s="465"/>
      <c r="BT24" s="465"/>
      <c r="BU24" s="465"/>
      <c r="BV24" s="562"/>
      <c r="BW24" s="465"/>
      <c r="BX24" s="562"/>
      <c r="BY24" s="465"/>
      <c r="BZ24" s="465"/>
      <c r="CA24" s="465"/>
      <c r="CB24" s="465"/>
      <c r="CC24" s="465"/>
      <c r="CD24" s="465"/>
      <c r="CE24" s="465"/>
      <c r="CF24" s="465"/>
      <c r="CG24" s="465"/>
      <c r="CH24" s="465"/>
      <c r="CI24" s="465"/>
      <c r="CJ24" s="465"/>
      <c r="CK24" s="465"/>
      <c r="CL24" s="465"/>
      <c r="CM24" s="562" t="str">
        <f>"「"&amp;$A$236&amp;" "&amp;$J$236&amp;"」"</f>
        <v>「8.5 F12 閉じる」</v>
      </c>
      <c r="CN24" s="465"/>
      <c r="CO24" s="465"/>
      <c r="CP24" s="465"/>
      <c r="CQ24" s="465"/>
      <c r="CR24" s="465"/>
      <c r="CS24" s="465"/>
      <c r="CT24" s="465"/>
      <c r="CU24" s="465"/>
      <c r="CV24" s="1513"/>
      <c r="CW24" s="1264"/>
      <c r="CX24" s="1264"/>
      <c r="CY24" s="1490"/>
      <c r="CZ24" s="1490"/>
      <c r="DA24" s="1490"/>
      <c r="DB24" s="1490"/>
      <c r="DC24" s="1490"/>
      <c r="DD24" s="1991"/>
      <c r="DE24" s="1992"/>
      <c r="DF24" s="1992"/>
      <c r="DG24" s="1993"/>
      <c r="DH24" s="1490"/>
      <c r="DI24" s="1490"/>
      <c r="DJ24" s="1490"/>
      <c r="DK24" s="1490"/>
      <c r="DL24" s="1490"/>
      <c r="DM24" s="1490"/>
      <c r="DN24" s="1490"/>
      <c r="DO24" s="1490"/>
      <c r="DP24" s="1490"/>
      <c r="DQ24" s="1490"/>
      <c r="DR24" s="1516"/>
    </row>
    <row r="25" spans="1:122" ht="15" customHeight="1">
      <c r="A25" s="128"/>
      <c r="B25" s="926"/>
      <c r="C25" s="926"/>
      <c r="D25" s="926"/>
      <c r="E25" s="926"/>
      <c r="F25" s="926"/>
      <c r="G25" s="926"/>
      <c r="H25" s="926"/>
      <c r="I25" s="926"/>
      <c r="J25" s="926"/>
      <c r="K25" s="926"/>
      <c r="L25" s="926"/>
      <c r="M25" s="930"/>
      <c r="N25" s="314"/>
      <c r="O25" s="75"/>
      <c r="P25" s="932"/>
      <c r="Q25" s="926"/>
      <c r="R25" s="926"/>
      <c r="S25" s="926"/>
      <c r="T25" s="926"/>
      <c r="U25" s="926"/>
      <c r="V25" s="926"/>
      <c r="W25" s="926"/>
      <c r="X25" s="926"/>
      <c r="Y25" s="926"/>
      <c r="Z25" s="926"/>
      <c r="AA25" s="926"/>
      <c r="AB25" s="926"/>
      <c r="AC25" s="926"/>
      <c r="AD25" s="926"/>
      <c r="AE25" s="926"/>
      <c r="AF25" s="926"/>
      <c r="AG25" s="926"/>
      <c r="AH25" s="926"/>
      <c r="AI25" s="948"/>
      <c r="AJ25" s="949"/>
      <c r="AK25" s="949"/>
      <c r="AL25" s="949"/>
      <c r="AM25" s="949"/>
      <c r="AN25" s="247"/>
      <c r="AO25" s="949"/>
      <c r="AP25" s="949"/>
      <c r="AQ25" s="949"/>
      <c r="AR25" s="949"/>
      <c r="AS25" s="949"/>
      <c r="AT25" s="949"/>
      <c r="AU25" s="949"/>
      <c r="AV25" s="949"/>
      <c r="AW25" s="576"/>
      <c r="AX25" s="949"/>
      <c r="AY25" s="305"/>
      <c r="BA25" s="192">
        <f t="shared" si="1"/>
        <v>1</v>
      </c>
      <c r="BG25" s="559" t="str">
        <f t="shared" ca="1" si="0"/>
        <v/>
      </c>
      <c r="BH25" s="560" t="str">
        <f t="shared" ca="1" si="0"/>
        <v/>
      </c>
      <c r="BI25" s="560" t="str">
        <f t="shared" ca="1" si="0"/>
        <v/>
      </c>
      <c r="BJ25" s="560" t="str">
        <f t="shared" ca="1" si="0"/>
        <v/>
      </c>
      <c r="BK25" s="560" t="str">
        <f t="shared" ca="1" si="0"/>
        <v/>
      </c>
      <c r="BL25" s="561" t="str">
        <f t="shared" ca="1" si="0"/>
        <v/>
      </c>
      <c r="BQ25" s="465"/>
      <c r="BR25" s="562" t="str">
        <f>"「共通仕様」"&amp;共通仕様!$BR$28</f>
        <v>「共通仕様」「27. 車種マスタ表示処理」</v>
      </c>
      <c r="BS25" s="465"/>
      <c r="BT25" s="465"/>
      <c r="BU25" s="465"/>
      <c r="BV25" s="465"/>
      <c r="BW25" s="562"/>
      <c r="BX25" s="562"/>
      <c r="BY25" s="465"/>
      <c r="BZ25" s="465"/>
      <c r="CA25" s="465"/>
      <c r="CB25" s="465"/>
      <c r="CC25" s="465"/>
      <c r="CD25" s="465"/>
      <c r="CE25" s="465"/>
      <c r="CF25" s="465"/>
      <c r="CG25" s="465"/>
      <c r="CH25" s="465"/>
      <c r="CI25" s="465"/>
      <c r="CJ25" s="465"/>
      <c r="CK25" s="465"/>
      <c r="CL25" s="562" t="str">
        <f>"「"&amp;$A$238&amp;" "&amp;$C$238&amp;"」"</f>
        <v>「9. データ登録処理」</v>
      </c>
      <c r="CM25" s="192"/>
      <c r="CN25" s="192"/>
      <c r="CO25" s="192"/>
      <c r="CP25" s="192"/>
      <c r="CQ25" s="192"/>
      <c r="CR25" s="465"/>
      <c r="CS25" s="465"/>
      <c r="CT25" s="465"/>
      <c r="CU25" s="465"/>
      <c r="CV25" s="1513"/>
      <c r="CW25" s="1264"/>
      <c r="CX25" s="1264"/>
      <c r="CY25" s="1490"/>
      <c r="CZ25" s="1490"/>
      <c r="DA25" s="1490"/>
      <c r="DB25" s="1490"/>
      <c r="DC25" s="1490"/>
      <c r="DD25" s="1991"/>
      <c r="DE25" s="1992"/>
      <c r="DF25" s="1992"/>
      <c r="DG25" s="1993"/>
      <c r="DH25" s="1490"/>
      <c r="DI25" s="1490"/>
      <c r="DJ25" s="1490"/>
      <c r="DK25" s="1490"/>
      <c r="DL25" s="1490"/>
      <c r="DM25" s="1490"/>
      <c r="DN25" s="1490"/>
      <c r="DO25" s="1490"/>
      <c r="DP25" s="1490"/>
      <c r="DQ25" s="1490"/>
      <c r="DR25" s="1516"/>
    </row>
    <row r="26" spans="1:122" ht="15" customHeight="1">
      <c r="A26" s="129"/>
      <c r="B26" s="946"/>
      <c r="C26" s="946"/>
      <c r="D26" s="946"/>
      <c r="E26" s="946"/>
      <c r="F26" s="946"/>
      <c r="G26" s="946"/>
      <c r="H26" s="946"/>
      <c r="I26" s="946"/>
      <c r="J26" s="946"/>
      <c r="K26" s="946"/>
      <c r="L26" s="946"/>
      <c r="M26" s="929"/>
      <c r="N26" s="315"/>
      <c r="O26" s="215"/>
      <c r="P26" s="933"/>
      <c r="Q26" s="946"/>
      <c r="R26" s="946"/>
      <c r="S26" s="946"/>
      <c r="T26" s="946"/>
      <c r="U26" s="946"/>
      <c r="V26" s="946"/>
      <c r="W26" s="946"/>
      <c r="X26" s="946"/>
      <c r="Y26" s="946"/>
      <c r="Z26" s="946"/>
      <c r="AA26" s="946"/>
      <c r="AB26" s="946"/>
      <c r="AC26" s="946"/>
      <c r="AD26" s="946"/>
      <c r="AE26" s="946"/>
      <c r="AF26" s="946"/>
      <c r="AG26" s="946"/>
      <c r="AH26" s="946"/>
      <c r="AI26" s="948"/>
      <c r="AJ26" s="947"/>
      <c r="AK26" s="947"/>
      <c r="AL26" s="947"/>
      <c r="AM26" s="947"/>
      <c r="AN26" s="823"/>
      <c r="AO26" s="947"/>
      <c r="AP26" s="947"/>
      <c r="AQ26" s="947"/>
      <c r="AR26" s="947"/>
      <c r="AS26" s="947"/>
      <c r="AT26" s="947"/>
      <c r="AU26" s="947"/>
      <c r="AV26" s="947"/>
      <c r="AW26" s="944"/>
      <c r="AX26" s="949"/>
      <c r="AY26" s="307"/>
      <c r="BA26" s="192">
        <f t="shared" si="1"/>
        <v>1</v>
      </c>
      <c r="BG26" s="559" t="str">
        <f t="shared" ca="1" si="0"/>
        <v/>
      </c>
      <c r="BH26" s="560" t="str">
        <f t="shared" ca="1" si="0"/>
        <v/>
      </c>
      <c r="BI26" s="560" t="str">
        <f t="shared" ca="1" si="0"/>
        <v/>
      </c>
      <c r="BJ26" s="560" t="str">
        <f t="shared" ca="1" si="0"/>
        <v/>
      </c>
      <c r="BK26" s="560" t="str">
        <f t="shared" ca="1" si="0"/>
        <v/>
      </c>
      <c r="BL26" s="561" t="str">
        <f t="shared" ca="1" si="0"/>
        <v/>
      </c>
      <c r="BQ26" s="465"/>
      <c r="BR26" s="562" t="str">
        <f>"「共通仕様」"&amp;共通仕様!$BR$34</f>
        <v>「共通仕様」「28. 権限区分マスタ表示処理(upk-common AuthorityCombobox.cs)」</v>
      </c>
      <c r="BS26" s="465"/>
      <c r="BT26" s="465"/>
      <c r="BU26" s="465"/>
      <c r="BV26" s="465"/>
      <c r="BW26" s="562"/>
      <c r="BX26" s="465"/>
      <c r="BY26" s="465"/>
      <c r="BZ26" s="465"/>
      <c r="CA26" s="465"/>
      <c r="CB26" s="465"/>
      <c r="CC26" s="465"/>
      <c r="CD26" s="465"/>
      <c r="CE26" s="465"/>
      <c r="CF26" s="465"/>
      <c r="CG26" s="465"/>
      <c r="CH26" s="465"/>
      <c r="CI26" s="465"/>
      <c r="CJ26" s="465"/>
      <c r="CK26" s="465"/>
      <c r="CL26" s="562" t="str">
        <f>"「"&amp;$A$275&amp;" "&amp;$C$275&amp;"」"</f>
        <v>「10. データ検索処理」</v>
      </c>
      <c r="CM26" s="192"/>
      <c r="CR26" s="465"/>
      <c r="CS26" s="465"/>
      <c r="CT26" s="465"/>
      <c r="CU26" s="465"/>
      <c r="CV26" s="1513"/>
      <c r="CW26" s="1264"/>
      <c r="CX26" s="1264"/>
      <c r="CY26" s="1490"/>
      <c r="CZ26" s="1490"/>
      <c r="DA26" s="1490"/>
      <c r="DB26" s="1490"/>
      <c r="DC26" s="1490"/>
      <c r="DD26" s="1991"/>
      <c r="DE26" s="1992"/>
      <c r="DF26" s="1992"/>
      <c r="DG26" s="1993"/>
      <c r="DH26" s="1490"/>
      <c r="DI26" s="1490"/>
      <c r="DJ26" s="1490"/>
      <c r="DK26" s="1490"/>
      <c r="DL26" s="1490"/>
      <c r="DM26" s="1490"/>
      <c r="DN26" s="1490"/>
      <c r="DO26" s="1490"/>
      <c r="DP26" s="1490"/>
      <c r="DQ26" s="1490"/>
      <c r="DR26" s="1516"/>
    </row>
    <row r="27" spans="1:122"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948"/>
      <c r="AJ27" s="947"/>
      <c r="AK27" s="947"/>
      <c r="AL27" s="947"/>
      <c r="AM27" s="947"/>
      <c r="AN27" s="823"/>
      <c r="AO27" s="947"/>
      <c r="AP27" s="947"/>
      <c r="AQ27" s="947"/>
      <c r="AR27" s="947"/>
      <c r="AS27" s="947"/>
      <c r="AT27" s="947"/>
      <c r="AU27" s="947"/>
      <c r="AV27" s="947"/>
      <c r="AW27" s="944"/>
      <c r="AX27" s="949"/>
      <c r="AY27" s="307"/>
      <c r="BA27" s="192">
        <f t="shared" si="1"/>
        <v>1</v>
      </c>
      <c r="BG27" s="559" t="str">
        <f t="shared" ca="1" si="0"/>
        <v/>
      </c>
      <c r="BH27" s="560" t="str">
        <f t="shared" ca="1" si="0"/>
        <v/>
      </c>
      <c r="BI27" s="560" t="str">
        <f t="shared" ca="1" si="0"/>
        <v/>
      </c>
      <c r="BJ27" s="560" t="str">
        <f t="shared" ca="1" si="0"/>
        <v/>
      </c>
      <c r="BK27" s="560" t="str">
        <f t="shared" ca="1" si="0"/>
        <v/>
      </c>
      <c r="BL27" s="561" t="str">
        <f t="shared" ca="1" si="0"/>
        <v/>
      </c>
      <c r="BQ27" s="465"/>
      <c r="BR27" s="562" t="str">
        <f>"「共通仕様」"&amp;共通仕様!$BR$37</f>
        <v>「共通仕様」「29. 汎用金型分類マスタ表示処理(upk-common BunruiCombobox.cs)」</v>
      </c>
      <c r="BS27" s="465"/>
      <c r="BT27" s="465"/>
      <c r="BU27" s="465"/>
      <c r="BV27" s="465"/>
      <c r="BW27" s="562"/>
      <c r="BX27" s="562"/>
      <c r="BY27" s="562"/>
      <c r="BZ27" s="465"/>
      <c r="CA27" s="465"/>
      <c r="CB27" s="465"/>
      <c r="CC27" s="465"/>
      <c r="CD27" s="465"/>
      <c r="CE27" s="465"/>
      <c r="CF27" s="465"/>
      <c r="CG27" s="465"/>
      <c r="CH27" s="465"/>
      <c r="CI27" s="465"/>
      <c r="CJ27" s="465"/>
      <c r="CK27" s="465"/>
      <c r="CL27" s="192"/>
      <c r="CM27" s="562" t="str">
        <f>"「"&amp;$A$276&amp;" "&amp;$D$276&amp;"」"</f>
        <v>「10.1. データ取得」</v>
      </c>
      <c r="CN27" s="192"/>
      <c r="CR27" s="192"/>
      <c r="CS27" s="192"/>
      <c r="CT27" s="192"/>
      <c r="CU27" s="465"/>
      <c r="CV27" s="1513"/>
      <c r="CW27" s="1264"/>
      <c r="CX27" s="1264"/>
      <c r="CY27" s="1490"/>
      <c r="CZ27" s="1490"/>
      <c r="DA27" s="1490"/>
      <c r="DB27" s="1490"/>
      <c r="DC27" s="1490"/>
      <c r="DD27" s="1991"/>
      <c r="DE27" s="1992"/>
      <c r="DF27" s="1992"/>
      <c r="DG27" s="1993"/>
      <c r="DH27" s="1490"/>
      <c r="DI27" s="1490"/>
      <c r="DJ27" s="1490"/>
      <c r="DK27" s="1490"/>
      <c r="DL27" s="1490"/>
      <c r="DM27" s="1490"/>
      <c r="DN27" s="1490"/>
      <c r="DO27" s="1490"/>
      <c r="DP27" s="1490"/>
      <c r="DQ27" s="1490"/>
      <c r="DR27" s="1516"/>
    </row>
    <row r="28" spans="1:122" ht="15" customHeight="1">
      <c r="A28" s="128" t="s">
        <v>100</v>
      </c>
      <c r="B28" s="926"/>
      <c r="C28" s="926"/>
      <c r="D28" s="926"/>
      <c r="E28" s="926"/>
      <c r="F28" s="926"/>
      <c r="G28" s="926"/>
      <c r="H28" s="926"/>
      <c r="I28" s="926"/>
      <c r="J28" s="926"/>
      <c r="K28" s="926"/>
      <c r="L28" s="926"/>
      <c r="M28" s="926"/>
      <c r="N28" s="824" t="s">
        <v>101</v>
      </c>
      <c r="O28" s="926"/>
      <c r="P28" s="926"/>
      <c r="Q28" s="926"/>
      <c r="R28" s="932"/>
      <c r="S28" s="926" t="s">
        <v>102</v>
      </c>
      <c r="T28" s="926"/>
      <c r="U28" s="926"/>
      <c r="V28" s="926"/>
      <c r="W28" s="926"/>
      <c r="X28" s="926"/>
      <c r="Y28" s="926"/>
      <c r="Z28" s="926"/>
      <c r="AA28" s="926"/>
      <c r="AB28" s="926"/>
      <c r="AC28" s="926"/>
      <c r="AD28" s="926"/>
      <c r="AE28" s="926"/>
      <c r="AF28" s="926"/>
      <c r="AG28" s="926"/>
      <c r="AH28" s="73"/>
      <c r="AI28" s="943"/>
      <c r="AJ28" s="947"/>
      <c r="AK28" s="947"/>
      <c r="AL28" s="947"/>
      <c r="AM28" s="947"/>
      <c r="AN28" s="823"/>
      <c r="AO28" s="947"/>
      <c r="AP28" s="947"/>
      <c r="AQ28" s="947"/>
      <c r="AR28" s="947"/>
      <c r="AS28" s="947"/>
      <c r="AT28" s="947"/>
      <c r="AU28" s="947"/>
      <c r="AV28" s="947"/>
      <c r="AW28" s="944"/>
      <c r="AX28" s="949"/>
      <c r="AY28" s="307"/>
      <c r="BA28" s="192">
        <f t="shared" si="1"/>
        <v>1</v>
      </c>
      <c r="BG28" s="559" t="str">
        <f t="shared" ca="1" si="0"/>
        <v/>
      </c>
      <c r="BH28" s="560" t="str">
        <f t="shared" ca="1" si="0"/>
        <v/>
      </c>
      <c r="BI28" s="560" t="str">
        <f t="shared" ca="1" si="0"/>
        <v/>
      </c>
      <c r="BJ28" s="560" t="str">
        <f t="shared" ca="1" si="0"/>
        <v/>
      </c>
      <c r="BK28" s="560" t="str">
        <f t="shared" ca="1" si="0"/>
        <v/>
      </c>
      <c r="BL28" s="561" t="str">
        <f t="shared" ca="1" si="0"/>
        <v/>
      </c>
      <c r="BQ28" s="465"/>
      <c r="BR28" s="562" t="str">
        <f>"「共通仕様」"&amp;共通仕様!$BR$39</f>
        <v>「共通仕様」「30. 不具合内容マスタ表示処理」</v>
      </c>
      <c r="BS28" s="465"/>
      <c r="BT28" s="465"/>
      <c r="BU28" s="465"/>
      <c r="BV28" s="465"/>
      <c r="BW28" s="562"/>
      <c r="BX28" s="465"/>
      <c r="BY28" s="562"/>
      <c r="BZ28" s="465"/>
      <c r="CA28" s="465"/>
      <c r="CB28" s="465"/>
      <c r="CC28" s="465"/>
      <c r="CD28" s="465"/>
      <c r="CE28" s="465"/>
      <c r="CF28" s="465"/>
      <c r="CG28" s="465"/>
      <c r="CH28" s="465"/>
      <c r="CI28" s="465"/>
      <c r="CJ28" s="465"/>
      <c r="CK28" s="465"/>
      <c r="CL28" s="192"/>
      <c r="CM28" s="562" t="str">
        <f>"「"&amp;$A$285&amp;" "&amp;$D$285&amp;"」"</f>
        <v>「10.2. 取得データの表示」</v>
      </c>
      <c r="CN28" s="465"/>
      <c r="CO28" s="192"/>
      <c r="CP28" s="192"/>
      <c r="CQ28" s="192"/>
      <c r="CR28" s="192"/>
      <c r="CS28" s="192"/>
      <c r="CT28" s="192"/>
      <c r="CU28" s="465"/>
      <c r="CV28" s="1513"/>
      <c r="CW28" s="1264"/>
      <c r="CX28" s="1264"/>
      <c r="CY28" s="1490"/>
      <c r="CZ28" s="1490"/>
      <c r="DA28" s="1490"/>
      <c r="DB28" s="1490"/>
      <c r="DC28" s="1490"/>
      <c r="DD28" s="1991"/>
      <c r="DE28" s="1992"/>
      <c r="DF28" s="1992"/>
      <c r="DG28" s="1993"/>
      <c r="DH28" s="1490"/>
      <c r="DI28" s="1490"/>
      <c r="DJ28" s="1490"/>
      <c r="DK28" s="1490"/>
      <c r="DL28" s="1490"/>
      <c r="DM28" s="1490"/>
      <c r="DN28" s="1490"/>
      <c r="DO28" s="1490"/>
      <c r="DP28" s="1490"/>
      <c r="DQ28" s="1490"/>
      <c r="DR28" s="1516"/>
    </row>
    <row r="29" spans="1:122" ht="15" customHeight="1">
      <c r="A29" s="128"/>
      <c r="B29" s="926"/>
      <c r="C29" s="926"/>
      <c r="D29" s="926"/>
      <c r="E29" s="926"/>
      <c r="F29" s="926"/>
      <c r="G29" s="926"/>
      <c r="H29" s="926"/>
      <c r="I29" s="926"/>
      <c r="J29" s="926"/>
      <c r="K29" s="926"/>
      <c r="L29" s="926"/>
      <c r="M29" s="926"/>
      <c r="N29" s="824"/>
      <c r="O29" s="926"/>
      <c r="P29" s="926"/>
      <c r="Q29" s="926"/>
      <c r="R29" s="932"/>
      <c r="S29" s="926"/>
      <c r="T29" s="926"/>
      <c r="U29" s="926"/>
      <c r="V29" s="926"/>
      <c r="W29" s="926"/>
      <c r="X29" s="926"/>
      <c r="Y29" s="926"/>
      <c r="Z29" s="926"/>
      <c r="AA29" s="926"/>
      <c r="AB29" s="926"/>
      <c r="AC29" s="926"/>
      <c r="AD29" s="926"/>
      <c r="AE29" s="926"/>
      <c r="AF29" s="926"/>
      <c r="AG29" s="926"/>
      <c r="AH29" s="73"/>
      <c r="AI29" s="948"/>
      <c r="AJ29" s="947"/>
      <c r="AK29" s="947"/>
      <c r="AL29" s="947"/>
      <c r="AM29" s="947"/>
      <c r="AN29" s="823"/>
      <c r="AO29" s="947"/>
      <c r="AP29" s="947"/>
      <c r="AQ29" s="947"/>
      <c r="AR29" s="947"/>
      <c r="AS29" s="947"/>
      <c r="AT29" s="947"/>
      <c r="AU29" s="947"/>
      <c r="AV29" s="947"/>
      <c r="AW29" s="944"/>
      <c r="AX29" s="949"/>
      <c r="AY29" s="307"/>
      <c r="BA29" s="192">
        <f t="shared" si="1"/>
        <v>1</v>
      </c>
      <c r="BG29" s="559" t="str">
        <f t="shared" ca="1" si="0"/>
        <v/>
      </c>
      <c r="BH29" s="560" t="str">
        <f t="shared" ca="1" si="0"/>
        <v/>
      </c>
      <c r="BI29" s="560" t="str">
        <f t="shared" ca="1" si="0"/>
        <v/>
      </c>
      <c r="BJ29" s="560" t="str">
        <f t="shared" ca="1" si="0"/>
        <v/>
      </c>
      <c r="BK29" s="560" t="str">
        <f t="shared" ca="1" si="0"/>
        <v/>
      </c>
      <c r="BL29" s="561" t="str">
        <f t="shared" ca="1" si="0"/>
        <v/>
      </c>
      <c r="BQ29" s="465"/>
      <c r="BR29" s="562" t="str">
        <f>"「共通仕様」"&amp;共通仕様!$CB$1</f>
        <v>「共通仕様」「31. 間休コードマスタ表示処理」</v>
      </c>
      <c r="BS29" s="465"/>
      <c r="BT29" s="465"/>
      <c r="BU29" s="465"/>
      <c r="BV29" s="465"/>
      <c r="BW29" s="562"/>
      <c r="BX29" s="465"/>
      <c r="BY29" s="465"/>
      <c r="BZ29" s="465"/>
      <c r="CA29" s="465"/>
      <c r="CB29" s="465"/>
      <c r="CC29" s="465"/>
      <c r="CD29" s="465"/>
      <c r="CE29" s="465"/>
      <c r="CF29" s="465"/>
      <c r="CG29" s="465"/>
      <c r="CH29" s="465"/>
      <c r="CI29" s="465"/>
      <c r="CJ29" s="465"/>
      <c r="CK29" s="465"/>
      <c r="CL29" s="192"/>
      <c r="CN29" s="465"/>
      <c r="CO29" s="465"/>
      <c r="CP29" s="465"/>
      <c r="CQ29" s="465"/>
      <c r="CR29" s="465"/>
      <c r="CS29" s="465"/>
      <c r="CT29" s="465"/>
      <c r="CU29" s="465"/>
      <c r="CV29" s="1513"/>
      <c r="CW29" s="1264"/>
      <c r="CX29" s="1264"/>
      <c r="CY29" s="1490"/>
      <c r="CZ29" s="1490"/>
      <c r="DA29" s="1490"/>
      <c r="DB29" s="1490"/>
      <c r="DC29" s="1490"/>
      <c r="DD29" s="1991"/>
      <c r="DE29" s="1992"/>
      <c r="DF29" s="1992"/>
      <c r="DG29" s="1993"/>
      <c r="DH29" s="1490"/>
      <c r="DI29" s="1490"/>
      <c r="DJ29" s="1490"/>
      <c r="DK29" s="1490"/>
      <c r="DL29" s="1490"/>
      <c r="DM29" s="1490"/>
      <c r="DN29" s="1490"/>
      <c r="DO29" s="1490"/>
      <c r="DP29" s="1490"/>
      <c r="DQ29" s="1490"/>
      <c r="DR29" s="1516"/>
    </row>
    <row r="30" spans="1:122" ht="15" customHeight="1">
      <c r="A30" s="128"/>
      <c r="B30" s="926"/>
      <c r="C30" s="926"/>
      <c r="D30" s="926"/>
      <c r="E30" s="926"/>
      <c r="F30" s="926"/>
      <c r="G30" s="926"/>
      <c r="H30" s="926"/>
      <c r="I30" s="926"/>
      <c r="J30" s="926"/>
      <c r="K30" s="926"/>
      <c r="L30" s="926"/>
      <c r="M30" s="926"/>
      <c r="N30" s="824"/>
      <c r="O30" s="926"/>
      <c r="P30" s="926"/>
      <c r="Q30" s="926"/>
      <c r="R30" s="932"/>
      <c r="S30" s="926"/>
      <c r="T30" s="926"/>
      <c r="U30" s="926"/>
      <c r="V30" s="926"/>
      <c r="W30" s="926"/>
      <c r="X30" s="926"/>
      <c r="Y30" s="926"/>
      <c r="Z30" s="926"/>
      <c r="AA30" s="926"/>
      <c r="AB30" s="926"/>
      <c r="AC30" s="926"/>
      <c r="AD30" s="926"/>
      <c r="AE30" s="926"/>
      <c r="AF30" s="926"/>
      <c r="AG30" s="926"/>
      <c r="AH30" s="73"/>
      <c r="AI30" s="948"/>
      <c r="AJ30" s="947"/>
      <c r="AK30" s="947"/>
      <c r="AL30" s="947"/>
      <c r="AM30" s="947"/>
      <c r="AN30" s="823"/>
      <c r="AO30" s="947"/>
      <c r="AP30" s="947"/>
      <c r="AQ30" s="947"/>
      <c r="AR30" s="947"/>
      <c r="AS30" s="947"/>
      <c r="AT30" s="947"/>
      <c r="AU30" s="947"/>
      <c r="AV30" s="947"/>
      <c r="AW30" s="944"/>
      <c r="AX30" s="949"/>
      <c r="AY30" s="307"/>
      <c r="BA30" s="192">
        <f t="shared" si="1"/>
        <v>1</v>
      </c>
      <c r="BG30" s="559" t="str">
        <f t="shared" ca="1" si="0"/>
        <v/>
      </c>
      <c r="BH30" s="560" t="str">
        <f t="shared" ca="1" si="0"/>
        <v/>
      </c>
      <c r="BI30" s="560" t="str">
        <f t="shared" ca="1" si="0"/>
        <v/>
      </c>
      <c r="BJ30" s="560" t="str">
        <f t="shared" ca="1" si="0"/>
        <v/>
      </c>
      <c r="BK30" s="560" t="str">
        <f t="shared" ca="1" si="0"/>
        <v/>
      </c>
      <c r="BL30" s="561" t="str">
        <f t="shared" ca="1" si="0"/>
        <v/>
      </c>
      <c r="BQ30" s="465"/>
      <c r="BR30" s="562" t="str">
        <f>"「共通仕様」"&amp;共通仕様!$CB$4</f>
        <v>「共通仕様」「32. 勤務区分マスタ表示処理」</v>
      </c>
      <c r="BS30" s="465"/>
      <c r="BT30" s="465"/>
      <c r="BU30" s="465"/>
      <c r="BV30" s="465"/>
      <c r="BW30" s="562"/>
      <c r="BX30" s="562"/>
      <c r="BY30" s="465"/>
      <c r="BZ30" s="465"/>
      <c r="CA30" s="465"/>
      <c r="CB30" s="465"/>
      <c r="CC30" s="465"/>
      <c r="CD30" s="465"/>
      <c r="CE30" s="465"/>
      <c r="CF30" s="465"/>
      <c r="CG30" s="465"/>
      <c r="CH30" s="465"/>
      <c r="CI30" s="465"/>
      <c r="CJ30" s="465"/>
      <c r="CK30" s="465"/>
      <c r="CL30" s="192"/>
      <c r="CN30" s="465"/>
      <c r="CO30" s="465"/>
      <c r="CP30" s="465"/>
      <c r="CQ30" s="465"/>
      <c r="CR30" s="465"/>
      <c r="CS30" s="465"/>
      <c r="CT30" s="465"/>
      <c r="CU30" s="465"/>
      <c r="CV30" s="1513"/>
      <c r="CW30" s="1264"/>
      <c r="CX30" s="1264"/>
      <c r="CY30" s="1490"/>
      <c r="CZ30" s="1490"/>
      <c r="DA30" s="1490"/>
      <c r="DB30" s="1490"/>
      <c r="DC30" s="1490"/>
      <c r="DD30" s="1991"/>
      <c r="DE30" s="1992"/>
      <c r="DF30" s="1992"/>
      <c r="DG30" s="1993"/>
      <c r="DH30" s="1490"/>
      <c r="DI30" s="1490"/>
      <c r="DJ30" s="1490"/>
      <c r="DK30" s="1490"/>
      <c r="DL30" s="1490"/>
      <c r="DM30" s="1490"/>
      <c r="DN30" s="1490"/>
      <c r="DO30" s="1490"/>
      <c r="DP30" s="1490"/>
      <c r="DQ30" s="1490"/>
      <c r="DR30" s="1516"/>
    </row>
    <row r="31" spans="1:122" ht="15" customHeight="1">
      <c r="A31" s="128"/>
      <c r="B31" s="926"/>
      <c r="C31" s="926"/>
      <c r="D31" s="926"/>
      <c r="E31" s="926"/>
      <c r="F31" s="926"/>
      <c r="G31" s="926"/>
      <c r="H31" s="926"/>
      <c r="I31" s="926"/>
      <c r="J31" s="926"/>
      <c r="K31" s="926"/>
      <c r="L31" s="926"/>
      <c r="M31" s="926"/>
      <c r="N31" s="824"/>
      <c r="O31" s="926"/>
      <c r="P31" s="926"/>
      <c r="Q31" s="926"/>
      <c r="R31" s="932"/>
      <c r="S31" s="926"/>
      <c r="T31" s="926"/>
      <c r="U31" s="926"/>
      <c r="V31" s="926"/>
      <c r="W31" s="926"/>
      <c r="X31" s="926"/>
      <c r="Y31" s="926"/>
      <c r="Z31" s="926"/>
      <c r="AA31" s="926"/>
      <c r="AB31" s="926"/>
      <c r="AC31" s="926"/>
      <c r="AD31" s="926"/>
      <c r="AE31" s="926"/>
      <c r="AF31" s="926"/>
      <c r="AG31" s="926"/>
      <c r="AH31" s="73"/>
      <c r="AI31" s="943"/>
      <c r="AJ31" s="947"/>
      <c r="AK31" s="947"/>
      <c r="AL31" s="947"/>
      <c r="AM31" s="947"/>
      <c r="AN31" s="823"/>
      <c r="AO31" s="947"/>
      <c r="AP31" s="947"/>
      <c r="AQ31" s="947"/>
      <c r="AR31" s="947"/>
      <c r="AS31" s="947"/>
      <c r="AT31" s="947"/>
      <c r="AU31" s="947"/>
      <c r="AV31" s="947"/>
      <c r="AW31" s="944"/>
      <c r="AX31" s="949"/>
      <c r="AY31" s="307"/>
      <c r="BA31" s="192">
        <f t="shared" si="1"/>
        <v>1</v>
      </c>
      <c r="BG31" s="559" t="str">
        <f t="shared" ca="1" si="0"/>
        <v/>
      </c>
      <c r="BH31" s="560" t="str">
        <f t="shared" ca="1" si="0"/>
        <v/>
      </c>
      <c r="BI31" s="560" t="str">
        <f t="shared" ca="1" si="0"/>
        <v/>
      </c>
      <c r="BJ31" s="560" t="str">
        <f t="shared" ca="1" si="0"/>
        <v/>
      </c>
      <c r="BK31" s="560" t="str">
        <f t="shared" ca="1" si="0"/>
        <v/>
      </c>
      <c r="BL31" s="561" t="str">
        <f t="shared" ca="1" si="0"/>
        <v/>
      </c>
      <c r="BQ31" s="465"/>
      <c r="BR31" s="562" t="str">
        <f>"「共通仕様」"&amp;共通仕様!$CB$8</f>
        <v>「共通仕様」「33. 作業ラインマスタ表示処理」</v>
      </c>
      <c r="BS31" s="465"/>
      <c r="BT31" s="465"/>
      <c r="BU31" s="465"/>
      <c r="BV31" s="465"/>
      <c r="BW31" s="465"/>
      <c r="BX31" s="562"/>
      <c r="BY31" s="465"/>
      <c r="BZ31" s="465"/>
      <c r="CA31" s="465"/>
      <c r="CB31" s="465"/>
      <c r="CC31" s="465"/>
      <c r="CD31" s="465"/>
      <c r="CE31" s="465"/>
      <c r="CF31" s="465"/>
      <c r="CG31" s="465"/>
      <c r="CH31" s="465"/>
      <c r="CI31" s="465"/>
      <c r="CJ31" s="465"/>
      <c r="CK31" s="465"/>
      <c r="CL31" s="192"/>
      <c r="CM31" s="562"/>
      <c r="CN31" s="465"/>
      <c r="CO31" s="465"/>
      <c r="CP31" s="465"/>
      <c r="CQ31" s="465"/>
      <c r="CR31" s="465"/>
      <c r="CS31" s="465"/>
      <c r="CT31" s="465"/>
      <c r="CU31" s="465"/>
      <c r="CV31" s="1513"/>
      <c r="CW31" s="1264"/>
      <c r="CX31" s="1264"/>
      <c r="CY31" s="1490"/>
      <c r="CZ31" s="1490"/>
      <c r="DA31" s="1490"/>
      <c r="DB31" s="1490"/>
      <c r="DC31" s="1490"/>
      <c r="DD31" s="1991"/>
      <c r="DE31" s="1992"/>
      <c r="DF31" s="1992"/>
      <c r="DG31" s="1993"/>
      <c r="DH31" s="1490"/>
      <c r="DI31" s="1490"/>
      <c r="DJ31" s="1490"/>
      <c r="DK31" s="1490"/>
      <c r="DL31" s="1490"/>
      <c r="DM31" s="1490"/>
      <c r="DN31" s="1490"/>
      <c r="DO31" s="1490"/>
      <c r="DP31" s="1490"/>
      <c r="DQ31" s="1490"/>
      <c r="DR31" s="1516"/>
    </row>
    <row r="32" spans="1:122" ht="15" customHeight="1">
      <c r="A32" s="128"/>
      <c r="B32" s="926"/>
      <c r="C32" s="926"/>
      <c r="D32" s="926"/>
      <c r="E32" s="926"/>
      <c r="F32" s="926"/>
      <c r="G32" s="926"/>
      <c r="H32" s="926"/>
      <c r="I32" s="926"/>
      <c r="J32" s="926"/>
      <c r="K32" s="926"/>
      <c r="L32" s="926"/>
      <c r="M32" s="926"/>
      <c r="N32" s="824"/>
      <c r="O32" s="926"/>
      <c r="P32" s="926"/>
      <c r="Q32" s="926"/>
      <c r="R32" s="932"/>
      <c r="S32" s="926"/>
      <c r="T32" s="926"/>
      <c r="U32" s="926"/>
      <c r="V32" s="926"/>
      <c r="W32" s="926"/>
      <c r="X32" s="926"/>
      <c r="Y32" s="926"/>
      <c r="Z32" s="926"/>
      <c r="AA32" s="926"/>
      <c r="AB32" s="926"/>
      <c r="AC32" s="926"/>
      <c r="AD32" s="926"/>
      <c r="AE32" s="926"/>
      <c r="AF32" s="926"/>
      <c r="AG32" s="926"/>
      <c r="AH32" s="73"/>
      <c r="AI32" s="948"/>
      <c r="AJ32" s="947"/>
      <c r="AK32" s="947"/>
      <c r="AL32" s="947"/>
      <c r="AM32" s="947"/>
      <c r="AN32" s="823"/>
      <c r="AO32" s="947"/>
      <c r="AP32" s="947"/>
      <c r="AQ32" s="947"/>
      <c r="AR32" s="947"/>
      <c r="AS32" s="947"/>
      <c r="AT32" s="947"/>
      <c r="AU32" s="947"/>
      <c r="AV32" s="947"/>
      <c r="AW32" s="944"/>
      <c r="AX32" s="949"/>
      <c r="AY32" s="307"/>
      <c r="BA32" s="192">
        <f t="shared" si="1"/>
        <v>1</v>
      </c>
      <c r="BE32" s="465"/>
      <c r="BF32" s="465"/>
      <c r="BG32" s="559" t="str">
        <f t="shared" ca="1" si="0"/>
        <v/>
      </c>
      <c r="BH32" s="560" t="str">
        <f t="shared" ca="1" si="0"/>
        <v/>
      </c>
      <c r="BI32" s="560" t="str">
        <f t="shared" ca="1" si="0"/>
        <v/>
      </c>
      <c r="BJ32" s="560" t="str">
        <f t="shared" ca="1" si="0"/>
        <v/>
      </c>
      <c r="BK32" s="560" t="str">
        <f t="shared" ca="1" si="0"/>
        <v/>
      </c>
      <c r="BL32" s="561" t="str">
        <f t="shared" ca="1" si="0"/>
        <v/>
      </c>
      <c r="BM32" s="465"/>
      <c r="BN32" s="465"/>
      <c r="BO32" s="465"/>
      <c r="BP32" s="465"/>
      <c r="BQ32" s="465"/>
      <c r="BR32" s="562" t="str">
        <f>"「共通仕様」"&amp;共通仕様!$CB$11</f>
        <v>「共通仕様」「34. 使用設備マスタ表示処理」</v>
      </c>
      <c r="BS32" s="465"/>
      <c r="BT32" s="465"/>
      <c r="BU32" s="465"/>
      <c r="BV32" s="465"/>
      <c r="BW32" s="562"/>
      <c r="BX32" s="465"/>
      <c r="BY32" s="465"/>
      <c r="BZ32" s="465"/>
      <c r="CA32" s="465"/>
      <c r="CB32" s="465"/>
      <c r="CC32" s="465"/>
      <c r="CD32" s="465"/>
      <c r="CE32" s="465"/>
      <c r="CF32" s="465"/>
      <c r="CG32" s="465"/>
      <c r="CH32" s="465"/>
      <c r="CI32" s="465"/>
      <c r="CJ32" s="465"/>
      <c r="CK32" s="465"/>
      <c r="CL32" s="192"/>
      <c r="CM32" s="562"/>
      <c r="CN32" s="465"/>
      <c r="CO32" s="465"/>
      <c r="CP32" s="465"/>
      <c r="CQ32" s="465"/>
      <c r="CR32" s="465"/>
      <c r="CS32" s="465"/>
      <c r="CT32" s="465"/>
      <c r="CU32" s="465"/>
      <c r="CV32" s="1513"/>
      <c r="CW32" s="1264"/>
      <c r="CX32" s="1264"/>
      <c r="CY32" s="1490"/>
      <c r="CZ32" s="1490"/>
      <c r="DA32" s="1490"/>
      <c r="DB32" s="1490"/>
      <c r="DC32" s="1490"/>
      <c r="DD32" s="1991"/>
      <c r="DE32" s="1992"/>
      <c r="DF32" s="1992"/>
      <c r="DG32" s="1993"/>
      <c r="DH32" s="1490"/>
      <c r="DI32" s="1490"/>
      <c r="DJ32" s="1490"/>
      <c r="DK32" s="1490"/>
      <c r="DL32" s="1490"/>
      <c r="DM32" s="1490"/>
      <c r="DN32" s="1490"/>
      <c r="DO32" s="1490"/>
      <c r="DP32" s="1490"/>
      <c r="DQ32" s="1490"/>
      <c r="DR32" s="1516"/>
    </row>
    <row r="33" spans="1:122"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948"/>
      <c r="AJ33" s="947"/>
      <c r="AK33" s="947"/>
      <c r="AL33" s="947"/>
      <c r="AM33" s="947"/>
      <c r="AN33" s="823"/>
      <c r="AO33" s="947"/>
      <c r="AP33" s="947"/>
      <c r="AQ33" s="947"/>
      <c r="AR33" s="947"/>
      <c r="AS33" s="947"/>
      <c r="AT33" s="947"/>
      <c r="AU33" s="947"/>
      <c r="AV33" s="947"/>
      <c r="AW33" s="944"/>
      <c r="AX33" s="949"/>
      <c r="AY33" s="307"/>
      <c r="BA33" s="192">
        <f t="shared" si="1"/>
        <v>1</v>
      </c>
      <c r="BE33" s="465"/>
      <c r="BF33" s="465"/>
      <c r="BG33" s="559" t="str">
        <f t="shared" ca="1" si="0"/>
        <v/>
      </c>
      <c r="BH33" s="560" t="str">
        <f t="shared" ca="1" si="0"/>
        <v/>
      </c>
      <c r="BI33" s="560" t="str">
        <f t="shared" ca="1" si="0"/>
        <v/>
      </c>
      <c r="BJ33" s="560" t="str">
        <f t="shared" ca="1" si="0"/>
        <v/>
      </c>
      <c r="BK33" s="560" t="str">
        <f t="shared" ca="1" si="0"/>
        <v/>
      </c>
      <c r="BL33" s="561" t="str">
        <f t="shared" ca="1" si="0"/>
        <v/>
      </c>
      <c r="BM33" s="465" t="str">
        <f ca="1">IF(BA33&lt;&gt;"",IF(MID(_xlfn.FORMULATEXT(BA33),SEARCH("[",_xlfn.FORMULATEXT(BA33))+1,SEARCH("]",_xlfn.FORMULATEXT(BA33))-(SEARCH("[",_xlfn.FORMULATEXT(BA33))+1))="-1","",1),"")</f>
        <v/>
      </c>
      <c r="BN33" s="465"/>
      <c r="BO33" s="465"/>
      <c r="BP33" s="465"/>
      <c r="BQ33" s="465"/>
      <c r="BR33" s="562" t="str">
        <f>"「共通仕様」"&amp;共通仕様!$CB$14</f>
        <v>「共通仕様」「35. ステータスマスタ表示処理」</v>
      </c>
      <c r="BS33" s="465"/>
      <c r="BT33" s="465"/>
      <c r="BU33" s="465"/>
      <c r="BV33" s="465"/>
      <c r="BW33" s="465"/>
      <c r="BX33" s="562"/>
      <c r="BY33" s="562"/>
      <c r="BZ33" s="465"/>
      <c r="CA33" s="465"/>
      <c r="CB33" s="465"/>
      <c r="CC33" s="465"/>
      <c r="CD33" s="465"/>
      <c r="CE33" s="465"/>
      <c r="CF33" s="465"/>
      <c r="CG33" s="465"/>
      <c r="CH33" s="465"/>
      <c r="CI33" s="465"/>
      <c r="CJ33" s="465"/>
      <c r="CK33" s="465"/>
      <c r="CN33" s="465"/>
      <c r="CO33" s="465"/>
      <c r="CP33" s="465"/>
      <c r="CQ33" s="465"/>
      <c r="CR33" s="465"/>
      <c r="CS33" s="465"/>
      <c r="CT33" s="465"/>
      <c r="CU33" s="465"/>
      <c r="CV33" s="1513"/>
      <c r="CW33" s="1264"/>
      <c r="CX33" s="1264"/>
      <c r="CY33" s="1490"/>
      <c r="CZ33" s="1490"/>
      <c r="DA33" s="1490"/>
      <c r="DB33" s="1490"/>
      <c r="DC33" s="1490"/>
      <c r="DD33" s="1991"/>
      <c r="DE33" s="1992"/>
      <c r="DF33" s="1992"/>
      <c r="DG33" s="1993"/>
      <c r="DH33" s="1490"/>
      <c r="DI33" s="1490"/>
      <c r="DJ33" s="1490"/>
      <c r="DK33" s="1490"/>
      <c r="DL33" s="1490"/>
      <c r="DM33" s="1490"/>
      <c r="DN33" s="1490"/>
      <c r="DO33" s="1490"/>
      <c r="DP33" s="1490"/>
      <c r="DQ33" s="1490"/>
      <c r="DR33" s="1516"/>
    </row>
    <row r="34" spans="1:122" ht="15" customHeight="1">
      <c r="A34" s="1768" t="str">
        <f>BA34&amp;"."</f>
        <v>2.</v>
      </c>
      <c r="B34" s="1890"/>
      <c r="C34" s="163" t="s">
        <v>55</v>
      </c>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99"/>
      <c r="BA34" s="193">
        <f>BA33+1</f>
        <v>2</v>
      </c>
      <c r="BE34" s="465"/>
      <c r="BF34" s="465"/>
      <c r="BG34" s="559" t="str">
        <f t="shared" ca="1" si="0"/>
        <v/>
      </c>
      <c r="BH34" s="560" t="str">
        <f t="shared" ca="1" si="0"/>
        <v/>
      </c>
      <c r="BI34" s="560" t="str">
        <f t="shared" ca="1" si="0"/>
        <v/>
      </c>
      <c r="BJ34" s="560" t="str">
        <f t="shared" ca="1" si="0"/>
        <v/>
      </c>
      <c r="BK34" s="560" t="str">
        <f t="shared" ca="1" si="0"/>
        <v/>
      </c>
      <c r="BL34" s="561" t="str">
        <f t="shared" ca="1" si="0"/>
        <v/>
      </c>
      <c r="BM34" s="465"/>
      <c r="BN34" s="465"/>
      <c r="BO34" s="465"/>
      <c r="BP34" s="465"/>
      <c r="BQ34" s="465"/>
      <c r="BR34" s="562" t="str">
        <f>"「共通仕様」"&amp;共通仕様!$CB$17</f>
        <v>「共通仕様」「36. 所属マスタ表示処理」</v>
      </c>
      <c r="BS34" s="465"/>
      <c r="BT34" s="465"/>
      <c r="BU34" s="465"/>
      <c r="BV34" s="465"/>
      <c r="BW34" s="465"/>
      <c r="BX34" s="465"/>
      <c r="BY34" s="562"/>
      <c r="BZ34" s="465"/>
      <c r="CA34" s="465"/>
      <c r="CB34" s="465"/>
      <c r="CC34" s="465"/>
      <c r="CD34" s="465"/>
      <c r="CE34" s="465"/>
      <c r="CF34" s="465"/>
      <c r="CG34" s="465"/>
      <c r="CH34" s="465"/>
      <c r="CI34" s="465"/>
      <c r="CJ34" s="465"/>
      <c r="CK34" s="465"/>
      <c r="CO34" s="465"/>
      <c r="CP34" s="465"/>
      <c r="CQ34" s="465"/>
      <c r="CR34" s="465"/>
      <c r="CS34" s="465"/>
      <c r="CT34" s="465"/>
      <c r="CU34" s="465"/>
      <c r="CV34" s="1528"/>
      <c r="CW34" s="1529"/>
      <c r="CX34" s="1529"/>
      <c r="CY34" s="1530"/>
      <c r="CZ34" s="1530"/>
      <c r="DA34" s="1530"/>
      <c r="DB34" s="1530"/>
      <c r="DC34" s="1530"/>
      <c r="DD34" s="1991"/>
      <c r="DE34" s="1992"/>
      <c r="DF34" s="1992"/>
      <c r="DG34" s="1993"/>
      <c r="DH34" s="1490"/>
      <c r="DI34" s="1490"/>
      <c r="DJ34" s="1490"/>
      <c r="DK34" s="1490"/>
      <c r="DL34" s="1490"/>
      <c r="DM34" s="1490"/>
      <c r="DN34" s="1490"/>
      <c r="DO34" s="1490"/>
      <c r="DP34" s="1490"/>
      <c r="DQ34" s="1490"/>
      <c r="DR34" s="1516"/>
    </row>
    <row r="35" spans="1:122" ht="15" customHeight="1">
      <c r="A35" s="218"/>
      <c r="B35" s="1926" t="s">
        <v>34</v>
      </c>
      <c r="C35" s="1927"/>
      <c r="D35" s="1813" t="s">
        <v>42</v>
      </c>
      <c r="E35" s="1917"/>
      <c r="F35" s="1917"/>
      <c r="G35" s="1917"/>
      <c r="H35" s="1917"/>
      <c r="I35" s="1917"/>
      <c r="J35" s="1917"/>
      <c r="K35" s="1917"/>
      <c r="L35" s="1917"/>
      <c r="M35" s="1917"/>
      <c r="N35" s="1917"/>
      <c r="O35" s="1928"/>
      <c r="P35" s="1931" t="s">
        <v>43</v>
      </c>
      <c r="Q35" s="1926"/>
      <c r="R35" s="1926"/>
      <c r="S35" s="1899"/>
      <c r="T35" s="1932" t="s">
        <v>43</v>
      </c>
      <c r="U35" s="1931" t="s">
        <v>44</v>
      </c>
      <c r="V35" s="1899"/>
      <c r="W35" s="1933" t="s">
        <v>94</v>
      </c>
      <c r="X35" s="1934"/>
      <c r="Y35" s="1932" t="s">
        <v>45</v>
      </c>
      <c r="Z35" s="1932" t="s">
        <v>46</v>
      </c>
      <c r="AA35" s="1932" t="s">
        <v>47</v>
      </c>
      <c r="AB35" s="1893" t="s">
        <v>123</v>
      </c>
      <c r="AC35" s="1894" t="s">
        <v>149</v>
      </c>
      <c r="AD35" s="1895"/>
      <c r="AE35" s="1895"/>
      <c r="AF35" s="1896"/>
      <c r="AG35" s="1916" t="s">
        <v>48</v>
      </c>
      <c r="AH35" s="1917"/>
      <c r="AI35" s="1917"/>
      <c r="AJ35" s="1917"/>
      <c r="AK35" s="1917"/>
      <c r="AL35" s="1917"/>
      <c r="AM35" s="1917"/>
      <c r="AN35" s="1917"/>
      <c r="AO35" s="1917"/>
      <c r="AP35" s="1917"/>
      <c r="AQ35" s="1917"/>
      <c r="AR35" s="1917"/>
      <c r="AS35" s="1917"/>
      <c r="AT35" s="1917"/>
      <c r="AU35" s="1917"/>
      <c r="AV35" s="1917"/>
      <c r="AW35" s="1917"/>
      <c r="AX35" s="1918"/>
      <c r="AY35" s="40"/>
      <c r="BA35" s="192">
        <f t="shared" ref="BA35:BA75" si="2">BA34</f>
        <v>2</v>
      </c>
      <c r="BE35" s="465"/>
      <c r="BF35" s="465"/>
      <c r="BG35" s="559" t="str">
        <f t="shared" ca="1" si="0"/>
        <v/>
      </c>
      <c r="BH35" s="560" t="str">
        <f t="shared" ca="1" si="0"/>
        <v/>
      </c>
      <c r="BI35" s="560" t="str">
        <f t="shared" ca="1" si="0"/>
        <v/>
      </c>
      <c r="BJ35" s="560" t="str">
        <f t="shared" ca="1" si="0"/>
        <v/>
      </c>
      <c r="BK35" s="560" t="str">
        <f t="shared" ca="1" si="0"/>
        <v/>
      </c>
      <c r="BL35" s="561" t="str">
        <f t="shared" ca="1" si="0"/>
        <v/>
      </c>
      <c r="BM35" s="465"/>
      <c r="BN35" s="465"/>
      <c r="BO35" s="465"/>
      <c r="BP35" s="465"/>
      <c r="BQ35" s="465"/>
      <c r="BR35" s="562" t="str">
        <f>"「共通仕様」"&amp;共通仕様!$CB$20</f>
        <v>「共通仕様」「37. 対策内容マスタ表示処理」</v>
      </c>
      <c r="BS35" s="465"/>
      <c r="BT35" s="465"/>
      <c r="BU35" s="359"/>
      <c r="BV35" s="465"/>
      <c r="BW35" s="465"/>
      <c r="BX35" s="465"/>
      <c r="BY35" s="562"/>
      <c r="BZ35" s="465"/>
      <c r="CA35" s="465"/>
      <c r="CB35" s="465"/>
      <c r="CC35" s="465"/>
      <c r="CD35" s="465"/>
      <c r="CE35" s="465"/>
      <c r="CF35" s="465"/>
      <c r="CG35" s="465"/>
      <c r="CH35" s="465"/>
      <c r="CI35" s="465"/>
      <c r="CJ35" s="465"/>
      <c r="CK35" s="465"/>
      <c r="CL35" s="465"/>
      <c r="CM35" s="465"/>
      <c r="CN35" s="465"/>
      <c r="CO35" s="465"/>
      <c r="CP35" s="465"/>
      <c r="CQ35" s="465"/>
      <c r="CR35" s="465"/>
      <c r="CS35" s="465"/>
      <c r="CT35" s="465"/>
      <c r="CU35" s="465"/>
      <c r="CV35" s="1528"/>
      <c r="CW35" s="1529"/>
      <c r="CX35" s="1529"/>
      <c r="CY35" s="1530"/>
      <c r="CZ35" s="1530"/>
      <c r="DA35" s="1530"/>
      <c r="DB35" s="1530"/>
      <c r="DC35" s="1530"/>
      <c r="DD35" s="1991"/>
      <c r="DE35" s="1992"/>
      <c r="DF35" s="1992"/>
      <c r="DG35" s="1993"/>
      <c r="DH35" s="1490"/>
      <c r="DI35" s="1490"/>
      <c r="DJ35" s="1490"/>
      <c r="DK35" s="1490"/>
      <c r="DL35" s="1490"/>
      <c r="DM35" s="1490"/>
      <c r="DN35" s="1490"/>
      <c r="DO35" s="1490"/>
      <c r="DP35" s="1490"/>
      <c r="DQ35" s="1490"/>
      <c r="DR35" s="1516"/>
    </row>
    <row r="36" spans="1:122" s="80" customFormat="1" ht="15" customHeight="1">
      <c r="A36" s="218"/>
      <c r="B36" s="1926"/>
      <c r="C36" s="1927"/>
      <c r="D36" s="1929"/>
      <c r="E36" s="1920"/>
      <c r="F36" s="1920"/>
      <c r="G36" s="1920"/>
      <c r="H36" s="1920"/>
      <c r="I36" s="1920"/>
      <c r="J36" s="1920"/>
      <c r="K36" s="1920"/>
      <c r="L36" s="1920"/>
      <c r="M36" s="1920"/>
      <c r="N36" s="1920"/>
      <c r="O36" s="1930"/>
      <c r="P36" s="1931"/>
      <c r="Q36" s="1926"/>
      <c r="R36" s="1926"/>
      <c r="S36" s="1899"/>
      <c r="T36" s="1932"/>
      <c r="U36" s="1931"/>
      <c r="V36" s="1899"/>
      <c r="W36" s="1935"/>
      <c r="X36" s="1936"/>
      <c r="Y36" s="1932"/>
      <c r="Z36" s="1932"/>
      <c r="AA36" s="1932"/>
      <c r="AB36" s="1893"/>
      <c r="AC36" s="148" t="s">
        <v>125</v>
      </c>
      <c r="AD36" s="149" t="s">
        <v>126</v>
      </c>
      <c r="AE36" s="149" t="s">
        <v>127</v>
      </c>
      <c r="AF36" s="150" t="s">
        <v>128</v>
      </c>
      <c r="AG36" s="1919"/>
      <c r="AH36" s="1920"/>
      <c r="AI36" s="1920"/>
      <c r="AJ36" s="1920"/>
      <c r="AK36" s="1920"/>
      <c r="AL36" s="1920"/>
      <c r="AM36" s="1920"/>
      <c r="AN36" s="1920"/>
      <c r="AO36" s="1920"/>
      <c r="AP36" s="1920"/>
      <c r="AQ36" s="1920"/>
      <c r="AR36" s="1920"/>
      <c r="AS36" s="1920"/>
      <c r="AT36" s="1920"/>
      <c r="AU36" s="1920"/>
      <c r="AV36" s="1920"/>
      <c r="AW36" s="1920"/>
      <c r="AX36" s="1921"/>
      <c r="AY36" s="40"/>
      <c r="AZ36" s="465"/>
      <c r="BA36" s="192">
        <f t="shared" si="2"/>
        <v>2</v>
      </c>
      <c r="BB36" s="192"/>
      <c r="BC36" s="192"/>
      <c r="BD36" s="192"/>
      <c r="BE36" s="359"/>
      <c r="BF36" s="359"/>
      <c r="BG36" s="559" t="str">
        <f t="shared" ca="1" si="0"/>
        <v/>
      </c>
      <c r="BH36" s="560" t="str">
        <f t="shared" ca="1" si="0"/>
        <v/>
      </c>
      <c r="BI36" s="560" t="str">
        <f t="shared" ca="1" si="0"/>
        <v/>
      </c>
      <c r="BJ36" s="560" t="str">
        <f t="shared" ca="1" si="0"/>
        <v/>
      </c>
      <c r="BK36" s="560" t="str">
        <f t="shared" ca="1" si="0"/>
        <v/>
      </c>
      <c r="BL36" s="561" t="str">
        <f t="shared" ca="1" si="0"/>
        <v/>
      </c>
      <c r="BM36" s="359"/>
      <c r="BN36" s="465"/>
      <c r="BO36" s="465"/>
      <c r="BP36" s="465"/>
      <c r="BQ36" s="465"/>
      <c r="BR36" s="562" t="str">
        <f>"「共通仕様」"&amp;共通仕様!$CB$23</f>
        <v>「共通仕様」「38. 担当者マスタ表示処理」</v>
      </c>
      <c r="BS36" s="465"/>
      <c r="BT36" s="465"/>
      <c r="BU36" s="359"/>
      <c r="BV36" s="465"/>
      <c r="BW36" s="465"/>
      <c r="BX36" s="465"/>
      <c r="BY36" s="465"/>
      <c r="BZ36" s="465"/>
      <c r="CA36" s="465"/>
      <c r="CB36" s="465"/>
      <c r="CC36" s="465"/>
      <c r="CD36" s="465"/>
      <c r="CE36" s="465"/>
      <c r="CF36" s="465"/>
      <c r="CG36" s="465"/>
      <c r="CH36" s="465"/>
      <c r="CI36" s="465"/>
      <c r="CJ36" s="465"/>
      <c r="CK36" s="465"/>
      <c r="CL36" s="465"/>
      <c r="CM36" s="192"/>
      <c r="CN36" s="192"/>
      <c r="CO36" s="192"/>
      <c r="CP36" s="192"/>
      <c r="CQ36" s="192"/>
      <c r="CR36" s="192"/>
      <c r="CS36" s="192"/>
      <c r="CT36" s="192"/>
      <c r="CU36" s="192"/>
      <c r="CV36" s="1531"/>
      <c r="CW36" s="1532"/>
      <c r="CX36" s="1532"/>
      <c r="CY36" s="1533"/>
      <c r="CZ36" s="1533"/>
      <c r="DA36" s="1533"/>
      <c r="DB36" s="1533"/>
      <c r="DC36" s="1533"/>
      <c r="DD36" s="1991"/>
      <c r="DE36" s="1992"/>
      <c r="DF36" s="1992"/>
      <c r="DG36" s="1993"/>
      <c r="DH36" s="229"/>
      <c r="DI36" s="229"/>
      <c r="DJ36" s="229"/>
      <c r="DK36" s="229"/>
      <c r="DL36" s="229"/>
      <c r="DM36" s="229"/>
      <c r="DN36" s="229"/>
      <c r="DO36" s="229"/>
      <c r="DP36" s="229"/>
      <c r="DQ36" s="229"/>
      <c r="DR36" s="1520"/>
    </row>
    <row r="37" spans="1:122" s="80" customFormat="1" ht="15" customHeight="1">
      <c r="A37" s="218"/>
      <c r="B37" s="146" t="s">
        <v>120</v>
      </c>
      <c r="C37" s="578"/>
      <c r="D37" s="578"/>
      <c r="E37" s="578"/>
      <c r="F37" s="578"/>
      <c r="G37" s="578"/>
      <c r="H37" s="578"/>
      <c r="I37" s="578"/>
      <c r="J37" s="578"/>
      <c r="K37" s="578"/>
      <c r="L37" s="578"/>
      <c r="M37" s="578"/>
      <c r="N37" s="578"/>
      <c r="O37" s="578"/>
      <c r="P37" s="578"/>
      <c r="Q37" s="578"/>
      <c r="R37" s="578"/>
      <c r="S37" s="578"/>
      <c r="T37" s="144"/>
      <c r="U37" s="578"/>
      <c r="V37" s="578"/>
      <c r="W37" s="145"/>
      <c r="X37" s="145"/>
      <c r="Y37" s="144"/>
      <c r="Z37" s="144"/>
      <c r="AA37" s="144"/>
      <c r="AB37" s="578"/>
      <c r="AC37" s="373" t="s">
        <v>125</v>
      </c>
      <c r="AD37" s="374" t="s">
        <v>126</v>
      </c>
      <c r="AE37" s="374" t="s">
        <v>127</v>
      </c>
      <c r="AF37" s="375" t="s">
        <v>128</v>
      </c>
      <c r="AG37" s="578"/>
      <c r="AH37" s="578"/>
      <c r="AI37" s="578"/>
      <c r="AJ37" s="578"/>
      <c r="AK37" s="578"/>
      <c r="AL37" s="578"/>
      <c r="AM37" s="578"/>
      <c r="AN37" s="578"/>
      <c r="AO37" s="578"/>
      <c r="AP37" s="578"/>
      <c r="AQ37" s="578"/>
      <c r="AR37" s="578"/>
      <c r="AS37" s="578"/>
      <c r="AT37" s="578"/>
      <c r="AU37" s="578"/>
      <c r="AV37" s="578"/>
      <c r="AW37" s="578"/>
      <c r="AX37" s="579"/>
      <c r="AY37" s="40"/>
      <c r="AZ37" s="465"/>
      <c r="BA37" s="192">
        <f t="shared" si="2"/>
        <v>2</v>
      </c>
      <c r="BB37" s="192"/>
      <c r="BC37" s="192"/>
      <c r="BD37" s="192"/>
      <c r="BE37" s="359"/>
      <c r="BF37" s="359"/>
      <c r="BG37" s="559" t="str">
        <f t="shared" ca="1" si="0"/>
        <v/>
      </c>
      <c r="BH37" s="560" t="str">
        <f t="shared" ca="1" si="0"/>
        <v/>
      </c>
      <c r="BI37" s="560" t="str">
        <f t="shared" ca="1" si="0"/>
        <v/>
      </c>
      <c r="BJ37" s="560" t="str">
        <f t="shared" ca="1" si="0"/>
        <v/>
      </c>
      <c r="BK37" s="560" t="str">
        <f t="shared" ca="1" si="0"/>
        <v/>
      </c>
      <c r="BL37" s="561" t="str">
        <f t="shared" ca="1" si="0"/>
        <v/>
      </c>
      <c r="BM37" s="359"/>
      <c r="BN37" s="359"/>
      <c r="BO37" s="359"/>
      <c r="BP37" s="359"/>
      <c r="BQ37" s="359"/>
      <c r="BR37" s="562" t="str">
        <f>"「共通仕様」"&amp;共通仕様!$CB$26</f>
        <v>「共通仕様」「39. Ｗ／Ｃマスタ表示処理」</v>
      </c>
      <c r="BS37" s="465"/>
      <c r="BT37" s="465"/>
      <c r="BU37" s="359"/>
      <c r="BV37" s="465"/>
      <c r="BW37" s="465"/>
      <c r="BX37" s="562"/>
      <c r="BY37" s="465"/>
      <c r="BZ37" s="465"/>
      <c r="CA37" s="465"/>
      <c r="CB37" s="465"/>
      <c r="CC37" s="465"/>
      <c r="CD37" s="465"/>
      <c r="CE37" s="465"/>
      <c r="CF37" s="465"/>
      <c r="CG37" s="465"/>
      <c r="CH37" s="465"/>
      <c r="CI37" s="465"/>
      <c r="CJ37" s="465"/>
      <c r="CK37" s="465"/>
      <c r="CL37" s="465"/>
      <c r="CM37" s="192"/>
      <c r="CN37" s="192"/>
      <c r="CO37" s="192"/>
      <c r="CP37" s="192"/>
      <c r="CQ37" s="192"/>
      <c r="CR37" s="192"/>
      <c r="CS37" s="192"/>
      <c r="CT37" s="192"/>
      <c r="CU37" s="192"/>
      <c r="CV37" s="1531"/>
      <c r="CW37" s="1532"/>
      <c r="CX37" s="1532"/>
      <c r="CY37" s="1533"/>
      <c r="CZ37" s="1533"/>
      <c r="DA37" s="1533"/>
      <c r="DB37" s="1533"/>
      <c r="DC37" s="1533"/>
      <c r="DD37" s="1991"/>
      <c r="DE37" s="1992"/>
      <c r="DF37" s="1992"/>
      <c r="DG37" s="1993"/>
      <c r="DH37" s="229"/>
      <c r="DI37" s="229"/>
      <c r="DJ37" s="229"/>
      <c r="DK37" s="229"/>
      <c r="DL37" s="229"/>
      <c r="DM37" s="229"/>
      <c r="DN37" s="229"/>
      <c r="DO37" s="229"/>
      <c r="DP37" s="229"/>
      <c r="DQ37" s="229"/>
      <c r="DR37" s="1520"/>
    </row>
    <row r="38" spans="1:122" s="80" customFormat="1" ht="15" customHeight="1">
      <c r="A38" s="218"/>
      <c r="B38" s="1885">
        <v>1</v>
      </c>
      <c r="C38" s="1886"/>
      <c r="D38" s="824" t="s">
        <v>1104</v>
      </c>
      <c r="E38" s="926"/>
      <c r="F38" s="926"/>
      <c r="G38" s="926"/>
      <c r="H38" s="926"/>
      <c r="I38" s="926"/>
      <c r="J38" s="926"/>
      <c r="K38" s="926"/>
      <c r="L38" s="926"/>
      <c r="M38" s="926"/>
      <c r="N38" s="926"/>
      <c r="O38" s="932"/>
      <c r="P38" s="824" t="s">
        <v>115</v>
      </c>
      <c r="Q38" s="926"/>
      <c r="R38" s="926"/>
      <c r="S38" s="932"/>
      <c r="T38" s="78" t="s">
        <v>53</v>
      </c>
      <c r="U38" s="75"/>
      <c r="V38" s="932"/>
      <c r="W38" s="75"/>
      <c r="X38" s="932"/>
      <c r="Y38" s="77"/>
      <c r="Z38" s="77"/>
      <c r="AA38" s="77" t="s">
        <v>50</v>
      </c>
      <c r="AB38" s="716"/>
      <c r="AC38" s="153"/>
      <c r="AD38" s="77"/>
      <c r="AE38" s="77"/>
      <c r="AF38" s="154"/>
      <c r="AG38" s="947"/>
      <c r="AH38" s="947"/>
      <c r="AI38" s="947"/>
      <c r="AJ38" s="947"/>
      <c r="AK38" s="947"/>
      <c r="AL38" s="947"/>
      <c r="AM38" s="947"/>
      <c r="AN38" s="947"/>
      <c r="AO38" s="947"/>
      <c r="AP38" s="947"/>
      <c r="AQ38" s="947"/>
      <c r="AR38" s="947"/>
      <c r="AS38" s="947"/>
      <c r="AT38" s="947"/>
      <c r="AU38" s="947"/>
      <c r="AV38" s="947"/>
      <c r="AW38" s="947"/>
      <c r="AX38" s="208"/>
      <c r="AY38" s="40"/>
      <c r="AZ38" s="465"/>
      <c r="BA38" s="192">
        <f t="shared" si="2"/>
        <v>2</v>
      </c>
      <c r="BB38" s="192"/>
      <c r="BC38" s="192"/>
      <c r="BD38" s="192"/>
      <c r="BE38" s="359"/>
      <c r="BF38" s="359"/>
      <c r="BG38" s="559" t="str">
        <f t="shared" ca="1" si="0"/>
        <v/>
      </c>
      <c r="BH38" s="560" t="str">
        <f t="shared" ca="1" si="0"/>
        <v/>
      </c>
      <c r="BI38" s="560" t="str">
        <f t="shared" ca="1" si="0"/>
        <v/>
      </c>
      <c r="BJ38" s="560" t="str">
        <f t="shared" ca="1" si="0"/>
        <v/>
      </c>
      <c r="BK38" s="560" t="str">
        <f t="shared" ca="1" si="0"/>
        <v/>
      </c>
      <c r="BL38" s="561" t="str">
        <f t="shared" ca="1" si="0"/>
        <v/>
      </c>
      <c r="BM38" s="359"/>
      <c r="BN38" s="359"/>
      <c r="BO38" s="359"/>
      <c r="BP38" s="359"/>
      <c r="BQ38" s="359"/>
      <c r="BR38" s="562" t="str">
        <f>"「共通仕様」"&amp;共通仕様!$CL$1</f>
        <v>「共通仕様」「40. ファンクションキー設定処理」</v>
      </c>
      <c r="BS38" s="359"/>
      <c r="BT38" s="359"/>
      <c r="BU38" s="359"/>
      <c r="BV38" s="465"/>
      <c r="BW38" s="562"/>
      <c r="BX38" s="465"/>
      <c r="BY38" s="465"/>
      <c r="BZ38" s="465"/>
      <c r="CA38" s="465"/>
      <c r="CB38" s="465"/>
      <c r="CC38" s="465"/>
      <c r="CD38" s="465"/>
      <c r="CE38" s="465"/>
      <c r="CF38" s="465"/>
      <c r="CG38" s="465"/>
      <c r="CH38" s="465"/>
      <c r="CI38" s="465"/>
      <c r="CJ38" s="465"/>
      <c r="CK38" s="465"/>
      <c r="CL38" s="465"/>
      <c r="CM38" s="192"/>
      <c r="CN38" s="192"/>
      <c r="CO38" s="192"/>
      <c r="CP38" s="192"/>
      <c r="CQ38" s="192"/>
      <c r="CR38" s="192"/>
      <c r="CS38" s="192"/>
      <c r="CT38" s="192"/>
      <c r="CU38" s="192"/>
      <c r="CV38" s="1531"/>
      <c r="CW38" s="1532"/>
      <c r="CX38" s="1532"/>
      <c r="CY38" s="1533"/>
      <c r="CZ38" s="1533"/>
      <c r="DA38" s="1533"/>
      <c r="DB38" s="1533"/>
      <c r="DC38" s="1533"/>
      <c r="DD38" s="1991"/>
      <c r="DE38" s="1992"/>
      <c r="DF38" s="1992"/>
      <c r="DG38" s="1993"/>
      <c r="DH38" s="229"/>
      <c r="DI38" s="229"/>
      <c r="DJ38" s="229"/>
      <c r="DK38" s="229"/>
      <c r="DL38" s="229"/>
      <c r="DM38" s="229"/>
      <c r="DN38" s="229"/>
      <c r="DO38" s="229"/>
      <c r="DP38" s="229"/>
      <c r="DQ38" s="229"/>
      <c r="DR38" s="1520"/>
    </row>
    <row r="39" spans="1:122" s="80" customFormat="1" ht="15" customHeight="1">
      <c r="A39" s="218"/>
      <c r="B39" s="1885">
        <f>IF(NOT(ISBLANK(D39)),MAX(B$38:B38)+1,"")</f>
        <v>2</v>
      </c>
      <c r="C39" s="1886"/>
      <c r="D39" s="824" t="s">
        <v>1104</v>
      </c>
      <c r="E39" s="926"/>
      <c r="F39" s="926"/>
      <c r="G39" s="926"/>
      <c r="H39" s="926"/>
      <c r="I39" s="926"/>
      <c r="J39" s="926"/>
      <c r="K39" s="926"/>
      <c r="L39" s="926"/>
      <c r="M39" s="926"/>
      <c r="N39" s="926"/>
      <c r="O39" s="932"/>
      <c r="P39" s="824" t="s">
        <v>215</v>
      </c>
      <c r="Q39" s="926"/>
      <c r="R39" s="926"/>
      <c r="S39" s="932"/>
      <c r="T39" s="78" t="s">
        <v>54</v>
      </c>
      <c r="U39" s="75" t="s">
        <v>165</v>
      </c>
      <c r="V39" s="932"/>
      <c r="W39" s="75" t="s">
        <v>93</v>
      </c>
      <c r="X39" s="932"/>
      <c r="Y39" s="77" t="s">
        <v>50</v>
      </c>
      <c r="Z39" s="77" t="s">
        <v>50</v>
      </c>
      <c r="AA39" s="77" t="s">
        <v>50</v>
      </c>
      <c r="AB39" s="716"/>
      <c r="AC39" s="291" t="s">
        <v>50</v>
      </c>
      <c r="AD39" s="290"/>
      <c r="AE39" s="290" t="s">
        <v>122</v>
      </c>
      <c r="AF39" s="154"/>
      <c r="AG39" s="947" t="s">
        <v>766</v>
      </c>
      <c r="AH39" s="947"/>
      <c r="AI39" s="947"/>
      <c r="AJ39" s="947"/>
      <c r="AK39" s="947"/>
      <c r="AL39" s="947"/>
      <c r="AM39" s="947"/>
      <c r="AN39" s="947"/>
      <c r="AO39" s="947"/>
      <c r="AP39" s="947"/>
      <c r="AQ39" s="947"/>
      <c r="AR39" s="947"/>
      <c r="AS39" s="947"/>
      <c r="AT39" s="947"/>
      <c r="AU39" s="947"/>
      <c r="AV39" s="947"/>
      <c r="AW39" s="947"/>
      <c r="AX39" s="208"/>
      <c r="AY39" s="40"/>
      <c r="AZ39" s="465"/>
      <c r="BA39" s="192">
        <f t="shared" si="2"/>
        <v>2</v>
      </c>
      <c r="BB39" s="192"/>
      <c r="BC39" s="192"/>
      <c r="BD39" s="192"/>
      <c r="BE39" s="359"/>
      <c r="BF39" s="359"/>
      <c r="BG39" s="559" t="str">
        <f t="shared" ca="1" si="0"/>
        <v/>
      </c>
      <c r="BH39" s="560" t="str">
        <f t="shared" ca="1" si="0"/>
        <v/>
      </c>
      <c r="BI39" s="560" t="str">
        <f t="shared" ca="1" si="0"/>
        <v/>
      </c>
      <c r="BJ39" s="560" t="str">
        <f t="shared" ca="1" si="0"/>
        <v/>
      </c>
      <c r="BK39" s="560" t="str">
        <f t="shared" ca="1" si="0"/>
        <v/>
      </c>
      <c r="BL39" s="561" t="str">
        <f t="shared" ca="1" si="0"/>
        <v/>
      </c>
      <c r="BM39" s="359"/>
      <c r="BN39" s="359"/>
      <c r="BO39" s="359"/>
      <c r="BP39" s="359"/>
      <c r="BQ39" s="359"/>
      <c r="BR39" s="562" t="str">
        <f>"「共通仕様」"&amp;共通仕様!$CL$4</f>
        <v>「共通仕様」「41. 画面情報取得処理」</v>
      </c>
      <c r="BS39" s="359"/>
      <c r="BT39" s="359"/>
      <c r="BU39" s="359"/>
      <c r="BV39" s="192"/>
      <c r="BW39" s="465"/>
      <c r="BX39" s="562"/>
      <c r="BY39" s="562"/>
      <c r="BZ39" s="465"/>
      <c r="CA39" s="465"/>
      <c r="CB39" s="465"/>
      <c r="CC39" s="465"/>
      <c r="CD39" s="465"/>
      <c r="CE39" s="465"/>
      <c r="CF39" s="465"/>
      <c r="CG39" s="465"/>
      <c r="CH39" s="465"/>
      <c r="CI39" s="465"/>
      <c r="CJ39" s="465"/>
      <c r="CK39" s="465"/>
      <c r="CL39" s="465"/>
      <c r="CM39" s="192"/>
      <c r="CN39" s="192"/>
      <c r="CO39" s="192"/>
      <c r="CP39" s="192"/>
      <c r="CQ39" s="192"/>
      <c r="CR39" s="192"/>
      <c r="CS39" s="192"/>
      <c r="CT39" s="192"/>
      <c r="CU39" s="192"/>
      <c r="CV39" s="1488" t="s">
        <v>2265</v>
      </c>
      <c r="CW39" s="1489"/>
      <c r="CX39" s="1489"/>
      <c r="CY39" s="1489"/>
      <c r="CZ39" s="1489"/>
      <c r="DA39" s="1489"/>
      <c r="DB39" s="1489"/>
      <c r="DC39" s="1489"/>
      <c r="DD39" s="1859">
        <v>44638</v>
      </c>
      <c r="DE39" s="1860"/>
      <c r="DF39" s="1860"/>
      <c r="DG39" s="1861"/>
      <c r="DH39" s="229"/>
      <c r="DI39" s="229"/>
      <c r="DJ39" s="229"/>
      <c r="DK39" s="229"/>
      <c r="DL39" s="229"/>
      <c r="DM39" s="229"/>
      <c r="DN39" s="229"/>
      <c r="DO39" s="229"/>
      <c r="DP39" s="229"/>
      <c r="DQ39" s="229"/>
      <c r="DR39" s="1520"/>
    </row>
    <row r="40" spans="1:122" s="80" customFormat="1" ht="15" customHeight="1">
      <c r="A40" s="218"/>
      <c r="B40" s="1885">
        <f>IF(NOT(ISBLANK(D40)),MAX(B$38:B39)+1,"")</f>
        <v>3</v>
      </c>
      <c r="C40" s="1886"/>
      <c r="D40" s="256" t="s">
        <v>1105</v>
      </c>
      <c r="E40" s="947"/>
      <c r="F40" s="947"/>
      <c r="G40" s="947"/>
      <c r="H40" s="947"/>
      <c r="I40" s="947"/>
      <c r="J40" s="947"/>
      <c r="K40" s="947"/>
      <c r="L40" s="947"/>
      <c r="M40" s="947"/>
      <c r="N40" s="947"/>
      <c r="O40" s="944"/>
      <c r="P40" s="823" t="s">
        <v>115</v>
      </c>
      <c r="Q40" s="947"/>
      <c r="R40" s="947"/>
      <c r="S40" s="944"/>
      <c r="T40" s="289" t="s">
        <v>172</v>
      </c>
      <c r="U40" s="255"/>
      <c r="V40" s="944"/>
      <c r="W40" s="255"/>
      <c r="X40" s="944"/>
      <c r="Y40" s="290"/>
      <c r="Z40" s="290"/>
      <c r="AA40" s="290"/>
      <c r="AB40" s="717"/>
      <c r="AC40" s="291"/>
      <c r="AD40" s="290"/>
      <c r="AE40" s="290"/>
      <c r="AF40" s="292"/>
      <c r="AG40" s="947"/>
      <c r="AH40" s="947"/>
      <c r="AI40" s="947"/>
      <c r="AJ40" s="947"/>
      <c r="AK40" s="947"/>
      <c r="AL40" s="947"/>
      <c r="AM40" s="947"/>
      <c r="AN40" s="947"/>
      <c r="AO40" s="947"/>
      <c r="AP40" s="947"/>
      <c r="AQ40" s="947"/>
      <c r="AR40" s="947"/>
      <c r="AS40" s="947"/>
      <c r="AT40" s="947"/>
      <c r="AU40" s="947"/>
      <c r="AV40" s="947"/>
      <c r="AW40" s="947"/>
      <c r="AX40" s="208"/>
      <c r="AY40" s="40"/>
      <c r="AZ40" s="465"/>
      <c r="BA40" s="192">
        <f t="shared" si="2"/>
        <v>2</v>
      </c>
      <c r="BB40" s="192"/>
      <c r="BC40" s="379"/>
      <c r="BD40" s="379"/>
      <c r="BE40" s="379"/>
      <c r="BF40" s="379"/>
      <c r="BG40" s="559" t="str">
        <f t="shared" ca="1" si="0"/>
        <v/>
      </c>
      <c r="BH40" s="560" t="str">
        <f t="shared" ca="1" si="0"/>
        <v/>
      </c>
      <c r="BI40" s="560" t="str">
        <f t="shared" ca="1" si="0"/>
        <v/>
      </c>
      <c r="BJ40" s="560" t="str">
        <f t="shared" ca="1" si="0"/>
        <v/>
      </c>
      <c r="BK40" s="560" t="str">
        <f t="shared" ca="1" si="0"/>
        <v/>
      </c>
      <c r="BL40" s="561" t="str">
        <f t="shared" ca="1" si="0"/>
        <v/>
      </c>
      <c r="BM40" s="379"/>
      <c r="BN40" s="379"/>
      <c r="BO40" s="379"/>
      <c r="BP40" s="379"/>
      <c r="BQ40" s="379"/>
      <c r="BR40" s="562" t="str">
        <f>"「共通仕様」"&amp;共通仕様!$CL$7</f>
        <v>「共通仕様」「42. 担当者情報取得処理」</v>
      </c>
      <c r="BW40" s="465"/>
      <c r="BX40" s="465"/>
      <c r="BY40" s="465"/>
      <c r="BZ40" s="465"/>
      <c r="CA40" s="465"/>
      <c r="CB40" s="465"/>
      <c r="CC40" s="465"/>
      <c r="CD40" s="465"/>
      <c r="CE40" s="465"/>
      <c r="CF40" s="465"/>
      <c r="CG40" s="465"/>
      <c r="CH40" s="465"/>
      <c r="CI40" s="465"/>
      <c r="CJ40" s="465"/>
      <c r="CK40" s="465"/>
      <c r="CN40" s="192"/>
      <c r="CO40" s="192"/>
      <c r="CP40" s="192"/>
      <c r="CQ40" s="192"/>
      <c r="CR40" s="192"/>
      <c r="CS40" s="192"/>
      <c r="CT40" s="192"/>
      <c r="CU40" s="192"/>
      <c r="CV40" s="1531"/>
      <c r="CW40" s="1532"/>
      <c r="CX40" s="1532"/>
      <c r="CY40" s="1533"/>
      <c r="CZ40" s="1533"/>
      <c r="DA40" s="1533"/>
      <c r="DB40" s="1533"/>
      <c r="DC40" s="1533"/>
      <c r="DD40" s="1991"/>
      <c r="DE40" s="1992"/>
      <c r="DF40" s="1992"/>
      <c r="DG40" s="1993"/>
      <c r="DH40" s="229"/>
      <c r="DI40" s="229"/>
      <c r="DJ40" s="229"/>
      <c r="DK40" s="229"/>
      <c r="DL40" s="229"/>
      <c r="DM40" s="229"/>
      <c r="DN40" s="229"/>
      <c r="DO40" s="229"/>
      <c r="DP40" s="229"/>
      <c r="DQ40" s="229"/>
      <c r="DR40" s="1520"/>
    </row>
    <row r="41" spans="1:122" s="80" customFormat="1" ht="15" customHeight="1">
      <c r="A41" s="218"/>
      <c r="B41" s="1885">
        <f>IF(NOT(ISBLANK(D41)),MAX(B$38:B40)+1,"")</f>
        <v>4</v>
      </c>
      <c r="C41" s="1886"/>
      <c r="D41" s="824" t="s">
        <v>1105</v>
      </c>
      <c r="E41" s="926"/>
      <c r="F41" s="926"/>
      <c r="G41" s="926"/>
      <c r="H41" s="926"/>
      <c r="I41" s="926"/>
      <c r="J41" s="926"/>
      <c r="K41" s="926"/>
      <c r="L41" s="926"/>
      <c r="M41" s="926"/>
      <c r="N41" s="926"/>
      <c r="O41" s="932"/>
      <c r="P41" s="824" t="s">
        <v>215</v>
      </c>
      <c r="Q41" s="926"/>
      <c r="R41" s="926"/>
      <c r="S41" s="932"/>
      <c r="T41" s="78" t="s">
        <v>54</v>
      </c>
      <c r="U41" s="75" t="s">
        <v>165</v>
      </c>
      <c r="V41" s="932"/>
      <c r="W41" s="75" t="s">
        <v>93</v>
      </c>
      <c r="X41" s="932"/>
      <c r="Y41" s="77" t="s">
        <v>50</v>
      </c>
      <c r="Z41" s="77" t="s">
        <v>50</v>
      </c>
      <c r="AA41" s="77" t="s">
        <v>122</v>
      </c>
      <c r="AB41" s="716"/>
      <c r="AC41" s="291" t="s">
        <v>50</v>
      </c>
      <c r="AD41" s="290"/>
      <c r="AE41" s="290" t="s">
        <v>122</v>
      </c>
      <c r="AF41" s="154"/>
      <c r="AG41" s="947" t="s">
        <v>766</v>
      </c>
      <c r="AH41" s="947"/>
      <c r="AI41" s="947"/>
      <c r="AJ41" s="947"/>
      <c r="AK41" s="947"/>
      <c r="AL41" s="947"/>
      <c r="AM41" s="947"/>
      <c r="AN41" s="947"/>
      <c r="AO41" s="947"/>
      <c r="AP41" s="947"/>
      <c r="AQ41" s="947"/>
      <c r="AR41" s="947"/>
      <c r="AS41" s="947"/>
      <c r="AT41" s="947"/>
      <c r="AU41" s="947"/>
      <c r="AV41" s="947"/>
      <c r="AW41" s="947"/>
      <c r="AX41" s="208"/>
      <c r="AY41" s="40"/>
      <c r="AZ41" s="465"/>
      <c r="BA41" s="192">
        <f t="shared" si="2"/>
        <v>2</v>
      </c>
      <c r="BB41" s="192"/>
      <c r="BC41" s="192"/>
      <c r="BD41" s="192"/>
      <c r="BE41" s="359"/>
      <c r="BF41" s="359"/>
      <c r="BG41" s="559" t="str">
        <f t="shared" ca="1" si="0"/>
        <v/>
      </c>
      <c r="BH41" s="560" t="str">
        <f t="shared" ca="1" si="0"/>
        <v/>
      </c>
      <c r="BI41" s="560" t="str">
        <f t="shared" ca="1" si="0"/>
        <v/>
      </c>
      <c r="BJ41" s="560" t="str">
        <f t="shared" ca="1" si="0"/>
        <v/>
      </c>
      <c r="BK41" s="560" t="str">
        <f t="shared" ca="1" si="0"/>
        <v/>
      </c>
      <c r="BL41" s="561" t="str">
        <f t="shared" ca="1" si="0"/>
        <v/>
      </c>
      <c r="BM41" s="359"/>
      <c r="BN41" s="359"/>
      <c r="BO41" s="359"/>
      <c r="BP41" s="359"/>
      <c r="BQ41" s="359"/>
      <c r="BR41" s="562" t="str">
        <f>"「共通仕様」"&amp;共通仕様!$CL$10</f>
        <v>「共通仕様」「43. 担当者権限情報取得処理」</v>
      </c>
      <c r="BW41" s="465"/>
      <c r="BX41" s="562"/>
      <c r="BY41" s="562"/>
      <c r="BZ41" s="465"/>
      <c r="CA41" s="192"/>
      <c r="CB41" s="465"/>
      <c r="CC41" s="465"/>
      <c r="CD41" s="465"/>
      <c r="CE41" s="465"/>
      <c r="CF41" s="465"/>
      <c r="CG41" s="465"/>
      <c r="CH41" s="465"/>
      <c r="CI41" s="465"/>
      <c r="CJ41" s="465"/>
      <c r="CK41" s="465"/>
      <c r="CL41" s="465"/>
      <c r="CM41" s="192"/>
      <c r="CN41" s="192"/>
      <c r="CO41" s="192"/>
      <c r="CP41" s="192"/>
      <c r="CQ41" s="192"/>
      <c r="CR41" s="192"/>
      <c r="CS41" s="192"/>
      <c r="CT41" s="192"/>
      <c r="CU41" s="192"/>
      <c r="CV41" s="1488" t="s">
        <v>2265</v>
      </c>
      <c r="CW41" s="1489"/>
      <c r="CX41" s="1489"/>
      <c r="CY41" s="1489"/>
      <c r="CZ41" s="1489"/>
      <c r="DA41" s="1489"/>
      <c r="DB41" s="1489"/>
      <c r="DC41" s="1489"/>
      <c r="DD41" s="1859">
        <v>44638</v>
      </c>
      <c r="DE41" s="1860"/>
      <c r="DF41" s="1860"/>
      <c r="DG41" s="1861"/>
      <c r="DH41" s="229"/>
      <c r="DI41" s="229"/>
      <c r="DJ41" s="229"/>
      <c r="DK41" s="229"/>
      <c r="DL41" s="229"/>
      <c r="DM41" s="229"/>
      <c r="DN41" s="229"/>
      <c r="DO41" s="229"/>
      <c r="DP41" s="229"/>
      <c r="DQ41" s="229"/>
      <c r="DR41" s="1520"/>
    </row>
    <row r="42" spans="1:122" s="80" customFormat="1" ht="15" customHeight="1">
      <c r="A42" s="218"/>
      <c r="B42" s="1885">
        <f>IF(NOT(ISBLANK(D42)),MAX(B$38:B41)+1,"")</f>
        <v>5</v>
      </c>
      <c r="C42" s="1886"/>
      <c r="D42" s="256" t="s">
        <v>91</v>
      </c>
      <c r="E42" s="947"/>
      <c r="F42" s="947"/>
      <c r="G42" s="947"/>
      <c r="H42" s="947"/>
      <c r="I42" s="947"/>
      <c r="J42" s="947"/>
      <c r="K42" s="947"/>
      <c r="L42" s="947"/>
      <c r="M42" s="947"/>
      <c r="N42" s="947"/>
      <c r="O42" s="944"/>
      <c r="P42" s="823" t="s">
        <v>115</v>
      </c>
      <c r="Q42" s="947"/>
      <c r="R42" s="947"/>
      <c r="S42" s="944"/>
      <c r="T42" s="289" t="s">
        <v>172</v>
      </c>
      <c r="U42" s="255"/>
      <c r="V42" s="944"/>
      <c r="W42" s="255"/>
      <c r="X42" s="944"/>
      <c r="Y42" s="290"/>
      <c r="Z42" s="290"/>
      <c r="AA42" s="290"/>
      <c r="AB42" s="717"/>
      <c r="AC42" s="291"/>
      <c r="AD42" s="290"/>
      <c r="AE42" s="290"/>
      <c r="AF42" s="292"/>
      <c r="AG42" s="947"/>
      <c r="AH42" s="947"/>
      <c r="AI42" s="947"/>
      <c r="AJ42" s="947"/>
      <c r="AK42" s="947"/>
      <c r="AL42" s="947"/>
      <c r="AM42" s="947"/>
      <c r="AN42" s="947"/>
      <c r="AO42" s="947"/>
      <c r="AP42" s="947"/>
      <c r="AQ42" s="947"/>
      <c r="AR42" s="947"/>
      <c r="AS42" s="947"/>
      <c r="AT42" s="947"/>
      <c r="AU42" s="947"/>
      <c r="AV42" s="947"/>
      <c r="AW42" s="947"/>
      <c r="AX42" s="208"/>
      <c r="AY42" s="40"/>
      <c r="AZ42" s="465"/>
      <c r="BA42" s="192">
        <f t="shared" si="2"/>
        <v>2</v>
      </c>
      <c r="BB42" s="192"/>
      <c r="BC42" s="379"/>
      <c r="BD42" s="379"/>
      <c r="BE42" s="379"/>
      <c r="BF42" s="379"/>
      <c r="BG42" s="559" t="str">
        <f t="shared" ca="1" si="0"/>
        <v/>
      </c>
      <c r="BH42" s="560" t="str">
        <f t="shared" ca="1" si="0"/>
        <v/>
      </c>
      <c r="BI42" s="560" t="str">
        <f t="shared" ca="1" si="0"/>
        <v/>
      </c>
      <c r="BJ42" s="560" t="str">
        <f t="shared" ca="1" si="0"/>
        <v/>
      </c>
      <c r="BK42" s="560" t="str">
        <f t="shared" ca="1" si="0"/>
        <v/>
      </c>
      <c r="BL42" s="561" t="str">
        <f t="shared" ca="1" si="0"/>
        <v/>
      </c>
      <c r="BM42" s="379"/>
      <c r="BN42" s="379"/>
      <c r="BO42" s="379"/>
      <c r="BP42" s="379"/>
      <c r="BQ42" s="379"/>
      <c r="BR42" s="562" t="str">
        <f>"「共通仕様」"&amp;共通仕様!$CL$13</f>
        <v>「共通仕様」「44. 画面操作区分情報取得処理」</v>
      </c>
      <c r="BS42" s="379"/>
      <c r="BT42" s="379"/>
      <c r="BU42" s="379"/>
      <c r="BV42" s="192"/>
      <c r="BW42" s="465"/>
      <c r="BX42" s="465"/>
      <c r="BY42" s="192"/>
      <c r="BZ42" s="192"/>
      <c r="CA42" s="192"/>
      <c r="CB42" s="192"/>
      <c r="CC42" s="192"/>
      <c r="CD42" s="192"/>
      <c r="CE42" s="192"/>
      <c r="CF42" s="465"/>
      <c r="CG42" s="465"/>
      <c r="CH42" s="465"/>
      <c r="CI42" s="465"/>
      <c r="CJ42" s="465"/>
      <c r="CK42" s="465"/>
      <c r="CN42" s="192"/>
      <c r="CO42" s="192"/>
      <c r="CP42" s="192"/>
      <c r="CQ42" s="192"/>
      <c r="CR42" s="192"/>
      <c r="CS42" s="192"/>
      <c r="CT42" s="192"/>
      <c r="CU42" s="192"/>
      <c r="CV42" s="1531"/>
      <c r="CW42" s="1532"/>
      <c r="CX42" s="1532"/>
      <c r="CY42" s="1533"/>
      <c r="CZ42" s="1533"/>
      <c r="DA42" s="1533"/>
      <c r="DB42" s="1533"/>
      <c r="DC42" s="1533"/>
      <c r="DD42" s="1991"/>
      <c r="DE42" s="1992"/>
      <c r="DF42" s="1992"/>
      <c r="DG42" s="1993"/>
      <c r="DH42" s="229"/>
      <c r="DI42" s="229"/>
      <c r="DJ42" s="229"/>
      <c r="DK42" s="229"/>
      <c r="DL42" s="229"/>
      <c r="DM42" s="229"/>
      <c r="DN42" s="229"/>
      <c r="DO42" s="229"/>
      <c r="DP42" s="229"/>
      <c r="DQ42" s="229"/>
      <c r="DR42" s="1520"/>
    </row>
    <row r="43" spans="1:122" s="80" customFormat="1" ht="15" customHeight="1">
      <c r="A43" s="218"/>
      <c r="B43" s="1885">
        <f>IF(NOT(ISBLANK(D43)),MAX(B$38:B42)+1,"")</f>
        <v>6</v>
      </c>
      <c r="C43" s="1886"/>
      <c r="D43" s="823" t="s">
        <v>91</v>
      </c>
      <c r="E43" s="947"/>
      <c r="F43" s="947"/>
      <c r="G43" s="947"/>
      <c r="H43" s="947"/>
      <c r="I43" s="947"/>
      <c r="J43" s="947"/>
      <c r="K43" s="947"/>
      <c r="L43" s="947"/>
      <c r="M43" s="947"/>
      <c r="N43" s="947"/>
      <c r="O43" s="944"/>
      <c r="P43" s="823" t="s">
        <v>173</v>
      </c>
      <c r="Q43" s="947"/>
      <c r="R43" s="947"/>
      <c r="S43" s="944"/>
      <c r="T43" s="714" t="s">
        <v>1107</v>
      </c>
      <c r="U43" s="544" t="s">
        <v>1106</v>
      </c>
      <c r="V43" s="944"/>
      <c r="W43" s="293" t="s">
        <v>95</v>
      </c>
      <c r="X43" s="944"/>
      <c r="Y43" s="77" t="s">
        <v>50</v>
      </c>
      <c r="Z43" s="77" t="s">
        <v>50</v>
      </c>
      <c r="AA43" s="294"/>
      <c r="AB43" s="717"/>
      <c r="AC43" s="291" t="s">
        <v>50</v>
      </c>
      <c r="AD43" s="290"/>
      <c r="AE43" s="290" t="s">
        <v>122</v>
      </c>
      <c r="AF43" s="154"/>
      <c r="AG43" s="947"/>
      <c r="AH43" s="947"/>
      <c r="AI43" s="947"/>
      <c r="AJ43" s="947"/>
      <c r="AK43" s="947"/>
      <c r="AL43" s="947"/>
      <c r="AM43" s="947"/>
      <c r="AN43" s="947"/>
      <c r="AO43" s="947"/>
      <c r="AP43" s="947"/>
      <c r="AQ43" s="947"/>
      <c r="AR43" s="947"/>
      <c r="AS43" s="947"/>
      <c r="AT43" s="947"/>
      <c r="AU43" s="947"/>
      <c r="AV43" s="947"/>
      <c r="AW43" s="947"/>
      <c r="AX43" s="208"/>
      <c r="AY43" s="40"/>
      <c r="AZ43" s="465"/>
      <c r="BA43" s="192">
        <f t="shared" si="2"/>
        <v>2</v>
      </c>
      <c r="BB43" s="192"/>
      <c r="BC43" s="192"/>
      <c r="BD43" s="192"/>
      <c r="BE43" s="359"/>
      <c r="BF43" s="359"/>
      <c r="BG43" s="559" t="str">
        <f t="shared" ca="1" si="0"/>
        <v/>
      </c>
      <c r="BH43" s="560" t="str">
        <f t="shared" ca="1" si="0"/>
        <v/>
      </c>
      <c r="BI43" s="560" t="str">
        <f t="shared" ca="1" si="0"/>
        <v/>
      </c>
      <c r="BJ43" s="560" t="str">
        <f t="shared" ca="1" si="0"/>
        <v/>
      </c>
      <c r="BK43" s="560" t="str">
        <f t="shared" ca="1" si="0"/>
        <v/>
      </c>
      <c r="BL43" s="561" t="str">
        <f t="shared" ca="1" si="0"/>
        <v/>
      </c>
      <c r="BM43" s="359"/>
      <c r="BN43" s="359"/>
      <c r="BO43" s="359"/>
      <c r="BP43" s="359"/>
      <c r="BQ43" s="359"/>
      <c r="BR43" s="562" t="str">
        <f>"「共通仕様」"&amp;共通仕様!$CL$16</f>
        <v>「共通仕様」「45. フォームロード共通処理」</v>
      </c>
      <c r="BS43" s="379"/>
      <c r="BT43" s="379"/>
      <c r="BU43" s="379"/>
      <c r="BV43" s="192"/>
      <c r="BW43" s="192"/>
      <c r="BX43" s="192"/>
      <c r="BY43" s="192"/>
      <c r="BZ43" s="192"/>
      <c r="CA43" s="192"/>
      <c r="CB43" s="192"/>
      <c r="CC43" s="192"/>
      <c r="CD43" s="192"/>
      <c r="CE43" s="192"/>
      <c r="CF43" s="465"/>
      <c r="CG43" s="465"/>
      <c r="CH43" s="465"/>
      <c r="CI43" s="465"/>
      <c r="CJ43" s="465"/>
      <c r="CK43" s="465"/>
      <c r="CL43" s="465"/>
      <c r="CM43" s="192"/>
      <c r="CN43" s="192"/>
      <c r="CO43" s="192"/>
      <c r="CP43" s="192"/>
      <c r="CQ43" s="192"/>
      <c r="CR43" s="192"/>
      <c r="CS43" s="192"/>
      <c r="CT43" s="192"/>
      <c r="CU43" s="192"/>
      <c r="CV43" s="1531"/>
      <c r="CW43" s="1532"/>
      <c r="CX43" s="1532"/>
      <c r="CY43" s="1533"/>
      <c r="CZ43" s="1533"/>
      <c r="DA43" s="1533"/>
      <c r="DB43" s="1533"/>
      <c r="DC43" s="1533"/>
      <c r="DD43" s="1991"/>
      <c r="DE43" s="1992"/>
      <c r="DF43" s="1992"/>
      <c r="DG43" s="1993"/>
      <c r="DH43" s="229"/>
      <c r="DI43" s="229"/>
      <c r="DJ43" s="229"/>
      <c r="DK43" s="229"/>
      <c r="DL43" s="229"/>
      <c r="DM43" s="229"/>
      <c r="DN43" s="229"/>
      <c r="DO43" s="229"/>
      <c r="DP43" s="229"/>
      <c r="DQ43" s="229"/>
      <c r="DR43" s="1520"/>
    </row>
    <row r="44" spans="1:122" s="80" customFormat="1" ht="15" customHeight="1">
      <c r="A44" s="218"/>
      <c r="B44" s="1885">
        <f>IF(NOT(ISBLANK(D44)),MAX(B$38:B43)+1,"")</f>
        <v>7</v>
      </c>
      <c r="C44" s="1886"/>
      <c r="D44" s="256" t="s">
        <v>765</v>
      </c>
      <c r="E44" s="947"/>
      <c r="F44" s="947"/>
      <c r="G44" s="947"/>
      <c r="H44" s="947"/>
      <c r="I44" s="947"/>
      <c r="J44" s="947"/>
      <c r="K44" s="947"/>
      <c r="L44" s="947"/>
      <c r="M44" s="947"/>
      <c r="N44" s="947"/>
      <c r="O44" s="944"/>
      <c r="P44" s="823" t="s">
        <v>115</v>
      </c>
      <c r="Q44" s="947"/>
      <c r="R44" s="947"/>
      <c r="S44" s="944"/>
      <c r="T44" s="289" t="s">
        <v>172</v>
      </c>
      <c r="U44" s="255"/>
      <c r="V44" s="944"/>
      <c r="W44" s="255"/>
      <c r="X44" s="944"/>
      <c r="Y44" s="290"/>
      <c r="Z44" s="290"/>
      <c r="AA44" s="290"/>
      <c r="AB44" s="717" t="s">
        <v>129</v>
      </c>
      <c r="AC44" s="291"/>
      <c r="AD44" s="290"/>
      <c r="AE44" s="290"/>
      <c r="AF44" s="292"/>
      <c r="AG44" s="947"/>
      <c r="AH44" s="947"/>
      <c r="AI44" s="947"/>
      <c r="AJ44" s="947"/>
      <c r="AK44" s="947"/>
      <c r="AL44" s="947"/>
      <c r="AM44" s="947"/>
      <c r="AN44" s="947"/>
      <c r="AO44" s="947"/>
      <c r="AP44" s="947"/>
      <c r="AQ44" s="947"/>
      <c r="AR44" s="947"/>
      <c r="AS44" s="947"/>
      <c r="AT44" s="947"/>
      <c r="AU44" s="947"/>
      <c r="AV44" s="947"/>
      <c r="AW44" s="947"/>
      <c r="AX44" s="208"/>
      <c r="AY44" s="40"/>
      <c r="AZ44" s="465"/>
      <c r="BA44" s="192">
        <f t="shared" si="2"/>
        <v>2</v>
      </c>
      <c r="BB44" s="192"/>
      <c r="BC44" s="379"/>
      <c r="BD44" s="379"/>
      <c r="BE44" s="379"/>
      <c r="BF44" s="379"/>
      <c r="BG44" s="559" t="str">
        <f t="shared" ca="1" si="0"/>
        <v/>
      </c>
      <c r="BH44" s="560" t="str">
        <f t="shared" ca="1" si="0"/>
        <v/>
      </c>
      <c r="BI44" s="560" t="str">
        <f t="shared" ca="1" si="0"/>
        <v/>
      </c>
      <c r="BJ44" s="560" t="str">
        <f t="shared" ca="1" si="0"/>
        <v/>
      </c>
      <c r="BK44" s="560" t="str">
        <f t="shared" ca="1" si="0"/>
        <v/>
      </c>
      <c r="BL44" s="561" t="str">
        <f t="shared" ca="1" si="0"/>
        <v/>
      </c>
      <c r="BM44" s="379"/>
      <c r="BN44" s="379"/>
      <c r="BO44" s="379"/>
      <c r="BP44" s="379"/>
      <c r="BQ44" s="379"/>
      <c r="BR44" s="562" t="str">
        <f>"「共通仕様」"&amp;共通仕様!$CL$23</f>
        <v>「共通仕様」「46. 正式部品番号マスタ」</v>
      </c>
      <c r="BS44" s="379"/>
      <c r="BT44" s="379"/>
      <c r="BU44" s="379"/>
      <c r="BV44" s="192"/>
      <c r="BW44" s="192"/>
      <c r="BX44" s="192"/>
      <c r="BY44" s="192"/>
      <c r="BZ44" s="192"/>
      <c r="CA44" s="192"/>
      <c r="CB44" s="192"/>
      <c r="CC44" s="192"/>
      <c r="CD44" s="192"/>
      <c r="CE44" s="192"/>
      <c r="CF44" s="465"/>
      <c r="CG44" s="465"/>
      <c r="CH44" s="465"/>
      <c r="CI44" s="465"/>
      <c r="CJ44" s="465"/>
      <c r="CK44" s="465"/>
      <c r="CN44" s="192"/>
      <c r="CO44" s="192"/>
      <c r="CP44" s="192"/>
      <c r="CQ44" s="192"/>
      <c r="CR44" s="192"/>
      <c r="CS44" s="192"/>
      <c r="CT44" s="192"/>
      <c r="CU44" s="192"/>
      <c r="CV44" s="1488" t="s">
        <v>2265</v>
      </c>
      <c r="CW44" s="1489"/>
      <c r="CX44" s="1489"/>
      <c r="CY44" s="1489"/>
      <c r="CZ44" s="1489"/>
      <c r="DA44" s="1489"/>
      <c r="DB44" s="1489"/>
      <c r="DC44" s="1489"/>
      <c r="DD44" s="1859">
        <v>44638</v>
      </c>
      <c r="DE44" s="1860"/>
      <c r="DF44" s="1860"/>
      <c r="DG44" s="1861"/>
      <c r="DH44" s="229"/>
      <c r="DI44" s="229"/>
      <c r="DJ44" s="229"/>
      <c r="DK44" s="229"/>
      <c r="DL44" s="229"/>
      <c r="DM44" s="229"/>
      <c r="DN44" s="229"/>
      <c r="DO44" s="229"/>
      <c r="DP44" s="229"/>
      <c r="DQ44" s="229"/>
      <c r="DR44" s="1520"/>
    </row>
    <row r="45" spans="1:122" s="80" customFormat="1" ht="15" customHeight="1">
      <c r="A45" s="218"/>
      <c r="B45" s="1885">
        <f>IF(NOT(ISBLANK(D45)),MAX(B$38:B44)+1,"")</f>
        <v>8</v>
      </c>
      <c r="C45" s="1886"/>
      <c r="D45" s="823" t="s">
        <v>765</v>
      </c>
      <c r="E45" s="947"/>
      <c r="F45" s="947"/>
      <c r="G45" s="947"/>
      <c r="H45" s="947"/>
      <c r="I45" s="947"/>
      <c r="J45" s="947"/>
      <c r="K45" s="947"/>
      <c r="L45" s="947"/>
      <c r="M45" s="947"/>
      <c r="N45" s="947"/>
      <c r="O45" s="944"/>
      <c r="P45" s="823" t="s">
        <v>173</v>
      </c>
      <c r="Q45" s="947"/>
      <c r="R45" s="947"/>
      <c r="S45" s="944"/>
      <c r="T45" s="714" t="s">
        <v>763</v>
      </c>
      <c r="U45" s="544" t="s">
        <v>51</v>
      </c>
      <c r="V45" s="944"/>
      <c r="W45" s="293" t="s">
        <v>99</v>
      </c>
      <c r="X45" s="944"/>
      <c r="Y45" s="290"/>
      <c r="Z45" s="290"/>
      <c r="AA45" s="294"/>
      <c r="AB45" s="717" t="s">
        <v>129</v>
      </c>
      <c r="AC45" s="291"/>
      <c r="AD45" s="290"/>
      <c r="AE45" s="290"/>
      <c r="AF45" s="154"/>
      <c r="AG45" s="947"/>
      <c r="AH45" s="947"/>
      <c r="AI45" s="947"/>
      <c r="AJ45" s="947"/>
      <c r="AK45" s="947"/>
      <c r="AL45" s="947"/>
      <c r="AM45" s="947"/>
      <c r="AN45" s="947"/>
      <c r="AO45" s="947"/>
      <c r="AP45" s="947"/>
      <c r="AQ45" s="947"/>
      <c r="AR45" s="947"/>
      <c r="AS45" s="947"/>
      <c r="AT45" s="947"/>
      <c r="AU45" s="947"/>
      <c r="AV45" s="947"/>
      <c r="AW45" s="947"/>
      <c r="AX45" s="208"/>
      <c r="AY45" s="40"/>
      <c r="AZ45" s="465"/>
      <c r="BA45" s="192">
        <f t="shared" si="2"/>
        <v>2</v>
      </c>
      <c r="BB45" s="192"/>
      <c r="BC45" s="379"/>
      <c r="BD45" s="379"/>
      <c r="BE45" s="379"/>
      <c r="BF45" s="379"/>
      <c r="BG45" s="559" t="str">
        <f t="shared" ca="1" si="0"/>
        <v/>
      </c>
      <c r="BH45" s="560" t="str">
        <f t="shared" ca="1" si="0"/>
        <v/>
      </c>
      <c r="BI45" s="560" t="str">
        <f t="shared" ca="1" si="0"/>
        <v/>
      </c>
      <c r="BJ45" s="560" t="str">
        <f t="shared" ref="BG45:BL81" ca="1" si="3">IF(BD45&lt;&gt;"",IF(MID(_xlfn.FORMULATEXT(BD45),SEARCH("[",_xlfn.FORMULATEXT(BD45))+1,SEARCH("]",_xlfn.FORMULATEXT(BD45))-(SEARCH("[",_xlfn.FORMULATEXT(BD45))+1))="-1","",1),"")</f>
        <v/>
      </c>
      <c r="BK45" s="560" t="str">
        <f t="shared" ca="1" si="3"/>
        <v/>
      </c>
      <c r="BL45" s="561" t="str">
        <f t="shared" ca="1" si="3"/>
        <v/>
      </c>
      <c r="BM45" s="379"/>
      <c r="BN45" s="379"/>
      <c r="BO45" s="379"/>
      <c r="BP45" s="379"/>
      <c r="BQ45" s="379"/>
      <c r="BR45" s="192"/>
      <c r="BS45" s="192"/>
      <c r="BT45" s="192"/>
      <c r="BU45" s="562" t="str">
        <f>"「共通仕様」"&amp;共通仕様!$CO$25</f>
        <v>「共通仕様」「46.3.1.①. 正式部品番号データセット 条件無し」</v>
      </c>
      <c r="BV45" s="192"/>
      <c r="BW45" s="192"/>
      <c r="BX45" s="192"/>
      <c r="BY45" s="192"/>
      <c r="BZ45" s="192"/>
      <c r="CA45" s="192"/>
      <c r="CB45" s="192"/>
      <c r="CC45" s="192"/>
      <c r="CD45" s="192"/>
      <c r="CE45" s="192"/>
      <c r="CF45" s="465"/>
      <c r="CG45" s="465"/>
      <c r="CH45" s="465"/>
      <c r="CI45" s="465"/>
      <c r="CJ45" s="465"/>
      <c r="CK45" s="465"/>
      <c r="CN45" s="192"/>
      <c r="CO45" s="192"/>
      <c r="CP45" s="192"/>
      <c r="CQ45" s="192"/>
      <c r="CR45" s="192"/>
      <c r="CS45" s="192"/>
      <c r="CT45" s="192"/>
      <c r="CU45" s="192"/>
      <c r="CV45" s="1531"/>
      <c r="CW45" s="1532"/>
      <c r="CX45" s="1532"/>
      <c r="CY45" s="1533"/>
      <c r="CZ45" s="1533"/>
      <c r="DA45" s="1533"/>
      <c r="DB45" s="1533"/>
      <c r="DC45" s="1533"/>
      <c r="DD45" s="1991"/>
      <c r="DE45" s="1992"/>
      <c r="DF45" s="1992"/>
      <c r="DG45" s="1993"/>
      <c r="DH45" s="229"/>
      <c r="DI45" s="229"/>
      <c r="DJ45" s="229"/>
      <c r="DK45" s="229"/>
      <c r="DL45" s="229"/>
      <c r="DM45" s="229"/>
      <c r="DN45" s="229"/>
      <c r="DO45" s="229"/>
      <c r="DP45" s="229"/>
      <c r="DQ45" s="229"/>
      <c r="DR45" s="1520"/>
    </row>
    <row r="46" spans="1:122" s="192" customFormat="1" ht="15" customHeight="1">
      <c r="A46" s="218"/>
      <c r="B46" s="146" t="s">
        <v>121</v>
      </c>
      <c r="C46" s="578"/>
      <c r="D46" s="578"/>
      <c r="E46" s="578"/>
      <c r="F46" s="578"/>
      <c r="G46" s="578"/>
      <c r="H46" s="578"/>
      <c r="I46" s="578"/>
      <c r="J46" s="578"/>
      <c r="K46" s="578"/>
      <c r="L46" s="578"/>
      <c r="M46" s="578"/>
      <c r="N46" s="578"/>
      <c r="O46" s="578"/>
      <c r="P46" s="578"/>
      <c r="Q46" s="578"/>
      <c r="R46" s="578"/>
      <c r="S46" s="578"/>
      <c r="T46" s="144"/>
      <c r="U46" s="578"/>
      <c r="V46" s="578"/>
      <c r="W46" s="145"/>
      <c r="X46" s="145"/>
      <c r="Y46" s="370" t="s">
        <v>536</v>
      </c>
      <c r="Z46" s="370" t="s">
        <v>128</v>
      </c>
      <c r="AA46" s="370" t="s">
        <v>537</v>
      </c>
      <c r="AB46" s="372" t="s">
        <v>538</v>
      </c>
      <c r="AC46" s="371" t="s">
        <v>125</v>
      </c>
      <c r="AD46" s="370" t="s">
        <v>126</v>
      </c>
      <c r="AE46" s="370" t="s">
        <v>127</v>
      </c>
      <c r="AF46" s="372" t="s">
        <v>128</v>
      </c>
      <c r="AG46" s="578"/>
      <c r="AH46" s="578"/>
      <c r="AI46" s="578"/>
      <c r="AJ46" s="578"/>
      <c r="AK46" s="578"/>
      <c r="AL46" s="578"/>
      <c r="AM46" s="578"/>
      <c r="AN46" s="578"/>
      <c r="AO46" s="578"/>
      <c r="AP46" s="578"/>
      <c r="AQ46" s="578"/>
      <c r="AR46" s="578"/>
      <c r="AS46" s="578"/>
      <c r="AT46" s="578"/>
      <c r="AU46" s="578"/>
      <c r="AV46" s="578"/>
      <c r="AW46" s="578"/>
      <c r="AX46" s="579"/>
      <c r="AY46" s="40"/>
      <c r="AZ46" s="465"/>
      <c r="BA46" s="192">
        <f t="shared" si="2"/>
        <v>2</v>
      </c>
      <c r="BG46" s="559" t="str">
        <f t="shared" ca="1" si="3"/>
        <v/>
      </c>
      <c r="BH46" s="560" t="str">
        <f t="shared" ca="1" si="3"/>
        <v/>
      </c>
      <c r="BI46" s="560" t="str">
        <f t="shared" ca="1" si="3"/>
        <v/>
      </c>
      <c r="BJ46" s="560" t="str">
        <f t="shared" ca="1" si="3"/>
        <v/>
      </c>
      <c r="BK46" s="560" t="str">
        <f t="shared" ca="1" si="3"/>
        <v/>
      </c>
      <c r="BL46" s="561" t="str">
        <f t="shared" ca="1" si="3"/>
        <v/>
      </c>
      <c r="BU46" s="562" t="str">
        <f>"「共通仕様」"&amp;共通仕様!$CO$26</f>
        <v>「共通仕様」「46.3.1.②. 正式部品番号データセット 部品番号の入力」</v>
      </c>
      <c r="CV46" s="1531"/>
      <c r="CW46" s="1532"/>
      <c r="CX46" s="1532"/>
      <c r="CY46" s="1532"/>
      <c r="CZ46" s="1532"/>
      <c r="DA46" s="1532"/>
      <c r="DB46" s="1532"/>
      <c r="DC46" s="1532"/>
      <c r="DD46" s="1991"/>
      <c r="DE46" s="1992"/>
      <c r="DF46" s="1992"/>
      <c r="DG46" s="1993"/>
      <c r="DH46" s="1519"/>
      <c r="DI46" s="1519"/>
      <c r="DJ46" s="1519"/>
      <c r="DK46" s="1519"/>
      <c r="DL46" s="1519"/>
      <c r="DM46" s="1519"/>
      <c r="DN46" s="1519"/>
      <c r="DO46" s="1519"/>
      <c r="DP46" s="1519"/>
      <c r="DQ46" s="1519"/>
      <c r="DR46" s="1521"/>
    </row>
    <row r="47" spans="1:122" s="192" customFormat="1" ht="15" customHeight="1">
      <c r="A47" s="218"/>
      <c r="B47" s="1970">
        <f>IF(NOT(ISBLANK(D47)),MAX(B$38:B46)+1,"")</f>
        <v>9</v>
      </c>
      <c r="C47" s="1971"/>
      <c r="D47" s="824" t="s">
        <v>1104</v>
      </c>
      <c r="E47" s="926"/>
      <c r="F47" s="926"/>
      <c r="G47" s="926"/>
      <c r="H47" s="926"/>
      <c r="I47" s="926"/>
      <c r="J47" s="926"/>
      <c r="K47" s="926"/>
      <c r="L47" s="926"/>
      <c r="M47" s="926"/>
      <c r="N47" s="926"/>
      <c r="O47" s="932"/>
      <c r="P47" s="824" t="s">
        <v>115</v>
      </c>
      <c r="Q47" s="926"/>
      <c r="R47" s="926"/>
      <c r="S47" s="932"/>
      <c r="T47" s="78" t="s">
        <v>53</v>
      </c>
      <c r="U47" s="75"/>
      <c r="V47" s="932"/>
      <c r="W47" s="824"/>
      <c r="X47" s="932"/>
      <c r="Y47" s="77"/>
      <c r="Z47" s="77"/>
      <c r="AA47" s="77"/>
      <c r="AB47" s="716"/>
      <c r="AC47" s="153"/>
      <c r="AD47" s="77"/>
      <c r="AE47" s="77"/>
      <c r="AF47" s="154"/>
      <c r="AG47" s="926"/>
      <c r="AH47" s="926"/>
      <c r="AI47" s="926"/>
      <c r="AJ47" s="926"/>
      <c r="AK47" s="926"/>
      <c r="AL47" s="926"/>
      <c r="AM47" s="926"/>
      <c r="AN47" s="926"/>
      <c r="AO47" s="926"/>
      <c r="AP47" s="926"/>
      <c r="AQ47" s="926"/>
      <c r="AR47" s="926"/>
      <c r="AS47" s="926"/>
      <c r="AT47" s="926"/>
      <c r="AU47" s="926"/>
      <c r="AV47" s="926"/>
      <c r="AW47" s="926"/>
      <c r="AX47" s="73"/>
      <c r="AY47" s="40"/>
      <c r="AZ47" s="465"/>
      <c r="BA47" s="192">
        <f t="shared" si="2"/>
        <v>2</v>
      </c>
      <c r="BG47" s="559" t="str">
        <f t="shared" ca="1" si="3"/>
        <v/>
      </c>
      <c r="BH47" s="560" t="str">
        <f t="shared" ca="1" si="3"/>
        <v/>
      </c>
      <c r="BI47" s="560" t="str">
        <f t="shared" ca="1" si="3"/>
        <v/>
      </c>
      <c r="BJ47" s="560" t="str">
        <f t="shared" ca="1" si="3"/>
        <v/>
      </c>
      <c r="BK47" s="560" t="str">
        <f t="shared" ca="1" si="3"/>
        <v/>
      </c>
      <c r="BL47" s="561" t="str">
        <f t="shared" ca="1" si="3"/>
        <v/>
      </c>
      <c r="BR47" s="562" t="str">
        <f>"「共通仕様」"&amp;共通仕様!$CL$28</f>
        <v>「共通仕様」「47. 画面クリア共通処理」</v>
      </c>
      <c r="CV47" s="1531"/>
      <c r="CW47" s="1532"/>
      <c r="CX47" s="1532"/>
      <c r="CY47" s="1532"/>
      <c r="CZ47" s="1532"/>
      <c r="DA47" s="1532"/>
      <c r="DB47" s="1532"/>
      <c r="DC47" s="1532"/>
      <c r="DD47" s="1991"/>
      <c r="DE47" s="1992"/>
      <c r="DF47" s="1992"/>
      <c r="DG47" s="1993"/>
      <c r="DH47" s="1519"/>
      <c r="DI47" s="1519"/>
      <c r="DJ47" s="1519"/>
      <c r="DK47" s="1519"/>
      <c r="DL47" s="1519"/>
      <c r="DM47" s="1519"/>
      <c r="DN47" s="1519"/>
      <c r="DO47" s="1519"/>
      <c r="DP47" s="1519"/>
      <c r="DQ47" s="1519"/>
      <c r="DR47" s="1521"/>
    </row>
    <row r="48" spans="1:122" s="192" customFormat="1" ht="15" customHeight="1">
      <c r="A48" s="218"/>
      <c r="B48" s="1970">
        <f>IF(NOT(ISBLANK(D48)),MAX(B$38:B47)+1,"")</f>
        <v>10</v>
      </c>
      <c r="C48" s="1971"/>
      <c r="D48" s="824" t="s">
        <v>1104</v>
      </c>
      <c r="E48" s="926"/>
      <c r="F48" s="926"/>
      <c r="G48" s="926"/>
      <c r="H48" s="926"/>
      <c r="I48" s="926"/>
      <c r="J48" s="926"/>
      <c r="K48" s="926"/>
      <c r="L48" s="926"/>
      <c r="M48" s="926"/>
      <c r="N48" s="926"/>
      <c r="O48" s="932"/>
      <c r="P48" s="824" t="s">
        <v>215</v>
      </c>
      <c r="Q48" s="926"/>
      <c r="R48" s="926"/>
      <c r="S48" s="932"/>
      <c r="T48" s="78" t="s">
        <v>54</v>
      </c>
      <c r="U48" s="75" t="s">
        <v>165</v>
      </c>
      <c r="V48" s="932"/>
      <c r="W48" s="75" t="s">
        <v>93</v>
      </c>
      <c r="X48" s="932"/>
      <c r="Y48" s="77" t="s">
        <v>122</v>
      </c>
      <c r="Z48" s="77" t="s">
        <v>122</v>
      </c>
      <c r="AA48" s="77"/>
      <c r="AB48" s="716"/>
      <c r="AC48" s="741" t="s">
        <v>50</v>
      </c>
      <c r="AD48" s="77" t="s">
        <v>122</v>
      </c>
      <c r="AE48" s="77" t="s">
        <v>50</v>
      </c>
      <c r="AF48" s="154" t="s">
        <v>50</v>
      </c>
      <c r="AG48" s="926"/>
      <c r="AH48" s="926"/>
      <c r="AI48" s="926"/>
      <c r="AJ48" s="926"/>
      <c r="AK48" s="926"/>
      <c r="AL48" s="926"/>
      <c r="AM48" s="926"/>
      <c r="AN48" s="926"/>
      <c r="AO48" s="926"/>
      <c r="AP48" s="926"/>
      <c r="AQ48" s="926"/>
      <c r="AR48" s="926"/>
      <c r="AS48" s="926"/>
      <c r="AT48" s="926"/>
      <c r="AU48" s="926"/>
      <c r="AV48" s="926"/>
      <c r="AW48" s="926"/>
      <c r="AX48" s="73"/>
      <c r="AY48" s="40"/>
      <c r="AZ48" s="465"/>
      <c r="BA48" s="192">
        <f t="shared" si="2"/>
        <v>2</v>
      </c>
      <c r="BG48" s="559" t="str">
        <f t="shared" ca="1" si="3"/>
        <v/>
      </c>
      <c r="BH48" s="560" t="str">
        <f t="shared" ca="1" si="3"/>
        <v/>
      </c>
      <c r="BI48" s="560" t="str">
        <f t="shared" ca="1" si="3"/>
        <v/>
      </c>
      <c r="BJ48" s="560" t="str">
        <f t="shared" ca="1" si="3"/>
        <v/>
      </c>
      <c r="BK48" s="560" t="str">
        <f t="shared" ca="1" si="3"/>
        <v/>
      </c>
      <c r="BL48" s="561" t="str">
        <f t="shared" ca="1" si="3"/>
        <v/>
      </c>
      <c r="BR48" s="562" t="str">
        <f>"「共通仕様」"&amp;共通仕様!$CL$29</f>
        <v>「共通仕様」「48. データ削除共通処理」</v>
      </c>
      <c r="CV48" s="1488" t="s">
        <v>2265</v>
      </c>
      <c r="CW48" s="1489"/>
      <c r="CX48" s="1489"/>
      <c r="CY48" s="1489"/>
      <c r="CZ48" s="1489"/>
      <c r="DA48" s="1489"/>
      <c r="DB48" s="1489"/>
      <c r="DC48" s="1489"/>
      <c r="DD48" s="1859">
        <v>44638</v>
      </c>
      <c r="DE48" s="1860"/>
      <c r="DF48" s="1860"/>
      <c r="DG48" s="1861"/>
      <c r="DH48" s="1519"/>
      <c r="DI48" s="1519"/>
      <c r="DJ48" s="1519"/>
      <c r="DK48" s="1519"/>
      <c r="DL48" s="1519"/>
      <c r="DM48" s="1519"/>
      <c r="DN48" s="1519"/>
      <c r="DO48" s="1519"/>
      <c r="DP48" s="1519"/>
      <c r="DQ48" s="1519"/>
      <c r="DR48" s="1521"/>
    </row>
    <row r="49" spans="1:122" s="80" customFormat="1" ht="15" customHeight="1">
      <c r="A49" s="218"/>
      <c r="B49" s="146" t="s">
        <v>211</v>
      </c>
      <c r="C49" s="578"/>
      <c r="D49" s="578"/>
      <c r="E49" s="578"/>
      <c r="F49" s="578"/>
      <c r="G49" s="578"/>
      <c r="H49" s="578"/>
      <c r="I49" s="578"/>
      <c r="J49" s="578"/>
      <c r="K49" s="578"/>
      <c r="L49" s="578"/>
      <c r="M49" s="578"/>
      <c r="N49" s="578"/>
      <c r="O49" s="578"/>
      <c r="P49" s="578"/>
      <c r="Q49" s="578"/>
      <c r="R49" s="578"/>
      <c r="S49" s="578"/>
      <c r="T49" s="144"/>
      <c r="U49" s="578"/>
      <c r="V49" s="578"/>
      <c r="W49" s="145"/>
      <c r="X49" s="145"/>
      <c r="Y49" s="370" t="s">
        <v>536</v>
      </c>
      <c r="Z49" s="370" t="s">
        <v>128</v>
      </c>
      <c r="AA49" s="370" t="s">
        <v>537</v>
      </c>
      <c r="AB49" s="372" t="s">
        <v>538</v>
      </c>
      <c r="AC49" s="373" t="s">
        <v>125</v>
      </c>
      <c r="AD49" s="374" t="s">
        <v>126</v>
      </c>
      <c r="AE49" s="374" t="s">
        <v>127</v>
      </c>
      <c r="AF49" s="375" t="s">
        <v>128</v>
      </c>
      <c r="AG49" s="578"/>
      <c r="AH49" s="578"/>
      <c r="AI49" s="578"/>
      <c r="AJ49" s="578"/>
      <c r="AK49" s="578"/>
      <c r="AL49" s="578"/>
      <c r="AM49" s="578"/>
      <c r="AN49" s="578"/>
      <c r="AO49" s="578"/>
      <c r="AP49" s="578"/>
      <c r="AQ49" s="578"/>
      <c r="AR49" s="578"/>
      <c r="AS49" s="578"/>
      <c r="AT49" s="578"/>
      <c r="AU49" s="578"/>
      <c r="AV49" s="578"/>
      <c r="AW49" s="578"/>
      <c r="AX49" s="579"/>
      <c r="AY49" s="40"/>
      <c r="AZ49" s="465"/>
      <c r="BA49" s="192">
        <f t="shared" si="2"/>
        <v>2</v>
      </c>
      <c r="BB49" s="192"/>
      <c r="BC49" s="192"/>
      <c r="BD49" s="192"/>
      <c r="BE49" s="192"/>
      <c r="BF49" s="192"/>
      <c r="BG49" s="559" t="str">
        <f t="shared" ca="1" si="3"/>
        <v/>
      </c>
      <c r="BH49" s="560" t="str">
        <f t="shared" ca="1" si="3"/>
        <v/>
      </c>
      <c r="BI49" s="560" t="str">
        <f t="shared" ca="1" si="3"/>
        <v/>
      </c>
      <c r="BJ49" s="560" t="str">
        <f t="shared" ca="1" si="3"/>
        <v/>
      </c>
      <c r="BK49" s="560" t="str">
        <f t="shared" ca="1" si="3"/>
        <v/>
      </c>
      <c r="BL49" s="561" t="str">
        <f t="shared" ca="1" si="3"/>
        <v/>
      </c>
      <c r="BM49" s="192"/>
      <c r="BN49" s="192"/>
      <c r="BO49" s="192"/>
      <c r="BP49" s="192"/>
      <c r="BQ49" s="192"/>
      <c r="BR49" s="562" t="str">
        <f>"「共通仕様」"&amp;共通仕様!$CL$30</f>
        <v>「共通仕様」「49. 画面終了共通処理」</v>
      </c>
      <c r="BS49" s="192"/>
      <c r="BT49" s="192"/>
      <c r="BU49" s="192"/>
      <c r="BV49" s="192"/>
      <c r="BW49" s="192"/>
      <c r="BX49" s="192"/>
      <c r="BY49" s="192"/>
      <c r="BZ49" s="192"/>
      <c r="CA49" s="192"/>
      <c r="CB49" s="192"/>
      <c r="CC49" s="192"/>
      <c r="CD49" s="192"/>
      <c r="CE49" s="192"/>
      <c r="CF49" s="192"/>
      <c r="CG49" s="192"/>
      <c r="CH49" s="192"/>
      <c r="CI49" s="192"/>
      <c r="CJ49" s="192"/>
      <c r="CK49" s="192"/>
      <c r="CL49" s="192"/>
      <c r="CM49" s="192"/>
      <c r="CN49" s="192"/>
      <c r="CO49" s="192"/>
      <c r="CP49" s="192"/>
      <c r="CQ49" s="192"/>
      <c r="CR49" s="192"/>
      <c r="CS49" s="192"/>
      <c r="CT49" s="192"/>
      <c r="CU49" s="192"/>
      <c r="CV49" s="1531"/>
      <c r="CW49" s="1532"/>
      <c r="CX49" s="1532"/>
      <c r="CY49" s="1533"/>
      <c r="CZ49" s="1533"/>
      <c r="DA49" s="1533"/>
      <c r="DB49" s="1533"/>
      <c r="DC49" s="1533"/>
      <c r="DD49" s="1991"/>
      <c r="DE49" s="1992"/>
      <c r="DF49" s="1992"/>
      <c r="DG49" s="1993"/>
      <c r="DH49" s="229"/>
      <c r="DI49" s="229"/>
      <c r="DJ49" s="229"/>
      <c r="DK49" s="229"/>
      <c r="DL49" s="229"/>
      <c r="DM49" s="229"/>
      <c r="DN49" s="229"/>
      <c r="DO49" s="229"/>
      <c r="DP49" s="229"/>
      <c r="DQ49" s="229"/>
      <c r="DR49" s="1520"/>
    </row>
    <row r="50" spans="1:122" s="80" customFormat="1" ht="15" customHeight="1">
      <c r="A50" s="218"/>
      <c r="B50" s="1897">
        <f>IF(NOT(ISBLANK(D50)),MAX(B$38:B49)+1,"")</f>
        <v>11</v>
      </c>
      <c r="C50" s="1898"/>
      <c r="D50" s="75" t="s">
        <v>148</v>
      </c>
      <c r="E50" s="926"/>
      <c r="F50" s="926"/>
      <c r="G50" s="926"/>
      <c r="H50" s="926"/>
      <c r="I50" s="926"/>
      <c r="J50" s="926"/>
      <c r="K50" s="926"/>
      <c r="L50" s="926"/>
      <c r="M50" s="926"/>
      <c r="N50" s="926"/>
      <c r="O50" s="932"/>
      <c r="P50" s="824" t="s">
        <v>212</v>
      </c>
      <c r="Q50" s="926"/>
      <c r="R50" s="926"/>
      <c r="S50" s="932"/>
      <c r="T50" s="78" t="s">
        <v>53</v>
      </c>
      <c r="U50" s="147"/>
      <c r="V50" s="932"/>
      <c r="W50" s="824"/>
      <c r="X50" s="932"/>
      <c r="Y50" s="77" t="s">
        <v>122</v>
      </c>
      <c r="Z50" s="294"/>
      <c r="AA50" s="294"/>
      <c r="AB50" s="715"/>
      <c r="AC50" s="151" t="s">
        <v>129</v>
      </c>
      <c r="AD50" s="77" t="s">
        <v>50</v>
      </c>
      <c r="AE50" s="76" t="s">
        <v>129</v>
      </c>
      <c r="AF50" s="299" t="s">
        <v>129</v>
      </c>
      <c r="AG50" s="269"/>
      <c r="AH50" s="269"/>
      <c r="AI50" s="269"/>
      <c r="AJ50" s="269"/>
      <c r="AK50" s="269"/>
      <c r="AL50" s="269"/>
      <c r="AM50" s="269"/>
      <c r="AN50" s="269"/>
      <c r="AO50" s="269"/>
      <c r="AP50" s="269"/>
      <c r="AQ50" s="269"/>
      <c r="AR50" s="269"/>
      <c r="AS50" s="269"/>
      <c r="AT50" s="269"/>
      <c r="AU50" s="269"/>
      <c r="AV50" s="269"/>
      <c r="AW50" s="269"/>
      <c r="AX50" s="270"/>
      <c r="AY50" s="40"/>
      <c r="AZ50" s="465"/>
      <c r="BA50" s="192">
        <f t="shared" si="2"/>
        <v>2</v>
      </c>
      <c r="BB50" s="192"/>
      <c r="BC50" s="192"/>
      <c r="BD50" s="192"/>
      <c r="BE50" s="192"/>
      <c r="BF50" s="192"/>
      <c r="BG50" s="559" t="str">
        <f t="shared" ca="1" si="3"/>
        <v/>
      </c>
      <c r="BH50" s="560" t="str">
        <f t="shared" ca="1" si="3"/>
        <v/>
      </c>
      <c r="BI50" s="560" t="str">
        <f t="shared" ca="1" si="3"/>
        <v/>
      </c>
      <c r="BJ50" s="560" t="str">
        <f t="shared" ca="1" si="3"/>
        <v/>
      </c>
      <c r="BK50" s="560" t="str">
        <f t="shared" ca="1" si="3"/>
        <v/>
      </c>
      <c r="BL50" s="561" t="str">
        <f t="shared" ca="1" si="3"/>
        <v/>
      </c>
      <c r="BM50" s="192"/>
      <c r="BN50" s="192"/>
      <c r="BO50" s="192"/>
      <c r="BP50" s="192"/>
      <c r="BQ50" s="192"/>
      <c r="BR50" s="562" t="str">
        <f>"「共通仕様」"&amp;共通仕様!$CL$31</f>
        <v>「共通仕様」「50. 圧造課部品番号マスタ」</v>
      </c>
      <c r="BS50" s="192"/>
      <c r="BT50" s="192"/>
      <c r="BU50" s="192"/>
      <c r="BV50" s="192"/>
      <c r="BW50" s="192"/>
      <c r="BX50" s="192"/>
      <c r="BY50" s="192"/>
      <c r="BZ50" s="192"/>
      <c r="CA50" s="192"/>
      <c r="CB50" s="192"/>
      <c r="CC50" s="192"/>
      <c r="CD50" s="192"/>
      <c r="CE50" s="192"/>
      <c r="CF50" s="192"/>
      <c r="CG50" s="192"/>
      <c r="CH50" s="192"/>
      <c r="CI50" s="192"/>
      <c r="CJ50" s="192"/>
      <c r="CK50" s="192"/>
      <c r="CL50" s="192"/>
      <c r="CM50" s="192"/>
      <c r="CN50" s="192"/>
      <c r="CO50" s="192"/>
      <c r="CP50" s="192"/>
      <c r="CQ50" s="192"/>
      <c r="CR50" s="192"/>
      <c r="CS50" s="192"/>
      <c r="CT50" s="192"/>
      <c r="CU50" s="192"/>
      <c r="CV50" s="1531"/>
      <c r="CW50" s="1532"/>
      <c r="CX50" s="1532"/>
      <c r="CY50" s="1533"/>
      <c r="CZ50" s="1533"/>
      <c r="DA50" s="1533"/>
      <c r="DB50" s="1533"/>
      <c r="DC50" s="1533"/>
      <c r="DD50" s="1991"/>
      <c r="DE50" s="1992"/>
      <c r="DF50" s="1992"/>
      <c r="DG50" s="1993"/>
      <c r="DH50" s="229"/>
      <c r="DI50" s="229"/>
      <c r="DJ50" s="229"/>
      <c r="DK50" s="229"/>
      <c r="DL50" s="229"/>
      <c r="DM50" s="229"/>
      <c r="DN50" s="229"/>
      <c r="DO50" s="229"/>
      <c r="DP50" s="229"/>
      <c r="DQ50" s="229"/>
      <c r="DR50" s="1520"/>
    </row>
    <row r="51" spans="1:122" s="80" customFormat="1" ht="15" customHeight="1">
      <c r="A51" s="218"/>
      <c r="B51" s="1885">
        <f>IF(NOT(ISBLANK(D51)),MAX(B$38:B50)+1,"")</f>
        <v>12</v>
      </c>
      <c r="C51" s="1886"/>
      <c r="D51" s="824" t="s">
        <v>765</v>
      </c>
      <c r="E51" s="269"/>
      <c r="F51" s="269"/>
      <c r="G51" s="269"/>
      <c r="H51" s="269"/>
      <c r="I51" s="269"/>
      <c r="J51" s="269"/>
      <c r="K51" s="269"/>
      <c r="L51" s="269"/>
      <c r="M51" s="269"/>
      <c r="N51" s="269"/>
      <c r="O51" s="296"/>
      <c r="P51" s="823" t="s">
        <v>115</v>
      </c>
      <c r="Q51" s="947"/>
      <c r="R51" s="947"/>
      <c r="S51" s="944"/>
      <c r="T51" s="289" t="s">
        <v>172</v>
      </c>
      <c r="U51" s="298"/>
      <c r="V51" s="296"/>
      <c r="W51" s="298"/>
      <c r="X51" s="296"/>
      <c r="Y51" s="294"/>
      <c r="Z51" s="294"/>
      <c r="AA51" s="294"/>
      <c r="AB51" s="715" t="s">
        <v>556</v>
      </c>
      <c r="AC51" s="291"/>
      <c r="AD51" s="290"/>
      <c r="AE51" s="290"/>
      <c r="AF51" s="292"/>
      <c r="AG51" s="269"/>
      <c r="AH51" s="269"/>
      <c r="AI51" s="269"/>
      <c r="AJ51" s="947"/>
      <c r="AK51" s="947"/>
      <c r="AL51" s="947"/>
      <c r="AM51" s="947"/>
      <c r="AN51" s="947"/>
      <c r="AO51" s="947"/>
      <c r="AP51" s="947"/>
      <c r="AQ51" s="947"/>
      <c r="AR51" s="947"/>
      <c r="AS51" s="947"/>
      <c r="AT51" s="947"/>
      <c r="AU51" s="947"/>
      <c r="AV51" s="947"/>
      <c r="AW51" s="947"/>
      <c r="AX51" s="208"/>
      <c r="AY51" s="40"/>
      <c r="AZ51" s="465"/>
      <c r="BA51" s="192">
        <f t="shared" si="2"/>
        <v>2</v>
      </c>
      <c r="BB51" s="192"/>
      <c r="BC51" s="192"/>
      <c r="BD51" s="192"/>
      <c r="BE51" s="192"/>
      <c r="BF51" s="192"/>
      <c r="BG51" s="559" t="str">
        <f t="shared" ca="1" si="3"/>
        <v/>
      </c>
      <c r="BH51" s="560" t="str">
        <f t="shared" ca="1" si="3"/>
        <v/>
      </c>
      <c r="BI51" s="560" t="str">
        <f t="shared" ca="1" si="3"/>
        <v/>
      </c>
      <c r="BJ51" s="560" t="str">
        <f t="shared" ca="1" si="3"/>
        <v/>
      </c>
      <c r="BK51" s="560" t="str">
        <f t="shared" ca="1" si="3"/>
        <v/>
      </c>
      <c r="BL51" s="561" t="str">
        <f t="shared" ca="1" si="3"/>
        <v/>
      </c>
      <c r="BM51" s="192"/>
      <c r="BN51" s="192"/>
      <c r="BO51" s="192"/>
      <c r="BP51" s="192"/>
      <c r="BQ51" s="192"/>
      <c r="BR51" s="562"/>
      <c r="BS51" s="192"/>
      <c r="BT51" s="192"/>
      <c r="BU51" s="562" t="str">
        <f>"「共通仕様」"&amp;共通仕様!$CO$32</f>
        <v>「共通仕様」「50.3.1.①. 圧造課部品番号データセット 条件無し」</v>
      </c>
      <c r="BV51" s="192"/>
      <c r="BW51" s="192"/>
      <c r="BX51" s="192"/>
      <c r="BY51" s="192"/>
      <c r="BZ51" s="192"/>
      <c r="CA51" s="192"/>
      <c r="CB51" s="192"/>
      <c r="CC51" s="192"/>
      <c r="CD51" s="192"/>
      <c r="CE51" s="192"/>
      <c r="CF51" s="192"/>
      <c r="CG51" s="192"/>
      <c r="CH51" s="192"/>
      <c r="CI51" s="192"/>
      <c r="CJ51" s="192"/>
      <c r="CK51" s="192"/>
      <c r="CL51" s="192"/>
      <c r="CM51" s="192"/>
      <c r="CN51" s="192"/>
      <c r="CO51" s="192"/>
      <c r="CP51" s="192"/>
      <c r="CQ51" s="192"/>
      <c r="CR51" s="192"/>
      <c r="CS51" s="192"/>
      <c r="CT51" s="192"/>
      <c r="CU51" s="192"/>
      <c r="CV51" s="1531"/>
      <c r="CW51" s="1532"/>
      <c r="CX51" s="1532"/>
      <c r="CY51" s="1533"/>
      <c r="CZ51" s="1533"/>
      <c r="DA51" s="1533"/>
      <c r="DB51" s="1533"/>
      <c r="DC51" s="1533"/>
      <c r="DD51" s="1991"/>
      <c r="DE51" s="1992"/>
      <c r="DF51" s="1992"/>
      <c r="DG51" s="1993"/>
      <c r="DH51" s="229"/>
      <c r="DI51" s="229"/>
      <c r="DJ51" s="229"/>
      <c r="DK51" s="229"/>
      <c r="DL51" s="229"/>
      <c r="DM51" s="229"/>
      <c r="DN51" s="229"/>
      <c r="DO51" s="229"/>
      <c r="DP51" s="229"/>
      <c r="DQ51" s="229"/>
      <c r="DR51" s="1520"/>
    </row>
    <row r="52" spans="1:122" s="80" customFormat="1" ht="15" customHeight="1">
      <c r="A52" s="218"/>
      <c r="B52" s="1885">
        <f>IF(NOT(ISBLANK(D52)),MAX(B$38:B51)+1,"")</f>
        <v>13</v>
      </c>
      <c r="C52" s="1886"/>
      <c r="D52" s="824" t="s">
        <v>1104</v>
      </c>
      <c r="E52" s="947"/>
      <c r="F52" s="947"/>
      <c r="G52" s="947"/>
      <c r="H52" s="947"/>
      <c r="I52" s="947"/>
      <c r="J52" s="947"/>
      <c r="K52" s="947"/>
      <c r="L52" s="947"/>
      <c r="M52" s="947"/>
      <c r="N52" s="947"/>
      <c r="O52" s="944"/>
      <c r="P52" s="823" t="s">
        <v>115</v>
      </c>
      <c r="Q52" s="947"/>
      <c r="R52" s="947"/>
      <c r="S52" s="944"/>
      <c r="T52" s="289" t="s">
        <v>172</v>
      </c>
      <c r="U52" s="255"/>
      <c r="V52" s="944"/>
      <c r="W52" s="255"/>
      <c r="X52" s="944"/>
      <c r="Y52" s="290"/>
      <c r="Z52" s="290"/>
      <c r="AA52" s="290"/>
      <c r="AB52" s="717"/>
      <c r="AC52" s="291" t="s">
        <v>122</v>
      </c>
      <c r="AD52" s="290" t="s">
        <v>122</v>
      </c>
      <c r="AE52" s="290" t="s">
        <v>122</v>
      </c>
      <c r="AF52" s="292" t="s">
        <v>122</v>
      </c>
      <c r="AG52" s="926"/>
      <c r="AH52" s="947"/>
      <c r="AI52" s="947"/>
      <c r="AJ52" s="947"/>
      <c r="AK52" s="947"/>
      <c r="AL52" s="947"/>
      <c r="AM52" s="947"/>
      <c r="AN52" s="947"/>
      <c r="AO52" s="947"/>
      <c r="AP52" s="947"/>
      <c r="AQ52" s="947"/>
      <c r="AR52" s="947"/>
      <c r="AS52" s="947"/>
      <c r="AT52" s="947"/>
      <c r="AU52" s="947"/>
      <c r="AV52" s="947"/>
      <c r="AW52" s="947"/>
      <c r="AX52" s="208"/>
      <c r="AY52" s="40"/>
      <c r="AZ52" s="465"/>
      <c r="BA52" s="192">
        <f t="shared" si="2"/>
        <v>2</v>
      </c>
      <c r="BB52" s="192"/>
      <c r="BC52" s="192"/>
      <c r="BD52" s="192"/>
      <c r="BE52" s="192"/>
      <c r="BF52" s="192"/>
      <c r="BG52" s="559" t="str">
        <f t="shared" ca="1" si="3"/>
        <v/>
      </c>
      <c r="BH52" s="560" t="str">
        <f t="shared" ca="1" si="3"/>
        <v/>
      </c>
      <c r="BI52" s="560" t="str">
        <f t="shared" ca="1" si="3"/>
        <v/>
      </c>
      <c r="BJ52" s="560" t="str">
        <f t="shared" ca="1" si="3"/>
        <v/>
      </c>
      <c r="BK52" s="560" t="str">
        <f t="shared" ca="1" si="3"/>
        <v/>
      </c>
      <c r="BL52" s="561" t="str">
        <f t="shared" ca="1" si="3"/>
        <v/>
      </c>
      <c r="BM52" s="192"/>
      <c r="BN52" s="192"/>
      <c r="BO52" s="192"/>
      <c r="BP52" s="192"/>
      <c r="BQ52" s="192"/>
      <c r="BR52" s="562"/>
      <c r="BS52" s="192"/>
      <c r="BT52" s="192"/>
      <c r="BU52" s="562" t="str">
        <f>"「共通仕様」"&amp;共通仕様!$CO$33</f>
        <v>「共通仕様」「50.3.1.②. 圧造課部品番号データセット 部品番号の入力」</v>
      </c>
      <c r="BV52" s="192"/>
      <c r="BW52" s="192"/>
      <c r="BX52" s="192"/>
      <c r="BY52" s="192"/>
      <c r="BZ52" s="192"/>
      <c r="CA52" s="192"/>
      <c r="CB52" s="192"/>
      <c r="CC52" s="192"/>
      <c r="CD52" s="192"/>
      <c r="CE52" s="192"/>
      <c r="CF52" s="192"/>
      <c r="CG52" s="192"/>
      <c r="CH52" s="192"/>
      <c r="CI52" s="192"/>
      <c r="CJ52" s="192"/>
      <c r="CK52" s="192"/>
      <c r="CL52" s="192"/>
      <c r="CM52" s="192"/>
      <c r="CN52" s="192"/>
      <c r="CO52" s="192"/>
      <c r="CP52" s="192"/>
      <c r="CQ52" s="192"/>
      <c r="CR52" s="192"/>
      <c r="CS52" s="192"/>
      <c r="CT52" s="192"/>
      <c r="CU52" s="192"/>
      <c r="CV52" s="1531"/>
      <c r="CW52" s="1532"/>
      <c r="CX52" s="1532"/>
      <c r="CY52" s="1533"/>
      <c r="CZ52" s="1533"/>
      <c r="DA52" s="1533"/>
      <c r="DB52" s="1533"/>
      <c r="DC52" s="1533"/>
      <c r="DD52" s="1991"/>
      <c r="DE52" s="1992"/>
      <c r="DF52" s="1992"/>
      <c r="DG52" s="1993"/>
      <c r="DH52" s="229"/>
      <c r="DI52" s="229"/>
      <c r="DJ52" s="229"/>
      <c r="DK52" s="229"/>
      <c r="DL52" s="229"/>
      <c r="DM52" s="229"/>
      <c r="DN52" s="229"/>
      <c r="DO52" s="229"/>
      <c r="DP52" s="229"/>
      <c r="DQ52" s="229"/>
      <c r="DR52" s="1520"/>
    </row>
    <row r="53" spans="1:122" s="80" customFormat="1" ht="15" customHeight="1">
      <c r="A53" s="218"/>
      <c r="B53" s="1885">
        <f>IF(NOT(ISBLANK(D53)),MAX(B$38:B52)+1,"")</f>
        <v>14</v>
      </c>
      <c r="C53" s="1886"/>
      <c r="D53" s="824" t="s">
        <v>1105</v>
      </c>
      <c r="E53" s="947"/>
      <c r="F53" s="947"/>
      <c r="G53" s="947"/>
      <c r="H53" s="947"/>
      <c r="I53" s="947"/>
      <c r="J53" s="947"/>
      <c r="K53" s="947"/>
      <c r="L53" s="947"/>
      <c r="M53" s="947"/>
      <c r="N53" s="947"/>
      <c r="O53" s="944"/>
      <c r="P53" s="823" t="s">
        <v>115</v>
      </c>
      <c r="Q53" s="947"/>
      <c r="R53" s="947"/>
      <c r="S53" s="944"/>
      <c r="T53" s="289" t="s">
        <v>172</v>
      </c>
      <c r="U53" s="255"/>
      <c r="V53" s="944"/>
      <c r="W53" s="255"/>
      <c r="X53" s="944"/>
      <c r="Y53" s="290"/>
      <c r="Z53" s="290"/>
      <c r="AA53" s="290"/>
      <c r="AB53" s="717"/>
      <c r="AC53" s="291" t="s">
        <v>50</v>
      </c>
      <c r="AD53" s="290" t="s">
        <v>50</v>
      </c>
      <c r="AE53" s="290" t="s">
        <v>50</v>
      </c>
      <c r="AF53" s="292" t="s">
        <v>50</v>
      </c>
      <c r="AG53" s="926"/>
      <c r="AH53" s="947"/>
      <c r="AI53" s="947"/>
      <c r="AJ53" s="947"/>
      <c r="AK53" s="947"/>
      <c r="AL53" s="947"/>
      <c r="AM53" s="947"/>
      <c r="AN53" s="947"/>
      <c r="AO53" s="947"/>
      <c r="AP53" s="947"/>
      <c r="AQ53" s="947"/>
      <c r="AR53" s="947"/>
      <c r="AS53" s="947"/>
      <c r="AT53" s="947"/>
      <c r="AU53" s="947"/>
      <c r="AV53" s="947"/>
      <c r="AW53" s="947"/>
      <c r="AX53" s="208"/>
      <c r="AY53" s="40"/>
      <c r="AZ53" s="465"/>
      <c r="BA53" s="192">
        <f t="shared" si="2"/>
        <v>2</v>
      </c>
      <c r="BB53" s="192"/>
      <c r="BC53" s="192"/>
      <c r="BD53" s="192"/>
      <c r="BE53" s="192"/>
      <c r="BF53" s="192"/>
      <c r="BG53" s="559" t="str">
        <f t="shared" ca="1" si="3"/>
        <v/>
      </c>
      <c r="BH53" s="560" t="str">
        <f t="shared" ca="1" si="3"/>
        <v/>
      </c>
      <c r="BI53" s="560" t="str">
        <f t="shared" ca="1" si="3"/>
        <v/>
      </c>
      <c r="BJ53" s="560" t="str">
        <f t="shared" ca="1" si="3"/>
        <v/>
      </c>
      <c r="BK53" s="560" t="str">
        <f t="shared" ca="1" si="3"/>
        <v/>
      </c>
      <c r="BL53" s="561" t="str">
        <f t="shared" ca="1" si="3"/>
        <v/>
      </c>
      <c r="BM53" s="192"/>
      <c r="BN53" s="192"/>
      <c r="BO53" s="192"/>
      <c r="BP53" s="192"/>
      <c r="BQ53" s="192"/>
      <c r="BR53" s="192"/>
      <c r="BS53" s="192"/>
      <c r="BT53" s="562" t="str">
        <f>"「共通仕様」"&amp;共通仕様!$CN$34</f>
        <v>「共通仕様」「50.4 圧造課用部品番号データ入力チェック処理」</v>
      </c>
      <c r="BV53" s="192"/>
      <c r="BW53" s="192"/>
      <c r="BX53" s="192"/>
      <c r="BY53" s="192"/>
      <c r="BZ53" s="192"/>
      <c r="CA53" s="192"/>
      <c r="CB53" s="192"/>
      <c r="CC53" s="192"/>
      <c r="CD53" s="192"/>
      <c r="CE53" s="192"/>
      <c r="CF53" s="192"/>
      <c r="CG53" s="192"/>
      <c r="CH53" s="192"/>
      <c r="CI53" s="192"/>
      <c r="CJ53" s="192"/>
      <c r="CK53" s="192"/>
      <c r="CL53" s="192"/>
      <c r="CM53" s="192"/>
      <c r="CN53" s="192"/>
      <c r="CO53" s="192"/>
      <c r="CP53" s="192"/>
      <c r="CQ53" s="192"/>
      <c r="CR53" s="192"/>
      <c r="CS53" s="192"/>
      <c r="CT53" s="192"/>
      <c r="CU53" s="192"/>
      <c r="CV53" s="1531"/>
      <c r="CW53" s="1532"/>
      <c r="CX53" s="1532"/>
      <c r="CY53" s="1533"/>
      <c r="CZ53" s="1533"/>
      <c r="DA53" s="1533"/>
      <c r="DB53" s="1533"/>
      <c r="DC53" s="1533"/>
      <c r="DD53" s="1991"/>
      <c r="DE53" s="1992"/>
      <c r="DF53" s="1992"/>
      <c r="DG53" s="1993"/>
      <c r="DH53" s="229"/>
      <c r="DI53" s="229"/>
      <c r="DJ53" s="229"/>
      <c r="DK53" s="229"/>
      <c r="DL53" s="229"/>
      <c r="DM53" s="229"/>
      <c r="DN53" s="229"/>
      <c r="DO53" s="229"/>
      <c r="DP53" s="229"/>
      <c r="DQ53" s="229"/>
      <c r="DR53" s="1520"/>
    </row>
    <row r="54" spans="1:122" s="80" customFormat="1" ht="15" customHeight="1">
      <c r="A54" s="218"/>
      <c r="B54" s="1980">
        <f>IF(NOT(ISBLANK(D54)),MAX(B$38:B53)+1,"")</f>
        <v>15</v>
      </c>
      <c r="C54" s="1981"/>
      <c r="D54" s="824" t="s">
        <v>91</v>
      </c>
      <c r="E54" s="926"/>
      <c r="F54" s="926"/>
      <c r="G54" s="926"/>
      <c r="H54" s="926"/>
      <c r="I54" s="926"/>
      <c r="J54" s="926"/>
      <c r="K54" s="926"/>
      <c r="L54" s="926"/>
      <c r="M54" s="926"/>
      <c r="N54" s="926"/>
      <c r="O54" s="932"/>
      <c r="P54" s="823" t="s">
        <v>115</v>
      </c>
      <c r="Q54" s="947"/>
      <c r="R54" s="947"/>
      <c r="S54" s="944"/>
      <c r="T54" s="289" t="s">
        <v>172</v>
      </c>
      <c r="U54" s="255"/>
      <c r="V54" s="944"/>
      <c r="W54" s="255"/>
      <c r="X54" s="944"/>
      <c r="Y54" s="290"/>
      <c r="Z54" s="290"/>
      <c r="AA54" s="290"/>
      <c r="AB54" s="715"/>
      <c r="AC54" s="291" t="s">
        <v>50</v>
      </c>
      <c r="AD54" s="290" t="s">
        <v>50</v>
      </c>
      <c r="AE54" s="290" t="s">
        <v>50</v>
      </c>
      <c r="AF54" s="292" t="s">
        <v>50</v>
      </c>
      <c r="AG54" s="947"/>
      <c r="AH54" s="947"/>
      <c r="AI54" s="947"/>
      <c r="AJ54" s="947"/>
      <c r="AK54" s="947"/>
      <c r="AL54" s="947"/>
      <c r="AM54" s="947"/>
      <c r="AN54" s="947"/>
      <c r="AO54" s="947"/>
      <c r="AP54" s="947"/>
      <c r="AQ54" s="947"/>
      <c r="AR54" s="947"/>
      <c r="AS54" s="947"/>
      <c r="AT54" s="947"/>
      <c r="AU54" s="947"/>
      <c r="AV54" s="947"/>
      <c r="AW54" s="947"/>
      <c r="AX54" s="208"/>
      <c r="AY54" s="40"/>
      <c r="AZ54" s="465"/>
      <c r="BA54" s="192">
        <f t="shared" si="2"/>
        <v>2</v>
      </c>
      <c r="BB54" s="192"/>
      <c r="BC54" s="192"/>
      <c r="BD54" s="192"/>
      <c r="BE54" s="192"/>
      <c r="BF54" s="192"/>
      <c r="BG54" s="559" t="str">
        <f t="shared" ca="1" si="3"/>
        <v/>
      </c>
      <c r="BH54" s="560" t="str">
        <f t="shared" ca="1" si="3"/>
        <v/>
      </c>
      <c r="BI54" s="560" t="str">
        <f t="shared" ca="1" si="3"/>
        <v/>
      </c>
      <c r="BJ54" s="560" t="str">
        <f t="shared" ca="1" si="3"/>
        <v/>
      </c>
      <c r="BK54" s="560" t="str">
        <f t="shared" ca="1" si="3"/>
        <v/>
      </c>
      <c r="BL54" s="561" t="str">
        <f t="shared" ca="1" si="3"/>
        <v/>
      </c>
      <c r="BM54" s="192"/>
      <c r="BN54" s="192"/>
      <c r="BO54" s="192"/>
      <c r="BP54" s="192"/>
      <c r="BQ54" s="192"/>
      <c r="BR54" s="562" t="str">
        <f>"「共通仕様」"&amp;共通仕様!$CV$1</f>
        <v>「共通仕様」「51. 大日程部品番号マスタ」</v>
      </c>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531"/>
      <c r="CW54" s="1532"/>
      <c r="CX54" s="1532"/>
      <c r="CY54" s="1533"/>
      <c r="CZ54" s="1533"/>
      <c r="DA54" s="1533"/>
      <c r="DB54" s="1533"/>
      <c r="DC54" s="1533"/>
      <c r="DD54" s="1991"/>
      <c r="DE54" s="1992"/>
      <c r="DF54" s="1992"/>
      <c r="DG54" s="1993"/>
      <c r="DH54" s="229"/>
      <c r="DI54" s="229"/>
      <c r="DJ54" s="229"/>
      <c r="DK54" s="229"/>
      <c r="DL54" s="229"/>
      <c r="DM54" s="229"/>
      <c r="DN54" s="229"/>
      <c r="DO54" s="229"/>
      <c r="DP54" s="229"/>
      <c r="DQ54" s="229"/>
      <c r="DR54" s="1520"/>
    </row>
    <row r="55" spans="1:122" s="80" customFormat="1" ht="15" customHeight="1">
      <c r="A55" s="218"/>
      <c r="B55" s="1980">
        <f>IF(NOT(ISBLANK(D55)),MAX(B$38:B54)+1,"")</f>
        <v>16</v>
      </c>
      <c r="C55" s="1981"/>
      <c r="D55" s="824" t="s">
        <v>765</v>
      </c>
      <c r="E55" s="926"/>
      <c r="F55" s="926"/>
      <c r="G55" s="926"/>
      <c r="H55" s="926"/>
      <c r="I55" s="926"/>
      <c r="J55" s="926"/>
      <c r="K55" s="926"/>
      <c r="L55" s="926"/>
      <c r="M55" s="926"/>
      <c r="N55" s="926"/>
      <c r="O55" s="932"/>
      <c r="P55" s="824" t="s">
        <v>173</v>
      </c>
      <c r="Q55" s="926"/>
      <c r="R55" s="926"/>
      <c r="S55" s="932"/>
      <c r="T55" s="78" t="s">
        <v>1032</v>
      </c>
      <c r="U55" s="75" t="s">
        <v>51</v>
      </c>
      <c r="V55" s="932"/>
      <c r="W55" s="75" t="s">
        <v>1032</v>
      </c>
      <c r="X55" s="932"/>
      <c r="Y55" s="290"/>
      <c r="Z55" s="290"/>
      <c r="AA55" s="290"/>
      <c r="AB55" s="715" t="s">
        <v>556</v>
      </c>
      <c r="AC55" s="291"/>
      <c r="AD55" s="290"/>
      <c r="AE55" s="290"/>
      <c r="AF55" s="292"/>
      <c r="AG55" s="947"/>
      <c r="AH55" s="947"/>
      <c r="AI55" s="947"/>
      <c r="AJ55" s="947"/>
      <c r="AK55" s="947"/>
      <c r="AL55" s="947"/>
      <c r="AM55" s="947"/>
      <c r="AN55" s="947"/>
      <c r="AO55" s="947"/>
      <c r="AP55" s="947"/>
      <c r="AQ55" s="947"/>
      <c r="AR55" s="947"/>
      <c r="AS55" s="947"/>
      <c r="AT55" s="947"/>
      <c r="AU55" s="947"/>
      <c r="AV55" s="947"/>
      <c r="AW55" s="947"/>
      <c r="AX55" s="208"/>
      <c r="AY55" s="40"/>
      <c r="AZ55" s="465"/>
      <c r="BA55" s="192">
        <f t="shared" si="2"/>
        <v>2</v>
      </c>
      <c r="BB55" s="192"/>
      <c r="BC55" s="192"/>
      <c r="BD55" s="192"/>
      <c r="BE55" s="192"/>
      <c r="BF55" s="192"/>
      <c r="BG55" s="559" t="str">
        <f t="shared" ca="1" si="3"/>
        <v/>
      </c>
      <c r="BH55" s="560" t="str">
        <f t="shared" ca="1" si="3"/>
        <v/>
      </c>
      <c r="BI55" s="560" t="str">
        <f t="shared" ca="1" si="3"/>
        <v/>
      </c>
      <c r="BJ55" s="560" t="str">
        <f t="shared" ca="1" si="3"/>
        <v/>
      </c>
      <c r="BK55" s="560" t="str">
        <f t="shared" ca="1" si="3"/>
        <v/>
      </c>
      <c r="BL55" s="561" t="str">
        <f t="shared" ca="1" si="3"/>
        <v/>
      </c>
      <c r="BM55" s="192"/>
      <c r="BN55" s="192"/>
      <c r="BO55" s="192"/>
      <c r="BP55" s="192"/>
      <c r="BQ55" s="192"/>
      <c r="BR55" s="562"/>
      <c r="BS55" s="192"/>
      <c r="BT55" s="192"/>
      <c r="BU55" s="562" t="str">
        <f>"「共通仕様」"&amp;共通仕様!$CX$2</f>
        <v>「共通仕様」「51.3.1.①. 大日程部品番号データセット 条件無し」</v>
      </c>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531"/>
      <c r="CW55" s="1532"/>
      <c r="CX55" s="1532"/>
      <c r="CY55" s="1533"/>
      <c r="CZ55" s="1533"/>
      <c r="DA55" s="1533"/>
      <c r="DB55" s="1533"/>
      <c r="DC55" s="1533"/>
      <c r="DD55" s="1991"/>
      <c r="DE55" s="1992"/>
      <c r="DF55" s="1992"/>
      <c r="DG55" s="1993"/>
      <c r="DH55" s="229"/>
      <c r="DI55" s="229"/>
      <c r="DJ55" s="229"/>
      <c r="DK55" s="229"/>
      <c r="DL55" s="229"/>
      <c r="DM55" s="229"/>
      <c r="DN55" s="229"/>
      <c r="DO55" s="229"/>
      <c r="DP55" s="229"/>
      <c r="DQ55" s="229"/>
      <c r="DR55" s="1520"/>
    </row>
    <row r="56" spans="1:122" s="80" customFormat="1" ht="15" customHeight="1">
      <c r="A56" s="218"/>
      <c r="B56" s="1980">
        <f>IF(NOT(ISBLANK(D56)),MAX(B$38:B55)+1,"")</f>
        <v>17</v>
      </c>
      <c r="C56" s="1981"/>
      <c r="D56" s="824" t="s">
        <v>1104</v>
      </c>
      <c r="E56" s="926"/>
      <c r="F56" s="926"/>
      <c r="G56" s="926"/>
      <c r="H56" s="926"/>
      <c r="I56" s="926"/>
      <c r="J56" s="926"/>
      <c r="K56" s="926"/>
      <c r="L56" s="926"/>
      <c r="M56" s="926"/>
      <c r="N56" s="926"/>
      <c r="O56" s="932"/>
      <c r="P56" s="824" t="s">
        <v>173</v>
      </c>
      <c r="Q56" s="926"/>
      <c r="R56" s="926"/>
      <c r="S56" s="932"/>
      <c r="T56" s="78" t="s">
        <v>1108</v>
      </c>
      <c r="U56" s="75" t="s">
        <v>165</v>
      </c>
      <c r="V56" s="932"/>
      <c r="W56" s="75" t="s">
        <v>467</v>
      </c>
      <c r="X56" s="932"/>
      <c r="Y56" s="290"/>
      <c r="Z56" s="290"/>
      <c r="AA56" s="290"/>
      <c r="AB56" s="717"/>
      <c r="AC56" s="291" t="s">
        <v>122</v>
      </c>
      <c r="AD56" s="290" t="s">
        <v>122</v>
      </c>
      <c r="AE56" s="290" t="s">
        <v>122</v>
      </c>
      <c r="AF56" s="292" t="s">
        <v>122</v>
      </c>
      <c r="AG56" s="947"/>
      <c r="AH56" s="947"/>
      <c r="AI56" s="947"/>
      <c r="AJ56" s="947"/>
      <c r="AK56" s="947"/>
      <c r="AL56" s="947"/>
      <c r="AM56" s="947"/>
      <c r="AN56" s="947"/>
      <c r="AO56" s="947"/>
      <c r="AP56" s="947"/>
      <c r="AQ56" s="947"/>
      <c r="AR56" s="947"/>
      <c r="AS56" s="947"/>
      <c r="AT56" s="947"/>
      <c r="AU56" s="947"/>
      <c r="AV56" s="947"/>
      <c r="AW56" s="947"/>
      <c r="AX56" s="208"/>
      <c r="AY56" s="40"/>
      <c r="AZ56" s="465"/>
      <c r="BA56" s="192">
        <f t="shared" si="2"/>
        <v>2</v>
      </c>
      <c r="BB56" s="192"/>
      <c r="BC56" s="192"/>
      <c r="BD56" s="192"/>
      <c r="BE56" s="192"/>
      <c r="BF56" s="192"/>
      <c r="BG56" s="559" t="str">
        <f t="shared" ca="1" si="3"/>
        <v/>
      </c>
      <c r="BH56" s="560" t="str">
        <f t="shared" ca="1" si="3"/>
        <v/>
      </c>
      <c r="BI56" s="560" t="str">
        <f t="shared" ca="1" si="3"/>
        <v/>
      </c>
      <c r="BJ56" s="560" t="str">
        <f t="shared" ca="1" si="3"/>
        <v/>
      </c>
      <c r="BK56" s="560" t="str">
        <f t="shared" ca="1" si="3"/>
        <v/>
      </c>
      <c r="BL56" s="561" t="str">
        <f t="shared" ca="1" si="3"/>
        <v/>
      </c>
      <c r="BM56" s="192"/>
      <c r="BN56" s="192"/>
      <c r="BO56" s="192"/>
      <c r="BP56" s="192"/>
      <c r="BQ56" s="192"/>
      <c r="BR56" s="562"/>
      <c r="BS56" s="192"/>
      <c r="BT56" s="192"/>
      <c r="BU56" s="562" t="str">
        <f>"「共通仕様」"&amp;共通仕様!$CX$3</f>
        <v>「共通仕様」「51.3.1.②. 大日程部品番号データセット 部品番号の入力」</v>
      </c>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531"/>
      <c r="CW56" s="1532"/>
      <c r="CX56" s="1532"/>
      <c r="CY56" s="1533"/>
      <c r="CZ56" s="1533"/>
      <c r="DA56" s="1533"/>
      <c r="DB56" s="1533"/>
      <c r="DC56" s="1533"/>
      <c r="DD56" s="1991"/>
      <c r="DE56" s="1992"/>
      <c r="DF56" s="1992"/>
      <c r="DG56" s="1993"/>
      <c r="DH56" s="229"/>
      <c r="DI56" s="229"/>
      <c r="DJ56" s="229"/>
      <c r="DK56" s="229"/>
      <c r="DL56" s="229"/>
      <c r="DM56" s="229"/>
      <c r="DN56" s="229"/>
      <c r="DO56" s="229"/>
      <c r="DP56" s="229"/>
      <c r="DQ56" s="229"/>
      <c r="DR56" s="1520"/>
    </row>
    <row r="57" spans="1:122" s="80" customFormat="1" ht="15" customHeight="1">
      <c r="A57" s="218"/>
      <c r="B57" s="1980">
        <f>IF(NOT(ISBLANK(D57)),MAX(B$38:B56)+1,"")</f>
        <v>18</v>
      </c>
      <c r="C57" s="1981"/>
      <c r="D57" s="824" t="s">
        <v>1105</v>
      </c>
      <c r="E57" s="926"/>
      <c r="F57" s="926"/>
      <c r="G57" s="926"/>
      <c r="H57" s="926"/>
      <c r="I57" s="926"/>
      <c r="J57" s="926"/>
      <c r="K57" s="926"/>
      <c r="L57" s="926"/>
      <c r="M57" s="926"/>
      <c r="N57" s="926"/>
      <c r="O57" s="932"/>
      <c r="P57" s="824" t="s">
        <v>173</v>
      </c>
      <c r="Q57" s="926"/>
      <c r="R57" s="926"/>
      <c r="S57" s="932"/>
      <c r="T57" s="78" t="s">
        <v>466</v>
      </c>
      <c r="U57" s="75" t="s">
        <v>165</v>
      </c>
      <c r="V57" s="932"/>
      <c r="W57" s="75" t="s">
        <v>467</v>
      </c>
      <c r="X57" s="932"/>
      <c r="Y57" s="290"/>
      <c r="Z57" s="290"/>
      <c r="AA57" s="290"/>
      <c r="AB57" s="715"/>
      <c r="AC57" s="291" t="s">
        <v>122</v>
      </c>
      <c r="AD57" s="290" t="s">
        <v>122</v>
      </c>
      <c r="AE57" s="290" t="s">
        <v>122</v>
      </c>
      <c r="AF57" s="292" t="s">
        <v>122</v>
      </c>
      <c r="AG57" s="947"/>
      <c r="AH57" s="947"/>
      <c r="AI57" s="947"/>
      <c r="AJ57" s="947"/>
      <c r="AK57" s="947"/>
      <c r="AL57" s="947"/>
      <c r="AM57" s="947"/>
      <c r="AN57" s="947"/>
      <c r="AO57" s="947"/>
      <c r="AP57" s="947"/>
      <c r="AQ57" s="947"/>
      <c r="AR57" s="947"/>
      <c r="AS57" s="947"/>
      <c r="AT57" s="947"/>
      <c r="AU57" s="947"/>
      <c r="AV57" s="947"/>
      <c r="AW57" s="947"/>
      <c r="AX57" s="208"/>
      <c r="AY57" s="40"/>
      <c r="AZ57" s="465"/>
      <c r="BA57" s="192">
        <f t="shared" si="2"/>
        <v>2</v>
      </c>
      <c r="BB57" s="192"/>
      <c r="BC57" s="192"/>
      <c r="BD57" s="192"/>
      <c r="BE57" s="192"/>
      <c r="BF57" s="192"/>
      <c r="BG57" s="559" t="str">
        <f t="shared" ca="1" si="3"/>
        <v/>
      </c>
      <c r="BH57" s="560" t="str">
        <f t="shared" ca="1" si="3"/>
        <v/>
      </c>
      <c r="BI57" s="560" t="str">
        <f t="shared" ca="1" si="3"/>
        <v/>
      </c>
      <c r="BJ57" s="560" t="str">
        <f t="shared" ca="1" si="3"/>
        <v/>
      </c>
      <c r="BK57" s="560" t="str">
        <f t="shared" ca="1" si="3"/>
        <v/>
      </c>
      <c r="BL57" s="561" t="str">
        <f t="shared" ca="1" si="3"/>
        <v/>
      </c>
      <c r="BM57" s="192"/>
      <c r="BN57" s="192"/>
      <c r="BO57" s="192"/>
      <c r="BP57" s="192"/>
      <c r="BQ57" s="192"/>
      <c r="BR57" s="562"/>
      <c r="BS57" s="192"/>
      <c r="BT57" s="562" t="str">
        <f>"「共通仕様」"&amp;共通仕様!$CW$4</f>
        <v>「共通仕様」「51.4 大日程部品番号データ入力チェック処理」</v>
      </c>
      <c r="BV57" s="192"/>
      <c r="BW57" s="192"/>
      <c r="BX57" s="192"/>
      <c r="BY57" s="192"/>
      <c r="BZ57" s="192"/>
      <c r="CA57" s="192"/>
      <c r="CB57" s="192"/>
      <c r="CC57" s="192"/>
      <c r="CD57" s="192"/>
      <c r="CE57" s="192"/>
      <c r="CF57" s="192"/>
      <c r="CG57" s="192"/>
      <c r="CH57" s="192"/>
      <c r="CI57" s="192"/>
      <c r="CJ57" s="192"/>
      <c r="CK57" s="192"/>
      <c r="CL57" s="192"/>
      <c r="CM57" s="192"/>
      <c r="CN57" s="192"/>
      <c r="CO57" s="192"/>
      <c r="CP57" s="192"/>
      <c r="CQ57" s="192"/>
      <c r="CR57" s="192"/>
      <c r="CS57" s="192"/>
      <c r="CT57" s="192"/>
      <c r="CU57" s="192"/>
      <c r="CV57" s="1531"/>
      <c r="CW57" s="1532"/>
      <c r="CX57" s="1532"/>
      <c r="CY57" s="1533"/>
      <c r="CZ57" s="1533"/>
      <c r="DA57" s="1533"/>
      <c r="DB57" s="1533"/>
      <c r="DC57" s="1533"/>
      <c r="DD57" s="1991"/>
      <c r="DE57" s="1992"/>
      <c r="DF57" s="1992"/>
      <c r="DG57" s="1993"/>
      <c r="DH57" s="229"/>
      <c r="DI57" s="229"/>
      <c r="DJ57" s="229"/>
      <c r="DK57" s="229"/>
      <c r="DL57" s="229"/>
      <c r="DM57" s="229"/>
      <c r="DN57" s="229"/>
      <c r="DO57" s="229"/>
      <c r="DP57" s="229"/>
      <c r="DQ57" s="229"/>
      <c r="DR57" s="1520"/>
    </row>
    <row r="58" spans="1:122" s="80" customFormat="1" ht="15" customHeight="1">
      <c r="A58" s="218"/>
      <c r="B58" s="1980">
        <f>IF(NOT(ISBLANK(D58)),MAX(B$38:B57)+1,"")</f>
        <v>19</v>
      </c>
      <c r="C58" s="1981"/>
      <c r="D58" s="824" t="s">
        <v>91</v>
      </c>
      <c r="E58" s="926"/>
      <c r="F58" s="926"/>
      <c r="G58" s="926"/>
      <c r="H58" s="926"/>
      <c r="I58" s="926"/>
      <c r="J58" s="926"/>
      <c r="K58" s="926"/>
      <c r="L58" s="926"/>
      <c r="M58" s="926"/>
      <c r="N58" s="926"/>
      <c r="O58" s="932"/>
      <c r="P58" s="824" t="s">
        <v>173</v>
      </c>
      <c r="Q58" s="926"/>
      <c r="R58" s="926"/>
      <c r="S58" s="932"/>
      <c r="T58" s="78" t="s">
        <v>466</v>
      </c>
      <c r="U58" s="75" t="s">
        <v>1106</v>
      </c>
      <c r="V58" s="932"/>
      <c r="W58" s="75" t="s">
        <v>95</v>
      </c>
      <c r="X58" s="932"/>
      <c r="Y58" s="290"/>
      <c r="Z58" s="290"/>
      <c r="AA58" s="290"/>
      <c r="AB58" s="715"/>
      <c r="AC58" s="291" t="s">
        <v>122</v>
      </c>
      <c r="AD58" s="290" t="s">
        <v>122</v>
      </c>
      <c r="AE58" s="290" t="s">
        <v>122</v>
      </c>
      <c r="AF58" s="292" t="s">
        <v>122</v>
      </c>
      <c r="AG58" s="947"/>
      <c r="AH58" s="947"/>
      <c r="AI58" s="947"/>
      <c r="AJ58" s="947"/>
      <c r="AK58" s="947"/>
      <c r="AL58" s="947"/>
      <c r="AM58" s="947"/>
      <c r="AN58" s="947"/>
      <c r="AO58" s="947"/>
      <c r="AP58" s="947"/>
      <c r="AQ58" s="947"/>
      <c r="AR58" s="947"/>
      <c r="AS58" s="947"/>
      <c r="AT58" s="947"/>
      <c r="AU58" s="947"/>
      <c r="AV58" s="947"/>
      <c r="AW58" s="947"/>
      <c r="AX58" s="208"/>
      <c r="AY58" s="40"/>
      <c r="AZ58" s="465"/>
      <c r="BA58" s="192">
        <f t="shared" si="2"/>
        <v>2</v>
      </c>
      <c r="BB58" s="192"/>
      <c r="BC58" s="192"/>
      <c r="BD58" s="192"/>
      <c r="BE58" s="192"/>
      <c r="BF58" s="192"/>
      <c r="BG58" s="559" t="str">
        <f t="shared" ca="1" si="3"/>
        <v/>
      </c>
      <c r="BH58" s="560" t="str">
        <f t="shared" ca="1" si="3"/>
        <v/>
      </c>
      <c r="BI58" s="560" t="str">
        <f t="shared" ca="1" si="3"/>
        <v/>
      </c>
      <c r="BJ58" s="560" t="str">
        <f t="shared" ca="1" si="3"/>
        <v/>
      </c>
      <c r="BK58" s="560" t="str">
        <f t="shared" ca="1" si="3"/>
        <v/>
      </c>
      <c r="BL58" s="561" t="str">
        <f t="shared" ca="1" si="3"/>
        <v/>
      </c>
      <c r="BM58" s="192"/>
      <c r="BN58" s="192"/>
      <c r="BO58" s="192"/>
      <c r="BP58" s="192"/>
      <c r="BQ58" s="192"/>
      <c r="BR58" s="562" t="str">
        <f>"「共通仕様」"&amp;共通仕様!$CV$5</f>
        <v>「共通仕様」「52. データ登録共通処理」</v>
      </c>
      <c r="BS58" s="192"/>
      <c r="BV58" s="192"/>
      <c r="BW58" s="192"/>
      <c r="BX58" s="192"/>
      <c r="BY58" s="192"/>
      <c r="BZ58" s="192"/>
      <c r="CA58" s="192"/>
      <c r="CB58" s="192"/>
      <c r="CC58" s="192"/>
      <c r="CD58" s="192"/>
      <c r="CE58" s="192"/>
      <c r="CF58" s="192"/>
      <c r="CG58" s="192"/>
      <c r="CH58" s="192"/>
      <c r="CI58" s="192"/>
      <c r="CJ58" s="192"/>
      <c r="CK58" s="192"/>
      <c r="CL58" s="192"/>
      <c r="CM58" s="192"/>
      <c r="CN58" s="192"/>
      <c r="CO58" s="192"/>
      <c r="CP58" s="192"/>
      <c r="CQ58" s="192"/>
      <c r="CR58" s="192"/>
      <c r="CS58" s="192"/>
      <c r="CT58" s="192"/>
      <c r="CU58" s="192"/>
      <c r="CV58" s="1531"/>
      <c r="CW58" s="1532"/>
      <c r="CX58" s="1532"/>
      <c r="CY58" s="1533"/>
      <c r="CZ58" s="1533"/>
      <c r="DA58" s="1533"/>
      <c r="DB58" s="1533"/>
      <c r="DC58" s="1533"/>
      <c r="DD58" s="1991"/>
      <c r="DE58" s="1992"/>
      <c r="DF58" s="1992"/>
      <c r="DG58" s="1993"/>
      <c r="DH58" s="229"/>
      <c r="DI58" s="229"/>
      <c r="DJ58" s="229"/>
      <c r="DK58" s="229"/>
      <c r="DL58" s="229"/>
      <c r="DM58" s="229"/>
      <c r="DN58" s="229"/>
      <c r="DO58" s="229"/>
      <c r="DP58" s="229"/>
      <c r="DQ58" s="229"/>
      <c r="DR58" s="1520"/>
    </row>
    <row r="59" spans="1:122" s="80" customFormat="1" ht="15" customHeight="1">
      <c r="A59" s="218"/>
      <c r="B59" s="146" t="s">
        <v>130</v>
      </c>
      <c r="C59" s="578"/>
      <c r="D59" s="578"/>
      <c r="E59" s="578"/>
      <c r="F59" s="578"/>
      <c r="G59" s="578"/>
      <c r="H59" s="578"/>
      <c r="I59" s="578"/>
      <c r="J59" s="578"/>
      <c r="K59" s="578"/>
      <c r="L59" s="578"/>
      <c r="M59" s="578"/>
      <c r="N59" s="578"/>
      <c r="O59" s="578"/>
      <c r="P59" s="578"/>
      <c r="Q59" s="578"/>
      <c r="R59" s="578"/>
      <c r="S59" s="578"/>
      <c r="T59" s="144"/>
      <c r="U59" s="578"/>
      <c r="V59" s="578"/>
      <c r="W59" s="145"/>
      <c r="X59" s="145"/>
      <c r="Y59" s="370" t="s">
        <v>536</v>
      </c>
      <c r="Z59" s="370" t="s">
        <v>128</v>
      </c>
      <c r="AA59" s="370" t="s">
        <v>537</v>
      </c>
      <c r="AB59" s="372" t="s">
        <v>538</v>
      </c>
      <c r="AC59" s="373" t="s">
        <v>125</v>
      </c>
      <c r="AD59" s="374" t="s">
        <v>126</v>
      </c>
      <c r="AE59" s="374" t="s">
        <v>127</v>
      </c>
      <c r="AF59" s="375" t="s">
        <v>128</v>
      </c>
      <c r="AG59" s="578"/>
      <c r="AH59" s="578"/>
      <c r="AI59" s="578"/>
      <c r="AJ59" s="578"/>
      <c r="AK59" s="578"/>
      <c r="AL59" s="578"/>
      <c r="AM59" s="578"/>
      <c r="AN59" s="578"/>
      <c r="AO59" s="578"/>
      <c r="AP59" s="578"/>
      <c r="AQ59" s="578"/>
      <c r="AR59" s="578"/>
      <c r="AS59" s="578"/>
      <c r="AT59" s="578"/>
      <c r="AU59" s="578"/>
      <c r="AV59" s="578"/>
      <c r="AW59" s="578"/>
      <c r="AX59" s="579"/>
      <c r="AY59" s="40"/>
      <c r="AZ59" s="465"/>
      <c r="BA59" s="192">
        <f t="shared" si="2"/>
        <v>2</v>
      </c>
      <c r="BB59" s="192"/>
      <c r="BC59" s="192"/>
      <c r="BD59" s="192"/>
      <c r="BE59" s="192"/>
      <c r="BF59" s="192"/>
      <c r="BG59" s="559" t="str">
        <f t="shared" ca="1" si="3"/>
        <v/>
      </c>
      <c r="BH59" s="560" t="str">
        <f t="shared" ca="1" si="3"/>
        <v/>
      </c>
      <c r="BI59" s="560" t="str">
        <f t="shared" ca="1" si="3"/>
        <v/>
      </c>
      <c r="BJ59" s="560" t="str">
        <f t="shared" ca="1" si="3"/>
        <v/>
      </c>
      <c r="BK59" s="560" t="str">
        <f t="shared" ca="1" si="3"/>
        <v/>
      </c>
      <c r="BL59" s="561" t="str">
        <f t="shared" ca="1" si="3"/>
        <v/>
      </c>
      <c r="BM59" s="192"/>
      <c r="BN59" s="192"/>
      <c r="BO59" s="192"/>
      <c r="BP59" s="192"/>
      <c r="BQ59" s="192"/>
      <c r="BR59" s="562" t="str">
        <f>"「共通仕様」"&amp;共通仕様!$CV$6</f>
        <v>「共通仕様」「53. データ検索共通処理」</v>
      </c>
      <c r="BS59" s="192"/>
      <c r="BV59" s="192"/>
      <c r="BW59" s="192"/>
      <c r="BX59" s="192"/>
      <c r="BY59" s="192"/>
      <c r="BZ59" s="192"/>
      <c r="CA59" s="192"/>
      <c r="CB59" s="192"/>
      <c r="CC59" s="192"/>
      <c r="CD59" s="192"/>
      <c r="CE59" s="192"/>
      <c r="CF59" s="192"/>
      <c r="CG59" s="192"/>
      <c r="CH59" s="192"/>
      <c r="CI59" s="192"/>
      <c r="CJ59" s="192"/>
      <c r="CK59" s="192"/>
      <c r="CL59" s="192"/>
      <c r="CM59" s="192"/>
      <c r="CN59" s="192"/>
      <c r="CO59" s="192"/>
      <c r="CP59" s="192"/>
      <c r="CQ59" s="192"/>
      <c r="CR59" s="192"/>
      <c r="CS59" s="192"/>
      <c r="CT59" s="192"/>
      <c r="CU59" s="192"/>
      <c r="CV59" s="1531"/>
      <c r="CW59" s="1532"/>
      <c r="CX59" s="1532"/>
      <c r="CY59" s="1533"/>
      <c r="CZ59" s="1533"/>
      <c r="DA59" s="1533"/>
      <c r="DB59" s="1533"/>
      <c r="DC59" s="1533"/>
      <c r="DD59" s="1991"/>
      <c r="DE59" s="1992"/>
      <c r="DF59" s="1992"/>
      <c r="DG59" s="1993"/>
      <c r="DH59" s="229"/>
      <c r="DI59" s="229"/>
      <c r="DJ59" s="229"/>
      <c r="DK59" s="229"/>
      <c r="DL59" s="229"/>
      <c r="DM59" s="229"/>
      <c r="DN59" s="229"/>
      <c r="DO59" s="229"/>
      <c r="DP59" s="229"/>
      <c r="DQ59" s="229"/>
      <c r="DR59" s="1520"/>
    </row>
    <row r="60" spans="1:122" s="80" customFormat="1" ht="15" customHeight="1">
      <c r="A60" s="218"/>
      <c r="B60" s="1891">
        <f>IF(NOT(ISBLANK(D60)),MAX(B$49:B59)+1,"")</f>
        <v>20</v>
      </c>
      <c r="C60" s="1892"/>
      <c r="D60" s="75" t="s">
        <v>131</v>
      </c>
      <c r="E60" s="926"/>
      <c r="F60" s="926"/>
      <c r="G60" s="926"/>
      <c r="H60" s="926"/>
      <c r="I60" s="926"/>
      <c r="J60" s="926"/>
      <c r="K60" s="926"/>
      <c r="L60" s="926"/>
      <c r="M60" s="926"/>
      <c r="N60" s="926"/>
      <c r="O60" s="932"/>
      <c r="P60" s="824" t="s">
        <v>52</v>
      </c>
      <c r="Q60" s="926"/>
      <c r="R60" s="926"/>
      <c r="S60" s="932"/>
      <c r="T60" s="78" t="s">
        <v>53</v>
      </c>
      <c r="U60" s="147"/>
      <c r="V60" s="932"/>
      <c r="W60" s="824"/>
      <c r="X60" s="932"/>
      <c r="Y60" s="77"/>
      <c r="Z60" s="77"/>
      <c r="AA60" s="77"/>
      <c r="AB60" s="718"/>
      <c r="AC60" s="151" t="s">
        <v>129</v>
      </c>
      <c r="AD60" s="76" t="s">
        <v>129</v>
      </c>
      <c r="AE60" s="76" t="s">
        <v>129</v>
      </c>
      <c r="AF60" s="152" t="s">
        <v>129</v>
      </c>
      <c r="AG60" s="926"/>
      <c r="AH60" s="926"/>
      <c r="AI60" s="926"/>
      <c r="AJ60" s="926"/>
      <c r="AK60" s="926"/>
      <c r="AL60" s="926"/>
      <c r="AM60" s="926"/>
      <c r="AN60" s="926"/>
      <c r="AO60" s="926"/>
      <c r="AP60" s="926"/>
      <c r="AQ60" s="926"/>
      <c r="AR60" s="926"/>
      <c r="AS60" s="926"/>
      <c r="AT60" s="926"/>
      <c r="AU60" s="926"/>
      <c r="AV60" s="926"/>
      <c r="AW60" s="926"/>
      <c r="AX60" s="73"/>
      <c r="AY60" s="40"/>
      <c r="AZ60" s="465"/>
      <c r="BA60" s="192">
        <f t="shared" si="2"/>
        <v>2</v>
      </c>
      <c r="BB60" s="192"/>
      <c r="BC60" s="192"/>
      <c r="BD60" s="192"/>
      <c r="BE60" s="192"/>
      <c r="BF60" s="192"/>
      <c r="BG60" s="559" t="str">
        <f t="shared" ca="1" si="3"/>
        <v/>
      </c>
      <c r="BH60" s="560" t="str">
        <f t="shared" ca="1" si="3"/>
        <v/>
      </c>
      <c r="BI60" s="560" t="str">
        <f t="shared" ca="1" si="3"/>
        <v/>
      </c>
      <c r="BJ60" s="560" t="str">
        <f t="shared" ca="1" si="3"/>
        <v/>
      </c>
      <c r="BK60" s="560" t="str">
        <f t="shared" ca="1" si="3"/>
        <v/>
      </c>
      <c r="BL60" s="561" t="str">
        <f t="shared" ca="1" si="3"/>
        <v/>
      </c>
      <c r="BM60" s="192"/>
      <c r="BN60" s="192"/>
      <c r="BO60" s="192"/>
      <c r="BP60" s="192"/>
      <c r="BQ60" s="192"/>
      <c r="BR60" s="562" t="str">
        <f>"「共通仕様」"&amp;共通仕様!$CV$7</f>
        <v>「共通仕様」「54. 量産車種記号データ」</v>
      </c>
      <c r="BS60" s="192"/>
      <c r="BT60" s="192"/>
      <c r="BU60" s="192"/>
      <c r="BV60" s="192"/>
      <c r="BW60" s="192"/>
      <c r="BX60" s="192"/>
      <c r="BY60" s="192"/>
      <c r="BZ60" s="192"/>
      <c r="CA60" s="192"/>
      <c r="CB60" s="192"/>
      <c r="CC60" s="192"/>
      <c r="CD60" s="192"/>
      <c r="CE60" s="192"/>
      <c r="CF60" s="192"/>
      <c r="CG60" s="192"/>
      <c r="CH60" s="192"/>
      <c r="CI60" s="192"/>
      <c r="CJ60" s="192"/>
      <c r="CK60" s="192"/>
      <c r="CL60" s="192"/>
      <c r="CM60" s="192"/>
      <c r="CN60" s="192"/>
      <c r="CO60" s="192"/>
      <c r="CP60" s="192"/>
      <c r="CQ60" s="192"/>
      <c r="CR60" s="192"/>
      <c r="CS60" s="192"/>
      <c r="CT60" s="192"/>
      <c r="CU60" s="192"/>
      <c r="CV60" s="1531"/>
      <c r="CW60" s="1532"/>
      <c r="CX60" s="1532"/>
      <c r="CY60" s="1533"/>
      <c r="CZ60" s="1533"/>
      <c r="DA60" s="1533"/>
      <c r="DB60" s="1533"/>
      <c r="DC60" s="1533"/>
      <c r="DD60" s="1991"/>
      <c r="DE60" s="1992"/>
      <c r="DF60" s="1992"/>
      <c r="DG60" s="1993"/>
      <c r="DH60" s="229"/>
      <c r="DI60" s="229"/>
      <c r="DJ60" s="229"/>
      <c r="DK60" s="229"/>
      <c r="DL60" s="229"/>
      <c r="DM60" s="229"/>
      <c r="DN60" s="229"/>
      <c r="DO60" s="229"/>
      <c r="DP60" s="229"/>
      <c r="DQ60" s="229"/>
      <c r="DR60" s="1520"/>
    </row>
    <row r="61" spans="1:122" s="80" customFormat="1" ht="15" customHeight="1">
      <c r="A61" s="218"/>
      <c r="B61" s="1891">
        <f>IF(NOT(ISBLANK(D61)),MAX(B$49:B60)+1,"")</f>
        <v>21</v>
      </c>
      <c r="C61" s="1892"/>
      <c r="D61" s="75" t="s">
        <v>220</v>
      </c>
      <c r="E61" s="926"/>
      <c r="F61" s="926" t="s">
        <v>2261</v>
      </c>
      <c r="G61" s="926"/>
      <c r="H61" s="926"/>
      <c r="I61" s="926"/>
      <c r="J61" s="926"/>
      <c r="K61" s="926"/>
      <c r="L61" s="926"/>
      <c r="M61" s="926"/>
      <c r="N61" s="926"/>
      <c r="O61" s="932"/>
      <c r="P61" s="824" t="s">
        <v>52</v>
      </c>
      <c r="Q61" s="926"/>
      <c r="R61" s="926"/>
      <c r="S61" s="932"/>
      <c r="T61" s="78" t="s">
        <v>53</v>
      </c>
      <c r="U61" s="147"/>
      <c r="V61" s="932"/>
      <c r="W61" s="824"/>
      <c r="X61" s="932"/>
      <c r="Y61" s="77"/>
      <c r="Z61" s="77"/>
      <c r="AA61" s="77"/>
      <c r="AB61" s="716"/>
      <c r="AC61" s="153" t="s">
        <v>50</v>
      </c>
      <c r="AD61" s="77" t="s">
        <v>129</v>
      </c>
      <c r="AE61" s="77" t="s">
        <v>129</v>
      </c>
      <c r="AF61" s="154" t="s">
        <v>129</v>
      </c>
      <c r="AG61" s="926"/>
      <c r="AH61" s="926"/>
      <c r="AI61" s="926"/>
      <c r="AJ61" s="926"/>
      <c r="AK61" s="926"/>
      <c r="AL61" s="926"/>
      <c r="AM61" s="926"/>
      <c r="AN61" s="926"/>
      <c r="AO61" s="926"/>
      <c r="AP61" s="926"/>
      <c r="AQ61" s="926"/>
      <c r="AR61" s="926"/>
      <c r="AS61" s="926"/>
      <c r="AT61" s="926"/>
      <c r="AU61" s="926"/>
      <c r="AV61" s="926"/>
      <c r="AW61" s="926"/>
      <c r="AX61" s="73"/>
      <c r="AY61" s="40"/>
      <c r="AZ61" s="465"/>
      <c r="BA61" s="192">
        <f t="shared" si="2"/>
        <v>2</v>
      </c>
      <c r="BB61" s="192"/>
      <c r="BC61" s="192"/>
      <c r="BD61" s="192"/>
      <c r="BE61" s="192"/>
      <c r="BF61" s="192"/>
      <c r="BG61" s="559" t="str">
        <f t="shared" ca="1" si="3"/>
        <v/>
      </c>
      <c r="BH61" s="560" t="str">
        <f t="shared" ca="1" si="3"/>
        <v/>
      </c>
      <c r="BI61" s="560" t="str">
        <f t="shared" ca="1" si="3"/>
        <v/>
      </c>
      <c r="BJ61" s="560" t="str">
        <f t="shared" ca="1" si="3"/>
        <v/>
      </c>
      <c r="BK61" s="560" t="str">
        <f t="shared" ca="1" si="3"/>
        <v/>
      </c>
      <c r="BL61" s="561" t="str">
        <f t="shared" ca="1" si="3"/>
        <v/>
      </c>
      <c r="BM61" s="192"/>
      <c r="BN61" s="192"/>
      <c r="BO61" s="192"/>
      <c r="BP61" s="192"/>
      <c r="BQ61" s="192"/>
      <c r="BS61" s="192"/>
      <c r="BT61" s="192"/>
      <c r="BU61" s="562" t="str">
        <f>"「共通仕様」"&amp;共通仕様!$CX$8</f>
        <v>「共通仕様」「54.3.1.①. 量産車種記号データセット 条件無し」</v>
      </c>
      <c r="BV61" s="192"/>
      <c r="BW61" s="192"/>
      <c r="BX61" s="192"/>
      <c r="BY61" s="192"/>
      <c r="BZ61" s="192"/>
      <c r="CA61" s="192"/>
      <c r="CB61" s="192"/>
      <c r="CC61" s="192"/>
      <c r="CD61" s="192"/>
      <c r="CE61" s="192"/>
      <c r="CF61" s="192"/>
      <c r="CG61" s="192"/>
      <c r="CH61" s="192"/>
      <c r="CI61" s="192"/>
      <c r="CJ61" s="192"/>
      <c r="CK61" s="192"/>
      <c r="CL61" s="192"/>
      <c r="CM61" s="192"/>
      <c r="CN61" s="192"/>
      <c r="CO61" s="192"/>
      <c r="CP61" s="192"/>
      <c r="CQ61" s="192"/>
      <c r="CR61" s="192"/>
      <c r="CS61" s="192"/>
      <c r="CT61" s="192"/>
      <c r="CU61" s="192"/>
      <c r="CV61" s="1488" t="s">
        <v>2265</v>
      </c>
      <c r="CW61" s="1489"/>
      <c r="CX61" s="1489"/>
      <c r="CY61" s="1489"/>
      <c r="CZ61" s="1489"/>
      <c r="DA61" s="1489"/>
      <c r="DB61" s="1489"/>
      <c r="DC61" s="1489"/>
      <c r="DD61" s="1859">
        <v>44638</v>
      </c>
      <c r="DE61" s="1860"/>
      <c r="DF61" s="1860"/>
      <c r="DG61" s="1861"/>
      <c r="DH61" s="229"/>
      <c r="DI61" s="229"/>
      <c r="DJ61" s="229"/>
      <c r="DK61" s="229"/>
      <c r="DL61" s="229"/>
      <c r="DM61" s="229"/>
      <c r="DN61" s="229"/>
      <c r="DO61" s="229"/>
      <c r="DP61" s="229"/>
      <c r="DQ61" s="229"/>
      <c r="DR61" s="1520"/>
    </row>
    <row r="62" spans="1:122" s="80" customFormat="1" ht="15" customHeight="1">
      <c r="A62" s="218"/>
      <c r="B62" s="1891">
        <f>IF(NOT(ISBLANK(D62)),MAX(B$49:B61)+1,"")</f>
        <v>22</v>
      </c>
      <c r="C62" s="1892"/>
      <c r="D62" s="75" t="s">
        <v>132</v>
      </c>
      <c r="E62" s="926"/>
      <c r="F62" s="926"/>
      <c r="G62" s="926"/>
      <c r="H62" s="926"/>
      <c r="I62" s="926"/>
      <c r="J62" s="926"/>
      <c r="K62" s="926"/>
      <c r="L62" s="926"/>
      <c r="M62" s="926"/>
      <c r="N62" s="926"/>
      <c r="O62" s="932"/>
      <c r="P62" s="824" t="s">
        <v>52</v>
      </c>
      <c r="Q62" s="926"/>
      <c r="R62" s="926"/>
      <c r="S62" s="932"/>
      <c r="T62" s="78" t="s">
        <v>53</v>
      </c>
      <c r="U62" s="147"/>
      <c r="V62" s="932"/>
      <c r="W62" s="824"/>
      <c r="X62" s="932"/>
      <c r="Y62" s="77"/>
      <c r="Z62" s="77"/>
      <c r="AA62" s="77"/>
      <c r="AB62" s="716"/>
      <c r="AC62" s="153" t="s">
        <v>129</v>
      </c>
      <c r="AD62" s="77" t="s">
        <v>129</v>
      </c>
      <c r="AE62" s="77" t="s">
        <v>129</v>
      </c>
      <c r="AF62" s="154" t="s">
        <v>129</v>
      </c>
      <c r="AG62" s="926"/>
      <c r="AH62" s="926"/>
      <c r="AI62" s="926"/>
      <c r="AJ62" s="926"/>
      <c r="AK62" s="926"/>
      <c r="AL62" s="926"/>
      <c r="AM62" s="926"/>
      <c r="AN62" s="926"/>
      <c r="AO62" s="926"/>
      <c r="AP62" s="926"/>
      <c r="AQ62" s="926"/>
      <c r="AR62" s="926"/>
      <c r="AS62" s="926"/>
      <c r="AT62" s="926"/>
      <c r="AU62" s="926"/>
      <c r="AV62" s="926"/>
      <c r="AW62" s="926"/>
      <c r="AX62" s="73"/>
      <c r="AY62" s="40"/>
      <c r="AZ62" s="465"/>
      <c r="BA62" s="192">
        <f t="shared" si="2"/>
        <v>2</v>
      </c>
      <c r="BB62" s="192"/>
      <c r="BC62" s="192"/>
      <c r="BD62" s="192"/>
      <c r="BE62" s="192"/>
      <c r="BF62" s="192"/>
      <c r="BG62" s="559" t="str">
        <f t="shared" ca="1" si="3"/>
        <v/>
      </c>
      <c r="BH62" s="560" t="str">
        <f t="shared" ca="1" si="3"/>
        <v/>
      </c>
      <c r="BI62" s="560" t="str">
        <f t="shared" ca="1" si="3"/>
        <v/>
      </c>
      <c r="BJ62" s="560" t="str">
        <f t="shared" ca="1" si="3"/>
        <v/>
      </c>
      <c r="BK62" s="560" t="str">
        <f t="shared" ca="1" si="3"/>
        <v/>
      </c>
      <c r="BL62" s="561" t="str">
        <f t="shared" ca="1" si="3"/>
        <v/>
      </c>
      <c r="BM62" s="192"/>
      <c r="BN62" s="192"/>
      <c r="BO62" s="192"/>
      <c r="BP62" s="192"/>
      <c r="BQ62" s="192"/>
      <c r="BR62" s="192"/>
      <c r="BS62" s="192"/>
      <c r="BT62" s="192"/>
      <c r="BU62" s="562" t="str">
        <f>"「共通仕様」"&amp;共通仕様!$CX$9</f>
        <v>「共通仕様」「54.3.1.②. 量産車種記号データセット 部品番号の入力」</v>
      </c>
      <c r="BV62" s="192"/>
      <c r="BW62" s="192"/>
      <c r="BX62" s="192"/>
      <c r="BY62" s="192"/>
      <c r="BZ62" s="192"/>
      <c r="CA62" s="192"/>
      <c r="CB62" s="192"/>
      <c r="CC62" s="192"/>
      <c r="CD62" s="192"/>
      <c r="CE62" s="192"/>
      <c r="CF62" s="192"/>
      <c r="CG62" s="192"/>
      <c r="CH62" s="192"/>
      <c r="CI62" s="192"/>
      <c r="CJ62" s="192"/>
      <c r="CK62" s="192"/>
      <c r="CL62" s="192"/>
      <c r="CM62" s="192"/>
      <c r="CN62" s="192"/>
      <c r="CO62" s="192"/>
      <c r="CP62" s="192"/>
      <c r="CQ62" s="192"/>
      <c r="CR62" s="192"/>
      <c r="CS62" s="192"/>
      <c r="CT62" s="192"/>
      <c r="CU62" s="192"/>
      <c r="CV62" s="1531"/>
      <c r="CW62" s="1532"/>
      <c r="CX62" s="1532"/>
      <c r="CY62" s="1533"/>
      <c r="CZ62" s="1533"/>
      <c r="DA62" s="1533"/>
      <c r="DB62" s="1533"/>
      <c r="DC62" s="1533"/>
      <c r="DD62" s="1991"/>
      <c r="DE62" s="1992"/>
      <c r="DF62" s="1992"/>
      <c r="DG62" s="1993"/>
      <c r="DH62" s="229"/>
      <c r="DI62" s="229"/>
      <c r="DJ62" s="229"/>
      <c r="DK62" s="229"/>
      <c r="DL62" s="229"/>
      <c r="DM62" s="229"/>
      <c r="DN62" s="229"/>
      <c r="DO62" s="229"/>
      <c r="DP62" s="229"/>
      <c r="DQ62" s="229"/>
      <c r="DR62" s="1520"/>
    </row>
    <row r="63" spans="1:122" s="80" customFormat="1" ht="15" customHeight="1">
      <c r="A63" s="218"/>
      <c r="B63" s="1891">
        <f>IF(NOT(ISBLANK(D63)),MAX(B$49:B62)+1,"")</f>
        <v>23</v>
      </c>
      <c r="C63" s="1892"/>
      <c r="D63" s="75" t="s">
        <v>133</v>
      </c>
      <c r="E63" s="926"/>
      <c r="F63" s="926"/>
      <c r="G63" s="926"/>
      <c r="H63" s="926"/>
      <c r="I63" s="926"/>
      <c r="J63" s="926"/>
      <c r="K63" s="926"/>
      <c r="L63" s="926"/>
      <c r="M63" s="926"/>
      <c r="N63" s="926"/>
      <c r="O63" s="932"/>
      <c r="P63" s="824" t="s">
        <v>52</v>
      </c>
      <c r="Q63" s="926"/>
      <c r="R63" s="926"/>
      <c r="S63" s="932"/>
      <c r="T63" s="78" t="s">
        <v>53</v>
      </c>
      <c r="U63" s="147"/>
      <c r="V63" s="932"/>
      <c r="W63" s="824"/>
      <c r="X63" s="932"/>
      <c r="Y63" s="77"/>
      <c r="Z63" s="77"/>
      <c r="AA63" s="77"/>
      <c r="AB63" s="716"/>
      <c r="AC63" s="153" t="s">
        <v>129</v>
      </c>
      <c r="AD63" s="77" t="s">
        <v>129</v>
      </c>
      <c r="AE63" s="77" t="s">
        <v>129</v>
      </c>
      <c r="AF63" s="154" t="s">
        <v>129</v>
      </c>
      <c r="AG63" s="926"/>
      <c r="AH63" s="926"/>
      <c r="AI63" s="926"/>
      <c r="AJ63" s="926"/>
      <c r="AK63" s="926"/>
      <c r="AL63" s="926"/>
      <c r="AM63" s="926"/>
      <c r="AN63" s="926"/>
      <c r="AO63" s="926"/>
      <c r="AP63" s="926"/>
      <c r="AQ63" s="926"/>
      <c r="AR63" s="926"/>
      <c r="AS63" s="926"/>
      <c r="AT63" s="926"/>
      <c r="AU63" s="926"/>
      <c r="AV63" s="926"/>
      <c r="AW63" s="926"/>
      <c r="AX63" s="73"/>
      <c r="AY63" s="40"/>
      <c r="AZ63" s="465"/>
      <c r="BA63" s="192">
        <f t="shared" si="2"/>
        <v>2</v>
      </c>
      <c r="BB63" s="192"/>
      <c r="BC63" s="192"/>
      <c r="BD63" s="192"/>
      <c r="BE63" s="192"/>
      <c r="BF63" s="192"/>
      <c r="BG63" s="559" t="str">
        <f t="shared" ca="1" si="3"/>
        <v/>
      </c>
      <c r="BH63" s="560" t="str">
        <f t="shared" ca="1" si="3"/>
        <v/>
      </c>
      <c r="BI63" s="560" t="str">
        <f t="shared" ca="1" si="3"/>
        <v/>
      </c>
      <c r="BJ63" s="560" t="str">
        <f t="shared" ca="1" si="3"/>
        <v/>
      </c>
      <c r="BK63" s="560" t="str">
        <f t="shared" ca="1" si="3"/>
        <v/>
      </c>
      <c r="BL63" s="561" t="str">
        <f t="shared" ca="1" si="3"/>
        <v/>
      </c>
      <c r="BM63" s="192"/>
      <c r="BN63" s="192"/>
      <c r="BO63" s="192"/>
      <c r="BP63" s="192"/>
      <c r="BQ63" s="192"/>
      <c r="BR63" s="562" t="str">
        <f>"「共通仕様」"&amp;共通仕様!$CV$11</f>
        <v>「共通仕様」「55. 金型G車種記号データ」</v>
      </c>
      <c r="BS63" s="192"/>
      <c r="BT63" s="192"/>
      <c r="BU63" s="192"/>
      <c r="BV63" s="192"/>
      <c r="BW63" s="192"/>
      <c r="BX63" s="192"/>
      <c r="BY63" s="192"/>
      <c r="BZ63" s="192"/>
      <c r="CA63" s="192"/>
      <c r="CB63" s="192"/>
      <c r="CC63" s="192"/>
      <c r="CD63" s="192"/>
      <c r="CE63" s="192"/>
      <c r="CF63" s="192"/>
      <c r="CG63" s="192"/>
      <c r="CH63" s="192"/>
      <c r="CI63" s="192"/>
      <c r="CJ63" s="192"/>
      <c r="CK63" s="192"/>
      <c r="CL63" s="192"/>
      <c r="CM63" s="192"/>
      <c r="CN63" s="192"/>
      <c r="CO63" s="192"/>
      <c r="CP63" s="192"/>
      <c r="CQ63" s="192"/>
      <c r="CR63" s="192"/>
      <c r="CS63" s="192"/>
      <c r="CT63" s="192"/>
      <c r="CU63" s="192"/>
      <c r="CV63" s="1531"/>
      <c r="CW63" s="1532"/>
      <c r="CX63" s="1532"/>
      <c r="CY63" s="1533"/>
      <c r="CZ63" s="1533"/>
      <c r="DA63" s="1533"/>
      <c r="DB63" s="1533"/>
      <c r="DC63" s="1533"/>
      <c r="DD63" s="1991"/>
      <c r="DE63" s="1992"/>
      <c r="DF63" s="1992"/>
      <c r="DG63" s="1993"/>
      <c r="DH63" s="229"/>
      <c r="DI63" s="229"/>
      <c r="DJ63" s="229"/>
      <c r="DK63" s="229"/>
      <c r="DL63" s="229"/>
      <c r="DM63" s="229"/>
      <c r="DN63" s="229"/>
      <c r="DO63" s="229"/>
      <c r="DP63" s="229"/>
      <c r="DQ63" s="229"/>
      <c r="DR63" s="1520"/>
    </row>
    <row r="64" spans="1:122" s="80" customFormat="1" ht="15" customHeight="1">
      <c r="A64" s="218"/>
      <c r="B64" s="1891">
        <f>IF(NOT(ISBLANK(D64)),MAX(B$49:B63)+1,"")</f>
        <v>24</v>
      </c>
      <c r="C64" s="1892"/>
      <c r="D64" s="75" t="s">
        <v>134</v>
      </c>
      <c r="E64" s="926"/>
      <c r="F64" s="926" t="s">
        <v>2262</v>
      </c>
      <c r="G64" s="926"/>
      <c r="H64" s="926"/>
      <c r="I64" s="926"/>
      <c r="J64" s="926"/>
      <c r="K64" s="926"/>
      <c r="L64" s="926"/>
      <c r="M64" s="926"/>
      <c r="N64" s="926"/>
      <c r="O64" s="932"/>
      <c r="P64" s="824" t="s">
        <v>52</v>
      </c>
      <c r="Q64" s="926"/>
      <c r="R64" s="926"/>
      <c r="S64" s="932"/>
      <c r="T64" s="78" t="s">
        <v>53</v>
      </c>
      <c r="U64" s="147"/>
      <c r="V64" s="932"/>
      <c r="W64" s="824"/>
      <c r="X64" s="932"/>
      <c r="Y64" s="77"/>
      <c r="Z64" s="77"/>
      <c r="AA64" s="77"/>
      <c r="AB64" s="716"/>
      <c r="AC64" s="153" t="s">
        <v>50</v>
      </c>
      <c r="AD64" s="77" t="s">
        <v>122</v>
      </c>
      <c r="AE64" s="77" t="s">
        <v>122</v>
      </c>
      <c r="AF64" s="154" t="s">
        <v>50</v>
      </c>
      <c r="AG64" s="926"/>
      <c r="AH64" s="926"/>
      <c r="AI64" s="926"/>
      <c r="AJ64" s="926"/>
      <c r="AK64" s="926"/>
      <c r="AL64" s="926"/>
      <c r="AM64" s="926"/>
      <c r="AN64" s="926"/>
      <c r="AO64" s="926"/>
      <c r="AP64" s="926"/>
      <c r="AQ64" s="926"/>
      <c r="AR64" s="926"/>
      <c r="AS64" s="926"/>
      <c r="AT64" s="926"/>
      <c r="AU64" s="926"/>
      <c r="AV64" s="926"/>
      <c r="AW64" s="926"/>
      <c r="AX64" s="73"/>
      <c r="AY64" s="40"/>
      <c r="AZ64" s="465"/>
      <c r="BA64" s="192">
        <f t="shared" si="2"/>
        <v>2</v>
      </c>
      <c r="BB64" s="192"/>
      <c r="BC64" s="192"/>
      <c r="BD64" s="192"/>
      <c r="BE64" s="192"/>
      <c r="BF64" s="192"/>
      <c r="BG64" s="559" t="str">
        <f t="shared" ca="1" si="3"/>
        <v/>
      </c>
      <c r="BH64" s="560" t="str">
        <f t="shared" ca="1" si="3"/>
        <v/>
      </c>
      <c r="BI64" s="560" t="str">
        <f t="shared" ca="1" si="3"/>
        <v/>
      </c>
      <c r="BJ64" s="560" t="str">
        <f t="shared" ca="1" si="3"/>
        <v/>
      </c>
      <c r="BK64" s="560" t="str">
        <f t="shared" ca="1" si="3"/>
        <v/>
      </c>
      <c r="BL64" s="561" t="str">
        <f t="shared" ca="1" si="3"/>
        <v/>
      </c>
      <c r="BM64" s="192"/>
      <c r="BN64" s="192"/>
      <c r="BO64" s="192"/>
      <c r="BP64" s="192"/>
      <c r="BQ64" s="192"/>
      <c r="BR64" s="192"/>
      <c r="BS64" s="192"/>
      <c r="BT64" s="192"/>
      <c r="BU64" s="562" t="str">
        <f>"「共通仕様」"&amp;共通仕様!$CX$12</f>
        <v>「共通仕様」「55.3.1.①. 金型G車種記号データセット 条件無し」</v>
      </c>
      <c r="BV64" s="192"/>
      <c r="BW64" s="192"/>
      <c r="BX64" s="192"/>
      <c r="BY64" s="192"/>
      <c r="BZ64" s="192"/>
      <c r="CA64" s="192"/>
      <c r="CB64" s="192"/>
      <c r="CC64" s="192"/>
      <c r="CD64" s="192"/>
      <c r="CE64" s="192"/>
      <c r="CF64" s="192"/>
      <c r="CG64" s="192"/>
      <c r="CH64" s="192"/>
      <c r="CI64" s="192"/>
      <c r="CJ64" s="192"/>
      <c r="CK64" s="192"/>
      <c r="CL64" s="192"/>
      <c r="CM64" s="192"/>
      <c r="CN64" s="192"/>
      <c r="CO64" s="192"/>
      <c r="CP64" s="192"/>
      <c r="CQ64" s="192"/>
      <c r="CR64" s="192"/>
      <c r="CS64" s="192"/>
      <c r="CT64" s="192"/>
      <c r="CU64" s="192"/>
      <c r="CV64" s="1488" t="s">
        <v>2265</v>
      </c>
      <c r="CW64" s="1489"/>
      <c r="CX64" s="1489"/>
      <c r="CY64" s="1489"/>
      <c r="CZ64" s="1489"/>
      <c r="DA64" s="1489"/>
      <c r="DB64" s="1489"/>
      <c r="DC64" s="1489"/>
      <c r="DD64" s="1859">
        <v>44638</v>
      </c>
      <c r="DE64" s="1860"/>
      <c r="DF64" s="1860"/>
      <c r="DG64" s="1861"/>
      <c r="DH64" s="229"/>
      <c r="DI64" s="229"/>
      <c r="DJ64" s="229"/>
      <c r="DK64" s="229"/>
      <c r="DL64" s="229"/>
      <c r="DM64" s="229"/>
      <c r="DN64" s="229"/>
      <c r="DO64" s="229"/>
      <c r="DP64" s="229"/>
      <c r="DQ64" s="229"/>
      <c r="DR64" s="1520"/>
    </row>
    <row r="65" spans="1:122" s="80" customFormat="1" ht="15" customHeight="1">
      <c r="A65" s="218"/>
      <c r="B65" s="1891">
        <f>IF(NOT(ISBLANK(D65)),MAX(B$49:B64)+1,"")</f>
        <v>25</v>
      </c>
      <c r="C65" s="1892"/>
      <c r="D65" s="75" t="s">
        <v>135</v>
      </c>
      <c r="E65" s="926"/>
      <c r="F65" s="926" t="s">
        <v>2263</v>
      </c>
      <c r="G65" s="926"/>
      <c r="H65" s="926"/>
      <c r="I65" s="926"/>
      <c r="J65" s="926"/>
      <c r="K65" s="926"/>
      <c r="L65" s="926"/>
      <c r="M65" s="926"/>
      <c r="N65" s="926"/>
      <c r="O65" s="932"/>
      <c r="P65" s="824" t="s">
        <v>52</v>
      </c>
      <c r="Q65" s="926"/>
      <c r="R65" s="926"/>
      <c r="S65" s="932"/>
      <c r="T65" s="78" t="s">
        <v>53</v>
      </c>
      <c r="U65" s="147"/>
      <c r="V65" s="932"/>
      <c r="W65" s="824"/>
      <c r="X65" s="932"/>
      <c r="Y65" s="77"/>
      <c r="Z65" s="77"/>
      <c r="AA65" s="77"/>
      <c r="AB65" s="716"/>
      <c r="AC65" s="153" t="s">
        <v>50</v>
      </c>
      <c r="AD65" s="77" t="s">
        <v>122</v>
      </c>
      <c r="AE65" s="77" t="s">
        <v>122</v>
      </c>
      <c r="AF65" s="154" t="s">
        <v>50</v>
      </c>
      <c r="AG65" s="926"/>
      <c r="AH65" s="926"/>
      <c r="AI65" s="926"/>
      <c r="AJ65" s="926"/>
      <c r="AK65" s="926"/>
      <c r="AL65" s="926"/>
      <c r="AM65" s="926"/>
      <c r="AN65" s="926"/>
      <c r="AO65" s="926"/>
      <c r="AP65" s="926"/>
      <c r="AQ65" s="926"/>
      <c r="AR65" s="926"/>
      <c r="AS65" s="926"/>
      <c r="AT65" s="926"/>
      <c r="AU65" s="926"/>
      <c r="AV65" s="926"/>
      <c r="AW65" s="926"/>
      <c r="AX65" s="73"/>
      <c r="AY65" s="40"/>
      <c r="AZ65" s="465"/>
      <c r="BA65" s="192">
        <f t="shared" si="2"/>
        <v>2</v>
      </c>
      <c r="BB65" s="192"/>
      <c r="BC65" s="192"/>
      <c r="BD65" s="192"/>
      <c r="BE65" s="192"/>
      <c r="BF65" s="192"/>
      <c r="BG65" s="559" t="str">
        <f t="shared" ca="1" si="3"/>
        <v/>
      </c>
      <c r="BH65" s="560" t="str">
        <f t="shared" ca="1" si="3"/>
        <v/>
      </c>
      <c r="BI65" s="560" t="str">
        <f t="shared" ca="1" si="3"/>
        <v/>
      </c>
      <c r="BJ65" s="560" t="str">
        <f t="shared" ca="1" si="3"/>
        <v/>
      </c>
      <c r="BK65" s="560" t="str">
        <f t="shared" ca="1" si="3"/>
        <v/>
      </c>
      <c r="BL65" s="561" t="str">
        <f t="shared" ca="1" si="3"/>
        <v/>
      </c>
      <c r="BM65" s="192"/>
      <c r="BN65" s="192"/>
      <c r="BO65" s="192"/>
      <c r="BP65" s="192"/>
      <c r="BQ65" s="192"/>
      <c r="BR65" s="192"/>
      <c r="BS65" s="192"/>
      <c r="BT65" s="192"/>
      <c r="BU65" s="562" t="str">
        <f>"「共通仕様」"&amp;共通仕様!$CX$13</f>
        <v>「共通仕様」「55.3.1.②. 金型G車種記号データセット 部品番号の入力」</v>
      </c>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488" t="s">
        <v>2265</v>
      </c>
      <c r="CW65" s="1489"/>
      <c r="CX65" s="1489"/>
      <c r="CY65" s="1489"/>
      <c r="CZ65" s="1489"/>
      <c r="DA65" s="1489"/>
      <c r="DB65" s="1489"/>
      <c r="DC65" s="1489"/>
      <c r="DD65" s="1859">
        <v>44638</v>
      </c>
      <c r="DE65" s="1860"/>
      <c r="DF65" s="1860"/>
      <c r="DG65" s="1861"/>
      <c r="DH65" s="229"/>
      <c r="DI65" s="229"/>
      <c r="DJ65" s="229"/>
      <c r="DK65" s="229"/>
      <c r="DL65" s="229"/>
      <c r="DM65" s="229"/>
      <c r="DN65" s="229"/>
      <c r="DO65" s="229"/>
      <c r="DP65" s="229"/>
      <c r="DQ65" s="229"/>
      <c r="DR65" s="1520"/>
    </row>
    <row r="66" spans="1:122" s="80" customFormat="1" ht="15" customHeight="1">
      <c r="A66" s="218"/>
      <c r="B66" s="1891">
        <f>IF(NOT(ISBLANK(D66)),MAX(B$49:B65)+1,"")</f>
        <v>26</v>
      </c>
      <c r="C66" s="1892"/>
      <c r="D66" s="75" t="s">
        <v>136</v>
      </c>
      <c r="E66" s="926"/>
      <c r="F66" s="926"/>
      <c r="G66" s="926"/>
      <c r="H66" s="926"/>
      <c r="I66" s="926"/>
      <c r="J66" s="926"/>
      <c r="K66" s="926"/>
      <c r="L66" s="926"/>
      <c r="M66" s="926"/>
      <c r="N66" s="926"/>
      <c r="O66" s="932"/>
      <c r="P66" s="824" t="s">
        <v>52</v>
      </c>
      <c r="Q66" s="926"/>
      <c r="R66" s="926"/>
      <c r="S66" s="932"/>
      <c r="T66" s="78" t="s">
        <v>53</v>
      </c>
      <c r="U66" s="147"/>
      <c r="V66" s="932"/>
      <c r="W66" s="824"/>
      <c r="X66" s="932"/>
      <c r="Y66" s="77"/>
      <c r="Z66" s="77"/>
      <c r="AA66" s="77"/>
      <c r="AB66" s="716"/>
      <c r="AC66" s="153" t="s">
        <v>124</v>
      </c>
      <c r="AD66" s="77" t="s">
        <v>124</v>
      </c>
      <c r="AE66" s="77" t="s">
        <v>124</v>
      </c>
      <c r="AF66" s="154" t="s">
        <v>124</v>
      </c>
      <c r="AG66" s="926"/>
      <c r="AH66" s="926"/>
      <c r="AI66" s="926"/>
      <c r="AJ66" s="926"/>
      <c r="AK66" s="926"/>
      <c r="AL66" s="926"/>
      <c r="AM66" s="926"/>
      <c r="AN66" s="926"/>
      <c r="AO66" s="926"/>
      <c r="AP66" s="926"/>
      <c r="AQ66" s="926"/>
      <c r="AR66" s="926"/>
      <c r="AS66" s="926"/>
      <c r="AT66" s="926"/>
      <c r="AU66" s="926"/>
      <c r="AV66" s="926"/>
      <c r="AW66" s="926"/>
      <c r="AX66" s="73"/>
      <c r="AY66" s="40"/>
      <c r="AZ66" s="465"/>
      <c r="BA66" s="192">
        <f t="shared" si="2"/>
        <v>2</v>
      </c>
      <c r="BB66" s="192"/>
      <c r="BC66" s="192"/>
      <c r="BD66" s="192"/>
      <c r="BE66" s="192"/>
      <c r="BF66" s="192"/>
      <c r="BG66" s="559" t="str">
        <f t="shared" ca="1" si="3"/>
        <v/>
      </c>
      <c r="BH66" s="560" t="str">
        <f t="shared" ca="1" si="3"/>
        <v/>
      </c>
      <c r="BI66" s="560" t="str">
        <f t="shared" ca="1" si="3"/>
        <v/>
      </c>
      <c r="BJ66" s="560" t="str">
        <f t="shared" ca="1" si="3"/>
        <v/>
      </c>
      <c r="BK66" s="560" t="str">
        <f t="shared" ca="1" si="3"/>
        <v/>
      </c>
      <c r="BL66" s="561" t="str">
        <f t="shared" ca="1" si="3"/>
        <v/>
      </c>
      <c r="BM66" s="192"/>
      <c r="BN66" s="192"/>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531"/>
      <c r="CW66" s="1532"/>
      <c r="CX66" s="1532"/>
      <c r="CY66" s="1533"/>
      <c r="CZ66" s="1533"/>
      <c r="DA66" s="1533"/>
      <c r="DB66" s="1533"/>
      <c r="DC66" s="1533"/>
      <c r="DD66" s="1991"/>
      <c r="DE66" s="1992"/>
      <c r="DF66" s="1992"/>
      <c r="DG66" s="1993"/>
      <c r="DH66" s="229"/>
      <c r="DI66" s="229"/>
      <c r="DJ66" s="229"/>
      <c r="DK66" s="229"/>
      <c r="DL66" s="229"/>
      <c r="DM66" s="229"/>
      <c r="DN66" s="229"/>
      <c r="DO66" s="229"/>
      <c r="DP66" s="229"/>
      <c r="DQ66" s="229"/>
      <c r="DR66" s="1520"/>
    </row>
    <row r="67" spans="1:122" s="80" customFormat="1" ht="15" customHeight="1">
      <c r="A67" s="218"/>
      <c r="B67" s="1891">
        <f>IF(NOT(ISBLANK(D67)),MAX(B$49:B66)+1,"")</f>
        <v>27</v>
      </c>
      <c r="C67" s="1892"/>
      <c r="D67" s="75" t="s">
        <v>137</v>
      </c>
      <c r="E67" s="926"/>
      <c r="F67" s="926"/>
      <c r="G67" s="926"/>
      <c r="H67" s="926"/>
      <c r="I67" s="926"/>
      <c r="J67" s="926"/>
      <c r="K67" s="926"/>
      <c r="L67" s="926"/>
      <c r="M67" s="926"/>
      <c r="N67" s="926"/>
      <c r="O67" s="932"/>
      <c r="P67" s="824" t="s">
        <v>52</v>
      </c>
      <c r="Q67" s="926"/>
      <c r="R67" s="926"/>
      <c r="S67" s="932"/>
      <c r="T67" s="78" t="s">
        <v>53</v>
      </c>
      <c r="U67" s="147"/>
      <c r="V67" s="932"/>
      <c r="W67" s="824"/>
      <c r="X67" s="932"/>
      <c r="Y67" s="77"/>
      <c r="Z67" s="77"/>
      <c r="AA67" s="77"/>
      <c r="AB67" s="716"/>
      <c r="AC67" s="153" t="s">
        <v>129</v>
      </c>
      <c r="AD67" s="77" t="s">
        <v>124</v>
      </c>
      <c r="AE67" s="77" t="s">
        <v>124</v>
      </c>
      <c r="AF67" s="154" t="s">
        <v>124</v>
      </c>
      <c r="AG67" s="926"/>
      <c r="AH67" s="926"/>
      <c r="AI67" s="926"/>
      <c r="AJ67" s="926"/>
      <c r="AK67" s="926"/>
      <c r="AL67" s="926"/>
      <c r="AM67" s="926"/>
      <c r="AN67" s="926"/>
      <c r="AO67" s="926"/>
      <c r="AP67" s="926"/>
      <c r="AQ67" s="926"/>
      <c r="AR67" s="926"/>
      <c r="AS67" s="926"/>
      <c r="AT67" s="926"/>
      <c r="AU67" s="926"/>
      <c r="AV67" s="926"/>
      <c r="AW67" s="926"/>
      <c r="AX67" s="73"/>
      <c r="AY67" s="40"/>
      <c r="AZ67" s="465"/>
      <c r="BA67" s="192">
        <f t="shared" si="2"/>
        <v>2</v>
      </c>
      <c r="BB67" s="192"/>
      <c r="BC67" s="192"/>
      <c r="BD67" s="192"/>
      <c r="BE67" s="192"/>
      <c r="BF67" s="192"/>
      <c r="BG67" s="559" t="str">
        <f t="shared" ca="1" si="3"/>
        <v/>
      </c>
      <c r="BH67" s="560" t="str">
        <f t="shared" ca="1" si="3"/>
        <v/>
      </c>
      <c r="BI67" s="560" t="str">
        <f t="shared" ca="1" si="3"/>
        <v/>
      </c>
      <c r="BJ67" s="560" t="str">
        <f t="shared" ca="1" si="3"/>
        <v/>
      </c>
      <c r="BK67" s="560" t="str">
        <f t="shared" ca="1" si="3"/>
        <v/>
      </c>
      <c r="BL67" s="561" t="str">
        <f t="shared" ca="1" si="3"/>
        <v/>
      </c>
      <c r="BM67" s="192"/>
      <c r="BN67" s="192"/>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531"/>
      <c r="CW67" s="1532"/>
      <c r="CX67" s="1532"/>
      <c r="CY67" s="1533"/>
      <c r="CZ67" s="1533"/>
      <c r="DA67" s="1533"/>
      <c r="DB67" s="1533"/>
      <c r="DC67" s="1533"/>
      <c r="DD67" s="1991"/>
      <c r="DE67" s="1992"/>
      <c r="DF67" s="1992"/>
      <c r="DG67" s="1993"/>
      <c r="DH67" s="229"/>
      <c r="DI67" s="229"/>
      <c r="DJ67" s="229"/>
      <c r="DK67" s="229"/>
      <c r="DL67" s="229"/>
      <c r="DM67" s="229"/>
      <c r="DN67" s="229"/>
      <c r="DO67" s="229"/>
      <c r="DP67" s="229"/>
      <c r="DQ67" s="229"/>
      <c r="DR67" s="1520"/>
    </row>
    <row r="68" spans="1:122" s="80" customFormat="1" ht="15" customHeight="1">
      <c r="A68" s="218"/>
      <c r="B68" s="1891">
        <f>IF(NOT(ISBLANK(D68)),MAX(B$49:B67)+1,"")</f>
        <v>28</v>
      </c>
      <c r="C68" s="1892"/>
      <c r="D68" s="75" t="s">
        <v>138</v>
      </c>
      <c r="E68" s="926"/>
      <c r="F68" s="926" t="s">
        <v>2264</v>
      </c>
      <c r="G68" s="926"/>
      <c r="H68" s="926"/>
      <c r="I68" s="926"/>
      <c r="J68" s="926"/>
      <c r="K68" s="926"/>
      <c r="L68" s="926"/>
      <c r="M68" s="926"/>
      <c r="N68" s="926"/>
      <c r="O68" s="932"/>
      <c r="P68" s="824" t="s">
        <v>52</v>
      </c>
      <c r="Q68" s="926"/>
      <c r="R68" s="926"/>
      <c r="S68" s="932"/>
      <c r="T68" s="78" t="s">
        <v>53</v>
      </c>
      <c r="U68" s="147"/>
      <c r="V68" s="932"/>
      <c r="W68" s="824"/>
      <c r="X68" s="932"/>
      <c r="Y68" s="77"/>
      <c r="Z68" s="77"/>
      <c r="AA68" s="77"/>
      <c r="AB68" s="716"/>
      <c r="AC68" s="153" t="s">
        <v>129</v>
      </c>
      <c r="AD68" s="77" t="s">
        <v>122</v>
      </c>
      <c r="AE68" s="77" t="s">
        <v>124</v>
      </c>
      <c r="AF68" s="154" t="s">
        <v>129</v>
      </c>
      <c r="AG68" s="926"/>
      <c r="AH68" s="926"/>
      <c r="AI68" s="926"/>
      <c r="AJ68" s="926"/>
      <c r="AK68" s="926"/>
      <c r="AL68" s="926"/>
      <c r="AM68" s="926"/>
      <c r="AN68" s="926"/>
      <c r="AO68" s="926"/>
      <c r="AP68" s="926"/>
      <c r="AQ68" s="926"/>
      <c r="AR68" s="926"/>
      <c r="AS68" s="926"/>
      <c r="AT68" s="926"/>
      <c r="AU68" s="926"/>
      <c r="AV68" s="926"/>
      <c r="AW68" s="926"/>
      <c r="AX68" s="73"/>
      <c r="AY68" s="40"/>
      <c r="AZ68" s="465"/>
      <c r="BA68" s="192">
        <f t="shared" si="2"/>
        <v>2</v>
      </c>
      <c r="BB68" s="192"/>
      <c r="BC68" s="192"/>
      <c r="BD68" s="192"/>
      <c r="BE68" s="192"/>
      <c r="BF68" s="192"/>
      <c r="BG68" s="559" t="str">
        <f t="shared" ca="1" si="3"/>
        <v/>
      </c>
      <c r="BH68" s="560" t="str">
        <f t="shared" ca="1" si="3"/>
        <v/>
      </c>
      <c r="BI68" s="560" t="str">
        <f t="shared" ca="1" si="3"/>
        <v/>
      </c>
      <c r="BJ68" s="560" t="str">
        <f t="shared" ca="1" si="3"/>
        <v/>
      </c>
      <c r="BK68" s="560" t="str">
        <f t="shared" ca="1" si="3"/>
        <v/>
      </c>
      <c r="BL68" s="561" t="str">
        <f t="shared" ca="1" si="3"/>
        <v/>
      </c>
      <c r="BM68" s="192"/>
      <c r="BN68" s="192"/>
      <c r="BO68" s="192"/>
      <c r="BP68" s="192"/>
      <c r="BQ68" s="192"/>
      <c r="BR68" s="192"/>
      <c r="BS68" s="192"/>
      <c r="BT68" s="192"/>
      <c r="BU68" s="192"/>
      <c r="BV68" s="465"/>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488" t="s">
        <v>2265</v>
      </c>
      <c r="CW68" s="1489"/>
      <c r="CX68" s="1489"/>
      <c r="CY68" s="1489"/>
      <c r="CZ68" s="1489"/>
      <c r="DA68" s="1489"/>
      <c r="DB68" s="1489"/>
      <c r="DC68" s="1489"/>
      <c r="DD68" s="1859">
        <v>44638</v>
      </c>
      <c r="DE68" s="1860"/>
      <c r="DF68" s="1860"/>
      <c r="DG68" s="1861"/>
      <c r="DH68" s="229"/>
      <c r="DI68" s="229"/>
      <c r="DJ68" s="229"/>
      <c r="DK68" s="229"/>
      <c r="DL68" s="229"/>
      <c r="DM68" s="229"/>
      <c r="DN68" s="229"/>
      <c r="DO68" s="229"/>
      <c r="DP68" s="229"/>
      <c r="DQ68" s="229"/>
      <c r="DR68" s="1520"/>
    </row>
    <row r="69" spans="1:122" s="80" customFormat="1" ht="15" customHeight="1">
      <c r="A69" s="218"/>
      <c r="B69" s="1891">
        <f>IF(NOT(ISBLANK(D69)),MAX(B$49:B68)+1,"")</f>
        <v>29</v>
      </c>
      <c r="C69" s="1892"/>
      <c r="D69" s="75" t="s">
        <v>139</v>
      </c>
      <c r="E69" s="926"/>
      <c r="F69" s="926"/>
      <c r="G69" s="926"/>
      <c r="H69" s="926"/>
      <c r="I69" s="926"/>
      <c r="J69" s="926"/>
      <c r="K69" s="926"/>
      <c r="L69" s="926"/>
      <c r="M69" s="926"/>
      <c r="N69" s="926"/>
      <c r="O69" s="932"/>
      <c r="P69" s="824" t="s">
        <v>52</v>
      </c>
      <c r="Q69" s="926"/>
      <c r="R69" s="926"/>
      <c r="S69" s="932"/>
      <c r="T69" s="78" t="s">
        <v>53</v>
      </c>
      <c r="U69" s="147"/>
      <c r="V69" s="932"/>
      <c r="W69" s="824"/>
      <c r="X69" s="932"/>
      <c r="Y69" s="77"/>
      <c r="Z69" s="77"/>
      <c r="AA69" s="77"/>
      <c r="AB69" s="716"/>
      <c r="AC69" s="153" t="s">
        <v>129</v>
      </c>
      <c r="AD69" s="77" t="s">
        <v>124</v>
      </c>
      <c r="AE69" s="77" t="s">
        <v>124</v>
      </c>
      <c r="AF69" s="154" t="s">
        <v>124</v>
      </c>
      <c r="AG69" s="926"/>
      <c r="AH69" s="926"/>
      <c r="AI69" s="926"/>
      <c r="AJ69" s="926"/>
      <c r="AK69" s="926"/>
      <c r="AL69" s="926"/>
      <c r="AM69" s="926"/>
      <c r="AN69" s="926"/>
      <c r="AO69" s="926"/>
      <c r="AP69" s="926"/>
      <c r="AQ69" s="926"/>
      <c r="AR69" s="926"/>
      <c r="AS69" s="926"/>
      <c r="AT69" s="926"/>
      <c r="AU69" s="926"/>
      <c r="AV69" s="926"/>
      <c r="AW69" s="926"/>
      <c r="AX69" s="73"/>
      <c r="AY69" s="40"/>
      <c r="AZ69" s="465"/>
      <c r="BA69" s="192">
        <f t="shared" si="2"/>
        <v>2</v>
      </c>
      <c r="BB69" s="192"/>
      <c r="BC69" s="192"/>
      <c r="BD69" s="192"/>
      <c r="BE69" s="192"/>
      <c r="BF69" s="192"/>
      <c r="BG69" s="559" t="str">
        <f t="shared" ca="1" si="3"/>
        <v/>
      </c>
      <c r="BH69" s="560" t="str">
        <f t="shared" ca="1" si="3"/>
        <v/>
      </c>
      <c r="BI69" s="560" t="str">
        <f t="shared" ca="1" si="3"/>
        <v/>
      </c>
      <c r="BJ69" s="560" t="str">
        <f t="shared" ca="1" si="3"/>
        <v/>
      </c>
      <c r="BK69" s="560" t="str">
        <f t="shared" ca="1" si="3"/>
        <v/>
      </c>
      <c r="BL69" s="561" t="str">
        <f t="shared" ca="1" si="3"/>
        <v/>
      </c>
      <c r="BM69" s="192"/>
      <c r="BN69" s="192"/>
      <c r="BO69" s="192"/>
      <c r="BP69" s="192"/>
      <c r="BQ69" s="192"/>
      <c r="BR69" s="465"/>
      <c r="BS69" s="465"/>
      <c r="BT69" s="465"/>
      <c r="BU69" s="465"/>
      <c r="BV69" s="465"/>
      <c r="BW69" s="192"/>
      <c r="BX69" s="192"/>
      <c r="BY69" s="192"/>
      <c r="BZ69" s="192"/>
      <c r="CA69" s="192"/>
      <c r="CB69" s="192"/>
      <c r="CC69" s="192"/>
      <c r="CD69" s="192"/>
      <c r="CE69" s="192"/>
      <c r="CF69" s="192"/>
      <c r="CG69" s="192"/>
      <c r="CH69" s="192"/>
      <c r="CI69" s="192"/>
      <c r="CJ69" s="192"/>
      <c r="CK69" s="192"/>
      <c r="CL69" s="192"/>
      <c r="CM69" s="192"/>
      <c r="CN69" s="192"/>
      <c r="CO69" s="192"/>
      <c r="CP69" s="192"/>
      <c r="CQ69" s="192"/>
      <c r="CR69" s="192"/>
      <c r="CS69" s="192"/>
      <c r="CT69" s="192"/>
      <c r="CU69" s="192"/>
      <c r="CV69" s="1531"/>
      <c r="CW69" s="1532"/>
      <c r="CX69" s="1532"/>
      <c r="CY69" s="1533"/>
      <c r="CZ69" s="1533"/>
      <c r="DA69" s="1533"/>
      <c r="DB69" s="1533"/>
      <c r="DC69" s="1533"/>
      <c r="DD69" s="1991"/>
      <c r="DE69" s="1992"/>
      <c r="DF69" s="1992"/>
      <c r="DG69" s="1993"/>
      <c r="DH69" s="229"/>
      <c r="DI69" s="229"/>
      <c r="DJ69" s="229"/>
      <c r="DK69" s="229"/>
      <c r="DL69" s="229"/>
      <c r="DM69" s="229"/>
      <c r="DN69" s="229"/>
      <c r="DO69" s="229"/>
      <c r="DP69" s="229"/>
      <c r="DQ69" s="229"/>
      <c r="DR69" s="1520"/>
    </row>
    <row r="70" spans="1:122" s="80" customFormat="1" ht="15" customHeight="1">
      <c r="A70" s="218"/>
      <c r="B70" s="1891">
        <f>IF(NOT(ISBLANK(D70)),MAX(B$49:B69)+1,"")</f>
        <v>30</v>
      </c>
      <c r="C70" s="1892"/>
      <c r="D70" s="75" t="s">
        <v>140</v>
      </c>
      <c r="E70" s="926"/>
      <c r="F70" s="926"/>
      <c r="G70" s="926"/>
      <c r="H70" s="926"/>
      <c r="I70" s="926"/>
      <c r="J70" s="926"/>
      <c r="K70" s="926"/>
      <c r="L70" s="926"/>
      <c r="M70" s="926"/>
      <c r="N70" s="926"/>
      <c r="O70" s="932"/>
      <c r="P70" s="824" t="s">
        <v>52</v>
      </c>
      <c r="Q70" s="926"/>
      <c r="R70" s="926"/>
      <c r="S70" s="932"/>
      <c r="T70" s="78" t="s">
        <v>53</v>
      </c>
      <c r="U70" s="147"/>
      <c r="V70" s="932"/>
      <c r="W70" s="824"/>
      <c r="X70" s="932"/>
      <c r="Y70" s="77"/>
      <c r="Z70" s="77"/>
      <c r="AA70" s="77"/>
      <c r="AB70" s="716"/>
      <c r="AC70" s="153" t="s">
        <v>129</v>
      </c>
      <c r="AD70" s="77" t="s">
        <v>124</v>
      </c>
      <c r="AE70" s="77" t="s">
        <v>124</v>
      </c>
      <c r="AF70" s="154" t="s">
        <v>124</v>
      </c>
      <c r="AG70" s="926"/>
      <c r="AH70" s="926"/>
      <c r="AI70" s="926"/>
      <c r="AJ70" s="926"/>
      <c r="AK70" s="926"/>
      <c r="AL70" s="926"/>
      <c r="AM70" s="926"/>
      <c r="AN70" s="926"/>
      <c r="AO70" s="926"/>
      <c r="AP70" s="926"/>
      <c r="AQ70" s="926"/>
      <c r="AR70" s="926"/>
      <c r="AS70" s="926"/>
      <c r="AT70" s="926"/>
      <c r="AU70" s="926"/>
      <c r="AV70" s="926"/>
      <c r="AW70" s="926"/>
      <c r="AX70" s="73"/>
      <c r="AY70" s="40"/>
      <c r="AZ70" s="465"/>
      <c r="BA70" s="192">
        <f t="shared" si="2"/>
        <v>2</v>
      </c>
      <c r="BB70" s="192"/>
      <c r="BC70" s="192"/>
      <c r="BD70" s="192"/>
      <c r="BE70" s="192"/>
      <c r="BF70" s="192"/>
      <c r="BG70" s="559" t="str">
        <f t="shared" ca="1" si="3"/>
        <v/>
      </c>
      <c r="BH70" s="560" t="str">
        <f t="shared" ca="1" si="3"/>
        <v/>
      </c>
      <c r="BI70" s="560" t="str">
        <f t="shared" ca="1" si="3"/>
        <v/>
      </c>
      <c r="BJ70" s="560" t="str">
        <f t="shared" ca="1" si="3"/>
        <v/>
      </c>
      <c r="BK70" s="560" t="str">
        <f t="shared" ca="1" si="3"/>
        <v/>
      </c>
      <c r="BL70" s="561" t="str">
        <f t="shared" ca="1" si="3"/>
        <v/>
      </c>
      <c r="BM70" s="192"/>
      <c r="BN70" s="192"/>
      <c r="BO70" s="192"/>
      <c r="BP70" s="192"/>
      <c r="BQ70" s="192"/>
      <c r="BR70" s="465"/>
      <c r="BS70" s="465"/>
      <c r="BT70" s="465"/>
      <c r="BU70" s="465"/>
      <c r="BV70" s="465"/>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T70" s="192"/>
      <c r="CU70" s="192"/>
      <c r="CV70" s="1531"/>
      <c r="CW70" s="1532"/>
      <c r="CX70" s="1532"/>
      <c r="CY70" s="1533"/>
      <c r="CZ70" s="1533"/>
      <c r="DA70" s="1533"/>
      <c r="DB70" s="1533"/>
      <c r="DC70" s="1533"/>
      <c r="DD70" s="1991"/>
      <c r="DE70" s="1992"/>
      <c r="DF70" s="1992"/>
      <c r="DG70" s="1993"/>
      <c r="DH70" s="229"/>
      <c r="DI70" s="229"/>
      <c r="DJ70" s="229"/>
      <c r="DK70" s="229"/>
      <c r="DL70" s="229"/>
      <c r="DM70" s="229"/>
      <c r="DN70" s="229"/>
      <c r="DO70" s="229"/>
      <c r="DP70" s="229"/>
      <c r="DQ70" s="229"/>
      <c r="DR70" s="1520"/>
    </row>
    <row r="71" spans="1:122" s="80" customFormat="1" ht="15" customHeight="1">
      <c r="A71" s="218"/>
      <c r="B71" s="1891">
        <f>IF(NOT(ISBLANK(D71)),MAX(B$49:B70)+1,"")</f>
        <v>31</v>
      </c>
      <c r="C71" s="1892"/>
      <c r="D71" s="75" t="s">
        <v>141</v>
      </c>
      <c r="E71" s="926"/>
      <c r="F71" s="926" t="s">
        <v>144</v>
      </c>
      <c r="G71" s="926"/>
      <c r="H71" s="926"/>
      <c r="I71" s="926"/>
      <c r="J71" s="926"/>
      <c r="K71" s="926"/>
      <c r="L71" s="926"/>
      <c r="M71" s="926"/>
      <c r="N71" s="926"/>
      <c r="O71" s="932"/>
      <c r="P71" s="824" t="s">
        <v>52</v>
      </c>
      <c r="Q71" s="926"/>
      <c r="R71" s="926"/>
      <c r="S71" s="932"/>
      <c r="T71" s="78" t="s">
        <v>53</v>
      </c>
      <c r="U71" s="147"/>
      <c r="V71" s="932"/>
      <c r="W71" s="824"/>
      <c r="X71" s="932"/>
      <c r="Y71" s="77"/>
      <c r="Z71" s="77"/>
      <c r="AA71" s="77"/>
      <c r="AB71" s="716"/>
      <c r="AC71" s="153" t="s">
        <v>50</v>
      </c>
      <c r="AD71" s="77" t="s">
        <v>50</v>
      </c>
      <c r="AE71" s="77" t="s">
        <v>50</v>
      </c>
      <c r="AF71" s="154" t="s">
        <v>50</v>
      </c>
      <c r="AG71" s="926"/>
      <c r="AH71" s="926"/>
      <c r="AI71" s="926"/>
      <c r="AJ71" s="926"/>
      <c r="AK71" s="926"/>
      <c r="AL71" s="926"/>
      <c r="AM71" s="926"/>
      <c r="AN71" s="926"/>
      <c r="AO71" s="926"/>
      <c r="AP71" s="926"/>
      <c r="AQ71" s="926"/>
      <c r="AR71" s="926"/>
      <c r="AS71" s="926"/>
      <c r="AT71" s="926"/>
      <c r="AU71" s="926"/>
      <c r="AV71" s="926"/>
      <c r="AW71" s="926"/>
      <c r="AX71" s="73"/>
      <c r="AY71" s="40"/>
      <c r="AZ71" s="465"/>
      <c r="BA71" s="192">
        <f t="shared" si="2"/>
        <v>2</v>
      </c>
      <c r="BB71" s="192"/>
      <c r="BC71" s="192"/>
      <c r="BD71" s="192"/>
      <c r="BE71" s="192"/>
      <c r="BF71" s="192"/>
      <c r="BG71" s="559" t="str">
        <f t="shared" ca="1" si="3"/>
        <v/>
      </c>
      <c r="BH71" s="560" t="str">
        <f t="shared" ca="1" si="3"/>
        <v/>
      </c>
      <c r="BI71" s="560" t="str">
        <f t="shared" ca="1" si="3"/>
        <v/>
      </c>
      <c r="BJ71" s="560" t="str">
        <f t="shared" ca="1" si="3"/>
        <v/>
      </c>
      <c r="BK71" s="560" t="str">
        <f t="shared" ca="1" si="3"/>
        <v/>
      </c>
      <c r="BL71" s="561" t="str">
        <f t="shared" ca="1" si="3"/>
        <v/>
      </c>
      <c r="BM71" s="192"/>
      <c r="BN71" s="192"/>
      <c r="BO71" s="192"/>
      <c r="BP71" s="192"/>
      <c r="BQ71" s="192"/>
      <c r="BR71" s="465"/>
      <c r="BS71" s="465"/>
      <c r="BT71" s="465"/>
      <c r="BU71" s="465"/>
      <c r="BV71" s="465"/>
      <c r="BW71" s="192"/>
      <c r="BX71" s="192"/>
      <c r="BY71" s="192"/>
      <c r="BZ71" s="192"/>
      <c r="CA71" s="192"/>
      <c r="CB71" s="192"/>
      <c r="CC71" s="192"/>
      <c r="CD71" s="192"/>
      <c r="CE71" s="192"/>
      <c r="CF71" s="192"/>
      <c r="CG71" s="192"/>
      <c r="CH71" s="192"/>
      <c r="CI71" s="192"/>
      <c r="CJ71" s="192"/>
      <c r="CK71" s="192"/>
      <c r="CL71" s="192"/>
      <c r="CM71" s="192"/>
      <c r="CN71" s="465"/>
      <c r="CO71" s="465"/>
      <c r="CP71" s="465"/>
      <c r="CQ71" s="465"/>
      <c r="CR71" s="465"/>
      <c r="CS71" s="192"/>
      <c r="CT71" s="192"/>
      <c r="CU71" s="192"/>
      <c r="CV71" s="1488" t="s">
        <v>2265</v>
      </c>
      <c r="CW71" s="1489"/>
      <c r="CX71" s="1489"/>
      <c r="CY71" s="1489"/>
      <c r="CZ71" s="1489"/>
      <c r="DA71" s="1489"/>
      <c r="DB71" s="1489"/>
      <c r="DC71" s="1489"/>
      <c r="DD71" s="1859">
        <v>44638</v>
      </c>
      <c r="DE71" s="1860"/>
      <c r="DF71" s="1860"/>
      <c r="DG71" s="1861"/>
      <c r="DH71" s="229"/>
      <c r="DI71" s="229"/>
      <c r="DJ71" s="229"/>
      <c r="DK71" s="229"/>
      <c r="DL71" s="229"/>
      <c r="DM71" s="229"/>
      <c r="DN71" s="229"/>
      <c r="DO71" s="229"/>
      <c r="DP71" s="229"/>
      <c r="DQ71" s="229"/>
      <c r="DR71" s="1520"/>
    </row>
    <row r="72" spans="1:122" ht="15" customHeight="1">
      <c r="A72" s="218"/>
      <c r="B72" s="1972" t="s">
        <v>57</v>
      </c>
      <c r="C72" s="1973"/>
      <c r="D72" s="1973"/>
      <c r="E72" s="1973"/>
      <c r="F72" s="1973"/>
      <c r="G72" s="1973"/>
      <c r="H72" s="1973"/>
      <c r="I72" s="1973"/>
      <c r="J72" s="1973"/>
      <c r="K72" s="1973"/>
      <c r="L72" s="1973"/>
      <c r="M72" s="1973"/>
      <c r="N72" s="1973"/>
      <c r="O72" s="1973"/>
      <c r="P72" s="1973"/>
      <c r="Q72" s="1973"/>
      <c r="R72" s="1973"/>
      <c r="S72" s="1973"/>
      <c r="T72" s="1973"/>
      <c r="U72" s="1973"/>
      <c r="V72" s="1973"/>
      <c r="W72" s="1973"/>
      <c r="X72" s="1973"/>
      <c r="Y72" s="1973"/>
      <c r="Z72" s="1973"/>
      <c r="AA72" s="1973"/>
      <c r="AB72" s="1973"/>
      <c r="AC72" s="1973"/>
      <c r="AD72" s="1973"/>
      <c r="AE72" s="1973"/>
      <c r="AF72" s="1973"/>
      <c r="AG72" s="1973"/>
      <c r="AH72" s="1973"/>
      <c r="AI72" s="1973"/>
      <c r="AJ72" s="1973"/>
      <c r="AK72" s="1973"/>
      <c r="AL72" s="1973"/>
      <c r="AM72" s="1973"/>
      <c r="AN72" s="1973"/>
      <c r="AO72" s="1973"/>
      <c r="AP72" s="1973"/>
      <c r="AQ72" s="1973"/>
      <c r="AR72" s="1973"/>
      <c r="AS72" s="1973"/>
      <c r="AT72" s="1973"/>
      <c r="AU72" s="1973"/>
      <c r="AV72" s="1973"/>
      <c r="AW72" s="1973"/>
      <c r="AX72" s="1974"/>
      <c r="AY72" s="40"/>
      <c r="BA72" s="192">
        <f t="shared" si="2"/>
        <v>2</v>
      </c>
      <c r="BE72" s="465"/>
      <c r="BF72" s="465"/>
      <c r="BG72" s="559" t="str">
        <f t="shared" ca="1" si="3"/>
        <v/>
      </c>
      <c r="BH72" s="560" t="str">
        <f t="shared" ca="1" si="3"/>
        <v/>
      </c>
      <c r="BI72" s="560" t="str">
        <f t="shared" ca="1" si="3"/>
        <v/>
      </c>
      <c r="BJ72" s="560" t="str">
        <f t="shared" ca="1" si="3"/>
        <v/>
      </c>
      <c r="BK72" s="560" t="str">
        <f t="shared" ca="1" si="3"/>
        <v/>
      </c>
      <c r="BL72" s="561" t="str">
        <f t="shared" ca="1" si="3"/>
        <v/>
      </c>
      <c r="BM72" s="465"/>
      <c r="BN72" s="465"/>
      <c r="BO72" s="465"/>
      <c r="BP72" s="465"/>
      <c r="BQ72" s="465"/>
      <c r="BR72" s="465"/>
      <c r="BS72" s="465"/>
      <c r="BT72" s="465"/>
      <c r="BU72" s="465"/>
      <c r="BV72" s="465"/>
      <c r="BW72" s="192"/>
      <c r="BX72" s="192"/>
      <c r="BY72" s="192"/>
      <c r="BZ72" s="192"/>
      <c r="CA72" s="192"/>
      <c r="CB72" s="192"/>
      <c r="CC72" s="192"/>
      <c r="CD72" s="192"/>
      <c r="CE72" s="192"/>
      <c r="CF72" s="192"/>
      <c r="CG72" s="192"/>
      <c r="CH72" s="192"/>
      <c r="CI72" s="192"/>
      <c r="CJ72" s="192"/>
      <c r="CK72" s="192"/>
      <c r="CL72" s="192"/>
      <c r="CM72" s="192"/>
      <c r="CN72" s="465"/>
      <c r="CO72" s="465"/>
      <c r="CP72" s="465"/>
      <c r="CQ72" s="465"/>
      <c r="CR72" s="465"/>
      <c r="CS72" s="465"/>
      <c r="CT72" s="465"/>
      <c r="CU72" s="465"/>
      <c r="CV72" s="1528"/>
      <c r="CW72" s="1529"/>
      <c r="CX72" s="1529"/>
      <c r="CY72" s="1530"/>
      <c r="CZ72" s="1530"/>
      <c r="DA72" s="1530"/>
      <c r="DB72" s="1530"/>
      <c r="DC72" s="1530"/>
      <c r="DD72" s="1991"/>
      <c r="DE72" s="1992"/>
      <c r="DF72" s="1992"/>
      <c r="DG72" s="1993"/>
      <c r="DH72" s="1490"/>
      <c r="DI72" s="1490"/>
      <c r="DJ72" s="1490"/>
      <c r="DK72" s="1490"/>
      <c r="DL72" s="1490"/>
      <c r="DM72" s="1490"/>
      <c r="DN72" s="1490"/>
      <c r="DO72" s="1490"/>
      <c r="DP72" s="1490"/>
      <c r="DQ72" s="1490"/>
      <c r="DR72" s="1516"/>
    </row>
    <row r="73" spans="1:122" ht="15" customHeight="1">
      <c r="A73" s="218"/>
      <c r="B73" s="1975">
        <f>IF(NOT(ISBLANK(D73)),MAX(B$37:B72)+1,"")</f>
        <v>32</v>
      </c>
      <c r="C73" s="1976"/>
      <c r="D73" s="826" t="s">
        <v>227</v>
      </c>
      <c r="E73" s="827"/>
      <c r="F73" s="827"/>
      <c r="G73" s="827"/>
      <c r="H73" s="827"/>
      <c r="I73" s="827"/>
      <c r="J73" s="827"/>
      <c r="K73" s="827"/>
      <c r="L73" s="827"/>
      <c r="M73" s="827"/>
      <c r="N73" s="827"/>
      <c r="O73" s="827"/>
      <c r="P73" s="827"/>
      <c r="Q73" s="827"/>
      <c r="R73" s="827"/>
      <c r="S73" s="827"/>
      <c r="T73" s="827"/>
      <c r="U73" s="827"/>
      <c r="V73" s="177"/>
      <c r="W73" s="178"/>
      <c r="X73" s="827"/>
      <c r="Y73" s="179"/>
      <c r="Z73" s="179"/>
      <c r="AA73" s="180"/>
      <c r="AB73" s="82" t="s">
        <v>228</v>
      </c>
      <c r="AC73" s="939"/>
      <c r="AD73" s="939"/>
      <c r="AE73" s="939"/>
      <c r="AF73" s="939"/>
      <c r="AG73" s="939"/>
      <c r="AH73" s="939"/>
      <c r="AI73" s="939"/>
      <c r="AJ73" s="939"/>
      <c r="AK73" s="939"/>
      <c r="AL73" s="939"/>
      <c r="AM73" s="939"/>
      <c r="AN73" s="939"/>
      <c r="AO73" s="939"/>
      <c r="AP73" s="939"/>
      <c r="AQ73" s="939"/>
      <c r="AR73" s="939"/>
      <c r="AS73" s="939"/>
      <c r="AT73" s="939"/>
      <c r="AU73" s="939"/>
      <c r="AV73" s="939"/>
      <c r="AW73" s="939"/>
      <c r="AX73" s="83"/>
      <c r="AY73" s="40"/>
      <c r="BA73" s="192">
        <f t="shared" si="2"/>
        <v>2</v>
      </c>
      <c r="BE73" s="465"/>
      <c r="BF73" s="465"/>
      <c r="BG73" s="559" t="str">
        <f t="shared" ca="1" si="3"/>
        <v/>
      </c>
      <c r="BH73" s="560" t="str">
        <f t="shared" ca="1" si="3"/>
        <v/>
      </c>
      <c r="BI73" s="560" t="str">
        <f t="shared" ca="1" si="3"/>
        <v/>
      </c>
      <c r="BJ73" s="560" t="str">
        <f t="shared" ca="1" si="3"/>
        <v/>
      </c>
      <c r="BK73" s="560" t="str">
        <f t="shared" ca="1" si="3"/>
        <v/>
      </c>
      <c r="BL73" s="561" t="str">
        <f t="shared" ca="1" si="3"/>
        <v/>
      </c>
      <c r="BM73" s="465"/>
      <c r="BN73" s="465"/>
      <c r="BO73" s="465"/>
      <c r="BP73" s="465"/>
      <c r="BQ73" s="465"/>
      <c r="BR73" s="465"/>
      <c r="BS73" s="465"/>
      <c r="BT73" s="465"/>
      <c r="BU73" s="465"/>
      <c r="BV73" s="465"/>
      <c r="BW73" s="192"/>
      <c r="BX73" s="192"/>
      <c r="BY73" s="192"/>
      <c r="BZ73" s="192"/>
      <c r="CA73" s="192"/>
      <c r="CB73" s="192"/>
      <c r="CC73" s="192"/>
      <c r="CD73" s="192"/>
      <c r="CE73" s="192"/>
      <c r="CF73" s="192"/>
      <c r="CG73" s="192"/>
      <c r="CH73" s="192"/>
      <c r="CI73" s="192"/>
      <c r="CJ73" s="192"/>
      <c r="CK73" s="192"/>
      <c r="CL73" s="192"/>
      <c r="CM73" s="192"/>
      <c r="CN73" s="465"/>
      <c r="CO73" s="465"/>
      <c r="CP73" s="465"/>
      <c r="CQ73" s="465"/>
      <c r="CR73" s="465"/>
      <c r="CS73" s="465"/>
      <c r="CT73" s="465"/>
      <c r="CU73" s="465"/>
      <c r="CV73" s="1488" t="s">
        <v>2265</v>
      </c>
      <c r="CW73" s="1489"/>
      <c r="CX73" s="1489"/>
      <c r="CY73" s="1489"/>
      <c r="CZ73" s="1489"/>
      <c r="DA73" s="1489"/>
      <c r="DB73" s="1489"/>
      <c r="DC73" s="1489"/>
      <c r="DD73" s="1859">
        <v>44638</v>
      </c>
      <c r="DE73" s="1860"/>
      <c r="DF73" s="1860"/>
      <c r="DG73" s="1861"/>
      <c r="DH73" s="1490"/>
      <c r="DI73" s="1490"/>
      <c r="DJ73" s="1490"/>
      <c r="DK73" s="1490"/>
      <c r="DL73" s="1490"/>
      <c r="DM73" s="1490"/>
      <c r="DN73" s="1490"/>
      <c r="DO73" s="1490"/>
      <c r="DP73" s="1490"/>
      <c r="DQ73" s="1490"/>
      <c r="DR73" s="1516"/>
    </row>
    <row r="74" spans="1:122" ht="15" customHeight="1">
      <c r="A74" s="218"/>
      <c r="B74" s="1970">
        <f>IF(NOT(ISBLANK(D74)),MAX(B$37:B73)+1,"")</f>
        <v>33</v>
      </c>
      <c r="C74" s="1977"/>
      <c r="D74" s="515" t="s">
        <v>229</v>
      </c>
      <c r="E74" s="940"/>
      <c r="F74" s="940"/>
      <c r="G74" s="940"/>
      <c r="H74" s="940"/>
      <c r="I74" s="940"/>
      <c r="J74" s="940"/>
      <c r="K74" s="940"/>
      <c r="L74" s="940"/>
      <c r="M74" s="940"/>
      <c r="N74" s="940"/>
      <c r="O74" s="940"/>
      <c r="P74" s="940"/>
      <c r="Q74" s="940"/>
      <c r="R74" s="940"/>
      <c r="S74" s="940"/>
      <c r="T74" s="940"/>
      <c r="U74" s="940"/>
      <c r="V74" s="181"/>
      <c r="W74" s="182"/>
      <c r="X74" s="940"/>
      <c r="Y74" s="183"/>
      <c r="Z74" s="183"/>
      <c r="AA74" s="184"/>
      <c r="AB74" s="515" t="s">
        <v>228</v>
      </c>
      <c r="AC74" s="940"/>
      <c r="AD74" s="940"/>
      <c r="AE74" s="940"/>
      <c r="AF74" s="940"/>
      <c r="AG74" s="940"/>
      <c r="AH74" s="940"/>
      <c r="AI74" s="940"/>
      <c r="AJ74" s="940"/>
      <c r="AK74" s="940"/>
      <c r="AL74" s="940"/>
      <c r="AM74" s="940"/>
      <c r="AN74" s="940"/>
      <c r="AO74" s="940"/>
      <c r="AP74" s="940"/>
      <c r="AQ74" s="940"/>
      <c r="AR74" s="940"/>
      <c r="AS74" s="940"/>
      <c r="AT74" s="940"/>
      <c r="AU74" s="940"/>
      <c r="AV74" s="940"/>
      <c r="AW74" s="940"/>
      <c r="AX74" s="158"/>
      <c r="AY74" s="40"/>
      <c r="BA74" s="192">
        <f t="shared" si="2"/>
        <v>2</v>
      </c>
      <c r="BE74" s="465"/>
      <c r="BF74" s="465"/>
      <c r="BG74" s="559" t="str">
        <f t="shared" ca="1" si="3"/>
        <v/>
      </c>
      <c r="BH74" s="560" t="str">
        <f t="shared" ca="1" si="3"/>
        <v/>
      </c>
      <c r="BI74" s="560" t="str">
        <f t="shared" ca="1" si="3"/>
        <v/>
      </c>
      <c r="BJ74" s="560" t="str">
        <f t="shared" ca="1" si="3"/>
        <v/>
      </c>
      <c r="BK74" s="560" t="str">
        <f t="shared" ca="1" si="3"/>
        <v/>
      </c>
      <c r="BL74" s="561" t="str">
        <f t="shared" ca="1" si="3"/>
        <v/>
      </c>
      <c r="BM74" s="465"/>
      <c r="BN74" s="465"/>
      <c r="BO74" s="465"/>
      <c r="BP74" s="465"/>
      <c r="BQ74" s="465"/>
      <c r="BR74" s="465"/>
      <c r="BS74" s="465"/>
      <c r="BT74" s="465"/>
      <c r="BU74" s="465"/>
      <c r="BV74" s="465"/>
      <c r="BW74" s="192"/>
      <c r="BX74" s="192"/>
      <c r="BY74" s="192"/>
      <c r="BZ74" s="192"/>
      <c r="CA74" s="192"/>
      <c r="CB74" s="192"/>
      <c r="CC74" s="192"/>
      <c r="CD74" s="192"/>
      <c r="CE74" s="192"/>
      <c r="CF74" s="192"/>
      <c r="CG74" s="192"/>
      <c r="CH74" s="192"/>
      <c r="CI74" s="192"/>
      <c r="CJ74" s="192"/>
      <c r="CK74" s="192"/>
      <c r="CL74" s="192"/>
      <c r="CM74" s="192"/>
      <c r="CN74" s="465"/>
      <c r="CO74" s="465"/>
      <c r="CP74" s="465"/>
      <c r="CQ74" s="465"/>
      <c r="CR74" s="465"/>
      <c r="CS74" s="465"/>
      <c r="CT74" s="465"/>
      <c r="CU74" s="465"/>
      <c r="CV74" s="1488" t="s">
        <v>2265</v>
      </c>
      <c r="CW74" s="1489"/>
      <c r="CX74" s="1489"/>
      <c r="CY74" s="1489"/>
      <c r="CZ74" s="1489"/>
      <c r="DA74" s="1489"/>
      <c r="DB74" s="1489"/>
      <c r="DC74" s="1489"/>
      <c r="DD74" s="1859">
        <v>44638</v>
      </c>
      <c r="DE74" s="1860"/>
      <c r="DF74" s="1860"/>
      <c r="DG74" s="1861"/>
      <c r="DH74" s="1490"/>
      <c r="DI74" s="1490"/>
      <c r="DJ74" s="1490"/>
      <c r="DK74" s="1490"/>
      <c r="DL74" s="1490"/>
      <c r="DM74" s="1490"/>
      <c r="DN74" s="1490"/>
      <c r="DO74" s="1490"/>
      <c r="DP74" s="1490"/>
      <c r="DQ74" s="1490"/>
      <c r="DR74" s="1516"/>
    </row>
    <row r="75" spans="1:122" ht="15" customHeight="1">
      <c r="A75" s="218"/>
      <c r="B75" s="1978" t="str">
        <f>IF(NOT(ISBLANK(D75)),MAX(B$37:B72)+1,"")</f>
        <v/>
      </c>
      <c r="C75" s="1979"/>
      <c r="D75" s="132"/>
      <c r="E75" s="942"/>
      <c r="F75" s="942"/>
      <c r="G75" s="942"/>
      <c r="H75" s="942"/>
      <c r="I75" s="942"/>
      <c r="J75" s="942"/>
      <c r="K75" s="942"/>
      <c r="L75" s="942"/>
      <c r="M75" s="942"/>
      <c r="N75" s="942"/>
      <c r="O75" s="942"/>
      <c r="P75" s="942"/>
      <c r="Q75" s="942"/>
      <c r="R75" s="942"/>
      <c r="S75" s="942"/>
      <c r="T75" s="942"/>
      <c r="U75" s="942"/>
      <c r="V75" s="140"/>
      <c r="W75" s="141"/>
      <c r="X75" s="942"/>
      <c r="Y75" s="142"/>
      <c r="Z75" s="142"/>
      <c r="AA75" s="143"/>
      <c r="AB75" s="132"/>
      <c r="AC75" s="942"/>
      <c r="AD75" s="942"/>
      <c r="AE75" s="942"/>
      <c r="AF75" s="942"/>
      <c r="AG75" s="942"/>
      <c r="AH75" s="942"/>
      <c r="AI75" s="942"/>
      <c r="AJ75" s="942"/>
      <c r="AK75" s="942"/>
      <c r="AL75" s="942"/>
      <c r="AM75" s="942"/>
      <c r="AN75" s="942"/>
      <c r="AO75" s="942"/>
      <c r="AP75" s="942"/>
      <c r="AQ75" s="942"/>
      <c r="AR75" s="942"/>
      <c r="AS75" s="942"/>
      <c r="AT75" s="942"/>
      <c r="AU75" s="942"/>
      <c r="AV75" s="942"/>
      <c r="AW75" s="942"/>
      <c r="AX75" s="138"/>
      <c r="AY75" s="40"/>
      <c r="BA75" s="192">
        <f t="shared" si="2"/>
        <v>2</v>
      </c>
      <c r="BE75" s="465"/>
      <c r="BF75" s="465"/>
      <c r="BG75" s="559" t="str">
        <f t="shared" ca="1" si="3"/>
        <v/>
      </c>
      <c r="BH75" s="560" t="str">
        <f t="shared" ca="1" si="3"/>
        <v/>
      </c>
      <c r="BI75" s="560" t="str">
        <f t="shared" ca="1" si="3"/>
        <v/>
      </c>
      <c r="BJ75" s="560" t="str">
        <f t="shared" ca="1" si="3"/>
        <v/>
      </c>
      <c r="BK75" s="560" t="str">
        <f t="shared" ca="1" si="3"/>
        <v/>
      </c>
      <c r="BL75" s="561" t="str">
        <f t="shared" ca="1" si="3"/>
        <v/>
      </c>
      <c r="BM75" s="465"/>
      <c r="BN75" s="465"/>
      <c r="BO75" s="465"/>
      <c r="BP75" s="465"/>
      <c r="BQ75" s="465"/>
      <c r="BR75" s="465"/>
      <c r="BS75" s="465"/>
      <c r="BT75" s="465"/>
      <c r="BU75" s="465"/>
      <c r="BV75" s="465"/>
      <c r="BW75" s="192"/>
      <c r="BX75" s="192"/>
      <c r="BY75" s="192"/>
      <c r="BZ75" s="192"/>
      <c r="CA75" s="192"/>
      <c r="CB75" s="192"/>
      <c r="CC75" s="192"/>
      <c r="CD75" s="192"/>
      <c r="CE75" s="192"/>
      <c r="CF75" s="192"/>
      <c r="CG75" s="192"/>
      <c r="CH75" s="192"/>
      <c r="CI75" s="192"/>
      <c r="CJ75" s="192"/>
      <c r="CK75" s="192"/>
      <c r="CL75" s="192"/>
      <c r="CM75" s="192"/>
      <c r="CN75" s="465"/>
      <c r="CO75" s="465"/>
      <c r="CP75" s="465"/>
      <c r="CQ75" s="465"/>
      <c r="CR75" s="465"/>
      <c r="CS75" s="465"/>
      <c r="CT75" s="465"/>
      <c r="CU75" s="465"/>
      <c r="CV75" s="1528"/>
      <c r="CW75" s="1529"/>
      <c r="CX75" s="1529"/>
      <c r="CY75" s="1530"/>
      <c r="CZ75" s="1530"/>
      <c r="DA75" s="1530"/>
      <c r="DB75" s="1530"/>
      <c r="DC75" s="1530"/>
      <c r="DD75" s="1991"/>
      <c r="DE75" s="1992"/>
      <c r="DF75" s="1992"/>
      <c r="DG75" s="1993"/>
      <c r="DH75" s="1490"/>
      <c r="DI75" s="1490"/>
      <c r="DJ75" s="1490"/>
      <c r="DK75" s="1490"/>
      <c r="DL75" s="1490"/>
      <c r="DM75" s="1490"/>
      <c r="DN75" s="1490"/>
      <c r="DO75" s="1490"/>
      <c r="DP75" s="1490"/>
      <c r="DQ75" s="1490"/>
      <c r="DR75" s="1516"/>
    </row>
    <row r="76" spans="1:122" ht="15" customHeight="1">
      <c r="A76" s="1768" t="str">
        <f>BA76&amp;"."</f>
        <v>3.</v>
      </c>
      <c r="B76" s="1890"/>
      <c r="C76" s="226" t="s">
        <v>156</v>
      </c>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0"/>
      <c r="BA76" s="193">
        <f>BA75+1</f>
        <v>3</v>
      </c>
      <c r="BD76" s="192"/>
      <c r="BE76" s="465"/>
      <c r="BF76" s="465"/>
      <c r="BG76" s="559" t="str">
        <f t="shared" ca="1" si="3"/>
        <v/>
      </c>
      <c r="BH76" s="560" t="str">
        <f t="shared" ca="1" si="3"/>
        <v/>
      </c>
      <c r="BI76" s="560" t="str">
        <f t="shared" ca="1" si="3"/>
        <v/>
      </c>
      <c r="BJ76" s="560" t="str">
        <f t="shared" ca="1" si="3"/>
        <v/>
      </c>
      <c r="BK76" s="560" t="str">
        <f t="shared" ca="1" si="3"/>
        <v/>
      </c>
      <c r="BL76" s="561" t="str">
        <f t="shared" ca="1" si="3"/>
        <v/>
      </c>
      <c r="BM76" s="465"/>
      <c r="BN76" s="465"/>
      <c r="BO76" s="465"/>
      <c r="BP76" s="465"/>
      <c r="BQ76" s="465"/>
      <c r="BR76" s="465"/>
      <c r="BS76" s="465"/>
      <c r="BT76" s="465"/>
      <c r="BU76" s="465"/>
      <c r="BV76" s="465"/>
      <c r="BW76" s="192"/>
      <c r="BX76" s="192"/>
      <c r="BY76" s="192"/>
      <c r="BZ76" s="192"/>
      <c r="CA76" s="192"/>
      <c r="CB76" s="192"/>
      <c r="CC76" s="192"/>
      <c r="CD76" s="192"/>
      <c r="CE76" s="192"/>
      <c r="CF76" s="192"/>
      <c r="CG76" s="192"/>
      <c r="CH76" s="192"/>
      <c r="CI76" s="192"/>
      <c r="CJ76" s="192"/>
      <c r="CK76" s="192"/>
      <c r="CL76" s="192"/>
      <c r="CM76" s="192"/>
      <c r="CN76" s="465"/>
      <c r="CO76" s="465"/>
      <c r="CP76" s="465"/>
      <c r="CQ76" s="465"/>
      <c r="CR76" s="465"/>
      <c r="CS76" s="465"/>
      <c r="CT76" s="465"/>
      <c r="CU76" s="465"/>
      <c r="CV76" s="1528"/>
      <c r="CW76" s="1529"/>
      <c r="CX76" s="1529"/>
      <c r="CY76" s="1530"/>
      <c r="CZ76" s="1530"/>
      <c r="DA76" s="1530"/>
      <c r="DB76" s="1530"/>
      <c r="DC76" s="1530"/>
      <c r="DD76" s="1991"/>
      <c r="DE76" s="1992"/>
      <c r="DF76" s="1992"/>
      <c r="DG76" s="1993"/>
      <c r="DH76" s="1490"/>
      <c r="DI76" s="1490"/>
      <c r="DJ76" s="1490"/>
      <c r="DK76" s="1490"/>
      <c r="DL76" s="1490"/>
      <c r="DM76" s="1490"/>
      <c r="DN76" s="1490"/>
      <c r="DO76" s="1490"/>
      <c r="DP76" s="1490"/>
      <c r="DQ76" s="1490"/>
      <c r="DR76" s="1516"/>
    </row>
    <row r="77" spans="1:122" ht="15" customHeight="1">
      <c r="A77" s="1764" t="str">
        <f>BA77&amp;"."&amp;BB77</f>
        <v>3.1</v>
      </c>
      <c r="B77" s="1765"/>
      <c r="C77" s="1765"/>
      <c r="D77" s="226" t="s">
        <v>77</v>
      </c>
      <c r="AY77" s="40"/>
      <c r="BA77" s="192">
        <f>BA76</f>
        <v>3</v>
      </c>
      <c r="BB77" s="193">
        <f>BB76+1</f>
        <v>1</v>
      </c>
      <c r="BE77" s="465"/>
      <c r="BF77" s="465"/>
      <c r="BG77" s="559" t="str">
        <f t="shared" ca="1" si="3"/>
        <v/>
      </c>
      <c r="BH77" s="560" t="str">
        <f t="shared" ca="1" si="3"/>
        <v/>
      </c>
      <c r="BI77" s="560" t="str">
        <f t="shared" ca="1" si="3"/>
        <v/>
      </c>
      <c r="BJ77" s="560" t="str">
        <f t="shared" ca="1" si="3"/>
        <v/>
      </c>
      <c r="BK77" s="560" t="str">
        <f t="shared" ca="1" si="3"/>
        <v/>
      </c>
      <c r="BL77" s="561" t="str">
        <f t="shared" ca="1" si="3"/>
        <v/>
      </c>
      <c r="BM77" s="465"/>
      <c r="BN77" s="465"/>
      <c r="BO77" s="465"/>
      <c r="BP77" s="465"/>
      <c r="BQ77" s="465"/>
      <c r="BR77" s="465"/>
      <c r="BS77" s="465"/>
      <c r="BT77" s="465"/>
      <c r="BU77" s="465"/>
      <c r="BV77" s="465"/>
      <c r="BW77" s="192"/>
      <c r="BX77" s="192"/>
      <c r="BY77" s="192"/>
      <c r="BZ77" s="192"/>
      <c r="CA77" s="192"/>
      <c r="CB77" s="465"/>
      <c r="CC77" s="465"/>
      <c r="CD77" s="465"/>
      <c r="CE77" s="465"/>
      <c r="CF77" s="192"/>
      <c r="CG77" s="192"/>
      <c r="CH77" s="192"/>
      <c r="CI77" s="192"/>
      <c r="CJ77" s="192"/>
      <c r="CK77" s="465"/>
      <c r="CL77" s="465"/>
      <c r="CM77" s="465"/>
      <c r="CN77" s="465"/>
      <c r="CO77" s="465"/>
      <c r="CP77" s="465"/>
      <c r="CQ77" s="465"/>
      <c r="CR77" s="465"/>
      <c r="CS77" s="465"/>
      <c r="CT77" s="465"/>
      <c r="CU77" s="465"/>
      <c r="CV77" s="1488" t="s">
        <v>2265</v>
      </c>
      <c r="CW77" s="1489"/>
      <c r="CX77" s="1489"/>
      <c r="CY77" s="1489"/>
      <c r="CZ77" s="1489"/>
      <c r="DA77" s="1489"/>
      <c r="DB77" s="1489"/>
      <c r="DC77" s="1489"/>
      <c r="DD77" s="1859">
        <v>44638</v>
      </c>
      <c r="DE77" s="1860"/>
      <c r="DF77" s="1860"/>
      <c r="DG77" s="1861"/>
      <c r="DH77" s="1490"/>
      <c r="DI77" s="1490"/>
      <c r="DJ77" s="1490"/>
      <c r="DK77" s="1490"/>
      <c r="DL77" s="1490"/>
      <c r="DM77" s="1490"/>
      <c r="DN77" s="1490"/>
      <c r="DO77" s="1490"/>
      <c r="DP77" s="1490"/>
      <c r="DQ77" s="1490"/>
      <c r="DR77" s="1516"/>
    </row>
    <row r="78" spans="1:122" ht="15" customHeight="1">
      <c r="A78" s="218"/>
      <c r="E78" s="226" t="s">
        <v>177</v>
      </c>
      <c r="AY78" s="40"/>
      <c r="BA78" s="192">
        <f>BA77</f>
        <v>3</v>
      </c>
      <c r="BB78" s="192">
        <f>BB77</f>
        <v>1</v>
      </c>
      <c r="BE78" s="465"/>
      <c r="BF78" s="465"/>
      <c r="BG78" s="559" t="str">
        <f t="shared" ca="1" si="3"/>
        <v/>
      </c>
      <c r="BH78" s="560" t="str">
        <f t="shared" ca="1" si="3"/>
        <v/>
      </c>
      <c r="BI78" s="560" t="str">
        <f t="shared" ca="1" si="3"/>
        <v/>
      </c>
      <c r="BJ78" s="560" t="str">
        <f t="shared" ca="1" si="3"/>
        <v/>
      </c>
      <c r="BK78" s="560" t="str">
        <f t="shared" ca="1" si="3"/>
        <v/>
      </c>
      <c r="BL78" s="561" t="str">
        <f t="shared" ca="1" si="3"/>
        <v/>
      </c>
      <c r="BM78" s="465"/>
      <c r="BN78" s="465"/>
      <c r="BO78" s="465"/>
      <c r="BP78" s="465"/>
      <c r="BQ78" s="465"/>
      <c r="BR78" s="465"/>
      <c r="BS78" s="465"/>
      <c r="BT78" s="465"/>
      <c r="BU78" s="465"/>
      <c r="BV78" s="465"/>
      <c r="BW78" s="192"/>
      <c r="BX78" s="192"/>
      <c r="BY78" s="192"/>
      <c r="BZ78" s="192"/>
      <c r="CA78" s="192"/>
      <c r="CB78" s="465"/>
      <c r="CC78" s="465"/>
      <c r="CD78" s="465"/>
      <c r="CE78" s="465"/>
      <c r="CF78" s="192"/>
      <c r="CG78" s="192"/>
      <c r="CH78" s="192"/>
      <c r="CI78" s="192"/>
      <c r="CJ78" s="192"/>
      <c r="CK78" s="465"/>
      <c r="CL78" s="465"/>
      <c r="CM78" s="465"/>
      <c r="CN78" s="465"/>
      <c r="CO78" s="465"/>
      <c r="CP78" s="465"/>
      <c r="CQ78" s="465"/>
      <c r="CR78" s="465"/>
      <c r="CS78" s="465"/>
      <c r="CT78" s="465"/>
      <c r="CU78" s="465"/>
      <c r="CV78" s="1528"/>
      <c r="CW78" s="1529"/>
      <c r="CX78" s="1529"/>
      <c r="CY78" s="1530"/>
      <c r="CZ78" s="1530"/>
      <c r="DA78" s="1530"/>
      <c r="DB78" s="1530"/>
      <c r="DC78" s="1530"/>
      <c r="DD78" s="1991"/>
      <c r="DE78" s="1992"/>
      <c r="DF78" s="1992"/>
      <c r="DG78" s="1993"/>
      <c r="DH78" s="1490"/>
      <c r="DI78" s="1490"/>
      <c r="DJ78" s="1490"/>
      <c r="DK78" s="1490"/>
      <c r="DL78" s="1490"/>
      <c r="DM78" s="1490"/>
      <c r="DN78" s="1490"/>
      <c r="DO78" s="1490"/>
      <c r="DP78" s="1490"/>
      <c r="DQ78" s="1490"/>
      <c r="DR78" s="1516"/>
    </row>
    <row r="79" spans="1:122" ht="15" customHeight="1">
      <c r="A79" s="218"/>
      <c r="E79" s="410" t="s">
        <v>78</v>
      </c>
      <c r="F79" s="411"/>
      <c r="G79" s="411" t="s">
        <v>34</v>
      </c>
      <c r="H79" s="411"/>
      <c r="I79" s="383" t="s">
        <v>42</v>
      </c>
      <c r="J79" s="415"/>
      <c r="K79" s="415"/>
      <c r="L79" s="415"/>
      <c r="M79" s="416"/>
      <c r="N79" s="410" t="s">
        <v>78</v>
      </c>
      <c r="O79" s="411"/>
      <c r="P79" s="411" t="s">
        <v>34</v>
      </c>
      <c r="Q79" s="411"/>
      <c r="R79" s="383" t="s">
        <v>42</v>
      </c>
      <c r="S79" s="415"/>
      <c r="T79" s="415"/>
      <c r="U79" s="415"/>
      <c r="V79" s="416"/>
      <c r="W79" s="410" t="s">
        <v>78</v>
      </c>
      <c r="X79" s="411"/>
      <c r="Y79" s="411" t="s">
        <v>34</v>
      </c>
      <c r="Z79" s="411"/>
      <c r="AA79" s="383" t="s">
        <v>42</v>
      </c>
      <c r="AB79" s="415"/>
      <c r="AC79" s="415"/>
      <c r="AD79" s="415"/>
      <c r="AE79" s="416"/>
      <c r="AF79" s="410" t="s">
        <v>78</v>
      </c>
      <c r="AG79" s="411"/>
      <c r="AH79" s="411" t="s">
        <v>34</v>
      </c>
      <c r="AI79" s="411"/>
      <c r="AJ79" s="383" t="s">
        <v>42</v>
      </c>
      <c r="AK79" s="415"/>
      <c r="AL79" s="415"/>
      <c r="AM79" s="415"/>
      <c r="AN79" s="416"/>
      <c r="AO79" s="377"/>
      <c r="AP79" s="377"/>
      <c r="AQ79" s="378"/>
      <c r="AR79" s="378"/>
      <c r="AS79" s="378"/>
      <c r="AT79" s="378"/>
      <c r="AU79" s="378"/>
      <c r="AV79" s="378"/>
      <c r="AY79" s="40"/>
      <c r="BA79" s="192">
        <f>BA78</f>
        <v>3</v>
      </c>
      <c r="BB79" s="192">
        <f>BB78</f>
        <v>1</v>
      </c>
      <c r="BE79" s="465"/>
      <c r="BF79" s="465"/>
      <c r="BG79" s="559" t="str">
        <f t="shared" ca="1" si="3"/>
        <v/>
      </c>
      <c r="BH79" s="560" t="str">
        <f t="shared" ca="1" si="3"/>
        <v/>
      </c>
      <c r="BI79" s="560" t="str">
        <f t="shared" ca="1" si="3"/>
        <v/>
      </c>
      <c r="BJ79" s="560" t="str">
        <f t="shared" ca="1" si="3"/>
        <v/>
      </c>
      <c r="BK79" s="560" t="str">
        <f t="shared" ca="1" si="3"/>
        <v/>
      </c>
      <c r="BL79" s="561" t="str">
        <f t="shared" ca="1" si="3"/>
        <v/>
      </c>
      <c r="BM79" s="465"/>
      <c r="BN79" s="465"/>
      <c r="BO79" s="465"/>
      <c r="BP79" s="465"/>
      <c r="BQ79" s="465"/>
      <c r="BR79" s="465"/>
      <c r="BS79" s="465"/>
      <c r="BT79" s="465"/>
      <c r="BU79" s="465"/>
      <c r="BV79" s="465"/>
      <c r="BW79" s="192"/>
      <c r="BX79" s="192"/>
      <c r="BY79" s="192"/>
      <c r="BZ79" s="192"/>
      <c r="CA79" s="192"/>
      <c r="CB79" s="465"/>
      <c r="CC79" s="465"/>
      <c r="CD79" s="465"/>
      <c r="CE79" s="465"/>
      <c r="CF79" s="192"/>
      <c r="CG79" s="192"/>
      <c r="CH79" s="192"/>
      <c r="CI79" s="192"/>
      <c r="CJ79" s="192"/>
      <c r="CK79" s="465"/>
      <c r="CL79" s="465"/>
      <c r="CM79" s="465"/>
      <c r="CN79" s="465"/>
      <c r="CO79" s="465"/>
      <c r="CP79" s="465"/>
      <c r="CQ79" s="465"/>
      <c r="CR79" s="465"/>
      <c r="CS79" s="465"/>
      <c r="CT79" s="465"/>
      <c r="CU79" s="465"/>
      <c r="CV79" s="1528"/>
      <c r="CW79" s="1529"/>
      <c r="CX79" s="1529"/>
      <c r="CY79" s="1530"/>
      <c r="CZ79" s="1530"/>
      <c r="DA79" s="1530"/>
      <c r="DB79" s="1530"/>
      <c r="DC79" s="1530"/>
      <c r="DD79" s="1991"/>
      <c r="DE79" s="1992"/>
      <c r="DF79" s="1992"/>
      <c r="DG79" s="1993"/>
      <c r="DH79" s="1490"/>
      <c r="DI79" s="1490"/>
      <c r="DJ79" s="1490"/>
      <c r="DK79" s="1490"/>
      <c r="DL79" s="1490"/>
      <c r="DM79" s="1490"/>
      <c r="DN79" s="1490"/>
      <c r="DO79" s="1490"/>
      <c r="DP79" s="1490"/>
      <c r="DQ79" s="1490"/>
      <c r="DR79" s="1516"/>
    </row>
    <row r="80" spans="1:122" ht="15" customHeight="1">
      <c r="A80" s="218"/>
      <c r="E80" s="412" t="str">
        <f>$B$37</f>
        <v>入力領域</v>
      </c>
      <c r="F80" s="413"/>
      <c r="G80" s="413"/>
      <c r="H80" s="413"/>
      <c r="I80" s="413"/>
      <c r="J80" s="413"/>
      <c r="K80" s="413"/>
      <c r="L80" s="413"/>
      <c r="M80" s="414"/>
      <c r="N80" s="476" t="str">
        <f>$B$46</f>
        <v>検索領域</v>
      </c>
      <c r="O80" s="590"/>
      <c r="P80" s="590"/>
      <c r="Q80" s="590"/>
      <c r="R80" s="590"/>
      <c r="S80" s="590"/>
      <c r="T80" s="590"/>
      <c r="U80" s="582"/>
      <c r="V80" s="583"/>
      <c r="W80" s="412" t="str">
        <f>$B$59</f>
        <v>ファンクションボタン</v>
      </c>
      <c r="X80" s="413"/>
      <c r="Y80" s="413"/>
      <c r="Z80" s="413"/>
      <c r="AA80" s="413"/>
      <c r="AB80" s="413"/>
      <c r="AC80" s="413"/>
      <c r="AD80" s="413"/>
      <c r="AE80" s="414"/>
      <c r="AF80" s="1943">
        <f>$W$83+1</f>
        <v>8</v>
      </c>
      <c r="AG80" s="1944"/>
      <c r="AH80" s="1939" t="str">
        <f>TEXT($B$68,"###")</f>
        <v>28</v>
      </c>
      <c r="AI80" s="1940"/>
      <c r="AJ80" s="826" t="str">
        <f>VLOOKUP(VALUE(AH80),$B$37:$D$75,3,FALSE) &amp; " " &amp; VLOOKUP(VALUE(AH80),$B$37:$F$75,5,FALSE)</f>
        <v>F9 削除</v>
      </c>
      <c r="AK80" s="827"/>
      <c r="AL80" s="827"/>
      <c r="AM80" s="228"/>
      <c r="AN80" s="72"/>
      <c r="AQ80" s="377"/>
      <c r="AR80" s="377"/>
      <c r="AS80" s="377"/>
      <c r="AT80" s="377"/>
      <c r="AU80" s="377"/>
      <c r="AV80" s="377"/>
      <c r="AY80" s="40"/>
      <c r="BA80" s="192">
        <f>BA79</f>
        <v>3</v>
      </c>
      <c r="BB80" s="192">
        <f>BB79</f>
        <v>1</v>
      </c>
      <c r="BE80" s="465"/>
      <c r="BF80" s="465"/>
      <c r="BG80" s="559" t="str">
        <f t="shared" ca="1" si="3"/>
        <v/>
      </c>
      <c r="BH80" s="560" t="str">
        <f t="shared" ca="1" si="3"/>
        <v/>
      </c>
      <c r="BI80" s="560" t="str">
        <f t="shared" ca="1" si="3"/>
        <v/>
      </c>
      <c r="BJ80" s="560" t="str">
        <f t="shared" ca="1" si="3"/>
        <v/>
      </c>
      <c r="BK80" s="560" t="str">
        <f t="shared" ca="1" si="3"/>
        <v/>
      </c>
      <c r="BL80" s="561" t="str">
        <f t="shared" ca="1" si="3"/>
        <v/>
      </c>
      <c r="BM80" s="465"/>
      <c r="BN80" s="465"/>
      <c r="BO80" s="465"/>
      <c r="BP80" s="465"/>
      <c r="BQ80" s="465"/>
      <c r="BR80" s="465"/>
      <c r="BS80" s="465"/>
      <c r="BT80" s="465"/>
      <c r="BU80" s="465"/>
      <c r="BV80" s="465"/>
      <c r="BW80" s="192"/>
      <c r="BX80" s="192"/>
      <c r="BY80" s="192"/>
      <c r="BZ80" s="192"/>
      <c r="CA80" s="192"/>
      <c r="CB80" s="465"/>
      <c r="CC80" s="465"/>
      <c r="CD80" s="465"/>
      <c r="CE80" s="465"/>
      <c r="CF80" s="192"/>
      <c r="CG80" s="192"/>
      <c r="CH80" s="192"/>
      <c r="CI80" s="192"/>
      <c r="CJ80" s="192"/>
      <c r="CK80" s="465"/>
      <c r="CL80" s="465"/>
      <c r="CM80" s="465"/>
      <c r="CN80" s="465"/>
      <c r="CO80" s="465"/>
      <c r="CP80" s="465"/>
      <c r="CQ80" s="465"/>
      <c r="CR80" s="465"/>
      <c r="CS80" s="465"/>
      <c r="CT80" s="465"/>
      <c r="CU80" s="465"/>
      <c r="CV80" s="1528"/>
      <c r="CW80" s="1529"/>
      <c r="CX80" s="1529"/>
      <c r="CY80" s="1530"/>
      <c r="CZ80" s="1530"/>
      <c r="DA80" s="1530"/>
      <c r="DB80" s="1530"/>
      <c r="DC80" s="1530"/>
      <c r="DD80" s="1991"/>
      <c r="DE80" s="1992"/>
      <c r="DF80" s="1992"/>
      <c r="DG80" s="1993"/>
      <c r="DH80" s="1490"/>
      <c r="DI80" s="1490"/>
      <c r="DJ80" s="1490"/>
      <c r="DK80" s="1490"/>
      <c r="DL80" s="1490"/>
      <c r="DM80" s="1490"/>
      <c r="DN80" s="1490"/>
      <c r="DO80" s="1490"/>
      <c r="DP80" s="1490"/>
      <c r="DQ80" s="1490"/>
      <c r="DR80" s="1516"/>
    </row>
    <row r="81" spans="1:122" ht="15" customHeight="1">
      <c r="A81" s="218"/>
      <c r="B81" s="80"/>
      <c r="C81" s="80"/>
      <c r="D81" s="80"/>
      <c r="E81" s="1943">
        <v>1</v>
      </c>
      <c r="F81" s="1944"/>
      <c r="G81" s="1939" t="str">
        <f>TEXT($B$39,"###")</f>
        <v>2</v>
      </c>
      <c r="H81" s="1940"/>
      <c r="I81" s="826" t="str">
        <f>VLOOKUP(VALUE(G81),$B$37:$D$75,3,FALSE)</f>
        <v>量産車種記号</v>
      </c>
      <c r="J81" s="827"/>
      <c r="K81" s="827"/>
      <c r="L81" s="827"/>
      <c r="M81" s="72"/>
      <c r="N81" s="1941">
        <f>$E$83+1</f>
        <v>4</v>
      </c>
      <c r="O81" s="1942"/>
      <c r="P81" s="1964">
        <f>$B$48</f>
        <v>10</v>
      </c>
      <c r="Q81" s="1965"/>
      <c r="R81" s="132" t="str">
        <f>VLOOKUP(VALUE(P81),$B$37:$D$75,3,FALSE)</f>
        <v>量産車種記号</v>
      </c>
      <c r="S81" s="942"/>
      <c r="T81" s="942"/>
      <c r="U81" s="942"/>
      <c r="V81" s="138"/>
      <c r="W81" s="1943">
        <f>$N$81+1</f>
        <v>5</v>
      </c>
      <c r="X81" s="1944"/>
      <c r="Y81" s="1939" t="str">
        <f>TEXT($B$61,"###")</f>
        <v>21</v>
      </c>
      <c r="Z81" s="1940"/>
      <c r="AA81" s="826" t="str">
        <f>VLOOKUP(VALUE(Y81),$B$37:$D$75,3,FALSE) &amp; " " &amp; VLOOKUP(VALUE(Y81),$B$37:$F$75,5,FALSE)</f>
        <v>F2 登録</v>
      </c>
      <c r="AB81" s="827"/>
      <c r="AC81" s="827"/>
      <c r="AD81" s="228"/>
      <c r="AE81" s="72"/>
      <c r="AF81" s="1947">
        <f>AF80+1</f>
        <v>9</v>
      </c>
      <c r="AG81" s="1948"/>
      <c r="AH81" s="1937" t="str">
        <f>TEXT($B$71,"###")</f>
        <v>31</v>
      </c>
      <c r="AI81" s="1938"/>
      <c r="AJ81" s="825" t="str">
        <f>VLOOKUP(VALUE(AH81),$B$37:$D$75,3,FALSE) &amp; " " &amp; VLOOKUP(VALUE(AH81),$B$37:$F$75,5,FALSE)</f>
        <v>F12 閉じる</v>
      </c>
      <c r="AK81" s="946"/>
      <c r="AL81" s="946"/>
      <c r="AM81" s="230"/>
      <c r="AN81" s="74"/>
      <c r="AQ81" s="378"/>
      <c r="AR81" s="378"/>
      <c r="AS81" s="378"/>
      <c r="AT81" s="378"/>
      <c r="AU81" s="378"/>
      <c r="AV81" s="378"/>
      <c r="AY81" s="40"/>
      <c r="BA81" s="192">
        <f>BA80</f>
        <v>3</v>
      </c>
      <c r="BB81" s="192">
        <f>BB80</f>
        <v>1</v>
      </c>
      <c r="BE81" s="465"/>
      <c r="BF81" s="465"/>
      <c r="BG81" s="559" t="str">
        <f t="shared" ca="1" si="3"/>
        <v/>
      </c>
      <c r="BH81" s="560" t="str">
        <f t="shared" ca="1" si="3"/>
        <v/>
      </c>
      <c r="BI81" s="560" t="str">
        <f t="shared" ca="1" si="3"/>
        <v/>
      </c>
      <c r="BJ81" s="560" t="str">
        <f t="shared" ca="1" si="3"/>
        <v/>
      </c>
      <c r="BK81" s="560" t="str">
        <f t="shared" ca="1" si="3"/>
        <v/>
      </c>
      <c r="BL81" s="561" t="str">
        <f t="shared" ca="1" si="3"/>
        <v/>
      </c>
      <c r="BM81" s="465"/>
      <c r="BN81" s="465"/>
      <c r="BO81" s="465"/>
      <c r="BP81" s="465"/>
      <c r="BQ81" s="465"/>
      <c r="BR81" s="465"/>
      <c r="BS81" s="465"/>
      <c r="BT81" s="465"/>
      <c r="BU81" s="465"/>
      <c r="BV81" s="465"/>
      <c r="BW81" s="192"/>
      <c r="BX81" s="192"/>
      <c r="BY81" s="192"/>
      <c r="BZ81" s="192"/>
      <c r="CA81" s="192"/>
      <c r="CB81" s="465"/>
      <c r="CC81" s="465"/>
      <c r="CD81" s="465"/>
      <c r="CE81" s="465"/>
      <c r="CF81" s="465"/>
      <c r="CG81" s="465"/>
      <c r="CH81" s="465"/>
      <c r="CI81" s="465"/>
      <c r="CJ81" s="465"/>
      <c r="CK81" s="465"/>
      <c r="CL81" s="465"/>
      <c r="CM81" s="465"/>
      <c r="CN81" s="192"/>
      <c r="CO81" s="192"/>
      <c r="CP81" s="192"/>
      <c r="CQ81" s="192"/>
      <c r="CR81" s="192"/>
      <c r="CS81" s="465"/>
      <c r="CT81" s="465"/>
      <c r="CU81" s="465"/>
      <c r="CV81" s="1528"/>
      <c r="CW81" s="1529"/>
      <c r="CX81" s="1529"/>
      <c r="CY81" s="1530"/>
      <c r="CZ81" s="1530"/>
      <c r="DA81" s="1530"/>
      <c r="DB81" s="1530"/>
      <c r="DC81" s="1530"/>
      <c r="DD81" s="1991"/>
      <c r="DE81" s="1992"/>
      <c r="DF81" s="1992"/>
      <c r="DG81" s="1993"/>
      <c r="DH81" s="1490"/>
      <c r="DI81" s="1490"/>
      <c r="DJ81" s="1490"/>
      <c r="DK81" s="1490"/>
      <c r="DL81" s="1490"/>
      <c r="DM81" s="1490"/>
      <c r="DN81" s="1490"/>
      <c r="DO81" s="1490"/>
      <c r="DP81" s="1490"/>
      <c r="DQ81" s="1490"/>
      <c r="DR81" s="1516"/>
    </row>
    <row r="82" spans="1:122" s="80" customFormat="1" ht="15" customHeight="1">
      <c r="A82" s="218"/>
      <c r="E82" s="1985">
        <v>2</v>
      </c>
      <c r="F82" s="1952"/>
      <c r="G82" s="1945" t="str">
        <f>TEXT($B$41,"###")</f>
        <v>4</v>
      </c>
      <c r="H82" s="1946"/>
      <c r="I82" s="824" t="str">
        <f>VLOOKUP(VALUE(G82),$B$37:$D$75,3,FALSE)</f>
        <v>金型G車種記号</v>
      </c>
      <c r="J82" s="926"/>
      <c r="K82" s="926"/>
      <c r="L82" s="926"/>
      <c r="M82" s="73"/>
      <c r="N82" s="1949"/>
      <c r="O82" s="1950"/>
      <c r="P82" s="1963"/>
      <c r="Q82" s="1963"/>
      <c r="R82" s="931"/>
      <c r="S82" s="931"/>
      <c r="T82" s="931"/>
      <c r="U82" s="931"/>
      <c r="V82" s="221"/>
      <c r="W82" s="1951">
        <f>W81+1</f>
        <v>6</v>
      </c>
      <c r="X82" s="1952"/>
      <c r="Y82" s="1945" t="str">
        <f>TEXT($B$64,"###")</f>
        <v>24</v>
      </c>
      <c r="Z82" s="1946"/>
      <c r="AA82" s="824" t="str">
        <f>VLOOKUP(VALUE(Y82),$B$37:$D$75,3,FALSE) &amp; " " &amp; VLOOKUP(VALUE(Y82),$B$37:$F$75,5,FALSE)</f>
        <v>F5 検索</v>
      </c>
      <c r="AB82" s="926"/>
      <c r="AC82" s="926"/>
      <c r="AD82" s="229"/>
      <c r="AE82" s="73"/>
      <c r="AF82" s="719"/>
      <c r="AG82" s="720"/>
      <c r="AH82" s="720"/>
      <c r="AI82" s="720"/>
      <c r="AJ82" s="720"/>
      <c r="AK82" s="720"/>
      <c r="AL82" s="720"/>
      <c r="AM82" s="720"/>
      <c r="AN82" s="721"/>
      <c r="AQ82" s="377"/>
      <c r="AR82" s="377"/>
      <c r="AS82" s="377"/>
      <c r="AT82" s="377"/>
      <c r="AU82" s="377"/>
      <c r="AV82" s="377"/>
      <c r="AW82" s="226"/>
      <c r="AX82" s="226"/>
      <c r="AY82" s="40"/>
      <c r="AZ82" s="465"/>
      <c r="BA82" s="192">
        <f t="shared" ref="BA82:BB88" si="4">BA81</f>
        <v>3</v>
      </c>
      <c r="BB82" s="192">
        <f t="shared" si="4"/>
        <v>1</v>
      </c>
      <c r="BC82" s="192"/>
      <c r="BD82" s="465"/>
      <c r="BE82" s="192"/>
      <c r="BF82" s="192"/>
      <c r="BG82" s="559" t="str">
        <f t="shared" ref="BG82:BL127" ca="1" si="5">IF(BA82&lt;&gt;"",IF(MID(_xlfn.FORMULATEXT(BA82),SEARCH("[",_xlfn.FORMULATEXT(BA82))+1,SEARCH("]",_xlfn.FORMULATEXT(BA82))-(SEARCH("[",_xlfn.FORMULATEXT(BA82))+1))="-1","",1),"")</f>
        <v/>
      </c>
      <c r="BH82" s="560" t="str">
        <f t="shared" ca="1" si="5"/>
        <v/>
      </c>
      <c r="BI82" s="560" t="str">
        <f t="shared" ca="1" si="5"/>
        <v/>
      </c>
      <c r="BJ82" s="560" t="str">
        <f t="shared" ca="1" si="5"/>
        <v/>
      </c>
      <c r="BK82" s="560" t="str">
        <f t="shared" ca="1" si="5"/>
        <v/>
      </c>
      <c r="BL82" s="561" t="str">
        <f t="shared" ca="1" si="5"/>
        <v/>
      </c>
      <c r="BM82" s="192"/>
      <c r="BN82" s="192"/>
      <c r="BO82" s="192"/>
      <c r="BP82" s="465"/>
      <c r="BQ82" s="465"/>
      <c r="BR82" s="465"/>
      <c r="BS82" s="465"/>
      <c r="BT82" s="465"/>
      <c r="BU82" s="465"/>
      <c r="BV82" s="465"/>
      <c r="BW82" s="192"/>
      <c r="BX82" s="192"/>
      <c r="BY82" s="192"/>
      <c r="BZ82" s="192"/>
      <c r="CA82" s="192"/>
      <c r="CB82" s="465"/>
      <c r="CC82" s="465"/>
      <c r="CD82" s="465"/>
      <c r="CE82" s="465"/>
      <c r="CF82" s="465"/>
      <c r="CG82" s="465"/>
      <c r="CH82" s="465"/>
      <c r="CI82" s="465"/>
      <c r="CJ82" s="465"/>
      <c r="CK82" s="465"/>
      <c r="CL82" s="465"/>
      <c r="CM82" s="465"/>
      <c r="CN82" s="192"/>
      <c r="CO82" s="192"/>
      <c r="CP82" s="192"/>
      <c r="CQ82" s="192"/>
      <c r="CR82" s="192"/>
      <c r="CS82" s="192"/>
      <c r="CT82" s="192"/>
      <c r="CU82" s="192"/>
      <c r="CV82" s="1531"/>
      <c r="CW82" s="1532"/>
      <c r="CX82" s="1532"/>
      <c r="CY82" s="1533"/>
      <c r="CZ82" s="1533"/>
      <c r="DA82" s="1533"/>
      <c r="DB82" s="1533"/>
      <c r="DC82" s="1533"/>
      <c r="DD82" s="1991"/>
      <c r="DE82" s="1992"/>
      <c r="DF82" s="1992"/>
      <c r="DG82" s="1993"/>
      <c r="DH82" s="229"/>
      <c r="DI82" s="229"/>
      <c r="DJ82" s="229"/>
      <c r="DK82" s="229"/>
      <c r="DL82" s="229"/>
      <c r="DM82" s="229"/>
      <c r="DN82" s="229"/>
      <c r="DO82" s="229"/>
      <c r="DP82" s="229"/>
      <c r="DQ82" s="229"/>
      <c r="DR82" s="1520"/>
    </row>
    <row r="83" spans="1:122" s="80" customFormat="1" ht="15" customHeight="1">
      <c r="A83" s="218"/>
      <c r="E83" s="1982">
        <v>3</v>
      </c>
      <c r="F83" s="1983"/>
      <c r="G83" s="1984" t="str">
        <f>TEXT($B$43,"###")</f>
        <v>6</v>
      </c>
      <c r="H83" s="1984"/>
      <c r="I83" s="946" t="str">
        <f>VLOOKUP(VALUE(G83),$B$37:$D$75,3,FALSE)</f>
        <v>備考</v>
      </c>
      <c r="J83" s="946"/>
      <c r="K83" s="946"/>
      <c r="L83" s="946"/>
      <c r="M83" s="74"/>
      <c r="N83" s="1968"/>
      <c r="O83" s="1969"/>
      <c r="P83" s="1962"/>
      <c r="Q83" s="1962"/>
      <c r="R83" s="937"/>
      <c r="S83" s="937"/>
      <c r="T83" s="937"/>
      <c r="U83" s="937"/>
      <c r="V83" s="214"/>
      <c r="W83" s="1953">
        <f>W82+1</f>
        <v>7</v>
      </c>
      <c r="X83" s="1948"/>
      <c r="Y83" s="1937" t="str">
        <f>TEXT($B$65,"###")</f>
        <v>25</v>
      </c>
      <c r="Z83" s="1938"/>
      <c r="AA83" s="825" t="str">
        <f>VLOOKUP(VALUE(Y83),$B$37:$D$75,3,FALSE) &amp; " " &amp; VLOOKUP(VALUE(Y83),$B$37:$F$75,5,FALSE)</f>
        <v>F6 クリア</v>
      </c>
      <c r="AB83" s="946"/>
      <c r="AC83" s="946"/>
      <c r="AD83" s="230"/>
      <c r="AE83" s="74"/>
      <c r="AF83" s="722"/>
      <c r="AG83" s="723"/>
      <c r="AH83" s="723"/>
      <c r="AI83" s="723"/>
      <c r="AJ83" s="723"/>
      <c r="AK83" s="723"/>
      <c r="AL83" s="723"/>
      <c r="AM83" s="723"/>
      <c r="AN83" s="724"/>
      <c r="AQ83" s="377"/>
      <c r="AR83" s="377"/>
      <c r="AS83" s="377"/>
      <c r="AT83" s="377"/>
      <c r="AU83" s="377"/>
      <c r="AV83" s="377"/>
      <c r="AW83" s="226"/>
      <c r="AX83" s="226"/>
      <c r="AY83" s="40"/>
      <c r="AZ83" s="465"/>
      <c r="BA83" s="192">
        <f t="shared" si="4"/>
        <v>3</v>
      </c>
      <c r="BB83" s="192">
        <f t="shared" si="4"/>
        <v>1</v>
      </c>
      <c r="BC83" s="192"/>
      <c r="BD83" s="465"/>
      <c r="BE83" s="192"/>
      <c r="BF83" s="192"/>
      <c r="BG83" s="559" t="str">
        <f t="shared" ca="1" si="5"/>
        <v/>
      </c>
      <c r="BH83" s="560" t="str">
        <f t="shared" ca="1" si="5"/>
        <v/>
      </c>
      <c r="BI83" s="560" t="str">
        <f t="shared" ca="1" si="5"/>
        <v/>
      </c>
      <c r="BJ83" s="560" t="str">
        <f t="shared" ca="1" si="5"/>
        <v/>
      </c>
      <c r="BK83" s="560" t="str">
        <f t="shared" ca="1" si="5"/>
        <v/>
      </c>
      <c r="BL83" s="561" t="str">
        <f t="shared" ca="1" si="5"/>
        <v/>
      </c>
      <c r="BM83" s="192"/>
      <c r="BN83" s="192"/>
      <c r="BO83" s="192"/>
      <c r="BP83" s="465"/>
      <c r="BQ83" s="465"/>
      <c r="BR83" s="465"/>
      <c r="BS83" s="465"/>
      <c r="BT83" s="465"/>
      <c r="BU83" s="465"/>
      <c r="BV83" s="465"/>
      <c r="BW83" s="192"/>
      <c r="BX83" s="192"/>
      <c r="BY83" s="192"/>
      <c r="BZ83" s="192"/>
      <c r="CA83" s="192"/>
      <c r="CB83" s="465"/>
      <c r="CC83" s="465"/>
      <c r="CD83" s="465"/>
      <c r="CE83" s="465"/>
      <c r="CF83" s="465"/>
      <c r="CG83" s="465"/>
      <c r="CH83" s="465"/>
      <c r="CI83" s="465"/>
      <c r="CJ83" s="465"/>
      <c r="CK83" s="465"/>
      <c r="CL83" s="465"/>
      <c r="CM83" s="465"/>
      <c r="CN83" s="192"/>
      <c r="CO83" s="192"/>
      <c r="CP83" s="192"/>
      <c r="CQ83" s="192"/>
      <c r="CR83" s="192"/>
      <c r="CS83" s="192"/>
      <c r="CT83" s="192"/>
      <c r="CU83" s="192"/>
      <c r="CV83" s="1531"/>
      <c r="CW83" s="1532"/>
      <c r="CX83" s="1532"/>
      <c r="CY83" s="1533"/>
      <c r="CZ83" s="1533"/>
      <c r="DA83" s="1533"/>
      <c r="DB83" s="1533"/>
      <c r="DC83" s="1533"/>
      <c r="DD83" s="1991"/>
      <c r="DE83" s="1992"/>
      <c r="DF83" s="1992"/>
      <c r="DG83" s="1993"/>
      <c r="DH83" s="229"/>
      <c r="DI83" s="229"/>
      <c r="DJ83" s="229"/>
      <c r="DK83" s="229"/>
      <c r="DL83" s="229"/>
      <c r="DM83" s="229"/>
      <c r="DN83" s="229"/>
      <c r="DO83" s="229"/>
      <c r="DP83" s="229"/>
      <c r="DQ83" s="229"/>
      <c r="DR83" s="1520"/>
    </row>
    <row r="84" spans="1:122" s="80" customFormat="1" ht="15" customHeight="1">
      <c r="A84" s="1764" t="str">
        <f>BA84&amp;"."&amp;BB84</f>
        <v>3.2</v>
      </c>
      <c r="B84" s="1765"/>
      <c r="C84" s="1765"/>
      <c r="D84" s="226" t="s">
        <v>230</v>
      </c>
      <c r="E84" s="226"/>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c r="AD84" s="226"/>
      <c r="AE84" s="226"/>
      <c r="AF84" s="226"/>
      <c r="AG84" s="226"/>
      <c r="AH84" s="226"/>
      <c r="AI84" s="226"/>
      <c r="AJ84" s="226"/>
      <c r="AK84" s="226"/>
      <c r="AL84" s="226"/>
      <c r="AM84" s="226"/>
      <c r="AN84" s="226"/>
      <c r="AO84" s="226"/>
      <c r="AP84" s="226"/>
      <c r="AQ84" s="226"/>
      <c r="AR84" s="226"/>
      <c r="AS84" s="226"/>
      <c r="AT84" s="226"/>
      <c r="AU84" s="226"/>
      <c r="AV84" s="226"/>
      <c r="AW84" s="226"/>
      <c r="AX84" s="226"/>
      <c r="AY84" s="40"/>
      <c r="AZ84" s="465"/>
      <c r="BA84" s="192">
        <f>BA83</f>
        <v>3</v>
      </c>
      <c r="BB84" s="193">
        <f>BB83+1</f>
        <v>2</v>
      </c>
      <c r="BC84" s="192"/>
      <c r="BD84" s="465"/>
      <c r="BE84" s="192"/>
      <c r="BF84" s="192"/>
      <c r="BG84" s="559" t="str">
        <f t="shared" ca="1" si="5"/>
        <v/>
      </c>
      <c r="BH84" s="560" t="str">
        <f t="shared" ca="1" si="5"/>
        <v/>
      </c>
      <c r="BI84" s="560" t="str">
        <f t="shared" ca="1" si="5"/>
        <v/>
      </c>
      <c r="BJ84" s="560" t="str">
        <f t="shared" ca="1" si="5"/>
        <v/>
      </c>
      <c r="BK84" s="560" t="str">
        <f t="shared" ca="1" si="5"/>
        <v/>
      </c>
      <c r="BL84" s="561" t="str">
        <f t="shared" ca="1" si="5"/>
        <v/>
      </c>
      <c r="BM84" s="192"/>
      <c r="BN84" s="192"/>
      <c r="BO84" s="192"/>
      <c r="BP84" s="465"/>
      <c r="BQ84" s="465"/>
      <c r="BR84" s="465"/>
      <c r="BS84" s="465"/>
      <c r="BT84" s="465"/>
      <c r="BU84" s="465"/>
      <c r="BV84" s="465"/>
      <c r="BW84" s="192"/>
      <c r="BX84" s="192"/>
      <c r="BY84" s="192"/>
      <c r="BZ84" s="192"/>
      <c r="CA84" s="192"/>
      <c r="CB84" s="465"/>
      <c r="CC84" s="465"/>
      <c r="CD84" s="465"/>
      <c r="CE84" s="465"/>
      <c r="CF84" s="465"/>
      <c r="CG84" s="465"/>
      <c r="CH84" s="465"/>
      <c r="CI84" s="465"/>
      <c r="CJ84" s="192"/>
      <c r="CK84" s="192"/>
      <c r="CL84" s="192"/>
      <c r="CM84" s="192"/>
      <c r="CN84" s="465"/>
      <c r="CO84" s="465"/>
      <c r="CP84" s="465"/>
      <c r="CQ84" s="465"/>
      <c r="CR84" s="465"/>
      <c r="CS84" s="192"/>
      <c r="CT84" s="192"/>
      <c r="CU84" s="192"/>
      <c r="CV84" s="1531"/>
      <c r="CW84" s="1532"/>
      <c r="CX84" s="1532"/>
      <c r="CY84" s="1533"/>
      <c r="CZ84" s="1533"/>
      <c r="DA84" s="1533"/>
      <c r="DB84" s="1533"/>
      <c r="DC84" s="1533"/>
      <c r="DD84" s="1991"/>
      <c r="DE84" s="1992"/>
      <c r="DF84" s="1992"/>
      <c r="DG84" s="1993"/>
      <c r="DH84" s="229"/>
      <c r="DI84" s="229"/>
      <c r="DJ84" s="229"/>
      <c r="DK84" s="229"/>
      <c r="DL84" s="229"/>
      <c r="DM84" s="229"/>
      <c r="DN84" s="229"/>
      <c r="DO84" s="229"/>
      <c r="DP84" s="229"/>
      <c r="DQ84" s="229"/>
      <c r="DR84" s="1520"/>
    </row>
    <row r="85" spans="1:122" s="80" customFormat="1" ht="15" customHeight="1">
      <c r="A85" s="218"/>
      <c r="B85" s="226"/>
      <c r="C85" s="226"/>
      <c r="D85" s="226"/>
      <c r="E85" s="1814" t="s">
        <v>221</v>
      </c>
      <c r="F85" s="1806"/>
      <c r="G85" s="1806"/>
      <c r="H85" s="1806"/>
      <c r="I85" s="1806"/>
      <c r="J85" s="1806"/>
      <c r="K85" s="1806"/>
      <c r="L85" s="1806"/>
      <c r="M85" s="1806"/>
      <c r="N85" s="1806" t="s">
        <v>222</v>
      </c>
      <c r="O85" s="1806"/>
      <c r="P85" s="1806"/>
      <c r="Q85" s="1806"/>
      <c r="R85" s="1806"/>
      <c r="S85" s="1806"/>
      <c r="T85" s="1806"/>
      <c r="U85" s="1806"/>
      <c r="V85" s="1806"/>
      <c r="W85" s="1806"/>
      <c r="X85" s="1806" t="s">
        <v>88</v>
      </c>
      <c r="Y85" s="1806"/>
      <c r="Z85" s="1806"/>
      <c r="AA85" s="1806"/>
      <c r="AB85" s="1806"/>
      <c r="AC85" s="1806"/>
      <c r="AD85" s="1806"/>
      <c r="AE85" s="1806"/>
      <c r="AF85" s="1806"/>
      <c r="AG85" s="1807"/>
      <c r="AH85" s="226"/>
      <c r="AI85" s="226"/>
      <c r="AJ85" s="226"/>
      <c r="AK85" s="226"/>
      <c r="AL85" s="226"/>
      <c r="AM85" s="226"/>
      <c r="AN85" s="226"/>
      <c r="AO85" s="226"/>
      <c r="AP85" s="226"/>
      <c r="AQ85" s="226"/>
      <c r="AR85" s="226"/>
      <c r="AS85" s="226"/>
      <c r="AT85" s="226"/>
      <c r="AU85" s="226"/>
      <c r="AV85" s="226"/>
      <c r="AW85" s="226"/>
      <c r="AX85" s="226"/>
      <c r="AY85" s="40"/>
      <c r="AZ85" s="465"/>
      <c r="BA85" s="192">
        <f>BA84</f>
        <v>3</v>
      </c>
      <c r="BB85" s="192">
        <f>BB84</f>
        <v>2</v>
      </c>
      <c r="BC85" s="192"/>
      <c r="BD85" s="465"/>
      <c r="BE85" s="192"/>
      <c r="BF85" s="192"/>
      <c r="BG85" s="559" t="str">
        <f t="shared" ca="1" si="5"/>
        <v/>
      </c>
      <c r="BH85" s="560" t="str">
        <f t="shared" ca="1" si="5"/>
        <v/>
      </c>
      <c r="BI85" s="560" t="str">
        <f t="shared" ca="1" si="5"/>
        <v/>
      </c>
      <c r="BJ85" s="560" t="str">
        <f t="shared" ca="1" si="5"/>
        <v/>
      </c>
      <c r="BK85" s="560" t="str">
        <f t="shared" ca="1" si="5"/>
        <v/>
      </c>
      <c r="BL85" s="561" t="str">
        <f t="shared" ca="1" si="5"/>
        <v/>
      </c>
      <c r="BM85" s="192"/>
      <c r="BN85" s="192"/>
      <c r="BO85" s="192"/>
      <c r="BP85" s="465"/>
      <c r="BQ85" s="465"/>
      <c r="BR85" s="465"/>
      <c r="BS85" s="465"/>
      <c r="BT85" s="465"/>
      <c r="BU85" s="465"/>
      <c r="BV85" s="465"/>
      <c r="BW85" s="192"/>
      <c r="BX85" s="192"/>
      <c r="BY85" s="465"/>
      <c r="BZ85" s="465"/>
      <c r="CA85" s="465"/>
      <c r="CB85" s="465"/>
      <c r="CC85" s="465"/>
      <c r="CD85" s="465"/>
      <c r="CE85" s="465"/>
      <c r="CF85" s="465"/>
      <c r="CG85" s="465"/>
      <c r="CH85" s="465"/>
      <c r="CI85" s="465"/>
      <c r="CJ85" s="192"/>
      <c r="CK85" s="192"/>
      <c r="CL85" s="192"/>
      <c r="CM85" s="192"/>
      <c r="CN85" s="465"/>
      <c r="CO85" s="465"/>
      <c r="CP85" s="465"/>
      <c r="CQ85" s="465"/>
      <c r="CR85" s="465"/>
      <c r="CS85" s="192"/>
      <c r="CT85" s="192"/>
      <c r="CU85" s="192"/>
      <c r="CV85" s="1531"/>
      <c r="CW85" s="1532"/>
      <c r="CX85" s="1532"/>
      <c r="CY85" s="1533"/>
      <c r="CZ85" s="1533"/>
      <c r="DA85" s="1533"/>
      <c r="DB85" s="1533"/>
      <c r="DC85" s="1533"/>
      <c r="DD85" s="1991"/>
      <c r="DE85" s="1992"/>
      <c r="DF85" s="1992"/>
      <c r="DG85" s="1993"/>
      <c r="DH85" s="229"/>
      <c r="DI85" s="229"/>
      <c r="DJ85" s="229"/>
      <c r="DK85" s="229"/>
      <c r="DL85" s="229"/>
      <c r="DM85" s="229"/>
      <c r="DN85" s="229"/>
      <c r="DO85" s="229"/>
      <c r="DP85" s="229"/>
      <c r="DQ85" s="229"/>
      <c r="DR85" s="1520"/>
    </row>
    <row r="86" spans="1:122" ht="15" customHeight="1">
      <c r="A86" s="218"/>
      <c r="E86" s="945" t="s">
        <v>224</v>
      </c>
      <c r="F86" s="946"/>
      <c r="G86" s="946"/>
      <c r="H86" s="946"/>
      <c r="I86" s="946"/>
      <c r="J86" s="946"/>
      <c r="K86" s="946"/>
      <c r="L86" s="946"/>
      <c r="M86" s="933"/>
      <c r="N86" s="825" t="str">
        <f>""""&amp;$Z$2&amp;""""</f>
        <v>"k4001004"</v>
      </c>
      <c r="O86" s="946"/>
      <c r="P86" s="946"/>
      <c r="Q86" s="946"/>
      <c r="R86" s="946"/>
      <c r="S86" s="946"/>
      <c r="T86" s="946"/>
      <c r="U86" s="946"/>
      <c r="V86" s="946"/>
      <c r="W86" s="933"/>
      <c r="X86" s="825" t="s">
        <v>112</v>
      </c>
      <c r="Y86" s="946"/>
      <c r="Z86" s="946"/>
      <c r="AA86" s="946"/>
      <c r="AB86" s="946"/>
      <c r="AC86" s="946"/>
      <c r="AD86" s="946"/>
      <c r="AE86" s="946"/>
      <c r="AF86" s="946"/>
      <c r="AG86" s="74"/>
      <c r="AY86" s="40"/>
      <c r="BA86" s="192">
        <f t="shared" si="4"/>
        <v>3</v>
      </c>
      <c r="BB86" s="192">
        <f>BB85</f>
        <v>2</v>
      </c>
      <c r="BE86" s="465"/>
      <c r="BF86" s="465"/>
      <c r="BG86" s="559" t="str">
        <f t="shared" ca="1" si="5"/>
        <v/>
      </c>
      <c r="BH86" s="560" t="str">
        <f t="shared" ca="1" si="5"/>
        <v/>
      </c>
      <c r="BI86" s="560" t="str">
        <f t="shared" ca="1" si="5"/>
        <v/>
      </c>
      <c r="BJ86" s="560" t="str">
        <f t="shared" ca="1" si="5"/>
        <v/>
      </c>
      <c r="BK86" s="560" t="str">
        <f t="shared" ca="1" si="5"/>
        <v/>
      </c>
      <c r="BL86" s="561" t="str">
        <f t="shared" ca="1" si="5"/>
        <v/>
      </c>
      <c r="BM86" s="465"/>
      <c r="BN86" s="465"/>
      <c r="BO86" s="465"/>
      <c r="BP86" s="465"/>
      <c r="BQ86" s="465"/>
      <c r="BR86" s="465"/>
      <c r="BS86" s="465"/>
      <c r="BT86" s="465"/>
      <c r="BU86" s="465"/>
      <c r="BV86" s="465"/>
      <c r="BW86" s="465"/>
      <c r="BX86" s="465"/>
      <c r="BY86" s="465"/>
      <c r="BZ86" s="465"/>
      <c r="CA86" s="465"/>
      <c r="CB86" s="465"/>
      <c r="CC86" s="465"/>
      <c r="CD86" s="465"/>
      <c r="CE86" s="465"/>
      <c r="CF86" s="465"/>
      <c r="CG86" s="465"/>
      <c r="CH86" s="465"/>
      <c r="CI86" s="465"/>
      <c r="CJ86" s="192"/>
      <c r="CK86" s="192"/>
      <c r="CL86" s="192"/>
      <c r="CM86" s="192"/>
      <c r="CN86" s="465"/>
      <c r="CO86" s="465"/>
      <c r="CP86" s="465"/>
      <c r="CQ86" s="465"/>
      <c r="CR86" s="465"/>
      <c r="CS86" s="465"/>
      <c r="CT86" s="465"/>
      <c r="CU86" s="465"/>
      <c r="CV86" s="1528"/>
      <c r="CW86" s="1529"/>
      <c r="CX86" s="1529"/>
      <c r="CY86" s="1530"/>
      <c r="CZ86" s="1530"/>
      <c r="DA86" s="1530"/>
      <c r="DB86" s="1530"/>
      <c r="DC86" s="1530"/>
      <c r="DD86" s="1991"/>
      <c r="DE86" s="1992"/>
      <c r="DF86" s="1992"/>
      <c r="DG86" s="1993"/>
      <c r="DH86" s="1490"/>
      <c r="DI86" s="1490"/>
      <c r="DJ86" s="1490"/>
      <c r="DK86" s="1490"/>
      <c r="DL86" s="1490"/>
      <c r="DM86" s="1490"/>
      <c r="DN86" s="1490"/>
      <c r="DO86" s="1490"/>
      <c r="DP86" s="1490"/>
      <c r="DQ86" s="1490"/>
      <c r="DR86" s="1516"/>
    </row>
    <row r="87" spans="1:122" ht="15" customHeight="1">
      <c r="A87" s="1764" t="str">
        <f>BA87&amp;"."&amp;BB87</f>
        <v>3.3</v>
      </c>
      <c r="B87" s="1967"/>
      <c r="C87" s="1967"/>
      <c r="D87" s="155" t="s">
        <v>178</v>
      </c>
      <c r="H87" s="36"/>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156"/>
      <c r="BA87" s="192">
        <f t="shared" si="4"/>
        <v>3</v>
      </c>
      <c r="BB87" s="193">
        <f>BB86+1</f>
        <v>3</v>
      </c>
      <c r="BE87" s="465"/>
      <c r="BF87" s="465"/>
      <c r="BG87" s="559" t="str">
        <f t="shared" ca="1" si="5"/>
        <v/>
      </c>
      <c r="BH87" s="560" t="str">
        <f t="shared" ca="1" si="5"/>
        <v/>
      </c>
      <c r="BI87" s="560" t="str">
        <f t="shared" ca="1" si="5"/>
        <v/>
      </c>
      <c r="BJ87" s="560" t="str">
        <f t="shared" ca="1" si="5"/>
        <v/>
      </c>
      <c r="BK87" s="560" t="str">
        <f t="shared" ca="1" si="5"/>
        <v/>
      </c>
      <c r="BL87" s="561" t="str">
        <f t="shared" ca="1" si="5"/>
        <v/>
      </c>
      <c r="BM87" s="465"/>
      <c r="BN87" s="465"/>
      <c r="BO87" s="465"/>
      <c r="BP87" s="465"/>
      <c r="BQ87" s="465"/>
      <c r="BR87" s="465"/>
      <c r="BS87" s="465"/>
      <c r="BT87" s="465"/>
      <c r="BU87" s="465"/>
      <c r="BV87" s="465"/>
      <c r="BW87" s="465"/>
      <c r="BX87" s="465"/>
      <c r="BY87" s="94"/>
      <c r="BZ87" s="94"/>
      <c r="CA87" s="94"/>
      <c r="CB87" s="94"/>
      <c r="CC87" s="94"/>
      <c r="CD87" s="94"/>
      <c r="CE87" s="94"/>
      <c r="CF87" s="465"/>
      <c r="CG87" s="465"/>
      <c r="CH87" s="465"/>
      <c r="CI87" s="465"/>
      <c r="CJ87" s="192"/>
      <c r="CK87" s="192"/>
      <c r="CL87" s="192"/>
      <c r="CM87" s="192"/>
      <c r="CN87" s="465"/>
      <c r="CO87" s="465"/>
      <c r="CP87" s="465"/>
      <c r="CQ87" s="465"/>
      <c r="CR87" s="465"/>
      <c r="CS87" s="465"/>
      <c r="CT87" s="465"/>
      <c r="CU87" s="465"/>
      <c r="CV87" s="1488" t="s">
        <v>2265</v>
      </c>
      <c r="CW87" s="1489"/>
      <c r="CX87" s="1489"/>
      <c r="CY87" s="1489"/>
      <c r="CZ87" s="1489"/>
      <c r="DA87" s="1489"/>
      <c r="DB87" s="1489"/>
      <c r="DC87" s="1489"/>
      <c r="DD87" s="1859">
        <v>44638</v>
      </c>
      <c r="DE87" s="1860"/>
      <c r="DF87" s="1860"/>
      <c r="DG87" s="1861"/>
      <c r="DH87" s="1490"/>
      <c r="DI87" s="1490"/>
      <c r="DJ87" s="1490"/>
      <c r="DK87" s="1490"/>
      <c r="DL87" s="1490"/>
      <c r="DM87" s="1490"/>
      <c r="DN87" s="1490"/>
      <c r="DO87" s="1490"/>
      <c r="DP87" s="1490"/>
      <c r="DQ87" s="1490"/>
      <c r="DR87" s="1516"/>
    </row>
    <row r="88" spans="1:122" ht="15" customHeight="1">
      <c r="A88" s="218"/>
      <c r="D88" s="48" t="str">
        <f>$BR$49&amp;"を実施し、当画面を終了する。"</f>
        <v>「共通仕様」「49. 画面終了共通処理」を実施し、当画面を終了する。</v>
      </c>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X88" s="48"/>
      <c r="AY88" s="156"/>
      <c r="BA88" s="192">
        <f t="shared" si="4"/>
        <v>3</v>
      </c>
      <c r="BB88" s="192">
        <f t="shared" si="4"/>
        <v>3</v>
      </c>
      <c r="BE88" s="465"/>
      <c r="BF88" s="465"/>
      <c r="BG88" s="559" t="str">
        <f t="shared" ca="1" si="5"/>
        <v/>
      </c>
      <c r="BH88" s="560" t="str">
        <f t="shared" ca="1" si="5"/>
        <v/>
      </c>
      <c r="BI88" s="560" t="str">
        <f t="shared" ca="1" si="5"/>
        <v/>
      </c>
      <c r="BJ88" s="560" t="str">
        <f t="shared" ca="1" si="5"/>
        <v/>
      </c>
      <c r="BK88" s="560" t="str">
        <f t="shared" ca="1" si="5"/>
        <v/>
      </c>
      <c r="BL88" s="561" t="str">
        <f t="shared" ca="1" si="5"/>
        <v/>
      </c>
      <c r="BM88" s="465"/>
      <c r="BN88" s="465"/>
      <c r="BO88" s="465"/>
      <c r="BP88" s="465"/>
      <c r="BQ88" s="465"/>
      <c r="BR88" s="94"/>
      <c r="BS88" s="94"/>
      <c r="BT88" s="94"/>
      <c r="BU88" s="94"/>
      <c r="BV88" s="94"/>
      <c r="BW88" s="94"/>
      <c r="BX88" s="94"/>
      <c r="BY88" s="192"/>
      <c r="BZ88" s="192"/>
      <c r="CA88" s="192"/>
      <c r="CB88" s="465"/>
      <c r="CC88" s="465"/>
      <c r="CD88" s="465"/>
      <c r="CE88" s="465"/>
      <c r="CF88" s="465"/>
      <c r="CG88" s="465"/>
      <c r="CH88" s="465"/>
      <c r="CI88" s="465"/>
      <c r="CJ88" s="192"/>
      <c r="CK88" s="192"/>
      <c r="CL88" s="192"/>
      <c r="CM88" s="192"/>
      <c r="CN88" s="465"/>
      <c r="CO88" s="465"/>
      <c r="CP88" s="465"/>
      <c r="CQ88" s="465"/>
      <c r="CR88" s="465"/>
      <c r="CS88" s="465"/>
      <c r="CT88" s="465"/>
      <c r="CU88" s="465"/>
      <c r="CV88" s="1528"/>
      <c r="CW88" s="1529"/>
      <c r="CX88" s="1529"/>
      <c r="CY88" s="1530"/>
      <c r="CZ88" s="1530"/>
      <c r="DA88" s="1530"/>
      <c r="DB88" s="1530"/>
      <c r="DC88" s="1530"/>
      <c r="DD88" s="1991"/>
      <c r="DE88" s="1992"/>
      <c r="DF88" s="1992"/>
      <c r="DG88" s="1993"/>
      <c r="DH88" s="1490"/>
      <c r="DI88" s="1490"/>
      <c r="DJ88" s="1490"/>
      <c r="DK88" s="1490"/>
      <c r="DL88" s="1490"/>
      <c r="DM88" s="1490"/>
      <c r="DN88" s="1490"/>
      <c r="DO88" s="1490"/>
      <c r="DP88" s="1490"/>
      <c r="DQ88" s="1490"/>
      <c r="DR88" s="1516"/>
    </row>
    <row r="89" spans="1:122" ht="15" customHeight="1">
      <c r="A89" s="1768" t="str">
        <f>BA89&amp;"."</f>
        <v>4.</v>
      </c>
      <c r="B89" s="1890"/>
      <c r="C89" s="226" t="s">
        <v>174</v>
      </c>
      <c r="AH89" s="36"/>
      <c r="AY89" s="40"/>
      <c r="BA89" s="193">
        <f>BA88+1</f>
        <v>4</v>
      </c>
      <c r="BE89" s="465"/>
      <c r="BF89" s="465"/>
      <c r="BG89" s="559" t="str">
        <f t="shared" ca="1" si="5"/>
        <v/>
      </c>
      <c r="BH89" s="560" t="str">
        <f t="shared" ca="1" si="5"/>
        <v/>
      </c>
      <c r="BI89" s="560" t="str">
        <f t="shared" ca="1" si="5"/>
        <v/>
      </c>
      <c r="BJ89" s="560" t="str">
        <f t="shared" ca="1" si="5"/>
        <v/>
      </c>
      <c r="BK89" s="560" t="str">
        <f t="shared" ca="1" si="5"/>
        <v/>
      </c>
      <c r="BL89" s="561" t="str">
        <f t="shared" ca="1" si="5"/>
        <v/>
      </c>
      <c r="BM89" s="465"/>
      <c r="BN89" s="465"/>
      <c r="BO89" s="465"/>
      <c r="BP89" s="465"/>
      <c r="BQ89" s="465"/>
      <c r="BR89" s="465"/>
      <c r="BS89" s="465"/>
      <c r="BT89" s="465"/>
      <c r="BU89" s="465"/>
      <c r="BV89" s="465"/>
      <c r="BW89" s="192"/>
      <c r="BX89" s="192"/>
      <c r="BY89" s="465"/>
      <c r="BZ89" s="465"/>
      <c r="CA89" s="465"/>
      <c r="CB89" s="465"/>
      <c r="CC89" s="465"/>
      <c r="CD89" s="465"/>
      <c r="CE89" s="465"/>
      <c r="CF89" s="465"/>
      <c r="CG89" s="465"/>
      <c r="CH89" s="465"/>
      <c r="CI89" s="465"/>
      <c r="CJ89" s="465"/>
      <c r="CK89" s="465"/>
      <c r="CL89" s="465"/>
      <c r="CM89" s="465"/>
      <c r="CN89" s="465"/>
      <c r="CO89" s="465"/>
      <c r="CP89" s="465"/>
      <c r="CQ89" s="465"/>
      <c r="CR89" s="465"/>
      <c r="CS89" s="465"/>
      <c r="CT89" s="465"/>
      <c r="CU89" s="465"/>
      <c r="CV89" s="1528"/>
      <c r="CW89" s="1529"/>
      <c r="CX89" s="1529"/>
      <c r="CY89" s="1530"/>
      <c r="CZ89" s="1530"/>
      <c r="DA89" s="1530"/>
      <c r="DB89" s="1530"/>
      <c r="DC89" s="1530"/>
      <c r="DD89" s="1991"/>
      <c r="DE89" s="1992"/>
      <c r="DF89" s="1992"/>
      <c r="DG89" s="1993"/>
      <c r="DH89" s="1490"/>
      <c r="DI89" s="1490"/>
      <c r="DJ89" s="1490"/>
      <c r="DK89" s="1490"/>
      <c r="DL89" s="1490"/>
      <c r="DM89" s="1490"/>
      <c r="DN89" s="1490"/>
      <c r="DO89" s="1490"/>
      <c r="DP89" s="1490"/>
      <c r="DQ89" s="1490"/>
      <c r="DR89" s="1516"/>
    </row>
    <row r="90" spans="1:122" ht="15" customHeight="1">
      <c r="A90" s="1737" t="str">
        <f>$BA90&amp;"."&amp;$BB90&amp;"."</f>
        <v>4.1.</v>
      </c>
      <c r="B90" s="1738"/>
      <c r="C90" s="1738"/>
      <c r="D90" s="226" t="s">
        <v>815</v>
      </c>
      <c r="AY90" s="40"/>
      <c r="BA90" s="192">
        <f t="shared" ref="BA90:BC102" si="6">BA89</f>
        <v>4</v>
      </c>
      <c r="BB90" s="193">
        <f>BB89+1</f>
        <v>1</v>
      </c>
      <c r="BE90" s="465"/>
      <c r="BF90" s="465"/>
      <c r="BG90" s="559" t="str">
        <f t="shared" ca="1" si="5"/>
        <v/>
      </c>
      <c r="BH90" s="560" t="str">
        <f t="shared" ca="1" si="5"/>
        <v/>
      </c>
      <c r="BI90" s="560" t="str">
        <f t="shared" ca="1" si="5"/>
        <v/>
      </c>
      <c r="BJ90" s="560" t="str">
        <f t="shared" ca="1" si="5"/>
        <v/>
      </c>
      <c r="BK90" s="560" t="str">
        <f t="shared" ca="1" si="5"/>
        <v/>
      </c>
      <c r="BL90" s="561" t="str">
        <f t="shared" ca="1" si="5"/>
        <v/>
      </c>
      <c r="BM90" s="465"/>
      <c r="BN90" s="465"/>
      <c r="BO90" s="465"/>
      <c r="BP90" s="465"/>
      <c r="BQ90" s="465"/>
      <c r="BR90" s="465"/>
      <c r="BS90" s="465"/>
      <c r="BT90" s="465"/>
      <c r="BU90" s="465"/>
      <c r="BV90" s="465"/>
      <c r="BW90" s="465"/>
      <c r="BX90" s="465"/>
      <c r="BY90" s="94"/>
      <c r="BZ90" s="94"/>
      <c r="CA90" s="94"/>
      <c r="CB90" s="94"/>
      <c r="CC90" s="94"/>
      <c r="CD90" s="94"/>
      <c r="CE90" s="94"/>
      <c r="CF90" s="465"/>
      <c r="CG90" s="465"/>
      <c r="CH90" s="465"/>
      <c r="CI90" s="465"/>
      <c r="CJ90" s="465"/>
      <c r="CK90" s="465"/>
      <c r="CL90" s="465"/>
      <c r="CM90" s="465"/>
      <c r="CN90" s="465"/>
      <c r="CO90" s="465"/>
      <c r="CP90" s="465"/>
      <c r="CQ90" s="465"/>
      <c r="CR90" s="465"/>
      <c r="CS90" s="465"/>
      <c r="CT90" s="465"/>
      <c r="CU90" s="465"/>
      <c r="CV90" s="1528"/>
      <c r="CW90" s="1529"/>
      <c r="CX90" s="1529"/>
      <c r="CY90" s="1530"/>
      <c r="CZ90" s="1530"/>
      <c r="DA90" s="1530"/>
      <c r="DB90" s="1530"/>
      <c r="DC90" s="1530"/>
      <c r="DD90" s="1991"/>
      <c r="DE90" s="1992"/>
      <c r="DF90" s="1992"/>
      <c r="DG90" s="1993"/>
      <c r="DH90" s="1490"/>
      <c r="DI90" s="1490"/>
      <c r="DJ90" s="1490"/>
      <c r="DK90" s="1490"/>
      <c r="DL90" s="1490"/>
      <c r="DM90" s="1490"/>
      <c r="DN90" s="1490"/>
      <c r="DO90" s="1490"/>
      <c r="DP90" s="1490"/>
      <c r="DQ90" s="1490"/>
      <c r="DR90" s="1516"/>
    </row>
    <row r="91" spans="1:122" s="94" customFormat="1" ht="15" customHeight="1">
      <c r="A91" s="1737" t="str">
        <f>$BA91&amp;"."&amp;$BB91&amp;"."&amp;$BC91&amp;"."</f>
        <v>4.1.1.</v>
      </c>
      <c r="B91" s="1738"/>
      <c r="C91" s="1738"/>
      <c r="D91" s="1738"/>
      <c r="E91" s="219" t="s">
        <v>816</v>
      </c>
      <c r="F91" s="685"/>
      <c r="G91" s="676"/>
      <c r="H91" s="676"/>
      <c r="I91" s="676"/>
      <c r="J91" s="676"/>
      <c r="K91" s="676"/>
      <c r="L91" s="676"/>
      <c r="M91" s="685"/>
      <c r="N91" s="685"/>
      <c r="O91" s="685"/>
      <c r="P91" s="685"/>
      <c r="Q91" s="685"/>
      <c r="R91" s="685"/>
      <c r="S91" s="685"/>
      <c r="T91" s="685"/>
      <c r="U91" s="685"/>
      <c r="V91" s="685"/>
      <c r="W91" s="685"/>
      <c r="X91" s="685"/>
      <c r="Y91" s="685"/>
      <c r="Z91" s="685"/>
      <c r="AA91" s="685"/>
      <c r="AB91" s="685"/>
      <c r="AC91" s="685"/>
      <c r="AD91" s="685"/>
      <c r="AE91" s="685"/>
      <c r="AF91" s="685"/>
      <c r="AG91" s="685"/>
      <c r="AH91" s="685"/>
      <c r="AI91" s="685"/>
      <c r="AJ91" s="685"/>
      <c r="AK91" s="685"/>
      <c r="AL91" s="685"/>
      <c r="AM91" s="685"/>
      <c r="AN91" s="685"/>
      <c r="AO91" s="685"/>
      <c r="AP91" s="685"/>
      <c r="AQ91" s="685"/>
      <c r="AR91" s="685"/>
      <c r="AS91" s="685"/>
      <c r="AT91" s="685"/>
      <c r="AU91" s="685"/>
      <c r="AV91" s="685"/>
      <c r="AW91" s="685"/>
      <c r="AX91" s="685"/>
      <c r="AY91" s="93"/>
      <c r="AZ91" s="92"/>
      <c r="BA91" s="683">
        <f t="shared" si="6"/>
        <v>4</v>
      </c>
      <c r="BB91" s="683">
        <f t="shared" si="6"/>
        <v>1</v>
      </c>
      <c r="BC91" s="678">
        <f>BC90+1</f>
        <v>1</v>
      </c>
      <c r="BD91" s="95"/>
      <c r="BE91" s="87"/>
      <c r="BF91" s="87"/>
      <c r="BG91" s="559" t="str">
        <f t="shared" ca="1" si="5"/>
        <v/>
      </c>
      <c r="BH91" s="560" t="str">
        <f t="shared" ca="1" si="5"/>
        <v/>
      </c>
      <c r="BI91" s="560" t="str">
        <f t="shared" ca="1" si="5"/>
        <v/>
      </c>
      <c r="BJ91" s="560" t="str">
        <f t="shared" ca="1" si="5"/>
        <v/>
      </c>
      <c r="BK91" s="560" t="str">
        <f t="shared" ca="1" si="5"/>
        <v/>
      </c>
      <c r="BL91" s="561" t="str">
        <f t="shared" ca="1" si="5"/>
        <v/>
      </c>
      <c r="BY91" s="465"/>
      <c r="BZ91" s="465"/>
      <c r="CA91" s="465"/>
      <c r="CB91" s="465"/>
      <c r="CC91" s="465"/>
      <c r="CD91" s="465"/>
      <c r="CE91" s="465"/>
      <c r="CV91" s="1534"/>
      <c r="CW91" s="1535"/>
      <c r="CX91" s="1535"/>
      <c r="CY91" s="1535"/>
      <c r="CZ91" s="1535"/>
      <c r="DA91" s="1535"/>
      <c r="DB91" s="1535"/>
      <c r="DC91" s="1535"/>
      <c r="DD91" s="1991"/>
      <c r="DE91" s="1992"/>
      <c r="DF91" s="1992"/>
      <c r="DG91" s="1993"/>
      <c r="DH91" s="1522"/>
      <c r="DI91" s="1522"/>
      <c r="DJ91" s="1522"/>
      <c r="DK91" s="1522"/>
      <c r="DL91" s="1522"/>
      <c r="DM91" s="1522"/>
      <c r="DN91" s="1522"/>
      <c r="DO91" s="1522"/>
      <c r="DP91" s="1522"/>
      <c r="DQ91" s="1522"/>
      <c r="DR91" s="1523"/>
    </row>
    <row r="92" spans="1:122" ht="15" customHeight="1">
      <c r="A92" s="1737" t="str">
        <f>$BA92&amp;"."&amp;$BB92&amp;"."&amp;$BC92&amp;"."</f>
        <v>4.1.2.</v>
      </c>
      <c r="B92" s="1738"/>
      <c r="C92" s="1738"/>
      <c r="D92" s="1738"/>
      <c r="E92" s="219" t="str">
        <f>"プログラムコードを（"&amp;$E$86&amp;"）ログイン情報変数へ設定する。"</f>
        <v>プログラムコードを（P_CONS_PG_CODE）ログイン情報変数へ設定する。</v>
      </c>
      <c r="F92" s="685"/>
      <c r="G92" s="676"/>
      <c r="H92" s="676"/>
      <c r="I92" s="676"/>
      <c r="J92" s="676"/>
      <c r="K92" s="676"/>
      <c r="L92" s="676"/>
      <c r="M92" s="685"/>
      <c r="N92" s="685"/>
      <c r="O92" s="685"/>
      <c r="P92" s="685"/>
      <c r="Q92" s="685"/>
      <c r="R92" s="685"/>
      <c r="S92" s="685"/>
      <c r="T92" s="685"/>
      <c r="U92" s="685"/>
      <c r="V92" s="685"/>
      <c r="W92" s="685"/>
      <c r="X92" s="685"/>
      <c r="Y92" s="685"/>
      <c r="Z92" s="685"/>
      <c r="AA92" s="685"/>
      <c r="AB92" s="685"/>
      <c r="AC92" s="685"/>
      <c r="AD92" s="685"/>
      <c r="AE92" s="685"/>
      <c r="AF92" s="685"/>
      <c r="AG92" s="685"/>
      <c r="AH92" s="685"/>
      <c r="AI92" s="685"/>
      <c r="AJ92" s="685"/>
      <c r="AK92" s="685"/>
      <c r="AL92" s="685"/>
      <c r="AM92" s="685"/>
      <c r="AN92" s="685"/>
      <c r="AO92" s="685"/>
      <c r="AP92" s="685"/>
      <c r="AQ92" s="685"/>
      <c r="AR92" s="685"/>
      <c r="AS92" s="685"/>
      <c r="AT92" s="685"/>
      <c r="AU92" s="685"/>
      <c r="AV92" s="685"/>
      <c r="AW92" s="685"/>
      <c r="AX92" s="685"/>
      <c r="AY92" s="93"/>
      <c r="AZ92" s="92"/>
      <c r="BA92" s="683">
        <f t="shared" si="6"/>
        <v>4</v>
      </c>
      <c r="BB92" s="683">
        <f t="shared" si="6"/>
        <v>1</v>
      </c>
      <c r="BC92" s="678">
        <f>BC91+1</f>
        <v>2</v>
      </c>
      <c r="BE92" s="465"/>
      <c r="BF92" s="465"/>
      <c r="BG92" s="559" t="str">
        <f t="shared" ca="1" si="5"/>
        <v/>
      </c>
      <c r="BH92" s="560" t="str">
        <f t="shared" ca="1" si="5"/>
        <v/>
      </c>
      <c r="BI92" s="560" t="str">
        <f t="shared" ca="1" si="5"/>
        <v/>
      </c>
      <c r="BJ92" s="560" t="str">
        <f t="shared" ca="1" si="5"/>
        <v/>
      </c>
      <c r="BK92" s="560" t="str">
        <f t="shared" ca="1" si="5"/>
        <v/>
      </c>
      <c r="BL92" s="561" t="str">
        <f t="shared" ca="1" si="5"/>
        <v/>
      </c>
      <c r="BM92" s="465"/>
      <c r="BN92" s="465"/>
      <c r="BO92" s="465"/>
      <c r="BP92" s="465"/>
      <c r="BQ92" s="465"/>
      <c r="BR92" s="465"/>
      <c r="BS92" s="465"/>
      <c r="BT92" s="465"/>
      <c r="BU92" s="465"/>
      <c r="BV92" s="465"/>
      <c r="BW92" s="465"/>
      <c r="BX92" s="465"/>
      <c r="BY92" s="465"/>
      <c r="BZ92" s="465"/>
      <c r="CA92" s="465"/>
      <c r="CB92" s="465"/>
      <c r="CC92" s="465"/>
      <c r="CD92" s="465"/>
      <c r="CE92" s="465"/>
      <c r="CF92" s="465"/>
      <c r="CG92" s="465"/>
      <c r="CH92" s="465"/>
      <c r="CI92" s="465"/>
      <c r="CJ92" s="192"/>
      <c r="CK92" s="192"/>
      <c r="CL92" s="192"/>
      <c r="CM92" s="192"/>
      <c r="CN92" s="465"/>
      <c r="CO92" s="465"/>
      <c r="CP92" s="465"/>
      <c r="CQ92" s="465"/>
      <c r="CR92" s="465"/>
      <c r="CS92" s="465"/>
      <c r="CT92" s="465"/>
      <c r="CU92" s="465"/>
      <c r="CV92" s="1528"/>
      <c r="CW92" s="1529"/>
      <c r="CX92" s="1529"/>
      <c r="CY92" s="1530"/>
      <c r="CZ92" s="1530"/>
      <c r="DA92" s="1530"/>
      <c r="DB92" s="1530"/>
      <c r="DC92" s="1530"/>
      <c r="DD92" s="1991"/>
      <c r="DE92" s="1992"/>
      <c r="DF92" s="1992"/>
      <c r="DG92" s="1993"/>
      <c r="DH92" s="1490"/>
      <c r="DI92" s="1490"/>
      <c r="DJ92" s="1490"/>
      <c r="DK92" s="1490"/>
      <c r="DL92" s="1490"/>
      <c r="DM92" s="1490"/>
      <c r="DN92" s="1490"/>
      <c r="DO92" s="1490"/>
      <c r="DP92" s="1490"/>
      <c r="DQ92" s="1490"/>
      <c r="DR92" s="1516"/>
    </row>
    <row r="93" spans="1:122" ht="15" customHeight="1">
      <c r="A93" s="1737" t="str">
        <f>$BA93&amp;"."&amp;$BB93&amp;"."&amp;$BC93&amp;"."</f>
        <v>4.1.3.</v>
      </c>
      <c r="B93" s="1738"/>
      <c r="C93" s="1738"/>
      <c r="D93" s="1738"/>
      <c r="E93" s="219" t="s">
        <v>817</v>
      </c>
      <c r="F93" s="685"/>
      <c r="G93" s="676"/>
      <c r="H93" s="676"/>
      <c r="I93" s="676"/>
      <c r="J93" s="676"/>
      <c r="K93" s="676"/>
      <c r="L93" s="676"/>
      <c r="M93" s="685"/>
      <c r="N93" s="685"/>
      <c r="O93" s="685"/>
      <c r="P93" s="685"/>
      <c r="Q93" s="685"/>
      <c r="R93" s="685"/>
      <c r="S93" s="685"/>
      <c r="T93" s="685"/>
      <c r="U93" s="685"/>
      <c r="V93" s="685"/>
      <c r="W93" s="685"/>
      <c r="X93" s="685"/>
      <c r="Y93" s="685"/>
      <c r="Z93" s="685"/>
      <c r="AA93" s="685"/>
      <c r="AB93" s="685"/>
      <c r="AC93" s="685"/>
      <c r="AD93" s="685"/>
      <c r="AE93" s="685"/>
      <c r="AF93" s="685"/>
      <c r="AG93" s="685"/>
      <c r="AH93" s="685"/>
      <c r="AI93" s="685"/>
      <c r="AJ93" s="685"/>
      <c r="AK93" s="685"/>
      <c r="AL93" s="685"/>
      <c r="AM93" s="685"/>
      <c r="AN93" s="685"/>
      <c r="AO93" s="685"/>
      <c r="AP93" s="685"/>
      <c r="AQ93" s="685"/>
      <c r="AR93" s="685"/>
      <c r="AS93" s="685"/>
      <c r="AT93" s="685"/>
      <c r="AU93" s="685"/>
      <c r="AV93" s="685"/>
      <c r="AW93" s="685"/>
      <c r="AX93" s="685"/>
      <c r="AY93" s="93"/>
      <c r="AZ93" s="92"/>
      <c r="BA93" s="683">
        <f t="shared" si="6"/>
        <v>4</v>
      </c>
      <c r="BB93" s="683">
        <f t="shared" si="6"/>
        <v>1</v>
      </c>
      <c r="BC93" s="678">
        <f>BC92+1</f>
        <v>3</v>
      </c>
      <c r="BE93" s="465"/>
      <c r="BF93" s="465"/>
      <c r="BG93" s="559" t="str">
        <f t="shared" ca="1" si="5"/>
        <v/>
      </c>
      <c r="BH93" s="560" t="str">
        <f t="shared" ca="1" si="5"/>
        <v/>
      </c>
      <c r="BI93" s="560" t="str">
        <f t="shared" ca="1" si="5"/>
        <v/>
      </c>
      <c r="BJ93" s="560" t="str">
        <f t="shared" ca="1" si="5"/>
        <v/>
      </c>
      <c r="BK93" s="560" t="str">
        <f t="shared" ca="1" si="5"/>
        <v/>
      </c>
      <c r="BL93" s="561" t="str">
        <f t="shared" ca="1" si="5"/>
        <v/>
      </c>
      <c r="BM93" s="465"/>
      <c r="BN93" s="465"/>
      <c r="BO93" s="465"/>
      <c r="BP93" s="465"/>
      <c r="BQ93" s="465"/>
      <c r="BR93" s="465"/>
      <c r="BS93" s="465"/>
      <c r="BT93" s="465"/>
      <c r="BU93" s="465"/>
      <c r="BV93" s="465"/>
      <c r="BW93" s="465"/>
      <c r="BX93" s="465"/>
      <c r="BY93" s="465"/>
      <c r="BZ93" s="465"/>
      <c r="CA93" s="465"/>
      <c r="CB93" s="465"/>
      <c r="CC93" s="465"/>
      <c r="CD93" s="465"/>
      <c r="CE93" s="465"/>
      <c r="CF93" s="465"/>
      <c r="CG93" s="465"/>
      <c r="CH93" s="465"/>
      <c r="CI93" s="465"/>
      <c r="CJ93" s="465"/>
      <c r="CK93" s="465"/>
      <c r="CL93" s="465"/>
      <c r="CM93" s="465"/>
      <c r="CN93" s="465"/>
      <c r="CO93" s="465"/>
      <c r="CP93" s="465"/>
      <c r="CQ93" s="465"/>
      <c r="CR93" s="465"/>
      <c r="CS93" s="465"/>
      <c r="CT93" s="465"/>
      <c r="CU93" s="465"/>
      <c r="CV93" s="1528"/>
      <c r="CW93" s="1529"/>
      <c r="CX93" s="1529"/>
      <c r="CY93" s="1530"/>
      <c r="CZ93" s="1530"/>
      <c r="DA93" s="1530"/>
      <c r="DB93" s="1530"/>
      <c r="DC93" s="1530"/>
      <c r="DD93" s="1991"/>
      <c r="DE93" s="1992"/>
      <c r="DF93" s="1992"/>
      <c r="DG93" s="1993"/>
      <c r="DH93" s="1490"/>
      <c r="DI93" s="1490"/>
      <c r="DJ93" s="1490"/>
      <c r="DK93" s="1490"/>
      <c r="DL93" s="1490"/>
      <c r="DM93" s="1490"/>
      <c r="DN93" s="1490"/>
      <c r="DO93" s="1490"/>
      <c r="DP93" s="1490"/>
      <c r="DQ93" s="1490"/>
      <c r="DR93" s="1516"/>
    </row>
    <row r="94" spans="1:122" s="94" customFormat="1" ht="15" customHeight="1">
      <c r="A94" s="1726" t="str">
        <f>$BD94&amp;"."</f>
        <v>①.</v>
      </c>
      <c r="B94" s="1727"/>
      <c r="C94" s="1727"/>
      <c r="D94" s="1727"/>
      <c r="E94" s="1727"/>
      <c r="F94" s="740" t="s">
        <v>866</v>
      </c>
      <c r="G94" s="676"/>
      <c r="H94" s="676"/>
      <c r="I94" s="676"/>
      <c r="J94" s="676"/>
      <c r="K94" s="676"/>
      <c r="L94" s="676"/>
      <c r="M94" s="685"/>
      <c r="N94" s="685"/>
      <c r="O94" s="685"/>
      <c r="P94" s="685"/>
      <c r="Q94" s="685"/>
      <c r="R94" s="685"/>
      <c r="S94" s="685"/>
      <c r="T94" s="685"/>
      <c r="U94" s="685"/>
      <c r="V94" s="685"/>
      <c r="W94" s="685"/>
      <c r="X94" s="685"/>
      <c r="Y94" s="685"/>
      <c r="Z94" s="685"/>
      <c r="AA94" s="685"/>
      <c r="AB94" s="685"/>
      <c r="AC94" s="685"/>
      <c r="AD94" s="685"/>
      <c r="AE94" s="685"/>
      <c r="AF94" s="685"/>
      <c r="AG94" s="685"/>
      <c r="AH94" s="685"/>
      <c r="AI94" s="685"/>
      <c r="AJ94" s="685"/>
      <c r="AK94" s="685"/>
      <c r="AL94" s="685"/>
      <c r="AM94" s="685"/>
      <c r="AN94" s="685"/>
      <c r="AO94" s="685"/>
      <c r="AP94" s="685"/>
      <c r="AQ94" s="685"/>
      <c r="AR94" s="685"/>
      <c r="AS94" s="685"/>
      <c r="AT94" s="685"/>
      <c r="AU94" s="685"/>
      <c r="AV94" s="685"/>
      <c r="AW94" s="685"/>
      <c r="AX94" s="685"/>
      <c r="AY94" s="93"/>
      <c r="AZ94" s="92"/>
      <c r="BA94" s="683">
        <f t="shared" si="6"/>
        <v>4</v>
      </c>
      <c r="BB94" s="683">
        <f t="shared" si="6"/>
        <v>1</v>
      </c>
      <c r="BC94" s="683">
        <f t="shared" si="6"/>
        <v>3</v>
      </c>
      <c r="BD94" s="687" t="str">
        <f>IF(ISBLANK(BD93),"①",CHAR(CODE(BD93)+1))</f>
        <v>①</v>
      </c>
      <c r="BE94" s="87"/>
      <c r="BF94" s="92"/>
      <c r="BG94" s="559" t="str">
        <f t="shared" ca="1" si="5"/>
        <v/>
      </c>
      <c r="BH94" s="560" t="str">
        <f t="shared" ca="1" si="5"/>
        <v/>
      </c>
      <c r="BI94" s="560" t="str">
        <f t="shared" ca="1" si="5"/>
        <v/>
      </c>
      <c r="BJ94" s="560" t="str">
        <f t="shared" ca="1" si="5"/>
        <v/>
      </c>
      <c r="BK94" s="560" t="str">
        <f t="shared" ca="1" si="5"/>
        <v/>
      </c>
      <c r="BL94" s="561" t="str">
        <f t="shared" ca="1" si="5"/>
        <v/>
      </c>
      <c r="BR94" s="465"/>
      <c r="BS94" s="465"/>
      <c r="BT94" s="465"/>
      <c r="BU94" s="465"/>
      <c r="BV94" s="465"/>
      <c r="BW94" s="465"/>
      <c r="BX94" s="465"/>
      <c r="BY94" s="465"/>
      <c r="BZ94" s="465"/>
      <c r="CA94" s="465"/>
      <c r="CB94" s="465"/>
      <c r="CC94" s="465"/>
      <c r="CD94" s="465"/>
      <c r="CE94" s="465"/>
      <c r="CV94" s="1488" t="s">
        <v>2265</v>
      </c>
      <c r="CW94" s="1489"/>
      <c r="CX94" s="1489"/>
      <c r="CY94" s="1489"/>
      <c r="CZ94" s="1489"/>
      <c r="DA94" s="1489"/>
      <c r="DB94" s="1489"/>
      <c r="DC94" s="1489"/>
      <c r="DD94" s="1859">
        <v>44638</v>
      </c>
      <c r="DE94" s="1860"/>
      <c r="DF94" s="1860"/>
      <c r="DG94" s="1861"/>
      <c r="DH94" s="1522"/>
      <c r="DI94" s="1522"/>
      <c r="DJ94" s="1522"/>
      <c r="DK94" s="1522"/>
      <c r="DL94" s="1522"/>
      <c r="DM94" s="1522"/>
      <c r="DN94" s="1522"/>
      <c r="DO94" s="1522"/>
      <c r="DP94" s="1522"/>
      <c r="DQ94" s="1522"/>
      <c r="DR94" s="1523"/>
    </row>
    <row r="95" spans="1:122" ht="15" customHeight="1">
      <c r="A95" s="1726" t="str">
        <f>$BD95&amp;"."</f>
        <v>②.</v>
      </c>
      <c r="B95" s="1727"/>
      <c r="C95" s="1727"/>
      <c r="D95" s="1727"/>
      <c r="E95" s="1727"/>
      <c r="F95" s="740" t="s">
        <v>818</v>
      </c>
      <c r="G95" s="676"/>
      <c r="H95" s="676"/>
      <c r="I95" s="676"/>
      <c r="J95" s="676"/>
      <c r="K95" s="676"/>
      <c r="L95" s="676"/>
      <c r="M95" s="685"/>
      <c r="N95" s="685"/>
      <c r="O95" s="685"/>
      <c r="P95" s="685"/>
      <c r="Q95" s="685"/>
      <c r="R95" s="685"/>
      <c r="S95" s="685"/>
      <c r="T95" s="685"/>
      <c r="U95" s="685"/>
      <c r="V95" s="685"/>
      <c r="W95" s="685"/>
      <c r="X95" s="685"/>
      <c r="Y95" s="685"/>
      <c r="Z95" s="685"/>
      <c r="AA95" s="685"/>
      <c r="AB95" s="685"/>
      <c r="AC95" s="685"/>
      <c r="AD95" s="685"/>
      <c r="AE95" s="685"/>
      <c r="AF95" s="685"/>
      <c r="AG95" s="685"/>
      <c r="AH95" s="685"/>
      <c r="AI95" s="685"/>
      <c r="AJ95" s="685"/>
      <c r="AK95" s="685"/>
      <c r="AL95" s="685"/>
      <c r="AM95" s="685"/>
      <c r="AN95" s="685"/>
      <c r="AO95" s="685"/>
      <c r="AP95" s="685"/>
      <c r="AQ95" s="685"/>
      <c r="AR95" s="685"/>
      <c r="AS95" s="685"/>
      <c r="AT95" s="685"/>
      <c r="AU95" s="685"/>
      <c r="AV95" s="685"/>
      <c r="AW95" s="685"/>
      <c r="AX95" s="685"/>
      <c r="AY95" s="93"/>
      <c r="AZ95" s="92"/>
      <c r="BA95" s="683">
        <f t="shared" si="6"/>
        <v>4</v>
      </c>
      <c r="BB95" s="683">
        <f t="shared" si="6"/>
        <v>1</v>
      </c>
      <c r="BC95" s="683">
        <f t="shared" si="6"/>
        <v>3</v>
      </c>
      <c r="BD95" s="687" t="str">
        <f>IF(ISBLANK(BD94),"①",CHAR(CODE(BD94)+1))</f>
        <v>②</v>
      </c>
      <c r="BE95" s="465"/>
      <c r="BF95" s="465"/>
      <c r="BG95" s="559" t="str">
        <f t="shared" ca="1" si="5"/>
        <v/>
      </c>
      <c r="BH95" s="560" t="str">
        <f t="shared" ca="1" si="5"/>
        <v/>
      </c>
      <c r="BI95" s="560" t="str">
        <f t="shared" ca="1" si="5"/>
        <v/>
      </c>
      <c r="BJ95" s="560" t="str">
        <f t="shared" ca="1" si="5"/>
        <v/>
      </c>
      <c r="BK95" s="560" t="str">
        <f t="shared" ca="1" si="5"/>
        <v/>
      </c>
      <c r="BL95" s="561" t="str">
        <f t="shared" ca="1" si="5"/>
        <v/>
      </c>
      <c r="BM95" s="465"/>
      <c r="BN95" s="465"/>
      <c r="BO95" s="465"/>
      <c r="BP95" s="465"/>
      <c r="BQ95" s="465"/>
      <c r="BR95" s="465"/>
      <c r="BS95" s="465"/>
      <c r="BT95" s="465"/>
      <c r="BU95" s="465"/>
      <c r="BV95" s="465"/>
      <c r="BW95" s="465"/>
      <c r="BX95" s="465"/>
      <c r="BY95" s="465"/>
      <c r="BZ95" s="465"/>
      <c r="CA95" s="465"/>
      <c r="CB95" s="465"/>
      <c r="CC95" s="465"/>
      <c r="CD95" s="465"/>
      <c r="CE95" s="465"/>
      <c r="CF95" s="465"/>
      <c r="CG95" s="465"/>
      <c r="CH95" s="465"/>
      <c r="CI95" s="465"/>
      <c r="CJ95" s="465"/>
      <c r="CK95" s="465"/>
      <c r="CL95" s="465"/>
      <c r="CM95" s="465"/>
      <c r="CN95" s="465"/>
      <c r="CO95" s="465"/>
      <c r="CP95" s="465"/>
      <c r="CQ95" s="465"/>
      <c r="CR95" s="465"/>
      <c r="CS95" s="465"/>
      <c r="CT95" s="465"/>
      <c r="CU95" s="465"/>
      <c r="CV95" s="1488" t="s">
        <v>2265</v>
      </c>
      <c r="CW95" s="1489"/>
      <c r="CX95" s="1489"/>
      <c r="CY95" s="1489"/>
      <c r="CZ95" s="1489"/>
      <c r="DA95" s="1489"/>
      <c r="DB95" s="1489"/>
      <c r="DC95" s="1489"/>
      <c r="DD95" s="1859">
        <v>44638</v>
      </c>
      <c r="DE95" s="1860"/>
      <c r="DF95" s="1860"/>
      <c r="DG95" s="1861"/>
      <c r="DH95" s="1490"/>
      <c r="DI95" s="1490"/>
      <c r="DJ95" s="1490"/>
      <c r="DK95" s="1490"/>
      <c r="DL95" s="1490"/>
      <c r="DM95" s="1490"/>
      <c r="DN95" s="1490"/>
      <c r="DO95" s="1490"/>
      <c r="DP95" s="1490"/>
      <c r="DQ95" s="1490"/>
      <c r="DR95" s="1516"/>
    </row>
    <row r="96" spans="1:122" ht="15" customHeight="1">
      <c r="A96" s="908"/>
      <c r="B96" s="909"/>
      <c r="C96" s="909"/>
      <c r="D96" s="909"/>
      <c r="E96" s="909"/>
      <c r="F96" s="740"/>
      <c r="G96" s="676" t="s">
        <v>819</v>
      </c>
      <c r="H96" s="676"/>
      <c r="I96" s="676"/>
      <c r="J96" s="676"/>
      <c r="K96" s="676"/>
      <c r="L96" s="676"/>
      <c r="M96" s="685"/>
      <c r="N96" s="685"/>
      <c r="O96" s="685"/>
      <c r="P96" s="685"/>
      <c r="Q96" s="685"/>
      <c r="R96" s="685"/>
      <c r="S96" s="685"/>
      <c r="T96" s="685"/>
      <c r="U96" s="685"/>
      <c r="V96" s="685"/>
      <c r="W96" s="685"/>
      <c r="X96" s="685"/>
      <c r="Y96" s="685"/>
      <c r="Z96" s="685"/>
      <c r="AA96" s="685"/>
      <c r="AB96" s="685"/>
      <c r="AC96" s="685"/>
      <c r="AD96" s="685"/>
      <c r="AE96" s="685"/>
      <c r="AF96" s="685"/>
      <c r="AG96" s="685"/>
      <c r="AH96" s="685"/>
      <c r="AI96" s="685"/>
      <c r="AJ96" s="685"/>
      <c r="AK96" s="685"/>
      <c r="AL96" s="685"/>
      <c r="AM96" s="685"/>
      <c r="AN96" s="685"/>
      <c r="AO96" s="685"/>
      <c r="AP96" s="685"/>
      <c r="AQ96" s="685"/>
      <c r="AR96" s="685"/>
      <c r="AS96" s="685"/>
      <c r="AT96" s="685"/>
      <c r="AU96" s="685"/>
      <c r="AV96" s="685"/>
      <c r="AW96" s="685"/>
      <c r="AX96" s="685"/>
      <c r="AY96" s="93"/>
      <c r="AZ96" s="92"/>
      <c r="BA96" s="683">
        <f t="shared" si="6"/>
        <v>4</v>
      </c>
      <c r="BB96" s="683">
        <f t="shared" si="6"/>
        <v>1</v>
      </c>
      <c r="BC96" s="683">
        <f t="shared" si="6"/>
        <v>3</v>
      </c>
      <c r="BD96" s="683" t="str">
        <f>BD95</f>
        <v>②</v>
      </c>
      <c r="BE96" s="465"/>
      <c r="BF96" s="465"/>
      <c r="BG96" s="559" t="str">
        <f t="shared" ca="1" si="5"/>
        <v/>
      </c>
      <c r="BH96" s="560" t="str">
        <f t="shared" ca="1" si="5"/>
        <v/>
      </c>
      <c r="BI96" s="560" t="str">
        <f t="shared" ca="1" si="5"/>
        <v/>
      </c>
      <c r="BJ96" s="560" t="str">
        <f t="shared" ca="1" si="5"/>
        <v/>
      </c>
      <c r="BK96" s="560" t="str">
        <f t="shared" ca="1" si="5"/>
        <v/>
      </c>
      <c r="BL96" s="561" t="str">
        <f t="shared" ca="1" si="5"/>
        <v/>
      </c>
      <c r="BM96" s="465"/>
      <c r="BN96" s="465"/>
      <c r="BO96" s="465"/>
      <c r="BP96" s="465"/>
      <c r="BQ96" s="465"/>
      <c r="BR96" s="465"/>
      <c r="BS96" s="465"/>
      <c r="BT96" s="465"/>
      <c r="BU96" s="465"/>
      <c r="BV96" s="465"/>
      <c r="BW96" s="465"/>
      <c r="BX96" s="465"/>
      <c r="BY96" s="465"/>
      <c r="BZ96" s="465"/>
      <c r="CA96" s="465"/>
      <c r="CB96" s="465"/>
      <c r="CC96" s="465"/>
      <c r="CD96" s="465"/>
      <c r="CE96" s="465"/>
      <c r="CF96" s="465"/>
      <c r="CG96" s="465"/>
      <c r="CH96" s="465"/>
      <c r="CI96" s="465"/>
      <c r="CJ96" s="465"/>
      <c r="CK96" s="465"/>
      <c r="CL96" s="465"/>
      <c r="CM96" s="465"/>
      <c r="CN96" s="465"/>
      <c r="CO96" s="465"/>
      <c r="CP96" s="465"/>
      <c r="CQ96" s="465"/>
      <c r="CR96" s="465"/>
      <c r="CS96" s="465"/>
      <c r="CT96" s="465"/>
      <c r="CU96" s="465"/>
      <c r="CV96" s="1528"/>
      <c r="CW96" s="1529"/>
      <c r="CX96" s="1529"/>
      <c r="CY96" s="1530"/>
      <c r="CZ96" s="1530"/>
      <c r="DA96" s="1530"/>
      <c r="DB96" s="1530"/>
      <c r="DC96" s="1530"/>
      <c r="DD96" s="1991"/>
      <c r="DE96" s="1992"/>
      <c r="DF96" s="1992"/>
      <c r="DG96" s="1993"/>
      <c r="DH96" s="1490"/>
      <c r="DI96" s="1490"/>
      <c r="DJ96" s="1490"/>
      <c r="DK96" s="1490"/>
      <c r="DL96" s="1490"/>
      <c r="DM96" s="1490"/>
      <c r="DN96" s="1490"/>
      <c r="DO96" s="1490"/>
      <c r="DP96" s="1490"/>
      <c r="DQ96" s="1490"/>
      <c r="DR96" s="1516"/>
    </row>
    <row r="97" spans="1:122" ht="15" customHeight="1">
      <c r="A97" s="908"/>
      <c r="B97" s="909"/>
      <c r="C97" s="909"/>
      <c r="D97" s="909"/>
      <c r="E97" s="909"/>
      <c r="F97" s="740"/>
      <c r="G97" s="676" t="s">
        <v>820</v>
      </c>
      <c r="H97" s="676"/>
      <c r="I97" s="676"/>
      <c r="J97" s="676"/>
      <c r="K97" s="676"/>
      <c r="L97" s="676"/>
      <c r="M97" s="685"/>
      <c r="N97" s="685"/>
      <c r="O97" s="685"/>
      <c r="P97" s="685"/>
      <c r="Q97" s="685"/>
      <c r="R97" s="685"/>
      <c r="S97" s="685"/>
      <c r="T97" s="685"/>
      <c r="U97" s="685"/>
      <c r="V97" s="685"/>
      <c r="W97" s="685"/>
      <c r="X97" s="685"/>
      <c r="Y97" s="685"/>
      <c r="Z97" s="685"/>
      <c r="AA97" s="685"/>
      <c r="AB97" s="685"/>
      <c r="AC97" s="685"/>
      <c r="AD97" s="685"/>
      <c r="AE97" s="685"/>
      <c r="AF97" s="685"/>
      <c r="AG97" s="685"/>
      <c r="AH97" s="685"/>
      <c r="AI97" s="685"/>
      <c r="AJ97" s="685"/>
      <c r="AK97" s="685"/>
      <c r="AL97" s="685"/>
      <c r="AM97" s="685"/>
      <c r="AN97" s="685"/>
      <c r="AO97" s="685"/>
      <c r="AP97" s="685"/>
      <c r="AQ97" s="685"/>
      <c r="AR97" s="685"/>
      <c r="AS97" s="685"/>
      <c r="AT97" s="685"/>
      <c r="AU97" s="685"/>
      <c r="AV97" s="685"/>
      <c r="AW97" s="685"/>
      <c r="AX97" s="685"/>
      <c r="AY97" s="93"/>
      <c r="AZ97" s="92"/>
      <c r="BA97" s="683">
        <f t="shared" si="6"/>
        <v>4</v>
      </c>
      <c r="BB97" s="683">
        <f t="shared" si="6"/>
        <v>1</v>
      </c>
      <c r="BC97" s="683">
        <f t="shared" si="6"/>
        <v>3</v>
      </c>
      <c r="BD97" s="683" t="str">
        <f>BD96</f>
        <v>②</v>
      </c>
      <c r="BE97" s="465"/>
      <c r="BF97" s="465"/>
      <c r="BG97" s="559" t="str">
        <f t="shared" ca="1" si="5"/>
        <v/>
      </c>
      <c r="BH97" s="560" t="str">
        <f t="shared" ca="1" si="5"/>
        <v/>
      </c>
      <c r="BI97" s="560" t="str">
        <f t="shared" ca="1" si="5"/>
        <v/>
      </c>
      <c r="BJ97" s="560" t="str">
        <f t="shared" ca="1" si="5"/>
        <v/>
      </c>
      <c r="BK97" s="560" t="str">
        <f t="shared" ca="1" si="5"/>
        <v/>
      </c>
      <c r="BL97" s="561" t="str">
        <f t="shared" ca="1" si="5"/>
        <v/>
      </c>
      <c r="BM97" s="465"/>
      <c r="BN97" s="465"/>
      <c r="BO97" s="465"/>
      <c r="BP97" s="465"/>
      <c r="BQ97" s="465"/>
      <c r="BR97" s="465"/>
      <c r="BS97" s="465"/>
      <c r="BT97" s="465"/>
      <c r="BU97" s="465"/>
      <c r="BV97" s="465"/>
      <c r="BW97" s="465"/>
      <c r="BX97" s="465"/>
      <c r="BY97" s="465"/>
      <c r="BZ97" s="465"/>
      <c r="CA97" s="465"/>
      <c r="CB97" s="465"/>
      <c r="CC97" s="465"/>
      <c r="CD97" s="465"/>
      <c r="CE97" s="465"/>
      <c r="CF97" s="465"/>
      <c r="CG97" s="465"/>
      <c r="CH97" s="465"/>
      <c r="CI97" s="465"/>
      <c r="CJ97" s="465"/>
      <c r="CK97" s="465"/>
      <c r="CL97" s="465"/>
      <c r="CM97" s="465"/>
      <c r="CN97" s="465"/>
      <c r="CO97" s="465"/>
      <c r="CP97" s="465"/>
      <c r="CQ97" s="465"/>
      <c r="CR97" s="465"/>
      <c r="CS97" s="465"/>
      <c r="CT97" s="465"/>
      <c r="CU97" s="465"/>
      <c r="CV97" s="1528"/>
      <c r="CW97" s="1529"/>
      <c r="CX97" s="1529"/>
      <c r="CY97" s="1530"/>
      <c r="CZ97" s="1530"/>
      <c r="DA97" s="1530"/>
      <c r="DB97" s="1530"/>
      <c r="DC97" s="1530"/>
      <c r="DD97" s="1991"/>
      <c r="DE97" s="1992"/>
      <c r="DF97" s="1992"/>
      <c r="DG97" s="1993"/>
      <c r="DH97" s="1490"/>
      <c r="DI97" s="1490"/>
      <c r="DJ97" s="1490"/>
      <c r="DK97" s="1490"/>
      <c r="DL97" s="1490"/>
      <c r="DM97" s="1490"/>
      <c r="DN97" s="1490"/>
      <c r="DO97" s="1490"/>
      <c r="DP97" s="1490"/>
      <c r="DQ97" s="1490"/>
      <c r="DR97" s="1516"/>
    </row>
    <row r="98" spans="1:122" ht="15" customHeight="1">
      <c r="A98" s="1726" t="str">
        <f>$BD98&amp;"."</f>
        <v>③.</v>
      </c>
      <c r="B98" s="1727"/>
      <c r="C98" s="1727"/>
      <c r="D98" s="1727"/>
      <c r="E98" s="1727"/>
      <c r="F98" s="740" t="s">
        <v>821</v>
      </c>
      <c r="G98" s="676"/>
      <c r="H98" s="676"/>
      <c r="I98" s="676"/>
      <c r="J98" s="676"/>
      <c r="K98" s="676"/>
      <c r="L98" s="676"/>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85"/>
      <c r="AQ98" s="685"/>
      <c r="AR98" s="685"/>
      <c r="AS98" s="685"/>
      <c r="AT98" s="685"/>
      <c r="AU98" s="685"/>
      <c r="AV98" s="685"/>
      <c r="AW98" s="685"/>
      <c r="AX98" s="685"/>
      <c r="AY98" s="93"/>
      <c r="AZ98" s="92"/>
      <c r="BA98" s="683">
        <f t="shared" si="6"/>
        <v>4</v>
      </c>
      <c r="BB98" s="683">
        <f t="shared" si="6"/>
        <v>1</v>
      </c>
      <c r="BC98" s="683">
        <f t="shared" si="6"/>
        <v>3</v>
      </c>
      <c r="BD98" s="687" t="str">
        <f>IF(ISBLANK(BD97),"①",CHAR(CODE(BD97)+1))</f>
        <v>③</v>
      </c>
      <c r="BE98" s="465"/>
      <c r="BF98" s="465"/>
      <c r="BG98" s="559" t="str">
        <f t="shared" ca="1" si="5"/>
        <v/>
      </c>
      <c r="BH98" s="560" t="str">
        <f t="shared" ca="1" si="5"/>
        <v/>
      </c>
      <c r="BI98" s="560" t="str">
        <f t="shared" ca="1" si="5"/>
        <v/>
      </c>
      <c r="BJ98" s="560" t="str">
        <f t="shared" ca="1" si="5"/>
        <v/>
      </c>
      <c r="BK98" s="560" t="str">
        <f t="shared" ca="1" si="5"/>
        <v/>
      </c>
      <c r="BL98" s="561" t="str">
        <f t="shared" ca="1" si="5"/>
        <v/>
      </c>
      <c r="BM98" s="465"/>
      <c r="BN98" s="465"/>
      <c r="BO98" s="465"/>
      <c r="BP98" s="465"/>
      <c r="BQ98" s="465"/>
      <c r="BR98" s="465"/>
      <c r="BS98" s="465"/>
      <c r="BT98" s="465"/>
      <c r="BU98" s="465"/>
      <c r="BV98" s="465"/>
      <c r="BW98" s="465"/>
      <c r="BX98" s="465"/>
      <c r="BY98" s="465"/>
      <c r="BZ98" s="465"/>
      <c r="CA98" s="465"/>
      <c r="CB98" s="465"/>
      <c r="CC98" s="465"/>
      <c r="CD98" s="465"/>
      <c r="CE98" s="465"/>
      <c r="CF98" s="465"/>
      <c r="CG98" s="465"/>
      <c r="CH98" s="465"/>
      <c r="CI98" s="465"/>
      <c r="CJ98" s="465"/>
      <c r="CK98" s="465"/>
      <c r="CL98" s="465"/>
      <c r="CM98" s="465"/>
      <c r="CN98" s="465"/>
      <c r="CO98" s="465"/>
      <c r="CP98" s="465"/>
      <c r="CQ98" s="465"/>
      <c r="CR98" s="465"/>
      <c r="CS98" s="465"/>
      <c r="CT98" s="465"/>
      <c r="CU98" s="465"/>
      <c r="CV98" s="1488" t="s">
        <v>2265</v>
      </c>
      <c r="CW98" s="1489"/>
      <c r="CX98" s="1489"/>
      <c r="CY98" s="1489"/>
      <c r="CZ98" s="1489"/>
      <c r="DA98" s="1489"/>
      <c r="DB98" s="1489"/>
      <c r="DC98" s="1489"/>
      <c r="DD98" s="1859">
        <v>44638</v>
      </c>
      <c r="DE98" s="1860"/>
      <c r="DF98" s="1860"/>
      <c r="DG98" s="1861"/>
      <c r="DH98" s="1490"/>
      <c r="DI98" s="1490"/>
      <c r="DJ98" s="1490"/>
      <c r="DK98" s="1490"/>
      <c r="DL98" s="1490"/>
      <c r="DM98" s="1490"/>
      <c r="DN98" s="1490"/>
      <c r="DO98" s="1490"/>
      <c r="DP98" s="1490"/>
      <c r="DQ98" s="1490"/>
      <c r="DR98" s="1516"/>
    </row>
    <row r="99" spans="1:122" ht="15" customHeight="1">
      <c r="A99" s="908"/>
      <c r="B99" s="909"/>
      <c r="C99" s="909"/>
      <c r="D99" s="909"/>
      <c r="E99" s="909"/>
      <c r="F99" s="740"/>
      <c r="G99" s="676" t="s">
        <v>822</v>
      </c>
      <c r="H99" s="676"/>
      <c r="I99" s="676"/>
      <c r="J99" s="676"/>
      <c r="K99" s="676"/>
      <c r="L99" s="676"/>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85"/>
      <c r="AQ99" s="685"/>
      <c r="AR99" s="685"/>
      <c r="AS99" s="685"/>
      <c r="AT99" s="685"/>
      <c r="AU99" s="685"/>
      <c r="AV99" s="685"/>
      <c r="AW99" s="685"/>
      <c r="AX99" s="685"/>
      <c r="AY99" s="93"/>
      <c r="AZ99" s="92"/>
      <c r="BA99" s="683">
        <f t="shared" si="6"/>
        <v>4</v>
      </c>
      <c r="BB99" s="683">
        <f t="shared" si="6"/>
        <v>1</v>
      </c>
      <c r="BC99" s="683">
        <f t="shared" si="6"/>
        <v>3</v>
      </c>
      <c r="BD99" s="683" t="str">
        <f>BD98</f>
        <v>③</v>
      </c>
      <c r="BE99" s="465"/>
      <c r="BF99" s="465"/>
      <c r="BG99" s="559" t="str">
        <f t="shared" ca="1" si="5"/>
        <v/>
      </c>
      <c r="BH99" s="560" t="str">
        <f t="shared" ca="1" si="5"/>
        <v/>
      </c>
      <c r="BI99" s="560" t="str">
        <f t="shared" ca="1" si="5"/>
        <v/>
      </c>
      <c r="BJ99" s="560" t="str">
        <f t="shared" ca="1" si="5"/>
        <v/>
      </c>
      <c r="BK99" s="560" t="str">
        <f t="shared" ca="1" si="5"/>
        <v/>
      </c>
      <c r="BL99" s="561" t="str">
        <f t="shared" ca="1" si="5"/>
        <v/>
      </c>
      <c r="BM99" s="465"/>
      <c r="BN99" s="465"/>
      <c r="BO99" s="465"/>
      <c r="BP99" s="465"/>
      <c r="BQ99" s="465"/>
      <c r="BR99" s="465"/>
      <c r="BS99" s="465"/>
      <c r="BT99" s="465"/>
      <c r="BU99" s="465"/>
      <c r="BV99" s="465"/>
      <c r="BW99" s="465"/>
      <c r="BX99" s="465"/>
      <c r="BY99" s="465"/>
      <c r="BZ99" s="465"/>
      <c r="CA99" s="465"/>
      <c r="CB99" s="465"/>
      <c r="CC99" s="465"/>
      <c r="CD99" s="465"/>
      <c r="CE99" s="465"/>
      <c r="CF99" s="465"/>
      <c r="CG99" s="465"/>
      <c r="CH99" s="465"/>
      <c r="CI99" s="465"/>
      <c r="CJ99" s="465"/>
      <c r="CK99" s="465"/>
      <c r="CL99" s="465"/>
      <c r="CM99" s="465"/>
      <c r="CN99" s="465"/>
      <c r="CO99" s="465"/>
      <c r="CP99" s="465"/>
      <c r="CQ99" s="465"/>
      <c r="CR99" s="465"/>
      <c r="CS99" s="465"/>
      <c r="CT99" s="465"/>
      <c r="CU99" s="465"/>
      <c r="CV99" s="1528"/>
      <c r="CW99" s="1529"/>
      <c r="CX99" s="1529"/>
      <c r="CY99" s="1530"/>
      <c r="CZ99" s="1530"/>
      <c r="DA99" s="1530"/>
      <c r="DB99" s="1530"/>
      <c r="DC99" s="1530"/>
      <c r="DD99" s="1991"/>
      <c r="DE99" s="1992"/>
      <c r="DF99" s="1992"/>
      <c r="DG99" s="1993"/>
      <c r="DH99" s="1264" t="s">
        <v>2280</v>
      </c>
      <c r="DI99" s="1490"/>
      <c r="DJ99" s="1490"/>
      <c r="DK99" s="1490"/>
      <c r="DL99" s="1490"/>
      <c r="DM99" s="1490"/>
      <c r="DN99" s="1490"/>
      <c r="DO99" s="1490"/>
      <c r="DP99" s="1490"/>
      <c r="DQ99" s="1490"/>
      <c r="DR99" s="1516"/>
    </row>
    <row r="100" spans="1:122" ht="15" customHeight="1">
      <c r="A100" s="908"/>
      <c r="B100" s="909"/>
      <c r="C100" s="909"/>
      <c r="D100" s="909"/>
      <c r="E100" s="909"/>
      <c r="F100" s="740"/>
      <c r="G100" s="676" t="s">
        <v>823</v>
      </c>
      <c r="H100" s="676"/>
      <c r="I100" s="676"/>
      <c r="J100" s="676"/>
      <c r="K100" s="676"/>
      <c r="L100" s="676"/>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85"/>
      <c r="AQ100" s="685"/>
      <c r="AR100" s="685"/>
      <c r="AS100" s="685"/>
      <c r="AT100" s="685"/>
      <c r="AU100" s="685"/>
      <c r="AV100" s="685"/>
      <c r="AW100" s="685"/>
      <c r="AX100" s="685"/>
      <c r="AY100" s="93"/>
      <c r="AZ100" s="92"/>
      <c r="BA100" s="683">
        <f t="shared" si="6"/>
        <v>4</v>
      </c>
      <c r="BB100" s="683">
        <f t="shared" si="6"/>
        <v>1</v>
      </c>
      <c r="BC100" s="683">
        <f t="shared" si="6"/>
        <v>3</v>
      </c>
      <c r="BD100" s="683" t="str">
        <f>BD99</f>
        <v>③</v>
      </c>
      <c r="BE100" s="465"/>
      <c r="BF100" s="465"/>
      <c r="BG100" s="559" t="str">
        <f t="shared" ca="1" si="5"/>
        <v/>
      </c>
      <c r="BH100" s="560" t="str">
        <f t="shared" ca="1" si="5"/>
        <v/>
      </c>
      <c r="BI100" s="560" t="str">
        <f t="shared" ca="1" si="5"/>
        <v/>
      </c>
      <c r="BJ100" s="560" t="str">
        <f t="shared" ca="1" si="5"/>
        <v/>
      </c>
      <c r="BK100" s="560" t="str">
        <f t="shared" ca="1" si="5"/>
        <v/>
      </c>
      <c r="BL100" s="561" t="str">
        <f t="shared" ca="1" si="5"/>
        <v/>
      </c>
      <c r="BM100" s="465"/>
      <c r="BN100" s="465"/>
      <c r="BO100" s="465"/>
      <c r="BP100" s="465"/>
      <c r="BQ100" s="465"/>
      <c r="BR100" s="465"/>
      <c r="BS100" s="465"/>
      <c r="BT100" s="465"/>
      <c r="BU100" s="465"/>
      <c r="BV100" s="465"/>
      <c r="BW100" s="465"/>
      <c r="BX100" s="465"/>
      <c r="BY100" s="465"/>
      <c r="BZ100" s="465"/>
      <c r="CA100" s="465"/>
      <c r="CB100" s="465"/>
      <c r="CC100" s="465"/>
      <c r="CD100" s="465"/>
      <c r="CE100" s="465"/>
      <c r="CF100" s="465"/>
      <c r="CG100" s="465"/>
      <c r="CH100" s="465"/>
      <c r="CI100" s="465"/>
      <c r="CJ100" s="465"/>
      <c r="CK100" s="465"/>
      <c r="CL100" s="465"/>
      <c r="CM100" s="465"/>
      <c r="CN100" s="465"/>
      <c r="CO100" s="465"/>
      <c r="CP100" s="465"/>
      <c r="CQ100" s="465"/>
      <c r="CR100" s="465"/>
      <c r="CS100" s="465"/>
      <c r="CT100" s="465"/>
      <c r="CU100" s="465"/>
      <c r="CV100" s="1488" t="s">
        <v>2265</v>
      </c>
      <c r="CW100" s="1489"/>
      <c r="CX100" s="1489"/>
      <c r="CY100" s="1489"/>
      <c r="CZ100" s="1489"/>
      <c r="DA100" s="1489"/>
      <c r="DB100" s="1489"/>
      <c r="DC100" s="1489"/>
      <c r="DD100" s="1859">
        <v>44638</v>
      </c>
      <c r="DE100" s="1860"/>
      <c r="DF100" s="1860"/>
      <c r="DG100" s="1861"/>
      <c r="DH100" s="1490"/>
      <c r="DI100" s="1490"/>
      <c r="DJ100" s="1490"/>
      <c r="DK100" s="1490"/>
      <c r="DL100" s="1490"/>
      <c r="DM100" s="1490"/>
      <c r="DN100" s="1490"/>
      <c r="DO100" s="1490"/>
      <c r="DP100" s="1490"/>
      <c r="DQ100" s="1490"/>
      <c r="DR100" s="1516"/>
    </row>
    <row r="101" spans="1:122" ht="15" customHeight="1">
      <c r="A101" s="1737" t="str">
        <f>$BA101&amp;"."&amp;$BB101&amp;"."&amp;$BC101&amp;"."</f>
        <v>4.1.4.</v>
      </c>
      <c r="B101" s="1738"/>
      <c r="C101" s="1738"/>
      <c r="D101" s="1738"/>
      <c r="E101" s="219" t="s">
        <v>824</v>
      </c>
      <c r="F101" s="685"/>
      <c r="G101" s="676"/>
      <c r="H101" s="676"/>
      <c r="I101" s="676"/>
      <c r="J101" s="676"/>
      <c r="K101" s="676"/>
      <c r="L101" s="676"/>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85"/>
      <c r="AQ101" s="685"/>
      <c r="AR101" s="685"/>
      <c r="AS101" s="685"/>
      <c r="AT101" s="685"/>
      <c r="AU101" s="685"/>
      <c r="AV101" s="685"/>
      <c r="AW101" s="685"/>
      <c r="AX101" s="685"/>
      <c r="AY101" s="93"/>
      <c r="AZ101" s="92"/>
      <c r="BA101" s="683">
        <f t="shared" si="6"/>
        <v>4</v>
      </c>
      <c r="BB101" s="683">
        <f t="shared" si="6"/>
        <v>1</v>
      </c>
      <c r="BC101" s="678">
        <f>BC100+1</f>
        <v>4</v>
      </c>
      <c r="BE101" s="465"/>
      <c r="BF101" s="465"/>
      <c r="BG101" s="559" t="str">
        <f t="shared" ca="1" si="5"/>
        <v/>
      </c>
      <c r="BH101" s="560" t="str">
        <f t="shared" ca="1" si="5"/>
        <v/>
      </c>
      <c r="BI101" s="560" t="str">
        <f t="shared" ca="1" si="5"/>
        <v/>
      </c>
      <c r="BJ101" s="560" t="str">
        <f t="shared" ca="1" si="5"/>
        <v/>
      </c>
      <c r="BK101" s="560" t="str">
        <f t="shared" ca="1" si="5"/>
        <v/>
      </c>
      <c r="BL101" s="561" t="str">
        <f t="shared" ca="1" si="5"/>
        <v/>
      </c>
      <c r="BM101" s="465"/>
      <c r="BN101" s="465"/>
      <c r="BO101" s="465"/>
      <c r="BP101" s="465"/>
      <c r="BQ101" s="465"/>
      <c r="BR101" s="465"/>
      <c r="BS101" s="465"/>
      <c r="BT101" s="465"/>
      <c r="BU101" s="465"/>
      <c r="BV101" s="465"/>
      <c r="BW101" s="465"/>
      <c r="BX101" s="465"/>
      <c r="BY101" s="465"/>
      <c r="BZ101" s="465"/>
      <c r="CA101" s="465"/>
      <c r="CB101" s="465"/>
      <c r="CC101" s="465"/>
      <c r="CD101" s="465"/>
      <c r="CE101" s="465"/>
      <c r="CF101" s="465"/>
      <c r="CG101" s="465"/>
      <c r="CH101" s="465"/>
      <c r="CI101" s="465"/>
      <c r="CJ101" s="465"/>
      <c r="CK101" s="465"/>
      <c r="CL101" s="465"/>
      <c r="CM101" s="465"/>
      <c r="CN101" s="465"/>
      <c r="CO101" s="465"/>
      <c r="CP101" s="465"/>
      <c r="CQ101" s="465"/>
      <c r="CR101" s="465"/>
      <c r="CS101" s="465"/>
      <c r="CT101" s="465"/>
      <c r="CU101" s="465"/>
      <c r="CV101" s="1528"/>
      <c r="CW101" s="1529"/>
      <c r="CX101" s="1529"/>
      <c r="CY101" s="1530"/>
      <c r="CZ101" s="1530"/>
      <c r="DA101" s="1530"/>
      <c r="DB101" s="1530"/>
      <c r="DC101" s="1530"/>
      <c r="DD101" s="1991"/>
      <c r="DE101" s="1992"/>
      <c r="DF101" s="1992"/>
      <c r="DG101" s="1993"/>
      <c r="DH101" s="1490"/>
      <c r="DI101" s="1490"/>
      <c r="DJ101" s="1490"/>
      <c r="DK101" s="1490"/>
      <c r="DL101" s="1490"/>
      <c r="DM101" s="1490"/>
      <c r="DN101" s="1490"/>
      <c r="DO101" s="1490"/>
      <c r="DP101" s="1490"/>
      <c r="DQ101" s="1490"/>
      <c r="DR101" s="1516"/>
    </row>
    <row r="102" spans="1:122" ht="15" customHeight="1">
      <c r="A102" s="1726" t="str">
        <f>$BD102&amp;"."</f>
        <v>①.</v>
      </c>
      <c r="B102" s="1727"/>
      <c r="C102" s="1727"/>
      <c r="D102" s="1727"/>
      <c r="E102" s="1727"/>
      <c r="F102" s="740" t="s">
        <v>825</v>
      </c>
      <c r="G102" s="676"/>
      <c r="H102" s="676"/>
      <c r="I102" s="676"/>
      <c r="J102" s="676"/>
      <c r="K102" s="676"/>
      <c r="L102" s="676"/>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85"/>
      <c r="AQ102" s="685"/>
      <c r="AR102" s="685"/>
      <c r="AS102" s="685"/>
      <c r="AT102" s="685"/>
      <c r="AU102" s="685"/>
      <c r="AV102" s="685"/>
      <c r="AW102" s="685"/>
      <c r="AX102" s="685"/>
      <c r="AY102" s="93"/>
      <c r="AZ102" s="92"/>
      <c r="BA102" s="683">
        <f t="shared" si="6"/>
        <v>4</v>
      </c>
      <c r="BB102" s="683">
        <f t="shared" si="6"/>
        <v>1</v>
      </c>
      <c r="BC102" s="683">
        <f t="shared" si="6"/>
        <v>4</v>
      </c>
      <c r="BD102" s="687" t="str">
        <f>IF(ISBLANK(BD101),"①",CHAR(CODE(BD101)+1))</f>
        <v>①</v>
      </c>
      <c r="BE102" s="87"/>
      <c r="BF102" s="92"/>
      <c r="BG102" s="559" t="str">
        <f t="shared" ca="1" si="5"/>
        <v/>
      </c>
      <c r="BH102" s="560" t="str">
        <f t="shared" ca="1" si="5"/>
        <v/>
      </c>
      <c r="BI102" s="560" t="str">
        <f t="shared" ca="1" si="5"/>
        <v/>
      </c>
      <c r="BJ102" s="560" t="str">
        <f t="shared" ca="1" si="5"/>
        <v/>
      </c>
      <c r="BK102" s="560" t="str">
        <f t="shared" ca="1" si="5"/>
        <v/>
      </c>
      <c r="BL102" s="561" t="str">
        <f t="shared" ca="1" si="5"/>
        <v/>
      </c>
      <c r="BM102" s="465"/>
      <c r="BN102" s="465"/>
      <c r="BO102" s="465"/>
      <c r="BP102" s="465"/>
      <c r="BQ102" s="465"/>
      <c r="BR102" s="465"/>
      <c r="BS102" s="465"/>
      <c r="BT102" s="465"/>
      <c r="BU102" s="465"/>
      <c r="BV102" s="465"/>
      <c r="BW102" s="465"/>
      <c r="BX102" s="465"/>
      <c r="BY102" s="465"/>
      <c r="BZ102" s="465"/>
      <c r="CA102" s="465"/>
      <c r="CB102" s="465"/>
      <c r="CC102" s="465"/>
      <c r="CD102" s="465"/>
      <c r="CE102" s="465"/>
      <c r="CF102" s="465"/>
      <c r="CG102" s="465"/>
      <c r="CH102" s="465"/>
      <c r="CI102" s="465"/>
      <c r="CJ102" s="465"/>
      <c r="CK102" s="465"/>
      <c r="CL102" s="465"/>
      <c r="CM102" s="465"/>
      <c r="CN102" s="465"/>
      <c r="CO102" s="465"/>
      <c r="CP102" s="465"/>
      <c r="CQ102" s="465"/>
      <c r="CR102" s="465"/>
      <c r="CS102" s="465"/>
      <c r="CT102" s="465"/>
      <c r="CU102" s="465"/>
      <c r="CV102" s="1488" t="s">
        <v>2265</v>
      </c>
      <c r="CW102" s="1489"/>
      <c r="CX102" s="1489"/>
      <c r="CY102" s="1489"/>
      <c r="CZ102" s="1489"/>
      <c r="DA102" s="1489"/>
      <c r="DB102" s="1489"/>
      <c r="DC102" s="1489"/>
      <c r="DD102" s="1859">
        <v>44638</v>
      </c>
      <c r="DE102" s="1860"/>
      <c r="DF102" s="1860"/>
      <c r="DG102" s="1861"/>
      <c r="DH102" s="1490"/>
      <c r="DI102" s="1490"/>
      <c r="DJ102" s="1490"/>
      <c r="DK102" s="1490"/>
      <c r="DL102" s="1490"/>
      <c r="DM102" s="1490"/>
      <c r="DN102" s="1490"/>
      <c r="DO102" s="1490"/>
      <c r="DP102" s="1490"/>
      <c r="DQ102" s="1490"/>
      <c r="DR102" s="1516"/>
    </row>
    <row r="103" spans="1:122" ht="15" customHeight="1">
      <c r="A103" s="1737" t="str">
        <f>$BA103&amp;"."&amp;$BB103&amp;"."</f>
        <v>4.2.</v>
      </c>
      <c r="B103" s="1738"/>
      <c r="C103" s="1738"/>
      <c r="D103" s="226" t="s">
        <v>826</v>
      </c>
      <c r="AY103" s="40"/>
      <c r="BA103" s="192">
        <f>BA102</f>
        <v>4</v>
      </c>
      <c r="BB103" s="193">
        <f>BB102+1</f>
        <v>2</v>
      </c>
      <c r="BE103" s="465"/>
      <c r="BF103" s="465"/>
      <c r="BG103" s="559" t="str">
        <f t="shared" ca="1" si="5"/>
        <v/>
      </c>
      <c r="BH103" s="560" t="str">
        <f t="shared" ca="1" si="5"/>
        <v/>
      </c>
      <c r="BI103" s="560" t="str">
        <f t="shared" ca="1" si="5"/>
        <v/>
      </c>
      <c r="BJ103" s="560" t="str">
        <f t="shared" ca="1" si="5"/>
        <v/>
      </c>
      <c r="BK103" s="560" t="str">
        <f t="shared" ca="1" si="5"/>
        <v/>
      </c>
      <c r="BL103" s="561" t="str">
        <f t="shared" ca="1" si="5"/>
        <v/>
      </c>
      <c r="BM103" s="465"/>
      <c r="BN103" s="465"/>
      <c r="BO103" s="465"/>
      <c r="BP103" s="465"/>
      <c r="BQ103" s="465"/>
      <c r="BR103" s="465"/>
      <c r="BS103" s="465"/>
      <c r="BT103" s="465"/>
      <c r="BU103" s="465"/>
      <c r="BV103" s="465"/>
      <c r="BW103" s="465"/>
      <c r="BX103" s="465"/>
      <c r="BY103" s="465"/>
      <c r="BZ103" s="465"/>
      <c r="CA103" s="465"/>
      <c r="CB103" s="465"/>
      <c r="CC103" s="465"/>
      <c r="CD103" s="465"/>
      <c r="CE103" s="465"/>
      <c r="CF103" s="465"/>
      <c r="CG103" s="465"/>
      <c r="CH103" s="465"/>
      <c r="CI103" s="465"/>
      <c r="CJ103" s="465"/>
      <c r="CK103" s="465"/>
      <c r="CL103" s="465"/>
      <c r="CM103" s="465"/>
      <c r="CN103" s="465"/>
      <c r="CO103" s="465"/>
      <c r="CP103" s="465"/>
      <c r="CQ103" s="465"/>
      <c r="CR103" s="465"/>
      <c r="CS103" s="465"/>
      <c r="CT103" s="465"/>
      <c r="CU103" s="465"/>
      <c r="CV103" s="1528"/>
      <c r="CW103" s="1529"/>
      <c r="CX103" s="1529"/>
      <c r="CY103" s="1530"/>
      <c r="CZ103" s="1530"/>
      <c r="DA103" s="1530"/>
      <c r="DB103" s="1530"/>
      <c r="DC103" s="1530"/>
      <c r="DD103" s="1991"/>
      <c r="DE103" s="1992"/>
      <c r="DF103" s="1992"/>
      <c r="DG103" s="1993"/>
      <c r="DH103" s="1490"/>
      <c r="DI103" s="1490"/>
      <c r="DJ103" s="1490"/>
      <c r="DK103" s="1490"/>
      <c r="DL103" s="1490"/>
      <c r="DM103" s="1490"/>
      <c r="DN103" s="1490"/>
      <c r="DO103" s="1490"/>
      <c r="DP103" s="1490"/>
      <c r="DQ103" s="1490"/>
      <c r="DR103" s="1516"/>
    </row>
    <row r="104" spans="1:122" ht="15" customHeight="1">
      <c r="A104" s="1737" t="str">
        <f>$BA104&amp;"."&amp;$BB104&amp;"."&amp;$BC104&amp;"."</f>
        <v>4.2.1.</v>
      </c>
      <c r="B104" s="1738"/>
      <c r="C104" s="1738"/>
      <c r="D104" s="1738"/>
      <c r="E104" s="226" t="str">
        <f>$BR$43&amp;"を実施する。"</f>
        <v>「共通仕様」「45. フォームロード共通処理」を実施する。</v>
      </c>
      <c r="AY104" s="40"/>
      <c r="BA104" s="683">
        <f t="shared" ref="BA104:BD116" si="7">BA103</f>
        <v>4</v>
      </c>
      <c r="BB104" s="683">
        <f t="shared" si="7"/>
        <v>2</v>
      </c>
      <c r="BC104" s="678">
        <f>BC103+1</f>
        <v>1</v>
      </c>
      <c r="BD104" s="192"/>
      <c r="BE104" s="465"/>
      <c r="BF104" s="465"/>
      <c r="BG104" s="559" t="str">
        <f t="shared" ca="1" si="5"/>
        <v/>
      </c>
      <c r="BH104" s="560" t="str">
        <f t="shared" ca="1" si="5"/>
        <v/>
      </c>
      <c r="BI104" s="560" t="str">
        <f t="shared" ca="1" si="5"/>
        <v/>
      </c>
      <c r="BJ104" s="560" t="str">
        <f t="shared" ca="1" si="5"/>
        <v/>
      </c>
      <c r="BK104" s="560" t="str">
        <f t="shared" ca="1" si="5"/>
        <v/>
      </c>
      <c r="BL104" s="561" t="str">
        <f t="shared" ca="1" si="5"/>
        <v/>
      </c>
      <c r="BM104" s="465"/>
      <c r="BN104" s="465"/>
      <c r="BO104" s="465"/>
      <c r="BP104" s="465"/>
      <c r="BQ104" s="465"/>
      <c r="BR104" s="465"/>
      <c r="BS104" s="465"/>
      <c r="BT104" s="465"/>
      <c r="BU104" s="465"/>
      <c r="BV104" s="465"/>
      <c r="BW104" s="465"/>
      <c r="BX104" s="465"/>
      <c r="BY104" s="465"/>
      <c r="BZ104" s="465"/>
      <c r="CA104" s="465"/>
      <c r="CB104" s="465"/>
      <c r="CC104" s="465"/>
      <c r="CD104" s="465"/>
      <c r="CE104" s="465"/>
      <c r="CF104" s="465"/>
      <c r="CG104" s="465"/>
      <c r="CH104" s="465"/>
      <c r="CI104" s="465"/>
      <c r="CJ104" s="465"/>
      <c r="CK104" s="465"/>
      <c r="CL104" s="465"/>
      <c r="CM104" s="465"/>
      <c r="CN104" s="465"/>
      <c r="CO104" s="465"/>
      <c r="CP104" s="465"/>
      <c r="CQ104" s="465"/>
      <c r="CR104" s="465"/>
      <c r="CS104" s="465"/>
      <c r="CT104" s="465"/>
      <c r="CU104" s="465"/>
      <c r="CV104" s="1528"/>
      <c r="CW104" s="1529"/>
      <c r="CX104" s="1529"/>
      <c r="CY104" s="1530"/>
      <c r="CZ104" s="1530"/>
      <c r="DA104" s="1530"/>
      <c r="DB104" s="1530"/>
      <c r="DC104" s="1530"/>
      <c r="DD104" s="1991"/>
      <c r="DE104" s="1992"/>
      <c r="DF104" s="1992"/>
      <c r="DG104" s="1993"/>
      <c r="DH104" s="1490"/>
      <c r="DI104" s="1490"/>
      <c r="DJ104" s="1490"/>
      <c r="DK104" s="1490"/>
      <c r="DL104" s="1490"/>
      <c r="DM104" s="1490"/>
      <c r="DN104" s="1490"/>
      <c r="DO104" s="1490"/>
      <c r="DP104" s="1490"/>
      <c r="DQ104" s="1490"/>
      <c r="DR104" s="1516"/>
    </row>
    <row r="105" spans="1:122" ht="15" customHeight="1">
      <c r="A105" s="1737" t="str">
        <f>$BA105&amp;"."&amp;$BB105&amp;"."&amp;$BC105&amp;"."</f>
        <v>4.2.2.</v>
      </c>
      <c r="B105" s="1738"/>
      <c r="C105" s="1738"/>
      <c r="D105" s="1738"/>
      <c r="E105" s="233" t="s">
        <v>827</v>
      </c>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3"/>
      <c r="AB105" s="233"/>
      <c r="AC105" s="233"/>
      <c r="AD105" s="233"/>
      <c r="AE105" s="233"/>
      <c r="AF105" s="233"/>
      <c r="AG105" s="233"/>
      <c r="AH105" s="233"/>
      <c r="AI105" s="233"/>
      <c r="AJ105" s="233"/>
      <c r="AK105" s="233"/>
      <c r="AL105" s="233"/>
      <c r="AM105" s="233"/>
      <c r="AN105" s="233"/>
      <c r="AO105" s="233"/>
      <c r="AP105" s="233"/>
      <c r="AQ105" s="233"/>
      <c r="AR105" s="233"/>
      <c r="AS105" s="233"/>
      <c r="AT105" s="233"/>
      <c r="AU105" s="233"/>
      <c r="AV105" s="233"/>
      <c r="AW105" s="233"/>
      <c r="AX105" s="233"/>
      <c r="AY105" s="195"/>
      <c r="BA105" s="683">
        <f t="shared" si="7"/>
        <v>4</v>
      </c>
      <c r="BB105" s="683">
        <f t="shared" si="7"/>
        <v>2</v>
      </c>
      <c r="BC105" s="678">
        <f>BC104+1</f>
        <v>2</v>
      </c>
      <c r="BE105" s="953"/>
      <c r="BF105" s="953"/>
      <c r="BG105" s="559" t="str">
        <f t="shared" ca="1" si="5"/>
        <v/>
      </c>
      <c r="BH105" s="560" t="str">
        <f t="shared" ca="1" si="5"/>
        <v/>
      </c>
      <c r="BI105" s="560" t="str">
        <f t="shared" ca="1" si="5"/>
        <v/>
      </c>
      <c r="BJ105" s="560" t="str">
        <f t="shared" ca="1" si="5"/>
        <v/>
      </c>
      <c r="BK105" s="560" t="str">
        <f t="shared" ca="1" si="5"/>
        <v/>
      </c>
      <c r="BL105" s="561" t="str">
        <f t="shared" ca="1" si="5"/>
        <v/>
      </c>
      <c r="BM105" s="465"/>
      <c r="BN105" s="465"/>
      <c r="BO105" s="465"/>
      <c r="BP105" s="465"/>
      <c r="BQ105" s="465"/>
      <c r="BR105" s="465"/>
      <c r="BS105" s="465"/>
      <c r="BT105" s="465"/>
      <c r="BU105" s="465"/>
      <c r="BV105" s="465"/>
      <c r="BW105" s="465"/>
      <c r="BX105" s="465"/>
      <c r="BY105" s="465"/>
      <c r="BZ105" s="465"/>
      <c r="CA105" s="465"/>
      <c r="CB105" s="465"/>
      <c r="CC105" s="465"/>
      <c r="CD105" s="465"/>
      <c r="CE105" s="465"/>
      <c r="CF105" s="465"/>
      <c r="CG105" s="465"/>
      <c r="CH105" s="465"/>
      <c r="CI105" s="465"/>
      <c r="CJ105" s="465"/>
      <c r="CK105" s="465"/>
      <c r="CL105" s="465"/>
      <c r="CM105" s="465"/>
      <c r="CN105" s="465"/>
      <c r="CO105" s="465"/>
      <c r="CP105" s="465"/>
      <c r="CQ105" s="465"/>
      <c r="CR105" s="465"/>
      <c r="CS105" s="465"/>
      <c r="CT105" s="465"/>
      <c r="CU105" s="465"/>
      <c r="CV105" s="1528"/>
      <c r="CW105" s="1529"/>
      <c r="CX105" s="1529"/>
      <c r="CY105" s="1530"/>
      <c r="CZ105" s="1530"/>
      <c r="DA105" s="1530"/>
      <c r="DB105" s="1530"/>
      <c r="DC105" s="1530"/>
      <c r="DD105" s="1991"/>
      <c r="DE105" s="1992"/>
      <c r="DF105" s="1992"/>
      <c r="DG105" s="1993"/>
      <c r="DH105" s="1490"/>
      <c r="DI105" s="1490"/>
      <c r="DJ105" s="1490"/>
      <c r="DK105" s="1490"/>
      <c r="DL105" s="1490"/>
      <c r="DM105" s="1490"/>
      <c r="DN105" s="1490"/>
      <c r="DO105" s="1490"/>
      <c r="DP105" s="1490"/>
      <c r="DQ105" s="1490"/>
      <c r="DR105" s="1516"/>
    </row>
    <row r="106" spans="1:122" ht="15" customHeight="1">
      <c r="A106" s="1726" t="str">
        <f>$BD106&amp;"."</f>
        <v>①.</v>
      </c>
      <c r="B106" s="1727"/>
      <c r="C106" s="1727"/>
      <c r="D106" s="1727"/>
      <c r="E106" s="1727"/>
      <c r="F106" s="740" t="s">
        <v>828</v>
      </c>
      <c r="G106" s="676"/>
      <c r="H106" s="676"/>
      <c r="I106" s="676"/>
      <c r="J106" s="676"/>
      <c r="K106" s="999"/>
      <c r="L106" s="676"/>
      <c r="M106" s="685"/>
      <c r="N106" s="685"/>
      <c r="O106" s="685"/>
      <c r="P106" s="685"/>
      <c r="Q106" s="685"/>
      <c r="R106" s="685"/>
      <c r="S106" s="685"/>
      <c r="T106" s="685"/>
      <c r="U106" s="685"/>
      <c r="V106" s="685"/>
      <c r="W106" s="685"/>
      <c r="X106" s="685"/>
      <c r="Y106" s="685"/>
      <c r="Z106" s="685"/>
      <c r="AA106" s="685"/>
      <c r="AB106" s="685"/>
      <c r="AC106" s="685"/>
      <c r="AD106" s="685"/>
      <c r="AE106" s="685"/>
      <c r="AF106" s="685"/>
      <c r="AG106" s="685"/>
      <c r="AH106" s="685"/>
      <c r="AI106" s="685"/>
      <c r="AJ106" s="685"/>
      <c r="AK106" s="685"/>
      <c r="AL106" s="685"/>
      <c r="AM106" s="685"/>
      <c r="AN106" s="685"/>
      <c r="AO106" s="685"/>
      <c r="AP106" s="685"/>
      <c r="AQ106" s="685"/>
      <c r="AR106" s="685"/>
      <c r="AS106" s="685"/>
      <c r="AT106" s="685"/>
      <c r="AU106" s="685"/>
      <c r="AV106" s="685"/>
      <c r="AW106" s="685"/>
      <c r="AX106" s="685"/>
      <c r="AY106" s="93"/>
      <c r="AZ106" s="92"/>
      <c r="BA106" s="683">
        <f t="shared" si="7"/>
        <v>4</v>
      </c>
      <c r="BB106" s="683">
        <f t="shared" si="7"/>
        <v>2</v>
      </c>
      <c r="BC106" s="683">
        <f t="shared" si="7"/>
        <v>2</v>
      </c>
      <c r="BD106" s="687" t="str">
        <f>IF(ISBLANK(BD105),"①",CHAR(CODE(BD105)+1))</f>
        <v>①</v>
      </c>
      <c r="BE106" s="465"/>
      <c r="BF106" s="465"/>
      <c r="BG106" s="559" t="str">
        <f t="shared" ca="1" si="5"/>
        <v/>
      </c>
      <c r="BH106" s="560" t="str">
        <f t="shared" ca="1" si="5"/>
        <v/>
      </c>
      <c r="BI106" s="560" t="str">
        <f t="shared" ca="1" si="5"/>
        <v/>
      </c>
      <c r="BJ106" s="560" t="str">
        <f t="shared" ca="1" si="5"/>
        <v/>
      </c>
      <c r="BK106" s="560" t="str">
        <f t="shared" ca="1" si="5"/>
        <v/>
      </c>
      <c r="BL106" s="561" t="str">
        <f t="shared" ca="1" si="5"/>
        <v/>
      </c>
      <c r="BM106" s="465"/>
      <c r="BN106" s="465"/>
      <c r="BO106" s="465"/>
      <c r="BP106" s="465"/>
      <c r="BQ106" s="465"/>
      <c r="BR106" s="465"/>
      <c r="BS106" s="465"/>
      <c r="BT106" s="465"/>
      <c r="BU106" s="465"/>
      <c r="BV106" s="465"/>
      <c r="BW106" s="465"/>
      <c r="BX106" s="465"/>
      <c r="BY106" s="465"/>
      <c r="BZ106" s="465"/>
      <c r="CA106" s="465"/>
      <c r="CB106" s="465"/>
      <c r="CC106" s="465"/>
      <c r="CD106" s="465"/>
      <c r="CE106" s="465"/>
      <c r="CF106" s="465"/>
      <c r="CG106" s="465"/>
      <c r="CH106" s="465"/>
      <c r="CI106" s="465"/>
      <c r="CJ106" s="465"/>
      <c r="CK106" s="465"/>
      <c r="CL106" s="465"/>
      <c r="CM106" s="465"/>
      <c r="CN106" s="465"/>
      <c r="CO106" s="465"/>
      <c r="CP106" s="465"/>
      <c r="CQ106" s="465"/>
      <c r="CR106" s="465"/>
      <c r="CS106" s="465"/>
      <c r="CT106" s="465"/>
      <c r="CU106" s="465"/>
      <c r="CV106" s="1528"/>
      <c r="CW106" s="1529"/>
      <c r="CX106" s="1529"/>
      <c r="CY106" s="1530"/>
      <c r="CZ106" s="1530"/>
      <c r="DA106" s="1530"/>
      <c r="DB106" s="1530"/>
      <c r="DC106" s="1530"/>
      <c r="DD106" s="1991"/>
      <c r="DE106" s="1992"/>
      <c r="DF106" s="1992"/>
      <c r="DG106" s="1993"/>
      <c r="DH106" s="1490"/>
      <c r="DI106" s="1490"/>
      <c r="DJ106" s="1490"/>
      <c r="DK106" s="1490"/>
      <c r="DL106" s="1490"/>
      <c r="DM106" s="1490"/>
      <c r="DN106" s="1490"/>
      <c r="DO106" s="1490"/>
      <c r="DP106" s="1490"/>
      <c r="DQ106" s="1490"/>
      <c r="DR106" s="1516"/>
    </row>
    <row r="107" spans="1:122" ht="15" customHeight="1">
      <c r="A107" s="1726" t="str">
        <f>$BD107&amp;"."&amp;$BE107&amp;"."</f>
        <v>①.1.</v>
      </c>
      <c r="B107" s="1727"/>
      <c r="C107" s="1727"/>
      <c r="D107" s="1727"/>
      <c r="E107" s="1727"/>
      <c r="F107" s="1727"/>
      <c r="G107" s="740" t="s">
        <v>833</v>
      </c>
      <c r="H107" s="676"/>
      <c r="I107" s="676"/>
      <c r="J107" s="676"/>
      <c r="K107" s="676"/>
      <c r="L107" s="676"/>
      <c r="M107" s="685"/>
      <c r="N107" s="685"/>
      <c r="O107" s="685"/>
      <c r="P107" s="685"/>
      <c r="Q107" s="685"/>
      <c r="R107" s="685"/>
      <c r="S107" s="685"/>
      <c r="T107" s="685"/>
      <c r="U107" s="685"/>
      <c r="V107" s="685"/>
      <c r="W107" s="685"/>
      <c r="X107" s="685"/>
      <c r="Y107" s="685"/>
      <c r="Z107" s="685"/>
      <c r="AA107" s="685"/>
      <c r="AB107" s="685"/>
      <c r="AC107" s="685"/>
      <c r="AD107" s="685"/>
      <c r="AE107" s="685"/>
      <c r="AF107" s="685"/>
      <c r="AG107" s="685"/>
      <c r="AH107" s="685"/>
      <c r="AI107" s="685"/>
      <c r="AJ107" s="685"/>
      <c r="AK107" s="685"/>
      <c r="AL107" s="685"/>
      <c r="AM107" s="685"/>
      <c r="AN107" s="685"/>
      <c r="AO107" s="685"/>
      <c r="AP107" s="685"/>
      <c r="AQ107" s="685"/>
      <c r="AR107" s="685"/>
      <c r="AS107" s="685"/>
      <c r="AT107" s="685"/>
      <c r="AU107" s="685"/>
      <c r="AV107" s="685"/>
      <c r="AW107" s="685"/>
      <c r="AX107" s="685"/>
      <c r="AY107" s="93"/>
      <c r="AZ107" s="92"/>
      <c r="BA107" s="683">
        <f t="shared" si="7"/>
        <v>4</v>
      </c>
      <c r="BB107" s="683">
        <f t="shared" si="7"/>
        <v>2</v>
      </c>
      <c r="BC107" s="683">
        <f t="shared" si="7"/>
        <v>2</v>
      </c>
      <c r="BD107" s="683" t="str">
        <f>BD106</f>
        <v>①</v>
      </c>
      <c r="BE107" s="678">
        <f>BE106+1</f>
        <v>1</v>
      </c>
      <c r="BF107" s="465"/>
      <c r="BG107" s="559" t="str">
        <f t="shared" ca="1" si="5"/>
        <v/>
      </c>
      <c r="BH107" s="560" t="str">
        <f t="shared" ca="1" si="5"/>
        <v/>
      </c>
      <c r="BI107" s="560" t="str">
        <f t="shared" ca="1" si="5"/>
        <v/>
      </c>
      <c r="BJ107" s="560" t="str">
        <f t="shared" ca="1" si="5"/>
        <v/>
      </c>
      <c r="BK107" s="560" t="str">
        <f t="shared" ca="1" si="5"/>
        <v/>
      </c>
      <c r="BL107" s="561" t="str">
        <f t="shared" ca="1" si="5"/>
        <v/>
      </c>
      <c r="BM107" s="465"/>
      <c r="BN107" s="465"/>
      <c r="BO107" s="465"/>
      <c r="BP107" s="465"/>
      <c r="BQ107" s="465"/>
      <c r="BR107" s="465"/>
      <c r="BS107" s="465"/>
      <c r="BT107" s="465"/>
      <c r="BU107" s="465"/>
      <c r="BV107" s="465"/>
      <c r="BW107" s="465"/>
      <c r="BX107" s="465"/>
      <c r="BY107" s="465"/>
      <c r="BZ107" s="465"/>
      <c r="CA107" s="465"/>
      <c r="CB107" s="465"/>
      <c r="CC107" s="465"/>
      <c r="CD107" s="465"/>
      <c r="CE107" s="465"/>
      <c r="CF107" s="465"/>
      <c r="CG107" s="465"/>
      <c r="CH107" s="465"/>
      <c r="CI107" s="465"/>
      <c r="CJ107" s="465"/>
      <c r="CK107" s="465"/>
      <c r="CL107" s="465"/>
      <c r="CM107" s="465"/>
      <c r="CN107" s="465"/>
      <c r="CO107" s="465"/>
      <c r="CP107" s="465"/>
      <c r="CQ107" s="465"/>
      <c r="CR107" s="465"/>
      <c r="CS107" s="465"/>
      <c r="CT107" s="465"/>
      <c r="CU107" s="465"/>
      <c r="CV107" s="1488" t="s">
        <v>2265</v>
      </c>
      <c r="CW107" s="1489"/>
      <c r="CX107" s="1489"/>
      <c r="CY107" s="1489"/>
      <c r="CZ107" s="1489"/>
      <c r="DA107" s="1489"/>
      <c r="DB107" s="1489"/>
      <c r="DC107" s="1489"/>
      <c r="DD107" s="1859">
        <v>44638</v>
      </c>
      <c r="DE107" s="1860"/>
      <c r="DF107" s="1860"/>
      <c r="DG107" s="1861"/>
      <c r="DH107" s="1490"/>
      <c r="DI107" s="1490"/>
      <c r="DJ107" s="1490"/>
      <c r="DK107" s="1490"/>
      <c r="DL107" s="1490"/>
      <c r="DM107" s="1490"/>
      <c r="DN107" s="1490"/>
      <c r="DO107" s="1490"/>
      <c r="DP107" s="1490"/>
      <c r="DQ107" s="1490"/>
      <c r="DR107" s="1516"/>
    </row>
    <row r="108" spans="1:122" ht="15" customHeight="1">
      <c r="A108" s="1726" t="str">
        <f>$BD108&amp;"."&amp;$BE108&amp;"."</f>
        <v>①.2.</v>
      </c>
      <c r="B108" s="1727"/>
      <c r="C108" s="1727"/>
      <c r="D108" s="1727"/>
      <c r="E108" s="1727"/>
      <c r="F108" s="1727"/>
      <c r="G108" s="740" t="s">
        <v>1118</v>
      </c>
      <c r="H108" s="676"/>
      <c r="I108" s="676"/>
      <c r="J108" s="676"/>
      <c r="K108" s="676"/>
      <c r="L108" s="676"/>
      <c r="M108" s="685"/>
      <c r="N108" s="685"/>
      <c r="O108" s="685"/>
      <c r="P108" s="685"/>
      <c r="Q108" s="685"/>
      <c r="R108" s="685"/>
      <c r="S108" s="685"/>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85"/>
      <c r="AQ108" s="685"/>
      <c r="AR108" s="685"/>
      <c r="AS108" s="685"/>
      <c r="AT108" s="685"/>
      <c r="AU108" s="685"/>
      <c r="AV108" s="685"/>
      <c r="AW108" s="685"/>
      <c r="AX108" s="685"/>
      <c r="AY108" s="93"/>
      <c r="AZ108" s="92"/>
      <c r="BA108" s="683">
        <f t="shared" si="7"/>
        <v>4</v>
      </c>
      <c r="BB108" s="683">
        <f t="shared" si="7"/>
        <v>2</v>
      </c>
      <c r="BC108" s="683">
        <f t="shared" si="7"/>
        <v>2</v>
      </c>
      <c r="BD108" s="683" t="str">
        <f>BD107</f>
        <v>①</v>
      </c>
      <c r="BE108" s="678">
        <f>BE107+1</f>
        <v>2</v>
      </c>
      <c r="BF108" s="465"/>
      <c r="BG108" s="559" t="str">
        <f t="shared" ca="1" si="5"/>
        <v/>
      </c>
      <c r="BH108" s="560" t="str">
        <f t="shared" ca="1" si="5"/>
        <v/>
      </c>
      <c r="BI108" s="560" t="str">
        <f t="shared" ca="1" si="5"/>
        <v/>
      </c>
      <c r="BJ108" s="560" t="str">
        <f t="shared" ca="1" si="5"/>
        <v/>
      </c>
      <c r="BK108" s="560" t="str">
        <f t="shared" ca="1" si="5"/>
        <v/>
      </c>
      <c r="BL108" s="561" t="str">
        <f t="shared" ca="1" si="5"/>
        <v/>
      </c>
      <c r="BM108" s="465"/>
      <c r="BN108" s="465"/>
      <c r="BO108" s="465"/>
      <c r="BP108" s="465"/>
      <c r="BQ108" s="465"/>
      <c r="BR108" s="465"/>
      <c r="BS108" s="465"/>
      <c r="BT108" s="465"/>
      <c r="BU108" s="465"/>
      <c r="BV108" s="465"/>
      <c r="BW108" s="465"/>
      <c r="BX108" s="465"/>
      <c r="BY108" s="465"/>
      <c r="BZ108" s="465"/>
      <c r="CA108" s="465"/>
      <c r="CB108" s="465"/>
      <c r="CC108" s="465"/>
      <c r="CD108" s="465"/>
      <c r="CE108" s="465"/>
      <c r="CF108" s="465"/>
      <c r="CG108" s="465"/>
      <c r="CH108" s="465"/>
      <c r="CI108" s="465"/>
      <c r="CJ108" s="465"/>
      <c r="CK108" s="465"/>
      <c r="CL108" s="465"/>
      <c r="CM108" s="465"/>
      <c r="CN108" s="465"/>
      <c r="CO108" s="465"/>
      <c r="CP108" s="465"/>
      <c r="CQ108" s="465"/>
      <c r="CR108" s="465"/>
      <c r="CS108" s="465"/>
      <c r="CT108" s="465"/>
      <c r="CU108" s="465"/>
      <c r="CV108" s="1488" t="s">
        <v>2265</v>
      </c>
      <c r="CW108" s="1489"/>
      <c r="CX108" s="1489"/>
      <c r="CY108" s="1489"/>
      <c r="CZ108" s="1489"/>
      <c r="DA108" s="1489"/>
      <c r="DB108" s="1489"/>
      <c r="DC108" s="1489"/>
      <c r="DD108" s="1859">
        <v>44638</v>
      </c>
      <c r="DE108" s="1860"/>
      <c r="DF108" s="1860"/>
      <c r="DG108" s="1861"/>
      <c r="DH108" s="1490"/>
      <c r="DI108" s="1490"/>
      <c r="DJ108" s="1490"/>
      <c r="DK108" s="1490"/>
      <c r="DL108" s="1490"/>
      <c r="DM108" s="1490"/>
      <c r="DN108" s="1490"/>
      <c r="DO108" s="1490"/>
      <c r="DP108" s="1490"/>
      <c r="DQ108" s="1490"/>
      <c r="DR108" s="1516"/>
    </row>
    <row r="109" spans="1:122" ht="15" customHeight="1">
      <c r="A109" s="1726" t="str">
        <f>$BD109&amp;"."</f>
        <v>②.</v>
      </c>
      <c r="B109" s="1727"/>
      <c r="C109" s="1727"/>
      <c r="D109" s="1727"/>
      <c r="E109" s="1727"/>
      <c r="F109" s="740" t="s">
        <v>829</v>
      </c>
      <c r="G109" s="676"/>
      <c r="H109" s="676"/>
      <c r="I109" s="676"/>
      <c r="J109" s="676"/>
      <c r="K109" s="676"/>
      <c r="L109" s="676"/>
      <c r="M109" s="685"/>
      <c r="N109" s="685"/>
      <c r="O109" s="685"/>
      <c r="P109" s="685"/>
      <c r="Q109" s="685"/>
      <c r="R109" s="685"/>
      <c r="S109" s="685"/>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85"/>
      <c r="AQ109" s="685"/>
      <c r="AR109" s="685"/>
      <c r="AS109" s="685"/>
      <c r="AT109" s="685"/>
      <c r="AU109" s="685"/>
      <c r="AV109" s="685"/>
      <c r="AW109" s="685"/>
      <c r="AX109" s="685"/>
      <c r="AY109" s="93"/>
      <c r="AZ109" s="92"/>
      <c r="BA109" s="683">
        <f t="shared" si="7"/>
        <v>4</v>
      </c>
      <c r="BB109" s="683">
        <f t="shared" si="7"/>
        <v>2</v>
      </c>
      <c r="BC109" s="683">
        <f t="shared" si="7"/>
        <v>2</v>
      </c>
      <c r="BD109" s="687" t="str">
        <f>IF(ISBLANK(BD108),"①",CHAR(CODE(BD108)+1))</f>
        <v>②</v>
      </c>
      <c r="BE109" s="465"/>
      <c r="BF109" s="465"/>
      <c r="BG109" s="559" t="str">
        <f t="shared" ca="1" si="5"/>
        <v/>
      </c>
      <c r="BH109" s="560" t="str">
        <f t="shared" ca="1" si="5"/>
        <v/>
      </c>
      <c r="BI109" s="560" t="str">
        <f t="shared" ca="1" si="5"/>
        <v/>
      </c>
      <c r="BJ109" s="560" t="str">
        <f t="shared" ca="1" si="5"/>
        <v/>
      </c>
      <c r="BK109" s="560" t="str">
        <f t="shared" ca="1" si="5"/>
        <v/>
      </c>
      <c r="BL109" s="561" t="str">
        <f t="shared" ca="1" si="5"/>
        <v/>
      </c>
      <c r="BM109" s="465"/>
      <c r="BN109" s="465"/>
      <c r="BO109" s="465"/>
      <c r="BP109" s="465"/>
      <c r="BQ109" s="465"/>
      <c r="BR109" s="465"/>
      <c r="BS109" s="465"/>
      <c r="BT109" s="465"/>
      <c r="BU109" s="465"/>
      <c r="BV109" s="465"/>
      <c r="BW109" s="465"/>
      <c r="BX109" s="465"/>
      <c r="BY109" s="465"/>
      <c r="BZ109" s="465"/>
      <c r="CA109" s="465"/>
      <c r="CB109" s="465"/>
      <c r="CC109" s="465"/>
      <c r="CD109" s="465"/>
      <c r="CE109" s="465"/>
      <c r="CF109" s="465"/>
      <c r="CG109" s="465"/>
      <c r="CH109" s="465"/>
      <c r="CI109" s="465"/>
      <c r="CJ109" s="465"/>
      <c r="CK109" s="465"/>
      <c r="CL109" s="465"/>
      <c r="CM109" s="465"/>
      <c r="CN109" s="465"/>
      <c r="CO109" s="465"/>
      <c r="CP109" s="465"/>
      <c r="CQ109" s="465"/>
      <c r="CR109" s="465"/>
      <c r="CS109" s="465"/>
      <c r="CT109" s="465"/>
      <c r="CU109" s="465"/>
      <c r="CV109" s="1488" t="s">
        <v>2265</v>
      </c>
      <c r="CW109" s="1489"/>
      <c r="CX109" s="1489"/>
      <c r="CY109" s="1489"/>
      <c r="CZ109" s="1489"/>
      <c r="DA109" s="1489"/>
      <c r="DB109" s="1489"/>
      <c r="DC109" s="1489"/>
      <c r="DD109" s="1859">
        <v>44638</v>
      </c>
      <c r="DE109" s="1860"/>
      <c r="DF109" s="1860"/>
      <c r="DG109" s="1861"/>
      <c r="DH109" s="1490"/>
      <c r="DI109" s="1490"/>
      <c r="DJ109" s="1490"/>
      <c r="DK109" s="1490"/>
      <c r="DL109" s="1490"/>
      <c r="DM109" s="1490"/>
      <c r="DN109" s="1490"/>
      <c r="DO109" s="1490"/>
      <c r="DP109" s="1490"/>
      <c r="DQ109" s="1490"/>
      <c r="DR109" s="1516"/>
    </row>
    <row r="110" spans="1:122" ht="15" customHeight="1">
      <c r="A110" s="765"/>
      <c r="B110" s="765"/>
      <c r="C110" s="765"/>
      <c r="D110" s="765"/>
      <c r="E110" s="790"/>
      <c r="F110" s="304" t="str">
        <f>$CL$26&amp;"を実施する。"</f>
        <v>「10. データ検索処理」を実施する。</v>
      </c>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276"/>
      <c r="BA110" s="192">
        <f t="shared" si="7"/>
        <v>4</v>
      </c>
      <c r="BB110" s="192">
        <f t="shared" si="7"/>
        <v>2</v>
      </c>
      <c r="BC110" s="192">
        <f t="shared" si="7"/>
        <v>2</v>
      </c>
      <c r="BD110" s="192" t="str">
        <f t="shared" si="7"/>
        <v>②</v>
      </c>
      <c r="BE110" s="953"/>
      <c r="BF110" s="953"/>
      <c r="BG110" s="559" t="str">
        <f t="shared" ca="1" si="5"/>
        <v/>
      </c>
      <c r="BH110" s="560" t="str">
        <f t="shared" ca="1" si="5"/>
        <v/>
      </c>
      <c r="BI110" s="560" t="str">
        <f t="shared" ca="1" si="5"/>
        <v/>
      </c>
      <c r="BJ110" s="560" t="str">
        <f t="shared" ca="1" si="5"/>
        <v/>
      </c>
      <c r="BK110" s="560" t="str">
        <f t="shared" ca="1" si="5"/>
        <v/>
      </c>
      <c r="BL110" s="561" t="str">
        <f t="shared" ca="1" si="5"/>
        <v/>
      </c>
      <c r="BM110" s="465"/>
      <c r="BN110" s="465"/>
      <c r="BO110" s="465"/>
      <c r="BP110" s="465"/>
      <c r="BQ110" s="465"/>
      <c r="BR110" s="465"/>
      <c r="BS110" s="465"/>
      <c r="BT110" s="465"/>
      <c r="BU110" s="465"/>
      <c r="BV110" s="465"/>
      <c r="BW110" s="465"/>
      <c r="BX110" s="465"/>
      <c r="BY110" s="465"/>
      <c r="BZ110" s="465"/>
      <c r="CA110" s="465"/>
      <c r="CB110" s="465"/>
      <c r="CC110" s="465"/>
      <c r="CD110" s="465"/>
      <c r="CE110" s="465"/>
      <c r="CF110" s="465"/>
      <c r="CG110" s="465"/>
      <c r="CH110" s="465"/>
      <c r="CI110" s="465"/>
      <c r="CJ110" s="465"/>
      <c r="CK110" s="465"/>
      <c r="CL110" s="465"/>
      <c r="CM110" s="465"/>
      <c r="CN110" s="465"/>
      <c r="CO110" s="465"/>
      <c r="CP110" s="465"/>
      <c r="CQ110" s="465"/>
      <c r="CR110" s="465"/>
      <c r="CS110" s="465"/>
      <c r="CT110" s="465"/>
      <c r="CU110" s="465"/>
      <c r="CV110" s="1528"/>
      <c r="CW110" s="1529"/>
      <c r="CX110" s="1529"/>
      <c r="CY110" s="1530"/>
      <c r="CZ110" s="1530"/>
      <c r="DA110" s="1530"/>
      <c r="DB110" s="1530"/>
      <c r="DC110" s="1530"/>
      <c r="DD110" s="1991"/>
      <c r="DE110" s="1992"/>
      <c r="DF110" s="1992"/>
      <c r="DG110" s="1993"/>
      <c r="DH110" s="1490"/>
      <c r="DI110" s="1490"/>
      <c r="DJ110" s="1490"/>
      <c r="DK110" s="1490"/>
      <c r="DL110" s="1490"/>
      <c r="DM110" s="1490"/>
      <c r="DN110" s="1490"/>
      <c r="DO110" s="1490"/>
      <c r="DP110" s="1490"/>
      <c r="DQ110" s="1490"/>
      <c r="DR110" s="1516"/>
    </row>
    <row r="111" spans="1:122" ht="15" customHeight="1">
      <c r="A111" s="1726" t="str">
        <f>$BD111&amp;"."</f>
        <v>③.</v>
      </c>
      <c r="B111" s="1727"/>
      <c r="C111" s="1727"/>
      <c r="D111" s="1727"/>
      <c r="E111" s="1727"/>
      <c r="F111" s="740" t="s">
        <v>830</v>
      </c>
      <c r="G111" s="676"/>
      <c r="H111" s="676"/>
      <c r="I111" s="676"/>
      <c r="J111" s="676"/>
      <c r="K111" s="676"/>
      <c r="L111" s="676"/>
      <c r="M111" s="685"/>
      <c r="N111" s="685"/>
      <c r="O111" s="685"/>
      <c r="P111" s="685"/>
      <c r="Q111" s="685"/>
      <c r="R111" s="685"/>
      <c r="S111" s="685"/>
      <c r="T111" s="685"/>
      <c r="U111" s="685"/>
      <c r="V111" s="685"/>
      <c r="W111" s="685"/>
      <c r="X111" s="685"/>
      <c r="Y111" s="685"/>
      <c r="Z111" s="685"/>
      <c r="AA111" s="685"/>
      <c r="AB111" s="685"/>
      <c r="AC111" s="685"/>
      <c r="AD111" s="685"/>
      <c r="AE111" s="685"/>
      <c r="AF111" s="685"/>
      <c r="AG111" s="685"/>
      <c r="AH111" s="685"/>
      <c r="AI111" s="685"/>
      <c r="AJ111" s="685"/>
      <c r="AK111" s="685"/>
      <c r="AL111" s="685"/>
      <c r="AM111" s="685"/>
      <c r="AN111" s="685"/>
      <c r="AO111" s="685"/>
      <c r="AP111" s="685"/>
      <c r="AQ111" s="685"/>
      <c r="AR111" s="685"/>
      <c r="AS111" s="685"/>
      <c r="AT111" s="685"/>
      <c r="AU111" s="685"/>
      <c r="AV111" s="685"/>
      <c r="AW111" s="685"/>
      <c r="AX111" s="685"/>
      <c r="AY111" s="93"/>
      <c r="AZ111" s="92"/>
      <c r="BA111" s="683">
        <f t="shared" si="7"/>
        <v>4</v>
      </c>
      <c r="BB111" s="683">
        <f t="shared" si="7"/>
        <v>2</v>
      </c>
      <c r="BC111" s="683">
        <f t="shared" si="7"/>
        <v>2</v>
      </c>
      <c r="BD111" s="687" t="str">
        <f>IF(ISBLANK(BD110),"①",CHAR(CODE(BD110)+1))</f>
        <v>③</v>
      </c>
      <c r="BE111" s="465"/>
      <c r="BF111" s="465"/>
      <c r="BG111" s="559" t="str">
        <f t="shared" ca="1" si="5"/>
        <v/>
      </c>
      <c r="BH111" s="560" t="str">
        <f t="shared" ca="1" si="5"/>
        <v/>
      </c>
      <c r="BI111" s="560" t="str">
        <f t="shared" ca="1" si="5"/>
        <v/>
      </c>
      <c r="BJ111" s="560" t="str">
        <f t="shared" ca="1" si="5"/>
        <v/>
      </c>
      <c r="BK111" s="560" t="str">
        <f t="shared" ca="1" si="5"/>
        <v/>
      </c>
      <c r="BL111" s="561" t="str">
        <f t="shared" ca="1" si="5"/>
        <v/>
      </c>
      <c r="BM111" s="465"/>
      <c r="BN111" s="465"/>
      <c r="BO111" s="465"/>
      <c r="BP111" s="465"/>
      <c r="BQ111" s="465"/>
      <c r="BR111" s="465"/>
      <c r="BS111" s="465"/>
      <c r="BT111" s="465"/>
      <c r="BU111" s="465"/>
      <c r="BV111" s="465"/>
      <c r="BW111" s="465"/>
      <c r="BX111" s="465"/>
      <c r="BY111" s="465"/>
      <c r="BZ111" s="465"/>
      <c r="CA111" s="465"/>
      <c r="CB111" s="465"/>
      <c r="CC111" s="465"/>
      <c r="CD111" s="465"/>
      <c r="CE111" s="465"/>
      <c r="CF111" s="465"/>
      <c r="CG111" s="465"/>
      <c r="CH111" s="465"/>
      <c r="CI111" s="465"/>
      <c r="CJ111" s="465"/>
      <c r="CK111" s="465"/>
      <c r="CL111" s="465"/>
      <c r="CM111" s="465"/>
      <c r="CN111" s="465"/>
      <c r="CO111" s="465"/>
      <c r="CP111" s="465"/>
      <c r="CQ111" s="465"/>
      <c r="CR111" s="465"/>
      <c r="CS111" s="465"/>
      <c r="CT111" s="465"/>
      <c r="CU111" s="465"/>
      <c r="CV111" s="1488" t="s">
        <v>2265</v>
      </c>
      <c r="CW111" s="1489"/>
      <c r="CX111" s="1489"/>
      <c r="CY111" s="1489"/>
      <c r="CZ111" s="1489"/>
      <c r="DA111" s="1489"/>
      <c r="DB111" s="1489"/>
      <c r="DC111" s="1489"/>
      <c r="DD111" s="1859">
        <v>44638</v>
      </c>
      <c r="DE111" s="1860"/>
      <c r="DF111" s="1860"/>
      <c r="DG111" s="1861"/>
      <c r="DH111" s="1490"/>
      <c r="DI111" s="1490"/>
      <c r="DJ111" s="1490"/>
      <c r="DK111" s="1490"/>
      <c r="DL111" s="1490"/>
      <c r="DM111" s="1490"/>
      <c r="DN111" s="1490"/>
      <c r="DO111" s="1490"/>
      <c r="DP111" s="1490"/>
      <c r="DQ111" s="1490"/>
      <c r="DR111" s="1516"/>
    </row>
    <row r="112" spans="1:122" ht="15" customHeight="1">
      <c r="A112" s="765"/>
      <c r="B112" s="765"/>
      <c r="C112" s="765"/>
      <c r="D112" s="765"/>
      <c r="E112" s="790"/>
      <c r="F112" s="304" t="s">
        <v>831</v>
      </c>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276"/>
      <c r="BA112" s="192">
        <f t="shared" si="7"/>
        <v>4</v>
      </c>
      <c r="BB112" s="192">
        <f t="shared" si="7"/>
        <v>2</v>
      </c>
      <c r="BC112" s="192">
        <f t="shared" si="7"/>
        <v>2</v>
      </c>
      <c r="BD112" s="192" t="str">
        <f t="shared" si="7"/>
        <v>③</v>
      </c>
      <c r="BE112" s="953"/>
      <c r="BF112" s="953"/>
      <c r="BG112" s="559" t="str">
        <f t="shared" ca="1" si="5"/>
        <v/>
      </c>
      <c r="BH112" s="560" t="str">
        <f t="shared" ca="1" si="5"/>
        <v/>
      </c>
      <c r="BI112" s="560" t="str">
        <f t="shared" ca="1" si="5"/>
        <v/>
      </c>
      <c r="BJ112" s="560" t="str">
        <f t="shared" ca="1" si="5"/>
        <v/>
      </c>
      <c r="BK112" s="560" t="str">
        <f t="shared" ca="1" si="5"/>
        <v/>
      </c>
      <c r="BL112" s="561" t="str">
        <f t="shared" ca="1" si="5"/>
        <v/>
      </c>
      <c r="BM112" s="465"/>
      <c r="BN112" s="465"/>
      <c r="BO112" s="465"/>
      <c r="BP112" s="465"/>
      <c r="BQ112" s="465"/>
      <c r="BR112" s="465"/>
      <c r="BS112" s="465"/>
      <c r="BT112" s="465"/>
      <c r="BU112" s="465"/>
      <c r="BV112" s="469"/>
      <c r="BW112" s="465"/>
      <c r="BX112" s="465"/>
      <c r="BY112" s="465"/>
      <c r="BZ112" s="465"/>
      <c r="CA112" s="469"/>
      <c r="CB112" s="469"/>
      <c r="CC112" s="469"/>
      <c r="CD112" s="469"/>
      <c r="CE112" s="469"/>
      <c r="CF112" s="465"/>
      <c r="CG112" s="465"/>
      <c r="CH112" s="465"/>
      <c r="CI112" s="465"/>
      <c r="CJ112" s="465"/>
      <c r="CK112" s="465"/>
      <c r="CL112" s="465"/>
      <c r="CM112" s="465"/>
      <c r="CN112" s="465"/>
      <c r="CO112" s="465"/>
      <c r="CP112" s="465"/>
      <c r="CQ112" s="465"/>
      <c r="CR112" s="465"/>
      <c r="CS112" s="465"/>
      <c r="CT112" s="465"/>
      <c r="CU112" s="465"/>
      <c r="CV112" s="1528"/>
      <c r="CW112" s="1529"/>
      <c r="CX112" s="1529"/>
      <c r="CY112" s="1530"/>
      <c r="CZ112" s="1530"/>
      <c r="DA112" s="1530"/>
      <c r="DB112" s="1530"/>
      <c r="DC112" s="1530"/>
      <c r="DD112" s="1991"/>
      <c r="DE112" s="1992"/>
      <c r="DF112" s="1992"/>
      <c r="DG112" s="1993"/>
      <c r="DH112" s="1490"/>
      <c r="DI112" s="1490"/>
      <c r="DJ112" s="1490"/>
      <c r="DK112" s="1490"/>
      <c r="DL112" s="1490"/>
      <c r="DM112" s="1490"/>
      <c r="DN112" s="1490"/>
      <c r="DO112" s="1490"/>
      <c r="DP112" s="1490"/>
      <c r="DQ112" s="1490"/>
      <c r="DR112" s="1516"/>
    </row>
    <row r="113" spans="1:122" ht="15" customHeight="1">
      <c r="A113" s="194"/>
      <c r="B113" s="465"/>
      <c r="C113" s="465"/>
      <c r="D113" s="465"/>
      <c r="E113" s="465"/>
      <c r="F113" s="498" t="s">
        <v>103</v>
      </c>
      <c r="G113" s="426"/>
      <c r="H113" s="426"/>
      <c r="I113" s="426"/>
      <c r="J113" s="426"/>
      <c r="K113" s="426"/>
      <c r="L113" s="426"/>
      <c r="M113" s="427"/>
      <c r="N113" s="206" t="s">
        <v>107</v>
      </c>
      <c r="O113" s="197"/>
      <c r="P113" s="197" t="str">
        <f>"("&amp;VLOOKUP(N113,[1]processing_log!$B$37:$Y$105,4,FALSE)&amp;" - "&amp;VLOOKUP(N113,[1]processing_log!$B$37:$Y$105,21,FALSE)&amp;VLOOKUP(N113,[1]processing_log!$B$37:$Y$105,24,FALSE)&amp;")"</f>
        <v>(プログラム起動 - 異常終了)</v>
      </c>
      <c r="Q113" s="197"/>
      <c r="R113" s="197"/>
      <c r="S113" s="197"/>
      <c r="T113" s="197"/>
      <c r="U113" s="197"/>
      <c r="V113" s="197"/>
      <c r="W113" s="197"/>
      <c r="X113" s="197"/>
      <c r="Y113" s="197"/>
      <c r="Z113" s="197"/>
      <c r="AA113" s="197"/>
      <c r="AB113" s="197"/>
      <c r="AC113" s="197"/>
      <c r="AD113" s="197"/>
      <c r="AE113" s="197"/>
      <c r="AF113" s="197"/>
      <c r="AG113" s="197"/>
      <c r="AH113" s="197"/>
      <c r="AI113" s="197"/>
      <c r="AJ113" s="197"/>
      <c r="AK113" s="197"/>
      <c r="AL113" s="197"/>
      <c r="AM113" s="197"/>
      <c r="AN113" s="197"/>
      <c r="AO113" s="197"/>
      <c r="AP113" s="197"/>
      <c r="AQ113" s="197"/>
      <c r="AR113" s="197"/>
      <c r="AS113" s="197"/>
      <c r="AT113" s="197"/>
      <c r="AU113" s="197"/>
      <c r="AV113" s="197"/>
      <c r="AW113" s="197"/>
      <c r="AX113" s="198"/>
      <c r="AY113" s="195"/>
      <c r="BA113" s="192">
        <f t="shared" si="7"/>
        <v>4</v>
      </c>
      <c r="BB113" s="192">
        <f t="shared" si="7"/>
        <v>2</v>
      </c>
      <c r="BC113" s="192">
        <f t="shared" si="7"/>
        <v>2</v>
      </c>
      <c r="BE113" s="953"/>
      <c r="BF113" s="465"/>
      <c r="BG113" s="559" t="str">
        <f t="shared" ca="1" si="5"/>
        <v/>
      </c>
      <c r="BH113" s="560" t="str">
        <f t="shared" ca="1" si="5"/>
        <v/>
      </c>
      <c r="BI113" s="560" t="str">
        <f t="shared" ca="1" si="5"/>
        <v/>
      </c>
      <c r="BJ113" s="560" t="str">
        <f t="shared" ca="1" si="5"/>
        <v/>
      </c>
      <c r="BK113" s="560" t="str">
        <f t="shared" ca="1" si="5"/>
        <v/>
      </c>
      <c r="BL113" s="561" t="str">
        <f t="shared" ca="1" si="5"/>
        <v/>
      </c>
      <c r="BM113" s="465"/>
      <c r="BN113" s="465"/>
      <c r="BO113" s="465"/>
      <c r="BP113" s="465"/>
      <c r="BQ113" s="465"/>
      <c r="BR113" s="469"/>
      <c r="BS113" s="469"/>
      <c r="BT113" s="469"/>
      <c r="BU113" s="469"/>
      <c r="BV113" s="465"/>
      <c r="BW113" s="465"/>
      <c r="BX113" s="465"/>
      <c r="BY113" s="465"/>
      <c r="BZ113" s="465"/>
      <c r="CA113" s="465"/>
      <c r="CB113" s="465"/>
      <c r="CC113" s="465"/>
      <c r="CD113" s="465"/>
      <c r="CE113" s="465"/>
      <c r="CF113" s="465"/>
      <c r="CG113" s="465"/>
      <c r="CH113" s="465"/>
      <c r="CI113" s="465"/>
      <c r="CJ113" s="465"/>
      <c r="CK113" s="465"/>
      <c r="CL113" s="465"/>
      <c r="CM113" s="465"/>
      <c r="CN113" s="465"/>
      <c r="CO113" s="465"/>
      <c r="CP113" s="465"/>
      <c r="CQ113" s="465"/>
      <c r="CR113" s="465"/>
      <c r="CS113" s="465"/>
      <c r="CT113" s="465"/>
      <c r="CU113" s="465"/>
      <c r="CV113" s="1528"/>
      <c r="CW113" s="1529"/>
      <c r="CX113" s="1529"/>
      <c r="CY113" s="1530"/>
      <c r="CZ113" s="1530"/>
      <c r="DA113" s="1530"/>
      <c r="DB113" s="1530"/>
      <c r="DC113" s="1530"/>
      <c r="DD113" s="1991"/>
      <c r="DE113" s="1992"/>
      <c r="DF113" s="1992"/>
      <c r="DG113" s="1993"/>
      <c r="DH113" s="1490"/>
      <c r="DI113" s="1490"/>
      <c r="DJ113" s="1490"/>
      <c r="DK113" s="1490"/>
      <c r="DL113" s="1490"/>
      <c r="DM113" s="1490"/>
      <c r="DN113" s="1490"/>
      <c r="DO113" s="1490"/>
      <c r="DP113" s="1490"/>
      <c r="DQ113" s="1490"/>
      <c r="DR113" s="1516"/>
    </row>
    <row r="114" spans="1:122" ht="15" customHeight="1">
      <c r="A114" s="194"/>
      <c r="B114" s="465"/>
      <c r="C114" s="465"/>
      <c r="D114" s="465"/>
      <c r="E114" s="465"/>
      <c r="F114" s="503" t="s">
        <v>104</v>
      </c>
      <c r="G114" s="504"/>
      <c r="H114" s="504"/>
      <c r="I114" s="504"/>
      <c r="J114" s="504"/>
      <c r="K114" s="504"/>
      <c r="L114" s="504"/>
      <c r="M114" s="505"/>
      <c r="N114" s="207" t="s">
        <v>832</v>
      </c>
      <c r="O114" s="947"/>
      <c r="P114" s="947"/>
      <c r="Q114" s="947"/>
      <c r="R114" s="947"/>
      <c r="S114" s="947"/>
      <c r="T114" s="947"/>
      <c r="U114" s="947"/>
      <c r="V114" s="947"/>
      <c r="W114" s="947"/>
      <c r="X114" s="947"/>
      <c r="Y114" s="947"/>
      <c r="Z114" s="947"/>
      <c r="AA114" s="947"/>
      <c r="AB114" s="947"/>
      <c r="AC114" s="947"/>
      <c r="AD114" s="947"/>
      <c r="AE114" s="947"/>
      <c r="AF114" s="947"/>
      <c r="AG114" s="947"/>
      <c r="AH114" s="947"/>
      <c r="AI114" s="947"/>
      <c r="AJ114" s="947"/>
      <c r="AK114" s="947"/>
      <c r="AL114" s="947"/>
      <c r="AM114" s="947"/>
      <c r="AN114" s="947"/>
      <c r="AO114" s="947"/>
      <c r="AP114" s="947"/>
      <c r="AQ114" s="947"/>
      <c r="AR114" s="947"/>
      <c r="AS114" s="947"/>
      <c r="AT114" s="947"/>
      <c r="AU114" s="947"/>
      <c r="AV114" s="947"/>
      <c r="AW114" s="947"/>
      <c r="AX114" s="208"/>
      <c r="AY114" s="195"/>
      <c r="BA114" s="192">
        <f t="shared" si="7"/>
        <v>4</v>
      </c>
      <c r="BB114" s="192">
        <f t="shared" si="7"/>
        <v>2</v>
      </c>
      <c r="BC114" s="192">
        <f t="shared" si="7"/>
        <v>2</v>
      </c>
      <c r="BE114" s="465"/>
      <c r="BF114" s="465"/>
      <c r="BG114" s="559" t="str">
        <f t="shared" ca="1" si="5"/>
        <v/>
      </c>
      <c r="BH114" s="560" t="str">
        <f t="shared" ca="1" si="5"/>
        <v/>
      </c>
      <c r="BI114" s="560" t="str">
        <f t="shared" ca="1" si="5"/>
        <v/>
      </c>
      <c r="BJ114" s="560" t="str">
        <f t="shared" ca="1" si="5"/>
        <v/>
      </c>
      <c r="BK114" s="560" t="str">
        <f t="shared" ca="1" si="5"/>
        <v/>
      </c>
      <c r="BL114" s="561" t="str">
        <f t="shared" ca="1" si="5"/>
        <v/>
      </c>
      <c r="BM114" s="465"/>
      <c r="BN114" s="465"/>
      <c r="BO114" s="465"/>
      <c r="BP114" s="465"/>
      <c r="BQ114" s="465"/>
      <c r="BR114" s="465"/>
      <c r="BS114" s="465"/>
      <c r="BT114" s="465"/>
      <c r="BU114" s="465"/>
      <c r="BV114" s="465"/>
      <c r="BW114" s="465"/>
      <c r="BX114" s="465"/>
      <c r="BY114" s="465"/>
      <c r="BZ114" s="465"/>
      <c r="CA114" s="465"/>
      <c r="CB114" s="465"/>
      <c r="CC114" s="465"/>
      <c r="CD114" s="465"/>
      <c r="CE114" s="465"/>
      <c r="CF114" s="465"/>
      <c r="CG114" s="465"/>
      <c r="CH114" s="465"/>
      <c r="CI114" s="465"/>
      <c r="CJ114" s="465"/>
      <c r="CK114" s="465"/>
      <c r="CL114" s="465"/>
      <c r="CM114" s="465"/>
      <c r="CN114" s="465"/>
      <c r="CO114" s="465"/>
      <c r="CP114" s="465"/>
      <c r="CQ114" s="465"/>
      <c r="CR114" s="465"/>
      <c r="CS114" s="465"/>
      <c r="CT114" s="465"/>
      <c r="CU114" s="465"/>
      <c r="CV114" s="1528"/>
      <c r="CW114" s="1529"/>
      <c r="CX114" s="1529"/>
      <c r="CY114" s="1530"/>
      <c r="CZ114" s="1530"/>
      <c r="DA114" s="1530"/>
      <c r="DB114" s="1530"/>
      <c r="DC114" s="1530"/>
      <c r="DD114" s="1991"/>
      <c r="DE114" s="1992"/>
      <c r="DF114" s="1992"/>
      <c r="DG114" s="1993"/>
      <c r="DH114" s="1490"/>
      <c r="DI114" s="1490"/>
      <c r="DJ114" s="1490"/>
      <c r="DK114" s="1490"/>
      <c r="DL114" s="1490"/>
      <c r="DM114" s="1490"/>
      <c r="DN114" s="1490"/>
      <c r="DO114" s="1490"/>
      <c r="DP114" s="1490"/>
      <c r="DQ114" s="1490"/>
      <c r="DR114" s="1516"/>
    </row>
    <row r="115" spans="1:122" ht="15" customHeight="1">
      <c r="A115" s="194"/>
      <c r="B115" s="465"/>
      <c r="C115" s="465"/>
      <c r="D115" s="465"/>
      <c r="E115" s="465"/>
      <c r="F115" s="503" t="s">
        <v>105</v>
      </c>
      <c r="G115" s="504"/>
      <c r="H115" s="504"/>
      <c r="I115" s="504"/>
      <c r="J115" s="504"/>
      <c r="K115" s="504"/>
      <c r="L115" s="504"/>
      <c r="M115" s="505"/>
      <c r="N115" s="943" t="s">
        <v>834</v>
      </c>
      <c r="O115" s="947"/>
      <c r="P115" s="947"/>
      <c r="Q115" s="947"/>
      <c r="R115" s="947"/>
      <c r="S115" s="947"/>
      <c r="T115" s="947"/>
      <c r="U115" s="947"/>
      <c r="V115" s="947"/>
      <c r="W115" s="947"/>
      <c r="X115" s="947"/>
      <c r="Y115" s="947"/>
      <c r="Z115" s="947"/>
      <c r="AA115" s="947"/>
      <c r="AB115" s="947"/>
      <c r="AC115" s="947"/>
      <c r="AD115" s="947"/>
      <c r="AE115" s="947"/>
      <c r="AF115" s="947"/>
      <c r="AG115" s="947"/>
      <c r="AH115" s="947"/>
      <c r="AI115" s="947"/>
      <c r="AJ115" s="947"/>
      <c r="AK115" s="947"/>
      <c r="AL115" s="947"/>
      <c r="AM115" s="947"/>
      <c r="AN115" s="947"/>
      <c r="AO115" s="947"/>
      <c r="AP115" s="947"/>
      <c r="AQ115" s="947"/>
      <c r="AR115" s="947"/>
      <c r="AS115" s="947"/>
      <c r="AT115" s="947"/>
      <c r="AU115" s="947"/>
      <c r="AV115" s="947"/>
      <c r="AW115" s="947"/>
      <c r="AX115" s="208"/>
      <c r="AY115" s="195"/>
      <c r="BA115" s="192">
        <f t="shared" si="7"/>
        <v>4</v>
      </c>
      <c r="BB115" s="192">
        <f t="shared" si="7"/>
        <v>2</v>
      </c>
      <c r="BC115" s="192">
        <f t="shared" si="7"/>
        <v>2</v>
      </c>
      <c r="BE115" s="465"/>
      <c r="BF115" s="465"/>
      <c r="BG115" s="559" t="str">
        <f t="shared" ca="1" si="5"/>
        <v/>
      </c>
      <c r="BH115" s="560" t="str">
        <f t="shared" ca="1" si="5"/>
        <v/>
      </c>
      <c r="BI115" s="560" t="str">
        <f t="shared" ca="1" si="5"/>
        <v/>
      </c>
      <c r="BJ115" s="560" t="str">
        <f t="shared" ca="1" si="5"/>
        <v/>
      </c>
      <c r="BK115" s="560" t="str">
        <f t="shared" ca="1" si="5"/>
        <v/>
      </c>
      <c r="BL115" s="561" t="str">
        <f t="shared" ca="1" si="5"/>
        <v/>
      </c>
      <c r="BM115" s="465"/>
      <c r="BN115" s="465"/>
      <c r="BO115" s="465"/>
      <c r="BP115" s="465"/>
      <c r="BQ115" s="465"/>
      <c r="BR115" s="465"/>
      <c r="BS115" s="465"/>
      <c r="BT115" s="465"/>
      <c r="BU115" s="465"/>
      <c r="BV115" s="465"/>
      <c r="BW115" s="465"/>
      <c r="BX115" s="465"/>
      <c r="BY115" s="465"/>
      <c r="BZ115" s="465"/>
      <c r="CA115" s="465"/>
      <c r="CB115" s="465"/>
      <c r="CC115" s="465"/>
      <c r="CD115" s="465"/>
      <c r="CE115" s="465"/>
      <c r="CF115" s="465"/>
      <c r="CG115" s="465"/>
      <c r="CH115" s="465"/>
      <c r="CI115" s="465"/>
      <c r="CJ115" s="465"/>
      <c r="CK115" s="465"/>
      <c r="CL115" s="465"/>
      <c r="CM115" s="465"/>
      <c r="CN115" s="469"/>
      <c r="CO115" s="469"/>
      <c r="CP115" s="469"/>
      <c r="CQ115" s="469"/>
      <c r="CR115" s="469"/>
      <c r="CS115" s="465"/>
      <c r="CT115" s="465"/>
      <c r="CU115" s="465"/>
      <c r="CV115" s="1528"/>
      <c r="CW115" s="1529"/>
      <c r="CX115" s="1529"/>
      <c r="CY115" s="1530"/>
      <c r="CZ115" s="1530"/>
      <c r="DA115" s="1530"/>
      <c r="DB115" s="1530"/>
      <c r="DC115" s="1530"/>
      <c r="DD115" s="1991"/>
      <c r="DE115" s="1992"/>
      <c r="DF115" s="1992"/>
      <c r="DG115" s="1993"/>
      <c r="DH115" s="1490"/>
      <c r="DI115" s="1490"/>
      <c r="DJ115" s="1490"/>
      <c r="DK115" s="1490"/>
      <c r="DL115" s="1490"/>
      <c r="DM115" s="1490"/>
      <c r="DN115" s="1490"/>
      <c r="DO115" s="1490"/>
      <c r="DP115" s="1490"/>
      <c r="DQ115" s="1490"/>
      <c r="DR115" s="1516"/>
    </row>
    <row r="116" spans="1:122" s="211" customFormat="1" ht="15" customHeight="1">
      <c r="A116" s="194"/>
      <c r="B116" s="465"/>
      <c r="C116" s="465"/>
      <c r="D116" s="465"/>
      <c r="E116" s="465"/>
      <c r="F116" s="502" t="s">
        <v>106</v>
      </c>
      <c r="G116" s="431"/>
      <c r="H116" s="431"/>
      <c r="I116" s="431"/>
      <c r="J116" s="431"/>
      <c r="K116" s="431"/>
      <c r="L116" s="431"/>
      <c r="M116" s="432"/>
      <c r="N116" s="209" t="s">
        <v>176</v>
      </c>
      <c r="O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c r="AM116" s="204"/>
      <c r="AN116" s="204"/>
      <c r="AO116" s="204"/>
      <c r="AP116" s="204"/>
      <c r="AQ116" s="204"/>
      <c r="AR116" s="204"/>
      <c r="AS116" s="204"/>
      <c r="AT116" s="204"/>
      <c r="AU116" s="204"/>
      <c r="AV116" s="204"/>
      <c r="AW116" s="204"/>
      <c r="AX116" s="205"/>
      <c r="AY116" s="195"/>
      <c r="AZ116" s="465"/>
      <c r="BA116" s="192">
        <f t="shared" si="7"/>
        <v>4</v>
      </c>
      <c r="BB116" s="192">
        <f t="shared" si="7"/>
        <v>2</v>
      </c>
      <c r="BC116" s="192">
        <f t="shared" si="7"/>
        <v>2</v>
      </c>
      <c r="BD116" s="465"/>
      <c r="BE116" s="465"/>
      <c r="BF116" s="465"/>
      <c r="BG116" s="559" t="str">
        <f t="shared" ca="1" si="5"/>
        <v/>
      </c>
      <c r="BH116" s="560" t="str">
        <f t="shared" ca="1" si="5"/>
        <v/>
      </c>
      <c r="BI116" s="560" t="str">
        <f t="shared" ca="1" si="5"/>
        <v/>
      </c>
      <c r="BJ116" s="560" t="str">
        <f t="shared" ca="1" si="5"/>
        <v/>
      </c>
      <c r="BK116" s="560" t="str">
        <f t="shared" ca="1" si="5"/>
        <v/>
      </c>
      <c r="BL116" s="561" t="str">
        <f t="shared" ca="1" si="5"/>
        <v/>
      </c>
      <c r="BM116" s="469"/>
      <c r="BN116" s="469"/>
      <c r="BO116" s="469"/>
      <c r="BP116" s="469"/>
      <c r="BQ116" s="469"/>
      <c r="BR116" s="465"/>
      <c r="BS116" s="465"/>
      <c r="BT116" s="465"/>
      <c r="BU116" s="465"/>
      <c r="BV116" s="465"/>
      <c r="BW116" s="465"/>
      <c r="BX116" s="465"/>
      <c r="BY116" s="465"/>
      <c r="BZ116" s="465"/>
      <c r="CA116" s="465"/>
      <c r="CB116" s="465"/>
      <c r="CC116" s="465"/>
      <c r="CD116" s="465"/>
      <c r="CE116" s="465"/>
      <c r="CF116" s="469"/>
      <c r="CG116" s="469"/>
      <c r="CH116" s="469"/>
      <c r="CI116" s="469"/>
      <c r="CJ116" s="469"/>
      <c r="CK116" s="469"/>
      <c r="CL116" s="469"/>
      <c r="CM116" s="465"/>
      <c r="CN116" s="465"/>
      <c r="CO116" s="465"/>
      <c r="CP116" s="465"/>
      <c r="CQ116" s="465"/>
      <c r="CR116" s="465"/>
      <c r="CS116" s="469"/>
      <c r="CT116" s="469"/>
      <c r="CU116" s="469"/>
      <c r="CV116" s="1528"/>
      <c r="CW116" s="1529"/>
      <c r="CX116" s="1529"/>
      <c r="CY116" s="1530"/>
      <c r="CZ116" s="1530"/>
      <c r="DA116" s="1530"/>
      <c r="DB116" s="1530"/>
      <c r="DC116" s="1530"/>
      <c r="DD116" s="1991"/>
      <c r="DE116" s="1992"/>
      <c r="DF116" s="1992"/>
      <c r="DG116" s="1993"/>
      <c r="DH116" s="1492"/>
      <c r="DI116" s="1492"/>
      <c r="DJ116" s="1492"/>
      <c r="DK116" s="1492"/>
      <c r="DL116" s="1492"/>
      <c r="DM116" s="1492"/>
      <c r="DN116" s="1492"/>
      <c r="DO116" s="1492"/>
      <c r="DP116" s="1492"/>
      <c r="DQ116" s="1492"/>
      <c r="DR116" s="1524"/>
    </row>
    <row r="117" spans="1:122" s="465" customFormat="1" ht="15" customHeight="1">
      <c r="A117" s="1772" t="str">
        <f>BA117&amp;"."</f>
        <v>5.</v>
      </c>
      <c r="B117" s="1774"/>
      <c r="C117" s="465" t="s">
        <v>477</v>
      </c>
      <c r="AY117" s="195"/>
      <c r="BA117" s="193">
        <f>BA116+1</f>
        <v>5</v>
      </c>
      <c r="BB117" s="192"/>
      <c r="BC117" s="192"/>
      <c r="BG117" s="559" t="str">
        <f t="shared" ca="1" si="5"/>
        <v/>
      </c>
      <c r="BH117" s="560" t="str">
        <f t="shared" ca="1" si="5"/>
        <v/>
      </c>
      <c r="BI117" s="560" t="str">
        <f t="shared" ca="1" si="5"/>
        <v/>
      </c>
      <c r="BJ117" s="560" t="str">
        <f t="shared" ca="1" si="5"/>
        <v/>
      </c>
      <c r="BK117" s="560" t="str">
        <f t="shared" ca="1" si="5"/>
        <v/>
      </c>
      <c r="BL117" s="561" t="str">
        <f t="shared" ca="1" si="5"/>
        <v/>
      </c>
      <c r="CV117" s="1528"/>
      <c r="CW117" s="1529"/>
      <c r="CX117" s="1529"/>
      <c r="CY117" s="1529"/>
      <c r="CZ117" s="1529"/>
      <c r="DA117" s="1529"/>
      <c r="DB117" s="1529"/>
      <c r="DC117" s="1529"/>
      <c r="DD117" s="1991"/>
      <c r="DE117" s="1992"/>
      <c r="DF117" s="1992"/>
      <c r="DG117" s="1993"/>
      <c r="DH117" s="1264"/>
      <c r="DI117" s="1264"/>
      <c r="DJ117" s="1264"/>
      <c r="DK117" s="1264"/>
      <c r="DL117" s="1264"/>
      <c r="DM117" s="1264"/>
      <c r="DN117" s="1264"/>
      <c r="DO117" s="1264"/>
      <c r="DP117" s="1264"/>
      <c r="DQ117" s="1264"/>
      <c r="DR117" s="307"/>
    </row>
    <row r="118" spans="1:122" s="465" customFormat="1" ht="15" customHeight="1">
      <c r="A118" s="1887" t="str">
        <f>BA118&amp;"."&amp;BB118</f>
        <v>5.1</v>
      </c>
      <c r="B118" s="1888"/>
      <c r="C118" s="1888"/>
      <c r="D118" s="187" t="str">
        <f>"画面項目No."&amp;$B$39&amp;" "&amp;$D$39</f>
        <v>画面項目No.2 量産車種記号</v>
      </c>
      <c r="H118" s="189"/>
      <c r="AY118" s="195"/>
      <c r="BA118" s="192">
        <f t="shared" ref="BA118:BD133" si="8">BA117</f>
        <v>5</v>
      </c>
      <c r="BB118" s="193">
        <f>BB117+1</f>
        <v>1</v>
      </c>
      <c r="BC118" s="192"/>
      <c r="BG118" s="559" t="str">
        <f t="shared" ca="1" si="5"/>
        <v/>
      </c>
      <c r="BH118" s="560" t="str">
        <f t="shared" ca="1" si="5"/>
        <v/>
      </c>
      <c r="BI118" s="560" t="str">
        <f t="shared" ca="1" si="5"/>
        <v/>
      </c>
      <c r="BJ118" s="560" t="str">
        <f t="shared" ca="1" si="5"/>
        <v/>
      </c>
      <c r="BK118" s="560" t="str">
        <f t="shared" ca="1" si="5"/>
        <v/>
      </c>
      <c r="BL118" s="561" t="str">
        <f t="shared" ca="1" si="5"/>
        <v/>
      </c>
      <c r="CV118" s="1528"/>
      <c r="CW118" s="1529"/>
      <c r="CX118" s="1529"/>
      <c r="CY118" s="1529"/>
      <c r="CZ118" s="1529"/>
      <c r="DA118" s="1529"/>
      <c r="DB118" s="1529"/>
      <c r="DC118" s="1529"/>
      <c r="DD118" s="1991"/>
      <c r="DE118" s="1992"/>
      <c r="DF118" s="1992"/>
      <c r="DG118" s="1993"/>
      <c r="DH118" s="1264"/>
      <c r="DI118" s="1264"/>
      <c r="DJ118" s="1264"/>
      <c r="DK118" s="1264"/>
      <c r="DL118" s="1264"/>
      <c r="DM118" s="1264"/>
      <c r="DN118" s="1264"/>
      <c r="DO118" s="1264"/>
      <c r="DP118" s="1264"/>
      <c r="DQ118" s="1264"/>
      <c r="DR118" s="307"/>
    </row>
    <row r="119" spans="1:122" s="465" customFormat="1" ht="15" customHeight="1">
      <c r="A119" s="1887" t="str">
        <f>BA119&amp;"."&amp;BB119&amp;"."&amp;BC119</f>
        <v>5.1.1</v>
      </c>
      <c r="B119" s="1888"/>
      <c r="C119" s="1888"/>
      <c r="D119" s="1888"/>
      <c r="E119" s="236" t="s">
        <v>962</v>
      </c>
      <c r="F119" s="236"/>
      <c r="G119" s="236"/>
      <c r="H119" s="236"/>
      <c r="J119" s="236"/>
      <c r="K119" s="236"/>
      <c r="L119" s="236"/>
      <c r="M119" s="236"/>
      <c r="N119" s="236"/>
      <c r="O119" s="236"/>
      <c r="P119" s="236"/>
      <c r="Q119" s="236"/>
      <c r="R119" s="236"/>
      <c r="S119" s="236"/>
      <c r="T119" s="236"/>
      <c r="U119" s="236"/>
      <c r="V119" s="236"/>
      <c r="W119" s="236"/>
      <c r="X119" s="236"/>
      <c r="Y119" s="236"/>
      <c r="Z119" s="236"/>
      <c r="AA119" s="236"/>
      <c r="AB119" s="236"/>
      <c r="AC119" s="236"/>
      <c r="AD119" s="236"/>
      <c r="AE119" s="236"/>
      <c r="AF119" s="236"/>
      <c r="AG119" s="236"/>
      <c r="AH119" s="236"/>
      <c r="AI119" s="236"/>
      <c r="AJ119" s="236"/>
      <c r="AK119" s="236"/>
      <c r="AL119" s="236"/>
      <c r="AM119" s="236"/>
      <c r="AN119" s="236"/>
      <c r="AO119" s="236"/>
      <c r="AP119" s="236"/>
      <c r="AQ119" s="236"/>
      <c r="AR119" s="236"/>
      <c r="AS119" s="236"/>
      <c r="AT119" s="236"/>
      <c r="AU119" s="236"/>
      <c r="AV119" s="236"/>
      <c r="AW119" s="236"/>
      <c r="AX119" s="236"/>
      <c r="AY119" s="40"/>
      <c r="BA119" s="192">
        <f t="shared" si="8"/>
        <v>5</v>
      </c>
      <c r="BB119" s="192">
        <f>BB118</f>
        <v>1</v>
      </c>
      <c r="BC119" s="193">
        <f>BC118+1</f>
        <v>1</v>
      </c>
      <c r="BF119" s="953"/>
      <c r="BG119" s="563" t="str">
        <f t="shared" ca="1" si="5"/>
        <v/>
      </c>
      <c r="BH119" s="564" t="str">
        <f t="shared" ca="1" si="5"/>
        <v/>
      </c>
      <c r="BI119" s="564" t="str">
        <f t="shared" ca="1" si="5"/>
        <v/>
      </c>
      <c r="BJ119" s="564" t="str">
        <f t="shared" ca="1" si="5"/>
        <v/>
      </c>
      <c r="BK119" s="564" t="str">
        <f t="shared" ca="1" si="5"/>
        <v/>
      </c>
      <c r="BL119" s="565" t="str">
        <f t="shared" ca="1" si="5"/>
        <v/>
      </c>
      <c r="CV119" s="1528"/>
      <c r="CW119" s="1529"/>
      <c r="CX119" s="1529"/>
      <c r="CY119" s="1529"/>
      <c r="CZ119" s="1529"/>
      <c r="DA119" s="1529"/>
      <c r="DB119" s="1529"/>
      <c r="DC119" s="1529"/>
      <c r="DD119" s="1991"/>
      <c r="DE119" s="1992"/>
      <c r="DF119" s="1992"/>
      <c r="DG119" s="1993"/>
      <c r="DH119" s="1264"/>
      <c r="DI119" s="1264"/>
      <c r="DJ119" s="1264"/>
      <c r="DK119" s="1264"/>
      <c r="DL119" s="1264"/>
      <c r="DM119" s="1264"/>
      <c r="DN119" s="1264"/>
      <c r="DO119" s="1264"/>
      <c r="DP119" s="1264"/>
      <c r="DQ119" s="1264"/>
      <c r="DR119" s="307"/>
    </row>
    <row r="120" spans="1:122" s="465" customFormat="1" ht="15" customHeight="1">
      <c r="A120" s="1772" t="str">
        <f>BD120</f>
        <v>①</v>
      </c>
      <c r="B120" s="1773"/>
      <c r="C120" s="1773"/>
      <c r="D120" s="1773"/>
      <c r="E120" s="1773"/>
      <c r="F120" s="236" t="s">
        <v>961</v>
      </c>
      <c r="G120" s="236"/>
      <c r="H120" s="236"/>
      <c r="I120" s="236"/>
      <c r="J120" s="236"/>
      <c r="K120" s="236"/>
      <c r="L120" s="236"/>
      <c r="M120" s="236"/>
      <c r="N120" s="236"/>
      <c r="O120" s="236"/>
      <c r="P120" s="236"/>
      <c r="Q120" s="236"/>
      <c r="R120" s="236"/>
      <c r="S120" s="236"/>
      <c r="T120" s="236"/>
      <c r="U120" s="236"/>
      <c r="V120" s="236"/>
      <c r="W120" s="236"/>
      <c r="X120" s="236"/>
      <c r="Y120" s="236"/>
      <c r="Z120" s="236"/>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40"/>
      <c r="BA120" s="192">
        <f t="shared" si="8"/>
        <v>5</v>
      </c>
      <c r="BB120" s="192">
        <f t="shared" si="8"/>
        <v>1</v>
      </c>
      <c r="BC120" s="192">
        <f t="shared" si="8"/>
        <v>1</v>
      </c>
      <c r="BD120" s="196" t="str">
        <f>IF(ISBLANK(BD119),"①",CHAR(CODE(BD119)+1))</f>
        <v>①</v>
      </c>
      <c r="BF120" s="953"/>
      <c r="BG120" s="563" t="str">
        <f t="shared" ca="1" si="5"/>
        <v/>
      </c>
      <c r="BH120" s="564" t="str">
        <f t="shared" ca="1" si="5"/>
        <v/>
      </c>
      <c r="BI120" s="564" t="str">
        <f t="shared" ca="1" si="5"/>
        <v/>
      </c>
      <c r="BJ120" s="564" t="str">
        <f t="shared" ca="1" si="5"/>
        <v/>
      </c>
      <c r="BK120" s="564" t="str">
        <f t="shared" ca="1" si="5"/>
        <v/>
      </c>
      <c r="BL120" s="565" t="str">
        <f t="shared" ca="1" si="5"/>
        <v/>
      </c>
      <c r="CV120" s="1488" t="s">
        <v>2265</v>
      </c>
      <c r="CW120" s="1489"/>
      <c r="CX120" s="1489"/>
      <c r="CY120" s="1489"/>
      <c r="CZ120" s="1489"/>
      <c r="DA120" s="1489"/>
      <c r="DB120" s="1489"/>
      <c r="DC120" s="1489"/>
      <c r="DD120" s="1859">
        <v>44638</v>
      </c>
      <c r="DE120" s="1860"/>
      <c r="DF120" s="1860"/>
      <c r="DG120" s="1861"/>
      <c r="DH120" s="1264"/>
      <c r="DI120" s="1264"/>
      <c r="DJ120" s="1264"/>
      <c r="DK120" s="1264"/>
      <c r="DL120" s="1264"/>
      <c r="DM120" s="1264"/>
      <c r="DN120" s="1264"/>
      <c r="DO120" s="1264"/>
      <c r="DP120" s="1264"/>
      <c r="DQ120" s="1264"/>
      <c r="DR120" s="307"/>
    </row>
    <row r="121" spans="1:122" s="465" customFormat="1" ht="15" customHeight="1">
      <c r="A121" s="911"/>
      <c r="B121" s="912"/>
      <c r="C121" s="912"/>
      <c r="D121" s="912"/>
      <c r="E121" s="912"/>
      <c r="F121" s="275" t="str">
        <f>$BU$61&amp;"の処理を行う。"</f>
        <v>「共通仕様」「54.3.1.①. 量産車種記号データセット 条件無し」の処理を行う。</v>
      </c>
      <c r="G121" s="236"/>
      <c r="H121" s="236"/>
      <c r="I121" s="236"/>
      <c r="J121" s="236"/>
      <c r="K121" s="236"/>
      <c r="L121" s="236"/>
      <c r="M121" s="236"/>
      <c r="N121" s="236"/>
      <c r="O121" s="236"/>
      <c r="P121" s="236"/>
      <c r="Q121" s="236"/>
      <c r="R121" s="236"/>
      <c r="S121" s="236"/>
      <c r="T121" s="236"/>
      <c r="U121" s="236"/>
      <c r="V121" s="236"/>
      <c r="W121" s="236"/>
      <c r="X121" s="236"/>
      <c r="Y121" s="236"/>
      <c r="Z121" s="236"/>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40"/>
      <c r="BA121" s="192">
        <f t="shared" si="8"/>
        <v>5</v>
      </c>
      <c r="BB121" s="192">
        <f t="shared" si="8"/>
        <v>1</v>
      </c>
      <c r="BC121" s="192">
        <f t="shared" si="8"/>
        <v>1</v>
      </c>
      <c r="BD121" s="192" t="str">
        <f t="shared" si="8"/>
        <v>①</v>
      </c>
      <c r="BF121" s="953"/>
      <c r="BG121" s="563"/>
      <c r="BH121" s="564"/>
      <c r="BI121" s="564"/>
      <c r="BJ121" s="564"/>
      <c r="BK121" s="564"/>
      <c r="BL121" s="565"/>
      <c r="CV121" s="1528"/>
      <c r="CW121" s="1529"/>
      <c r="CX121" s="1529"/>
      <c r="CY121" s="1529"/>
      <c r="CZ121" s="1529"/>
      <c r="DA121" s="1529"/>
      <c r="DB121" s="1529"/>
      <c r="DC121" s="1529"/>
      <c r="DD121" s="1991"/>
      <c r="DE121" s="1992"/>
      <c r="DF121" s="1992"/>
      <c r="DG121" s="1993"/>
      <c r="DH121" s="1264"/>
      <c r="DI121" s="1264"/>
      <c r="DJ121" s="1264"/>
      <c r="DK121" s="1264"/>
      <c r="DL121" s="1264"/>
      <c r="DM121" s="1264"/>
      <c r="DN121" s="1264"/>
      <c r="DO121" s="1264"/>
      <c r="DP121" s="1264"/>
      <c r="DQ121" s="1264"/>
      <c r="DR121" s="307"/>
    </row>
    <row r="122" spans="1:122" s="465" customFormat="1" ht="15" customHeight="1">
      <c r="A122" s="1772" t="str">
        <f>BD122</f>
        <v>②</v>
      </c>
      <c r="B122" s="1773"/>
      <c r="C122" s="1773"/>
      <c r="D122" s="1773"/>
      <c r="E122" s="1773"/>
      <c r="F122" s="236" t="s">
        <v>961</v>
      </c>
      <c r="G122" s="236"/>
      <c r="H122" s="236"/>
      <c r="I122" s="236"/>
      <c r="J122" s="300"/>
      <c r="K122" s="236"/>
      <c r="L122" s="236"/>
      <c r="M122" s="236"/>
      <c r="N122" s="236"/>
      <c r="O122" s="236"/>
      <c r="P122" s="236"/>
      <c r="Q122" s="236"/>
      <c r="R122" s="236"/>
      <c r="S122" s="236"/>
      <c r="T122" s="236"/>
      <c r="U122" s="236"/>
      <c r="V122" s="236"/>
      <c r="W122" s="236"/>
      <c r="X122" s="236"/>
      <c r="Y122" s="236"/>
      <c r="Z122" s="236"/>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40"/>
      <c r="BA122" s="192">
        <f t="shared" si="8"/>
        <v>5</v>
      </c>
      <c r="BB122" s="192">
        <f t="shared" si="8"/>
        <v>1</v>
      </c>
      <c r="BC122" s="192">
        <f t="shared" si="8"/>
        <v>1</v>
      </c>
      <c r="BD122" s="196" t="str">
        <f>IF(ISBLANK(BD121),"①",CHAR(CODE(BD121)+1))</f>
        <v>②</v>
      </c>
      <c r="BF122" s="953"/>
      <c r="BG122" s="563" t="str">
        <f t="shared" ref="BG122:BL122" ca="1" si="9">IF(BA122&lt;&gt;"",IF(MID(_xlfn.FORMULATEXT(BA122),SEARCH("[",_xlfn.FORMULATEXT(BA122))+1,SEARCH("]",_xlfn.FORMULATEXT(BA122))-(SEARCH("[",_xlfn.FORMULATEXT(BA122))+1))="-1","",1),"")</f>
        <v/>
      </c>
      <c r="BH122" s="564" t="str">
        <f t="shared" ca="1" si="9"/>
        <v/>
      </c>
      <c r="BI122" s="564" t="str">
        <f t="shared" ca="1" si="9"/>
        <v/>
      </c>
      <c r="BJ122" s="564" t="str">
        <f t="shared" ca="1" si="9"/>
        <v/>
      </c>
      <c r="BK122" s="564" t="str">
        <f t="shared" ca="1" si="9"/>
        <v/>
      </c>
      <c r="BL122" s="565" t="str">
        <f t="shared" ca="1" si="9"/>
        <v/>
      </c>
      <c r="CV122" s="1488" t="s">
        <v>2265</v>
      </c>
      <c r="CW122" s="1489"/>
      <c r="CX122" s="1489"/>
      <c r="CY122" s="1489"/>
      <c r="CZ122" s="1489"/>
      <c r="DA122" s="1489"/>
      <c r="DB122" s="1489"/>
      <c r="DC122" s="1489"/>
      <c r="DD122" s="1859">
        <v>44638</v>
      </c>
      <c r="DE122" s="1860"/>
      <c r="DF122" s="1860"/>
      <c r="DG122" s="1861"/>
      <c r="DH122" s="1264"/>
      <c r="DI122" s="1264"/>
      <c r="DJ122" s="1264"/>
      <c r="DK122" s="1264"/>
      <c r="DL122" s="1264"/>
      <c r="DM122" s="1264"/>
      <c r="DN122" s="1264"/>
      <c r="DO122" s="1264"/>
      <c r="DP122" s="1264"/>
      <c r="DQ122" s="1264"/>
      <c r="DR122" s="307"/>
    </row>
    <row r="123" spans="1:122" s="465" customFormat="1" ht="15" customHeight="1">
      <c r="A123" s="911"/>
      <c r="B123" s="912"/>
      <c r="C123" s="912"/>
      <c r="D123" s="912"/>
      <c r="E123" s="912"/>
      <c r="F123" s="236" t="str">
        <f>$BU$62&amp;"の処理を行う。"</f>
        <v>「共通仕様」「54.3.1.②. 量産車種記号データセット 部品番号の入力」の処理を行う。</v>
      </c>
      <c r="G123" s="236"/>
      <c r="H123" s="236"/>
      <c r="I123" s="236"/>
      <c r="J123" s="236"/>
      <c r="K123" s="236"/>
      <c r="L123" s="236"/>
      <c r="M123" s="236"/>
      <c r="N123" s="236"/>
      <c r="O123" s="236"/>
      <c r="P123" s="236"/>
      <c r="Q123" s="236"/>
      <c r="R123" s="236"/>
      <c r="S123" s="236"/>
      <c r="T123" s="236"/>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40"/>
      <c r="BA123" s="192">
        <f t="shared" si="8"/>
        <v>5</v>
      </c>
      <c r="BB123" s="192">
        <f t="shared" si="8"/>
        <v>1</v>
      </c>
      <c r="BC123" s="192">
        <f t="shared" si="8"/>
        <v>1</v>
      </c>
      <c r="BD123" s="192" t="str">
        <f t="shared" si="8"/>
        <v>②</v>
      </c>
      <c r="BF123" s="953"/>
      <c r="BG123" s="563"/>
      <c r="BH123" s="564"/>
      <c r="BI123" s="564"/>
      <c r="BJ123" s="564"/>
      <c r="BK123" s="564"/>
      <c r="BL123" s="565"/>
      <c r="CV123" s="1528"/>
      <c r="CW123" s="1529"/>
      <c r="CX123" s="1529"/>
      <c r="CY123" s="1529"/>
      <c r="CZ123" s="1529"/>
      <c r="DA123" s="1529"/>
      <c r="DB123" s="1529"/>
      <c r="DC123" s="1529"/>
      <c r="DD123" s="1991"/>
      <c r="DE123" s="1992"/>
      <c r="DF123" s="1992"/>
      <c r="DG123" s="1993"/>
      <c r="DH123" s="1264"/>
      <c r="DI123" s="1264"/>
      <c r="DJ123" s="1264"/>
      <c r="DK123" s="1264"/>
      <c r="DL123" s="1264"/>
      <c r="DM123" s="1264"/>
      <c r="DN123" s="1264"/>
      <c r="DO123" s="1264"/>
      <c r="DP123" s="1264"/>
      <c r="DQ123" s="1264"/>
      <c r="DR123" s="307"/>
    </row>
    <row r="124" spans="1:122" s="465" customFormat="1" ht="15" customHeight="1">
      <c r="A124" s="1889" t="str">
        <f>BA124&amp;"."&amp;BB124&amp;"."&amp;BC124</f>
        <v>5.1.2</v>
      </c>
      <c r="B124" s="1889"/>
      <c r="C124" s="1889"/>
      <c r="D124" s="1889"/>
      <c r="E124" s="465" t="s">
        <v>1034</v>
      </c>
      <c r="F124" s="278"/>
      <c r="G124" s="274"/>
      <c r="H124" s="274"/>
      <c r="I124" s="274"/>
      <c r="J124" s="274"/>
      <c r="K124" s="274"/>
      <c r="L124" s="976"/>
      <c r="M124" s="274"/>
      <c r="N124" s="274"/>
      <c r="O124" s="278"/>
      <c r="P124" s="278"/>
      <c r="Q124" s="278"/>
      <c r="R124" s="278"/>
      <c r="S124" s="278"/>
      <c r="T124" s="278"/>
      <c r="U124" s="278"/>
      <c r="V124" s="278"/>
      <c r="W124" s="278"/>
      <c r="X124" s="278"/>
      <c r="Y124" s="278"/>
      <c r="Z124" s="278"/>
      <c r="AA124" s="278"/>
      <c r="AB124" s="278"/>
      <c r="AC124" s="278"/>
      <c r="AD124" s="278"/>
      <c r="AE124" s="278"/>
      <c r="AF124" s="278"/>
      <c r="AG124" s="278"/>
      <c r="AH124" s="278"/>
      <c r="AI124" s="278"/>
      <c r="AJ124" s="278"/>
      <c r="AK124" s="278"/>
      <c r="AL124" s="278"/>
      <c r="AM124" s="278"/>
      <c r="AN124" s="278"/>
      <c r="AO124" s="278"/>
      <c r="AP124" s="278"/>
      <c r="AQ124" s="278"/>
      <c r="AR124" s="278"/>
      <c r="AS124" s="278"/>
      <c r="AT124" s="278"/>
      <c r="AU124" s="278"/>
      <c r="AV124" s="278"/>
      <c r="AW124" s="278"/>
      <c r="AX124" s="278"/>
      <c r="AY124" s="195"/>
      <c r="BA124" s="192">
        <f t="shared" si="8"/>
        <v>5</v>
      </c>
      <c r="BB124" s="192">
        <f>BB123</f>
        <v>1</v>
      </c>
      <c r="BC124" s="193">
        <f>BC123+1</f>
        <v>2</v>
      </c>
      <c r="BD124" s="192"/>
      <c r="BG124" s="559" t="str">
        <f t="shared" ca="1" si="5"/>
        <v/>
      </c>
      <c r="BH124" s="560" t="str">
        <f t="shared" ca="1" si="5"/>
        <v/>
      </c>
      <c r="BI124" s="560" t="str">
        <f t="shared" ca="1" si="5"/>
        <v/>
      </c>
      <c r="BJ124" s="560" t="str">
        <f t="shared" ca="1" si="5"/>
        <v/>
      </c>
      <c r="BK124" s="560" t="str">
        <f t="shared" ca="1" si="5"/>
        <v/>
      </c>
      <c r="BL124" s="561" t="str">
        <f t="shared" ca="1" si="5"/>
        <v/>
      </c>
      <c r="CV124" s="1488" t="s">
        <v>2265</v>
      </c>
      <c r="CW124" s="1489"/>
      <c r="CX124" s="1489"/>
      <c r="CY124" s="1489"/>
      <c r="CZ124" s="1489"/>
      <c r="DA124" s="1489"/>
      <c r="DB124" s="1489"/>
      <c r="DC124" s="1489"/>
      <c r="DD124" s="1859">
        <v>44638</v>
      </c>
      <c r="DE124" s="1860"/>
      <c r="DF124" s="1860"/>
      <c r="DG124" s="1861"/>
      <c r="DH124" s="1264"/>
      <c r="DI124" s="1264"/>
      <c r="DJ124" s="1264"/>
      <c r="DK124" s="1264"/>
      <c r="DL124" s="1264"/>
      <c r="DM124" s="1264"/>
      <c r="DN124" s="1264"/>
      <c r="DO124" s="1264"/>
      <c r="DP124" s="1264"/>
      <c r="DQ124" s="1264"/>
      <c r="DR124" s="307"/>
    </row>
    <row r="125" spans="1:122" s="465" customFormat="1" ht="15" customHeight="1">
      <c r="A125" s="1772" t="str">
        <f>BD125</f>
        <v>①</v>
      </c>
      <c r="B125" s="1773"/>
      <c r="C125" s="1773"/>
      <c r="D125" s="1773"/>
      <c r="E125" s="1773"/>
      <c r="F125" s="278" t="str">
        <f>$BT$57&amp;"を行う。"</f>
        <v>「共通仕様」「51.4 大日程部品番号データ入力チェック処理」を行う。</v>
      </c>
      <c r="G125" s="274"/>
      <c r="H125" s="274"/>
      <c r="I125" s="274"/>
      <c r="J125" s="274"/>
      <c r="K125" s="274"/>
      <c r="L125" s="274"/>
      <c r="M125" s="274"/>
      <c r="N125" s="274"/>
      <c r="O125" s="278"/>
      <c r="P125" s="278"/>
      <c r="Q125" s="278"/>
      <c r="R125" s="278"/>
      <c r="S125" s="278"/>
      <c r="T125" s="278"/>
      <c r="U125" s="278"/>
      <c r="V125" s="278"/>
      <c r="W125" s="278"/>
      <c r="X125" s="278"/>
      <c r="Y125" s="278"/>
      <c r="Z125" s="278"/>
      <c r="AA125" s="278"/>
      <c r="AB125" s="278"/>
      <c r="AC125" s="278"/>
      <c r="AD125" s="278"/>
      <c r="AE125" s="278"/>
      <c r="AF125" s="278"/>
      <c r="AG125" s="278"/>
      <c r="AH125" s="278"/>
      <c r="AI125" s="278"/>
      <c r="AJ125" s="278"/>
      <c r="AK125" s="278"/>
      <c r="AL125" s="278"/>
      <c r="AM125" s="278"/>
      <c r="AN125" s="278"/>
      <c r="AO125" s="278"/>
      <c r="AP125" s="278"/>
      <c r="AQ125" s="278"/>
      <c r="AR125" s="278"/>
      <c r="AS125" s="278"/>
      <c r="AT125" s="278"/>
      <c r="AU125" s="278"/>
      <c r="AV125" s="278"/>
      <c r="AW125" s="278"/>
      <c r="AX125" s="278"/>
      <c r="AY125" s="195"/>
      <c r="BA125" s="192">
        <f t="shared" si="8"/>
        <v>5</v>
      </c>
      <c r="BB125" s="192">
        <f t="shared" si="8"/>
        <v>1</v>
      </c>
      <c r="BC125" s="192">
        <f>BC124</f>
        <v>2</v>
      </c>
      <c r="BD125" s="196" t="str">
        <f>IF(ISBLANK(BD124),"①",CHAR(CODE(BD124)+1))</f>
        <v>①</v>
      </c>
      <c r="BG125" s="559" t="str">
        <f t="shared" ca="1" si="5"/>
        <v/>
      </c>
      <c r="BH125" s="560" t="str">
        <f t="shared" ca="1" si="5"/>
        <v/>
      </c>
      <c r="BI125" s="560" t="str">
        <f t="shared" ca="1" si="5"/>
        <v/>
      </c>
      <c r="BJ125" s="560" t="str">
        <f t="shared" ca="1" si="5"/>
        <v/>
      </c>
      <c r="BK125" s="560" t="str">
        <f t="shared" ca="1" si="5"/>
        <v/>
      </c>
      <c r="BL125" s="561" t="str">
        <f t="shared" ca="1" si="5"/>
        <v/>
      </c>
      <c r="CV125" s="1528"/>
      <c r="CW125" s="1529"/>
      <c r="CX125" s="1529"/>
      <c r="CY125" s="1529"/>
      <c r="CZ125" s="1529"/>
      <c r="DA125" s="1529"/>
      <c r="DB125" s="1529"/>
      <c r="DC125" s="1529"/>
      <c r="DD125" s="1991"/>
      <c r="DE125" s="1992"/>
      <c r="DF125" s="1992"/>
      <c r="DG125" s="1993"/>
      <c r="DH125" s="1264"/>
      <c r="DI125" s="1264"/>
      <c r="DJ125" s="1264"/>
      <c r="DK125" s="1264"/>
      <c r="DL125" s="1264"/>
      <c r="DM125" s="1264"/>
      <c r="DN125" s="1264"/>
      <c r="DO125" s="1264"/>
      <c r="DP125" s="1264"/>
      <c r="DQ125" s="1264"/>
      <c r="DR125" s="307"/>
    </row>
    <row r="126" spans="1:122" s="465" customFormat="1" ht="15" customHeight="1">
      <c r="A126" s="1772" t="str">
        <f>BD126</f>
        <v>②</v>
      </c>
      <c r="B126" s="1773"/>
      <c r="C126" s="1773"/>
      <c r="D126" s="1773"/>
      <c r="E126" s="1773"/>
      <c r="F126" s="465" t="s">
        <v>1121</v>
      </c>
      <c r="G126" s="274"/>
      <c r="H126" s="274"/>
      <c r="I126" s="274"/>
      <c r="J126" s="274"/>
      <c r="K126" s="274"/>
      <c r="L126" s="274"/>
      <c r="M126" s="274"/>
      <c r="N126" s="274"/>
      <c r="O126" s="278"/>
      <c r="P126" s="278"/>
      <c r="Q126" s="278"/>
      <c r="R126" s="278"/>
      <c r="S126" s="278"/>
      <c r="T126" s="278"/>
      <c r="U126" s="278"/>
      <c r="V126" s="278"/>
      <c r="W126" s="278"/>
      <c r="X126" s="278"/>
      <c r="Y126" s="278"/>
      <c r="Z126" s="278"/>
      <c r="AA126" s="278"/>
      <c r="AB126" s="278"/>
      <c r="AC126" s="278"/>
      <c r="AD126" s="278"/>
      <c r="AE126" s="278"/>
      <c r="AF126" s="278"/>
      <c r="AG126" s="278"/>
      <c r="AH126" s="278"/>
      <c r="AI126" s="278"/>
      <c r="AJ126" s="278"/>
      <c r="AK126" s="278"/>
      <c r="AL126" s="278"/>
      <c r="AM126" s="278"/>
      <c r="AN126" s="278"/>
      <c r="AO126" s="278"/>
      <c r="AP126" s="278"/>
      <c r="AQ126" s="278"/>
      <c r="AR126" s="278"/>
      <c r="AS126" s="278"/>
      <c r="AT126" s="278"/>
      <c r="AU126" s="278"/>
      <c r="AV126" s="278"/>
      <c r="AW126" s="278"/>
      <c r="AX126" s="278"/>
      <c r="AY126" s="195"/>
      <c r="BA126" s="192">
        <f t="shared" si="8"/>
        <v>5</v>
      </c>
      <c r="BB126" s="192">
        <f t="shared" si="8"/>
        <v>1</v>
      </c>
      <c r="BC126" s="192">
        <f t="shared" si="8"/>
        <v>2</v>
      </c>
      <c r="BD126" s="196" t="str">
        <f>IF(ISBLANK(BD125),"①",CHAR(CODE(BD125)+1))</f>
        <v>②</v>
      </c>
      <c r="BG126" s="559" t="str">
        <f t="shared" ca="1" si="5"/>
        <v/>
      </c>
      <c r="BH126" s="560" t="str">
        <f t="shared" ca="1" si="5"/>
        <v/>
      </c>
      <c r="BI126" s="560" t="str">
        <f t="shared" ca="1" si="5"/>
        <v/>
      </c>
      <c r="BJ126" s="560" t="str">
        <f t="shared" ca="1" si="5"/>
        <v/>
      </c>
      <c r="BK126" s="560" t="str">
        <f t="shared" ca="1" si="5"/>
        <v/>
      </c>
      <c r="BL126" s="561" t="str">
        <f t="shared" ca="1" si="5"/>
        <v/>
      </c>
      <c r="CV126" s="1528"/>
      <c r="CW126" s="1529"/>
      <c r="CX126" s="1529"/>
      <c r="CY126" s="1529"/>
      <c r="CZ126" s="1529"/>
      <c r="DA126" s="1529"/>
      <c r="DB126" s="1529"/>
      <c r="DC126" s="1529"/>
      <c r="DD126" s="1991"/>
      <c r="DE126" s="1992"/>
      <c r="DF126" s="1992"/>
      <c r="DG126" s="1993"/>
      <c r="DH126" s="1264"/>
      <c r="DI126" s="1264"/>
      <c r="DJ126" s="1264"/>
      <c r="DK126" s="1264"/>
      <c r="DL126" s="1264"/>
      <c r="DM126" s="1264"/>
      <c r="DN126" s="1264"/>
      <c r="DO126" s="1264"/>
      <c r="DP126" s="1264"/>
      <c r="DQ126" s="1264"/>
      <c r="DR126" s="307"/>
    </row>
    <row r="127" spans="1:122" s="465" customFormat="1" ht="15" customHeight="1">
      <c r="A127" s="1772" t="str">
        <f>BD127</f>
        <v>③</v>
      </c>
      <c r="B127" s="1773"/>
      <c r="C127" s="1773"/>
      <c r="D127" s="1773"/>
      <c r="E127" s="1773"/>
      <c r="F127" s="465" t="s">
        <v>511</v>
      </c>
      <c r="G127" s="274"/>
      <c r="H127" s="274"/>
      <c r="I127" s="274"/>
      <c r="J127" s="274"/>
      <c r="K127" s="274"/>
      <c r="L127" s="274"/>
      <c r="M127" s="274"/>
      <c r="N127" s="274"/>
      <c r="O127" s="278"/>
      <c r="P127" s="278"/>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195"/>
      <c r="BA127" s="192">
        <f t="shared" si="8"/>
        <v>5</v>
      </c>
      <c r="BB127" s="192">
        <f t="shared" si="8"/>
        <v>1</v>
      </c>
      <c r="BC127" s="192">
        <f t="shared" si="8"/>
        <v>2</v>
      </c>
      <c r="BD127" s="196" t="str">
        <f>IF(ISBLANK(BD126),"①",CHAR(CODE(BD126)+1))</f>
        <v>③</v>
      </c>
      <c r="BG127" s="559" t="str">
        <f t="shared" ca="1" si="5"/>
        <v/>
      </c>
      <c r="BH127" s="560" t="str">
        <f t="shared" ca="1" si="5"/>
        <v/>
      </c>
      <c r="BI127" s="560" t="str">
        <f t="shared" ca="1" si="5"/>
        <v/>
      </c>
      <c r="BJ127" s="560" t="str">
        <f t="shared" ref="BG127:BL177" ca="1" si="10">IF(BD127&lt;&gt;"",IF(MID(_xlfn.FORMULATEXT(BD127),SEARCH("[",_xlfn.FORMULATEXT(BD127))+1,SEARCH("]",_xlfn.FORMULATEXT(BD127))-(SEARCH("[",_xlfn.FORMULATEXT(BD127))+1))="-1","",1),"")</f>
        <v/>
      </c>
      <c r="BK127" s="560" t="str">
        <f t="shared" ca="1" si="10"/>
        <v/>
      </c>
      <c r="BL127" s="561" t="str">
        <f t="shared" ca="1" si="10"/>
        <v/>
      </c>
      <c r="CV127" s="1528"/>
      <c r="CW127" s="1529"/>
      <c r="CX127" s="1529"/>
      <c r="CY127" s="1529"/>
      <c r="CZ127" s="1529"/>
      <c r="DA127" s="1529"/>
      <c r="DB127" s="1529"/>
      <c r="DC127" s="1529"/>
      <c r="DD127" s="1991"/>
      <c r="DE127" s="1992"/>
      <c r="DF127" s="1992"/>
      <c r="DG127" s="1993"/>
      <c r="DH127" s="1264"/>
      <c r="DI127" s="1264"/>
      <c r="DJ127" s="1264"/>
      <c r="DK127" s="1264"/>
      <c r="DL127" s="1264"/>
      <c r="DM127" s="1264"/>
      <c r="DN127" s="1264"/>
      <c r="DO127" s="1264"/>
      <c r="DP127" s="1264"/>
      <c r="DQ127" s="1264"/>
      <c r="DR127" s="307"/>
    </row>
    <row r="128" spans="1:122" s="465" customFormat="1" ht="15" customHeight="1">
      <c r="A128" s="1887" t="str">
        <f>BA128&amp;"."&amp;BB128</f>
        <v>5.2</v>
      </c>
      <c r="B128" s="1888"/>
      <c r="C128" s="1888"/>
      <c r="D128" s="187" t="str">
        <f>"画面項目No."&amp;$B$41&amp;" "&amp;$D$41</f>
        <v>画面項目No.4 金型G車種記号</v>
      </c>
      <c r="H128" s="189"/>
      <c r="AY128" s="195"/>
      <c r="BA128" s="192">
        <f t="shared" si="8"/>
        <v>5</v>
      </c>
      <c r="BB128" s="193">
        <f>BB127+1</f>
        <v>2</v>
      </c>
      <c r="BC128" s="192"/>
      <c r="BG128" s="559" t="str">
        <f t="shared" ref="BG128:BL136" ca="1" si="11">IF(BA128&lt;&gt;"",IF(MID(_xlfn.FORMULATEXT(BA128),SEARCH("[",_xlfn.FORMULATEXT(BA128))+1,SEARCH("]",_xlfn.FORMULATEXT(BA128))-(SEARCH("[",_xlfn.FORMULATEXT(BA128))+1))="-1","",1),"")</f>
        <v/>
      </c>
      <c r="BH128" s="560" t="str">
        <f t="shared" ca="1" si="11"/>
        <v/>
      </c>
      <c r="BI128" s="560" t="str">
        <f t="shared" ca="1" si="11"/>
        <v/>
      </c>
      <c r="BJ128" s="560" t="str">
        <f t="shared" ca="1" si="11"/>
        <v/>
      </c>
      <c r="BK128" s="560" t="str">
        <f t="shared" ca="1" si="11"/>
        <v/>
      </c>
      <c r="BL128" s="561" t="str">
        <f t="shared" ca="1" si="11"/>
        <v/>
      </c>
      <c r="CV128" s="1528"/>
      <c r="CW128" s="1529"/>
      <c r="CX128" s="1529"/>
      <c r="CY128" s="1529"/>
      <c r="CZ128" s="1529"/>
      <c r="DA128" s="1529"/>
      <c r="DB128" s="1529"/>
      <c r="DC128" s="1529"/>
      <c r="DD128" s="1991"/>
      <c r="DE128" s="1992"/>
      <c r="DF128" s="1992"/>
      <c r="DG128" s="1993"/>
      <c r="DH128" s="1264"/>
      <c r="DI128" s="1264"/>
      <c r="DJ128" s="1264"/>
      <c r="DK128" s="1264"/>
      <c r="DL128" s="1264"/>
      <c r="DM128" s="1264"/>
      <c r="DN128" s="1264"/>
      <c r="DO128" s="1264"/>
      <c r="DP128" s="1264"/>
      <c r="DQ128" s="1264"/>
      <c r="DR128" s="307"/>
    </row>
    <row r="129" spans="1:122" s="465" customFormat="1" ht="15" customHeight="1">
      <c r="A129" s="1887" t="str">
        <f>BA129&amp;"."&amp;BB129&amp;"."&amp;BC129</f>
        <v>5.2.1</v>
      </c>
      <c r="B129" s="1888"/>
      <c r="C129" s="1888"/>
      <c r="D129" s="1888"/>
      <c r="E129" s="236" t="s">
        <v>962</v>
      </c>
      <c r="F129" s="236"/>
      <c r="G129" s="236"/>
      <c r="H129" s="236"/>
      <c r="J129" s="236"/>
      <c r="K129" s="236"/>
      <c r="L129" s="236"/>
      <c r="M129" s="236"/>
      <c r="N129" s="236"/>
      <c r="O129" s="236"/>
      <c r="P129" s="236"/>
      <c r="Q129" s="236"/>
      <c r="R129" s="236"/>
      <c r="S129" s="236"/>
      <c r="T129" s="236"/>
      <c r="U129" s="236"/>
      <c r="V129" s="236"/>
      <c r="W129" s="236"/>
      <c r="X129" s="236"/>
      <c r="Y129" s="236"/>
      <c r="Z129" s="236"/>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40"/>
      <c r="BA129" s="192">
        <f t="shared" si="8"/>
        <v>5</v>
      </c>
      <c r="BB129" s="192">
        <f>BB128</f>
        <v>2</v>
      </c>
      <c r="BC129" s="193">
        <f>BC128+1</f>
        <v>1</v>
      </c>
      <c r="BF129" s="953"/>
      <c r="BG129" s="563" t="str">
        <f t="shared" ca="1" si="11"/>
        <v/>
      </c>
      <c r="BH129" s="564" t="str">
        <f t="shared" ca="1" si="11"/>
        <v/>
      </c>
      <c r="BI129" s="564" t="str">
        <f t="shared" ca="1" si="11"/>
        <v/>
      </c>
      <c r="BJ129" s="564" t="str">
        <f t="shared" ca="1" si="11"/>
        <v/>
      </c>
      <c r="BK129" s="564" t="str">
        <f t="shared" ca="1" si="11"/>
        <v/>
      </c>
      <c r="BL129" s="565" t="str">
        <f t="shared" ca="1" si="11"/>
        <v/>
      </c>
      <c r="CV129" s="1528"/>
      <c r="CW129" s="1529"/>
      <c r="CX129" s="1529"/>
      <c r="CY129" s="1529"/>
      <c r="CZ129" s="1529"/>
      <c r="DA129" s="1529"/>
      <c r="DB129" s="1529"/>
      <c r="DC129" s="1529"/>
      <c r="DD129" s="1991"/>
      <c r="DE129" s="1992"/>
      <c r="DF129" s="1992"/>
      <c r="DG129" s="1993"/>
      <c r="DH129" s="1264"/>
      <c r="DI129" s="1264"/>
      <c r="DJ129" s="1264"/>
      <c r="DK129" s="1264"/>
      <c r="DL129" s="1264"/>
      <c r="DM129" s="1264"/>
      <c r="DN129" s="1264"/>
      <c r="DO129" s="1264"/>
      <c r="DP129" s="1264"/>
      <c r="DQ129" s="1264"/>
      <c r="DR129" s="307"/>
    </row>
    <row r="130" spans="1:122" s="465" customFormat="1" ht="15" customHeight="1">
      <c r="A130" s="1772" t="str">
        <f>BD130</f>
        <v>①</v>
      </c>
      <c r="B130" s="1773"/>
      <c r="C130" s="1773"/>
      <c r="D130" s="1773"/>
      <c r="E130" s="1773"/>
      <c r="F130" s="236" t="s">
        <v>961</v>
      </c>
      <c r="G130" s="236"/>
      <c r="H130" s="236"/>
      <c r="I130" s="236"/>
      <c r="J130" s="236"/>
      <c r="K130" s="236"/>
      <c r="L130" s="236"/>
      <c r="M130" s="236"/>
      <c r="N130" s="236"/>
      <c r="O130" s="236"/>
      <c r="P130" s="236"/>
      <c r="Q130" s="236"/>
      <c r="R130" s="236"/>
      <c r="S130" s="236"/>
      <c r="T130" s="236"/>
      <c r="U130" s="236"/>
      <c r="V130" s="236"/>
      <c r="W130" s="236"/>
      <c r="X130" s="236"/>
      <c r="Y130" s="236"/>
      <c r="Z130" s="236"/>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40"/>
      <c r="BA130" s="192">
        <f t="shared" si="8"/>
        <v>5</v>
      </c>
      <c r="BB130" s="192">
        <f t="shared" si="8"/>
        <v>2</v>
      </c>
      <c r="BC130" s="192">
        <f t="shared" si="8"/>
        <v>1</v>
      </c>
      <c r="BD130" s="196" t="str">
        <f>IF(ISBLANK(BD129),"①",CHAR(CODE(BD129)+1))</f>
        <v>①</v>
      </c>
      <c r="BF130" s="953"/>
      <c r="BG130" s="563" t="str">
        <f t="shared" ca="1" si="11"/>
        <v/>
      </c>
      <c r="BH130" s="564" t="str">
        <f t="shared" ca="1" si="11"/>
        <v/>
      </c>
      <c r="BI130" s="564" t="str">
        <f t="shared" ca="1" si="11"/>
        <v/>
      </c>
      <c r="BJ130" s="564" t="str">
        <f t="shared" ca="1" si="11"/>
        <v/>
      </c>
      <c r="BK130" s="564" t="str">
        <f t="shared" ca="1" si="11"/>
        <v/>
      </c>
      <c r="BL130" s="565" t="str">
        <f t="shared" ca="1" si="11"/>
        <v/>
      </c>
      <c r="CV130" s="1488" t="s">
        <v>2265</v>
      </c>
      <c r="CW130" s="1489"/>
      <c r="CX130" s="1489"/>
      <c r="CY130" s="1489"/>
      <c r="CZ130" s="1489"/>
      <c r="DA130" s="1489"/>
      <c r="DB130" s="1489"/>
      <c r="DC130" s="1489"/>
      <c r="DD130" s="1859">
        <v>44638</v>
      </c>
      <c r="DE130" s="1860"/>
      <c r="DF130" s="1860"/>
      <c r="DG130" s="1861"/>
      <c r="DH130" s="1264"/>
      <c r="DI130" s="1264"/>
      <c r="DJ130" s="1264"/>
      <c r="DK130" s="1264"/>
      <c r="DL130" s="1264"/>
      <c r="DM130" s="1264"/>
      <c r="DN130" s="1264"/>
      <c r="DO130" s="1264"/>
      <c r="DP130" s="1264"/>
      <c r="DQ130" s="1264"/>
      <c r="DR130" s="307"/>
    </row>
    <row r="131" spans="1:122" s="465" customFormat="1" ht="15" customHeight="1">
      <c r="A131" s="911"/>
      <c r="B131" s="912"/>
      <c r="C131" s="912"/>
      <c r="D131" s="912"/>
      <c r="E131" s="912"/>
      <c r="F131" s="275" t="str">
        <f>$BU$64&amp;"の処理を行う。"</f>
        <v>「共通仕様」「55.3.1.①. 金型G車種記号データセット 条件無し」の処理を行う。</v>
      </c>
      <c r="G131" s="236"/>
      <c r="H131" s="236"/>
      <c r="I131" s="236"/>
      <c r="J131" s="236"/>
      <c r="K131" s="236"/>
      <c r="L131" s="236"/>
      <c r="M131" s="236"/>
      <c r="N131" s="236"/>
      <c r="O131" s="236"/>
      <c r="P131" s="236"/>
      <c r="Q131" s="236"/>
      <c r="R131" s="236"/>
      <c r="S131" s="236"/>
      <c r="T131" s="236"/>
      <c r="U131" s="236"/>
      <c r="V131" s="236"/>
      <c r="W131" s="236"/>
      <c r="X131" s="236"/>
      <c r="Y131" s="236"/>
      <c r="Z131" s="236"/>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40"/>
      <c r="BA131" s="192">
        <f t="shared" si="8"/>
        <v>5</v>
      </c>
      <c r="BB131" s="192">
        <f t="shared" si="8"/>
        <v>2</v>
      </c>
      <c r="BC131" s="192">
        <f t="shared" si="8"/>
        <v>1</v>
      </c>
      <c r="BD131" s="192" t="str">
        <f t="shared" si="8"/>
        <v>①</v>
      </c>
      <c r="BF131" s="953"/>
      <c r="BG131" s="563"/>
      <c r="BH131" s="564"/>
      <c r="BI131" s="564"/>
      <c r="BJ131" s="564"/>
      <c r="BK131" s="564"/>
      <c r="BL131" s="565"/>
      <c r="CV131" s="1528"/>
      <c r="CW131" s="1529"/>
      <c r="CX131" s="1529"/>
      <c r="CY131" s="1529"/>
      <c r="CZ131" s="1529"/>
      <c r="DA131" s="1529"/>
      <c r="DB131" s="1529"/>
      <c r="DC131" s="1529"/>
      <c r="DD131" s="1991"/>
      <c r="DE131" s="1992"/>
      <c r="DF131" s="1992"/>
      <c r="DG131" s="1993"/>
      <c r="DH131" s="1264"/>
      <c r="DI131" s="1264"/>
      <c r="DJ131" s="1264"/>
      <c r="DK131" s="1264"/>
      <c r="DL131" s="1264"/>
      <c r="DM131" s="1264"/>
      <c r="DN131" s="1264"/>
      <c r="DO131" s="1264"/>
      <c r="DP131" s="1264"/>
      <c r="DQ131" s="1264"/>
      <c r="DR131" s="307"/>
    </row>
    <row r="132" spans="1:122" s="465" customFormat="1" ht="15" customHeight="1">
      <c r="A132" s="1772" t="str">
        <f>BD132</f>
        <v>②</v>
      </c>
      <c r="B132" s="1773"/>
      <c r="C132" s="1773"/>
      <c r="D132" s="1773"/>
      <c r="E132" s="1773"/>
      <c r="F132" s="236" t="s">
        <v>1002</v>
      </c>
      <c r="G132" s="236"/>
      <c r="H132" s="236"/>
      <c r="I132" s="236"/>
      <c r="J132" s="300"/>
      <c r="K132" s="236"/>
      <c r="L132" s="236"/>
      <c r="M132" s="236"/>
      <c r="N132" s="236"/>
      <c r="O132" s="236"/>
      <c r="P132" s="236"/>
      <c r="Q132" s="236"/>
      <c r="R132" s="236"/>
      <c r="S132" s="236"/>
      <c r="T132" s="236"/>
      <c r="U132" s="236"/>
      <c r="V132" s="236"/>
      <c r="W132" s="236"/>
      <c r="X132" s="236"/>
      <c r="Y132" s="236"/>
      <c r="Z132" s="236"/>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40"/>
      <c r="BA132" s="192">
        <f t="shared" si="8"/>
        <v>5</v>
      </c>
      <c r="BB132" s="192">
        <f t="shared" si="8"/>
        <v>2</v>
      </c>
      <c r="BC132" s="192">
        <f t="shared" si="8"/>
        <v>1</v>
      </c>
      <c r="BD132" s="196" t="str">
        <f>IF(ISBLANK(BD131),"①",CHAR(CODE(BD131)+1))</f>
        <v>②</v>
      </c>
      <c r="BF132" s="953"/>
      <c r="BG132" s="563" t="str">
        <f t="shared" ref="BG132:BL132" ca="1" si="12">IF(BA132&lt;&gt;"",IF(MID(_xlfn.FORMULATEXT(BA132),SEARCH("[",_xlfn.FORMULATEXT(BA132))+1,SEARCH("]",_xlfn.FORMULATEXT(BA132))-(SEARCH("[",_xlfn.FORMULATEXT(BA132))+1))="-1","",1),"")</f>
        <v/>
      </c>
      <c r="BH132" s="564" t="str">
        <f t="shared" ca="1" si="12"/>
        <v/>
      </c>
      <c r="BI132" s="564" t="str">
        <f t="shared" ca="1" si="12"/>
        <v/>
      </c>
      <c r="BJ132" s="564" t="str">
        <f t="shared" ca="1" si="12"/>
        <v/>
      </c>
      <c r="BK132" s="564" t="str">
        <f t="shared" ca="1" si="12"/>
        <v/>
      </c>
      <c r="BL132" s="565" t="str">
        <f t="shared" ca="1" si="12"/>
        <v/>
      </c>
      <c r="CV132" s="1488" t="s">
        <v>2265</v>
      </c>
      <c r="CW132" s="1489"/>
      <c r="CX132" s="1489"/>
      <c r="CY132" s="1489"/>
      <c r="CZ132" s="1489"/>
      <c r="DA132" s="1489"/>
      <c r="DB132" s="1489"/>
      <c r="DC132" s="1489"/>
      <c r="DD132" s="1859">
        <v>44638</v>
      </c>
      <c r="DE132" s="1860"/>
      <c r="DF132" s="1860"/>
      <c r="DG132" s="1861"/>
      <c r="DH132" s="1264"/>
      <c r="DI132" s="1264"/>
      <c r="DJ132" s="1264"/>
      <c r="DK132" s="1264"/>
      <c r="DL132" s="1264"/>
      <c r="DM132" s="1264"/>
      <c r="DN132" s="1264"/>
      <c r="DO132" s="1264"/>
      <c r="DP132" s="1264"/>
      <c r="DQ132" s="1264"/>
      <c r="DR132" s="307"/>
    </row>
    <row r="133" spans="1:122" s="465" customFormat="1" ht="15" customHeight="1">
      <c r="A133" s="911"/>
      <c r="B133" s="912"/>
      <c r="C133" s="912"/>
      <c r="D133" s="912"/>
      <c r="E133" s="912"/>
      <c r="F133" s="236" t="str">
        <f>$BU$65&amp;"の処理を行う。"</f>
        <v>「共通仕様」「55.3.1.②. 金型G車種記号データセット 部品番号の入力」の処理を行う。</v>
      </c>
      <c r="G133" s="236"/>
      <c r="H133" s="236"/>
      <c r="I133" s="236"/>
      <c r="J133" s="236"/>
      <c r="K133" s="236"/>
      <c r="L133" s="236"/>
      <c r="M133" s="236"/>
      <c r="N133" s="236"/>
      <c r="O133" s="236"/>
      <c r="P133" s="236"/>
      <c r="Q133" s="236"/>
      <c r="R133" s="236"/>
      <c r="S133" s="236"/>
      <c r="T133" s="236"/>
      <c r="U133" s="236"/>
      <c r="V133" s="236"/>
      <c r="W133" s="236"/>
      <c r="X133" s="236"/>
      <c r="Y133" s="236"/>
      <c r="Z133" s="236"/>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40"/>
      <c r="BA133" s="192">
        <f t="shared" si="8"/>
        <v>5</v>
      </c>
      <c r="BB133" s="192">
        <f t="shared" si="8"/>
        <v>2</v>
      </c>
      <c r="BC133" s="192">
        <f t="shared" si="8"/>
        <v>1</v>
      </c>
      <c r="BD133" s="192" t="str">
        <f t="shared" si="8"/>
        <v>②</v>
      </c>
      <c r="BF133" s="953"/>
      <c r="BG133" s="563"/>
      <c r="BH133" s="564"/>
      <c r="BI133" s="564"/>
      <c r="BJ133" s="564"/>
      <c r="BK133" s="564"/>
      <c r="BL133" s="565"/>
      <c r="CV133" s="1528"/>
      <c r="CW133" s="1529"/>
      <c r="CX133" s="1529"/>
      <c r="CY133" s="1529"/>
      <c r="CZ133" s="1529"/>
      <c r="DA133" s="1529"/>
      <c r="DB133" s="1529"/>
      <c r="DC133" s="1529"/>
      <c r="DD133" s="1991"/>
      <c r="DE133" s="1992"/>
      <c r="DF133" s="1992"/>
      <c r="DG133" s="1993"/>
      <c r="DH133" s="1264"/>
      <c r="DI133" s="1264"/>
      <c r="DJ133" s="1264"/>
      <c r="DK133" s="1264"/>
      <c r="DL133" s="1264"/>
      <c r="DM133" s="1264"/>
      <c r="DN133" s="1264"/>
      <c r="DO133" s="1264"/>
      <c r="DP133" s="1264"/>
      <c r="DQ133" s="1264"/>
      <c r="DR133" s="307"/>
    </row>
    <row r="134" spans="1:122" s="465" customFormat="1" ht="15" customHeight="1">
      <c r="A134" s="1889" t="str">
        <f>BA134&amp;"."&amp;BB134&amp;"."&amp;BC134</f>
        <v>5.2.2</v>
      </c>
      <c r="B134" s="1889"/>
      <c r="C134" s="1889"/>
      <c r="D134" s="1889"/>
      <c r="E134" s="465" t="s">
        <v>1034</v>
      </c>
      <c r="F134" s="278"/>
      <c r="G134" s="274"/>
      <c r="H134" s="274"/>
      <c r="I134" s="274"/>
      <c r="J134" s="274"/>
      <c r="K134" s="274"/>
      <c r="L134" s="274"/>
      <c r="M134" s="274"/>
      <c r="N134" s="274"/>
      <c r="O134" s="278"/>
      <c r="P134" s="278"/>
      <c r="Q134" s="278"/>
      <c r="R134" s="278"/>
      <c r="S134" s="278"/>
      <c r="T134" s="278"/>
      <c r="U134" s="278"/>
      <c r="V134" s="278"/>
      <c r="W134" s="278"/>
      <c r="X134" s="278"/>
      <c r="Y134" s="278"/>
      <c r="Z134" s="278"/>
      <c r="AA134" s="278"/>
      <c r="AB134" s="278"/>
      <c r="AC134" s="278"/>
      <c r="AD134" s="278"/>
      <c r="AE134" s="278"/>
      <c r="AF134" s="278"/>
      <c r="AG134" s="278"/>
      <c r="AH134" s="278"/>
      <c r="AI134" s="278"/>
      <c r="AJ134" s="278"/>
      <c r="AK134" s="278"/>
      <c r="AL134" s="278"/>
      <c r="AM134" s="278"/>
      <c r="AN134" s="278"/>
      <c r="AO134" s="278"/>
      <c r="AP134" s="278"/>
      <c r="AQ134" s="278"/>
      <c r="AR134" s="278"/>
      <c r="AS134" s="278"/>
      <c r="AT134" s="278"/>
      <c r="AU134" s="278"/>
      <c r="AV134" s="278"/>
      <c r="AW134" s="278"/>
      <c r="AX134" s="278"/>
      <c r="AY134" s="195"/>
      <c r="BA134" s="192">
        <f t="shared" ref="BA134:BB136" si="13">BA133</f>
        <v>5</v>
      </c>
      <c r="BB134" s="192">
        <f>BB133</f>
        <v>2</v>
      </c>
      <c r="BC134" s="193">
        <f>BC133+1</f>
        <v>2</v>
      </c>
      <c r="BD134" s="192"/>
      <c r="BG134" s="559" t="str">
        <f t="shared" ca="1" si="11"/>
        <v/>
      </c>
      <c r="BH134" s="560" t="str">
        <f t="shared" ca="1" si="11"/>
        <v/>
      </c>
      <c r="BI134" s="560" t="str">
        <f t="shared" ca="1" si="11"/>
        <v/>
      </c>
      <c r="BJ134" s="560" t="str">
        <f t="shared" ca="1" si="11"/>
        <v/>
      </c>
      <c r="BK134" s="560" t="str">
        <f t="shared" ca="1" si="11"/>
        <v/>
      </c>
      <c r="BL134" s="561" t="str">
        <f t="shared" ca="1" si="11"/>
        <v/>
      </c>
      <c r="CV134" s="1528"/>
      <c r="CW134" s="1529"/>
      <c r="CX134" s="1529"/>
      <c r="CY134" s="1529"/>
      <c r="CZ134" s="1529"/>
      <c r="DA134" s="1529"/>
      <c r="DB134" s="1529"/>
      <c r="DC134" s="1529"/>
      <c r="DD134" s="1991"/>
      <c r="DE134" s="1992"/>
      <c r="DF134" s="1992"/>
      <c r="DG134" s="1993"/>
      <c r="DH134" s="1264"/>
      <c r="DI134" s="1264"/>
      <c r="DJ134" s="1264"/>
      <c r="DK134" s="1264"/>
      <c r="DL134" s="1264"/>
      <c r="DM134" s="1264"/>
      <c r="DN134" s="1264"/>
      <c r="DO134" s="1264"/>
      <c r="DP134" s="1264"/>
      <c r="DQ134" s="1264"/>
      <c r="DR134" s="307"/>
    </row>
    <row r="135" spans="1:122" s="465" customFormat="1" ht="15" customHeight="1">
      <c r="A135" s="1772" t="str">
        <f>BD135</f>
        <v>①</v>
      </c>
      <c r="B135" s="1773"/>
      <c r="C135" s="1773"/>
      <c r="D135" s="1773"/>
      <c r="E135" s="1773"/>
      <c r="F135" s="278" t="str">
        <f>$BT$53&amp;"を行う。"</f>
        <v>「共通仕様」「50.4 圧造課用部品番号データ入力チェック処理」を行う。</v>
      </c>
      <c r="G135" s="274"/>
      <c r="H135" s="274"/>
      <c r="I135" s="274"/>
      <c r="J135" s="274"/>
      <c r="K135" s="274"/>
      <c r="L135" s="274"/>
      <c r="M135" s="274"/>
      <c r="N135" s="274"/>
      <c r="O135" s="278"/>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195"/>
      <c r="BA135" s="192">
        <f t="shared" si="13"/>
        <v>5</v>
      </c>
      <c r="BB135" s="192">
        <f t="shared" si="13"/>
        <v>2</v>
      </c>
      <c r="BC135" s="192">
        <f>BC134</f>
        <v>2</v>
      </c>
      <c r="BD135" s="196" t="str">
        <f>IF(ISBLANK(BD134),"①",CHAR(CODE(BD134)+1))</f>
        <v>①</v>
      </c>
      <c r="BG135" s="559" t="str">
        <f t="shared" ca="1" si="11"/>
        <v/>
      </c>
      <c r="BH135" s="560" t="str">
        <f t="shared" ca="1" si="11"/>
        <v/>
      </c>
      <c r="BI135" s="560" t="str">
        <f t="shared" ca="1" si="11"/>
        <v/>
      </c>
      <c r="BJ135" s="560" t="str">
        <f t="shared" ca="1" si="11"/>
        <v/>
      </c>
      <c r="BK135" s="560" t="str">
        <f t="shared" ca="1" si="11"/>
        <v/>
      </c>
      <c r="BL135" s="561" t="str">
        <f t="shared" ca="1" si="11"/>
        <v/>
      </c>
      <c r="CV135" s="1488" t="s">
        <v>2265</v>
      </c>
      <c r="CW135" s="1489"/>
      <c r="CX135" s="1489"/>
      <c r="CY135" s="1489"/>
      <c r="CZ135" s="1489"/>
      <c r="DA135" s="1489"/>
      <c r="DB135" s="1489"/>
      <c r="DC135" s="1489"/>
      <c r="DD135" s="1859">
        <v>44638</v>
      </c>
      <c r="DE135" s="1860"/>
      <c r="DF135" s="1860"/>
      <c r="DG135" s="1861"/>
      <c r="DH135" s="1264"/>
      <c r="DI135" s="1264"/>
      <c r="DJ135" s="1264"/>
      <c r="DK135" s="1264"/>
      <c r="DL135" s="1264"/>
      <c r="DM135" s="1264"/>
      <c r="DN135" s="1264"/>
      <c r="DO135" s="1264"/>
      <c r="DP135" s="1264"/>
      <c r="DQ135" s="1264"/>
      <c r="DR135" s="307"/>
    </row>
    <row r="136" spans="1:122" s="465" customFormat="1" ht="15" customHeight="1">
      <c r="A136" s="1772" t="str">
        <f>BD136</f>
        <v>②</v>
      </c>
      <c r="B136" s="1773"/>
      <c r="C136" s="1773"/>
      <c r="D136" s="1773"/>
      <c r="E136" s="1773"/>
      <c r="F136" s="465" t="s">
        <v>511</v>
      </c>
      <c r="G136" s="274"/>
      <c r="H136" s="274"/>
      <c r="I136" s="274"/>
      <c r="J136" s="274"/>
      <c r="K136" s="274"/>
      <c r="L136" s="274"/>
      <c r="M136" s="274"/>
      <c r="N136" s="274"/>
      <c r="O136" s="278"/>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195"/>
      <c r="BA136" s="192">
        <f t="shared" si="13"/>
        <v>5</v>
      </c>
      <c r="BB136" s="192">
        <f t="shared" si="13"/>
        <v>2</v>
      </c>
      <c r="BC136" s="192">
        <f>BC135</f>
        <v>2</v>
      </c>
      <c r="BD136" s="196" t="str">
        <f>IF(ISBLANK(BD135),"①",CHAR(CODE(BD135)+1))</f>
        <v>②</v>
      </c>
      <c r="BG136" s="559" t="str">
        <f t="shared" ca="1" si="11"/>
        <v/>
      </c>
      <c r="BH136" s="560" t="str">
        <f t="shared" ca="1" si="11"/>
        <v/>
      </c>
      <c r="BI136" s="560" t="str">
        <f t="shared" ca="1" si="11"/>
        <v/>
      </c>
      <c r="BJ136" s="560" t="str">
        <f t="shared" ca="1" si="11"/>
        <v/>
      </c>
      <c r="BK136" s="560" t="str">
        <f t="shared" ca="1" si="11"/>
        <v/>
      </c>
      <c r="BL136" s="561" t="str">
        <f t="shared" ca="1" si="11"/>
        <v/>
      </c>
      <c r="CV136" s="1488" t="s">
        <v>2265</v>
      </c>
      <c r="CW136" s="1489"/>
      <c r="CX136" s="1489"/>
      <c r="CY136" s="1489"/>
      <c r="CZ136" s="1489"/>
      <c r="DA136" s="1489"/>
      <c r="DB136" s="1489"/>
      <c r="DC136" s="1489"/>
      <c r="DD136" s="1859">
        <v>44638</v>
      </c>
      <c r="DE136" s="1860"/>
      <c r="DF136" s="1860"/>
      <c r="DG136" s="1861"/>
      <c r="DH136" s="1264"/>
      <c r="DI136" s="1264"/>
      <c r="DJ136" s="1264"/>
      <c r="DK136" s="1264"/>
      <c r="DL136" s="1264"/>
      <c r="DM136" s="1264"/>
      <c r="DN136" s="1264"/>
      <c r="DO136" s="1264"/>
      <c r="DP136" s="1264"/>
      <c r="DQ136" s="1264"/>
      <c r="DR136" s="307"/>
    </row>
    <row r="137" spans="1:122" s="465" customFormat="1" ht="15" customHeight="1">
      <c r="A137" s="1868" t="str">
        <f>BA137&amp;"."</f>
        <v>6.</v>
      </c>
      <c r="B137" s="1954"/>
      <c r="C137" s="469" t="s">
        <v>363</v>
      </c>
      <c r="D137" s="469"/>
      <c r="E137" s="469"/>
      <c r="F137" s="469"/>
      <c r="G137" s="469"/>
      <c r="H137" s="469"/>
      <c r="I137" s="469"/>
      <c r="J137" s="469"/>
      <c r="K137" s="469"/>
      <c r="L137" s="469"/>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9"/>
      <c r="AP137" s="469"/>
      <c r="AQ137" s="469"/>
      <c r="AR137" s="469"/>
      <c r="AS137" s="469"/>
      <c r="AT137" s="469"/>
      <c r="AU137" s="469"/>
      <c r="AV137" s="469"/>
      <c r="AW137" s="469"/>
      <c r="AX137" s="469"/>
      <c r="AY137" s="276"/>
      <c r="BA137" s="193">
        <f>BA136+1</f>
        <v>6</v>
      </c>
      <c r="BE137" s="233"/>
      <c r="BF137" s="233"/>
      <c r="BG137" s="559" t="str">
        <f t="shared" ca="1" si="10"/>
        <v/>
      </c>
      <c r="BH137" s="560" t="str">
        <f t="shared" ca="1" si="10"/>
        <v/>
      </c>
      <c r="BI137" s="560" t="str">
        <f t="shared" ca="1" si="10"/>
        <v/>
      </c>
      <c r="BJ137" s="560" t="str">
        <f t="shared" ca="1" si="10"/>
        <v/>
      </c>
      <c r="BK137" s="560" t="str">
        <f t="shared" ca="1" si="10"/>
        <v/>
      </c>
      <c r="BL137" s="561" t="str">
        <f t="shared" ca="1" si="10"/>
        <v/>
      </c>
      <c r="CV137" s="1513"/>
      <c r="CW137" s="1264"/>
      <c r="CX137" s="1264"/>
      <c r="CY137" s="1264"/>
      <c r="CZ137" s="1264"/>
      <c r="DA137" s="1264"/>
      <c r="DB137" s="1264"/>
      <c r="DC137" s="1264"/>
      <c r="DD137" s="1991"/>
      <c r="DE137" s="1992"/>
      <c r="DF137" s="1992"/>
      <c r="DG137" s="1993"/>
      <c r="DH137" s="1264"/>
      <c r="DI137" s="1264"/>
      <c r="DJ137" s="1264"/>
      <c r="DK137" s="1264"/>
      <c r="DL137" s="1264"/>
      <c r="DM137" s="1264"/>
      <c r="DN137" s="1264"/>
      <c r="DO137" s="1264"/>
      <c r="DP137" s="1264"/>
      <c r="DQ137" s="1264"/>
      <c r="DR137" s="307"/>
    </row>
    <row r="138" spans="1:122" s="465" customFormat="1" ht="15" customHeight="1">
      <c r="A138" s="1887" t="str">
        <f>BA138&amp;"."&amp;BB138</f>
        <v>6.1</v>
      </c>
      <c r="B138" s="1888"/>
      <c r="C138" s="1888"/>
      <c r="D138" s="187" t="s">
        <v>364</v>
      </c>
      <c r="H138" s="189"/>
      <c r="I138" s="234"/>
      <c r="L138" s="190"/>
      <c r="M138" s="190"/>
      <c r="N138" s="190"/>
      <c r="AY138" s="195"/>
      <c r="BA138" s="192">
        <f t="shared" ref="BA138:BC153" si="14">BA137</f>
        <v>6</v>
      </c>
      <c r="BB138" s="193">
        <f>BB137+1</f>
        <v>1</v>
      </c>
      <c r="BC138" s="192"/>
      <c r="BD138" s="192"/>
      <c r="BE138" s="233"/>
      <c r="BF138" s="233"/>
      <c r="BG138" s="559" t="str">
        <f t="shared" ca="1" si="10"/>
        <v/>
      </c>
      <c r="BH138" s="560" t="str">
        <f t="shared" ca="1" si="10"/>
        <v/>
      </c>
      <c r="BI138" s="560" t="str">
        <f t="shared" ca="1" si="10"/>
        <v/>
      </c>
      <c r="BJ138" s="560" t="str">
        <f t="shared" ca="1" si="10"/>
        <v/>
      </c>
      <c r="BK138" s="560" t="str">
        <f t="shared" ca="1" si="10"/>
        <v/>
      </c>
      <c r="BL138" s="561" t="str">
        <f t="shared" ca="1" si="10"/>
        <v/>
      </c>
      <c r="CV138" s="1513"/>
      <c r="CW138" s="1264"/>
      <c r="CX138" s="1264"/>
      <c r="CY138" s="1264"/>
      <c r="CZ138" s="1264"/>
      <c r="DA138" s="1264"/>
      <c r="DB138" s="1264"/>
      <c r="DC138" s="1264"/>
      <c r="DD138" s="1991"/>
      <c r="DE138" s="1992"/>
      <c r="DF138" s="1992"/>
      <c r="DG138" s="1993"/>
      <c r="DH138" s="1264"/>
      <c r="DI138" s="1264"/>
      <c r="DJ138" s="1264"/>
      <c r="DK138" s="1264"/>
      <c r="DL138" s="1264"/>
      <c r="DM138" s="1264"/>
      <c r="DN138" s="1264"/>
      <c r="DO138" s="1264"/>
      <c r="DP138" s="1264"/>
      <c r="DQ138" s="1264"/>
      <c r="DR138" s="307"/>
    </row>
    <row r="139" spans="1:122" s="465" customFormat="1" ht="15" customHeight="1">
      <c r="A139" s="910"/>
      <c r="B139" s="910"/>
      <c r="C139" s="910"/>
      <c r="D139" s="793" t="s">
        <v>365</v>
      </c>
      <c r="E139" s="791"/>
      <c r="F139" s="791"/>
      <c r="G139" s="791"/>
      <c r="H139" s="791"/>
      <c r="I139" s="791"/>
      <c r="J139" s="791"/>
      <c r="K139" s="791"/>
      <c r="L139" s="791" t="s">
        <v>367</v>
      </c>
      <c r="M139" s="791"/>
      <c r="N139" s="791"/>
      <c r="O139" s="791"/>
      <c r="P139" s="791"/>
      <c r="Q139" s="791"/>
      <c r="R139" s="791"/>
      <c r="S139" s="791"/>
      <c r="T139" s="791"/>
      <c r="U139" s="791"/>
      <c r="V139" s="791"/>
      <c r="W139" s="791"/>
      <c r="X139" s="791"/>
      <c r="Y139" s="791"/>
      <c r="Z139" s="791"/>
      <c r="AA139" s="791"/>
      <c r="AB139" s="791"/>
      <c r="AC139" s="791"/>
      <c r="AD139" s="791"/>
      <c r="AE139" s="791"/>
      <c r="AF139" s="791"/>
      <c r="AG139" s="791"/>
      <c r="AH139" s="791"/>
      <c r="AI139" s="791"/>
      <c r="AJ139" s="791"/>
      <c r="AK139" s="791"/>
      <c r="AL139" s="791"/>
      <c r="AM139" s="791"/>
      <c r="AN139" s="791"/>
      <c r="AO139" s="791"/>
      <c r="AP139" s="791"/>
      <c r="AQ139" s="791"/>
      <c r="AR139" s="791"/>
      <c r="AS139" s="791"/>
      <c r="AT139" s="791"/>
      <c r="AU139" s="791"/>
      <c r="AV139" s="791"/>
      <c r="AW139" s="791"/>
      <c r="AX139" s="792"/>
      <c r="AY139" s="195"/>
      <c r="BA139" s="192">
        <f t="shared" si="14"/>
        <v>6</v>
      </c>
      <c r="BB139" s="192">
        <f t="shared" si="14"/>
        <v>1</v>
      </c>
      <c r="BC139" s="192"/>
      <c r="BD139" s="192"/>
      <c r="BE139" s="233"/>
      <c r="BF139" s="233"/>
      <c r="BG139" s="559" t="str">
        <f t="shared" ca="1" si="10"/>
        <v/>
      </c>
      <c r="BH139" s="560" t="str">
        <f t="shared" ca="1" si="10"/>
        <v/>
      </c>
      <c r="BI139" s="560" t="str">
        <f t="shared" ca="1" si="10"/>
        <v/>
      </c>
      <c r="BJ139" s="560" t="str">
        <f t="shared" ca="1" si="10"/>
        <v/>
      </c>
      <c r="BK139" s="560" t="str">
        <f t="shared" ca="1" si="10"/>
        <v/>
      </c>
      <c r="BL139" s="561" t="str">
        <f t="shared" ca="1" si="10"/>
        <v/>
      </c>
      <c r="CV139" s="1513"/>
      <c r="CW139" s="1264"/>
      <c r="CX139" s="1264"/>
      <c r="CY139" s="1264"/>
      <c r="CZ139" s="1264"/>
      <c r="DA139" s="1264"/>
      <c r="DB139" s="1264"/>
      <c r="DC139" s="1264"/>
      <c r="DD139" s="1991"/>
      <c r="DE139" s="1992"/>
      <c r="DF139" s="1992"/>
      <c r="DG139" s="1993"/>
      <c r="DH139" s="1264"/>
      <c r="DI139" s="1264"/>
      <c r="DJ139" s="1264"/>
      <c r="DK139" s="1264"/>
      <c r="DL139" s="1264"/>
      <c r="DM139" s="1264"/>
      <c r="DN139" s="1264"/>
      <c r="DO139" s="1264"/>
      <c r="DP139" s="1264"/>
      <c r="DQ139" s="1264"/>
      <c r="DR139" s="307"/>
    </row>
    <row r="140" spans="1:122" s="465" customFormat="1" ht="15" customHeight="1">
      <c r="A140" s="910"/>
      <c r="B140" s="910"/>
      <c r="C140" s="910"/>
      <c r="D140" s="279" t="s">
        <v>366</v>
      </c>
      <c r="E140" s="197"/>
      <c r="F140" s="197"/>
      <c r="G140" s="197"/>
      <c r="H140" s="280"/>
      <c r="I140" s="281"/>
      <c r="J140" s="197"/>
      <c r="K140" s="242"/>
      <c r="L140" s="259" t="s">
        <v>368</v>
      </c>
      <c r="M140" s="252"/>
      <c r="N140" s="252"/>
      <c r="O140" s="197"/>
      <c r="P140" s="197"/>
      <c r="Q140" s="197"/>
      <c r="R140" s="197"/>
      <c r="S140" s="197"/>
      <c r="T140" s="197"/>
      <c r="U140" s="197"/>
      <c r="V140" s="197"/>
      <c r="W140" s="197"/>
      <c r="X140" s="197"/>
      <c r="Y140" s="197"/>
      <c r="Z140" s="197"/>
      <c r="AA140" s="197"/>
      <c r="AB140" s="197"/>
      <c r="AC140" s="197"/>
      <c r="AD140" s="197"/>
      <c r="AE140" s="197"/>
      <c r="AF140" s="197"/>
      <c r="AG140" s="197"/>
      <c r="AH140" s="197"/>
      <c r="AI140" s="197"/>
      <c r="AJ140" s="197"/>
      <c r="AK140" s="197"/>
      <c r="AL140" s="197"/>
      <c r="AM140" s="197"/>
      <c r="AN140" s="197"/>
      <c r="AO140" s="197"/>
      <c r="AP140" s="197"/>
      <c r="AQ140" s="197"/>
      <c r="AR140" s="197"/>
      <c r="AS140" s="197"/>
      <c r="AT140" s="197"/>
      <c r="AU140" s="197"/>
      <c r="AV140" s="197"/>
      <c r="AW140" s="197"/>
      <c r="AX140" s="198"/>
      <c r="AY140" s="195"/>
      <c r="BA140" s="192">
        <f t="shared" si="14"/>
        <v>6</v>
      </c>
      <c r="BB140" s="192">
        <f t="shared" si="14"/>
        <v>1</v>
      </c>
      <c r="BC140" s="192"/>
      <c r="BD140" s="192"/>
      <c r="BE140" s="233"/>
      <c r="BF140" s="233"/>
      <c r="BG140" s="559" t="str">
        <f t="shared" ca="1" si="10"/>
        <v/>
      </c>
      <c r="BH140" s="560" t="str">
        <f t="shared" ca="1" si="10"/>
        <v/>
      </c>
      <c r="BI140" s="560" t="str">
        <f t="shared" ca="1" si="10"/>
        <v/>
      </c>
      <c r="BJ140" s="560" t="str">
        <f t="shared" ca="1" si="10"/>
        <v/>
      </c>
      <c r="BK140" s="560" t="str">
        <f t="shared" ca="1" si="10"/>
        <v/>
      </c>
      <c r="BL140" s="561" t="str">
        <f t="shared" ca="1" si="10"/>
        <v/>
      </c>
      <c r="CV140" s="1488" t="s">
        <v>2265</v>
      </c>
      <c r="CW140" s="1489"/>
      <c r="CX140" s="1489"/>
      <c r="CY140" s="1489"/>
      <c r="CZ140" s="1489"/>
      <c r="DA140" s="1489"/>
      <c r="DB140" s="1489"/>
      <c r="DC140" s="1489"/>
      <c r="DD140" s="1859">
        <v>44638</v>
      </c>
      <c r="DE140" s="1860"/>
      <c r="DF140" s="1860"/>
      <c r="DG140" s="1861"/>
      <c r="DH140" s="1264"/>
      <c r="DI140" s="1264"/>
      <c r="DJ140" s="1264"/>
      <c r="DK140" s="1264"/>
      <c r="DL140" s="1264"/>
      <c r="DM140" s="1264"/>
      <c r="DN140" s="1264"/>
      <c r="DO140" s="1264"/>
      <c r="DP140" s="1264"/>
      <c r="DQ140" s="1264"/>
      <c r="DR140" s="307"/>
    </row>
    <row r="141" spans="1:122" s="465" customFormat="1" ht="15" customHeight="1">
      <c r="A141" s="910"/>
      <c r="B141" s="910"/>
      <c r="C141" s="910"/>
      <c r="D141" s="282" t="s">
        <v>369</v>
      </c>
      <c r="E141" s="947"/>
      <c r="F141" s="947"/>
      <c r="G141" s="947"/>
      <c r="H141" s="283"/>
      <c r="I141" s="284"/>
      <c r="J141" s="947"/>
      <c r="K141" s="944"/>
      <c r="L141" s="260" t="s">
        <v>123</v>
      </c>
      <c r="M141" s="253"/>
      <c r="N141" s="253"/>
      <c r="O141" s="947"/>
      <c r="P141" s="947"/>
      <c r="Q141" s="947"/>
      <c r="R141" s="947"/>
      <c r="S141" s="947"/>
      <c r="T141" s="947"/>
      <c r="U141" s="947"/>
      <c r="V141" s="947"/>
      <c r="W141" s="947"/>
      <c r="X141" s="947"/>
      <c r="Y141" s="947"/>
      <c r="Z141" s="947"/>
      <c r="AA141" s="947"/>
      <c r="AB141" s="947"/>
      <c r="AC141" s="947"/>
      <c r="AD141" s="947"/>
      <c r="AE141" s="947"/>
      <c r="AF141" s="947"/>
      <c r="AG141" s="947"/>
      <c r="AH141" s="947"/>
      <c r="AI141" s="947"/>
      <c r="AJ141" s="947"/>
      <c r="AK141" s="947"/>
      <c r="AL141" s="947"/>
      <c r="AM141" s="947"/>
      <c r="AN141" s="947"/>
      <c r="AO141" s="947"/>
      <c r="AP141" s="947"/>
      <c r="AQ141" s="947"/>
      <c r="AR141" s="947"/>
      <c r="AS141" s="947"/>
      <c r="AT141" s="947"/>
      <c r="AU141" s="947"/>
      <c r="AV141" s="947"/>
      <c r="AW141" s="947"/>
      <c r="AX141" s="208"/>
      <c r="AY141" s="195"/>
      <c r="BA141" s="192">
        <f t="shared" si="14"/>
        <v>6</v>
      </c>
      <c r="BB141" s="192">
        <f t="shared" si="14"/>
        <v>1</v>
      </c>
      <c r="BC141" s="192"/>
      <c r="BD141" s="192"/>
      <c r="BE141" s="233"/>
      <c r="BF141" s="233"/>
      <c r="BG141" s="559" t="str">
        <f t="shared" ca="1" si="10"/>
        <v/>
      </c>
      <c r="BH141" s="560" t="str">
        <f t="shared" ca="1" si="10"/>
        <v/>
      </c>
      <c r="BI141" s="560" t="str">
        <f t="shared" ca="1" si="10"/>
        <v/>
      </c>
      <c r="BJ141" s="560" t="str">
        <f t="shared" ca="1" si="10"/>
        <v/>
      </c>
      <c r="BK141" s="560" t="str">
        <f t="shared" ca="1" si="10"/>
        <v/>
      </c>
      <c r="BL141" s="561" t="str">
        <f t="shared" ca="1" si="10"/>
        <v/>
      </c>
      <c r="CV141" s="1488" t="s">
        <v>2265</v>
      </c>
      <c r="CW141" s="1489"/>
      <c r="CX141" s="1489"/>
      <c r="CY141" s="1489"/>
      <c r="CZ141" s="1489"/>
      <c r="DA141" s="1489"/>
      <c r="DB141" s="1489"/>
      <c r="DC141" s="1489"/>
      <c r="DD141" s="1859">
        <v>44638</v>
      </c>
      <c r="DE141" s="1860"/>
      <c r="DF141" s="1860"/>
      <c r="DG141" s="1861"/>
      <c r="DH141" s="1264"/>
      <c r="DI141" s="1264"/>
      <c r="DJ141" s="1264"/>
      <c r="DK141" s="1264"/>
      <c r="DL141" s="1264"/>
      <c r="DM141" s="1264"/>
      <c r="DN141" s="1264"/>
      <c r="DO141" s="1264"/>
      <c r="DP141" s="1264"/>
      <c r="DQ141" s="1264"/>
      <c r="DR141" s="307"/>
    </row>
    <row r="142" spans="1:122" s="465" customFormat="1" ht="15" customHeight="1">
      <c r="A142" s="910"/>
      <c r="B142" s="910"/>
      <c r="C142" s="910"/>
      <c r="D142" s="282" t="s">
        <v>370</v>
      </c>
      <c r="E142" s="947"/>
      <c r="F142" s="947"/>
      <c r="G142" s="947"/>
      <c r="H142" s="283"/>
      <c r="I142" s="284"/>
      <c r="J142" s="947"/>
      <c r="K142" s="944"/>
      <c r="L142" s="260" t="str">
        <f>"※初期設定と同様。（"&amp;$CN$9&amp;"を参照）"</f>
        <v>※初期設定と同様。（「4.1.3. スプレッドシートの設定」を参照）</v>
      </c>
      <c r="M142" s="253"/>
      <c r="N142" s="253"/>
      <c r="O142" s="947"/>
      <c r="P142" s="947"/>
      <c r="Q142" s="947"/>
      <c r="R142" s="947"/>
      <c r="S142" s="947"/>
      <c r="T142" s="947"/>
      <c r="U142" s="947"/>
      <c r="V142" s="947"/>
      <c r="W142" s="947"/>
      <c r="X142" s="947"/>
      <c r="Y142" s="947"/>
      <c r="Z142" s="947"/>
      <c r="AA142" s="947"/>
      <c r="AB142" s="947"/>
      <c r="AC142" s="947"/>
      <c r="AD142" s="947"/>
      <c r="AE142" s="947"/>
      <c r="AF142" s="947"/>
      <c r="AG142" s="947"/>
      <c r="AH142" s="947"/>
      <c r="AI142" s="947"/>
      <c r="AJ142" s="947"/>
      <c r="AK142" s="947"/>
      <c r="AL142" s="947"/>
      <c r="AM142" s="947"/>
      <c r="AN142" s="947"/>
      <c r="AO142" s="947"/>
      <c r="AP142" s="947"/>
      <c r="AQ142" s="947"/>
      <c r="AR142" s="947"/>
      <c r="AS142" s="947"/>
      <c r="AT142" s="947"/>
      <c r="AU142" s="947"/>
      <c r="AV142" s="947"/>
      <c r="AW142" s="947"/>
      <c r="AX142" s="208"/>
      <c r="AY142" s="195"/>
      <c r="BA142" s="192">
        <f t="shared" si="14"/>
        <v>6</v>
      </c>
      <c r="BB142" s="192">
        <f t="shared" si="14"/>
        <v>1</v>
      </c>
      <c r="BC142" s="192"/>
      <c r="BD142" s="192"/>
      <c r="BE142" s="233"/>
      <c r="BF142" s="233"/>
      <c r="BG142" s="559" t="str">
        <f t="shared" ca="1" si="10"/>
        <v/>
      </c>
      <c r="BH142" s="560" t="str">
        <f t="shared" ca="1" si="10"/>
        <v/>
      </c>
      <c r="BI142" s="560" t="str">
        <f t="shared" ca="1" si="10"/>
        <v/>
      </c>
      <c r="BJ142" s="560" t="str">
        <f t="shared" ca="1" si="10"/>
        <v/>
      </c>
      <c r="BK142" s="560" t="str">
        <f t="shared" ca="1" si="10"/>
        <v/>
      </c>
      <c r="BL142" s="561" t="str">
        <f t="shared" ca="1" si="10"/>
        <v/>
      </c>
      <c r="CV142" s="1488" t="s">
        <v>2265</v>
      </c>
      <c r="CW142" s="1489"/>
      <c r="CX142" s="1489"/>
      <c r="CY142" s="1489"/>
      <c r="CZ142" s="1489"/>
      <c r="DA142" s="1489"/>
      <c r="DB142" s="1489"/>
      <c r="DC142" s="1489"/>
      <c r="DD142" s="1859">
        <v>44638</v>
      </c>
      <c r="DE142" s="1860"/>
      <c r="DF142" s="1860"/>
      <c r="DG142" s="1861"/>
      <c r="DH142" s="1264"/>
      <c r="DI142" s="1264"/>
      <c r="DJ142" s="1264"/>
      <c r="DK142" s="1264"/>
      <c r="DL142" s="1264"/>
      <c r="DM142" s="1264"/>
      <c r="DN142" s="1264"/>
      <c r="DO142" s="1264"/>
      <c r="DP142" s="1264"/>
      <c r="DQ142" s="1264"/>
      <c r="DR142" s="307"/>
    </row>
    <row r="143" spans="1:122" s="465" customFormat="1" ht="15" customHeight="1">
      <c r="A143" s="910"/>
      <c r="B143" s="910"/>
      <c r="C143" s="910"/>
      <c r="D143" s="282" t="s">
        <v>371</v>
      </c>
      <c r="E143" s="947"/>
      <c r="F143" s="947"/>
      <c r="G143" s="947"/>
      <c r="H143" s="283"/>
      <c r="I143" s="284"/>
      <c r="J143" s="947"/>
      <c r="K143" s="944"/>
      <c r="L143" s="260" t="s">
        <v>372</v>
      </c>
      <c r="M143" s="253"/>
      <c r="N143" s="253"/>
      <c r="O143" s="947"/>
      <c r="P143" s="947"/>
      <c r="Q143" s="947"/>
      <c r="R143" s="947"/>
      <c r="S143" s="947"/>
      <c r="T143" s="947"/>
      <c r="U143" s="947"/>
      <c r="V143" s="947"/>
      <c r="W143" s="947"/>
      <c r="X143" s="947"/>
      <c r="Y143" s="947"/>
      <c r="Z143" s="947"/>
      <c r="AA143" s="947"/>
      <c r="AB143" s="947"/>
      <c r="AC143" s="947"/>
      <c r="AD143" s="947"/>
      <c r="AE143" s="947"/>
      <c r="AF143" s="947"/>
      <c r="AG143" s="947"/>
      <c r="AH143" s="947"/>
      <c r="AI143" s="947"/>
      <c r="AJ143" s="947"/>
      <c r="AK143" s="947"/>
      <c r="AL143" s="947"/>
      <c r="AM143" s="947"/>
      <c r="AN143" s="947"/>
      <c r="AO143" s="947"/>
      <c r="AP143" s="947"/>
      <c r="AQ143" s="947"/>
      <c r="AR143" s="947"/>
      <c r="AS143" s="947"/>
      <c r="AT143" s="947"/>
      <c r="AU143" s="947"/>
      <c r="AV143" s="947"/>
      <c r="AW143" s="947"/>
      <c r="AX143" s="208"/>
      <c r="AY143" s="195"/>
      <c r="BA143" s="192">
        <f t="shared" si="14"/>
        <v>6</v>
      </c>
      <c r="BB143" s="192">
        <f t="shared" si="14"/>
        <v>1</v>
      </c>
      <c r="BC143" s="192"/>
      <c r="BD143" s="192"/>
      <c r="BE143" s="233"/>
      <c r="BF143" s="233"/>
      <c r="BG143" s="559" t="str">
        <f t="shared" ca="1" si="10"/>
        <v/>
      </c>
      <c r="BH143" s="560" t="str">
        <f t="shared" ca="1" si="10"/>
        <v/>
      </c>
      <c r="BI143" s="560" t="str">
        <f t="shared" ca="1" si="10"/>
        <v/>
      </c>
      <c r="BJ143" s="560" t="str">
        <f t="shared" ca="1" si="10"/>
        <v/>
      </c>
      <c r="BK143" s="560" t="str">
        <f t="shared" ca="1" si="10"/>
        <v/>
      </c>
      <c r="BL143" s="561" t="str">
        <f t="shared" ca="1" si="10"/>
        <v/>
      </c>
      <c r="CV143" s="1488" t="s">
        <v>2265</v>
      </c>
      <c r="CW143" s="1489"/>
      <c r="CX143" s="1489"/>
      <c r="CY143" s="1489"/>
      <c r="CZ143" s="1489"/>
      <c r="DA143" s="1489"/>
      <c r="DB143" s="1489"/>
      <c r="DC143" s="1489"/>
      <c r="DD143" s="1859">
        <v>44638</v>
      </c>
      <c r="DE143" s="1860"/>
      <c r="DF143" s="1860"/>
      <c r="DG143" s="1861"/>
      <c r="DH143" s="1264"/>
      <c r="DI143" s="1264"/>
      <c r="DJ143" s="1264"/>
      <c r="DK143" s="1264"/>
      <c r="DL143" s="1264"/>
      <c r="DM143" s="1264"/>
      <c r="DN143" s="1264"/>
      <c r="DO143" s="1264"/>
      <c r="DP143" s="1264"/>
      <c r="DQ143" s="1264"/>
      <c r="DR143" s="307"/>
    </row>
    <row r="144" spans="1:122" s="465" customFormat="1" ht="15" customHeight="1">
      <c r="A144" s="910"/>
      <c r="B144" s="910"/>
      <c r="C144" s="910"/>
      <c r="D144" s="282" t="s">
        <v>373</v>
      </c>
      <c r="E144" s="947"/>
      <c r="F144" s="947"/>
      <c r="G144" s="947"/>
      <c r="H144" s="283"/>
      <c r="I144" s="284"/>
      <c r="J144" s="947"/>
      <c r="K144" s="944"/>
      <c r="L144" s="260" t="s">
        <v>374</v>
      </c>
      <c r="M144" s="253"/>
      <c r="N144" s="253"/>
      <c r="O144" s="947"/>
      <c r="P144" s="947"/>
      <c r="Q144" s="947"/>
      <c r="R144" s="947"/>
      <c r="S144" s="947"/>
      <c r="T144" s="947"/>
      <c r="U144" s="947"/>
      <c r="V144" s="947"/>
      <c r="W144" s="947"/>
      <c r="X144" s="947"/>
      <c r="Y144" s="947"/>
      <c r="Z144" s="947"/>
      <c r="AA144" s="947"/>
      <c r="AB144" s="947"/>
      <c r="AC144" s="947"/>
      <c r="AD144" s="947"/>
      <c r="AE144" s="947"/>
      <c r="AF144" s="947"/>
      <c r="AG144" s="947"/>
      <c r="AH144" s="947"/>
      <c r="AI144" s="947"/>
      <c r="AJ144" s="947"/>
      <c r="AK144" s="947"/>
      <c r="AL144" s="947"/>
      <c r="AM144" s="947"/>
      <c r="AN144" s="947"/>
      <c r="AO144" s="947"/>
      <c r="AP144" s="947"/>
      <c r="AQ144" s="947"/>
      <c r="AR144" s="947"/>
      <c r="AS144" s="947"/>
      <c r="AT144" s="947"/>
      <c r="AU144" s="947"/>
      <c r="AV144" s="947"/>
      <c r="AW144" s="947"/>
      <c r="AX144" s="208"/>
      <c r="AY144" s="195"/>
      <c r="BA144" s="192">
        <f t="shared" si="14"/>
        <v>6</v>
      </c>
      <c r="BB144" s="192">
        <f t="shared" si="14"/>
        <v>1</v>
      </c>
      <c r="BC144" s="192"/>
      <c r="BD144" s="192"/>
      <c r="BE144" s="233"/>
      <c r="BF144" s="233"/>
      <c r="BG144" s="559" t="str">
        <f t="shared" ca="1" si="10"/>
        <v/>
      </c>
      <c r="BH144" s="560" t="str">
        <f t="shared" ca="1" si="10"/>
        <v/>
      </c>
      <c r="BI144" s="560" t="str">
        <f t="shared" ca="1" si="10"/>
        <v/>
      </c>
      <c r="BJ144" s="560" t="str">
        <f t="shared" ca="1" si="10"/>
        <v/>
      </c>
      <c r="BK144" s="560" t="str">
        <f t="shared" ca="1" si="10"/>
        <v/>
      </c>
      <c r="BL144" s="561" t="str">
        <f t="shared" ca="1" si="10"/>
        <v/>
      </c>
      <c r="CV144" s="1488" t="s">
        <v>2265</v>
      </c>
      <c r="CW144" s="1489"/>
      <c r="CX144" s="1489"/>
      <c r="CY144" s="1489"/>
      <c r="CZ144" s="1489"/>
      <c r="DA144" s="1489"/>
      <c r="DB144" s="1489"/>
      <c r="DC144" s="1489"/>
      <c r="DD144" s="1859">
        <v>44638</v>
      </c>
      <c r="DE144" s="1860"/>
      <c r="DF144" s="1860"/>
      <c r="DG144" s="1861"/>
      <c r="DH144" s="1264"/>
      <c r="DI144" s="1264"/>
      <c r="DJ144" s="1264"/>
      <c r="DK144" s="1264"/>
      <c r="DL144" s="1264"/>
      <c r="DM144" s="1264"/>
      <c r="DN144" s="1264"/>
      <c r="DO144" s="1264"/>
      <c r="DP144" s="1264"/>
      <c r="DQ144" s="1264"/>
      <c r="DR144" s="307"/>
    </row>
    <row r="145" spans="1:122" s="465" customFormat="1" ht="15" customHeight="1">
      <c r="A145" s="910"/>
      <c r="B145" s="910"/>
      <c r="C145" s="910"/>
      <c r="D145" s="285" t="s">
        <v>375</v>
      </c>
      <c r="E145" s="204"/>
      <c r="F145" s="204"/>
      <c r="G145" s="204"/>
      <c r="H145" s="286"/>
      <c r="I145" s="287"/>
      <c r="J145" s="204"/>
      <c r="K145" s="243"/>
      <c r="L145" s="288" t="s">
        <v>376</v>
      </c>
      <c r="M145" s="254"/>
      <c r="N145" s="254"/>
      <c r="O145" s="204"/>
      <c r="P145" s="204"/>
      <c r="Q145" s="204"/>
      <c r="R145" s="204"/>
      <c r="S145" s="204"/>
      <c r="T145" s="204"/>
      <c r="U145" s="204"/>
      <c r="V145" s="204"/>
      <c r="W145" s="204"/>
      <c r="X145" s="204"/>
      <c r="Y145" s="204"/>
      <c r="Z145" s="204"/>
      <c r="AA145" s="204"/>
      <c r="AB145" s="204"/>
      <c r="AC145" s="204"/>
      <c r="AD145" s="204"/>
      <c r="AE145" s="204"/>
      <c r="AF145" s="204"/>
      <c r="AG145" s="204"/>
      <c r="AH145" s="204"/>
      <c r="AI145" s="204"/>
      <c r="AJ145" s="204"/>
      <c r="AK145" s="204"/>
      <c r="AL145" s="204"/>
      <c r="AM145" s="204"/>
      <c r="AN145" s="204"/>
      <c r="AO145" s="204"/>
      <c r="AP145" s="204"/>
      <c r="AQ145" s="204"/>
      <c r="AR145" s="204"/>
      <c r="AS145" s="204"/>
      <c r="AT145" s="204"/>
      <c r="AU145" s="204"/>
      <c r="AV145" s="204"/>
      <c r="AW145" s="204"/>
      <c r="AX145" s="205"/>
      <c r="AY145" s="195"/>
      <c r="BA145" s="192">
        <f t="shared" si="14"/>
        <v>6</v>
      </c>
      <c r="BB145" s="192">
        <f t="shared" si="14"/>
        <v>1</v>
      </c>
      <c r="BC145" s="192"/>
      <c r="BD145" s="192"/>
      <c r="BE145" s="233"/>
      <c r="BF145" s="233"/>
      <c r="BG145" s="559" t="str">
        <f t="shared" ca="1" si="10"/>
        <v/>
      </c>
      <c r="BH145" s="560" t="str">
        <f t="shared" ca="1" si="10"/>
        <v/>
      </c>
      <c r="BI145" s="560" t="str">
        <f t="shared" ca="1" si="10"/>
        <v/>
      </c>
      <c r="BJ145" s="560" t="str">
        <f t="shared" ca="1" si="10"/>
        <v/>
      </c>
      <c r="BK145" s="560" t="str">
        <f t="shared" ca="1" si="10"/>
        <v/>
      </c>
      <c r="BL145" s="561" t="str">
        <f t="shared" ca="1" si="10"/>
        <v/>
      </c>
      <c r="CV145" s="1488" t="s">
        <v>2265</v>
      </c>
      <c r="CW145" s="1489"/>
      <c r="CX145" s="1489"/>
      <c r="CY145" s="1489"/>
      <c r="CZ145" s="1489"/>
      <c r="DA145" s="1489"/>
      <c r="DB145" s="1489"/>
      <c r="DC145" s="1489"/>
      <c r="DD145" s="1859">
        <v>44638</v>
      </c>
      <c r="DE145" s="1860"/>
      <c r="DF145" s="1860"/>
      <c r="DG145" s="1861"/>
      <c r="DH145" s="1264"/>
      <c r="DI145" s="1264"/>
      <c r="DJ145" s="1264"/>
      <c r="DK145" s="1264"/>
      <c r="DL145" s="1264"/>
      <c r="DM145" s="1264"/>
      <c r="DN145" s="1264"/>
      <c r="DO145" s="1264"/>
      <c r="DP145" s="1264"/>
      <c r="DQ145" s="1264"/>
      <c r="DR145" s="307"/>
    </row>
    <row r="146" spans="1:122" s="465" customFormat="1" ht="15" customHeight="1">
      <c r="A146" s="1889" t="str">
        <f>BA146&amp;"."&amp;BB146</f>
        <v>6.2</v>
      </c>
      <c r="B146" s="1889"/>
      <c r="C146" s="1889"/>
      <c r="D146" s="187" t="s">
        <v>377</v>
      </c>
      <c r="H146" s="189"/>
      <c r="I146" s="234"/>
      <c r="L146" s="190"/>
      <c r="M146" s="190"/>
      <c r="N146" s="190"/>
      <c r="Z146" s="189"/>
      <c r="AY146" s="195"/>
      <c r="BA146" s="192">
        <f t="shared" si="14"/>
        <v>6</v>
      </c>
      <c r="BB146" s="193">
        <f>BB145+1</f>
        <v>2</v>
      </c>
      <c r="BC146" s="192"/>
      <c r="BD146" s="192"/>
      <c r="BE146" s="233"/>
      <c r="BF146" s="233"/>
      <c r="BG146" s="559" t="str">
        <f t="shared" ca="1" si="10"/>
        <v/>
      </c>
      <c r="BH146" s="560" t="str">
        <f t="shared" ca="1" si="10"/>
        <v/>
      </c>
      <c r="BI146" s="560" t="str">
        <f t="shared" ca="1" si="10"/>
        <v/>
      </c>
      <c r="BJ146" s="560" t="str">
        <f t="shared" ca="1" si="10"/>
        <v/>
      </c>
      <c r="BK146" s="560" t="str">
        <f t="shared" ca="1" si="10"/>
        <v/>
      </c>
      <c r="BL146" s="561" t="str">
        <f t="shared" ca="1" si="10"/>
        <v/>
      </c>
      <c r="CV146" s="1528"/>
      <c r="CW146" s="1529"/>
      <c r="CX146" s="1529"/>
      <c r="CY146" s="1529"/>
      <c r="CZ146" s="1529"/>
      <c r="DA146" s="1529"/>
      <c r="DB146" s="1529"/>
      <c r="DC146" s="1529"/>
      <c r="DD146" s="1991"/>
      <c r="DE146" s="1992"/>
      <c r="DF146" s="1992"/>
      <c r="DG146" s="1993"/>
      <c r="DH146" s="1264"/>
      <c r="DI146" s="1264"/>
      <c r="DJ146" s="1264"/>
      <c r="DK146" s="1264"/>
      <c r="DL146" s="1264"/>
      <c r="DM146" s="1264"/>
      <c r="DN146" s="1264"/>
      <c r="DO146" s="1264"/>
      <c r="DP146" s="1264"/>
      <c r="DQ146" s="1264"/>
      <c r="DR146" s="307"/>
    </row>
    <row r="147" spans="1:122" s="465" customFormat="1" ht="15" customHeight="1">
      <c r="A147" s="1889" t="str">
        <f>BA147&amp;"."&amp;BB147&amp;"."&amp;BC147</f>
        <v>6.2.1</v>
      </c>
      <c r="B147" s="1889"/>
      <c r="C147" s="1889"/>
      <c r="D147" s="1889"/>
      <c r="E147" s="465" t="s">
        <v>378</v>
      </c>
      <c r="AY147" s="195"/>
      <c r="BA147" s="192">
        <f t="shared" si="14"/>
        <v>6</v>
      </c>
      <c r="BB147" s="192">
        <f t="shared" si="14"/>
        <v>2</v>
      </c>
      <c r="BC147" s="193">
        <f>BC146+1</f>
        <v>1</v>
      </c>
      <c r="BD147" s="192"/>
      <c r="BE147" s="192"/>
      <c r="BF147" s="233"/>
      <c r="BG147" s="559" t="str">
        <f t="shared" ca="1" si="10"/>
        <v/>
      </c>
      <c r="BH147" s="560" t="str">
        <f t="shared" ca="1" si="10"/>
        <v/>
      </c>
      <c r="BI147" s="560" t="str">
        <f t="shared" ca="1" si="10"/>
        <v/>
      </c>
      <c r="BJ147" s="560" t="str">
        <f t="shared" ca="1" si="10"/>
        <v/>
      </c>
      <c r="BK147" s="560" t="str">
        <f t="shared" ca="1" si="10"/>
        <v/>
      </c>
      <c r="BL147" s="561" t="str">
        <f t="shared" ca="1" si="10"/>
        <v/>
      </c>
      <c r="CV147" s="1528"/>
      <c r="CW147" s="1529"/>
      <c r="CX147" s="1529"/>
      <c r="CY147" s="1529"/>
      <c r="CZ147" s="1529"/>
      <c r="DA147" s="1529"/>
      <c r="DB147" s="1529"/>
      <c r="DC147" s="1529"/>
      <c r="DD147" s="1991"/>
      <c r="DE147" s="1992"/>
      <c r="DF147" s="1992"/>
      <c r="DG147" s="1993"/>
      <c r="DH147" s="1264" t="s">
        <v>2281</v>
      </c>
      <c r="DI147" s="1264"/>
      <c r="DJ147" s="1264"/>
      <c r="DK147" s="1264"/>
      <c r="DL147" s="1264"/>
      <c r="DM147" s="1264"/>
      <c r="DN147" s="1264"/>
      <c r="DO147" s="1264"/>
      <c r="DP147" s="1264"/>
      <c r="DQ147" s="1264"/>
      <c r="DR147" s="307"/>
    </row>
    <row r="148" spans="1:122" s="465" customFormat="1" ht="15" customHeight="1">
      <c r="E148" s="1850" t="s">
        <v>150</v>
      </c>
      <c r="F148" s="1851"/>
      <c r="G148" s="1851"/>
      <c r="H148" s="1851"/>
      <c r="I148" s="1851"/>
      <c r="J148" s="1851"/>
      <c r="K148" s="1851"/>
      <c r="L148" s="1852"/>
      <c r="M148" s="237" t="s">
        <v>342</v>
      </c>
      <c r="N148" s="197"/>
      <c r="O148" s="197"/>
      <c r="P148" s="197"/>
      <c r="Q148" s="197"/>
      <c r="R148" s="197"/>
      <c r="S148" s="197"/>
      <c r="T148" s="197"/>
      <c r="U148" s="197"/>
      <c r="V148" s="197"/>
      <c r="W148" s="197"/>
      <c r="X148" s="197"/>
      <c r="Y148" s="197"/>
      <c r="Z148" s="197"/>
      <c r="AA148" s="197"/>
      <c r="AB148" s="197"/>
      <c r="AC148" s="197"/>
      <c r="AD148" s="197"/>
      <c r="AE148" s="197"/>
      <c r="AF148" s="197"/>
      <c r="AG148" s="197"/>
      <c r="AH148" s="197"/>
      <c r="AI148" s="197"/>
      <c r="AJ148" s="197"/>
      <c r="AK148" s="197"/>
      <c r="AL148" s="197"/>
      <c r="AM148" s="197"/>
      <c r="AN148" s="197"/>
      <c r="AO148" s="197"/>
      <c r="AP148" s="197"/>
      <c r="AQ148" s="197"/>
      <c r="AR148" s="197"/>
      <c r="AS148" s="197"/>
      <c r="AT148" s="197"/>
      <c r="AU148" s="197"/>
      <c r="AV148" s="197"/>
      <c r="AW148" s="197"/>
      <c r="AX148" s="198"/>
      <c r="AY148" s="195"/>
      <c r="BA148" s="192">
        <f t="shared" si="14"/>
        <v>6</v>
      </c>
      <c r="BB148" s="192">
        <f t="shared" si="14"/>
        <v>2</v>
      </c>
      <c r="BC148" s="192">
        <f t="shared" si="14"/>
        <v>1</v>
      </c>
      <c r="BD148" s="192"/>
      <c r="BE148" s="233"/>
      <c r="BF148" s="233"/>
      <c r="BG148" s="559" t="str">
        <f t="shared" ca="1" si="10"/>
        <v/>
      </c>
      <c r="BH148" s="560" t="str">
        <f t="shared" ca="1" si="10"/>
        <v/>
      </c>
      <c r="BI148" s="560" t="str">
        <f t="shared" ca="1" si="10"/>
        <v/>
      </c>
      <c r="BJ148" s="560" t="str">
        <f t="shared" ca="1" si="10"/>
        <v/>
      </c>
      <c r="BK148" s="560" t="str">
        <f t="shared" ca="1" si="10"/>
        <v/>
      </c>
      <c r="BL148" s="561" t="str">
        <f t="shared" ca="1" si="10"/>
        <v/>
      </c>
      <c r="CV148" s="1528"/>
      <c r="CW148" s="1529"/>
      <c r="CX148" s="1529"/>
      <c r="CY148" s="1529"/>
      <c r="CZ148" s="1529"/>
      <c r="DA148" s="1529"/>
      <c r="DB148" s="1529"/>
      <c r="DC148" s="1529"/>
      <c r="DD148" s="1991"/>
      <c r="DE148" s="1992"/>
      <c r="DF148" s="1992"/>
      <c r="DG148" s="1993"/>
      <c r="DH148" s="1264"/>
      <c r="DI148" s="1264"/>
      <c r="DJ148" s="1264"/>
      <c r="DK148" s="1264"/>
      <c r="DL148" s="1264"/>
      <c r="DM148" s="1264"/>
      <c r="DN148" s="1264"/>
      <c r="DO148" s="1264"/>
      <c r="DP148" s="1264"/>
      <c r="DQ148" s="1264"/>
      <c r="DR148" s="307"/>
    </row>
    <row r="149" spans="1:122" s="465" customFormat="1" ht="15" customHeight="1">
      <c r="E149" s="1856" t="s">
        <v>151</v>
      </c>
      <c r="F149" s="1857"/>
      <c r="G149" s="1857"/>
      <c r="H149" s="1857"/>
      <c r="I149" s="1857"/>
      <c r="J149" s="1857"/>
      <c r="K149" s="1857"/>
      <c r="L149" s="1858"/>
      <c r="M149" s="924" t="s">
        <v>379</v>
      </c>
      <c r="N149" s="950"/>
      <c r="O149" s="950"/>
      <c r="P149" s="950"/>
      <c r="Q149" s="950"/>
      <c r="R149" s="950"/>
      <c r="S149" s="950"/>
      <c r="T149" s="950"/>
      <c r="U149" s="950"/>
      <c r="V149" s="950"/>
      <c r="W149" s="950"/>
      <c r="X149" s="950"/>
      <c r="Y149" s="950"/>
      <c r="Z149" s="950"/>
      <c r="AA149" s="950"/>
      <c r="AB149" s="950"/>
      <c r="AC149" s="950"/>
      <c r="AD149" s="950"/>
      <c r="AE149" s="950"/>
      <c r="AF149" s="950"/>
      <c r="AG149" s="950"/>
      <c r="AH149" s="950"/>
      <c r="AI149" s="950"/>
      <c r="AJ149" s="950"/>
      <c r="AK149" s="950"/>
      <c r="AL149" s="950"/>
      <c r="AM149" s="950"/>
      <c r="AN149" s="950"/>
      <c r="AO149" s="950"/>
      <c r="AP149" s="950"/>
      <c r="AQ149" s="950"/>
      <c r="AR149" s="950"/>
      <c r="AS149" s="950"/>
      <c r="AT149" s="950"/>
      <c r="AU149" s="950"/>
      <c r="AV149" s="950"/>
      <c r="AW149" s="950"/>
      <c r="AX149" s="468"/>
      <c r="AY149" s="195"/>
      <c r="BA149" s="192">
        <f t="shared" si="14"/>
        <v>6</v>
      </c>
      <c r="BB149" s="192">
        <f t="shared" si="14"/>
        <v>2</v>
      </c>
      <c r="BC149" s="192">
        <f t="shared" si="14"/>
        <v>1</v>
      </c>
      <c r="BD149" s="192"/>
      <c r="BE149" s="233"/>
      <c r="BF149" s="233"/>
      <c r="BG149" s="559" t="str">
        <f t="shared" ca="1" si="10"/>
        <v/>
      </c>
      <c r="BH149" s="560" t="str">
        <f t="shared" ca="1" si="10"/>
        <v/>
      </c>
      <c r="BI149" s="560" t="str">
        <f t="shared" ca="1" si="10"/>
        <v/>
      </c>
      <c r="BJ149" s="560" t="str">
        <f t="shared" ca="1" si="10"/>
        <v/>
      </c>
      <c r="BK149" s="560" t="str">
        <f t="shared" ca="1" si="10"/>
        <v/>
      </c>
      <c r="BL149" s="561" t="str">
        <f t="shared" ca="1" si="10"/>
        <v/>
      </c>
      <c r="CV149" s="1528"/>
      <c r="CW149" s="1529"/>
      <c r="CX149" s="1529"/>
      <c r="CY149" s="1529"/>
      <c r="CZ149" s="1529"/>
      <c r="DA149" s="1529"/>
      <c r="DB149" s="1529"/>
      <c r="DC149" s="1529"/>
      <c r="DD149" s="1991"/>
      <c r="DE149" s="1992"/>
      <c r="DF149" s="1992"/>
      <c r="DG149" s="1993"/>
      <c r="DH149" s="1264"/>
      <c r="DI149" s="1264"/>
      <c r="DJ149" s="1264"/>
      <c r="DK149" s="1264"/>
      <c r="DL149" s="1264"/>
      <c r="DM149" s="1264"/>
      <c r="DN149" s="1264"/>
      <c r="DO149" s="1264"/>
      <c r="DP149" s="1264"/>
      <c r="DQ149" s="1264"/>
      <c r="DR149" s="307"/>
    </row>
    <row r="150" spans="1:122" s="465" customFormat="1" ht="15" customHeight="1">
      <c r="E150" s="201"/>
      <c r="F150" s="913"/>
      <c r="G150" s="1986"/>
      <c r="H150" s="1986"/>
      <c r="I150" s="1986"/>
      <c r="J150" s="1986"/>
      <c r="K150" s="1986"/>
      <c r="L150" s="1987"/>
      <c r="M150" s="948" t="s">
        <v>362</v>
      </c>
      <c r="N150" s="949"/>
      <c r="O150" s="949"/>
      <c r="P150" s="949"/>
      <c r="Q150" s="949"/>
      <c r="R150" s="949"/>
      <c r="S150" s="949"/>
      <c r="T150" s="949"/>
      <c r="U150" s="949"/>
      <c r="V150" s="949"/>
      <c r="W150" s="949"/>
      <c r="X150" s="949"/>
      <c r="Y150" s="949"/>
      <c r="Z150" s="949"/>
      <c r="AA150" s="949"/>
      <c r="AB150" s="949"/>
      <c r="AC150" s="949"/>
      <c r="AD150" s="949"/>
      <c r="AE150" s="949"/>
      <c r="AF150" s="949"/>
      <c r="AG150" s="949"/>
      <c r="AH150" s="949"/>
      <c r="AI150" s="949"/>
      <c r="AJ150" s="949"/>
      <c r="AK150" s="949"/>
      <c r="AL150" s="949"/>
      <c r="AM150" s="949"/>
      <c r="AN150" s="949"/>
      <c r="AO150" s="949"/>
      <c r="AP150" s="949"/>
      <c r="AQ150" s="949"/>
      <c r="AR150" s="949"/>
      <c r="AS150" s="949"/>
      <c r="AT150" s="949"/>
      <c r="AU150" s="949"/>
      <c r="AV150" s="949"/>
      <c r="AW150" s="949"/>
      <c r="AX150" s="203"/>
      <c r="AY150" s="195"/>
      <c r="BA150" s="192">
        <f t="shared" si="14"/>
        <v>6</v>
      </c>
      <c r="BB150" s="192">
        <f t="shared" si="14"/>
        <v>2</v>
      </c>
      <c r="BC150" s="192">
        <f t="shared" si="14"/>
        <v>1</v>
      </c>
      <c r="BD150" s="192"/>
      <c r="BE150" s="233"/>
      <c r="BF150" s="233"/>
      <c r="BG150" s="559" t="str">
        <f t="shared" ca="1" si="10"/>
        <v/>
      </c>
      <c r="BH150" s="560" t="str">
        <f t="shared" ca="1" si="10"/>
        <v/>
      </c>
      <c r="BI150" s="560" t="str">
        <f t="shared" ca="1" si="10"/>
        <v/>
      </c>
      <c r="BJ150" s="560" t="str">
        <f t="shared" ca="1" si="10"/>
        <v/>
      </c>
      <c r="BK150" s="560" t="str">
        <f t="shared" ca="1" si="10"/>
        <v/>
      </c>
      <c r="BL150" s="561" t="str">
        <f t="shared" ca="1" si="10"/>
        <v/>
      </c>
      <c r="CV150" s="1528"/>
      <c r="CW150" s="1529"/>
      <c r="CX150" s="1529"/>
      <c r="CY150" s="1529"/>
      <c r="CZ150" s="1529"/>
      <c r="DA150" s="1529"/>
      <c r="DB150" s="1529"/>
      <c r="DC150" s="1529"/>
      <c r="DD150" s="1991"/>
      <c r="DE150" s="1992"/>
      <c r="DF150" s="1992"/>
      <c r="DG150" s="1993"/>
      <c r="DH150" s="1264"/>
      <c r="DI150" s="1264"/>
      <c r="DJ150" s="1264"/>
      <c r="DK150" s="1264"/>
      <c r="DL150" s="1264"/>
      <c r="DM150" s="1264"/>
      <c r="DN150" s="1264"/>
      <c r="DO150" s="1264"/>
      <c r="DP150" s="1264"/>
      <c r="DQ150" s="1264"/>
      <c r="DR150" s="307"/>
    </row>
    <row r="151" spans="1:122" s="465" customFormat="1" ht="15" customHeight="1">
      <c r="E151" s="1775" t="s">
        <v>152</v>
      </c>
      <c r="F151" s="1776"/>
      <c r="G151" s="1776"/>
      <c r="H151" s="1776"/>
      <c r="I151" s="1776"/>
      <c r="J151" s="1776"/>
      <c r="K151" s="1776"/>
      <c r="L151" s="1777"/>
      <c r="M151" s="238" t="s">
        <v>154</v>
      </c>
      <c r="N151" s="204"/>
      <c r="O151" s="204"/>
      <c r="P151" s="204"/>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204"/>
      <c r="AL151" s="204"/>
      <c r="AM151" s="204"/>
      <c r="AN151" s="204"/>
      <c r="AO151" s="204"/>
      <c r="AP151" s="204"/>
      <c r="AQ151" s="204"/>
      <c r="AR151" s="204"/>
      <c r="AS151" s="204"/>
      <c r="AT151" s="204"/>
      <c r="AU151" s="204"/>
      <c r="AV151" s="204"/>
      <c r="AW151" s="204"/>
      <c r="AX151" s="205"/>
      <c r="AY151" s="195"/>
      <c r="BA151" s="192">
        <f t="shared" si="14"/>
        <v>6</v>
      </c>
      <c r="BB151" s="192">
        <f t="shared" si="14"/>
        <v>2</v>
      </c>
      <c r="BC151" s="192">
        <f t="shared" si="14"/>
        <v>1</v>
      </c>
      <c r="BD151" s="192"/>
      <c r="BE151" s="233"/>
      <c r="BF151" s="233"/>
      <c r="BG151" s="559" t="str">
        <f t="shared" ca="1" si="10"/>
        <v/>
      </c>
      <c r="BH151" s="560" t="str">
        <f t="shared" ca="1" si="10"/>
        <v/>
      </c>
      <c r="BI151" s="560" t="str">
        <f t="shared" ca="1" si="10"/>
        <v/>
      </c>
      <c r="BJ151" s="560" t="str">
        <f t="shared" ca="1" si="10"/>
        <v/>
      </c>
      <c r="BK151" s="560" t="str">
        <f t="shared" ca="1" si="10"/>
        <v/>
      </c>
      <c r="BL151" s="561" t="str">
        <f t="shared" ca="1" si="10"/>
        <v/>
      </c>
      <c r="CV151" s="1528"/>
      <c r="CW151" s="1529"/>
      <c r="CX151" s="1529"/>
      <c r="CY151" s="1529"/>
      <c r="CZ151" s="1529"/>
      <c r="DA151" s="1529"/>
      <c r="DB151" s="1529"/>
      <c r="DC151" s="1529"/>
      <c r="DD151" s="1991"/>
      <c r="DE151" s="1992"/>
      <c r="DF151" s="1992"/>
      <c r="DG151" s="1993"/>
      <c r="DH151" s="1264"/>
      <c r="DI151" s="1264"/>
      <c r="DJ151" s="1264"/>
      <c r="DK151" s="1264"/>
      <c r="DL151" s="1264"/>
      <c r="DM151" s="1264"/>
      <c r="DN151" s="1264"/>
      <c r="DO151" s="1264"/>
      <c r="DP151" s="1264"/>
      <c r="DQ151" s="1264"/>
      <c r="DR151" s="307"/>
    </row>
    <row r="152" spans="1:122" s="465" customFormat="1" ht="15" customHeight="1">
      <c r="A152" s="1889" t="str">
        <f>BA152&amp;"."&amp;BB152&amp;"."&amp;BC152</f>
        <v>6.2.2</v>
      </c>
      <c r="B152" s="1889"/>
      <c r="C152" s="1889"/>
      <c r="D152" s="1889"/>
      <c r="E152" s="465" t="s">
        <v>380</v>
      </c>
      <c r="AY152" s="195"/>
      <c r="BA152" s="192">
        <f t="shared" si="14"/>
        <v>6</v>
      </c>
      <c r="BB152" s="192">
        <f t="shared" si="14"/>
        <v>2</v>
      </c>
      <c r="BC152" s="193">
        <f>BC151+1</f>
        <v>2</v>
      </c>
      <c r="BD152" s="192"/>
      <c r="BE152" s="233"/>
      <c r="BF152" s="233"/>
      <c r="BG152" s="559" t="str">
        <f t="shared" ca="1" si="10"/>
        <v/>
      </c>
      <c r="BH152" s="560" t="str">
        <f t="shared" ca="1" si="10"/>
        <v/>
      </c>
      <c r="BI152" s="560" t="str">
        <f t="shared" ca="1" si="10"/>
        <v/>
      </c>
      <c r="BJ152" s="560" t="str">
        <f t="shared" ca="1" si="10"/>
        <v/>
      </c>
      <c r="BK152" s="560" t="str">
        <f t="shared" ca="1" si="10"/>
        <v/>
      </c>
      <c r="BL152" s="561" t="str">
        <f t="shared" ca="1" si="10"/>
        <v/>
      </c>
      <c r="CV152" s="1528"/>
      <c r="CW152" s="1529"/>
      <c r="CX152" s="1529"/>
      <c r="CY152" s="1529"/>
      <c r="CZ152" s="1529"/>
      <c r="DA152" s="1529"/>
      <c r="DB152" s="1529"/>
      <c r="DC152" s="1529"/>
      <c r="DD152" s="1991"/>
      <c r="DE152" s="1992"/>
      <c r="DF152" s="1992"/>
      <c r="DG152" s="1993"/>
      <c r="DH152" s="1264" t="s">
        <v>2281</v>
      </c>
      <c r="DI152" s="1264"/>
      <c r="DJ152" s="1264"/>
      <c r="DK152" s="1264"/>
      <c r="DL152" s="1264"/>
      <c r="DM152" s="1264"/>
      <c r="DN152" s="1264"/>
      <c r="DO152" s="1264"/>
      <c r="DP152" s="1264"/>
      <c r="DQ152" s="1264"/>
      <c r="DR152" s="307"/>
    </row>
    <row r="153" spans="1:122" s="465" customFormat="1" ht="15" customHeight="1">
      <c r="A153" s="1889" t="str">
        <f>BA153&amp;"."&amp;BB153&amp;"."&amp;BC153</f>
        <v>6.2.3</v>
      </c>
      <c r="B153" s="1889"/>
      <c r="C153" s="1889"/>
      <c r="D153" s="1889"/>
      <c r="E153" s="465" t="s">
        <v>469</v>
      </c>
      <c r="X153" s="189"/>
      <c r="AY153" s="195"/>
      <c r="BA153" s="192">
        <f t="shared" si="14"/>
        <v>6</v>
      </c>
      <c r="BB153" s="192">
        <f t="shared" si="14"/>
        <v>2</v>
      </c>
      <c r="BC153" s="193">
        <f>BC152+1</f>
        <v>3</v>
      </c>
      <c r="BD153" s="192"/>
      <c r="BE153" s="233"/>
      <c r="BF153" s="233"/>
      <c r="BG153" s="559" t="str">
        <f t="shared" ca="1" si="10"/>
        <v/>
      </c>
      <c r="BH153" s="560" t="str">
        <f t="shared" ca="1" si="10"/>
        <v/>
      </c>
      <c r="BI153" s="560" t="str">
        <f t="shared" ca="1" si="10"/>
        <v/>
      </c>
      <c r="BJ153" s="560" t="str">
        <f t="shared" ca="1" si="10"/>
        <v/>
      </c>
      <c r="BK153" s="560" t="str">
        <f t="shared" ca="1" si="10"/>
        <v/>
      </c>
      <c r="BL153" s="561" t="str">
        <f t="shared" ca="1" si="10"/>
        <v/>
      </c>
      <c r="CV153" s="1528"/>
      <c r="CW153" s="1529"/>
      <c r="CX153" s="1529"/>
      <c r="CY153" s="1529"/>
      <c r="CZ153" s="1529"/>
      <c r="DA153" s="1529"/>
      <c r="DB153" s="1529"/>
      <c r="DC153" s="1529"/>
      <c r="DD153" s="1991"/>
      <c r="DE153" s="1992"/>
      <c r="DF153" s="1992"/>
      <c r="DG153" s="1993"/>
      <c r="DH153" s="1264" t="s">
        <v>2281</v>
      </c>
      <c r="DI153" s="1264"/>
      <c r="DJ153" s="1264"/>
      <c r="DK153" s="1264"/>
      <c r="DL153" s="1264"/>
      <c r="DM153" s="1264"/>
      <c r="DN153" s="1264"/>
      <c r="DO153" s="1264"/>
      <c r="DP153" s="1264"/>
      <c r="DQ153" s="1264"/>
      <c r="DR153" s="307"/>
    </row>
    <row r="154" spans="1:122" s="465" customFormat="1" ht="15" customHeight="1">
      <c r="A154" s="1772" t="str">
        <f>BD154</f>
        <v>①</v>
      </c>
      <c r="B154" s="1773"/>
      <c r="C154" s="1773"/>
      <c r="D154" s="1773"/>
      <c r="E154" s="1773"/>
      <c r="F154" s="187" t="s">
        <v>383</v>
      </c>
      <c r="AY154" s="195"/>
      <c r="BA154" s="192">
        <f t="shared" ref="BA154:BC155" si="15">BA153</f>
        <v>6</v>
      </c>
      <c r="BB154" s="192">
        <f t="shared" si="15"/>
        <v>2</v>
      </c>
      <c r="BC154" s="192">
        <f t="shared" si="15"/>
        <v>3</v>
      </c>
      <c r="BD154" s="196" t="str">
        <f>IF(ISBLANK(BD153),"①",CHAR(CODE(BD153)+1))</f>
        <v>①</v>
      </c>
      <c r="BE154" s="233"/>
      <c r="BF154" s="233"/>
      <c r="BG154" s="559" t="str">
        <f t="shared" ca="1" si="10"/>
        <v/>
      </c>
      <c r="BH154" s="560" t="str">
        <f t="shared" ca="1" si="10"/>
        <v/>
      </c>
      <c r="BI154" s="560" t="str">
        <f t="shared" ca="1" si="10"/>
        <v/>
      </c>
      <c r="BJ154" s="560" t="str">
        <f t="shared" ca="1" si="10"/>
        <v/>
      </c>
      <c r="BK154" s="560" t="str">
        <f t="shared" ca="1" si="10"/>
        <v/>
      </c>
      <c r="BL154" s="561" t="str">
        <f t="shared" ca="1" si="10"/>
        <v/>
      </c>
      <c r="CV154" s="1488" t="s">
        <v>2265</v>
      </c>
      <c r="CW154" s="1489"/>
      <c r="CX154" s="1489"/>
      <c r="CY154" s="1489"/>
      <c r="CZ154" s="1489"/>
      <c r="DA154" s="1489"/>
      <c r="DB154" s="1489"/>
      <c r="DC154" s="1489"/>
      <c r="DD154" s="1859">
        <v>44638</v>
      </c>
      <c r="DE154" s="1860"/>
      <c r="DF154" s="1860"/>
      <c r="DG154" s="1861"/>
      <c r="DH154" s="1264"/>
      <c r="DI154" s="1264"/>
      <c r="DJ154" s="1264"/>
      <c r="DK154" s="1264"/>
      <c r="DL154" s="1264"/>
      <c r="DM154" s="1264"/>
      <c r="DN154" s="1264"/>
      <c r="DO154" s="1264"/>
      <c r="DP154" s="1264"/>
      <c r="DQ154" s="1264"/>
      <c r="DR154" s="307"/>
    </row>
    <row r="155" spans="1:122" s="465" customFormat="1" ht="15" customHeight="1">
      <c r="A155" s="1772" t="str">
        <f>BD155</f>
        <v>②</v>
      </c>
      <c r="B155" s="1773"/>
      <c r="C155" s="1773"/>
      <c r="D155" s="1773"/>
      <c r="E155" s="1773"/>
      <c r="F155" s="465" t="s">
        <v>867</v>
      </c>
      <c r="H155" s="189"/>
      <c r="I155" s="234"/>
      <c r="L155" s="190"/>
      <c r="M155" s="190"/>
      <c r="N155" s="190"/>
      <c r="AY155" s="195"/>
      <c r="BA155" s="192">
        <f t="shared" si="15"/>
        <v>6</v>
      </c>
      <c r="BB155" s="192">
        <f t="shared" si="15"/>
        <v>2</v>
      </c>
      <c r="BC155" s="192">
        <f t="shared" si="15"/>
        <v>3</v>
      </c>
      <c r="BD155" s="196" t="str">
        <f>IF(ISBLANK(BD154),"①",CHAR(CODE(BD154)+1))</f>
        <v>②</v>
      </c>
      <c r="BE155" s="233"/>
      <c r="BF155" s="233"/>
      <c r="BG155" s="559" t="str">
        <f t="shared" ca="1" si="10"/>
        <v/>
      </c>
      <c r="BH155" s="560" t="str">
        <f t="shared" ca="1" si="10"/>
        <v/>
      </c>
      <c r="BI155" s="560" t="str">
        <f t="shared" ca="1" si="10"/>
        <v/>
      </c>
      <c r="BJ155" s="560" t="str">
        <f t="shared" ca="1" si="10"/>
        <v/>
      </c>
      <c r="BK155" s="560" t="str">
        <f t="shared" ca="1" si="10"/>
        <v/>
      </c>
      <c r="BL155" s="561" t="str">
        <f t="shared" ca="1" si="10"/>
        <v/>
      </c>
      <c r="CV155" s="1488" t="s">
        <v>2265</v>
      </c>
      <c r="CW155" s="1489"/>
      <c r="CX155" s="1489"/>
      <c r="CY155" s="1489"/>
      <c r="CZ155" s="1489"/>
      <c r="DA155" s="1489"/>
      <c r="DB155" s="1489"/>
      <c r="DC155" s="1489"/>
      <c r="DD155" s="1859">
        <v>44638</v>
      </c>
      <c r="DE155" s="1860"/>
      <c r="DF155" s="1860"/>
      <c r="DG155" s="1861"/>
      <c r="DH155" s="1264"/>
      <c r="DI155" s="1264"/>
      <c r="DJ155" s="1264"/>
      <c r="DK155" s="1264"/>
      <c r="DL155" s="1264"/>
      <c r="DM155" s="1264"/>
      <c r="DN155" s="1264"/>
      <c r="DO155" s="1264"/>
      <c r="DP155" s="1264"/>
      <c r="DQ155" s="1264"/>
      <c r="DR155" s="307"/>
    </row>
    <row r="156" spans="1:122" s="465" customFormat="1" ht="15" customHeight="1">
      <c r="A156" s="1889" t="str">
        <f>BA156&amp;"."&amp;BB156</f>
        <v>6.3</v>
      </c>
      <c r="B156" s="1889"/>
      <c r="C156" s="1889"/>
      <c r="D156" s="187" t="s">
        <v>470</v>
      </c>
      <c r="H156" s="189"/>
      <c r="I156" s="234"/>
      <c r="L156" s="190"/>
      <c r="M156" s="190"/>
      <c r="N156" s="190"/>
      <c r="AY156" s="195"/>
      <c r="BA156" s="192">
        <f>BA155</f>
        <v>6</v>
      </c>
      <c r="BB156" s="193">
        <f>BB155+1</f>
        <v>3</v>
      </c>
      <c r="BC156" s="192"/>
      <c r="BD156" s="192"/>
      <c r="BE156" s="233"/>
      <c r="BF156" s="233"/>
      <c r="BG156" s="559" t="str">
        <f t="shared" ca="1" si="10"/>
        <v/>
      </c>
      <c r="BH156" s="560" t="str">
        <f t="shared" ca="1" si="10"/>
        <v/>
      </c>
      <c r="BI156" s="560" t="str">
        <f t="shared" ca="1" si="10"/>
        <v/>
      </c>
      <c r="BJ156" s="560" t="str">
        <f t="shared" ca="1" si="10"/>
        <v/>
      </c>
      <c r="BK156" s="560" t="str">
        <f t="shared" ca="1" si="10"/>
        <v/>
      </c>
      <c r="BL156" s="561" t="str">
        <f t="shared" ca="1" si="10"/>
        <v/>
      </c>
      <c r="CV156" s="1528"/>
      <c r="CW156" s="1529"/>
      <c r="CX156" s="1529"/>
      <c r="CY156" s="1529"/>
      <c r="CZ156" s="1529"/>
      <c r="DA156" s="1529"/>
      <c r="DB156" s="1529"/>
      <c r="DC156" s="1529"/>
      <c r="DD156" s="1991"/>
      <c r="DE156" s="1992"/>
      <c r="DF156" s="1992"/>
      <c r="DG156" s="1993"/>
      <c r="DH156" s="1264"/>
      <c r="DI156" s="1264"/>
      <c r="DJ156" s="1264"/>
      <c r="DK156" s="1264"/>
      <c r="DL156" s="1264"/>
      <c r="DM156" s="1264"/>
      <c r="DN156" s="1264"/>
      <c r="DO156" s="1264"/>
      <c r="DP156" s="1264"/>
      <c r="DQ156" s="1264"/>
      <c r="DR156" s="307"/>
    </row>
    <row r="157" spans="1:122" s="465" customFormat="1" ht="15" customHeight="1">
      <c r="A157" s="1889" t="str">
        <f>BA157&amp;"."&amp;BB157&amp;"."&amp;BC157</f>
        <v>6.3.1</v>
      </c>
      <c r="B157" s="1889"/>
      <c r="C157" s="1889"/>
      <c r="D157" s="1889"/>
      <c r="E157" s="465" t="s">
        <v>868</v>
      </c>
      <c r="AY157" s="195"/>
      <c r="BA157" s="192">
        <f>BA156</f>
        <v>6</v>
      </c>
      <c r="BB157" s="192">
        <f>BB156</f>
        <v>3</v>
      </c>
      <c r="BC157" s="193">
        <f>BC156+1</f>
        <v>1</v>
      </c>
      <c r="BD157" s="192"/>
      <c r="BE157" s="233"/>
      <c r="BF157" s="233"/>
      <c r="BG157" s="559" t="str">
        <f t="shared" ca="1" si="10"/>
        <v/>
      </c>
      <c r="BH157" s="560" t="str">
        <f t="shared" ca="1" si="10"/>
        <v/>
      </c>
      <c r="BI157" s="560" t="str">
        <f t="shared" ca="1" si="10"/>
        <v/>
      </c>
      <c r="BJ157" s="560" t="str">
        <f t="shared" ca="1" si="10"/>
        <v/>
      </c>
      <c r="BK157" s="560" t="str">
        <f t="shared" ca="1" si="10"/>
        <v/>
      </c>
      <c r="BL157" s="561" t="str">
        <f t="shared" ca="1" si="10"/>
        <v/>
      </c>
      <c r="CV157" s="1488" t="s">
        <v>2265</v>
      </c>
      <c r="CW157" s="1489"/>
      <c r="CX157" s="1489"/>
      <c r="CY157" s="1489"/>
      <c r="CZ157" s="1489"/>
      <c r="DA157" s="1489"/>
      <c r="DB157" s="1489"/>
      <c r="DC157" s="1489"/>
      <c r="DD157" s="1859">
        <v>44638</v>
      </c>
      <c r="DE157" s="1860"/>
      <c r="DF157" s="1860"/>
      <c r="DG157" s="1861"/>
      <c r="DH157" s="1264"/>
      <c r="DI157" s="1264"/>
      <c r="DJ157" s="1264"/>
      <c r="DK157" s="1264"/>
      <c r="DL157" s="1264"/>
      <c r="DM157" s="1264"/>
      <c r="DN157" s="1264"/>
      <c r="DO157" s="1264"/>
      <c r="DP157" s="1264"/>
      <c r="DQ157" s="1264"/>
      <c r="DR157" s="307"/>
    </row>
    <row r="158" spans="1:122" s="465" customFormat="1" ht="15" customHeight="1">
      <c r="A158" s="911"/>
      <c r="B158" s="912"/>
      <c r="C158" s="912"/>
      <c r="D158" s="912"/>
      <c r="E158" s="187" t="s">
        <v>869</v>
      </c>
      <c r="AY158" s="195"/>
      <c r="BA158" s="192">
        <f>BA157</f>
        <v>6</v>
      </c>
      <c r="BB158" s="192">
        <f>BB157</f>
        <v>3</v>
      </c>
      <c r="BC158" s="192">
        <f>BC157</f>
        <v>1</v>
      </c>
      <c r="BD158" s="196" t="str">
        <f>IF(ISBLANK(BD157),"①",CHAR(CODE(BD157)+1))</f>
        <v>①</v>
      </c>
      <c r="BE158" s="233"/>
      <c r="BF158" s="233"/>
      <c r="BG158" s="559" t="str">
        <f t="shared" ca="1" si="10"/>
        <v/>
      </c>
      <c r="BH158" s="560" t="str">
        <f t="shared" ca="1" si="10"/>
        <v/>
      </c>
      <c r="BI158" s="560" t="str">
        <f t="shared" ca="1" si="10"/>
        <v/>
      </c>
      <c r="BJ158" s="560" t="str">
        <f t="shared" ca="1" si="10"/>
        <v/>
      </c>
      <c r="BK158" s="560" t="str">
        <f t="shared" ca="1" si="10"/>
        <v/>
      </c>
      <c r="BL158" s="561" t="str">
        <f t="shared" ca="1" si="10"/>
        <v/>
      </c>
      <c r="CV158" s="1528"/>
      <c r="CW158" s="1529"/>
      <c r="CX158" s="1529"/>
      <c r="CY158" s="1529"/>
      <c r="CZ158" s="1529"/>
      <c r="DA158" s="1529"/>
      <c r="DB158" s="1529"/>
      <c r="DC158" s="1529"/>
      <c r="DD158" s="1991"/>
      <c r="DE158" s="1992"/>
      <c r="DF158" s="1992"/>
      <c r="DG158" s="1993"/>
      <c r="DH158" s="1264"/>
      <c r="DI158" s="1264"/>
      <c r="DJ158" s="1264"/>
      <c r="DK158" s="1264"/>
      <c r="DL158" s="1264"/>
      <c r="DM158" s="1264"/>
      <c r="DN158" s="1264"/>
      <c r="DO158" s="1264"/>
      <c r="DP158" s="1264"/>
      <c r="DQ158" s="1264"/>
      <c r="DR158" s="307"/>
    </row>
    <row r="159" spans="1:122" s="465" customFormat="1" ht="15" customHeight="1">
      <c r="A159" s="911"/>
      <c r="B159" s="912"/>
      <c r="C159" s="912"/>
      <c r="D159" s="912"/>
      <c r="E159" s="187" t="s">
        <v>870</v>
      </c>
      <c r="AY159" s="195"/>
      <c r="BA159" s="192">
        <f>BA158</f>
        <v>6</v>
      </c>
      <c r="BB159" s="192">
        <f>BB158</f>
        <v>3</v>
      </c>
      <c r="BC159" s="192">
        <f>BC158</f>
        <v>1</v>
      </c>
      <c r="BD159" s="192" t="str">
        <f>BD158</f>
        <v>①</v>
      </c>
      <c r="BE159" s="233"/>
      <c r="BF159" s="233"/>
      <c r="BG159" s="559" t="str">
        <f t="shared" ca="1" si="10"/>
        <v/>
      </c>
      <c r="BH159" s="560" t="str">
        <f t="shared" ca="1" si="10"/>
        <v/>
      </c>
      <c r="BI159" s="560" t="str">
        <f t="shared" ca="1" si="10"/>
        <v/>
      </c>
      <c r="BJ159" s="560" t="str">
        <f t="shared" ca="1" si="10"/>
        <v/>
      </c>
      <c r="BK159" s="560" t="str">
        <f t="shared" ca="1" si="10"/>
        <v/>
      </c>
      <c r="BL159" s="561" t="str">
        <f t="shared" ca="1" si="10"/>
        <v/>
      </c>
      <c r="CV159" s="1528"/>
      <c r="CW159" s="1529"/>
      <c r="CX159" s="1529"/>
      <c r="CY159" s="1529"/>
      <c r="CZ159" s="1529"/>
      <c r="DA159" s="1529"/>
      <c r="DB159" s="1529"/>
      <c r="DC159" s="1529"/>
      <c r="DD159" s="1991"/>
      <c r="DE159" s="1992"/>
      <c r="DF159" s="1992"/>
      <c r="DG159" s="1993"/>
      <c r="DH159" s="1264"/>
      <c r="DI159" s="1264"/>
      <c r="DJ159" s="1264"/>
      <c r="DK159" s="1264"/>
      <c r="DL159" s="1264"/>
      <c r="DM159" s="1264"/>
      <c r="DN159" s="1264"/>
      <c r="DO159" s="1264"/>
      <c r="DP159" s="1264"/>
      <c r="DQ159" s="1264"/>
      <c r="DR159" s="307"/>
    </row>
    <row r="160" spans="1:122" s="465" customFormat="1" ht="15" customHeight="1">
      <c r="A160" s="1772" t="str">
        <f>BA160&amp;"."</f>
        <v>7.</v>
      </c>
      <c r="B160" s="1773"/>
      <c r="C160" s="236" t="s">
        <v>313</v>
      </c>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40"/>
      <c r="BA160" s="193">
        <f>BA159+1</f>
        <v>7</v>
      </c>
      <c r="BG160" s="563" t="str">
        <f t="shared" ca="1" si="10"/>
        <v/>
      </c>
      <c r="BH160" s="564" t="str">
        <f t="shared" ca="1" si="10"/>
        <v/>
      </c>
      <c r="BI160" s="564" t="str">
        <f t="shared" ca="1" si="10"/>
        <v/>
      </c>
      <c r="BJ160" s="564" t="str">
        <f t="shared" ca="1" si="10"/>
        <v/>
      </c>
      <c r="BK160" s="564" t="str">
        <f t="shared" ca="1" si="10"/>
        <v/>
      </c>
      <c r="BL160" s="565" t="str">
        <f t="shared" ca="1" si="10"/>
        <v/>
      </c>
      <c r="CV160" s="1528"/>
      <c r="CW160" s="1529"/>
      <c r="CX160" s="1529"/>
      <c r="CY160" s="1529"/>
      <c r="CZ160" s="1529"/>
      <c r="DA160" s="1529"/>
      <c r="DB160" s="1529"/>
      <c r="DC160" s="1529"/>
      <c r="DD160" s="1991"/>
      <c r="DE160" s="1992"/>
      <c r="DF160" s="1992"/>
      <c r="DG160" s="1993"/>
      <c r="DH160" s="1264"/>
      <c r="DI160" s="1264"/>
      <c r="DJ160" s="1264"/>
      <c r="DK160" s="1264"/>
      <c r="DL160" s="1264"/>
      <c r="DM160" s="1264"/>
      <c r="DN160" s="1264"/>
      <c r="DO160" s="1264"/>
      <c r="DP160" s="1264"/>
      <c r="DQ160" s="1264"/>
      <c r="DR160" s="307"/>
    </row>
    <row r="161" spans="1:122" s="465" customFormat="1" ht="15" customHeight="1">
      <c r="A161" s="1887" t="str">
        <f>BA161&amp;"."&amp;BB161</f>
        <v>7.1</v>
      </c>
      <c r="B161" s="1888"/>
      <c r="C161" s="1888"/>
      <c r="D161" s="318" t="s">
        <v>146</v>
      </c>
      <c r="E161" s="236"/>
      <c r="F161" s="236"/>
      <c r="G161" s="236"/>
      <c r="H161" s="1955">
        <f>$B$48</f>
        <v>10</v>
      </c>
      <c r="I161" s="1955"/>
      <c r="J161" s="463" t="str">
        <f>VLOOKUP(VALUE(H161),$B$38:$F$75,3,FALSE) &amp;" "&amp; VLOOKUP(VALUE(H161),$B$38:$F$75,5,FALSE)</f>
        <v xml:space="preserve">量産車種記号 </v>
      </c>
      <c r="K161" s="236"/>
      <c r="L161" s="473"/>
      <c r="M161" s="473"/>
      <c r="N161" s="473"/>
      <c r="O161" s="473"/>
      <c r="P161" s="473"/>
      <c r="Q161" s="473"/>
      <c r="R161" s="473"/>
      <c r="S161" s="473"/>
      <c r="T161" s="473"/>
      <c r="U161" s="473"/>
      <c r="V161" s="473"/>
      <c r="W161" s="473"/>
      <c r="X161" s="473"/>
      <c r="Y161" s="473"/>
      <c r="Z161" s="473"/>
      <c r="AA161" s="473"/>
      <c r="AB161" s="473"/>
      <c r="AC161" s="473"/>
      <c r="AD161" s="473"/>
      <c r="AE161" s="473"/>
      <c r="AF161" s="473"/>
      <c r="AG161" s="473"/>
      <c r="AH161" s="473"/>
      <c r="AI161" s="473"/>
      <c r="AJ161" s="473"/>
      <c r="AK161" s="473"/>
      <c r="AL161" s="473"/>
      <c r="AM161" s="473"/>
      <c r="AN161" s="473"/>
      <c r="AO161" s="473"/>
      <c r="AP161" s="473"/>
      <c r="AQ161" s="473"/>
      <c r="AR161" s="473"/>
      <c r="AS161" s="473"/>
      <c r="AT161" s="473"/>
      <c r="AU161" s="473"/>
      <c r="AV161" s="473"/>
      <c r="AW161" s="473"/>
      <c r="AX161" s="473"/>
      <c r="AY161" s="40"/>
      <c r="BA161" s="192">
        <f t="shared" ref="BA161:BD169" si="16">BA160</f>
        <v>7</v>
      </c>
      <c r="BB161" s="193">
        <f>BB160+1</f>
        <v>1</v>
      </c>
      <c r="BC161" s="192"/>
      <c r="BF161" s="953"/>
      <c r="BG161" s="563" t="str">
        <f t="shared" ca="1" si="10"/>
        <v/>
      </c>
      <c r="BH161" s="564" t="str">
        <f t="shared" ca="1" si="10"/>
        <v/>
      </c>
      <c r="BI161" s="564" t="str">
        <f t="shared" ca="1" si="10"/>
        <v/>
      </c>
      <c r="BJ161" s="564" t="str">
        <f t="shared" ca="1" si="10"/>
        <v/>
      </c>
      <c r="BK161" s="564" t="str">
        <f t="shared" ca="1" si="10"/>
        <v/>
      </c>
      <c r="BL161" s="565" t="str">
        <f t="shared" ca="1" si="10"/>
        <v/>
      </c>
      <c r="CV161" s="1528"/>
      <c r="CW161" s="1529"/>
      <c r="CX161" s="1529"/>
      <c r="CY161" s="1529"/>
      <c r="CZ161" s="1529"/>
      <c r="DA161" s="1529"/>
      <c r="DB161" s="1529"/>
      <c r="DC161" s="1529"/>
      <c r="DD161" s="1991"/>
      <c r="DE161" s="1992"/>
      <c r="DF161" s="1992"/>
      <c r="DG161" s="1993"/>
      <c r="DH161" s="1264"/>
      <c r="DI161" s="1264"/>
      <c r="DJ161" s="1264"/>
      <c r="DK161" s="1264"/>
      <c r="DL161" s="1264"/>
      <c r="DM161" s="1264"/>
      <c r="DN161" s="1264"/>
      <c r="DO161" s="1264"/>
      <c r="DP161" s="1264"/>
      <c r="DQ161" s="1264"/>
      <c r="DR161" s="307"/>
    </row>
    <row r="162" spans="1:122" s="465" customFormat="1" ht="15" customHeight="1">
      <c r="A162" s="1887" t="str">
        <f>BA162&amp;"."&amp;BB162&amp;"."&amp;BC162</f>
        <v>7.1.1</v>
      </c>
      <c r="B162" s="1888"/>
      <c r="C162" s="1888"/>
      <c r="D162" s="1888"/>
      <c r="E162" s="236" t="s">
        <v>962</v>
      </c>
      <c r="F162" s="236"/>
      <c r="G162" s="236"/>
      <c r="H162" s="236"/>
      <c r="J162" s="236"/>
      <c r="K162" s="236"/>
      <c r="L162" s="236"/>
      <c r="M162" s="236"/>
      <c r="N162" s="236"/>
      <c r="O162" s="236"/>
      <c r="P162" s="236"/>
      <c r="Q162" s="236"/>
      <c r="R162" s="236"/>
      <c r="S162" s="236"/>
      <c r="T162" s="236"/>
      <c r="U162" s="236"/>
      <c r="V162" s="236"/>
      <c r="W162" s="236"/>
      <c r="X162" s="236"/>
      <c r="Y162" s="236"/>
      <c r="Z162" s="236"/>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40"/>
      <c r="BA162" s="192">
        <f t="shared" si="16"/>
        <v>7</v>
      </c>
      <c r="BB162" s="192">
        <f>BB161</f>
        <v>1</v>
      </c>
      <c r="BC162" s="193">
        <f>BC161+1</f>
        <v>1</v>
      </c>
      <c r="BF162" s="953"/>
      <c r="BG162" s="563" t="str">
        <f t="shared" ca="1" si="10"/>
        <v/>
      </c>
      <c r="BH162" s="564" t="str">
        <f t="shared" ca="1" si="10"/>
        <v/>
      </c>
      <c r="BI162" s="564" t="str">
        <f t="shared" ca="1" si="10"/>
        <v/>
      </c>
      <c r="BJ162" s="564" t="str">
        <f t="shared" ca="1" si="10"/>
        <v/>
      </c>
      <c r="BK162" s="564" t="str">
        <f t="shared" ca="1" si="10"/>
        <v/>
      </c>
      <c r="BL162" s="565" t="str">
        <f t="shared" ca="1" si="10"/>
        <v/>
      </c>
      <c r="CV162" s="1528"/>
      <c r="CW162" s="1529"/>
      <c r="CX162" s="1529"/>
      <c r="CY162" s="1529"/>
      <c r="CZ162" s="1529"/>
      <c r="DA162" s="1529"/>
      <c r="DB162" s="1529"/>
      <c r="DC162" s="1529"/>
      <c r="DD162" s="1991"/>
      <c r="DE162" s="1992"/>
      <c r="DF162" s="1992"/>
      <c r="DG162" s="1993"/>
      <c r="DH162" s="1264"/>
      <c r="DI162" s="1264"/>
      <c r="DJ162" s="1264"/>
      <c r="DK162" s="1264"/>
      <c r="DL162" s="1264"/>
      <c r="DM162" s="1264"/>
      <c r="DN162" s="1264"/>
      <c r="DO162" s="1264"/>
      <c r="DP162" s="1264"/>
      <c r="DQ162" s="1264"/>
      <c r="DR162" s="307"/>
    </row>
    <row r="163" spans="1:122" s="465" customFormat="1" ht="15" customHeight="1">
      <c r="A163" s="1772" t="str">
        <f>BD163</f>
        <v>①</v>
      </c>
      <c r="B163" s="1773"/>
      <c r="C163" s="1773"/>
      <c r="D163" s="1773"/>
      <c r="E163" s="1773"/>
      <c r="F163" s="236" t="s">
        <v>961</v>
      </c>
      <c r="G163" s="236"/>
      <c r="H163" s="236"/>
      <c r="I163" s="236"/>
      <c r="J163" s="236"/>
      <c r="K163" s="236"/>
      <c r="L163" s="236"/>
      <c r="M163" s="236"/>
      <c r="N163" s="236"/>
      <c r="O163" s="236"/>
      <c r="P163" s="236"/>
      <c r="Q163" s="236"/>
      <c r="R163" s="236"/>
      <c r="S163" s="236"/>
      <c r="T163" s="236"/>
      <c r="U163" s="236"/>
      <c r="V163" s="236"/>
      <c r="W163" s="236"/>
      <c r="X163" s="236"/>
      <c r="Y163" s="236"/>
      <c r="Z163" s="236"/>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40"/>
      <c r="BA163" s="192">
        <f t="shared" si="16"/>
        <v>7</v>
      </c>
      <c r="BB163" s="192">
        <f t="shared" si="16"/>
        <v>1</v>
      </c>
      <c r="BC163" s="192">
        <f t="shared" si="16"/>
        <v>1</v>
      </c>
      <c r="BD163" s="196" t="str">
        <f>IF(ISBLANK(BD162),"①",CHAR(CODE(BD162)+1))</f>
        <v>①</v>
      </c>
      <c r="BF163" s="953"/>
      <c r="BG163" s="563" t="str">
        <f t="shared" ca="1" si="10"/>
        <v/>
      </c>
      <c r="BH163" s="564" t="str">
        <f t="shared" ca="1" si="10"/>
        <v/>
      </c>
      <c r="BI163" s="564" t="str">
        <f t="shared" ca="1" si="10"/>
        <v/>
      </c>
      <c r="BJ163" s="564" t="str">
        <f t="shared" ca="1" si="10"/>
        <v/>
      </c>
      <c r="BK163" s="564" t="str">
        <f t="shared" ca="1" si="10"/>
        <v/>
      </c>
      <c r="BL163" s="565" t="str">
        <f t="shared" ca="1" si="10"/>
        <v/>
      </c>
      <c r="CV163" s="1488" t="s">
        <v>2265</v>
      </c>
      <c r="CW163" s="1489"/>
      <c r="CX163" s="1489"/>
      <c r="CY163" s="1489"/>
      <c r="CZ163" s="1489"/>
      <c r="DA163" s="1489"/>
      <c r="DB163" s="1489"/>
      <c r="DC163" s="1489"/>
      <c r="DD163" s="1859">
        <v>44638</v>
      </c>
      <c r="DE163" s="1860"/>
      <c r="DF163" s="1860"/>
      <c r="DG163" s="1861"/>
      <c r="DH163" s="1264"/>
      <c r="DI163" s="1264"/>
      <c r="DJ163" s="1264"/>
      <c r="DK163" s="1264"/>
      <c r="DL163" s="1264"/>
      <c r="DM163" s="1264"/>
      <c r="DN163" s="1264"/>
      <c r="DO163" s="1264"/>
      <c r="DP163" s="1264"/>
      <c r="DQ163" s="1264"/>
      <c r="DR163" s="307"/>
    </row>
    <row r="164" spans="1:122" s="465" customFormat="1" ht="15" customHeight="1">
      <c r="A164" s="911"/>
      <c r="B164" s="912"/>
      <c r="C164" s="912"/>
      <c r="D164" s="912"/>
      <c r="E164" s="912"/>
      <c r="F164" s="275" t="str">
        <f>$BU$61&amp;"の処理を行う。"</f>
        <v>「共通仕様」「54.3.1.①. 量産車種記号データセット 条件無し」の処理を行う。</v>
      </c>
      <c r="G164" s="236"/>
      <c r="H164" s="236"/>
      <c r="I164" s="236"/>
      <c r="J164" s="236"/>
      <c r="K164" s="236"/>
      <c r="L164" s="236"/>
      <c r="M164" s="236"/>
      <c r="N164" s="236"/>
      <c r="O164" s="236"/>
      <c r="P164" s="236"/>
      <c r="Q164" s="236"/>
      <c r="R164" s="236"/>
      <c r="S164" s="236"/>
      <c r="T164" s="236"/>
      <c r="U164" s="236"/>
      <c r="V164" s="236"/>
      <c r="W164" s="236"/>
      <c r="X164" s="236"/>
      <c r="Y164" s="236"/>
      <c r="Z164" s="236"/>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40"/>
      <c r="BA164" s="192">
        <f t="shared" si="16"/>
        <v>7</v>
      </c>
      <c r="BB164" s="192">
        <f t="shared" si="16"/>
        <v>1</v>
      </c>
      <c r="BC164" s="192">
        <f t="shared" si="16"/>
        <v>1</v>
      </c>
      <c r="BD164" s="192" t="str">
        <f t="shared" si="16"/>
        <v>①</v>
      </c>
      <c r="BF164" s="953"/>
      <c r="BG164" s="563"/>
      <c r="BH164" s="564"/>
      <c r="BI164" s="564"/>
      <c r="BJ164" s="564"/>
      <c r="BK164" s="564"/>
      <c r="BL164" s="565"/>
      <c r="CV164" s="1528"/>
      <c r="CW164" s="1529"/>
      <c r="CX164" s="1529"/>
      <c r="CY164" s="1529"/>
      <c r="CZ164" s="1529"/>
      <c r="DA164" s="1529"/>
      <c r="DB164" s="1529"/>
      <c r="DC164" s="1529"/>
      <c r="DD164" s="1991"/>
      <c r="DE164" s="1992"/>
      <c r="DF164" s="1992"/>
      <c r="DG164" s="1993"/>
      <c r="DH164" s="1264"/>
      <c r="DI164" s="1264"/>
      <c r="DJ164" s="1264"/>
      <c r="DK164" s="1264"/>
      <c r="DL164" s="1264"/>
      <c r="DM164" s="1264"/>
      <c r="DN164" s="1264"/>
      <c r="DO164" s="1264"/>
      <c r="DP164" s="1264"/>
      <c r="DQ164" s="1264"/>
      <c r="DR164" s="307"/>
    </row>
    <row r="165" spans="1:122" s="465" customFormat="1" ht="15" customHeight="1">
      <c r="A165" s="1772" t="str">
        <f>BD165</f>
        <v>②</v>
      </c>
      <c r="B165" s="1773"/>
      <c r="C165" s="1773"/>
      <c r="D165" s="1773"/>
      <c r="E165" s="1773"/>
      <c r="F165" s="236" t="s">
        <v>961</v>
      </c>
      <c r="G165" s="236"/>
      <c r="H165" s="236"/>
      <c r="I165" s="236"/>
      <c r="J165" s="236"/>
      <c r="K165" s="236"/>
      <c r="L165" s="236"/>
      <c r="M165" s="236"/>
      <c r="N165" s="236"/>
      <c r="O165" s="236"/>
      <c r="P165" s="236"/>
      <c r="Q165" s="236"/>
      <c r="R165" s="236"/>
      <c r="S165" s="236"/>
      <c r="T165" s="236"/>
      <c r="U165" s="236"/>
      <c r="V165" s="236"/>
      <c r="W165" s="236"/>
      <c r="X165" s="236"/>
      <c r="Y165" s="236"/>
      <c r="Z165" s="236"/>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40"/>
      <c r="BA165" s="192">
        <f t="shared" si="16"/>
        <v>7</v>
      </c>
      <c r="BB165" s="192">
        <f t="shared" si="16"/>
        <v>1</v>
      </c>
      <c r="BC165" s="192">
        <f t="shared" si="16"/>
        <v>1</v>
      </c>
      <c r="BD165" s="196" t="str">
        <f>IF(ISBLANK(BD164),"①",CHAR(CODE(BD164)+1))</f>
        <v>②</v>
      </c>
      <c r="BF165" s="953"/>
      <c r="BG165" s="563" t="str">
        <f t="shared" ref="BG165:BL165" ca="1" si="17">IF(BA165&lt;&gt;"",IF(MID(_xlfn.FORMULATEXT(BA165),SEARCH("[",_xlfn.FORMULATEXT(BA165))+1,SEARCH("]",_xlfn.FORMULATEXT(BA165))-(SEARCH("[",_xlfn.FORMULATEXT(BA165))+1))="-1","",1),"")</f>
        <v/>
      </c>
      <c r="BH165" s="564" t="str">
        <f t="shared" ca="1" si="17"/>
        <v/>
      </c>
      <c r="BI165" s="564" t="str">
        <f t="shared" ca="1" si="17"/>
        <v/>
      </c>
      <c r="BJ165" s="564" t="str">
        <f t="shared" ca="1" si="17"/>
        <v/>
      </c>
      <c r="BK165" s="564" t="str">
        <f t="shared" ca="1" si="17"/>
        <v/>
      </c>
      <c r="BL165" s="565" t="str">
        <f t="shared" ca="1" si="17"/>
        <v/>
      </c>
      <c r="CV165" s="1488" t="s">
        <v>2265</v>
      </c>
      <c r="CW165" s="1489"/>
      <c r="CX165" s="1489"/>
      <c r="CY165" s="1489"/>
      <c r="CZ165" s="1489"/>
      <c r="DA165" s="1489"/>
      <c r="DB165" s="1489"/>
      <c r="DC165" s="1489"/>
      <c r="DD165" s="1859">
        <v>44638</v>
      </c>
      <c r="DE165" s="1860"/>
      <c r="DF165" s="1860"/>
      <c r="DG165" s="1861"/>
      <c r="DH165" s="1264"/>
      <c r="DI165" s="1264"/>
      <c r="DJ165" s="1264"/>
      <c r="DK165" s="1264"/>
      <c r="DL165" s="1264"/>
      <c r="DM165" s="1264"/>
      <c r="DN165" s="1264"/>
      <c r="DO165" s="1264"/>
      <c r="DP165" s="1264"/>
      <c r="DQ165" s="1264"/>
      <c r="DR165" s="307"/>
    </row>
    <row r="166" spans="1:122" s="465" customFormat="1" ht="15" customHeight="1">
      <c r="A166" s="911"/>
      <c r="B166" s="912"/>
      <c r="C166" s="912"/>
      <c r="D166" s="912"/>
      <c r="E166" s="912"/>
      <c r="F166" s="236" t="str">
        <f>$BU$62&amp;"の処理を行う。"</f>
        <v>「共通仕様」「54.3.1.②. 量産車種記号データセット 部品番号の入力」の処理を行う。</v>
      </c>
      <c r="G166" s="236"/>
      <c r="H166" s="236"/>
      <c r="I166" s="236"/>
      <c r="J166" s="236"/>
      <c r="K166" s="236"/>
      <c r="L166" s="236"/>
      <c r="M166" s="236"/>
      <c r="N166" s="236"/>
      <c r="O166" s="236"/>
      <c r="P166" s="236"/>
      <c r="Q166" s="236"/>
      <c r="R166" s="236"/>
      <c r="S166" s="236"/>
      <c r="T166" s="236"/>
      <c r="U166" s="236"/>
      <c r="V166" s="236"/>
      <c r="W166" s="236"/>
      <c r="X166" s="236"/>
      <c r="Y166" s="236"/>
      <c r="Z166" s="236"/>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40"/>
      <c r="BA166" s="192">
        <f t="shared" si="16"/>
        <v>7</v>
      </c>
      <c r="BB166" s="192">
        <f t="shared" si="16"/>
        <v>1</v>
      </c>
      <c r="BC166" s="192">
        <f t="shared" si="16"/>
        <v>1</v>
      </c>
      <c r="BD166" s="192" t="str">
        <f t="shared" si="16"/>
        <v>②</v>
      </c>
      <c r="BF166" s="953"/>
      <c r="BG166" s="563"/>
      <c r="BH166" s="564"/>
      <c r="BI166" s="564"/>
      <c r="BJ166" s="564"/>
      <c r="BK166" s="564"/>
      <c r="BL166" s="565"/>
      <c r="CV166" s="1528"/>
      <c r="CW166" s="1529"/>
      <c r="CX166" s="1529"/>
      <c r="CY166" s="1529"/>
      <c r="CZ166" s="1529"/>
      <c r="DA166" s="1529"/>
      <c r="DB166" s="1529"/>
      <c r="DC166" s="1529"/>
      <c r="DD166" s="1991"/>
      <c r="DE166" s="1992"/>
      <c r="DF166" s="1992"/>
      <c r="DG166" s="1993"/>
      <c r="DH166" s="1264"/>
      <c r="DI166" s="1264"/>
      <c r="DJ166" s="1264"/>
      <c r="DK166" s="1264"/>
      <c r="DL166" s="1264"/>
      <c r="DM166" s="1264"/>
      <c r="DN166" s="1264"/>
      <c r="DO166" s="1264"/>
      <c r="DP166" s="1264"/>
      <c r="DQ166" s="1264"/>
      <c r="DR166" s="307"/>
    </row>
    <row r="167" spans="1:122" s="465" customFormat="1" ht="15" customHeight="1">
      <c r="A167" s="1887" t="str">
        <f>BA167&amp;"."&amp;BB167&amp;"."&amp;BC167</f>
        <v>7.1.2</v>
      </c>
      <c r="B167" s="1888"/>
      <c r="C167" s="1888"/>
      <c r="D167" s="1888"/>
      <c r="E167" s="465" t="s">
        <v>1034</v>
      </c>
      <c r="F167" s="278"/>
      <c r="G167" s="274"/>
      <c r="H167" s="274"/>
      <c r="I167" s="274"/>
      <c r="J167" s="274"/>
      <c r="K167" s="274"/>
      <c r="L167" s="274"/>
      <c r="M167" s="274"/>
      <c r="N167" s="274"/>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78"/>
      <c r="AS167" s="278"/>
      <c r="AT167" s="278"/>
      <c r="AU167" s="278"/>
      <c r="AV167" s="278"/>
      <c r="AW167" s="278"/>
      <c r="AX167" s="278"/>
      <c r="AY167" s="40"/>
      <c r="BA167" s="192">
        <f t="shared" si="16"/>
        <v>7</v>
      </c>
      <c r="BB167" s="192">
        <f>BB166</f>
        <v>1</v>
      </c>
      <c r="BC167" s="193">
        <f>BC166+1</f>
        <v>2</v>
      </c>
      <c r="BD167" s="192"/>
      <c r="BF167" s="953"/>
      <c r="BG167" s="563" t="str">
        <f t="shared" ca="1" si="10"/>
        <v/>
      </c>
      <c r="BH167" s="564" t="str">
        <f t="shared" ca="1" si="10"/>
        <v/>
      </c>
      <c r="BI167" s="564" t="str">
        <f t="shared" ca="1" si="10"/>
        <v/>
      </c>
      <c r="BJ167" s="564" t="str">
        <f t="shared" ca="1" si="10"/>
        <v/>
      </c>
      <c r="BK167" s="564" t="str">
        <f t="shared" ca="1" si="10"/>
        <v/>
      </c>
      <c r="BL167" s="565" t="str">
        <f t="shared" ca="1" si="10"/>
        <v/>
      </c>
      <c r="CV167" s="1488" t="s">
        <v>2265</v>
      </c>
      <c r="CW167" s="1489"/>
      <c r="CX167" s="1489"/>
      <c r="CY167" s="1489"/>
      <c r="CZ167" s="1489"/>
      <c r="DA167" s="1489"/>
      <c r="DB167" s="1489"/>
      <c r="DC167" s="1489"/>
      <c r="DD167" s="1859">
        <v>44638</v>
      </c>
      <c r="DE167" s="1860"/>
      <c r="DF167" s="1860"/>
      <c r="DG167" s="1861"/>
      <c r="DH167" s="1264"/>
      <c r="DI167" s="1264"/>
      <c r="DJ167" s="1264"/>
      <c r="DK167" s="1264"/>
      <c r="DL167" s="1264"/>
      <c r="DM167" s="1264"/>
      <c r="DN167" s="1264"/>
      <c r="DO167" s="1264"/>
      <c r="DP167" s="1264"/>
      <c r="DQ167" s="1264"/>
      <c r="DR167" s="307"/>
    </row>
    <row r="168" spans="1:122" s="465" customFormat="1" ht="15" customHeight="1">
      <c r="A168" s="1772" t="str">
        <f>BD168</f>
        <v>①</v>
      </c>
      <c r="B168" s="1773"/>
      <c r="C168" s="1773"/>
      <c r="D168" s="1773"/>
      <c r="E168" s="1773"/>
      <c r="F168" s="278" t="str">
        <f>$BT$57&amp;"を行う。"</f>
        <v>「共通仕様」「51.4 大日程部品番号データ入力チェック処理」を行う。</v>
      </c>
      <c r="G168" s="278"/>
      <c r="H168" s="278"/>
      <c r="I168" s="278"/>
      <c r="J168" s="278"/>
      <c r="K168" s="278"/>
      <c r="L168" s="278"/>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8"/>
      <c r="AR168" s="278"/>
      <c r="AS168" s="278"/>
      <c r="AT168" s="278"/>
      <c r="AU168" s="278"/>
      <c r="AV168" s="278"/>
      <c r="AW168" s="278"/>
      <c r="AX168" s="278"/>
      <c r="AY168" s="40"/>
      <c r="BA168" s="192">
        <f t="shared" si="16"/>
        <v>7</v>
      </c>
      <c r="BB168" s="192">
        <f t="shared" si="16"/>
        <v>1</v>
      </c>
      <c r="BC168" s="192">
        <f t="shared" si="16"/>
        <v>2</v>
      </c>
      <c r="BD168" s="196" t="str">
        <f>IF(ISBLANK(BD167),"①",CHAR(CODE(BD167)+1))</f>
        <v>①</v>
      </c>
      <c r="BF168" s="953"/>
      <c r="BG168" s="563" t="str">
        <f t="shared" ca="1" si="10"/>
        <v/>
      </c>
      <c r="BH168" s="564" t="str">
        <f t="shared" ca="1" si="10"/>
        <v/>
      </c>
      <c r="BI168" s="564" t="str">
        <f t="shared" ca="1" si="10"/>
        <v/>
      </c>
      <c r="BJ168" s="564" t="str">
        <f t="shared" ca="1" si="10"/>
        <v/>
      </c>
      <c r="BK168" s="564" t="str">
        <f t="shared" ca="1" si="10"/>
        <v/>
      </c>
      <c r="BL168" s="565" t="str">
        <f t="shared" ca="1" si="10"/>
        <v/>
      </c>
      <c r="CV168" s="1528"/>
      <c r="CW168" s="1529"/>
      <c r="CX168" s="1529"/>
      <c r="CY168" s="1529"/>
      <c r="CZ168" s="1529"/>
      <c r="DA168" s="1529"/>
      <c r="DB168" s="1529"/>
      <c r="DC168" s="1529"/>
      <c r="DD168" s="1991"/>
      <c r="DE168" s="1992"/>
      <c r="DF168" s="1992"/>
      <c r="DG168" s="1993"/>
      <c r="DH168" s="1264"/>
      <c r="DI168" s="1264"/>
      <c r="DJ168" s="1264"/>
      <c r="DK168" s="1264"/>
      <c r="DL168" s="1264"/>
      <c r="DM168" s="1264"/>
      <c r="DN168" s="1264"/>
      <c r="DO168" s="1264"/>
      <c r="DP168" s="1264"/>
      <c r="DQ168" s="1264"/>
      <c r="DR168" s="307"/>
    </row>
    <row r="169" spans="1:122" s="465" customFormat="1" ht="15" customHeight="1">
      <c r="A169" s="1772" t="str">
        <f>BD169</f>
        <v>②</v>
      </c>
      <c r="B169" s="1773"/>
      <c r="C169" s="1773"/>
      <c r="D169" s="1773"/>
      <c r="E169" s="1773"/>
      <c r="F169" s="236" t="s">
        <v>303</v>
      </c>
      <c r="G169" s="278"/>
      <c r="H169" s="278"/>
      <c r="I169" s="278"/>
      <c r="J169" s="278"/>
      <c r="K169" s="278"/>
      <c r="L169" s="278"/>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c r="AR169" s="278"/>
      <c r="AS169" s="278"/>
      <c r="AT169" s="278"/>
      <c r="AU169" s="278"/>
      <c r="AV169" s="278"/>
      <c r="AW169" s="278"/>
      <c r="AX169" s="278"/>
      <c r="AY169" s="40"/>
      <c r="BA169" s="192">
        <f t="shared" si="16"/>
        <v>7</v>
      </c>
      <c r="BB169" s="192">
        <f t="shared" si="16"/>
        <v>1</v>
      </c>
      <c r="BC169" s="192">
        <f t="shared" si="16"/>
        <v>2</v>
      </c>
      <c r="BD169" s="196" t="str">
        <f>IF(ISBLANK(BD168),"①",CHAR(CODE(BD168)+1))</f>
        <v>②</v>
      </c>
      <c r="BF169" s="953"/>
      <c r="BG169" s="563" t="str">
        <f t="shared" ca="1" si="10"/>
        <v/>
      </c>
      <c r="BH169" s="564" t="str">
        <f t="shared" ca="1" si="10"/>
        <v/>
      </c>
      <c r="BI169" s="564" t="str">
        <f t="shared" ca="1" si="10"/>
        <v/>
      </c>
      <c r="BJ169" s="564" t="str">
        <f t="shared" ca="1" si="10"/>
        <v/>
      </c>
      <c r="BK169" s="564" t="str">
        <f t="shared" ca="1" si="10"/>
        <v/>
      </c>
      <c r="BL169" s="565" t="str">
        <f t="shared" ca="1" si="10"/>
        <v/>
      </c>
      <c r="CV169" s="1528"/>
      <c r="CW169" s="1529"/>
      <c r="CX169" s="1529"/>
      <c r="CY169" s="1529"/>
      <c r="CZ169" s="1529"/>
      <c r="DA169" s="1529"/>
      <c r="DB169" s="1529"/>
      <c r="DC169" s="1529"/>
      <c r="DD169" s="1991"/>
      <c r="DE169" s="1992"/>
      <c r="DF169" s="1992"/>
      <c r="DG169" s="1993"/>
      <c r="DH169" s="1264"/>
      <c r="DI169" s="1264"/>
      <c r="DJ169" s="1264"/>
      <c r="DK169" s="1264"/>
      <c r="DL169" s="1264"/>
      <c r="DM169" s="1264"/>
      <c r="DN169" s="1264"/>
      <c r="DO169" s="1264"/>
      <c r="DP169" s="1264"/>
      <c r="DQ169" s="1264"/>
      <c r="DR169" s="307"/>
    </row>
    <row r="170" spans="1:122" s="465" customFormat="1" ht="15" customHeight="1">
      <c r="A170" s="1772" t="str">
        <f>BA170&amp;"."</f>
        <v>8.</v>
      </c>
      <c r="B170" s="1774"/>
      <c r="C170" s="465" t="s">
        <v>316</v>
      </c>
      <c r="AY170" s="195"/>
      <c r="BA170" s="193">
        <f>BA169+1</f>
        <v>8</v>
      </c>
      <c r="BE170" s="233"/>
      <c r="BF170" s="233"/>
      <c r="BG170" s="559" t="str">
        <f t="shared" ca="1" si="10"/>
        <v/>
      </c>
      <c r="BH170" s="560" t="str">
        <f t="shared" ca="1" si="10"/>
        <v/>
      </c>
      <c r="BI170" s="560" t="str">
        <f t="shared" ca="1" si="10"/>
        <v/>
      </c>
      <c r="BJ170" s="560" t="str">
        <f t="shared" ca="1" si="10"/>
        <v/>
      </c>
      <c r="BK170" s="560" t="str">
        <f t="shared" ca="1" si="10"/>
        <v/>
      </c>
      <c r="BL170" s="561" t="str">
        <f t="shared" ca="1" si="10"/>
        <v/>
      </c>
      <c r="CV170" s="1528"/>
      <c r="CW170" s="1529"/>
      <c r="CX170" s="1529"/>
      <c r="CY170" s="1529"/>
      <c r="CZ170" s="1529"/>
      <c r="DA170" s="1529"/>
      <c r="DB170" s="1529"/>
      <c r="DC170" s="1529"/>
      <c r="DD170" s="1991"/>
      <c r="DE170" s="1992"/>
      <c r="DF170" s="1992"/>
      <c r="DG170" s="1993"/>
      <c r="DH170" s="1264"/>
      <c r="DI170" s="1264"/>
      <c r="DJ170" s="1264"/>
      <c r="DK170" s="1264"/>
      <c r="DL170" s="1264"/>
      <c r="DM170" s="1264"/>
      <c r="DN170" s="1264"/>
      <c r="DO170" s="1264"/>
      <c r="DP170" s="1264"/>
      <c r="DQ170" s="1264"/>
      <c r="DR170" s="307"/>
    </row>
    <row r="171" spans="1:122" s="465" customFormat="1" ht="15" customHeight="1">
      <c r="A171" s="1760" t="str">
        <f>$BA171&amp;"."&amp;$BB171&amp;"."</f>
        <v>8.1.</v>
      </c>
      <c r="B171" s="1761"/>
      <c r="C171" s="1761"/>
      <c r="D171" s="319" t="s">
        <v>146</v>
      </c>
      <c r="E171" s="275"/>
      <c r="F171" s="275"/>
      <c r="G171" s="275"/>
      <c r="H171" s="1882">
        <f>$B$61</f>
        <v>21</v>
      </c>
      <c r="I171" s="1882"/>
      <c r="J171" s="844" t="str">
        <f>VLOOKUP(VALUE(H171),$B$38:$F$75,3,FALSE) &amp;" "&amp; VLOOKUP(VALUE(H171),$B$38:$F$75,5,FALSE)</f>
        <v>F2 登録</v>
      </c>
      <c r="K171" s="469"/>
      <c r="L171" s="244"/>
      <c r="M171" s="244"/>
      <c r="N171" s="244"/>
      <c r="O171" s="469" t="s">
        <v>871</v>
      </c>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9"/>
      <c r="AP171" s="469"/>
      <c r="AQ171" s="469"/>
      <c r="AR171" s="469"/>
      <c r="AS171" s="469"/>
      <c r="AT171" s="469"/>
      <c r="AU171" s="469"/>
      <c r="AV171" s="469"/>
      <c r="AW171" s="469"/>
      <c r="AX171" s="469"/>
      <c r="AY171" s="276"/>
      <c r="BA171" s="192">
        <f>BA170</f>
        <v>8</v>
      </c>
      <c r="BB171" s="193">
        <f>BB170+1</f>
        <v>1</v>
      </c>
      <c r="BC171" s="192"/>
      <c r="BD171" s="192"/>
      <c r="BE171" s="233"/>
      <c r="BF171" s="233"/>
      <c r="BG171" s="559" t="str">
        <f t="shared" ca="1" si="10"/>
        <v/>
      </c>
      <c r="BH171" s="560" t="str">
        <f t="shared" ca="1" si="10"/>
        <v/>
      </c>
      <c r="BI171" s="560" t="str">
        <f t="shared" ca="1" si="10"/>
        <v/>
      </c>
      <c r="BJ171" s="560" t="str">
        <f t="shared" ca="1" si="10"/>
        <v/>
      </c>
      <c r="BK171" s="560" t="str">
        <f t="shared" ca="1" si="10"/>
        <v/>
      </c>
      <c r="BL171" s="561" t="str">
        <f t="shared" ca="1" si="10"/>
        <v/>
      </c>
      <c r="CV171" s="1528"/>
      <c r="CW171" s="1529"/>
      <c r="CX171" s="1529"/>
      <c r="CY171" s="1529"/>
      <c r="CZ171" s="1529"/>
      <c r="DA171" s="1529"/>
      <c r="DB171" s="1529"/>
      <c r="DC171" s="1529"/>
      <c r="DD171" s="1991"/>
      <c r="DE171" s="1992"/>
      <c r="DF171" s="1992"/>
      <c r="DG171" s="1993"/>
      <c r="DH171" s="1264"/>
      <c r="DI171" s="1264"/>
      <c r="DJ171" s="1264"/>
      <c r="DK171" s="1264"/>
      <c r="DL171" s="1264"/>
      <c r="DM171" s="1264"/>
      <c r="DN171" s="1264"/>
      <c r="DO171" s="1264"/>
      <c r="DP171" s="1264"/>
      <c r="DQ171" s="1264"/>
      <c r="DR171" s="307"/>
    </row>
    <row r="172" spans="1:122" s="465" customFormat="1" ht="15" customHeight="1">
      <c r="A172" s="1760" t="str">
        <f>$BA172&amp;"."&amp;$BB172&amp;"."&amp;$BC172&amp;"."</f>
        <v>8.1.1.</v>
      </c>
      <c r="B172" s="1761"/>
      <c r="C172" s="1761"/>
      <c r="D172" s="1761"/>
      <c r="E172" s="469" t="s">
        <v>1051</v>
      </c>
      <c r="F172" s="469"/>
      <c r="G172" s="469"/>
      <c r="H172" s="469"/>
      <c r="I172" s="469"/>
      <c r="J172" s="469"/>
      <c r="K172" s="469"/>
      <c r="L172" s="469"/>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9"/>
      <c r="AP172" s="469"/>
      <c r="AQ172" s="469"/>
      <c r="AR172" s="469"/>
      <c r="AS172" s="469"/>
      <c r="AT172" s="469"/>
      <c r="AU172" s="469"/>
      <c r="AV172" s="469"/>
      <c r="AW172" s="469"/>
      <c r="AX172" s="469"/>
      <c r="AY172" s="276"/>
      <c r="BA172" s="192">
        <f>BA171</f>
        <v>8</v>
      </c>
      <c r="BB172" s="192">
        <f>BB171</f>
        <v>1</v>
      </c>
      <c r="BC172" s="193">
        <f>BC171+1</f>
        <v>1</v>
      </c>
      <c r="BD172" s="192"/>
      <c r="BE172" s="192"/>
      <c r="BF172" s="233"/>
      <c r="BG172" s="559" t="str">
        <f t="shared" ca="1" si="10"/>
        <v/>
      </c>
      <c r="BH172" s="560" t="str">
        <f t="shared" ca="1" si="10"/>
        <v/>
      </c>
      <c r="BI172" s="560" t="str">
        <f t="shared" ca="1" si="10"/>
        <v/>
      </c>
      <c r="BJ172" s="560" t="str">
        <f t="shared" ca="1" si="10"/>
        <v/>
      </c>
      <c r="BK172" s="560" t="str">
        <f t="shared" ca="1" si="10"/>
        <v/>
      </c>
      <c r="BL172" s="561" t="str">
        <f t="shared" ca="1" si="10"/>
        <v/>
      </c>
      <c r="CV172" s="1488" t="s">
        <v>2265</v>
      </c>
      <c r="CW172" s="1489"/>
      <c r="CX172" s="1489"/>
      <c r="CY172" s="1489"/>
      <c r="CZ172" s="1489"/>
      <c r="DA172" s="1489"/>
      <c r="DB172" s="1489"/>
      <c r="DC172" s="1489"/>
      <c r="DD172" s="1859">
        <v>44638</v>
      </c>
      <c r="DE172" s="1860"/>
      <c r="DF172" s="1860"/>
      <c r="DG172" s="1861"/>
      <c r="DH172" s="1264"/>
      <c r="DI172" s="1264"/>
      <c r="DJ172" s="1264"/>
      <c r="DK172" s="1264"/>
      <c r="DL172" s="1264"/>
      <c r="DM172" s="1264"/>
      <c r="DN172" s="1264"/>
      <c r="DO172" s="1264"/>
      <c r="DP172" s="1264"/>
      <c r="DQ172" s="1264"/>
      <c r="DR172" s="307"/>
    </row>
    <row r="173" spans="1:122" s="465" customFormat="1" ht="15" customHeight="1">
      <c r="A173" s="469"/>
      <c r="B173" s="469"/>
      <c r="C173" s="469"/>
      <c r="D173" s="469"/>
      <c r="E173" s="469" t="str">
        <f>$BR$58&amp;"を行う。"</f>
        <v>「共通仕様」「52. データ登録共通処理」を行う。</v>
      </c>
      <c r="F173" s="469"/>
      <c r="G173" s="469"/>
      <c r="H173" s="922"/>
      <c r="I173" s="922"/>
      <c r="J173" s="922"/>
      <c r="K173" s="922"/>
      <c r="L173" s="922"/>
      <c r="M173" s="922"/>
      <c r="N173" s="922"/>
      <c r="O173" s="922"/>
      <c r="P173" s="922"/>
      <c r="Q173" s="922"/>
      <c r="R173" s="922"/>
      <c r="S173" s="922"/>
      <c r="T173" s="922"/>
      <c r="U173" s="922"/>
      <c r="V173" s="922"/>
      <c r="W173" s="922"/>
      <c r="X173" s="922"/>
      <c r="Y173" s="922"/>
      <c r="Z173" s="922"/>
      <c r="AA173" s="922"/>
      <c r="AB173" s="922"/>
      <c r="AC173" s="922"/>
      <c r="AD173" s="922"/>
      <c r="AE173" s="922"/>
      <c r="AF173" s="922"/>
      <c r="AG173" s="922"/>
      <c r="AH173" s="922"/>
      <c r="AI173" s="922"/>
      <c r="AJ173" s="922"/>
      <c r="AK173" s="922"/>
      <c r="AL173" s="922"/>
      <c r="AM173" s="922"/>
      <c r="AN173" s="922"/>
      <c r="AO173" s="922"/>
      <c r="AP173" s="922"/>
      <c r="AQ173" s="922"/>
      <c r="AR173" s="922"/>
      <c r="AS173" s="922"/>
      <c r="AT173" s="922"/>
      <c r="AU173" s="922"/>
      <c r="AV173" s="922"/>
      <c r="AW173" s="922"/>
      <c r="AX173" s="922"/>
      <c r="AY173" s="276"/>
      <c r="BA173" s="192">
        <f>BA172</f>
        <v>8</v>
      </c>
      <c r="BB173" s="192">
        <f>BB172</f>
        <v>1</v>
      </c>
      <c r="BC173" s="192">
        <f>BC172</f>
        <v>1</v>
      </c>
      <c r="BD173" s="192"/>
      <c r="BG173" s="559" t="str">
        <f t="shared" ca="1" si="10"/>
        <v/>
      </c>
      <c r="BH173" s="560" t="str">
        <f t="shared" ca="1" si="10"/>
        <v/>
      </c>
      <c r="BI173" s="560" t="str">
        <f t="shared" ca="1" si="10"/>
        <v/>
      </c>
      <c r="BJ173" s="560" t="str">
        <f t="shared" ca="1" si="10"/>
        <v/>
      </c>
      <c r="BK173" s="560" t="str">
        <f t="shared" ca="1" si="10"/>
        <v/>
      </c>
      <c r="BL173" s="561" t="str">
        <f t="shared" ca="1" si="10"/>
        <v/>
      </c>
      <c r="CV173" s="1528"/>
      <c r="CW173" s="1529"/>
      <c r="CX173" s="1529"/>
      <c r="CY173" s="1529"/>
      <c r="CZ173" s="1529"/>
      <c r="DA173" s="1529"/>
      <c r="DB173" s="1529"/>
      <c r="DC173" s="1529"/>
      <c r="DD173" s="1991"/>
      <c r="DE173" s="1992"/>
      <c r="DF173" s="1992"/>
      <c r="DG173" s="1993"/>
      <c r="DH173" s="1264"/>
      <c r="DI173" s="1264"/>
      <c r="DJ173" s="1264"/>
      <c r="DK173" s="1264"/>
      <c r="DL173" s="1264"/>
      <c r="DM173" s="1264"/>
      <c r="DN173" s="1264"/>
      <c r="DO173" s="1264"/>
      <c r="DP173" s="1264"/>
      <c r="DQ173" s="1264"/>
      <c r="DR173" s="307"/>
    </row>
    <row r="174" spans="1:122" s="465" customFormat="1" ht="15" customHeight="1">
      <c r="A174" s="1760" t="str">
        <f>$BA174&amp;"."&amp;$BB174&amp;"."&amp;$BC174&amp;"."</f>
        <v>8.1.2.</v>
      </c>
      <c r="B174" s="1761"/>
      <c r="C174" s="1761"/>
      <c r="D174" s="1761"/>
      <c r="E174" s="469" t="s">
        <v>1052</v>
      </c>
      <c r="F174" s="469"/>
      <c r="G174" s="469"/>
      <c r="H174" s="469"/>
      <c r="I174" s="469"/>
      <c r="J174" s="469"/>
      <c r="K174" s="469"/>
      <c r="L174" s="469"/>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9"/>
      <c r="AP174" s="469"/>
      <c r="AQ174" s="469"/>
      <c r="AR174" s="469"/>
      <c r="AS174" s="469"/>
      <c r="AT174" s="469"/>
      <c r="AU174" s="469"/>
      <c r="AV174" s="469"/>
      <c r="AW174" s="469"/>
      <c r="AX174" s="469"/>
      <c r="AY174" s="276"/>
      <c r="BA174" s="192">
        <f t="shared" ref="BA174:BD183" si="18">BA173</f>
        <v>8</v>
      </c>
      <c r="BB174" s="192">
        <f t="shared" si="18"/>
        <v>1</v>
      </c>
      <c r="BC174" s="193">
        <f>BC173+1</f>
        <v>2</v>
      </c>
      <c r="BD174" s="192"/>
      <c r="BE174" s="192"/>
      <c r="BF174" s="233"/>
      <c r="BG174" s="559" t="str">
        <f t="shared" ca="1" si="10"/>
        <v/>
      </c>
      <c r="BH174" s="560" t="str">
        <f t="shared" ca="1" si="10"/>
        <v/>
      </c>
      <c r="BI174" s="560" t="str">
        <f t="shared" ca="1" si="10"/>
        <v/>
      </c>
      <c r="BJ174" s="560" t="str">
        <f t="shared" ca="1" si="10"/>
        <v/>
      </c>
      <c r="BK174" s="560" t="str">
        <f t="shared" ca="1" si="10"/>
        <v/>
      </c>
      <c r="BL174" s="561" t="str">
        <f t="shared" ca="1" si="10"/>
        <v/>
      </c>
      <c r="CV174" s="1528"/>
      <c r="CW174" s="1529"/>
      <c r="CX174" s="1529"/>
      <c r="CY174" s="1529"/>
      <c r="CZ174" s="1529"/>
      <c r="DA174" s="1529"/>
      <c r="DB174" s="1529"/>
      <c r="DC174" s="1529"/>
      <c r="DD174" s="1991"/>
      <c r="DE174" s="1992"/>
      <c r="DF174" s="1992"/>
      <c r="DG174" s="1993"/>
      <c r="DH174" s="1264"/>
      <c r="DI174" s="1264"/>
      <c r="DJ174" s="1264"/>
      <c r="DK174" s="1264"/>
      <c r="DL174" s="1264"/>
      <c r="DM174" s="1264"/>
      <c r="DN174" s="1264"/>
      <c r="DO174" s="1264"/>
      <c r="DP174" s="1264"/>
      <c r="DQ174" s="1264"/>
      <c r="DR174" s="307"/>
    </row>
    <row r="175" spans="1:122" s="465" customFormat="1" ht="15" customHeight="1">
      <c r="A175" s="469"/>
      <c r="B175" s="469"/>
      <c r="C175" s="469"/>
      <c r="D175" s="469"/>
      <c r="E175" s="469" t="s">
        <v>894</v>
      </c>
      <c r="F175" s="469"/>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6"/>
      <c r="BA175" s="192">
        <f t="shared" si="18"/>
        <v>8</v>
      </c>
      <c r="BB175" s="192">
        <f t="shared" si="18"/>
        <v>1</v>
      </c>
      <c r="BC175" s="192">
        <f t="shared" si="18"/>
        <v>2</v>
      </c>
      <c r="BD175" s="192"/>
      <c r="BG175" s="559" t="str">
        <f t="shared" ca="1" si="10"/>
        <v/>
      </c>
      <c r="BH175" s="560" t="str">
        <f t="shared" ca="1" si="10"/>
        <v/>
      </c>
      <c r="BI175" s="560" t="str">
        <f t="shared" ca="1" si="10"/>
        <v/>
      </c>
      <c r="BJ175" s="560" t="str">
        <f t="shared" ca="1" si="10"/>
        <v/>
      </c>
      <c r="BK175" s="560" t="str">
        <f t="shared" ca="1" si="10"/>
        <v/>
      </c>
      <c r="BL175" s="561" t="str">
        <f t="shared" ca="1" si="10"/>
        <v/>
      </c>
      <c r="CV175" s="1528"/>
      <c r="CW175" s="1529"/>
      <c r="CX175" s="1529"/>
      <c r="CY175" s="1529"/>
      <c r="CZ175" s="1529"/>
      <c r="DA175" s="1529"/>
      <c r="DB175" s="1529"/>
      <c r="DC175" s="1529"/>
      <c r="DD175" s="1991"/>
      <c r="DE175" s="1992"/>
      <c r="DF175" s="1992"/>
      <c r="DG175" s="1993"/>
      <c r="DH175" s="1264"/>
      <c r="DI175" s="1264"/>
      <c r="DJ175" s="1264"/>
      <c r="DK175" s="1264"/>
      <c r="DL175" s="1264"/>
      <c r="DM175" s="1264"/>
      <c r="DN175" s="1264"/>
      <c r="DO175" s="1264"/>
      <c r="DP175" s="1264"/>
      <c r="DQ175" s="1264"/>
      <c r="DR175" s="307"/>
    </row>
    <row r="176" spans="1:122" s="94" customFormat="1" ht="15" customHeight="1">
      <c r="A176" s="1726" t="str">
        <f>$BD176&amp;"."</f>
        <v>①.</v>
      </c>
      <c r="B176" s="1727"/>
      <c r="C176" s="1727"/>
      <c r="D176" s="1727"/>
      <c r="E176" s="1727"/>
      <c r="F176" s="469" t="s">
        <v>872</v>
      </c>
      <c r="G176" s="676"/>
      <c r="H176" s="676"/>
      <c r="I176" s="676"/>
      <c r="J176" s="676"/>
      <c r="K176" s="676"/>
      <c r="L176" s="676"/>
      <c r="M176" s="685"/>
      <c r="N176" s="685"/>
      <c r="O176" s="685"/>
      <c r="P176" s="685"/>
      <c r="Q176" s="685"/>
      <c r="R176" s="685"/>
      <c r="S176" s="685"/>
      <c r="T176" s="685"/>
      <c r="U176" s="685"/>
      <c r="V176" s="685"/>
      <c r="W176" s="685"/>
      <c r="X176" s="685"/>
      <c r="Y176" s="685"/>
      <c r="Z176" s="685"/>
      <c r="AA176" s="685"/>
      <c r="AB176" s="685"/>
      <c r="AC176" s="685"/>
      <c r="AD176" s="685"/>
      <c r="AE176" s="685"/>
      <c r="AF176" s="685"/>
      <c r="AG176" s="685"/>
      <c r="AH176" s="685"/>
      <c r="AI176" s="685"/>
      <c r="AJ176" s="685"/>
      <c r="AK176" s="685"/>
      <c r="AL176" s="685"/>
      <c r="AM176" s="685"/>
      <c r="AN176" s="685"/>
      <c r="AO176" s="685"/>
      <c r="AP176" s="685"/>
      <c r="AQ176" s="685"/>
      <c r="AR176" s="685"/>
      <c r="AS176" s="685"/>
      <c r="AT176" s="685"/>
      <c r="AU176" s="685"/>
      <c r="AV176" s="685"/>
      <c r="AW176" s="685"/>
      <c r="AX176" s="685"/>
      <c r="AY176" s="93"/>
      <c r="AZ176" s="92"/>
      <c r="BA176" s="683">
        <f t="shared" si="18"/>
        <v>8</v>
      </c>
      <c r="BB176" s="683">
        <f t="shared" si="18"/>
        <v>1</v>
      </c>
      <c r="BC176" s="683">
        <f t="shared" si="18"/>
        <v>2</v>
      </c>
      <c r="BD176" s="687" t="str">
        <f>IF(ISBLANK(BD175),"①",CHAR(CODE(BD175)+1))</f>
        <v>①</v>
      </c>
      <c r="BE176" s="87"/>
      <c r="BF176" s="92"/>
      <c r="BG176" s="679" t="str">
        <f ca="1">IF($BA176&lt;&gt;"",IF(MID(_xlfn.FORMULATEXT($BA176),SEARCH("[",_xlfn.FORMULATEXT($BA176))+1,SEARCH("]",_xlfn.FORMULATEXT($BA176))-(SEARCH("[",_xlfn.FORMULATEXT($BA176))+1))="-1","",1),"")</f>
        <v/>
      </c>
      <c r="BH176" s="680" t="str">
        <f ca="1">IF($BB176&lt;&gt;"",IF(MID(_xlfn.FORMULATEXT($BB176),SEARCH("[",_xlfn.FORMULATEXT($BB176))+1,SEARCH("]",_xlfn.FORMULATEXT($BB176))-(SEARCH("[",_xlfn.FORMULATEXT($BB176))+1))="-1","",1),"")</f>
        <v/>
      </c>
      <c r="BI176" s="680" t="str">
        <f ca="1">IF($BC176&lt;&gt;"",IF(MID(_xlfn.FORMULATEXT($BC176),SEARCH("[",_xlfn.FORMULATEXT($BC176))+1,SEARCH("]",_xlfn.FORMULATEXT($BC176))-(SEARCH("[",_xlfn.FORMULATEXT($BC176))+1))="-1","",1),"")</f>
        <v/>
      </c>
      <c r="BJ176" s="680" t="str">
        <f ca="1">IF($BD176&lt;&gt;"",IF(MID(_xlfn.FORMULATEXT($BD176),SEARCH("[",_xlfn.FORMULATEXT($BD176))+1,SEARCH("]",_xlfn.FORMULATEXT($BD176))-(SEARCH("[",_xlfn.FORMULATEXT($BD176))+1))="-1","",1),"")</f>
        <v/>
      </c>
      <c r="BK176" s="680" t="str">
        <f ca="1">IF($BE176&lt;&gt;"",IF(MID(_xlfn.FORMULATEXT($BE176),SEARCH("[",_xlfn.FORMULATEXT($BE176))+1,SEARCH("]",_xlfn.FORMULATEXT($BE176))-(SEARCH("[",_xlfn.FORMULATEXT($BE176))+1))="-1","",1),"")</f>
        <v/>
      </c>
      <c r="BL176" s="681" t="str">
        <f ca="1">IF($BF176&lt;&gt;"",IF(MID(_xlfn.FORMULATEXT($BF176),SEARCH("[",_xlfn.FORMULATEXT($BF176))+1,SEARCH("]",_xlfn.FORMULATEXT($BF176))-(SEARCH("[",_xlfn.FORMULATEXT($BF176))+1))="-1","",1),"")</f>
        <v/>
      </c>
      <c r="CV176" s="1488" t="s">
        <v>2265</v>
      </c>
      <c r="CW176" s="1489"/>
      <c r="CX176" s="1489"/>
      <c r="CY176" s="1489"/>
      <c r="CZ176" s="1489"/>
      <c r="DA176" s="1489"/>
      <c r="DB176" s="1489"/>
      <c r="DC176" s="1489"/>
      <c r="DD176" s="1859">
        <v>44638</v>
      </c>
      <c r="DE176" s="1860"/>
      <c r="DF176" s="1860"/>
      <c r="DG176" s="1861"/>
      <c r="DH176" s="1522"/>
      <c r="DI176" s="1522"/>
      <c r="DJ176" s="1522"/>
      <c r="DK176" s="1522"/>
      <c r="DL176" s="1522"/>
      <c r="DM176" s="1522"/>
      <c r="DN176" s="1522"/>
      <c r="DO176" s="1522"/>
      <c r="DP176" s="1522"/>
      <c r="DQ176" s="1522"/>
      <c r="DR176" s="1523"/>
    </row>
    <row r="177" spans="1:122" s="465" customFormat="1" ht="15" customHeight="1">
      <c r="A177" s="469"/>
      <c r="B177" s="469"/>
      <c r="C177" s="469"/>
      <c r="D177" s="469"/>
      <c r="F177" s="469" t="s">
        <v>874</v>
      </c>
      <c r="G177" s="469"/>
      <c r="H177" s="922"/>
      <c r="I177" s="922"/>
      <c r="J177" s="922"/>
      <c r="K177" s="922"/>
      <c r="L177" s="922"/>
      <c r="M177" s="922"/>
      <c r="N177" s="922"/>
      <c r="O177" s="922"/>
      <c r="P177" s="922"/>
      <c r="Q177" s="922"/>
      <c r="R177" s="922"/>
      <c r="S177" s="922"/>
      <c r="T177" s="922"/>
      <c r="U177" s="922"/>
      <c r="V177" s="922"/>
      <c r="W177" s="922"/>
      <c r="X177" s="922"/>
      <c r="Y177" s="922"/>
      <c r="Z177" s="922"/>
      <c r="AA177" s="922"/>
      <c r="AB177" s="922"/>
      <c r="AC177" s="922"/>
      <c r="AD177" s="922"/>
      <c r="AE177" s="922"/>
      <c r="AF177" s="922"/>
      <c r="AG177" s="922"/>
      <c r="AH177" s="922"/>
      <c r="AI177" s="922"/>
      <c r="AJ177" s="922"/>
      <c r="AK177" s="922"/>
      <c r="AL177" s="922"/>
      <c r="AM177" s="922"/>
      <c r="AN177" s="922"/>
      <c r="AO177" s="922"/>
      <c r="AP177" s="922"/>
      <c r="AQ177" s="922"/>
      <c r="AR177" s="922"/>
      <c r="AS177" s="922"/>
      <c r="AT177" s="922"/>
      <c r="AU177" s="922"/>
      <c r="AV177" s="922"/>
      <c r="AW177" s="922"/>
      <c r="AX177" s="922"/>
      <c r="AY177" s="276"/>
      <c r="BA177" s="683">
        <f t="shared" si="18"/>
        <v>8</v>
      </c>
      <c r="BB177" s="683">
        <f t="shared" si="18"/>
        <v>1</v>
      </c>
      <c r="BC177" s="683">
        <f t="shared" si="18"/>
        <v>2</v>
      </c>
      <c r="BD177" s="683" t="str">
        <f t="shared" si="18"/>
        <v>①</v>
      </c>
      <c r="BG177" s="559" t="str">
        <f t="shared" ca="1" si="10"/>
        <v/>
      </c>
      <c r="BH177" s="560" t="str">
        <f t="shared" ca="1" si="10"/>
        <v/>
      </c>
      <c r="BI177" s="560" t="str">
        <f t="shared" ca="1" si="10"/>
        <v/>
      </c>
      <c r="BJ177" s="560" t="str">
        <f t="shared" ca="1" si="10"/>
        <v/>
      </c>
      <c r="BK177" s="560" t="str">
        <f t="shared" ca="1" si="10"/>
        <v/>
      </c>
      <c r="BL177" s="561" t="str">
        <f t="shared" ca="1" si="10"/>
        <v/>
      </c>
      <c r="CV177" s="1528"/>
      <c r="CW177" s="1529"/>
      <c r="CX177" s="1529"/>
      <c r="CY177" s="1529"/>
      <c r="CZ177" s="1529"/>
      <c r="DA177" s="1529"/>
      <c r="DB177" s="1529"/>
      <c r="DC177" s="1529"/>
      <c r="DD177" s="1991"/>
      <c r="DE177" s="1992"/>
      <c r="DF177" s="1992"/>
      <c r="DG177" s="1993"/>
      <c r="DH177" s="1264"/>
      <c r="DI177" s="1264"/>
      <c r="DJ177" s="1264"/>
      <c r="DK177" s="1264"/>
      <c r="DL177" s="1264"/>
      <c r="DM177" s="1264"/>
      <c r="DN177" s="1264"/>
      <c r="DO177" s="1264"/>
      <c r="DP177" s="1264"/>
      <c r="DQ177" s="1264"/>
      <c r="DR177" s="307"/>
    </row>
    <row r="178" spans="1:122" s="465" customFormat="1" ht="15" customHeight="1">
      <c r="A178" s="469"/>
      <c r="B178" s="469"/>
      <c r="C178" s="469"/>
      <c r="D178" s="469"/>
      <c r="F178" s="845" t="s">
        <v>150</v>
      </c>
      <c r="G178" s="846"/>
      <c r="H178" s="846"/>
      <c r="I178" s="846"/>
      <c r="J178" s="846"/>
      <c r="K178" s="846"/>
      <c r="L178" s="846"/>
      <c r="M178" s="847"/>
      <c r="N178" s="301" t="s">
        <v>153</v>
      </c>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7"/>
      <c r="AY178" s="276"/>
      <c r="BA178" s="683">
        <f t="shared" si="18"/>
        <v>8</v>
      </c>
      <c r="BB178" s="683">
        <f t="shared" si="18"/>
        <v>1</v>
      </c>
      <c r="BC178" s="683">
        <f t="shared" si="18"/>
        <v>2</v>
      </c>
      <c r="BD178" s="683" t="str">
        <f t="shared" si="18"/>
        <v>①</v>
      </c>
      <c r="BG178" s="559" t="str">
        <f t="shared" ref="BG178:BL190" ca="1" si="19">IF(BA178&lt;&gt;"",IF(MID(_xlfn.FORMULATEXT(BA178),SEARCH("[",_xlfn.FORMULATEXT(BA178))+1,SEARCH("]",_xlfn.FORMULATEXT(BA178))-(SEARCH("[",_xlfn.FORMULATEXT(BA178))+1))="-1","",1),"")</f>
        <v/>
      </c>
      <c r="BH178" s="560" t="str">
        <f t="shared" ca="1" si="19"/>
        <v/>
      </c>
      <c r="BI178" s="560" t="str">
        <f t="shared" ca="1" si="19"/>
        <v/>
      </c>
      <c r="BJ178" s="560" t="str">
        <f t="shared" ca="1" si="19"/>
        <v/>
      </c>
      <c r="BK178" s="560" t="str">
        <f t="shared" ca="1" si="19"/>
        <v/>
      </c>
      <c r="BL178" s="561" t="str">
        <f t="shared" ca="1" si="19"/>
        <v/>
      </c>
      <c r="CV178" s="1528"/>
      <c r="CW178" s="1529"/>
      <c r="CX178" s="1529"/>
      <c r="CY178" s="1529"/>
      <c r="CZ178" s="1529"/>
      <c r="DA178" s="1529"/>
      <c r="DB178" s="1529"/>
      <c r="DC178" s="1529"/>
      <c r="DD178" s="1991"/>
      <c r="DE178" s="1992"/>
      <c r="DF178" s="1992"/>
      <c r="DG178" s="1993"/>
      <c r="DH178" s="1264"/>
      <c r="DI178" s="1264"/>
      <c r="DJ178" s="1264"/>
      <c r="DK178" s="1264"/>
      <c r="DL178" s="1264"/>
      <c r="DM178" s="1264"/>
      <c r="DN178" s="1264"/>
      <c r="DO178" s="1264"/>
      <c r="DP178" s="1264"/>
      <c r="DQ178" s="1264"/>
      <c r="DR178" s="307"/>
    </row>
    <row r="179" spans="1:122" s="465" customFormat="1" ht="15" customHeight="1">
      <c r="A179" s="469"/>
      <c r="B179" s="469"/>
      <c r="C179" s="469"/>
      <c r="D179" s="469"/>
      <c r="F179" s="848" t="s">
        <v>151</v>
      </c>
      <c r="G179" s="849"/>
      <c r="H179" s="849"/>
      <c r="I179" s="849"/>
      <c r="J179" s="849"/>
      <c r="K179" s="849"/>
      <c r="L179" s="849"/>
      <c r="M179" s="850"/>
      <c r="N179" s="927" t="str">
        <f>"入力必須項目 &lt;未入力の入力必須項目&gt; が未入力の為データ登録処理ができません。"</f>
        <v>入力必須項目 &lt;未入力の入力必須項目&gt; が未入力の為データ登録処理ができません。</v>
      </c>
      <c r="O179" s="257"/>
      <c r="P179" s="257"/>
      <c r="Q179" s="257"/>
      <c r="R179" s="257"/>
      <c r="S179" s="257"/>
      <c r="T179" s="257"/>
      <c r="U179" s="257"/>
      <c r="V179" s="257"/>
      <c r="W179" s="257"/>
      <c r="X179" s="257"/>
      <c r="Y179" s="257"/>
      <c r="Z179" s="257"/>
      <c r="AA179" s="257"/>
      <c r="AB179" s="257"/>
      <c r="AC179" s="257"/>
      <c r="AD179" s="257"/>
      <c r="AE179" s="257"/>
      <c r="AF179" s="257"/>
      <c r="AG179" s="257"/>
      <c r="AH179" s="257"/>
      <c r="AI179" s="257"/>
      <c r="AJ179" s="257"/>
      <c r="AK179" s="257"/>
      <c r="AL179" s="257"/>
      <c r="AM179" s="257"/>
      <c r="AN179" s="257"/>
      <c r="AO179" s="257"/>
      <c r="AP179" s="257"/>
      <c r="AQ179" s="257"/>
      <c r="AR179" s="257"/>
      <c r="AS179" s="257"/>
      <c r="AT179" s="257"/>
      <c r="AU179" s="257"/>
      <c r="AV179" s="257"/>
      <c r="AW179" s="257"/>
      <c r="AX179" s="258"/>
      <c r="AY179" s="276"/>
      <c r="BA179" s="683">
        <f t="shared" si="18"/>
        <v>8</v>
      </c>
      <c r="BB179" s="683">
        <f t="shared" si="18"/>
        <v>1</v>
      </c>
      <c r="BC179" s="683">
        <f t="shared" si="18"/>
        <v>2</v>
      </c>
      <c r="BD179" s="683" t="str">
        <f t="shared" si="18"/>
        <v>①</v>
      </c>
      <c r="BG179" s="559" t="str">
        <f t="shared" ca="1" si="19"/>
        <v/>
      </c>
      <c r="BH179" s="560" t="str">
        <f t="shared" ca="1" si="19"/>
        <v/>
      </c>
      <c r="BI179" s="560" t="str">
        <f t="shared" ca="1" si="19"/>
        <v/>
      </c>
      <c r="BJ179" s="560" t="str">
        <f t="shared" ca="1" si="19"/>
        <v/>
      </c>
      <c r="BK179" s="560" t="str">
        <f t="shared" ca="1" si="19"/>
        <v/>
      </c>
      <c r="BL179" s="561" t="str">
        <f t="shared" ca="1" si="19"/>
        <v/>
      </c>
      <c r="CV179" s="1528"/>
      <c r="CW179" s="1529"/>
      <c r="CX179" s="1529"/>
      <c r="CY179" s="1529"/>
      <c r="CZ179" s="1529"/>
      <c r="DA179" s="1529"/>
      <c r="DB179" s="1529"/>
      <c r="DC179" s="1529"/>
      <c r="DD179" s="1991"/>
      <c r="DE179" s="1992"/>
      <c r="DF179" s="1992"/>
      <c r="DG179" s="1993"/>
      <c r="DH179" s="1264"/>
      <c r="DI179" s="1264"/>
      <c r="DJ179" s="1264"/>
      <c r="DK179" s="1264"/>
      <c r="DL179" s="1264"/>
      <c r="DM179" s="1264"/>
      <c r="DN179" s="1264"/>
      <c r="DO179" s="1264"/>
      <c r="DP179" s="1264"/>
      <c r="DQ179" s="1264"/>
      <c r="DR179" s="307"/>
    </row>
    <row r="180" spans="1:122" s="465" customFormat="1" ht="15" customHeight="1">
      <c r="A180" s="469"/>
      <c r="B180" s="469"/>
      <c r="C180" s="469"/>
      <c r="D180" s="469"/>
      <c r="F180" s="302"/>
      <c r="G180" s="922"/>
      <c r="H180" s="922"/>
      <c r="I180" s="922"/>
      <c r="J180" s="922"/>
      <c r="K180" s="922"/>
      <c r="L180" s="922"/>
      <c r="M180" s="923"/>
      <c r="N180" s="302" t="s">
        <v>875</v>
      </c>
      <c r="O180" s="922"/>
      <c r="P180" s="922"/>
      <c r="Q180" s="922"/>
      <c r="R180" s="922"/>
      <c r="S180" s="922"/>
      <c r="T180" s="922"/>
      <c r="U180" s="922"/>
      <c r="V180" s="922"/>
      <c r="W180" s="922"/>
      <c r="X180" s="922"/>
      <c r="Y180" s="922"/>
      <c r="Z180" s="922"/>
      <c r="AA180" s="922"/>
      <c r="AB180" s="922"/>
      <c r="AC180" s="922"/>
      <c r="AD180" s="922"/>
      <c r="AE180" s="922"/>
      <c r="AF180" s="922"/>
      <c r="AG180" s="922"/>
      <c r="AH180" s="922"/>
      <c r="AI180" s="922"/>
      <c r="AJ180" s="922"/>
      <c r="AK180" s="922"/>
      <c r="AL180" s="922"/>
      <c r="AM180" s="922"/>
      <c r="AN180" s="922"/>
      <c r="AO180" s="922"/>
      <c r="AP180" s="922"/>
      <c r="AQ180" s="922"/>
      <c r="AR180" s="922"/>
      <c r="AS180" s="922"/>
      <c r="AT180" s="922"/>
      <c r="AU180" s="922"/>
      <c r="AV180" s="922"/>
      <c r="AW180" s="922"/>
      <c r="AX180" s="923"/>
      <c r="AY180" s="276"/>
      <c r="BA180" s="683">
        <f t="shared" si="18"/>
        <v>8</v>
      </c>
      <c r="BB180" s="683">
        <f t="shared" si="18"/>
        <v>1</v>
      </c>
      <c r="BC180" s="683">
        <f t="shared" si="18"/>
        <v>2</v>
      </c>
      <c r="BD180" s="683" t="str">
        <f t="shared" si="18"/>
        <v>①</v>
      </c>
      <c r="BG180" s="559" t="str">
        <f t="shared" ca="1" si="19"/>
        <v/>
      </c>
      <c r="BH180" s="560" t="str">
        <f t="shared" ca="1" si="19"/>
        <v/>
      </c>
      <c r="BI180" s="560" t="str">
        <f t="shared" ca="1" si="19"/>
        <v/>
      </c>
      <c r="BJ180" s="560" t="str">
        <f t="shared" ca="1" si="19"/>
        <v/>
      </c>
      <c r="BK180" s="560" t="str">
        <f t="shared" ca="1" si="19"/>
        <v/>
      </c>
      <c r="BL180" s="561" t="str">
        <f t="shared" ca="1" si="19"/>
        <v/>
      </c>
      <c r="CV180" s="1528"/>
      <c r="CW180" s="1529"/>
      <c r="CX180" s="1529"/>
      <c r="CY180" s="1529"/>
      <c r="CZ180" s="1529"/>
      <c r="DA180" s="1529"/>
      <c r="DB180" s="1529"/>
      <c r="DC180" s="1529"/>
      <c r="DD180" s="1991"/>
      <c r="DE180" s="1992"/>
      <c r="DF180" s="1992"/>
      <c r="DG180" s="1993"/>
      <c r="DH180" s="1264"/>
      <c r="DI180" s="1264"/>
      <c r="DJ180" s="1264"/>
      <c r="DK180" s="1264"/>
      <c r="DL180" s="1264"/>
      <c r="DM180" s="1264"/>
      <c r="DN180" s="1264"/>
      <c r="DO180" s="1264"/>
      <c r="DP180" s="1264"/>
      <c r="DQ180" s="1264"/>
      <c r="DR180" s="307"/>
    </row>
    <row r="181" spans="1:122" s="465" customFormat="1" ht="15" customHeight="1">
      <c r="A181" s="469"/>
      <c r="B181" s="469"/>
      <c r="C181" s="469"/>
      <c r="D181" s="469"/>
      <c r="F181" s="851" t="s">
        <v>152</v>
      </c>
      <c r="G181" s="852"/>
      <c r="H181" s="852"/>
      <c r="I181" s="852"/>
      <c r="J181" s="852"/>
      <c r="K181" s="852"/>
      <c r="L181" s="852"/>
      <c r="M181" s="853"/>
      <c r="N181" s="303" t="s">
        <v>318</v>
      </c>
      <c r="O181" s="271"/>
      <c r="P181" s="271"/>
      <c r="Q181" s="977"/>
      <c r="R181" s="271"/>
      <c r="S181" s="271"/>
      <c r="T181" s="271"/>
      <c r="U181" s="271"/>
      <c r="V181" s="271"/>
      <c r="W181" s="271"/>
      <c r="X181" s="271"/>
      <c r="Y181" s="271"/>
      <c r="Z181" s="271"/>
      <c r="AA181" s="271"/>
      <c r="AB181" s="271"/>
      <c r="AC181" s="271"/>
      <c r="AD181" s="271"/>
      <c r="AE181" s="271"/>
      <c r="AF181" s="271"/>
      <c r="AG181" s="271"/>
      <c r="AH181" s="271"/>
      <c r="AI181" s="271"/>
      <c r="AJ181" s="271"/>
      <c r="AK181" s="271"/>
      <c r="AL181" s="271"/>
      <c r="AM181" s="271"/>
      <c r="AN181" s="271"/>
      <c r="AO181" s="271"/>
      <c r="AP181" s="271"/>
      <c r="AQ181" s="271"/>
      <c r="AR181" s="271"/>
      <c r="AS181" s="271"/>
      <c r="AT181" s="271"/>
      <c r="AU181" s="271"/>
      <c r="AV181" s="271"/>
      <c r="AW181" s="271"/>
      <c r="AX181" s="272"/>
      <c r="AY181" s="276"/>
      <c r="BA181" s="683">
        <f t="shared" si="18"/>
        <v>8</v>
      </c>
      <c r="BB181" s="683">
        <f t="shared" si="18"/>
        <v>1</v>
      </c>
      <c r="BC181" s="683">
        <f t="shared" si="18"/>
        <v>2</v>
      </c>
      <c r="BD181" s="683" t="str">
        <f t="shared" si="18"/>
        <v>①</v>
      </c>
      <c r="BG181" s="559" t="str">
        <f t="shared" ca="1" si="19"/>
        <v/>
      </c>
      <c r="BH181" s="560" t="str">
        <f t="shared" ca="1" si="19"/>
        <v/>
      </c>
      <c r="BI181" s="560" t="str">
        <f t="shared" ca="1" si="19"/>
        <v/>
      </c>
      <c r="BJ181" s="560" t="str">
        <f t="shared" ca="1" si="19"/>
        <v/>
      </c>
      <c r="BK181" s="560" t="str">
        <f t="shared" ca="1" si="19"/>
        <v/>
      </c>
      <c r="BL181" s="561" t="str">
        <f t="shared" ca="1" si="19"/>
        <v/>
      </c>
      <c r="CV181" s="1528"/>
      <c r="CW181" s="1529"/>
      <c r="CX181" s="1529"/>
      <c r="CY181" s="1529"/>
      <c r="CZ181" s="1529"/>
      <c r="DA181" s="1529"/>
      <c r="DB181" s="1529"/>
      <c r="DC181" s="1529"/>
      <c r="DD181" s="1991"/>
      <c r="DE181" s="1992"/>
      <c r="DF181" s="1992"/>
      <c r="DG181" s="1993"/>
      <c r="DH181" s="1264"/>
      <c r="DI181" s="1264"/>
      <c r="DJ181" s="1264"/>
      <c r="DK181" s="1264"/>
      <c r="DL181" s="1264"/>
      <c r="DM181" s="1264"/>
      <c r="DN181" s="1264"/>
      <c r="DO181" s="1264"/>
      <c r="DP181" s="1264"/>
      <c r="DQ181" s="1264"/>
      <c r="DR181" s="307"/>
    </row>
    <row r="182" spans="1:122" s="94" customFormat="1" ht="15" customHeight="1">
      <c r="A182" s="1760" t="str">
        <f>$BA182&amp;"."&amp;$BB182&amp;"."&amp;$BC182&amp;"."</f>
        <v>8.1.3.</v>
      </c>
      <c r="B182" s="1761"/>
      <c r="C182" s="1761"/>
      <c r="D182" s="1761"/>
      <c r="E182" s="469" t="s">
        <v>1065</v>
      </c>
      <c r="F182" s="469"/>
      <c r="G182" s="469"/>
      <c r="H182" s="469"/>
      <c r="I182" s="469"/>
      <c r="J182" s="469"/>
      <c r="K182" s="469"/>
      <c r="L182" s="469"/>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9"/>
      <c r="AP182" s="469"/>
      <c r="AQ182" s="469"/>
      <c r="AR182" s="469"/>
      <c r="AS182" s="469"/>
      <c r="AT182" s="469"/>
      <c r="AU182" s="469"/>
      <c r="AV182" s="469"/>
      <c r="AW182" s="469"/>
      <c r="AX182" s="469"/>
      <c r="AY182" s="276"/>
      <c r="AZ182" s="465"/>
      <c r="BA182" s="192">
        <f t="shared" si="18"/>
        <v>8</v>
      </c>
      <c r="BB182" s="192">
        <f t="shared" si="18"/>
        <v>1</v>
      </c>
      <c r="BC182" s="193">
        <f>BC181+1</f>
        <v>3</v>
      </c>
      <c r="BD182" s="192"/>
      <c r="BE182" s="192"/>
      <c r="BF182" s="233"/>
      <c r="BG182" s="679" t="str">
        <f ca="1">IF($BA182&lt;&gt;"",IF(MID(_xlfn.FORMULATEXT($BA182),SEARCH("[",_xlfn.FORMULATEXT($BA182))+1,SEARCH("]",_xlfn.FORMULATEXT($BA182))-(SEARCH("[",_xlfn.FORMULATEXT($BA182))+1))="-1","",1),"")</f>
        <v/>
      </c>
      <c r="BH182" s="680" t="str">
        <f ca="1">IF($BB182&lt;&gt;"",IF(MID(_xlfn.FORMULATEXT($BB182),SEARCH("[",_xlfn.FORMULATEXT($BB182))+1,SEARCH("]",_xlfn.FORMULATEXT($BB182))-(SEARCH("[",_xlfn.FORMULATEXT($BB182))+1))="-1","",1),"")</f>
        <v/>
      </c>
      <c r="BI182" s="680" t="str">
        <f ca="1">IF($BC182&lt;&gt;"",IF(MID(_xlfn.FORMULATEXT($BC182),SEARCH("[",_xlfn.FORMULATEXT($BC182))+1,SEARCH("]",_xlfn.FORMULATEXT($BC182))-(SEARCH("[",_xlfn.FORMULATEXT($BC182))+1))="-1","",1),"")</f>
        <v/>
      </c>
      <c r="BJ182" s="680" t="str">
        <f ca="1">IF($BD182&lt;&gt;"",IF(MID(_xlfn.FORMULATEXT($BD182),SEARCH("[",_xlfn.FORMULATEXT($BD182))+1,SEARCH("]",_xlfn.FORMULATEXT($BD182))-(SEARCH("[",_xlfn.FORMULATEXT($BD182))+1))="-1","",1),"")</f>
        <v/>
      </c>
      <c r="BK182" s="680" t="str">
        <f ca="1">IF($BE182&lt;&gt;"",IF(MID(_xlfn.FORMULATEXT($BE182),SEARCH("[",_xlfn.FORMULATEXT($BE182))+1,SEARCH("]",_xlfn.FORMULATEXT($BE182))-(SEARCH("[",_xlfn.FORMULATEXT($BE182))+1))="-1","",1),"")</f>
        <v/>
      </c>
      <c r="BL182" s="681" t="str">
        <f ca="1">IF($BF182&lt;&gt;"",IF(MID(_xlfn.FORMULATEXT($BF182),SEARCH("[",_xlfn.FORMULATEXT($BF182))+1,SEARCH("]",_xlfn.FORMULATEXT($BF182))-(SEARCH("[",_xlfn.FORMULATEXT($BF182))+1))="-1","",1),"")</f>
        <v/>
      </c>
      <c r="CV182" s="1488" t="s">
        <v>2265</v>
      </c>
      <c r="CW182" s="1489"/>
      <c r="CX182" s="1489"/>
      <c r="CY182" s="1489"/>
      <c r="CZ182" s="1489"/>
      <c r="DA182" s="1489"/>
      <c r="DB182" s="1489"/>
      <c r="DC182" s="1489"/>
      <c r="DD182" s="1859">
        <v>44638</v>
      </c>
      <c r="DE182" s="1860"/>
      <c r="DF182" s="1860"/>
      <c r="DG182" s="1861"/>
      <c r="DH182" s="1522"/>
      <c r="DI182" s="1522"/>
      <c r="DJ182" s="1522"/>
      <c r="DK182" s="1522"/>
      <c r="DL182" s="1522"/>
      <c r="DM182" s="1522"/>
      <c r="DN182" s="1522"/>
      <c r="DO182" s="1522"/>
      <c r="DP182" s="1522"/>
      <c r="DQ182" s="1522"/>
      <c r="DR182" s="1523"/>
    </row>
    <row r="183" spans="1:122" s="465" customFormat="1" ht="15" customHeight="1">
      <c r="A183" s="469"/>
      <c r="B183" s="469"/>
      <c r="C183" s="469"/>
      <c r="D183" s="469"/>
      <c r="E183" s="304" t="str">
        <f>$CL$25&amp;"を実施する。"</f>
        <v>「9. データ登録処理」を実施する。</v>
      </c>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276"/>
      <c r="BA183" s="683">
        <f t="shared" si="18"/>
        <v>8</v>
      </c>
      <c r="BB183" s="683">
        <f t="shared" si="18"/>
        <v>1</v>
      </c>
      <c r="BC183" s="683">
        <f t="shared" si="18"/>
        <v>3</v>
      </c>
      <c r="BD183" s="192"/>
      <c r="BE183" s="192"/>
      <c r="BF183" s="233"/>
      <c r="BG183" s="559" t="str">
        <f t="shared" ca="1" si="19"/>
        <v/>
      </c>
      <c r="BH183" s="560" t="str">
        <f t="shared" ca="1" si="19"/>
        <v/>
      </c>
      <c r="BI183" s="560" t="str">
        <f t="shared" ca="1" si="19"/>
        <v/>
      </c>
      <c r="BJ183" s="560" t="str">
        <f t="shared" ca="1" si="19"/>
        <v/>
      </c>
      <c r="BK183" s="560" t="str">
        <f t="shared" ca="1" si="19"/>
        <v/>
      </c>
      <c r="BL183" s="561" t="str">
        <f t="shared" ca="1" si="19"/>
        <v/>
      </c>
      <c r="CV183" s="1528"/>
      <c r="CW183" s="1529"/>
      <c r="CX183" s="1529"/>
      <c r="CY183" s="1529"/>
      <c r="CZ183" s="1529"/>
      <c r="DA183" s="1529"/>
      <c r="DB183" s="1529"/>
      <c r="DC183" s="1529"/>
      <c r="DD183" s="1991"/>
      <c r="DE183" s="1992"/>
      <c r="DF183" s="1992"/>
      <c r="DG183" s="1993"/>
      <c r="DH183" s="1264"/>
      <c r="DI183" s="1264"/>
      <c r="DJ183" s="1264"/>
      <c r="DK183" s="1264"/>
      <c r="DL183" s="1264"/>
      <c r="DM183" s="1264"/>
      <c r="DN183" s="1264"/>
      <c r="DO183" s="1264"/>
      <c r="DP183" s="1264"/>
      <c r="DQ183" s="1264"/>
      <c r="DR183" s="307"/>
    </row>
    <row r="184" spans="1:122" s="465" customFormat="1" ht="15" customHeight="1">
      <c r="A184" s="1760" t="str">
        <f>$BA184&amp;"."&amp;$BB184&amp;"."</f>
        <v>8.2.</v>
      </c>
      <c r="B184" s="1761"/>
      <c r="C184" s="1761"/>
      <c r="D184" s="319" t="s">
        <v>146</v>
      </c>
      <c r="E184" s="275"/>
      <c r="F184" s="275"/>
      <c r="G184" s="275"/>
      <c r="H184" s="1882">
        <f>$B$64</f>
        <v>24</v>
      </c>
      <c r="I184" s="1882"/>
      <c r="J184" s="844" t="str">
        <f>VLOOKUP(VALUE(H184),$B$38:$F$75,3,FALSE) &amp;" "&amp; VLOOKUP(VALUE(H184),$B$38:$F$75,5,FALSE)</f>
        <v>F5 検索</v>
      </c>
      <c r="K184" s="275"/>
      <c r="L184" s="475"/>
      <c r="M184" s="475"/>
      <c r="N184" s="475"/>
      <c r="O184" s="275" t="s">
        <v>317</v>
      </c>
      <c r="P184" s="275"/>
      <c r="Q184" s="275"/>
      <c r="R184" s="275"/>
      <c r="S184" s="275"/>
      <c r="T184" s="275"/>
      <c r="U184" s="275"/>
      <c r="V184" s="275"/>
      <c r="W184" s="275"/>
      <c r="X184" s="275"/>
      <c r="Y184" s="275"/>
      <c r="Z184" s="275"/>
      <c r="AA184" s="275"/>
      <c r="AB184" s="275"/>
      <c r="AC184" s="275"/>
      <c r="AD184" s="275"/>
      <c r="AE184" s="275"/>
      <c r="AF184" s="275"/>
      <c r="AG184" s="275"/>
      <c r="AH184" s="275"/>
      <c r="AI184" s="275"/>
      <c r="AJ184" s="275"/>
      <c r="AK184" s="275"/>
      <c r="AL184" s="275"/>
      <c r="AM184" s="275"/>
      <c r="AN184" s="275"/>
      <c r="AO184" s="275"/>
      <c r="AP184" s="275"/>
      <c r="AQ184" s="275"/>
      <c r="AR184" s="275"/>
      <c r="AS184" s="275"/>
      <c r="AT184" s="275"/>
      <c r="AU184" s="275"/>
      <c r="AV184" s="275"/>
      <c r="AW184" s="275"/>
      <c r="AX184" s="275"/>
      <c r="AY184" s="223"/>
      <c r="BA184" s="192">
        <f>BA183</f>
        <v>8</v>
      </c>
      <c r="BB184" s="193">
        <f>BB183+1</f>
        <v>2</v>
      </c>
      <c r="BC184" s="192"/>
      <c r="BD184" s="192"/>
      <c r="BE184" s="192"/>
      <c r="BF184" s="953"/>
      <c r="BG184" s="563" t="str">
        <f t="shared" ca="1" si="19"/>
        <v/>
      </c>
      <c r="BH184" s="564" t="str">
        <f t="shared" ca="1" si="19"/>
        <v/>
      </c>
      <c r="BI184" s="564" t="str">
        <f t="shared" ca="1" si="19"/>
        <v/>
      </c>
      <c r="BJ184" s="564" t="str">
        <f t="shared" ca="1" si="19"/>
        <v/>
      </c>
      <c r="BK184" s="564" t="str">
        <f t="shared" ca="1" si="19"/>
        <v/>
      </c>
      <c r="BL184" s="565" t="str">
        <f t="shared" ca="1" si="19"/>
        <v/>
      </c>
      <c r="CV184" s="1528"/>
      <c r="CW184" s="1529"/>
      <c r="CX184" s="1529"/>
      <c r="CY184" s="1529"/>
      <c r="CZ184" s="1529"/>
      <c r="DA184" s="1529"/>
      <c r="DB184" s="1529"/>
      <c r="DC184" s="1529"/>
      <c r="DD184" s="1991"/>
      <c r="DE184" s="1992"/>
      <c r="DF184" s="1992"/>
      <c r="DG184" s="1993"/>
      <c r="DH184" s="1264"/>
      <c r="DI184" s="1264"/>
      <c r="DJ184" s="1264"/>
      <c r="DK184" s="1264"/>
      <c r="DL184" s="1264"/>
      <c r="DM184" s="1264"/>
      <c r="DN184" s="1264"/>
      <c r="DO184" s="1264"/>
      <c r="DP184" s="1264"/>
      <c r="DQ184" s="1264"/>
      <c r="DR184" s="307"/>
    </row>
    <row r="185" spans="1:122" s="465" customFormat="1" ht="15" customHeight="1">
      <c r="A185" s="1760" t="str">
        <f>$BA185&amp;"."&amp;$BB185&amp;"."&amp;$BC185&amp;"."</f>
        <v>8.2.1.</v>
      </c>
      <c r="B185" s="1761"/>
      <c r="C185" s="1761"/>
      <c r="D185" s="1761"/>
      <c r="E185" s="465" t="s">
        <v>1078</v>
      </c>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c r="AR185" s="275"/>
      <c r="AS185" s="275"/>
      <c r="AT185" s="275"/>
      <c r="AU185" s="275"/>
      <c r="AV185" s="275"/>
      <c r="AW185" s="275"/>
      <c r="AX185" s="275"/>
      <c r="AY185" s="223"/>
      <c r="BA185" s="192">
        <f t="shared" ref="BA185:BC196" si="20">BA184</f>
        <v>8</v>
      </c>
      <c r="BB185" s="192">
        <f t="shared" si="20"/>
        <v>2</v>
      </c>
      <c r="BC185" s="193">
        <f>BC184+1</f>
        <v>1</v>
      </c>
      <c r="BD185" s="192"/>
      <c r="BE185" s="192"/>
      <c r="BF185" s="953"/>
      <c r="BG185" s="563" t="str">
        <f t="shared" ca="1" si="19"/>
        <v/>
      </c>
      <c r="BH185" s="564" t="str">
        <f t="shared" ca="1" si="19"/>
        <v/>
      </c>
      <c r="BI185" s="564" t="str">
        <f t="shared" ca="1" si="19"/>
        <v/>
      </c>
      <c r="BJ185" s="564" t="str">
        <f t="shared" ca="1" si="19"/>
        <v/>
      </c>
      <c r="BK185" s="564" t="str">
        <f t="shared" ca="1" si="19"/>
        <v/>
      </c>
      <c r="BL185" s="565" t="str">
        <f t="shared" ca="1" si="19"/>
        <v/>
      </c>
      <c r="CV185" s="1488" t="s">
        <v>2265</v>
      </c>
      <c r="CW185" s="1489"/>
      <c r="CX185" s="1489"/>
      <c r="CY185" s="1489"/>
      <c r="CZ185" s="1489"/>
      <c r="DA185" s="1489"/>
      <c r="DB185" s="1489"/>
      <c r="DC185" s="1489"/>
      <c r="DD185" s="1859">
        <v>44638</v>
      </c>
      <c r="DE185" s="1860"/>
      <c r="DF185" s="1860"/>
      <c r="DG185" s="1861"/>
      <c r="DH185" s="1264"/>
      <c r="DI185" s="1264"/>
      <c r="DJ185" s="1264"/>
      <c r="DK185" s="1264"/>
      <c r="DL185" s="1264"/>
      <c r="DM185" s="1264"/>
      <c r="DN185" s="1264"/>
      <c r="DO185" s="1264"/>
      <c r="DP185" s="1264"/>
      <c r="DQ185" s="1264"/>
      <c r="DR185" s="307"/>
    </row>
    <row r="186" spans="1:122" s="465" customFormat="1" ht="15" customHeight="1">
      <c r="A186" s="918"/>
      <c r="B186" s="919"/>
      <c r="C186" s="919"/>
      <c r="D186" s="919"/>
      <c r="E186" s="987" t="str">
        <f>$BR$59&amp;"を実施する。"</f>
        <v>「共通仕様」「53. データ検索共通処理」を実施する。</v>
      </c>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75"/>
      <c r="AS186" s="275"/>
      <c r="AT186" s="275"/>
      <c r="AU186" s="275"/>
      <c r="AV186" s="275"/>
      <c r="AW186" s="275"/>
      <c r="AX186" s="275"/>
      <c r="AY186" s="223"/>
      <c r="BA186" s="192">
        <f t="shared" si="20"/>
        <v>8</v>
      </c>
      <c r="BB186" s="192">
        <f t="shared" si="20"/>
        <v>2</v>
      </c>
      <c r="BC186" s="192">
        <f t="shared" si="20"/>
        <v>1</v>
      </c>
      <c r="BD186" s="192"/>
      <c r="BE186" s="192"/>
      <c r="BF186" s="953"/>
      <c r="BG186" s="563"/>
      <c r="BH186" s="564"/>
      <c r="BI186" s="564"/>
      <c r="BJ186" s="564"/>
      <c r="BK186" s="564"/>
      <c r="BL186" s="565"/>
      <c r="CV186" s="1528"/>
      <c r="CW186" s="1529"/>
      <c r="CX186" s="1529"/>
      <c r="CY186" s="1529"/>
      <c r="CZ186" s="1529"/>
      <c r="DA186" s="1529"/>
      <c r="DB186" s="1529"/>
      <c r="DC186" s="1529"/>
      <c r="DD186" s="1991"/>
      <c r="DE186" s="1992"/>
      <c r="DF186" s="1992"/>
      <c r="DG186" s="1993"/>
      <c r="DH186" s="1264"/>
      <c r="DI186" s="1264"/>
      <c r="DJ186" s="1264"/>
      <c r="DK186" s="1264"/>
      <c r="DL186" s="1264"/>
      <c r="DM186" s="1264"/>
      <c r="DN186" s="1264"/>
      <c r="DO186" s="1264"/>
      <c r="DP186" s="1264"/>
      <c r="DQ186" s="1264"/>
      <c r="DR186" s="307"/>
    </row>
    <row r="187" spans="1:122" s="465" customFormat="1" ht="15" customHeight="1">
      <c r="A187" s="1760" t="str">
        <f>$BA187&amp;"."&amp;$BB187&amp;"."&amp;$BC187&amp;"."</f>
        <v>8.2.2.</v>
      </c>
      <c r="B187" s="1761"/>
      <c r="C187" s="1761"/>
      <c r="D187" s="1761"/>
      <c r="E187" s="465" t="s">
        <v>1081</v>
      </c>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c r="AJ187" s="275"/>
      <c r="AK187" s="275"/>
      <c r="AL187" s="275"/>
      <c r="AM187" s="275"/>
      <c r="AN187" s="275"/>
      <c r="AO187" s="275"/>
      <c r="AP187" s="275"/>
      <c r="AQ187" s="275"/>
      <c r="AR187" s="275"/>
      <c r="AS187" s="275"/>
      <c r="AT187" s="275"/>
      <c r="AU187" s="275"/>
      <c r="AV187" s="275"/>
      <c r="AW187" s="275"/>
      <c r="AX187" s="275"/>
      <c r="AY187" s="223"/>
      <c r="BA187" s="192">
        <f>BA186</f>
        <v>8</v>
      </c>
      <c r="BB187" s="192">
        <f>BB186</f>
        <v>2</v>
      </c>
      <c r="BC187" s="193">
        <f>BC186+1</f>
        <v>2</v>
      </c>
      <c r="BD187" s="192"/>
      <c r="BE187" s="192"/>
      <c r="BF187" s="953"/>
      <c r="BG187" s="563" t="str">
        <f t="shared" ca="1" si="19"/>
        <v/>
      </c>
      <c r="BH187" s="564" t="str">
        <f t="shared" ca="1" si="19"/>
        <v/>
      </c>
      <c r="BI187" s="564" t="str">
        <f t="shared" ca="1" si="19"/>
        <v/>
      </c>
      <c r="BJ187" s="564" t="str">
        <f t="shared" ca="1" si="19"/>
        <v/>
      </c>
      <c r="BK187" s="564" t="str">
        <f t="shared" ca="1" si="19"/>
        <v/>
      </c>
      <c r="BL187" s="565" t="str">
        <f t="shared" ca="1" si="19"/>
        <v/>
      </c>
      <c r="CV187" s="1528"/>
      <c r="CW187" s="1529"/>
      <c r="CX187" s="1529"/>
      <c r="CY187" s="1529"/>
      <c r="CZ187" s="1529"/>
      <c r="DA187" s="1529"/>
      <c r="DB187" s="1529"/>
      <c r="DC187" s="1529"/>
      <c r="DD187" s="1991"/>
      <c r="DE187" s="1992"/>
      <c r="DF187" s="1992"/>
      <c r="DG187" s="1993"/>
      <c r="DH187" s="1264" t="s">
        <v>2281</v>
      </c>
      <c r="DI187" s="1264"/>
      <c r="DJ187" s="1264"/>
      <c r="DK187" s="1264"/>
      <c r="DL187" s="1264"/>
      <c r="DM187" s="1264"/>
      <c r="DN187" s="1264"/>
      <c r="DO187" s="1264"/>
      <c r="DP187" s="1264"/>
      <c r="DQ187" s="1264"/>
      <c r="DR187" s="307"/>
    </row>
    <row r="188" spans="1:122" s="465" customFormat="1" ht="15" customHeight="1">
      <c r="A188" s="1758" t="str">
        <f>$BD188&amp;"."</f>
        <v>①.</v>
      </c>
      <c r="B188" s="1759"/>
      <c r="C188" s="1759"/>
      <c r="D188" s="1759"/>
      <c r="E188" s="1759"/>
      <c r="F188" s="469" t="s">
        <v>562</v>
      </c>
      <c r="G188" s="469"/>
      <c r="H188" s="922"/>
      <c r="I188" s="922"/>
      <c r="J188" s="922"/>
      <c r="K188" s="922"/>
      <c r="L188" s="922"/>
      <c r="M188" s="922"/>
      <c r="N188" s="922"/>
      <c r="O188" s="922"/>
      <c r="P188" s="922"/>
      <c r="Q188" s="275"/>
      <c r="R188" s="275"/>
      <c r="S188" s="275"/>
      <c r="T188" s="275"/>
      <c r="U188" s="275"/>
      <c r="V188" s="275"/>
      <c r="W188" s="275"/>
      <c r="X188" s="275"/>
      <c r="Y188" s="275"/>
      <c r="Z188" s="275"/>
      <c r="AA188" s="275"/>
      <c r="AB188" s="275"/>
      <c r="AC188" s="479"/>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23"/>
      <c r="BA188" s="192">
        <f t="shared" si="20"/>
        <v>8</v>
      </c>
      <c r="BB188" s="192">
        <f t="shared" si="20"/>
        <v>2</v>
      </c>
      <c r="BC188" s="192">
        <f t="shared" si="20"/>
        <v>2</v>
      </c>
      <c r="BD188" s="196" t="str">
        <f>IF(ISBLANK(BD187),"①",CHAR(CODE(BD187)+1))</f>
        <v>①</v>
      </c>
      <c r="BE188" s="566"/>
      <c r="BF188" s="566"/>
      <c r="BG188" s="563" t="str">
        <f t="shared" ca="1" si="19"/>
        <v/>
      </c>
      <c r="BH188" s="564" t="str">
        <f t="shared" ca="1" si="19"/>
        <v/>
      </c>
      <c r="BI188" s="564" t="str">
        <f t="shared" ca="1" si="19"/>
        <v/>
      </c>
      <c r="BJ188" s="564" t="str">
        <f t="shared" ca="1" si="19"/>
        <v/>
      </c>
      <c r="BK188" s="564" t="str">
        <f t="shared" ca="1" si="19"/>
        <v/>
      </c>
      <c r="BL188" s="565" t="str">
        <f t="shared" ca="1" si="19"/>
        <v/>
      </c>
      <c r="BR188" s="469"/>
      <c r="BS188" s="469"/>
      <c r="BT188" s="469"/>
      <c r="BU188" s="469"/>
      <c r="BV188" s="469"/>
      <c r="BW188" s="469"/>
      <c r="BX188" s="469"/>
      <c r="BY188" s="469"/>
      <c r="BZ188" s="469"/>
      <c r="CA188" s="469"/>
      <c r="CB188" s="469"/>
      <c r="CC188" s="469"/>
      <c r="CD188" s="469"/>
      <c r="CE188" s="469"/>
      <c r="CV188" s="1528"/>
      <c r="CW188" s="1529"/>
      <c r="CX188" s="1529"/>
      <c r="CY188" s="1529"/>
      <c r="CZ188" s="1529"/>
      <c r="DA188" s="1529"/>
      <c r="DB188" s="1529"/>
      <c r="DC188" s="1529"/>
      <c r="DD188" s="1991"/>
      <c r="DE188" s="1992"/>
      <c r="DF188" s="1992"/>
      <c r="DG188" s="1993"/>
      <c r="DH188" s="1264"/>
      <c r="DI188" s="1264"/>
      <c r="DJ188" s="1264"/>
      <c r="DK188" s="1264"/>
      <c r="DL188" s="1264"/>
      <c r="DM188" s="1264"/>
      <c r="DN188" s="1264"/>
      <c r="DO188" s="1264"/>
      <c r="DP188" s="1264"/>
      <c r="DQ188" s="1264"/>
      <c r="DR188" s="307"/>
    </row>
    <row r="189" spans="1:122" s="465" customFormat="1" ht="15" customHeight="1">
      <c r="A189" s="914"/>
      <c r="B189" s="915"/>
      <c r="C189" s="915"/>
      <c r="D189" s="915"/>
      <c r="E189" s="915"/>
      <c r="F189" s="469" t="s">
        <v>874</v>
      </c>
      <c r="G189" s="469"/>
      <c r="H189" s="922"/>
      <c r="I189" s="922"/>
      <c r="J189" s="922"/>
      <c r="K189" s="922"/>
      <c r="L189" s="922"/>
      <c r="M189" s="922"/>
      <c r="N189" s="275"/>
      <c r="O189" s="922"/>
      <c r="P189" s="922"/>
      <c r="Q189" s="275"/>
      <c r="R189" s="275"/>
      <c r="S189" s="275"/>
      <c r="T189" s="275"/>
      <c r="U189" s="275"/>
      <c r="V189" s="275"/>
      <c r="W189" s="275"/>
      <c r="X189" s="275"/>
      <c r="Y189" s="275"/>
      <c r="Z189" s="275"/>
      <c r="AA189" s="275"/>
      <c r="AB189" s="275"/>
      <c r="AC189" s="479"/>
      <c r="AD189" s="275"/>
      <c r="AE189" s="275"/>
      <c r="AF189" s="275"/>
      <c r="AG189" s="275"/>
      <c r="AH189" s="275"/>
      <c r="AI189" s="275"/>
      <c r="AJ189" s="275"/>
      <c r="AK189" s="275"/>
      <c r="AL189" s="275"/>
      <c r="AM189" s="275"/>
      <c r="AN189" s="275"/>
      <c r="AO189" s="275"/>
      <c r="AP189" s="275"/>
      <c r="AQ189" s="275"/>
      <c r="AR189" s="275"/>
      <c r="AS189" s="275"/>
      <c r="AT189" s="275"/>
      <c r="AU189" s="275"/>
      <c r="AV189" s="275"/>
      <c r="AW189" s="275"/>
      <c r="AX189" s="275"/>
      <c r="AY189" s="223"/>
      <c r="BA189" s="192">
        <f>BA188</f>
        <v>8</v>
      </c>
      <c r="BB189" s="192">
        <f>BB188</f>
        <v>2</v>
      </c>
      <c r="BC189" s="192">
        <f t="shared" si="20"/>
        <v>2</v>
      </c>
      <c r="BD189" s="192" t="str">
        <f>BD188</f>
        <v>①</v>
      </c>
      <c r="BE189" s="566"/>
      <c r="BF189" s="566"/>
      <c r="BG189" s="563"/>
      <c r="BH189" s="564"/>
      <c r="BI189" s="564"/>
      <c r="BJ189" s="564"/>
      <c r="BK189" s="564"/>
      <c r="BL189" s="565"/>
      <c r="BR189" s="469"/>
      <c r="BS189" s="469"/>
      <c r="BT189" s="469"/>
      <c r="BU189" s="469"/>
      <c r="BV189" s="469"/>
      <c r="BW189" s="469"/>
      <c r="BX189" s="469"/>
      <c r="BY189" s="469"/>
      <c r="BZ189" s="469"/>
      <c r="CA189" s="469"/>
      <c r="CB189" s="469"/>
      <c r="CC189" s="469"/>
      <c r="CD189" s="469"/>
      <c r="CE189" s="469"/>
      <c r="CV189" s="1528"/>
      <c r="CW189" s="1529"/>
      <c r="CX189" s="1529"/>
      <c r="CY189" s="1529"/>
      <c r="CZ189" s="1529"/>
      <c r="DA189" s="1529"/>
      <c r="DB189" s="1529"/>
      <c r="DC189" s="1529"/>
      <c r="DD189" s="1991"/>
      <c r="DE189" s="1992"/>
      <c r="DF189" s="1992"/>
      <c r="DG189" s="1993"/>
      <c r="DH189" s="1264"/>
      <c r="DI189" s="1264"/>
      <c r="DJ189" s="1264"/>
      <c r="DK189" s="1264"/>
      <c r="DL189" s="1264"/>
      <c r="DM189" s="1264"/>
      <c r="DN189" s="1264"/>
      <c r="DO189" s="1264"/>
      <c r="DP189" s="1264"/>
      <c r="DQ189" s="1264"/>
      <c r="DR189" s="307"/>
    </row>
    <row r="190" spans="1:122" s="465" customFormat="1" ht="15" customHeight="1">
      <c r="A190" s="320"/>
      <c r="B190" s="275"/>
      <c r="C190" s="275"/>
      <c r="D190" s="275"/>
      <c r="F190" s="845" t="s">
        <v>150</v>
      </c>
      <c r="G190" s="846"/>
      <c r="H190" s="846"/>
      <c r="I190" s="846"/>
      <c r="J190" s="846"/>
      <c r="K190" s="846"/>
      <c r="L190" s="846"/>
      <c r="M190" s="847"/>
      <c r="N190" s="301" t="s">
        <v>342</v>
      </c>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66"/>
      <c r="AL190" s="266"/>
      <c r="AM190" s="266"/>
      <c r="AN190" s="266"/>
      <c r="AO190" s="266"/>
      <c r="AP190" s="266"/>
      <c r="AQ190" s="266"/>
      <c r="AR190" s="266"/>
      <c r="AS190" s="266"/>
      <c r="AT190" s="266"/>
      <c r="AU190" s="266"/>
      <c r="AV190" s="266"/>
      <c r="AW190" s="266"/>
      <c r="AX190" s="267"/>
      <c r="AY190" s="223"/>
      <c r="BA190" s="192">
        <f>BA189</f>
        <v>8</v>
      </c>
      <c r="BB190" s="192">
        <f>BB189</f>
        <v>2</v>
      </c>
      <c r="BC190" s="192">
        <f t="shared" si="20"/>
        <v>2</v>
      </c>
      <c r="BD190" s="192" t="str">
        <f>BD189</f>
        <v>①</v>
      </c>
      <c r="BE190" s="953"/>
      <c r="BG190" s="563" t="str">
        <f t="shared" ca="1" si="19"/>
        <v/>
      </c>
      <c r="BH190" s="564" t="str">
        <f t="shared" ca="1" si="19"/>
        <v/>
      </c>
      <c r="BI190" s="564" t="str">
        <f t="shared" ca="1" si="19"/>
        <v/>
      </c>
      <c r="BJ190" s="564" t="str">
        <f t="shared" ca="1" si="19"/>
        <v/>
      </c>
      <c r="BK190" s="564" t="str">
        <f t="shared" ca="1" si="19"/>
        <v/>
      </c>
      <c r="BL190" s="565" t="str">
        <f t="shared" ca="1" si="19"/>
        <v/>
      </c>
      <c r="CV190" s="1528"/>
      <c r="CW190" s="1529"/>
      <c r="CX190" s="1529"/>
      <c r="CY190" s="1529"/>
      <c r="CZ190" s="1529"/>
      <c r="DA190" s="1529"/>
      <c r="DB190" s="1529"/>
      <c r="DC190" s="1529"/>
      <c r="DD190" s="1991"/>
      <c r="DE190" s="1992"/>
      <c r="DF190" s="1992"/>
      <c r="DG190" s="1993"/>
      <c r="DH190" s="1264"/>
      <c r="DI190" s="1264"/>
      <c r="DJ190" s="1264"/>
      <c r="DK190" s="1264"/>
      <c r="DL190" s="1264"/>
      <c r="DM190" s="1264"/>
      <c r="DN190" s="1264"/>
      <c r="DO190" s="1264"/>
      <c r="DP190" s="1264"/>
      <c r="DQ190" s="1264"/>
      <c r="DR190" s="307"/>
    </row>
    <row r="191" spans="1:122" s="465" customFormat="1" ht="15" customHeight="1">
      <c r="A191" s="320"/>
      <c r="B191" s="275"/>
      <c r="C191" s="275"/>
      <c r="D191" s="275"/>
      <c r="F191" s="848" t="s">
        <v>151</v>
      </c>
      <c r="G191" s="849"/>
      <c r="H191" s="849"/>
      <c r="I191" s="849"/>
      <c r="J191" s="849"/>
      <c r="K191" s="849"/>
      <c r="L191" s="849"/>
      <c r="M191" s="850"/>
      <c r="N191" s="927" t="s">
        <v>478</v>
      </c>
      <c r="O191" s="257"/>
      <c r="P191" s="257"/>
      <c r="Q191" s="257"/>
      <c r="R191" s="257"/>
      <c r="S191" s="257"/>
      <c r="T191" s="257"/>
      <c r="U191" s="257"/>
      <c r="V191" s="257"/>
      <c r="W191" s="257"/>
      <c r="X191" s="257"/>
      <c r="Y191" s="257"/>
      <c r="Z191" s="257"/>
      <c r="AA191" s="257"/>
      <c r="AB191" s="257"/>
      <c r="AC191" s="257"/>
      <c r="AD191" s="257"/>
      <c r="AE191" s="257"/>
      <c r="AF191" s="257"/>
      <c r="AG191" s="257"/>
      <c r="AH191" s="257"/>
      <c r="AI191" s="257"/>
      <c r="AJ191" s="257"/>
      <c r="AK191" s="257"/>
      <c r="AL191" s="257"/>
      <c r="AM191" s="257"/>
      <c r="AN191" s="257"/>
      <c r="AO191" s="257"/>
      <c r="AP191" s="257"/>
      <c r="AQ191" s="257"/>
      <c r="AR191" s="257"/>
      <c r="AS191" s="257"/>
      <c r="AT191" s="257"/>
      <c r="AU191" s="257"/>
      <c r="AV191" s="257"/>
      <c r="AW191" s="257"/>
      <c r="AX191" s="258"/>
      <c r="AY191" s="223"/>
      <c r="BA191" s="192">
        <f t="shared" si="20"/>
        <v>8</v>
      </c>
      <c r="BB191" s="192">
        <f t="shared" si="20"/>
        <v>2</v>
      </c>
      <c r="BC191" s="192">
        <f t="shared" ref="BC191:BD193" si="21">BC190</f>
        <v>2</v>
      </c>
      <c r="BD191" s="192" t="str">
        <f t="shared" si="21"/>
        <v>①</v>
      </c>
      <c r="BG191" s="563" t="str">
        <f t="shared" ref="BG191:BL239" ca="1" si="22">IF(BA191&lt;&gt;"",IF(MID(_xlfn.FORMULATEXT(BA191),SEARCH("[",_xlfn.FORMULATEXT(BA191))+1,SEARCH("]",_xlfn.FORMULATEXT(BA191))-(SEARCH("[",_xlfn.FORMULATEXT(BA191))+1))="-1","",1),"")</f>
        <v/>
      </c>
      <c r="BH191" s="564" t="str">
        <f t="shared" ca="1" si="22"/>
        <v/>
      </c>
      <c r="BI191" s="564" t="str">
        <f t="shared" ca="1" si="22"/>
        <v/>
      </c>
      <c r="BJ191" s="564" t="str">
        <f t="shared" ca="1" si="22"/>
        <v/>
      </c>
      <c r="BK191" s="564" t="str">
        <f t="shared" ca="1" si="22"/>
        <v/>
      </c>
      <c r="BL191" s="565" t="str">
        <f t="shared" ca="1" si="22"/>
        <v/>
      </c>
      <c r="CV191" s="1528"/>
      <c r="CW191" s="1529"/>
      <c r="CX191" s="1529"/>
      <c r="CY191" s="1529"/>
      <c r="CZ191" s="1529"/>
      <c r="DA191" s="1529"/>
      <c r="DB191" s="1529"/>
      <c r="DC191" s="1529"/>
      <c r="DD191" s="1991"/>
      <c r="DE191" s="1992"/>
      <c r="DF191" s="1992"/>
      <c r="DG191" s="1993"/>
      <c r="DH191" s="1264"/>
      <c r="DI191" s="1264"/>
      <c r="DJ191" s="1264"/>
      <c r="DK191" s="1264"/>
      <c r="DL191" s="1264"/>
      <c r="DM191" s="1264"/>
      <c r="DN191" s="1264"/>
      <c r="DO191" s="1264"/>
      <c r="DP191" s="1264"/>
      <c r="DQ191" s="1264"/>
      <c r="DR191" s="307"/>
    </row>
    <row r="192" spans="1:122" s="465" customFormat="1" ht="15" customHeight="1">
      <c r="A192" s="320"/>
      <c r="B192" s="275"/>
      <c r="C192" s="275"/>
      <c r="D192" s="275"/>
      <c r="F192" s="302"/>
      <c r="G192" s="922"/>
      <c r="H192" s="922"/>
      <c r="I192" s="922"/>
      <c r="J192" s="922"/>
      <c r="K192" s="922"/>
      <c r="L192" s="922"/>
      <c r="M192" s="923"/>
      <c r="N192" s="302" t="s">
        <v>343</v>
      </c>
      <c r="O192" s="922"/>
      <c r="P192" s="922"/>
      <c r="Q192" s="922"/>
      <c r="R192" s="922"/>
      <c r="S192" s="922"/>
      <c r="T192" s="922"/>
      <c r="U192" s="922"/>
      <c r="V192" s="922"/>
      <c r="W192" s="922"/>
      <c r="X192" s="922"/>
      <c r="Y192" s="922"/>
      <c r="Z192" s="922"/>
      <c r="AA192" s="922"/>
      <c r="AB192" s="922"/>
      <c r="AC192" s="922"/>
      <c r="AD192" s="922"/>
      <c r="AE192" s="922"/>
      <c r="AF192" s="922"/>
      <c r="AG192" s="922"/>
      <c r="AH192" s="922"/>
      <c r="AI192" s="922"/>
      <c r="AJ192" s="922"/>
      <c r="AK192" s="922"/>
      <c r="AL192" s="922"/>
      <c r="AM192" s="922"/>
      <c r="AN192" s="922"/>
      <c r="AO192" s="922"/>
      <c r="AP192" s="922"/>
      <c r="AQ192" s="922"/>
      <c r="AR192" s="922"/>
      <c r="AS192" s="922"/>
      <c r="AT192" s="922"/>
      <c r="AU192" s="922"/>
      <c r="AV192" s="922"/>
      <c r="AW192" s="922"/>
      <c r="AX192" s="923"/>
      <c r="AY192" s="223"/>
      <c r="BA192" s="192">
        <f t="shared" si="20"/>
        <v>8</v>
      </c>
      <c r="BB192" s="192">
        <f t="shared" si="20"/>
        <v>2</v>
      </c>
      <c r="BC192" s="192">
        <f t="shared" si="21"/>
        <v>2</v>
      </c>
      <c r="BD192" s="192" t="str">
        <f t="shared" si="21"/>
        <v>①</v>
      </c>
      <c r="BG192" s="563" t="str">
        <f t="shared" ca="1" si="22"/>
        <v/>
      </c>
      <c r="BH192" s="564" t="str">
        <f t="shared" ca="1" si="22"/>
        <v/>
      </c>
      <c r="BI192" s="564" t="str">
        <f t="shared" ca="1" si="22"/>
        <v/>
      </c>
      <c r="BJ192" s="564" t="str">
        <f t="shared" ca="1" si="22"/>
        <v/>
      </c>
      <c r="BK192" s="564" t="str">
        <f t="shared" ca="1" si="22"/>
        <v/>
      </c>
      <c r="BL192" s="565" t="str">
        <f t="shared" ca="1" si="22"/>
        <v/>
      </c>
      <c r="CV192" s="1528"/>
      <c r="CW192" s="1529"/>
      <c r="CX192" s="1529"/>
      <c r="CY192" s="1529"/>
      <c r="CZ192" s="1529"/>
      <c r="DA192" s="1529"/>
      <c r="DB192" s="1529"/>
      <c r="DC192" s="1529"/>
      <c r="DD192" s="1991"/>
      <c r="DE192" s="1992"/>
      <c r="DF192" s="1992"/>
      <c r="DG192" s="1993"/>
      <c r="DH192" s="1264"/>
      <c r="DI192" s="1264"/>
      <c r="DJ192" s="1264"/>
      <c r="DK192" s="1264"/>
      <c r="DL192" s="1264"/>
      <c r="DM192" s="1264"/>
      <c r="DN192" s="1264"/>
      <c r="DO192" s="1264"/>
      <c r="DP192" s="1264"/>
      <c r="DQ192" s="1264"/>
      <c r="DR192" s="307"/>
    </row>
    <row r="193" spans="1:122" s="469" customFormat="1" ht="15" customHeight="1">
      <c r="A193" s="320"/>
      <c r="B193" s="275"/>
      <c r="C193" s="275"/>
      <c r="D193" s="275"/>
      <c r="F193" s="851" t="s">
        <v>152</v>
      </c>
      <c r="G193" s="852"/>
      <c r="H193" s="852"/>
      <c r="I193" s="852"/>
      <c r="J193" s="852"/>
      <c r="K193" s="852"/>
      <c r="L193" s="852"/>
      <c r="M193" s="853"/>
      <c r="N193" s="303" t="s">
        <v>154</v>
      </c>
      <c r="O193" s="271"/>
      <c r="P193" s="271"/>
      <c r="Q193" s="271"/>
      <c r="R193" s="271"/>
      <c r="S193" s="271"/>
      <c r="T193" s="271"/>
      <c r="U193" s="271"/>
      <c r="V193" s="271"/>
      <c r="W193" s="271"/>
      <c r="X193" s="271"/>
      <c r="Y193" s="271"/>
      <c r="Z193" s="271"/>
      <c r="AA193" s="271"/>
      <c r="AB193" s="271"/>
      <c r="AC193" s="271"/>
      <c r="AD193" s="271"/>
      <c r="AE193" s="271"/>
      <c r="AF193" s="271"/>
      <c r="AG193" s="271"/>
      <c r="AH193" s="271"/>
      <c r="AI193" s="271"/>
      <c r="AJ193" s="271"/>
      <c r="AK193" s="271"/>
      <c r="AL193" s="271"/>
      <c r="AM193" s="271"/>
      <c r="AN193" s="271"/>
      <c r="AO193" s="271"/>
      <c r="AP193" s="271"/>
      <c r="AQ193" s="271"/>
      <c r="AR193" s="271"/>
      <c r="AS193" s="271"/>
      <c r="AT193" s="271"/>
      <c r="AU193" s="271"/>
      <c r="AV193" s="271"/>
      <c r="AW193" s="271"/>
      <c r="AX193" s="272"/>
      <c r="AY193" s="223"/>
      <c r="AZ193" s="465"/>
      <c r="BA193" s="192">
        <f t="shared" si="20"/>
        <v>8</v>
      </c>
      <c r="BB193" s="192">
        <f t="shared" si="20"/>
        <v>2</v>
      </c>
      <c r="BC193" s="192">
        <f t="shared" si="21"/>
        <v>2</v>
      </c>
      <c r="BD193" s="192" t="str">
        <f t="shared" si="21"/>
        <v>①</v>
      </c>
      <c r="BE193" s="465"/>
      <c r="BF193" s="465"/>
      <c r="BG193" s="563" t="str">
        <f t="shared" ca="1" si="22"/>
        <v/>
      </c>
      <c r="BH193" s="564" t="str">
        <f t="shared" ca="1" si="22"/>
        <v/>
      </c>
      <c r="BI193" s="564" t="str">
        <f t="shared" ca="1" si="22"/>
        <v/>
      </c>
      <c r="BJ193" s="564" t="str">
        <f t="shared" ca="1" si="22"/>
        <v/>
      </c>
      <c r="BK193" s="564" t="str">
        <f t="shared" ca="1" si="22"/>
        <v/>
      </c>
      <c r="BL193" s="565" t="str">
        <f t="shared" ca="1" si="22"/>
        <v/>
      </c>
      <c r="BR193" s="465"/>
      <c r="BS193" s="465"/>
      <c r="BT193" s="465"/>
      <c r="BU193" s="465"/>
      <c r="BV193" s="465"/>
      <c r="BW193" s="465"/>
      <c r="BX193" s="465"/>
      <c r="BY193" s="465"/>
      <c r="BZ193" s="465"/>
      <c r="CA193" s="465"/>
      <c r="CB193" s="465"/>
      <c r="CC193" s="465"/>
      <c r="CD193" s="465"/>
      <c r="CE193" s="465"/>
      <c r="CV193" s="1528"/>
      <c r="CW193" s="1529"/>
      <c r="CX193" s="1529"/>
      <c r="CY193" s="1529"/>
      <c r="CZ193" s="1529"/>
      <c r="DA193" s="1529"/>
      <c r="DB193" s="1529"/>
      <c r="DC193" s="1529"/>
      <c r="DD193" s="1991"/>
      <c r="DE193" s="1992"/>
      <c r="DF193" s="1992"/>
      <c r="DG193" s="1993"/>
      <c r="DH193" s="269"/>
      <c r="DI193" s="269"/>
      <c r="DJ193" s="269"/>
      <c r="DK193" s="269"/>
      <c r="DL193" s="269"/>
      <c r="DM193" s="269"/>
      <c r="DN193" s="269"/>
      <c r="DO193" s="269"/>
      <c r="DP193" s="269"/>
      <c r="DQ193" s="269"/>
      <c r="DR193" s="1525"/>
    </row>
    <row r="194" spans="1:122" s="465" customFormat="1" ht="15" customHeight="1">
      <c r="A194" s="1758" t="str">
        <f>$BD194&amp;"."</f>
        <v>②.</v>
      </c>
      <c r="B194" s="1759"/>
      <c r="C194" s="1759"/>
      <c r="D194" s="1759"/>
      <c r="E194" s="1759"/>
      <c r="F194" s="275" t="s">
        <v>1122</v>
      </c>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275"/>
      <c r="AS194" s="275"/>
      <c r="AT194" s="275"/>
      <c r="AU194" s="275"/>
      <c r="AV194" s="275"/>
      <c r="AW194" s="275"/>
      <c r="AX194" s="275"/>
      <c r="AY194" s="223"/>
      <c r="BA194" s="192">
        <f t="shared" si="20"/>
        <v>8</v>
      </c>
      <c r="BB194" s="192">
        <f t="shared" si="20"/>
        <v>2</v>
      </c>
      <c r="BC194" s="192">
        <f t="shared" si="20"/>
        <v>2</v>
      </c>
      <c r="BD194" s="196" t="str">
        <f>IF(ISBLANK(BD193),"①",CHAR(CODE(BD193)+1))</f>
        <v>②</v>
      </c>
      <c r="BE194" s="566"/>
      <c r="BF194" s="566"/>
      <c r="BG194" s="563" t="str">
        <f t="shared" ca="1" si="22"/>
        <v/>
      </c>
      <c r="BH194" s="564" t="str">
        <f t="shared" ca="1" si="22"/>
        <v/>
      </c>
      <c r="BI194" s="564" t="str">
        <f t="shared" ca="1" si="22"/>
        <v/>
      </c>
      <c r="BJ194" s="564" t="str">
        <f t="shared" ca="1" si="22"/>
        <v/>
      </c>
      <c r="BK194" s="564" t="str">
        <f t="shared" ca="1" si="22"/>
        <v/>
      </c>
      <c r="BL194" s="565" t="str">
        <f t="shared" ca="1" si="22"/>
        <v/>
      </c>
      <c r="CV194" s="1528"/>
      <c r="CW194" s="1529"/>
      <c r="CX194" s="1529"/>
      <c r="CY194" s="1529"/>
      <c r="CZ194" s="1529"/>
      <c r="DA194" s="1529"/>
      <c r="DB194" s="1529"/>
      <c r="DC194" s="1529"/>
      <c r="DD194" s="1991"/>
      <c r="DE194" s="1992"/>
      <c r="DF194" s="1992"/>
      <c r="DG194" s="1993"/>
      <c r="DH194" s="1264"/>
      <c r="DI194" s="1264"/>
      <c r="DJ194" s="1264"/>
      <c r="DK194" s="1264"/>
      <c r="DL194" s="1264"/>
      <c r="DM194" s="1264"/>
      <c r="DN194" s="1264"/>
      <c r="DO194" s="1264"/>
      <c r="DP194" s="1264"/>
      <c r="DQ194" s="1264"/>
      <c r="DR194" s="307"/>
    </row>
    <row r="195" spans="1:122" s="465" customFormat="1" ht="15" customHeight="1">
      <c r="A195" s="914"/>
      <c r="B195" s="915"/>
      <c r="C195" s="915"/>
      <c r="D195" s="915"/>
      <c r="E195" s="915"/>
      <c r="F195" s="275" t="s">
        <v>344</v>
      </c>
      <c r="G195" s="469"/>
      <c r="H195" s="922"/>
      <c r="I195" s="922"/>
      <c r="J195" s="922"/>
      <c r="K195" s="922"/>
      <c r="L195" s="922"/>
      <c r="M195" s="922"/>
      <c r="N195" s="275"/>
      <c r="O195" s="922"/>
      <c r="P195" s="922"/>
      <c r="Q195" s="275"/>
      <c r="R195" s="275"/>
      <c r="S195" s="275"/>
      <c r="T195" s="275"/>
      <c r="U195" s="275"/>
      <c r="V195" s="275"/>
      <c r="W195" s="275"/>
      <c r="X195" s="275"/>
      <c r="Y195" s="275"/>
      <c r="Z195" s="275"/>
      <c r="AA195" s="275"/>
      <c r="AB195" s="275"/>
      <c r="AC195" s="479"/>
      <c r="AD195" s="275"/>
      <c r="AE195" s="275"/>
      <c r="AF195" s="275"/>
      <c r="AG195" s="275"/>
      <c r="AH195" s="275"/>
      <c r="AI195" s="275"/>
      <c r="AJ195" s="275"/>
      <c r="AK195" s="275"/>
      <c r="AL195" s="275"/>
      <c r="AM195" s="275"/>
      <c r="AN195" s="275"/>
      <c r="AO195" s="275"/>
      <c r="AP195" s="275"/>
      <c r="AQ195" s="275"/>
      <c r="AR195" s="275"/>
      <c r="AS195" s="275"/>
      <c r="AT195" s="275"/>
      <c r="AU195" s="275"/>
      <c r="AV195" s="275"/>
      <c r="AW195" s="275"/>
      <c r="AX195" s="275"/>
      <c r="AY195" s="223"/>
      <c r="BA195" s="192">
        <f t="shared" si="20"/>
        <v>8</v>
      </c>
      <c r="BB195" s="192">
        <f t="shared" si="20"/>
        <v>2</v>
      </c>
      <c r="BC195" s="192">
        <f>BC194</f>
        <v>2</v>
      </c>
      <c r="BD195" s="192" t="str">
        <f>BD194</f>
        <v>②</v>
      </c>
      <c r="BE195" s="566"/>
      <c r="BF195" s="566"/>
      <c r="BG195" s="563"/>
      <c r="BH195" s="564"/>
      <c r="BI195" s="564"/>
      <c r="BJ195" s="564"/>
      <c r="BK195" s="564"/>
      <c r="BL195" s="565"/>
      <c r="BR195" s="469"/>
      <c r="BS195" s="469"/>
      <c r="BT195" s="469"/>
      <c r="BU195" s="469"/>
      <c r="BV195" s="469"/>
      <c r="BW195" s="469"/>
      <c r="BX195" s="469"/>
      <c r="BY195" s="469"/>
      <c r="BZ195" s="469"/>
      <c r="CA195" s="469"/>
      <c r="CB195" s="469"/>
      <c r="CC195" s="469"/>
      <c r="CD195" s="469"/>
      <c r="CE195" s="469"/>
      <c r="CV195" s="1528"/>
      <c r="CW195" s="1529"/>
      <c r="CX195" s="1529"/>
      <c r="CY195" s="1529"/>
      <c r="CZ195" s="1529"/>
      <c r="DA195" s="1529"/>
      <c r="DB195" s="1529"/>
      <c r="DC195" s="1529"/>
      <c r="DD195" s="1991"/>
      <c r="DE195" s="1992"/>
      <c r="DF195" s="1992"/>
      <c r="DG195" s="1993"/>
      <c r="DH195" s="1264"/>
      <c r="DI195" s="1264"/>
      <c r="DJ195" s="1264"/>
      <c r="DK195" s="1264"/>
      <c r="DL195" s="1264"/>
      <c r="DM195" s="1264"/>
      <c r="DN195" s="1264"/>
      <c r="DO195" s="1264"/>
      <c r="DP195" s="1264"/>
      <c r="DQ195" s="1264"/>
      <c r="DR195" s="307"/>
    </row>
    <row r="196" spans="1:122" s="465" customFormat="1" ht="15" customHeight="1">
      <c r="A196" s="1760" t="str">
        <f>$BA196&amp;"."&amp;$BB196&amp;"."&amp;$BC196&amp;"."</f>
        <v>8.2.3.</v>
      </c>
      <c r="B196" s="1761"/>
      <c r="C196" s="1761"/>
      <c r="D196" s="1761"/>
      <c r="E196" s="465" t="s">
        <v>1080</v>
      </c>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c r="AJ196" s="275"/>
      <c r="AK196" s="275"/>
      <c r="AL196" s="275"/>
      <c r="AM196" s="275"/>
      <c r="AN196" s="275"/>
      <c r="AO196" s="275"/>
      <c r="AP196" s="275"/>
      <c r="AQ196" s="275"/>
      <c r="AR196" s="275"/>
      <c r="AS196" s="275"/>
      <c r="AT196" s="275"/>
      <c r="AU196" s="275"/>
      <c r="AV196" s="275"/>
      <c r="AW196" s="275"/>
      <c r="AX196" s="275"/>
      <c r="AY196" s="223"/>
      <c r="BA196" s="192">
        <f t="shared" si="20"/>
        <v>8</v>
      </c>
      <c r="BB196" s="192">
        <f t="shared" si="20"/>
        <v>2</v>
      </c>
      <c r="BC196" s="193">
        <f>BC195+1</f>
        <v>3</v>
      </c>
      <c r="BD196" s="192"/>
      <c r="BE196" s="192"/>
      <c r="BF196" s="953"/>
      <c r="BG196" s="563" t="str">
        <f t="shared" ca="1" si="22"/>
        <v/>
      </c>
      <c r="BH196" s="564" t="str">
        <f t="shared" ca="1" si="22"/>
        <v/>
      </c>
      <c r="BI196" s="564" t="str">
        <f t="shared" ca="1" si="22"/>
        <v/>
      </c>
      <c r="BJ196" s="564" t="str">
        <f t="shared" ca="1" si="22"/>
        <v/>
      </c>
      <c r="BK196" s="564" t="str">
        <f t="shared" ca="1" si="22"/>
        <v/>
      </c>
      <c r="BL196" s="565" t="str">
        <f t="shared" ca="1" si="22"/>
        <v/>
      </c>
      <c r="CV196" s="1528"/>
      <c r="CW196" s="1529"/>
      <c r="CX196" s="1529"/>
      <c r="CY196" s="1529"/>
      <c r="CZ196" s="1529"/>
      <c r="DA196" s="1529"/>
      <c r="DB196" s="1529"/>
      <c r="DC196" s="1529"/>
      <c r="DD196" s="1991"/>
      <c r="DE196" s="1992"/>
      <c r="DF196" s="1992"/>
      <c r="DG196" s="1993"/>
      <c r="DH196" s="1264"/>
      <c r="DI196" s="1264"/>
      <c r="DJ196" s="1264"/>
      <c r="DK196" s="1264"/>
      <c r="DL196" s="1264"/>
      <c r="DM196" s="1264"/>
      <c r="DN196" s="1264"/>
      <c r="DO196" s="1264"/>
      <c r="DP196" s="1264"/>
      <c r="DQ196" s="1264"/>
      <c r="DR196" s="307"/>
    </row>
    <row r="197" spans="1:122" s="465" customFormat="1" ht="15" customHeight="1">
      <c r="A197" s="1758" t="str">
        <f>$BD197&amp;"."</f>
        <v>①.</v>
      </c>
      <c r="B197" s="1759"/>
      <c r="C197" s="1759"/>
      <c r="D197" s="1759"/>
      <c r="E197" s="1759"/>
      <c r="F197" s="275" t="str">
        <f>$CL$26&amp;"を実施する。"</f>
        <v>「10. データ検索処理」を実施する。</v>
      </c>
      <c r="G197" s="858"/>
      <c r="H197" s="858"/>
      <c r="I197" s="858"/>
      <c r="J197" s="858"/>
      <c r="K197" s="858"/>
      <c r="L197" s="858"/>
      <c r="M197" s="858"/>
      <c r="N197" s="858"/>
      <c r="O197" s="858"/>
      <c r="P197" s="858"/>
      <c r="Q197" s="858"/>
      <c r="R197" s="858"/>
      <c r="S197" s="858"/>
      <c r="T197" s="858"/>
      <c r="U197" s="858"/>
      <c r="V197" s="858"/>
      <c r="W197" s="858"/>
      <c r="X197" s="858"/>
      <c r="Y197" s="858"/>
      <c r="Z197" s="858"/>
      <c r="AA197" s="858"/>
      <c r="AB197" s="858"/>
      <c r="AC197" s="858"/>
      <c r="AD197" s="858"/>
      <c r="AE197" s="858"/>
      <c r="AF197" s="858"/>
      <c r="AG197" s="858"/>
      <c r="AH197" s="858"/>
      <c r="AI197" s="858"/>
      <c r="AJ197" s="858"/>
      <c r="AK197" s="858"/>
      <c r="AL197" s="858"/>
      <c r="AM197" s="858"/>
      <c r="AN197" s="858"/>
      <c r="AO197" s="858"/>
      <c r="AP197" s="858"/>
      <c r="AQ197" s="858"/>
      <c r="AR197" s="858"/>
      <c r="AS197" s="858"/>
      <c r="AT197" s="858"/>
      <c r="AU197" s="858"/>
      <c r="AV197" s="858"/>
      <c r="AW197" s="858"/>
      <c r="AX197" s="858"/>
      <c r="AY197" s="223"/>
      <c r="BA197" s="192">
        <f t="shared" ref="BA197:BD212" si="23">BA196</f>
        <v>8</v>
      </c>
      <c r="BB197" s="192">
        <f t="shared" si="23"/>
        <v>2</v>
      </c>
      <c r="BC197" s="192">
        <f t="shared" si="23"/>
        <v>3</v>
      </c>
      <c r="BD197" s="196" t="str">
        <f>IF(ISBLANK(BD196),"①",CHAR(CODE(BD196)+1))</f>
        <v>①</v>
      </c>
      <c r="BE197" s="953"/>
      <c r="BF197" s="953"/>
      <c r="BG197" s="563" t="str">
        <f t="shared" ca="1" si="22"/>
        <v/>
      </c>
      <c r="BH197" s="564" t="str">
        <f t="shared" ca="1" si="22"/>
        <v/>
      </c>
      <c r="BI197" s="564" t="str">
        <f t="shared" ca="1" si="22"/>
        <v/>
      </c>
      <c r="BJ197" s="564" t="str">
        <f t="shared" ca="1" si="22"/>
        <v/>
      </c>
      <c r="BK197" s="564" t="str">
        <f t="shared" ca="1" si="22"/>
        <v/>
      </c>
      <c r="BL197" s="565" t="str">
        <f t="shared" ca="1" si="22"/>
        <v/>
      </c>
      <c r="CV197" s="1528"/>
      <c r="CW197" s="1529"/>
      <c r="CX197" s="1529"/>
      <c r="CY197" s="1529"/>
      <c r="CZ197" s="1529"/>
      <c r="DA197" s="1529"/>
      <c r="DB197" s="1529"/>
      <c r="DC197" s="1529"/>
      <c r="DD197" s="1991"/>
      <c r="DE197" s="1992"/>
      <c r="DF197" s="1992"/>
      <c r="DG197" s="1993"/>
      <c r="DH197" s="1264"/>
      <c r="DI197" s="1264"/>
      <c r="DJ197" s="1264"/>
      <c r="DK197" s="1264"/>
      <c r="DL197" s="1264"/>
      <c r="DM197" s="1264"/>
      <c r="DN197" s="1264"/>
      <c r="DO197" s="1264"/>
      <c r="DP197" s="1264"/>
      <c r="DQ197" s="1264"/>
      <c r="DR197" s="307"/>
    </row>
    <row r="198" spans="1:122" s="465" customFormat="1" ht="15" customHeight="1">
      <c r="A198" s="1758" t="str">
        <f>$BD198&amp;"."</f>
        <v>②.</v>
      </c>
      <c r="B198" s="1759"/>
      <c r="C198" s="1759"/>
      <c r="D198" s="1759"/>
      <c r="E198" s="1759"/>
      <c r="F198" s="275" t="s">
        <v>886</v>
      </c>
      <c r="G198" s="858"/>
      <c r="H198" s="858"/>
      <c r="I198" s="858"/>
      <c r="J198" s="858"/>
      <c r="K198" s="858"/>
      <c r="L198" s="858"/>
      <c r="M198" s="858"/>
      <c r="N198" s="858"/>
      <c r="O198" s="858"/>
      <c r="P198" s="858"/>
      <c r="Q198" s="858"/>
      <c r="R198" s="858"/>
      <c r="S198" s="858"/>
      <c r="T198" s="858"/>
      <c r="U198" s="858"/>
      <c r="V198" s="858"/>
      <c r="W198" s="858"/>
      <c r="X198" s="858"/>
      <c r="Y198" s="858"/>
      <c r="Z198" s="858"/>
      <c r="AA198" s="858"/>
      <c r="AB198" s="858"/>
      <c r="AC198" s="858"/>
      <c r="AD198" s="858"/>
      <c r="AE198" s="858"/>
      <c r="AF198" s="858"/>
      <c r="AG198" s="858"/>
      <c r="AH198" s="858"/>
      <c r="AI198" s="858"/>
      <c r="AJ198" s="858"/>
      <c r="AK198" s="858"/>
      <c r="AL198" s="858"/>
      <c r="AM198" s="858"/>
      <c r="AN198" s="858"/>
      <c r="AO198" s="858"/>
      <c r="AP198" s="858"/>
      <c r="AQ198" s="858"/>
      <c r="AR198" s="858"/>
      <c r="AS198" s="858"/>
      <c r="AT198" s="858"/>
      <c r="AU198" s="858"/>
      <c r="AV198" s="858"/>
      <c r="AW198" s="858"/>
      <c r="AX198" s="858"/>
      <c r="AY198" s="223"/>
      <c r="BA198" s="192">
        <f t="shared" si="23"/>
        <v>8</v>
      </c>
      <c r="BB198" s="192">
        <f t="shared" si="23"/>
        <v>2</v>
      </c>
      <c r="BC198" s="192">
        <f t="shared" si="23"/>
        <v>3</v>
      </c>
      <c r="BD198" s="196" t="str">
        <f>IF(ISBLANK(BD197),"①",CHAR(CODE(BD197)+1))</f>
        <v>②</v>
      </c>
      <c r="BE198" s="953"/>
      <c r="BF198" s="953"/>
      <c r="BG198" s="563" t="str">
        <f t="shared" ca="1" si="22"/>
        <v/>
      </c>
      <c r="BH198" s="564" t="str">
        <f t="shared" ca="1" si="22"/>
        <v/>
      </c>
      <c r="BI198" s="564" t="str">
        <f t="shared" ca="1" si="22"/>
        <v/>
      </c>
      <c r="BJ198" s="564" t="str">
        <f t="shared" ca="1" si="22"/>
        <v/>
      </c>
      <c r="BK198" s="564" t="str">
        <f t="shared" ca="1" si="22"/>
        <v/>
      </c>
      <c r="BL198" s="565" t="str">
        <f t="shared" ca="1" si="22"/>
        <v/>
      </c>
      <c r="CV198" s="1488" t="s">
        <v>2265</v>
      </c>
      <c r="CW198" s="1489"/>
      <c r="CX198" s="1489"/>
      <c r="CY198" s="1489"/>
      <c r="CZ198" s="1489"/>
      <c r="DA198" s="1489"/>
      <c r="DB198" s="1489"/>
      <c r="DC198" s="1489"/>
      <c r="DD198" s="1859">
        <v>44638</v>
      </c>
      <c r="DE198" s="1860"/>
      <c r="DF198" s="1860"/>
      <c r="DG198" s="1861"/>
      <c r="DH198" s="1264"/>
      <c r="DI198" s="1264"/>
      <c r="DJ198" s="1264"/>
      <c r="DK198" s="1264"/>
      <c r="DL198" s="1264"/>
      <c r="DM198" s="1264"/>
      <c r="DN198" s="1264"/>
      <c r="DO198" s="1264"/>
      <c r="DP198" s="1264"/>
      <c r="DQ198" s="1264"/>
      <c r="DR198" s="307"/>
    </row>
    <row r="199" spans="1:122" s="465" customFormat="1" ht="15" customHeight="1">
      <c r="A199" s="915"/>
      <c r="B199" s="915"/>
      <c r="C199" s="915"/>
      <c r="D199" s="915"/>
      <c r="E199" s="915"/>
      <c r="F199" s="275" t="s">
        <v>888</v>
      </c>
      <c r="G199" s="858"/>
      <c r="H199" s="858"/>
      <c r="I199" s="858"/>
      <c r="J199" s="858"/>
      <c r="K199" s="858"/>
      <c r="L199" s="858"/>
      <c r="M199" s="858"/>
      <c r="N199" s="858"/>
      <c r="O199" s="858"/>
      <c r="P199" s="858"/>
      <c r="Q199" s="858"/>
      <c r="R199" s="858"/>
      <c r="S199" s="858"/>
      <c r="T199" s="858"/>
      <c r="U199" s="858"/>
      <c r="V199" s="858"/>
      <c r="W199" s="858"/>
      <c r="X199" s="858"/>
      <c r="Y199" s="858"/>
      <c r="Z199" s="858"/>
      <c r="AA199" s="858"/>
      <c r="AB199" s="858"/>
      <c r="AC199" s="858"/>
      <c r="AD199" s="858"/>
      <c r="AE199" s="858"/>
      <c r="AF199" s="858"/>
      <c r="AG199" s="858"/>
      <c r="AH199" s="858"/>
      <c r="AI199" s="858"/>
      <c r="AJ199" s="858"/>
      <c r="AK199" s="858"/>
      <c r="AL199" s="858"/>
      <c r="AM199" s="858"/>
      <c r="AN199" s="858"/>
      <c r="AO199" s="858"/>
      <c r="AP199" s="858"/>
      <c r="AQ199" s="858"/>
      <c r="AR199" s="858"/>
      <c r="AS199" s="858"/>
      <c r="AT199" s="858"/>
      <c r="AU199" s="858"/>
      <c r="AV199" s="858"/>
      <c r="AW199" s="858"/>
      <c r="AX199" s="858"/>
      <c r="AY199" s="223"/>
      <c r="BA199" s="192">
        <f t="shared" si="23"/>
        <v>8</v>
      </c>
      <c r="BB199" s="192">
        <f t="shared" si="23"/>
        <v>2</v>
      </c>
      <c r="BC199" s="192">
        <f t="shared" si="23"/>
        <v>3</v>
      </c>
      <c r="BD199" s="192" t="str">
        <f t="shared" si="23"/>
        <v>②</v>
      </c>
      <c r="BE199" s="953"/>
      <c r="BF199" s="953"/>
      <c r="BG199" s="563" t="str">
        <f t="shared" ca="1" si="22"/>
        <v/>
      </c>
      <c r="BH199" s="564" t="str">
        <f t="shared" ca="1" si="22"/>
        <v/>
      </c>
      <c r="BI199" s="564" t="str">
        <f t="shared" ca="1" si="22"/>
        <v/>
      </c>
      <c r="BJ199" s="564" t="str">
        <f t="shared" ca="1" si="22"/>
        <v/>
      </c>
      <c r="BK199" s="564" t="str">
        <f t="shared" ca="1" si="22"/>
        <v/>
      </c>
      <c r="BL199" s="565" t="str">
        <f t="shared" ca="1" si="22"/>
        <v/>
      </c>
      <c r="CV199" s="1528"/>
      <c r="CW199" s="1529"/>
      <c r="CX199" s="1529"/>
      <c r="CY199" s="1529"/>
      <c r="CZ199" s="1529"/>
      <c r="DA199" s="1529"/>
      <c r="DB199" s="1529"/>
      <c r="DC199" s="1529"/>
      <c r="DD199" s="1991"/>
      <c r="DE199" s="1992"/>
      <c r="DF199" s="1992"/>
      <c r="DG199" s="1993"/>
      <c r="DH199" s="1264"/>
      <c r="DI199" s="1264"/>
      <c r="DJ199" s="1264"/>
      <c r="DK199" s="1264"/>
      <c r="DL199" s="1264"/>
      <c r="DM199" s="1264"/>
      <c r="DN199" s="1264"/>
      <c r="DO199" s="1264"/>
      <c r="DP199" s="1264"/>
      <c r="DQ199" s="1264"/>
      <c r="DR199" s="307"/>
    </row>
    <row r="200" spans="1:122" s="465" customFormat="1" ht="15" customHeight="1">
      <c r="A200" s="915"/>
      <c r="B200" s="915"/>
      <c r="C200" s="915"/>
      <c r="D200" s="915"/>
      <c r="E200" s="915"/>
      <c r="F200" s="845" t="s">
        <v>150</v>
      </c>
      <c r="G200" s="846"/>
      <c r="H200" s="846"/>
      <c r="I200" s="846"/>
      <c r="J200" s="846"/>
      <c r="K200" s="846"/>
      <c r="L200" s="846"/>
      <c r="M200" s="847"/>
      <c r="N200" s="301" t="s">
        <v>153</v>
      </c>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c r="AJ200" s="266"/>
      <c r="AK200" s="266"/>
      <c r="AL200" s="266"/>
      <c r="AM200" s="266"/>
      <c r="AN200" s="266"/>
      <c r="AO200" s="266"/>
      <c r="AP200" s="266"/>
      <c r="AQ200" s="266"/>
      <c r="AR200" s="266"/>
      <c r="AS200" s="266"/>
      <c r="AT200" s="266"/>
      <c r="AU200" s="266"/>
      <c r="AV200" s="266"/>
      <c r="AW200" s="266"/>
      <c r="AX200" s="267"/>
      <c r="AY200" s="223"/>
      <c r="BA200" s="192">
        <f t="shared" si="23"/>
        <v>8</v>
      </c>
      <c r="BB200" s="192">
        <f t="shared" si="23"/>
        <v>2</v>
      </c>
      <c r="BC200" s="192">
        <f t="shared" si="23"/>
        <v>3</v>
      </c>
      <c r="BD200" s="192" t="str">
        <f t="shared" si="23"/>
        <v>②</v>
      </c>
      <c r="BE200" s="953"/>
      <c r="BF200" s="953"/>
      <c r="BG200" s="563" t="str">
        <f t="shared" ca="1" si="22"/>
        <v/>
      </c>
      <c r="BH200" s="564" t="str">
        <f t="shared" ca="1" si="22"/>
        <v/>
      </c>
      <c r="BI200" s="564" t="str">
        <f t="shared" ca="1" si="22"/>
        <v/>
      </c>
      <c r="BJ200" s="564" t="str">
        <f t="shared" ca="1" si="22"/>
        <v/>
      </c>
      <c r="BK200" s="564" t="str">
        <f t="shared" ca="1" si="22"/>
        <v/>
      </c>
      <c r="BL200" s="565" t="str">
        <f t="shared" ca="1" si="22"/>
        <v/>
      </c>
      <c r="CV200" s="1528"/>
      <c r="CW200" s="1529"/>
      <c r="CX200" s="1529"/>
      <c r="CY200" s="1529"/>
      <c r="CZ200" s="1529"/>
      <c r="DA200" s="1529"/>
      <c r="DB200" s="1529"/>
      <c r="DC200" s="1529"/>
      <c r="DD200" s="1991"/>
      <c r="DE200" s="1992"/>
      <c r="DF200" s="1992"/>
      <c r="DG200" s="1993"/>
      <c r="DH200" s="1264"/>
      <c r="DI200" s="1264"/>
      <c r="DJ200" s="1264"/>
      <c r="DK200" s="1264"/>
      <c r="DL200" s="1264"/>
      <c r="DM200" s="1264"/>
      <c r="DN200" s="1264"/>
      <c r="DO200" s="1264"/>
      <c r="DP200" s="1264"/>
      <c r="DQ200" s="1264"/>
      <c r="DR200" s="307"/>
    </row>
    <row r="201" spans="1:122" s="465" customFormat="1" ht="15" customHeight="1">
      <c r="A201" s="915"/>
      <c r="B201" s="915"/>
      <c r="C201" s="915"/>
      <c r="D201" s="915"/>
      <c r="E201" s="915"/>
      <c r="F201" s="848" t="s">
        <v>151</v>
      </c>
      <c r="G201" s="849"/>
      <c r="H201" s="849"/>
      <c r="I201" s="849"/>
      <c r="J201" s="849"/>
      <c r="K201" s="849"/>
      <c r="L201" s="849"/>
      <c r="M201" s="850"/>
      <c r="N201" s="927" t="s">
        <v>381</v>
      </c>
      <c r="O201" s="257"/>
      <c r="P201" s="257"/>
      <c r="Q201" s="257"/>
      <c r="R201" s="257"/>
      <c r="S201" s="257"/>
      <c r="T201" s="257"/>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8"/>
      <c r="AY201" s="223"/>
      <c r="BA201" s="192">
        <f t="shared" si="23"/>
        <v>8</v>
      </c>
      <c r="BB201" s="192">
        <f t="shared" si="23"/>
        <v>2</v>
      </c>
      <c r="BC201" s="192">
        <f t="shared" si="23"/>
        <v>3</v>
      </c>
      <c r="BD201" s="192" t="str">
        <f t="shared" si="23"/>
        <v>②</v>
      </c>
      <c r="BE201" s="953"/>
      <c r="BF201" s="953"/>
      <c r="BG201" s="563" t="str">
        <f t="shared" ca="1" si="22"/>
        <v/>
      </c>
      <c r="BH201" s="564" t="str">
        <f t="shared" ca="1" si="22"/>
        <v/>
      </c>
      <c r="BI201" s="564" t="str">
        <f t="shared" ca="1" si="22"/>
        <v/>
      </c>
      <c r="BJ201" s="564" t="str">
        <f t="shared" ca="1" si="22"/>
        <v/>
      </c>
      <c r="BK201" s="564" t="str">
        <f t="shared" ca="1" si="22"/>
        <v/>
      </c>
      <c r="BL201" s="565" t="str">
        <f t="shared" ca="1" si="22"/>
        <v/>
      </c>
      <c r="CV201" s="1528"/>
      <c r="CW201" s="1529"/>
      <c r="CX201" s="1529"/>
      <c r="CY201" s="1529"/>
      <c r="CZ201" s="1529"/>
      <c r="DA201" s="1529"/>
      <c r="DB201" s="1529"/>
      <c r="DC201" s="1529"/>
      <c r="DD201" s="1991"/>
      <c r="DE201" s="1992"/>
      <c r="DF201" s="1992"/>
      <c r="DG201" s="1993"/>
      <c r="DH201" s="1264"/>
      <c r="DI201" s="1264"/>
      <c r="DJ201" s="1264"/>
      <c r="DK201" s="1264"/>
      <c r="DL201" s="1264"/>
      <c r="DM201" s="1264"/>
      <c r="DN201" s="1264"/>
      <c r="DO201" s="1264"/>
      <c r="DP201" s="1264"/>
      <c r="DQ201" s="1264"/>
      <c r="DR201" s="307"/>
    </row>
    <row r="202" spans="1:122" s="465" customFormat="1" ht="15" customHeight="1">
      <c r="A202" s="915"/>
      <c r="B202" s="915"/>
      <c r="C202" s="915"/>
      <c r="D202" s="915"/>
      <c r="E202" s="915"/>
      <c r="F202" s="851" t="s">
        <v>152</v>
      </c>
      <c r="G202" s="852"/>
      <c r="H202" s="852"/>
      <c r="I202" s="852"/>
      <c r="J202" s="852"/>
      <c r="K202" s="852"/>
      <c r="L202" s="852"/>
      <c r="M202" s="853"/>
      <c r="N202" s="303" t="s">
        <v>399</v>
      </c>
      <c r="O202" s="271"/>
      <c r="P202" s="271"/>
      <c r="Q202" s="271"/>
      <c r="R202" s="271"/>
      <c r="S202" s="271"/>
      <c r="T202" s="271"/>
      <c r="U202" s="271"/>
      <c r="V202" s="271"/>
      <c r="W202" s="271"/>
      <c r="X202" s="271"/>
      <c r="Y202" s="271"/>
      <c r="Z202" s="271"/>
      <c r="AA202" s="271"/>
      <c r="AB202" s="271"/>
      <c r="AC202" s="271"/>
      <c r="AD202" s="271"/>
      <c r="AE202" s="271"/>
      <c r="AF202" s="271"/>
      <c r="AG202" s="271"/>
      <c r="AH202" s="271"/>
      <c r="AI202" s="271"/>
      <c r="AJ202" s="271"/>
      <c r="AK202" s="271"/>
      <c r="AL202" s="271"/>
      <c r="AM202" s="271"/>
      <c r="AN202" s="271"/>
      <c r="AO202" s="271"/>
      <c r="AP202" s="271"/>
      <c r="AQ202" s="271"/>
      <c r="AR202" s="271"/>
      <c r="AS202" s="271"/>
      <c r="AT202" s="271"/>
      <c r="AU202" s="271"/>
      <c r="AV202" s="271"/>
      <c r="AW202" s="271"/>
      <c r="AX202" s="272"/>
      <c r="AY202" s="223"/>
      <c r="BA202" s="192">
        <f t="shared" si="23"/>
        <v>8</v>
      </c>
      <c r="BB202" s="192">
        <f t="shared" si="23"/>
        <v>2</v>
      </c>
      <c r="BC202" s="192">
        <f t="shared" si="23"/>
        <v>3</v>
      </c>
      <c r="BD202" s="192" t="str">
        <f t="shared" si="23"/>
        <v>②</v>
      </c>
      <c r="BE202" s="953"/>
      <c r="BF202" s="953"/>
      <c r="BG202" s="563" t="str">
        <f t="shared" ca="1" si="22"/>
        <v/>
      </c>
      <c r="BH202" s="564" t="str">
        <f t="shared" ca="1" si="22"/>
        <v/>
      </c>
      <c r="BI202" s="564" t="str">
        <f t="shared" ca="1" si="22"/>
        <v/>
      </c>
      <c r="BJ202" s="564" t="str">
        <f t="shared" ca="1" si="22"/>
        <v/>
      </c>
      <c r="BK202" s="564" t="str">
        <f t="shared" ca="1" si="22"/>
        <v/>
      </c>
      <c r="BL202" s="565" t="str">
        <f t="shared" ca="1" si="22"/>
        <v/>
      </c>
      <c r="CV202" s="1528"/>
      <c r="CW202" s="1529"/>
      <c r="CX202" s="1529"/>
      <c r="CY202" s="1529"/>
      <c r="CZ202" s="1529"/>
      <c r="DA202" s="1529"/>
      <c r="DB202" s="1529"/>
      <c r="DC202" s="1529"/>
      <c r="DD202" s="1991"/>
      <c r="DE202" s="1992"/>
      <c r="DF202" s="1992"/>
      <c r="DG202" s="1993"/>
      <c r="DH202" s="1264"/>
      <c r="DI202" s="1264"/>
      <c r="DJ202" s="1264"/>
      <c r="DK202" s="1264"/>
      <c r="DL202" s="1264"/>
      <c r="DM202" s="1264"/>
      <c r="DN202" s="1264"/>
      <c r="DO202" s="1264"/>
      <c r="DP202" s="1264"/>
      <c r="DQ202" s="1264"/>
      <c r="DR202" s="307"/>
    </row>
    <row r="203" spans="1:122" s="465" customFormat="1" ht="15" customHeight="1">
      <c r="A203" s="1758" t="str">
        <f>$BD203&amp;"."</f>
        <v>③.</v>
      </c>
      <c r="B203" s="1759"/>
      <c r="C203" s="1759"/>
      <c r="D203" s="1759"/>
      <c r="E203" s="1759"/>
      <c r="F203" s="275" t="s">
        <v>885</v>
      </c>
      <c r="G203" s="858"/>
      <c r="H203" s="858"/>
      <c r="I203" s="858"/>
      <c r="J203" s="858"/>
      <c r="K203" s="858"/>
      <c r="L203" s="858"/>
      <c r="M203" s="858"/>
      <c r="N203" s="858"/>
      <c r="O203" s="858"/>
      <c r="P203" s="858"/>
      <c r="Q203" s="858"/>
      <c r="R203" s="858"/>
      <c r="S203" s="858"/>
      <c r="T203" s="858"/>
      <c r="U203" s="858"/>
      <c r="V203" s="858"/>
      <c r="W203" s="858"/>
      <c r="X203" s="858"/>
      <c r="Y203" s="858"/>
      <c r="Z203" s="858"/>
      <c r="AA203" s="858"/>
      <c r="AB203" s="858"/>
      <c r="AC203" s="858"/>
      <c r="AD203" s="858"/>
      <c r="AE203" s="858"/>
      <c r="AF203" s="858"/>
      <c r="AG203" s="858"/>
      <c r="AH203" s="858"/>
      <c r="AI203" s="858"/>
      <c r="AJ203" s="858"/>
      <c r="AK203" s="858"/>
      <c r="AL203" s="858"/>
      <c r="AM203" s="858"/>
      <c r="AN203" s="858"/>
      <c r="AO203" s="858"/>
      <c r="AP203" s="858"/>
      <c r="AQ203" s="858"/>
      <c r="AR203" s="858"/>
      <c r="AS203" s="858"/>
      <c r="AT203" s="858"/>
      <c r="AU203" s="858"/>
      <c r="AV203" s="858"/>
      <c r="AW203" s="858"/>
      <c r="AX203" s="858"/>
      <c r="AY203" s="223"/>
      <c r="BA203" s="192">
        <f t="shared" si="23"/>
        <v>8</v>
      </c>
      <c r="BB203" s="192">
        <f t="shared" si="23"/>
        <v>2</v>
      </c>
      <c r="BC203" s="192">
        <f t="shared" si="23"/>
        <v>3</v>
      </c>
      <c r="BD203" s="196" t="str">
        <f>IF(ISBLANK(BD202),"①",CHAR(CODE(BD202)+1))</f>
        <v>③</v>
      </c>
      <c r="BE203" s="953"/>
      <c r="BF203" s="953"/>
      <c r="BG203" s="563" t="str">
        <f t="shared" ca="1" si="22"/>
        <v/>
      </c>
      <c r="BH203" s="564" t="str">
        <f t="shared" ca="1" si="22"/>
        <v/>
      </c>
      <c r="BI203" s="564" t="str">
        <f t="shared" ca="1" si="22"/>
        <v/>
      </c>
      <c r="BJ203" s="564" t="str">
        <f t="shared" ca="1" si="22"/>
        <v/>
      </c>
      <c r="BK203" s="564" t="str">
        <f t="shared" ca="1" si="22"/>
        <v/>
      </c>
      <c r="BL203" s="565" t="str">
        <f t="shared" ca="1" si="22"/>
        <v/>
      </c>
      <c r="CV203" s="1488" t="s">
        <v>2265</v>
      </c>
      <c r="CW203" s="1489"/>
      <c r="CX203" s="1489"/>
      <c r="CY203" s="1489"/>
      <c r="CZ203" s="1489"/>
      <c r="DA203" s="1489"/>
      <c r="DB203" s="1489"/>
      <c r="DC203" s="1489"/>
      <c r="DD203" s="1859">
        <v>44638</v>
      </c>
      <c r="DE203" s="1860"/>
      <c r="DF203" s="1860"/>
      <c r="DG203" s="1861"/>
      <c r="DH203" s="1264"/>
      <c r="DI203" s="1264"/>
      <c r="DJ203" s="1264"/>
      <c r="DK203" s="1264"/>
      <c r="DL203" s="1264"/>
      <c r="DM203" s="1264"/>
      <c r="DN203" s="1264"/>
      <c r="DO203" s="1264"/>
      <c r="DP203" s="1264"/>
      <c r="DQ203" s="1264"/>
      <c r="DR203" s="307"/>
    </row>
    <row r="204" spans="1:122" s="465" customFormat="1" ht="15" customHeight="1">
      <c r="A204" s="915"/>
      <c r="B204" s="915"/>
      <c r="C204" s="915"/>
      <c r="D204" s="915"/>
      <c r="E204" s="915"/>
      <c r="F204" s="275" t="s">
        <v>887</v>
      </c>
      <c r="G204" s="858"/>
      <c r="H204" s="858"/>
      <c r="I204" s="858"/>
      <c r="J204" s="858"/>
      <c r="K204" s="858"/>
      <c r="L204" s="858"/>
      <c r="M204" s="858"/>
      <c r="N204" s="858"/>
      <c r="O204" s="858"/>
      <c r="P204" s="858"/>
      <c r="Q204" s="858"/>
      <c r="R204" s="858"/>
      <c r="S204" s="858"/>
      <c r="T204" s="858"/>
      <c r="U204" s="858"/>
      <c r="V204" s="858"/>
      <c r="W204" s="858"/>
      <c r="X204" s="858"/>
      <c r="Y204" s="858"/>
      <c r="Z204" s="858"/>
      <c r="AA204" s="858"/>
      <c r="AB204" s="858"/>
      <c r="AC204" s="858"/>
      <c r="AD204" s="858"/>
      <c r="AE204" s="858"/>
      <c r="AF204" s="858"/>
      <c r="AG204" s="858"/>
      <c r="AH204" s="858"/>
      <c r="AI204" s="858"/>
      <c r="AJ204" s="858"/>
      <c r="AK204" s="858"/>
      <c r="AL204" s="858"/>
      <c r="AM204" s="858"/>
      <c r="AN204" s="858"/>
      <c r="AO204" s="858"/>
      <c r="AP204" s="858"/>
      <c r="AQ204" s="858"/>
      <c r="AR204" s="858"/>
      <c r="AS204" s="858"/>
      <c r="AT204" s="858"/>
      <c r="AU204" s="858"/>
      <c r="AV204" s="858"/>
      <c r="AW204" s="858"/>
      <c r="AX204" s="858"/>
      <c r="AY204" s="223"/>
      <c r="BA204" s="192">
        <f t="shared" si="23"/>
        <v>8</v>
      </c>
      <c r="BB204" s="192">
        <f t="shared" si="23"/>
        <v>2</v>
      </c>
      <c r="BC204" s="192">
        <f t="shared" si="23"/>
        <v>3</v>
      </c>
      <c r="BD204" s="192" t="str">
        <f t="shared" si="23"/>
        <v>③</v>
      </c>
      <c r="BE204" s="953"/>
      <c r="BF204" s="953"/>
      <c r="BG204" s="563" t="str">
        <f t="shared" ca="1" si="22"/>
        <v/>
      </c>
      <c r="BH204" s="564" t="str">
        <f t="shared" ca="1" si="22"/>
        <v/>
      </c>
      <c r="BI204" s="564" t="str">
        <f t="shared" ca="1" si="22"/>
        <v/>
      </c>
      <c r="BJ204" s="564" t="str">
        <f t="shared" ca="1" si="22"/>
        <v/>
      </c>
      <c r="BK204" s="564" t="str">
        <f t="shared" ca="1" si="22"/>
        <v/>
      </c>
      <c r="BL204" s="565" t="str">
        <f t="shared" ca="1" si="22"/>
        <v/>
      </c>
      <c r="CV204" s="1528"/>
      <c r="CW204" s="1529"/>
      <c r="CX204" s="1529"/>
      <c r="CY204" s="1529"/>
      <c r="CZ204" s="1529"/>
      <c r="DA204" s="1529"/>
      <c r="DB204" s="1529"/>
      <c r="DC204" s="1529"/>
      <c r="DD204" s="1991"/>
      <c r="DE204" s="1992"/>
      <c r="DF204" s="1992"/>
      <c r="DG204" s="1993"/>
      <c r="DH204" s="1264"/>
      <c r="DI204" s="1264"/>
      <c r="DJ204" s="1264"/>
      <c r="DK204" s="1264"/>
      <c r="DL204" s="1264"/>
      <c r="DM204" s="1264"/>
      <c r="DN204" s="1264"/>
      <c r="DO204" s="1264"/>
      <c r="DP204" s="1264"/>
      <c r="DQ204" s="1264"/>
      <c r="DR204" s="307"/>
    </row>
    <row r="205" spans="1:122" s="465" customFormat="1" ht="15" customHeight="1">
      <c r="A205" s="915"/>
      <c r="B205" s="915"/>
      <c r="C205" s="915"/>
      <c r="D205" s="915"/>
      <c r="E205" s="988"/>
      <c r="F205" s="845" t="s">
        <v>150</v>
      </c>
      <c r="G205" s="846"/>
      <c r="H205" s="846"/>
      <c r="I205" s="846"/>
      <c r="J205" s="846"/>
      <c r="K205" s="846"/>
      <c r="L205" s="846"/>
      <c r="M205" s="847"/>
      <c r="N205" s="301" t="s">
        <v>153</v>
      </c>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c r="AJ205" s="266"/>
      <c r="AK205" s="266"/>
      <c r="AL205" s="266"/>
      <c r="AM205" s="266"/>
      <c r="AN205" s="266"/>
      <c r="AO205" s="266"/>
      <c r="AP205" s="266"/>
      <c r="AQ205" s="266"/>
      <c r="AR205" s="266"/>
      <c r="AS205" s="266"/>
      <c r="AT205" s="266"/>
      <c r="AU205" s="266"/>
      <c r="AV205" s="266"/>
      <c r="AW205" s="266"/>
      <c r="AX205" s="267"/>
      <c r="AY205" s="223"/>
      <c r="BA205" s="192">
        <f t="shared" si="23"/>
        <v>8</v>
      </c>
      <c r="BB205" s="192">
        <f t="shared" si="23"/>
        <v>2</v>
      </c>
      <c r="BC205" s="192">
        <f t="shared" si="23"/>
        <v>3</v>
      </c>
      <c r="BD205" s="192" t="str">
        <f t="shared" si="23"/>
        <v>③</v>
      </c>
      <c r="BE205" s="953"/>
      <c r="BF205" s="953"/>
      <c r="BG205" s="563" t="str">
        <f t="shared" ca="1" si="22"/>
        <v/>
      </c>
      <c r="BH205" s="564" t="str">
        <f t="shared" ca="1" si="22"/>
        <v/>
      </c>
      <c r="BI205" s="564" t="str">
        <f t="shared" ca="1" si="22"/>
        <v/>
      </c>
      <c r="BJ205" s="564" t="str">
        <f t="shared" ca="1" si="22"/>
        <v/>
      </c>
      <c r="BK205" s="564" t="str">
        <f t="shared" ca="1" si="22"/>
        <v/>
      </c>
      <c r="BL205" s="565" t="str">
        <f t="shared" ca="1" si="22"/>
        <v/>
      </c>
      <c r="CB205" s="469"/>
      <c r="CC205" s="469"/>
      <c r="CD205" s="469"/>
      <c r="CE205" s="469"/>
      <c r="CV205" s="1528"/>
      <c r="CW205" s="1529"/>
      <c r="CX205" s="1529"/>
      <c r="CY205" s="1529"/>
      <c r="CZ205" s="1529"/>
      <c r="DA205" s="1529"/>
      <c r="DB205" s="1529"/>
      <c r="DC205" s="1529"/>
      <c r="DD205" s="1991"/>
      <c r="DE205" s="1992"/>
      <c r="DF205" s="1992"/>
      <c r="DG205" s="1993"/>
      <c r="DH205" s="1264"/>
      <c r="DI205" s="1264"/>
      <c r="DJ205" s="1264"/>
      <c r="DK205" s="1264"/>
      <c r="DL205" s="1264"/>
      <c r="DM205" s="1264"/>
      <c r="DN205" s="1264"/>
      <c r="DO205" s="1264"/>
      <c r="DP205" s="1264"/>
      <c r="DQ205" s="1264"/>
      <c r="DR205" s="307"/>
    </row>
    <row r="206" spans="1:122" s="465" customFormat="1" ht="15" customHeight="1">
      <c r="A206" s="915"/>
      <c r="B206" s="915"/>
      <c r="C206" s="915"/>
      <c r="D206" s="915"/>
      <c r="E206" s="915"/>
      <c r="F206" s="848" t="s">
        <v>151</v>
      </c>
      <c r="G206" s="849"/>
      <c r="H206" s="849"/>
      <c r="I206" s="849"/>
      <c r="J206" s="849"/>
      <c r="K206" s="849"/>
      <c r="L206" s="849"/>
      <c r="M206" s="850"/>
      <c r="N206" s="927" t="s">
        <v>889</v>
      </c>
      <c r="O206" s="257"/>
      <c r="P206" s="257"/>
      <c r="Q206" s="257"/>
      <c r="R206" s="257"/>
      <c r="S206" s="257"/>
      <c r="T206" s="257"/>
      <c r="U206" s="257"/>
      <c r="V206" s="257"/>
      <c r="W206" s="257"/>
      <c r="X206" s="257"/>
      <c r="Y206" s="257"/>
      <c r="Z206" s="257"/>
      <c r="AA206" s="257"/>
      <c r="AB206" s="257"/>
      <c r="AC206" s="257"/>
      <c r="AD206" s="257"/>
      <c r="AE206" s="257"/>
      <c r="AF206" s="257"/>
      <c r="AG206" s="257"/>
      <c r="AH206" s="257"/>
      <c r="AI206" s="257"/>
      <c r="AJ206" s="257"/>
      <c r="AK206" s="257"/>
      <c r="AL206" s="257"/>
      <c r="AM206" s="257"/>
      <c r="AN206" s="257"/>
      <c r="AO206" s="257"/>
      <c r="AP206" s="257"/>
      <c r="AQ206" s="257"/>
      <c r="AR206" s="257"/>
      <c r="AS206" s="257"/>
      <c r="AT206" s="257"/>
      <c r="AU206" s="257"/>
      <c r="AV206" s="257"/>
      <c r="AW206" s="257"/>
      <c r="AX206" s="258"/>
      <c r="AY206" s="223"/>
      <c r="BA206" s="192">
        <f t="shared" si="23"/>
        <v>8</v>
      </c>
      <c r="BB206" s="192">
        <f t="shared" si="23"/>
        <v>2</v>
      </c>
      <c r="BC206" s="192">
        <f t="shared" si="23"/>
        <v>3</v>
      </c>
      <c r="BD206" s="192" t="str">
        <f t="shared" si="23"/>
        <v>③</v>
      </c>
      <c r="BE206" s="953"/>
      <c r="BF206" s="953"/>
      <c r="BG206" s="563" t="str">
        <f t="shared" ca="1" si="22"/>
        <v/>
      </c>
      <c r="BH206" s="564" t="str">
        <f t="shared" ca="1" si="22"/>
        <v/>
      </c>
      <c r="BI206" s="564" t="str">
        <f t="shared" ca="1" si="22"/>
        <v/>
      </c>
      <c r="BJ206" s="564" t="str">
        <f t="shared" ca="1" si="22"/>
        <v/>
      </c>
      <c r="BK206" s="564" t="str">
        <f t="shared" ca="1" si="22"/>
        <v/>
      </c>
      <c r="BL206" s="565" t="str">
        <f t="shared" ca="1" si="22"/>
        <v/>
      </c>
      <c r="CB206" s="469"/>
      <c r="CC206" s="469"/>
      <c r="CD206" s="469"/>
      <c r="CE206" s="469"/>
      <c r="CV206" s="1528"/>
      <c r="CW206" s="1529"/>
      <c r="CX206" s="1529"/>
      <c r="CY206" s="1529"/>
      <c r="CZ206" s="1529"/>
      <c r="DA206" s="1529"/>
      <c r="DB206" s="1529"/>
      <c r="DC206" s="1529"/>
      <c r="DD206" s="1991"/>
      <c r="DE206" s="1992"/>
      <c r="DF206" s="1992"/>
      <c r="DG206" s="1993"/>
      <c r="DH206" s="1264"/>
      <c r="DI206" s="1264"/>
      <c r="DJ206" s="1264"/>
      <c r="DK206" s="1264"/>
      <c r="DL206" s="1264"/>
      <c r="DM206" s="1264"/>
      <c r="DN206" s="1264"/>
      <c r="DO206" s="1264"/>
      <c r="DP206" s="1264"/>
      <c r="DQ206" s="1264"/>
      <c r="DR206" s="307"/>
    </row>
    <row r="207" spans="1:122" s="465" customFormat="1" ht="15" customHeight="1">
      <c r="A207" s="915"/>
      <c r="B207" s="915"/>
      <c r="C207" s="915"/>
      <c r="D207" s="915"/>
      <c r="E207" s="915"/>
      <c r="F207" s="851" t="s">
        <v>152</v>
      </c>
      <c r="G207" s="852"/>
      <c r="H207" s="852"/>
      <c r="I207" s="852"/>
      <c r="J207" s="852"/>
      <c r="K207" s="852"/>
      <c r="L207" s="852"/>
      <c r="M207" s="853"/>
      <c r="N207" s="303" t="s">
        <v>399</v>
      </c>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c r="AR207" s="271"/>
      <c r="AS207" s="271"/>
      <c r="AT207" s="271"/>
      <c r="AU207" s="271"/>
      <c r="AV207" s="271"/>
      <c r="AW207" s="271"/>
      <c r="AX207" s="272"/>
      <c r="AY207" s="223"/>
      <c r="BA207" s="192">
        <f t="shared" si="23"/>
        <v>8</v>
      </c>
      <c r="BB207" s="192">
        <f t="shared" si="23"/>
        <v>2</v>
      </c>
      <c r="BC207" s="192">
        <f t="shared" si="23"/>
        <v>3</v>
      </c>
      <c r="BD207" s="192" t="str">
        <f t="shared" si="23"/>
        <v>③</v>
      </c>
      <c r="BE207" s="953"/>
      <c r="BF207" s="953"/>
      <c r="BG207" s="563" t="str">
        <f t="shared" ca="1" si="22"/>
        <v/>
      </c>
      <c r="BH207" s="564" t="str">
        <f t="shared" ca="1" si="22"/>
        <v/>
      </c>
      <c r="BI207" s="564" t="str">
        <f t="shared" ca="1" si="22"/>
        <v/>
      </c>
      <c r="BJ207" s="564" t="str">
        <f t="shared" ca="1" si="22"/>
        <v/>
      </c>
      <c r="BK207" s="564" t="str">
        <f t="shared" ca="1" si="22"/>
        <v/>
      </c>
      <c r="BL207" s="565" t="str">
        <f t="shared" ca="1" si="22"/>
        <v/>
      </c>
      <c r="CB207" s="469"/>
      <c r="CC207" s="469"/>
      <c r="CD207" s="469"/>
      <c r="CE207" s="469"/>
      <c r="CV207" s="1528"/>
      <c r="CW207" s="1529"/>
      <c r="CX207" s="1529"/>
      <c r="CY207" s="1529"/>
      <c r="CZ207" s="1529"/>
      <c r="DA207" s="1529"/>
      <c r="DB207" s="1529"/>
      <c r="DC207" s="1529"/>
      <c r="DD207" s="1991"/>
      <c r="DE207" s="1992"/>
      <c r="DF207" s="1992"/>
      <c r="DG207" s="1993"/>
      <c r="DH207" s="1264"/>
      <c r="DI207" s="1264"/>
      <c r="DJ207" s="1264"/>
      <c r="DK207" s="1264"/>
      <c r="DL207" s="1264"/>
      <c r="DM207" s="1264"/>
      <c r="DN207" s="1264"/>
      <c r="DO207" s="1264"/>
      <c r="DP207" s="1264"/>
      <c r="DQ207" s="1264"/>
      <c r="DR207" s="307"/>
    </row>
    <row r="208" spans="1:122" s="465" customFormat="1" ht="15" customHeight="1">
      <c r="A208" s="1862" t="str">
        <f>BA208&amp;"."&amp;BB208</f>
        <v>8.3</v>
      </c>
      <c r="B208" s="1862"/>
      <c r="C208" s="1862"/>
      <c r="D208" s="319" t="s">
        <v>146</v>
      </c>
      <c r="E208" s="275"/>
      <c r="F208" s="275"/>
      <c r="G208" s="275"/>
      <c r="H208" s="1882">
        <f>$B$65</f>
        <v>25</v>
      </c>
      <c r="I208" s="1882"/>
      <c r="J208" s="844" t="str">
        <f>VLOOKUP(VALUE(H208),$B$38:$F$75,3,FALSE) &amp;" "&amp; VLOOKUP(VALUE(H208),$B$38:$F$75,5,FALSE)</f>
        <v>F6 クリア</v>
      </c>
      <c r="K208" s="469"/>
      <c r="L208" s="244"/>
      <c r="M208" s="244"/>
      <c r="N208" s="244"/>
      <c r="O208" s="469" t="s">
        <v>317</v>
      </c>
      <c r="P208" s="469"/>
      <c r="Q208" s="469"/>
      <c r="R208" s="469"/>
      <c r="S208" s="469"/>
      <c r="T208" s="469"/>
      <c r="U208" s="469"/>
      <c r="V208" s="469"/>
      <c r="W208" s="469"/>
      <c r="X208" s="469"/>
      <c r="Y208" s="469"/>
      <c r="Z208" s="469"/>
      <c r="AA208" s="469"/>
      <c r="AB208" s="469"/>
      <c r="AC208" s="469"/>
      <c r="AD208" s="469"/>
      <c r="AE208" s="469"/>
      <c r="AF208" s="469"/>
      <c r="AG208" s="469"/>
      <c r="AH208" s="469"/>
      <c r="AI208" s="469"/>
      <c r="AJ208" s="469"/>
      <c r="AK208" s="469"/>
      <c r="AL208" s="469"/>
      <c r="AM208" s="469"/>
      <c r="AN208" s="469"/>
      <c r="AO208" s="469"/>
      <c r="AP208" s="469"/>
      <c r="AQ208" s="469"/>
      <c r="AR208" s="469"/>
      <c r="AS208" s="469"/>
      <c r="AT208" s="469"/>
      <c r="AU208" s="469"/>
      <c r="AV208" s="469"/>
      <c r="AW208" s="469"/>
      <c r="AX208" s="469"/>
      <c r="AY208" s="276"/>
      <c r="BA208" s="192">
        <f t="shared" si="23"/>
        <v>8</v>
      </c>
      <c r="BB208" s="193">
        <f>BB207+1</f>
        <v>3</v>
      </c>
      <c r="BC208" s="192"/>
      <c r="BD208" s="192"/>
      <c r="BE208" s="233"/>
      <c r="BF208" s="233"/>
      <c r="BG208" s="563" t="str">
        <f t="shared" ca="1" si="22"/>
        <v/>
      </c>
      <c r="BH208" s="564" t="str">
        <f t="shared" ca="1" si="22"/>
        <v/>
      </c>
      <c r="BI208" s="564" t="str">
        <f t="shared" ca="1" si="22"/>
        <v/>
      </c>
      <c r="BJ208" s="564" t="str">
        <f t="shared" ca="1" si="22"/>
        <v/>
      </c>
      <c r="BK208" s="564" t="str">
        <f t="shared" ca="1" si="22"/>
        <v/>
      </c>
      <c r="BL208" s="565" t="str">
        <f t="shared" ca="1" si="22"/>
        <v/>
      </c>
      <c r="CV208" s="1528"/>
      <c r="CW208" s="1529"/>
      <c r="CX208" s="1529"/>
      <c r="CY208" s="1529"/>
      <c r="CZ208" s="1529"/>
      <c r="DA208" s="1529"/>
      <c r="DB208" s="1529"/>
      <c r="DC208" s="1529"/>
      <c r="DD208" s="1991"/>
      <c r="DE208" s="1992"/>
      <c r="DF208" s="1992"/>
      <c r="DG208" s="1993"/>
      <c r="DH208" s="1264"/>
      <c r="DI208" s="1264"/>
      <c r="DJ208" s="1264"/>
      <c r="DK208" s="1264"/>
      <c r="DL208" s="1264"/>
      <c r="DM208" s="1264"/>
      <c r="DN208" s="1264"/>
      <c r="DO208" s="1264"/>
      <c r="DP208" s="1264"/>
      <c r="DQ208" s="1264"/>
      <c r="DR208" s="307"/>
    </row>
    <row r="209" spans="1:122" s="465" customFormat="1" ht="15" customHeight="1">
      <c r="A209" s="1760" t="str">
        <f>$BA209&amp;"."&amp;$BB209&amp;"."&amp;$BC209&amp;"."</f>
        <v>8.3.1.</v>
      </c>
      <c r="B209" s="1761"/>
      <c r="C209" s="1761"/>
      <c r="D209" s="1761"/>
      <c r="E209" s="465" t="s">
        <v>970</v>
      </c>
      <c r="F209" s="469"/>
      <c r="G209" s="469"/>
      <c r="H209" s="469"/>
      <c r="I209" s="469"/>
      <c r="J209" s="469"/>
      <c r="K209" s="469"/>
      <c r="L209" s="469"/>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69"/>
      <c r="AK209" s="469"/>
      <c r="AL209" s="469"/>
      <c r="AM209" s="469"/>
      <c r="AN209" s="469"/>
      <c r="AO209" s="469"/>
      <c r="AP209" s="469"/>
      <c r="AQ209" s="469"/>
      <c r="AR209" s="469"/>
      <c r="AS209" s="469"/>
      <c r="AT209" s="469"/>
      <c r="AU209" s="469"/>
      <c r="AV209" s="469"/>
      <c r="AW209" s="469"/>
      <c r="AX209" s="469"/>
      <c r="AY209" s="276"/>
      <c r="BA209" s="192">
        <f t="shared" si="23"/>
        <v>8</v>
      </c>
      <c r="BB209" s="192">
        <f t="shared" si="23"/>
        <v>3</v>
      </c>
      <c r="BC209" s="193">
        <f>BC208+1</f>
        <v>1</v>
      </c>
      <c r="BD209" s="192"/>
      <c r="BE209" s="192"/>
      <c r="BF209" s="233"/>
      <c r="BG209" s="559" t="str">
        <f t="shared" ca="1" si="22"/>
        <v/>
      </c>
      <c r="BH209" s="560" t="str">
        <f t="shared" ca="1" si="22"/>
        <v/>
      </c>
      <c r="BI209" s="560" t="str">
        <f t="shared" ca="1" si="22"/>
        <v/>
      </c>
      <c r="BJ209" s="560" t="str">
        <f t="shared" ca="1" si="22"/>
        <v/>
      </c>
      <c r="BK209" s="560" t="str">
        <f t="shared" ca="1" si="22"/>
        <v/>
      </c>
      <c r="BL209" s="561" t="str">
        <f t="shared" ca="1" si="22"/>
        <v/>
      </c>
      <c r="CF209" s="469"/>
      <c r="CG209" s="469"/>
      <c r="CH209" s="469"/>
      <c r="CI209" s="469"/>
      <c r="CJ209" s="469"/>
      <c r="CV209" s="1488" t="s">
        <v>2265</v>
      </c>
      <c r="CW209" s="1489"/>
      <c r="CX209" s="1489"/>
      <c r="CY209" s="1489"/>
      <c r="CZ209" s="1489"/>
      <c r="DA209" s="1489"/>
      <c r="DB209" s="1489"/>
      <c r="DC209" s="1489"/>
      <c r="DD209" s="1859">
        <v>44638</v>
      </c>
      <c r="DE209" s="1860"/>
      <c r="DF209" s="1860"/>
      <c r="DG209" s="1861"/>
      <c r="DH209" s="1264"/>
      <c r="DI209" s="1264"/>
      <c r="DJ209" s="1264"/>
      <c r="DK209" s="1264"/>
      <c r="DL209" s="1264"/>
      <c r="DM209" s="1264"/>
      <c r="DN209" s="1264"/>
      <c r="DO209" s="1264"/>
      <c r="DP209" s="1264"/>
      <c r="DQ209" s="1264"/>
      <c r="DR209" s="307"/>
    </row>
    <row r="210" spans="1:122" s="465" customFormat="1" ht="15" customHeight="1">
      <c r="A210" s="919"/>
      <c r="B210" s="919"/>
      <c r="C210" s="919"/>
      <c r="D210" s="919"/>
      <c r="E210" s="469" t="str">
        <f>$BR$47&amp;"を実施する。"</f>
        <v>「共通仕様」「47. 画面クリア共通処理」を実施する。</v>
      </c>
      <c r="F210" s="469"/>
      <c r="G210" s="469"/>
      <c r="H210" s="469"/>
      <c r="I210" s="469"/>
      <c r="J210" s="469"/>
      <c r="K210" s="469"/>
      <c r="L210" s="469"/>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69"/>
      <c r="AK210" s="469"/>
      <c r="AL210" s="469"/>
      <c r="AM210" s="469"/>
      <c r="AN210" s="469"/>
      <c r="AO210" s="469"/>
      <c r="AP210" s="469"/>
      <c r="AQ210" s="469"/>
      <c r="AR210" s="469"/>
      <c r="AS210" s="469"/>
      <c r="AT210" s="469"/>
      <c r="AU210" s="469"/>
      <c r="AV210" s="469"/>
      <c r="AW210" s="469"/>
      <c r="AX210" s="469"/>
      <c r="AY210" s="276"/>
      <c r="BA210" s="192">
        <f t="shared" si="23"/>
        <v>8</v>
      </c>
      <c r="BB210" s="192">
        <f t="shared" si="23"/>
        <v>3</v>
      </c>
      <c r="BC210" s="192">
        <f t="shared" si="23"/>
        <v>1</v>
      </c>
      <c r="BD210" s="192"/>
      <c r="BE210" s="192"/>
      <c r="BF210" s="233"/>
      <c r="BG210" s="559"/>
      <c r="BH210" s="560"/>
      <c r="BI210" s="560"/>
      <c r="BJ210" s="560"/>
      <c r="BK210" s="560"/>
      <c r="BL210" s="561"/>
      <c r="CF210" s="469"/>
      <c r="CG210" s="469"/>
      <c r="CH210" s="469"/>
      <c r="CI210" s="469"/>
      <c r="CJ210" s="469"/>
      <c r="CV210" s="1528"/>
      <c r="CW210" s="1529"/>
      <c r="CX210" s="1529"/>
      <c r="CY210" s="1529"/>
      <c r="CZ210" s="1529"/>
      <c r="DA210" s="1529"/>
      <c r="DB210" s="1529"/>
      <c r="DC210" s="1529"/>
      <c r="DD210" s="1991"/>
      <c r="DE210" s="1992"/>
      <c r="DF210" s="1992"/>
      <c r="DG210" s="1993"/>
      <c r="DH210" s="1264"/>
      <c r="DI210" s="1264"/>
      <c r="DJ210" s="1264"/>
      <c r="DK210" s="1264"/>
      <c r="DL210" s="1264"/>
      <c r="DM210" s="1264"/>
      <c r="DN210" s="1264"/>
      <c r="DO210" s="1264"/>
      <c r="DP210" s="1264"/>
      <c r="DQ210" s="1264"/>
      <c r="DR210" s="307"/>
    </row>
    <row r="211" spans="1:122" s="465" customFormat="1" ht="15" customHeight="1">
      <c r="A211" s="1760" t="str">
        <f>$BA211&amp;"."&amp;$BB211&amp;"."&amp;$BC211&amp;"."</f>
        <v>8.3.2.</v>
      </c>
      <c r="B211" s="1761"/>
      <c r="C211" s="1761"/>
      <c r="D211" s="1761"/>
      <c r="E211" s="469" t="s">
        <v>917</v>
      </c>
      <c r="F211" s="469"/>
      <c r="G211" s="469"/>
      <c r="H211" s="469"/>
      <c r="I211" s="469"/>
      <c r="J211" s="469"/>
      <c r="K211" s="469"/>
      <c r="L211" s="469"/>
      <c r="M211" s="469"/>
      <c r="N211" s="469"/>
      <c r="O211" s="469"/>
      <c r="P211" s="469"/>
      <c r="Q211" s="469"/>
      <c r="R211" s="469"/>
      <c r="S211" s="469"/>
      <c r="T211" s="469"/>
      <c r="U211" s="469"/>
      <c r="V211" s="469"/>
      <c r="W211" s="469"/>
      <c r="X211" s="469"/>
      <c r="Y211" s="469"/>
      <c r="Z211" s="469"/>
      <c r="AA211" s="469"/>
      <c r="AB211" s="469"/>
      <c r="AC211" s="469"/>
      <c r="AD211" s="469"/>
      <c r="AE211" s="469"/>
      <c r="AF211" s="469"/>
      <c r="AG211" s="469"/>
      <c r="AH211" s="469"/>
      <c r="AI211" s="469"/>
      <c r="AJ211" s="469"/>
      <c r="AK211" s="469"/>
      <c r="AL211" s="469"/>
      <c r="AM211" s="469"/>
      <c r="AN211" s="469"/>
      <c r="AO211" s="469"/>
      <c r="AP211" s="469"/>
      <c r="AQ211" s="469"/>
      <c r="AR211" s="469"/>
      <c r="AS211" s="469"/>
      <c r="AT211" s="469"/>
      <c r="AU211" s="469"/>
      <c r="AV211" s="469"/>
      <c r="AW211" s="469"/>
      <c r="AX211" s="469"/>
      <c r="AY211" s="276"/>
      <c r="BA211" s="192">
        <f t="shared" si="23"/>
        <v>8</v>
      </c>
      <c r="BB211" s="192">
        <f t="shared" si="23"/>
        <v>3</v>
      </c>
      <c r="BC211" s="193">
        <f>BC210+1</f>
        <v>2</v>
      </c>
      <c r="BD211" s="192"/>
      <c r="BE211" s="192"/>
      <c r="BF211" s="233"/>
      <c r="BG211" s="559" t="str">
        <f t="shared" ref="BG211:BL211" ca="1" si="24">IF(BA211&lt;&gt;"",IF(MID(_xlfn.FORMULATEXT(BA211),SEARCH("[",_xlfn.FORMULATEXT(BA211))+1,SEARCH("]",_xlfn.FORMULATEXT(BA211))-(SEARCH("[",_xlfn.FORMULATEXT(BA211))+1))="-1","",1),"")</f>
        <v/>
      </c>
      <c r="BH211" s="560" t="str">
        <f t="shared" ca="1" si="24"/>
        <v/>
      </c>
      <c r="BI211" s="560" t="str">
        <f t="shared" ca="1" si="24"/>
        <v/>
      </c>
      <c r="BJ211" s="560" t="str">
        <f t="shared" ca="1" si="24"/>
        <v/>
      </c>
      <c r="BK211" s="560" t="str">
        <f t="shared" ca="1" si="24"/>
        <v/>
      </c>
      <c r="BL211" s="561" t="str">
        <f t="shared" ca="1" si="24"/>
        <v/>
      </c>
      <c r="CF211" s="469"/>
      <c r="CG211" s="469"/>
      <c r="CH211" s="469"/>
      <c r="CI211" s="469"/>
      <c r="CJ211" s="469"/>
      <c r="CV211" s="1488" t="s">
        <v>2265</v>
      </c>
      <c r="CW211" s="1489"/>
      <c r="CX211" s="1489"/>
      <c r="CY211" s="1489"/>
      <c r="CZ211" s="1489"/>
      <c r="DA211" s="1489"/>
      <c r="DB211" s="1489"/>
      <c r="DC211" s="1489"/>
      <c r="DD211" s="1859">
        <v>44638</v>
      </c>
      <c r="DE211" s="1860"/>
      <c r="DF211" s="1860"/>
      <c r="DG211" s="1861"/>
      <c r="DH211" s="1264"/>
      <c r="DI211" s="1264"/>
      <c r="DJ211" s="1264"/>
      <c r="DK211" s="1264"/>
      <c r="DL211" s="1264"/>
      <c r="DM211" s="1264"/>
      <c r="DN211" s="1264"/>
      <c r="DO211" s="1264"/>
      <c r="DP211" s="1264"/>
      <c r="DQ211" s="1264"/>
      <c r="DR211" s="307"/>
    </row>
    <row r="212" spans="1:122" s="465" customFormat="1" ht="15" customHeight="1">
      <c r="A212" s="836"/>
      <c r="B212" s="836"/>
      <c r="C212" s="836"/>
      <c r="D212" s="836"/>
      <c r="E212" s="469" t="s">
        <v>495</v>
      </c>
      <c r="F212" s="304"/>
      <c r="G212" s="304"/>
      <c r="H212" s="304"/>
      <c r="I212" s="304"/>
      <c r="J212" s="304"/>
      <c r="K212" s="304"/>
      <c r="L212" s="304"/>
      <c r="M212" s="304"/>
      <c r="N212" s="304"/>
      <c r="O212" s="304"/>
      <c r="P212" s="304"/>
      <c r="Q212" s="304"/>
      <c r="R212" s="304"/>
      <c r="S212" s="469"/>
      <c r="T212" s="469"/>
      <c r="U212" s="304"/>
      <c r="V212" s="469"/>
      <c r="W212" s="469"/>
      <c r="X212" s="469"/>
      <c r="Y212" s="469"/>
      <c r="Z212" s="469"/>
      <c r="AA212" s="469"/>
      <c r="AB212" s="469"/>
      <c r="AC212" s="469"/>
      <c r="AD212" s="469"/>
      <c r="AE212" s="469"/>
      <c r="AF212" s="469"/>
      <c r="AG212" s="469"/>
      <c r="AH212" s="469"/>
      <c r="AI212" s="469"/>
      <c r="AJ212" s="304"/>
      <c r="AK212" s="304"/>
      <c r="AL212" s="304"/>
      <c r="AM212" s="304"/>
      <c r="AN212" s="304"/>
      <c r="AO212" s="304"/>
      <c r="AP212" s="304"/>
      <c r="AQ212" s="304"/>
      <c r="AR212" s="304"/>
      <c r="AS212" s="304"/>
      <c r="AT212" s="304"/>
      <c r="AU212" s="304"/>
      <c r="AV212" s="304"/>
      <c r="AW212" s="304"/>
      <c r="AX212" s="304"/>
      <c r="AY212" s="276"/>
      <c r="BA212" s="192">
        <f t="shared" si="23"/>
        <v>8</v>
      </c>
      <c r="BB212" s="192">
        <f t="shared" si="23"/>
        <v>3</v>
      </c>
      <c r="BC212" s="192">
        <f t="shared" si="23"/>
        <v>2</v>
      </c>
      <c r="BD212" s="192"/>
      <c r="BE212" s="192"/>
      <c r="BF212" s="233"/>
      <c r="BG212" s="559" t="str">
        <f t="shared" ca="1" si="22"/>
        <v/>
      </c>
      <c r="BH212" s="560" t="str">
        <f t="shared" ca="1" si="22"/>
        <v/>
      </c>
      <c r="BI212" s="560" t="str">
        <f t="shared" ca="1" si="22"/>
        <v/>
      </c>
      <c r="BJ212" s="560" t="str">
        <f t="shared" ca="1" si="22"/>
        <v/>
      </c>
      <c r="BK212" s="560" t="str">
        <f t="shared" ca="1" si="22"/>
        <v/>
      </c>
      <c r="BL212" s="561" t="str">
        <f t="shared" ca="1" si="22"/>
        <v/>
      </c>
      <c r="CV212" s="1528"/>
      <c r="CW212" s="1529"/>
      <c r="CX212" s="1529"/>
      <c r="CY212" s="1529"/>
      <c r="CZ212" s="1529"/>
      <c r="DA212" s="1529"/>
      <c r="DB212" s="1529"/>
      <c r="DC212" s="1529"/>
      <c r="DD212" s="1991"/>
      <c r="DE212" s="1992"/>
      <c r="DF212" s="1992"/>
      <c r="DG212" s="1993"/>
      <c r="DH212" s="1264"/>
      <c r="DI212" s="1264"/>
      <c r="DJ212" s="1264"/>
      <c r="DK212" s="1264"/>
      <c r="DL212" s="1264"/>
      <c r="DM212" s="1264"/>
      <c r="DN212" s="1264"/>
      <c r="DO212" s="1264"/>
      <c r="DP212" s="1264"/>
      <c r="DQ212" s="1264"/>
      <c r="DR212" s="307"/>
    </row>
    <row r="213" spans="1:122" s="465" customFormat="1" ht="15" customHeight="1">
      <c r="A213" s="836"/>
      <c r="B213" s="836"/>
      <c r="C213" s="836"/>
      <c r="D213" s="836"/>
      <c r="E213" s="863" t="s">
        <v>34</v>
      </c>
      <c r="F213" s="864"/>
      <c r="G213" s="570" t="s">
        <v>42</v>
      </c>
      <c r="H213" s="570"/>
      <c r="I213" s="570"/>
      <c r="J213" s="570"/>
      <c r="K213" s="570"/>
      <c r="L213" s="570"/>
      <c r="M213" s="865"/>
      <c r="N213" s="866" t="s">
        <v>493</v>
      </c>
      <c r="O213" s="570"/>
      <c r="P213" s="570"/>
      <c r="Q213" s="570"/>
      <c r="R213" s="571"/>
      <c r="S213" s="863" t="s">
        <v>34</v>
      </c>
      <c r="T213" s="864"/>
      <c r="U213" s="570" t="s">
        <v>42</v>
      </c>
      <c r="V213" s="570"/>
      <c r="W213" s="570"/>
      <c r="X213" s="570"/>
      <c r="Y213" s="570"/>
      <c r="Z213" s="570"/>
      <c r="AA213" s="865"/>
      <c r="AB213" s="866" t="s">
        <v>493</v>
      </c>
      <c r="AC213" s="570"/>
      <c r="AD213" s="570"/>
      <c r="AE213" s="570"/>
      <c r="AF213" s="571"/>
      <c r="AG213" s="469"/>
      <c r="AH213" s="469"/>
      <c r="AI213" s="469"/>
      <c r="AJ213" s="469"/>
      <c r="AK213" s="469"/>
      <c r="AL213" s="469"/>
      <c r="AM213" s="469"/>
      <c r="AN213" s="469"/>
      <c r="AO213" s="469"/>
      <c r="AP213" s="469"/>
      <c r="AQ213" s="469"/>
      <c r="AR213" s="469"/>
      <c r="AS213" s="469"/>
      <c r="AT213" s="469"/>
      <c r="AU213" s="469"/>
      <c r="AV213" s="469"/>
      <c r="AW213" s="858"/>
      <c r="AX213" s="304"/>
      <c r="AY213" s="276"/>
      <c r="BA213" s="192">
        <f t="shared" ref="BA213:BD228" si="25">BA212</f>
        <v>8</v>
      </c>
      <c r="BB213" s="192">
        <f t="shared" si="25"/>
        <v>3</v>
      </c>
      <c r="BC213" s="192">
        <f t="shared" si="25"/>
        <v>2</v>
      </c>
      <c r="BD213" s="192"/>
      <c r="BE213" s="192"/>
      <c r="BF213" s="233"/>
      <c r="BG213" s="559" t="str">
        <f t="shared" ca="1" si="22"/>
        <v/>
      </c>
      <c r="BH213" s="560" t="str">
        <f t="shared" ca="1" si="22"/>
        <v/>
      </c>
      <c r="BI213" s="560" t="str">
        <f t="shared" ca="1" si="22"/>
        <v/>
      </c>
      <c r="BJ213" s="560" t="str">
        <f t="shared" ca="1" si="22"/>
        <v/>
      </c>
      <c r="BK213" s="560" t="str">
        <f t="shared" ca="1" si="22"/>
        <v/>
      </c>
      <c r="BL213" s="561" t="str">
        <f t="shared" ca="1" si="22"/>
        <v/>
      </c>
      <c r="CV213" s="1528"/>
      <c r="CW213" s="1529"/>
      <c r="CX213" s="1529"/>
      <c r="CY213" s="1529"/>
      <c r="CZ213" s="1529"/>
      <c r="DA213" s="1529"/>
      <c r="DB213" s="1529"/>
      <c r="DC213" s="1529"/>
      <c r="DD213" s="1991"/>
      <c r="DE213" s="1992"/>
      <c r="DF213" s="1992"/>
      <c r="DG213" s="1993"/>
      <c r="DH213" s="1264"/>
      <c r="DI213" s="1264"/>
      <c r="DJ213" s="1264"/>
      <c r="DK213" s="1264"/>
      <c r="DL213" s="1264"/>
      <c r="DM213" s="1264"/>
      <c r="DN213" s="1264"/>
      <c r="DO213" s="1264"/>
      <c r="DP213" s="1264"/>
      <c r="DQ213" s="1264"/>
      <c r="DR213" s="307"/>
    </row>
    <row r="214" spans="1:122" s="465" customFormat="1" ht="15" customHeight="1">
      <c r="A214" s="836"/>
      <c r="B214" s="836"/>
      <c r="C214" s="836"/>
      <c r="D214" s="836"/>
      <c r="E214" s="867" t="s">
        <v>120</v>
      </c>
      <c r="F214" s="867"/>
      <c r="G214" s="868"/>
      <c r="H214" s="868"/>
      <c r="I214" s="868"/>
      <c r="J214" s="868"/>
      <c r="K214" s="868"/>
      <c r="L214" s="868"/>
      <c r="M214" s="868"/>
      <c r="N214" s="868"/>
      <c r="O214" s="868"/>
      <c r="P214" s="868"/>
      <c r="Q214" s="868"/>
      <c r="R214" s="869"/>
      <c r="S214" s="867" t="s">
        <v>121</v>
      </c>
      <c r="T214" s="867"/>
      <c r="U214" s="868"/>
      <c r="V214" s="868"/>
      <c r="W214" s="868"/>
      <c r="X214" s="868"/>
      <c r="Y214" s="868"/>
      <c r="Z214" s="868"/>
      <c r="AA214" s="868"/>
      <c r="AB214" s="868"/>
      <c r="AC214" s="868"/>
      <c r="AD214" s="868"/>
      <c r="AE214" s="868"/>
      <c r="AF214" s="869"/>
      <c r="AG214" s="469"/>
      <c r="AH214" s="469"/>
      <c r="AI214" s="469"/>
      <c r="AJ214" s="469"/>
      <c r="AK214" s="469"/>
      <c r="AL214" s="469"/>
      <c r="AM214" s="469"/>
      <c r="AN214" s="469"/>
      <c r="AO214" s="469"/>
      <c r="AP214" s="469"/>
      <c r="AQ214" s="469"/>
      <c r="AR214" s="469"/>
      <c r="AS214" s="469"/>
      <c r="AT214" s="469"/>
      <c r="AU214" s="469"/>
      <c r="AV214" s="469"/>
      <c r="AW214" s="858"/>
      <c r="AX214" s="469"/>
      <c r="AY214" s="276"/>
      <c r="BA214" s="192">
        <f t="shared" si="25"/>
        <v>8</v>
      </c>
      <c r="BB214" s="192">
        <f t="shared" si="25"/>
        <v>3</v>
      </c>
      <c r="BC214" s="192">
        <f t="shared" si="25"/>
        <v>2</v>
      </c>
      <c r="BD214" s="192"/>
      <c r="BE214" s="192"/>
      <c r="BF214" s="233"/>
      <c r="BG214" s="559" t="str">
        <f t="shared" ca="1" si="22"/>
        <v/>
      </c>
      <c r="BH214" s="560" t="str">
        <f t="shared" ca="1" si="22"/>
        <v/>
      </c>
      <c r="BI214" s="560" t="str">
        <f t="shared" ca="1" si="22"/>
        <v/>
      </c>
      <c r="BJ214" s="560" t="str">
        <f t="shared" ca="1" si="22"/>
        <v/>
      </c>
      <c r="BK214" s="560" t="str">
        <f t="shared" ca="1" si="22"/>
        <v/>
      </c>
      <c r="BL214" s="561" t="str">
        <f t="shared" ca="1" si="22"/>
        <v/>
      </c>
      <c r="CA214" s="469"/>
      <c r="CV214" s="1528"/>
      <c r="CW214" s="1529"/>
      <c r="CX214" s="1529"/>
      <c r="CY214" s="1529"/>
      <c r="CZ214" s="1529"/>
      <c r="DA214" s="1529"/>
      <c r="DB214" s="1529"/>
      <c r="DC214" s="1529"/>
      <c r="DD214" s="1991"/>
      <c r="DE214" s="1992"/>
      <c r="DF214" s="1992"/>
      <c r="DG214" s="1993"/>
      <c r="DH214" s="1264"/>
      <c r="DI214" s="1264"/>
      <c r="DJ214" s="1264"/>
      <c r="DK214" s="1264"/>
      <c r="DL214" s="1264"/>
      <c r="DM214" s="1264"/>
      <c r="DN214" s="1264"/>
      <c r="DO214" s="1264"/>
      <c r="DP214" s="1264"/>
      <c r="DQ214" s="1264"/>
      <c r="DR214" s="307"/>
    </row>
    <row r="215" spans="1:122" s="465" customFormat="1" ht="15" customHeight="1">
      <c r="A215" s="836"/>
      <c r="B215" s="836"/>
      <c r="C215" s="836"/>
      <c r="D215" s="836"/>
      <c r="E215" s="870" t="str">
        <f>TEXT($B$39,"###")</f>
        <v>2</v>
      </c>
      <c r="F215" s="871"/>
      <c r="G215" s="872" t="str">
        <f>IF(NOT(ISBLANK(E215)),VLOOKUP(VALUE(E215),$B$37:$D$75,3,FALSE),"")</f>
        <v>量産車種記号</v>
      </c>
      <c r="H215" s="873"/>
      <c r="I215" s="873"/>
      <c r="J215" s="873"/>
      <c r="K215" s="873"/>
      <c r="L215" s="873"/>
      <c r="M215" s="871"/>
      <c r="N215" s="872" t="s">
        <v>494</v>
      </c>
      <c r="O215" s="873"/>
      <c r="P215" s="873"/>
      <c r="Q215" s="873"/>
      <c r="R215" s="874"/>
      <c r="S215" s="967" t="str">
        <f>TEXT($B$48,"###")</f>
        <v>10</v>
      </c>
      <c r="T215" s="997"/>
      <c r="U215" s="998" t="str">
        <f>IF(NOT(ISBLANK(S215)),VLOOKUP(VALUE(S215),$B$37:$D$75,3,FALSE),"")</f>
        <v>量産車種記号</v>
      </c>
      <c r="V215" s="968"/>
      <c r="W215" s="968"/>
      <c r="X215" s="968"/>
      <c r="Y215" s="968"/>
      <c r="Z215" s="968"/>
      <c r="AA215" s="997"/>
      <c r="AB215" s="998" t="s">
        <v>494</v>
      </c>
      <c r="AC215" s="968"/>
      <c r="AD215" s="968"/>
      <c r="AE215" s="968"/>
      <c r="AF215" s="969"/>
      <c r="AG215" s="469"/>
      <c r="AH215" s="469"/>
      <c r="AI215" s="469"/>
      <c r="AJ215" s="469"/>
      <c r="AK215" s="469"/>
      <c r="AL215" s="469"/>
      <c r="AM215" s="469"/>
      <c r="AN215" s="469"/>
      <c r="AO215" s="469"/>
      <c r="AP215" s="469"/>
      <c r="AQ215" s="469"/>
      <c r="AR215" s="469"/>
      <c r="AS215" s="469"/>
      <c r="AT215" s="469"/>
      <c r="AU215" s="469"/>
      <c r="AV215" s="469"/>
      <c r="AW215" s="858"/>
      <c r="AX215" s="469"/>
      <c r="AY215" s="276"/>
      <c r="BA215" s="192">
        <f t="shared" si="25"/>
        <v>8</v>
      </c>
      <c r="BB215" s="192">
        <f t="shared" si="25"/>
        <v>3</v>
      </c>
      <c r="BC215" s="192">
        <f t="shared" si="25"/>
        <v>2</v>
      </c>
      <c r="BD215" s="192"/>
      <c r="BE215" s="192"/>
      <c r="BF215" s="233"/>
      <c r="BG215" s="559" t="str">
        <f t="shared" ca="1" si="22"/>
        <v/>
      </c>
      <c r="BH215" s="560" t="str">
        <f t="shared" ca="1" si="22"/>
        <v/>
      </c>
      <c r="BI215" s="560" t="str">
        <f t="shared" ca="1" si="22"/>
        <v/>
      </c>
      <c r="BJ215" s="560" t="str">
        <f t="shared" ca="1" si="22"/>
        <v/>
      </c>
      <c r="BK215" s="560" t="str">
        <f t="shared" ca="1" si="22"/>
        <v/>
      </c>
      <c r="BL215" s="561" t="str">
        <f t="shared" ca="1" si="22"/>
        <v/>
      </c>
      <c r="CV215" s="1528"/>
      <c r="CW215" s="1529"/>
      <c r="CX215" s="1529"/>
      <c r="CY215" s="1529"/>
      <c r="CZ215" s="1529"/>
      <c r="DA215" s="1529"/>
      <c r="DB215" s="1529"/>
      <c r="DC215" s="1529"/>
      <c r="DD215" s="1991"/>
      <c r="DE215" s="1992"/>
      <c r="DF215" s="1992"/>
      <c r="DG215" s="1993"/>
      <c r="DH215" s="1264"/>
      <c r="DI215" s="1264"/>
      <c r="DJ215" s="1264"/>
      <c r="DK215" s="1264"/>
      <c r="DL215" s="1264"/>
      <c r="DM215" s="1264"/>
      <c r="DN215" s="1264"/>
      <c r="DO215" s="1264"/>
      <c r="DP215" s="1264"/>
      <c r="DQ215" s="1264"/>
      <c r="DR215" s="307"/>
    </row>
    <row r="216" spans="1:122" s="465" customFormat="1" ht="15" customHeight="1">
      <c r="A216" s="836"/>
      <c r="B216" s="836"/>
      <c r="C216" s="836"/>
      <c r="D216" s="836"/>
      <c r="E216" s="875" t="str">
        <f>TEXT($B$41,"###")</f>
        <v>4</v>
      </c>
      <c r="F216" s="876"/>
      <c r="G216" s="877" t="str">
        <f>IF(NOT(ISBLANK(E216)),VLOOKUP(VALUE(E216),$B$37:$D$75,3,FALSE),"")</f>
        <v>金型G車種記号</v>
      </c>
      <c r="H216" s="878"/>
      <c r="I216" s="878"/>
      <c r="J216" s="878"/>
      <c r="K216" s="878"/>
      <c r="L216" s="878"/>
      <c r="M216" s="876"/>
      <c r="N216" s="879" t="s">
        <v>494</v>
      </c>
      <c r="O216" s="878"/>
      <c r="P216" s="878"/>
      <c r="Q216" s="878"/>
      <c r="R216" s="880"/>
      <c r="S216" s="991"/>
      <c r="T216" s="858"/>
      <c r="U216" s="858"/>
      <c r="V216" s="858"/>
      <c r="W216" s="858"/>
      <c r="X216" s="858"/>
      <c r="Y216" s="858"/>
      <c r="Z216" s="858"/>
      <c r="AA216" s="858"/>
      <c r="AB216" s="990"/>
      <c r="AC216" s="858"/>
      <c r="AD216" s="858"/>
      <c r="AE216" s="858"/>
      <c r="AF216" s="992"/>
      <c r="AG216" s="469"/>
      <c r="AH216" s="469"/>
      <c r="AI216" s="469"/>
      <c r="AJ216" s="469"/>
      <c r="AK216" s="469"/>
      <c r="AL216" s="469"/>
      <c r="AM216" s="469"/>
      <c r="AN216" s="469"/>
      <c r="AO216" s="469"/>
      <c r="AP216" s="469"/>
      <c r="AQ216" s="469"/>
      <c r="AR216" s="469"/>
      <c r="AS216" s="469"/>
      <c r="AT216" s="469"/>
      <c r="AU216" s="469"/>
      <c r="AV216" s="469"/>
      <c r="AW216" s="858"/>
      <c r="AX216" s="469"/>
      <c r="AY216" s="276"/>
      <c r="BA216" s="192">
        <f t="shared" si="25"/>
        <v>8</v>
      </c>
      <c r="BB216" s="192">
        <f t="shared" si="25"/>
        <v>3</v>
      </c>
      <c r="BC216" s="192">
        <f t="shared" si="25"/>
        <v>2</v>
      </c>
      <c r="BD216" s="192"/>
      <c r="BE216" s="192"/>
      <c r="BF216" s="233"/>
      <c r="BG216" s="559" t="str">
        <f t="shared" ca="1" si="22"/>
        <v/>
      </c>
      <c r="BH216" s="560" t="str">
        <f t="shared" ca="1" si="22"/>
        <v/>
      </c>
      <c r="BI216" s="560" t="str">
        <f t="shared" ca="1" si="22"/>
        <v/>
      </c>
      <c r="BJ216" s="560" t="str">
        <f t="shared" ca="1" si="22"/>
        <v/>
      </c>
      <c r="BK216" s="560" t="str">
        <f t="shared" ca="1" si="22"/>
        <v/>
      </c>
      <c r="BL216" s="561" t="str">
        <f t="shared" ca="1" si="22"/>
        <v/>
      </c>
      <c r="CA216" s="469"/>
      <c r="CV216" s="1528"/>
      <c r="CW216" s="1529"/>
      <c r="CX216" s="1529"/>
      <c r="CY216" s="1529"/>
      <c r="CZ216" s="1529"/>
      <c r="DA216" s="1529"/>
      <c r="DB216" s="1529"/>
      <c r="DC216" s="1529"/>
      <c r="DD216" s="1991"/>
      <c r="DE216" s="1992"/>
      <c r="DF216" s="1992"/>
      <c r="DG216" s="1993"/>
      <c r="DH216" s="1264"/>
      <c r="DI216" s="1264"/>
      <c r="DJ216" s="1264"/>
      <c r="DK216" s="1264"/>
      <c r="DL216" s="1264"/>
      <c r="DM216" s="1264"/>
      <c r="DN216" s="1264"/>
      <c r="DO216" s="1264"/>
      <c r="DP216" s="1264"/>
      <c r="DQ216" s="1264"/>
      <c r="DR216" s="307"/>
    </row>
    <row r="217" spans="1:122" s="465" customFormat="1" ht="15" customHeight="1">
      <c r="A217" s="836"/>
      <c r="B217" s="836"/>
      <c r="C217" s="836"/>
      <c r="D217" s="836"/>
      <c r="E217" s="875" t="str">
        <f>TEXT($B$43,"###")</f>
        <v>6</v>
      </c>
      <c r="F217" s="876"/>
      <c r="G217" s="877" t="str">
        <f>IF(NOT(ISBLANK(E217)),VLOOKUP(VALUE(E217),$B$37:$D$75,3,FALSE),"")</f>
        <v>備考</v>
      </c>
      <c r="H217" s="878"/>
      <c r="I217" s="878"/>
      <c r="J217" s="878"/>
      <c r="K217" s="878"/>
      <c r="L217" s="878"/>
      <c r="M217" s="876"/>
      <c r="N217" s="877" t="s">
        <v>494</v>
      </c>
      <c r="O217" s="878"/>
      <c r="P217" s="878"/>
      <c r="Q217" s="878"/>
      <c r="R217" s="880"/>
      <c r="S217" s="991"/>
      <c r="T217" s="858"/>
      <c r="U217" s="858"/>
      <c r="V217" s="858"/>
      <c r="W217" s="858"/>
      <c r="X217" s="858"/>
      <c r="Y217" s="858"/>
      <c r="Z217" s="858"/>
      <c r="AA217" s="858"/>
      <c r="AB217" s="990"/>
      <c r="AC217" s="858"/>
      <c r="AD217" s="858"/>
      <c r="AE217" s="858"/>
      <c r="AF217" s="992"/>
      <c r="AG217" s="469"/>
      <c r="AH217" s="469"/>
      <c r="AI217" s="469"/>
      <c r="AJ217" s="469"/>
      <c r="AK217" s="469"/>
      <c r="AL217" s="469"/>
      <c r="AM217" s="469"/>
      <c r="AN217" s="469"/>
      <c r="AO217" s="469"/>
      <c r="AP217" s="469"/>
      <c r="AQ217" s="469"/>
      <c r="AR217" s="469"/>
      <c r="AS217" s="469"/>
      <c r="AT217" s="469"/>
      <c r="AU217" s="469"/>
      <c r="AV217" s="469"/>
      <c r="AW217" s="858"/>
      <c r="AX217" s="469"/>
      <c r="AY217" s="276"/>
      <c r="BA217" s="192">
        <f t="shared" ref="BA217:BC218" si="26">BA216</f>
        <v>8</v>
      </c>
      <c r="BB217" s="192">
        <f t="shared" si="26"/>
        <v>3</v>
      </c>
      <c r="BC217" s="192">
        <f t="shared" si="26"/>
        <v>2</v>
      </c>
      <c r="BD217" s="192"/>
      <c r="BE217" s="192"/>
      <c r="BF217" s="233"/>
      <c r="BG217" s="559"/>
      <c r="BH217" s="560"/>
      <c r="BI217" s="560"/>
      <c r="BJ217" s="560"/>
      <c r="BK217" s="560"/>
      <c r="BL217" s="561"/>
      <c r="CA217" s="469"/>
      <c r="CV217" s="1528"/>
      <c r="CW217" s="1529"/>
      <c r="CX217" s="1529"/>
      <c r="CY217" s="1529"/>
      <c r="CZ217" s="1529"/>
      <c r="DA217" s="1529"/>
      <c r="DB217" s="1529"/>
      <c r="DC217" s="1529"/>
      <c r="DD217" s="1991"/>
      <c r="DE217" s="1992"/>
      <c r="DF217" s="1992"/>
      <c r="DG217" s="1993"/>
      <c r="DH217" s="1264"/>
      <c r="DI217" s="1264"/>
      <c r="DJ217" s="1264"/>
      <c r="DK217" s="1264"/>
      <c r="DL217" s="1264"/>
      <c r="DM217" s="1264"/>
      <c r="DN217" s="1264"/>
      <c r="DO217" s="1264"/>
      <c r="DP217" s="1264"/>
      <c r="DQ217" s="1264"/>
      <c r="DR217" s="307"/>
    </row>
    <row r="218" spans="1:122" s="465" customFormat="1" ht="15" customHeight="1">
      <c r="A218" s="836"/>
      <c r="B218" s="836"/>
      <c r="C218" s="836"/>
      <c r="D218" s="836"/>
      <c r="E218" s="881" t="str">
        <f>TEXT($B$45,"###")</f>
        <v>8</v>
      </c>
      <c r="F218" s="882"/>
      <c r="G218" s="883" t="str">
        <f>IF(NOT(ISBLANK(E218)),VLOOKUP(VALUE(E218),$B$37:$D$75,3,FALSE),"")</f>
        <v>データID</v>
      </c>
      <c r="H218" s="884"/>
      <c r="I218" s="884"/>
      <c r="J218" s="884"/>
      <c r="K218" s="884"/>
      <c r="L218" s="884"/>
      <c r="M218" s="882"/>
      <c r="N218" s="885" t="s">
        <v>494</v>
      </c>
      <c r="O218" s="884"/>
      <c r="P218" s="884"/>
      <c r="Q218" s="884"/>
      <c r="R218" s="886"/>
      <c r="S218" s="993"/>
      <c r="T218" s="994"/>
      <c r="U218" s="994"/>
      <c r="V218" s="994"/>
      <c r="W218" s="994"/>
      <c r="X218" s="994"/>
      <c r="Y218" s="994"/>
      <c r="Z218" s="994"/>
      <c r="AA218" s="994"/>
      <c r="AB218" s="995"/>
      <c r="AC218" s="994"/>
      <c r="AD218" s="994"/>
      <c r="AE218" s="994"/>
      <c r="AF218" s="996"/>
      <c r="AG218" s="989"/>
      <c r="AH218" s="858"/>
      <c r="AI218" s="858"/>
      <c r="AJ218" s="858"/>
      <c r="AK218" s="858"/>
      <c r="AL218" s="858"/>
      <c r="AM218" s="858"/>
      <c r="AN218" s="858"/>
      <c r="AO218" s="858"/>
      <c r="AP218" s="990"/>
      <c r="AQ218" s="858"/>
      <c r="AR218" s="858"/>
      <c r="AS218" s="858"/>
      <c r="AT218" s="858"/>
      <c r="AU218" s="469"/>
      <c r="AV218" s="275"/>
      <c r="AW218" s="858"/>
      <c r="AX218" s="469"/>
      <c r="AY218" s="276"/>
      <c r="BA218" s="192">
        <f t="shared" si="26"/>
        <v>8</v>
      </c>
      <c r="BB218" s="192">
        <f t="shared" si="26"/>
        <v>3</v>
      </c>
      <c r="BC218" s="192">
        <f t="shared" si="26"/>
        <v>2</v>
      </c>
      <c r="BD218" s="192"/>
      <c r="BE218" s="192"/>
      <c r="BF218" s="233"/>
      <c r="BG218" s="559"/>
      <c r="BH218" s="560"/>
      <c r="BI218" s="560"/>
      <c r="BJ218" s="560"/>
      <c r="BK218" s="560"/>
      <c r="BL218" s="561"/>
      <c r="CA218" s="469"/>
      <c r="CV218" s="1528"/>
      <c r="CW218" s="1529"/>
      <c r="CX218" s="1529"/>
      <c r="CY218" s="1529"/>
      <c r="CZ218" s="1529"/>
      <c r="DA218" s="1529"/>
      <c r="DB218" s="1529"/>
      <c r="DC218" s="1529"/>
      <c r="DD218" s="1991"/>
      <c r="DE218" s="1992"/>
      <c r="DF218" s="1992"/>
      <c r="DG218" s="1993"/>
      <c r="DH218" s="1264"/>
      <c r="DI218" s="1264"/>
      <c r="DJ218" s="1264"/>
      <c r="DK218" s="1264"/>
      <c r="DL218" s="1264"/>
      <c r="DM218" s="1264"/>
      <c r="DN218" s="1264"/>
      <c r="DO218" s="1264"/>
      <c r="DP218" s="1264"/>
      <c r="DQ218" s="1264"/>
      <c r="DR218" s="307"/>
    </row>
    <row r="219" spans="1:122" s="465" customFormat="1" ht="15" customHeight="1">
      <c r="A219" s="1862" t="str">
        <f>BA219&amp;"."&amp;BB219</f>
        <v>8.4</v>
      </c>
      <c r="B219" s="1862"/>
      <c r="C219" s="1862"/>
      <c r="D219" s="319" t="s">
        <v>146</v>
      </c>
      <c r="E219" s="275"/>
      <c r="F219" s="275"/>
      <c r="G219" s="275"/>
      <c r="H219" s="1882">
        <f>$B$68</f>
        <v>28</v>
      </c>
      <c r="I219" s="1882"/>
      <c r="J219" s="844" t="str">
        <f>VLOOKUP(VALUE(H219),$B$38:$F$75,3,FALSE) &amp;" "&amp; VLOOKUP(VALUE(H219),$B$38:$F$75,5,FALSE)</f>
        <v>F9 削除</v>
      </c>
      <c r="K219" s="469"/>
      <c r="L219" s="244"/>
      <c r="M219" s="244"/>
      <c r="N219" s="244"/>
      <c r="O219" s="469" t="s">
        <v>918</v>
      </c>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9"/>
      <c r="AP219" s="469"/>
      <c r="AQ219" s="469"/>
      <c r="AR219" s="469"/>
      <c r="AS219" s="469"/>
      <c r="AT219" s="469"/>
      <c r="AU219" s="469"/>
      <c r="AV219" s="469"/>
      <c r="AW219" s="469"/>
      <c r="AX219" s="469"/>
      <c r="AY219" s="276"/>
      <c r="BA219" s="192">
        <f>BA218</f>
        <v>8</v>
      </c>
      <c r="BB219" s="193">
        <f>BB218+1</f>
        <v>4</v>
      </c>
      <c r="BC219" s="192"/>
      <c r="BD219" s="192"/>
      <c r="BE219" s="233"/>
      <c r="BF219" s="233"/>
      <c r="BG219" s="559" t="str">
        <f t="shared" ca="1" si="22"/>
        <v/>
      </c>
      <c r="BH219" s="560" t="str">
        <f t="shared" ca="1" si="22"/>
        <v/>
      </c>
      <c r="BI219" s="560" t="str">
        <f t="shared" ca="1" si="22"/>
        <v/>
      </c>
      <c r="BJ219" s="560" t="str">
        <f t="shared" ca="1" si="22"/>
        <v/>
      </c>
      <c r="BK219" s="560" t="str">
        <f t="shared" ca="1" si="22"/>
        <v/>
      </c>
      <c r="BL219" s="561" t="str">
        <f t="shared" ca="1" si="22"/>
        <v/>
      </c>
      <c r="CK219" s="469"/>
      <c r="CL219" s="469"/>
      <c r="CM219" s="469"/>
      <c r="CV219" s="1528"/>
      <c r="CW219" s="1529"/>
      <c r="CX219" s="1529"/>
      <c r="CY219" s="1529"/>
      <c r="CZ219" s="1529"/>
      <c r="DA219" s="1529"/>
      <c r="DB219" s="1529"/>
      <c r="DC219" s="1529"/>
      <c r="DD219" s="1991"/>
      <c r="DE219" s="1992"/>
      <c r="DF219" s="1992"/>
      <c r="DG219" s="1993"/>
      <c r="DH219" s="1264"/>
      <c r="DI219" s="1264"/>
      <c r="DJ219" s="1264"/>
      <c r="DK219" s="1264"/>
      <c r="DL219" s="1264"/>
      <c r="DM219" s="1264"/>
      <c r="DN219" s="1264"/>
      <c r="DO219" s="1264"/>
      <c r="DP219" s="1264"/>
      <c r="DQ219" s="1264"/>
      <c r="DR219" s="307"/>
    </row>
    <row r="220" spans="1:122" s="465" customFormat="1" ht="15" customHeight="1">
      <c r="A220" s="1760" t="str">
        <f>$BA220&amp;"."&amp;$BB220&amp;"."&amp;$BC220&amp;"."</f>
        <v>8.4.1.</v>
      </c>
      <c r="B220" s="1761"/>
      <c r="C220" s="1761"/>
      <c r="D220" s="1761"/>
      <c r="E220" s="469" t="s">
        <v>930</v>
      </c>
      <c r="F220" s="469"/>
      <c r="G220" s="469"/>
      <c r="H220" s="469"/>
      <c r="I220" s="469"/>
      <c r="J220" s="469"/>
      <c r="K220" s="469"/>
      <c r="L220" s="469"/>
      <c r="M220" s="469"/>
      <c r="N220" s="469"/>
      <c r="O220" s="469"/>
      <c r="P220" s="469"/>
      <c r="Q220" s="469"/>
      <c r="R220" s="469"/>
      <c r="S220" s="469"/>
      <c r="T220" s="469"/>
      <c r="U220" s="469"/>
      <c r="V220" s="469"/>
      <c r="W220" s="469"/>
      <c r="X220" s="469"/>
      <c r="Y220" s="469"/>
      <c r="Z220" s="469"/>
      <c r="AA220" s="469"/>
      <c r="AB220" s="469"/>
      <c r="AC220" s="469"/>
      <c r="AD220" s="469"/>
      <c r="AE220" s="469"/>
      <c r="AF220" s="469"/>
      <c r="AG220" s="469"/>
      <c r="AH220" s="469"/>
      <c r="AI220" s="469"/>
      <c r="AJ220" s="469"/>
      <c r="AK220" s="469"/>
      <c r="AL220" s="469"/>
      <c r="AM220" s="469"/>
      <c r="AN220" s="469"/>
      <c r="AO220" s="469"/>
      <c r="AP220" s="469"/>
      <c r="AQ220" s="469"/>
      <c r="AR220" s="469"/>
      <c r="AS220" s="469"/>
      <c r="AT220" s="469"/>
      <c r="AU220" s="469"/>
      <c r="AV220" s="469"/>
      <c r="AW220" s="469"/>
      <c r="AX220" s="469"/>
      <c r="AY220" s="276"/>
      <c r="BA220" s="192">
        <f t="shared" si="25"/>
        <v>8</v>
      </c>
      <c r="BB220" s="192">
        <f t="shared" si="25"/>
        <v>4</v>
      </c>
      <c r="BC220" s="193">
        <f>BC219+1</f>
        <v>1</v>
      </c>
      <c r="BD220" s="192"/>
      <c r="BE220" s="233"/>
      <c r="BF220" s="233"/>
      <c r="BG220" s="559" t="str">
        <f t="shared" ca="1" si="22"/>
        <v/>
      </c>
      <c r="BH220" s="560" t="str">
        <f t="shared" ca="1" si="22"/>
        <v/>
      </c>
      <c r="BI220" s="560" t="str">
        <f t="shared" ca="1" si="22"/>
        <v/>
      </c>
      <c r="BJ220" s="560" t="str">
        <f t="shared" ca="1" si="22"/>
        <v/>
      </c>
      <c r="BK220" s="560" t="str">
        <f t="shared" ca="1" si="22"/>
        <v/>
      </c>
      <c r="BL220" s="561" t="str">
        <f t="shared" ca="1" si="22"/>
        <v/>
      </c>
      <c r="CV220" s="1488" t="s">
        <v>2265</v>
      </c>
      <c r="CW220" s="1489"/>
      <c r="CX220" s="1489"/>
      <c r="CY220" s="1489"/>
      <c r="CZ220" s="1489"/>
      <c r="DA220" s="1489"/>
      <c r="DB220" s="1489"/>
      <c r="DC220" s="1489"/>
      <c r="DD220" s="1859">
        <v>44638</v>
      </c>
      <c r="DE220" s="1860"/>
      <c r="DF220" s="1860"/>
      <c r="DG220" s="1861"/>
      <c r="DH220" s="1264"/>
      <c r="DI220" s="1264"/>
      <c r="DJ220" s="1264"/>
      <c r="DK220" s="1264"/>
      <c r="DL220" s="1264"/>
      <c r="DM220" s="1264"/>
      <c r="DN220" s="1264"/>
      <c r="DO220" s="1264"/>
      <c r="DP220" s="1264"/>
      <c r="DQ220" s="1264"/>
      <c r="DR220" s="307"/>
    </row>
    <row r="221" spans="1:122" s="465" customFormat="1" ht="15" customHeight="1">
      <c r="A221" s="936"/>
      <c r="B221" s="936"/>
      <c r="C221" s="936"/>
      <c r="D221" s="936"/>
      <c r="E221" s="887" t="str">
        <f>$BR$48&amp;"を実施する。"</f>
        <v>「共通仕様」「48. データ削除共通処理」を実施する。</v>
      </c>
      <c r="F221" s="469"/>
      <c r="G221" s="469"/>
      <c r="H221" s="469"/>
      <c r="I221" s="469"/>
      <c r="J221" s="469"/>
      <c r="K221" s="469"/>
      <c r="L221" s="469"/>
      <c r="M221" s="469"/>
      <c r="N221" s="469"/>
      <c r="O221" s="469"/>
      <c r="P221" s="469"/>
      <c r="Q221" s="469"/>
      <c r="R221" s="469"/>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9"/>
      <c r="AP221" s="469"/>
      <c r="AQ221" s="469"/>
      <c r="AR221" s="469"/>
      <c r="AS221" s="469"/>
      <c r="AT221" s="469"/>
      <c r="AU221" s="469"/>
      <c r="AV221" s="469"/>
      <c r="AW221" s="469"/>
      <c r="AX221" s="469"/>
      <c r="AY221" s="276"/>
      <c r="BA221" s="192">
        <f t="shared" si="25"/>
        <v>8</v>
      </c>
      <c r="BB221" s="192">
        <f t="shared" si="25"/>
        <v>4</v>
      </c>
      <c r="BC221" s="192">
        <f t="shared" si="25"/>
        <v>1</v>
      </c>
      <c r="BD221" s="192"/>
      <c r="BE221" s="233"/>
      <c r="BF221" s="233"/>
      <c r="BG221" s="559" t="str">
        <f t="shared" ca="1" si="22"/>
        <v/>
      </c>
      <c r="BH221" s="560" t="str">
        <f t="shared" ca="1" si="22"/>
        <v/>
      </c>
      <c r="BI221" s="560" t="str">
        <f t="shared" ca="1" si="22"/>
        <v/>
      </c>
      <c r="BJ221" s="560" t="str">
        <f t="shared" ca="1" si="22"/>
        <v/>
      </c>
      <c r="BK221" s="560" t="str">
        <f t="shared" ca="1" si="22"/>
        <v/>
      </c>
      <c r="BL221" s="561" t="str">
        <f t="shared" ca="1" si="22"/>
        <v/>
      </c>
      <c r="CV221" s="1528"/>
      <c r="CW221" s="1529"/>
      <c r="CX221" s="1529"/>
      <c r="CY221" s="1529"/>
      <c r="CZ221" s="1529"/>
      <c r="DA221" s="1529"/>
      <c r="DB221" s="1529"/>
      <c r="DC221" s="1529"/>
      <c r="DD221" s="1991"/>
      <c r="DE221" s="1992"/>
      <c r="DF221" s="1992"/>
      <c r="DG221" s="1993"/>
      <c r="DH221" s="1264"/>
      <c r="DI221" s="1264"/>
      <c r="DJ221" s="1264"/>
      <c r="DK221" s="1264"/>
      <c r="DL221" s="1264"/>
      <c r="DM221" s="1264"/>
      <c r="DN221" s="1264"/>
      <c r="DO221" s="1264"/>
      <c r="DP221" s="1264"/>
      <c r="DQ221" s="1264"/>
      <c r="DR221" s="307"/>
    </row>
    <row r="222" spans="1:122" s="465" customFormat="1" ht="15" customHeight="1">
      <c r="A222" s="1760" t="str">
        <f>$BA222&amp;"."&amp;$BB222&amp;"."&amp;$BC222&amp;"."</f>
        <v>8.4.2.</v>
      </c>
      <c r="B222" s="1761"/>
      <c r="C222" s="1761"/>
      <c r="D222" s="1761"/>
      <c r="E222" s="469" t="s">
        <v>943</v>
      </c>
      <c r="F222" s="469"/>
      <c r="G222" s="469"/>
      <c r="H222" s="469"/>
      <c r="I222" s="469"/>
      <c r="J222" s="469"/>
      <c r="K222" s="469"/>
      <c r="L222" s="469"/>
      <c r="M222" s="469"/>
      <c r="N222" s="469"/>
      <c r="O222" s="469"/>
      <c r="P222" s="469"/>
      <c r="Q222" s="469"/>
      <c r="R222" s="4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9"/>
      <c r="AP222" s="469"/>
      <c r="AQ222" s="469"/>
      <c r="AR222" s="469"/>
      <c r="AS222" s="469"/>
      <c r="AT222" s="469"/>
      <c r="AU222" s="469"/>
      <c r="AV222" s="469"/>
      <c r="AW222" s="469"/>
      <c r="AX222" s="469"/>
      <c r="AY222" s="276"/>
      <c r="BA222" s="192">
        <f t="shared" si="25"/>
        <v>8</v>
      </c>
      <c r="BB222" s="192">
        <f t="shared" si="25"/>
        <v>4</v>
      </c>
      <c r="BC222" s="193">
        <f>BC221+1</f>
        <v>2</v>
      </c>
      <c r="BD222" s="192"/>
      <c r="BE222" s="233"/>
      <c r="BF222" s="233"/>
      <c r="BG222" s="559" t="str">
        <f t="shared" ca="1" si="22"/>
        <v/>
      </c>
      <c r="BH222" s="560" t="str">
        <f t="shared" ca="1" si="22"/>
        <v/>
      </c>
      <c r="BI222" s="560" t="str">
        <f t="shared" ca="1" si="22"/>
        <v/>
      </c>
      <c r="BJ222" s="560" t="str">
        <f t="shared" ca="1" si="22"/>
        <v/>
      </c>
      <c r="BK222" s="560" t="str">
        <f t="shared" ca="1" si="22"/>
        <v/>
      </c>
      <c r="BL222" s="561" t="str">
        <f t="shared" ca="1" si="22"/>
        <v/>
      </c>
      <c r="CV222" s="1528"/>
      <c r="CW222" s="1529"/>
      <c r="CX222" s="1529"/>
      <c r="CY222" s="1529"/>
      <c r="CZ222" s="1529"/>
      <c r="DA222" s="1529"/>
      <c r="DB222" s="1529"/>
      <c r="DC222" s="1529"/>
      <c r="DD222" s="1991"/>
      <c r="DE222" s="1992"/>
      <c r="DF222" s="1992"/>
      <c r="DG222" s="1993"/>
      <c r="DH222" s="1264"/>
      <c r="DI222" s="1264"/>
      <c r="DJ222" s="1264"/>
      <c r="DK222" s="1264"/>
      <c r="DL222" s="1264"/>
      <c r="DM222" s="1264"/>
      <c r="DN222" s="1264"/>
      <c r="DO222" s="1264"/>
      <c r="DP222" s="1264"/>
      <c r="DQ222" s="1264"/>
      <c r="DR222" s="307"/>
    </row>
    <row r="223" spans="1:122" s="465" customFormat="1" ht="15" customHeight="1">
      <c r="A223" s="1758" t="str">
        <f>$BD223&amp;"."</f>
        <v>①.</v>
      </c>
      <c r="B223" s="1759"/>
      <c r="C223" s="1759"/>
      <c r="D223" s="1759"/>
      <c r="E223" s="1759"/>
      <c r="F223" s="275" t="s">
        <v>404</v>
      </c>
      <c r="G223" s="275"/>
      <c r="H223" s="479"/>
      <c r="I223" s="275"/>
      <c r="J223" s="475"/>
      <c r="K223" s="475"/>
      <c r="L223" s="475"/>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890"/>
      <c r="AL223" s="475"/>
      <c r="AM223" s="475"/>
      <c r="AN223" s="475"/>
      <c r="AO223" s="475"/>
      <c r="AP223" s="475"/>
      <c r="AQ223" s="475"/>
      <c r="AR223" s="475"/>
      <c r="AS223" s="475"/>
      <c r="AT223" s="475"/>
      <c r="AU223" s="475"/>
      <c r="AV223" s="475"/>
      <c r="AW223" s="475"/>
      <c r="AX223" s="475"/>
      <c r="AY223" s="471"/>
      <c r="AZ223" s="236"/>
      <c r="BA223" s="192">
        <f t="shared" si="25"/>
        <v>8</v>
      </c>
      <c r="BB223" s="192">
        <f t="shared" si="25"/>
        <v>4</v>
      </c>
      <c r="BC223" s="192">
        <f t="shared" si="25"/>
        <v>2</v>
      </c>
      <c r="BD223" s="196" t="str">
        <f>IF(ISBLANK(BD222),"①",CHAR(CODE(BD222)+1))</f>
        <v>①</v>
      </c>
      <c r="BG223" s="559" t="str">
        <f t="shared" ca="1" si="22"/>
        <v/>
      </c>
      <c r="BH223" s="560" t="str">
        <f t="shared" ca="1" si="22"/>
        <v/>
      </c>
      <c r="BI223" s="560" t="str">
        <f t="shared" ca="1" si="22"/>
        <v/>
      </c>
      <c r="BJ223" s="560" t="str">
        <f t="shared" ca="1" si="22"/>
        <v/>
      </c>
      <c r="BK223" s="560" t="str">
        <f t="shared" ca="1" si="22"/>
        <v/>
      </c>
      <c r="BL223" s="561" t="str">
        <f t="shared" ca="1" si="22"/>
        <v/>
      </c>
      <c r="CV223" s="1488" t="s">
        <v>2265</v>
      </c>
      <c r="CW223" s="1489"/>
      <c r="CX223" s="1489"/>
      <c r="CY223" s="1489"/>
      <c r="CZ223" s="1489"/>
      <c r="DA223" s="1489"/>
      <c r="DB223" s="1489"/>
      <c r="DC223" s="1489"/>
      <c r="DD223" s="1859">
        <v>44638</v>
      </c>
      <c r="DE223" s="1860"/>
      <c r="DF223" s="1860"/>
      <c r="DG223" s="1861"/>
      <c r="DH223" s="1264"/>
      <c r="DI223" s="1264"/>
      <c r="DJ223" s="1264"/>
      <c r="DK223" s="1264"/>
      <c r="DL223" s="1264"/>
      <c r="DM223" s="1264"/>
      <c r="DN223" s="1264"/>
      <c r="DO223" s="1264"/>
      <c r="DP223" s="1264"/>
      <c r="DQ223" s="1264"/>
      <c r="DR223" s="307"/>
    </row>
    <row r="224" spans="1:122" s="465" customFormat="1" ht="15" customHeight="1">
      <c r="A224" s="1758" t="str">
        <f>$BD224&amp;"."</f>
        <v>②.</v>
      </c>
      <c r="B224" s="1759"/>
      <c r="C224" s="1759"/>
      <c r="D224" s="1759"/>
      <c r="E224" s="1759"/>
      <c r="F224" s="275" t="s">
        <v>479</v>
      </c>
      <c r="G224" s="275"/>
      <c r="H224" s="479"/>
      <c r="I224" s="275"/>
      <c r="J224" s="475"/>
      <c r="K224" s="475"/>
      <c r="L224" s="475"/>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5"/>
      <c r="AP224" s="475"/>
      <c r="AQ224" s="475"/>
      <c r="AR224" s="475"/>
      <c r="AS224" s="475"/>
      <c r="AT224" s="475"/>
      <c r="AU224" s="475"/>
      <c r="AV224" s="475"/>
      <c r="AW224" s="475"/>
      <c r="AX224" s="475"/>
      <c r="AY224" s="471"/>
      <c r="BA224" s="192">
        <f t="shared" si="25"/>
        <v>8</v>
      </c>
      <c r="BB224" s="192">
        <f t="shared" si="25"/>
        <v>4</v>
      </c>
      <c r="BC224" s="192">
        <f t="shared" si="25"/>
        <v>2</v>
      </c>
      <c r="BD224" s="196" t="str">
        <f>IF(ISBLANK(BD223),"①",CHAR(CODE(BD223)+1))</f>
        <v>②</v>
      </c>
      <c r="BG224" s="559" t="str">
        <f t="shared" ca="1" si="22"/>
        <v/>
      </c>
      <c r="BH224" s="560" t="str">
        <f t="shared" ca="1" si="22"/>
        <v/>
      </c>
      <c r="BI224" s="560" t="str">
        <f t="shared" ca="1" si="22"/>
        <v/>
      </c>
      <c r="BJ224" s="560" t="str">
        <f t="shared" ca="1" si="22"/>
        <v/>
      </c>
      <c r="BK224" s="560" t="str">
        <f t="shared" ca="1" si="22"/>
        <v/>
      </c>
      <c r="BL224" s="561" t="str">
        <f t="shared" ca="1" si="22"/>
        <v/>
      </c>
      <c r="CV224" s="1488" t="s">
        <v>2265</v>
      </c>
      <c r="CW224" s="1489"/>
      <c r="CX224" s="1489"/>
      <c r="CY224" s="1489"/>
      <c r="CZ224" s="1489"/>
      <c r="DA224" s="1489"/>
      <c r="DB224" s="1489"/>
      <c r="DC224" s="1489"/>
      <c r="DD224" s="1859">
        <v>44638</v>
      </c>
      <c r="DE224" s="1860"/>
      <c r="DF224" s="1860"/>
      <c r="DG224" s="1861"/>
      <c r="DH224" s="1264"/>
      <c r="DI224" s="1264"/>
      <c r="DJ224" s="1264"/>
      <c r="DK224" s="1264"/>
      <c r="DL224" s="1264"/>
      <c r="DM224" s="1264"/>
      <c r="DN224" s="1264"/>
      <c r="DO224" s="1264"/>
      <c r="DP224" s="1264"/>
      <c r="DQ224" s="1264"/>
      <c r="DR224" s="307"/>
    </row>
    <row r="225" spans="1:122" s="465" customFormat="1" ht="15" customHeight="1">
      <c r="A225" s="916"/>
      <c r="B225" s="917"/>
      <c r="C225" s="917"/>
      <c r="D225" s="469"/>
      <c r="E225" s="469"/>
      <c r="F225" s="275" t="s">
        <v>361</v>
      </c>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5"/>
      <c r="AP225" s="475"/>
      <c r="AQ225" s="475"/>
      <c r="AR225" s="475"/>
      <c r="AS225" s="475"/>
      <c r="AT225" s="475"/>
      <c r="AU225" s="475"/>
      <c r="AV225" s="475"/>
      <c r="AW225" s="475"/>
      <c r="AX225" s="475"/>
      <c r="AY225" s="471"/>
      <c r="BA225" s="192">
        <f t="shared" si="25"/>
        <v>8</v>
      </c>
      <c r="BB225" s="192">
        <f t="shared" si="25"/>
        <v>4</v>
      </c>
      <c r="BC225" s="192">
        <f t="shared" si="25"/>
        <v>2</v>
      </c>
      <c r="BD225" s="192" t="str">
        <f t="shared" si="25"/>
        <v>②</v>
      </c>
      <c r="BG225" s="559" t="str">
        <f t="shared" ca="1" si="22"/>
        <v/>
      </c>
      <c r="BH225" s="560" t="str">
        <f t="shared" ca="1" si="22"/>
        <v/>
      </c>
      <c r="BI225" s="560" t="str">
        <f t="shared" ca="1" si="22"/>
        <v/>
      </c>
      <c r="BJ225" s="560" t="str">
        <f t="shared" ca="1" si="22"/>
        <v/>
      </c>
      <c r="BK225" s="560" t="str">
        <f t="shared" ca="1" si="22"/>
        <v/>
      </c>
      <c r="BL225" s="561" t="str">
        <f t="shared" ca="1" si="22"/>
        <v/>
      </c>
      <c r="CV225" s="1528"/>
      <c r="CW225" s="1529"/>
      <c r="CX225" s="1529"/>
      <c r="CY225" s="1529"/>
      <c r="CZ225" s="1529"/>
      <c r="DA225" s="1529"/>
      <c r="DB225" s="1529"/>
      <c r="DC225" s="1529"/>
      <c r="DD225" s="1991"/>
      <c r="DE225" s="1992"/>
      <c r="DF225" s="1992"/>
      <c r="DG225" s="1993"/>
      <c r="DH225" s="1264"/>
      <c r="DI225" s="1264"/>
      <c r="DJ225" s="1264"/>
      <c r="DK225" s="1264"/>
      <c r="DL225" s="1264"/>
      <c r="DM225" s="1264"/>
      <c r="DN225" s="1264"/>
      <c r="DO225" s="1264"/>
      <c r="DP225" s="1264"/>
      <c r="DQ225" s="1264"/>
      <c r="DR225" s="307"/>
    </row>
    <row r="226" spans="1:122" s="465" customFormat="1" ht="15" customHeight="1">
      <c r="A226" s="320"/>
      <c r="B226" s="275"/>
      <c r="C226" s="275"/>
      <c r="D226" s="275"/>
      <c r="E226" s="469"/>
      <c r="F226" s="845" t="s">
        <v>265</v>
      </c>
      <c r="G226" s="846"/>
      <c r="H226" s="846"/>
      <c r="I226" s="846"/>
      <c r="J226" s="846"/>
      <c r="K226" s="846"/>
      <c r="L226" s="846"/>
      <c r="M226" s="847"/>
      <c r="N226" s="265" t="s">
        <v>964</v>
      </c>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c r="AJ226" s="266"/>
      <c r="AK226" s="266"/>
      <c r="AL226" s="266"/>
      <c r="AM226" s="266"/>
      <c r="AN226" s="266"/>
      <c r="AO226" s="266"/>
      <c r="AP226" s="266"/>
      <c r="AQ226" s="266"/>
      <c r="AR226" s="266"/>
      <c r="AS226" s="266"/>
      <c r="AT226" s="266"/>
      <c r="AU226" s="266"/>
      <c r="AV226" s="266"/>
      <c r="AW226" s="266"/>
      <c r="AX226" s="267"/>
      <c r="AY226" s="471"/>
      <c r="BA226" s="192">
        <f t="shared" si="25"/>
        <v>8</v>
      </c>
      <c r="BB226" s="192">
        <f t="shared" si="25"/>
        <v>4</v>
      </c>
      <c r="BC226" s="192">
        <f t="shared" si="25"/>
        <v>2</v>
      </c>
      <c r="BD226" s="192" t="str">
        <f t="shared" si="25"/>
        <v>②</v>
      </c>
      <c r="BG226" s="559" t="str">
        <f t="shared" ca="1" si="22"/>
        <v/>
      </c>
      <c r="BH226" s="560" t="str">
        <f t="shared" ca="1" si="22"/>
        <v/>
      </c>
      <c r="BI226" s="560" t="str">
        <f t="shared" ca="1" si="22"/>
        <v/>
      </c>
      <c r="BJ226" s="560" t="str">
        <f t="shared" ca="1" si="22"/>
        <v/>
      </c>
      <c r="BK226" s="560" t="str">
        <f t="shared" ca="1" si="22"/>
        <v/>
      </c>
      <c r="BL226" s="561" t="str">
        <f t="shared" ca="1" si="22"/>
        <v/>
      </c>
      <c r="CV226" s="1528"/>
      <c r="CW226" s="1529"/>
      <c r="CX226" s="1529"/>
      <c r="CY226" s="1529"/>
      <c r="CZ226" s="1529"/>
      <c r="DA226" s="1529"/>
      <c r="DB226" s="1529"/>
      <c r="DC226" s="1529"/>
      <c r="DD226" s="1991"/>
      <c r="DE226" s="1992"/>
      <c r="DF226" s="1992"/>
      <c r="DG226" s="1993"/>
      <c r="DH226" s="1264"/>
      <c r="DI226" s="1264"/>
      <c r="DJ226" s="1264"/>
      <c r="DK226" s="1264"/>
      <c r="DL226" s="1264"/>
      <c r="DM226" s="1264"/>
      <c r="DN226" s="1264"/>
      <c r="DO226" s="1264"/>
      <c r="DP226" s="1264"/>
      <c r="DQ226" s="1264"/>
      <c r="DR226" s="307"/>
    </row>
    <row r="227" spans="1:122" s="465" customFormat="1" ht="15" customHeight="1">
      <c r="A227" s="916"/>
      <c r="B227" s="917"/>
      <c r="C227" s="917"/>
      <c r="D227" s="917"/>
      <c r="E227" s="469"/>
      <c r="F227" s="848" t="s">
        <v>320</v>
      </c>
      <c r="G227" s="849"/>
      <c r="H227" s="849"/>
      <c r="I227" s="849"/>
      <c r="J227" s="849"/>
      <c r="K227" s="849"/>
      <c r="L227" s="849"/>
      <c r="M227" s="850"/>
      <c r="N227" s="268" t="s">
        <v>1123</v>
      </c>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c r="AQ227" s="269"/>
      <c r="AR227" s="269"/>
      <c r="AS227" s="269"/>
      <c r="AT227" s="269"/>
      <c r="AU227" s="269"/>
      <c r="AV227" s="269"/>
      <c r="AW227" s="269"/>
      <c r="AX227" s="270"/>
      <c r="AY227" s="471"/>
      <c r="BA227" s="192">
        <f t="shared" si="25"/>
        <v>8</v>
      </c>
      <c r="BB227" s="192">
        <f t="shared" si="25"/>
        <v>4</v>
      </c>
      <c r="BC227" s="192">
        <f t="shared" si="25"/>
        <v>2</v>
      </c>
      <c r="BD227" s="192" t="str">
        <f t="shared" si="25"/>
        <v>②</v>
      </c>
      <c r="BG227" s="559" t="str">
        <f t="shared" ca="1" si="22"/>
        <v/>
      </c>
      <c r="BH227" s="560" t="str">
        <f t="shared" ca="1" si="22"/>
        <v/>
      </c>
      <c r="BI227" s="560" t="str">
        <f t="shared" ca="1" si="22"/>
        <v/>
      </c>
      <c r="BJ227" s="560" t="str">
        <f t="shared" ca="1" si="22"/>
        <v/>
      </c>
      <c r="BK227" s="560" t="str">
        <f t="shared" ca="1" si="22"/>
        <v/>
      </c>
      <c r="BL227" s="561" t="str">
        <f t="shared" ca="1" si="22"/>
        <v/>
      </c>
      <c r="CV227" s="1528"/>
      <c r="CW227" s="1529"/>
      <c r="CX227" s="1529"/>
      <c r="CY227" s="1529"/>
      <c r="CZ227" s="1529"/>
      <c r="DA227" s="1529"/>
      <c r="DB227" s="1529"/>
      <c r="DC227" s="1529"/>
      <c r="DD227" s="1991"/>
      <c r="DE227" s="1992"/>
      <c r="DF227" s="1992"/>
      <c r="DG227" s="1993"/>
      <c r="DH227" s="1264"/>
      <c r="DI227" s="1264"/>
      <c r="DJ227" s="1264"/>
      <c r="DK227" s="1264"/>
      <c r="DL227" s="1264"/>
      <c r="DM227" s="1264"/>
      <c r="DN227" s="1264"/>
      <c r="DO227" s="1264"/>
      <c r="DP227" s="1264"/>
      <c r="DQ227" s="1264"/>
      <c r="DR227" s="307"/>
    </row>
    <row r="228" spans="1:122" s="465" customFormat="1" ht="15" customHeight="1">
      <c r="A228" s="916"/>
      <c r="B228" s="917"/>
      <c r="C228" s="917"/>
      <c r="D228" s="917"/>
      <c r="E228" s="469"/>
      <c r="F228" s="888"/>
      <c r="G228" s="274"/>
      <c r="H228" s="274"/>
      <c r="I228" s="274"/>
      <c r="J228" s="274"/>
      <c r="K228" s="274"/>
      <c r="L228" s="274"/>
      <c r="M228" s="889"/>
      <c r="N228" s="268" t="s">
        <v>1124</v>
      </c>
      <c r="O228" s="269"/>
      <c r="P228" s="269"/>
      <c r="Q228" s="269"/>
      <c r="R228" s="269"/>
      <c r="S228" s="269"/>
      <c r="T228" s="269"/>
      <c r="U228" s="269"/>
      <c r="V228" s="269"/>
      <c r="W228" s="269"/>
      <c r="X228" s="269"/>
      <c r="Y228" s="269"/>
      <c r="Z228" s="269"/>
      <c r="AA228" s="269"/>
      <c r="AB228" s="269"/>
      <c r="AC228" s="269"/>
      <c r="AD228" s="269"/>
      <c r="AE228" s="269"/>
      <c r="AF228" s="269"/>
      <c r="AG228" s="269"/>
      <c r="AH228" s="269"/>
      <c r="AI228" s="269"/>
      <c r="AJ228" s="269"/>
      <c r="AK228" s="269"/>
      <c r="AL228" s="269"/>
      <c r="AM228" s="269"/>
      <c r="AN228" s="269"/>
      <c r="AO228" s="269"/>
      <c r="AP228" s="269"/>
      <c r="AQ228" s="269"/>
      <c r="AR228" s="269"/>
      <c r="AS228" s="269"/>
      <c r="AT228" s="269"/>
      <c r="AU228" s="269"/>
      <c r="AV228" s="269"/>
      <c r="AW228" s="269"/>
      <c r="AX228" s="270"/>
      <c r="AY228" s="471"/>
      <c r="BA228" s="192">
        <f t="shared" si="25"/>
        <v>8</v>
      </c>
      <c r="BB228" s="192">
        <f t="shared" si="25"/>
        <v>4</v>
      </c>
      <c r="BC228" s="192">
        <f t="shared" si="25"/>
        <v>2</v>
      </c>
      <c r="BD228" s="192" t="str">
        <f t="shared" si="25"/>
        <v>②</v>
      </c>
      <c r="BG228" s="559" t="str">
        <f t="shared" ca="1" si="22"/>
        <v/>
      </c>
      <c r="BH228" s="560" t="str">
        <f t="shared" ca="1" si="22"/>
        <v/>
      </c>
      <c r="BI228" s="560" t="str">
        <f t="shared" ca="1" si="22"/>
        <v/>
      </c>
      <c r="BJ228" s="560" t="str">
        <f t="shared" ca="1" si="22"/>
        <v/>
      </c>
      <c r="BK228" s="560" t="str">
        <f t="shared" ca="1" si="22"/>
        <v/>
      </c>
      <c r="BL228" s="561" t="str">
        <f t="shared" ca="1" si="22"/>
        <v/>
      </c>
      <c r="CV228" s="1528"/>
      <c r="CW228" s="1529"/>
      <c r="CX228" s="1529"/>
      <c r="CY228" s="1529"/>
      <c r="CZ228" s="1529"/>
      <c r="DA228" s="1529"/>
      <c r="DB228" s="1529"/>
      <c r="DC228" s="1529"/>
      <c r="DD228" s="1991"/>
      <c r="DE228" s="1992"/>
      <c r="DF228" s="1992"/>
      <c r="DG228" s="1993"/>
      <c r="DH228" s="1264"/>
      <c r="DI228" s="1264"/>
      <c r="DJ228" s="1264"/>
      <c r="DK228" s="1264"/>
      <c r="DL228" s="1264"/>
      <c r="DM228" s="1264"/>
      <c r="DN228" s="1264"/>
      <c r="DO228" s="1264"/>
      <c r="DP228" s="1264"/>
      <c r="DQ228" s="1264"/>
      <c r="DR228" s="307"/>
    </row>
    <row r="229" spans="1:122" s="465" customFormat="1" ht="15" customHeight="1">
      <c r="A229" s="916"/>
      <c r="B229" s="917"/>
      <c r="C229" s="917"/>
      <c r="D229" s="917"/>
      <c r="E229" s="469"/>
      <c r="F229" s="851" t="s">
        <v>233</v>
      </c>
      <c r="G229" s="852"/>
      <c r="H229" s="852"/>
      <c r="I229" s="852"/>
      <c r="J229" s="852"/>
      <c r="K229" s="852"/>
      <c r="L229" s="852"/>
      <c r="M229" s="853"/>
      <c r="N229" s="261" t="str">
        <f>"車種記号対照表.データID = " &amp;$B$49&amp;"."&amp;$D$51</f>
        <v>車種記号対照表.データID = 一覧領域.データID</v>
      </c>
      <c r="O229" s="271"/>
      <c r="P229" s="271"/>
      <c r="Q229" s="271"/>
      <c r="R229" s="271"/>
      <c r="S229" s="271"/>
      <c r="T229" s="271"/>
      <c r="U229" s="271"/>
      <c r="V229" s="271"/>
      <c r="W229" s="271"/>
      <c r="X229" s="271"/>
      <c r="Y229" s="271"/>
      <c r="Z229" s="271"/>
      <c r="AA229" s="271"/>
      <c r="AB229" s="271"/>
      <c r="AC229" s="271"/>
      <c r="AD229" s="271"/>
      <c r="AE229" s="271"/>
      <c r="AF229" s="271"/>
      <c r="AG229" s="271"/>
      <c r="AH229" s="271"/>
      <c r="AI229" s="271"/>
      <c r="AJ229" s="271"/>
      <c r="AK229" s="271"/>
      <c r="AL229" s="271"/>
      <c r="AM229" s="271"/>
      <c r="AN229" s="271"/>
      <c r="AO229" s="271"/>
      <c r="AP229" s="271"/>
      <c r="AQ229" s="271"/>
      <c r="AR229" s="271"/>
      <c r="AS229" s="271"/>
      <c r="AT229" s="271"/>
      <c r="AU229" s="271"/>
      <c r="AV229" s="271"/>
      <c r="AW229" s="271"/>
      <c r="AX229" s="272"/>
      <c r="AY229" s="471"/>
      <c r="BA229" s="192">
        <f t="shared" ref="BA229:BD237" si="27">BA228</f>
        <v>8</v>
      </c>
      <c r="BB229" s="192">
        <f t="shared" si="27"/>
        <v>4</v>
      </c>
      <c r="BC229" s="192">
        <f t="shared" si="27"/>
        <v>2</v>
      </c>
      <c r="BD229" s="192" t="str">
        <f t="shared" si="27"/>
        <v>②</v>
      </c>
      <c r="BG229" s="559" t="str">
        <f t="shared" ca="1" si="22"/>
        <v/>
      </c>
      <c r="BH229" s="560" t="str">
        <f t="shared" ca="1" si="22"/>
        <v/>
      </c>
      <c r="BI229" s="560" t="str">
        <f t="shared" ca="1" si="22"/>
        <v/>
      </c>
      <c r="BJ229" s="560" t="str">
        <f t="shared" ca="1" si="22"/>
        <v/>
      </c>
      <c r="BK229" s="560" t="str">
        <f t="shared" ca="1" si="22"/>
        <v/>
      </c>
      <c r="BL229" s="561" t="str">
        <f t="shared" ca="1" si="22"/>
        <v/>
      </c>
      <c r="CV229" s="1528"/>
      <c r="CW229" s="1529"/>
      <c r="CX229" s="1529"/>
      <c r="CY229" s="1529"/>
      <c r="CZ229" s="1529"/>
      <c r="DA229" s="1529"/>
      <c r="DB229" s="1529"/>
      <c r="DC229" s="1529"/>
      <c r="DD229" s="1991"/>
      <c r="DE229" s="1992"/>
      <c r="DF229" s="1992"/>
      <c r="DG229" s="1993"/>
      <c r="DH229" s="1264"/>
      <c r="DI229" s="1264"/>
      <c r="DJ229" s="1264"/>
      <c r="DK229" s="1264"/>
      <c r="DL229" s="1264"/>
      <c r="DM229" s="1264"/>
      <c r="DN229" s="1264"/>
      <c r="DO229" s="1264"/>
      <c r="DP229" s="1264"/>
      <c r="DQ229" s="1264"/>
      <c r="DR229" s="307"/>
    </row>
    <row r="230" spans="1:122" s="465" customFormat="1" ht="15" customHeight="1">
      <c r="A230" s="1758" t="str">
        <f>$BD230&amp;"."</f>
        <v>③.</v>
      </c>
      <c r="B230" s="1759"/>
      <c r="C230" s="1759"/>
      <c r="D230" s="1759"/>
      <c r="E230" s="1759"/>
      <c r="F230" s="469" t="s">
        <v>946</v>
      </c>
      <c r="G230" s="275"/>
      <c r="H230" s="479"/>
      <c r="I230" s="275"/>
      <c r="J230" s="475"/>
      <c r="K230" s="475"/>
      <c r="L230" s="475"/>
      <c r="M230" s="475"/>
      <c r="N230" s="475"/>
      <c r="O230" s="475"/>
      <c r="P230" s="475"/>
      <c r="Q230" s="475"/>
      <c r="R230" s="475"/>
      <c r="S230" s="475"/>
      <c r="T230" s="475"/>
      <c r="U230" s="475"/>
      <c r="V230" s="475"/>
      <c r="W230" s="475"/>
      <c r="X230" s="475"/>
      <c r="Y230" s="475"/>
      <c r="Z230" s="475"/>
      <c r="AA230" s="475"/>
      <c r="AB230" s="475"/>
      <c r="AC230" s="475"/>
      <c r="AD230" s="475"/>
      <c r="AE230" s="475"/>
      <c r="AF230" s="475"/>
      <c r="AG230" s="475"/>
      <c r="AH230" s="475"/>
      <c r="AI230" s="475"/>
      <c r="AJ230" s="475"/>
      <c r="AK230" s="475"/>
      <c r="AL230" s="475"/>
      <c r="AM230" s="475"/>
      <c r="AN230" s="475"/>
      <c r="AO230" s="475"/>
      <c r="AP230" s="475"/>
      <c r="AQ230" s="475"/>
      <c r="AR230" s="475"/>
      <c r="AS230" s="475"/>
      <c r="AT230" s="475"/>
      <c r="AU230" s="475"/>
      <c r="AV230" s="475"/>
      <c r="AW230" s="475"/>
      <c r="AX230" s="475"/>
      <c r="AY230" s="471"/>
      <c r="BA230" s="192">
        <f t="shared" si="27"/>
        <v>8</v>
      </c>
      <c r="BB230" s="192">
        <f t="shared" si="27"/>
        <v>4</v>
      </c>
      <c r="BC230" s="192">
        <f t="shared" si="27"/>
        <v>2</v>
      </c>
      <c r="BD230" s="196" t="str">
        <f>IF(ISBLANK(BD229),"①",CHAR(CODE(BD229)+1))</f>
        <v>③</v>
      </c>
      <c r="BG230" s="559" t="str">
        <f t="shared" ca="1" si="22"/>
        <v/>
      </c>
      <c r="BH230" s="560" t="str">
        <f t="shared" ca="1" si="22"/>
        <v/>
      </c>
      <c r="BI230" s="560" t="str">
        <f t="shared" ca="1" si="22"/>
        <v/>
      </c>
      <c r="BJ230" s="560" t="str">
        <f t="shared" ca="1" si="22"/>
        <v/>
      </c>
      <c r="BK230" s="560" t="str">
        <f t="shared" ca="1" si="22"/>
        <v/>
      </c>
      <c r="BL230" s="561" t="str">
        <f t="shared" ca="1" si="22"/>
        <v/>
      </c>
      <c r="CV230" s="1488" t="s">
        <v>2265</v>
      </c>
      <c r="CW230" s="1489"/>
      <c r="CX230" s="1489"/>
      <c r="CY230" s="1489"/>
      <c r="CZ230" s="1489"/>
      <c r="DA230" s="1489"/>
      <c r="DB230" s="1489"/>
      <c r="DC230" s="1489"/>
      <c r="DD230" s="1859">
        <v>44638</v>
      </c>
      <c r="DE230" s="1860"/>
      <c r="DF230" s="1860"/>
      <c r="DG230" s="1861"/>
      <c r="DH230" s="1264"/>
      <c r="DI230" s="1264"/>
      <c r="DJ230" s="1264"/>
      <c r="DK230" s="1264"/>
      <c r="DL230" s="1264"/>
      <c r="DM230" s="1264"/>
      <c r="DN230" s="1264"/>
      <c r="DO230" s="1264"/>
      <c r="DP230" s="1264"/>
      <c r="DQ230" s="1264"/>
      <c r="DR230" s="307"/>
    </row>
    <row r="231" spans="1:122" s="465" customFormat="1" ht="15" customHeight="1">
      <c r="A231" s="469"/>
      <c r="B231" s="469"/>
      <c r="C231" s="469"/>
      <c r="D231" s="469"/>
      <c r="E231" s="469"/>
      <c r="F231" s="275" t="str">
        <f>$CO$14&amp;"を実施する。"</f>
        <v>「4.2.2.①.コントロールクリア処理」を実施する。</v>
      </c>
      <c r="G231" s="475"/>
      <c r="H231" s="475"/>
      <c r="I231" s="475"/>
      <c r="J231" s="475"/>
      <c r="K231" s="475"/>
      <c r="L231" s="475"/>
      <c r="M231" s="475"/>
      <c r="N231" s="475"/>
      <c r="O231" s="475"/>
      <c r="P231" s="475"/>
      <c r="Q231" s="475"/>
      <c r="R231" s="475"/>
      <c r="S231" s="475"/>
      <c r="T231" s="469"/>
      <c r="U231" s="475"/>
      <c r="V231" s="475"/>
      <c r="W231" s="475"/>
      <c r="X231" s="475"/>
      <c r="Y231" s="475"/>
      <c r="Z231" s="890"/>
      <c r="AA231" s="475"/>
      <c r="AB231" s="475"/>
      <c r="AC231" s="475"/>
      <c r="AD231" s="475"/>
      <c r="AE231" s="475"/>
      <c r="AF231" s="475"/>
      <c r="AG231" s="475"/>
      <c r="AH231" s="475"/>
      <c r="AI231" s="475"/>
      <c r="AJ231" s="475"/>
      <c r="AK231" s="475"/>
      <c r="AL231" s="475"/>
      <c r="AM231" s="475"/>
      <c r="AN231" s="475"/>
      <c r="AO231" s="475"/>
      <c r="AP231" s="475"/>
      <c r="AQ231" s="475"/>
      <c r="AR231" s="475"/>
      <c r="AS231" s="475"/>
      <c r="AT231" s="475"/>
      <c r="AU231" s="475"/>
      <c r="AV231" s="475"/>
      <c r="AW231" s="475"/>
      <c r="AX231" s="475"/>
      <c r="AY231" s="471"/>
      <c r="AZ231" s="236"/>
      <c r="BA231" s="192">
        <f t="shared" si="27"/>
        <v>8</v>
      </c>
      <c r="BB231" s="192">
        <f t="shared" si="27"/>
        <v>4</v>
      </c>
      <c r="BC231" s="192">
        <f t="shared" si="27"/>
        <v>2</v>
      </c>
      <c r="BD231" s="192" t="str">
        <f t="shared" si="27"/>
        <v>③</v>
      </c>
      <c r="BG231" s="559" t="str">
        <f t="shared" ca="1" si="22"/>
        <v/>
      </c>
      <c r="BH231" s="560" t="str">
        <f t="shared" ca="1" si="22"/>
        <v/>
      </c>
      <c r="BI231" s="560" t="str">
        <f t="shared" ca="1" si="22"/>
        <v/>
      </c>
      <c r="BJ231" s="560" t="str">
        <f t="shared" ca="1" si="22"/>
        <v/>
      </c>
      <c r="BK231" s="560" t="str">
        <f t="shared" ca="1" si="22"/>
        <v/>
      </c>
      <c r="BL231" s="561" t="str">
        <f t="shared" ca="1" si="22"/>
        <v/>
      </c>
      <c r="CV231" s="1528"/>
      <c r="CW231" s="1529"/>
      <c r="CX231" s="1529"/>
      <c r="CY231" s="1529"/>
      <c r="CZ231" s="1529"/>
      <c r="DA231" s="1529"/>
      <c r="DB231" s="1529"/>
      <c r="DC231" s="1529"/>
      <c r="DD231" s="1991"/>
      <c r="DE231" s="1992"/>
      <c r="DF231" s="1992"/>
      <c r="DG231" s="1993"/>
      <c r="DH231" s="1264"/>
      <c r="DI231" s="1264"/>
      <c r="DJ231" s="1264"/>
      <c r="DK231" s="1264"/>
      <c r="DL231" s="1264"/>
      <c r="DM231" s="1264"/>
      <c r="DN231" s="1264"/>
      <c r="DO231" s="1264"/>
      <c r="DP231" s="1264"/>
      <c r="DQ231" s="1264"/>
      <c r="DR231" s="307"/>
    </row>
    <row r="232" spans="1:122" s="465" customFormat="1" ht="15" customHeight="1">
      <c r="A232" s="1758" t="str">
        <f>$BD232&amp;"."</f>
        <v>④.</v>
      </c>
      <c r="B232" s="1759"/>
      <c r="C232" s="1759"/>
      <c r="D232" s="1759"/>
      <c r="E232" s="1759"/>
      <c r="F232" s="469" t="s">
        <v>948</v>
      </c>
      <c r="G232" s="275"/>
      <c r="H232" s="479"/>
      <c r="I232" s="275"/>
      <c r="J232" s="475"/>
      <c r="K232" s="475"/>
      <c r="L232" s="475"/>
      <c r="M232" s="475"/>
      <c r="N232" s="475"/>
      <c r="O232" s="475"/>
      <c r="P232" s="475"/>
      <c r="Q232" s="475"/>
      <c r="R232" s="475"/>
      <c r="S232" s="475"/>
      <c r="T232" s="475"/>
      <c r="U232" s="475"/>
      <c r="V232" s="475"/>
      <c r="W232" s="475"/>
      <c r="X232" s="475"/>
      <c r="Y232" s="475"/>
      <c r="Z232" s="475"/>
      <c r="AA232" s="475"/>
      <c r="AB232" s="475"/>
      <c r="AC232" s="475"/>
      <c r="AD232" s="475"/>
      <c r="AE232" s="475"/>
      <c r="AF232" s="475"/>
      <c r="AG232" s="475"/>
      <c r="AH232" s="475"/>
      <c r="AI232" s="475"/>
      <c r="AJ232" s="475"/>
      <c r="AK232" s="475"/>
      <c r="AL232" s="475"/>
      <c r="AM232" s="475"/>
      <c r="AN232" s="475"/>
      <c r="AO232" s="475"/>
      <c r="AP232" s="475"/>
      <c r="AQ232" s="475"/>
      <c r="AR232" s="475"/>
      <c r="AS232" s="475"/>
      <c r="AT232" s="475"/>
      <c r="AU232" s="475"/>
      <c r="AV232" s="475"/>
      <c r="AW232" s="475"/>
      <c r="AX232" s="475"/>
      <c r="AY232" s="471"/>
      <c r="BA232" s="192">
        <f t="shared" si="27"/>
        <v>8</v>
      </c>
      <c r="BB232" s="192">
        <f t="shared" si="27"/>
        <v>4</v>
      </c>
      <c r="BC232" s="192">
        <f t="shared" si="27"/>
        <v>2</v>
      </c>
      <c r="BD232" s="196" t="str">
        <f>IF(ISBLANK(BD231),"①",CHAR(CODE(BD231)+1))</f>
        <v>④</v>
      </c>
      <c r="BG232" s="559" t="str">
        <f t="shared" ca="1" si="22"/>
        <v/>
      </c>
      <c r="BH232" s="560" t="str">
        <f t="shared" ca="1" si="22"/>
        <v/>
      </c>
      <c r="BI232" s="560" t="str">
        <f t="shared" ca="1" si="22"/>
        <v/>
      </c>
      <c r="BJ232" s="560" t="str">
        <f t="shared" ca="1" si="22"/>
        <v/>
      </c>
      <c r="BK232" s="560" t="str">
        <f t="shared" ca="1" si="22"/>
        <v/>
      </c>
      <c r="BL232" s="561" t="str">
        <f t="shared" ca="1" si="22"/>
        <v/>
      </c>
      <c r="CV232" s="1488" t="s">
        <v>2265</v>
      </c>
      <c r="CW232" s="1489"/>
      <c r="CX232" s="1489"/>
      <c r="CY232" s="1489"/>
      <c r="CZ232" s="1489"/>
      <c r="DA232" s="1489"/>
      <c r="DB232" s="1489"/>
      <c r="DC232" s="1489"/>
      <c r="DD232" s="1859">
        <v>44638</v>
      </c>
      <c r="DE232" s="1860"/>
      <c r="DF232" s="1860"/>
      <c r="DG232" s="1861"/>
      <c r="DH232" s="1264"/>
      <c r="DI232" s="1264"/>
      <c r="DJ232" s="1264"/>
      <c r="DK232" s="1264"/>
      <c r="DL232" s="1264"/>
      <c r="DM232" s="1264"/>
      <c r="DN232" s="1264"/>
      <c r="DO232" s="1264"/>
      <c r="DP232" s="1264"/>
      <c r="DQ232" s="1264"/>
      <c r="DR232" s="307"/>
    </row>
    <row r="233" spans="1:122" s="465" customFormat="1" ht="15" customHeight="1">
      <c r="A233" s="914"/>
      <c r="B233" s="915"/>
      <c r="C233" s="915"/>
      <c r="D233" s="915"/>
      <c r="E233" s="915"/>
      <c r="F233" s="469" t="s">
        <v>949</v>
      </c>
      <c r="G233" s="275"/>
      <c r="H233" s="479"/>
      <c r="I233" s="2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75"/>
      <c r="AS233" s="475"/>
      <c r="AT233" s="475"/>
      <c r="AU233" s="475"/>
      <c r="AV233" s="475"/>
      <c r="AW233" s="475"/>
      <c r="AX233" s="475"/>
      <c r="AY233" s="471"/>
      <c r="BA233" s="192">
        <f t="shared" si="27"/>
        <v>8</v>
      </c>
      <c r="BB233" s="192">
        <f t="shared" si="27"/>
        <v>4</v>
      </c>
      <c r="BC233" s="192">
        <f t="shared" si="27"/>
        <v>2</v>
      </c>
      <c r="BD233" s="192" t="str">
        <f t="shared" si="27"/>
        <v>④</v>
      </c>
      <c r="BG233" s="559"/>
      <c r="BH233" s="560"/>
      <c r="BI233" s="560"/>
      <c r="BJ233" s="560"/>
      <c r="BK233" s="560"/>
      <c r="BL233" s="561"/>
      <c r="BY233" s="469"/>
      <c r="CV233" s="1528"/>
      <c r="CW233" s="1529"/>
      <c r="CX233" s="1529"/>
      <c r="CY233" s="1529"/>
      <c r="CZ233" s="1529"/>
      <c r="DA233" s="1529"/>
      <c r="DB233" s="1529"/>
      <c r="DC233" s="1529"/>
      <c r="DD233" s="1991"/>
      <c r="DE233" s="1992"/>
      <c r="DF233" s="1992"/>
      <c r="DG233" s="1993"/>
      <c r="DH233" s="1264"/>
      <c r="DI233" s="1264"/>
      <c r="DJ233" s="1264"/>
      <c r="DK233" s="1264"/>
      <c r="DL233" s="1264"/>
      <c r="DM233" s="1264"/>
      <c r="DN233" s="1264"/>
      <c r="DO233" s="1264"/>
      <c r="DP233" s="1264"/>
      <c r="DQ233" s="1264"/>
      <c r="DR233" s="307"/>
    </row>
    <row r="234" spans="1:122" s="465" customFormat="1" ht="15" customHeight="1">
      <c r="A234" s="1758" t="str">
        <f>$BD234&amp;"."</f>
        <v>⑤.</v>
      </c>
      <c r="B234" s="1759"/>
      <c r="C234" s="1759"/>
      <c r="D234" s="1759"/>
      <c r="E234" s="1759"/>
      <c r="F234" s="469" t="s">
        <v>947</v>
      </c>
      <c r="G234" s="275"/>
      <c r="H234" s="479"/>
      <c r="I234" s="275"/>
      <c r="J234" s="475"/>
      <c r="K234" s="475"/>
      <c r="L234" s="475"/>
      <c r="M234" s="475"/>
      <c r="N234" s="475"/>
      <c r="O234" s="475"/>
      <c r="P234" s="475"/>
      <c r="Q234" s="475"/>
      <c r="R234" s="475"/>
      <c r="S234" s="475"/>
      <c r="T234" s="475"/>
      <c r="U234" s="475"/>
      <c r="V234" s="475"/>
      <c r="W234" s="475"/>
      <c r="X234" s="475"/>
      <c r="Y234" s="475"/>
      <c r="Z234" s="475"/>
      <c r="AA234" s="475"/>
      <c r="AB234" s="475"/>
      <c r="AC234" s="475"/>
      <c r="AD234" s="475"/>
      <c r="AE234" s="475"/>
      <c r="AF234" s="475"/>
      <c r="AG234" s="475"/>
      <c r="AH234" s="475"/>
      <c r="AI234" s="475"/>
      <c r="AJ234" s="475"/>
      <c r="AK234" s="475"/>
      <c r="AL234" s="475"/>
      <c r="AM234" s="475"/>
      <c r="AN234" s="475"/>
      <c r="AO234" s="475"/>
      <c r="AP234" s="475"/>
      <c r="AQ234" s="475"/>
      <c r="AR234" s="475"/>
      <c r="AS234" s="475"/>
      <c r="AT234" s="475"/>
      <c r="AU234" s="475"/>
      <c r="AV234" s="475"/>
      <c r="AW234" s="475"/>
      <c r="AX234" s="475"/>
      <c r="AY234" s="471"/>
      <c r="BA234" s="192">
        <f t="shared" si="27"/>
        <v>8</v>
      </c>
      <c r="BB234" s="192">
        <f t="shared" si="27"/>
        <v>4</v>
      </c>
      <c r="BC234" s="192">
        <f t="shared" si="27"/>
        <v>2</v>
      </c>
      <c r="BD234" s="196" t="str">
        <f>IF(ISBLANK(BD233),"①",CHAR(CODE(BD233)+1))</f>
        <v>⑤</v>
      </c>
      <c r="BF234" s="92"/>
      <c r="BG234" s="559" t="str">
        <f t="shared" ca="1" si="22"/>
        <v/>
      </c>
      <c r="BH234" s="560" t="str">
        <f t="shared" ca="1" si="22"/>
        <v/>
      </c>
      <c r="BI234" s="560" t="str">
        <f t="shared" ca="1" si="22"/>
        <v/>
      </c>
      <c r="BJ234" s="560" t="str">
        <f t="shared" ca="1" si="22"/>
        <v/>
      </c>
      <c r="BK234" s="560" t="str">
        <f t="shared" ca="1" si="22"/>
        <v/>
      </c>
      <c r="BL234" s="561" t="str">
        <f t="shared" ca="1" si="22"/>
        <v/>
      </c>
      <c r="BW234" s="469"/>
      <c r="BX234" s="469"/>
      <c r="CV234" s="1488" t="s">
        <v>2265</v>
      </c>
      <c r="CW234" s="1489"/>
      <c r="CX234" s="1489"/>
      <c r="CY234" s="1489"/>
      <c r="CZ234" s="1489"/>
      <c r="DA234" s="1489"/>
      <c r="DB234" s="1489"/>
      <c r="DC234" s="1489"/>
      <c r="DD234" s="1859">
        <v>44638</v>
      </c>
      <c r="DE234" s="1860"/>
      <c r="DF234" s="1860"/>
      <c r="DG234" s="1861"/>
      <c r="DH234" s="1264"/>
      <c r="DI234" s="1264"/>
      <c r="DJ234" s="1264"/>
      <c r="DK234" s="1264"/>
      <c r="DL234" s="1264"/>
      <c r="DM234" s="1264"/>
      <c r="DN234" s="1264"/>
      <c r="DO234" s="1264"/>
      <c r="DP234" s="1264"/>
      <c r="DQ234" s="1264"/>
      <c r="DR234" s="307"/>
    </row>
    <row r="235" spans="1:122" s="465" customFormat="1" ht="15" customHeight="1">
      <c r="A235" s="914"/>
      <c r="B235" s="915"/>
      <c r="C235" s="915"/>
      <c r="D235" s="915"/>
      <c r="E235" s="915"/>
      <c r="F235" s="469" t="str">
        <f>$CL$26&amp;"を実施し、一覧表の表示データを更新する。"</f>
        <v>「10. データ検索処理」を実施し、一覧表の表示データを更新する。</v>
      </c>
      <c r="G235" s="275"/>
      <c r="H235" s="479"/>
      <c r="I235" s="275"/>
      <c r="J235" s="475"/>
      <c r="K235" s="475"/>
      <c r="L235" s="475"/>
      <c r="M235" s="475"/>
      <c r="N235" s="475"/>
      <c r="O235" s="475"/>
      <c r="P235" s="475"/>
      <c r="Q235" s="475"/>
      <c r="R235" s="475"/>
      <c r="S235" s="475"/>
      <c r="T235" s="475"/>
      <c r="U235" s="475"/>
      <c r="V235" s="475"/>
      <c r="W235" s="475"/>
      <c r="X235" s="475"/>
      <c r="Y235" s="475"/>
      <c r="Z235" s="475"/>
      <c r="AA235" s="475"/>
      <c r="AB235" s="475"/>
      <c r="AC235" s="475"/>
      <c r="AD235" s="475"/>
      <c r="AE235" s="475"/>
      <c r="AF235" s="475"/>
      <c r="AG235" s="475"/>
      <c r="AH235" s="475"/>
      <c r="AI235" s="475"/>
      <c r="AJ235" s="475"/>
      <c r="AK235" s="475"/>
      <c r="AL235" s="475"/>
      <c r="AM235" s="475"/>
      <c r="AN235" s="475"/>
      <c r="AO235" s="475"/>
      <c r="AP235" s="475"/>
      <c r="AQ235" s="475"/>
      <c r="AR235" s="475"/>
      <c r="AS235" s="475"/>
      <c r="AT235" s="475"/>
      <c r="AU235" s="475"/>
      <c r="AV235" s="475"/>
      <c r="AW235" s="475"/>
      <c r="AX235" s="475"/>
      <c r="AY235" s="471"/>
      <c r="BA235" s="192">
        <f t="shared" si="27"/>
        <v>8</v>
      </c>
      <c r="BB235" s="192">
        <f t="shared" si="27"/>
        <v>4</v>
      </c>
      <c r="BC235" s="192">
        <f t="shared" si="27"/>
        <v>2</v>
      </c>
      <c r="BD235" s="192" t="str">
        <f t="shared" si="27"/>
        <v>⑤</v>
      </c>
      <c r="BG235" s="559" t="str">
        <f t="shared" ca="1" si="22"/>
        <v/>
      </c>
      <c r="BH235" s="560" t="str">
        <f t="shared" ca="1" si="22"/>
        <v/>
      </c>
      <c r="BI235" s="560" t="str">
        <f t="shared" ca="1" si="22"/>
        <v/>
      </c>
      <c r="BJ235" s="560" t="str">
        <f t="shared" ca="1" si="22"/>
        <v/>
      </c>
      <c r="BK235" s="560" t="str">
        <f t="shared" ca="1" si="22"/>
        <v/>
      </c>
      <c r="BL235" s="561" t="str">
        <f t="shared" ca="1" si="22"/>
        <v/>
      </c>
      <c r="CV235" s="1528"/>
      <c r="CW235" s="1529"/>
      <c r="CX235" s="1529"/>
      <c r="CY235" s="1529"/>
      <c r="CZ235" s="1529"/>
      <c r="DA235" s="1529"/>
      <c r="DB235" s="1529"/>
      <c r="DC235" s="1529"/>
      <c r="DD235" s="1991"/>
      <c r="DE235" s="1992"/>
      <c r="DF235" s="1992"/>
      <c r="DG235" s="1993"/>
      <c r="DH235" s="1264"/>
      <c r="DI235" s="1264"/>
      <c r="DJ235" s="1264"/>
      <c r="DK235" s="1264"/>
      <c r="DL235" s="1264"/>
      <c r="DM235" s="1264"/>
      <c r="DN235" s="1264"/>
      <c r="DO235" s="1264"/>
      <c r="DP235" s="1264"/>
      <c r="DQ235" s="1264"/>
      <c r="DR235" s="307"/>
    </row>
    <row r="236" spans="1:122" s="465" customFormat="1" ht="15" customHeight="1">
      <c r="A236" s="1862" t="str">
        <f>BA236&amp;"."&amp;BB236</f>
        <v>8.5</v>
      </c>
      <c r="B236" s="1862"/>
      <c r="C236" s="1862"/>
      <c r="D236" s="319" t="s">
        <v>146</v>
      </c>
      <c r="E236" s="275"/>
      <c r="F236" s="275"/>
      <c r="G236" s="275"/>
      <c r="H236" s="1882">
        <f>$B$71</f>
        <v>31</v>
      </c>
      <c r="I236" s="1882"/>
      <c r="J236" s="844" t="str">
        <f>VLOOKUP(VALUE(H236),$B$38:$F$75,3,FALSE) &amp;" "&amp; VLOOKUP(VALUE(H236),$B$38:$F$75,5,FALSE)</f>
        <v>F12 閉じる</v>
      </c>
      <c r="K236" s="469"/>
      <c r="L236" s="244"/>
      <c r="M236" s="244"/>
      <c r="N236" s="244" t="s">
        <v>918</v>
      </c>
      <c r="O236" s="469"/>
      <c r="P236" s="469"/>
      <c r="Q236" s="469"/>
      <c r="R236" s="469"/>
      <c r="S236" s="469"/>
      <c r="T236" s="469"/>
      <c r="U236" s="469"/>
      <c r="V236" s="469"/>
      <c r="W236" s="469"/>
      <c r="X236" s="469"/>
      <c r="Y236" s="469"/>
      <c r="Z236" s="469"/>
      <c r="AA236" s="469"/>
      <c r="AB236" s="469"/>
      <c r="AC236" s="469"/>
      <c r="AD236" s="469"/>
      <c r="AE236" s="469"/>
      <c r="AF236" s="469"/>
      <c r="AG236" s="469"/>
      <c r="AH236" s="469"/>
      <c r="AI236" s="469"/>
      <c r="AJ236" s="469"/>
      <c r="AK236" s="469"/>
      <c r="AL236" s="469"/>
      <c r="AM236" s="469"/>
      <c r="AN236" s="469"/>
      <c r="AO236" s="469"/>
      <c r="AP236" s="469"/>
      <c r="AQ236" s="469"/>
      <c r="AR236" s="469"/>
      <c r="AS236" s="469"/>
      <c r="AT236" s="469"/>
      <c r="AU236" s="469"/>
      <c r="AV236" s="469"/>
      <c r="AW236" s="469"/>
      <c r="AX236" s="469"/>
      <c r="AY236" s="276"/>
      <c r="BA236" s="192">
        <f t="shared" si="27"/>
        <v>8</v>
      </c>
      <c r="BB236" s="193">
        <f>BB235+1</f>
        <v>5</v>
      </c>
      <c r="BC236" s="192"/>
      <c r="BD236" s="233"/>
      <c r="BE236" s="233"/>
      <c r="BF236" s="233"/>
      <c r="BG236" s="559" t="str">
        <f t="shared" ca="1" si="22"/>
        <v/>
      </c>
      <c r="BH236" s="560" t="str">
        <f t="shared" ca="1" si="22"/>
        <v/>
      </c>
      <c r="BI236" s="560" t="str">
        <f t="shared" ca="1" si="22"/>
        <v/>
      </c>
      <c r="BJ236" s="560" t="str">
        <f t="shared" ca="1" si="22"/>
        <v/>
      </c>
      <c r="BK236" s="560" t="str">
        <f t="shared" ca="1" si="22"/>
        <v/>
      </c>
      <c r="BL236" s="561" t="str">
        <f t="shared" ca="1" si="22"/>
        <v/>
      </c>
      <c r="CV236" s="1488" t="s">
        <v>2265</v>
      </c>
      <c r="CW236" s="1489"/>
      <c r="CX236" s="1489"/>
      <c r="CY236" s="1489"/>
      <c r="CZ236" s="1489"/>
      <c r="DA236" s="1489"/>
      <c r="DB236" s="1489"/>
      <c r="DC236" s="1489"/>
      <c r="DD236" s="1859">
        <v>44638</v>
      </c>
      <c r="DE236" s="1860"/>
      <c r="DF236" s="1860"/>
      <c r="DG236" s="1861"/>
      <c r="DH236" s="1264"/>
      <c r="DI236" s="1264"/>
      <c r="DJ236" s="1264"/>
      <c r="DK236" s="1264"/>
      <c r="DL236" s="1264"/>
      <c r="DM236" s="1264"/>
      <c r="DN236" s="1264"/>
      <c r="DO236" s="1264"/>
      <c r="DP236" s="1264"/>
      <c r="DQ236" s="1264"/>
      <c r="DR236" s="307"/>
    </row>
    <row r="237" spans="1:122" s="465" customFormat="1" ht="15" customHeight="1">
      <c r="A237" s="469"/>
      <c r="B237" s="469"/>
      <c r="C237" s="469"/>
      <c r="D237" s="469" t="str">
        <f>$BR$49&amp;"を実施する。"</f>
        <v>「共通仕様」「49. 画面終了共通処理」を実施する。</v>
      </c>
      <c r="E237" s="469"/>
      <c r="F237" s="469"/>
      <c r="G237" s="469"/>
      <c r="H237" s="469"/>
      <c r="I237" s="469"/>
      <c r="J237" s="469"/>
      <c r="K237" s="469"/>
      <c r="L237" s="469"/>
      <c r="M237" s="469"/>
      <c r="N237" s="469"/>
      <c r="O237" s="469"/>
      <c r="P237" s="469"/>
      <c r="Q237" s="469"/>
      <c r="R237" s="469"/>
      <c r="S237" s="469"/>
      <c r="T237" s="469"/>
      <c r="U237" s="469"/>
      <c r="V237" s="469"/>
      <c r="W237" s="469"/>
      <c r="X237" s="469"/>
      <c r="Y237" s="469"/>
      <c r="Z237" s="469"/>
      <c r="AA237" s="469"/>
      <c r="AB237" s="469"/>
      <c r="AC237" s="469"/>
      <c r="AD237" s="469"/>
      <c r="AE237" s="469"/>
      <c r="AF237" s="469"/>
      <c r="AG237" s="469"/>
      <c r="AH237" s="469"/>
      <c r="AI237" s="469"/>
      <c r="AJ237" s="469"/>
      <c r="AK237" s="469"/>
      <c r="AL237" s="469"/>
      <c r="AM237" s="469"/>
      <c r="AN237" s="469"/>
      <c r="AO237" s="469"/>
      <c r="AP237" s="469"/>
      <c r="AQ237" s="469"/>
      <c r="AR237" s="469"/>
      <c r="AS237" s="469"/>
      <c r="AT237" s="469"/>
      <c r="AU237" s="469"/>
      <c r="AV237" s="469"/>
      <c r="AW237" s="469"/>
      <c r="AX237" s="469"/>
      <c r="AY237" s="276"/>
      <c r="BA237" s="192">
        <f t="shared" si="27"/>
        <v>8</v>
      </c>
      <c r="BB237" s="192">
        <f t="shared" si="27"/>
        <v>5</v>
      </c>
      <c r="BC237" s="193">
        <f>BC236+1</f>
        <v>1</v>
      </c>
      <c r="BD237" s="233"/>
      <c r="BE237" s="233"/>
      <c r="BF237" s="233"/>
      <c r="BG237" s="559" t="str">
        <f t="shared" ca="1" si="22"/>
        <v/>
      </c>
      <c r="BH237" s="560" t="str">
        <f t="shared" ca="1" si="22"/>
        <v/>
      </c>
      <c r="BI237" s="560" t="str">
        <f t="shared" ca="1" si="22"/>
        <v/>
      </c>
      <c r="BJ237" s="560" t="str">
        <f t="shared" ca="1" si="22"/>
        <v/>
      </c>
      <c r="BK237" s="560" t="str">
        <f t="shared" ca="1" si="22"/>
        <v/>
      </c>
      <c r="BL237" s="561" t="str">
        <f t="shared" ca="1" si="22"/>
        <v/>
      </c>
      <c r="CV237" s="1528"/>
      <c r="CW237" s="1529"/>
      <c r="CX237" s="1529"/>
      <c r="CY237" s="1529"/>
      <c r="CZ237" s="1529"/>
      <c r="DA237" s="1529"/>
      <c r="DB237" s="1529"/>
      <c r="DC237" s="1529"/>
      <c r="DD237" s="1991"/>
      <c r="DE237" s="1992"/>
      <c r="DF237" s="1992"/>
      <c r="DG237" s="1993"/>
      <c r="DH237" s="1264"/>
      <c r="DI237" s="1264"/>
      <c r="DJ237" s="1264"/>
      <c r="DK237" s="1264"/>
      <c r="DL237" s="1264"/>
      <c r="DM237" s="1264"/>
      <c r="DN237" s="1264"/>
      <c r="DO237" s="1264"/>
      <c r="DP237" s="1264"/>
      <c r="DQ237" s="1264"/>
      <c r="DR237" s="307"/>
    </row>
    <row r="238" spans="1:122" s="465" customFormat="1" ht="15" customHeight="1">
      <c r="A238" s="1868" t="str">
        <f>BA238&amp;"."</f>
        <v>9.</v>
      </c>
      <c r="B238" s="1869"/>
      <c r="C238" s="319" t="s">
        <v>319</v>
      </c>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c r="AC238" s="475"/>
      <c r="AD238" s="475"/>
      <c r="AE238" s="475"/>
      <c r="AF238" s="475"/>
      <c r="AG238" s="475"/>
      <c r="AH238" s="475"/>
      <c r="AI238" s="475"/>
      <c r="AJ238" s="475"/>
      <c r="AK238" s="475"/>
      <c r="AL238" s="475"/>
      <c r="AM238" s="475"/>
      <c r="AN238" s="475"/>
      <c r="AO238" s="475"/>
      <c r="AP238" s="475"/>
      <c r="AQ238" s="475"/>
      <c r="AR238" s="475"/>
      <c r="AS238" s="475"/>
      <c r="AT238" s="475"/>
      <c r="AU238" s="475"/>
      <c r="AV238" s="475"/>
      <c r="AW238" s="475"/>
      <c r="AX238" s="475"/>
      <c r="AY238" s="471"/>
      <c r="BA238" s="193">
        <f>BA237+1</f>
        <v>9</v>
      </c>
      <c r="BB238" s="192"/>
      <c r="BC238" s="192"/>
      <c r="BD238" s="192"/>
      <c r="BG238" s="559" t="str">
        <f t="shared" ca="1" si="22"/>
        <v/>
      </c>
      <c r="BH238" s="560" t="str">
        <f t="shared" ca="1" si="22"/>
        <v/>
      </c>
      <c r="BI238" s="560" t="str">
        <f t="shared" ca="1" si="22"/>
        <v/>
      </c>
      <c r="BJ238" s="560" t="str">
        <f t="shared" ca="1" si="22"/>
        <v/>
      </c>
      <c r="BK238" s="560" t="str">
        <f t="shared" ca="1" si="22"/>
        <v/>
      </c>
      <c r="BL238" s="561" t="str">
        <f t="shared" ca="1" si="22"/>
        <v/>
      </c>
      <c r="CV238" s="1528"/>
      <c r="CW238" s="1529"/>
      <c r="CX238" s="1529"/>
      <c r="CY238" s="1529"/>
      <c r="CZ238" s="1529"/>
      <c r="DA238" s="1529"/>
      <c r="DB238" s="1529"/>
      <c r="DC238" s="1529"/>
      <c r="DD238" s="1991"/>
      <c r="DE238" s="1992"/>
      <c r="DF238" s="1992"/>
      <c r="DG238" s="1993"/>
      <c r="DH238" s="1264"/>
      <c r="DI238" s="1264"/>
      <c r="DJ238" s="1264"/>
      <c r="DK238" s="1264"/>
      <c r="DL238" s="1264"/>
      <c r="DM238" s="1264"/>
      <c r="DN238" s="1264"/>
      <c r="DO238" s="1264"/>
      <c r="DP238" s="1264"/>
      <c r="DQ238" s="1264"/>
      <c r="DR238" s="307"/>
    </row>
    <row r="239" spans="1:122" s="465" customFormat="1" ht="15" customHeight="1">
      <c r="A239" s="1863" t="str">
        <f>BA239&amp;"."&amp;BB239</f>
        <v>9.1</v>
      </c>
      <c r="B239" s="1864"/>
      <c r="C239" s="1864"/>
      <c r="D239" s="475" t="s">
        <v>404</v>
      </c>
      <c r="E239" s="275"/>
      <c r="F239" s="275"/>
      <c r="G239" s="275"/>
      <c r="H239" s="479"/>
      <c r="I239" s="275"/>
      <c r="J239" s="475"/>
      <c r="K239" s="475"/>
      <c r="L239" s="475"/>
      <c r="M239" s="475"/>
      <c r="N239" s="475"/>
      <c r="O239" s="475"/>
      <c r="P239" s="475"/>
      <c r="Q239" s="475"/>
      <c r="R239" s="475"/>
      <c r="S239" s="475"/>
      <c r="T239" s="475"/>
      <c r="U239" s="475"/>
      <c r="V239" s="475"/>
      <c r="W239" s="475"/>
      <c r="X239" s="475"/>
      <c r="Y239" s="475"/>
      <c r="Z239" s="475"/>
      <c r="AA239" s="475"/>
      <c r="AB239" s="475"/>
      <c r="AC239" s="475"/>
      <c r="AD239" s="475"/>
      <c r="AE239" s="475"/>
      <c r="AF239" s="475"/>
      <c r="AG239" s="475"/>
      <c r="AH239" s="475"/>
      <c r="AI239" s="475"/>
      <c r="AJ239" s="475"/>
      <c r="AK239" s="475"/>
      <c r="AL239" s="475"/>
      <c r="AM239" s="475"/>
      <c r="AN239" s="475"/>
      <c r="AO239" s="475"/>
      <c r="AP239" s="475"/>
      <c r="AQ239" s="475"/>
      <c r="AR239" s="475"/>
      <c r="AS239" s="475"/>
      <c r="AT239" s="475"/>
      <c r="AU239" s="475"/>
      <c r="AV239" s="475"/>
      <c r="AW239" s="475"/>
      <c r="AX239" s="475"/>
      <c r="AY239" s="471"/>
      <c r="BA239" s="192">
        <f>BA238</f>
        <v>9</v>
      </c>
      <c r="BB239" s="193">
        <f>BB238+1</f>
        <v>1</v>
      </c>
      <c r="BC239" s="192"/>
      <c r="BG239" s="559" t="str">
        <f t="shared" ca="1" si="22"/>
        <v/>
      </c>
      <c r="BH239" s="560" t="str">
        <f t="shared" ca="1" si="22"/>
        <v/>
      </c>
      <c r="BI239" s="560" t="str">
        <f t="shared" ca="1" si="22"/>
        <v/>
      </c>
      <c r="BJ239" s="560" t="str">
        <f t="shared" ref="BJ239:BL240" ca="1" si="28">IF(BD239&lt;&gt;"",IF(MID(_xlfn.FORMULATEXT(BD239),SEARCH("[",_xlfn.FORMULATEXT(BD239))+1,SEARCH("]",_xlfn.FORMULATEXT(BD239))-(SEARCH("[",_xlfn.FORMULATEXT(BD239))+1))="-1","",1),"")</f>
        <v/>
      </c>
      <c r="BK239" s="560" t="str">
        <f t="shared" ca="1" si="28"/>
        <v/>
      </c>
      <c r="BL239" s="561" t="str">
        <f t="shared" ca="1" si="28"/>
        <v/>
      </c>
      <c r="CV239" s="1528"/>
      <c r="CW239" s="1529"/>
      <c r="CX239" s="1529"/>
      <c r="CY239" s="1529"/>
      <c r="CZ239" s="1529"/>
      <c r="DA239" s="1529"/>
      <c r="DB239" s="1529"/>
      <c r="DC239" s="1529"/>
      <c r="DD239" s="1991"/>
      <c r="DE239" s="1992"/>
      <c r="DF239" s="1992"/>
      <c r="DG239" s="1993"/>
      <c r="DH239" s="1264"/>
      <c r="DI239" s="1264"/>
      <c r="DJ239" s="1264"/>
      <c r="DK239" s="1264"/>
      <c r="DL239" s="1264"/>
      <c r="DM239" s="1264"/>
      <c r="DN239" s="1264"/>
      <c r="DO239" s="1264"/>
      <c r="DP239" s="1264"/>
      <c r="DQ239" s="1264"/>
      <c r="DR239" s="307"/>
    </row>
    <row r="240" spans="1:122" s="465" customFormat="1" ht="15" customHeight="1">
      <c r="A240" s="1863" t="str">
        <f>BA240&amp;"."&amp;BB240</f>
        <v>9.2</v>
      </c>
      <c r="B240" s="1864"/>
      <c r="C240" s="1864"/>
      <c r="D240" s="475" t="s">
        <v>508</v>
      </c>
      <c r="E240" s="275"/>
      <c r="F240" s="275"/>
      <c r="G240" s="275"/>
      <c r="H240" s="479"/>
      <c r="I240" s="275"/>
      <c r="J240" s="475"/>
      <c r="K240" s="475"/>
      <c r="L240" s="475"/>
      <c r="M240" s="475"/>
      <c r="N240" s="475"/>
      <c r="O240" s="475"/>
      <c r="P240" s="475"/>
      <c r="Q240" s="475"/>
      <c r="R240" s="475"/>
      <c r="S240" s="475"/>
      <c r="T240" s="475"/>
      <c r="U240" s="475"/>
      <c r="V240" s="475"/>
      <c r="W240" s="475"/>
      <c r="X240" s="475"/>
      <c r="Y240" s="475"/>
      <c r="Z240" s="475"/>
      <c r="AA240" s="475"/>
      <c r="AB240" s="475"/>
      <c r="AC240" s="475"/>
      <c r="AD240" s="475"/>
      <c r="AE240" s="469"/>
      <c r="AF240" s="469"/>
      <c r="AG240" s="469"/>
      <c r="AH240" s="469"/>
      <c r="AI240" s="469"/>
      <c r="AJ240" s="469"/>
      <c r="AK240" s="469"/>
      <c r="AL240" s="469"/>
      <c r="AM240" s="469"/>
      <c r="AN240" s="475"/>
      <c r="AO240" s="475"/>
      <c r="AP240" s="475"/>
      <c r="AQ240" s="475"/>
      <c r="AR240" s="475"/>
      <c r="AS240" s="475"/>
      <c r="AT240" s="475"/>
      <c r="AU240" s="475"/>
      <c r="AV240" s="475"/>
      <c r="AW240" s="475"/>
      <c r="AX240" s="475"/>
      <c r="AY240" s="471"/>
      <c r="BA240" s="192">
        <f>BA239</f>
        <v>9</v>
      </c>
      <c r="BB240" s="193">
        <f>BB239+1</f>
        <v>2</v>
      </c>
      <c r="BC240" s="192"/>
      <c r="BG240" s="559" t="str">
        <f t="shared" ref="BG240:BL249" ca="1" si="29">IF(BA240&lt;&gt;"",IF(MID(_xlfn.FORMULATEXT(BA240),SEARCH("[",_xlfn.FORMULATEXT(BA240))+1,SEARCH("]",_xlfn.FORMULATEXT(BA240))-(SEARCH("[",_xlfn.FORMULATEXT(BA240))+1))="-1","",1),"")</f>
        <v/>
      </c>
      <c r="BH240" s="560" t="str">
        <f t="shared" ca="1" si="29"/>
        <v/>
      </c>
      <c r="BI240" s="560" t="str">
        <f t="shared" ca="1" si="29"/>
        <v/>
      </c>
      <c r="BJ240" s="560" t="str">
        <f t="shared" ca="1" si="28"/>
        <v/>
      </c>
      <c r="BK240" s="560" t="str">
        <f t="shared" ca="1" si="28"/>
        <v/>
      </c>
      <c r="BL240" s="561" t="str">
        <f t="shared" ca="1" si="28"/>
        <v/>
      </c>
      <c r="CV240" s="1488" t="s">
        <v>2265</v>
      </c>
      <c r="CW240" s="1489"/>
      <c r="CX240" s="1489"/>
      <c r="CY240" s="1489"/>
      <c r="CZ240" s="1489"/>
      <c r="DA240" s="1489"/>
      <c r="DB240" s="1489"/>
      <c r="DC240" s="1489"/>
      <c r="DD240" s="1859">
        <v>44638</v>
      </c>
      <c r="DE240" s="1860"/>
      <c r="DF240" s="1860"/>
      <c r="DG240" s="1861"/>
      <c r="DH240" s="1264"/>
      <c r="DI240" s="1264"/>
      <c r="DJ240" s="1264"/>
      <c r="DK240" s="1264"/>
      <c r="DL240" s="1264"/>
      <c r="DM240" s="1264"/>
      <c r="DN240" s="1264"/>
      <c r="DO240" s="1264"/>
      <c r="DP240" s="1264"/>
      <c r="DQ240" s="1264"/>
      <c r="DR240" s="307"/>
    </row>
    <row r="241" spans="1:122" s="465" customFormat="1" ht="15" customHeight="1">
      <c r="A241" s="916"/>
      <c r="B241" s="917"/>
      <c r="C241" s="917"/>
      <c r="D241" s="475"/>
      <c r="E241" s="475" t="s">
        <v>517</v>
      </c>
      <c r="F241" s="275"/>
      <c r="G241" s="275"/>
      <c r="H241" s="479"/>
      <c r="I241" s="275"/>
      <c r="J241" s="475"/>
      <c r="K241" s="475"/>
      <c r="L241" s="475"/>
      <c r="M241" s="475"/>
      <c r="N241" s="475"/>
      <c r="O241" s="475"/>
      <c r="P241" s="475"/>
      <c r="Q241" s="475"/>
      <c r="R241" s="475"/>
      <c r="S241" s="475"/>
      <c r="T241" s="475"/>
      <c r="U241" s="475"/>
      <c r="V241" s="475"/>
      <c r="W241" s="475"/>
      <c r="X241" s="475"/>
      <c r="Y241" s="475"/>
      <c r="Z241" s="475"/>
      <c r="AA241" s="475"/>
      <c r="AB241" s="475"/>
      <c r="AC241" s="475"/>
      <c r="AD241" s="475"/>
      <c r="AE241" s="469"/>
      <c r="AF241" s="469"/>
      <c r="AG241" s="469"/>
      <c r="AH241" s="469"/>
      <c r="AI241" s="469"/>
      <c r="AJ241" s="469"/>
      <c r="AK241" s="469"/>
      <c r="AL241" s="469"/>
      <c r="AM241" s="469"/>
      <c r="AN241" s="475"/>
      <c r="AO241" s="475"/>
      <c r="AP241" s="475"/>
      <c r="AQ241" s="475"/>
      <c r="AR241" s="475"/>
      <c r="AS241" s="475"/>
      <c r="AT241" s="475"/>
      <c r="AU241" s="475"/>
      <c r="AV241" s="475"/>
      <c r="AW241" s="475"/>
      <c r="AX241" s="475"/>
      <c r="AY241" s="471"/>
      <c r="BA241" s="192">
        <f t="shared" ref="BA241:BD256" si="30">BA240</f>
        <v>9</v>
      </c>
      <c r="BB241" s="192">
        <f t="shared" si="30"/>
        <v>2</v>
      </c>
      <c r="BC241" s="193">
        <f>BC240+1</f>
        <v>1</v>
      </c>
      <c r="BG241" s="559" t="str">
        <f t="shared" ca="1" si="29"/>
        <v/>
      </c>
      <c r="BH241" s="560" t="str">
        <f t="shared" ca="1" si="29"/>
        <v/>
      </c>
      <c r="BI241" s="560" t="str">
        <f t="shared" ca="1" si="29"/>
        <v/>
      </c>
      <c r="BJ241" s="560" t="str">
        <f t="shared" ca="1" si="29"/>
        <v/>
      </c>
      <c r="BK241" s="560" t="str">
        <f t="shared" ca="1" si="29"/>
        <v/>
      </c>
      <c r="BL241" s="561" t="str">
        <f t="shared" ca="1" si="29"/>
        <v/>
      </c>
      <c r="CV241" s="1528"/>
      <c r="CW241" s="1529"/>
      <c r="CX241" s="1529"/>
      <c r="CY241" s="1529"/>
      <c r="CZ241" s="1529"/>
      <c r="DA241" s="1529"/>
      <c r="DB241" s="1529"/>
      <c r="DC241" s="1529"/>
      <c r="DD241" s="1991"/>
      <c r="DE241" s="1992"/>
      <c r="DF241" s="1992"/>
      <c r="DG241" s="1993"/>
      <c r="DH241" s="1264"/>
      <c r="DI241" s="1264"/>
      <c r="DJ241" s="1264"/>
      <c r="DK241" s="1264"/>
      <c r="DL241" s="1264"/>
      <c r="DM241" s="1264"/>
      <c r="DN241" s="1264"/>
      <c r="DO241" s="1264"/>
      <c r="DP241" s="1264"/>
      <c r="DQ241" s="1264"/>
      <c r="DR241" s="307"/>
    </row>
    <row r="242" spans="1:122" s="465" customFormat="1" ht="15" customHeight="1">
      <c r="A242" s="916"/>
      <c r="B242" s="917"/>
      <c r="C242" s="917"/>
      <c r="D242" s="475"/>
      <c r="E242" s="1870" t="s">
        <v>265</v>
      </c>
      <c r="F242" s="1871"/>
      <c r="G242" s="1871"/>
      <c r="H242" s="1871"/>
      <c r="I242" s="1871"/>
      <c r="J242" s="1871"/>
      <c r="K242" s="1871"/>
      <c r="L242" s="1872"/>
      <c r="M242" s="265" t="s">
        <v>310</v>
      </c>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c r="AJ242" s="266"/>
      <c r="AK242" s="266"/>
      <c r="AL242" s="266"/>
      <c r="AM242" s="266"/>
      <c r="AN242" s="266"/>
      <c r="AO242" s="266"/>
      <c r="AP242" s="266"/>
      <c r="AQ242" s="266"/>
      <c r="AR242" s="266"/>
      <c r="AS242" s="266"/>
      <c r="AT242" s="266"/>
      <c r="AU242" s="266"/>
      <c r="AV242" s="266"/>
      <c r="AW242" s="266"/>
      <c r="AX242" s="267"/>
      <c r="AY242" s="471"/>
      <c r="BA242" s="192">
        <f t="shared" si="30"/>
        <v>9</v>
      </c>
      <c r="BB242" s="192">
        <f t="shared" si="30"/>
        <v>2</v>
      </c>
      <c r="BC242" s="192">
        <f t="shared" si="30"/>
        <v>1</v>
      </c>
      <c r="BG242" s="559" t="str">
        <f t="shared" ca="1" si="29"/>
        <v/>
      </c>
      <c r="BH242" s="560" t="str">
        <f t="shared" ca="1" si="29"/>
        <v/>
      </c>
      <c r="BI242" s="560" t="str">
        <f t="shared" ca="1" si="29"/>
        <v/>
      </c>
      <c r="BJ242" s="560" t="str">
        <f t="shared" ca="1" si="29"/>
        <v/>
      </c>
      <c r="BK242" s="560" t="str">
        <f t="shared" ca="1" si="29"/>
        <v/>
      </c>
      <c r="BL242" s="561" t="str">
        <f t="shared" ca="1" si="29"/>
        <v/>
      </c>
      <c r="CV242" s="1528"/>
      <c r="CW242" s="1529"/>
      <c r="CX242" s="1529"/>
      <c r="CY242" s="1529"/>
      <c r="CZ242" s="1529"/>
      <c r="DA242" s="1529"/>
      <c r="DB242" s="1529"/>
      <c r="DC242" s="1529"/>
      <c r="DD242" s="1991"/>
      <c r="DE242" s="1992"/>
      <c r="DF242" s="1992"/>
      <c r="DG242" s="1993"/>
      <c r="DH242" s="1264"/>
      <c r="DI242" s="1264"/>
      <c r="DJ242" s="1264"/>
      <c r="DK242" s="1264"/>
      <c r="DL242" s="1264"/>
      <c r="DM242" s="1264"/>
      <c r="DN242" s="1264"/>
      <c r="DO242" s="1264"/>
      <c r="DP242" s="1264"/>
      <c r="DQ242" s="1264"/>
      <c r="DR242" s="307"/>
    </row>
    <row r="243" spans="1:122" s="465" customFormat="1" ht="15" customHeight="1">
      <c r="A243" s="916"/>
      <c r="B243" s="917"/>
      <c r="C243" s="917"/>
      <c r="D243" s="475"/>
      <c r="E243" s="1873" t="s">
        <v>84</v>
      </c>
      <c r="F243" s="1874"/>
      <c r="G243" s="1874"/>
      <c r="H243" s="1874"/>
      <c r="I243" s="1874"/>
      <c r="J243" s="1874"/>
      <c r="K243" s="1874"/>
      <c r="L243" s="1875"/>
      <c r="M243" s="268" t="s">
        <v>1125</v>
      </c>
      <c r="N243" s="269"/>
      <c r="O243" s="269"/>
      <c r="P243" s="269"/>
      <c r="Q243" s="269"/>
      <c r="R243" s="269"/>
      <c r="S243" s="269"/>
      <c r="T243" s="269"/>
      <c r="U243" s="269"/>
      <c r="V243" s="269"/>
      <c r="W243" s="269"/>
      <c r="X243" s="269"/>
      <c r="Y243" s="269"/>
      <c r="Z243" s="269"/>
      <c r="AA243" s="269"/>
      <c r="AB243" s="269"/>
      <c r="AC243" s="269"/>
      <c r="AD243" s="269"/>
      <c r="AE243" s="269"/>
      <c r="AF243" s="269"/>
      <c r="AG243" s="269"/>
      <c r="AH243" s="269"/>
      <c r="AI243" s="269"/>
      <c r="AJ243" s="269"/>
      <c r="AK243" s="269"/>
      <c r="AL243" s="269"/>
      <c r="AM243" s="269"/>
      <c r="AN243" s="269"/>
      <c r="AO243" s="269"/>
      <c r="AP243" s="269"/>
      <c r="AQ243" s="269"/>
      <c r="AR243" s="269"/>
      <c r="AS243" s="269"/>
      <c r="AT243" s="269"/>
      <c r="AU243" s="269"/>
      <c r="AV243" s="269"/>
      <c r="AW243" s="269"/>
      <c r="AX243" s="270"/>
      <c r="AY243" s="471"/>
      <c r="BA243" s="192">
        <f t="shared" si="30"/>
        <v>9</v>
      </c>
      <c r="BB243" s="192">
        <f t="shared" si="30"/>
        <v>2</v>
      </c>
      <c r="BC243" s="192">
        <f t="shared" si="30"/>
        <v>1</v>
      </c>
      <c r="BD243" s="192"/>
      <c r="BG243" s="559" t="str">
        <f t="shared" ca="1" si="29"/>
        <v/>
      </c>
      <c r="BH243" s="560" t="str">
        <f t="shared" ca="1" si="29"/>
        <v/>
      </c>
      <c r="BI243" s="560" t="str">
        <f t="shared" ca="1" si="29"/>
        <v/>
      </c>
      <c r="BJ243" s="560" t="str">
        <f t="shared" ca="1" si="29"/>
        <v/>
      </c>
      <c r="BK243" s="560" t="str">
        <f t="shared" ca="1" si="29"/>
        <v/>
      </c>
      <c r="BL243" s="561" t="str">
        <f t="shared" ca="1" si="29"/>
        <v/>
      </c>
      <c r="CV243" s="1528"/>
      <c r="CW243" s="1529"/>
      <c r="CX243" s="1529"/>
      <c r="CY243" s="1529"/>
      <c r="CZ243" s="1529"/>
      <c r="DA243" s="1529"/>
      <c r="DB243" s="1529"/>
      <c r="DC243" s="1529"/>
      <c r="DD243" s="1991"/>
      <c r="DE243" s="1992"/>
      <c r="DF243" s="1992"/>
      <c r="DG243" s="1993"/>
      <c r="DH243" s="1264"/>
      <c r="DI243" s="1264"/>
      <c r="DJ243" s="1264"/>
      <c r="DK243" s="1264"/>
      <c r="DL243" s="1264"/>
      <c r="DM243" s="1264"/>
      <c r="DN243" s="1264"/>
      <c r="DO243" s="1264"/>
      <c r="DP243" s="1264"/>
      <c r="DQ243" s="1264"/>
      <c r="DR243" s="307"/>
    </row>
    <row r="244" spans="1:122" s="465" customFormat="1" ht="15" customHeight="1">
      <c r="A244" s="916"/>
      <c r="B244" s="917"/>
      <c r="C244" s="917"/>
      <c r="D244" s="475"/>
      <c r="E244" s="1865" t="s">
        <v>233</v>
      </c>
      <c r="F244" s="1866"/>
      <c r="G244" s="1866"/>
      <c r="H244" s="1866"/>
      <c r="I244" s="1866"/>
      <c r="J244" s="1866"/>
      <c r="K244" s="1866"/>
      <c r="L244" s="1867"/>
      <c r="M244" s="261" t="str">
        <f>"車種記号対照表取得.圧造課部品番号データID = &lt;"&amp;$B$37&amp;"."&amp;$D$43&amp;"&gt;"</f>
        <v>車種記号対照表取得.圧造課部品番号データID = &lt;入力領域.備考&gt;</v>
      </c>
      <c r="N244" s="271"/>
      <c r="O244" s="271"/>
      <c r="P244" s="271"/>
      <c r="Q244" s="271"/>
      <c r="R244" s="271"/>
      <c r="S244" s="271"/>
      <c r="T244" s="271"/>
      <c r="U244" s="271"/>
      <c r="V244" s="271"/>
      <c r="W244" s="271"/>
      <c r="X244" s="271"/>
      <c r="Y244" s="271"/>
      <c r="Z244" s="271"/>
      <c r="AA244" s="271"/>
      <c r="AB244" s="271"/>
      <c r="AC244" s="271"/>
      <c r="AD244" s="271"/>
      <c r="AE244" s="271"/>
      <c r="AF244" s="271"/>
      <c r="AG244" s="271"/>
      <c r="AH244" s="271"/>
      <c r="AI244" s="271"/>
      <c r="AJ244" s="271"/>
      <c r="AK244" s="271"/>
      <c r="AL244" s="271"/>
      <c r="AM244" s="271"/>
      <c r="AN244" s="271"/>
      <c r="AO244" s="271"/>
      <c r="AP244" s="271"/>
      <c r="AQ244" s="271"/>
      <c r="AR244" s="271"/>
      <c r="AS244" s="271"/>
      <c r="AT244" s="271"/>
      <c r="AU244" s="271"/>
      <c r="AV244" s="271"/>
      <c r="AW244" s="271"/>
      <c r="AX244" s="272"/>
      <c r="AY244" s="471"/>
      <c r="BA244" s="192">
        <f t="shared" si="30"/>
        <v>9</v>
      </c>
      <c r="BB244" s="192">
        <f t="shared" si="30"/>
        <v>2</v>
      </c>
      <c r="BC244" s="192">
        <f t="shared" si="30"/>
        <v>1</v>
      </c>
      <c r="BD244" s="192"/>
      <c r="BG244" s="559" t="str">
        <f t="shared" ca="1" si="29"/>
        <v/>
      </c>
      <c r="BH244" s="560" t="str">
        <f t="shared" ca="1" si="29"/>
        <v/>
      </c>
      <c r="BI244" s="560" t="str">
        <f t="shared" ca="1" si="29"/>
        <v/>
      </c>
      <c r="BJ244" s="560" t="str">
        <f t="shared" ca="1" si="29"/>
        <v/>
      </c>
      <c r="BK244" s="560" t="str">
        <f t="shared" ca="1" si="29"/>
        <v/>
      </c>
      <c r="BL244" s="561" t="str">
        <f t="shared" ca="1" si="29"/>
        <v/>
      </c>
      <c r="CV244" s="1528"/>
      <c r="CW244" s="1529"/>
      <c r="CX244" s="1529"/>
      <c r="CY244" s="1529"/>
      <c r="CZ244" s="1529"/>
      <c r="DA244" s="1529"/>
      <c r="DB244" s="1529"/>
      <c r="DC244" s="1529"/>
      <c r="DD244" s="1991"/>
      <c r="DE244" s="1992"/>
      <c r="DF244" s="1992"/>
      <c r="DG244" s="1993"/>
      <c r="DH244" s="1264"/>
      <c r="DI244" s="1264"/>
      <c r="DJ244" s="1264"/>
      <c r="DK244" s="1264"/>
      <c r="DL244" s="1264"/>
      <c r="DM244" s="1264"/>
      <c r="DN244" s="1264"/>
      <c r="DO244" s="1264"/>
      <c r="DP244" s="1264"/>
      <c r="DQ244" s="1264"/>
      <c r="DR244" s="307"/>
    </row>
    <row r="245" spans="1:122" s="465" customFormat="1" ht="15" customHeight="1">
      <c r="A245" s="1863" t="str">
        <f>BA245&amp;"."&amp;BB245&amp;"."&amp;BC245</f>
        <v>9.2.1</v>
      </c>
      <c r="B245" s="1864"/>
      <c r="C245" s="1864"/>
      <c r="D245" s="1864"/>
      <c r="E245" s="275" t="s">
        <v>480</v>
      </c>
      <c r="F245" s="469"/>
      <c r="G245" s="275"/>
      <c r="H245" s="479"/>
      <c r="I245" s="275"/>
      <c r="J245" s="475"/>
      <c r="K245" s="475"/>
      <c r="L245" s="475"/>
      <c r="M245" s="475"/>
      <c r="N245" s="475"/>
      <c r="O245" s="475"/>
      <c r="P245" s="475"/>
      <c r="Q245" s="475"/>
      <c r="R245" s="475"/>
      <c r="S245" s="475"/>
      <c r="T245" s="475"/>
      <c r="U245" s="475"/>
      <c r="V245" s="475"/>
      <c r="W245" s="475"/>
      <c r="X245" s="475"/>
      <c r="Y245" s="475"/>
      <c r="Z245" s="475"/>
      <c r="AA245" s="475"/>
      <c r="AB245" s="475"/>
      <c r="AC245" s="475"/>
      <c r="AD245" s="475"/>
      <c r="AE245" s="469"/>
      <c r="AF245" s="469"/>
      <c r="AG245" s="469"/>
      <c r="AH245" s="469"/>
      <c r="AI245" s="469"/>
      <c r="AJ245" s="469"/>
      <c r="AK245" s="469"/>
      <c r="AL245" s="469"/>
      <c r="AM245" s="469"/>
      <c r="AN245" s="475"/>
      <c r="AO245" s="475"/>
      <c r="AP245" s="475"/>
      <c r="AQ245" s="475"/>
      <c r="AR245" s="475"/>
      <c r="AS245" s="475"/>
      <c r="AT245" s="475"/>
      <c r="AU245" s="475"/>
      <c r="AV245" s="475"/>
      <c r="AW245" s="475"/>
      <c r="AX245" s="475"/>
      <c r="AY245" s="471"/>
      <c r="BA245" s="192">
        <f t="shared" si="30"/>
        <v>9</v>
      </c>
      <c r="BB245" s="192">
        <f t="shared" si="30"/>
        <v>2</v>
      </c>
      <c r="BC245" s="192">
        <f t="shared" si="30"/>
        <v>1</v>
      </c>
      <c r="BD245" s="196" t="str">
        <f>IF(ISBLANK(BD244),"①",CHAR(CODE(BD244)+1))</f>
        <v>①</v>
      </c>
      <c r="BG245" s="559" t="str">
        <f t="shared" ca="1" si="29"/>
        <v/>
      </c>
      <c r="BH245" s="560" t="str">
        <f t="shared" ca="1" si="29"/>
        <v/>
      </c>
      <c r="BI245" s="560" t="str">
        <f t="shared" ca="1" si="29"/>
        <v/>
      </c>
      <c r="BJ245" s="560" t="str">
        <f t="shared" ca="1" si="29"/>
        <v/>
      </c>
      <c r="BK245" s="560" t="str">
        <f t="shared" ca="1" si="29"/>
        <v/>
      </c>
      <c r="BL245" s="561" t="str">
        <f t="shared" ca="1" si="29"/>
        <v/>
      </c>
      <c r="CV245" s="1488" t="s">
        <v>2265</v>
      </c>
      <c r="CW245" s="1489"/>
      <c r="CX245" s="1489"/>
      <c r="CY245" s="1489"/>
      <c r="CZ245" s="1489"/>
      <c r="DA245" s="1489"/>
      <c r="DB245" s="1489"/>
      <c r="DC245" s="1489"/>
      <c r="DD245" s="1859">
        <v>44638</v>
      </c>
      <c r="DE245" s="1860"/>
      <c r="DF245" s="1860"/>
      <c r="DG245" s="1861"/>
      <c r="DH245" s="1264"/>
      <c r="DI245" s="1264"/>
      <c r="DJ245" s="1264"/>
      <c r="DK245" s="1264"/>
      <c r="DL245" s="1264"/>
      <c r="DM245" s="1264"/>
      <c r="DN245" s="1264"/>
      <c r="DO245" s="1264"/>
      <c r="DP245" s="1264"/>
      <c r="DQ245" s="1264"/>
      <c r="DR245" s="307"/>
    </row>
    <row r="246" spans="1:122" s="465" customFormat="1" ht="15" customHeight="1">
      <c r="A246" s="1868" t="str">
        <f>BD246</f>
        <v>①</v>
      </c>
      <c r="B246" s="1869"/>
      <c r="C246" s="1869"/>
      <c r="D246" s="1869"/>
      <c r="E246" s="1869"/>
      <c r="F246" s="475" t="str">
        <f>"以下処理内容で"&amp;$BW$17&amp;"を実施する。"</f>
        <v>以下処理内容でを実施する。</v>
      </c>
      <c r="G246" s="475"/>
      <c r="H246" s="475"/>
      <c r="I246" s="475"/>
      <c r="J246" s="475"/>
      <c r="K246" s="475"/>
      <c r="L246" s="475"/>
      <c r="M246" s="475"/>
      <c r="N246" s="475"/>
      <c r="O246" s="475"/>
      <c r="P246" s="475"/>
      <c r="Q246" s="475"/>
      <c r="R246" s="475"/>
      <c r="S246" s="475"/>
      <c r="T246" s="475"/>
      <c r="U246" s="469"/>
      <c r="V246" s="475"/>
      <c r="W246" s="475"/>
      <c r="X246" s="475"/>
      <c r="Y246" s="475"/>
      <c r="Z246" s="475"/>
      <c r="AA246" s="475"/>
      <c r="AB246" s="475"/>
      <c r="AC246" s="475"/>
      <c r="AD246" s="475"/>
      <c r="AE246" s="469"/>
      <c r="AF246" s="469"/>
      <c r="AG246" s="469"/>
      <c r="AH246" s="469"/>
      <c r="AI246" s="469"/>
      <c r="AJ246" s="469"/>
      <c r="AK246" s="469"/>
      <c r="AL246" s="469"/>
      <c r="AM246" s="469"/>
      <c r="AN246" s="475"/>
      <c r="AO246" s="475"/>
      <c r="AP246" s="475"/>
      <c r="AQ246" s="475"/>
      <c r="AR246" s="475"/>
      <c r="AS246" s="475"/>
      <c r="AT246" s="475"/>
      <c r="AU246" s="475"/>
      <c r="AV246" s="475"/>
      <c r="AW246" s="475"/>
      <c r="AX246" s="475"/>
      <c r="AY246" s="471"/>
      <c r="BA246" s="192">
        <f t="shared" si="30"/>
        <v>9</v>
      </c>
      <c r="BB246" s="192">
        <f t="shared" si="30"/>
        <v>2</v>
      </c>
      <c r="BC246" s="192">
        <f t="shared" si="30"/>
        <v>1</v>
      </c>
      <c r="BD246" s="192" t="str">
        <f t="shared" si="30"/>
        <v>①</v>
      </c>
      <c r="BG246" s="559" t="str">
        <f t="shared" ca="1" si="29"/>
        <v/>
      </c>
      <c r="BH246" s="560" t="str">
        <f t="shared" ca="1" si="29"/>
        <v/>
      </c>
      <c r="BI246" s="560" t="str">
        <f t="shared" ca="1" si="29"/>
        <v/>
      </c>
      <c r="BJ246" s="560" t="str">
        <f t="shared" ca="1" si="29"/>
        <v/>
      </c>
      <c r="BK246" s="560" t="str">
        <f t="shared" ca="1" si="29"/>
        <v/>
      </c>
      <c r="BL246" s="561" t="str">
        <f t="shared" ca="1" si="29"/>
        <v/>
      </c>
      <c r="CV246" s="1528"/>
      <c r="CW246" s="1529"/>
      <c r="CX246" s="1529"/>
      <c r="CY246" s="1529"/>
      <c r="CZ246" s="1529"/>
      <c r="DA246" s="1529"/>
      <c r="DB246" s="1529"/>
      <c r="DC246" s="1529"/>
      <c r="DD246" s="1991"/>
      <c r="DE246" s="1992"/>
      <c r="DF246" s="1992"/>
      <c r="DG246" s="1993"/>
      <c r="DH246" s="1264"/>
      <c r="DI246" s="1264"/>
      <c r="DJ246" s="1264"/>
      <c r="DK246" s="1264"/>
      <c r="DL246" s="1264"/>
      <c r="DM246" s="1264"/>
      <c r="DN246" s="1264"/>
      <c r="DO246" s="1264"/>
      <c r="DP246" s="1264"/>
      <c r="DQ246" s="1264"/>
      <c r="DR246" s="307"/>
    </row>
    <row r="247" spans="1:122" s="465" customFormat="1" ht="15" customHeight="1">
      <c r="A247" s="916"/>
      <c r="B247" s="917"/>
      <c r="C247" s="917"/>
      <c r="D247" s="475"/>
      <c r="E247" s="275"/>
      <c r="F247" s="1870" t="s">
        <v>103</v>
      </c>
      <c r="G247" s="1871"/>
      <c r="H247" s="1871"/>
      <c r="I247" s="1871"/>
      <c r="J247" s="1871"/>
      <c r="K247" s="1871"/>
      <c r="L247" s="1871"/>
      <c r="M247" s="1872"/>
      <c r="N247" s="480" t="s">
        <v>109</v>
      </c>
      <c r="O247" s="266" t="str">
        <f>"("&amp;VLOOKUP(N247,[1]processing_log!$B$37:$Y$100,4,FALSE)&amp;" - "&amp;VLOOKUP(N247,[1]processing_log!$B$37:$Y$100,21,FALSE)&amp;VLOOKUP(N247,[1]processing_log!$B$37:$Y$100,24,FALSE)&amp;")"</f>
        <v>(登録・更新処理 - 異常終了)</v>
      </c>
      <c r="P247" s="266"/>
      <c r="Q247" s="266"/>
      <c r="R247" s="266"/>
      <c r="S247" s="266"/>
      <c r="T247" s="266"/>
      <c r="U247" s="266"/>
      <c r="V247" s="266"/>
      <c r="W247" s="266"/>
      <c r="X247" s="266"/>
      <c r="Y247" s="266"/>
      <c r="Z247" s="266"/>
      <c r="AA247" s="266"/>
      <c r="AB247" s="266"/>
      <c r="AC247" s="266"/>
      <c r="AD247" s="266"/>
      <c r="AE247" s="266"/>
      <c r="AF247" s="266"/>
      <c r="AG247" s="266"/>
      <c r="AH247" s="266"/>
      <c r="AI247" s="266"/>
      <c r="AJ247" s="266"/>
      <c r="AK247" s="266"/>
      <c r="AL247" s="266"/>
      <c r="AM247" s="266"/>
      <c r="AN247" s="266"/>
      <c r="AO247" s="266"/>
      <c r="AP247" s="266"/>
      <c r="AQ247" s="266"/>
      <c r="AR247" s="266"/>
      <c r="AS247" s="266"/>
      <c r="AT247" s="266"/>
      <c r="AU247" s="266"/>
      <c r="AV247" s="266"/>
      <c r="AW247" s="266"/>
      <c r="AX247" s="267"/>
      <c r="AY247" s="471"/>
      <c r="BA247" s="192">
        <f t="shared" si="30"/>
        <v>9</v>
      </c>
      <c r="BB247" s="192">
        <f t="shared" si="30"/>
        <v>2</v>
      </c>
      <c r="BC247" s="192">
        <f t="shared" si="30"/>
        <v>1</v>
      </c>
      <c r="BD247" s="192" t="str">
        <f t="shared" si="30"/>
        <v>①</v>
      </c>
      <c r="BG247" s="559" t="str">
        <f t="shared" ca="1" si="29"/>
        <v/>
      </c>
      <c r="BH247" s="560" t="str">
        <f t="shared" ca="1" si="29"/>
        <v/>
      </c>
      <c r="BI247" s="560" t="str">
        <f t="shared" ca="1" si="29"/>
        <v/>
      </c>
      <c r="BJ247" s="560" t="str">
        <f t="shared" ca="1" si="29"/>
        <v/>
      </c>
      <c r="BK247" s="560" t="str">
        <f t="shared" ca="1" si="29"/>
        <v/>
      </c>
      <c r="BL247" s="561" t="str">
        <f t="shared" ca="1" si="29"/>
        <v/>
      </c>
      <c r="CV247" s="1528"/>
      <c r="CW247" s="1529"/>
      <c r="CX247" s="1529"/>
      <c r="CY247" s="1529"/>
      <c r="CZ247" s="1529"/>
      <c r="DA247" s="1529"/>
      <c r="DB247" s="1529"/>
      <c r="DC247" s="1529"/>
      <c r="DD247" s="1991"/>
      <c r="DE247" s="1992"/>
      <c r="DF247" s="1992"/>
      <c r="DG247" s="1993"/>
      <c r="DH247" s="1264"/>
      <c r="DI247" s="1264"/>
      <c r="DJ247" s="1264"/>
      <c r="DK247" s="1264"/>
      <c r="DL247" s="1264"/>
      <c r="DM247" s="1264"/>
      <c r="DN247" s="1264"/>
      <c r="DO247" s="1264"/>
      <c r="DP247" s="1264"/>
      <c r="DQ247" s="1264"/>
      <c r="DR247" s="307"/>
    </row>
    <row r="248" spans="1:122" s="465" customFormat="1" ht="15" customHeight="1">
      <c r="A248" s="916"/>
      <c r="B248" s="917"/>
      <c r="C248" s="917"/>
      <c r="D248" s="475"/>
      <c r="E248" s="275"/>
      <c r="F248" s="1865" t="s">
        <v>104</v>
      </c>
      <c r="G248" s="1866"/>
      <c r="H248" s="1866"/>
      <c r="I248" s="1866"/>
      <c r="J248" s="1866"/>
      <c r="K248" s="1866"/>
      <c r="L248" s="1866"/>
      <c r="M248" s="1867"/>
      <c r="N248" s="892" t="str">
        <f>"該当データ存在確認異常　"&amp;$D$39&amp;"：&lt;"&amp;$B$37&amp;"."&amp;$D$39&amp;"&gt;"</f>
        <v>該当データ存在確認異常　量産車種記号：&lt;入力領域.量産車種記号&gt;</v>
      </c>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c r="AR248" s="271"/>
      <c r="AS248" s="271"/>
      <c r="AT248" s="271"/>
      <c r="AU248" s="271"/>
      <c r="AV248" s="271"/>
      <c r="AW248" s="271"/>
      <c r="AX248" s="272"/>
      <c r="AY248" s="471"/>
      <c r="BA248" s="192">
        <f t="shared" si="30"/>
        <v>9</v>
      </c>
      <c r="BB248" s="192">
        <f t="shared" si="30"/>
        <v>2</v>
      </c>
      <c r="BC248" s="192">
        <f t="shared" si="30"/>
        <v>1</v>
      </c>
      <c r="BD248" s="192" t="str">
        <f t="shared" si="30"/>
        <v>①</v>
      </c>
      <c r="BG248" s="559" t="str">
        <f t="shared" ca="1" si="29"/>
        <v/>
      </c>
      <c r="BH248" s="560" t="str">
        <f t="shared" ca="1" si="29"/>
        <v/>
      </c>
      <c r="BI248" s="560" t="str">
        <f t="shared" ca="1" si="29"/>
        <v/>
      </c>
      <c r="BJ248" s="560" t="str">
        <f t="shared" ca="1" si="29"/>
        <v/>
      </c>
      <c r="BK248" s="560" t="str">
        <f t="shared" ca="1" si="29"/>
        <v/>
      </c>
      <c r="BL248" s="561" t="str">
        <f t="shared" ca="1" si="29"/>
        <v/>
      </c>
      <c r="CV248" s="1528"/>
      <c r="CW248" s="1529"/>
      <c r="CX248" s="1529"/>
      <c r="CY248" s="1529"/>
      <c r="CZ248" s="1529"/>
      <c r="DA248" s="1529"/>
      <c r="DB248" s="1529"/>
      <c r="DC248" s="1529"/>
      <c r="DD248" s="1991"/>
      <c r="DE248" s="1992"/>
      <c r="DF248" s="1992"/>
      <c r="DG248" s="1993"/>
      <c r="DH248" s="1264"/>
      <c r="DI248" s="1264"/>
      <c r="DJ248" s="1264"/>
      <c r="DK248" s="1264"/>
      <c r="DL248" s="1264"/>
      <c r="DM248" s="1264"/>
      <c r="DN248" s="1264"/>
      <c r="DO248" s="1264"/>
      <c r="DP248" s="1264"/>
      <c r="DQ248" s="1264"/>
      <c r="DR248" s="307"/>
    </row>
    <row r="249" spans="1:122" s="465" customFormat="1" ht="15" customHeight="1">
      <c r="A249" s="1863" t="str">
        <f>BA249&amp;"."&amp;BB249&amp;"."&amp;BC249</f>
        <v>9.2.2</v>
      </c>
      <c r="B249" s="1864"/>
      <c r="C249" s="1864"/>
      <c r="D249" s="1864"/>
      <c r="E249" s="275" t="s">
        <v>955</v>
      </c>
      <c r="F249" s="475"/>
      <c r="G249" s="475"/>
      <c r="H249" s="475"/>
      <c r="I249" s="475"/>
      <c r="J249" s="475"/>
      <c r="K249" s="475"/>
      <c r="L249" s="475"/>
      <c r="M249" s="475"/>
      <c r="N249" s="475"/>
      <c r="O249" s="475"/>
      <c r="P249" s="475"/>
      <c r="Q249" s="475"/>
      <c r="R249" s="475"/>
      <c r="S249" s="475"/>
      <c r="T249" s="475"/>
      <c r="U249" s="469"/>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75"/>
      <c r="AQ249" s="475"/>
      <c r="AR249" s="475"/>
      <c r="AS249" s="475"/>
      <c r="AT249" s="475"/>
      <c r="AU249" s="475"/>
      <c r="AV249" s="475"/>
      <c r="AW249" s="475"/>
      <c r="AX249" s="475"/>
      <c r="AY249" s="471"/>
      <c r="BA249" s="192">
        <f t="shared" si="30"/>
        <v>9</v>
      </c>
      <c r="BB249" s="192">
        <f t="shared" si="30"/>
        <v>2</v>
      </c>
      <c r="BC249" s="193">
        <f>BC248+1</f>
        <v>2</v>
      </c>
      <c r="BG249" s="559" t="str">
        <f t="shared" ca="1" si="29"/>
        <v/>
      </c>
      <c r="BH249" s="560" t="str">
        <f t="shared" ca="1" si="29"/>
        <v/>
      </c>
      <c r="BI249" s="560" t="str">
        <f t="shared" ca="1" si="29"/>
        <v/>
      </c>
      <c r="BJ249" s="560" t="str">
        <f t="shared" ca="1" si="29"/>
        <v/>
      </c>
      <c r="BK249" s="560" t="str">
        <f t="shared" ca="1" si="29"/>
        <v/>
      </c>
      <c r="BL249" s="561" t="str">
        <f t="shared" ca="1" si="29"/>
        <v/>
      </c>
      <c r="CV249" s="1488" t="s">
        <v>2265</v>
      </c>
      <c r="CW249" s="1489"/>
      <c r="CX249" s="1489"/>
      <c r="CY249" s="1489"/>
      <c r="CZ249" s="1489"/>
      <c r="DA249" s="1489"/>
      <c r="DB249" s="1489"/>
      <c r="DC249" s="1489"/>
      <c r="DD249" s="1859">
        <v>44638</v>
      </c>
      <c r="DE249" s="1860"/>
      <c r="DF249" s="1860"/>
      <c r="DG249" s="1861"/>
      <c r="DH249" s="1264"/>
      <c r="DI249" s="1264"/>
      <c r="DJ249" s="1264"/>
      <c r="DK249" s="1264"/>
      <c r="DL249" s="1264"/>
      <c r="DM249" s="1264"/>
      <c r="DN249" s="1264"/>
      <c r="DO249" s="1264"/>
      <c r="DP249" s="1264"/>
      <c r="DQ249" s="1264"/>
      <c r="DR249" s="307"/>
    </row>
    <row r="250" spans="1:122" s="465" customFormat="1" ht="15" customHeight="1">
      <c r="A250" s="920"/>
      <c r="B250" s="921"/>
      <c r="C250" s="921"/>
      <c r="D250" s="921"/>
      <c r="E250" s="275" t="s">
        <v>957</v>
      </c>
      <c r="F250" s="475"/>
      <c r="G250" s="475"/>
      <c r="H250" s="475"/>
      <c r="I250" s="475"/>
      <c r="J250" s="475"/>
      <c r="K250" s="475"/>
      <c r="L250" s="475"/>
      <c r="M250" s="475"/>
      <c r="N250" s="475"/>
      <c r="O250" s="475"/>
      <c r="P250" s="475"/>
      <c r="Q250" s="475"/>
      <c r="R250" s="475"/>
      <c r="S250" s="475"/>
      <c r="T250" s="475"/>
      <c r="U250" s="469"/>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75"/>
      <c r="AQ250" s="475"/>
      <c r="AR250" s="475"/>
      <c r="AS250" s="475"/>
      <c r="AT250" s="475"/>
      <c r="AU250" s="475"/>
      <c r="AV250" s="475"/>
      <c r="AW250" s="475"/>
      <c r="AX250" s="475"/>
      <c r="AY250" s="471"/>
      <c r="BA250" s="192">
        <f t="shared" si="30"/>
        <v>9</v>
      </c>
      <c r="BB250" s="192">
        <f t="shared" si="30"/>
        <v>2</v>
      </c>
      <c r="BC250" s="192">
        <f t="shared" si="30"/>
        <v>2</v>
      </c>
      <c r="BG250" s="559"/>
      <c r="BH250" s="560"/>
      <c r="BI250" s="560"/>
      <c r="BJ250" s="560"/>
      <c r="BK250" s="560"/>
      <c r="BL250" s="561"/>
      <c r="CV250" s="1488" t="s">
        <v>2265</v>
      </c>
      <c r="CW250" s="1489"/>
      <c r="CX250" s="1489"/>
      <c r="CY250" s="1489"/>
      <c r="CZ250" s="1489"/>
      <c r="DA250" s="1489"/>
      <c r="DB250" s="1489"/>
      <c r="DC250" s="1489"/>
      <c r="DD250" s="1859">
        <v>44638</v>
      </c>
      <c r="DE250" s="1860"/>
      <c r="DF250" s="1860"/>
      <c r="DG250" s="1861"/>
      <c r="DH250" s="1264"/>
      <c r="DI250" s="1264"/>
      <c r="DJ250" s="1264"/>
      <c r="DK250" s="1264"/>
      <c r="DL250" s="1264"/>
      <c r="DM250" s="1264"/>
      <c r="DN250" s="1264"/>
      <c r="DO250" s="1264"/>
      <c r="DP250" s="1264"/>
      <c r="DQ250" s="1264"/>
      <c r="DR250" s="307"/>
    </row>
    <row r="251" spans="1:122" s="465" customFormat="1" ht="15" customHeight="1">
      <c r="A251" s="1863" t="str">
        <f>BA251&amp;"."&amp;BB251&amp;"."&amp;BC251</f>
        <v>9.2.3</v>
      </c>
      <c r="B251" s="1864"/>
      <c r="C251" s="1864"/>
      <c r="D251" s="1864"/>
      <c r="E251" s="475" t="s">
        <v>956</v>
      </c>
      <c r="F251" s="475"/>
      <c r="G251" s="475"/>
      <c r="H251" s="475"/>
      <c r="I251" s="475"/>
      <c r="J251" s="475"/>
      <c r="K251" s="475"/>
      <c r="L251" s="475"/>
      <c r="M251" s="475"/>
      <c r="N251" s="475"/>
      <c r="O251" s="475"/>
      <c r="P251" s="475"/>
      <c r="Q251" s="475"/>
      <c r="R251" s="475"/>
      <c r="S251" s="475"/>
      <c r="T251" s="475"/>
      <c r="U251" s="469"/>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75"/>
      <c r="AQ251" s="475"/>
      <c r="AR251" s="475"/>
      <c r="AS251" s="475"/>
      <c r="AT251" s="475"/>
      <c r="AU251" s="475"/>
      <c r="AV251" s="475"/>
      <c r="AW251" s="475"/>
      <c r="AX251" s="475"/>
      <c r="AY251" s="471"/>
      <c r="BA251" s="192">
        <f t="shared" si="30"/>
        <v>9</v>
      </c>
      <c r="BB251" s="192">
        <f t="shared" si="30"/>
        <v>2</v>
      </c>
      <c r="BC251" s="193">
        <f>BC250+1</f>
        <v>3</v>
      </c>
      <c r="BG251" s="559" t="str">
        <f t="shared" ref="BG251:BL285" ca="1" si="31">IF(BA251&lt;&gt;"",IF(MID(_xlfn.FORMULATEXT(BA251),SEARCH("[",_xlfn.FORMULATEXT(BA251))+1,SEARCH("]",_xlfn.FORMULATEXT(BA251))-(SEARCH("[",_xlfn.FORMULATEXT(BA251))+1))="-1","",1),"")</f>
        <v/>
      </c>
      <c r="BH251" s="560" t="str">
        <f t="shared" ca="1" si="31"/>
        <v/>
      </c>
      <c r="BI251" s="560" t="str">
        <f t="shared" ca="1" si="31"/>
        <v/>
      </c>
      <c r="BJ251" s="560" t="str">
        <f t="shared" ca="1" si="31"/>
        <v/>
      </c>
      <c r="BK251" s="560" t="str">
        <f t="shared" ca="1" si="31"/>
        <v/>
      </c>
      <c r="BL251" s="561" t="str">
        <f t="shared" ca="1" si="31"/>
        <v/>
      </c>
      <c r="CV251" s="1488" t="s">
        <v>2265</v>
      </c>
      <c r="CW251" s="1489"/>
      <c r="CX251" s="1489"/>
      <c r="CY251" s="1489"/>
      <c r="CZ251" s="1489"/>
      <c r="DA251" s="1489"/>
      <c r="DB251" s="1489"/>
      <c r="DC251" s="1489"/>
      <c r="DD251" s="1859">
        <v>44638</v>
      </c>
      <c r="DE251" s="1860"/>
      <c r="DF251" s="1860"/>
      <c r="DG251" s="1861"/>
      <c r="DH251" s="1264"/>
      <c r="DI251" s="1264"/>
      <c r="DJ251" s="1264"/>
      <c r="DK251" s="1264"/>
      <c r="DL251" s="1264"/>
      <c r="DM251" s="1264"/>
      <c r="DN251" s="1264"/>
      <c r="DO251" s="1264"/>
      <c r="DP251" s="1264"/>
      <c r="DQ251" s="1264"/>
      <c r="DR251" s="307"/>
    </row>
    <row r="252" spans="1:122" s="465" customFormat="1" ht="15" customHeight="1">
      <c r="A252" s="1863" t="str">
        <f>BA252&amp;"."&amp;BB252</f>
        <v>9.3</v>
      </c>
      <c r="B252" s="1864"/>
      <c r="C252" s="1864"/>
      <c r="D252" s="475" t="s">
        <v>958</v>
      </c>
      <c r="E252" s="275"/>
      <c r="F252" s="275"/>
      <c r="G252" s="479"/>
      <c r="H252" s="275"/>
      <c r="I252" s="475"/>
      <c r="J252" s="475"/>
      <c r="K252" s="475"/>
      <c r="L252" s="475"/>
      <c r="M252" s="475"/>
      <c r="N252" s="475"/>
      <c r="O252" s="475"/>
      <c r="P252" s="475"/>
      <c r="Q252" s="475"/>
      <c r="R252" s="475"/>
      <c r="S252" s="475"/>
      <c r="T252" s="475"/>
      <c r="U252" s="475"/>
      <c r="V252" s="475"/>
      <c r="W252" s="475"/>
      <c r="X252" s="475"/>
      <c r="Y252" s="475"/>
      <c r="Z252" s="475"/>
      <c r="AA252" s="475"/>
      <c r="AB252" s="475"/>
      <c r="AC252" s="475"/>
      <c r="AD252" s="469"/>
      <c r="AE252" s="469"/>
      <c r="AF252" s="469"/>
      <c r="AG252" s="469"/>
      <c r="AH252" s="469"/>
      <c r="AI252" s="469"/>
      <c r="AJ252" s="469"/>
      <c r="AK252" s="469"/>
      <c r="AL252" s="469"/>
      <c r="AM252" s="475"/>
      <c r="AN252" s="475"/>
      <c r="AO252" s="475"/>
      <c r="AP252" s="475"/>
      <c r="AQ252" s="475"/>
      <c r="AR252" s="475"/>
      <c r="AS252" s="469"/>
      <c r="AT252" s="475"/>
      <c r="AU252" s="475"/>
      <c r="AV252" s="475"/>
      <c r="AW252" s="475"/>
      <c r="AX252" s="475"/>
      <c r="AY252" s="471"/>
      <c r="BA252" s="192">
        <f>BA251</f>
        <v>9</v>
      </c>
      <c r="BB252" s="193">
        <f>BB251+1</f>
        <v>3</v>
      </c>
      <c r="BC252" s="192"/>
      <c r="BD252" s="192"/>
      <c r="BG252" s="559" t="str">
        <f t="shared" ca="1" si="31"/>
        <v/>
      </c>
      <c r="BH252" s="560" t="str">
        <f t="shared" ca="1" si="31"/>
        <v/>
      </c>
      <c r="BI252" s="560" t="str">
        <f t="shared" ca="1" si="31"/>
        <v/>
      </c>
      <c r="BJ252" s="560" t="str">
        <f t="shared" ca="1" si="31"/>
        <v/>
      </c>
      <c r="BK252" s="560" t="str">
        <f t="shared" ca="1" si="31"/>
        <v/>
      </c>
      <c r="BL252" s="561" t="str">
        <f t="shared" ca="1" si="31"/>
        <v/>
      </c>
      <c r="CV252" s="1488" t="s">
        <v>2265</v>
      </c>
      <c r="CW252" s="1489"/>
      <c r="CX252" s="1489"/>
      <c r="CY252" s="1489"/>
      <c r="CZ252" s="1489"/>
      <c r="DA252" s="1489"/>
      <c r="DB252" s="1489"/>
      <c r="DC252" s="1489"/>
      <c r="DD252" s="1859">
        <v>44638</v>
      </c>
      <c r="DE252" s="1860"/>
      <c r="DF252" s="1860"/>
      <c r="DG252" s="1861"/>
      <c r="DH252" s="1264"/>
      <c r="DI252" s="1264"/>
      <c r="DJ252" s="1264"/>
      <c r="DK252" s="1264"/>
      <c r="DL252" s="1264"/>
      <c r="DM252" s="1264"/>
      <c r="DN252" s="1264"/>
      <c r="DO252" s="1264"/>
      <c r="DP252" s="1264"/>
      <c r="DQ252" s="1264"/>
      <c r="DR252" s="307"/>
    </row>
    <row r="253" spans="1:122" s="465" customFormat="1" ht="15" customHeight="1">
      <c r="A253" s="920"/>
      <c r="B253" s="921"/>
      <c r="C253" s="921"/>
      <c r="D253" s="475" t="s">
        <v>543</v>
      </c>
      <c r="E253" s="921"/>
      <c r="F253" s="275"/>
      <c r="G253" s="475"/>
      <c r="H253" s="475"/>
      <c r="I253" s="475"/>
      <c r="J253" s="475"/>
      <c r="K253" s="475"/>
      <c r="L253" s="475"/>
      <c r="M253" s="475"/>
      <c r="N253" s="475"/>
      <c r="O253" s="475"/>
      <c r="P253" s="475"/>
      <c r="Q253" s="475"/>
      <c r="R253" s="475"/>
      <c r="S253" s="475"/>
      <c r="T253" s="475"/>
      <c r="U253" s="469"/>
      <c r="V253" s="475"/>
      <c r="W253" s="475"/>
      <c r="X253" s="475"/>
      <c r="Y253" s="475"/>
      <c r="Z253" s="475"/>
      <c r="AA253" s="475"/>
      <c r="AB253" s="475"/>
      <c r="AC253" s="475"/>
      <c r="AD253" s="475"/>
      <c r="AE253" s="475"/>
      <c r="AF253" s="475"/>
      <c r="AG253" s="475"/>
      <c r="AH253" s="475"/>
      <c r="AI253" s="475"/>
      <c r="AJ253" s="475"/>
      <c r="AK253" s="475"/>
      <c r="AL253" s="475"/>
      <c r="AM253" s="475"/>
      <c r="AN253" s="475"/>
      <c r="AO253" s="475"/>
      <c r="AP253" s="475"/>
      <c r="AQ253" s="475"/>
      <c r="AR253" s="475"/>
      <c r="AS253" s="475"/>
      <c r="AT253" s="475"/>
      <c r="AU253" s="475"/>
      <c r="AV253" s="475"/>
      <c r="AW253" s="475"/>
      <c r="AX253" s="475"/>
      <c r="AY253" s="471"/>
      <c r="BA253" s="192">
        <f t="shared" si="30"/>
        <v>9</v>
      </c>
      <c r="BB253" s="192">
        <f t="shared" si="30"/>
        <v>3</v>
      </c>
      <c r="BC253" s="192"/>
      <c r="BD253" s="192"/>
      <c r="BG253" s="559"/>
      <c r="BH253" s="560"/>
      <c r="BI253" s="560"/>
      <c r="BJ253" s="560"/>
      <c r="BK253" s="560"/>
      <c r="BL253" s="561"/>
      <c r="CV253" s="1528"/>
      <c r="CW253" s="1529"/>
      <c r="CX253" s="1529"/>
      <c r="CY253" s="1529"/>
      <c r="CZ253" s="1529"/>
      <c r="DA253" s="1529"/>
      <c r="DB253" s="1529"/>
      <c r="DC253" s="1529"/>
      <c r="DD253" s="1991"/>
      <c r="DE253" s="1992"/>
      <c r="DF253" s="1992"/>
      <c r="DG253" s="1993"/>
      <c r="DH253" s="1264"/>
      <c r="DI253" s="1264"/>
      <c r="DJ253" s="1264"/>
      <c r="DK253" s="1264"/>
      <c r="DL253" s="1264"/>
      <c r="DM253" s="1264"/>
      <c r="DN253" s="1264"/>
      <c r="DO253" s="1264"/>
      <c r="DP253" s="1264"/>
      <c r="DQ253" s="1264"/>
      <c r="DR253" s="307"/>
    </row>
    <row r="254" spans="1:122" s="465" customFormat="1" ht="15" customHeight="1">
      <c r="A254" s="916"/>
      <c r="B254" s="917"/>
      <c r="C254" s="917"/>
      <c r="D254" s="1870" t="s">
        <v>265</v>
      </c>
      <c r="E254" s="1871"/>
      <c r="F254" s="1871"/>
      <c r="G254" s="1871"/>
      <c r="H254" s="1871"/>
      <c r="I254" s="1871"/>
      <c r="J254" s="1871"/>
      <c r="K254" s="1872"/>
      <c r="L254" s="265" t="s">
        <v>978</v>
      </c>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c r="AJ254" s="266"/>
      <c r="AK254" s="266"/>
      <c r="AL254" s="266"/>
      <c r="AM254" s="266"/>
      <c r="AN254" s="266"/>
      <c r="AO254" s="266"/>
      <c r="AP254" s="266"/>
      <c r="AQ254" s="266"/>
      <c r="AR254" s="266"/>
      <c r="AS254" s="266"/>
      <c r="AT254" s="266"/>
      <c r="AU254" s="266"/>
      <c r="AV254" s="266"/>
      <c r="AW254" s="266"/>
      <c r="AX254" s="267"/>
      <c r="AY254" s="471"/>
      <c r="BA254" s="192">
        <f t="shared" si="30"/>
        <v>9</v>
      </c>
      <c r="BB254" s="192">
        <f t="shared" si="30"/>
        <v>3</v>
      </c>
      <c r="BC254" s="192"/>
      <c r="BD254" s="192"/>
      <c r="BE254" s="192"/>
      <c r="BG254" s="559" t="str">
        <f t="shared" ca="1" si="31"/>
        <v/>
      </c>
      <c r="BH254" s="560" t="str">
        <f t="shared" ca="1" si="31"/>
        <v/>
      </c>
      <c r="BI254" s="560" t="str">
        <f t="shared" ca="1" si="31"/>
        <v/>
      </c>
      <c r="BJ254" s="560" t="str">
        <f t="shared" ca="1" si="31"/>
        <v/>
      </c>
      <c r="BK254" s="560" t="str">
        <f t="shared" ca="1" si="31"/>
        <v/>
      </c>
      <c r="BL254" s="561" t="str">
        <f t="shared" ca="1" si="31"/>
        <v/>
      </c>
      <c r="CV254" s="1528"/>
      <c r="CW254" s="1529"/>
      <c r="CX254" s="1529"/>
      <c r="CY254" s="1529"/>
      <c r="CZ254" s="1529"/>
      <c r="DA254" s="1529"/>
      <c r="DB254" s="1529"/>
      <c r="DC254" s="1529"/>
      <c r="DD254" s="1991"/>
      <c r="DE254" s="1992"/>
      <c r="DF254" s="1992"/>
      <c r="DG254" s="1993"/>
      <c r="DH254" s="1264"/>
      <c r="DI254" s="1264"/>
      <c r="DJ254" s="1264"/>
      <c r="DK254" s="1264"/>
      <c r="DL254" s="1264"/>
      <c r="DM254" s="1264"/>
      <c r="DN254" s="1264"/>
      <c r="DO254" s="1264"/>
      <c r="DP254" s="1264"/>
      <c r="DQ254" s="1264"/>
      <c r="DR254" s="307"/>
    </row>
    <row r="255" spans="1:122" s="465" customFormat="1" ht="15" customHeight="1">
      <c r="A255" s="916"/>
      <c r="B255" s="917"/>
      <c r="C255" s="917"/>
      <c r="D255" s="1873" t="s">
        <v>331</v>
      </c>
      <c r="E255" s="1874"/>
      <c r="F255" s="1874"/>
      <c r="G255" s="1874"/>
      <c r="H255" s="1874"/>
      <c r="I255" s="1874"/>
      <c r="J255" s="1874"/>
      <c r="K255" s="1875"/>
      <c r="L255" s="268" t="s">
        <v>1126</v>
      </c>
      <c r="M255" s="269"/>
      <c r="N255" s="269"/>
      <c r="O255" s="269"/>
      <c r="P255" s="269"/>
      <c r="Q255" s="269"/>
      <c r="R255" s="269"/>
      <c r="S255" s="269"/>
      <c r="T255" s="269"/>
      <c r="U255" s="269"/>
      <c r="V255" s="269"/>
      <c r="W255" s="269"/>
      <c r="X255" s="269"/>
      <c r="Y255" s="269"/>
      <c r="Z255" s="269"/>
      <c r="AA255" s="269"/>
      <c r="AB255" s="269"/>
      <c r="AC255" s="269"/>
      <c r="AD255" s="269"/>
      <c r="AE255" s="269"/>
      <c r="AF255" s="269"/>
      <c r="AG255" s="269"/>
      <c r="AH255" s="269"/>
      <c r="AI255" s="269"/>
      <c r="AJ255" s="269"/>
      <c r="AK255" s="269"/>
      <c r="AL255" s="269"/>
      <c r="AM255" s="269"/>
      <c r="AN255" s="269"/>
      <c r="AO255" s="269"/>
      <c r="AP255" s="269"/>
      <c r="AQ255" s="269"/>
      <c r="AR255" s="269"/>
      <c r="AS255" s="269"/>
      <c r="AT255" s="269"/>
      <c r="AU255" s="269"/>
      <c r="AV255" s="269"/>
      <c r="AW255" s="269"/>
      <c r="AX255" s="270"/>
      <c r="AY255" s="471"/>
      <c r="BA255" s="192">
        <f t="shared" si="30"/>
        <v>9</v>
      </c>
      <c r="BB255" s="192">
        <f t="shared" si="30"/>
        <v>3</v>
      </c>
      <c r="BC255" s="192"/>
      <c r="BD255" s="192"/>
      <c r="BE255" s="192"/>
      <c r="BG255" s="559" t="str">
        <f t="shared" ca="1" si="31"/>
        <v/>
      </c>
      <c r="BH255" s="560" t="str">
        <f t="shared" ca="1" si="31"/>
        <v/>
      </c>
      <c r="BI255" s="560" t="str">
        <f t="shared" ca="1" si="31"/>
        <v/>
      </c>
      <c r="BJ255" s="560" t="str">
        <f t="shared" ca="1" si="31"/>
        <v/>
      </c>
      <c r="BK255" s="560" t="str">
        <f t="shared" ca="1" si="31"/>
        <v/>
      </c>
      <c r="BL255" s="561" t="str">
        <f t="shared" ca="1" si="31"/>
        <v/>
      </c>
      <c r="CV255" s="1528"/>
      <c r="CW255" s="1529"/>
      <c r="CX255" s="1529"/>
      <c r="CY255" s="1529"/>
      <c r="CZ255" s="1529"/>
      <c r="DA255" s="1529"/>
      <c r="DB255" s="1529"/>
      <c r="DC255" s="1529"/>
      <c r="DD255" s="1991"/>
      <c r="DE255" s="1992"/>
      <c r="DF255" s="1992"/>
      <c r="DG255" s="1993"/>
      <c r="DH255" s="1264"/>
      <c r="DI255" s="1264"/>
      <c r="DJ255" s="1264"/>
      <c r="DK255" s="1264"/>
      <c r="DL255" s="1264"/>
      <c r="DM255" s="1264"/>
      <c r="DN255" s="1264"/>
      <c r="DO255" s="1264"/>
      <c r="DP255" s="1264"/>
      <c r="DQ255" s="1264"/>
      <c r="DR255" s="307"/>
    </row>
    <row r="256" spans="1:122" s="465" customFormat="1" ht="15" customHeight="1">
      <c r="A256" s="916"/>
      <c r="B256" s="917"/>
      <c r="C256" s="917"/>
      <c r="D256" s="1873" t="s">
        <v>332</v>
      </c>
      <c r="E256" s="1874"/>
      <c r="F256" s="1874"/>
      <c r="G256" s="1874"/>
      <c r="H256" s="1874"/>
      <c r="I256" s="1874"/>
      <c r="J256" s="1874"/>
      <c r="K256" s="1875"/>
      <c r="L256" s="275"/>
      <c r="M256" s="275"/>
      <c r="N256" s="275"/>
      <c r="O256" s="275"/>
      <c r="P256" s="275"/>
      <c r="Q256" s="275"/>
      <c r="R256" s="275"/>
      <c r="S256" s="275"/>
      <c r="T256" s="275"/>
      <c r="U256" s="275"/>
      <c r="V256" s="275"/>
      <c r="W256" s="275"/>
      <c r="X256" s="275"/>
      <c r="Y256" s="275"/>
      <c r="Z256" s="275"/>
      <c r="AA256" s="275"/>
      <c r="AB256" s="275"/>
      <c r="AC256" s="275"/>
      <c r="AD256" s="275"/>
      <c r="AE256" s="275"/>
      <c r="AF256" s="275"/>
      <c r="AG256" s="275"/>
      <c r="AH256" s="275"/>
      <c r="AI256" s="275"/>
      <c r="AJ256" s="275"/>
      <c r="AK256" s="275"/>
      <c r="AL256" s="275"/>
      <c r="AM256" s="275"/>
      <c r="AN256" s="275"/>
      <c r="AO256" s="275"/>
      <c r="AP256" s="275"/>
      <c r="AQ256" s="275"/>
      <c r="AR256" s="275"/>
      <c r="AS256" s="275"/>
      <c r="AT256" s="275"/>
      <c r="AU256" s="275"/>
      <c r="AV256" s="275"/>
      <c r="AW256" s="275"/>
      <c r="AX256" s="584"/>
      <c r="AY256" s="471"/>
      <c r="BA256" s="192">
        <f t="shared" si="30"/>
        <v>9</v>
      </c>
      <c r="BB256" s="192">
        <f t="shared" si="30"/>
        <v>3</v>
      </c>
      <c r="BC256" s="192"/>
      <c r="BD256" s="192"/>
      <c r="BE256" s="192"/>
      <c r="BG256" s="559" t="str">
        <f t="shared" ca="1" si="31"/>
        <v/>
      </c>
      <c r="BH256" s="560" t="str">
        <f t="shared" ca="1" si="31"/>
        <v/>
      </c>
      <c r="BI256" s="560" t="str">
        <f t="shared" ca="1" si="31"/>
        <v/>
      </c>
      <c r="BJ256" s="560" t="str">
        <f t="shared" ca="1" si="31"/>
        <v/>
      </c>
      <c r="BK256" s="560" t="str">
        <f t="shared" ca="1" si="31"/>
        <v/>
      </c>
      <c r="BL256" s="561" t="str">
        <f t="shared" ca="1" si="31"/>
        <v/>
      </c>
      <c r="CV256" s="1528"/>
      <c r="CW256" s="1529"/>
      <c r="CX256" s="1529"/>
      <c r="CY256" s="1529"/>
      <c r="CZ256" s="1529"/>
      <c r="DA256" s="1529"/>
      <c r="DB256" s="1529"/>
      <c r="DC256" s="1529"/>
      <c r="DD256" s="1991"/>
      <c r="DE256" s="1992"/>
      <c r="DF256" s="1992"/>
      <c r="DG256" s="1993"/>
      <c r="DH256" s="1264"/>
      <c r="DI256" s="1264"/>
      <c r="DJ256" s="1264"/>
      <c r="DK256" s="1264"/>
      <c r="DL256" s="1264"/>
      <c r="DM256" s="1264"/>
      <c r="DN256" s="1264"/>
      <c r="DO256" s="1264"/>
      <c r="DP256" s="1264"/>
      <c r="DQ256" s="1264"/>
      <c r="DR256" s="307"/>
    </row>
    <row r="257" spans="1:122" s="465" customFormat="1" ht="15" customHeight="1">
      <c r="A257" s="916"/>
      <c r="B257" s="917"/>
      <c r="C257" s="917"/>
      <c r="D257" s="888"/>
      <c r="E257" s="274"/>
      <c r="F257" s="274"/>
      <c r="G257" s="274"/>
      <c r="H257" s="274"/>
      <c r="I257" s="274"/>
      <c r="J257" s="274"/>
      <c r="K257" s="889"/>
      <c r="L257" s="275"/>
      <c r="M257" s="1876" t="s">
        <v>481</v>
      </c>
      <c r="N257" s="1877"/>
      <c r="O257" s="1877"/>
      <c r="P257" s="1877"/>
      <c r="Q257" s="1877"/>
      <c r="R257" s="1877"/>
      <c r="S257" s="1877"/>
      <c r="T257" s="1877"/>
      <c r="U257" s="1877"/>
      <c r="V257" s="1877"/>
      <c r="W257" s="1877"/>
      <c r="X257" s="1877"/>
      <c r="Y257" s="1878"/>
      <c r="Z257" s="1956" t="s">
        <v>482</v>
      </c>
      <c r="AA257" s="1957"/>
      <c r="AB257" s="1957"/>
      <c r="AC257" s="1957"/>
      <c r="AD257" s="1957"/>
      <c r="AE257" s="1957"/>
      <c r="AF257" s="1957"/>
      <c r="AG257" s="1957"/>
      <c r="AH257" s="1957"/>
      <c r="AI257" s="1957"/>
      <c r="AJ257" s="1957"/>
      <c r="AK257" s="1957"/>
      <c r="AL257" s="1957"/>
      <c r="AM257" s="1957"/>
      <c r="AN257" s="1957"/>
      <c r="AO257" s="1957"/>
      <c r="AP257" s="1958"/>
      <c r="AQ257" s="275"/>
      <c r="AR257" s="275"/>
      <c r="AS257" s="275"/>
      <c r="AT257" s="275"/>
      <c r="AU257" s="275"/>
      <c r="AV257" s="275"/>
      <c r="AW257" s="275"/>
      <c r="AX257" s="584"/>
      <c r="AY257" s="471"/>
      <c r="BA257" s="192">
        <f t="shared" ref="BA257:BB272" si="32">BA256</f>
        <v>9</v>
      </c>
      <c r="BB257" s="192">
        <f t="shared" si="32"/>
        <v>3</v>
      </c>
      <c r="BC257" s="192"/>
      <c r="BD257" s="192"/>
      <c r="BG257" s="559" t="str">
        <f t="shared" ca="1" si="31"/>
        <v/>
      </c>
      <c r="BH257" s="560" t="str">
        <f t="shared" ca="1" si="31"/>
        <v/>
      </c>
      <c r="BI257" s="560" t="str">
        <f t="shared" ca="1" si="31"/>
        <v/>
      </c>
      <c r="BJ257" s="560" t="str">
        <f t="shared" ca="1" si="31"/>
        <v/>
      </c>
      <c r="BK257" s="560" t="str">
        <f t="shared" ca="1" si="31"/>
        <v/>
      </c>
      <c r="BL257" s="561" t="str">
        <f t="shared" ca="1" si="31"/>
        <v/>
      </c>
      <c r="CV257" s="1528"/>
      <c r="CW257" s="1529"/>
      <c r="CX257" s="1529"/>
      <c r="CY257" s="1529"/>
      <c r="CZ257" s="1529"/>
      <c r="DA257" s="1529"/>
      <c r="DB257" s="1529"/>
      <c r="DC257" s="1529"/>
      <c r="DD257" s="1991"/>
      <c r="DE257" s="1992"/>
      <c r="DF257" s="1992"/>
      <c r="DG257" s="1993"/>
      <c r="DH257" s="1264"/>
      <c r="DI257" s="1264"/>
      <c r="DJ257" s="1264"/>
      <c r="DK257" s="1264"/>
      <c r="DL257" s="1264"/>
      <c r="DM257" s="1264"/>
      <c r="DN257" s="1264"/>
      <c r="DO257" s="1264"/>
      <c r="DP257" s="1264"/>
      <c r="DQ257" s="1264"/>
      <c r="DR257" s="307"/>
    </row>
    <row r="258" spans="1:122" s="465" customFormat="1" ht="15" customHeight="1">
      <c r="A258" s="916"/>
      <c r="B258" s="917"/>
      <c r="C258" s="917"/>
      <c r="D258" s="888"/>
      <c r="E258" s="274"/>
      <c r="F258" s="274"/>
      <c r="G258" s="274"/>
      <c r="H258" s="274"/>
      <c r="I258" s="274"/>
      <c r="J258" s="274"/>
      <c r="K258" s="889"/>
      <c r="L258" s="275"/>
      <c r="M258" s="1879"/>
      <c r="N258" s="1880"/>
      <c r="O258" s="1880"/>
      <c r="P258" s="1880"/>
      <c r="Q258" s="1880"/>
      <c r="R258" s="1880"/>
      <c r="S258" s="1880"/>
      <c r="T258" s="1880"/>
      <c r="U258" s="1880"/>
      <c r="V258" s="1880"/>
      <c r="W258" s="1880"/>
      <c r="X258" s="1880"/>
      <c r="Y258" s="1881"/>
      <c r="Z258" s="1959" t="s">
        <v>322</v>
      </c>
      <c r="AA258" s="1960"/>
      <c r="AB258" s="1960"/>
      <c r="AC258" s="1960" t="s">
        <v>325</v>
      </c>
      <c r="AD258" s="1960"/>
      <c r="AE258" s="1960"/>
      <c r="AF258" s="1960"/>
      <c r="AG258" s="1960"/>
      <c r="AH258" s="1960"/>
      <c r="AI258" s="1960"/>
      <c r="AJ258" s="1960"/>
      <c r="AK258" s="1960"/>
      <c r="AL258" s="1960"/>
      <c r="AM258" s="1960"/>
      <c r="AN258" s="1960"/>
      <c r="AO258" s="1960"/>
      <c r="AP258" s="1961"/>
      <c r="AQ258" s="275"/>
      <c r="AR258" s="275"/>
      <c r="AS258" s="275"/>
      <c r="AT258" s="275"/>
      <c r="AU258" s="275"/>
      <c r="AV258" s="275"/>
      <c r="AW258" s="275"/>
      <c r="AX258" s="584"/>
      <c r="AY258" s="471"/>
      <c r="BA258" s="192">
        <f t="shared" si="32"/>
        <v>9</v>
      </c>
      <c r="BB258" s="192">
        <f t="shared" si="32"/>
        <v>3</v>
      </c>
      <c r="BC258" s="192"/>
      <c r="BD258" s="192"/>
      <c r="BG258" s="559" t="str">
        <f t="shared" ca="1" si="31"/>
        <v/>
      </c>
      <c r="BH258" s="560" t="str">
        <f t="shared" ca="1" si="31"/>
        <v/>
      </c>
      <c r="BI258" s="560" t="str">
        <f t="shared" ca="1" si="31"/>
        <v/>
      </c>
      <c r="BJ258" s="560" t="str">
        <f t="shared" ca="1" si="31"/>
        <v/>
      </c>
      <c r="BK258" s="560" t="str">
        <f t="shared" ca="1" si="31"/>
        <v/>
      </c>
      <c r="BL258" s="561" t="str">
        <f t="shared" ca="1" si="31"/>
        <v/>
      </c>
      <c r="CV258" s="1528"/>
      <c r="CW258" s="1529"/>
      <c r="CX258" s="1529"/>
      <c r="CY258" s="1529"/>
      <c r="CZ258" s="1529"/>
      <c r="DA258" s="1529"/>
      <c r="DB258" s="1529"/>
      <c r="DC258" s="1529"/>
      <c r="DD258" s="1991"/>
      <c r="DE258" s="1992"/>
      <c r="DF258" s="1992"/>
      <c r="DG258" s="1993"/>
      <c r="DH258" s="1264"/>
      <c r="DI258" s="1264"/>
      <c r="DJ258" s="1264"/>
      <c r="DK258" s="1264"/>
      <c r="DL258" s="1264"/>
      <c r="DM258" s="1264"/>
      <c r="DN258" s="1264"/>
      <c r="DO258" s="1264"/>
      <c r="DP258" s="1264"/>
      <c r="DQ258" s="1264"/>
      <c r="DR258" s="307"/>
    </row>
    <row r="259" spans="1:122" s="465" customFormat="1" ht="15" customHeight="1">
      <c r="A259" s="916"/>
      <c r="B259" s="917"/>
      <c r="C259" s="917"/>
      <c r="D259" s="888"/>
      <c r="E259" s="274"/>
      <c r="F259" s="274"/>
      <c r="G259" s="274"/>
      <c r="H259" s="274"/>
      <c r="I259" s="274"/>
      <c r="J259" s="274"/>
      <c r="K259" s="889"/>
      <c r="L259" s="275"/>
      <c r="M259" s="265" t="s">
        <v>1127</v>
      </c>
      <c r="N259" s="266"/>
      <c r="O259" s="266"/>
      <c r="P259" s="266"/>
      <c r="Q259" s="266"/>
      <c r="R259" s="266"/>
      <c r="S259" s="266"/>
      <c r="T259" s="266"/>
      <c r="U259" s="266"/>
      <c r="V259" s="266"/>
      <c r="W259" s="266"/>
      <c r="X259" s="266"/>
      <c r="Y259" s="266"/>
      <c r="Z259" s="893" t="str">
        <f>TEXT($B$39,"###")</f>
        <v>2</v>
      </c>
      <c r="AA259" s="266"/>
      <c r="AB259" s="572"/>
      <c r="AC259" s="585" t="str">
        <f>IF(NOT(ISBLANK(Z259)),VLOOKUP(VALUE(Z259),$B$37:$D$75,3,FALSE),"")</f>
        <v>量産車種記号</v>
      </c>
      <c r="AD259" s="266"/>
      <c r="AE259" s="266"/>
      <c r="AF259" s="266"/>
      <c r="AG259" s="266"/>
      <c r="AH259" s="266"/>
      <c r="AI259" s="266"/>
      <c r="AJ259" s="266"/>
      <c r="AK259" s="266"/>
      <c r="AL259" s="266"/>
      <c r="AM259" s="266"/>
      <c r="AN259" s="266"/>
      <c r="AO259" s="266"/>
      <c r="AP259" s="267"/>
      <c r="AQ259" s="275"/>
      <c r="AR259" s="275"/>
      <c r="AS259" s="275"/>
      <c r="AT259" s="275"/>
      <c r="AU259" s="275"/>
      <c r="AV259" s="275"/>
      <c r="AW259" s="275"/>
      <c r="AX259" s="584"/>
      <c r="AY259" s="471"/>
      <c r="BA259" s="192">
        <f t="shared" si="32"/>
        <v>9</v>
      </c>
      <c r="BB259" s="192">
        <f t="shared" si="32"/>
        <v>3</v>
      </c>
      <c r="BC259" s="192"/>
      <c r="BD259" s="192"/>
      <c r="BG259" s="559" t="str">
        <f t="shared" ca="1" si="31"/>
        <v/>
      </c>
      <c r="BH259" s="560" t="str">
        <f t="shared" ca="1" si="31"/>
        <v/>
      </c>
      <c r="BI259" s="560" t="str">
        <f t="shared" ca="1" si="31"/>
        <v/>
      </c>
      <c r="BJ259" s="560" t="str">
        <f t="shared" ca="1" si="31"/>
        <v/>
      </c>
      <c r="BK259" s="560" t="str">
        <f t="shared" ca="1" si="31"/>
        <v/>
      </c>
      <c r="BL259" s="561" t="str">
        <f t="shared" ca="1" si="31"/>
        <v/>
      </c>
      <c r="CV259" s="1528"/>
      <c r="CW259" s="1529"/>
      <c r="CX259" s="1529"/>
      <c r="CY259" s="1529"/>
      <c r="CZ259" s="1529"/>
      <c r="DA259" s="1529"/>
      <c r="DB259" s="1529"/>
      <c r="DC259" s="1529"/>
      <c r="DD259" s="1991"/>
      <c r="DE259" s="1992"/>
      <c r="DF259" s="1992"/>
      <c r="DG259" s="1993"/>
      <c r="DH259" s="1264"/>
      <c r="DI259" s="1264"/>
      <c r="DJ259" s="1264"/>
      <c r="DK259" s="1264"/>
      <c r="DL259" s="1264"/>
      <c r="DM259" s="1264"/>
      <c r="DN259" s="1264"/>
      <c r="DO259" s="1264"/>
      <c r="DP259" s="1264"/>
      <c r="DQ259" s="1264"/>
      <c r="DR259" s="307"/>
    </row>
    <row r="260" spans="1:122" s="465" customFormat="1" ht="15" customHeight="1">
      <c r="A260" s="916"/>
      <c r="B260" s="917"/>
      <c r="C260" s="917"/>
      <c r="D260" s="888"/>
      <c r="E260" s="274"/>
      <c r="F260" s="274"/>
      <c r="G260" s="274"/>
      <c r="H260" s="274"/>
      <c r="I260" s="274"/>
      <c r="J260" s="274"/>
      <c r="K260" s="889"/>
      <c r="L260" s="275"/>
      <c r="M260" s="268" t="s">
        <v>1128</v>
      </c>
      <c r="N260" s="269"/>
      <c r="O260" s="269"/>
      <c r="P260" s="269"/>
      <c r="Q260" s="269"/>
      <c r="R260" s="269"/>
      <c r="S260" s="269"/>
      <c r="T260" s="269"/>
      <c r="U260" s="269"/>
      <c r="V260" s="269"/>
      <c r="W260" s="269"/>
      <c r="X260" s="269"/>
      <c r="Y260" s="270"/>
      <c r="Z260" s="586" t="str">
        <f>TEXT($B$41,"###")</f>
        <v>4</v>
      </c>
      <c r="AA260" s="269"/>
      <c r="AB260" s="296"/>
      <c r="AC260" s="474" t="str">
        <f>IF(NOT(ISBLANK(Z260)),VLOOKUP(VALUE(Z260),$B$37:$D$75,3,FALSE),"")</f>
        <v>金型G車種記号</v>
      </c>
      <c r="AD260" s="269"/>
      <c r="AE260" s="269"/>
      <c r="AF260" s="269"/>
      <c r="AG260" s="269"/>
      <c r="AH260" s="269"/>
      <c r="AI260" s="269"/>
      <c r="AJ260" s="269"/>
      <c r="AK260" s="269"/>
      <c r="AL260" s="269"/>
      <c r="AM260" s="269"/>
      <c r="AN260" s="269"/>
      <c r="AO260" s="269"/>
      <c r="AP260" s="270"/>
      <c r="AQ260" s="275"/>
      <c r="AR260" s="275"/>
      <c r="AS260" s="275"/>
      <c r="AT260" s="275"/>
      <c r="AU260" s="275"/>
      <c r="AV260" s="275"/>
      <c r="AW260" s="275"/>
      <c r="AX260" s="584"/>
      <c r="AY260" s="471"/>
      <c r="BA260" s="192">
        <f t="shared" si="32"/>
        <v>9</v>
      </c>
      <c r="BB260" s="192">
        <f t="shared" si="32"/>
        <v>3</v>
      </c>
      <c r="BC260" s="192"/>
      <c r="BD260" s="192"/>
      <c r="BG260" s="559" t="str">
        <f t="shared" ca="1" si="31"/>
        <v/>
      </c>
      <c r="BH260" s="560" t="str">
        <f t="shared" ca="1" si="31"/>
        <v/>
      </c>
      <c r="BI260" s="560" t="str">
        <f t="shared" ca="1" si="31"/>
        <v/>
      </c>
      <c r="BJ260" s="560" t="str">
        <f t="shared" ca="1" si="31"/>
        <v/>
      </c>
      <c r="BK260" s="560" t="str">
        <f t="shared" ca="1" si="31"/>
        <v/>
      </c>
      <c r="BL260" s="561" t="str">
        <f t="shared" ca="1" si="31"/>
        <v/>
      </c>
      <c r="CV260" s="1528"/>
      <c r="CW260" s="1529"/>
      <c r="CX260" s="1529"/>
      <c r="CY260" s="1529"/>
      <c r="CZ260" s="1529"/>
      <c r="DA260" s="1529"/>
      <c r="DB260" s="1529"/>
      <c r="DC260" s="1529"/>
      <c r="DD260" s="1991"/>
      <c r="DE260" s="1992"/>
      <c r="DF260" s="1992"/>
      <c r="DG260" s="1993"/>
      <c r="DH260" s="1264"/>
      <c r="DI260" s="1264"/>
      <c r="DJ260" s="1264"/>
      <c r="DK260" s="1264"/>
      <c r="DL260" s="1264"/>
      <c r="DM260" s="1264"/>
      <c r="DN260" s="1264"/>
      <c r="DO260" s="1264"/>
      <c r="DP260" s="1264"/>
      <c r="DQ260" s="1264"/>
      <c r="DR260" s="307"/>
    </row>
    <row r="261" spans="1:122" s="465" customFormat="1" ht="15" customHeight="1">
      <c r="A261" s="916"/>
      <c r="B261" s="917"/>
      <c r="C261" s="917"/>
      <c r="D261" s="888"/>
      <c r="E261" s="274"/>
      <c r="F261" s="274"/>
      <c r="G261" s="274"/>
      <c r="H261" s="274"/>
      <c r="I261" s="274"/>
      <c r="J261" s="274"/>
      <c r="K261" s="889"/>
      <c r="L261" s="275"/>
      <c r="M261" s="268" t="s">
        <v>1129</v>
      </c>
      <c r="N261" s="269"/>
      <c r="O261" s="269"/>
      <c r="P261" s="269"/>
      <c r="Q261" s="269"/>
      <c r="R261" s="269"/>
      <c r="S261" s="269"/>
      <c r="T261" s="269"/>
      <c r="U261" s="269"/>
      <c r="V261" s="269"/>
      <c r="W261" s="269"/>
      <c r="X261" s="269"/>
      <c r="Y261" s="270"/>
      <c r="Z261" s="586" t="str">
        <f>TEXT($B$43,"###")</f>
        <v>6</v>
      </c>
      <c r="AA261" s="269"/>
      <c r="AB261" s="296"/>
      <c r="AC261" s="474" t="str">
        <f>IF(NOT(ISBLANK(Z261)),VLOOKUP(VALUE(Z261),$B$37:$D$75,3,FALSE),"")</f>
        <v>備考</v>
      </c>
      <c r="AD261" s="269"/>
      <c r="AE261" s="269"/>
      <c r="AF261" s="269"/>
      <c r="AG261" s="269"/>
      <c r="AH261" s="269"/>
      <c r="AI261" s="269"/>
      <c r="AJ261" s="269"/>
      <c r="AK261" s="269"/>
      <c r="AL261" s="269"/>
      <c r="AM261" s="269"/>
      <c r="AN261" s="269"/>
      <c r="AO261" s="269"/>
      <c r="AP261" s="270"/>
      <c r="AQ261" s="275"/>
      <c r="AR261" s="275"/>
      <c r="AS261" s="275"/>
      <c r="AT261" s="275"/>
      <c r="AU261" s="275"/>
      <c r="AV261" s="275"/>
      <c r="AW261" s="275"/>
      <c r="AX261" s="584"/>
      <c r="AY261" s="471"/>
      <c r="BA261" s="192">
        <f t="shared" si="32"/>
        <v>9</v>
      </c>
      <c r="BB261" s="192">
        <f t="shared" si="32"/>
        <v>3</v>
      </c>
      <c r="BC261" s="192"/>
      <c r="BD261" s="192"/>
      <c r="BG261" s="559" t="str">
        <f t="shared" ca="1" si="31"/>
        <v/>
      </c>
      <c r="BH261" s="560" t="str">
        <f t="shared" ca="1" si="31"/>
        <v/>
      </c>
      <c r="BI261" s="560" t="str">
        <f t="shared" ca="1" si="31"/>
        <v/>
      </c>
      <c r="BJ261" s="560" t="str">
        <f t="shared" ca="1" si="31"/>
        <v/>
      </c>
      <c r="BK261" s="560" t="str">
        <f t="shared" ca="1" si="31"/>
        <v/>
      </c>
      <c r="BL261" s="561" t="str">
        <f t="shared" ca="1" si="31"/>
        <v/>
      </c>
      <c r="CV261" s="1528"/>
      <c r="CW261" s="1529"/>
      <c r="CX261" s="1529"/>
      <c r="CY261" s="1529"/>
      <c r="CZ261" s="1529"/>
      <c r="DA261" s="1529"/>
      <c r="DB261" s="1529"/>
      <c r="DC261" s="1529"/>
      <c r="DD261" s="1991"/>
      <c r="DE261" s="1992"/>
      <c r="DF261" s="1992"/>
      <c r="DG261" s="1993"/>
      <c r="DH261" s="1264"/>
      <c r="DI261" s="1264"/>
      <c r="DJ261" s="1264"/>
      <c r="DK261" s="1264"/>
      <c r="DL261" s="1264"/>
      <c r="DM261" s="1264"/>
      <c r="DN261" s="1264"/>
      <c r="DO261" s="1264"/>
      <c r="DP261" s="1264"/>
      <c r="DQ261" s="1264"/>
      <c r="DR261" s="307"/>
    </row>
    <row r="262" spans="1:122" s="465" customFormat="1" ht="15" customHeight="1">
      <c r="A262" s="916"/>
      <c r="B262" s="917"/>
      <c r="C262" s="917"/>
      <c r="D262" s="888"/>
      <c r="E262" s="274"/>
      <c r="F262" s="274"/>
      <c r="G262" s="274"/>
      <c r="H262" s="274"/>
      <c r="I262" s="274"/>
      <c r="J262" s="274"/>
      <c r="K262" s="889"/>
      <c r="L262" s="275"/>
      <c r="M262" s="268"/>
      <c r="N262" s="269"/>
      <c r="O262" s="269"/>
      <c r="P262" s="269"/>
      <c r="Q262" s="269"/>
      <c r="R262" s="269"/>
      <c r="S262" s="269"/>
      <c r="T262" s="269"/>
      <c r="U262" s="269"/>
      <c r="V262" s="269"/>
      <c r="W262" s="269"/>
      <c r="X262" s="269"/>
      <c r="Y262" s="269"/>
      <c r="Z262" s="894"/>
      <c r="AA262" s="269"/>
      <c r="AB262" s="269"/>
      <c r="AC262" s="269"/>
      <c r="AD262" s="269"/>
      <c r="AE262" s="269"/>
      <c r="AF262" s="269"/>
      <c r="AG262" s="269"/>
      <c r="AH262" s="269"/>
      <c r="AI262" s="269"/>
      <c r="AJ262" s="269"/>
      <c r="AK262" s="269"/>
      <c r="AL262" s="269"/>
      <c r="AM262" s="269"/>
      <c r="AN262" s="269"/>
      <c r="AO262" s="269"/>
      <c r="AP262" s="270"/>
      <c r="AQ262" s="275"/>
      <c r="AR262" s="275"/>
      <c r="AS262" s="275"/>
      <c r="AT262" s="275"/>
      <c r="AU262" s="275"/>
      <c r="AV262" s="275"/>
      <c r="AW262" s="275"/>
      <c r="AX262" s="584"/>
      <c r="AY262" s="471"/>
      <c r="BA262" s="192">
        <f t="shared" si="32"/>
        <v>9</v>
      </c>
      <c r="BB262" s="192">
        <f t="shared" si="32"/>
        <v>3</v>
      </c>
      <c r="BC262" s="192"/>
      <c r="BD262" s="192"/>
      <c r="BG262" s="559" t="str">
        <f t="shared" ca="1" si="31"/>
        <v/>
      </c>
      <c r="BH262" s="560" t="str">
        <f t="shared" ca="1" si="31"/>
        <v/>
      </c>
      <c r="BI262" s="560" t="str">
        <f t="shared" ca="1" si="31"/>
        <v/>
      </c>
      <c r="BJ262" s="560" t="str">
        <f t="shared" ca="1" si="31"/>
        <v/>
      </c>
      <c r="BK262" s="560" t="str">
        <f t="shared" ca="1" si="31"/>
        <v/>
      </c>
      <c r="BL262" s="561" t="str">
        <f t="shared" ca="1" si="31"/>
        <v/>
      </c>
      <c r="CV262" s="1528"/>
      <c r="CW262" s="1529"/>
      <c r="CX262" s="1529"/>
      <c r="CY262" s="1529"/>
      <c r="CZ262" s="1529"/>
      <c r="DA262" s="1529"/>
      <c r="DB262" s="1529"/>
      <c r="DC262" s="1529"/>
      <c r="DD262" s="1991"/>
      <c r="DE262" s="1992"/>
      <c r="DF262" s="1992"/>
      <c r="DG262" s="1993"/>
      <c r="DH262" s="1264"/>
      <c r="DI262" s="1264"/>
      <c r="DJ262" s="1264"/>
      <c r="DK262" s="1264"/>
      <c r="DL262" s="1264"/>
      <c r="DM262" s="1264"/>
      <c r="DN262" s="1264"/>
      <c r="DO262" s="1264"/>
      <c r="DP262" s="1264"/>
      <c r="DQ262" s="1264"/>
      <c r="DR262" s="307"/>
    </row>
    <row r="263" spans="1:122" s="465" customFormat="1" ht="15" customHeight="1">
      <c r="A263" s="916"/>
      <c r="B263" s="917"/>
      <c r="C263" s="917"/>
      <c r="D263" s="888"/>
      <c r="E263" s="274"/>
      <c r="F263" s="274"/>
      <c r="G263" s="274"/>
      <c r="H263" s="274"/>
      <c r="I263" s="274"/>
      <c r="J263" s="274"/>
      <c r="K263" s="889"/>
      <c r="L263" s="275"/>
      <c r="M263" s="268"/>
      <c r="N263" s="269" t="s">
        <v>451</v>
      </c>
      <c r="O263" s="269"/>
      <c r="P263" s="269"/>
      <c r="Q263" s="269"/>
      <c r="R263" s="269"/>
      <c r="S263" s="269"/>
      <c r="T263" s="269"/>
      <c r="U263" s="269"/>
      <c r="V263" s="269"/>
      <c r="W263" s="269"/>
      <c r="X263" s="269"/>
      <c r="Y263" s="270"/>
      <c r="Z263" s="581" t="s">
        <v>53</v>
      </c>
      <c r="AA263" s="269"/>
      <c r="AB263" s="296"/>
      <c r="AC263" s="474" t="s">
        <v>326</v>
      </c>
      <c r="AD263" s="269"/>
      <c r="AE263" s="269"/>
      <c r="AF263" s="269"/>
      <c r="AG263" s="269"/>
      <c r="AH263" s="269"/>
      <c r="AI263" s="269"/>
      <c r="AJ263" s="269"/>
      <c r="AK263" s="269"/>
      <c r="AL263" s="269"/>
      <c r="AM263" s="269"/>
      <c r="AN263" s="269"/>
      <c r="AO263" s="269"/>
      <c r="AP263" s="270"/>
      <c r="AQ263" s="275"/>
      <c r="AR263" s="275"/>
      <c r="AS263" s="275"/>
      <c r="AT263" s="275"/>
      <c r="AU263" s="275"/>
      <c r="AV263" s="275"/>
      <c r="AW263" s="275"/>
      <c r="AX263" s="584"/>
      <c r="AY263" s="471"/>
      <c r="BA263" s="192">
        <f t="shared" si="32"/>
        <v>9</v>
      </c>
      <c r="BB263" s="192">
        <f t="shared" si="32"/>
        <v>3</v>
      </c>
      <c r="BC263" s="192"/>
      <c r="BD263" s="192"/>
      <c r="BG263" s="559" t="str">
        <f t="shared" ca="1" si="31"/>
        <v/>
      </c>
      <c r="BH263" s="560" t="str">
        <f t="shared" ca="1" si="31"/>
        <v/>
      </c>
      <c r="BI263" s="560" t="str">
        <f t="shared" ca="1" si="31"/>
        <v/>
      </c>
      <c r="BJ263" s="560" t="str">
        <f t="shared" ca="1" si="31"/>
        <v/>
      </c>
      <c r="BK263" s="560" t="str">
        <f t="shared" ca="1" si="31"/>
        <v/>
      </c>
      <c r="BL263" s="561" t="str">
        <f t="shared" ca="1" si="31"/>
        <v/>
      </c>
      <c r="CV263" s="1528"/>
      <c r="CW263" s="1529"/>
      <c r="CX263" s="1529"/>
      <c r="CY263" s="1529"/>
      <c r="CZ263" s="1529"/>
      <c r="DA263" s="1529"/>
      <c r="DB263" s="1529"/>
      <c r="DC263" s="1529"/>
      <c r="DD263" s="1991"/>
      <c r="DE263" s="1992"/>
      <c r="DF263" s="1992"/>
      <c r="DG263" s="1993"/>
      <c r="DH263" s="1264"/>
      <c r="DI263" s="1264"/>
      <c r="DJ263" s="1264"/>
      <c r="DK263" s="1264"/>
      <c r="DL263" s="1264"/>
      <c r="DM263" s="1264"/>
      <c r="DN263" s="1264"/>
      <c r="DO263" s="1264"/>
      <c r="DP263" s="1264"/>
      <c r="DQ263" s="1264"/>
      <c r="DR263" s="307"/>
    </row>
    <row r="264" spans="1:122" s="465" customFormat="1" ht="15" customHeight="1">
      <c r="A264" s="916"/>
      <c r="B264" s="917"/>
      <c r="C264" s="917"/>
      <c r="D264" s="888"/>
      <c r="E264" s="274"/>
      <c r="F264" s="274"/>
      <c r="G264" s="274"/>
      <c r="H264" s="274"/>
      <c r="I264" s="274"/>
      <c r="J264" s="274"/>
      <c r="K264" s="889"/>
      <c r="L264" s="275"/>
      <c r="M264" s="927"/>
      <c r="N264" s="257" t="s">
        <v>452</v>
      </c>
      <c r="O264" s="257"/>
      <c r="P264" s="257"/>
      <c r="Q264" s="257"/>
      <c r="R264" s="257"/>
      <c r="S264" s="257"/>
      <c r="T264" s="257"/>
      <c r="U264" s="257"/>
      <c r="V264" s="257"/>
      <c r="W264" s="257"/>
      <c r="X264" s="257"/>
      <c r="Y264" s="258"/>
      <c r="Z264" s="587" t="s">
        <v>53</v>
      </c>
      <c r="AA264" s="257"/>
      <c r="AB264" s="928"/>
      <c r="AC264" s="358" t="s">
        <v>472</v>
      </c>
      <c r="AD264" s="257"/>
      <c r="AE264" s="257"/>
      <c r="AF264" s="257"/>
      <c r="AG264" s="257"/>
      <c r="AH264" s="257"/>
      <c r="AI264" s="257"/>
      <c r="AJ264" s="257"/>
      <c r="AK264" s="257"/>
      <c r="AL264" s="257"/>
      <c r="AM264" s="257"/>
      <c r="AN264" s="257"/>
      <c r="AO264" s="257"/>
      <c r="AP264" s="258"/>
      <c r="AQ264" s="275"/>
      <c r="AR264" s="275"/>
      <c r="AS264" s="275"/>
      <c r="AT264" s="275"/>
      <c r="AU264" s="275"/>
      <c r="AV264" s="275"/>
      <c r="AW264" s="275"/>
      <c r="AX264" s="584"/>
      <c r="AY264" s="471"/>
      <c r="BA264" s="192">
        <f t="shared" si="32"/>
        <v>9</v>
      </c>
      <c r="BB264" s="192">
        <f t="shared" si="32"/>
        <v>3</v>
      </c>
      <c r="BC264" s="192"/>
      <c r="BD264" s="192"/>
      <c r="BG264" s="559" t="str">
        <f t="shared" ca="1" si="31"/>
        <v/>
      </c>
      <c r="BH264" s="560" t="str">
        <f t="shared" ca="1" si="31"/>
        <v/>
      </c>
      <c r="BI264" s="560" t="str">
        <f t="shared" ca="1" si="31"/>
        <v/>
      </c>
      <c r="BJ264" s="560" t="str">
        <f t="shared" ca="1" si="31"/>
        <v/>
      </c>
      <c r="BK264" s="560" t="str">
        <f t="shared" ca="1" si="31"/>
        <v/>
      </c>
      <c r="BL264" s="561" t="str">
        <f t="shared" ca="1" si="31"/>
        <v/>
      </c>
      <c r="CV264" s="1528"/>
      <c r="CW264" s="1529"/>
      <c r="CX264" s="1529"/>
      <c r="CY264" s="1529"/>
      <c r="CZ264" s="1529"/>
      <c r="DA264" s="1529"/>
      <c r="DB264" s="1529"/>
      <c r="DC264" s="1529"/>
      <c r="DD264" s="1991"/>
      <c r="DE264" s="1992"/>
      <c r="DF264" s="1992"/>
      <c r="DG264" s="1993"/>
      <c r="DH264" s="1264"/>
      <c r="DI264" s="1264"/>
      <c r="DJ264" s="1264"/>
      <c r="DK264" s="1264"/>
      <c r="DL264" s="1264"/>
      <c r="DM264" s="1264"/>
      <c r="DN264" s="1264"/>
      <c r="DO264" s="1264"/>
      <c r="DP264" s="1264"/>
      <c r="DQ264" s="1264"/>
      <c r="DR264" s="307"/>
    </row>
    <row r="265" spans="1:122" s="465" customFormat="1" ht="15" customHeight="1">
      <c r="A265" s="916"/>
      <c r="B265" s="917"/>
      <c r="C265" s="917"/>
      <c r="D265" s="888"/>
      <c r="E265" s="274"/>
      <c r="F265" s="274"/>
      <c r="G265" s="274"/>
      <c r="H265" s="274"/>
      <c r="I265" s="274"/>
      <c r="J265" s="274"/>
      <c r="K265" s="889"/>
      <c r="L265" s="275"/>
      <c r="M265" s="268" t="s">
        <v>484</v>
      </c>
      <c r="N265" s="269"/>
      <c r="O265" s="269"/>
      <c r="P265" s="269"/>
      <c r="Q265" s="269"/>
      <c r="R265" s="269"/>
      <c r="S265" s="269"/>
      <c r="T265" s="269"/>
      <c r="U265" s="269"/>
      <c r="V265" s="269"/>
      <c r="W265" s="269"/>
      <c r="X265" s="269"/>
      <c r="Y265" s="269"/>
      <c r="Z265" s="894"/>
      <c r="AA265" s="269"/>
      <c r="AB265" s="269"/>
      <c r="AC265" s="269"/>
      <c r="AD265" s="269"/>
      <c r="AE265" s="269"/>
      <c r="AF265" s="269"/>
      <c r="AG265" s="269"/>
      <c r="AH265" s="269"/>
      <c r="AI265" s="894"/>
      <c r="AJ265" s="269"/>
      <c r="AK265" s="269"/>
      <c r="AL265" s="269"/>
      <c r="AM265" s="269"/>
      <c r="AN265" s="269"/>
      <c r="AO265" s="269"/>
      <c r="AP265" s="270"/>
      <c r="AQ265" s="275"/>
      <c r="AR265" s="275"/>
      <c r="AS265" s="275"/>
      <c r="AT265" s="275"/>
      <c r="AU265" s="275"/>
      <c r="AV265" s="275"/>
      <c r="AW265" s="275"/>
      <c r="AX265" s="584"/>
      <c r="AY265" s="471"/>
      <c r="BA265" s="192">
        <f t="shared" si="32"/>
        <v>9</v>
      </c>
      <c r="BB265" s="192">
        <f t="shared" si="32"/>
        <v>3</v>
      </c>
      <c r="BC265" s="192"/>
      <c r="BD265" s="192"/>
      <c r="BG265" s="559" t="str">
        <f t="shared" ca="1" si="31"/>
        <v/>
      </c>
      <c r="BH265" s="560" t="str">
        <f t="shared" ca="1" si="31"/>
        <v/>
      </c>
      <c r="BI265" s="560" t="str">
        <f t="shared" ca="1" si="31"/>
        <v/>
      </c>
      <c r="BJ265" s="560" t="str">
        <f t="shared" ca="1" si="31"/>
        <v/>
      </c>
      <c r="BK265" s="560" t="str">
        <f t="shared" ca="1" si="31"/>
        <v/>
      </c>
      <c r="BL265" s="561" t="str">
        <f t="shared" ca="1" si="31"/>
        <v/>
      </c>
      <c r="CV265" s="1528"/>
      <c r="CW265" s="1529"/>
      <c r="CX265" s="1529"/>
      <c r="CY265" s="1529"/>
      <c r="CZ265" s="1529"/>
      <c r="DA265" s="1529"/>
      <c r="DB265" s="1529"/>
      <c r="DC265" s="1529"/>
      <c r="DD265" s="1991"/>
      <c r="DE265" s="1992"/>
      <c r="DF265" s="1992"/>
      <c r="DG265" s="1993"/>
      <c r="DH265" s="1264"/>
      <c r="DI265" s="1264"/>
      <c r="DJ265" s="1264"/>
      <c r="DK265" s="1264"/>
      <c r="DL265" s="1264"/>
      <c r="DM265" s="1264"/>
      <c r="DN265" s="1264"/>
      <c r="DO265" s="1264"/>
      <c r="DP265" s="1264"/>
      <c r="DQ265" s="1264"/>
      <c r="DR265" s="307"/>
    </row>
    <row r="266" spans="1:122" s="465" customFormat="1" ht="15" customHeight="1">
      <c r="A266" s="916"/>
      <c r="B266" s="917"/>
      <c r="C266" s="917"/>
      <c r="D266" s="888"/>
      <c r="E266" s="274"/>
      <c r="F266" s="274"/>
      <c r="G266" s="274"/>
      <c r="H266" s="274"/>
      <c r="I266" s="274"/>
      <c r="J266" s="274"/>
      <c r="K266" s="889"/>
      <c r="L266" s="275"/>
      <c r="M266" s="268"/>
      <c r="N266" s="269" t="s">
        <v>514</v>
      </c>
      <c r="O266" s="269"/>
      <c r="P266" s="269"/>
      <c r="Q266" s="269"/>
      <c r="R266" s="269"/>
      <c r="S266" s="269"/>
      <c r="T266" s="269"/>
      <c r="U266" s="269"/>
      <c r="V266" s="269"/>
      <c r="W266" s="269"/>
      <c r="X266" s="269"/>
      <c r="Y266" s="270"/>
      <c r="Z266" s="581" t="s">
        <v>53</v>
      </c>
      <c r="AA266" s="269"/>
      <c r="AB266" s="296"/>
      <c r="AC266" s="474" t="s">
        <v>516</v>
      </c>
      <c r="AD266" s="269"/>
      <c r="AE266" s="269"/>
      <c r="AF266" s="269"/>
      <c r="AG266" s="269"/>
      <c r="AH266" s="269"/>
      <c r="AI266" s="269"/>
      <c r="AJ266" s="269"/>
      <c r="AK266" s="269"/>
      <c r="AL266" s="269"/>
      <c r="AM266" s="269"/>
      <c r="AN266" s="269"/>
      <c r="AO266" s="269"/>
      <c r="AP266" s="270"/>
      <c r="AQ266" s="275"/>
      <c r="AR266" s="275"/>
      <c r="AS266" s="275"/>
      <c r="AT266" s="275"/>
      <c r="AU266" s="275"/>
      <c r="AV266" s="275"/>
      <c r="AW266" s="275"/>
      <c r="AX266" s="584"/>
      <c r="AY266" s="471"/>
      <c r="BA266" s="192">
        <f t="shared" si="32"/>
        <v>9</v>
      </c>
      <c r="BB266" s="192">
        <f t="shared" si="32"/>
        <v>3</v>
      </c>
      <c r="BC266" s="192"/>
      <c r="BD266" s="192"/>
      <c r="BG266" s="559" t="str">
        <f t="shared" ca="1" si="31"/>
        <v/>
      </c>
      <c r="BH266" s="560" t="str">
        <f t="shared" ca="1" si="31"/>
        <v/>
      </c>
      <c r="BI266" s="560" t="str">
        <f t="shared" ca="1" si="31"/>
        <v/>
      </c>
      <c r="BJ266" s="560" t="str">
        <f t="shared" ca="1" si="31"/>
        <v/>
      </c>
      <c r="BK266" s="560" t="str">
        <f t="shared" ca="1" si="31"/>
        <v/>
      </c>
      <c r="BL266" s="561" t="str">
        <f t="shared" ca="1" si="31"/>
        <v/>
      </c>
      <c r="CV266" s="1528"/>
      <c r="CW266" s="1529"/>
      <c r="CX266" s="1529"/>
      <c r="CY266" s="1529"/>
      <c r="CZ266" s="1529"/>
      <c r="DA266" s="1529"/>
      <c r="DB266" s="1529"/>
      <c r="DC266" s="1529"/>
      <c r="DD266" s="1991"/>
      <c r="DE266" s="1992"/>
      <c r="DF266" s="1992"/>
      <c r="DG266" s="1993"/>
      <c r="DH266" s="1264"/>
      <c r="DI266" s="1264"/>
      <c r="DJ266" s="1264"/>
      <c r="DK266" s="1264"/>
      <c r="DL266" s="1264"/>
      <c r="DM266" s="1264"/>
      <c r="DN266" s="1264"/>
      <c r="DO266" s="1264"/>
      <c r="DP266" s="1264"/>
      <c r="DQ266" s="1264"/>
      <c r="DR266" s="307"/>
    </row>
    <row r="267" spans="1:122" s="465" customFormat="1" ht="15" customHeight="1">
      <c r="A267" s="916"/>
      <c r="B267" s="917"/>
      <c r="C267" s="917"/>
      <c r="D267" s="888"/>
      <c r="E267" s="274"/>
      <c r="F267" s="274"/>
      <c r="G267" s="274"/>
      <c r="H267" s="274"/>
      <c r="I267" s="274"/>
      <c r="J267" s="274"/>
      <c r="K267" s="889"/>
      <c r="L267" s="275"/>
      <c r="M267" s="268"/>
      <c r="N267" s="269" t="s">
        <v>515</v>
      </c>
      <c r="O267" s="269"/>
      <c r="P267" s="269"/>
      <c r="Q267" s="269"/>
      <c r="R267" s="269"/>
      <c r="S267" s="269"/>
      <c r="T267" s="269"/>
      <c r="U267" s="269"/>
      <c r="V267" s="269"/>
      <c r="W267" s="269"/>
      <c r="X267" s="269"/>
      <c r="Y267" s="270"/>
      <c r="Z267" s="581" t="s">
        <v>53</v>
      </c>
      <c r="AA267" s="269"/>
      <c r="AB267" s="296"/>
      <c r="AC267" s="474" t="s">
        <v>516</v>
      </c>
      <c r="AD267" s="269"/>
      <c r="AE267" s="269"/>
      <c r="AF267" s="269"/>
      <c r="AG267" s="269"/>
      <c r="AH267" s="269"/>
      <c r="AI267" s="269"/>
      <c r="AJ267" s="269"/>
      <c r="AK267" s="269"/>
      <c r="AL267" s="269"/>
      <c r="AM267" s="269"/>
      <c r="AN267" s="269"/>
      <c r="AO267" s="269"/>
      <c r="AP267" s="270"/>
      <c r="AQ267" s="275"/>
      <c r="AR267" s="275"/>
      <c r="AS267" s="275"/>
      <c r="AT267" s="275"/>
      <c r="AU267" s="275"/>
      <c r="AV267" s="275"/>
      <c r="AW267" s="275"/>
      <c r="AX267" s="584"/>
      <c r="AY267" s="471"/>
      <c r="BA267" s="192">
        <f t="shared" si="32"/>
        <v>9</v>
      </c>
      <c r="BB267" s="192">
        <f t="shared" si="32"/>
        <v>3</v>
      </c>
      <c r="BC267" s="192"/>
      <c r="BD267" s="192"/>
      <c r="BG267" s="559" t="str">
        <f t="shared" ca="1" si="31"/>
        <v/>
      </c>
      <c r="BH267" s="560" t="str">
        <f t="shared" ca="1" si="31"/>
        <v/>
      </c>
      <c r="BI267" s="560" t="str">
        <f t="shared" ca="1" si="31"/>
        <v/>
      </c>
      <c r="BJ267" s="560" t="str">
        <f t="shared" ca="1" si="31"/>
        <v/>
      </c>
      <c r="BK267" s="560" t="str">
        <f t="shared" ca="1" si="31"/>
        <v/>
      </c>
      <c r="BL267" s="561" t="str">
        <f t="shared" ca="1" si="31"/>
        <v/>
      </c>
      <c r="CV267" s="1528"/>
      <c r="CW267" s="1529"/>
      <c r="CX267" s="1529"/>
      <c r="CY267" s="1529"/>
      <c r="CZ267" s="1529"/>
      <c r="DA267" s="1529"/>
      <c r="DB267" s="1529"/>
      <c r="DC267" s="1529"/>
      <c r="DD267" s="1991"/>
      <c r="DE267" s="1992"/>
      <c r="DF267" s="1992"/>
      <c r="DG267" s="1993"/>
      <c r="DH267" s="1264"/>
      <c r="DI267" s="1264"/>
      <c r="DJ267" s="1264"/>
      <c r="DK267" s="1264"/>
      <c r="DL267" s="1264"/>
      <c r="DM267" s="1264"/>
      <c r="DN267" s="1264"/>
      <c r="DO267" s="1264"/>
      <c r="DP267" s="1264"/>
      <c r="DQ267" s="1264"/>
      <c r="DR267" s="307"/>
    </row>
    <row r="268" spans="1:122" s="465" customFormat="1" ht="15" customHeight="1">
      <c r="A268" s="916"/>
      <c r="B268" s="917"/>
      <c r="C268" s="917"/>
      <c r="D268" s="888"/>
      <c r="E268" s="274"/>
      <c r="F268" s="274"/>
      <c r="G268" s="274"/>
      <c r="H268" s="274"/>
      <c r="I268" s="274"/>
      <c r="J268" s="274"/>
      <c r="K268" s="889"/>
      <c r="L268" s="275"/>
      <c r="M268" s="268"/>
      <c r="N268" s="269" t="s">
        <v>485</v>
      </c>
      <c r="O268" s="269"/>
      <c r="P268" s="269"/>
      <c r="Q268" s="269"/>
      <c r="R268" s="269"/>
      <c r="S268" s="269"/>
      <c r="T268" s="269"/>
      <c r="U268" s="269"/>
      <c r="V268" s="269"/>
      <c r="W268" s="269"/>
      <c r="X268" s="269"/>
      <c r="Y268" s="270"/>
      <c r="Z268" s="581" t="s">
        <v>53</v>
      </c>
      <c r="AA268" s="269"/>
      <c r="AB268" s="296"/>
      <c r="AC268" s="474" t="s">
        <v>326</v>
      </c>
      <c r="AD268" s="269"/>
      <c r="AE268" s="269"/>
      <c r="AF268" s="269"/>
      <c r="AG268" s="269"/>
      <c r="AH268" s="269"/>
      <c r="AI268" s="269"/>
      <c r="AJ268" s="269"/>
      <c r="AK268" s="269"/>
      <c r="AL268" s="269"/>
      <c r="AM268" s="269"/>
      <c r="AN268" s="269"/>
      <c r="AO268" s="269"/>
      <c r="AP268" s="270"/>
      <c r="AQ268" s="275"/>
      <c r="AR268" s="275"/>
      <c r="AS268" s="275"/>
      <c r="AT268" s="275"/>
      <c r="AU268" s="275"/>
      <c r="AV268" s="275"/>
      <c r="AW268" s="275"/>
      <c r="AX268" s="584"/>
      <c r="AY268" s="471"/>
      <c r="BA268" s="192">
        <f t="shared" si="32"/>
        <v>9</v>
      </c>
      <c r="BB268" s="192">
        <f t="shared" si="32"/>
        <v>3</v>
      </c>
      <c r="BC268" s="192"/>
      <c r="BD268" s="192"/>
      <c r="BG268" s="559" t="str">
        <f t="shared" ca="1" si="31"/>
        <v/>
      </c>
      <c r="BH268" s="560" t="str">
        <f t="shared" ca="1" si="31"/>
        <v/>
      </c>
      <c r="BI268" s="560" t="str">
        <f t="shared" ca="1" si="31"/>
        <v/>
      </c>
      <c r="BJ268" s="560" t="str">
        <f t="shared" ca="1" si="31"/>
        <v/>
      </c>
      <c r="BK268" s="560" t="str">
        <f t="shared" ca="1" si="31"/>
        <v/>
      </c>
      <c r="BL268" s="561" t="str">
        <f t="shared" ca="1" si="31"/>
        <v/>
      </c>
      <c r="CV268" s="1528"/>
      <c r="CW268" s="1529"/>
      <c r="CX268" s="1529"/>
      <c r="CY268" s="1529"/>
      <c r="CZ268" s="1529"/>
      <c r="DA268" s="1529"/>
      <c r="DB268" s="1529"/>
      <c r="DC268" s="1529"/>
      <c r="DD268" s="1991"/>
      <c r="DE268" s="1992"/>
      <c r="DF268" s="1992"/>
      <c r="DG268" s="1993"/>
      <c r="DH268" s="1264"/>
      <c r="DI268" s="1264"/>
      <c r="DJ268" s="1264"/>
      <c r="DK268" s="1264"/>
      <c r="DL268" s="1264"/>
      <c r="DM268" s="1264"/>
      <c r="DN268" s="1264"/>
      <c r="DO268" s="1264"/>
      <c r="DP268" s="1264"/>
      <c r="DQ268" s="1264"/>
      <c r="DR268" s="307"/>
    </row>
    <row r="269" spans="1:122" s="465" customFormat="1" ht="15" customHeight="1">
      <c r="A269" s="916"/>
      <c r="B269" s="917"/>
      <c r="C269" s="917"/>
      <c r="D269" s="888"/>
      <c r="E269" s="274"/>
      <c r="F269" s="274"/>
      <c r="G269" s="274"/>
      <c r="H269" s="274"/>
      <c r="I269" s="274"/>
      <c r="J269" s="274"/>
      <c r="K269" s="889"/>
      <c r="L269" s="275"/>
      <c r="M269" s="261"/>
      <c r="N269" s="271" t="s">
        <v>486</v>
      </c>
      <c r="O269" s="271"/>
      <c r="P269" s="271"/>
      <c r="Q269" s="271"/>
      <c r="R269" s="271"/>
      <c r="S269" s="271"/>
      <c r="T269" s="271"/>
      <c r="U269" s="271"/>
      <c r="V269" s="271"/>
      <c r="W269" s="271"/>
      <c r="X269" s="271"/>
      <c r="Y269" s="272"/>
      <c r="Z269" s="481" t="s">
        <v>53</v>
      </c>
      <c r="AA269" s="271"/>
      <c r="AB269" s="262"/>
      <c r="AC269" s="588" t="s">
        <v>472</v>
      </c>
      <c r="AD269" s="271"/>
      <c r="AE269" s="271"/>
      <c r="AF269" s="271"/>
      <c r="AG269" s="271"/>
      <c r="AH269" s="271"/>
      <c r="AI269" s="271"/>
      <c r="AJ269" s="271"/>
      <c r="AK269" s="271"/>
      <c r="AL269" s="271"/>
      <c r="AM269" s="271"/>
      <c r="AN269" s="271"/>
      <c r="AO269" s="271"/>
      <c r="AP269" s="272"/>
      <c r="AQ269" s="275"/>
      <c r="AR269" s="275"/>
      <c r="AS269" s="275"/>
      <c r="AT269" s="275"/>
      <c r="AU269" s="275"/>
      <c r="AV269" s="275"/>
      <c r="AW269" s="275"/>
      <c r="AX269" s="584"/>
      <c r="AY269" s="471"/>
      <c r="BA269" s="192">
        <f t="shared" si="32"/>
        <v>9</v>
      </c>
      <c r="BB269" s="192">
        <f t="shared" si="32"/>
        <v>3</v>
      </c>
      <c r="BC269" s="192"/>
      <c r="BD269" s="192"/>
      <c r="BG269" s="559" t="str">
        <f t="shared" ca="1" si="31"/>
        <v/>
      </c>
      <c r="BH269" s="560" t="str">
        <f t="shared" ca="1" si="31"/>
        <v/>
      </c>
      <c r="BI269" s="560" t="str">
        <f t="shared" ca="1" si="31"/>
        <v/>
      </c>
      <c r="BJ269" s="560" t="str">
        <f t="shared" ca="1" si="31"/>
        <v/>
      </c>
      <c r="BK269" s="560" t="str">
        <f t="shared" ca="1" si="31"/>
        <v/>
      </c>
      <c r="BL269" s="561" t="str">
        <f t="shared" ca="1" si="31"/>
        <v/>
      </c>
      <c r="CV269" s="1528"/>
      <c r="CW269" s="1529"/>
      <c r="CX269" s="1529"/>
      <c r="CY269" s="1529"/>
      <c r="CZ269" s="1529"/>
      <c r="DA269" s="1529"/>
      <c r="DB269" s="1529"/>
      <c r="DC269" s="1529"/>
      <c r="DD269" s="1991"/>
      <c r="DE269" s="1992"/>
      <c r="DF269" s="1992"/>
      <c r="DG269" s="1993"/>
      <c r="DH269" s="1264"/>
      <c r="DI269" s="1264"/>
      <c r="DJ269" s="1264"/>
      <c r="DK269" s="1264"/>
      <c r="DL269" s="1264"/>
      <c r="DM269" s="1264"/>
      <c r="DN269" s="1264"/>
      <c r="DO269" s="1264"/>
      <c r="DP269" s="1264"/>
      <c r="DQ269" s="1264"/>
      <c r="DR269" s="307"/>
    </row>
    <row r="270" spans="1:122" s="465" customFormat="1" ht="15" customHeight="1">
      <c r="A270" s="916"/>
      <c r="B270" s="917"/>
      <c r="C270" s="917"/>
      <c r="D270" s="888"/>
      <c r="E270" s="274"/>
      <c r="F270" s="274"/>
      <c r="G270" s="274"/>
      <c r="H270" s="274"/>
      <c r="I270" s="274"/>
      <c r="J270" s="274"/>
      <c r="K270" s="889"/>
      <c r="L270" s="275"/>
      <c r="M270" s="275"/>
      <c r="N270" s="275"/>
      <c r="O270" s="275"/>
      <c r="P270" s="275"/>
      <c r="Q270" s="275"/>
      <c r="R270" s="275"/>
      <c r="S270" s="275"/>
      <c r="T270" s="275"/>
      <c r="U270" s="275"/>
      <c r="V270" s="275"/>
      <c r="W270" s="275"/>
      <c r="X270" s="275"/>
      <c r="Y270" s="275"/>
      <c r="Z270" s="275"/>
      <c r="AA270" s="275"/>
      <c r="AB270" s="275"/>
      <c r="AC270" s="275"/>
      <c r="AD270" s="275"/>
      <c r="AE270" s="275"/>
      <c r="AF270" s="275"/>
      <c r="AG270" s="275"/>
      <c r="AH270" s="275"/>
      <c r="AI270" s="275"/>
      <c r="AJ270" s="275"/>
      <c r="AK270" s="275"/>
      <c r="AL270" s="275"/>
      <c r="AM270" s="275"/>
      <c r="AN270" s="275"/>
      <c r="AO270" s="275"/>
      <c r="AP270" s="275"/>
      <c r="AQ270" s="275"/>
      <c r="AR270" s="275"/>
      <c r="AS270" s="275"/>
      <c r="AT270" s="275"/>
      <c r="AU270" s="275"/>
      <c r="AV270" s="275"/>
      <c r="AW270" s="275"/>
      <c r="AX270" s="584"/>
      <c r="AY270" s="471"/>
      <c r="BA270" s="192">
        <f t="shared" si="32"/>
        <v>9</v>
      </c>
      <c r="BB270" s="192">
        <f t="shared" si="32"/>
        <v>3</v>
      </c>
      <c r="BC270" s="192"/>
      <c r="BD270" s="192"/>
      <c r="BG270" s="559" t="str">
        <f t="shared" ca="1" si="31"/>
        <v/>
      </c>
      <c r="BH270" s="560" t="str">
        <f t="shared" ca="1" si="31"/>
        <v/>
      </c>
      <c r="BI270" s="560" t="str">
        <f t="shared" ca="1" si="31"/>
        <v/>
      </c>
      <c r="BJ270" s="560" t="str">
        <f t="shared" ca="1" si="31"/>
        <v/>
      </c>
      <c r="BK270" s="560" t="str">
        <f t="shared" ca="1" si="31"/>
        <v/>
      </c>
      <c r="BL270" s="561" t="str">
        <f t="shared" ca="1" si="31"/>
        <v/>
      </c>
      <c r="CV270" s="1528"/>
      <c r="CW270" s="1529"/>
      <c r="CX270" s="1529"/>
      <c r="CY270" s="1529"/>
      <c r="CZ270" s="1529"/>
      <c r="DA270" s="1529"/>
      <c r="DB270" s="1529"/>
      <c r="DC270" s="1529"/>
      <c r="DD270" s="1991"/>
      <c r="DE270" s="1992"/>
      <c r="DF270" s="1992"/>
      <c r="DG270" s="1993"/>
      <c r="DH270" s="1264"/>
      <c r="DI270" s="1264"/>
      <c r="DJ270" s="1264"/>
      <c r="DK270" s="1264"/>
      <c r="DL270" s="1264"/>
      <c r="DM270" s="1264"/>
      <c r="DN270" s="1264"/>
      <c r="DO270" s="1264"/>
      <c r="DP270" s="1264"/>
      <c r="DQ270" s="1264"/>
      <c r="DR270" s="307"/>
    </row>
    <row r="271" spans="1:122" s="465" customFormat="1" ht="15" customHeight="1">
      <c r="A271" s="916"/>
      <c r="B271" s="917"/>
      <c r="C271" s="917"/>
      <c r="D271" s="1865" t="s">
        <v>333</v>
      </c>
      <c r="E271" s="1866"/>
      <c r="F271" s="1866"/>
      <c r="G271" s="1866"/>
      <c r="H271" s="1866"/>
      <c r="I271" s="1866"/>
      <c r="J271" s="1866"/>
      <c r="K271" s="1867"/>
      <c r="L271" s="261" t="str">
        <f>"車種記号対照表.データID = &lt;"&amp;$B$37&amp;"."&amp;$D$45&amp;"&gt;"</f>
        <v>車種記号対照表.データID = &lt;入力領域.データID&gt;</v>
      </c>
      <c r="M271" s="271"/>
      <c r="N271" s="271"/>
      <c r="O271" s="271"/>
      <c r="P271" s="271"/>
      <c r="Q271" s="271"/>
      <c r="R271" s="271"/>
      <c r="S271" s="271"/>
      <c r="T271" s="271"/>
      <c r="U271" s="271"/>
      <c r="V271" s="271"/>
      <c r="W271" s="271"/>
      <c r="X271" s="271"/>
      <c r="Y271" s="271"/>
      <c r="Z271" s="271"/>
      <c r="AA271" s="271"/>
      <c r="AB271" s="271"/>
      <c r="AC271" s="271"/>
      <c r="AD271" s="271"/>
      <c r="AE271" s="271"/>
      <c r="AF271" s="271"/>
      <c r="AG271" s="271"/>
      <c r="AH271" s="271"/>
      <c r="AI271" s="271"/>
      <c r="AJ271" s="271"/>
      <c r="AK271" s="271"/>
      <c r="AL271" s="271"/>
      <c r="AM271" s="271"/>
      <c r="AN271" s="271"/>
      <c r="AO271" s="271"/>
      <c r="AP271" s="271"/>
      <c r="AQ271" s="271"/>
      <c r="AR271" s="271"/>
      <c r="AS271" s="271"/>
      <c r="AT271" s="271"/>
      <c r="AU271" s="271"/>
      <c r="AV271" s="271"/>
      <c r="AW271" s="271"/>
      <c r="AX271" s="272"/>
      <c r="AY271" s="471"/>
      <c r="BA271" s="192">
        <f t="shared" si="32"/>
        <v>9</v>
      </c>
      <c r="BB271" s="192">
        <f t="shared" si="32"/>
        <v>3</v>
      </c>
      <c r="BC271" s="192"/>
      <c r="BD271" s="192"/>
      <c r="BG271" s="559" t="str">
        <f t="shared" ca="1" si="31"/>
        <v/>
      </c>
      <c r="BH271" s="560" t="str">
        <f t="shared" ca="1" si="31"/>
        <v/>
      </c>
      <c r="BI271" s="560" t="str">
        <f t="shared" ca="1" si="31"/>
        <v/>
      </c>
      <c r="BJ271" s="560" t="str">
        <f t="shared" ca="1" si="31"/>
        <v/>
      </c>
      <c r="BK271" s="560" t="str">
        <f t="shared" ca="1" si="31"/>
        <v/>
      </c>
      <c r="BL271" s="561" t="str">
        <f t="shared" ca="1" si="31"/>
        <v/>
      </c>
      <c r="CV271" s="1528"/>
      <c r="CW271" s="1529"/>
      <c r="CX271" s="1529"/>
      <c r="CY271" s="1529"/>
      <c r="CZ271" s="1529"/>
      <c r="DA271" s="1529"/>
      <c r="DB271" s="1529"/>
      <c r="DC271" s="1529"/>
      <c r="DD271" s="1991"/>
      <c r="DE271" s="1992"/>
      <c r="DF271" s="1992"/>
      <c r="DG271" s="1993"/>
      <c r="DH271" s="1264"/>
      <c r="DI271" s="1264"/>
      <c r="DJ271" s="1264"/>
      <c r="DK271" s="1264"/>
      <c r="DL271" s="1264"/>
      <c r="DM271" s="1264"/>
      <c r="DN271" s="1264"/>
      <c r="DO271" s="1264"/>
      <c r="DP271" s="1264"/>
      <c r="DQ271" s="1264"/>
      <c r="DR271" s="307"/>
    </row>
    <row r="272" spans="1:122" s="465" customFormat="1" ht="15" customHeight="1">
      <c r="A272" s="1863" t="str">
        <f>BA272&amp;"."&amp;BB272</f>
        <v>9.4</v>
      </c>
      <c r="B272" s="1864"/>
      <c r="C272" s="1864"/>
      <c r="D272" s="475" t="s">
        <v>382</v>
      </c>
      <c r="E272" s="275"/>
      <c r="F272" s="275"/>
      <c r="G272" s="275"/>
      <c r="H272" s="479"/>
      <c r="I272" s="2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1"/>
      <c r="BA272" s="192">
        <f t="shared" si="32"/>
        <v>9</v>
      </c>
      <c r="BB272" s="193">
        <f>BB271+1</f>
        <v>4</v>
      </c>
      <c r="BC272" s="192"/>
      <c r="BG272" s="559" t="str">
        <f t="shared" ca="1" si="31"/>
        <v/>
      </c>
      <c r="BH272" s="560" t="str">
        <f t="shared" ca="1" si="31"/>
        <v/>
      </c>
      <c r="BI272" s="560" t="str">
        <f t="shared" ca="1" si="31"/>
        <v/>
      </c>
      <c r="BJ272" s="560" t="str">
        <f t="shared" ca="1" si="31"/>
        <v/>
      </c>
      <c r="BK272" s="560" t="str">
        <f t="shared" ca="1" si="31"/>
        <v/>
      </c>
      <c r="BL272" s="561" t="str">
        <f t="shared" ca="1" si="31"/>
        <v/>
      </c>
      <c r="CV272" s="1528"/>
      <c r="CW272" s="1529"/>
      <c r="CX272" s="1529"/>
      <c r="CY272" s="1529"/>
      <c r="CZ272" s="1529"/>
      <c r="DA272" s="1529"/>
      <c r="DB272" s="1529"/>
      <c r="DC272" s="1529"/>
      <c r="DD272" s="1991"/>
      <c r="DE272" s="1992"/>
      <c r="DF272" s="1992"/>
      <c r="DG272" s="1993"/>
      <c r="DH272" s="1264"/>
      <c r="DI272" s="1264"/>
      <c r="DJ272" s="1264"/>
      <c r="DK272" s="1264"/>
      <c r="DL272" s="1264"/>
      <c r="DM272" s="1264"/>
      <c r="DN272" s="1264"/>
      <c r="DO272" s="1264"/>
      <c r="DP272" s="1264"/>
      <c r="DQ272" s="1264"/>
      <c r="DR272" s="307"/>
    </row>
    <row r="273" spans="1:122" s="465" customFormat="1" ht="15" customHeight="1">
      <c r="A273" s="1863" t="str">
        <f>BA273&amp;"."&amp;BB273&amp;"."&amp;BC273</f>
        <v>9.4.1</v>
      </c>
      <c r="B273" s="1864"/>
      <c r="C273" s="1864"/>
      <c r="D273" s="1864"/>
      <c r="E273" s="275" t="s">
        <v>513</v>
      </c>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c r="AC273" s="475"/>
      <c r="AD273" s="475"/>
      <c r="AE273" s="475"/>
      <c r="AF273" s="475"/>
      <c r="AG273" s="475"/>
      <c r="AH273" s="475"/>
      <c r="AI273" s="475"/>
      <c r="AJ273" s="475"/>
      <c r="AK273" s="475"/>
      <c r="AL273" s="475"/>
      <c r="AM273" s="475"/>
      <c r="AN273" s="475"/>
      <c r="AO273" s="475"/>
      <c r="AP273" s="475"/>
      <c r="AQ273" s="475"/>
      <c r="AR273" s="475"/>
      <c r="AS273" s="475"/>
      <c r="AT273" s="475"/>
      <c r="AU273" s="475"/>
      <c r="AV273" s="475"/>
      <c r="AW273" s="475"/>
      <c r="AX273" s="475"/>
      <c r="AY273" s="471"/>
      <c r="BA273" s="192">
        <f t="shared" ref="BA273:BB285" si="33">BA272</f>
        <v>9</v>
      </c>
      <c r="BB273" s="192">
        <f t="shared" si="33"/>
        <v>4</v>
      </c>
      <c r="BC273" s="193">
        <f>BC272+1</f>
        <v>1</v>
      </c>
      <c r="BG273" s="559" t="str">
        <f t="shared" ca="1" si="31"/>
        <v/>
      </c>
      <c r="BH273" s="560" t="str">
        <f t="shared" ca="1" si="31"/>
        <v/>
      </c>
      <c r="BI273" s="560" t="str">
        <f t="shared" ca="1" si="31"/>
        <v/>
      </c>
      <c r="BJ273" s="560" t="str">
        <f t="shared" ca="1" si="31"/>
        <v/>
      </c>
      <c r="BK273" s="560" t="str">
        <f t="shared" ca="1" si="31"/>
        <v/>
      </c>
      <c r="BL273" s="561" t="str">
        <f t="shared" ca="1" si="31"/>
        <v/>
      </c>
      <c r="CV273" s="1488" t="s">
        <v>2265</v>
      </c>
      <c r="CW273" s="1489"/>
      <c r="CX273" s="1489"/>
      <c r="CY273" s="1489"/>
      <c r="CZ273" s="1489"/>
      <c r="DA273" s="1489"/>
      <c r="DB273" s="1489"/>
      <c r="DC273" s="1489"/>
      <c r="DD273" s="1859">
        <v>44638</v>
      </c>
      <c r="DE273" s="1860"/>
      <c r="DF273" s="1860"/>
      <c r="DG273" s="1861"/>
      <c r="DH273" s="1264"/>
      <c r="DI273" s="1264"/>
      <c r="DJ273" s="1264"/>
      <c r="DK273" s="1264"/>
      <c r="DL273" s="1264"/>
      <c r="DM273" s="1264"/>
      <c r="DN273" s="1264"/>
      <c r="DO273" s="1264"/>
      <c r="DP273" s="1264"/>
      <c r="DQ273" s="1264"/>
      <c r="DR273" s="307"/>
    </row>
    <row r="274" spans="1:122" s="465" customFormat="1" ht="15" customHeight="1">
      <c r="A274" s="1863" t="str">
        <f>BA274&amp;"."&amp;BB274&amp;"."&amp;BC274</f>
        <v>9.4.2</v>
      </c>
      <c r="B274" s="1864"/>
      <c r="C274" s="1864"/>
      <c r="D274" s="1864"/>
      <c r="E274" s="275" t="str">
        <f>$CL$26&amp;"を実施し一覧表を更新する。"</f>
        <v>「10. データ検索処理」を実施し一覧表を更新する。</v>
      </c>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c r="AC274" s="475"/>
      <c r="AD274" s="475"/>
      <c r="AE274" s="475"/>
      <c r="AF274" s="475"/>
      <c r="AG274" s="475"/>
      <c r="AH274" s="475"/>
      <c r="AI274" s="475"/>
      <c r="AJ274" s="475"/>
      <c r="AK274" s="475"/>
      <c r="AL274" s="475"/>
      <c r="AM274" s="475"/>
      <c r="AN274" s="475"/>
      <c r="AO274" s="475"/>
      <c r="AP274" s="475"/>
      <c r="AQ274" s="475"/>
      <c r="AR274" s="475"/>
      <c r="AS274" s="475"/>
      <c r="AT274" s="475"/>
      <c r="AU274" s="475"/>
      <c r="AV274" s="475"/>
      <c r="AW274" s="475"/>
      <c r="AX274" s="475"/>
      <c r="AY274" s="471"/>
      <c r="BA274" s="192">
        <f t="shared" si="33"/>
        <v>9</v>
      </c>
      <c r="BB274" s="192">
        <f t="shared" si="33"/>
        <v>4</v>
      </c>
      <c r="BC274" s="193">
        <f>BC273+1</f>
        <v>2</v>
      </c>
      <c r="BG274" s="559" t="str">
        <f t="shared" ca="1" si="31"/>
        <v/>
      </c>
      <c r="BH274" s="560" t="str">
        <f t="shared" ca="1" si="31"/>
        <v/>
      </c>
      <c r="BI274" s="560" t="str">
        <f t="shared" ca="1" si="31"/>
        <v/>
      </c>
      <c r="BJ274" s="560" t="str">
        <f t="shared" ca="1" si="31"/>
        <v/>
      </c>
      <c r="BK274" s="560" t="str">
        <f t="shared" ca="1" si="31"/>
        <v/>
      </c>
      <c r="BL274" s="561" t="str">
        <f t="shared" ca="1" si="31"/>
        <v/>
      </c>
      <c r="CV274" s="1488" t="s">
        <v>2265</v>
      </c>
      <c r="CW274" s="1489"/>
      <c r="CX274" s="1489"/>
      <c r="CY274" s="1489"/>
      <c r="CZ274" s="1489"/>
      <c r="DA274" s="1489"/>
      <c r="DB274" s="1489"/>
      <c r="DC274" s="1489"/>
      <c r="DD274" s="1859">
        <v>44638</v>
      </c>
      <c r="DE274" s="1860"/>
      <c r="DF274" s="1860"/>
      <c r="DG274" s="1861"/>
      <c r="DH274" s="1264"/>
      <c r="DI274" s="1264"/>
      <c r="DJ274" s="1264"/>
      <c r="DK274" s="1264"/>
      <c r="DL274" s="1264"/>
      <c r="DM274" s="1264"/>
      <c r="DN274" s="1264"/>
      <c r="DO274" s="1264"/>
      <c r="DP274" s="1264"/>
      <c r="DQ274" s="1264"/>
      <c r="DR274" s="307"/>
    </row>
    <row r="275" spans="1:122" s="465" customFormat="1" ht="15" customHeight="1">
      <c r="A275" s="1868" t="str">
        <f>BA275&amp;"."</f>
        <v>10.</v>
      </c>
      <c r="B275" s="1869"/>
      <c r="C275" s="319" t="s">
        <v>348</v>
      </c>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c r="AF275" s="475"/>
      <c r="AG275" s="475"/>
      <c r="AH275" s="475"/>
      <c r="AI275" s="475"/>
      <c r="AJ275" s="475"/>
      <c r="AK275" s="475"/>
      <c r="AL275" s="475"/>
      <c r="AM275" s="475"/>
      <c r="AN275" s="475"/>
      <c r="AO275" s="475"/>
      <c r="AP275" s="475"/>
      <c r="AQ275" s="475"/>
      <c r="AR275" s="475"/>
      <c r="AS275" s="475"/>
      <c r="AT275" s="475"/>
      <c r="AU275" s="475"/>
      <c r="AV275" s="475"/>
      <c r="AW275" s="475"/>
      <c r="AX275" s="475"/>
      <c r="AY275" s="895"/>
      <c r="AZ275" s="236"/>
      <c r="BA275" s="193">
        <f>BA274+1</f>
        <v>10</v>
      </c>
      <c r="BB275" s="192"/>
      <c r="BC275" s="192"/>
      <c r="BD275" s="192"/>
      <c r="BG275" s="563" t="str">
        <f t="shared" ca="1" si="31"/>
        <v/>
      </c>
      <c r="BH275" s="564" t="str">
        <f t="shared" ca="1" si="31"/>
        <v/>
      </c>
      <c r="BI275" s="564" t="str">
        <f t="shared" ca="1" si="31"/>
        <v/>
      </c>
      <c r="BJ275" s="564" t="str">
        <f t="shared" ca="1" si="31"/>
        <v/>
      </c>
      <c r="BK275" s="564" t="str">
        <f t="shared" ca="1" si="31"/>
        <v/>
      </c>
      <c r="BL275" s="565" t="str">
        <f t="shared" ca="1" si="31"/>
        <v/>
      </c>
      <c r="CV275" s="1528"/>
      <c r="CW275" s="1529"/>
      <c r="CX275" s="1529"/>
      <c r="CY275" s="1529"/>
      <c r="CZ275" s="1529"/>
      <c r="DA275" s="1529"/>
      <c r="DB275" s="1529"/>
      <c r="DC275" s="1529"/>
      <c r="DD275" s="1991"/>
      <c r="DE275" s="1992"/>
      <c r="DF275" s="1992"/>
      <c r="DG275" s="1993"/>
      <c r="DH275" s="1264"/>
      <c r="DI275" s="1264"/>
      <c r="DJ275" s="1264"/>
      <c r="DK275" s="1264"/>
      <c r="DL275" s="1264"/>
      <c r="DM275" s="1264"/>
      <c r="DN275" s="1264"/>
      <c r="DO275" s="1264"/>
      <c r="DP275" s="1264"/>
      <c r="DQ275" s="1264"/>
      <c r="DR275" s="307"/>
    </row>
    <row r="276" spans="1:122" s="465" customFormat="1" ht="15" customHeight="1">
      <c r="A276" s="1863" t="str">
        <f>$BA276&amp;"."&amp;$BB276&amp;"."</f>
        <v>10.1.</v>
      </c>
      <c r="B276" s="1864"/>
      <c r="C276" s="1864"/>
      <c r="D276" s="475" t="s">
        <v>503</v>
      </c>
      <c r="E276" s="2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c r="AC276" s="475"/>
      <c r="AD276" s="475"/>
      <c r="AE276" s="475"/>
      <c r="AF276" s="475"/>
      <c r="AG276" s="475"/>
      <c r="AH276" s="475"/>
      <c r="AI276" s="475"/>
      <c r="AJ276" s="475"/>
      <c r="AK276" s="475"/>
      <c r="AL276" s="475"/>
      <c r="AM276" s="475"/>
      <c r="AN276" s="475"/>
      <c r="AO276" s="475"/>
      <c r="AP276" s="475"/>
      <c r="AQ276" s="475"/>
      <c r="AR276" s="475"/>
      <c r="AS276" s="475"/>
      <c r="AT276" s="475"/>
      <c r="AU276" s="475"/>
      <c r="AV276" s="475"/>
      <c r="AW276" s="475"/>
      <c r="AX276" s="475"/>
      <c r="AY276" s="895"/>
      <c r="BA276" s="192">
        <f t="shared" si="33"/>
        <v>10</v>
      </c>
      <c r="BB276" s="193">
        <f>BB275+1</f>
        <v>1</v>
      </c>
      <c r="BC276" s="192"/>
      <c r="BG276" s="563" t="str">
        <f t="shared" ca="1" si="31"/>
        <v/>
      </c>
      <c r="BH276" s="564" t="str">
        <f t="shared" ca="1" si="31"/>
        <v/>
      </c>
      <c r="BI276" s="564" t="str">
        <f t="shared" ca="1" si="31"/>
        <v/>
      </c>
      <c r="BJ276" s="564" t="str">
        <f t="shared" ca="1" si="31"/>
        <v/>
      </c>
      <c r="BK276" s="564" t="str">
        <f t="shared" ca="1" si="31"/>
        <v/>
      </c>
      <c r="BL276" s="565" t="str">
        <f t="shared" ca="1" si="31"/>
        <v/>
      </c>
      <c r="CV276" s="1488" t="s">
        <v>2265</v>
      </c>
      <c r="CW276" s="1489"/>
      <c r="CX276" s="1489"/>
      <c r="CY276" s="1489"/>
      <c r="CZ276" s="1489"/>
      <c r="DA276" s="1489"/>
      <c r="DB276" s="1489"/>
      <c r="DC276" s="1489"/>
      <c r="DD276" s="1859">
        <v>44638</v>
      </c>
      <c r="DE276" s="1860"/>
      <c r="DF276" s="1860"/>
      <c r="DG276" s="1861"/>
      <c r="DH276" s="1264"/>
      <c r="DI276" s="1264"/>
      <c r="DJ276" s="1264"/>
      <c r="DK276" s="1264"/>
      <c r="DL276" s="1264"/>
      <c r="DM276" s="1264"/>
      <c r="DN276" s="1264"/>
      <c r="DO276" s="1264"/>
      <c r="DP276" s="1264"/>
      <c r="DQ276" s="1264"/>
      <c r="DR276" s="307"/>
    </row>
    <row r="277" spans="1:122" s="465" customFormat="1" ht="15" customHeight="1">
      <c r="A277" s="896"/>
      <c r="B277" s="575"/>
      <c r="C277" s="575"/>
      <c r="D277" s="475" t="s">
        <v>349</v>
      </c>
      <c r="E277" s="469"/>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c r="AC277" s="475"/>
      <c r="AD277" s="475"/>
      <c r="AE277" s="475"/>
      <c r="AF277" s="475"/>
      <c r="AG277" s="475"/>
      <c r="AH277" s="475"/>
      <c r="AI277" s="475"/>
      <c r="AJ277" s="475"/>
      <c r="AK277" s="475"/>
      <c r="AL277" s="475"/>
      <c r="AM277" s="475"/>
      <c r="AN277" s="475"/>
      <c r="AO277" s="475"/>
      <c r="AP277" s="475"/>
      <c r="AQ277" s="475"/>
      <c r="AR277" s="475"/>
      <c r="AS277" s="475"/>
      <c r="AT277" s="475"/>
      <c r="AU277" s="475"/>
      <c r="AV277" s="475"/>
      <c r="AW277" s="475"/>
      <c r="AX277" s="475"/>
      <c r="AY277" s="895"/>
      <c r="BA277" s="192">
        <f t="shared" si="33"/>
        <v>10</v>
      </c>
      <c r="BB277" s="192">
        <f t="shared" si="33"/>
        <v>1</v>
      </c>
      <c r="BC277" s="192"/>
      <c r="BG277" s="563" t="str">
        <f t="shared" ca="1" si="31"/>
        <v/>
      </c>
      <c r="BH277" s="564" t="str">
        <f t="shared" ca="1" si="31"/>
        <v/>
      </c>
      <c r="BI277" s="564" t="str">
        <f t="shared" ca="1" si="31"/>
        <v/>
      </c>
      <c r="BJ277" s="564" t="str">
        <f t="shared" ca="1" si="31"/>
        <v/>
      </c>
      <c r="BK277" s="564" t="str">
        <f t="shared" ca="1" si="31"/>
        <v/>
      </c>
      <c r="BL277" s="565" t="str">
        <f t="shared" ca="1" si="31"/>
        <v/>
      </c>
      <c r="CV277" s="1528"/>
      <c r="CW277" s="1529"/>
      <c r="CX277" s="1529"/>
      <c r="CY277" s="1529"/>
      <c r="CZ277" s="1529"/>
      <c r="DA277" s="1529"/>
      <c r="DB277" s="1529"/>
      <c r="DC277" s="1529"/>
      <c r="DD277" s="1991"/>
      <c r="DE277" s="1992"/>
      <c r="DF277" s="1992"/>
      <c r="DG277" s="1993"/>
      <c r="DH277" s="1264"/>
      <c r="DI277" s="1264"/>
      <c r="DJ277" s="1264"/>
      <c r="DK277" s="1264"/>
      <c r="DL277" s="1264"/>
      <c r="DM277" s="1264"/>
      <c r="DN277" s="1264"/>
      <c r="DO277" s="1264"/>
      <c r="DP277" s="1264"/>
      <c r="DQ277" s="1264"/>
      <c r="DR277" s="307"/>
    </row>
    <row r="278" spans="1:122" s="465" customFormat="1" ht="15" customHeight="1">
      <c r="A278" s="320"/>
      <c r="B278" s="275"/>
      <c r="C278" s="275"/>
      <c r="D278" s="845" t="s">
        <v>265</v>
      </c>
      <c r="E278" s="846"/>
      <c r="F278" s="846"/>
      <c r="G278" s="846"/>
      <c r="H278" s="846"/>
      <c r="I278" s="846"/>
      <c r="J278" s="846"/>
      <c r="K278" s="847"/>
      <c r="L278" s="265" t="s">
        <v>978</v>
      </c>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c r="AJ278" s="266"/>
      <c r="AK278" s="266"/>
      <c r="AL278" s="266"/>
      <c r="AM278" s="266"/>
      <c r="AN278" s="266"/>
      <c r="AO278" s="266"/>
      <c r="AP278" s="266"/>
      <c r="AQ278" s="266"/>
      <c r="AR278" s="266"/>
      <c r="AS278" s="266"/>
      <c r="AT278" s="266"/>
      <c r="AU278" s="266"/>
      <c r="AV278" s="266"/>
      <c r="AW278" s="266"/>
      <c r="AX278" s="267"/>
      <c r="AY278" s="895"/>
      <c r="BA278" s="192">
        <f t="shared" si="33"/>
        <v>10</v>
      </c>
      <c r="BB278" s="192">
        <f t="shared" si="33"/>
        <v>1</v>
      </c>
      <c r="BC278" s="192"/>
      <c r="BG278" s="563" t="str">
        <f t="shared" ca="1" si="31"/>
        <v/>
      </c>
      <c r="BH278" s="564" t="str">
        <f t="shared" ca="1" si="31"/>
        <v/>
      </c>
      <c r="BI278" s="564" t="str">
        <f t="shared" ca="1" si="31"/>
        <v/>
      </c>
      <c r="BJ278" s="564" t="str">
        <f t="shared" ca="1" si="31"/>
        <v/>
      </c>
      <c r="BK278" s="564" t="str">
        <f t="shared" ca="1" si="31"/>
        <v/>
      </c>
      <c r="BL278" s="565" t="str">
        <f t="shared" ca="1" si="31"/>
        <v/>
      </c>
      <c r="CV278" s="1528"/>
      <c r="CW278" s="1529"/>
      <c r="CX278" s="1529"/>
      <c r="CY278" s="1529"/>
      <c r="CZ278" s="1529"/>
      <c r="DA278" s="1529"/>
      <c r="DB278" s="1529"/>
      <c r="DC278" s="1529"/>
      <c r="DD278" s="1991"/>
      <c r="DE278" s="1992"/>
      <c r="DF278" s="1992"/>
      <c r="DG278" s="1993"/>
      <c r="DH278" s="1264"/>
      <c r="DI278" s="1264"/>
      <c r="DJ278" s="1264"/>
      <c r="DK278" s="1264"/>
      <c r="DL278" s="1264"/>
      <c r="DM278" s="1264"/>
      <c r="DN278" s="1264"/>
      <c r="DO278" s="1264"/>
      <c r="DP278" s="1264"/>
      <c r="DQ278" s="1264"/>
      <c r="DR278" s="307"/>
    </row>
    <row r="279" spans="1:122" s="465" customFormat="1" ht="15" customHeight="1">
      <c r="A279" s="916"/>
      <c r="B279" s="917"/>
      <c r="C279" s="917"/>
      <c r="D279" s="848" t="s">
        <v>84</v>
      </c>
      <c r="E279" s="849"/>
      <c r="F279" s="849"/>
      <c r="G279" s="849"/>
      <c r="H279" s="849"/>
      <c r="I279" s="849"/>
      <c r="J279" s="849"/>
      <c r="K279" s="850"/>
      <c r="L279" s="268" t="s">
        <v>1131</v>
      </c>
      <c r="M279" s="269"/>
      <c r="N279" s="269"/>
      <c r="O279" s="269"/>
      <c r="P279" s="269"/>
      <c r="Q279" s="269"/>
      <c r="R279" s="269"/>
      <c r="S279" s="269"/>
      <c r="T279" s="269"/>
      <c r="U279" s="269"/>
      <c r="V279" s="269"/>
      <c r="W279" s="269"/>
      <c r="X279" s="269"/>
      <c r="Y279" s="269"/>
      <c r="Z279" s="269"/>
      <c r="AA279" s="269"/>
      <c r="AB279" s="269"/>
      <c r="AC279" s="269"/>
      <c r="AD279" s="269"/>
      <c r="AE279" s="269"/>
      <c r="AF279" s="269"/>
      <c r="AG279" s="269"/>
      <c r="AH279" s="269"/>
      <c r="AI279" s="269"/>
      <c r="AJ279" s="269"/>
      <c r="AK279" s="269"/>
      <c r="AL279" s="269"/>
      <c r="AM279" s="269"/>
      <c r="AN279" s="269"/>
      <c r="AO279" s="269"/>
      <c r="AP279" s="269"/>
      <c r="AQ279" s="269"/>
      <c r="AR279" s="269"/>
      <c r="AS279" s="269"/>
      <c r="AT279" s="269"/>
      <c r="AU279" s="269"/>
      <c r="AV279" s="269"/>
      <c r="AW279" s="269"/>
      <c r="AX279" s="270"/>
      <c r="AY279" s="223"/>
      <c r="BA279" s="192">
        <f t="shared" si="33"/>
        <v>10</v>
      </c>
      <c r="BB279" s="192">
        <f t="shared" si="33"/>
        <v>1</v>
      </c>
      <c r="BC279" s="192"/>
      <c r="BG279" s="563" t="str">
        <f t="shared" ca="1" si="31"/>
        <v/>
      </c>
      <c r="BH279" s="564" t="str">
        <f t="shared" ca="1" si="31"/>
        <v/>
      </c>
      <c r="BI279" s="564" t="str">
        <f t="shared" ca="1" si="31"/>
        <v/>
      </c>
      <c r="BJ279" s="564" t="str">
        <f t="shared" ca="1" si="31"/>
        <v/>
      </c>
      <c r="BK279" s="564" t="str">
        <f t="shared" ca="1" si="31"/>
        <v/>
      </c>
      <c r="BL279" s="565" t="str">
        <f t="shared" ca="1" si="31"/>
        <v/>
      </c>
      <c r="CV279" s="1528"/>
      <c r="CW279" s="1529"/>
      <c r="CX279" s="1529"/>
      <c r="CY279" s="1529"/>
      <c r="CZ279" s="1529"/>
      <c r="DA279" s="1529"/>
      <c r="DB279" s="1529"/>
      <c r="DC279" s="1529"/>
      <c r="DD279" s="1991"/>
      <c r="DE279" s="1992"/>
      <c r="DF279" s="1992"/>
      <c r="DG279" s="1993"/>
      <c r="DH279" s="1264"/>
      <c r="DI279" s="1264"/>
      <c r="DJ279" s="1264"/>
      <c r="DK279" s="1264"/>
      <c r="DL279" s="1264"/>
      <c r="DM279" s="1264"/>
      <c r="DN279" s="1264"/>
      <c r="DO279" s="1264"/>
      <c r="DP279" s="1264"/>
      <c r="DQ279" s="1264"/>
      <c r="DR279" s="307"/>
    </row>
    <row r="280" spans="1:122" s="465" customFormat="1" ht="15" customHeight="1">
      <c r="A280" s="916"/>
      <c r="B280" s="917"/>
      <c r="C280" s="917"/>
      <c r="D280" s="970"/>
      <c r="E280" s="965"/>
      <c r="F280" s="965"/>
      <c r="G280" s="965"/>
      <c r="H280" s="965"/>
      <c r="I280" s="965"/>
      <c r="J280" s="965"/>
      <c r="K280" s="971"/>
      <c r="L280" s="268" t="s">
        <v>1132</v>
      </c>
      <c r="M280" s="269"/>
      <c r="N280" s="269"/>
      <c r="O280" s="269"/>
      <c r="P280" s="269"/>
      <c r="Q280" s="269"/>
      <c r="R280" s="269"/>
      <c r="S280" s="269"/>
      <c r="T280" s="269"/>
      <c r="U280" s="269"/>
      <c r="V280" s="269"/>
      <c r="W280" s="269"/>
      <c r="X280" s="269"/>
      <c r="Y280" s="269"/>
      <c r="Z280" s="269"/>
      <c r="AA280" s="269"/>
      <c r="AB280" s="269"/>
      <c r="AC280" s="269"/>
      <c r="AD280" s="269"/>
      <c r="AE280" s="269"/>
      <c r="AF280" s="269"/>
      <c r="AG280" s="269"/>
      <c r="AH280" s="269"/>
      <c r="AI280" s="269"/>
      <c r="AJ280" s="269"/>
      <c r="AK280" s="269"/>
      <c r="AL280" s="269"/>
      <c r="AM280" s="269"/>
      <c r="AN280" s="269"/>
      <c r="AO280" s="269"/>
      <c r="AP280" s="269"/>
      <c r="AQ280" s="269"/>
      <c r="AR280" s="269"/>
      <c r="AS280" s="269"/>
      <c r="AT280" s="269"/>
      <c r="AU280" s="269"/>
      <c r="AV280" s="269"/>
      <c r="AW280" s="269"/>
      <c r="AX280" s="270"/>
      <c r="AY280" s="223"/>
      <c r="BA280" s="192">
        <f t="shared" si="33"/>
        <v>10</v>
      </c>
      <c r="BB280" s="192">
        <f t="shared" si="33"/>
        <v>1</v>
      </c>
      <c r="BC280" s="192"/>
      <c r="BG280" s="563"/>
      <c r="BH280" s="564"/>
      <c r="BI280" s="564"/>
      <c r="BJ280" s="564"/>
      <c r="BK280" s="564"/>
      <c r="BL280" s="565"/>
      <c r="CV280" s="1528"/>
      <c r="CW280" s="1529"/>
      <c r="CX280" s="1529"/>
      <c r="CY280" s="1529"/>
      <c r="CZ280" s="1529"/>
      <c r="DA280" s="1529"/>
      <c r="DB280" s="1529"/>
      <c r="DC280" s="1529"/>
      <c r="DD280" s="1991"/>
      <c r="DE280" s="1992"/>
      <c r="DF280" s="1992"/>
      <c r="DG280" s="1993"/>
      <c r="DH280" s="1264"/>
      <c r="DI280" s="1264"/>
      <c r="DJ280" s="1264"/>
      <c r="DK280" s="1264"/>
      <c r="DL280" s="1264"/>
      <c r="DM280" s="1264"/>
      <c r="DN280" s="1264"/>
      <c r="DO280" s="1264"/>
      <c r="DP280" s="1264"/>
      <c r="DQ280" s="1264"/>
      <c r="DR280" s="307"/>
    </row>
    <row r="281" spans="1:122" s="465" customFormat="1" ht="15" customHeight="1">
      <c r="A281" s="916"/>
      <c r="B281" s="917"/>
      <c r="C281" s="917"/>
      <c r="D281" s="970"/>
      <c r="E281" s="965"/>
      <c r="F281" s="965"/>
      <c r="G281" s="965"/>
      <c r="H281" s="965"/>
      <c r="I281" s="965"/>
      <c r="J281" s="965"/>
      <c r="K281" s="971"/>
      <c r="L281" s="268" t="s">
        <v>1133</v>
      </c>
      <c r="M281" s="269"/>
      <c r="N281" s="269"/>
      <c r="O281" s="269"/>
      <c r="P281" s="269"/>
      <c r="Q281" s="269"/>
      <c r="R281" s="269"/>
      <c r="S281" s="269"/>
      <c r="T281" s="269"/>
      <c r="U281" s="269"/>
      <c r="V281" s="269"/>
      <c r="W281" s="269"/>
      <c r="X281" s="269"/>
      <c r="Y281" s="269"/>
      <c r="Z281" s="269"/>
      <c r="AA281" s="269"/>
      <c r="AB281" s="269"/>
      <c r="AC281" s="269"/>
      <c r="AD281" s="269"/>
      <c r="AE281" s="269"/>
      <c r="AF281" s="269"/>
      <c r="AG281" s="269"/>
      <c r="AH281" s="269"/>
      <c r="AI281" s="269"/>
      <c r="AJ281" s="269"/>
      <c r="AK281" s="269"/>
      <c r="AL281" s="269"/>
      <c r="AM281" s="269"/>
      <c r="AN281" s="269"/>
      <c r="AO281" s="269"/>
      <c r="AP281" s="269"/>
      <c r="AQ281" s="269"/>
      <c r="AR281" s="269"/>
      <c r="AS281" s="269"/>
      <c r="AT281" s="269"/>
      <c r="AU281" s="269"/>
      <c r="AV281" s="269"/>
      <c r="AW281" s="269"/>
      <c r="AX281" s="270"/>
      <c r="AY281" s="223"/>
      <c r="BA281" s="192">
        <f t="shared" si="33"/>
        <v>10</v>
      </c>
      <c r="BB281" s="192">
        <f t="shared" si="33"/>
        <v>1</v>
      </c>
      <c r="BC281" s="192"/>
      <c r="BG281" s="563"/>
      <c r="BH281" s="564"/>
      <c r="BI281" s="564"/>
      <c r="BJ281" s="564"/>
      <c r="BK281" s="564"/>
      <c r="BL281" s="565"/>
      <c r="CV281" s="1528"/>
      <c r="CW281" s="1529"/>
      <c r="CX281" s="1529"/>
      <c r="CY281" s="1529"/>
      <c r="CZ281" s="1529"/>
      <c r="DA281" s="1529"/>
      <c r="DB281" s="1529"/>
      <c r="DC281" s="1529"/>
      <c r="DD281" s="1991"/>
      <c r="DE281" s="1992"/>
      <c r="DF281" s="1992"/>
      <c r="DG281" s="1993"/>
      <c r="DH281" s="1264"/>
      <c r="DI281" s="1264"/>
      <c r="DJ281" s="1264"/>
      <c r="DK281" s="1264"/>
      <c r="DL281" s="1264"/>
      <c r="DM281" s="1264"/>
      <c r="DN281" s="1264"/>
      <c r="DO281" s="1264"/>
      <c r="DP281" s="1264"/>
      <c r="DQ281" s="1264"/>
      <c r="DR281" s="307"/>
    </row>
    <row r="282" spans="1:122" s="465" customFormat="1" ht="15" customHeight="1">
      <c r="A282" s="916"/>
      <c r="B282" s="917"/>
      <c r="C282" s="917"/>
      <c r="D282" s="970"/>
      <c r="E282" s="965"/>
      <c r="F282" s="965"/>
      <c r="G282" s="965"/>
      <c r="H282" s="965"/>
      <c r="I282" s="965"/>
      <c r="J282" s="965"/>
      <c r="K282" s="971"/>
      <c r="L282" s="268" t="s">
        <v>1134</v>
      </c>
      <c r="M282" s="269"/>
      <c r="N282" s="269"/>
      <c r="O282" s="269"/>
      <c r="P282" s="269"/>
      <c r="Q282" s="269"/>
      <c r="R282" s="269"/>
      <c r="S282" s="269"/>
      <c r="T282" s="269"/>
      <c r="U282" s="269"/>
      <c r="V282" s="269"/>
      <c r="W282" s="269"/>
      <c r="X282" s="269"/>
      <c r="Y282" s="269"/>
      <c r="Z282" s="269"/>
      <c r="AA282" s="269"/>
      <c r="AB282" s="269"/>
      <c r="AC282" s="269"/>
      <c r="AD282" s="269"/>
      <c r="AE282" s="269"/>
      <c r="AF282" s="269"/>
      <c r="AG282" s="894"/>
      <c r="AH282" s="269"/>
      <c r="AI282" s="269"/>
      <c r="AJ282" s="269"/>
      <c r="AK282" s="269"/>
      <c r="AL282" s="269"/>
      <c r="AM282" s="269"/>
      <c r="AN282" s="269"/>
      <c r="AO282" s="269"/>
      <c r="AP282" s="269"/>
      <c r="AQ282" s="269"/>
      <c r="AR282" s="269"/>
      <c r="AS282" s="269"/>
      <c r="AT282" s="269"/>
      <c r="AU282" s="269"/>
      <c r="AV282" s="269"/>
      <c r="AW282" s="269"/>
      <c r="AX282" s="270"/>
      <c r="AY282" s="223"/>
      <c r="BA282" s="192">
        <f t="shared" si="33"/>
        <v>10</v>
      </c>
      <c r="BB282" s="192">
        <f t="shared" si="33"/>
        <v>1</v>
      </c>
      <c r="BC282" s="192"/>
      <c r="BG282" s="563"/>
      <c r="BH282" s="564"/>
      <c r="BI282" s="564"/>
      <c r="BJ282" s="564"/>
      <c r="BK282" s="564"/>
      <c r="BL282" s="565"/>
      <c r="CV282" s="1528"/>
      <c r="CW282" s="1529"/>
      <c r="CX282" s="1529"/>
      <c r="CY282" s="1529"/>
      <c r="CZ282" s="1529"/>
      <c r="DA282" s="1529"/>
      <c r="DB282" s="1529"/>
      <c r="DC282" s="1529"/>
      <c r="DD282" s="1991"/>
      <c r="DE282" s="1992"/>
      <c r="DF282" s="1992"/>
      <c r="DG282" s="1993"/>
      <c r="DH282" s="1264"/>
      <c r="DI282" s="1264"/>
      <c r="DJ282" s="1264"/>
      <c r="DK282" s="1264"/>
      <c r="DL282" s="1264"/>
      <c r="DM282" s="1264"/>
      <c r="DN282" s="1264"/>
      <c r="DO282" s="1264"/>
      <c r="DP282" s="1264"/>
      <c r="DQ282" s="1264"/>
      <c r="DR282" s="307"/>
    </row>
    <row r="283" spans="1:122" s="465" customFormat="1" ht="15" customHeight="1">
      <c r="A283" s="916"/>
      <c r="B283" s="917"/>
      <c r="C283" s="917"/>
      <c r="D283" s="848" t="s">
        <v>233</v>
      </c>
      <c r="E283" s="849"/>
      <c r="F283" s="849"/>
      <c r="G283" s="849"/>
      <c r="H283" s="849"/>
      <c r="I283" s="849"/>
      <c r="J283" s="849"/>
      <c r="K283" s="850"/>
      <c r="L283" s="268" t="str">
        <f>$B$46&amp;"."&amp;$D$48&amp;"に条件の指定がある場合"</f>
        <v>検索領域.量産車種記号に条件の指定がある場合</v>
      </c>
      <c r="M283" s="257"/>
      <c r="N283" s="269"/>
      <c r="O283" s="269"/>
      <c r="P283" s="269"/>
      <c r="Q283" s="269"/>
      <c r="R283" s="269"/>
      <c r="S283" s="269"/>
      <c r="T283" s="269"/>
      <c r="U283" s="269"/>
      <c r="V283" s="269"/>
      <c r="W283" s="269"/>
      <c r="X283" s="269"/>
      <c r="Y283" s="269"/>
      <c r="Z283" s="269"/>
      <c r="AA283" s="269"/>
      <c r="AB283" s="269"/>
      <c r="AC283" s="269"/>
      <c r="AD283" s="269"/>
      <c r="AE283" s="269"/>
      <c r="AF283" s="269"/>
      <c r="AG283" s="269"/>
      <c r="AH283" s="269"/>
      <c r="AI283" s="269"/>
      <c r="AJ283" s="269"/>
      <c r="AK283" s="269"/>
      <c r="AL283" s="269"/>
      <c r="AM283" s="269"/>
      <c r="AN283" s="269"/>
      <c r="AO283" s="269"/>
      <c r="AP283" s="269"/>
      <c r="AQ283" s="269"/>
      <c r="AR283" s="269"/>
      <c r="AS283" s="269"/>
      <c r="AT283" s="269"/>
      <c r="AU283" s="269"/>
      <c r="AV283" s="269"/>
      <c r="AW283" s="269"/>
      <c r="AX283" s="270"/>
      <c r="AY283" s="895"/>
      <c r="BA283" s="192">
        <f t="shared" si="33"/>
        <v>10</v>
      </c>
      <c r="BB283" s="192">
        <f t="shared" si="33"/>
        <v>1</v>
      </c>
      <c r="BC283" s="192"/>
      <c r="BG283" s="563" t="str">
        <f t="shared" ca="1" si="31"/>
        <v/>
      </c>
      <c r="BH283" s="564" t="str">
        <f t="shared" ca="1" si="31"/>
        <v/>
      </c>
      <c r="BI283" s="564" t="str">
        <f t="shared" ca="1" si="31"/>
        <v/>
      </c>
      <c r="BJ283" s="564" t="str">
        <f t="shared" ca="1" si="31"/>
        <v/>
      </c>
      <c r="BK283" s="564" t="str">
        <f t="shared" ca="1" si="31"/>
        <v/>
      </c>
      <c r="BL283" s="565" t="str">
        <f t="shared" ca="1" si="31"/>
        <v/>
      </c>
      <c r="CV283" s="1528"/>
      <c r="CW283" s="1529"/>
      <c r="CX283" s="1529"/>
      <c r="CY283" s="1529"/>
      <c r="CZ283" s="1529"/>
      <c r="DA283" s="1529"/>
      <c r="DB283" s="1529"/>
      <c r="DC283" s="1529"/>
      <c r="DD283" s="1991"/>
      <c r="DE283" s="1992"/>
      <c r="DF283" s="1992"/>
      <c r="DG283" s="1993"/>
      <c r="DH283" s="1264"/>
      <c r="DI283" s="1264"/>
      <c r="DJ283" s="1264"/>
      <c r="DK283" s="1264"/>
      <c r="DL283" s="1264"/>
      <c r="DM283" s="1264"/>
      <c r="DN283" s="1264"/>
      <c r="DO283" s="1264"/>
      <c r="DP283" s="1264"/>
      <c r="DQ283" s="1264"/>
      <c r="DR283" s="307"/>
    </row>
    <row r="284" spans="1:122" s="465" customFormat="1" ht="15" customHeight="1">
      <c r="A284" s="916"/>
      <c r="B284" s="917"/>
      <c r="C284" s="917"/>
      <c r="D284" s="897"/>
      <c r="E284" s="898"/>
      <c r="F284" s="898"/>
      <c r="G284" s="898"/>
      <c r="H284" s="898"/>
      <c r="I284" s="898"/>
      <c r="J284" s="898"/>
      <c r="K284" s="899"/>
      <c r="L284" s="481"/>
      <c r="M284" s="271" t="str">
        <f>"車種記号対照表.量産車種記号 LIKE '&lt;"&amp;$B$46&amp;"."&amp;$D$48&amp;"&gt;%'"</f>
        <v>車種記号対照表.量産車種記号 LIKE '&lt;検索領域.量産車種記号&gt;%'</v>
      </c>
      <c r="N284" s="271"/>
      <c r="O284" s="271"/>
      <c r="P284" s="271"/>
      <c r="Q284" s="271"/>
      <c r="R284" s="271"/>
      <c r="S284" s="271"/>
      <c r="T284" s="271"/>
      <c r="U284" s="271"/>
      <c r="V284" s="271"/>
      <c r="W284" s="271"/>
      <c r="X284" s="271"/>
      <c r="Y284" s="271"/>
      <c r="Z284" s="271"/>
      <c r="AA284" s="271"/>
      <c r="AB284" s="271"/>
      <c r="AC284" s="271"/>
      <c r="AD284" s="271"/>
      <c r="AE284" s="271"/>
      <c r="AF284" s="271"/>
      <c r="AG284" s="271"/>
      <c r="AH284" s="271"/>
      <c r="AI284" s="271"/>
      <c r="AJ284" s="271"/>
      <c r="AK284" s="271"/>
      <c r="AL284" s="271"/>
      <c r="AM284" s="271"/>
      <c r="AN284" s="271"/>
      <c r="AO284" s="271"/>
      <c r="AP284" s="271"/>
      <c r="AQ284" s="271"/>
      <c r="AR284" s="271"/>
      <c r="AS284" s="271"/>
      <c r="AT284" s="271"/>
      <c r="AU284" s="271"/>
      <c r="AV284" s="271"/>
      <c r="AW284" s="271"/>
      <c r="AX284" s="272"/>
      <c r="AY284" s="895"/>
      <c r="BA284" s="192">
        <f t="shared" si="33"/>
        <v>10</v>
      </c>
      <c r="BB284" s="192">
        <f t="shared" si="33"/>
        <v>1</v>
      </c>
      <c r="BC284" s="192"/>
      <c r="BG284" s="563" t="str">
        <f t="shared" ca="1" si="31"/>
        <v/>
      </c>
      <c r="BH284" s="564" t="str">
        <f t="shared" ca="1" si="31"/>
        <v/>
      </c>
      <c r="BI284" s="564" t="str">
        <f t="shared" ca="1" si="31"/>
        <v/>
      </c>
      <c r="BJ284" s="564" t="str">
        <f t="shared" ca="1" si="31"/>
        <v/>
      </c>
      <c r="BK284" s="564" t="str">
        <f t="shared" ca="1" si="31"/>
        <v/>
      </c>
      <c r="BL284" s="565" t="str">
        <f t="shared" ca="1" si="31"/>
        <v/>
      </c>
      <c r="CV284" s="1528"/>
      <c r="CW284" s="1529"/>
      <c r="CX284" s="1529"/>
      <c r="CY284" s="1529"/>
      <c r="CZ284" s="1529"/>
      <c r="DA284" s="1529"/>
      <c r="DB284" s="1529"/>
      <c r="DC284" s="1529"/>
      <c r="DD284" s="1991"/>
      <c r="DE284" s="1992"/>
      <c r="DF284" s="1992"/>
      <c r="DG284" s="1993"/>
      <c r="DH284" s="1264"/>
      <c r="DI284" s="1264"/>
      <c r="DJ284" s="1264"/>
      <c r="DK284" s="1264"/>
      <c r="DL284" s="1264"/>
      <c r="DM284" s="1264"/>
      <c r="DN284" s="1264"/>
      <c r="DO284" s="1264"/>
      <c r="DP284" s="1264"/>
      <c r="DQ284" s="1264"/>
      <c r="DR284" s="307"/>
    </row>
    <row r="285" spans="1:122" s="465" customFormat="1" ht="15" customHeight="1">
      <c r="A285" s="1863" t="str">
        <f>$BA285&amp;"."&amp;$BB285&amp;"."</f>
        <v>10.2.</v>
      </c>
      <c r="B285" s="1864"/>
      <c r="C285" s="1864"/>
      <c r="D285" s="475" t="s">
        <v>883</v>
      </c>
      <c r="E285" s="2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c r="AC285" s="475"/>
      <c r="AD285" s="475"/>
      <c r="AE285" s="475"/>
      <c r="AF285" s="475"/>
      <c r="AG285" s="475"/>
      <c r="AH285" s="475"/>
      <c r="AI285" s="475"/>
      <c r="AJ285" s="475"/>
      <c r="AK285" s="475"/>
      <c r="AL285" s="475"/>
      <c r="AM285" s="475"/>
      <c r="AN285" s="475"/>
      <c r="AO285" s="475"/>
      <c r="AP285" s="475"/>
      <c r="AQ285" s="475"/>
      <c r="AR285" s="475"/>
      <c r="AS285" s="475"/>
      <c r="AT285" s="475"/>
      <c r="AU285" s="475"/>
      <c r="AV285" s="475"/>
      <c r="AW285" s="475"/>
      <c r="AX285" s="475"/>
      <c r="AY285" s="895"/>
      <c r="BA285" s="192">
        <f t="shared" si="33"/>
        <v>10</v>
      </c>
      <c r="BB285" s="193">
        <f>BB284+1</f>
        <v>2</v>
      </c>
      <c r="BC285" s="192"/>
      <c r="BG285" s="563" t="str">
        <f t="shared" ca="1" si="31"/>
        <v/>
      </c>
      <c r="BH285" s="564" t="str">
        <f t="shared" ca="1" si="31"/>
        <v/>
      </c>
      <c r="BI285" s="564" t="str">
        <f t="shared" ca="1" si="31"/>
        <v/>
      </c>
      <c r="BJ285" s="564" t="str">
        <f t="shared" ca="1" si="31"/>
        <v/>
      </c>
      <c r="BK285" s="564" t="str">
        <f t="shared" ca="1" si="31"/>
        <v/>
      </c>
      <c r="BL285" s="565" t="str">
        <f t="shared" ca="1" si="31"/>
        <v/>
      </c>
      <c r="CV285" s="1488" t="s">
        <v>2265</v>
      </c>
      <c r="CW285" s="1489"/>
      <c r="CX285" s="1489"/>
      <c r="CY285" s="1489"/>
      <c r="CZ285" s="1489"/>
      <c r="DA285" s="1489"/>
      <c r="DB285" s="1489"/>
      <c r="DC285" s="1489"/>
      <c r="DD285" s="1859">
        <v>44638</v>
      </c>
      <c r="DE285" s="1860"/>
      <c r="DF285" s="1860"/>
      <c r="DG285" s="1861"/>
      <c r="DH285" s="1264"/>
      <c r="DI285" s="1264"/>
      <c r="DJ285" s="1264"/>
      <c r="DK285" s="1264"/>
      <c r="DL285" s="1264"/>
      <c r="DM285" s="1264"/>
      <c r="DN285" s="1264"/>
      <c r="DO285" s="1264"/>
      <c r="DP285" s="1264"/>
      <c r="DQ285" s="1264"/>
      <c r="DR285" s="307"/>
    </row>
    <row r="286" spans="1:122" s="465" customFormat="1" ht="15" customHeight="1">
      <c r="A286" s="320"/>
      <c r="B286" s="275"/>
      <c r="C286" s="275"/>
      <c r="D286" s="275" t="s">
        <v>353</v>
      </c>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c r="AC286" s="475"/>
      <c r="AD286" s="475"/>
      <c r="AE286" s="475"/>
      <c r="AF286" s="475"/>
      <c r="AG286" s="475"/>
      <c r="AH286" s="475"/>
      <c r="AI286" s="475"/>
      <c r="AJ286" s="475"/>
      <c r="AK286" s="475"/>
      <c r="AL286" s="475"/>
      <c r="AM286" s="475"/>
      <c r="AN286" s="475"/>
      <c r="AO286" s="475"/>
      <c r="AP286" s="475"/>
      <c r="AQ286" s="475"/>
      <c r="AR286" s="475"/>
      <c r="AS286" s="475"/>
      <c r="AT286" s="475"/>
      <c r="AU286" s="475"/>
      <c r="AV286" s="475"/>
      <c r="AW286" s="475"/>
      <c r="AX286" s="475"/>
      <c r="AY286" s="895"/>
      <c r="BA286" s="192">
        <f>BA285</f>
        <v>10</v>
      </c>
      <c r="BB286" s="192">
        <f>BB285</f>
        <v>2</v>
      </c>
      <c r="BC286" s="192"/>
      <c r="BG286" s="563" t="str">
        <f t="shared" ref="BG286:BL301" ca="1" si="34">IF(BA286&lt;&gt;"",IF(MID(_xlfn.FORMULATEXT(BA286),SEARCH("[",_xlfn.FORMULATEXT(BA286))+1,SEARCH("]",_xlfn.FORMULATEXT(BA286))-(SEARCH("[",_xlfn.FORMULATEXT(BA286))+1))="-1","",1),"")</f>
        <v/>
      </c>
      <c r="BH286" s="564" t="str">
        <f t="shared" ca="1" si="34"/>
        <v/>
      </c>
      <c r="BI286" s="564" t="str">
        <f t="shared" ca="1" si="34"/>
        <v/>
      </c>
      <c r="BJ286" s="564" t="str">
        <f t="shared" ca="1" si="34"/>
        <v/>
      </c>
      <c r="BK286" s="564" t="str">
        <f t="shared" ca="1" si="34"/>
        <v/>
      </c>
      <c r="BL286" s="565" t="str">
        <f t="shared" ca="1" si="34"/>
        <v/>
      </c>
      <c r="CV286" s="1528"/>
      <c r="CW286" s="1529"/>
      <c r="CX286" s="1529"/>
      <c r="CY286" s="1529"/>
      <c r="CZ286" s="1529"/>
      <c r="DA286" s="1529"/>
      <c r="DB286" s="1529"/>
      <c r="DC286" s="1529"/>
      <c r="DD286" s="1991"/>
      <c r="DE286" s="1992"/>
      <c r="DF286" s="1992"/>
      <c r="DG286" s="1993"/>
      <c r="DH286" s="1264"/>
      <c r="DI286" s="1264"/>
      <c r="DJ286" s="1264"/>
      <c r="DK286" s="1264"/>
      <c r="DL286" s="1264"/>
      <c r="DM286" s="1264"/>
      <c r="DN286" s="1264"/>
      <c r="DO286" s="1264"/>
      <c r="DP286" s="1264"/>
      <c r="DQ286" s="1264"/>
      <c r="DR286" s="307"/>
    </row>
    <row r="287" spans="1:122" s="465" customFormat="1" ht="15" customHeight="1">
      <c r="A287" s="320"/>
      <c r="B287" s="275"/>
      <c r="C287" s="275"/>
      <c r="D287" s="900" t="s">
        <v>34</v>
      </c>
      <c r="E287" s="901"/>
      <c r="F287" s="901" t="s">
        <v>117</v>
      </c>
      <c r="G287" s="901"/>
      <c r="H287" s="901"/>
      <c r="I287" s="901"/>
      <c r="J287" s="901"/>
      <c r="K287" s="901"/>
      <c r="L287" s="901"/>
      <c r="M287" s="901"/>
      <c r="N287" s="569" t="s">
        <v>355</v>
      </c>
      <c r="O287" s="568"/>
      <c r="P287" s="568"/>
      <c r="Q287" s="568"/>
      <c r="R287" s="568"/>
      <c r="S287" s="568"/>
      <c r="T287" s="568"/>
      <c r="U287" s="568"/>
      <c r="V287" s="568"/>
      <c r="W287" s="568"/>
      <c r="X287" s="568"/>
      <c r="Y287" s="568"/>
      <c r="Z287" s="568"/>
      <c r="AA287" s="568"/>
      <c r="AB287" s="568"/>
      <c r="AC287" s="568"/>
      <c r="AD287" s="568"/>
      <c r="AE287" s="568"/>
      <c r="AF287" s="568"/>
      <c r="AG287" s="568"/>
      <c r="AH287" s="568"/>
      <c r="AI287" s="568"/>
      <c r="AJ287" s="568"/>
      <c r="AK287" s="569" t="s">
        <v>356</v>
      </c>
      <c r="AL287" s="568"/>
      <c r="AM287" s="568"/>
      <c r="AN287" s="568"/>
      <c r="AO287" s="568"/>
      <c r="AP287" s="568"/>
      <c r="AQ287" s="568"/>
      <c r="AR287" s="568"/>
      <c r="AS287" s="568"/>
      <c r="AT287" s="568"/>
      <c r="AU287" s="568"/>
      <c r="AV287" s="568"/>
      <c r="AW287" s="568"/>
      <c r="AX287" s="902"/>
      <c r="AY287" s="223"/>
      <c r="BA287" s="192">
        <f t="shared" ref="BA287:BB302" si="35">BA286</f>
        <v>10</v>
      </c>
      <c r="BB287" s="192">
        <f t="shared" si="35"/>
        <v>2</v>
      </c>
      <c r="BC287" s="192"/>
      <c r="BE287" s="192"/>
      <c r="BG287" s="563" t="str">
        <f t="shared" ca="1" si="34"/>
        <v/>
      </c>
      <c r="BH287" s="564" t="str">
        <f t="shared" ca="1" si="34"/>
        <v/>
      </c>
      <c r="BI287" s="564" t="str">
        <f t="shared" ca="1" si="34"/>
        <v/>
      </c>
      <c r="BJ287" s="564" t="str">
        <f t="shared" ca="1" si="34"/>
        <v/>
      </c>
      <c r="BK287" s="564" t="str">
        <f t="shared" ca="1" si="34"/>
        <v/>
      </c>
      <c r="BL287" s="565" t="str">
        <f t="shared" ca="1" si="34"/>
        <v/>
      </c>
      <c r="CV287" s="1528"/>
      <c r="CW287" s="1529"/>
      <c r="CX287" s="1529"/>
      <c r="CY287" s="1529"/>
      <c r="CZ287" s="1529"/>
      <c r="DA287" s="1529"/>
      <c r="DB287" s="1529"/>
      <c r="DC287" s="1529"/>
      <c r="DD287" s="1991"/>
      <c r="DE287" s="1992"/>
      <c r="DF287" s="1992"/>
      <c r="DG287" s="1993"/>
      <c r="DH287" s="1264"/>
      <c r="DI287" s="1264"/>
      <c r="DJ287" s="1264"/>
      <c r="DK287" s="1264"/>
      <c r="DL287" s="1264"/>
      <c r="DM287" s="1264"/>
      <c r="DN287" s="1264"/>
      <c r="DO287" s="1264"/>
      <c r="DP287" s="1264"/>
      <c r="DQ287" s="1264"/>
      <c r="DR287" s="307"/>
    </row>
    <row r="288" spans="1:122" s="465" customFormat="1" ht="15" customHeight="1">
      <c r="A288" s="320"/>
      <c r="B288" s="275"/>
      <c r="C288" s="275"/>
      <c r="D288" s="893" t="str">
        <f>TEXT($B$55,"###")</f>
        <v>16</v>
      </c>
      <c r="E288" s="572"/>
      <c r="F288" s="585" t="str">
        <f>IF(NOT(ISBLANK(D288)),VLOOKUP(VALUE(D288),$B$38:$D$75,3,FALSE),"")</f>
        <v>データID</v>
      </c>
      <c r="G288" s="266"/>
      <c r="H288" s="266"/>
      <c r="I288" s="266"/>
      <c r="J288" s="266"/>
      <c r="K288" s="266"/>
      <c r="L288" s="266"/>
      <c r="M288" s="572"/>
      <c r="N288" s="585" t="s">
        <v>1130</v>
      </c>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c r="AJ288" s="266"/>
      <c r="AK288" s="585"/>
      <c r="AL288" s="266"/>
      <c r="AM288" s="266"/>
      <c r="AN288" s="266"/>
      <c r="AO288" s="266"/>
      <c r="AP288" s="266"/>
      <c r="AQ288" s="266"/>
      <c r="AR288" s="266"/>
      <c r="AS288" s="266"/>
      <c r="AT288" s="266"/>
      <c r="AU288" s="266"/>
      <c r="AV288" s="266"/>
      <c r="AW288" s="266"/>
      <c r="AX288" s="267"/>
      <c r="AY288" s="223"/>
      <c r="BA288" s="192">
        <f t="shared" si="35"/>
        <v>10</v>
      </c>
      <c r="BB288" s="192">
        <f t="shared" si="35"/>
        <v>2</v>
      </c>
      <c r="BC288" s="192"/>
      <c r="BE288" s="192"/>
      <c r="BG288" s="563" t="str">
        <f t="shared" ca="1" si="34"/>
        <v/>
      </c>
      <c r="BH288" s="564" t="str">
        <f t="shared" ca="1" si="34"/>
        <v/>
      </c>
      <c r="BI288" s="564" t="str">
        <f t="shared" ca="1" si="34"/>
        <v/>
      </c>
      <c r="BJ288" s="564" t="str">
        <f t="shared" ca="1" si="34"/>
        <v/>
      </c>
      <c r="BK288" s="564" t="str">
        <f t="shared" ca="1" si="34"/>
        <v/>
      </c>
      <c r="BL288" s="565" t="str">
        <f t="shared" ca="1" si="34"/>
        <v/>
      </c>
      <c r="CV288" s="1528"/>
      <c r="CW288" s="1529"/>
      <c r="CX288" s="1529"/>
      <c r="CY288" s="1529"/>
      <c r="CZ288" s="1529"/>
      <c r="DA288" s="1529"/>
      <c r="DB288" s="1529"/>
      <c r="DC288" s="1529"/>
      <c r="DD288" s="1991"/>
      <c r="DE288" s="1992"/>
      <c r="DF288" s="1992"/>
      <c r="DG288" s="1993"/>
      <c r="DH288" s="1264"/>
      <c r="DI288" s="1264"/>
      <c r="DJ288" s="1264"/>
      <c r="DK288" s="1264"/>
      <c r="DL288" s="1264"/>
      <c r="DM288" s="1264"/>
      <c r="DN288" s="1264"/>
      <c r="DO288" s="1264"/>
      <c r="DP288" s="1264"/>
      <c r="DQ288" s="1264"/>
      <c r="DR288" s="307"/>
    </row>
    <row r="289" spans="1:122" s="465" customFormat="1" ht="15" customHeight="1">
      <c r="A289" s="320"/>
      <c r="B289" s="275"/>
      <c r="C289" s="275"/>
      <c r="D289" s="586" t="str">
        <f>TEXT($B$56,"###")</f>
        <v>17</v>
      </c>
      <c r="E289" s="296"/>
      <c r="F289" s="474" t="str">
        <f>IF(NOT(ISBLANK(D289)),VLOOKUP(VALUE(D289),$B$38:$D$75,3,FALSE),"")</f>
        <v>量産車種記号</v>
      </c>
      <c r="G289" s="269"/>
      <c r="H289" s="269"/>
      <c r="I289" s="269"/>
      <c r="J289" s="269"/>
      <c r="K289" s="269"/>
      <c r="L289" s="269"/>
      <c r="M289" s="296"/>
      <c r="N289" s="474" t="s">
        <v>1132</v>
      </c>
      <c r="O289" s="269"/>
      <c r="P289" s="269"/>
      <c r="Q289" s="269"/>
      <c r="R289" s="269"/>
      <c r="S289" s="269"/>
      <c r="T289" s="269"/>
      <c r="U289" s="269"/>
      <c r="V289" s="269"/>
      <c r="W289" s="269"/>
      <c r="X289" s="269"/>
      <c r="Y289" s="269"/>
      <c r="Z289" s="269"/>
      <c r="AA289" s="269"/>
      <c r="AB289" s="269"/>
      <c r="AC289" s="269"/>
      <c r="AD289" s="269"/>
      <c r="AE289" s="269"/>
      <c r="AF289" s="269"/>
      <c r="AG289" s="269"/>
      <c r="AH289" s="269"/>
      <c r="AI289" s="269"/>
      <c r="AJ289" s="269"/>
      <c r="AK289" s="474"/>
      <c r="AL289" s="269"/>
      <c r="AM289" s="269"/>
      <c r="AN289" s="269"/>
      <c r="AO289" s="269"/>
      <c r="AP289" s="269"/>
      <c r="AQ289" s="269"/>
      <c r="AR289" s="269"/>
      <c r="AS289" s="269"/>
      <c r="AT289" s="269"/>
      <c r="AU289" s="269"/>
      <c r="AV289" s="269"/>
      <c r="AW289" s="269"/>
      <c r="AX289" s="270"/>
      <c r="AY289" s="223"/>
      <c r="BA289" s="192">
        <f t="shared" si="35"/>
        <v>10</v>
      </c>
      <c r="BB289" s="192">
        <f t="shared" si="35"/>
        <v>2</v>
      </c>
      <c r="BC289" s="192"/>
      <c r="BE289" s="192"/>
      <c r="BG289" s="563" t="str">
        <f t="shared" ca="1" si="34"/>
        <v/>
      </c>
      <c r="BH289" s="564" t="str">
        <f t="shared" ca="1" si="34"/>
        <v/>
      </c>
      <c r="BI289" s="564" t="str">
        <f t="shared" ca="1" si="34"/>
        <v/>
      </c>
      <c r="BJ289" s="564" t="str">
        <f t="shared" ca="1" si="34"/>
        <v/>
      </c>
      <c r="BK289" s="564" t="str">
        <f t="shared" ca="1" si="34"/>
        <v/>
      </c>
      <c r="BL289" s="565" t="str">
        <f t="shared" ca="1" si="34"/>
        <v/>
      </c>
      <c r="CV289" s="1528"/>
      <c r="CW289" s="1529"/>
      <c r="CX289" s="1529"/>
      <c r="CY289" s="1529"/>
      <c r="CZ289" s="1529"/>
      <c r="DA289" s="1529"/>
      <c r="DB289" s="1529"/>
      <c r="DC289" s="1529"/>
      <c r="DD289" s="1991"/>
      <c r="DE289" s="1992"/>
      <c r="DF289" s="1992"/>
      <c r="DG289" s="1993"/>
      <c r="DH289" s="1264"/>
      <c r="DI289" s="1264"/>
      <c r="DJ289" s="1264"/>
      <c r="DK289" s="1264"/>
      <c r="DL289" s="1264"/>
      <c r="DM289" s="1264"/>
      <c r="DN289" s="1264"/>
      <c r="DO289" s="1264"/>
      <c r="DP289" s="1264"/>
      <c r="DQ289" s="1264"/>
      <c r="DR289" s="307"/>
    </row>
    <row r="290" spans="1:122" s="465" customFormat="1" ht="15" customHeight="1">
      <c r="A290" s="320"/>
      <c r="B290" s="275"/>
      <c r="C290" s="275"/>
      <c r="D290" s="586" t="str">
        <f>TEXT($B$57,"###")</f>
        <v>18</v>
      </c>
      <c r="E290" s="296"/>
      <c r="F290" s="474" t="str">
        <f>IF(NOT(ISBLANK(D290)),VLOOKUP(VALUE(D290),$B$38:$D$75,3,FALSE),"")</f>
        <v>金型G車種記号</v>
      </c>
      <c r="G290" s="269"/>
      <c r="H290" s="269"/>
      <c r="I290" s="269"/>
      <c r="J290" s="269"/>
      <c r="K290" s="269"/>
      <c r="L290" s="269"/>
      <c r="M290" s="296"/>
      <c r="N290" s="474" t="s">
        <v>1133</v>
      </c>
      <c r="O290" s="269"/>
      <c r="P290" s="269"/>
      <c r="Q290" s="269"/>
      <c r="R290" s="269"/>
      <c r="S290" s="269"/>
      <c r="T290" s="269"/>
      <c r="U290" s="269"/>
      <c r="V290" s="269"/>
      <c r="W290" s="269"/>
      <c r="X290" s="269"/>
      <c r="Y290" s="269"/>
      <c r="Z290" s="269"/>
      <c r="AA290" s="269"/>
      <c r="AB290" s="269"/>
      <c r="AC290" s="269"/>
      <c r="AD290" s="269"/>
      <c r="AE290" s="269"/>
      <c r="AF290" s="269"/>
      <c r="AG290" s="269"/>
      <c r="AH290" s="269"/>
      <c r="AI290" s="269"/>
      <c r="AJ290" s="269"/>
      <c r="AK290" s="474"/>
      <c r="AL290" s="269"/>
      <c r="AM290" s="269"/>
      <c r="AN290" s="269"/>
      <c r="AO290" s="269"/>
      <c r="AP290" s="269"/>
      <c r="AQ290" s="269"/>
      <c r="AR290" s="269"/>
      <c r="AS290" s="269"/>
      <c r="AT290" s="269"/>
      <c r="AU290" s="269"/>
      <c r="AV290" s="269"/>
      <c r="AW290" s="269"/>
      <c r="AX290" s="270"/>
      <c r="AY290" s="223"/>
      <c r="BA290" s="192">
        <f t="shared" si="35"/>
        <v>10</v>
      </c>
      <c r="BB290" s="192">
        <f t="shared" si="35"/>
        <v>2</v>
      </c>
      <c r="BC290" s="192"/>
      <c r="BE290" s="192"/>
      <c r="BG290" s="563" t="str">
        <f t="shared" ca="1" si="34"/>
        <v/>
      </c>
      <c r="BH290" s="564" t="str">
        <f t="shared" ca="1" si="34"/>
        <v/>
      </c>
      <c r="BI290" s="564" t="str">
        <f t="shared" ca="1" si="34"/>
        <v/>
      </c>
      <c r="BJ290" s="564" t="str">
        <f t="shared" ca="1" si="34"/>
        <v/>
      </c>
      <c r="BK290" s="564" t="str">
        <f t="shared" ca="1" si="34"/>
        <v/>
      </c>
      <c r="BL290" s="565" t="str">
        <f t="shared" ca="1" si="34"/>
        <v/>
      </c>
      <c r="CV290" s="1528"/>
      <c r="CW290" s="1529"/>
      <c r="CX290" s="1529"/>
      <c r="CY290" s="1529"/>
      <c r="CZ290" s="1529"/>
      <c r="DA290" s="1529"/>
      <c r="DB290" s="1529"/>
      <c r="DC290" s="1529"/>
      <c r="DD290" s="1991"/>
      <c r="DE290" s="1992"/>
      <c r="DF290" s="1992"/>
      <c r="DG290" s="1993"/>
      <c r="DH290" s="1264"/>
      <c r="DI290" s="1264"/>
      <c r="DJ290" s="1264"/>
      <c r="DK290" s="1264"/>
      <c r="DL290" s="1264"/>
      <c r="DM290" s="1264"/>
      <c r="DN290" s="1264"/>
      <c r="DO290" s="1264"/>
      <c r="DP290" s="1264"/>
      <c r="DQ290" s="1264"/>
      <c r="DR290" s="307"/>
    </row>
    <row r="291" spans="1:122" s="465" customFormat="1" ht="15" customHeight="1">
      <c r="A291" s="320"/>
      <c r="B291" s="275"/>
      <c r="C291" s="275"/>
      <c r="D291" s="892" t="str">
        <f>TEXT($B$58,"###")</f>
        <v>19</v>
      </c>
      <c r="E291" s="262"/>
      <c r="F291" s="588" t="str">
        <f>IF(NOT(ISBLANK(D291)),VLOOKUP(VALUE(D291),$B$38:$D$75,3,FALSE),"")</f>
        <v>備考</v>
      </c>
      <c r="G291" s="271"/>
      <c r="H291" s="271"/>
      <c r="I291" s="271"/>
      <c r="J291" s="271"/>
      <c r="K291" s="271"/>
      <c r="L291" s="271"/>
      <c r="M291" s="262"/>
      <c r="N291" s="588" t="s">
        <v>1134</v>
      </c>
      <c r="O291" s="271"/>
      <c r="P291" s="271"/>
      <c r="Q291" s="271"/>
      <c r="R291" s="271"/>
      <c r="S291" s="271"/>
      <c r="T291" s="271"/>
      <c r="U291" s="271"/>
      <c r="V291" s="271"/>
      <c r="W291" s="271"/>
      <c r="X291" s="271"/>
      <c r="Y291" s="271"/>
      <c r="Z291" s="271"/>
      <c r="AA291" s="271"/>
      <c r="AB291" s="271"/>
      <c r="AC291" s="271"/>
      <c r="AD291" s="271"/>
      <c r="AE291" s="271"/>
      <c r="AF291" s="271"/>
      <c r="AG291" s="271"/>
      <c r="AH291" s="271"/>
      <c r="AI291" s="271"/>
      <c r="AJ291" s="271"/>
      <c r="AK291" s="588"/>
      <c r="AL291" s="271"/>
      <c r="AM291" s="271"/>
      <c r="AN291" s="271"/>
      <c r="AO291" s="271"/>
      <c r="AP291" s="271"/>
      <c r="AQ291" s="271"/>
      <c r="AR291" s="271"/>
      <c r="AS291" s="271"/>
      <c r="AT291" s="271"/>
      <c r="AU291" s="271"/>
      <c r="AV291" s="271"/>
      <c r="AW291" s="271"/>
      <c r="AX291" s="272"/>
      <c r="AY291" s="223"/>
      <c r="BA291" s="192">
        <f t="shared" si="35"/>
        <v>10</v>
      </c>
      <c r="BB291" s="192">
        <f t="shared" si="35"/>
        <v>2</v>
      </c>
      <c r="BC291" s="192"/>
      <c r="BE291" s="192"/>
      <c r="BG291" s="563" t="str">
        <f t="shared" ca="1" si="34"/>
        <v/>
      </c>
      <c r="BH291" s="564" t="str">
        <f t="shared" ca="1" si="34"/>
        <v/>
      </c>
      <c r="BI291" s="564" t="str">
        <f t="shared" ca="1" si="34"/>
        <v/>
      </c>
      <c r="BJ291" s="564" t="str">
        <f t="shared" ca="1" si="34"/>
        <v/>
      </c>
      <c r="BK291" s="564" t="str">
        <f t="shared" ca="1" si="34"/>
        <v/>
      </c>
      <c r="BL291" s="565" t="str">
        <f t="shared" ca="1" si="34"/>
        <v/>
      </c>
      <c r="CV291" s="1528"/>
      <c r="CW291" s="1529"/>
      <c r="CX291" s="1529"/>
      <c r="CY291" s="1529"/>
      <c r="CZ291" s="1529"/>
      <c r="DA291" s="1529"/>
      <c r="DB291" s="1529"/>
      <c r="DC291" s="1529"/>
      <c r="DD291" s="1991"/>
      <c r="DE291" s="1992"/>
      <c r="DF291" s="1992"/>
      <c r="DG291" s="1993"/>
      <c r="DH291" s="1264"/>
      <c r="DI291" s="1264"/>
      <c r="DJ291" s="1264"/>
      <c r="DK291" s="1264"/>
      <c r="DL291" s="1264"/>
      <c r="DM291" s="1264"/>
      <c r="DN291" s="1264"/>
      <c r="DO291" s="1264"/>
      <c r="DP291" s="1264"/>
      <c r="DQ291" s="1264"/>
      <c r="DR291" s="307"/>
    </row>
    <row r="292" spans="1:122" ht="15" customHeight="1">
      <c r="A292" s="218"/>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c r="AC292" s="219"/>
      <c r="AD292" s="219"/>
      <c r="AE292" s="219"/>
      <c r="AF292" s="219"/>
      <c r="AG292" s="219"/>
      <c r="AH292" s="219"/>
      <c r="AI292" s="219"/>
      <c r="AJ292" s="219"/>
      <c r="AK292" s="219"/>
      <c r="AL292" s="219"/>
      <c r="AM292" s="219"/>
      <c r="AN292" s="219"/>
      <c r="AO292" s="219"/>
      <c r="AP292" s="219"/>
      <c r="AQ292" s="219"/>
      <c r="AR292" s="219"/>
      <c r="AS292" s="219"/>
      <c r="AT292" s="219"/>
      <c r="AU292" s="219"/>
      <c r="AV292" s="219"/>
      <c r="AW292" s="219"/>
      <c r="AX292" s="219"/>
      <c r="AY292" s="40"/>
      <c r="BA292" s="192">
        <f t="shared" si="35"/>
        <v>10</v>
      </c>
      <c r="BB292" s="192">
        <f t="shared" si="35"/>
        <v>2</v>
      </c>
      <c r="BE292" s="465"/>
      <c r="BF292" s="465"/>
      <c r="BG292" s="563" t="str">
        <f t="shared" ca="1" si="34"/>
        <v/>
      </c>
      <c r="BH292" s="564" t="str">
        <f t="shared" ca="1" si="34"/>
        <v/>
      </c>
      <c r="BI292" s="564" t="str">
        <f t="shared" ca="1" si="34"/>
        <v/>
      </c>
      <c r="BJ292" s="564" t="str">
        <f t="shared" ca="1" si="34"/>
        <v/>
      </c>
      <c r="BK292" s="564" t="str">
        <f t="shared" ca="1" si="34"/>
        <v/>
      </c>
      <c r="BL292" s="565" t="str">
        <f t="shared" ca="1" si="34"/>
        <v/>
      </c>
      <c r="CV292" s="1517"/>
      <c r="CW292" s="1490"/>
      <c r="CX292" s="1490"/>
      <c r="CY292" s="1490"/>
      <c r="CZ292" s="1490"/>
      <c r="DA292" s="1490"/>
      <c r="DB292" s="1490"/>
      <c r="DC292" s="1490"/>
      <c r="DD292" s="1991"/>
      <c r="DE292" s="1992"/>
      <c r="DF292" s="1992"/>
      <c r="DG292" s="1993"/>
      <c r="DH292" s="1490"/>
      <c r="DI292" s="1490"/>
      <c r="DJ292" s="1490"/>
      <c r="DK292" s="1490"/>
      <c r="DL292" s="1490"/>
      <c r="DM292" s="1490"/>
      <c r="DN292" s="1490"/>
      <c r="DO292" s="1490"/>
      <c r="DP292" s="1490"/>
      <c r="DQ292" s="1490"/>
      <c r="DR292" s="1516"/>
    </row>
    <row r="293" spans="1:122" ht="15" customHeight="1">
      <c r="A293" s="218"/>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c r="AE293" s="219"/>
      <c r="AF293" s="219"/>
      <c r="AG293" s="219"/>
      <c r="AH293" s="219"/>
      <c r="AI293" s="219"/>
      <c r="AJ293" s="219"/>
      <c r="AK293" s="219"/>
      <c r="AL293" s="219"/>
      <c r="AM293" s="219"/>
      <c r="AN293" s="219"/>
      <c r="AO293" s="219"/>
      <c r="AP293" s="219"/>
      <c r="AQ293" s="219"/>
      <c r="AR293" s="219"/>
      <c r="AS293" s="219"/>
      <c r="AT293" s="219"/>
      <c r="AU293" s="219"/>
      <c r="AV293" s="219"/>
      <c r="AW293" s="219"/>
      <c r="AX293" s="219"/>
      <c r="AY293" s="40"/>
      <c r="BA293" s="192">
        <f t="shared" si="35"/>
        <v>10</v>
      </c>
      <c r="BB293" s="192">
        <f t="shared" si="35"/>
        <v>2</v>
      </c>
      <c r="BE293" s="465"/>
      <c r="BF293" s="465"/>
      <c r="BG293" s="563" t="str">
        <f t="shared" ca="1" si="34"/>
        <v/>
      </c>
      <c r="BH293" s="564" t="str">
        <f t="shared" ca="1" si="34"/>
        <v/>
      </c>
      <c r="BI293" s="564" t="str">
        <f t="shared" ca="1" si="34"/>
        <v/>
      </c>
      <c r="BJ293" s="564" t="str">
        <f t="shared" ca="1" si="34"/>
        <v/>
      </c>
      <c r="BK293" s="564" t="str">
        <f t="shared" ca="1" si="34"/>
        <v/>
      </c>
      <c r="BL293" s="565" t="str">
        <f t="shared" ca="1" si="34"/>
        <v/>
      </c>
      <c r="CV293" s="1517"/>
      <c r="CW293" s="1490"/>
      <c r="CX293" s="1490"/>
      <c r="CY293" s="1490"/>
      <c r="CZ293" s="1490"/>
      <c r="DA293" s="1490"/>
      <c r="DB293" s="1490"/>
      <c r="DC293" s="1490"/>
      <c r="DD293" s="1991"/>
      <c r="DE293" s="1992"/>
      <c r="DF293" s="1992"/>
      <c r="DG293" s="1993"/>
      <c r="DH293" s="1490"/>
      <c r="DI293" s="1490"/>
      <c r="DJ293" s="1490"/>
      <c r="DK293" s="1490"/>
      <c r="DL293" s="1490"/>
      <c r="DM293" s="1490"/>
      <c r="DN293" s="1490"/>
      <c r="DO293" s="1490"/>
      <c r="DP293" s="1490"/>
      <c r="DQ293" s="1490"/>
      <c r="DR293" s="1516"/>
    </row>
    <row r="294" spans="1:122" ht="15" customHeight="1">
      <c r="A294" s="218"/>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c r="AC294" s="219"/>
      <c r="AD294" s="219"/>
      <c r="AE294" s="219"/>
      <c r="AF294" s="219"/>
      <c r="AG294" s="219"/>
      <c r="AH294" s="219"/>
      <c r="AI294" s="219"/>
      <c r="AJ294" s="219"/>
      <c r="AK294" s="219"/>
      <c r="AL294" s="219"/>
      <c r="AM294" s="219"/>
      <c r="AN294" s="219"/>
      <c r="AO294" s="219"/>
      <c r="AP294" s="219"/>
      <c r="AQ294" s="219"/>
      <c r="AR294" s="219"/>
      <c r="AS294" s="219"/>
      <c r="AT294" s="219"/>
      <c r="AU294" s="219"/>
      <c r="AV294" s="219"/>
      <c r="AW294" s="219"/>
      <c r="AX294" s="219"/>
      <c r="AY294" s="40"/>
      <c r="BA294" s="192">
        <f t="shared" si="35"/>
        <v>10</v>
      </c>
      <c r="BB294" s="192">
        <f t="shared" si="35"/>
        <v>2</v>
      </c>
      <c r="BE294" s="465"/>
      <c r="BF294" s="465"/>
      <c r="BG294" s="563" t="str">
        <f t="shared" ca="1" si="34"/>
        <v/>
      </c>
      <c r="BH294" s="564" t="str">
        <f t="shared" ca="1" si="34"/>
        <v/>
      </c>
      <c r="BI294" s="564" t="str">
        <f t="shared" ca="1" si="34"/>
        <v/>
      </c>
      <c r="BJ294" s="564" t="str">
        <f t="shared" ca="1" si="34"/>
        <v/>
      </c>
      <c r="BK294" s="564" t="str">
        <f t="shared" ca="1" si="34"/>
        <v/>
      </c>
      <c r="BL294" s="565" t="str">
        <f t="shared" ca="1" si="34"/>
        <v/>
      </c>
      <c r="CV294" s="1517"/>
      <c r="CW294" s="1490"/>
      <c r="CX294" s="1490"/>
      <c r="CY294" s="1490"/>
      <c r="CZ294" s="1490"/>
      <c r="DA294" s="1490"/>
      <c r="DB294" s="1490"/>
      <c r="DC294" s="1490"/>
      <c r="DD294" s="1991"/>
      <c r="DE294" s="1992"/>
      <c r="DF294" s="1992"/>
      <c r="DG294" s="1993"/>
      <c r="DH294" s="1490"/>
      <c r="DI294" s="1490"/>
      <c r="DJ294" s="1490"/>
      <c r="DK294" s="1490"/>
      <c r="DL294" s="1490"/>
      <c r="DM294" s="1490"/>
      <c r="DN294" s="1490"/>
      <c r="DO294" s="1490"/>
      <c r="DP294" s="1490"/>
      <c r="DQ294" s="1490"/>
      <c r="DR294" s="1516"/>
    </row>
    <row r="295" spans="1:122" ht="15" customHeight="1">
      <c r="A295" s="218"/>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c r="AC295" s="219"/>
      <c r="AD295" s="219"/>
      <c r="AE295" s="219"/>
      <c r="AF295" s="219"/>
      <c r="AG295" s="219"/>
      <c r="AH295" s="219"/>
      <c r="AI295" s="219"/>
      <c r="AJ295" s="219"/>
      <c r="AK295" s="219"/>
      <c r="AL295" s="219"/>
      <c r="AM295" s="219"/>
      <c r="AN295" s="219"/>
      <c r="AO295" s="219"/>
      <c r="AP295" s="219"/>
      <c r="AQ295" s="219"/>
      <c r="AR295" s="219"/>
      <c r="AS295" s="219"/>
      <c r="AT295" s="219"/>
      <c r="AU295" s="219"/>
      <c r="AV295" s="219"/>
      <c r="AW295" s="219"/>
      <c r="AX295" s="219"/>
      <c r="AY295" s="40"/>
      <c r="BA295" s="192">
        <f t="shared" si="35"/>
        <v>10</v>
      </c>
      <c r="BB295" s="192">
        <f t="shared" si="35"/>
        <v>2</v>
      </c>
      <c r="BE295" s="465"/>
      <c r="BF295" s="465"/>
      <c r="BG295" s="563" t="str">
        <f t="shared" ca="1" si="34"/>
        <v/>
      </c>
      <c r="BH295" s="564" t="str">
        <f t="shared" ca="1" si="34"/>
        <v/>
      </c>
      <c r="BI295" s="564" t="str">
        <f t="shared" ca="1" si="34"/>
        <v/>
      </c>
      <c r="BJ295" s="564" t="str">
        <f t="shared" ca="1" si="34"/>
        <v/>
      </c>
      <c r="BK295" s="564" t="str">
        <f t="shared" ca="1" si="34"/>
        <v/>
      </c>
      <c r="BL295" s="565" t="str">
        <f t="shared" ca="1" si="34"/>
        <v/>
      </c>
      <c r="CV295" s="1517"/>
      <c r="CW295" s="1490"/>
      <c r="CX295" s="1490"/>
      <c r="CY295" s="1490"/>
      <c r="CZ295" s="1490"/>
      <c r="DA295" s="1490"/>
      <c r="DB295" s="1490"/>
      <c r="DC295" s="1490"/>
      <c r="DD295" s="1991"/>
      <c r="DE295" s="1992"/>
      <c r="DF295" s="1992"/>
      <c r="DG295" s="1993"/>
      <c r="DH295" s="1490"/>
      <c r="DI295" s="1490"/>
      <c r="DJ295" s="1490"/>
      <c r="DK295" s="1490"/>
      <c r="DL295" s="1490"/>
      <c r="DM295" s="1490"/>
      <c r="DN295" s="1490"/>
      <c r="DO295" s="1490"/>
      <c r="DP295" s="1490"/>
      <c r="DQ295" s="1490"/>
      <c r="DR295" s="1516"/>
    </row>
    <row r="296" spans="1:122" ht="15" customHeight="1">
      <c r="A296" s="218"/>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c r="AC296" s="219"/>
      <c r="AD296" s="219"/>
      <c r="AE296" s="219"/>
      <c r="AF296" s="219"/>
      <c r="AG296" s="219"/>
      <c r="AH296" s="219"/>
      <c r="AI296" s="219"/>
      <c r="AJ296" s="219"/>
      <c r="AK296" s="219"/>
      <c r="AL296" s="219"/>
      <c r="AM296" s="219"/>
      <c r="AN296" s="219"/>
      <c r="AO296" s="219"/>
      <c r="AP296" s="219"/>
      <c r="AQ296" s="219"/>
      <c r="AR296" s="219"/>
      <c r="AS296" s="219"/>
      <c r="AT296" s="219"/>
      <c r="AU296" s="219"/>
      <c r="AV296" s="219"/>
      <c r="AW296" s="219"/>
      <c r="AX296" s="219"/>
      <c r="AY296" s="40"/>
      <c r="BA296" s="192">
        <f t="shared" si="35"/>
        <v>10</v>
      </c>
      <c r="BB296" s="192">
        <f t="shared" si="35"/>
        <v>2</v>
      </c>
      <c r="BE296" s="465"/>
      <c r="BF296" s="465"/>
      <c r="BG296" s="563" t="str">
        <f t="shared" ca="1" si="34"/>
        <v/>
      </c>
      <c r="BH296" s="564" t="str">
        <f t="shared" ca="1" si="34"/>
        <v/>
      </c>
      <c r="BI296" s="564" t="str">
        <f t="shared" ca="1" si="34"/>
        <v/>
      </c>
      <c r="BJ296" s="564" t="str">
        <f t="shared" ca="1" si="34"/>
        <v/>
      </c>
      <c r="BK296" s="564" t="str">
        <f t="shared" ca="1" si="34"/>
        <v/>
      </c>
      <c r="BL296" s="565" t="str">
        <f t="shared" ca="1" si="34"/>
        <v/>
      </c>
      <c r="CV296" s="1517"/>
      <c r="CW296" s="1490"/>
      <c r="CX296" s="1490"/>
      <c r="CY296" s="1490"/>
      <c r="CZ296" s="1490"/>
      <c r="DA296" s="1490"/>
      <c r="DB296" s="1490"/>
      <c r="DC296" s="1490"/>
      <c r="DD296" s="1991"/>
      <c r="DE296" s="1992"/>
      <c r="DF296" s="1992"/>
      <c r="DG296" s="1993"/>
      <c r="DH296" s="1490"/>
      <c r="DI296" s="1490"/>
      <c r="DJ296" s="1490"/>
      <c r="DK296" s="1490"/>
      <c r="DL296" s="1490"/>
      <c r="DM296" s="1490"/>
      <c r="DN296" s="1490"/>
      <c r="DO296" s="1490"/>
      <c r="DP296" s="1490"/>
      <c r="DQ296" s="1490"/>
      <c r="DR296" s="1516"/>
    </row>
    <row r="297" spans="1:122" ht="15" customHeight="1">
      <c r="A297" s="218"/>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c r="AC297" s="219"/>
      <c r="AD297" s="219"/>
      <c r="AE297" s="219"/>
      <c r="AF297" s="219"/>
      <c r="AG297" s="219"/>
      <c r="AH297" s="219"/>
      <c r="AI297" s="219"/>
      <c r="AJ297" s="219"/>
      <c r="AK297" s="219"/>
      <c r="AL297" s="219"/>
      <c r="AM297" s="219"/>
      <c r="AN297" s="219"/>
      <c r="AO297" s="219"/>
      <c r="AP297" s="219"/>
      <c r="AQ297" s="219"/>
      <c r="AR297" s="219"/>
      <c r="AS297" s="219"/>
      <c r="AT297" s="219"/>
      <c r="AU297" s="219"/>
      <c r="AV297" s="219"/>
      <c r="AW297" s="219"/>
      <c r="AX297" s="219"/>
      <c r="AY297" s="40"/>
      <c r="BA297" s="192">
        <f t="shared" si="35"/>
        <v>10</v>
      </c>
      <c r="BB297" s="192">
        <f t="shared" si="35"/>
        <v>2</v>
      </c>
      <c r="BE297" s="465"/>
      <c r="BF297" s="465"/>
      <c r="BG297" s="563" t="str">
        <f t="shared" ca="1" si="34"/>
        <v/>
      </c>
      <c r="BH297" s="564" t="str">
        <f t="shared" ca="1" si="34"/>
        <v/>
      </c>
      <c r="BI297" s="564" t="str">
        <f t="shared" ca="1" si="34"/>
        <v/>
      </c>
      <c r="BJ297" s="564" t="str">
        <f t="shared" ca="1" si="34"/>
        <v/>
      </c>
      <c r="BK297" s="564" t="str">
        <f t="shared" ca="1" si="34"/>
        <v/>
      </c>
      <c r="BL297" s="565" t="str">
        <f t="shared" ca="1" si="34"/>
        <v/>
      </c>
      <c r="CV297" s="1517"/>
      <c r="CW297" s="1490"/>
      <c r="CX297" s="1490"/>
      <c r="CY297" s="1490"/>
      <c r="CZ297" s="1490"/>
      <c r="DA297" s="1490"/>
      <c r="DB297" s="1490"/>
      <c r="DC297" s="1490"/>
      <c r="DD297" s="1991"/>
      <c r="DE297" s="1992"/>
      <c r="DF297" s="1992"/>
      <c r="DG297" s="1993"/>
      <c r="DH297" s="1490"/>
      <c r="DI297" s="1490"/>
      <c r="DJ297" s="1490"/>
      <c r="DK297" s="1490"/>
      <c r="DL297" s="1490"/>
      <c r="DM297" s="1490"/>
      <c r="DN297" s="1490"/>
      <c r="DO297" s="1490"/>
      <c r="DP297" s="1490"/>
      <c r="DQ297" s="1490"/>
      <c r="DR297" s="1516"/>
    </row>
    <row r="298" spans="1:122" ht="15" customHeight="1">
      <c r="A298" s="218"/>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c r="AC298" s="219"/>
      <c r="AD298" s="219"/>
      <c r="AE298" s="219"/>
      <c r="AF298" s="219"/>
      <c r="AG298" s="219"/>
      <c r="AH298" s="219"/>
      <c r="AI298" s="219"/>
      <c r="AJ298" s="219"/>
      <c r="AK298" s="219"/>
      <c r="AL298" s="219"/>
      <c r="AM298" s="219"/>
      <c r="AN298" s="219"/>
      <c r="AO298" s="219"/>
      <c r="AP298" s="219"/>
      <c r="AQ298" s="219"/>
      <c r="AR298" s="219"/>
      <c r="AS298" s="219"/>
      <c r="AT298" s="219"/>
      <c r="AU298" s="219"/>
      <c r="AV298" s="219"/>
      <c r="AW298" s="219"/>
      <c r="AX298" s="219"/>
      <c r="AY298" s="40"/>
      <c r="BA298" s="192">
        <f t="shared" si="35"/>
        <v>10</v>
      </c>
      <c r="BB298" s="192">
        <f t="shared" si="35"/>
        <v>2</v>
      </c>
      <c r="BE298" s="465"/>
      <c r="BF298" s="465"/>
      <c r="BG298" s="563" t="str">
        <f t="shared" ca="1" si="34"/>
        <v/>
      </c>
      <c r="BH298" s="564" t="str">
        <f t="shared" ca="1" si="34"/>
        <v/>
      </c>
      <c r="BI298" s="564" t="str">
        <f t="shared" ca="1" si="34"/>
        <v/>
      </c>
      <c r="BJ298" s="564" t="str">
        <f t="shared" ca="1" si="34"/>
        <v/>
      </c>
      <c r="BK298" s="564" t="str">
        <f t="shared" ca="1" si="34"/>
        <v/>
      </c>
      <c r="BL298" s="565" t="str">
        <f t="shared" ca="1" si="34"/>
        <v/>
      </c>
      <c r="CV298" s="1517"/>
      <c r="CW298" s="1490"/>
      <c r="CX298" s="1490"/>
      <c r="CY298" s="1490"/>
      <c r="CZ298" s="1490"/>
      <c r="DA298" s="1490"/>
      <c r="DB298" s="1490"/>
      <c r="DC298" s="1490"/>
      <c r="DD298" s="1991"/>
      <c r="DE298" s="1992"/>
      <c r="DF298" s="1992"/>
      <c r="DG298" s="1993"/>
      <c r="DH298" s="1490"/>
      <c r="DI298" s="1490"/>
      <c r="DJ298" s="1490"/>
      <c r="DK298" s="1490"/>
      <c r="DL298" s="1490"/>
      <c r="DM298" s="1490"/>
      <c r="DN298" s="1490"/>
      <c r="DO298" s="1490"/>
      <c r="DP298" s="1490"/>
      <c r="DQ298" s="1490"/>
      <c r="DR298" s="1516"/>
    </row>
    <row r="299" spans="1:122" ht="15" customHeight="1">
      <c r="A299" s="218"/>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c r="AH299" s="219"/>
      <c r="AI299" s="219"/>
      <c r="AJ299" s="219"/>
      <c r="AK299" s="219"/>
      <c r="AL299" s="219"/>
      <c r="AM299" s="219"/>
      <c r="AN299" s="219"/>
      <c r="AO299" s="219"/>
      <c r="AP299" s="219"/>
      <c r="AQ299" s="219"/>
      <c r="AR299" s="219"/>
      <c r="AS299" s="219"/>
      <c r="AT299" s="219"/>
      <c r="AU299" s="219"/>
      <c r="AV299" s="219"/>
      <c r="AW299" s="219"/>
      <c r="AX299" s="219"/>
      <c r="AY299" s="40"/>
      <c r="BA299" s="192">
        <f t="shared" si="35"/>
        <v>10</v>
      </c>
      <c r="BB299" s="192">
        <f t="shared" si="35"/>
        <v>2</v>
      </c>
      <c r="BE299" s="465"/>
      <c r="BF299" s="465"/>
      <c r="BG299" s="563" t="str">
        <f t="shared" ca="1" si="34"/>
        <v/>
      </c>
      <c r="BH299" s="564" t="str">
        <f t="shared" ca="1" si="34"/>
        <v/>
      </c>
      <c r="BI299" s="564" t="str">
        <f t="shared" ca="1" si="34"/>
        <v/>
      </c>
      <c r="BJ299" s="564" t="str">
        <f t="shared" ca="1" si="34"/>
        <v/>
      </c>
      <c r="BK299" s="564" t="str">
        <f t="shared" ca="1" si="34"/>
        <v/>
      </c>
      <c r="BL299" s="565" t="str">
        <f t="shared" ca="1" si="34"/>
        <v/>
      </c>
      <c r="CV299" s="1517"/>
      <c r="CW299" s="1490"/>
      <c r="CX299" s="1490"/>
      <c r="CY299" s="1490"/>
      <c r="CZ299" s="1490"/>
      <c r="DA299" s="1490"/>
      <c r="DB299" s="1490"/>
      <c r="DC299" s="1490"/>
      <c r="DD299" s="1991"/>
      <c r="DE299" s="1992"/>
      <c r="DF299" s="1992"/>
      <c r="DG299" s="1993"/>
      <c r="DH299" s="1490"/>
      <c r="DI299" s="1490"/>
      <c r="DJ299" s="1490"/>
      <c r="DK299" s="1490"/>
      <c r="DL299" s="1490"/>
      <c r="DM299" s="1490"/>
      <c r="DN299" s="1490"/>
      <c r="DO299" s="1490"/>
      <c r="DP299" s="1490"/>
      <c r="DQ299" s="1490"/>
      <c r="DR299" s="1516"/>
    </row>
    <row r="300" spans="1:122" ht="15" customHeight="1">
      <c r="A300" s="218"/>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c r="AE300" s="219"/>
      <c r="AF300" s="219"/>
      <c r="AG300" s="219"/>
      <c r="AH300" s="219"/>
      <c r="AI300" s="219"/>
      <c r="AJ300" s="219"/>
      <c r="AK300" s="219"/>
      <c r="AL300" s="219"/>
      <c r="AM300" s="219"/>
      <c r="AN300" s="219"/>
      <c r="AO300" s="219"/>
      <c r="AP300" s="219"/>
      <c r="AQ300" s="219"/>
      <c r="AR300" s="219"/>
      <c r="AS300" s="219"/>
      <c r="AT300" s="219"/>
      <c r="AU300" s="219"/>
      <c r="AV300" s="219"/>
      <c r="AW300" s="219"/>
      <c r="AX300" s="219"/>
      <c r="AY300" s="40"/>
      <c r="BA300" s="192">
        <f t="shared" si="35"/>
        <v>10</v>
      </c>
      <c r="BB300" s="192">
        <f t="shared" si="35"/>
        <v>2</v>
      </c>
      <c r="BE300" s="465"/>
      <c r="BF300" s="465"/>
      <c r="BG300" s="563" t="str">
        <f t="shared" ca="1" si="34"/>
        <v/>
      </c>
      <c r="BH300" s="564" t="str">
        <f t="shared" ca="1" si="34"/>
        <v/>
      </c>
      <c r="BI300" s="564" t="str">
        <f t="shared" ca="1" si="34"/>
        <v/>
      </c>
      <c r="BJ300" s="564" t="str">
        <f t="shared" ca="1" si="34"/>
        <v/>
      </c>
      <c r="BK300" s="564" t="str">
        <f t="shared" ca="1" si="34"/>
        <v/>
      </c>
      <c r="BL300" s="565" t="str">
        <f t="shared" ca="1" si="34"/>
        <v/>
      </c>
      <c r="CV300" s="1517"/>
      <c r="CW300" s="1490"/>
      <c r="CX300" s="1490"/>
      <c r="CY300" s="1490"/>
      <c r="CZ300" s="1490"/>
      <c r="DA300" s="1490"/>
      <c r="DB300" s="1490"/>
      <c r="DC300" s="1490"/>
      <c r="DD300" s="1991"/>
      <c r="DE300" s="1992"/>
      <c r="DF300" s="1992"/>
      <c r="DG300" s="1993"/>
      <c r="DH300" s="1490"/>
      <c r="DI300" s="1490"/>
      <c r="DJ300" s="1490"/>
      <c r="DK300" s="1490"/>
      <c r="DL300" s="1490"/>
      <c r="DM300" s="1490"/>
      <c r="DN300" s="1490"/>
      <c r="DO300" s="1490"/>
      <c r="DP300" s="1490"/>
      <c r="DQ300" s="1490"/>
      <c r="DR300" s="1516"/>
    </row>
    <row r="301" spans="1:122" ht="15" customHeight="1">
      <c r="A301" s="218"/>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c r="AE301" s="219"/>
      <c r="AF301" s="219"/>
      <c r="AG301" s="219"/>
      <c r="AH301" s="219"/>
      <c r="AI301" s="219"/>
      <c r="AJ301" s="219"/>
      <c r="AK301" s="219"/>
      <c r="AL301" s="219"/>
      <c r="AM301" s="219"/>
      <c r="AN301" s="219"/>
      <c r="AO301" s="219"/>
      <c r="AP301" s="219"/>
      <c r="AQ301" s="219"/>
      <c r="AR301" s="219"/>
      <c r="AS301" s="219"/>
      <c r="AT301" s="219"/>
      <c r="AU301" s="219"/>
      <c r="AV301" s="219"/>
      <c r="AW301" s="219"/>
      <c r="AX301" s="219"/>
      <c r="AY301" s="40"/>
      <c r="BA301" s="192">
        <f t="shared" si="35"/>
        <v>10</v>
      </c>
      <c r="BB301" s="192">
        <f t="shared" si="35"/>
        <v>2</v>
      </c>
      <c r="BE301" s="465"/>
      <c r="BF301" s="465"/>
      <c r="BG301" s="563" t="str">
        <f t="shared" ca="1" si="34"/>
        <v/>
      </c>
      <c r="BH301" s="564" t="str">
        <f t="shared" ca="1" si="34"/>
        <v/>
      </c>
      <c r="BI301" s="564" t="str">
        <f t="shared" ca="1" si="34"/>
        <v/>
      </c>
      <c r="BJ301" s="564" t="str">
        <f t="shared" ca="1" si="34"/>
        <v/>
      </c>
      <c r="BK301" s="564" t="str">
        <f t="shared" ca="1" si="34"/>
        <v/>
      </c>
      <c r="BL301" s="565" t="str">
        <f t="shared" ca="1" si="34"/>
        <v/>
      </c>
      <c r="CV301" s="1517"/>
      <c r="CW301" s="1490"/>
      <c r="CX301" s="1490"/>
      <c r="CY301" s="1490"/>
      <c r="CZ301" s="1490"/>
      <c r="DA301" s="1490"/>
      <c r="DB301" s="1490"/>
      <c r="DC301" s="1490"/>
      <c r="DD301" s="1991"/>
      <c r="DE301" s="1992"/>
      <c r="DF301" s="1992"/>
      <c r="DG301" s="1993"/>
      <c r="DH301" s="1490"/>
      <c r="DI301" s="1490"/>
      <c r="DJ301" s="1490"/>
      <c r="DK301" s="1490"/>
      <c r="DL301" s="1490"/>
      <c r="DM301" s="1490"/>
      <c r="DN301" s="1490"/>
      <c r="DO301" s="1490"/>
      <c r="DP301" s="1490"/>
      <c r="DQ301" s="1490"/>
      <c r="DR301" s="1516"/>
    </row>
    <row r="302" spans="1:122" ht="15" customHeight="1" thickBot="1">
      <c r="A302" s="37"/>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9"/>
      <c r="BA302" s="192">
        <f t="shared" si="35"/>
        <v>10</v>
      </c>
      <c r="BB302" s="192">
        <f t="shared" si="35"/>
        <v>2</v>
      </c>
      <c r="BE302" s="465"/>
      <c r="BF302" s="465"/>
      <c r="BG302" s="563" t="str">
        <f t="shared" ref="BG302:BL302" ca="1" si="36">IF(BA302&lt;&gt;"",IF(MID(_xlfn.FORMULATEXT(BA302),SEARCH("[",_xlfn.FORMULATEXT(BA302))+1,SEARCH("]",_xlfn.FORMULATEXT(BA302))-(SEARCH("[",_xlfn.FORMULATEXT(BA302))+1))="-1","",1),"")</f>
        <v/>
      </c>
      <c r="BH302" s="564" t="str">
        <f t="shared" ca="1" si="36"/>
        <v/>
      </c>
      <c r="BI302" s="564" t="str">
        <f t="shared" ca="1" si="36"/>
        <v/>
      </c>
      <c r="BJ302" s="564" t="str">
        <f t="shared" ca="1" si="36"/>
        <v/>
      </c>
      <c r="BK302" s="564" t="str">
        <f t="shared" ca="1" si="36"/>
        <v/>
      </c>
      <c r="BL302" s="565" t="str">
        <f t="shared" ca="1" si="36"/>
        <v/>
      </c>
      <c r="CV302" s="1536"/>
      <c r="CW302" s="1491"/>
      <c r="CX302" s="1491"/>
      <c r="CY302" s="1491"/>
      <c r="CZ302" s="1491"/>
      <c r="DA302" s="1491"/>
      <c r="DB302" s="1491"/>
      <c r="DC302" s="1491"/>
      <c r="DD302" s="1991"/>
      <c r="DE302" s="1992"/>
      <c r="DF302" s="1992"/>
      <c r="DG302" s="1993"/>
      <c r="DH302" s="1491"/>
      <c r="DI302" s="1491"/>
      <c r="DJ302" s="1491"/>
      <c r="DK302" s="1491"/>
      <c r="DL302" s="1491"/>
      <c r="DM302" s="1491"/>
      <c r="DN302" s="1491"/>
      <c r="DO302" s="1491"/>
      <c r="DP302" s="1491"/>
      <c r="DQ302" s="1491"/>
      <c r="DR302" s="1537"/>
    </row>
  </sheetData>
  <sheetProtection selectLockedCells="1" selectUnlockedCells="1"/>
  <mergeCells count="525">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 ref="AI4:AY9"/>
    <mergeCell ref="AI10:AM10"/>
    <mergeCell ref="AN10:AW10"/>
    <mergeCell ref="AX10:AY10"/>
    <mergeCell ref="A20:L20"/>
    <mergeCell ref="O20:P20"/>
    <mergeCell ref="Q20:AH20"/>
    <mergeCell ref="AO2:AP2"/>
    <mergeCell ref="AQ2:AS2"/>
    <mergeCell ref="AT2:AU2"/>
    <mergeCell ref="AV2:AY2"/>
    <mergeCell ref="A3:B3"/>
    <mergeCell ref="AI3:AK3"/>
    <mergeCell ref="Y35:Y36"/>
    <mergeCell ref="Z35:Z36"/>
    <mergeCell ref="AA35:AA36"/>
    <mergeCell ref="AB35:AB36"/>
    <mergeCell ref="AC35:AF35"/>
    <mergeCell ref="AG35:AX36"/>
    <mergeCell ref="A27:M27"/>
    <mergeCell ref="N27:R27"/>
    <mergeCell ref="S27:AH27"/>
    <mergeCell ref="A34:B34"/>
    <mergeCell ref="B35:C36"/>
    <mergeCell ref="D35:O36"/>
    <mergeCell ref="P35:S36"/>
    <mergeCell ref="T35:T36"/>
    <mergeCell ref="U35:V36"/>
    <mergeCell ref="W35:X36"/>
    <mergeCell ref="B44:C44"/>
    <mergeCell ref="B45:C45"/>
    <mergeCell ref="B47:C47"/>
    <mergeCell ref="B48:C48"/>
    <mergeCell ref="B50:C50"/>
    <mergeCell ref="B51:C51"/>
    <mergeCell ref="B38:C38"/>
    <mergeCell ref="B39:C39"/>
    <mergeCell ref="B40:C40"/>
    <mergeCell ref="B41:C41"/>
    <mergeCell ref="B42:C42"/>
    <mergeCell ref="B43:C43"/>
    <mergeCell ref="B58:C58"/>
    <mergeCell ref="B60:C60"/>
    <mergeCell ref="B61:C61"/>
    <mergeCell ref="B62:C62"/>
    <mergeCell ref="B63:C63"/>
    <mergeCell ref="B64:C64"/>
    <mergeCell ref="B52:C52"/>
    <mergeCell ref="B53:C53"/>
    <mergeCell ref="B54:C54"/>
    <mergeCell ref="B55:C55"/>
    <mergeCell ref="B56:C56"/>
    <mergeCell ref="B57:C57"/>
    <mergeCell ref="B71:C71"/>
    <mergeCell ref="B72:AX72"/>
    <mergeCell ref="B73:C73"/>
    <mergeCell ref="B74:C74"/>
    <mergeCell ref="B75:C75"/>
    <mergeCell ref="A76:B76"/>
    <mergeCell ref="B65:C65"/>
    <mergeCell ref="B66:C66"/>
    <mergeCell ref="B67:C67"/>
    <mergeCell ref="B68:C68"/>
    <mergeCell ref="B69:C69"/>
    <mergeCell ref="B70:C70"/>
    <mergeCell ref="AH81:AI81"/>
    <mergeCell ref="E82:F82"/>
    <mergeCell ref="G82:H82"/>
    <mergeCell ref="N82:O82"/>
    <mergeCell ref="P82:Q82"/>
    <mergeCell ref="W82:X82"/>
    <mergeCell ref="Y82:Z82"/>
    <mergeCell ref="A77:C77"/>
    <mergeCell ref="AF80:AG80"/>
    <mergeCell ref="AH80:AI80"/>
    <mergeCell ref="E81:F81"/>
    <mergeCell ref="G81:H81"/>
    <mergeCell ref="N81:O81"/>
    <mergeCell ref="P81:Q81"/>
    <mergeCell ref="W81:X81"/>
    <mergeCell ref="Y81:Z81"/>
    <mergeCell ref="AF81:AG81"/>
    <mergeCell ref="X85:AG85"/>
    <mergeCell ref="A87:C87"/>
    <mergeCell ref="A89:B89"/>
    <mergeCell ref="E83:F83"/>
    <mergeCell ref="G83:H83"/>
    <mergeCell ref="N83:O83"/>
    <mergeCell ref="P83:Q83"/>
    <mergeCell ref="W83:X83"/>
    <mergeCell ref="Y83:Z83"/>
    <mergeCell ref="A90:C90"/>
    <mergeCell ref="A91:D91"/>
    <mergeCell ref="A92:D92"/>
    <mergeCell ref="A93:D93"/>
    <mergeCell ref="A94:E94"/>
    <mergeCell ref="A95:E95"/>
    <mergeCell ref="A84:C84"/>
    <mergeCell ref="E85:M85"/>
    <mergeCell ref="N85:W85"/>
    <mergeCell ref="A106:E106"/>
    <mergeCell ref="A107:F107"/>
    <mergeCell ref="A108:F108"/>
    <mergeCell ref="A109:E109"/>
    <mergeCell ref="A111:E111"/>
    <mergeCell ref="A117:B117"/>
    <mergeCell ref="A98:E98"/>
    <mergeCell ref="A101:D101"/>
    <mergeCell ref="A102:E102"/>
    <mergeCell ref="A103:C103"/>
    <mergeCell ref="A104:D104"/>
    <mergeCell ref="A105:D105"/>
    <mergeCell ref="A126:E126"/>
    <mergeCell ref="A127:E127"/>
    <mergeCell ref="A128:C128"/>
    <mergeCell ref="A129:D129"/>
    <mergeCell ref="A130:E130"/>
    <mergeCell ref="A132:E132"/>
    <mergeCell ref="A118:C118"/>
    <mergeCell ref="A119:D119"/>
    <mergeCell ref="A120:E120"/>
    <mergeCell ref="A122:E122"/>
    <mergeCell ref="A124:D124"/>
    <mergeCell ref="A125:E125"/>
    <mergeCell ref="A147:D147"/>
    <mergeCell ref="E148:L148"/>
    <mergeCell ref="E149:L149"/>
    <mergeCell ref="G150:L150"/>
    <mergeCell ref="E151:L151"/>
    <mergeCell ref="A152:D152"/>
    <mergeCell ref="A134:D134"/>
    <mergeCell ref="A135:E135"/>
    <mergeCell ref="A136:E136"/>
    <mergeCell ref="A137:B137"/>
    <mergeCell ref="A138:C138"/>
    <mergeCell ref="A146:C146"/>
    <mergeCell ref="A161:C161"/>
    <mergeCell ref="H161:I161"/>
    <mergeCell ref="A162:D162"/>
    <mergeCell ref="A163:E163"/>
    <mergeCell ref="A165:E165"/>
    <mergeCell ref="A167:D167"/>
    <mergeCell ref="A153:D153"/>
    <mergeCell ref="A154:E154"/>
    <mergeCell ref="A155:E155"/>
    <mergeCell ref="A156:C156"/>
    <mergeCell ref="A157:D157"/>
    <mergeCell ref="A160:B160"/>
    <mergeCell ref="A174:D174"/>
    <mergeCell ref="A176:E176"/>
    <mergeCell ref="A182:D182"/>
    <mergeCell ref="A184:C184"/>
    <mergeCell ref="H184:I184"/>
    <mergeCell ref="A185:D185"/>
    <mergeCell ref="A168:E168"/>
    <mergeCell ref="A169:E169"/>
    <mergeCell ref="A170:B170"/>
    <mergeCell ref="A171:C171"/>
    <mergeCell ref="H171:I171"/>
    <mergeCell ref="A172:D172"/>
    <mergeCell ref="A197:E197"/>
    <mergeCell ref="A198:E198"/>
    <mergeCell ref="A203:E203"/>
    <mergeCell ref="A208:C208"/>
    <mergeCell ref="H208:I208"/>
    <mergeCell ref="A209:D209"/>
    <mergeCell ref="A188:E188"/>
    <mergeCell ref="A187:D187"/>
    <mergeCell ref="A194:E194"/>
    <mergeCell ref="A196:D196"/>
    <mergeCell ref="A224:E224"/>
    <mergeCell ref="A230:E230"/>
    <mergeCell ref="A232:E232"/>
    <mergeCell ref="A234:E234"/>
    <mergeCell ref="A236:C236"/>
    <mergeCell ref="H236:I236"/>
    <mergeCell ref="A211:D211"/>
    <mergeCell ref="A219:C219"/>
    <mergeCell ref="H219:I219"/>
    <mergeCell ref="A220:D220"/>
    <mergeCell ref="A222:D222"/>
    <mergeCell ref="A223:E223"/>
    <mergeCell ref="M257:Y258"/>
    <mergeCell ref="Z257:AP257"/>
    <mergeCell ref="Z258:AB258"/>
    <mergeCell ref="AC258:AP258"/>
    <mergeCell ref="A245:D245"/>
    <mergeCell ref="A246:E246"/>
    <mergeCell ref="F247:M247"/>
    <mergeCell ref="F248:M248"/>
    <mergeCell ref="A238:B238"/>
    <mergeCell ref="A239:C239"/>
    <mergeCell ref="A240:C240"/>
    <mergeCell ref="E242:L242"/>
    <mergeCell ref="E243:L243"/>
    <mergeCell ref="E244:L244"/>
    <mergeCell ref="A285:C285"/>
    <mergeCell ref="D271:K271"/>
    <mergeCell ref="A272:C272"/>
    <mergeCell ref="A273:D273"/>
    <mergeCell ref="A274:D274"/>
    <mergeCell ref="A275:B275"/>
    <mergeCell ref="A276:C276"/>
    <mergeCell ref="A252:C252"/>
    <mergeCell ref="D254:K254"/>
    <mergeCell ref="D255:K255"/>
    <mergeCell ref="D256:K256"/>
    <mergeCell ref="DD3:DG3"/>
    <mergeCell ref="DD4:DG4"/>
    <mergeCell ref="DD5:DG5"/>
    <mergeCell ref="DD6:DG6"/>
    <mergeCell ref="DD7:DG7"/>
    <mergeCell ref="DD8:DG8"/>
    <mergeCell ref="DD9:DG9"/>
    <mergeCell ref="DD10:DG10"/>
    <mergeCell ref="DD11:DG11"/>
    <mergeCell ref="DD12:DG12"/>
    <mergeCell ref="DD13:DG13"/>
    <mergeCell ref="DD14:DG14"/>
    <mergeCell ref="DD15:DG15"/>
    <mergeCell ref="DD16:DG16"/>
    <mergeCell ref="DD17:DG17"/>
    <mergeCell ref="DD18:DG18"/>
    <mergeCell ref="DD19:DG19"/>
    <mergeCell ref="DD20:DG20"/>
    <mergeCell ref="DD21:DG21"/>
    <mergeCell ref="DD22:DG22"/>
    <mergeCell ref="DD23:DG23"/>
    <mergeCell ref="DD24:DG24"/>
    <mergeCell ref="DD25:DG25"/>
    <mergeCell ref="DD26:DG26"/>
    <mergeCell ref="DD27:DG27"/>
    <mergeCell ref="DD28:DG28"/>
    <mergeCell ref="DD29:DG29"/>
    <mergeCell ref="DD30:DG30"/>
    <mergeCell ref="DD31:DG31"/>
    <mergeCell ref="DD32:DG32"/>
    <mergeCell ref="DD33:DG33"/>
    <mergeCell ref="DD34:DG34"/>
    <mergeCell ref="DD35:DG35"/>
    <mergeCell ref="DD36:DG36"/>
    <mergeCell ref="DD37:DG37"/>
    <mergeCell ref="DD38:DG38"/>
    <mergeCell ref="DD39:DG39"/>
    <mergeCell ref="DD40:DG40"/>
    <mergeCell ref="DD41:DG41"/>
    <mergeCell ref="DD42:DG42"/>
    <mergeCell ref="DD43:DG43"/>
    <mergeCell ref="DD44:DG44"/>
    <mergeCell ref="DD45:DG45"/>
    <mergeCell ref="DD46:DG46"/>
    <mergeCell ref="DD47:DG47"/>
    <mergeCell ref="DD48:DG48"/>
    <mergeCell ref="DD49:DG49"/>
    <mergeCell ref="DD50:DG50"/>
    <mergeCell ref="DD51:DG51"/>
    <mergeCell ref="DD52:DG52"/>
    <mergeCell ref="DD53:DG53"/>
    <mergeCell ref="DD54:DG54"/>
    <mergeCell ref="DD55:DG55"/>
    <mergeCell ref="DD56:DG56"/>
    <mergeCell ref="DD57:DG57"/>
    <mergeCell ref="DD58:DG58"/>
    <mergeCell ref="DD59:DG59"/>
    <mergeCell ref="DD60:DG60"/>
    <mergeCell ref="DD61:DG61"/>
    <mergeCell ref="DD62:DG62"/>
    <mergeCell ref="DD63:DG63"/>
    <mergeCell ref="DD64:DG64"/>
    <mergeCell ref="DD65:DG65"/>
    <mergeCell ref="DD66:DG66"/>
    <mergeCell ref="DD67:DG67"/>
    <mergeCell ref="DD68:DG68"/>
    <mergeCell ref="DD69:DG69"/>
    <mergeCell ref="DD70:DG70"/>
    <mergeCell ref="DD71:DG71"/>
    <mergeCell ref="DD72:DG72"/>
    <mergeCell ref="DD73:DG73"/>
    <mergeCell ref="DD74:DG74"/>
    <mergeCell ref="DD75:DG75"/>
    <mergeCell ref="DD76:DG76"/>
    <mergeCell ref="DD77:DG77"/>
    <mergeCell ref="DD78:DG78"/>
    <mergeCell ref="DD79:DG79"/>
    <mergeCell ref="DD80:DG80"/>
    <mergeCell ref="DD81:DG81"/>
    <mergeCell ref="DD82:DG82"/>
    <mergeCell ref="DD83:DG83"/>
    <mergeCell ref="DD84:DG84"/>
    <mergeCell ref="DD85:DG85"/>
    <mergeCell ref="DD86:DG86"/>
    <mergeCell ref="DD87:DG87"/>
    <mergeCell ref="DD88:DG88"/>
    <mergeCell ref="DD89:DG89"/>
    <mergeCell ref="DD90:DG90"/>
    <mergeCell ref="DD91:DG91"/>
    <mergeCell ref="DD92:DG92"/>
    <mergeCell ref="DD93:DG93"/>
    <mergeCell ref="DD94:DG94"/>
    <mergeCell ref="DD95:DG95"/>
    <mergeCell ref="DD96:DG96"/>
    <mergeCell ref="DD97:DG97"/>
    <mergeCell ref="DD98:DG98"/>
    <mergeCell ref="DD99:DG99"/>
    <mergeCell ref="DD100:DG100"/>
    <mergeCell ref="DD101:DG101"/>
    <mergeCell ref="DD102:DG102"/>
    <mergeCell ref="DD103:DG103"/>
    <mergeCell ref="DD104:DG104"/>
    <mergeCell ref="DD105:DG105"/>
    <mergeCell ref="DD106:DG106"/>
    <mergeCell ref="DD107:DG107"/>
    <mergeCell ref="DD108:DG108"/>
    <mergeCell ref="DD109:DG109"/>
    <mergeCell ref="DD110:DG110"/>
    <mergeCell ref="DD111:DG111"/>
    <mergeCell ref="DD112:DG112"/>
    <mergeCell ref="DD113:DG113"/>
    <mergeCell ref="DD114:DG114"/>
    <mergeCell ref="DD115:DG115"/>
    <mergeCell ref="DD116:DG116"/>
    <mergeCell ref="DD117:DG117"/>
    <mergeCell ref="DD118:DG118"/>
    <mergeCell ref="DD119:DG119"/>
    <mergeCell ref="DD120:DG120"/>
    <mergeCell ref="DD121:DG121"/>
    <mergeCell ref="DD122:DG122"/>
    <mergeCell ref="DD123:DG123"/>
    <mergeCell ref="DD124:DG124"/>
    <mergeCell ref="DD125:DG125"/>
    <mergeCell ref="DD126:DG126"/>
    <mergeCell ref="DD127:DG127"/>
    <mergeCell ref="DD128:DG128"/>
    <mergeCell ref="DD129:DG129"/>
    <mergeCell ref="DD130:DG130"/>
    <mergeCell ref="DD131:DG131"/>
    <mergeCell ref="DD132:DG132"/>
    <mergeCell ref="DD133:DG133"/>
    <mergeCell ref="DD134:DG134"/>
    <mergeCell ref="DD135:DG135"/>
    <mergeCell ref="DD136:DG136"/>
    <mergeCell ref="DD137:DG137"/>
    <mergeCell ref="DD138:DG138"/>
    <mergeCell ref="DD139:DG139"/>
    <mergeCell ref="DD140:DG140"/>
    <mergeCell ref="DD141:DG141"/>
    <mergeCell ref="DD142:DG142"/>
    <mergeCell ref="DD143:DG143"/>
    <mergeCell ref="DD144:DG144"/>
    <mergeCell ref="DD145:DG145"/>
    <mergeCell ref="DD146:DG146"/>
    <mergeCell ref="DD147:DG147"/>
    <mergeCell ref="DD148:DG148"/>
    <mergeCell ref="DD149:DG149"/>
    <mergeCell ref="DD150:DG150"/>
    <mergeCell ref="DD151:DG151"/>
    <mergeCell ref="DD152:DG152"/>
    <mergeCell ref="DD153:DG153"/>
    <mergeCell ref="DD154:DG154"/>
    <mergeCell ref="DD155:DG155"/>
    <mergeCell ref="DD156:DG156"/>
    <mergeCell ref="DD157:DG157"/>
    <mergeCell ref="DD158:DG158"/>
    <mergeCell ref="DD159:DG159"/>
    <mergeCell ref="DD160:DG160"/>
    <mergeCell ref="DD161:DG161"/>
    <mergeCell ref="DD162:DG162"/>
    <mergeCell ref="DD163:DG163"/>
    <mergeCell ref="DD164:DG164"/>
    <mergeCell ref="DD165:DG165"/>
    <mergeCell ref="DD166:DG166"/>
    <mergeCell ref="DD167:DG167"/>
    <mergeCell ref="DD168:DG168"/>
    <mergeCell ref="DD169:DG169"/>
    <mergeCell ref="DD170:DG170"/>
    <mergeCell ref="DD171:DG171"/>
    <mergeCell ref="DD172:DG172"/>
    <mergeCell ref="DD173:DG173"/>
    <mergeCell ref="DD174:DG174"/>
    <mergeCell ref="DD175:DG175"/>
    <mergeCell ref="DD176:DG176"/>
    <mergeCell ref="DD177:DG177"/>
    <mergeCell ref="DD178:DG178"/>
    <mergeCell ref="DD179:DG179"/>
    <mergeCell ref="DD180:DG180"/>
    <mergeCell ref="DD181:DG181"/>
    <mergeCell ref="DD182:DG182"/>
    <mergeCell ref="DD183:DG183"/>
    <mergeCell ref="DD184:DG184"/>
    <mergeCell ref="DD185:DG185"/>
    <mergeCell ref="DD186:DG186"/>
    <mergeCell ref="DD187:DG187"/>
    <mergeCell ref="DD188:DG188"/>
    <mergeCell ref="DD189:DG189"/>
    <mergeCell ref="DD190:DG190"/>
    <mergeCell ref="DD191:DG191"/>
    <mergeCell ref="DD192:DG192"/>
    <mergeCell ref="DD193:DG193"/>
    <mergeCell ref="DD194:DG194"/>
    <mergeCell ref="DD195:DG195"/>
    <mergeCell ref="DD196:DG196"/>
    <mergeCell ref="DD197:DG197"/>
    <mergeCell ref="DD198:DG198"/>
    <mergeCell ref="DD199:DG199"/>
    <mergeCell ref="DD200:DG200"/>
    <mergeCell ref="DD201:DG201"/>
    <mergeCell ref="DD202:DG202"/>
    <mergeCell ref="DD203:DG203"/>
    <mergeCell ref="DD204:DG204"/>
    <mergeCell ref="DD205:DG205"/>
    <mergeCell ref="DD206:DG206"/>
    <mergeCell ref="DD207:DG207"/>
    <mergeCell ref="DD208:DG208"/>
    <mergeCell ref="DD209:DG209"/>
    <mergeCell ref="DD210:DG210"/>
    <mergeCell ref="DD211:DG211"/>
    <mergeCell ref="DD212:DG212"/>
    <mergeCell ref="DD213:DG213"/>
    <mergeCell ref="DD214:DG214"/>
    <mergeCell ref="DD215:DG215"/>
    <mergeCell ref="DD216:DG216"/>
    <mergeCell ref="DD217:DG217"/>
    <mergeCell ref="DD218:DG218"/>
    <mergeCell ref="DD219:DG219"/>
    <mergeCell ref="DD220:DG220"/>
    <mergeCell ref="DD221:DG221"/>
    <mergeCell ref="DD222:DG222"/>
    <mergeCell ref="DD223:DG223"/>
    <mergeCell ref="DD224:DG224"/>
    <mergeCell ref="DD225:DG225"/>
    <mergeCell ref="DD226:DG226"/>
    <mergeCell ref="DD227:DG227"/>
    <mergeCell ref="DD228:DG228"/>
    <mergeCell ref="DD229:DG229"/>
    <mergeCell ref="DD230:DG230"/>
    <mergeCell ref="DD231:DG231"/>
    <mergeCell ref="DD232:DG232"/>
    <mergeCell ref="DD233:DG233"/>
    <mergeCell ref="DD234:DG234"/>
    <mergeCell ref="DD235:DG235"/>
    <mergeCell ref="DD236:DG236"/>
    <mergeCell ref="DD237:DG237"/>
    <mergeCell ref="DD238:DG238"/>
    <mergeCell ref="DD239:DG239"/>
    <mergeCell ref="DD240:DG240"/>
    <mergeCell ref="DD241:DG241"/>
    <mergeCell ref="DD242:DG242"/>
    <mergeCell ref="DD243:DG243"/>
    <mergeCell ref="DD244:DG244"/>
    <mergeCell ref="DD245:DG245"/>
    <mergeCell ref="DD246:DG246"/>
    <mergeCell ref="DD247:DG247"/>
    <mergeCell ref="DD248:DG248"/>
    <mergeCell ref="DD249:DG249"/>
    <mergeCell ref="DD250:DG250"/>
    <mergeCell ref="DD251:DG251"/>
    <mergeCell ref="DD252:DG252"/>
    <mergeCell ref="DD253:DG253"/>
    <mergeCell ref="DD254:DG254"/>
    <mergeCell ref="DD255:DG255"/>
    <mergeCell ref="DD256:DG256"/>
    <mergeCell ref="DD257:DG257"/>
    <mergeCell ref="DD258:DG258"/>
    <mergeCell ref="DD259:DG259"/>
    <mergeCell ref="DD260:DG260"/>
    <mergeCell ref="DD261:DG261"/>
    <mergeCell ref="DD262:DG262"/>
    <mergeCell ref="DD263:DG263"/>
    <mergeCell ref="DD274:DG274"/>
    <mergeCell ref="DD275:DG275"/>
    <mergeCell ref="DD276:DG276"/>
    <mergeCell ref="DD277:DG277"/>
    <mergeCell ref="DD278:DG278"/>
    <mergeCell ref="DD279:DG279"/>
    <mergeCell ref="DD280:DG280"/>
    <mergeCell ref="DD281:DG281"/>
    <mergeCell ref="DD264:DG264"/>
    <mergeCell ref="DD265:DG265"/>
    <mergeCell ref="DD266:DG266"/>
    <mergeCell ref="DD267:DG267"/>
    <mergeCell ref="DD268:DG268"/>
    <mergeCell ref="DD269:DG269"/>
    <mergeCell ref="DD270:DG270"/>
    <mergeCell ref="DD271:DG271"/>
    <mergeCell ref="DD272:DG272"/>
    <mergeCell ref="DD300:DG300"/>
    <mergeCell ref="DD301:DG301"/>
    <mergeCell ref="DD302:DG302"/>
    <mergeCell ref="A249:D249"/>
    <mergeCell ref="A251:D251"/>
    <mergeCell ref="DD291:DG291"/>
    <mergeCell ref="DD292:DG292"/>
    <mergeCell ref="DD293:DG293"/>
    <mergeCell ref="DD294:DG294"/>
    <mergeCell ref="DD295:DG295"/>
    <mergeCell ref="DD296:DG296"/>
    <mergeCell ref="DD297:DG297"/>
    <mergeCell ref="DD298:DG298"/>
    <mergeCell ref="DD299:DG299"/>
    <mergeCell ref="DD282:DG282"/>
    <mergeCell ref="DD283:DG283"/>
    <mergeCell ref="DD284:DG284"/>
    <mergeCell ref="DD285:DG285"/>
    <mergeCell ref="DD286:DG286"/>
    <mergeCell ref="DD287:DG287"/>
    <mergeCell ref="DD288:DG288"/>
    <mergeCell ref="DD289:DG289"/>
    <mergeCell ref="DD290:DG290"/>
    <mergeCell ref="DD273:DG273"/>
  </mergeCells>
  <phoneticPr fontId="1"/>
  <dataValidations count="1">
    <dataValidation imeMode="off" allowBlank="1" showInputMessage="1" showErrorMessage="1" sqref="V73:V75 V60:V71 U59:U71 AI11:AI17 AX11:AX17 AX19:AX33 AI21:AI22 AI24:AI33 P48:P50 U39 P38:P39 T38:U38 P46 T47:U47 T48 U41 P41 U49:U54 U45:U46 U43 T39:T45 P52:P71 T51:T54 T55:U58"/>
  </dataValidations>
  <hyperlinks>
    <hyperlink ref="CM4" location="'詳細設計（作業実績入力）'!A208" display="'詳細設計（作業実績入力）'!A208"/>
    <hyperlink ref="BR1" location="共通仕様!A70" display="共通仕様!A70"/>
    <hyperlink ref="BR4" location="共通仕様!A137" display="共通仕様!A137"/>
    <hyperlink ref="BR9" location="共通仕様!A285" display="共通仕様!A285"/>
    <hyperlink ref="BR10" location="共通仕様!A289" display="共通仕様!A289"/>
    <hyperlink ref="BR11" location="共通仕様!A292" display="共通仕様!A292"/>
    <hyperlink ref="BR2" location="共通仕様!A95" display="共通仕様!A95"/>
    <hyperlink ref="BR3" location="共通仕様!A116" display="共通仕様!A116"/>
    <hyperlink ref="BR5:BR8" location="'詳細設計（加工補修手配書）'!A204" display="'詳細設計（加工補修手配書）'!A204"/>
    <hyperlink ref="BR12" location="共通仕様!A298" display="共通仕様!A298"/>
    <hyperlink ref="BR13" location="共通仕様!A304" display="共通仕様!A304"/>
    <hyperlink ref="BR14" location="共通仕様!A310" display="共通仕様!A310"/>
    <hyperlink ref="BR5" location="共通仕様!A183" display="共通仕様!A183"/>
    <hyperlink ref="BR6" location="共通仕様!A208" display="共通仕様!A208"/>
    <hyperlink ref="BR7" location="共通仕様!A234" display="共通仕様!A234"/>
    <hyperlink ref="BR8" location="共通仕様!A259" display="共通仕様!A259"/>
    <hyperlink ref="CM6" location="'詳細設計（作業実績入力）'!A263" display="'詳細設計（作業実績入力）'!A263"/>
    <hyperlink ref="CN7" location="'詳細設計（作業実績入力）'!A263" display="'詳細設計（作業実績入力）'!A263"/>
    <hyperlink ref="CL5" location="'詳細設計（費用発生マスタ）'!R97C1" display="'詳細設計（費用発生マスタ）'!R97C1"/>
    <hyperlink ref="CN8" location="'詳細設計（作業実績入力）'!A263" display="'詳細設計（作業実績入力）'!A263"/>
    <hyperlink ref="CN9" location="'詳細設計（作業実績入力）'!A263" display="'詳細設計（作業実績入力）'!A263"/>
    <hyperlink ref="CN10" location="'詳細設計（作業実績入力）'!A263" display="'詳細設計（作業実績入力）'!A263"/>
    <hyperlink ref="CM11" location="'詳細設計（作業実績入力）'!A263" display="'詳細設計（作業実績入力）'!A263"/>
    <hyperlink ref="CN12" location="'詳細設計（作業実績入力）'!A263" display="'詳細設計（作業実績入力）'!A263"/>
    <hyperlink ref="CN13" location="'詳細設計（作業実績入力）'!A263" display="'詳細設計（作業実績入力）'!A263"/>
    <hyperlink ref="CL15" location="'詳細設計（費用発生マスタ）'!R97C1" display="'詳細設計（費用発生マスタ）'!R97C1"/>
    <hyperlink ref="CM16" location="'詳細設計（作業実績入力）'!A263" display="'詳細設計（作業実績入力）'!A263"/>
    <hyperlink ref="CM17" location="'詳細設計（作業実績入力）'!A263" display="'詳細設計（作業実績入力）'!A263"/>
    <hyperlink ref="CL18" location="'詳細設計（費用発生マスタ）'!R97C1" display="'詳細設計（費用発生マスタ）'!R97C1"/>
    <hyperlink ref="CL19" location="'詳細設計（費用発生マスタ）'!R97C1" display="'詳細設計（費用発生マスタ）'!R97C1"/>
    <hyperlink ref="CM20:CM24" location="'詳細設計（作業実績入力）'!A263" display="'詳細設計（作業実績入力）'!A263"/>
    <hyperlink ref="CO14" location="'詳細設計（作業実績入力）'!A263" display="'詳細設計（作業実績入力）'!A263"/>
    <hyperlink ref="CL26" location="'詳細設計（費用発生マスタ）'!R97C1" display="'詳細設計（費用発生マスタ）'!R97C1"/>
    <hyperlink ref="CL25" location="'詳細設計（費用発生マスタ）'!R97C1" display="'詳細設計（費用発生マスタ）'!R97C1"/>
  </hyperlink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A770"/>
  <sheetViews>
    <sheetView showGridLines="0" zoomScale="90" zoomScaleNormal="90" workbookViewId="0">
      <pane xSplit="12885" ySplit="945" topLeftCell="CV372" activePane="bottomRight"/>
      <selection pane="topRight" activeCell="EL1" sqref="EL1"/>
      <selection pane="bottomLeft" activeCell="AG282" sqref="AG282"/>
      <selection pane="bottomRight" activeCell="CX118" sqref="CX118"/>
    </sheetView>
  </sheetViews>
  <sheetFormatPr defaultColWidth="2.7109375" defaultRowHeight="15" customHeight="1"/>
  <cols>
    <col min="1" max="3" width="2.7109375" style="226"/>
    <col min="4" max="4" width="2.7109375" style="226" customWidth="1"/>
    <col min="5" max="6" width="2.7109375" style="226"/>
    <col min="7" max="10" width="2.7109375" style="226" customWidth="1"/>
    <col min="11" max="12" width="2.7109375" style="226"/>
    <col min="13"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465"/>
    <col min="53" max="53" width="2.7109375" style="192"/>
    <col min="54" max="55" width="2.7109375" style="192" customWidth="1"/>
    <col min="56" max="56" width="2.7109375" style="465" customWidth="1"/>
    <col min="57" max="57" width="2.7109375" style="226" customWidth="1"/>
    <col min="58" max="58" width="2.7109375" style="226"/>
    <col min="59" max="61" width="2.7109375" style="226" customWidth="1"/>
    <col min="62" max="64" width="2.7109375" style="226"/>
    <col min="65" max="66" width="2.7109375" style="226" customWidth="1"/>
    <col min="67" max="90" width="2.7109375" style="226"/>
    <col min="91" max="91" width="2.7109375" style="226" customWidth="1"/>
    <col min="92" max="16384" width="2.7109375" style="226"/>
  </cols>
  <sheetData>
    <row r="1" spans="1:122"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44586</v>
      </c>
      <c r="AW1" s="1701"/>
      <c r="AX1" s="1701"/>
      <c r="AY1" s="1702"/>
      <c r="BA1" s="79"/>
      <c r="BB1" s="79"/>
      <c r="BC1" s="79"/>
      <c r="BR1" s="1217" t="str">
        <f>"「共通仕様」"&amp;共通仕様!$BH$1</f>
        <v>「共通仕様」「4. ログ出力処理」</v>
      </c>
      <c r="BS1" s="1218"/>
      <c r="BT1" s="1218"/>
      <c r="BU1" s="1218"/>
      <c r="BV1" s="1218"/>
      <c r="BW1" s="1218"/>
      <c r="BX1" s="1218"/>
      <c r="BY1" s="1218"/>
      <c r="BZ1" s="1218"/>
      <c r="CA1" s="1218"/>
      <c r="CB1" s="1218"/>
      <c r="CC1" s="1218"/>
      <c r="CD1" s="1218"/>
      <c r="CE1" s="1218"/>
      <c r="CF1" s="1218"/>
      <c r="CG1" s="1218"/>
      <c r="CH1" s="1218"/>
      <c r="CI1" s="1218"/>
      <c r="CJ1" s="1218"/>
      <c r="CK1" s="1218"/>
      <c r="CL1" s="1218" t="str">
        <f>"「"&amp;$A$3&amp;$C$3&amp;"」"</f>
        <v>「1.データ接続図」</v>
      </c>
      <c r="CM1" s="1218"/>
      <c r="CN1" s="1218"/>
      <c r="CO1" s="1218"/>
      <c r="CP1" s="1218"/>
      <c r="CQ1" s="1218"/>
      <c r="CR1" s="1218"/>
      <c r="CS1" s="1218"/>
      <c r="CT1" s="1218"/>
      <c r="CU1" s="1218"/>
      <c r="CV1" s="1504" t="s">
        <v>2249</v>
      </c>
      <c r="CW1" s="1505"/>
      <c r="CX1" s="1505"/>
      <c r="CY1" s="1505"/>
      <c r="CZ1" s="1505"/>
      <c r="DA1" s="1505"/>
      <c r="DB1" s="1505"/>
      <c r="DC1" s="1505"/>
      <c r="DD1" s="1505"/>
      <c r="DE1" s="1505"/>
      <c r="DF1" s="1505"/>
      <c r="DG1" s="1506"/>
      <c r="DH1" s="1506"/>
      <c r="DI1" s="1506"/>
      <c r="DJ1" s="1506"/>
      <c r="DK1" s="1506"/>
      <c r="DL1" s="1506"/>
      <c r="DM1" s="1506"/>
      <c r="DN1" s="1506"/>
      <c r="DO1" s="1506"/>
      <c r="DP1" s="1506"/>
      <c r="DQ1" s="1506"/>
      <c r="DR1" s="1507"/>
    </row>
    <row r="2" spans="1:122" s="26" customFormat="1" ht="18" customHeight="1" thickBot="1">
      <c r="A2" s="1709" t="s">
        <v>28</v>
      </c>
      <c r="B2" s="1710"/>
      <c r="C2" s="1710"/>
      <c r="D2" s="1710"/>
      <c r="E2" s="1711"/>
      <c r="F2" s="1712" t="str">
        <f>IF($Z2&lt;&gt;"",VLOOKUP(U2,機能一覧!$B$5:$I$33,3,FALSE),"")</f>
        <v>金型保守管理</v>
      </c>
      <c r="G2" s="1713"/>
      <c r="H2" s="1713"/>
      <c r="I2" s="1713"/>
      <c r="J2" s="1713"/>
      <c r="K2" s="1713"/>
      <c r="L2" s="1713"/>
      <c r="M2" s="1713"/>
      <c r="N2" s="1713"/>
      <c r="O2" s="1713"/>
      <c r="P2" s="1713"/>
      <c r="Q2" s="1713"/>
      <c r="R2" s="1714"/>
      <c r="S2" s="1715" t="s">
        <v>34</v>
      </c>
      <c r="T2" s="1716"/>
      <c r="U2" s="1717">
        <v>6</v>
      </c>
      <c r="V2" s="1718"/>
      <c r="W2" s="1719" t="s">
        <v>32</v>
      </c>
      <c r="X2" s="1720"/>
      <c r="Y2" s="1720"/>
      <c r="Z2" s="1721" t="str">
        <f>IF($U2="","",VLOOKUP($U2,機能一覧!$B$5:$BB$32,53,FALSE))</f>
        <v>k4002001</v>
      </c>
      <c r="AA2" s="1721"/>
      <c r="AB2" s="1721"/>
      <c r="AC2" s="1722"/>
      <c r="AD2" s="1719" t="s">
        <v>33</v>
      </c>
      <c r="AE2" s="1720"/>
      <c r="AF2" s="1720"/>
      <c r="AG2" s="1723" t="str">
        <f>IF($U2="","",VLOOKUP($U2,機能一覧!$B$5:$BB$32,9,FALSE))</f>
        <v>金型保守計画管理</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R2" s="1217" t="str">
        <f>"「共通仕様」"&amp;共通仕様!$BH$2</f>
        <v>「共通仕様」「5. メインマスタDB接続処理」</v>
      </c>
      <c r="BS2" s="1218"/>
      <c r="BT2" s="1218"/>
      <c r="BU2" s="1218"/>
      <c r="BV2" s="1218"/>
      <c r="BW2" s="1218"/>
      <c r="BX2" s="1218"/>
      <c r="BY2" s="1218"/>
      <c r="BZ2" s="1218"/>
      <c r="CA2" s="1218"/>
      <c r="CB2" s="1218"/>
      <c r="CC2" s="1218"/>
      <c r="CD2" s="1218"/>
      <c r="CE2" s="1218"/>
      <c r="CF2" s="1218"/>
      <c r="CG2" s="1218"/>
      <c r="CH2" s="1218"/>
      <c r="CI2" s="1218"/>
      <c r="CJ2" s="1218"/>
      <c r="CK2" s="1218"/>
      <c r="CL2" s="244" t="str">
        <f>"「"&amp;A34&amp;" "&amp;C34&amp;"」"</f>
        <v>「2. 画面項目仕様」</v>
      </c>
      <c r="CM2" s="244"/>
      <c r="CN2" s="244"/>
      <c r="CO2" s="244"/>
      <c r="CP2" s="244"/>
      <c r="CQ2" s="244"/>
      <c r="CR2" s="244"/>
      <c r="CS2" s="244"/>
      <c r="CT2" s="244"/>
      <c r="CU2" s="244"/>
      <c r="CV2" s="1508" t="s">
        <v>2251</v>
      </c>
      <c r="CW2" s="1509"/>
      <c r="CX2" s="1510"/>
      <c r="CY2" s="1510"/>
      <c r="CZ2" s="1510"/>
      <c r="DA2" s="1510"/>
      <c r="DB2" s="1510"/>
      <c r="DC2" s="1510"/>
      <c r="DD2" s="1510" t="s">
        <v>2252</v>
      </c>
      <c r="DE2" s="1510"/>
      <c r="DF2" s="1510"/>
      <c r="DG2" s="1511"/>
      <c r="DH2" s="1511" t="s">
        <v>62</v>
      </c>
      <c r="DI2" s="1511"/>
      <c r="DJ2" s="1511"/>
      <c r="DK2" s="1511"/>
      <c r="DL2" s="1511"/>
      <c r="DM2" s="1511"/>
      <c r="DN2" s="1511"/>
      <c r="DO2" s="1511"/>
      <c r="DP2" s="1511"/>
      <c r="DQ2" s="1511"/>
      <c r="DR2" s="1512"/>
    </row>
    <row r="3" spans="1:122"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C3" s="1097"/>
      <c r="BD3" s="1097"/>
      <c r="BE3" s="1097"/>
      <c r="BF3" s="1097"/>
      <c r="BG3" s="559" t="str">
        <f t="shared" ref="BG3:BG66" ca="1" si="0">IF(BA3&lt;&gt;"",IF(MID(_xlfn.FORMULATEXT(BA3),SEARCH("[",_xlfn.FORMULATEXT(BA3))+1,SEARCH("]",_xlfn.FORMULATEXT(BA3))-(SEARCH("[",_xlfn.FORMULATEXT(BA3))+1))="-1","",1),"")</f>
        <v/>
      </c>
      <c r="BH3" s="560" t="str">
        <f t="shared" ref="BH3:BH66" ca="1" si="1">IF(BB3&lt;&gt;"",IF(MID(_xlfn.FORMULATEXT(BB3),SEARCH("[",_xlfn.FORMULATEXT(BB3))+1,SEARCH("]",_xlfn.FORMULATEXT(BB3))-(SEARCH("[",_xlfn.FORMULATEXT(BB3))+1))="-1","",1),"")</f>
        <v/>
      </c>
      <c r="BI3" s="560" t="str">
        <f t="shared" ref="BI3:BI66" ca="1" si="2">IF(BC3&lt;&gt;"",IF(MID(_xlfn.FORMULATEXT(BC3),SEARCH("[",_xlfn.FORMULATEXT(BC3))+1,SEARCH("]",_xlfn.FORMULATEXT(BC3))-(SEARCH("[",_xlfn.FORMULATEXT(BC3))+1))="-1","",1),"")</f>
        <v/>
      </c>
      <c r="BJ3" s="560" t="str">
        <f t="shared" ref="BJ3:BJ66" ca="1" si="3">IF(BD3&lt;&gt;"",IF(MID(_xlfn.FORMULATEXT(BD3),SEARCH("[",_xlfn.FORMULATEXT(BD3))+1,SEARCH("]",_xlfn.FORMULATEXT(BD3))-(SEARCH("[",_xlfn.FORMULATEXT(BD3))+1))="-1","",1),"")</f>
        <v/>
      </c>
      <c r="BK3" s="560" t="str">
        <f t="shared" ref="BK3:BK66" ca="1" si="4">IF(BE3&lt;&gt;"",IF(MID(_xlfn.FORMULATEXT(BE3),SEARCH("[",_xlfn.FORMULATEXT(BE3))+1,SEARCH("]",_xlfn.FORMULATEXT(BE3))-(SEARCH("[",_xlfn.FORMULATEXT(BE3))+1))="-1","",1),"")</f>
        <v/>
      </c>
      <c r="BL3" s="561" t="str">
        <f t="shared" ref="BL3:BL66" ca="1" si="5">IF(BF3&lt;&gt;"",IF(MID(_xlfn.FORMULATEXT(BF3),SEARCH("[",_xlfn.FORMULATEXT(BF3))+1,SEARCH("]",_xlfn.FORMULATEXT(BF3))-(SEARCH("[",_xlfn.FORMULATEXT(BF3))+1))="-1","",1),"")</f>
        <v/>
      </c>
      <c r="BR3" s="1217" t="str">
        <f>"「共通仕様」"&amp;共通仕様!$BH$3</f>
        <v>「共通仕様」「6. メインマスタDB切断処理」</v>
      </c>
      <c r="BS3" s="1218"/>
      <c r="BT3" s="1218"/>
      <c r="BU3" s="1218"/>
      <c r="BV3" s="1218"/>
      <c r="BW3" s="1218"/>
      <c r="BX3" s="1218"/>
      <c r="BY3" s="1218"/>
      <c r="BZ3" s="1218"/>
      <c r="CA3" s="1218"/>
      <c r="CB3" s="1218"/>
      <c r="CC3" s="1218"/>
      <c r="CD3" s="1218"/>
      <c r="CE3" s="1218"/>
      <c r="CF3" s="1218"/>
      <c r="CG3" s="1218"/>
      <c r="CH3" s="1218"/>
      <c r="CI3" s="1218"/>
      <c r="CJ3" s="1218"/>
      <c r="CK3" s="1218"/>
      <c r="CL3" s="244" t="str">
        <f>"「"&amp;A132&amp;" "&amp;C132&amp;"」"</f>
        <v>「3. 共通処理」</v>
      </c>
      <c r="CM3" s="244"/>
      <c r="CN3" s="244"/>
      <c r="CO3" s="244"/>
      <c r="CP3" s="244"/>
      <c r="CQ3" s="244"/>
      <c r="CR3" s="244"/>
      <c r="CS3" s="244"/>
      <c r="CT3" s="244"/>
      <c r="CU3" s="244"/>
      <c r="CV3" s="1513"/>
      <c r="CW3" s="1264"/>
      <c r="CX3" s="1514"/>
      <c r="CY3" s="1514"/>
      <c r="CZ3" s="1514"/>
      <c r="DA3" s="1514"/>
      <c r="DB3" s="1514"/>
      <c r="DC3" s="1514"/>
      <c r="DD3" s="1991"/>
      <c r="DE3" s="1992"/>
      <c r="DF3" s="1992"/>
      <c r="DG3" s="1993"/>
      <c r="DH3" s="1514"/>
      <c r="DI3" s="1514"/>
      <c r="DJ3" s="1514"/>
      <c r="DK3" s="1514"/>
      <c r="DL3" s="1514"/>
      <c r="DM3" s="1514"/>
      <c r="DN3" s="1514"/>
      <c r="DO3" s="1514"/>
      <c r="DP3" s="1514"/>
      <c r="DQ3" s="1514"/>
      <c r="DR3" s="1515"/>
    </row>
    <row r="4" spans="1:122" s="26" customFormat="1" ht="15" customHeight="1">
      <c r="A4" s="41"/>
      <c r="B4" s="67"/>
      <c r="C4" s="67"/>
      <c r="D4" s="67"/>
      <c r="E4" s="67"/>
      <c r="F4" s="67"/>
      <c r="G4" s="48"/>
      <c r="H4" s="48"/>
      <c r="I4" s="67"/>
      <c r="J4" s="67"/>
      <c r="K4" s="67"/>
      <c r="L4" s="226"/>
      <c r="M4" s="226"/>
      <c r="N4" s="226"/>
      <c r="O4" s="226"/>
      <c r="P4" s="226"/>
      <c r="AI4" s="1907" t="s">
        <v>1721</v>
      </c>
      <c r="AJ4" s="1908"/>
      <c r="AK4" s="1908"/>
      <c r="AL4" s="1908"/>
      <c r="AM4" s="1908"/>
      <c r="AN4" s="1908"/>
      <c r="AO4" s="1908"/>
      <c r="AP4" s="1908"/>
      <c r="AQ4" s="1908"/>
      <c r="AR4" s="1908"/>
      <c r="AS4" s="1908"/>
      <c r="AT4" s="1908"/>
      <c r="AU4" s="1908"/>
      <c r="AV4" s="1908"/>
      <c r="AW4" s="1908"/>
      <c r="AX4" s="1908"/>
      <c r="AY4" s="1909"/>
      <c r="BA4" s="192">
        <f t="shared" ref="BA4:BA33" si="6">BA3</f>
        <v>1</v>
      </c>
      <c r="BB4" s="79"/>
      <c r="BC4" s="1097"/>
      <c r="BD4" s="1097"/>
      <c r="BE4" s="1097"/>
      <c r="BF4" s="1097"/>
      <c r="BG4" s="559" t="str">
        <f t="shared" ca="1" si="0"/>
        <v/>
      </c>
      <c r="BH4" s="560" t="str">
        <f t="shared" ca="1" si="1"/>
        <v/>
      </c>
      <c r="BI4" s="560" t="str">
        <f t="shared" ca="1" si="2"/>
        <v/>
      </c>
      <c r="BJ4" s="560" t="str">
        <f t="shared" ca="1" si="3"/>
        <v/>
      </c>
      <c r="BK4" s="560" t="str">
        <f t="shared" ca="1" si="4"/>
        <v/>
      </c>
      <c r="BL4" s="561" t="str">
        <f t="shared" ca="1" si="5"/>
        <v/>
      </c>
      <c r="BR4" s="1217" t="str">
        <f>"「共通仕様」"&amp;共通仕様!$BH$4</f>
        <v>「共通仕様」「7. アプリケーションデータベース情報取得処理」</v>
      </c>
      <c r="BS4" s="1218"/>
      <c r="BT4" s="1218"/>
      <c r="BU4" s="1218"/>
      <c r="BV4" s="1218"/>
      <c r="BW4" s="1218"/>
      <c r="BX4" s="1218"/>
      <c r="BY4" s="1218"/>
      <c r="BZ4" s="1218"/>
      <c r="CA4" s="1218"/>
      <c r="CB4" s="1218"/>
      <c r="CC4" s="1218"/>
      <c r="CD4" s="1218"/>
      <c r="CE4" s="1218"/>
      <c r="CF4" s="1218"/>
      <c r="CG4" s="1218"/>
      <c r="CH4" s="1218"/>
      <c r="CI4" s="1218"/>
      <c r="CJ4" s="1218"/>
      <c r="CK4" s="1218"/>
      <c r="CL4" s="244"/>
      <c r="CM4" s="1217" t="str">
        <f>"「"&amp;A150&amp;" "&amp;D150&amp;"」"</f>
        <v>「3.3 画面終了処理」</v>
      </c>
      <c r="CN4" s="244"/>
      <c r="CO4" s="244"/>
      <c r="CP4" s="244"/>
      <c r="CQ4" s="244"/>
      <c r="CR4" s="244"/>
      <c r="CS4" s="244"/>
      <c r="CT4" s="244"/>
      <c r="CU4" s="244"/>
      <c r="CV4" s="1513"/>
      <c r="CW4" s="1264"/>
      <c r="CX4" s="1514"/>
      <c r="CY4" s="1514"/>
      <c r="CZ4" s="1514"/>
      <c r="DA4" s="1514"/>
      <c r="DB4" s="1514"/>
      <c r="DC4" s="1514"/>
      <c r="DD4" s="1991"/>
      <c r="DE4" s="1992"/>
      <c r="DF4" s="1992"/>
      <c r="DG4" s="1993"/>
      <c r="DH4" s="1514"/>
      <c r="DI4" s="1514"/>
      <c r="DJ4" s="1514"/>
      <c r="DK4" s="1514"/>
      <c r="DL4" s="1514"/>
      <c r="DM4" s="1514"/>
      <c r="DN4" s="1514"/>
      <c r="DO4" s="1514"/>
      <c r="DP4" s="1514"/>
      <c r="DQ4" s="1514"/>
      <c r="DR4" s="1515"/>
    </row>
    <row r="5" spans="1:122"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6"/>
        <v>1</v>
      </c>
      <c r="BB5" s="79"/>
      <c r="BC5" s="1097"/>
      <c r="BD5" s="1097"/>
      <c r="BE5" s="1097"/>
      <c r="BF5" s="1097"/>
      <c r="BG5" s="559" t="str">
        <f t="shared" ca="1" si="0"/>
        <v/>
      </c>
      <c r="BH5" s="560" t="str">
        <f t="shared" ca="1" si="1"/>
        <v/>
      </c>
      <c r="BI5" s="560" t="str">
        <f t="shared" ca="1" si="2"/>
        <v/>
      </c>
      <c r="BJ5" s="560" t="str">
        <f t="shared" ca="1" si="3"/>
        <v/>
      </c>
      <c r="BK5" s="560" t="str">
        <f t="shared" ca="1" si="4"/>
        <v/>
      </c>
      <c r="BL5" s="561" t="str">
        <f t="shared" ca="1" si="5"/>
        <v/>
      </c>
      <c r="BR5" s="1217" t="str">
        <f>"「共通仕様」"&amp;共通仕様!$BH$5</f>
        <v>「共通仕様」「8. アプリケーションDB接続処理」</v>
      </c>
      <c r="BS5" s="1218"/>
      <c r="BT5" s="1218"/>
      <c r="BU5" s="1218"/>
      <c r="BV5" s="1218"/>
      <c r="BW5" s="1218"/>
      <c r="BX5" s="1218"/>
      <c r="BY5" s="1218"/>
      <c r="BZ5" s="1218"/>
      <c r="CA5" s="1218"/>
      <c r="CB5" s="1218"/>
      <c r="CC5" s="1218"/>
      <c r="CD5" s="1218"/>
      <c r="CE5" s="1218"/>
      <c r="CF5" s="1218"/>
      <c r="CG5" s="1218"/>
      <c r="CH5" s="1218"/>
      <c r="CI5" s="1218"/>
      <c r="CJ5" s="1218"/>
      <c r="CK5" s="1218"/>
      <c r="CL5" s="1217" t="str">
        <f>"「"&amp;$A$152&amp;" "&amp;$C$152&amp;"」"</f>
        <v>「4. 起動処理説明」</v>
      </c>
      <c r="CM5" s="244"/>
      <c r="CN5" s="244"/>
      <c r="CO5" s="244"/>
      <c r="CP5" s="244"/>
      <c r="CQ5" s="244"/>
      <c r="CR5" s="244"/>
      <c r="CS5" s="244"/>
      <c r="CT5" s="244"/>
      <c r="CU5" s="244"/>
      <c r="CV5" s="1538"/>
      <c r="CW5" s="1189"/>
      <c r="CX5" s="525"/>
      <c r="CY5" s="1539"/>
      <c r="CZ5" s="1514"/>
      <c r="DA5" s="1514"/>
      <c r="DB5" s="1514"/>
      <c r="DC5" s="1514"/>
      <c r="DD5" s="1991"/>
      <c r="DE5" s="1992"/>
      <c r="DF5" s="1992"/>
      <c r="DG5" s="1993"/>
      <c r="DH5" s="1514"/>
      <c r="DI5" s="1514"/>
      <c r="DJ5" s="1514"/>
      <c r="DK5" s="1514"/>
      <c r="DL5" s="1514"/>
      <c r="DM5" s="1514"/>
      <c r="DN5" s="1514"/>
      <c r="DO5" s="1514"/>
      <c r="DP5" s="1514"/>
      <c r="DQ5" s="1514"/>
      <c r="DR5" s="1515"/>
    </row>
    <row r="6" spans="1:122"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BA6" s="192">
        <f t="shared" si="6"/>
        <v>1</v>
      </c>
      <c r="BC6" s="80"/>
      <c r="BD6" s="80"/>
      <c r="BE6" s="80"/>
      <c r="BF6" s="80"/>
      <c r="BG6" s="559" t="str">
        <f t="shared" ca="1" si="0"/>
        <v/>
      </c>
      <c r="BH6" s="560" t="str">
        <f t="shared" ca="1" si="1"/>
        <v/>
      </c>
      <c r="BI6" s="560" t="str">
        <f t="shared" ca="1" si="2"/>
        <v/>
      </c>
      <c r="BJ6" s="560" t="str">
        <f t="shared" ca="1" si="3"/>
        <v/>
      </c>
      <c r="BK6" s="560" t="str">
        <f t="shared" ca="1" si="4"/>
        <v/>
      </c>
      <c r="BL6" s="561" t="str">
        <f t="shared" ca="1" si="5"/>
        <v/>
      </c>
      <c r="BR6" s="1217" t="str">
        <f>"「共通仕様」"&amp;共通仕様!$BH$6</f>
        <v>「共通仕様」「9. アプリケーションDB切断処理」</v>
      </c>
      <c r="BS6" s="244"/>
      <c r="BT6" s="244"/>
      <c r="BU6" s="244"/>
      <c r="BV6" s="244"/>
      <c r="BW6" s="244"/>
      <c r="BX6" s="244"/>
      <c r="BY6" s="244"/>
      <c r="BZ6" s="244"/>
      <c r="CA6" s="244"/>
      <c r="CB6" s="244"/>
      <c r="CC6" s="244"/>
      <c r="CD6" s="244"/>
      <c r="CE6" s="244"/>
      <c r="CF6" s="244"/>
      <c r="CG6" s="244"/>
      <c r="CH6" s="244"/>
      <c r="CI6" s="244"/>
      <c r="CJ6" s="244"/>
      <c r="CK6" s="244"/>
      <c r="CL6" s="244"/>
      <c r="CM6" s="1217" t="str">
        <f>"「"&amp;$A$153&amp;" "&amp;$D$153&amp;"」"</f>
        <v>「4.1. 画面コントラスタ」</v>
      </c>
      <c r="CN6" s="244"/>
      <c r="CO6" s="244"/>
      <c r="CP6" s="244"/>
      <c r="CQ6" s="244"/>
      <c r="CR6" s="244"/>
      <c r="CS6" s="244"/>
      <c r="CT6" s="244"/>
      <c r="CU6" s="244"/>
      <c r="CV6" s="1538"/>
      <c r="CW6" s="1189"/>
      <c r="CX6" s="1189"/>
      <c r="CY6" s="1540"/>
      <c r="CZ6" s="1490"/>
      <c r="DA6" s="1490"/>
      <c r="DB6" s="1490"/>
      <c r="DC6" s="1490"/>
      <c r="DD6" s="1991"/>
      <c r="DE6" s="1992"/>
      <c r="DF6" s="1992"/>
      <c r="DG6" s="1993"/>
      <c r="DH6" s="1490"/>
      <c r="DI6" s="1490"/>
      <c r="DJ6" s="1490"/>
      <c r="DK6" s="1490"/>
      <c r="DL6" s="1490"/>
      <c r="DM6" s="1490"/>
      <c r="DN6" s="1490"/>
      <c r="DO6" s="1490"/>
      <c r="DP6" s="1490"/>
      <c r="DQ6" s="1490"/>
      <c r="DR6" s="1516"/>
    </row>
    <row r="7" spans="1:122" ht="15" customHeight="1">
      <c r="A7" s="218"/>
      <c r="AI7" s="1907"/>
      <c r="AJ7" s="1908"/>
      <c r="AK7" s="1908"/>
      <c r="AL7" s="1908"/>
      <c r="AM7" s="1908"/>
      <c r="AN7" s="1908"/>
      <c r="AO7" s="1908"/>
      <c r="AP7" s="1908"/>
      <c r="AQ7" s="1908"/>
      <c r="AR7" s="1908"/>
      <c r="AS7" s="1908"/>
      <c r="AT7" s="1908"/>
      <c r="AU7" s="1908"/>
      <c r="AV7" s="1908"/>
      <c r="AW7" s="1908"/>
      <c r="AX7" s="1908"/>
      <c r="AY7" s="1909"/>
      <c r="BA7" s="192">
        <f t="shared" si="6"/>
        <v>1</v>
      </c>
      <c r="BC7" s="80"/>
      <c r="BD7" s="80"/>
      <c r="BE7" s="80"/>
      <c r="BF7" s="80"/>
      <c r="BG7" s="559" t="str">
        <f t="shared" ca="1" si="0"/>
        <v/>
      </c>
      <c r="BH7" s="560" t="str">
        <f t="shared" ca="1" si="1"/>
        <v/>
      </c>
      <c r="BI7" s="560" t="str">
        <f t="shared" ca="1" si="2"/>
        <v/>
      </c>
      <c r="BJ7" s="560" t="str">
        <f t="shared" ca="1" si="3"/>
        <v/>
      </c>
      <c r="BK7" s="560" t="str">
        <f t="shared" ca="1" si="4"/>
        <v/>
      </c>
      <c r="BL7" s="561" t="str">
        <f t="shared" ca="1" si="5"/>
        <v/>
      </c>
      <c r="BR7" s="1217" t="str">
        <f>"「共通仕様」"&amp;共通仕様!$BH$7</f>
        <v>「共通仕様」「10. ダイヤジクスDB接続処理」</v>
      </c>
      <c r="BS7" s="244"/>
      <c r="BT7" s="244"/>
      <c r="BU7" s="244"/>
      <c r="BV7" s="244"/>
      <c r="BW7" s="244"/>
      <c r="BX7" s="244"/>
      <c r="BY7" s="244"/>
      <c r="BZ7" s="244"/>
      <c r="CA7" s="244"/>
      <c r="CB7" s="244"/>
      <c r="CC7" s="244"/>
      <c r="CD7" s="244"/>
      <c r="CE7" s="244"/>
      <c r="CF7" s="244"/>
      <c r="CG7" s="244"/>
      <c r="CH7" s="244"/>
      <c r="CI7" s="244"/>
      <c r="CJ7" s="244"/>
      <c r="CK7" s="244"/>
      <c r="CL7" s="244"/>
      <c r="CM7" s="244"/>
      <c r="CN7" s="1217" t="str">
        <f>"「"&amp;$A$154&amp;" "&amp;$E$154&amp;"」"</f>
        <v>「4.1.1. 起動パラメータで取得したログイン担当者IDをログイン情報変数へ設定する。」</v>
      </c>
      <c r="CO7" s="244"/>
      <c r="CP7" s="244"/>
      <c r="CQ7" s="244"/>
      <c r="CR7" s="244"/>
      <c r="CS7" s="244"/>
      <c r="CT7" s="244"/>
      <c r="CU7" s="244"/>
      <c r="CV7" s="1538"/>
      <c r="CW7" s="1189"/>
      <c r="CX7" s="1189"/>
      <c r="CY7" s="1540"/>
      <c r="CZ7" s="1490"/>
      <c r="DA7" s="1490"/>
      <c r="DB7" s="1490"/>
      <c r="DC7" s="1490"/>
      <c r="DD7" s="1991"/>
      <c r="DE7" s="1992"/>
      <c r="DF7" s="1992"/>
      <c r="DG7" s="1993"/>
      <c r="DH7" s="1490"/>
      <c r="DI7" s="1490"/>
      <c r="DJ7" s="1490"/>
      <c r="DK7" s="1490"/>
      <c r="DL7" s="1490"/>
      <c r="DM7" s="1490"/>
      <c r="DN7" s="1490"/>
      <c r="DO7" s="1490"/>
      <c r="DP7" s="1490"/>
      <c r="DQ7" s="1490"/>
      <c r="DR7" s="1516"/>
    </row>
    <row r="8" spans="1:122" ht="15" customHeight="1">
      <c r="A8" s="218"/>
      <c r="AI8" s="1907"/>
      <c r="AJ8" s="1908"/>
      <c r="AK8" s="1908"/>
      <c r="AL8" s="1908"/>
      <c r="AM8" s="1908"/>
      <c r="AN8" s="1908"/>
      <c r="AO8" s="1908"/>
      <c r="AP8" s="1908"/>
      <c r="AQ8" s="1908"/>
      <c r="AR8" s="1908"/>
      <c r="AS8" s="1908"/>
      <c r="AT8" s="1908"/>
      <c r="AU8" s="1908"/>
      <c r="AV8" s="1908"/>
      <c r="AW8" s="1908"/>
      <c r="AX8" s="1908"/>
      <c r="AY8" s="1909"/>
      <c r="BA8" s="192">
        <f t="shared" si="6"/>
        <v>1</v>
      </c>
      <c r="BD8" s="192"/>
      <c r="BE8" s="192"/>
      <c r="BF8" s="192"/>
      <c r="BG8" s="559" t="str">
        <f t="shared" ca="1" si="0"/>
        <v/>
      </c>
      <c r="BH8" s="560" t="str">
        <f t="shared" ca="1" si="1"/>
        <v/>
      </c>
      <c r="BI8" s="560" t="str">
        <f t="shared" ca="1" si="2"/>
        <v/>
      </c>
      <c r="BJ8" s="560" t="str">
        <f t="shared" ca="1" si="3"/>
        <v/>
      </c>
      <c r="BK8" s="560" t="str">
        <f t="shared" ca="1" si="4"/>
        <v/>
      </c>
      <c r="BL8" s="561" t="str">
        <f t="shared" ca="1" si="5"/>
        <v/>
      </c>
      <c r="BM8" s="465"/>
      <c r="BN8" s="465"/>
      <c r="BO8" s="465"/>
      <c r="BQ8" s="465"/>
      <c r="BR8" s="1217" t="str">
        <f>"「共通仕様」"&amp;共通仕様!$BH$8</f>
        <v>「共通仕様」「11. ダイヤジクスDB切断処理」</v>
      </c>
      <c r="BS8" s="244"/>
      <c r="BT8" s="244"/>
      <c r="BU8" s="244"/>
      <c r="BV8" s="244"/>
      <c r="BW8" s="244"/>
      <c r="BX8" s="244"/>
      <c r="BY8" s="244"/>
      <c r="BZ8" s="244"/>
      <c r="CA8" s="244"/>
      <c r="CB8" s="244"/>
      <c r="CC8" s="244"/>
      <c r="CD8" s="244"/>
      <c r="CE8" s="244"/>
      <c r="CF8" s="244"/>
      <c r="CG8" s="244"/>
      <c r="CH8" s="244"/>
      <c r="CI8" s="244"/>
      <c r="CJ8" s="244"/>
      <c r="CK8" s="244"/>
      <c r="CL8" s="244"/>
      <c r="CM8" s="1219"/>
      <c r="CN8" s="1217" t="str">
        <f>"「"&amp;$A$155&amp;" "&amp;$E$155&amp;"」"</f>
        <v>「4.1.2. プログラムコードを（P_CONS_PG_CODE）ログイン情報変数へ設定する。」</v>
      </c>
      <c r="CO8" s="244"/>
      <c r="CP8" s="244"/>
      <c r="CQ8" s="244"/>
      <c r="CR8" s="244"/>
      <c r="CS8" s="244"/>
      <c r="CT8" s="244"/>
      <c r="CU8" s="244"/>
      <c r="CV8" s="1538"/>
      <c r="CW8" s="1189"/>
      <c r="CX8" s="1189"/>
      <c r="CY8" s="1540"/>
      <c r="CZ8" s="1490"/>
      <c r="DA8" s="1490"/>
      <c r="DB8" s="1490"/>
      <c r="DC8" s="1490"/>
      <c r="DD8" s="1991"/>
      <c r="DE8" s="1992"/>
      <c r="DF8" s="1992"/>
      <c r="DG8" s="1993"/>
      <c r="DH8" s="1490"/>
      <c r="DI8" s="1490"/>
      <c r="DJ8" s="1490"/>
      <c r="DK8" s="1490"/>
      <c r="DL8" s="1490"/>
      <c r="DM8" s="1490"/>
      <c r="DN8" s="1490"/>
      <c r="DO8" s="1490"/>
      <c r="DP8" s="1490"/>
      <c r="DQ8" s="1490"/>
      <c r="DR8" s="1516"/>
    </row>
    <row r="9" spans="1:122" ht="15" customHeight="1">
      <c r="A9" s="218"/>
      <c r="AI9" s="1910"/>
      <c r="AJ9" s="1911"/>
      <c r="AK9" s="1911"/>
      <c r="AL9" s="1911"/>
      <c r="AM9" s="1911"/>
      <c r="AN9" s="1911"/>
      <c r="AO9" s="1911"/>
      <c r="AP9" s="1911"/>
      <c r="AQ9" s="1911"/>
      <c r="AR9" s="1911"/>
      <c r="AS9" s="1911"/>
      <c r="AT9" s="1911"/>
      <c r="AU9" s="1911"/>
      <c r="AV9" s="1911"/>
      <c r="AW9" s="1911"/>
      <c r="AX9" s="1911"/>
      <c r="AY9" s="1912"/>
      <c r="BA9" s="192">
        <f t="shared" si="6"/>
        <v>1</v>
      </c>
      <c r="BD9" s="192"/>
      <c r="BE9" s="80"/>
      <c r="BF9" s="192"/>
      <c r="BG9" s="559" t="str">
        <f t="shared" ca="1" si="0"/>
        <v/>
      </c>
      <c r="BH9" s="560" t="str">
        <f t="shared" ca="1" si="1"/>
        <v/>
      </c>
      <c r="BI9" s="560" t="str">
        <f t="shared" ca="1" si="2"/>
        <v/>
      </c>
      <c r="BJ9" s="560" t="str">
        <f t="shared" ca="1" si="3"/>
        <v/>
      </c>
      <c r="BK9" s="560" t="str">
        <f t="shared" ca="1" si="4"/>
        <v/>
      </c>
      <c r="BL9" s="561" t="str">
        <f t="shared" ca="1" si="5"/>
        <v/>
      </c>
      <c r="BM9" s="465"/>
      <c r="BN9" s="465"/>
      <c r="BO9" s="465"/>
      <c r="BQ9" s="465"/>
      <c r="BR9" s="1217" t="str">
        <f>"「共通仕様」"&amp;共通仕様!$BH$9</f>
        <v>「共通仕様」「12. マスタ表示リストコントロールの表示設定」</v>
      </c>
      <c r="BS9" s="244"/>
      <c r="BT9" s="244"/>
      <c r="BU9" s="244"/>
      <c r="BV9" s="1219"/>
      <c r="BW9" s="244"/>
      <c r="BX9" s="244"/>
      <c r="BY9" s="244"/>
      <c r="BZ9" s="244"/>
      <c r="CA9" s="244"/>
      <c r="CB9" s="244"/>
      <c r="CC9" s="244"/>
      <c r="CD9" s="244"/>
      <c r="CE9" s="244"/>
      <c r="CF9" s="244"/>
      <c r="CG9" s="244"/>
      <c r="CH9" s="244"/>
      <c r="CI9" s="244"/>
      <c r="CJ9" s="244"/>
      <c r="CK9" s="244"/>
      <c r="CL9" s="244"/>
      <c r="CM9" s="1219"/>
      <c r="CN9" s="1217" t="str">
        <f>"「"&amp;$A$156&amp;" "&amp;$E$156&amp;"」"</f>
        <v>「4.1.3. スプレッドシートの設定」</v>
      </c>
      <c r="CO9" s="244"/>
      <c r="CP9" s="244"/>
      <c r="CQ9" s="244"/>
      <c r="CR9" s="244"/>
      <c r="CS9" s="244"/>
      <c r="CT9" s="244"/>
      <c r="CU9" s="244"/>
      <c r="CV9" s="1538"/>
      <c r="CW9" s="1189"/>
      <c r="CX9" s="1189"/>
      <c r="CY9" s="1540"/>
      <c r="CZ9" s="1490"/>
      <c r="DA9" s="1490"/>
      <c r="DB9" s="1490"/>
      <c r="DC9" s="1490"/>
      <c r="DD9" s="1991"/>
      <c r="DE9" s="1992"/>
      <c r="DF9" s="1992"/>
      <c r="DG9" s="1993"/>
      <c r="DH9" s="1490"/>
      <c r="DI9" s="1490"/>
      <c r="DJ9" s="1490"/>
      <c r="DK9" s="1490"/>
      <c r="DL9" s="1490"/>
      <c r="DM9" s="1490"/>
      <c r="DN9" s="1490"/>
      <c r="DO9" s="1490"/>
      <c r="DP9" s="1490"/>
      <c r="DQ9" s="1490"/>
      <c r="DR9" s="1516"/>
    </row>
    <row r="10" spans="1:122"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BA10" s="192">
        <f t="shared" si="6"/>
        <v>1</v>
      </c>
      <c r="BD10" s="192"/>
      <c r="BE10" s="80"/>
      <c r="BF10" s="192"/>
      <c r="BG10" s="559" t="str">
        <f t="shared" ca="1" si="0"/>
        <v/>
      </c>
      <c r="BH10" s="560" t="str">
        <f t="shared" ca="1" si="1"/>
        <v/>
      </c>
      <c r="BI10" s="560" t="str">
        <f t="shared" ca="1" si="2"/>
        <v/>
      </c>
      <c r="BJ10" s="560" t="str">
        <f t="shared" ca="1" si="3"/>
        <v/>
      </c>
      <c r="BK10" s="560" t="str">
        <f t="shared" ca="1" si="4"/>
        <v/>
      </c>
      <c r="BL10" s="561" t="str">
        <f t="shared" ca="1" si="5"/>
        <v/>
      </c>
      <c r="BM10" s="465"/>
      <c r="BN10" s="465"/>
      <c r="BO10" s="465"/>
      <c r="BQ10" s="465"/>
      <c r="BR10" s="1217" t="str">
        <f>"「共通仕様」"&amp;共通仕様!$BH$10</f>
        <v>「共通仕様」「13. コントロール背景色変更処理」</v>
      </c>
      <c r="BS10" s="244"/>
      <c r="BT10" s="244"/>
      <c r="BU10" s="244"/>
      <c r="BV10" s="244"/>
      <c r="BW10" s="1219"/>
      <c r="BX10" s="244"/>
      <c r="BY10" s="244"/>
      <c r="BZ10" s="244"/>
      <c r="CA10" s="244"/>
      <c r="CB10" s="244"/>
      <c r="CC10" s="244"/>
      <c r="CD10" s="244"/>
      <c r="CE10" s="244"/>
      <c r="CF10" s="244"/>
      <c r="CG10" s="244"/>
      <c r="CH10" s="244"/>
      <c r="CI10" s="244"/>
      <c r="CJ10" s="244"/>
      <c r="CK10" s="244"/>
      <c r="CL10" s="244"/>
      <c r="CM10" s="244"/>
      <c r="CN10" s="1217" t="str">
        <f>"「"&amp;$A$164&amp;" "&amp;$E$164&amp;"」"</f>
        <v>「4.1.4. 規定共通イベント設定処理」</v>
      </c>
      <c r="CO10" s="1219"/>
      <c r="CP10" s="244"/>
      <c r="CQ10" s="244"/>
      <c r="CR10" s="244"/>
      <c r="CS10" s="244"/>
      <c r="CT10" s="244"/>
      <c r="CU10" s="244"/>
      <c r="CV10" s="1538"/>
      <c r="CW10" s="1189"/>
      <c r="CX10" s="1189"/>
      <c r="CY10" s="1540"/>
      <c r="CZ10" s="1490"/>
      <c r="DA10" s="1490"/>
      <c r="DB10" s="1490"/>
      <c r="DC10" s="1490"/>
      <c r="DD10" s="1991"/>
      <c r="DE10" s="1992"/>
      <c r="DF10" s="1992"/>
      <c r="DG10" s="1993"/>
      <c r="DH10" s="1490"/>
      <c r="DI10" s="1490"/>
      <c r="DJ10" s="1490"/>
      <c r="DK10" s="1490"/>
      <c r="DL10" s="1490"/>
      <c r="DM10" s="1490"/>
      <c r="DN10" s="1490"/>
      <c r="DO10" s="1490"/>
      <c r="DP10" s="1490"/>
      <c r="DQ10" s="1490"/>
      <c r="DR10" s="1516"/>
    </row>
    <row r="11" spans="1:122" ht="15" customHeight="1">
      <c r="A11" s="218"/>
      <c r="AI11" s="941" t="s">
        <v>170</v>
      </c>
      <c r="AJ11" s="942"/>
      <c r="AK11" s="942"/>
      <c r="AL11" s="942"/>
      <c r="AM11" s="942"/>
      <c r="AN11" s="942"/>
      <c r="AO11" s="942"/>
      <c r="AP11" s="942"/>
      <c r="AQ11" s="942"/>
      <c r="AR11" s="942"/>
      <c r="AS11" s="942"/>
      <c r="AT11" s="942"/>
      <c r="AU11" s="942"/>
      <c r="AV11" s="942"/>
      <c r="AW11" s="942"/>
      <c r="AX11" s="942"/>
      <c r="AY11" s="162"/>
      <c r="BA11" s="192">
        <f t="shared" si="6"/>
        <v>1</v>
      </c>
      <c r="BD11" s="192"/>
      <c r="BE11" s="80"/>
      <c r="BF11" s="192"/>
      <c r="BG11" s="559" t="str">
        <f t="shared" ca="1" si="0"/>
        <v/>
      </c>
      <c r="BH11" s="560" t="str">
        <f t="shared" ca="1" si="1"/>
        <v/>
      </c>
      <c r="BI11" s="560" t="str">
        <f t="shared" ca="1" si="2"/>
        <v/>
      </c>
      <c r="BJ11" s="560" t="str">
        <f t="shared" ca="1" si="3"/>
        <v/>
      </c>
      <c r="BK11" s="560" t="str">
        <f t="shared" ca="1" si="4"/>
        <v/>
      </c>
      <c r="BL11" s="561" t="str">
        <f t="shared" ca="1" si="5"/>
        <v/>
      </c>
      <c r="BM11" s="465"/>
      <c r="BN11" s="465"/>
      <c r="BO11" s="465"/>
      <c r="BQ11" s="465"/>
      <c r="BR11" s="1217" t="str">
        <f>"「共通仕様」"&amp;共通仕様!$BH$11</f>
        <v>「共通仕様」「14. 日付データチェック処理」</v>
      </c>
      <c r="BS11" s="244"/>
      <c r="BT11" s="244"/>
      <c r="BU11" s="244"/>
      <c r="BV11" s="244"/>
      <c r="BW11" s="1219"/>
      <c r="BX11" s="244"/>
      <c r="BY11" s="244"/>
      <c r="BZ11" s="244"/>
      <c r="CA11" s="244"/>
      <c r="CB11" s="244"/>
      <c r="CC11" s="244"/>
      <c r="CD11" s="244"/>
      <c r="CE11" s="244"/>
      <c r="CF11" s="244"/>
      <c r="CG11" s="244"/>
      <c r="CH11" s="244"/>
      <c r="CI11" s="244"/>
      <c r="CJ11" s="244"/>
      <c r="CK11" s="244"/>
      <c r="CL11" s="244"/>
      <c r="CM11" s="1217" t="str">
        <f>"「"&amp;$A$166&amp;" "&amp;$D$166&amp;"」"</f>
        <v>「4.2. 画面ロード処理」</v>
      </c>
      <c r="CN11" s="244"/>
      <c r="CO11" s="244"/>
      <c r="CP11" s="244"/>
      <c r="CQ11" s="244"/>
      <c r="CR11" s="244"/>
      <c r="CS11" s="244"/>
      <c r="CT11" s="244"/>
      <c r="CU11" s="244"/>
      <c r="CV11" s="1538"/>
      <c r="CW11" s="1189"/>
      <c r="CX11" s="1189"/>
      <c r="CY11" s="1540"/>
      <c r="CZ11" s="1490"/>
      <c r="DA11" s="1490"/>
      <c r="DB11" s="1490"/>
      <c r="DC11" s="1490"/>
      <c r="DD11" s="1991"/>
      <c r="DE11" s="1992"/>
      <c r="DF11" s="1992"/>
      <c r="DG11" s="1993"/>
      <c r="DH11" s="1490"/>
      <c r="DI11" s="1490"/>
      <c r="DJ11" s="1490"/>
      <c r="DK11" s="1490"/>
      <c r="DL11" s="1490"/>
      <c r="DM11" s="1490"/>
      <c r="DN11" s="1490"/>
      <c r="DO11" s="1490"/>
      <c r="DP11" s="1490"/>
      <c r="DQ11" s="1490"/>
      <c r="DR11" s="1516"/>
    </row>
    <row r="12" spans="1:122" ht="15" customHeight="1">
      <c r="A12" s="218"/>
      <c r="AI12" s="938" t="s">
        <v>964</v>
      </c>
      <c r="AJ12" s="939"/>
      <c r="AK12" s="939"/>
      <c r="AL12" s="939"/>
      <c r="AM12" s="939"/>
      <c r="AN12" s="247" t="s">
        <v>1719</v>
      </c>
      <c r="AO12" s="939"/>
      <c r="AP12" s="939"/>
      <c r="AQ12" s="939"/>
      <c r="AR12" s="939"/>
      <c r="AS12" s="939"/>
      <c r="AT12" s="939"/>
      <c r="AU12" s="939"/>
      <c r="AV12" s="939"/>
      <c r="AW12" s="139"/>
      <c r="AX12" s="939" t="s">
        <v>41</v>
      </c>
      <c r="AY12" s="161"/>
      <c r="BA12" s="192">
        <f t="shared" si="6"/>
        <v>1</v>
      </c>
      <c r="BD12" s="192"/>
      <c r="BE12" s="80"/>
      <c r="BF12" s="192"/>
      <c r="BG12" s="559" t="str">
        <f t="shared" ca="1" si="0"/>
        <v/>
      </c>
      <c r="BH12" s="560" t="str">
        <f t="shared" ca="1" si="1"/>
        <v/>
      </c>
      <c r="BI12" s="560" t="str">
        <f t="shared" ca="1" si="2"/>
        <v/>
      </c>
      <c r="BJ12" s="560" t="str">
        <f t="shared" ca="1" si="3"/>
        <v/>
      </c>
      <c r="BK12" s="560" t="str">
        <f t="shared" ca="1" si="4"/>
        <v/>
      </c>
      <c r="BL12" s="561" t="str">
        <f t="shared" ca="1" si="5"/>
        <v/>
      </c>
      <c r="BM12" s="465"/>
      <c r="BN12" s="465"/>
      <c r="BO12" s="465"/>
      <c r="BQ12" s="465"/>
      <c r="BR12" s="1217" t="str">
        <f>"「共通仕様」"&amp;共通仕様!$BH$12</f>
        <v>「共通仕様」「15. 画面起動ログ出力処理」</v>
      </c>
      <c r="BS12" s="244"/>
      <c r="BT12" s="244"/>
      <c r="BU12" s="244"/>
      <c r="BV12" s="244"/>
      <c r="BW12" s="1219"/>
      <c r="BX12" s="1219"/>
      <c r="BY12" s="244"/>
      <c r="BZ12" s="244"/>
      <c r="CA12" s="244"/>
      <c r="CB12" s="244"/>
      <c r="CC12" s="244"/>
      <c r="CD12" s="244"/>
      <c r="CE12" s="244"/>
      <c r="CF12" s="244"/>
      <c r="CG12" s="244"/>
      <c r="CH12" s="244"/>
      <c r="CI12" s="244"/>
      <c r="CJ12" s="244"/>
      <c r="CK12" s="244"/>
      <c r="CL12" s="244"/>
      <c r="CM12" s="244"/>
      <c r="CN12" s="1217" t="str">
        <f>"「"&amp;$A$167&amp;" "&amp;$E$167&amp;"」"</f>
        <v>「4.2.1. 「共通仕様」「45. フォームロード共通処理」を実施する。」</v>
      </c>
      <c r="CO12" s="244"/>
      <c r="CP12" s="244"/>
      <c r="CQ12" s="244"/>
      <c r="CR12" s="244"/>
      <c r="CS12" s="244"/>
      <c r="CT12" s="244"/>
      <c r="CU12" s="244"/>
      <c r="CV12" s="1538"/>
      <c r="CW12" s="1189"/>
      <c r="CX12" s="1189"/>
      <c r="CY12" s="1540"/>
      <c r="CZ12" s="1490"/>
      <c r="DA12" s="1490"/>
      <c r="DB12" s="1490"/>
      <c r="DC12" s="1490"/>
      <c r="DD12" s="1991"/>
      <c r="DE12" s="1992"/>
      <c r="DF12" s="1992"/>
      <c r="DG12" s="1993"/>
      <c r="DH12" s="1490"/>
      <c r="DI12" s="1490"/>
      <c r="DJ12" s="1490"/>
      <c r="DK12" s="1490"/>
      <c r="DL12" s="1490"/>
      <c r="DM12" s="1490"/>
      <c r="DN12" s="1490"/>
      <c r="DO12" s="1490"/>
      <c r="DP12" s="1490"/>
      <c r="DQ12" s="1490"/>
      <c r="DR12" s="1516"/>
    </row>
    <row r="13" spans="1:122" ht="15" customHeight="1">
      <c r="A13" s="218"/>
      <c r="AI13" s="948" t="s">
        <v>1716</v>
      </c>
      <c r="AJ13" s="949"/>
      <c r="AK13" s="949"/>
      <c r="AL13" s="949"/>
      <c r="AM13" s="949"/>
      <c r="AN13" s="247" t="s">
        <v>1720</v>
      </c>
      <c r="AO13" s="949"/>
      <c r="AP13" s="949"/>
      <c r="AQ13" s="949"/>
      <c r="AR13" s="949"/>
      <c r="AS13" s="949"/>
      <c r="AT13" s="949"/>
      <c r="AU13" s="949"/>
      <c r="AV13" s="949"/>
      <c r="AW13" s="576"/>
      <c r="AX13" s="949" t="s">
        <v>41</v>
      </c>
      <c r="AY13" s="305"/>
      <c r="BA13" s="192">
        <f t="shared" si="6"/>
        <v>1</v>
      </c>
      <c r="BD13" s="192"/>
      <c r="BE13" s="80"/>
      <c r="BF13" s="192"/>
      <c r="BG13" s="559" t="str">
        <f t="shared" ca="1" si="0"/>
        <v/>
      </c>
      <c r="BH13" s="560" t="str">
        <f t="shared" ca="1" si="1"/>
        <v/>
      </c>
      <c r="BI13" s="560" t="str">
        <f t="shared" ca="1" si="2"/>
        <v/>
      </c>
      <c r="BJ13" s="560" t="str">
        <f t="shared" ca="1" si="3"/>
        <v/>
      </c>
      <c r="BK13" s="560" t="str">
        <f t="shared" ca="1" si="4"/>
        <v/>
      </c>
      <c r="BL13" s="561" t="str">
        <f t="shared" ca="1" si="5"/>
        <v/>
      </c>
      <c r="BM13" s="465"/>
      <c r="BN13" s="465"/>
      <c r="BO13" s="465"/>
      <c r="BQ13" s="465"/>
      <c r="BR13" s="1217" t="str">
        <f>"「共通仕様」"&amp;共通仕様!$BH$13</f>
        <v>「共通仕様」「16. 画面終了ログ出力処理」</v>
      </c>
      <c r="BS13" s="244"/>
      <c r="BT13" s="244"/>
      <c r="BU13" s="244"/>
      <c r="BV13" s="244"/>
      <c r="BW13" s="1219"/>
      <c r="BX13" s="244"/>
      <c r="BY13" s="244"/>
      <c r="BZ13" s="244"/>
      <c r="CA13" s="244"/>
      <c r="CB13" s="244"/>
      <c r="CC13" s="244"/>
      <c r="CD13" s="244"/>
      <c r="CE13" s="244"/>
      <c r="CF13" s="244"/>
      <c r="CG13" s="244"/>
      <c r="CH13" s="244"/>
      <c r="CI13" s="244"/>
      <c r="CJ13" s="244"/>
      <c r="CK13" s="244"/>
      <c r="CL13" s="244"/>
      <c r="CM13" s="1219"/>
      <c r="CN13" s="1217" t="str">
        <f>"「"&amp;$A$168&amp;" "&amp;$E$168&amp;"」"</f>
        <v>「4.2.2. 当画面固有の画面ロード処理」</v>
      </c>
      <c r="CO13" s="244"/>
      <c r="CP13" s="244"/>
      <c r="CQ13" s="244"/>
      <c r="CR13" s="244"/>
      <c r="CS13" s="244"/>
      <c r="CT13" s="244"/>
      <c r="CU13" s="244"/>
      <c r="CV13" s="1538"/>
      <c r="CW13" s="1189"/>
      <c r="CX13" s="1189"/>
      <c r="CY13" s="1540"/>
      <c r="CZ13" s="1490"/>
      <c r="DA13" s="1490"/>
      <c r="DB13" s="1490"/>
      <c r="DC13" s="1490"/>
      <c r="DD13" s="1991"/>
      <c r="DE13" s="1992"/>
      <c r="DF13" s="1992"/>
      <c r="DG13" s="1993"/>
      <c r="DH13" s="1490"/>
      <c r="DI13" s="1490"/>
      <c r="DJ13" s="1490"/>
      <c r="DK13" s="1490"/>
      <c r="DL13" s="1490"/>
      <c r="DM13" s="1490"/>
      <c r="DN13" s="1490"/>
      <c r="DO13" s="1490"/>
      <c r="DP13" s="1490"/>
      <c r="DQ13" s="1490"/>
      <c r="DR13" s="1516"/>
    </row>
    <row r="14" spans="1:122" ht="15" customHeight="1">
      <c r="A14" s="218"/>
      <c r="AI14" s="948"/>
      <c r="AJ14" s="949"/>
      <c r="AK14" s="949"/>
      <c r="AL14" s="949"/>
      <c r="AM14" s="510"/>
      <c r="AN14" s="247"/>
      <c r="AO14" s="949"/>
      <c r="AP14" s="949"/>
      <c r="AQ14" s="949"/>
      <c r="AR14" s="949"/>
      <c r="AS14" s="949"/>
      <c r="AT14" s="949"/>
      <c r="AU14" s="949"/>
      <c r="AV14" s="949"/>
      <c r="AW14" s="576"/>
      <c r="AX14" s="949"/>
      <c r="AY14" s="305"/>
      <c r="BA14" s="192">
        <f t="shared" si="6"/>
        <v>1</v>
      </c>
      <c r="BD14" s="192"/>
      <c r="BE14" s="80"/>
      <c r="BF14" s="192"/>
      <c r="BG14" s="559" t="str">
        <f t="shared" ca="1" si="0"/>
        <v/>
      </c>
      <c r="BH14" s="560" t="str">
        <f t="shared" ca="1" si="1"/>
        <v/>
      </c>
      <c r="BI14" s="560" t="str">
        <f t="shared" ca="1" si="2"/>
        <v/>
      </c>
      <c r="BJ14" s="560" t="str">
        <f t="shared" ca="1" si="3"/>
        <v/>
      </c>
      <c r="BK14" s="560" t="str">
        <f t="shared" ca="1" si="4"/>
        <v/>
      </c>
      <c r="BL14" s="561" t="str">
        <f t="shared" ca="1" si="5"/>
        <v/>
      </c>
      <c r="BM14" s="465"/>
      <c r="BN14" s="465"/>
      <c r="BO14" s="465"/>
      <c r="BQ14" s="465"/>
      <c r="BR14" s="1217" t="str">
        <f>"「共通仕様」"&amp;共通仕様!$BH$14</f>
        <v>「共通仕様」「17. 画面起動異常ログ出力処理」</v>
      </c>
      <c r="BS14" s="244"/>
      <c r="BT14" s="244"/>
      <c r="BU14" s="244"/>
      <c r="BV14" s="1219"/>
      <c r="BW14" s="244"/>
      <c r="BX14" s="244"/>
      <c r="BY14" s="244"/>
      <c r="BZ14" s="244"/>
      <c r="CA14" s="244"/>
      <c r="CB14" s="244"/>
      <c r="CC14" s="244"/>
      <c r="CD14" s="244"/>
      <c r="CE14" s="244"/>
      <c r="CF14" s="244"/>
      <c r="CG14" s="244"/>
      <c r="CH14" s="244"/>
      <c r="CI14" s="244"/>
      <c r="CJ14" s="244"/>
      <c r="CK14" s="244"/>
      <c r="CL14" s="244"/>
      <c r="CM14" s="244"/>
      <c r="CN14" s="244"/>
      <c r="CO14" s="1217" t="str">
        <f>"「"&amp;$A$168&amp;$A$169&amp;$F$169&amp;"」"</f>
        <v>「4.2.2.①.コントロールクリア処理」</v>
      </c>
      <c r="CP14" s="244"/>
      <c r="CQ14" s="244"/>
      <c r="CR14" s="244"/>
      <c r="CS14" s="244"/>
      <c r="CT14" s="244"/>
      <c r="CU14" s="244"/>
      <c r="CV14" s="1538"/>
      <c r="CW14" s="1189"/>
      <c r="CX14" s="1189"/>
      <c r="CY14" s="1540"/>
      <c r="CZ14" s="1490"/>
      <c r="DA14" s="1490"/>
      <c r="DB14" s="1490"/>
      <c r="DC14" s="1490"/>
      <c r="DD14" s="1991"/>
      <c r="DE14" s="1992"/>
      <c r="DF14" s="1992"/>
      <c r="DG14" s="1993"/>
      <c r="DH14" s="1490"/>
      <c r="DI14" s="1490"/>
      <c r="DJ14" s="1490"/>
      <c r="DK14" s="1490"/>
      <c r="DL14" s="1490"/>
      <c r="DM14" s="1490"/>
      <c r="DN14" s="1490"/>
      <c r="DO14" s="1490"/>
      <c r="DP14" s="1490"/>
      <c r="DQ14" s="1490"/>
      <c r="DR14" s="1516"/>
    </row>
    <row r="15" spans="1:122" ht="15" customHeight="1">
      <c r="A15" s="218"/>
      <c r="AI15" s="948"/>
      <c r="AJ15" s="949"/>
      <c r="AK15" s="949"/>
      <c r="AL15" s="949"/>
      <c r="AM15" s="949"/>
      <c r="AN15" s="247"/>
      <c r="AO15" s="949"/>
      <c r="AP15" s="949"/>
      <c r="AQ15" s="949"/>
      <c r="AR15" s="949"/>
      <c r="AS15" s="949"/>
      <c r="AT15" s="949"/>
      <c r="AU15" s="949"/>
      <c r="AV15" s="949"/>
      <c r="AW15" s="576"/>
      <c r="AX15" s="949"/>
      <c r="AY15" s="305"/>
      <c r="BA15" s="192">
        <f t="shared" si="6"/>
        <v>1</v>
      </c>
      <c r="BD15" s="192"/>
      <c r="BE15" s="80"/>
      <c r="BF15" s="192"/>
      <c r="BG15" s="559" t="str">
        <f t="shared" ca="1" si="0"/>
        <v/>
      </c>
      <c r="BH15" s="560" t="str">
        <f t="shared" ca="1" si="1"/>
        <v/>
      </c>
      <c r="BI15" s="560" t="str">
        <f t="shared" ca="1" si="2"/>
        <v/>
      </c>
      <c r="BJ15" s="560" t="str">
        <f t="shared" ca="1" si="3"/>
        <v/>
      </c>
      <c r="BK15" s="560" t="str">
        <f t="shared" ca="1" si="4"/>
        <v/>
      </c>
      <c r="BL15" s="561" t="str">
        <f t="shared" ca="1" si="5"/>
        <v/>
      </c>
      <c r="BM15" s="465"/>
      <c r="BN15" s="465"/>
      <c r="BO15" s="465"/>
      <c r="BP15" s="465"/>
      <c r="BQ15" s="465"/>
      <c r="BR15" s="1219" t="str">
        <f>"「共通仕様」"&amp;共通仕様!$BH$15</f>
        <v>「共通仕様」「18. 画面機能制限処理」</v>
      </c>
      <c r="BS15" s="244"/>
      <c r="BT15" s="244"/>
      <c r="BU15" s="244"/>
      <c r="BV15" s="244"/>
      <c r="BW15" s="1219"/>
      <c r="BX15" s="244"/>
      <c r="BY15" s="244"/>
      <c r="BZ15" s="244"/>
      <c r="CA15" s="244"/>
      <c r="CB15" s="244"/>
      <c r="CC15" s="244"/>
      <c r="CD15" s="244"/>
      <c r="CE15" s="244"/>
      <c r="CF15" s="244"/>
      <c r="CG15" s="244"/>
      <c r="CH15" s="244"/>
      <c r="CI15" s="244"/>
      <c r="CJ15" s="244"/>
      <c r="CK15" s="244"/>
      <c r="CL15" s="1217" t="str">
        <f>"「"&amp;$A$180&amp;" "&amp;$C$180&amp;"」"</f>
        <v>「5. 入力領域項目処理説明」</v>
      </c>
      <c r="CM15" s="244"/>
      <c r="CN15" s="1219"/>
      <c r="CO15" s="244"/>
      <c r="CP15" s="244"/>
      <c r="CQ15" s="244"/>
      <c r="CR15" s="244"/>
      <c r="CS15" s="244"/>
      <c r="CT15" s="244"/>
      <c r="CU15" s="244"/>
      <c r="CV15" s="1538"/>
      <c r="CW15" s="1189"/>
      <c r="CX15" s="1189"/>
      <c r="CY15" s="1540"/>
      <c r="CZ15" s="1490"/>
      <c r="DA15" s="1490"/>
      <c r="DB15" s="1490"/>
      <c r="DC15" s="1490"/>
      <c r="DD15" s="1991"/>
      <c r="DE15" s="1992"/>
      <c r="DF15" s="1992"/>
      <c r="DG15" s="1993"/>
      <c r="DH15" s="1490"/>
      <c r="DI15" s="1490"/>
      <c r="DJ15" s="1490"/>
      <c r="DK15" s="1490"/>
      <c r="DL15" s="1490"/>
      <c r="DM15" s="1490"/>
      <c r="DN15" s="1490"/>
      <c r="DO15" s="1490"/>
      <c r="DP15" s="1490"/>
      <c r="DQ15" s="1490"/>
      <c r="DR15" s="1516"/>
    </row>
    <row r="16" spans="1:122" ht="15" customHeight="1">
      <c r="A16" s="218"/>
      <c r="AI16" s="951" t="s">
        <v>171</v>
      </c>
      <c r="AJ16" s="952"/>
      <c r="AK16" s="952"/>
      <c r="AL16" s="952"/>
      <c r="AM16" s="952"/>
      <c r="AN16" s="952"/>
      <c r="AO16" s="952"/>
      <c r="AP16" s="952"/>
      <c r="AQ16" s="952"/>
      <c r="AR16" s="952"/>
      <c r="AS16" s="952"/>
      <c r="AT16" s="952"/>
      <c r="AU16" s="952"/>
      <c r="AV16" s="952"/>
      <c r="AW16" s="952"/>
      <c r="AX16" s="952"/>
      <c r="AY16" s="306"/>
      <c r="BA16" s="192">
        <f t="shared" si="6"/>
        <v>1</v>
      </c>
      <c r="BD16" s="192"/>
      <c r="BE16" s="80"/>
      <c r="BF16" s="192"/>
      <c r="BG16" s="559" t="str">
        <f t="shared" ca="1" si="0"/>
        <v/>
      </c>
      <c r="BH16" s="560" t="str">
        <f t="shared" ca="1" si="1"/>
        <v/>
      </c>
      <c r="BI16" s="560" t="str">
        <f t="shared" ca="1" si="2"/>
        <v/>
      </c>
      <c r="BJ16" s="560" t="str">
        <f t="shared" ca="1" si="3"/>
        <v/>
      </c>
      <c r="BK16" s="560" t="str">
        <f t="shared" ca="1" si="4"/>
        <v/>
      </c>
      <c r="BL16" s="561" t="str">
        <f t="shared" ca="1" si="5"/>
        <v/>
      </c>
      <c r="BM16" s="465"/>
      <c r="BN16" s="465"/>
      <c r="BO16" s="465"/>
      <c r="BP16" s="465"/>
      <c r="BQ16" s="465"/>
      <c r="BR16" s="1219" t="str">
        <f>"「共通仕様」"&amp;共通仕様!$BH$16</f>
        <v>「共通仕様」「19. 画面起動異常時処理」</v>
      </c>
      <c r="BS16" s="244"/>
      <c r="BT16" s="244"/>
      <c r="BU16" s="244"/>
      <c r="BV16" s="244"/>
      <c r="BW16" s="1219"/>
      <c r="BX16" s="244"/>
      <c r="BY16" s="244"/>
      <c r="BZ16" s="244"/>
      <c r="CA16" s="244"/>
      <c r="CB16" s="244"/>
      <c r="CC16" s="244"/>
      <c r="CD16" s="244"/>
      <c r="CE16" s="244"/>
      <c r="CF16" s="244"/>
      <c r="CG16" s="244"/>
      <c r="CH16" s="244"/>
      <c r="CI16" s="244"/>
      <c r="CJ16" s="244"/>
      <c r="CK16" s="244"/>
      <c r="CL16" s="1217" t="str">
        <f>"「"&amp;$A$363&amp;" "&amp;$C$363&amp;"」"</f>
        <v>「6. 検索領域項目処理説明」</v>
      </c>
      <c r="CM16" s="1217"/>
      <c r="CN16" s="1219"/>
      <c r="CO16" s="244"/>
      <c r="CP16" s="244"/>
      <c r="CQ16" s="244"/>
      <c r="CR16" s="244"/>
      <c r="CS16" s="244"/>
      <c r="CT16" s="244"/>
      <c r="CU16" s="244"/>
      <c r="CV16" s="1538"/>
      <c r="CW16" s="1189"/>
      <c r="CX16" s="1189"/>
      <c r="CY16" s="1540"/>
      <c r="CZ16" s="1490"/>
      <c r="DA16" s="1490"/>
      <c r="DB16" s="1490"/>
      <c r="DC16" s="1490"/>
      <c r="DD16" s="1991"/>
      <c r="DE16" s="1992"/>
      <c r="DF16" s="1992"/>
      <c r="DG16" s="1993"/>
      <c r="DH16" s="1490"/>
      <c r="DI16" s="1490"/>
      <c r="DJ16" s="1490"/>
      <c r="DK16" s="1490"/>
      <c r="DL16" s="1490"/>
      <c r="DM16" s="1490"/>
      <c r="DN16" s="1490"/>
      <c r="DO16" s="1490"/>
      <c r="DP16" s="1490"/>
      <c r="DQ16" s="1490"/>
      <c r="DR16" s="1516"/>
    </row>
    <row r="17" spans="1:122" ht="15" customHeight="1">
      <c r="A17" s="218"/>
      <c r="AB17" s="36"/>
      <c r="AI17" s="948" t="s">
        <v>761</v>
      </c>
      <c r="AJ17" s="949"/>
      <c r="AK17" s="949"/>
      <c r="AL17" s="949"/>
      <c r="AM17" s="949"/>
      <c r="AN17" s="247" t="s">
        <v>98</v>
      </c>
      <c r="AO17" s="949"/>
      <c r="AP17" s="949"/>
      <c r="AQ17" s="949"/>
      <c r="AR17" s="949"/>
      <c r="AS17" s="949"/>
      <c r="AT17" s="949"/>
      <c r="AU17" s="949"/>
      <c r="AV17" s="949"/>
      <c r="AW17" s="576"/>
      <c r="AX17" s="949" t="s">
        <v>489</v>
      </c>
      <c r="AY17" s="305"/>
      <c r="BA17" s="192">
        <f t="shared" si="6"/>
        <v>1</v>
      </c>
      <c r="BD17" s="192"/>
      <c r="BE17" s="80"/>
      <c r="BF17" s="192"/>
      <c r="BG17" s="559" t="str">
        <f t="shared" ca="1" si="0"/>
        <v/>
      </c>
      <c r="BH17" s="560" t="str">
        <f t="shared" ca="1" si="1"/>
        <v/>
      </c>
      <c r="BI17" s="560" t="str">
        <f t="shared" ca="1" si="2"/>
        <v/>
      </c>
      <c r="BJ17" s="560" t="str">
        <f t="shared" ca="1" si="3"/>
        <v/>
      </c>
      <c r="BK17" s="560" t="str">
        <f t="shared" ca="1" si="4"/>
        <v/>
      </c>
      <c r="BL17" s="561" t="str">
        <f t="shared" ca="1" si="5"/>
        <v/>
      </c>
      <c r="BM17" s="465"/>
      <c r="BN17" s="465"/>
      <c r="BO17" s="465"/>
      <c r="BP17" s="465"/>
      <c r="BQ17" s="465"/>
      <c r="BR17" s="1219" t="str">
        <f>"「共通仕様」"&amp;共通仕様!$BH$17</f>
        <v>「共通仕様」「20. 起動処理時の担当者情報取得異常時処理」</v>
      </c>
      <c r="BS17" s="244"/>
      <c r="BT17" s="244"/>
      <c r="BU17" s="244"/>
      <c r="BV17" s="244"/>
      <c r="BW17" s="1219"/>
      <c r="BX17" s="244"/>
      <c r="BY17" s="244"/>
      <c r="BZ17" s="244"/>
      <c r="CA17" s="244"/>
      <c r="CB17" s="244"/>
      <c r="CC17" s="244"/>
      <c r="CD17" s="244"/>
      <c r="CE17" s="244"/>
      <c r="CF17" s="244"/>
      <c r="CG17" s="244"/>
      <c r="CH17" s="244"/>
      <c r="CI17" s="244"/>
      <c r="CJ17" s="244"/>
      <c r="CK17" s="244"/>
      <c r="CL17" s="1217" t="str">
        <f>"「"&amp;$A$393&amp;" "&amp;$C$393&amp;"」"</f>
        <v>「7. 一覧領域処理」</v>
      </c>
      <c r="CM17" s="244"/>
      <c r="CN17" s="244"/>
      <c r="CO17" s="244"/>
      <c r="CP17" s="244"/>
      <c r="CQ17" s="244"/>
      <c r="CR17" s="244"/>
      <c r="CS17" s="244"/>
      <c r="CT17" s="244"/>
      <c r="CU17" s="244"/>
      <c r="CV17" s="1538"/>
      <c r="CW17" s="1189"/>
      <c r="CX17" s="1189"/>
      <c r="CY17" s="1540"/>
      <c r="CZ17" s="1490"/>
      <c r="DA17" s="1490"/>
      <c r="DB17" s="1490"/>
      <c r="DC17" s="1490"/>
      <c r="DD17" s="1991"/>
      <c r="DE17" s="1992"/>
      <c r="DF17" s="1992"/>
      <c r="DG17" s="1993"/>
      <c r="DH17" s="1490"/>
      <c r="DI17" s="1490"/>
      <c r="DJ17" s="1490"/>
      <c r="DK17" s="1490"/>
      <c r="DL17" s="1490"/>
      <c r="DM17" s="1490"/>
      <c r="DN17" s="1490"/>
      <c r="DO17" s="1490"/>
      <c r="DP17" s="1490"/>
      <c r="DQ17" s="1490"/>
      <c r="DR17" s="1516"/>
    </row>
    <row r="18" spans="1:122" ht="15" customHeight="1">
      <c r="A18" s="218"/>
      <c r="AI18" s="948" t="s">
        <v>963</v>
      </c>
      <c r="AJ18" s="949"/>
      <c r="AK18" s="949"/>
      <c r="AL18" s="949"/>
      <c r="AM18" s="949"/>
      <c r="AN18" s="247" t="s">
        <v>1661</v>
      </c>
      <c r="AO18" s="949"/>
      <c r="AP18" s="949"/>
      <c r="AQ18" s="949"/>
      <c r="AR18" s="949"/>
      <c r="AS18" s="949"/>
      <c r="AT18" s="949"/>
      <c r="AU18" s="949"/>
      <c r="AV18" s="949"/>
      <c r="AW18" s="576"/>
      <c r="AX18" s="949" t="s">
        <v>39</v>
      </c>
      <c r="AY18" s="305"/>
      <c r="BA18" s="192">
        <f t="shared" si="6"/>
        <v>1</v>
      </c>
      <c r="BD18" s="192"/>
      <c r="BE18" s="80"/>
      <c r="BF18" s="192"/>
      <c r="BG18" s="559" t="str">
        <f t="shared" ca="1" si="0"/>
        <v/>
      </c>
      <c r="BH18" s="560" t="str">
        <f t="shared" ca="1" si="1"/>
        <v/>
      </c>
      <c r="BI18" s="560" t="str">
        <f t="shared" ca="1" si="2"/>
        <v/>
      </c>
      <c r="BJ18" s="560" t="str">
        <f t="shared" ca="1" si="3"/>
        <v/>
      </c>
      <c r="BK18" s="560" t="str">
        <f t="shared" ca="1" si="4"/>
        <v/>
      </c>
      <c r="BL18" s="561" t="str">
        <f t="shared" ca="1" si="5"/>
        <v/>
      </c>
      <c r="BM18" s="465"/>
      <c r="BN18" s="465"/>
      <c r="BO18" s="465"/>
      <c r="BP18" s="465"/>
      <c r="BQ18" s="465"/>
      <c r="BR18" s="1219" t="str">
        <f>"「共通仕様」"&amp;共通仕様!$BR$1</f>
        <v>「共通仕様」「21. 部品番号マスタ表示処理(upk-common BuhinNoCombobox)」</v>
      </c>
      <c r="BS18" s="244"/>
      <c r="BT18" s="244"/>
      <c r="BU18" s="244"/>
      <c r="BV18" s="1219"/>
      <c r="BW18" s="244"/>
      <c r="BX18" s="244"/>
      <c r="BY18" s="244"/>
      <c r="BZ18" s="244"/>
      <c r="CA18" s="244"/>
      <c r="CB18" s="244"/>
      <c r="CC18" s="244"/>
      <c r="CD18" s="244"/>
      <c r="CE18" s="244"/>
      <c r="CF18" s="244"/>
      <c r="CG18" s="244"/>
      <c r="CH18" s="244"/>
      <c r="CI18" s="244"/>
      <c r="CJ18" s="244"/>
      <c r="CK18" s="244"/>
      <c r="CL18" s="1217" t="str">
        <f>"「"&amp;$A$414&amp;" "&amp;$C$414&amp;"」"</f>
        <v>「8. ファンクションボタン処理説明」</v>
      </c>
      <c r="CM18" s="244"/>
      <c r="CN18" s="244"/>
      <c r="CO18" s="244"/>
      <c r="CP18" s="244"/>
      <c r="CQ18" s="244"/>
      <c r="CR18" s="244"/>
      <c r="CS18" s="244"/>
      <c r="CT18" s="244"/>
      <c r="CU18" s="244"/>
      <c r="CV18" s="1538"/>
      <c r="CW18" s="1189"/>
      <c r="CX18" s="1189"/>
      <c r="CY18" s="1540"/>
      <c r="CZ18" s="1490"/>
      <c r="DA18" s="1490"/>
      <c r="DB18" s="1490"/>
      <c r="DC18" s="1490"/>
      <c r="DD18" s="1991"/>
      <c r="DE18" s="1992"/>
      <c r="DF18" s="1992"/>
      <c r="DG18" s="1993"/>
      <c r="DH18" s="1490"/>
      <c r="DI18" s="1490"/>
      <c r="DJ18" s="1490"/>
      <c r="DK18" s="1490"/>
      <c r="DL18" s="1490"/>
      <c r="DM18" s="1490"/>
      <c r="DN18" s="1490"/>
      <c r="DO18" s="1490"/>
      <c r="DP18" s="1490"/>
      <c r="DQ18" s="1490"/>
      <c r="DR18" s="1516"/>
    </row>
    <row r="19" spans="1:122" ht="15" customHeight="1">
      <c r="A19" s="218"/>
      <c r="AI19" s="948" t="s">
        <v>1716</v>
      </c>
      <c r="AJ19" s="949"/>
      <c r="AK19" s="949"/>
      <c r="AL19" s="949"/>
      <c r="AM19" s="949"/>
      <c r="AN19" s="247" t="s">
        <v>1717</v>
      </c>
      <c r="AO19" s="949"/>
      <c r="AP19" s="949"/>
      <c r="AQ19" s="949"/>
      <c r="AR19" s="949"/>
      <c r="AS19" s="949"/>
      <c r="AT19" s="949"/>
      <c r="AU19" s="949"/>
      <c r="AV19" s="949"/>
      <c r="AW19" s="576"/>
      <c r="AX19" s="949" t="s">
        <v>39</v>
      </c>
      <c r="AY19" s="305"/>
      <c r="BA19" s="192">
        <f t="shared" si="6"/>
        <v>1</v>
      </c>
      <c r="BD19" s="192"/>
      <c r="BE19" s="80"/>
      <c r="BF19" s="192"/>
      <c r="BG19" s="559" t="str">
        <f t="shared" ca="1" si="0"/>
        <v/>
      </c>
      <c r="BH19" s="560" t="str">
        <f t="shared" ca="1" si="1"/>
        <v/>
      </c>
      <c r="BI19" s="560" t="str">
        <f t="shared" ca="1" si="2"/>
        <v/>
      </c>
      <c r="BJ19" s="560" t="str">
        <f t="shared" ca="1" si="3"/>
        <v/>
      </c>
      <c r="BK19" s="560" t="str">
        <f t="shared" ca="1" si="4"/>
        <v/>
      </c>
      <c r="BL19" s="561" t="str">
        <f t="shared" ca="1" si="5"/>
        <v/>
      </c>
      <c r="BM19" s="465"/>
      <c r="BN19" s="465"/>
      <c r="BO19" s="465"/>
      <c r="BP19" s="465"/>
      <c r="BQ19" s="465"/>
      <c r="BR19" s="1219"/>
      <c r="BS19" s="244"/>
      <c r="BT19" s="1219" t="str">
        <f>"「共通仕様」"&amp;共通仕様!$BT$2</f>
        <v>「共通仕様」「21.3.1. 部品番号マスタデータ取得・設定」</v>
      </c>
      <c r="BU19" s="244"/>
      <c r="BV19" s="1219"/>
      <c r="BW19" s="244"/>
      <c r="BX19" s="244"/>
      <c r="BY19" s="244"/>
      <c r="BZ19" s="244"/>
      <c r="CA19" s="244"/>
      <c r="CB19" s="244"/>
      <c r="CC19" s="244"/>
      <c r="CD19" s="244"/>
      <c r="CE19" s="244"/>
      <c r="CF19" s="244"/>
      <c r="CG19" s="244"/>
      <c r="CH19" s="244"/>
      <c r="CI19" s="244"/>
      <c r="CJ19" s="244"/>
      <c r="CK19" s="244"/>
      <c r="CL19" s="244"/>
      <c r="CM19" s="1217" t="str">
        <f>"「"&amp;$A$415&amp;" "&amp;$J$415&amp;"」"</f>
        <v>「8.1. F2 データ登録」</v>
      </c>
      <c r="CN19" s="244"/>
      <c r="CO19" s="1219"/>
      <c r="CP19" s="244"/>
      <c r="CQ19" s="244"/>
      <c r="CR19" s="244"/>
      <c r="CS19" s="244"/>
      <c r="CT19" s="244"/>
      <c r="CU19" s="244"/>
      <c r="CV19" s="1538"/>
      <c r="CW19" s="1189"/>
      <c r="CX19" s="1189"/>
      <c r="CY19" s="1540"/>
      <c r="CZ19" s="1490"/>
      <c r="DA19" s="1490"/>
      <c r="DB19" s="1490"/>
      <c r="DC19" s="1490"/>
      <c r="DD19" s="1991"/>
      <c r="DE19" s="1992"/>
      <c r="DF19" s="1992"/>
      <c r="DG19" s="1993"/>
      <c r="DH19" s="1490"/>
      <c r="DI19" s="1490"/>
      <c r="DJ19" s="1490"/>
      <c r="DK19" s="1490"/>
      <c r="DL19" s="1490"/>
      <c r="DM19" s="1490"/>
      <c r="DN19" s="1490"/>
      <c r="DO19" s="1490"/>
      <c r="DP19" s="1490"/>
      <c r="DQ19" s="1490"/>
      <c r="DR19" s="1516"/>
    </row>
    <row r="20" spans="1:122"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1265" t="s">
        <v>1716</v>
      </c>
      <c r="AJ20" s="949"/>
      <c r="AK20" s="949"/>
      <c r="AL20" s="949"/>
      <c r="AM20" s="949"/>
      <c r="AN20" s="247" t="s">
        <v>1718</v>
      </c>
      <c r="AO20" s="949"/>
      <c r="AP20" s="949"/>
      <c r="AQ20" s="949"/>
      <c r="AR20" s="949"/>
      <c r="AS20" s="949"/>
      <c r="AT20" s="949"/>
      <c r="AU20" s="949"/>
      <c r="AV20" s="949"/>
      <c r="AW20" s="576"/>
      <c r="AX20" s="949" t="s">
        <v>39</v>
      </c>
      <c r="AY20" s="305"/>
      <c r="BA20" s="192">
        <f t="shared" si="6"/>
        <v>1</v>
      </c>
      <c r="BD20" s="192"/>
      <c r="BE20" s="80"/>
      <c r="BF20" s="192"/>
      <c r="BG20" s="559" t="str">
        <f t="shared" ca="1" si="0"/>
        <v/>
      </c>
      <c r="BH20" s="560" t="str">
        <f t="shared" ca="1" si="1"/>
        <v/>
      </c>
      <c r="BI20" s="560" t="str">
        <f t="shared" ca="1" si="2"/>
        <v/>
      </c>
      <c r="BJ20" s="560" t="str">
        <f t="shared" ca="1" si="3"/>
        <v/>
      </c>
      <c r="BK20" s="560" t="str">
        <f t="shared" ca="1" si="4"/>
        <v/>
      </c>
      <c r="BL20" s="561" t="str">
        <f t="shared" ca="1" si="5"/>
        <v/>
      </c>
      <c r="BM20" s="465"/>
      <c r="BN20" s="465"/>
      <c r="BO20" s="465"/>
      <c r="BP20" s="465"/>
      <c r="BQ20" s="465"/>
      <c r="BR20" s="1219"/>
      <c r="BS20" s="244"/>
      <c r="BT20" s="244"/>
      <c r="BU20" s="1219" t="str">
        <f>"「共通仕様」"&amp;共通仕様!$BU$3</f>
        <v>「共通仕様」「21.3.1.①. 部品番号マスタデータ取得・設定 抽出条件が指定されていない場合」</v>
      </c>
      <c r="BV20" s="1219"/>
      <c r="BW20" s="244"/>
      <c r="BX20" s="244"/>
      <c r="BY20" s="244"/>
      <c r="BZ20" s="244"/>
      <c r="CA20" s="244"/>
      <c r="CB20" s="244"/>
      <c r="CC20" s="244"/>
      <c r="CD20" s="244"/>
      <c r="CE20" s="244"/>
      <c r="CF20" s="244"/>
      <c r="CG20" s="244"/>
      <c r="CH20" s="244"/>
      <c r="CI20" s="244"/>
      <c r="CJ20" s="244"/>
      <c r="CK20" s="244"/>
      <c r="CM20" s="1217" t="str">
        <f>"「"&amp;$A$422&amp;" "&amp;$J$422&amp;"」"</f>
        <v>「8.2. F4 Excel出力」</v>
      </c>
      <c r="CR20" s="244"/>
      <c r="CS20" s="244"/>
      <c r="CT20" s="244"/>
      <c r="CU20" s="244"/>
      <c r="CV20" s="1538"/>
      <c r="CW20" s="1189"/>
      <c r="CX20" s="1189"/>
      <c r="CY20" s="1540"/>
      <c r="CZ20" s="1490"/>
      <c r="DA20" s="1490"/>
      <c r="DB20" s="1490"/>
      <c r="DC20" s="1490"/>
      <c r="DD20" s="1991"/>
      <c r="DE20" s="1992"/>
      <c r="DF20" s="1992"/>
      <c r="DG20" s="1993"/>
      <c r="DH20" s="1490"/>
      <c r="DI20" s="1490"/>
      <c r="DJ20" s="1490"/>
      <c r="DK20" s="1490"/>
      <c r="DL20" s="1490"/>
      <c r="DM20" s="1490"/>
      <c r="DN20" s="1490"/>
      <c r="DO20" s="1490"/>
      <c r="DP20" s="1490"/>
      <c r="DQ20" s="1490"/>
      <c r="DR20" s="1516"/>
    </row>
    <row r="21" spans="1:122" ht="15" customHeight="1">
      <c r="A21" s="309" t="s">
        <v>110</v>
      </c>
      <c r="B21" s="931"/>
      <c r="C21" s="931"/>
      <c r="D21" s="931"/>
      <c r="E21" s="931"/>
      <c r="F21" s="931"/>
      <c r="G21" s="931"/>
      <c r="H21" s="931"/>
      <c r="I21" s="931"/>
      <c r="J21" s="931"/>
      <c r="K21" s="931"/>
      <c r="L21" s="931"/>
      <c r="M21" s="954" t="s">
        <v>41</v>
      </c>
      <c r="N21" s="313" t="s">
        <v>54</v>
      </c>
      <c r="O21" s="316"/>
      <c r="P21" s="220"/>
      <c r="Q21" s="931" t="s">
        <v>119</v>
      </c>
      <c r="R21" s="931"/>
      <c r="S21" s="931"/>
      <c r="T21" s="931"/>
      <c r="U21" s="931"/>
      <c r="V21" s="931"/>
      <c r="W21" s="931"/>
      <c r="X21" s="931"/>
      <c r="Y21" s="931"/>
      <c r="Z21" s="931"/>
      <c r="AA21" s="931"/>
      <c r="AB21" s="931"/>
      <c r="AC21" s="931"/>
      <c r="AD21" s="931"/>
      <c r="AE21" s="931"/>
      <c r="AF21" s="931"/>
      <c r="AG21" s="931"/>
      <c r="AH21" s="931"/>
      <c r="AI21" s="948"/>
      <c r="AJ21" s="949"/>
      <c r="AK21" s="949"/>
      <c r="AL21" s="949"/>
      <c r="AM21" s="949"/>
      <c r="AN21" s="247"/>
      <c r="AO21" s="949"/>
      <c r="AP21" s="949"/>
      <c r="AQ21" s="949"/>
      <c r="AR21" s="949"/>
      <c r="AS21" s="949"/>
      <c r="AT21" s="949"/>
      <c r="AU21" s="949"/>
      <c r="AV21" s="949"/>
      <c r="AW21" s="576"/>
      <c r="AX21" s="949"/>
      <c r="AY21" s="305"/>
      <c r="BA21" s="192">
        <f t="shared" si="6"/>
        <v>1</v>
      </c>
      <c r="BD21" s="192"/>
      <c r="BE21" s="80"/>
      <c r="BF21" s="192"/>
      <c r="BG21" s="559" t="str">
        <f t="shared" ca="1" si="0"/>
        <v/>
      </c>
      <c r="BH21" s="560" t="str">
        <f t="shared" ca="1" si="1"/>
        <v/>
      </c>
      <c r="BI21" s="560" t="str">
        <f t="shared" ca="1" si="2"/>
        <v/>
      </c>
      <c r="BJ21" s="560" t="str">
        <f t="shared" ca="1" si="3"/>
        <v/>
      </c>
      <c r="BK21" s="560" t="str">
        <f t="shared" ca="1" si="4"/>
        <v/>
      </c>
      <c r="BL21" s="561" t="str">
        <f t="shared" ca="1" si="5"/>
        <v/>
      </c>
      <c r="BM21" s="465"/>
      <c r="BN21" s="465"/>
      <c r="BO21" s="465"/>
      <c r="BP21" s="465"/>
      <c r="BQ21" s="465"/>
      <c r="BR21" s="1219"/>
      <c r="BS21" s="244"/>
      <c r="BT21" s="244"/>
      <c r="BU21" s="1219" t="str">
        <f>"「共通仕様」"&amp;共通仕様!$BU$4</f>
        <v>「共通仕様」「21.3.1.②. 部品番号マスタデータ取得・設定 抽出条件に稼働日が指定されていない場合」</v>
      </c>
      <c r="BV21" s="1219"/>
      <c r="BW21" s="244"/>
      <c r="BX21" s="244"/>
      <c r="BY21" s="244"/>
      <c r="BZ21" s="244"/>
      <c r="CA21" s="244"/>
      <c r="CB21" s="244"/>
      <c r="CC21" s="244"/>
      <c r="CD21" s="244"/>
      <c r="CE21" s="244"/>
      <c r="CF21" s="244"/>
      <c r="CG21" s="244"/>
      <c r="CH21" s="244"/>
      <c r="CI21" s="244"/>
      <c r="CJ21" s="244"/>
      <c r="CK21" s="244"/>
      <c r="CL21" s="244"/>
      <c r="CM21" s="1217" t="str">
        <f>"「"&amp;$A$447&amp;" "&amp;$J$447&amp;"」"</f>
        <v>「8.3. F5 データ検索」</v>
      </c>
      <c r="CN21" s="244"/>
      <c r="CO21" s="244"/>
      <c r="CP21" s="244"/>
      <c r="CQ21" s="244"/>
      <c r="CR21" s="244"/>
      <c r="CS21" s="244"/>
      <c r="CT21" s="244"/>
      <c r="CU21" s="244"/>
      <c r="CV21" s="1538"/>
      <c r="CW21" s="1189"/>
      <c r="CX21" s="1189"/>
      <c r="CY21" s="1540"/>
      <c r="CZ21" s="1490"/>
      <c r="DA21" s="1490"/>
      <c r="DB21" s="1490"/>
      <c r="DC21" s="1490"/>
      <c r="DD21" s="1991"/>
      <c r="DE21" s="1992"/>
      <c r="DF21" s="1992"/>
      <c r="DG21" s="1993"/>
      <c r="DH21" s="1490"/>
      <c r="DI21" s="1490"/>
      <c r="DJ21" s="1490"/>
      <c r="DK21" s="1490"/>
      <c r="DL21" s="1490"/>
      <c r="DM21" s="1490"/>
      <c r="DN21" s="1490"/>
      <c r="DO21" s="1490"/>
      <c r="DP21" s="1490"/>
      <c r="DQ21" s="1490"/>
      <c r="DR21" s="1516"/>
    </row>
    <row r="22" spans="1:122" ht="15" customHeight="1">
      <c r="A22" s="128"/>
      <c r="B22" s="926"/>
      <c r="C22" s="926"/>
      <c r="D22" s="926"/>
      <c r="E22" s="926"/>
      <c r="F22" s="926"/>
      <c r="G22" s="926"/>
      <c r="H22" s="926"/>
      <c r="I22" s="926"/>
      <c r="J22" s="926"/>
      <c r="K22" s="926"/>
      <c r="L22" s="926"/>
      <c r="M22" s="930"/>
      <c r="N22" s="314"/>
      <c r="O22" s="75"/>
      <c r="P22" s="932"/>
      <c r="Q22" s="926"/>
      <c r="R22" s="926"/>
      <c r="S22" s="926"/>
      <c r="T22" s="926"/>
      <c r="U22" s="926"/>
      <c r="V22" s="926"/>
      <c r="W22" s="926"/>
      <c r="X22" s="926"/>
      <c r="Y22" s="926"/>
      <c r="Z22" s="926"/>
      <c r="AA22" s="926"/>
      <c r="AB22" s="926"/>
      <c r="AC22" s="926"/>
      <c r="AD22" s="926"/>
      <c r="AE22" s="926"/>
      <c r="AF22" s="926"/>
      <c r="AG22" s="926"/>
      <c r="AH22" s="73"/>
      <c r="AI22" s="948"/>
      <c r="AJ22" s="949"/>
      <c r="AK22" s="949"/>
      <c r="AL22" s="949"/>
      <c r="AM22" s="949"/>
      <c r="AN22" s="247"/>
      <c r="AO22" s="949"/>
      <c r="AP22" s="949"/>
      <c r="AQ22" s="949"/>
      <c r="AR22" s="949"/>
      <c r="AS22" s="949"/>
      <c r="AT22" s="949"/>
      <c r="AU22" s="949"/>
      <c r="AV22" s="949"/>
      <c r="AW22" s="576"/>
      <c r="AX22" s="949"/>
      <c r="AY22" s="305"/>
      <c r="BA22" s="192">
        <f t="shared" si="6"/>
        <v>1</v>
      </c>
      <c r="BD22" s="192"/>
      <c r="BE22" s="80"/>
      <c r="BF22" s="192"/>
      <c r="BG22" s="559" t="str">
        <f t="shared" ca="1" si="0"/>
        <v/>
      </c>
      <c r="BH22" s="560" t="str">
        <f t="shared" ca="1" si="1"/>
        <v/>
      </c>
      <c r="BI22" s="560" t="str">
        <f t="shared" ca="1" si="2"/>
        <v/>
      </c>
      <c r="BJ22" s="560" t="str">
        <f t="shared" ca="1" si="3"/>
        <v/>
      </c>
      <c r="BK22" s="560" t="str">
        <f t="shared" ca="1" si="4"/>
        <v/>
      </c>
      <c r="BL22" s="561" t="str">
        <f t="shared" ca="1" si="5"/>
        <v/>
      </c>
      <c r="BM22" s="465"/>
      <c r="BN22" s="465"/>
      <c r="BO22" s="465"/>
      <c r="BP22" s="465"/>
      <c r="BQ22" s="465"/>
      <c r="BR22" s="1219"/>
      <c r="BS22" s="1219"/>
      <c r="BT22" s="244"/>
      <c r="BU22" s="1219" t="str">
        <f>"「共通仕様」"&amp;共通仕様!$BU$5</f>
        <v>「共通仕様」「21.3.1.③. 部品番号マスタデータ取得・設定 抽出条件に稼働日が指定されている場合」</v>
      </c>
      <c r="BV22" s="1219"/>
      <c r="BW22" s="244"/>
      <c r="BX22" s="244"/>
      <c r="BY22" s="244"/>
      <c r="BZ22" s="244"/>
      <c r="CA22" s="244"/>
      <c r="CB22" s="244"/>
      <c r="CC22" s="244"/>
      <c r="CD22" s="244"/>
      <c r="CE22" s="244"/>
      <c r="CF22" s="244"/>
      <c r="CG22" s="244"/>
      <c r="CH22" s="244"/>
      <c r="CI22" s="244"/>
      <c r="CJ22" s="244"/>
      <c r="CK22" s="244"/>
      <c r="CL22" s="244"/>
      <c r="CM22" s="1217" t="str">
        <f>"「"&amp;$A$487&amp;" "&amp;$J$487&amp;"」"</f>
        <v>「8.4. F6 画面クリア」</v>
      </c>
      <c r="CN22" s="244"/>
      <c r="CO22" s="244"/>
      <c r="CP22" s="244"/>
      <c r="CQ22" s="244"/>
      <c r="CR22" s="244"/>
      <c r="CS22" s="244"/>
      <c r="CT22" s="244"/>
      <c r="CU22" s="244"/>
      <c r="CV22" s="1538"/>
      <c r="CW22" s="1189"/>
      <c r="CX22" s="1189"/>
      <c r="CY22" s="1540"/>
      <c r="CZ22" s="1490"/>
      <c r="DA22" s="1490"/>
      <c r="DB22" s="1490"/>
      <c r="DC22" s="1490"/>
      <c r="DD22" s="1991"/>
      <c r="DE22" s="1992"/>
      <c r="DF22" s="1992"/>
      <c r="DG22" s="1993"/>
      <c r="DH22" s="1490"/>
      <c r="DI22" s="1490"/>
      <c r="DJ22" s="1490"/>
      <c r="DK22" s="1490"/>
      <c r="DL22" s="1490"/>
      <c r="DM22" s="1490"/>
      <c r="DN22" s="1490"/>
      <c r="DO22" s="1490"/>
      <c r="DP22" s="1490"/>
      <c r="DQ22" s="1490"/>
      <c r="DR22" s="1516"/>
    </row>
    <row r="23" spans="1:122" ht="15" customHeight="1">
      <c r="A23" s="128"/>
      <c r="B23" s="926"/>
      <c r="C23" s="926"/>
      <c r="D23" s="926"/>
      <c r="E23" s="926"/>
      <c r="F23" s="926"/>
      <c r="G23" s="926"/>
      <c r="H23" s="926"/>
      <c r="I23" s="926"/>
      <c r="J23" s="926"/>
      <c r="K23" s="926"/>
      <c r="L23" s="926"/>
      <c r="M23" s="930"/>
      <c r="N23" s="314"/>
      <c r="O23" s="75"/>
      <c r="P23" s="932"/>
      <c r="Q23" s="926"/>
      <c r="R23" s="926"/>
      <c r="S23" s="926"/>
      <c r="T23" s="926"/>
      <c r="U23" s="926"/>
      <c r="V23" s="926"/>
      <c r="W23" s="926"/>
      <c r="X23" s="926"/>
      <c r="Y23" s="926"/>
      <c r="Z23" s="926"/>
      <c r="AA23" s="926"/>
      <c r="AB23" s="926"/>
      <c r="AC23" s="926"/>
      <c r="AD23" s="926"/>
      <c r="AE23" s="926"/>
      <c r="AF23" s="926"/>
      <c r="AG23" s="926"/>
      <c r="AH23" s="73"/>
      <c r="AI23" s="948"/>
      <c r="AJ23" s="949"/>
      <c r="AK23" s="949"/>
      <c r="AL23" s="949"/>
      <c r="AM23" s="949"/>
      <c r="AN23" s="247"/>
      <c r="AO23" s="949"/>
      <c r="AP23" s="949"/>
      <c r="AQ23" s="949"/>
      <c r="AR23" s="949"/>
      <c r="AS23" s="949"/>
      <c r="AT23" s="949"/>
      <c r="AU23" s="949"/>
      <c r="AV23" s="949"/>
      <c r="AW23" s="576"/>
      <c r="AX23" s="949"/>
      <c r="AY23" s="305"/>
      <c r="BA23" s="192">
        <f t="shared" si="6"/>
        <v>1</v>
      </c>
      <c r="BD23" s="192"/>
      <c r="BE23" s="192"/>
      <c r="BF23" s="192"/>
      <c r="BG23" s="559" t="str">
        <f t="shared" ca="1" si="0"/>
        <v/>
      </c>
      <c r="BH23" s="560" t="str">
        <f t="shared" ca="1" si="1"/>
        <v/>
      </c>
      <c r="BI23" s="560" t="str">
        <f t="shared" ca="1" si="2"/>
        <v/>
      </c>
      <c r="BJ23" s="560" t="str">
        <f t="shared" ca="1" si="3"/>
        <v/>
      </c>
      <c r="BK23" s="560" t="str">
        <f t="shared" ca="1" si="4"/>
        <v/>
      </c>
      <c r="BL23" s="561" t="str">
        <f t="shared" ca="1" si="5"/>
        <v/>
      </c>
      <c r="BM23" s="465"/>
      <c r="BN23" s="465"/>
      <c r="BO23" s="465"/>
      <c r="BP23" s="465"/>
      <c r="BQ23" s="465"/>
      <c r="BR23" s="1219"/>
      <c r="BS23" s="1219" t="str">
        <f>"「共通仕様」"&amp;共通仕様!$BS$6</f>
        <v>「共通仕様」「21.4 部品番号データ入力チェック処理」</v>
      </c>
      <c r="BT23" s="244"/>
      <c r="BU23" s="1219"/>
      <c r="BV23" s="1219"/>
      <c r="BW23" s="244"/>
      <c r="BX23" s="244"/>
      <c r="BY23" s="244"/>
      <c r="BZ23" s="244"/>
      <c r="CA23" s="244"/>
      <c r="CB23" s="244"/>
      <c r="CC23" s="244"/>
      <c r="CD23" s="244"/>
      <c r="CE23" s="244"/>
      <c r="CF23" s="244"/>
      <c r="CG23" s="244"/>
      <c r="CH23" s="244"/>
      <c r="CI23" s="244"/>
      <c r="CJ23" s="244"/>
      <c r="CK23" s="244"/>
      <c r="CL23" s="244"/>
      <c r="CM23" s="1217" t="str">
        <f>"「"&amp;$A$501&amp;" "&amp;$J$501&amp;"」"</f>
        <v>「8.5 F8 保守計画実行」</v>
      </c>
      <c r="CN23" s="244"/>
      <c r="CO23" s="244"/>
      <c r="CP23" s="244"/>
      <c r="CQ23" s="244"/>
      <c r="CR23" s="244"/>
      <c r="CS23" s="244"/>
      <c r="CT23" s="244"/>
      <c r="CU23" s="244"/>
      <c r="CV23" s="1538"/>
      <c r="CW23" s="1189"/>
      <c r="CX23" s="1189"/>
      <c r="CY23" s="1540"/>
      <c r="CZ23" s="1490"/>
      <c r="DA23" s="1490"/>
      <c r="DB23" s="1490"/>
      <c r="DC23" s="1490"/>
      <c r="DD23" s="1991"/>
      <c r="DE23" s="1992"/>
      <c r="DF23" s="1992"/>
      <c r="DG23" s="1993"/>
      <c r="DH23" s="1490"/>
      <c r="DI23" s="1490"/>
      <c r="DJ23" s="1490"/>
      <c r="DK23" s="1490"/>
      <c r="DL23" s="1490"/>
      <c r="DM23" s="1490"/>
      <c r="DN23" s="1490"/>
      <c r="DO23" s="1490"/>
      <c r="DP23" s="1490"/>
      <c r="DQ23" s="1490"/>
      <c r="DR23" s="1516"/>
    </row>
    <row r="24" spans="1:122" ht="15" customHeight="1">
      <c r="A24" s="128"/>
      <c r="B24" s="926"/>
      <c r="C24" s="926"/>
      <c r="D24" s="926"/>
      <c r="E24" s="926"/>
      <c r="F24" s="926"/>
      <c r="G24" s="926"/>
      <c r="H24" s="926"/>
      <c r="I24" s="926"/>
      <c r="J24" s="926"/>
      <c r="K24" s="926"/>
      <c r="L24" s="926"/>
      <c r="M24" s="930"/>
      <c r="N24" s="314"/>
      <c r="O24" s="75"/>
      <c r="P24" s="932"/>
      <c r="Q24" s="926"/>
      <c r="R24" s="926"/>
      <c r="S24" s="926"/>
      <c r="T24" s="926"/>
      <c r="U24" s="926"/>
      <c r="V24" s="926"/>
      <c r="W24" s="926"/>
      <c r="X24" s="926"/>
      <c r="Y24" s="926"/>
      <c r="Z24" s="926"/>
      <c r="AA24" s="926"/>
      <c r="AB24" s="926"/>
      <c r="AC24" s="926"/>
      <c r="AD24" s="926"/>
      <c r="AE24" s="926"/>
      <c r="AF24" s="926"/>
      <c r="AG24" s="926"/>
      <c r="AH24" s="73"/>
      <c r="AI24" s="948"/>
      <c r="AJ24" s="949"/>
      <c r="AK24" s="949"/>
      <c r="AL24" s="949"/>
      <c r="AM24" s="949"/>
      <c r="AN24" s="247"/>
      <c r="AO24" s="949"/>
      <c r="AP24" s="949"/>
      <c r="AQ24" s="949"/>
      <c r="AR24" s="949"/>
      <c r="AS24" s="949"/>
      <c r="AT24" s="949"/>
      <c r="AU24" s="949"/>
      <c r="AV24" s="949"/>
      <c r="AW24" s="576"/>
      <c r="AX24" s="949"/>
      <c r="AY24" s="305"/>
      <c r="BA24" s="192">
        <f t="shared" si="6"/>
        <v>1</v>
      </c>
      <c r="BD24" s="192"/>
      <c r="BE24" s="80"/>
      <c r="BF24" s="80"/>
      <c r="BG24" s="559" t="str">
        <f t="shared" ca="1" si="0"/>
        <v/>
      </c>
      <c r="BH24" s="560" t="str">
        <f t="shared" ca="1" si="1"/>
        <v/>
      </c>
      <c r="BI24" s="560" t="str">
        <f t="shared" ca="1" si="2"/>
        <v/>
      </c>
      <c r="BJ24" s="560" t="str">
        <f t="shared" ca="1" si="3"/>
        <v/>
      </c>
      <c r="BK24" s="560" t="str">
        <f t="shared" ca="1" si="4"/>
        <v/>
      </c>
      <c r="BL24" s="561" t="str">
        <f t="shared" ca="1" si="5"/>
        <v/>
      </c>
      <c r="BQ24" s="465"/>
      <c r="BR24" s="1219" t="str">
        <f>"「共通仕様」"&amp;共通仕様!$BR$7</f>
        <v>「共通仕様」「22. 工具番号マスタ表示処理」</v>
      </c>
      <c r="BS24" s="244"/>
      <c r="BT24" s="244"/>
      <c r="BU24" s="244"/>
      <c r="BV24" s="244"/>
      <c r="BW24" s="1219"/>
      <c r="BX24" s="244"/>
      <c r="BY24" s="244"/>
      <c r="BZ24" s="244"/>
      <c r="CA24" s="244"/>
      <c r="CB24" s="244"/>
      <c r="CC24" s="244"/>
      <c r="CD24" s="244"/>
      <c r="CE24" s="244"/>
      <c r="CF24" s="244"/>
      <c r="CG24" s="244"/>
      <c r="CH24" s="244"/>
      <c r="CI24" s="244"/>
      <c r="CJ24" s="244"/>
      <c r="CK24" s="244"/>
      <c r="CL24" s="244"/>
      <c r="CM24" s="1217" t="str">
        <f>"「"&amp;$A$536&amp;" "&amp;$J$536&amp;"」"</f>
        <v>「8.6 F9 情報更新」</v>
      </c>
      <c r="CN24" s="244"/>
      <c r="CO24" s="244"/>
      <c r="CP24" s="244"/>
      <c r="CQ24" s="244"/>
      <c r="CR24" s="244"/>
      <c r="CS24" s="244"/>
      <c r="CT24" s="244"/>
      <c r="CU24" s="244"/>
      <c r="CV24" s="1538"/>
      <c r="CW24" s="1189"/>
      <c r="CX24" s="1189"/>
      <c r="CY24" s="1540"/>
      <c r="CZ24" s="1490"/>
      <c r="DA24" s="1490"/>
      <c r="DB24" s="1490"/>
      <c r="DC24" s="1490"/>
      <c r="DD24" s="1991"/>
      <c r="DE24" s="1992"/>
      <c r="DF24" s="1992"/>
      <c r="DG24" s="1993"/>
      <c r="DH24" s="1490"/>
      <c r="DI24" s="1490"/>
      <c r="DJ24" s="1490"/>
      <c r="DK24" s="1490"/>
      <c r="DL24" s="1490"/>
      <c r="DM24" s="1490"/>
      <c r="DN24" s="1490"/>
      <c r="DO24" s="1490"/>
      <c r="DP24" s="1490"/>
      <c r="DQ24" s="1490"/>
      <c r="DR24" s="1516"/>
    </row>
    <row r="25" spans="1:122" ht="15" customHeight="1">
      <c r="A25" s="128"/>
      <c r="B25" s="926"/>
      <c r="C25" s="926"/>
      <c r="D25" s="926"/>
      <c r="E25" s="926"/>
      <c r="F25" s="926"/>
      <c r="G25" s="926"/>
      <c r="H25" s="926"/>
      <c r="I25" s="926"/>
      <c r="J25" s="926"/>
      <c r="K25" s="926"/>
      <c r="L25" s="926"/>
      <c r="M25" s="930"/>
      <c r="N25" s="314"/>
      <c r="O25" s="75"/>
      <c r="P25" s="932"/>
      <c r="Q25" s="926"/>
      <c r="R25" s="926"/>
      <c r="S25" s="926"/>
      <c r="T25" s="926"/>
      <c r="U25" s="926"/>
      <c r="V25" s="926"/>
      <c r="W25" s="926"/>
      <c r="X25" s="926"/>
      <c r="Y25" s="926"/>
      <c r="Z25" s="926"/>
      <c r="AA25" s="926"/>
      <c r="AB25" s="926"/>
      <c r="AC25" s="926"/>
      <c r="AD25" s="926"/>
      <c r="AE25" s="926"/>
      <c r="AF25" s="926"/>
      <c r="AG25" s="926"/>
      <c r="AH25" s="926"/>
      <c r="AI25" s="948"/>
      <c r="AJ25" s="949"/>
      <c r="AK25" s="949"/>
      <c r="AL25" s="949"/>
      <c r="AM25" s="949"/>
      <c r="AN25" s="247"/>
      <c r="AO25" s="949"/>
      <c r="AP25" s="949"/>
      <c r="AQ25" s="949"/>
      <c r="AR25" s="949"/>
      <c r="AS25" s="949"/>
      <c r="AT25" s="949"/>
      <c r="AU25" s="949"/>
      <c r="AV25" s="949"/>
      <c r="AW25" s="576"/>
      <c r="AX25" s="949"/>
      <c r="AY25" s="305"/>
      <c r="BA25" s="192">
        <f t="shared" si="6"/>
        <v>1</v>
      </c>
      <c r="BD25" s="192"/>
      <c r="BE25" s="80"/>
      <c r="BF25" s="80"/>
      <c r="BG25" s="559" t="str">
        <f t="shared" ca="1" si="0"/>
        <v/>
      </c>
      <c r="BH25" s="560" t="str">
        <f t="shared" ca="1" si="1"/>
        <v/>
      </c>
      <c r="BI25" s="560" t="str">
        <f t="shared" ca="1" si="2"/>
        <v/>
      </c>
      <c r="BJ25" s="560" t="str">
        <f t="shared" ca="1" si="3"/>
        <v/>
      </c>
      <c r="BK25" s="560" t="str">
        <f t="shared" ca="1" si="4"/>
        <v/>
      </c>
      <c r="BL25" s="561" t="str">
        <f t="shared" ca="1" si="5"/>
        <v/>
      </c>
      <c r="BQ25" s="465"/>
      <c r="BR25" s="1219"/>
      <c r="BS25" s="244"/>
      <c r="BT25" s="1219" t="str">
        <f>"「共通仕様」"&amp;共通仕様!$BT$8</f>
        <v>「共通仕様」「22.3.1. 工具番号マスタデータ取得・設定」</v>
      </c>
      <c r="BU25" s="244"/>
      <c r="BV25" s="1219"/>
      <c r="BW25" s="244"/>
      <c r="BX25" s="244"/>
      <c r="BY25" s="244"/>
      <c r="BZ25" s="244"/>
      <c r="CA25" s="244"/>
      <c r="CB25" s="244"/>
      <c r="CC25" s="244"/>
      <c r="CD25" s="244"/>
      <c r="CE25" s="244"/>
      <c r="CF25" s="244"/>
      <c r="CG25" s="244"/>
      <c r="CH25" s="244"/>
      <c r="CI25" s="244"/>
      <c r="CJ25" s="244"/>
      <c r="CK25" s="244"/>
      <c r="CM25" s="1217" t="str">
        <f>"「"&amp;$A$553&amp;" "&amp;$J$553&amp;"」"</f>
        <v>「8.7 F12 閉じる」</v>
      </c>
      <c r="CN25" s="244"/>
      <c r="CO25" s="244"/>
      <c r="CP25" s="244"/>
      <c r="CQ25" s="244"/>
      <c r="CR25" s="244"/>
      <c r="CS25" s="244"/>
      <c r="CT25" s="244"/>
      <c r="CU25" s="244"/>
      <c r="CV25" s="1538"/>
      <c r="CW25" s="1189"/>
      <c r="CX25" s="1189"/>
      <c r="CY25" s="1540"/>
      <c r="CZ25" s="1490"/>
      <c r="DA25" s="1490"/>
      <c r="DB25" s="1490"/>
      <c r="DC25" s="1490"/>
      <c r="DD25" s="1991"/>
      <c r="DE25" s="1992"/>
      <c r="DF25" s="1992"/>
      <c r="DG25" s="1993"/>
      <c r="DH25" s="1490"/>
      <c r="DI25" s="1490"/>
      <c r="DJ25" s="1490"/>
      <c r="DK25" s="1490"/>
      <c r="DL25" s="1490"/>
      <c r="DM25" s="1490"/>
      <c r="DN25" s="1490"/>
      <c r="DO25" s="1490"/>
      <c r="DP25" s="1490"/>
      <c r="DQ25" s="1490"/>
      <c r="DR25" s="1516"/>
    </row>
    <row r="26" spans="1:122" ht="15" customHeight="1">
      <c r="A26" s="129"/>
      <c r="B26" s="946"/>
      <c r="C26" s="946"/>
      <c r="D26" s="946"/>
      <c r="E26" s="946"/>
      <c r="F26" s="946"/>
      <c r="G26" s="946"/>
      <c r="H26" s="946"/>
      <c r="I26" s="946"/>
      <c r="J26" s="946"/>
      <c r="K26" s="946"/>
      <c r="L26" s="946"/>
      <c r="M26" s="929"/>
      <c r="N26" s="315"/>
      <c r="O26" s="215"/>
      <c r="P26" s="933"/>
      <c r="Q26" s="946"/>
      <c r="R26" s="946"/>
      <c r="S26" s="946"/>
      <c r="T26" s="946"/>
      <c r="U26" s="946"/>
      <c r="V26" s="946"/>
      <c r="W26" s="946"/>
      <c r="X26" s="946"/>
      <c r="Y26" s="946"/>
      <c r="Z26" s="946"/>
      <c r="AA26" s="946"/>
      <c r="AB26" s="946"/>
      <c r="AC26" s="946"/>
      <c r="AD26" s="946"/>
      <c r="AE26" s="946"/>
      <c r="AF26" s="946"/>
      <c r="AG26" s="946"/>
      <c r="AH26" s="946"/>
      <c r="AI26" s="948"/>
      <c r="AJ26" s="947"/>
      <c r="AK26" s="947"/>
      <c r="AL26" s="947"/>
      <c r="AM26" s="947"/>
      <c r="AN26" s="823"/>
      <c r="AO26" s="947"/>
      <c r="AP26" s="947"/>
      <c r="AQ26" s="947"/>
      <c r="AR26" s="947"/>
      <c r="AS26" s="947"/>
      <c r="AT26" s="947"/>
      <c r="AU26" s="947"/>
      <c r="AV26" s="947"/>
      <c r="AW26" s="944"/>
      <c r="AX26" s="949"/>
      <c r="AY26" s="307"/>
      <c r="BA26" s="192">
        <f t="shared" si="6"/>
        <v>1</v>
      </c>
      <c r="BD26" s="192"/>
      <c r="BE26" s="80"/>
      <c r="BF26" s="80"/>
      <c r="BG26" s="559" t="str">
        <f t="shared" ca="1" si="0"/>
        <v/>
      </c>
      <c r="BH26" s="560" t="str">
        <f t="shared" ca="1" si="1"/>
        <v/>
      </c>
      <c r="BI26" s="560" t="str">
        <f t="shared" ca="1" si="2"/>
        <v/>
      </c>
      <c r="BJ26" s="560" t="str">
        <f t="shared" ca="1" si="3"/>
        <v/>
      </c>
      <c r="BK26" s="560" t="str">
        <f t="shared" ca="1" si="4"/>
        <v/>
      </c>
      <c r="BL26" s="561" t="str">
        <f t="shared" ca="1" si="5"/>
        <v/>
      </c>
      <c r="BQ26" s="465"/>
      <c r="BR26" s="1219"/>
      <c r="BS26" s="244"/>
      <c r="BT26" s="244"/>
      <c r="BU26" s="1219" t="str">
        <f>"「共通仕様」"&amp;共通仕様!$BU$9</f>
        <v>「共通仕様」「22.3.1.①. 工具番号マスタデータ取得・設定 抽出条件が指定されていない場合」</v>
      </c>
      <c r="BV26" s="1219"/>
      <c r="BW26" s="244"/>
      <c r="BX26" s="244"/>
      <c r="BY26" s="244"/>
      <c r="BZ26" s="244"/>
      <c r="CA26" s="244"/>
      <c r="CB26" s="244"/>
      <c r="CC26" s="244"/>
      <c r="CD26" s="244"/>
      <c r="CE26" s="244"/>
      <c r="CF26" s="244"/>
      <c r="CG26" s="244"/>
      <c r="CH26" s="244"/>
      <c r="CI26" s="244"/>
      <c r="CJ26" s="244"/>
      <c r="CK26" s="244"/>
      <c r="CL26" s="1217" t="str">
        <f>"「"&amp;$A$555&amp;" "&amp;$C$555&amp;"」"</f>
        <v>「9. データ登録処理」</v>
      </c>
      <c r="CM26" s="244"/>
      <c r="CN26" s="244"/>
      <c r="CO26" s="244"/>
      <c r="CP26" s="244"/>
      <c r="CQ26" s="244"/>
      <c r="CR26" s="244"/>
      <c r="CS26" s="244"/>
      <c r="CT26" s="244"/>
      <c r="CU26" s="244"/>
      <c r="CV26" s="1538"/>
      <c r="CW26" s="1189"/>
      <c r="CX26" s="1189"/>
      <c r="CY26" s="1540"/>
      <c r="CZ26" s="1490"/>
      <c r="DA26" s="1490"/>
      <c r="DB26" s="1490"/>
      <c r="DC26" s="1490"/>
      <c r="DD26" s="1991"/>
      <c r="DE26" s="1992"/>
      <c r="DF26" s="1992"/>
      <c r="DG26" s="1993"/>
      <c r="DH26" s="1490"/>
      <c r="DI26" s="1490"/>
      <c r="DJ26" s="1490"/>
      <c r="DK26" s="1490"/>
      <c r="DL26" s="1490"/>
      <c r="DM26" s="1490"/>
      <c r="DN26" s="1490"/>
      <c r="DO26" s="1490"/>
      <c r="DP26" s="1490"/>
      <c r="DQ26" s="1490"/>
      <c r="DR26" s="1516"/>
    </row>
    <row r="27" spans="1:122"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948"/>
      <c r="AJ27" s="947"/>
      <c r="AK27" s="947"/>
      <c r="AL27" s="947"/>
      <c r="AM27" s="947"/>
      <c r="AN27" s="823"/>
      <c r="AO27" s="947"/>
      <c r="AP27" s="947"/>
      <c r="AQ27" s="947"/>
      <c r="AR27" s="947"/>
      <c r="AS27" s="947"/>
      <c r="AT27" s="947"/>
      <c r="AU27" s="947"/>
      <c r="AV27" s="947"/>
      <c r="AW27" s="944"/>
      <c r="AX27" s="949"/>
      <c r="AY27" s="307"/>
      <c r="BA27" s="192">
        <f t="shared" si="6"/>
        <v>1</v>
      </c>
      <c r="BD27" s="192"/>
      <c r="BE27" s="80"/>
      <c r="BF27" s="80"/>
      <c r="BG27" s="559" t="str">
        <f t="shared" ca="1" si="0"/>
        <v/>
      </c>
      <c r="BH27" s="560" t="str">
        <f t="shared" ca="1" si="1"/>
        <v/>
      </c>
      <c r="BI27" s="560" t="str">
        <f t="shared" ca="1" si="2"/>
        <v/>
      </c>
      <c r="BJ27" s="560" t="str">
        <f t="shared" ca="1" si="3"/>
        <v/>
      </c>
      <c r="BK27" s="560" t="str">
        <f t="shared" ca="1" si="4"/>
        <v/>
      </c>
      <c r="BL27" s="561" t="str">
        <f t="shared" ca="1" si="5"/>
        <v/>
      </c>
      <c r="BQ27" s="465"/>
      <c r="BR27" s="1219"/>
      <c r="BS27" s="244"/>
      <c r="BT27" s="244"/>
      <c r="BU27" s="1219" t="str">
        <f>"「共通仕様」"&amp;共通仕様!$BU$10</f>
        <v>「共通仕様」「22.3.1.②. 工具番号マスタデータ取得・設定 抽出条件に稼働日が指定されていない場合」</v>
      </c>
      <c r="BV27" s="1219"/>
      <c r="BW27" s="244"/>
      <c r="BX27" s="244"/>
      <c r="BY27" s="244"/>
      <c r="BZ27" s="244"/>
      <c r="CA27" s="244"/>
      <c r="CB27" s="244"/>
      <c r="CC27" s="244"/>
      <c r="CD27" s="244"/>
      <c r="CE27" s="244"/>
      <c r="CF27" s="244"/>
      <c r="CG27" s="244"/>
      <c r="CH27" s="244"/>
      <c r="CI27" s="244"/>
      <c r="CJ27" s="244"/>
      <c r="CK27" s="244"/>
      <c r="CL27" s="1217" t="str">
        <f>"「"&amp;$A$644&amp;" "&amp;$C$644&amp;"」"</f>
        <v>「10. データ検索処理」</v>
      </c>
      <c r="CM27" s="244"/>
      <c r="CN27" s="244"/>
      <c r="CO27" s="244"/>
      <c r="CP27" s="244"/>
      <c r="CQ27" s="244"/>
      <c r="CR27" s="244"/>
      <c r="CS27" s="244"/>
      <c r="CT27" s="244"/>
      <c r="CU27" s="244"/>
      <c r="CV27" s="1538"/>
      <c r="CW27" s="1189"/>
      <c r="CX27" s="1189"/>
      <c r="CY27" s="1540"/>
      <c r="CZ27" s="1490"/>
      <c r="DA27" s="1490"/>
      <c r="DB27" s="1490"/>
      <c r="DC27" s="1490"/>
      <c r="DD27" s="1991"/>
      <c r="DE27" s="1992"/>
      <c r="DF27" s="1992"/>
      <c r="DG27" s="1993"/>
      <c r="DH27" s="1490"/>
      <c r="DI27" s="1490"/>
      <c r="DJ27" s="1490"/>
      <c r="DK27" s="1490"/>
      <c r="DL27" s="1490"/>
      <c r="DM27" s="1490"/>
      <c r="DN27" s="1490"/>
      <c r="DO27" s="1490"/>
      <c r="DP27" s="1490"/>
      <c r="DQ27" s="1490"/>
      <c r="DR27" s="1516"/>
    </row>
    <row r="28" spans="1:122" ht="15" customHeight="1">
      <c r="A28" s="128" t="s">
        <v>100</v>
      </c>
      <c r="B28" s="926"/>
      <c r="C28" s="926"/>
      <c r="D28" s="926"/>
      <c r="E28" s="926"/>
      <c r="F28" s="926"/>
      <c r="G28" s="926"/>
      <c r="H28" s="926"/>
      <c r="I28" s="926"/>
      <c r="J28" s="926"/>
      <c r="K28" s="926"/>
      <c r="L28" s="926"/>
      <c r="M28" s="926"/>
      <c r="N28" s="824" t="s">
        <v>101</v>
      </c>
      <c r="O28" s="926"/>
      <c r="P28" s="926"/>
      <c r="Q28" s="926"/>
      <c r="R28" s="932"/>
      <c r="S28" s="926" t="s">
        <v>102</v>
      </c>
      <c r="T28" s="926"/>
      <c r="U28" s="926"/>
      <c r="V28" s="926"/>
      <c r="W28" s="926"/>
      <c r="X28" s="926"/>
      <c r="Y28" s="926"/>
      <c r="Z28" s="926"/>
      <c r="AA28" s="926"/>
      <c r="AB28" s="926"/>
      <c r="AC28" s="926"/>
      <c r="AD28" s="926"/>
      <c r="AE28" s="926"/>
      <c r="AF28" s="926"/>
      <c r="AG28" s="926"/>
      <c r="AH28" s="73"/>
      <c r="AI28" s="943"/>
      <c r="AJ28" s="947"/>
      <c r="AK28" s="947"/>
      <c r="AL28" s="947"/>
      <c r="AM28" s="947"/>
      <c r="AN28" s="823"/>
      <c r="AO28" s="947"/>
      <c r="AP28" s="947"/>
      <c r="AQ28" s="947"/>
      <c r="AR28" s="947"/>
      <c r="AS28" s="947"/>
      <c r="AT28" s="947"/>
      <c r="AU28" s="947"/>
      <c r="AV28" s="947"/>
      <c r="AW28" s="944"/>
      <c r="AX28" s="949"/>
      <c r="AY28" s="307"/>
      <c r="BA28" s="192">
        <f t="shared" si="6"/>
        <v>1</v>
      </c>
      <c r="BD28" s="192"/>
      <c r="BE28" s="80"/>
      <c r="BF28" s="80"/>
      <c r="BG28" s="559" t="str">
        <f t="shared" ca="1" si="0"/>
        <v/>
      </c>
      <c r="BH28" s="560" t="str">
        <f t="shared" ca="1" si="1"/>
        <v/>
      </c>
      <c r="BI28" s="560" t="str">
        <f t="shared" ca="1" si="2"/>
        <v/>
      </c>
      <c r="BJ28" s="560" t="str">
        <f t="shared" ca="1" si="3"/>
        <v/>
      </c>
      <c r="BK28" s="560" t="str">
        <f t="shared" ca="1" si="4"/>
        <v/>
      </c>
      <c r="BL28" s="561" t="str">
        <f t="shared" ca="1" si="5"/>
        <v/>
      </c>
      <c r="BQ28" s="465"/>
      <c r="BR28" s="1219"/>
      <c r="BS28" s="1219"/>
      <c r="BT28" s="244"/>
      <c r="BU28" s="1219" t="str">
        <f>"「共通仕様」"&amp;共通仕様!$BU$11</f>
        <v>「共通仕様」「22.3.1.③. 工具番号マスタデータ取得・設定 抽出条件に稼働日が指定されている場合」</v>
      </c>
      <c r="BV28" s="1219"/>
      <c r="BW28" s="244"/>
      <c r="BX28" s="244"/>
      <c r="BY28" s="244"/>
      <c r="BZ28" s="244"/>
      <c r="CA28" s="244"/>
      <c r="CB28" s="244"/>
      <c r="CC28" s="244"/>
      <c r="CD28" s="244"/>
      <c r="CE28" s="244"/>
      <c r="CF28" s="244"/>
      <c r="CG28" s="244"/>
      <c r="CH28" s="244"/>
      <c r="CI28" s="244"/>
      <c r="CJ28" s="244"/>
      <c r="CK28" s="244"/>
      <c r="CL28" s="1217" t="str">
        <f>"「"&amp;$A$678&amp;" "&amp;$C$678&amp;"」"</f>
        <v>「11. 保守計画処理（各工具番号の処理）」</v>
      </c>
      <c r="CM28" s="244"/>
      <c r="CN28" s="244"/>
      <c r="CO28" s="244"/>
      <c r="CP28" s="244"/>
      <c r="CQ28" s="244"/>
      <c r="CR28" s="244"/>
      <c r="CS28" s="244"/>
      <c r="CT28" s="244"/>
      <c r="CU28" s="244"/>
      <c r="CV28" s="1538"/>
      <c r="CW28" s="1189"/>
      <c r="CX28" s="1189"/>
      <c r="CY28" s="1540"/>
      <c r="CZ28" s="1490"/>
      <c r="DA28" s="1490"/>
      <c r="DB28" s="1490"/>
      <c r="DC28" s="1490"/>
      <c r="DD28" s="1991"/>
      <c r="DE28" s="1992"/>
      <c r="DF28" s="1992"/>
      <c r="DG28" s="1993"/>
      <c r="DH28" s="1490"/>
      <c r="DI28" s="1490"/>
      <c r="DJ28" s="1490"/>
      <c r="DK28" s="1490"/>
      <c r="DL28" s="1490"/>
      <c r="DM28" s="1490"/>
      <c r="DN28" s="1490"/>
      <c r="DO28" s="1490"/>
      <c r="DP28" s="1490"/>
      <c r="DQ28" s="1490"/>
      <c r="DR28" s="1516"/>
    </row>
    <row r="29" spans="1:122" ht="15" customHeight="1">
      <c r="A29" s="128"/>
      <c r="B29" s="926"/>
      <c r="C29" s="926"/>
      <c r="D29" s="926"/>
      <c r="E29" s="926"/>
      <c r="F29" s="926"/>
      <c r="G29" s="926"/>
      <c r="H29" s="926"/>
      <c r="I29" s="926"/>
      <c r="J29" s="926"/>
      <c r="K29" s="926"/>
      <c r="L29" s="926"/>
      <c r="M29" s="926"/>
      <c r="N29" s="824"/>
      <c r="O29" s="926"/>
      <c r="P29" s="926"/>
      <c r="Q29" s="926"/>
      <c r="R29" s="932"/>
      <c r="S29" s="926"/>
      <c r="T29" s="926"/>
      <c r="U29" s="926"/>
      <c r="V29" s="926"/>
      <c r="W29" s="926"/>
      <c r="X29" s="926"/>
      <c r="Y29" s="926"/>
      <c r="Z29" s="926"/>
      <c r="AA29" s="926"/>
      <c r="AB29" s="926"/>
      <c r="AC29" s="926"/>
      <c r="AD29" s="926"/>
      <c r="AE29" s="926"/>
      <c r="AF29" s="926"/>
      <c r="AG29" s="926"/>
      <c r="AH29" s="73"/>
      <c r="AI29" s="948"/>
      <c r="AJ29" s="947"/>
      <c r="AK29" s="947"/>
      <c r="AL29" s="947"/>
      <c r="AM29" s="947"/>
      <c r="AN29" s="823"/>
      <c r="AO29" s="947"/>
      <c r="AP29" s="947"/>
      <c r="AQ29" s="947"/>
      <c r="AR29" s="947"/>
      <c r="AS29" s="947"/>
      <c r="AT29" s="947"/>
      <c r="AU29" s="947"/>
      <c r="AV29" s="947"/>
      <c r="AW29" s="944"/>
      <c r="AX29" s="949"/>
      <c r="AY29" s="307"/>
      <c r="BA29" s="192">
        <f t="shared" si="6"/>
        <v>1</v>
      </c>
      <c r="BD29" s="192"/>
      <c r="BE29" s="80"/>
      <c r="BF29" s="80"/>
      <c r="BG29" s="559" t="str">
        <f t="shared" ca="1" si="0"/>
        <v/>
      </c>
      <c r="BH29" s="560" t="str">
        <f t="shared" ca="1" si="1"/>
        <v/>
      </c>
      <c r="BI29" s="560" t="str">
        <f t="shared" ca="1" si="2"/>
        <v/>
      </c>
      <c r="BJ29" s="560" t="str">
        <f t="shared" ca="1" si="3"/>
        <v/>
      </c>
      <c r="BK29" s="560" t="str">
        <f t="shared" ca="1" si="4"/>
        <v/>
      </c>
      <c r="BL29" s="561" t="str">
        <f t="shared" ca="1" si="5"/>
        <v/>
      </c>
      <c r="BQ29" s="465"/>
      <c r="BR29" s="1219"/>
      <c r="BS29" s="1219" t="str">
        <f>"「共通仕様」"&amp;共通仕様!$BS$12</f>
        <v>「共通仕様」「22.4 工具番号データ入力チェック処理」</v>
      </c>
      <c r="BT29" s="244"/>
      <c r="BU29" s="1219"/>
      <c r="BV29" s="1219"/>
      <c r="BW29" s="244"/>
      <c r="BX29" s="244"/>
      <c r="BY29" s="244"/>
      <c r="BZ29" s="244"/>
      <c r="CA29" s="244"/>
      <c r="CB29" s="244"/>
      <c r="CC29" s="244"/>
      <c r="CD29" s="244"/>
      <c r="CE29" s="244"/>
      <c r="CF29" s="244"/>
      <c r="CG29" s="244"/>
      <c r="CH29" s="244"/>
      <c r="CI29" s="244"/>
      <c r="CJ29" s="244"/>
      <c r="CK29" s="244"/>
      <c r="CU29" s="244"/>
      <c r="CV29" s="1538"/>
      <c r="CW29" s="1189"/>
      <c r="CX29" s="1189"/>
      <c r="CY29" s="1540"/>
      <c r="CZ29" s="1490"/>
      <c r="DA29" s="1490"/>
      <c r="DB29" s="1490"/>
      <c r="DC29" s="1490"/>
      <c r="DD29" s="1991"/>
      <c r="DE29" s="1992"/>
      <c r="DF29" s="1992"/>
      <c r="DG29" s="1993"/>
      <c r="DH29" s="1490"/>
      <c r="DI29" s="1490"/>
      <c r="DJ29" s="1490"/>
      <c r="DK29" s="1490"/>
      <c r="DL29" s="1490"/>
      <c r="DM29" s="1490"/>
      <c r="DN29" s="1490"/>
      <c r="DO29" s="1490"/>
      <c r="DP29" s="1490"/>
      <c r="DQ29" s="1490"/>
      <c r="DR29" s="1516"/>
    </row>
    <row r="30" spans="1:122" ht="15" customHeight="1">
      <c r="A30" s="128"/>
      <c r="B30" s="926"/>
      <c r="C30" s="926"/>
      <c r="D30" s="926"/>
      <c r="E30" s="926"/>
      <c r="F30" s="926"/>
      <c r="G30" s="926"/>
      <c r="H30" s="926"/>
      <c r="I30" s="926"/>
      <c r="J30" s="926"/>
      <c r="K30" s="926"/>
      <c r="L30" s="926"/>
      <c r="M30" s="926"/>
      <c r="N30" s="824"/>
      <c r="O30" s="926"/>
      <c r="P30" s="926"/>
      <c r="Q30" s="926"/>
      <c r="R30" s="932"/>
      <c r="S30" s="926"/>
      <c r="T30" s="926"/>
      <c r="U30" s="926"/>
      <c r="V30" s="926"/>
      <c r="W30" s="926"/>
      <c r="X30" s="926"/>
      <c r="Y30" s="926"/>
      <c r="Z30" s="926"/>
      <c r="AA30" s="926"/>
      <c r="AB30" s="926"/>
      <c r="AC30" s="926"/>
      <c r="AD30" s="926"/>
      <c r="AE30" s="926"/>
      <c r="AF30" s="926"/>
      <c r="AG30" s="926"/>
      <c r="AH30" s="73"/>
      <c r="AI30" s="948"/>
      <c r="AJ30" s="947"/>
      <c r="AK30" s="947"/>
      <c r="AL30" s="947"/>
      <c r="AM30" s="947"/>
      <c r="AN30" s="823"/>
      <c r="AO30" s="947"/>
      <c r="AP30" s="947"/>
      <c r="AQ30" s="947"/>
      <c r="AR30" s="947"/>
      <c r="AS30" s="947"/>
      <c r="AT30" s="947"/>
      <c r="AU30" s="947"/>
      <c r="AV30" s="947"/>
      <c r="AW30" s="944"/>
      <c r="AX30" s="949"/>
      <c r="AY30" s="307"/>
      <c r="BA30" s="192">
        <f t="shared" si="6"/>
        <v>1</v>
      </c>
      <c r="BD30" s="192"/>
      <c r="BE30" s="80"/>
      <c r="BF30" s="80"/>
      <c r="BG30" s="559" t="str">
        <f t="shared" ca="1" si="0"/>
        <v/>
      </c>
      <c r="BH30" s="560" t="str">
        <f t="shared" ca="1" si="1"/>
        <v/>
      </c>
      <c r="BI30" s="560" t="str">
        <f t="shared" ca="1" si="2"/>
        <v/>
      </c>
      <c r="BJ30" s="560" t="str">
        <f t="shared" ca="1" si="3"/>
        <v/>
      </c>
      <c r="BK30" s="560" t="str">
        <f t="shared" ca="1" si="4"/>
        <v/>
      </c>
      <c r="BL30" s="561" t="str">
        <f t="shared" ca="1" si="5"/>
        <v/>
      </c>
      <c r="BQ30" s="465"/>
      <c r="BR30" s="1219" t="str">
        <f>"「共通仕様」"&amp;共通仕様!$BR$13</f>
        <v>「共通仕様」「23. 費用発生マスタ表示処理」</v>
      </c>
      <c r="BS30" s="244"/>
      <c r="BT30" s="244"/>
      <c r="BU30" s="244"/>
      <c r="BV30" s="244"/>
      <c r="BW30" s="1219"/>
      <c r="BX30" s="1219"/>
      <c r="BY30" s="1219"/>
      <c r="BZ30" s="244"/>
      <c r="CA30" s="244"/>
      <c r="CB30" s="244"/>
      <c r="CC30" s="244"/>
      <c r="CD30" s="244"/>
      <c r="CE30" s="244"/>
      <c r="CF30" s="244"/>
      <c r="CG30" s="244"/>
      <c r="CH30" s="244"/>
      <c r="CI30" s="244"/>
      <c r="CJ30" s="244"/>
      <c r="CK30" s="244"/>
      <c r="CL30" s="244"/>
      <c r="CM30" s="1219"/>
      <c r="CN30" s="244"/>
      <c r="CO30" s="244"/>
      <c r="CP30" s="244"/>
      <c r="CQ30" s="244"/>
      <c r="CR30" s="244"/>
      <c r="CS30" s="244"/>
      <c r="CT30" s="244"/>
      <c r="CU30" s="244"/>
      <c r="CV30" s="1538"/>
      <c r="CW30" s="1189"/>
      <c r="CX30" s="1189"/>
      <c r="CY30" s="1540"/>
      <c r="CZ30" s="1490"/>
      <c r="DA30" s="1490"/>
      <c r="DB30" s="1490"/>
      <c r="DC30" s="1490"/>
      <c r="DD30" s="1991"/>
      <c r="DE30" s="1992"/>
      <c r="DF30" s="1992"/>
      <c r="DG30" s="1993"/>
      <c r="DH30" s="1490"/>
      <c r="DI30" s="1490"/>
      <c r="DJ30" s="1490"/>
      <c r="DK30" s="1490"/>
      <c r="DL30" s="1490"/>
      <c r="DM30" s="1490"/>
      <c r="DN30" s="1490"/>
      <c r="DO30" s="1490"/>
      <c r="DP30" s="1490"/>
      <c r="DQ30" s="1490"/>
      <c r="DR30" s="1516"/>
    </row>
    <row r="31" spans="1:122" ht="15" customHeight="1">
      <c r="A31" s="128"/>
      <c r="B31" s="926"/>
      <c r="C31" s="926"/>
      <c r="D31" s="926"/>
      <c r="E31" s="926"/>
      <c r="F31" s="926"/>
      <c r="G31" s="926"/>
      <c r="H31" s="926"/>
      <c r="I31" s="926"/>
      <c r="J31" s="926"/>
      <c r="K31" s="926"/>
      <c r="L31" s="926"/>
      <c r="M31" s="926"/>
      <c r="N31" s="824"/>
      <c r="O31" s="926"/>
      <c r="P31" s="926"/>
      <c r="Q31" s="926"/>
      <c r="R31" s="932"/>
      <c r="S31" s="926"/>
      <c r="T31" s="926"/>
      <c r="U31" s="926"/>
      <c r="V31" s="926"/>
      <c r="W31" s="926"/>
      <c r="X31" s="926"/>
      <c r="Y31" s="926"/>
      <c r="Z31" s="926"/>
      <c r="AA31" s="926"/>
      <c r="AB31" s="926"/>
      <c r="AC31" s="926"/>
      <c r="AD31" s="926"/>
      <c r="AE31" s="926"/>
      <c r="AF31" s="926"/>
      <c r="AG31" s="926"/>
      <c r="AH31" s="73"/>
      <c r="AI31" s="943"/>
      <c r="AJ31" s="947"/>
      <c r="AK31" s="947"/>
      <c r="AL31" s="947"/>
      <c r="AM31" s="947"/>
      <c r="AN31" s="823"/>
      <c r="AO31" s="947"/>
      <c r="AP31" s="947"/>
      <c r="AQ31" s="947"/>
      <c r="AR31" s="947"/>
      <c r="AS31" s="947"/>
      <c r="AT31" s="947"/>
      <c r="AU31" s="947"/>
      <c r="AV31" s="947"/>
      <c r="AW31" s="944"/>
      <c r="AX31" s="949"/>
      <c r="AY31" s="307"/>
      <c r="BA31" s="192">
        <f t="shared" si="6"/>
        <v>1</v>
      </c>
      <c r="BD31" s="192"/>
      <c r="BE31" s="80"/>
      <c r="BF31" s="80"/>
      <c r="BG31" s="559" t="str">
        <f t="shared" ca="1" si="0"/>
        <v/>
      </c>
      <c r="BH31" s="560" t="str">
        <f t="shared" ca="1" si="1"/>
        <v/>
      </c>
      <c r="BI31" s="560" t="str">
        <f t="shared" ca="1" si="2"/>
        <v/>
      </c>
      <c r="BJ31" s="560" t="str">
        <f t="shared" ca="1" si="3"/>
        <v/>
      </c>
      <c r="BK31" s="560" t="str">
        <f t="shared" ca="1" si="4"/>
        <v/>
      </c>
      <c r="BL31" s="561" t="str">
        <f t="shared" ca="1" si="5"/>
        <v/>
      </c>
      <c r="BQ31" s="465"/>
      <c r="BR31" s="1219" t="str">
        <f>"「共通仕様」"&amp;共通仕様!$BR$16</f>
        <v>「共通仕様」「24. 現象マスタ表示処理」</v>
      </c>
      <c r="BS31" s="244"/>
      <c r="BT31" s="244"/>
      <c r="BU31" s="244"/>
      <c r="BV31" s="244"/>
      <c r="BW31" s="1219"/>
      <c r="BX31" s="244"/>
      <c r="BY31" s="1219"/>
      <c r="BZ31" s="244"/>
      <c r="CA31" s="244"/>
      <c r="CB31" s="244"/>
      <c r="CC31" s="244"/>
      <c r="CD31" s="244"/>
      <c r="CE31" s="244"/>
      <c r="CF31" s="244"/>
      <c r="CG31" s="244"/>
      <c r="CH31" s="244"/>
      <c r="CI31" s="244"/>
      <c r="CJ31" s="244"/>
      <c r="CK31" s="244"/>
      <c r="CQ31" s="244"/>
      <c r="CR31" s="244"/>
      <c r="CS31" s="244"/>
      <c r="CT31" s="244"/>
      <c r="CU31" s="244"/>
      <c r="CV31" s="1538"/>
      <c r="CW31" s="1189"/>
      <c r="CX31" s="1189"/>
      <c r="CY31" s="1540"/>
      <c r="CZ31" s="1490"/>
      <c r="DA31" s="1490"/>
      <c r="DB31" s="1490"/>
      <c r="DC31" s="1490"/>
      <c r="DD31" s="1991"/>
      <c r="DE31" s="1992"/>
      <c r="DF31" s="1992"/>
      <c r="DG31" s="1993"/>
      <c r="DH31" s="1490"/>
      <c r="DI31" s="1490"/>
      <c r="DJ31" s="1490"/>
      <c r="DK31" s="1490"/>
      <c r="DL31" s="1490"/>
      <c r="DM31" s="1490"/>
      <c r="DN31" s="1490"/>
      <c r="DO31" s="1490"/>
      <c r="DP31" s="1490"/>
      <c r="DQ31" s="1490"/>
      <c r="DR31" s="1516"/>
    </row>
    <row r="32" spans="1:122" ht="15" customHeight="1">
      <c r="A32" s="128"/>
      <c r="B32" s="926"/>
      <c r="C32" s="926"/>
      <c r="D32" s="926"/>
      <c r="E32" s="926"/>
      <c r="F32" s="926"/>
      <c r="G32" s="926"/>
      <c r="H32" s="926"/>
      <c r="I32" s="926"/>
      <c r="J32" s="926"/>
      <c r="K32" s="926"/>
      <c r="L32" s="926"/>
      <c r="M32" s="926"/>
      <c r="N32" s="824"/>
      <c r="O32" s="926"/>
      <c r="P32" s="926"/>
      <c r="Q32" s="926"/>
      <c r="R32" s="932"/>
      <c r="S32" s="926"/>
      <c r="T32" s="926"/>
      <c r="U32" s="926"/>
      <c r="V32" s="926"/>
      <c r="W32" s="926"/>
      <c r="X32" s="926"/>
      <c r="Y32" s="926"/>
      <c r="Z32" s="926"/>
      <c r="AA32" s="926"/>
      <c r="AB32" s="926"/>
      <c r="AC32" s="926"/>
      <c r="AD32" s="926"/>
      <c r="AE32" s="926"/>
      <c r="AF32" s="926"/>
      <c r="AG32" s="926"/>
      <c r="AH32" s="73"/>
      <c r="AI32" s="948"/>
      <c r="AJ32" s="947"/>
      <c r="AK32" s="947"/>
      <c r="AL32" s="947"/>
      <c r="AM32" s="947"/>
      <c r="AN32" s="823"/>
      <c r="AO32" s="947"/>
      <c r="AP32" s="947"/>
      <c r="AQ32" s="947"/>
      <c r="AR32" s="947"/>
      <c r="AS32" s="947"/>
      <c r="AT32" s="947"/>
      <c r="AU32" s="947"/>
      <c r="AV32" s="947"/>
      <c r="AW32" s="944"/>
      <c r="AX32" s="949"/>
      <c r="AY32" s="307"/>
      <c r="BA32" s="192">
        <f t="shared" si="6"/>
        <v>1</v>
      </c>
      <c r="BD32" s="192"/>
      <c r="BE32" s="192"/>
      <c r="BF32" s="192"/>
      <c r="BG32" s="559" t="str">
        <f t="shared" ca="1" si="0"/>
        <v/>
      </c>
      <c r="BH32" s="560" t="str">
        <f t="shared" ca="1" si="1"/>
        <v/>
      </c>
      <c r="BI32" s="560" t="str">
        <f t="shared" ca="1" si="2"/>
        <v/>
      </c>
      <c r="BJ32" s="560" t="str">
        <f t="shared" ca="1" si="3"/>
        <v/>
      </c>
      <c r="BK32" s="560" t="str">
        <f t="shared" ca="1" si="4"/>
        <v/>
      </c>
      <c r="BL32" s="561" t="str">
        <f t="shared" ca="1" si="5"/>
        <v/>
      </c>
      <c r="BM32" s="465"/>
      <c r="BN32" s="465"/>
      <c r="BO32" s="465"/>
      <c r="BP32" s="465"/>
      <c r="BQ32" s="465"/>
      <c r="BR32" s="1219" t="str">
        <f>"「共通仕様」"&amp;共通仕様!$BR$19</f>
        <v>「共通仕様」「25. 原因マスタ表示処理」</v>
      </c>
      <c r="BS32" s="244"/>
      <c r="BT32" s="244"/>
      <c r="BU32" s="244"/>
      <c r="BV32" s="244"/>
      <c r="BW32" s="1219"/>
      <c r="BX32" s="244"/>
      <c r="BY32" s="244"/>
      <c r="BZ32" s="244"/>
      <c r="CA32" s="244"/>
      <c r="CB32" s="244"/>
      <c r="CC32" s="244"/>
      <c r="CD32" s="244"/>
      <c r="CE32" s="244"/>
      <c r="CF32" s="244"/>
      <c r="CG32" s="244"/>
      <c r="CH32" s="244"/>
      <c r="CI32" s="244"/>
      <c r="CJ32" s="244"/>
      <c r="CK32" s="244"/>
      <c r="CL32" s="244"/>
      <c r="CM32" s="1219"/>
      <c r="CN32" s="244"/>
      <c r="CO32" s="244"/>
      <c r="CP32" s="244"/>
      <c r="CQ32" s="244"/>
      <c r="CR32" s="244"/>
      <c r="CS32" s="244"/>
      <c r="CT32" s="244"/>
      <c r="CU32" s="244"/>
      <c r="CV32" s="1538"/>
      <c r="CW32" s="1189"/>
      <c r="CX32" s="1189"/>
      <c r="CY32" s="1540"/>
      <c r="CZ32" s="1490"/>
      <c r="DA32" s="1490"/>
      <c r="DB32" s="1490"/>
      <c r="DC32" s="1490"/>
      <c r="DD32" s="1991"/>
      <c r="DE32" s="1992"/>
      <c r="DF32" s="1992"/>
      <c r="DG32" s="1993"/>
      <c r="DH32" s="1490"/>
      <c r="DI32" s="1490"/>
      <c r="DJ32" s="1490"/>
      <c r="DK32" s="1490"/>
      <c r="DL32" s="1490"/>
      <c r="DM32" s="1490"/>
      <c r="DN32" s="1490"/>
      <c r="DO32" s="1490"/>
      <c r="DP32" s="1490"/>
      <c r="DQ32" s="1490"/>
      <c r="DR32" s="1516"/>
    </row>
    <row r="33" spans="1:122"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948"/>
      <c r="AJ33" s="947"/>
      <c r="AK33" s="947"/>
      <c r="AL33" s="947"/>
      <c r="AM33" s="947"/>
      <c r="AN33" s="823"/>
      <c r="AO33" s="947"/>
      <c r="AP33" s="947"/>
      <c r="AQ33" s="947"/>
      <c r="AR33" s="947"/>
      <c r="AS33" s="947"/>
      <c r="AT33" s="947"/>
      <c r="AU33" s="947"/>
      <c r="AV33" s="947"/>
      <c r="AW33" s="944"/>
      <c r="AX33" s="949"/>
      <c r="AY33" s="307"/>
      <c r="BA33" s="192">
        <f t="shared" si="6"/>
        <v>1</v>
      </c>
      <c r="BD33" s="192"/>
      <c r="BE33" s="192"/>
      <c r="BF33" s="192"/>
      <c r="BG33" s="559" t="str">
        <f t="shared" ca="1" si="0"/>
        <v/>
      </c>
      <c r="BH33" s="560" t="str">
        <f t="shared" ca="1" si="1"/>
        <v/>
      </c>
      <c r="BI33" s="560" t="str">
        <f t="shared" ca="1" si="2"/>
        <v/>
      </c>
      <c r="BJ33" s="560" t="str">
        <f t="shared" ca="1" si="3"/>
        <v/>
      </c>
      <c r="BK33" s="560" t="str">
        <f t="shared" ca="1" si="4"/>
        <v/>
      </c>
      <c r="BL33" s="561" t="str">
        <f t="shared" ca="1" si="5"/>
        <v/>
      </c>
      <c r="BM33" s="465" t="str">
        <f ca="1">IF(BA33&lt;&gt;"",IF(MID(_xlfn.FORMULATEXT(BA33),SEARCH("[",_xlfn.FORMULATEXT(BA33))+1,SEARCH("]",_xlfn.FORMULATEXT(BA33))-(SEARCH("[",_xlfn.FORMULATEXT(BA33))+1))="-1","",1),"")</f>
        <v/>
      </c>
      <c r="BN33" s="465"/>
      <c r="BO33" s="465"/>
      <c r="BP33" s="465"/>
      <c r="BQ33" s="465"/>
      <c r="BR33" s="1219" t="str">
        <f>"「共通仕様」"&amp;共通仕様!$BR$22</f>
        <v>「共通仕様」「26. 工程名称マスタ表示処理」</v>
      </c>
      <c r="BS33" s="244"/>
      <c r="BT33" s="244"/>
      <c r="BU33" s="244"/>
      <c r="BV33" s="1219"/>
      <c r="BW33" s="244"/>
      <c r="BX33" s="1219"/>
      <c r="BY33" s="244"/>
      <c r="BZ33" s="244"/>
      <c r="CA33" s="244"/>
      <c r="CB33" s="244"/>
      <c r="CC33" s="244"/>
      <c r="CD33" s="244"/>
      <c r="CE33" s="244"/>
      <c r="CF33" s="244"/>
      <c r="CG33" s="244"/>
      <c r="CH33" s="244"/>
      <c r="CI33" s="244"/>
      <c r="CJ33" s="244"/>
      <c r="CK33" s="244"/>
      <c r="CL33" s="244"/>
      <c r="CM33" s="244"/>
      <c r="CN33" s="244"/>
      <c r="CO33" s="244"/>
      <c r="CP33" s="244"/>
      <c r="CQ33" s="244"/>
      <c r="CR33" s="244"/>
      <c r="CS33" s="244"/>
      <c r="CT33" s="244"/>
      <c r="CU33" s="244"/>
      <c r="CV33" s="1538"/>
      <c r="CW33" s="1189"/>
      <c r="CX33" s="1189"/>
      <c r="CY33" s="1540"/>
      <c r="CZ33" s="1490"/>
      <c r="DA33" s="1490"/>
      <c r="DB33" s="1490"/>
      <c r="DC33" s="1490"/>
      <c r="DD33" s="1991"/>
      <c r="DE33" s="1992"/>
      <c r="DF33" s="1992"/>
      <c r="DG33" s="1993"/>
      <c r="DH33" s="1490"/>
      <c r="DI33" s="1490"/>
      <c r="DJ33" s="1490"/>
      <c r="DK33" s="1490"/>
      <c r="DL33" s="1490"/>
      <c r="DM33" s="1490"/>
      <c r="DN33" s="1490"/>
      <c r="DO33" s="1490"/>
      <c r="DP33" s="1490"/>
      <c r="DQ33" s="1490"/>
      <c r="DR33" s="1516"/>
    </row>
    <row r="34" spans="1:122" ht="15" customHeight="1">
      <c r="A34" s="1768" t="str">
        <f>BA34&amp;"."</f>
        <v>2.</v>
      </c>
      <c r="B34" s="1890"/>
      <c r="C34" s="163" t="s">
        <v>55</v>
      </c>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99"/>
      <c r="BA34" s="193">
        <f>BA33+1</f>
        <v>2</v>
      </c>
      <c r="BD34" s="192"/>
      <c r="BE34" s="192"/>
      <c r="BF34" s="192"/>
      <c r="BG34" s="559" t="str">
        <f t="shared" ca="1" si="0"/>
        <v/>
      </c>
      <c r="BH34" s="560" t="str">
        <f t="shared" ca="1" si="1"/>
        <v/>
      </c>
      <c r="BI34" s="560" t="str">
        <f t="shared" ca="1" si="2"/>
        <v/>
      </c>
      <c r="BJ34" s="560" t="str">
        <f t="shared" ca="1" si="3"/>
        <v/>
      </c>
      <c r="BK34" s="560" t="str">
        <f t="shared" ca="1" si="4"/>
        <v/>
      </c>
      <c r="BL34" s="561" t="str">
        <f t="shared" ca="1" si="5"/>
        <v/>
      </c>
      <c r="BM34" s="465"/>
      <c r="BN34" s="465"/>
      <c r="BO34" s="465"/>
      <c r="BP34" s="465"/>
      <c r="BQ34" s="465"/>
      <c r="BR34" s="1219"/>
      <c r="BS34" s="244"/>
      <c r="BT34" s="1219" t="str">
        <f>"「共通仕様」"&amp;共通仕様!$BT$23</f>
        <v>「共通仕様」「26.3.1. 工程名称マスタデータ取得・設定」</v>
      </c>
      <c r="BU34" s="244"/>
      <c r="BV34" s="1219"/>
      <c r="BW34" s="244"/>
      <c r="BX34" s="244"/>
      <c r="BY34" s="244"/>
      <c r="BZ34" s="244"/>
      <c r="CA34" s="244"/>
      <c r="CB34" s="244"/>
      <c r="CC34" s="244"/>
      <c r="CD34" s="244"/>
      <c r="CE34" s="244"/>
      <c r="CF34" s="244"/>
      <c r="CG34" s="244"/>
      <c r="CH34" s="244"/>
      <c r="CI34" s="244"/>
      <c r="CJ34" s="244"/>
      <c r="CK34" s="244"/>
      <c r="CL34" s="244"/>
      <c r="CM34" s="244"/>
      <c r="CN34" s="244"/>
      <c r="CO34" s="244"/>
      <c r="CP34" s="244"/>
      <c r="CQ34" s="244"/>
      <c r="CR34" s="244"/>
      <c r="CS34" s="244"/>
      <c r="CT34" s="244"/>
      <c r="CU34" s="244"/>
      <c r="CV34" s="1538"/>
      <c r="CW34" s="1189"/>
      <c r="CX34" s="1189"/>
      <c r="CY34" s="1540"/>
      <c r="CZ34" s="1490"/>
      <c r="DA34" s="1490"/>
      <c r="DB34" s="1490"/>
      <c r="DC34" s="1490"/>
      <c r="DD34" s="1991"/>
      <c r="DE34" s="1992"/>
      <c r="DF34" s="1992"/>
      <c r="DG34" s="1993"/>
      <c r="DH34" s="1490"/>
      <c r="DI34" s="1490"/>
      <c r="DJ34" s="1490"/>
      <c r="DK34" s="1490"/>
      <c r="DL34" s="1490"/>
      <c r="DM34" s="1490"/>
      <c r="DN34" s="1490"/>
      <c r="DO34" s="1490"/>
      <c r="DP34" s="1490"/>
      <c r="DQ34" s="1490"/>
      <c r="DR34" s="1516"/>
    </row>
    <row r="35" spans="1:122" ht="15" customHeight="1">
      <c r="A35" s="218"/>
      <c r="B35" s="1926" t="s">
        <v>34</v>
      </c>
      <c r="C35" s="1927"/>
      <c r="D35" s="1813" t="s">
        <v>42</v>
      </c>
      <c r="E35" s="1917"/>
      <c r="F35" s="1917"/>
      <c r="G35" s="1917"/>
      <c r="H35" s="1917"/>
      <c r="I35" s="1917"/>
      <c r="J35" s="1917"/>
      <c r="K35" s="1917"/>
      <c r="L35" s="1917"/>
      <c r="M35" s="1917"/>
      <c r="N35" s="1917"/>
      <c r="O35" s="1928"/>
      <c r="P35" s="1931" t="s">
        <v>43</v>
      </c>
      <c r="Q35" s="1926"/>
      <c r="R35" s="1926"/>
      <c r="S35" s="1899"/>
      <c r="T35" s="1932" t="s">
        <v>43</v>
      </c>
      <c r="U35" s="1931" t="s">
        <v>44</v>
      </c>
      <c r="V35" s="1899"/>
      <c r="W35" s="1933" t="s">
        <v>94</v>
      </c>
      <c r="X35" s="1934"/>
      <c r="Y35" s="1932" t="s">
        <v>45</v>
      </c>
      <c r="Z35" s="1932" t="s">
        <v>46</v>
      </c>
      <c r="AA35" s="1932" t="s">
        <v>47</v>
      </c>
      <c r="AB35" s="1893" t="s">
        <v>123</v>
      </c>
      <c r="AC35" s="1894" t="s">
        <v>149</v>
      </c>
      <c r="AD35" s="1895"/>
      <c r="AE35" s="1895"/>
      <c r="AF35" s="1896"/>
      <c r="AG35" s="1916" t="s">
        <v>48</v>
      </c>
      <c r="AH35" s="1917"/>
      <c r="AI35" s="1917"/>
      <c r="AJ35" s="1917"/>
      <c r="AK35" s="1917"/>
      <c r="AL35" s="1917"/>
      <c r="AM35" s="1917"/>
      <c r="AN35" s="1917"/>
      <c r="AO35" s="1917"/>
      <c r="AP35" s="1917"/>
      <c r="AQ35" s="1917"/>
      <c r="AR35" s="1917"/>
      <c r="AS35" s="1917"/>
      <c r="AT35" s="1917"/>
      <c r="AU35" s="1917"/>
      <c r="AV35" s="1917"/>
      <c r="AW35" s="1917"/>
      <c r="AX35" s="1918"/>
      <c r="AY35" s="40"/>
      <c r="BA35" s="192">
        <f>BA34</f>
        <v>2</v>
      </c>
      <c r="BD35" s="192"/>
      <c r="BE35" s="192"/>
      <c r="BF35" s="192"/>
      <c r="BG35" s="559" t="str">
        <f t="shared" ca="1" si="0"/>
        <v/>
      </c>
      <c r="BH35" s="560" t="str">
        <f t="shared" ca="1" si="1"/>
        <v/>
      </c>
      <c r="BI35" s="560" t="str">
        <f t="shared" ca="1" si="2"/>
        <v/>
      </c>
      <c r="BJ35" s="560" t="str">
        <f t="shared" ca="1" si="3"/>
        <v/>
      </c>
      <c r="BK35" s="560" t="str">
        <f t="shared" ca="1" si="4"/>
        <v/>
      </c>
      <c r="BL35" s="561" t="str">
        <f t="shared" ca="1" si="5"/>
        <v/>
      </c>
      <c r="BM35" s="465"/>
      <c r="BN35" s="465"/>
      <c r="BO35" s="465"/>
      <c r="BP35" s="465"/>
      <c r="BQ35" s="465"/>
      <c r="BR35" s="1219"/>
      <c r="BS35" s="244"/>
      <c r="BT35" s="244"/>
      <c r="BU35" s="1219" t="str">
        <f>"「共通仕様」"&amp;共通仕様!$BU$24</f>
        <v>「共通仕様」「26.3.1.①. 工程名称マスタデータ取得・設定 抽出条件に稼働日が指定されている場合」</v>
      </c>
      <c r="BV35" s="1219"/>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1538"/>
      <c r="CW35" s="1189"/>
      <c r="CX35" s="1189"/>
      <c r="CY35" s="1540"/>
      <c r="CZ35" s="1490"/>
      <c r="DA35" s="1490"/>
      <c r="DB35" s="1490"/>
      <c r="DC35" s="1490"/>
      <c r="DD35" s="1991"/>
      <c r="DE35" s="1992"/>
      <c r="DF35" s="1992"/>
      <c r="DG35" s="1993"/>
      <c r="DH35" s="1490"/>
      <c r="DI35" s="1490"/>
      <c r="DJ35" s="1490"/>
      <c r="DK35" s="1490"/>
      <c r="DL35" s="1490"/>
      <c r="DM35" s="1490"/>
      <c r="DN35" s="1490"/>
      <c r="DO35" s="1490"/>
      <c r="DP35" s="1490"/>
      <c r="DQ35" s="1490"/>
      <c r="DR35" s="1516"/>
    </row>
    <row r="36" spans="1:122" s="80" customFormat="1" ht="15" customHeight="1">
      <c r="A36" s="218"/>
      <c r="B36" s="1926"/>
      <c r="C36" s="1927"/>
      <c r="D36" s="1929"/>
      <c r="E36" s="1920"/>
      <c r="F36" s="1920"/>
      <c r="G36" s="1920"/>
      <c r="H36" s="1920"/>
      <c r="I36" s="1920"/>
      <c r="J36" s="1920"/>
      <c r="K36" s="1920"/>
      <c r="L36" s="1920"/>
      <c r="M36" s="1920"/>
      <c r="N36" s="1920"/>
      <c r="O36" s="1930"/>
      <c r="P36" s="1931"/>
      <c r="Q36" s="1926"/>
      <c r="R36" s="1926"/>
      <c r="S36" s="1899"/>
      <c r="T36" s="1932"/>
      <c r="U36" s="1931"/>
      <c r="V36" s="1899"/>
      <c r="W36" s="1935"/>
      <c r="X36" s="1936"/>
      <c r="Y36" s="1932"/>
      <c r="Z36" s="1932"/>
      <c r="AA36" s="1932"/>
      <c r="AB36" s="1893"/>
      <c r="AC36" s="148" t="s">
        <v>125</v>
      </c>
      <c r="AD36" s="149" t="s">
        <v>126</v>
      </c>
      <c r="AE36" s="149" t="s">
        <v>127</v>
      </c>
      <c r="AF36" s="150" t="s">
        <v>128</v>
      </c>
      <c r="AG36" s="1919"/>
      <c r="AH36" s="1920"/>
      <c r="AI36" s="1920"/>
      <c r="AJ36" s="1920"/>
      <c r="AK36" s="1920"/>
      <c r="AL36" s="1920"/>
      <c r="AM36" s="1920"/>
      <c r="AN36" s="1920"/>
      <c r="AO36" s="1920"/>
      <c r="AP36" s="1920"/>
      <c r="AQ36" s="1920"/>
      <c r="AR36" s="1920"/>
      <c r="AS36" s="1920"/>
      <c r="AT36" s="1920"/>
      <c r="AU36" s="1920"/>
      <c r="AV36" s="1920"/>
      <c r="AW36" s="1920"/>
      <c r="AX36" s="1921"/>
      <c r="AY36" s="40"/>
      <c r="AZ36" s="465"/>
      <c r="BA36" s="192">
        <f>BA35</f>
        <v>2</v>
      </c>
      <c r="BB36" s="192"/>
      <c r="BC36" s="192"/>
      <c r="BD36" s="192"/>
      <c r="BE36" s="192"/>
      <c r="BF36" s="192"/>
      <c r="BG36" s="559" t="str">
        <f t="shared" ca="1" si="0"/>
        <v/>
      </c>
      <c r="BH36" s="560" t="str">
        <f t="shared" ca="1" si="1"/>
        <v/>
      </c>
      <c r="BI36" s="560" t="str">
        <f t="shared" ca="1" si="2"/>
        <v/>
      </c>
      <c r="BJ36" s="560" t="str">
        <f t="shared" ca="1" si="3"/>
        <v/>
      </c>
      <c r="BK36" s="560" t="str">
        <f t="shared" ca="1" si="4"/>
        <v/>
      </c>
      <c r="BL36" s="561" t="str">
        <f t="shared" ca="1" si="5"/>
        <v/>
      </c>
      <c r="BM36" s="359"/>
      <c r="BN36" s="465"/>
      <c r="BO36" s="465"/>
      <c r="BP36" s="465"/>
      <c r="BQ36" s="465"/>
      <c r="BR36" s="1219"/>
      <c r="BS36" s="244"/>
      <c r="BT36" s="244"/>
      <c r="BU36" s="1219" t="str">
        <f>"「共通仕様」"&amp;共通仕様!$BU$25</f>
        <v>「共通仕様」「26.3.1.②. 工程名称マスタデータ取得・設定 抽出条件に稼働日が指定されていない場合」</v>
      </c>
      <c r="BV36" s="1219"/>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1538"/>
      <c r="CW36" s="1189"/>
      <c r="CX36" s="1189"/>
      <c r="CY36" s="1541"/>
      <c r="CZ36" s="229"/>
      <c r="DA36" s="229"/>
      <c r="DB36" s="229"/>
      <c r="DC36" s="229"/>
      <c r="DD36" s="1991"/>
      <c r="DE36" s="1992"/>
      <c r="DF36" s="1992"/>
      <c r="DG36" s="1993"/>
      <c r="DH36" s="229"/>
      <c r="DI36" s="229"/>
      <c r="DJ36" s="229"/>
      <c r="DK36" s="229"/>
      <c r="DL36" s="229"/>
      <c r="DM36" s="229"/>
      <c r="DN36" s="229"/>
      <c r="DO36" s="229"/>
      <c r="DP36" s="229"/>
      <c r="DQ36" s="229"/>
      <c r="DR36" s="1520"/>
    </row>
    <row r="37" spans="1:122" s="80" customFormat="1" ht="15" customHeight="1">
      <c r="A37" s="218"/>
      <c r="B37" s="146" t="s">
        <v>120</v>
      </c>
      <c r="C37" s="578"/>
      <c r="D37" s="578"/>
      <c r="E37" s="578"/>
      <c r="F37" s="578"/>
      <c r="G37" s="578"/>
      <c r="H37" s="578"/>
      <c r="I37" s="578"/>
      <c r="J37" s="578"/>
      <c r="K37" s="578"/>
      <c r="L37" s="578"/>
      <c r="M37" s="578"/>
      <c r="N37" s="578"/>
      <c r="O37" s="578"/>
      <c r="P37" s="578"/>
      <c r="Q37" s="578"/>
      <c r="R37" s="578"/>
      <c r="S37" s="578"/>
      <c r="T37" s="144"/>
      <c r="U37" s="578"/>
      <c r="V37" s="578"/>
      <c r="W37" s="145"/>
      <c r="X37" s="145"/>
      <c r="Y37" s="144"/>
      <c r="Z37" s="144"/>
      <c r="AA37" s="144"/>
      <c r="AB37" s="578"/>
      <c r="AC37" s="373" t="s">
        <v>125</v>
      </c>
      <c r="AD37" s="374" t="s">
        <v>126</v>
      </c>
      <c r="AE37" s="374" t="s">
        <v>127</v>
      </c>
      <c r="AF37" s="375" t="s">
        <v>128</v>
      </c>
      <c r="AG37" s="578"/>
      <c r="AH37" s="578"/>
      <c r="AI37" s="578"/>
      <c r="AJ37" s="578"/>
      <c r="AK37" s="578"/>
      <c r="AL37" s="578"/>
      <c r="AM37" s="578"/>
      <c r="AN37" s="578"/>
      <c r="AO37" s="578"/>
      <c r="AP37" s="578"/>
      <c r="AQ37" s="578"/>
      <c r="AR37" s="578"/>
      <c r="AS37" s="578"/>
      <c r="AT37" s="578"/>
      <c r="AU37" s="578"/>
      <c r="AV37" s="578"/>
      <c r="AW37" s="578"/>
      <c r="AX37" s="579"/>
      <c r="AY37" s="40"/>
      <c r="AZ37" s="465"/>
      <c r="BA37" s="192">
        <f t="shared" ref="BA37:BA69" si="7">BA36</f>
        <v>2</v>
      </c>
      <c r="BB37" s="192"/>
      <c r="BC37" s="192"/>
      <c r="BD37" s="192"/>
      <c r="BE37" s="192"/>
      <c r="BF37" s="192"/>
      <c r="BG37" s="559" t="str">
        <f t="shared" ca="1" si="0"/>
        <v/>
      </c>
      <c r="BH37" s="560" t="str">
        <f t="shared" ca="1" si="1"/>
        <v/>
      </c>
      <c r="BI37" s="560" t="str">
        <f t="shared" ca="1" si="2"/>
        <v/>
      </c>
      <c r="BJ37" s="560" t="str">
        <f t="shared" ca="1" si="3"/>
        <v/>
      </c>
      <c r="BK37" s="560" t="str">
        <f t="shared" ca="1" si="4"/>
        <v/>
      </c>
      <c r="BL37" s="561" t="str">
        <f t="shared" ca="1" si="5"/>
        <v/>
      </c>
      <c r="BM37" s="359"/>
      <c r="BN37" s="359"/>
      <c r="BO37" s="359"/>
      <c r="BP37" s="359"/>
      <c r="BQ37" s="359"/>
      <c r="BR37" s="1219"/>
      <c r="BS37" s="1219"/>
      <c r="BT37" s="244"/>
      <c r="BU37" s="1219" t="str">
        <f>"「共通仕様」"&amp;共通仕様!$BU$26</f>
        <v>「共通仕様」「26.3.1.③. 工程名称マスタデータ取得・設定 抽出条件の指定がない場合」</v>
      </c>
      <c r="BV37" s="1219"/>
      <c r="BW37" s="244"/>
      <c r="BX37" s="244"/>
      <c r="BY37" s="244"/>
      <c r="BZ37" s="244"/>
      <c r="CA37" s="244"/>
      <c r="CB37" s="244"/>
      <c r="CC37" s="244"/>
      <c r="CD37" s="244"/>
      <c r="CE37" s="244"/>
      <c r="CF37" s="244"/>
      <c r="CG37" s="244"/>
      <c r="CH37" s="244"/>
      <c r="CI37" s="244"/>
      <c r="CJ37" s="244"/>
      <c r="CK37" s="244"/>
      <c r="CL37" s="244"/>
      <c r="CM37" s="244"/>
      <c r="CN37" s="244"/>
      <c r="CO37" s="244"/>
      <c r="CP37" s="244"/>
      <c r="CQ37" s="244"/>
      <c r="CR37" s="244"/>
      <c r="CS37" s="244"/>
      <c r="CT37" s="244"/>
      <c r="CU37" s="244"/>
      <c r="CV37" s="1538"/>
      <c r="CW37" s="1189"/>
      <c r="CX37" s="1189"/>
      <c r="CY37" s="1541"/>
      <c r="CZ37" s="229"/>
      <c r="DA37" s="229"/>
      <c r="DB37" s="229"/>
      <c r="DC37" s="229"/>
      <c r="DD37" s="1991"/>
      <c r="DE37" s="1992"/>
      <c r="DF37" s="1992"/>
      <c r="DG37" s="1993"/>
      <c r="DH37" s="229"/>
      <c r="DI37" s="229"/>
      <c r="DJ37" s="229"/>
      <c r="DK37" s="229"/>
      <c r="DL37" s="229"/>
      <c r="DM37" s="229"/>
      <c r="DN37" s="229"/>
      <c r="DO37" s="229"/>
      <c r="DP37" s="229"/>
      <c r="DQ37" s="229"/>
      <c r="DR37" s="1520"/>
    </row>
    <row r="38" spans="1:122" s="80" customFormat="1" ht="15" customHeight="1">
      <c r="A38" s="218"/>
      <c r="B38" s="1885">
        <v>1</v>
      </c>
      <c r="C38" s="1886"/>
      <c r="D38" s="824" t="s">
        <v>1137</v>
      </c>
      <c r="E38" s="926"/>
      <c r="F38" s="926"/>
      <c r="G38" s="926"/>
      <c r="H38" s="926"/>
      <c r="I38" s="926"/>
      <c r="J38" s="926"/>
      <c r="K38" s="926"/>
      <c r="L38" s="926"/>
      <c r="M38" s="926"/>
      <c r="N38" s="926"/>
      <c r="O38" s="932"/>
      <c r="P38" s="824" t="s">
        <v>115</v>
      </c>
      <c r="Q38" s="926"/>
      <c r="R38" s="926"/>
      <c r="S38" s="932"/>
      <c r="T38" s="78" t="s">
        <v>53</v>
      </c>
      <c r="U38" s="75"/>
      <c r="V38" s="932"/>
      <c r="W38" s="75"/>
      <c r="X38" s="932"/>
      <c r="Y38" s="77"/>
      <c r="Z38" s="77"/>
      <c r="AA38" s="77"/>
      <c r="AB38" s="716"/>
      <c r="AC38" s="153"/>
      <c r="AD38" s="77"/>
      <c r="AE38" s="77"/>
      <c r="AF38" s="154"/>
      <c r="AG38" s="947"/>
      <c r="AH38" s="947"/>
      <c r="AI38" s="947"/>
      <c r="AJ38" s="947"/>
      <c r="AK38" s="947"/>
      <c r="AL38" s="947"/>
      <c r="AM38" s="947"/>
      <c r="AN38" s="947"/>
      <c r="AO38" s="947"/>
      <c r="AP38" s="947"/>
      <c r="AQ38" s="947"/>
      <c r="AR38" s="947"/>
      <c r="AS38" s="947"/>
      <c r="AT38" s="947"/>
      <c r="AU38" s="947"/>
      <c r="AV38" s="947"/>
      <c r="AW38" s="947"/>
      <c r="AX38" s="208"/>
      <c r="AY38" s="40"/>
      <c r="AZ38" s="465"/>
      <c r="BA38" s="192">
        <f t="shared" si="7"/>
        <v>2</v>
      </c>
      <c r="BB38" s="192"/>
      <c r="BC38" s="192"/>
      <c r="BD38" s="192"/>
      <c r="BE38" s="192"/>
      <c r="BF38" s="192"/>
      <c r="BG38" s="559" t="str">
        <f t="shared" ca="1" si="0"/>
        <v/>
      </c>
      <c r="BH38" s="560" t="str">
        <f t="shared" ca="1" si="1"/>
        <v/>
      </c>
      <c r="BI38" s="560" t="str">
        <f t="shared" ca="1" si="2"/>
        <v/>
      </c>
      <c r="BJ38" s="560" t="str">
        <f t="shared" ca="1" si="3"/>
        <v/>
      </c>
      <c r="BK38" s="560" t="str">
        <f t="shared" ca="1" si="4"/>
        <v/>
      </c>
      <c r="BL38" s="561" t="str">
        <f t="shared" ca="1" si="5"/>
        <v/>
      </c>
      <c r="BM38" s="359"/>
      <c r="BN38" s="359"/>
      <c r="BO38" s="359"/>
      <c r="BP38" s="359"/>
      <c r="BQ38" s="359"/>
      <c r="BR38" s="1219"/>
      <c r="BS38" s="1219" t="str">
        <f>"「共通仕様」"&amp;共通仕様!$BS$27</f>
        <v>「共通仕様」「26.4 工程名称データ入力チェック処理」</v>
      </c>
      <c r="BT38" s="244"/>
      <c r="BU38" s="1219"/>
      <c r="BV38" s="1219"/>
      <c r="BW38" s="244"/>
      <c r="BX38" s="244"/>
      <c r="BY38" s="244"/>
      <c r="BZ38" s="244"/>
      <c r="CA38" s="244"/>
      <c r="CB38" s="244"/>
      <c r="CC38" s="244"/>
      <c r="CD38" s="244"/>
      <c r="CE38" s="244"/>
      <c r="CF38" s="244"/>
      <c r="CG38" s="244"/>
      <c r="CH38" s="244"/>
      <c r="CI38" s="244"/>
      <c r="CJ38" s="244"/>
      <c r="CK38" s="244"/>
      <c r="CL38" s="244"/>
      <c r="CM38" s="244"/>
      <c r="CN38" s="244"/>
      <c r="CO38" s="244"/>
      <c r="CP38" s="244"/>
      <c r="CQ38" s="244"/>
      <c r="CR38" s="244"/>
      <c r="CS38" s="244"/>
      <c r="CT38" s="244"/>
      <c r="CU38" s="244"/>
      <c r="CV38" s="1538"/>
      <c r="CW38" s="1189"/>
      <c r="CX38" s="1189"/>
      <c r="CY38" s="1541"/>
      <c r="CZ38" s="229"/>
      <c r="DA38" s="229"/>
      <c r="DB38" s="229"/>
      <c r="DC38" s="229"/>
      <c r="DD38" s="1991"/>
      <c r="DE38" s="1992"/>
      <c r="DF38" s="1992"/>
      <c r="DG38" s="1993"/>
      <c r="DH38" s="229"/>
      <c r="DI38" s="229"/>
      <c r="DJ38" s="229"/>
      <c r="DK38" s="229"/>
      <c r="DL38" s="229"/>
      <c r="DM38" s="229"/>
      <c r="DN38" s="229"/>
      <c r="DO38" s="229"/>
      <c r="DP38" s="229"/>
      <c r="DQ38" s="229"/>
      <c r="DR38" s="1520"/>
    </row>
    <row r="39" spans="1:122" s="80" customFormat="1" ht="15" customHeight="1">
      <c r="A39" s="218"/>
      <c r="B39" s="1885">
        <f>IF(NOT(ISBLANK(D39)),MAX(B$38:B38)+1,"")</f>
        <v>2</v>
      </c>
      <c r="C39" s="1886"/>
      <c r="D39" s="824" t="s">
        <v>1137</v>
      </c>
      <c r="E39" s="972"/>
      <c r="F39" s="972"/>
      <c r="G39" s="972"/>
      <c r="H39" s="972"/>
      <c r="I39" s="972"/>
      <c r="J39" s="972"/>
      <c r="K39" s="972"/>
      <c r="L39" s="972"/>
      <c r="M39" s="972"/>
      <c r="N39" s="972"/>
      <c r="O39" s="974"/>
      <c r="P39" s="824" t="s">
        <v>49</v>
      </c>
      <c r="Q39" s="972"/>
      <c r="R39" s="972"/>
      <c r="S39" s="974"/>
      <c r="T39" s="78" t="s">
        <v>217</v>
      </c>
      <c r="U39" s="75" t="s">
        <v>108</v>
      </c>
      <c r="V39" s="974"/>
      <c r="W39" s="75" t="s">
        <v>99</v>
      </c>
      <c r="X39" s="974"/>
      <c r="Y39" s="77" t="s">
        <v>50</v>
      </c>
      <c r="Z39" s="77"/>
      <c r="AA39" s="77" t="s">
        <v>50</v>
      </c>
      <c r="AB39" s="716"/>
      <c r="AC39" s="291" t="s">
        <v>50</v>
      </c>
      <c r="AD39" s="290"/>
      <c r="AE39" s="290" t="s">
        <v>122</v>
      </c>
      <c r="AF39" s="154" t="s">
        <v>1179</v>
      </c>
      <c r="AG39" s="975" t="s">
        <v>2282</v>
      </c>
      <c r="AH39" s="975"/>
      <c r="AI39" s="975"/>
      <c r="AJ39" s="975"/>
      <c r="AK39" s="975"/>
      <c r="AL39" s="975"/>
      <c r="AM39" s="975"/>
      <c r="AN39" s="975"/>
      <c r="AO39" s="975"/>
      <c r="AP39" s="975"/>
      <c r="AQ39" s="975"/>
      <c r="AR39" s="975"/>
      <c r="AS39" s="975"/>
      <c r="AT39" s="975"/>
      <c r="AU39" s="975"/>
      <c r="AV39" s="975"/>
      <c r="AW39" s="975"/>
      <c r="AX39" s="208"/>
      <c r="AY39" s="40"/>
      <c r="AZ39" s="465"/>
      <c r="BA39" s="192">
        <f t="shared" si="7"/>
        <v>2</v>
      </c>
      <c r="BB39" s="192"/>
      <c r="BC39" s="192"/>
      <c r="BD39" s="192"/>
      <c r="BE39" s="192"/>
      <c r="BF39" s="192"/>
      <c r="BG39" s="559" t="str">
        <f t="shared" ca="1" si="0"/>
        <v/>
      </c>
      <c r="BH39" s="560" t="str">
        <f t="shared" ca="1" si="1"/>
        <v/>
      </c>
      <c r="BI39" s="560" t="str">
        <f t="shared" ca="1" si="2"/>
        <v/>
      </c>
      <c r="BJ39" s="560" t="str">
        <f t="shared" ca="1" si="3"/>
        <v/>
      </c>
      <c r="BK39" s="560" t="str">
        <f t="shared" ca="1" si="4"/>
        <v/>
      </c>
      <c r="BL39" s="561" t="str">
        <f t="shared" ca="1" si="5"/>
        <v/>
      </c>
      <c r="BM39" s="359"/>
      <c r="BN39" s="359"/>
      <c r="BO39" s="359"/>
      <c r="BP39" s="359"/>
      <c r="BQ39" s="359"/>
      <c r="BR39" s="1219" t="str">
        <f>"「共通仕様」"&amp;共通仕様!$BR$28</f>
        <v>「共通仕様」「27. 車種マスタ表示処理」</v>
      </c>
      <c r="BS39" s="244"/>
      <c r="BT39" s="244"/>
      <c r="BU39" s="244"/>
      <c r="BV39" s="244"/>
      <c r="BW39" s="1219"/>
      <c r="BX39" s="1219"/>
      <c r="BY39" s="244"/>
      <c r="BZ39" s="244"/>
      <c r="CA39" s="244"/>
      <c r="CB39" s="244"/>
      <c r="CC39" s="244"/>
      <c r="CD39" s="244"/>
      <c r="CE39" s="244"/>
      <c r="CF39" s="244"/>
      <c r="CG39" s="244"/>
      <c r="CH39" s="244"/>
      <c r="CI39" s="244"/>
      <c r="CJ39" s="244"/>
      <c r="CK39" s="244"/>
      <c r="CL39" s="244"/>
      <c r="CM39" s="244"/>
      <c r="CN39" s="244"/>
      <c r="CO39" s="244"/>
      <c r="CP39" s="244"/>
      <c r="CQ39" s="244"/>
      <c r="CR39" s="244"/>
      <c r="CS39" s="244"/>
      <c r="CT39" s="244"/>
      <c r="CU39" s="244"/>
      <c r="CV39" s="1488" t="s">
        <v>2265</v>
      </c>
      <c r="CW39" s="1489"/>
      <c r="CX39" s="1489"/>
      <c r="CY39" s="1489"/>
      <c r="CZ39" s="1489"/>
      <c r="DA39" s="1489"/>
      <c r="DB39" s="1489"/>
      <c r="DC39" s="1489"/>
      <c r="DD39" s="1859">
        <v>44641</v>
      </c>
      <c r="DE39" s="1860"/>
      <c r="DF39" s="1860"/>
      <c r="DG39" s="1861"/>
      <c r="DH39" s="229"/>
      <c r="DI39" s="229"/>
      <c r="DJ39" s="229"/>
      <c r="DK39" s="229"/>
      <c r="DL39" s="229"/>
      <c r="DM39" s="229"/>
      <c r="DN39" s="229"/>
      <c r="DO39" s="229"/>
      <c r="DP39" s="229"/>
      <c r="DQ39" s="229"/>
      <c r="DR39" s="1520"/>
    </row>
    <row r="40" spans="1:122" s="80" customFormat="1" ht="15" customHeight="1">
      <c r="A40" s="218"/>
      <c r="B40" s="1885">
        <f>IF(NOT(ISBLANK(D40)),MAX(B$38:B39)+1,"")</f>
        <v>3</v>
      </c>
      <c r="C40" s="1886"/>
      <c r="D40" s="256" t="s">
        <v>1159</v>
      </c>
      <c r="E40" s="975"/>
      <c r="F40" s="975"/>
      <c r="G40" s="975"/>
      <c r="H40" s="975"/>
      <c r="I40" s="975"/>
      <c r="J40" s="975"/>
      <c r="K40" s="975"/>
      <c r="L40" s="975"/>
      <c r="M40" s="975"/>
      <c r="N40" s="975"/>
      <c r="O40" s="973"/>
      <c r="P40" s="823" t="s">
        <v>115</v>
      </c>
      <c r="Q40" s="975"/>
      <c r="R40" s="975"/>
      <c r="S40" s="973"/>
      <c r="T40" s="289" t="s">
        <v>172</v>
      </c>
      <c r="U40" s="255"/>
      <c r="V40" s="973"/>
      <c r="W40" s="255"/>
      <c r="X40" s="973"/>
      <c r="Y40" s="290"/>
      <c r="Z40" s="290"/>
      <c r="AA40" s="290"/>
      <c r="AB40" s="717"/>
      <c r="AC40" s="291"/>
      <c r="AD40" s="290"/>
      <c r="AE40" s="290"/>
      <c r="AF40" s="292"/>
      <c r="AG40" s="975"/>
      <c r="AH40" s="975"/>
      <c r="AI40" s="975"/>
      <c r="AJ40" s="975"/>
      <c r="AK40" s="975"/>
      <c r="AL40" s="975"/>
      <c r="AM40" s="975"/>
      <c r="AN40" s="975"/>
      <c r="AO40" s="975"/>
      <c r="AP40" s="975"/>
      <c r="AQ40" s="975"/>
      <c r="AR40" s="975"/>
      <c r="AS40" s="975"/>
      <c r="AT40" s="975"/>
      <c r="AU40" s="975"/>
      <c r="AV40" s="975"/>
      <c r="AW40" s="975"/>
      <c r="AX40" s="208"/>
      <c r="AY40" s="40"/>
      <c r="AZ40" s="465"/>
      <c r="BA40" s="192">
        <f t="shared" si="7"/>
        <v>2</v>
      </c>
      <c r="BB40" s="192"/>
      <c r="BC40" s="1098"/>
      <c r="BD40" s="1098"/>
      <c r="BE40" s="1098"/>
      <c r="BF40" s="1098"/>
      <c r="BG40" s="559" t="str">
        <f t="shared" ca="1" si="0"/>
        <v/>
      </c>
      <c r="BH40" s="560" t="str">
        <f t="shared" ca="1" si="1"/>
        <v/>
      </c>
      <c r="BI40" s="560" t="str">
        <f t="shared" ca="1" si="2"/>
        <v/>
      </c>
      <c r="BJ40" s="560" t="str">
        <f t="shared" ca="1" si="3"/>
        <v/>
      </c>
      <c r="BK40" s="560" t="str">
        <f t="shared" ca="1" si="4"/>
        <v/>
      </c>
      <c r="BL40" s="561" t="str">
        <f t="shared" ca="1" si="5"/>
        <v/>
      </c>
      <c r="BM40" s="379"/>
      <c r="BN40" s="379"/>
      <c r="BO40" s="379"/>
      <c r="BP40" s="379"/>
      <c r="BQ40" s="379"/>
      <c r="BR40" s="1219"/>
      <c r="BS40" s="244"/>
      <c r="BT40" s="244"/>
      <c r="BU40" s="1219" t="str">
        <f>"「共通仕様」"&amp;共通仕様!$BU$30</f>
        <v>「共通仕様」「27.3.1.①. 車種マスタデータ取得・設定 条件無し」</v>
      </c>
      <c r="BV40" s="244"/>
      <c r="BW40" s="1219"/>
      <c r="BX40" s="244"/>
      <c r="BY40" s="244"/>
      <c r="BZ40" s="244"/>
      <c r="CA40" s="244"/>
      <c r="CB40" s="244"/>
      <c r="CC40" s="244"/>
      <c r="CD40" s="244"/>
      <c r="CE40" s="244"/>
      <c r="CF40" s="244"/>
      <c r="CG40" s="244"/>
      <c r="CH40" s="244"/>
      <c r="CI40" s="244"/>
      <c r="CJ40" s="244"/>
      <c r="CK40" s="244"/>
      <c r="CL40" s="244"/>
      <c r="CM40" s="244"/>
      <c r="CN40" s="244"/>
      <c r="CO40" s="244"/>
      <c r="CP40" s="244"/>
      <c r="CQ40" s="244"/>
      <c r="CR40" s="244"/>
      <c r="CS40" s="244"/>
      <c r="CT40" s="244"/>
      <c r="CU40" s="244"/>
      <c r="CV40" s="1538"/>
      <c r="CW40" s="1189"/>
      <c r="CX40" s="1189"/>
      <c r="CY40" s="1541"/>
      <c r="CZ40" s="229"/>
      <c r="DA40" s="229"/>
      <c r="DB40" s="229"/>
      <c r="DC40" s="229"/>
      <c r="DD40" s="1991"/>
      <c r="DE40" s="1992"/>
      <c r="DF40" s="1992"/>
      <c r="DG40" s="1993"/>
      <c r="DH40" s="229"/>
      <c r="DI40" s="229"/>
      <c r="DJ40" s="229"/>
      <c r="DK40" s="229"/>
      <c r="DL40" s="229"/>
      <c r="DM40" s="229"/>
      <c r="DN40" s="229"/>
      <c r="DO40" s="229"/>
      <c r="DP40" s="229"/>
      <c r="DQ40" s="229"/>
      <c r="DR40" s="1520"/>
    </row>
    <row r="41" spans="1:122" s="80" customFormat="1" ht="15" customHeight="1">
      <c r="A41" s="218"/>
      <c r="B41" s="1885">
        <f>IF(NOT(ISBLANK(D41)),MAX(B$38:B40)+1,"")</f>
        <v>4</v>
      </c>
      <c r="C41" s="1886"/>
      <c r="D41" s="824" t="s">
        <v>1159</v>
      </c>
      <c r="E41" s="972"/>
      <c r="F41" s="972"/>
      <c r="G41" s="972"/>
      <c r="H41" s="972"/>
      <c r="I41" s="972"/>
      <c r="J41" s="972"/>
      <c r="K41" s="972"/>
      <c r="L41" s="972"/>
      <c r="M41" s="972"/>
      <c r="N41" s="972"/>
      <c r="O41" s="974"/>
      <c r="P41" s="824" t="s">
        <v>215</v>
      </c>
      <c r="Q41" s="972"/>
      <c r="R41" s="972"/>
      <c r="S41" s="974"/>
      <c r="T41" s="78" t="s">
        <v>217</v>
      </c>
      <c r="U41" s="75" t="s">
        <v>51</v>
      </c>
      <c r="V41" s="974"/>
      <c r="W41" s="75" t="s">
        <v>93</v>
      </c>
      <c r="X41" s="974"/>
      <c r="Y41" s="77"/>
      <c r="Z41" s="77" t="s">
        <v>1179</v>
      </c>
      <c r="AA41" s="77" t="s">
        <v>1179</v>
      </c>
      <c r="AB41" s="716"/>
      <c r="AC41" s="291" t="s">
        <v>50</v>
      </c>
      <c r="AD41" s="290"/>
      <c r="AE41" s="290" t="s">
        <v>1179</v>
      </c>
      <c r="AF41" s="154" t="s">
        <v>1179</v>
      </c>
      <c r="AG41" s="975" t="s">
        <v>1180</v>
      </c>
      <c r="AH41" s="975"/>
      <c r="AI41" s="975"/>
      <c r="AJ41" s="975"/>
      <c r="AK41" s="975"/>
      <c r="AL41" s="975"/>
      <c r="AM41" s="975"/>
      <c r="AN41" s="975"/>
      <c r="AO41" s="975"/>
      <c r="AP41" s="975"/>
      <c r="AQ41" s="975"/>
      <c r="AR41" s="975"/>
      <c r="AS41" s="975"/>
      <c r="AT41" s="975"/>
      <c r="AU41" s="975"/>
      <c r="AV41" s="975"/>
      <c r="AW41" s="975"/>
      <c r="AX41" s="208"/>
      <c r="AY41" s="40"/>
      <c r="AZ41" s="465"/>
      <c r="BA41" s="192">
        <f t="shared" si="7"/>
        <v>2</v>
      </c>
      <c r="BB41" s="192"/>
      <c r="BC41" s="192"/>
      <c r="BD41" s="192"/>
      <c r="BE41" s="192"/>
      <c r="BF41" s="192"/>
      <c r="BG41" s="559" t="str">
        <f t="shared" ca="1" si="0"/>
        <v/>
      </c>
      <c r="BH41" s="560" t="str">
        <f t="shared" ca="1" si="1"/>
        <v/>
      </c>
      <c r="BI41" s="560" t="str">
        <f t="shared" ca="1" si="2"/>
        <v/>
      </c>
      <c r="BJ41" s="560" t="str">
        <f t="shared" ca="1" si="3"/>
        <v/>
      </c>
      <c r="BK41" s="560" t="str">
        <f t="shared" ca="1" si="4"/>
        <v/>
      </c>
      <c r="BL41" s="561" t="str">
        <f t="shared" ca="1" si="5"/>
        <v/>
      </c>
      <c r="BM41" s="359"/>
      <c r="BN41" s="359"/>
      <c r="BO41" s="359"/>
      <c r="BP41" s="359"/>
      <c r="BQ41" s="359"/>
      <c r="BR41" s="1219"/>
      <c r="BS41" s="244"/>
      <c r="BT41" s="244"/>
      <c r="BU41" s="1219" t="str">
        <f>"「共通仕様」"&amp;共通仕様!$BU$31</f>
        <v>「共通仕様」「27.3.1.②. 車種マスタデータ取得・設定 抽出条件に稼働日が指定されている場合」</v>
      </c>
      <c r="BV41" s="244"/>
      <c r="BW41" s="1219"/>
      <c r="BX41" s="1219"/>
      <c r="BY41" s="1219"/>
      <c r="BZ41" s="244"/>
      <c r="CA41" s="244"/>
      <c r="CB41" s="244"/>
      <c r="CC41" s="244"/>
      <c r="CD41" s="244"/>
      <c r="CE41" s="244"/>
      <c r="CF41" s="244"/>
      <c r="CG41" s="244"/>
      <c r="CH41" s="244"/>
      <c r="CI41" s="244"/>
      <c r="CJ41" s="244"/>
      <c r="CK41" s="244"/>
      <c r="CL41" s="244"/>
      <c r="CM41" s="244"/>
      <c r="CN41" s="244"/>
      <c r="CO41" s="244"/>
      <c r="CP41" s="244"/>
      <c r="CQ41" s="244"/>
      <c r="CR41" s="244"/>
      <c r="CS41" s="244"/>
      <c r="CT41" s="244"/>
      <c r="CU41" s="244"/>
      <c r="CV41" s="1488" t="s">
        <v>2265</v>
      </c>
      <c r="CW41" s="1489"/>
      <c r="CX41" s="1489"/>
      <c r="CY41" s="1489"/>
      <c r="CZ41" s="1489"/>
      <c r="DA41" s="1489"/>
      <c r="DB41" s="1489"/>
      <c r="DC41" s="1489"/>
      <c r="DD41" s="1859">
        <v>44641</v>
      </c>
      <c r="DE41" s="1860"/>
      <c r="DF41" s="1860"/>
      <c r="DG41" s="1861"/>
      <c r="DH41" s="229"/>
      <c r="DI41" s="229"/>
      <c r="DJ41" s="229"/>
      <c r="DK41" s="229"/>
      <c r="DL41" s="229"/>
      <c r="DM41" s="229"/>
      <c r="DN41" s="229"/>
      <c r="DO41" s="229"/>
      <c r="DP41" s="229"/>
      <c r="DQ41" s="229"/>
      <c r="DR41" s="1520"/>
    </row>
    <row r="42" spans="1:122" s="80" customFormat="1" ht="15" customHeight="1">
      <c r="A42" s="218"/>
      <c r="B42" s="1885">
        <f>IF(NOT(ISBLANK(D42)),MAX(B$38:B41)+1,"")</f>
        <v>5</v>
      </c>
      <c r="C42" s="1886"/>
      <c r="D42" s="256" t="s">
        <v>1138</v>
      </c>
      <c r="E42" s="975"/>
      <c r="F42" s="975"/>
      <c r="G42" s="975"/>
      <c r="H42" s="975"/>
      <c r="I42" s="975"/>
      <c r="J42" s="975"/>
      <c r="K42" s="975"/>
      <c r="L42" s="975"/>
      <c r="M42" s="975"/>
      <c r="N42" s="975"/>
      <c r="O42" s="973"/>
      <c r="P42" s="823" t="s">
        <v>115</v>
      </c>
      <c r="Q42" s="975"/>
      <c r="R42" s="975"/>
      <c r="S42" s="973"/>
      <c r="T42" s="289" t="s">
        <v>172</v>
      </c>
      <c r="U42" s="255"/>
      <c r="V42" s="973"/>
      <c r="W42" s="255"/>
      <c r="X42" s="973"/>
      <c r="Y42" s="290"/>
      <c r="Z42" s="290"/>
      <c r="AA42" s="290"/>
      <c r="AB42" s="717"/>
      <c r="AC42" s="291"/>
      <c r="AD42" s="290"/>
      <c r="AE42" s="290"/>
      <c r="AF42" s="292"/>
      <c r="AG42" s="975"/>
      <c r="AH42" s="975"/>
      <c r="AI42" s="975"/>
      <c r="AJ42" s="975"/>
      <c r="AK42" s="975"/>
      <c r="AL42" s="975"/>
      <c r="AM42" s="975"/>
      <c r="AN42" s="975"/>
      <c r="AO42" s="975"/>
      <c r="AP42" s="975"/>
      <c r="AQ42" s="975"/>
      <c r="AR42" s="975"/>
      <c r="AS42" s="975"/>
      <c r="AT42" s="975"/>
      <c r="AU42" s="975"/>
      <c r="AV42" s="975"/>
      <c r="AW42" s="975"/>
      <c r="AX42" s="208"/>
      <c r="AY42" s="40"/>
      <c r="AZ42" s="465"/>
      <c r="BA42" s="192">
        <f t="shared" si="7"/>
        <v>2</v>
      </c>
      <c r="BB42" s="192"/>
      <c r="BC42" s="1098"/>
      <c r="BD42" s="1098"/>
      <c r="BE42" s="1098"/>
      <c r="BF42" s="1098"/>
      <c r="BG42" s="559" t="str">
        <f t="shared" ca="1" si="0"/>
        <v/>
      </c>
      <c r="BH42" s="560" t="str">
        <f t="shared" ca="1" si="1"/>
        <v/>
      </c>
      <c r="BI42" s="560" t="str">
        <f t="shared" ca="1" si="2"/>
        <v/>
      </c>
      <c r="BJ42" s="560" t="str">
        <f t="shared" ca="1" si="3"/>
        <v/>
      </c>
      <c r="BK42" s="560" t="str">
        <f t="shared" ca="1" si="4"/>
        <v/>
      </c>
      <c r="BL42" s="561" t="str">
        <f t="shared" ca="1" si="5"/>
        <v/>
      </c>
      <c r="BM42" s="379"/>
      <c r="BN42" s="379"/>
      <c r="BO42" s="379"/>
      <c r="BP42" s="379"/>
      <c r="BQ42" s="379"/>
      <c r="BR42" s="1219"/>
      <c r="BS42" s="244"/>
      <c r="BT42" s="244"/>
      <c r="BU42" s="1219" t="str">
        <f>"「共通仕様」"&amp;共通仕様!$BU$32</f>
        <v>「共通仕様」「27.3.1.③. 車種マスタデータ取得・設定 抽出条件に稼働日が指定されていない場合」</v>
      </c>
      <c r="BV42" s="244"/>
      <c r="BW42" s="1219"/>
      <c r="BX42" s="1219"/>
      <c r="BY42" s="1219"/>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1538"/>
      <c r="CW42" s="1189"/>
      <c r="CX42" s="1189"/>
      <c r="CY42" s="1541"/>
      <c r="CZ42" s="229"/>
      <c r="DA42" s="229"/>
      <c r="DB42" s="229"/>
      <c r="DC42" s="229"/>
      <c r="DD42" s="1991"/>
      <c r="DE42" s="1992"/>
      <c r="DF42" s="1992"/>
      <c r="DG42" s="1993"/>
      <c r="DH42" s="229"/>
      <c r="DI42" s="229"/>
      <c r="DJ42" s="229"/>
      <c r="DK42" s="229"/>
      <c r="DL42" s="229"/>
      <c r="DM42" s="229"/>
      <c r="DN42" s="229"/>
      <c r="DO42" s="229"/>
      <c r="DP42" s="229"/>
      <c r="DQ42" s="229"/>
      <c r="DR42" s="1520"/>
    </row>
    <row r="43" spans="1:122" s="80" customFormat="1" ht="15" customHeight="1">
      <c r="A43" s="218"/>
      <c r="B43" s="1885">
        <f>IF(NOT(ISBLANK(D43)),MAX(B$38:B42)+1,"")</f>
        <v>6</v>
      </c>
      <c r="C43" s="1886"/>
      <c r="D43" s="823" t="s">
        <v>1138</v>
      </c>
      <c r="E43" s="975"/>
      <c r="F43" s="975"/>
      <c r="G43" s="975"/>
      <c r="H43" s="975"/>
      <c r="I43" s="975"/>
      <c r="J43" s="975"/>
      <c r="K43" s="975"/>
      <c r="L43" s="975"/>
      <c r="M43" s="975"/>
      <c r="N43" s="975"/>
      <c r="O43" s="973"/>
      <c r="P43" s="823" t="s">
        <v>173</v>
      </c>
      <c r="Q43" s="975"/>
      <c r="R43" s="975"/>
      <c r="S43" s="973"/>
      <c r="T43" s="714" t="s">
        <v>763</v>
      </c>
      <c r="U43" s="544" t="s">
        <v>339</v>
      </c>
      <c r="V43" s="973"/>
      <c r="W43" s="544" t="s">
        <v>99</v>
      </c>
      <c r="X43" s="973"/>
      <c r="Y43" s="77"/>
      <c r="Z43" s="77"/>
      <c r="AA43" s="294"/>
      <c r="AB43" s="717"/>
      <c r="AC43" s="291"/>
      <c r="AD43" s="290"/>
      <c r="AE43" s="290"/>
      <c r="AF43" s="154"/>
      <c r="AG43" s="975"/>
      <c r="AH43" s="975"/>
      <c r="AI43" s="975"/>
      <c r="AJ43" s="975"/>
      <c r="AK43" s="975"/>
      <c r="AL43" s="975"/>
      <c r="AM43" s="975"/>
      <c r="AN43" s="975"/>
      <c r="AO43" s="975"/>
      <c r="AP43" s="975"/>
      <c r="AQ43" s="975"/>
      <c r="AR43" s="975"/>
      <c r="AS43" s="975"/>
      <c r="AT43" s="975"/>
      <c r="AU43" s="975"/>
      <c r="AV43" s="975"/>
      <c r="AW43" s="975"/>
      <c r="AX43" s="208"/>
      <c r="AY43" s="40"/>
      <c r="AZ43" s="465"/>
      <c r="BA43" s="192">
        <f t="shared" si="7"/>
        <v>2</v>
      </c>
      <c r="BB43" s="192"/>
      <c r="BC43" s="192"/>
      <c r="BD43" s="192"/>
      <c r="BE43" s="192"/>
      <c r="BF43" s="192"/>
      <c r="BG43" s="559" t="str">
        <f t="shared" ca="1" si="0"/>
        <v/>
      </c>
      <c r="BH43" s="560" t="str">
        <f t="shared" ca="1" si="1"/>
        <v/>
      </c>
      <c r="BI43" s="560" t="str">
        <f t="shared" ca="1" si="2"/>
        <v/>
      </c>
      <c r="BJ43" s="560" t="str">
        <f t="shared" ca="1" si="3"/>
        <v/>
      </c>
      <c r="BK43" s="560" t="str">
        <f t="shared" ca="1" si="4"/>
        <v/>
      </c>
      <c r="BL43" s="561" t="str">
        <f t="shared" ca="1" si="5"/>
        <v/>
      </c>
      <c r="BM43" s="359"/>
      <c r="BN43" s="359"/>
      <c r="BO43" s="359"/>
      <c r="BP43" s="359"/>
      <c r="BQ43" s="359"/>
      <c r="BR43" s="1219"/>
      <c r="BS43" s="1219" t="str">
        <f>"「共通仕様」"&amp;共通仕様!$BS$33</f>
        <v>「共通仕様」「27.4 車種データ入力チェック処理」</v>
      </c>
      <c r="BT43" s="244"/>
      <c r="BU43" s="1219"/>
      <c r="BV43" s="1219"/>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1538"/>
      <c r="CW43" s="1189"/>
      <c r="CX43" s="1189"/>
      <c r="CY43" s="1541"/>
      <c r="CZ43" s="229"/>
      <c r="DA43" s="229"/>
      <c r="DB43" s="229"/>
      <c r="DC43" s="229"/>
      <c r="DD43" s="1991"/>
      <c r="DE43" s="1992"/>
      <c r="DF43" s="1992"/>
      <c r="DG43" s="1993"/>
      <c r="DH43" s="229"/>
      <c r="DI43" s="229"/>
      <c r="DJ43" s="229"/>
      <c r="DK43" s="229"/>
      <c r="DL43" s="229"/>
      <c r="DM43" s="229"/>
      <c r="DN43" s="229"/>
      <c r="DO43" s="229"/>
      <c r="DP43" s="229"/>
      <c r="DQ43" s="229"/>
      <c r="DR43" s="1520"/>
    </row>
    <row r="44" spans="1:122" s="80" customFormat="1" ht="15" customHeight="1">
      <c r="A44" s="218"/>
      <c r="B44" s="1885">
        <f>IF(NOT(ISBLANK(D44)),MAX(B$38:B43)+1,"")</f>
        <v>7</v>
      </c>
      <c r="C44" s="1886"/>
      <c r="D44" s="256" t="s">
        <v>1139</v>
      </c>
      <c r="E44" s="975"/>
      <c r="F44" s="975"/>
      <c r="G44" s="975"/>
      <c r="H44" s="975"/>
      <c r="I44" s="975"/>
      <c r="J44" s="975"/>
      <c r="K44" s="975"/>
      <c r="L44" s="975"/>
      <c r="M44" s="975"/>
      <c r="N44" s="975"/>
      <c r="O44" s="973"/>
      <c r="P44" s="823" t="s">
        <v>115</v>
      </c>
      <c r="Q44" s="975"/>
      <c r="R44" s="975"/>
      <c r="S44" s="973"/>
      <c r="T44" s="289" t="s">
        <v>172</v>
      </c>
      <c r="U44" s="255"/>
      <c r="V44" s="973"/>
      <c r="W44" s="255"/>
      <c r="X44" s="973"/>
      <c r="Y44" s="290"/>
      <c r="Z44" s="290"/>
      <c r="AA44" s="290"/>
      <c r="AB44" s="717"/>
      <c r="AC44" s="291"/>
      <c r="AD44" s="290"/>
      <c r="AE44" s="290"/>
      <c r="AF44" s="292"/>
      <c r="AG44" s="975"/>
      <c r="AH44" s="975"/>
      <c r="AI44" s="975"/>
      <c r="AJ44" s="975"/>
      <c r="AK44" s="975"/>
      <c r="AL44" s="975"/>
      <c r="AM44" s="975"/>
      <c r="AN44" s="975"/>
      <c r="AO44" s="975"/>
      <c r="AP44" s="975"/>
      <c r="AQ44" s="975"/>
      <c r="AR44" s="975"/>
      <c r="AS44" s="975"/>
      <c r="AT44" s="975"/>
      <c r="AU44" s="975"/>
      <c r="AV44" s="975"/>
      <c r="AW44" s="975"/>
      <c r="AX44" s="208"/>
      <c r="AY44" s="40"/>
      <c r="AZ44" s="465"/>
      <c r="BA44" s="192">
        <f t="shared" si="7"/>
        <v>2</v>
      </c>
      <c r="BB44" s="192"/>
      <c r="BC44" s="1098"/>
      <c r="BD44" s="1098"/>
      <c r="BE44" s="1098"/>
      <c r="BF44" s="1098"/>
      <c r="BG44" s="559" t="str">
        <f t="shared" ca="1" si="0"/>
        <v/>
      </c>
      <c r="BH44" s="560" t="str">
        <f t="shared" ca="1" si="1"/>
        <v/>
      </c>
      <c r="BI44" s="560" t="str">
        <f t="shared" ca="1" si="2"/>
        <v/>
      </c>
      <c r="BJ44" s="560" t="str">
        <f t="shared" ca="1" si="3"/>
        <v/>
      </c>
      <c r="BK44" s="560" t="str">
        <f t="shared" ca="1" si="4"/>
        <v/>
      </c>
      <c r="BL44" s="561" t="str">
        <f t="shared" ca="1" si="5"/>
        <v/>
      </c>
      <c r="BM44" s="379"/>
      <c r="BN44" s="379"/>
      <c r="BO44" s="379"/>
      <c r="BP44" s="379"/>
      <c r="BQ44" s="379"/>
      <c r="BR44" s="1219" t="str">
        <f>"「共通仕様」"&amp;共通仕様!$BR$34</f>
        <v>「共通仕様」「28. 権限区分マスタ表示処理(upk-common AuthorityCombobox.cs)」</v>
      </c>
      <c r="BS44" s="244"/>
      <c r="BT44" s="244"/>
      <c r="BU44" s="244"/>
      <c r="BV44" s="244"/>
      <c r="BW44" s="1219"/>
      <c r="BX44" s="244"/>
      <c r="BY44" s="1219"/>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1538"/>
      <c r="CW44" s="1189"/>
      <c r="CX44" s="1189"/>
      <c r="CY44" s="1541"/>
      <c r="CZ44" s="229"/>
      <c r="DA44" s="229"/>
      <c r="DB44" s="229"/>
      <c r="DC44" s="229"/>
      <c r="DD44" s="1991"/>
      <c r="DE44" s="1992"/>
      <c r="DF44" s="1992"/>
      <c r="DG44" s="1993"/>
      <c r="DH44" s="229"/>
      <c r="DI44" s="229"/>
      <c r="DJ44" s="229"/>
      <c r="DK44" s="229"/>
      <c r="DL44" s="229"/>
      <c r="DM44" s="229"/>
      <c r="DN44" s="229"/>
      <c r="DO44" s="229"/>
      <c r="DP44" s="229"/>
      <c r="DQ44" s="229"/>
      <c r="DR44" s="1520"/>
    </row>
    <row r="45" spans="1:122" s="80" customFormat="1" ht="15" customHeight="1">
      <c r="A45" s="218"/>
      <c r="B45" s="1885">
        <f>IF(NOT(ISBLANK(D45)),MAX(B$38:B44)+1,"")</f>
        <v>8</v>
      </c>
      <c r="C45" s="1886"/>
      <c r="D45" s="824" t="s">
        <v>1139</v>
      </c>
      <c r="E45" s="972"/>
      <c r="F45" s="972"/>
      <c r="G45" s="972"/>
      <c r="H45" s="972"/>
      <c r="I45" s="972"/>
      <c r="J45" s="972"/>
      <c r="K45" s="972"/>
      <c r="L45" s="972"/>
      <c r="M45" s="972"/>
      <c r="N45" s="972"/>
      <c r="O45" s="974"/>
      <c r="P45" s="823" t="s">
        <v>173</v>
      </c>
      <c r="Q45" s="972"/>
      <c r="R45" s="972"/>
      <c r="S45" s="974"/>
      <c r="T45" s="714" t="s">
        <v>763</v>
      </c>
      <c r="U45" s="544" t="s">
        <v>339</v>
      </c>
      <c r="V45" s="973"/>
      <c r="W45" s="544" t="s">
        <v>99</v>
      </c>
      <c r="X45" s="974"/>
      <c r="Y45" s="77"/>
      <c r="Z45" s="77"/>
      <c r="AA45" s="77"/>
      <c r="AB45" s="716"/>
      <c r="AC45" s="291"/>
      <c r="AD45" s="290"/>
      <c r="AE45" s="290"/>
      <c r="AF45" s="154"/>
      <c r="AG45" s="975"/>
      <c r="AH45" s="975"/>
      <c r="AI45" s="975"/>
      <c r="AJ45" s="975"/>
      <c r="AK45" s="975"/>
      <c r="AL45" s="975"/>
      <c r="AM45" s="975"/>
      <c r="AN45" s="975"/>
      <c r="AO45" s="975"/>
      <c r="AP45" s="975"/>
      <c r="AQ45" s="975"/>
      <c r="AR45" s="975"/>
      <c r="AS45" s="975"/>
      <c r="AT45" s="975"/>
      <c r="AU45" s="975"/>
      <c r="AV45" s="975"/>
      <c r="AW45" s="975"/>
      <c r="AX45" s="208"/>
      <c r="AY45" s="40"/>
      <c r="AZ45" s="465"/>
      <c r="BA45" s="192">
        <f t="shared" si="7"/>
        <v>2</v>
      </c>
      <c r="BB45" s="192"/>
      <c r="BC45" s="192"/>
      <c r="BD45" s="192"/>
      <c r="BE45" s="192"/>
      <c r="BF45" s="192"/>
      <c r="BG45" s="559" t="str">
        <f t="shared" ca="1" si="0"/>
        <v/>
      </c>
      <c r="BH45" s="560" t="str">
        <f t="shared" ca="1" si="1"/>
        <v/>
      </c>
      <c r="BI45" s="560" t="str">
        <f t="shared" ca="1" si="2"/>
        <v/>
      </c>
      <c r="BJ45" s="560" t="str">
        <f t="shared" ca="1" si="3"/>
        <v/>
      </c>
      <c r="BK45" s="560" t="str">
        <f t="shared" ca="1" si="4"/>
        <v/>
      </c>
      <c r="BL45" s="561" t="str">
        <f t="shared" ca="1" si="5"/>
        <v/>
      </c>
      <c r="BM45" s="359"/>
      <c r="BN45" s="359"/>
      <c r="BO45" s="359"/>
      <c r="BP45" s="359"/>
      <c r="BQ45" s="359"/>
      <c r="BR45" s="1219" t="str">
        <f>"「共通仕様」"&amp;共通仕様!$BR$37</f>
        <v>「共通仕様」「29. 汎用金型分類マスタ表示処理(upk-common BunruiCombobox.cs)」</v>
      </c>
      <c r="BS45" s="244"/>
      <c r="BT45" s="244"/>
      <c r="BU45" s="244"/>
      <c r="BV45" s="244"/>
      <c r="BW45" s="1219"/>
      <c r="BX45" s="244"/>
      <c r="BY45" s="244"/>
      <c r="BZ45" s="244"/>
      <c r="CA45" s="244"/>
      <c r="CB45" s="244"/>
      <c r="CC45" s="244"/>
      <c r="CD45" s="244"/>
      <c r="CE45" s="244"/>
      <c r="CF45" s="244"/>
      <c r="CG45" s="244"/>
      <c r="CH45" s="244"/>
      <c r="CI45" s="244"/>
      <c r="CJ45" s="244"/>
      <c r="CK45" s="244"/>
      <c r="CL45" s="244"/>
      <c r="CM45" s="244"/>
      <c r="CN45" s="244"/>
      <c r="CO45" s="244"/>
      <c r="CP45" s="244"/>
      <c r="CQ45" s="244"/>
      <c r="CR45" s="244"/>
      <c r="CS45" s="244"/>
      <c r="CT45" s="244"/>
      <c r="CU45" s="244"/>
      <c r="CV45" s="1538"/>
      <c r="CW45" s="1189"/>
      <c r="CX45" s="1189"/>
      <c r="CY45" s="1541"/>
      <c r="CZ45" s="229"/>
      <c r="DA45" s="229"/>
      <c r="DB45" s="229"/>
      <c r="DC45" s="229"/>
      <c r="DD45" s="1991"/>
      <c r="DE45" s="1992"/>
      <c r="DF45" s="1992"/>
      <c r="DG45" s="1993"/>
      <c r="DH45" s="229"/>
      <c r="DI45" s="229"/>
      <c r="DJ45" s="229"/>
      <c r="DK45" s="229"/>
      <c r="DL45" s="229"/>
      <c r="DM45" s="229"/>
      <c r="DN45" s="229"/>
      <c r="DO45" s="229"/>
      <c r="DP45" s="229"/>
      <c r="DQ45" s="229"/>
      <c r="DR45" s="1520"/>
    </row>
    <row r="46" spans="1:122" s="80" customFormat="1" ht="15" customHeight="1">
      <c r="A46" s="218"/>
      <c r="B46" s="1885">
        <f>IF(NOT(ISBLANK(D46)),MAX(B$38:B45)+1,"")</f>
        <v>9</v>
      </c>
      <c r="C46" s="1886"/>
      <c r="D46" s="256" t="s">
        <v>1140</v>
      </c>
      <c r="E46" s="975"/>
      <c r="F46" s="975"/>
      <c r="G46" s="975"/>
      <c r="H46" s="975"/>
      <c r="I46" s="975"/>
      <c r="J46" s="975"/>
      <c r="K46" s="975"/>
      <c r="L46" s="975"/>
      <c r="M46" s="975"/>
      <c r="N46" s="975"/>
      <c r="O46" s="973"/>
      <c r="P46" s="823" t="s">
        <v>115</v>
      </c>
      <c r="Q46" s="975"/>
      <c r="R46" s="975"/>
      <c r="S46" s="973"/>
      <c r="T46" s="289" t="s">
        <v>172</v>
      </c>
      <c r="U46" s="255"/>
      <c r="V46" s="973"/>
      <c r="W46" s="255"/>
      <c r="X46" s="973"/>
      <c r="Y46" s="290"/>
      <c r="Z46" s="290"/>
      <c r="AA46" s="290"/>
      <c r="AB46" s="717"/>
      <c r="AC46" s="291"/>
      <c r="AD46" s="290"/>
      <c r="AE46" s="290"/>
      <c r="AF46" s="292"/>
      <c r="AG46" s="975"/>
      <c r="AH46" s="975"/>
      <c r="AI46" s="975"/>
      <c r="AJ46" s="975"/>
      <c r="AK46" s="975"/>
      <c r="AL46" s="975"/>
      <c r="AM46" s="975"/>
      <c r="AN46" s="975"/>
      <c r="AO46" s="975"/>
      <c r="AP46" s="975"/>
      <c r="AQ46" s="975"/>
      <c r="AR46" s="975"/>
      <c r="AS46" s="975"/>
      <c r="AT46" s="975"/>
      <c r="AU46" s="975"/>
      <c r="AV46" s="975"/>
      <c r="AW46" s="975"/>
      <c r="AX46" s="208"/>
      <c r="AY46" s="40"/>
      <c r="AZ46" s="465"/>
      <c r="BA46" s="192">
        <f t="shared" si="7"/>
        <v>2</v>
      </c>
      <c r="BB46" s="192"/>
      <c r="BC46" s="1098"/>
      <c r="BD46" s="1098"/>
      <c r="BE46" s="1098"/>
      <c r="BF46" s="1098"/>
      <c r="BG46" s="559" t="str">
        <f t="shared" ca="1" si="0"/>
        <v/>
      </c>
      <c r="BH46" s="560" t="str">
        <f t="shared" ca="1" si="1"/>
        <v/>
      </c>
      <c r="BI46" s="560" t="str">
        <f t="shared" ca="1" si="2"/>
        <v/>
      </c>
      <c r="BJ46" s="560" t="str">
        <f t="shared" ca="1" si="3"/>
        <v/>
      </c>
      <c r="BK46" s="560" t="str">
        <f t="shared" ca="1" si="4"/>
        <v/>
      </c>
      <c r="BL46" s="561" t="str">
        <f t="shared" ca="1" si="5"/>
        <v/>
      </c>
      <c r="BM46" s="379"/>
      <c r="BN46" s="379"/>
      <c r="BO46" s="379"/>
      <c r="BP46" s="379"/>
      <c r="BQ46" s="379"/>
      <c r="BR46" s="1219" t="str">
        <f>"「共通仕様」"&amp;共通仕様!$BR$39</f>
        <v>「共通仕様」「30. 不具合内容マスタ表示処理」</v>
      </c>
      <c r="BS46" s="244"/>
      <c r="BT46" s="244"/>
      <c r="BU46" s="244"/>
      <c r="BV46" s="244"/>
      <c r="BW46" s="1219"/>
      <c r="BX46" s="1219"/>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1538"/>
      <c r="CW46" s="1189"/>
      <c r="CX46" s="1189"/>
      <c r="CY46" s="1541"/>
      <c r="CZ46" s="229"/>
      <c r="DA46" s="229"/>
      <c r="DB46" s="229"/>
      <c r="DC46" s="229"/>
      <c r="DD46" s="1991"/>
      <c r="DE46" s="1992"/>
      <c r="DF46" s="1992"/>
      <c r="DG46" s="1993"/>
      <c r="DH46" s="229"/>
      <c r="DI46" s="229"/>
      <c r="DJ46" s="229"/>
      <c r="DK46" s="229"/>
      <c r="DL46" s="229"/>
      <c r="DM46" s="229"/>
      <c r="DN46" s="229"/>
      <c r="DO46" s="229"/>
      <c r="DP46" s="229"/>
      <c r="DQ46" s="229"/>
      <c r="DR46" s="1520"/>
    </row>
    <row r="47" spans="1:122" s="80" customFormat="1" ht="15" customHeight="1">
      <c r="A47" s="218"/>
      <c r="B47" s="1885">
        <f>IF(NOT(ISBLANK(D47)),MAX(B$38:B46)+1,"")</f>
        <v>10</v>
      </c>
      <c r="C47" s="1886"/>
      <c r="D47" s="824" t="s">
        <v>1140</v>
      </c>
      <c r="E47" s="972"/>
      <c r="F47" s="972"/>
      <c r="G47" s="972"/>
      <c r="H47" s="972"/>
      <c r="I47" s="972"/>
      <c r="J47" s="972"/>
      <c r="K47" s="972"/>
      <c r="L47" s="972"/>
      <c r="M47" s="972"/>
      <c r="N47" s="972"/>
      <c r="O47" s="974"/>
      <c r="P47" s="823" t="s">
        <v>173</v>
      </c>
      <c r="Q47" s="972"/>
      <c r="R47" s="972"/>
      <c r="S47" s="974"/>
      <c r="T47" s="714" t="s">
        <v>763</v>
      </c>
      <c r="U47" s="544" t="s">
        <v>339</v>
      </c>
      <c r="V47" s="973"/>
      <c r="W47" s="544" t="s">
        <v>99</v>
      </c>
      <c r="X47" s="974"/>
      <c r="Y47" s="77"/>
      <c r="Z47" s="77"/>
      <c r="AA47" s="77"/>
      <c r="AB47" s="716"/>
      <c r="AC47" s="291"/>
      <c r="AD47" s="290"/>
      <c r="AE47" s="290"/>
      <c r="AF47" s="154"/>
      <c r="AG47" s="975"/>
      <c r="AH47" s="975"/>
      <c r="AI47" s="975"/>
      <c r="AJ47" s="975"/>
      <c r="AK47" s="975"/>
      <c r="AL47" s="975"/>
      <c r="AM47" s="975"/>
      <c r="AN47" s="975"/>
      <c r="AO47" s="975"/>
      <c r="AP47" s="975"/>
      <c r="AQ47" s="975"/>
      <c r="AR47" s="975"/>
      <c r="AS47" s="975"/>
      <c r="AT47" s="975"/>
      <c r="AU47" s="975"/>
      <c r="AV47" s="975"/>
      <c r="AW47" s="975"/>
      <c r="AX47" s="208"/>
      <c r="AY47" s="40"/>
      <c r="AZ47" s="465"/>
      <c r="BA47" s="192">
        <f t="shared" si="7"/>
        <v>2</v>
      </c>
      <c r="BB47" s="192"/>
      <c r="BC47" s="192"/>
      <c r="BD47" s="192"/>
      <c r="BE47" s="192"/>
      <c r="BF47" s="192"/>
      <c r="BG47" s="559" t="str">
        <f t="shared" ca="1" si="0"/>
        <v/>
      </c>
      <c r="BH47" s="560" t="str">
        <f t="shared" ca="1" si="1"/>
        <v/>
      </c>
      <c r="BI47" s="560" t="str">
        <f t="shared" ca="1" si="2"/>
        <v/>
      </c>
      <c r="BJ47" s="560" t="str">
        <f t="shared" ca="1" si="3"/>
        <v/>
      </c>
      <c r="BK47" s="560" t="str">
        <f t="shared" ca="1" si="4"/>
        <v/>
      </c>
      <c r="BL47" s="561" t="str">
        <f t="shared" ca="1" si="5"/>
        <v/>
      </c>
      <c r="BM47" s="359"/>
      <c r="BN47" s="359"/>
      <c r="BO47" s="359"/>
      <c r="BP47" s="359"/>
      <c r="BQ47" s="359"/>
      <c r="BR47" s="1219" t="str">
        <f>"「共通仕様」"&amp;共通仕様!$CB$1</f>
        <v>「共通仕様」「31. 間休コードマスタ表示処理」</v>
      </c>
      <c r="BS47" s="244"/>
      <c r="BT47" s="244"/>
      <c r="BU47" s="244"/>
      <c r="BV47" s="244"/>
      <c r="BW47" s="1219"/>
      <c r="BX47" s="1219"/>
      <c r="BY47" s="244"/>
      <c r="BZ47" s="244"/>
      <c r="CA47" s="244"/>
      <c r="CB47" s="244"/>
      <c r="CC47" s="244"/>
      <c r="CD47" s="244"/>
      <c r="CE47" s="244"/>
      <c r="CF47" s="244"/>
      <c r="CG47" s="244"/>
      <c r="CH47" s="244"/>
      <c r="CI47" s="244"/>
      <c r="CJ47" s="244"/>
      <c r="CK47" s="244"/>
      <c r="CL47" s="244"/>
      <c r="CM47" s="244"/>
      <c r="CN47" s="244"/>
      <c r="CO47" s="244"/>
      <c r="CP47" s="244"/>
      <c r="CQ47" s="244"/>
      <c r="CR47" s="244"/>
      <c r="CS47" s="244"/>
      <c r="CT47" s="244"/>
      <c r="CU47" s="244"/>
      <c r="CV47" s="1538"/>
      <c r="CW47" s="1189"/>
      <c r="CX47" s="1189"/>
      <c r="CY47" s="1541"/>
      <c r="CZ47" s="229"/>
      <c r="DA47" s="229"/>
      <c r="DB47" s="229"/>
      <c r="DC47" s="229"/>
      <c r="DD47" s="1991"/>
      <c r="DE47" s="1992"/>
      <c r="DF47" s="1992"/>
      <c r="DG47" s="1993"/>
      <c r="DH47" s="229"/>
      <c r="DI47" s="229"/>
      <c r="DJ47" s="229"/>
      <c r="DK47" s="229"/>
      <c r="DL47" s="229"/>
      <c r="DM47" s="229"/>
      <c r="DN47" s="229"/>
      <c r="DO47" s="229"/>
      <c r="DP47" s="229"/>
      <c r="DQ47" s="229"/>
      <c r="DR47" s="1520"/>
    </row>
    <row r="48" spans="1:122" s="80" customFormat="1" ht="15" customHeight="1">
      <c r="A48" s="218"/>
      <c r="B48" s="1885">
        <f>IF(NOT(ISBLANK(D48)),MAX(B$38:B47)+1,"")</f>
        <v>11</v>
      </c>
      <c r="C48" s="1886"/>
      <c r="D48" s="256" t="s">
        <v>765</v>
      </c>
      <c r="E48" s="975"/>
      <c r="F48" s="975"/>
      <c r="G48" s="975"/>
      <c r="H48" s="975"/>
      <c r="I48" s="975"/>
      <c r="J48" s="975"/>
      <c r="K48" s="975"/>
      <c r="L48" s="975"/>
      <c r="M48" s="975"/>
      <c r="N48" s="975"/>
      <c r="O48" s="973"/>
      <c r="P48" s="823" t="s">
        <v>115</v>
      </c>
      <c r="Q48" s="975"/>
      <c r="R48" s="975"/>
      <c r="S48" s="973"/>
      <c r="T48" s="289" t="s">
        <v>172</v>
      </c>
      <c r="U48" s="255"/>
      <c r="V48" s="973"/>
      <c r="W48" s="255"/>
      <c r="X48" s="973"/>
      <c r="Y48" s="290"/>
      <c r="Z48" s="290"/>
      <c r="AA48" s="290"/>
      <c r="AB48" s="717"/>
      <c r="AC48" s="291"/>
      <c r="AD48" s="290"/>
      <c r="AE48" s="290"/>
      <c r="AF48" s="292"/>
      <c r="AG48" s="975"/>
      <c r="AH48" s="975"/>
      <c r="AI48" s="975"/>
      <c r="AJ48" s="975"/>
      <c r="AK48" s="975"/>
      <c r="AL48" s="975"/>
      <c r="AM48" s="975"/>
      <c r="AN48" s="975"/>
      <c r="AO48" s="975"/>
      <c r="AP48" s="975"/>
      <c r="AQ48" s="975"/>
      <c r="AR48" s="975"/>
      <c r="AS48" s="975"/>
      <c r="AT48" s="975"/>
      <c r="AU48" s="975"/>
      <c r="AV48" s="975"/>
      <c r="AW48" s="975"/>
      <c r="AX48" s="208"/>
      <c r="AY48" s="40"/>
      <c r="AZ48" s="465"/>
      <c r="BA48" s="192">
        <f t="shared" si="7"/>
        <v>2</v>
      </c>
      <c r="BB48" s="192"/>
      <c r="BC48" s="1098"/>
      <c r="BD48" s="1098"/>
      <c r="BE48" s="1098"/>
      <c r="BF48" s="1098"/>
      <c r="BG48" s="559" t="str">
        <f t="shared" ca="1" si="0"/>
        <v/>
      </c>
      <c r="BH48" s="560" t="str">
        <f t="shared" ca="1" si="1"/>
        <v/>
      </c>
      <c r="BI48" s="560" t="str">
        <f t="shared" ca="1" si="2"/>
        <v/>
      </c>
      <c r="BJ48" s="560" t="str">
        <f t="shared" ca="1" si="3"/>
        <v/>
      </c>
      <c r="BK48" s="560" t="str">
        <f t="shared" ca="1" si="4"/>
        <v/>
      </c>
      <c r="BL48" s="561" t="str">
        <f t="shared" ca="1" si="5"/>
        <v/>
      </c>
      <c r="BM48" s="379"/>
      <c r="BN48" s="379"/>
      <c r="BO48" s="379"/>
      <c r="BP48" s="379"/>
      <c r="BQ48" s="379"/>
      <c r="BR48" s="1219" t="str">
        <f>"「共通仕様」"&amp;共通仕様!$CB$4</f>
        <v>「共通仕様」「32. 勤務区分マスタ表示処理」</v>
      </c>
      <c r="BS48" s="244"/>
      <c r="BT48" s="244"/>
      <c r="BU48" s="244"/>
      <c r="BV48" s="244"/>
      <c r="BW48" s="1219"/>
      <c r="BX48" s="244"/>
      <c r="BY48" s="244"/>
      <c r="BZ48" s="244"/>
      <c r="CA48" s="244"/>
      <c r="CB48" s="244"/>
      <c r="CC48" s="244"/>
      <c r="CD48" s="244"/>
      <c r="CE48" s="244"/>
      <c r="CF48" s="244"/>
      <c r="CG48" s="244"/>
      <c r="CH48" s="244"/>
      <c r="CI48" s="244"/>
      <c r="CJ48" s="244"/>
      <c r="CK48" s="244"/>
      <c r="CL48" s="244"/>
      <c r="CM48" s="244"/>
      <c r="CN48" s="244"/>
      <c r="CO48" s="244"/>
      <c r="CP48" s="244"/>
      <c r="CQ48" s="244"/>
      <c r="CR48" s="244"/>
      <c r="CS48" s="244"/>
      <c r="CT48" s="244"/>
      <c r="CU48" s="244"/>
      <c r="CV48" s="1538"/>
      <c r="CW48" s="1189"/>
      <c r="CX48" s="1189"/>
      <c r="CY48" s="1541"/>
      <c r="CZ48" s="229"/>
      <c r="DA48" s="229"/>
      <c r="DB48" s="229"/>
      <c r="DC48" s="229"/>
      <c r="DD48" s="1991"/>
      <c r="DE48" s="1992"/>
      <c r="DF48" s="1992"/>
      <c r="DG48" s="1993"/>
      <c r="DH48" s="229"/>
      <c r="DI48" s="229"/>
      <c r="DJ48" s="229"/>
      <c r="DK48" s="229"/>
      <c r="DL48" s="229"/>
      <c r="DM48" s="229"/>
      <c r="DN48" s="229"/>
      <c r="DO48" s="229"/>
      <c r="DP48" s="229"/>
      <c r="DQ48" s="229"/>
      <c r="DR48" s="1520"/>
    </row>
    <row r="49" spans="1:122" s="80" customFormat="1" ht="15" customHeight="1">
      <c r="A49" s="218"/>
      <c r="B49" s="1885">
        <f>IF(NOT(ISBLANK(D49)),MAX(B$38:B48)+1,"")</f>
        <v>12</v>
      </c>
      <c r="C49" s="1886"/>
      <c r="D49" s="823" t="s">
        <v>765</v>
      </c>
      <c r="E49" s="975"/>
      <c r="F49" s="975"/>
      <c r="G49" s="975"/>
      <c r="H49" s="975"/>
      <c r="I49" s="975"/>
      <c r="J49" s="975"/>
      <c r="K49" s="975"/>
      <c r="L49" s="975"/>
      <c r="M49" s="975"/>
      <c r="N49" s="975"/>
      <c r="O49" s="973"/>
      <c r="P49" s="823" t="s">
        <v>173</v>
      </c>
      <c r="Q49" s="975"/>
      <c r="R49" s="975"/>
      <c r="S49" s="973"/>
      <c r="T49" s="714" t="s">
        <v>763</v>
      </c>
      <c r="U49" s="544" t="s">
        <v>51</v>
      </c>
      <c r="V49" s="973"/>
      <c r="W49" s="544" t="s">
        <v>99</v>
      </c>
      <c r="X49" s="973"/>
      <c r="Y49" s="77"/>
      <c r="Z49" s="77"/>
      <c r="AA49" s="294"/>
      <c r="AB49" s="717"/>
      <c r="AC49" s="291"/>
      <c r="AD49" s="290"/>
      <c r="AE49" s="290"/>
      <c r="AF49" s="154"/>
      <c r="AG49" s="975"/>
      <c r="AH49" s="975"/>
      <c r="AI49" s="975"/>
      <c r="AJ49" s="975"/>
      <c r="AK49" s="975"/>
      <c r="AL49" s="975"/>
      <c r="AM49" s="975"/>
      <c r="AN49" s="975"/>
      <c r="AO49" s="975"/>
      <c r="AP49" s="975"/>
      <c r="AQ49" s="975"/>
      <c r="AR49" s="975"/>
      <c r="AS49" s="975"/>
      <c r="AT49" s="975"/>
      <c r="AU49" s="975"/>
      <c r="AV49" s="975"/>
      <c r="AW49" s="975"/>
      <c r="AX49" s="208"/>
      <c r="AY49" s="40"/>
      <c r="AZ49" s="465"/>
      <c r="BA49" s="192">
        <f t="shared" si="7"/>
        <v>2</v>
      </c>
      <c r="BB49" s="192"/>
      <c r="BC49" s="192"/>
      <c r="BD49" s="192"/>
      <c r="BE49" s="192"/>
      <c r="BF49" s="192"/>
      <c r="BG49" s="559" t="str">
        <f t="shared" ca="1" si="0"/>
        <v/>
      </c>
      <c r="BH49" s="560" t="str">
        <f t="shared" ca="1" si="1"/>
        <v/>
      </c>
      <c r="BI49" s="560" t="str">
        <f t="shared" ca="1" si="2"/>
        <v/>
      </c>
      <c r="BJ49" s="560" t="str">
        <f t="shared" ca="1" si="3"/>
        <v/>
      </c>
      <c r="BK49" s="560" t="str">
        <f t="shared" ca="1" si="4"/>
        <v/>
      </c>
      <c r="BL49" s="561" t="str">
        <f t="shared" ca="1" si="5"/>
        <v/>
      </c>
      <c r="BM49" s="359"/>
      <c r="BN49" s="359"/>
      <c r="BO49" s="359"/>
      <c r="BP49" s="359"/>
      <c r="BQ49" s="359"/>
      <c r="BR49" s="1219" t="str">
        <f>"「共通仕様」"&amp;共通仕様!$CB$8</f>
        <v>「共通仕様」「33. 作業ラインマスタ表示処理」</v>
      </c>
      <c r="BS49" s="244"/>
      <c r="BT49" s="244"/>
      <c r="BU49" s="244"/>
      <c r="BV49" s="244"/>
      <c r="BW49" s="244"/>
      <c r="BX49" s="1219"/>
      <c r="BY49" s="1219"/>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1538"/>
      <c r="CW49" s="1189"/>
      <c r="CX49" s="1189"/>
      <c r="CY49" s="1541"/>
      <c r="CZ49" s="229"/>
      <c r="DA49" s="229"/>
      <c r="DB49" s="229"/>
      <c r="DC49" s="229"/>
      <c r="DD49" s="1991"/>
      <c r="DE49" s="1992"/>
      <c r="DF49" s="1992"/>
      <c r="DG49" s="1993"/>
      <c r="DH49" s="229"/>
      <c r="DI49" s="229"/>
      <c r="DJ49" s="229"/>
      <c r="DK49" s="229"/>
      <c r="DL49" s="229"/>
      <c r="DM49" s="229"/>
      <c r="DN49" s="229"/>
      <c r="DO49" s="229"/>
      <c r="DP49" s="229"/>
      <c r="DQ49" s="229"/>
      <c r="DR49" s="1520"/>
    </row>
    <row r="50" spans="1:122" s="80" customFormat="1" ht="15" customHeight="1">
      <c r="A50" s="218"/>
      <c r="B50" s="1885">
        <f>IF(NOT(ISBLANK(D50)),MAX(B$38:B49)+1,"")</f>
        <v>13</v>
      </c>
      <c r="C50" s="1886"/>
      <c r="D50" s="256" t="s">
        <v>409</v>
      </c>
      <c r="E50" s="975"/>
      <c r="F50" s="975"/>
      <c r="G50" s="975"/>
      <c r="H50" s="975"/>
      <c r="I50" s="975"/>
      <c r="J50" s="975"/>
      <c r="K50" s="975"/>
      <c r="L50" s="975"/>
      <c r="M50" s="975"/>
      <c r="N50" s="975"/>
      <c r="O50" s="973"/>
      <c r="P50" s="823" t="s">
        <v>115</v>
      </c>
      <c r="Q50" s="975"/>
      <c r="R50" s="975"/>
      <c r="S50" s="973"/>
      <c r="T50" s="289" t="s">
        <v>172</v>
      </c>
      <c r="U50" s="255"/>
      <c r="V50" s="973"/>
      <c r="W50" s="255"/>
      <c r="X50" s="973"/>
      <c r="Y50" s="290"/>
      <c r="Z50" s="290"/>
      <c r="AA50" s="290"/>
      <c r="AB50" s="717"/>
      <c r="AC50" s="291"/>
      <c r="AD50" s="290"/>
      <c r="AE50" s="290"/>
      <c r="AF50" s="292"/>
      <c r="AG50" s="975"/>
      <c r="AH50" s="975"/>
      <c r="AI50" s="975"/>
      <c r="AJ50" s="975"/>
      <c r="AK50" s="975"/>
      <c r="AL50" s="975"/>
      <c r="AM50" s="975"/>
      <c r="AN50" s="975"/>
      <c r="AO50" s="975"/>
      <c r="AP50" s="975"/>
      <c r="AQ50" s="975"/>
      <c r="AR50" s="975"/>
      <c r="AS50" s="975"/>
      <c r="AT50" s="975"/>
      <c r="AU50" s="975"/>
      <c r="AV50" s="975"/>
      <c r="AW50" s="975"/>
      <c r="AX50" s="208"/>
      <c r="AY50" s="40"/>
      <c r="AZ50" s="465"/>
      <c r="BA50" s="192">
        <f t="shared" si="7"/>
        <v>2</v>
      </c>
      <c r="BB50" s="192"/>
      <c r="BC50" s="1098"/>
      <c r="BD50" s="1098"/>
      <c r="BE50" s="1098"/>
      <c r="BF50" s="1098"/>
      <c r="BG50" s="559" t="str">
        <f t="shared" ca="1" si="0"/>
        <v/>
      </c>
      <c r="BH50" s="560" t="str">
        <f t="shared" ca="1" si="1"/>
        <v/>
      </c>
      <c r="BI50" s="560" t="str">
        <f t="shared" ca="1" si="2"/>
        <v/>
      </c>
      <c r="BJ50" s="560" t="str">
        <f t="shared" ca="1" si="3"/>
        <v/>
      </c>
      <c r="BK50" s="560" t="str">
        <f t="shared" ca="1" si="4"/>
        <v/>
      </c>
      <c r="BL50" s="561" t="str">
        <f t="shared" ca="1" si="5"/>
        <v/>
      </c>
      <c r="BM50" s="379"/>
      <c r="BN50" s="379"/>
      <c r="BO50" s="379"/>
      <c r="BP50" s="379"/>
      <c r="BQ50" s="379"/>
      <c r="BR50" s="1219" t="str">
        <f>"「共通仕様」"&amp;共通仕様!$CB$11</f>
        <v>「共通仕様」「34. 使用設備マスタ表示処理」</v>
      </c>
      <c r="BS50" s="244"/>
      <c r="BT50" s="244"/>
      <c r="BU50" s="244"/>
      <c r="BV50" s="244"/>
      <c r="BW50" s="1219"/>
      <c r="BX50" s="244"/>
      <c r="BY50" s="1219"/>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1538"/>
      <c r="CW50" s="1189"/>
      <c r="CX50" s="1189"/>
      <c r="CY50" s="1541"/>
      <c r="CZ50" s="229"/>
      <c r="DA50" s="229"/>
      <c r="DB50" s="229"/>
      <c r="DC50" s="229"/>
      <c r="DD50" s="1991"/>
      <c r="DE50" s="1992"/>
      <c r="DF50" s="1992"/>
      <c r="DG50" s="1993"/>
      <c r="DH50" s="229"/>
      <c r="DI50" s="229"/>
      <c r="DJ50" s="229"/>
      <c r="DK50" s="229"/>
      <c r="DL50" s="229"/>
      <c r="DM50" s="229"/>
      <c r="DN50" s="229"/>
      <c r="DO50" s="229"/>
      <c r="DP50" s="229"/>
      <c r="DQ50" s="229"/>
      <c r="DR50" s="1520"/>
    </row>
    <row r="51" spans="1:122" s="80" customFormat="1" ht="15" customHeight="1">
      <c r="A51" s="218"/>
      <c r="B51" s="1885">
        <f>IF(NOT(ISBLANK(D51)),MAX(B$38:B50)+1,"")</f>
        <v>14</v>
      </c>
      <c r="C51" s="1886"/>
      <c r="D51" s="824" t="s">
        <v>409</v>
      </c>
      <c r="E51" s="972"/>
      <c r="F51" s="972"/>
      <c r="G51" s="972"/>
      <c r="H51" s="972"/>
      <c r="I51" s="972"/>
      <c r="J51" s="972"/>
      <c r="K51" s="972"/>
      <c r="L51" s="972"/>
      <c r="M51" s="972"/>
      <c r="N51" s="972"/>
      <c r="O51" s="974"/>
      <c r="P51" s="824" t="s">
        <v>215</v>
      </c>
      <c r="Q51" s="972"/>
      <c r="R51" s="972"/>
      <c r="S51" s="974"/>
      <c r="T51" s="78" t="s">
        <v>54</v>
      </c>
      <c r="U51" s="75" t="s">
        <v>165</v>
      </c>
      <c r="V51" s="974"/>
      <c r="W51" s="75" t="s">
        <v>93</v>
      </c>
      <c r="X51" s="974"/>
      <c r="Y51" s="77"/>
      <c r="Z51" s="77" t="s">
        <v>50</v>
      </c>
      <c r="AA51" s="77" t="s">
        <v>50</v>
      </c>
      <c r="AB51" s="716"/>
      <c r="AC51" s="291" t="s">
        <v>50</v>
      </c>
      <c r="AD51" s="290"/>
      <c r="AE51" s="290" t="s">
        <v>122</v>
      </c>
      <c r="AF51" s="154"/>
      <c r="AG51" s="975"/>
      <c r="AH51" s="975"/>
      <c r="AI51" s="975"/>
      <c r="AJ51" s="975"/>
      <c r="AK51" s="975"/>
      <c r="AL51" s="975"/>
      <c r="AM51" s="975"/>
      <c r="AN51" s="975"/>
      <c r="AO51" s="975"/>
      <c r="AP51" s="975"/>
      <c r="AQ51" s="975"/>
      <c r="AR51" s="975"/>
      <c r="AS51" s="975"/>
      <c r="AT51" s="975"/>
      <c r="AU51" s="975"/>
      <c r="AV51" s="975"/>
      <c r="AW51" s="975"/>
      <c r="AX51" s="208"/>
      <c r="AY51" s="40"/>
      <c r="AZ51" s="465"/>
      <c r="BA51" s="192">
        <f t="shared" si="7"/>
        <v>2</v>
      </c>
      <c r="BB51" s="192"/>
      <c r="BC51" s="192"/>
      <c r="BD51" s="192"/>
      <c r="BE51" s="192"/>
      <c r="BF51" s="192"/>
      <c r="BG51" s="559" t="str">
        <f t="shared" ca="1" si="0"/>
        <v/>
      </c>
      <c r="BH51" s="560" t="str">
        <f t="shared" ca="1" si="1"/>
        <v/>
      </c>
      <c r="BI51" s="560" t="str">
        <f t="shared" ca="1" si="2"/>
        <v/>
      </c>
      <c r="BJ51" s="560" t="str">
        <f t="shared" ca="1" si="3"/>
        <v/>
      </c>
      <c r="BK51" s="560" t="str">
        <f t="shared" ca="1" si="4"/>
        <v/>
      </c>
      <c r="BL51" s="561" t="str">
        <f t="shared" ca="1" si="5"/>
        <v/>
      </c>
      <c r="BM51" s="359"/>
      <c r="BN51" s="359"/>
      <c r="BO51" s="359"/>
      <c r="BP51" s="359"/>
      <c r="BQ51" s="359"/>
      <c r="BR51" s="1219" t="str">
        <f>"「共通仕様」"&amp;共通仕様!$CB$14</f>
        <v>「共通仕様」「35. ステータスマスタ表示処理」</v>
      </c>
      <c r="BS51" s="244"/>
      <c r="BT51" s="244"/>
      <c r="BU51" s="244"/>
      <c r="BV51" s="244"/>
      <c r="BW51" s="244"/>
      <c r="BX51" s="244"/>
      <c r="BY51" s="1219"/>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1538"/>
      <c r="CW51" s="1189"/>
      <c r="CX51" s="1189"/>
      <c r="CY51" s="1541"/>
      <c r="CZ51" s="229"/>
      <c r="DA51" s="229"/>
      <c r="DB51" s="229"/>
      <c r="DC51" s="229"/>
      <c r="DD51" s="1991"/>
      <c r="DE51" s="1992"/>
      <c r="DF51" s="1992"/>
      <c r="DG51" s="1993"/>
      <c r="DH51" s="229"/>
      <c r="DI51" s="229"/>
      <c r="DJ51" s="229"/>
      <c r="DK51" s="229"/>
      <c r="DL51" s="229"/>
      <c r="DM51" s="229"/>
      <c r="DN51" s="229"/>
      <c r="DO51" s="229"/>
      <c r="DP51" s="229"/>
      <c r="DQ51" s="229"/>
      <c r="DR51" s="1520"/>
    </row>
    <row r="52" spans="1:122" s="80" customFormat="1" ht="15" customHeight="1">
      <c r="A52" s="218"/>
      <c r="B52" s="1885">
        <f>IF(NOT(ISBLANK(D52)),MAX(B$38:B51)+1,"")</f>
        <v>15</v>
      </c>
      <c r="C52" s="1886"/>
      <c r="D52" s="256" t="s">
        <v>210</v>
      </c>
      <c r="E52" s="975"/>
      <c r="F52" s="975"/>
      <c r="G52" s="975"/>
      <c r="H52" s="975"/>
      <c r="I52" s="975"/>
      <c r="J52" s="975"/>
      <c r="K52" s="975"/>
      <c r="L52" s="975"/>
      <c r="M52" s="975"/>
      <c r="N52" s="975"/>
      <c r="O52" s="973"/>
      <c r="P52" s="823" t="s">
        <v>115</v>
      </c>
      <c r="Q52" s="975"/>
      <c r="R52" s="975"/>
      <c r="S52" s="973"/>
      <c r="T52" s="289" t="s">
        <v>172</v>
      </c>
      <c r="U52" s="255"/>
      <c r="V52" s="973"/>
      <c r="W52" s="255"/>
      <c r="X52" s="973"/>
      <c r="Y52" s="290"/>
      <c r="Z52" s="290"/>
      <c r="AA52" s="290"/>
      <c r="AB52" s="717"/>
      <c r="AC52" s="291"/>
      <c r="AD52" s="290"/>
      <c r="AE52" s="290"/>
      <c r="AF52" s="292"/>
      <c r="AG52" s="975"/>
      <c r="AH52" s="975"/>
      <c r="AI52" s="975"/>
      <c r="AJ52" s="975"/>
      <c r="AK52" s="975"/>
      <c r="AL52" s="975"/>
      <c r="AM52" s="975"/>
      <c r="AN52" s="975"/>
      <c r="AO52" s="975"/>
      <c r="AP52" s="975"/>
      <c r="AQ52" s="975"/>
      <c r="AR52" s="975"/>
      <c r="AS52" s="975"/>
      <c r="AT52" s="975"/>
      <c r="AU52" s="975"/>
      <c r="AV52" s="975"/>
      <c r="AW52" s="975"/>
      <c r="AX52" s="208"/>
      <c r="AY52" s="40"/>
      <c r="AZ52" s="465"/>
      <c r="BA52" s="192">
        <f t="shared" si="7"/>
        <v>2</v>
      </c>
      <c r="BB52" s="192"/>
      <c r="BC52" s="1098"/>
      <c r="BD52" s="1098"/>
      <c r="BE52" s="1098"/>
      <c r="BF52" s="1098"/>
      <c r="BG52" s="559" t="str">
        <f t="shared" ca="1" si="0"/>
        <v/>
      </c>
      <c r="BH52" s="560" t="str">
        <f t="shared" ca="1" si="1"/>
        <v/>
      </c>
      <c r="BI52" s="560" t="str">
        <f t="shared" ca="1" si="2"/>
        <v/>
      </c>
      <c r="BJ52" s="560" t="str">
        <f t="shared" ca="1" si="3"/>
        <v/>
      </c>
      <c r="BK52" s="560" t="str">
        <f t="shared" ca="1" si="4"/>
        <v/>
      </c>
      <c r="BL52" s="561" t="str">
        <f t="shared" ca="1" si="5"/>
        <v/>
      </c>
      <c r="BM52" s="379"/>
      <c r="BN52" s="379"/>
      <c r="BO52" s="379"/>
      <c r="BP52" s="379"/>
      <c r="BQ52" s="379"/>
      <c r="BR52" s="1219" t="str">
        <f>"「共通仕様」"&amp;共通仕様!$CB$17</f>
        <v>「共通仕様」「36. 所属マスタ表示処理」</v>
      </c>
      <c r="BS52" s="244"/>
      <c r="BT52" s="244"/>
      <c r="BU52" s="244"/>
      <c r="BV52" s="244"/>
      <c r="BW52" s="244"/>
      <c r="BX52" s="244"/>
      <c r="BY52" s="244"/>
      <c r="BZ52" s="244"/>
      <c r="CA52" s="244"/>
      <c r="CB52" s="244"/>
      <c r="CC52" s="244"/>
      <c r="CD52" s="244"/>
      <c r="CE52" s="244"/>
      <c r="CF52" s="244"/>
      <c r="CG52" s="244"/>
      <c r="CH52" s="244"/>
      <c r="CI52" s="244"/>
      <c r="CJ52" s="244"/>
      <c r="CK52" s="244"/>
      <c r="CL52" s="244"/>
      <c r="CM52" s="244"/>
      <c r="CN52" s="244"/>
      <c r="CO52" s="244"/>
      <c r="CP52" s="244"/>
      <c r="CQ52" s="244"/>
      <c r="CR52" s="244"/>
      <c r="CS52" s="244"/>
      <c r="CT52" s="244"/>
      <c r="CU52" s="244"/>
      <c r="CV52" s="1538"/>
      <c r="CW52" s="1189"/>
      <c r="CX52" s="1189"/>
      <c r="CY52" s="1541"/>
      <c r="CZ52" s="229"/>
      <c r="DA52" s="229"/>
      <c r="DB52" s="229"/>
      <c r="DC52" s="229"/>
      <c r="DD52" s="1991"/>
      <c r="DE52" s="1992"/>
      <c r="DF52" s="1992"/>
      <c r="DG52" s="1993"/>
      <c r="DH52" s="229"/>
      <c r="DI52" s="229"/>
      <c r="DJ52" s="229"/>
      <c r="DK52" s="229"/>
      <c r="DL52" s="229"/>
      <c r="DM52" s="229"/>
      <c r="DN52" s="229"/>
      <c r="DO52" s="229"/>
      <c r="DP52" s="229"/>
      <c r="DQ52" s="229"/>
      <c r="DR52" s="1520"/>
    </row>
    <row r="53" spans="1:122" s="80" customFormat="1" ht="15" customHeight="1">
      <c r="A53" s="218"/>
      <c r="B53" s="1885">
        <f>IF(NOT(ISBLANK(D53)),MAX(B$38:B52)+1,"")</f>
        <v>16</v>
      </c>
      <c r="C53" s="1886"/>
      <c r="D53" s="824" t="s">
        <v>1141</v>
      </c>
      <c r="E53" s="972"/>
      <c r="F53" s="972"/>
      <c r="G53" s="972"/>
      <c r="H53" s="972"/>
      <c r="I53" s="972"/>
      <c r="J53" s="972"/>
      <c r="K53" s="972"/>
      <c r="L53" s="972"/>
      <c r="M53" s="972"/>
      <c r="N53" s="972"/>
      <c r="O53" s="974"/>
      <c r="P53" s="824" t="s">
        <v>215</v>
      </c>
      <c r="Q53" s="972"/>
      <c r="R53" s="972"/>
      <c r="S53" s="974"/>
      <c r="T53" s="78" t="s">
        <v>54</v>
      </c>
      <c r="U53" s="75" t="s">
        <v>165</v>
      </c>
      <c r="V53" s="974"/>
      <c r="W53" s="75" t="s">
        <v>93</v>
      </c>
      <c r="X53" s="974"/>
      <c r="Y53" s="77"/>
      <c r="Z53" s="77" t="s">
        <v>50</v>
      </c>
      <c r="AA53" s="77" t="s">
        <v>122</v>
      </c>
      <c r="AB53" s="716"/>
      <c r="AC53" s="291" t="s">
        <v>50</v>
      </c>
      <c r="AD53" s="290"/>
      <c r="AE53" s="290" t="s">
        <v>122</v>
      </c>
      <c r="AF53" s="154"/>
      <c r="AG53" s="975" t="s">
        <v>1175</v>
      </c>
      <c r="AH53" s="975"/>
      <c r="AI53" s="975"/>
      <c r="AJ53" s="975"/>
      <c r="AK53" s="975"/>
      <c r="AL53" s="975"/>
      <c r="AM53" s="975"/>
      <c r="AN53" s="975"/>
      <c r="AO53" s="975"/>
      <c r="AP53" s="975"/>
      <c r="AQ53" s="975"/>
      <c r="AR53" s="975"/>
      <c r="AS53" s="975"/>
      <c r="AT53" s="975"/>
      <c r="AU53" s="975"/>
      <c r="AV53" s="975"/>
      <c r="AW53" s="975"/>
      <c r="AX53" s="208"/>
      <c r="AY53" s="40"/>
      <c r="AZ53" s="465"/>
      <c r="BA53" s="192">
        <f t="shared" si="7"/>
        <v>2</v>
      </c>
      <c r="BB53" s="192"/>
      <c r="BC53" s="192"/>
      <c r="BD53" s="192"/>
      <c r="BE53" s="192"/>
      <c r="BF53" s="192"/>
      <c r="BG53" s="559" t="str">
        <f t="shared" ca="1" si="0"/>
        <v/>
      </c>
      <c r="BH53" s="560" t="str">
        <f t="shared" ca="1" si="1"/>
        <v/>
      </c>
      <c r="BI53" s="560" t="str">
        <f t="shared" ca="1" si="2"/>
        <v/>
      </c>
      <c r="BJ53" s="560" t="str">
        <f t="shared" ca="1" si="3"/>
        <v/>
      </c>
      <c r="BK53" s="560" t="str">
        <f t="shared" ca="1" si="4"/>
        <v/>
      </c>
      <c r="BL53" s="561" t="str">
        <f t="shared" ca="1" si="5"/>
        <v/>
      </c>
      <c r="BM53" s="359"/>
      <c r="BN53" s="359"/>
      <c r="BO53" s="359"/>
      <c r="BP53" s="359"/>
      <c r="BQ53" s="359"/>
      <c r="BR53" s="1219" t="str">
        <f>"「共通仕様」"&amp;共通仕様!$CB$20</f>
        <v>「共通仕様」「37. 対策内容マスタ表示処理」</v>
      </c>
      <c r="BS53" s="244"/>
      <c r="BT53" s="244"/>
      <c r="BU53" s="244"/>
      <c r="BV53" s="244"/>
      <c r="BW53" s="244"/>
      <c r="BX53" s="1219"/>
      <c r="BY53" s="244"/>
      <c r="BZ53" s="244"/>
      <c r="CA53" s="244"/>
      <c r="CB53" s="244"/>
      <c r="CC53" s="244"/>
      <c r="CD53" s="244"/>
      <c r="CE53" s="244"/>
      <c r="CF53" s="244"/>
      <c r="CG53" s="244"/>
      <c r="CH53" s="244"/>
      <c r="CI53" s="244"/>
      <c r="CJ53" s="244"/>
      <c r="CK53" s="244"/>
      <c r="CL53" s="244"/>
      <c r="CM53" s="244"/>
      <c r="CN53" s="244"/>
      <c r="CO53" s="244"/>
      <c r="CP53" s="244"/>
      <c r="CQ53" s="244"/>
      <c r="CR53" s="244"/>
      <c r="CS53" s="244"/>
      <c r="CT53" s="244"/>
      <c r="CU53" s="244"/>
      <c r="CV53" s="1538"/>
      <c r="CW53" s="1189"/>
      <c r="CX53" s="1189"/>
      <c r="CY53" s="1541"/>
      <c r="CZ53" s="229"/>
      <c r="DA53" s="229"/>
      <c r="DB53" s="229"/>
      <c r="DC53" s="229"/>
      <c r="DD53" s="1991"/>
      <c r="DE53" s="1992"/>
      <c r="DF53" s="1992"/>
      <c r="DG53" s="1993"/>
      <c r="DH53" s="229"/>
      <c r="DI53" s="229"/>
      <c r="DJ53" s="229"/>
      <c r="DK53" s="229"/>
      <c r="DL53" s="229"/>
      <c r="DM53" s="229"/>
      <c r="DN53" s="229"/>
      <c r="DO53" s="229"/>
      <c r="DP53" s="229"/>
      <c r="DQ53" s="229"/>
      <c r="DR53" s="1520"/>
    </row>
    <row r="54" spans="1:122" s="80" customFormat="1" ht="15" customHeight="1">
      <c r="A54" s="218"/>
      <c r="B54" s="1885">
        <f>IF(NOT(ISBLANK(D54)),MAX(B$38:B53)+1,"")</f>
        <v>17</v>
      </c>
      <c r="C54" s="1886"/>
      <c r="D54" s="256" t="s">
        <v>214</v>
      </c>
      <c r="E54" s="975"/>
      <c r="F54" s="975"/>
      <c r="G54" s="975"/>
      <c r="H54" s="975"/>
      <c r="I54" s="975"/>
      <c r="J54" s="975"/>
      <c r="K54" s="975"/>
      <c r="L54" s="975"/>
      <c r="M54" s="975"/>
      <c r="N54" s="975"/>
      <c r="O54" s="973"/>
      <c r="P54" s="823" t="s">
        <v>115</v>
      </c>
      <c r="Q54" s="975"/>
      <c r="R54" s="975"/>
      <c r="S54" s="973"/>
      <c r="T54" s="289" t="s">
        <v>172</v>
      </c>
      <c r="U54" s="255"/>
      <c r="V54" s="973"/>
      <c r="W54" s="255"/>
      <c r="X54" s="973"/>
      <c r="Y54" s="290"/>
      <c r="Z54" s="290"/>
      <c r="AA54" s="290"/>
      <c r="AB54" s="717"/>
      <c r="AC54" s="291"/>
      <c r="AD54" s="290"/>
      <c r="AE54" s="290"/>
      <c r="AF54" s="292"/>
      <c r="AG54" s="975"/>
      <c r="AH54" s="975"/>
      <c r="AI54" s="975"/>
      <c r="AJ54" s="975"/>
      <c r="AK54" s="975"/>
      <c r="AL54" s="975"/>
      <c r="AM54" s="975"/>
      <c r="AN54" s="975"/>
      <c r="AO54" s="975"/>
      <c r="AP54" s="975"/>
      <c r="AQ54" s="975"/>
      <c r="AR54" s="975"/>
      <c r="AS54" s="975"/>
      <c r="AT54" s="975"/>
      <c r="AU54" s="975"/>
      <c r="AV54" s="975"/>
      <c r="AW54" s="975"/>
      <c r="AX54" s="208"/>
      <c r="AY54" s="40"/>
      <c r="AZ54" s="465"/>
      <c r="BA54" s="192">
        <f t="shared" si="7"/>
        <v>2</v>
      </c>
      <c r="BB54" s="192"/>
      <c r="BC54" s="1098"/>
      <c r="BD54" s="1098"/>
      <c r="BE54" s="1098"/>
      <c r="BF54" s="1098"/>
      <c r="BG54" s="559" t="str">
        <f t="shared" ca="1" si="0"/>
        <v/>
      </c>
      <c r="BH54" s="560" t="str">
        <f t="shared" ca="1" si="1"/>
        <v/>
      </c>
      <c r="BI54" s="560" t="str">
        <f t="shared" ca="1" si="2"/>
        <v/>
      </c>
      <c r="BJ54" s="560" t="str">
        <f t="shared" ca="1" si="3"/>
        <v/>
      </c>
      <c r="BK54" s="560" t="str">
        <f t="shared" ca="1" si="4"/>
        <v/>
      </c>
      <c r="BL54" s="561" t="str">
        <f t="shared" ca="1" si="5"/>
        <v/>
      </c>
      <c r="BM54" s="379"/>
      <c r="BN54" s="379"/>
      <c r="BO54" s="379"/>
      <c r="BP54" s="379"/>
      <c r="BQ54" s="379"/>
      <c r="BR54" s="1219" t="str">
        <f>"「共通仕様」"&amp;共通仕様!$CB$23</f>
        <v>「共通仕様」「38. 担当者マスタ表示処理」</v>
      </c>
      <c r="BS54" s="244"/>
      <c r="BT54" s="244"/>
      <c r="BU54" s="244"/>
      <c r="BV54" s="244"/>
      <c r="BW54" s="244"/>
      <c r="BX54" s="244"/>
      <c r="BY54" s="244"/>
      <c r="BZ54" s="244"/>
      <c r="CA54" s="244"/>
      <c r="CB54" s="244"/>
      <c r="CC54" s="244"/>
      <c r="CD54" s="244"/>
      <c r="CE54" s="244"/>
      <c r="CF54" s="244"/>
      <c r="CG54" s="244"/>
      <c r="CH54" s="244"/>
      <c r="CI54" s="244"/>
      <c r="CJ54" s="244"/>
      <c r="CK54" s="244"/>
      <c r="CL54" s="244"/>
      <c r="CM54" s="244"/>
      <c r="CN54" s="244"/>
      <c r="CO54" s="244"/>
      <c r="CP54" s="244"/>
      <c r="CQ54" s="244"/>
      <c r="CR54" s="244"/>
      <c r="CS54" s="244"/>
      <c r="CT54" s="244"/>
      <c r="CU54" s="244"/>
      <c r="CV54" s="1538"/>
      <c r="CW54" s="1189"/>
      <c r="CX54" s="1189"/>
      <c r="CY54" s="1541"/>
      <c r="CZ54" s="229"/>
      <c r="DA54" s="229"/>
      <c r="DB54" s="229"/>
      <c r="DC54" s="229"/>
      <c r="DD54" s="1991"/>
      <c r="DE54" s="1992"/>
      <c r="DF54" s="1992"/>
      <c r="DG54" s="1993"/>
      <c r="DH54" s="229"/>
      <c r="DI54" s="229"/>
      <c r="DJ54" s="229"/>
      <c r="DK54" s="229"/>
      <c r="DL54" s="229"/>
      <c r="DM54" s="229"/>
      <c r="DN54" s="229"/>
      <c r="DO54" s="229"/>
      <c r="DP54" s="229"/>
      <c r="DQ54" s="229"/>
      <c r="DR54" s="1520"/>
    </row>
    <row r="55" spans="1:122" s="80" customFormat="1" ht="15" customHeight="1">
      <c r="A55" s="218"/>
      <c r="B55" s="1885">
        <f>IF(NOT(ISBLANK(D55)),MAX(B$38:B54)+1,"")</f>
        <v>18</v>
      </c>
      <c r="C55" s="1886"/>
      <c r="D55" s="823" t="s">
        <v>213</v>
      </c>
      <c r="E55" s="975"/>
      <c r="F55" s="975"/>
      <c r="G55" s="975"/>
      <c r="H55" s="975"/>
      <c r="I55" s="975"/>
      <c r="J55" s="975"/>
      <c r="K55" s="975"/>
      <c r="L55" s="975"/>
      <c r="M55" s="975"/>
      <c r="N55" s="975"/>
      <c r="O55" s="973"/>
      <c r="P55" s="823" t="s">
        <v>173</v>
      </c>
      <c r="Q55" s="975"/>
      <c r="R55" s="975"/>
      <c r="S55" s="973"/>
      <c r="T55" s="714" t="s">
        <v>763</v>
      </c>
      <c r="U55" s="544" t="s">
        <v>218</v>
      </c>
      <c r="V55" s="973"/>
      <c r="W55" s="75" t="s">
        <v>99</v>
      </c>
      <c r="X55" s="973"/>
      <c r="Y55" s="77"/>
      <c r="Z55" s="77"/>
      <c r="AA55" s="294" t="s">
        <v>50</v>
      </c>
      <c r="AB55" s="717"/>
      <c r="AC55" s="291" t="s">
        <v>50</v>
      </c>
      <c r="AD55" s="290"/>
      <c r="AE55" s="290" t="s">
        <v>122</v>
      </c>
      <c r="AF55" s="154"/>
      <c r="AG55" s="975" t="s">
        <v>1260</v>
      </c>
      <c r="AH55" s="975"/>
      <c r="AI55" s="975"/>
      <c r="AJ55" s="975"/>
      <c r="AK55" s="975"/>
      <c r="AL55" s="975"/>
      <c r="AM55" s="975"/>
      <c r="AN55" s="975"/>
      <c r="AO55" s="975"/>
      <c r="AP55" s="975"/>
      <c r="AQ55" s="975"/>
      <c r="AR55" s="975"/>
      <c r="AS55" s="975"/>
      <c r="AT55" s="975"/>
      <c r="AU55" s="975"/>
      <c r="AV55" s="975"/>
      <c r="AW55" s="975"/>
      <c r="AX55" s="208"/>
      <c r="AY55" s="40"/>
      <c r="AZ55" s="465"/>
      <c r="BA55" s="192">
        <f t="shared" si="7"/>
        <v>2</v>
      </c>
      <c r="BB55" s="192"/>
      <c r="BC55" s="192"/>
      <c r="BD55" s="192"/>
      <c r="BE55" s="192"/>
      <c r="BF55" s="192"/>
      <c r="BG55" s="559" t="str">
        <f t="shared" ca="1" si="0"/>
        <v/>
      </c>
      <c r="BH55" s="560" t="str">
        <f t="shared" ca="1" si="1"/>
        <v/>
      </c>
      <c r="BI55" s="560" t="str">
        <f t="shared" ca="1" si="2"/>
        <v/>
      </c>
      <c r="BJ55" s="560" t="str">
        <f t="shared" ca="1" si="3"/>
        <v/>
      </c>
      <c r="BK55" s="560" t="str">
        <f t="shared" ca="1" si="4"/>
        <v/>
      </c>
      <c r="BL55" s="561" t="str">
        <f t="shared" ca="1" si="5"/>
        <v/>
      </c>
      <c r="BM55" s="359"/>
      <c r="BN55" s="359"/>
      <c r="BO55" s="359"/>
      <c r="BP55" s="359"/>
      <c r="BQ55" s="359"/>
      <c r="BR55" s="1219" t="str">
        <f>"「共通仕様」"&amp;共通仕様!$CB$26</f>
        <v>「共通仕様」「39. Ｗ／Ｃマスタ表示処理」</v>
      </c>
      <c r="BS55" s="244"/>
      <c r="BT55" s="244"/>
      <c r="BU55" s="244"/>
      <c r="BV55" s="244"/>
      <c r="BW55" s="244"/>
      <c r="BX55" s="1219"/>
      <c r="BY55" s="1219"/>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1538"/>
      <c r="CW55" s="1189"/>
      <c r="CX55" s="1189"/>
      <c r="CY55" s="1541"/>
      <c r="CZ55" s="229"/>
      <c r="DA55" s="229"/>
      <c r="DB55" s="229"/>
      <c r="DC55" s="229"/>
      <c r="DD55" s="1991"/>
      <c r="DE55" s="1992"/>
      <c r="DF55" s="1992"/>
      <c r="DG55" s="1993"/>
      <c r="DH55" s="229"/>
      <c r="DI55" s="229"/>
      <c r="DJ55" s="229"/>
      <c r="DK55" s="229"/>
      <c r="DL55" s="229"/>
      <c r="DM55" s="229"/>
      <c r="DN55" s="229"/>
      <c r="DO55" s="229"/>
      <c r="DP55" s="229"/>
      <c r="DQ55" s="229"/>
      <c r="DR55" s="1520"/>
    </row>
    <row r="56" spans="1:122" s="80" customFormat="1" ht="15" customHeight="1">
      <c r="A56" s="218"/>
      <c r="B56" s="1885">
        <f>IF(NOT(ISBLANK(D56)),MAX(B$38:B55)+1,"")</f>
        <v>19</v>
      </c>
      <c r="C56" s="1886"/>
      <c r="D56" s="256" t="s">
        <v>219</v>
      </c>
      <c r="E56" s="975"/>
      <c r="F56" s="975"/>
      <c r="G56" s="975"/>
      <c r="H56" s="975"/>
      <c r="I56" s="975"/>
      <c r="J56" s="975"/>
      <c r="K56" s="975"/>
      <c r="L56" s="975"/>
      <c r="M56" s="975"/>
      <c r="N56" s="975"/>
      <c r="O56" s="973"/>
      <c r="P56" s="824" t="s">
        <v>215</v>
      </c>
      <c r="Q56" s="975"/>
      <c r="R56" s="975"/>
      <c r="S56" s="973"/>
      <c r="T56" s="714" t="s">
        <v>1107</v>
      </c>
      <c r="U56" s="544" t="s">
        <v>165</v>
      </c>
      <c r="V56" s="973"/>
      <c r="W56" s="75" t="s">
        <v>93</v>
      </c>
      <c r="X56" s="973"/>
      <c r="Y56" s="77"/>
      <c r="Z56" s="77" t="s">
        <v>50</v>
      </c>
      <c r="AA56" s="294"/>
      <c r="AB56" s="717"/>
      <c r="AC56" s="291" t="s">
        <v>50</v>
      </c>
      <c r="AD56" s="290"/>
      <c r="AE56" s="290" t="s">
        <v>122</v>
      </c>
      <c r="AF56" s="292"/>
      <c r="AG56" s="1043" t="s">
        <v>1260</v>
      </c>
      <c r="AH56" s="975"/>
      <c r="AI56" s="975"/>
      <c r="AJ56" s="975"/>
      <c r="AK56" s="975"/>
      <c r="AL56" s="975"/>
      <c r="AM56" s="975"/>
      <c r="AN56" s="975"/>
      <c r="AO56" s="975"/>
      <c r="AP56" s="975"/>
      <c r="AQ56" s="975"/>
      <c r="AR56" s="975"/>
      <c r="AS56" s="975"/>
      <c r="AT56" s="975"/>
      <c r="AU56" s="975"/>
      <c r="AV56" s="975"/>
      <c r="AW56" s="975"/>
      <c r="AX56" s="208"/>
      <c r="AY56" s="40"/>
      <c r="AZ56" s="465"/>
      <c r="BA56" s="192">
        <f t="shared" si="7"/>
        <v>2</v>
      </c>
      <c r="BB56" s="192"/>
      <c r="BC56" s="1098"/>
      <c r="BD56" s="1098"/>
      <c r="BE56" s="1098"/>
      <c r="BF56" s="1098"/>
      <c r="BG56" s="559" t="str">
        <f t="shared" ca="1" si="0"/>
        <v/>
      </c>
      <c r="BH56" s="560" t="str">
        <f t="shared" ca="1" si="1"/>
        <v/>
      </c>
      <c r="BI56" s="560" t="str">
        <f t="shared" ca="1" si="2"/>
        <v/>
      </c>
      <c r="BJ56" s="560" t="str">
        <f t="shared" ca="1" si="3"/>
        <v/>
      </c>
      <c r="BK56" s="560" t="str">
        <f t="shared" ca="1" si="4"/>
        <v/>
      </c>
      <c r="BL56" s="561" t="str">
        <f t="shared" ca="1" si="5"/>
        <v/>
      </c>
      <c r="BM56" s="379"/>
      <c r="BN56" s="379"/>
      <c r="BO56" s="379"/>
      <c r="BP56" s="379"/>
      <c r="BQ56" s="379"/>
      <c r="BR56" s="1219" t="str">
        <f>"「共通仕様」"&amp;共通仕様!$CL$1</f>
        <v>「共通仕様」「40. ファンクションキー設定処理」</v>
      </c>
      <c r="BS56" s="244"/>
      <c r="BT56" s="244"/>
      <c r="BU56" s="244"/>
      <c r="BV56" s="244"/>
      <c r="BW56" s="1219"/>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1538"/>
      <c r="CW56" s="1189"/>
      <c r="CX56" s="1189"/>
      <c r="CY56" s="1541"/>
      <c r="CZ56" s="229"/>
      <c r="DA56" s="229"/>
      <c r="DB56" s="229"/>
      <c r="DC56" s="229"/>
      <c r="DD56" s="1991"/>
      <c r="DE56" s="1992"/>
      <c r="DF56" s="1992"/>
      <c r="DG56" s="1993"/>
      <c r="DH56" s="229"/>
      <c r="DI56" s="229"/>
      <c r="DJ56" s="229"/>
      <c r="DK56" s="229"/>
      <c r="DL56" s="229"/>
      <c r="DM56" s="229"/>
      <c r="DN56" s="229"/>
      <c r="DO56" s="229"/>
      <c r="DP56" s="229"/>
      <c r="DQ56" s="229"/>
      <c r="DR56" s="1520"/>
    </row>
    <row r="57" spans="1:122" s="80" customFormat="1" ht="15" customHeight="1">
      <c r="A57" s="218"/>
      <c r="B57" s="1885">
        <f>IF(NOT(ISBLANK(D57)),MAX(B$38:B56)+1,"")</f>
        <v>20</v>
      </c>
      <c r="C57" s="1886"/>
      <c r="D57" s="824" t="s">
        <v>408</v>
      </c>
      <c r="E57" s="926"/>
      <c r="F57" s="926"/>
      <c r="G57" s="926"/>
      <c r="H57" s="926"/>
      <c r="I57" s="926"/>
      <c r="J57" s="926"/>
      <c r="K57" s="926"/>
      <c r="L57" s="926"/>
      <c r="M57" s="926"/>
      <c r="N57" s="926"/>
      <c r="O57" s="932"/>
      <c r="P57" s="823" t="s">
        <v>115</v>
      </c>
      <c r="Q57" s="926"/>
      <c r="R57" s="926"/>
      <c r="S57" s="932"/>
      <c r="T57" s="289" t="s">
        <v>172</v>
      </c>
      <c r="U57" s="255"/>
      <c r="V57" s="973"/>
      <c r="W57" s="255"/>
      <c r="X57" s="973"/>
      <c r="Y57" s="290"/>
      <c r="Z57" s="290"/>
      <c r="AA57" s="290"/>
      <c r="AB57" s="717"/>
      <c r="AC57" s="291"/>
      <c r="AD57" s="290"/>
      <c r="AE57" s="290"/>
      <c r="AF57" s="154"/>
      <c r="AG57" s="947"/>
      <c r="AH57" s="947"/>
      <c r="AI57" s="947"/>
      <c r="AJ57" s="947"/>
      <c r="AK57" s="947"/>
      <c r="AL57" s="947"/>
      <c r="AM57" s="947"/>
      <c r="AN57" s="947"/>
      <c r="AO57" s="947"/>
      <c r="AP57" s="947"/>
      <c r="AQ57" s="947"/>
      <c r="AR57" s="947"/>
      <c r="AS57" s="947"/>
      <c r="AT57" s="947"/>
      <c r="AU57" s="947"/>
      <c r="AV57" s="947"/>
      <c r="AW57" s="947"/>
      <c r="AX57" s="208"/>
      <c r="AY57" s="40"/>
      <c r="AZ57" s="465"/>
      <c r="BA57" s="192">
        <f t="shared" si="7"/>
        <v>2</v>
      </c>
      <c r="BB57" s="192"/>
      <c r="BC57" s="192"/>
      <c r="BD57" s="192"/>
      <c r="BE57" s="192"/>
      <c r="BF57" s="192"/>
      <c r="BG57" s="559" t="str">
        <f t="shared" ca="1" si="0"/>
        <v/>
      </c>
      <c r="BH57" s="560" t="str">
        <f t="shared" ca="1" si="1"/>
        <v/>
      </c>
      <c r="BI57" s="560" t="str">
        <f t="shared" ca="1" si="2"/>
        <v/>
      </c>
      <c r="BJ57" s="560" t="str">
        <f t="shared" ca="1" si="3"/>
        <v/>
      </c>
      <c r="BK57" s="560" t="str">
        <f t="shared" ca="1" si="4"/>
        <v/>
      </c>
      <c r="BL57" s="561" t="str">
        <f t="shared" ca="1" si="5"/>
        <v/>
      </c>
      <c r="BM57" s="359"/>
      <c r="BN57" s="359"/>
      <c r="BO57" s="359"/>
      <c r="BP57" s="359"/>
      <c r="BQ57" s="359"/>
      <c r="BR57" s="1219" t="str">
        <f>"「共通仕様」"&amp;共通仕様!$CL$4</f>
        <v>「共通仕様」「41. 画面情報取得処理」</v>
      </c>
      <c r="BS57" s="244"/>
      <c r="BT57" s="244"/>
      <c r="BU57" s="244"/>
      <c r="BV57" s="244"/>
      <c r="BW57" s="244"/>
      <c r="BX57" s="1219"/>
      <c r="BY57" s="1219"/>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1538"/>
      <c r="CW57" s="1189"/>
      <c r="CX57" s="1189"/>
      <c r="CY57" s="1541"/>
      <c r="CZ57" s="229"/>
      <c r="DA57" s="229"/>
      <c r="DB57" s="229"/>
      <c r="DC57" s="229"/>
      <c r="DD57" s="1991"/>
      <c r="DE57" s="1992"/>
      <c r="DF57" s="1992"/>
      <c r="DG57" s="1993"/>
      <c r="DH57" s="229"/>
      <c r="DI57" s="229"/>
      <c r="DJ57" s="229"/>
      <c r="DK57" s="229"/>
      <c r="DL57" s="229"/>
      <c r="DM57" s="229"/>
      <c r="DN57" s="229"/>
      <c r="DO57" s="229"/>
      <c r="DP57" s="229"/>
      <c r="DQ57" s="229"/>
      <c r="DR57" s="1520"/>
    </row>
    <row r="58" spans="1:122" s="80" customFormat="1" ht="15" customHeight="1">
      <c r="A58" s="218"/>
      <c r="B58" s="1885">
        <f>IF(NOT(ISBLANK(D58)),MAX(B$38:B57)+1,"")</f>
        <v>21</v>
      </c>
      <c r="C58" s="1886"/>
      <c r="D58" s="256" t="s">
        <v>1142</v>
      </c>
      <c r="E58" s="947"/>
      <c r="F58" s="947"/>
      <c r="G58" s="947"/>
      <c r="H58" s="947"/>
      <c r="I58" s="947"/>
      <c r="J58" s="947"/>
      <c r="K58" s="947"/>
      <c r="L58" s="947"/>
      <c r="M58" s="947"/>
      <c r="N58" s="947"/>
      <c r="O58" s="944"/>
      <c r="P58" s="824" t="s">
        <v>215</v>
      </c>
      <c r="Q58" s="947"/>
      <c r="R58" s="947"/>
      <c r="S58" s="944"/>
      <c r="T58" s="78" t="s">
        <v>54</v>
      </c>
      <c r="U58" s="75" t="s">
        <v>51</v>
      </c>
      <c r="V58" s="974"/>
      <c r="W58" s="75" t="s">
        <v>93</v>
      </c>
      <c r="X58" s="944"/>
      <c r="Y58" s="77"/>
      <c r="Z58" s="77" t="s">
        <v>50</v>
      </c>
      <c r="AA58" s="294" t="s">
        <v>50</v>
      </c>
      <c r="AB58" s="717"/>
      <c r="AC58" s="291" t="s">
        <v>50</v>
      </c>
      <c r="AD58" s="290"/>
      <c r="AE58" s="290" t="s">
        <v>122</v>
      </c>
      <c r="AF58" s="292"/>
      <c r="AG58" s="1043" t="s">
        <v>1260</v>
      </c>
      <c r="AH58" s="947"/>
      <c r="AI58" s="947"/>
      <c r="AJ58" s="947"/>
      <c r="AK58" s="947"/>
      <c r="AL58" s="947"/>
      <c r="AM58" s="947"/>
      <c r="AN58" s="947"/>
      <c r="AO58" s="947"/>
      <c r="AP58" s="947"/>
      <c r="AQ58" s="947"/>
      <c r="AR58" s="947"/>
      <c r="AS58" s="947"/>
      <c r="AT58" s="947"/>
      <c r="AU58" s="947"/>
      <c r="AV58" s="947"/>
      <c r="AW58" s="947"/>
      <c r="AX58" s="208"/>
      <c r="AY58" s="40"/>
      <c r="AZ58" s="465"/>
      <c r="BA58" s="192">
        <f t="shared" si="7"/>
        <v>2</v>
      </c>
      <c r="BB58" s="192"/>
      <c r="BC58" s="1098"/>
      <c r="BD58" s="1098"/>
      <c r="BE58" s="1098"/>
      <c r="BF58" s="1098"/>
      <c r="BG58" s="559" t="str">
        <f t="shared" ca="1" si="0"/>
        <v/>
      </c>
      <c r="BH58" s="560" t="str">
        <f t="shared" ca="1" si="1"/>
        <v/>
      </c>
      <c r="BI58" s="560" t="str">
        <f t="shared" ca="1" si="2"/>
        <v/>
      </c>
      <c r="BJ58" s="560" t="str">
        <f t="shared" ca="1" si="3"/>
        <v/>
      </c>
      <c r="BK58" s="560" t="str">
        <f t="shared" ca="1" si="4"/>
        <v/>
      </c>
      <c r="BL58" s="561" t="str">
        <f t="shared" ca="1" si="5"/>
        <v/>
      </c>
      <c r="BM58" s="379"/>
      <c r="BN58" s="379"/>
      <c r="BO58" s="379"/>
      <c r="BP58" s="379"/>
      <c r="BQ58" s="379"/>
      <c r="BR58" s="1219" t="str">
        <f>"「共通仕様」"&amp;共通仕様!$CL$7</f>
        <v>「共通仕様」「42. 担当者情報取得処理」</v>
      </c>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1538"/>
      <c r="CW58" s="1189"/>
      <c r="CX58" s="1189"/>
      <c r="CY58" s="1541"/>
      <c r="CZ58" s="229"/>
      <c r="DA58" s="229"/>
      <c r="DB58" s="229"/>
      <c r="DC58" s="229"/>
      <c r="DD58" s="1991"/>
      <c r="DE58" s="1992"/>
      <c r="DF58" s="1992"/>
      <c r="DG58" s="1993"/>
      <c r="DH58" s="229"/>
      <c r="DI58" s="229"/>
      <c r="DJ58" s="229"/>
      <c r="DK58" s="229"/>
      <c r="DL58" s="229"/>
      <c r="DM58" s="229"/>
      <c r="DN58" s="229"/>
      <c r="DO58" s="229"/>
      <c r="DP58" s="229"/>
      <c r="DQ58" s="229"/>
      <c r="DR58" s="1520"/>
    </row>
    <row r="59" spans="1:122" s="80" customFormat="1" ht="15" customHeight="1">
      <c r="A59" s="218"/>
      <c r="B59" s="1885">
        <f>IF(NOT(ISBLANK(D59)),MAX(B$38:B58)+1,"")</f>
        <v>22</v>
      </c>
      <c r="C59" s="1886"/>
      <c r="D59" s="824" t="s">
        <v>1277</v>
      </c>
      <c r="E59" s="926"/>
      <c r="F59" s="926"/>
      <c r="G59" s="926"/>
      <c r="H59" s="926"/>
      <c r="I59" s="926"/>
      <c r="J59" s="926"/>
      <c r="K59" s="926"/>
      <c r="L59" s="926"/>
      <c r="M59" s="926"/>
      <c r="N59" s="926"/>
      <c r="O59" s="932"/>
      <c r="P59" s="823" t="s">
        <v>115</v>
      </c>
      <c r="Q59" s="926"/>
      <c r="R59" s="926"/>
      <c r="S59" s="932"/>
      <c r="T59" s="289" t="s">
        <v>172</v>
      </c>
      <c r="U59" s="255"/>
      <c r="V59" s="973"/>
      <c r="W59" s="255"/>
      <c r="X59" s="973"/>
      <c r="Y59" s="290"/>
      <c r="Z59" s="290"/>
      <c r="AA59" s="290"/>
      <c r="AB59" s="717"/>
      <c r="AC59" s="291"/>
      <c r="AD59" s="290"/>
      <c r="AE59" s="290"/>
      <c r="AF59" s="154"/>
      <c r="AG59" s="947"/>
      <c r="AH59" s="947"/>
      <c r="AI59" s="947"/>
      <c r="AJ59" s="947"/>
      <c r="AK59" s="947"/>
      <c r="AL59" s="947"/>
      <c r="AM59" s="947"/>
      <c r="AN59" s="947"/>
      <c r="AO59" s="947"/>
      <c r="AP59" s="947"/>
      <c r="AQ59" s="947"/>
      <c r="AR59" s="947"/>
      <c r="AS59" s="947"/>
      <c r="AT59" s="947"/>
      <c r="AU59" s="947"/>
      <c r="AV59" s="947"/>
      <c r="AW59" s="947"/>
      <c r="AX59" s="208"/>
      <c r="AY59" s="40"/>
      <c r="AZ59" s="465"/>
      <c r="BA59" s="192">
        <f t="shared" si="7"/>
        <v>2</v>
      </c>
      <c r="BB59" s="192"/>
      <c r="BC59" s="192"/>
      <c r="BD59" s="192"/>
      <c r="BE59" s="192"/>
      <c r="BF59" s="192"/>
      <c r="BG59" s="559" t="str">
        <f t="shared" ca="1" si="0"/>
        <v/>
      </c>
      <c r="BH59" s="560" t="str">
        <f t="shared" ca="1" si="1"/>
        <v/>
      </c>
      <c r="BI59" s="560" t="str">
        <f t="shared" ca="1" si="2"/>
        <v/>
      </c>
      <c r="BJ59" s="560" t="str">
        <f t="shared" ca="1" si="3"/>
        <v/>
      </c>
      <c r="BK59" s="560" t="str">
        <f t="shared" ca="1" si="4"/>
        <v/>
      </c>
      <c r="BL59" s="561" t="str">
        <f t="shared" ca="1" si="5"/>
        <v/>
      </c>
      <c r="BM59" s="359"/>
      <c r="BN59" s="359"/>
      <c r="BO59" s="359"/>
      <c r="BP59" s="359"/>
      <c r="BQ59" s="359"/>
      <c r="BR59" s="1219" t="str">
        <f>"「共通仕様」"&amp;共通仕様!$CL$10</f>
        <v>「共通仕様」「43. 担当者権限情報取得処理」</v>
      </c>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1538"/>
      <c r="CW59" s="1189"/>
      <c r="CX59" s="1189"/>
      <c r="CY59" s="1541"/>
      <c r="CZ59" s="229"/>
      <c r="DA59" s="229"/>
      <c r="DB59" s="229"/>
      <c r="DC59" s="229"/>
      <c r="DD59" s="1991"/>
      <c r="DE59" s="1992"/>
      <c r="DF59" s="1992"/>
      <c r="DG59" s="1993"/>
      <c r="DH59" s="229"/>
      <c r="DI59" s="229"/>
      <c r="DJ59" s="229"/>
      <c r="DK59" s="229"/>
      <c r="DL59" s="229"/>
      <c r="DM59" s="229"/>
      <c r="DN59" s="229"/>
      <c r="DO59" s="229"/>
      <c r="DP59" s="229"/>
      <c r="DQ59" s="229"/>
      <c r="DR59" s="1520"/>
    </row>
    <row r="60" spans="1:122" s="80" customFormat="1" ht="15" customHeight="1">
      <c r="A60" s="218"/>
      <c r="B60" s="1885">
        <f>IF(NOT(ISBLANK(D60)),MAX(B$38:B59)+1,"")</f>
        <v>23</v>
      </c>
      <c r="C60" s="1886"/>
      <c r="D60" s="256" t="s">
        <v>1277</v>
      </c>
      <c r="E60" s="947"/>
      <c r="F60" s="947"/>
      <c r="G60" s="947"/>
      <c r="H60" s="947"/>
      <c r="I60" s="947"/>
      <c r="J60" s="947"/>
      <c r="K60" s="947"/>
      <c r="L60" s="947"/>
      <c r="M60" s="947"/>
      <c r="N60" s="947"/>
      <c r="O60" s="944"/>
      <c r="P60" s="823" t="s">
        <v>173</v>
      </c>
      <c r="Q60" s="947"/>
      <c r="R60" s="947"/>
      <c r="S60" s="944"/>
      <c r="T60" s="78" t="s">
        <v>217</v>
      </c>
      <c r="U60" s="75" t="s">
        <v>339</v>
      </c>
      <c r="V60" s="974"/>
      <c r="W60" s="75" t="s">
        <v>93</v>
      </c>
      <c r="X60" s="944"/>
      <c r="Y60" s="77" t="s">
        <v>50</v>
      </c>
      <c r="Z60" s="290"/>
      <c r="AA60" s="77" t="s">
        <v>50</v>
      </c>
      <c r="AB60" s="717"/>
      <c r="AC60" s="291" t="s">
        <v>50</v>
      </c>
      <c r="AD60" s="290"/>
      <c r="AE60" s="290" t="s">
        <v>122</v>
      </c>
      <c r="AF60" s="292"/>
      <c r="AG60" s="975" t="s">
        <v>1176</v>
      </c>
      <c r="AH60" s="947"/>
      <c r="AI60" s="947"/>
      <c r="AJ60" s="947"/>
      <c r="AK60" s="947"/>
      <c r="AL60" s="947"/>
      <c r="AM60" s="947"/>
      <c r="AN60" s="947"/>
      <c r="AO60" s="947"/>
      <c r="AP60" s="947"/>
      <c r="AQ60" s="947"/>
      <c r="AR60" s="947"/>
      <c r="AS60" s="947"/>
      <c r="AT60" s="947"/>
      <c r="AU60" s="947"/>
      <c r="AV60" s="947"/>
      <c r="AW60" s="947"/>
      <c r="AX60" s="208"/>
      <c r="AY60" s="40"/>
      <c r="AZ60" s="465"/>
      <c r="BA60" s="192">
        <f t="shared" si="7"/>
        <v>2</v>
      </c>
      <c r="BB60" s="192"/>
      <c r="BC60" s="1098"/>
      <c r="BD60" s="1098"/>
      <c r="BE60" s="1098"/>
      <c r="BF60" s="1098"/>
      <c r="BG60" s="559" t="str">
        <f t="shared" ca="1" si="0"/>
        <v/>
      </c>
      <c r="BH60" s="560" t="str">
        <f t="shared" ca="1" si="1"/>
        <v/>
      </c>
      <c r="BI60" s="560" t="str">
        <f t="shared" ca="1" si="2"/>
        <v/>
      </c>
      <c r="BJ60" s="560" t="str">
        <f t="shared" ca="1" si="3"/>
        <v/>
      </c>
      <c r="BK60" s="560" t="str">
        <f t="shared" ca="1" si="4"/>
        <v/>
      </c>
      <c r="BL60" s="561" t="str">
        <f t="shared" ca="1" si="5"/>
        <v/>
      </c>
      <c r="BM60" s="379"/>
      <c r="BN60" s="379"/>
      <c r="BO60" s="379"/>
      <c r="BP60" s="379"/>
      <c r="BQ60" s="379"/>
      <c r="BR60" s="1219" t="str">
        <f>"「共通仕様」"&amp;共通仕様!$CL$13</f>
        <v>「共通仕様」「44. 画面操作区分情報取得処理」</v>
      </c>
      <c r="BS60" s="475"/>
      <c r="BT60" s="475"/>
      <c r="BU60" s="475"/>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1538"/>
      <c r="CW60" s="1189"/>
      <c r="CX60" s="1189"/>
      <c r="CY60" s="1541"/>
      <c r="CZ60" s="229"/>
      <c r="DA60" s="229"/>
      <c r="DB60" s="229"/>
      <c r="DC60" s="229"/>
      <c r="DD60" s="1991"/>
      <c r="DE60" s="1992"/>
      <c r="DF60" s="1992"/>
      <c r="DG60" s="1993"/>
      <c r="DH60" s="229"/>
      <c r="DI60" s="229"/>
      <c r="DJ60" s="229"/>
      <c r="DK60" s="229"/>
      <c r="DL60" s="229"/>
      <c r="DM60" s="229"/>
      <c r="DN60" s="229"/>
      <c r="DO60" s="229"/>
      <c r="DP60" s="229"/>
      <c r="DQ60" s="229"/>
      <c r="DR60" s="1520"/>
    </row>
    <row r="61" spans="1:122" s="80" customFormat="1" ht="15" customHeight="1">
      <c r="A61" s="218"/>
      <c r="B61" s="1885">
        <f>IF(NOT(ISBLANK(D61)),MAX(B$38:B60)+1,"")</f>
        <v>24</v>
      </c>
      <c r="C61" s="1886"/>
      <c r="D61" s="823" t="s">
        <v>1143</v>
      </c>
      <c r="E61" s="947"/>
      <c r="F61" s="947"/>
      <c r="G61" s="947"/>
      <c r="H61" s="947"/>
      <c r="I61" s="947"/>
      <c r="J61" s="947"/>
      <c r="K61" s="947"/>
      <c r="L61" s="947"/>
      <c r="M61" s="947"/>
      <c r="N61" s="947"/>
      <c r="O61" s="944"/>
      <c r="P61" s="823" t="s">
        <v>115</v>
      </c>
      <c r="Q61" s="947"/>
      <c r="R61" s="947"/>
      <c r="S61" s="944"/>
      <c r="T61" s="289" t="s">
        <v>172</v>
      </c>
      <c r="U61" s="255"/>
      <c r="V61" s="973"/>
      <c r="W61" s="255"/>
      <c r="X61" s="973"/>
      <c r="Y61" s="290"/>
      <c r="Z61" s="290"/>
      <c r="AA61" s="290"/>
      <c r="AB61" s="717"/>
      <c r="AC61" s="291"/>
      <c r="AD61" s="290"/>
      <c r="AE61" s="290"/>
      <c r="AF61" s="154"/>
      <c r="AG61" s="947"/>
      <c r="AH61" s="947"/>
      <c r="AI61" s="947"/>
      <c r="AJ61" s="947"/>
      <c r="AK61" s="947"/>
      <c r="AL61" s="947"/>
      <c r="AM61" s="947"/>
      <c r="AN61" s="947"/>
      <c r="AO61" s="947"/>
      <c r="AP61" s="947"/>
      <c r="AQ61" s="947"/>
      <c r="AR61" s="947"/>
      <c r="AS61" s="947"/>
      <c r="AT61" s="947"/>
      <c r="AU61" s="947"/>
      <c r="AV61" s="947"/>
      <c r="AW61" s="947"/>
      <c r="AX61" s="208"/>
      <c r="AY61" s="40"/>
      <c r="AZ61" s="465"/>
      <c r="BA61" s="192">
        <f t="shared" si="7"/>
        <v>2</v>
      </c>
      <c r="BB61" s="192"/>
      <c r="BC61" s="192"/>
      <c r="BD61" s="192"/>
      <c r="BE61" s="192"/>
      <c r="BF61" s="192"/>
      <c r="BG61" s="559" t="str">
        <f t="shared" ca="1" si="0"/>
        <v/>
      </c>
      <c r="BH61" s="560" t="str">
        <f t="shared" ca="1" si="1"/>
        <v/>
      </c>
      <c r="BI61" s="560" t="str">
        <f t="shared" ca="1" si="2"/>
        <v/>
      </c>
      <c r="BJ61" s="560" t="str">
        <f t="shared" ca="1" si="3"/>
        <v/>
      </c>
      <c r="BK61" s="560" t="str">
        <f t="shared" ca="1" si="4"/>
        <v/>
      </c>
      <c r="BL61" s="561" t="str">
        <f t="shared" ca="1" si="5"/>
        <v/>
      </c>
      <c r="BM61" s="359"/>
      <c r="BN61" s="359"/>
      <c r="BO61" s="359"/>
      <c r="BP61" s="359"/>
      <c r="BQ61" s="359"/>
      <c r="BR61" s="1219" t="str">
        <f>"「共通仕様」"&amp;共通仕様!$CL$16</f>
        <v>「共通仕様」「45. フォームロード共通処理」</v>
      </c>
      <c r="BS61" s="475"/>
      <c r="BT61" s="475"/>
      <c r="BU61" s="475"/>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1538"/>
      <c r="CW61" s="1189"/>
      <c r="CX61" s="1189"/>
      <c r="CY61" s="1541"/>
      <c r="CZ61" s="229"/>
      <c r="DA61" s="229"/>
      <c r="DB61" s="229"/>
      <c r="DC61" s="229"/>
      <c r="DD61" s="1991"/>
      <c r="DE61" s="1992"/>
      <c r="DF61" s="1992"/>
      <c r="DG61" s="1993"/>
      <c r="DH61" s="229"/>
      <c r="DI61" s="229"/>
      <c r="DJ61" s="229"/>
      <c r="DK61" s="229"/>
      <c r="DL61" s="229"/>
      <c r="DM61" s="229"/>
      <c r="DN61" s="229"/>
      <c r="DO61" s="229"/>
      <c r="DP61" s="229"/>
      <c r="DQ61" s="229"/>
      <c r="DR61" s="1520"/>
    </row>
    <row r="62" spans="1:122" s="80" customFormat="1" ht="15" customHeight="1">
      <c r="A62" s="218"/>
      <c r="B62" s="1885">
        <f>IF(NOT(ISBLANK(D62)),MAX(B$38:B61)+1,"")</f>
        <v>25</v>
      </c>
      <c r="C62" s="1886"/>
      <c r="D62" s="256" t="s">
        <v>1143</v>
      </c>
      <c r="E62" s="947"/>
      <c r="F62" s="947"/>
      <c r="G62" s="947"/>
      <c r="H62" s="947"/>
      <c r="I62" s="947"/>
      <c r="J62" s="947"/>
      <c r="K62" s="947"/>
      <c r="L62" s="947"/>
      <c r="M62" s="947"/>
      <c r="N62" s="947"/>
      <c r="O62" s="944"/>
      <c r="P62" s="823" t="s">
        <v>173</v>
      </c>
      <c r="Q62" s="947"/>
      <c r="R62" s="947"/>
      <c r="S62" s="944"/>
      <c r="T62" s="714" t="s">
        <v>763</v>
      </c>
      <c r="U62" s="544" t="s">
        <v>339</v>
      </c>
      <c r="V62" s="973"/>
      <c r="W62" s="544" t="s">
        <v>99</v>
      </c>
      <c r="X62" s="944"/>
      <c r="Y62" s="77" t="s">
        <v>50</v>
      </c>
      <c r="Z62" s="290"/>
      <c r="AA62" s="77" t="s">
        <v>50</v>
      </c>
      <c r="AB62" s="717"/>
      <c r="AC62" s="291" t="s">
        <v>50</v>
      </c>
      <c r="AD62" s="290"/>
      <c r="AE62" s="290" t="s">
        <v>122</v>
      </c>
      <c r="AF62" s="292"/>
      <c r="AG62" s="947" t="s">
        <v>1278</v>
      </c>
      <c r="AH62" s="947"/>
      <c r="AI62" s="947"/>
      <c r="AJ62" s="947"/>
      <c r="AK62" s="947"/>
      <c r="AL62" s="947"/>
      <c r="AM62" s="947"/>
      <c r="AN62" s="947"/>
      <c r="AO62" s="947"/>
      <c r="AP62" s="947"/>
      <c r="AQ62" s="947"/>
      <c r="AR62" s="947"/>
      <c r="AS62" s="947"/>
      <c r="AT62" s="947"/>
      <c r="AU62" s="947"/>
      <c r="AV62" s="947"/>
      <c r="AW62" s="947"/>
      <c r="AX62" s="208"/>
      <c r="AY62" s="40"/>
      <c r="AZ62" s="465"/>
      <c r="BA62" s="192">
        <f t="shared" si="7"/>
        <v>2</v>
      </c>
      <c r="BB62" s="192"/>
      <c r="BC62" s="1098"/>
      <c r="BD62" s="1098"/>
      <c r="BE62" s="1098"/>
      <c r="BF62" s="1098"/>
      <c r="BG62" s="559" t="str">
        <f t="shared" ca="1" si="0"/>
        <v/>
      </c>
      <c r="BH62" s="560" t="str">
        <f t="shared" ca="1" si="1"/>
        <v/>
      </c>
      <c r="BI62" s="560" t="str">
        <f t="shared" ca="1" si="2"/>
        <v/>
      </c>
      <c r="BJ62" s="560" t="str">
        <f t="shared" ca="1" si="3"/>
        <v/>
      </c>
      <c r="BK62" s="560" t="str">
        <f t="shared" ca="1" si="4"/>
        <v/>
      </c>
      <c r="BL62" s="561" t="str">
        <f t="shared" ca="1" si="5"/>
        <v/>
      </c>
      <c r="BM62" s="379"/>
      <c r="BN62" s="379"/>
      <c r="BO62" s="379"/>
      <c r="BP62" s="379"/>
      <c r="BQ62" s="379"/>
      <c r="BR62" s="1219" t="str">
        <f>"「共通仕様」"&amp;共通仕様!$CL$23</f>
        <v>「共通仕様」「46. 正式部品番号マスタ」</v>
      </c>
      <c r="BS62" s="475"/>
      <c r="BT62" s="475"/>
      <c r="BU62" s="475"/>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1538"/>
      <c r="CW62" s="1189"/>
      <c r="CX62" s="1189"/>
      <c r="CY62" s="1541"/>
      <c r="CZ62" s="229"/>
      <c r="DA62" s="229"/>
      <c r="DB62" s="229"/>
      <c r="DC62" s="229"/>
      <c r="DD62" s="1991"/>
      <c r="DE62" s="1992"/>
      <c r="DF62" s="1992"/>
      <c r="DG62" s="1993"/>
      <c r="DH62" s="229"/>
      <c r="DI62" s="229"/>
      <c r="DJ62" s="229"/>
      <c r="DK62" s="229"/>
      <c r="DL62" s="229"/>
      <c r="DM62" s="229"/>
      <c r="DN62" s="229"/>
      <c r="DO62" s="229"/>
      <c r="DP62" s="229"/>
      <c r="DQ62" s="229"/>
      <c r="DR62" s="1520"/>
    </row>
    <row r="63" spans="1:122" s="80" customFormat="1" ht="15" customHeight="1">
      <c r="A63" s="218"/>
      <c r="B63" s="1885">
        <f>IF(NOT(ISBLANK(D63)),MAX(B$38:B62)+1,"")</f>
        <v>26</v>
      </c>
      <c r="C63" s="1886"/>
      <c r="D63" s="824" t="s">
        <v>1144</v>
      </c>
      <c r="E63" s="972"/>
      <c r="F63" s="972"/>
      <c r="G63" s="972"/>
      <c r="H63" s="972"/>
      <c r="I63" s="972"/>
      <c r="J63" s="972"/>
      <c r="K63" s="972"/>
      <c r="L63" s="972"/>
      <c r="M63" s="972"/>
      <c r="N63" s="972"/>
      <c r="O63" s="974"/>
      <c r="P63" s="824" t="s">
        <v>52</v>
      </c>
      <c r="Q63" s="972"/>
      <c r="R63" s="972"/>
      <c r="S63" s="974"/>
      <c r="T63" s="289" t="s">
        <v>172</v>
      </c>
      <c r="U63" s="255"/>
      <c r="V63" s="973"/>
      <c r="W63" s="255"/>
      <c r="X63" s="973"/>
      <c r="Y63" s="77" t="s">
        <v>50</v>
      </c>
      <c r="Z63" s="77"/>
      <c r="AA63" s="77"/>
      <c r="AB63" s="716"/>
      <c r="AC63" s="291" t="s">
        <v>50</v>
      </c>
      <c r="AD63" s="290"/>
      <c r="AE63" s="290" t="s">
        <v>122</v>
      </c>
      <c r="AF63" s="154"/>
      <c r="AG63" s="975"/>
      <c r="AH63" s="975"/>
      <c r="AI63" s="975"/>
      <c r="AJ63" s="975"/>
      <c r="AK63" s="975"/>
      <c r="AL63" s="975"/>
      <c r="AM63" s="975"/>
      <c r="AN63" s="975"/>
      <c r="AO63" s="975"/>
      <c r="AP63" s="975"/>
      <c r="AQ63" s="975"/>
      <c r="AR63" s="975"/>
      <c r="AS63" s="975"/>
      <c r="AT63" s="975"/>
      <c r="AU63" s="975"/>
      <c r="AV63" s="975"/>
      <c r="AW63" s="975"/>
      <c r="AX63" s="208"/>
      <c r="AY63" s="40"/>
      <c r="AZ63" s="465"/>
      <c r="BA63" s="192">
        <f t="shared" si="7"/>
        <v>2</v>
      </c>
      <c r="BB63" s="192"/>
      <c r="BC63" s="192"/>
      <c r="BD63" s="192"/>
      <c r="BE63" s="192"/>
      <c r="BF63" s="192"/>
      <c r="BG63" s="559" t="str">
        <f t="shared" ca="1" si="0"/>
        <v/>
      </c>
      <c r="BH63" s="560" t="str">
        <f t="shared" ca="1" si="1"/>
        <v/>
      </c>
      <c r="BI63" s="560" t="str">
        <f t="shared" ca="1" si="2"/>
        <v/>
      </c>
      <c r="BJ63" s="560" t="str">
        <f t="shared" ca="1" si="3"/>
        <v/>
      </c>
      <c r="BK63" s="560" t="str">
        <f t="shared" ca="1" si="4"/>
        <v/>
      </c>
      <c r="BL63" s="561" t="str">
        <f t="shared" ca="1" si="5"/>
        <v/>
      </c>
      <c r="BM63" s="359"/>
      <c r="BN63" s="359"/>
      <c r="BO63" s="359"/>
      <c r="BP63" s="359"/>
      <c r="BQ63" s="359"/>
      <c r="BR63" s="244"/>
      <c r="BS63" s="244"/>
      <c r="BT63" s="244"/>
      <c r="BU63" s="1219" t="str">
        <f>"「共通仕様」"&amp;共通仕様!$CO$25</f>
        <v>「共通仕様」「46.3.1.①. 正式部品番号データセット 条件無し」</v>
      </c>
      <c r="BV63" s="244"/>
      <c r="BW63" s="244"/>
      <c r="BX63" s="244"/>
      <c r="BY63" s="244"/>
      <c r="BZ63" s="244"/>
      <c r="CA63" s="244"/>
      <c r="CB63" s="244"/>
      <c r="CC63" s="244"/>
      <c r="CD63" s="244"/>
      <c r="CE63" s="244"/>
      <c r="CF63" s="244"/>
      <c r="CG63" s="244"/>
      <c r="CH63" s="244"/>
      <c r="CI63" s="244"/>
      <c r="CJ63" s="244"/>
      <c r="CK63" s="244"/>
      <c r="CL63" s="244"/>
      <c r="CM63" s="244"/>
      <c r="CN63" s="244"/>
      <c r="CO63" s="244"/>
      <c r="CP63" s="244"/>
      <c r="CQ63" s="244"/>
      <c r="CR63" s="244"/>
      <c r="CS63" s="244"/>
      <c r="CT63" s="244"/>
      <c r="CU63" s="244"/>
      <c r="CV63" s="1538"/>
      <c r="CW63" s="1189"/>
      <c r="CX63" s="1189"/>
      <c r="CY63" s="1541"/>
      <c r="CZ63" s="229"/>
      <c r="DA63" s="229"/>
      <c r="DB63" s="229"/>
      <c r="DC63" s="229"/>
      <c r="DD63" s="1991"/>
      <c r="DE63" s="1992"/>
      <c r="DF63" s="1992"/>
      <c r="DG63" s="1993"/>
      <c r="DH63" s="229"/>
      <c r="DI63" s="229"/>
      <c r="DJ63" s="229"/>
      <c r="DK63" s="229"/>
      <c r="DL63" s="229"/>
      <c r="DM63" s="229"/>
      <c r="DN63" s="229"/>
      <c r="DO63" s="229"/>
      <c r="DP63" s="229"/>
      <c r="DQ63" s="229"/>
      <c r="DR63" s="1520"/>
    </row>
    <row r="64" spans="1:122" s="80" customFormat="1" ht="15" customHeight="1">
      <c r="A64" s="218"/>
      <c r="B64" s="1885">
        <f>IF(NOT(ISBLANK(D64)),MAX(B$38:B63)+1,"")</f>
        <v>27</v>
      </c>
      <c r="C64" s="1886"/>
      <c r="D64" s="256" t="s">
        <v>501</v>
      </c>
      <c r="E64" s="975"/>
      <c r="F64" s="975"/>
      <c r="G64" s="975"/>
      <c r="H64" s="975"/>
      <c r="I64" s="975"/>
      <c r="J64" s="975"/>
      <c r="K64" s="975"/>
      <c r="L64" s="975"/>
      <c r="M64" s="975"/>
      <c r="N64" s="975"/>
      <c r="O64" s="973"/>
      <c r="P64" s="823" t="s">
        <v>115</v>
      </c>
      <c r="Q64" s="975"/>
      <c r="R64" s="975"/>
      <c r="S64" s="973"/>
      <c r="T64" s="289" t="s">
        <v>172</v>
      </c>
      <c r="U64" s="255"/>
      <c r="V64" s="973"/>
      <c r="W64" s="255"/>
      <c r="X64" s="973"/>
      <c r="Y64" s="290"/>
      <c r="Z64" s="290"/>
      <c r="AA64" s="290"/>
      <c r="AB64" s="717"/>
      <c r="AC64" s="291"/>
      <c r="AD64" s="290"/>
      <c r="AE64" s="290"/>
      <c r="AF64" s="292"/>
      <c r="AG64" s="975"/>
      <c r="AH64" s="975"/>
      <c r="AI64" s="975"/>
      <c r="AJ64" s="975"/>
      <c r="AK64" s="975"/>
      <c r="AL64" s="975"/>
      <c r="AM64" s="975"/>
      <c r="AN64" s="975"/>
      <c r="AO64" s="975"/>
      <c r="AP64" s="975"/>
      <c r="AQ64" s="975"/>
      <c r="AR64" s="975"/>
      <c r="AS64" s="975"/>
      <c r="AT64" s="975"/>
      <c r="AU64" s="975"/>
      <c r="AV64" s="975"/>
      <c r="AW64" s="975"/>
      <c r="AX64" s="208"/>
      <c r="AY64" s="40"/>
      <c r="AZ64" s="465"/>
      <c r="BA64" s="192">
        <f t="shared" si="7"/>
        <v>2</v>
      </c>
      <c r="BB64" s="192"/>
      <c r="BC64" s="1098"/>
      <c r="BD64" s="1098"/>
      <c r="BE64" s="1098"/>
      <c r="BF64" s="1098"/>
      <c r="BG64" s="559" t="str">
        <f t="shared" ca="1" si="0"/>
        <v/>
      </c>
      <c r="BH64" s="560" t="str">
        <f t="shared" ca="1" si="1"/>
        <v/>
      </c>
      <c r="BI64" s="560" t="str">
        <f t="shared" ca="1" si="2"/>
        <v/>
      </c>
      <c r="BJ64" s="560" t="str">
        <f t="shared" ca="1" si="3"/>
        <v/>
      </c>
      <c r="BK64" s="560" t="str">
        <f t="shared" ca="1" si="4"/>
        <v/>
      </c>
      <c r="BL64" s="561" t="str">
        <f t="shared" ca="1" si="5"/>
        <v/>
      </c>
      <c r="BM64" s="379"/>
      <c r="BN64" s="379"/>
      <c r="BO64" s="379"/>
      <c r="BP64" s="379"/>
      <c r="BQ64" s="379"/>
      <c r="BR64" s="244"/>
      <c r="BS64" s="244"/>
      <c r="BT64" s="244"/>
      <c r="BU64" s="1219" t="str">
        <f>"「共通仕様」"&amp;共通仕様!$CO$26</f>
        <v>「共通仕様」「46.3.1.②. 正式部品番号データセット 部品番号の入力」</v>
      </c>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1538"/>
      <c r="CW64" s="1189"/>
      <c r="CX64" s="1189"/>
      <c r="CY64" s="1541"/>
      <c r="CZ64" s="229"/>
      <c r="DA64" s="229"/>
      <c r="DB64" s="229"/>
      <c r="DC64" s="229"/>
      <c r="DD64" s="1991"/>
      <c r="DE64" s="1992"/>
      <c r="DF64" s="1992"/>
      <c r="DG64" s="1993"/>
      <c r="DH64" s="229"/>
      <c r="DI64" s="229"/>
      <c r="DJ64" s="229"/>
      <c r="DK64" s="229"/>
      <c r="DL64" s="229"/>
      <c r="DM64" s="229"/>
      <c r="DN64" s="229"/>
      <c r="DO64" s="229"/>
      <c r="DP64" s="229"/>
      <c r="DQ64" s="229"/>
      <c r="DR64" s="1520"/>
    </row>
    <row r="65" spans="1:122" s="80" customFormat="1" ht="15" customHeight="1">
      <c r="A65" s="218"/>
      <c r="B65" s="1885">
        <f>IF(NOT(ISBLANK(D65)),MAX(B$38:B64)+1,"")</f>
        <v>28</v>
      </c>
      <c r="C65" s="1886"/>
      <c r="D65" s="824" t="s">
        <v>1145</v>
      </c>
      <c r="E65" s="972"/>
      <c r="F65" s="972"/>
      <c r="G65" s="972"/>
      <c r="H65" s="972"/>
      <c r="I65" s="972"/>
      <c r="J65" s="972"/>
      <c r="K65" s="972"/>
      <c r="L65" s="972"/>
      <c r="M65" s="972"/>
      <c r="N65" s="972"/>
      <c r="O65" s="974"/>
      <c r="P65" s="823" t="s">
        <v>173</v>
      </c>
      <c r="Q65" s="972"/>
      <c r="R65" s="972"/>
      <c r="S65" s="974"/>
      <c r="T65" s="78" t="s">
        <v>217</v>
      </c>
      <c r="U65" s="75" t="s">
        <v>339</v>
      </c>
      <c r="V65" s="974"/>
      <c r="W65" s="75" t="s">
        <v>93</v>
      </c>
      <c r="X65" s="974"/>
      <c r="Y65" s="77" t="s">
        <v>50</v>
      </c>
      <c r="Z65" s="77" t="s">
        <v>50</v>
      </c>
      <c r="AA65" s="78" t="s">
        <v>122</v>
      </c>
      <c r="AB65" s="716"/>
      <c r="AC65" s="291" t="s">
        <v>50</v>
      </c>
      <c r="AD65" s="290"/>
      <c r="AE65" s="290" t="s">
        <v>122</v>
      </c>
      <c r="AF65" s="154"/>
      <c r="AG65" s="1011" t="s">
        <v>1176</v>
      </c>
      <c r="AH65" s="975"/>
      <c r="AI65" s="975"/>
      <c r="AJ65" s="975"/>
      <c r="AK65" s="975"/>
      <c r="AL65" s="975"/>
      <c r="AM65" s="975"/>
      <c r="AN65" s="975"/>
      <c r="AO65" s="975"/>
      <c r="AP65" s="975"/>
      <c r="AQ65" s="975"/>
      <c r="AR65" s="975"/>
      <c r="AS65" s="975"/>
      <c r="AT65" s="975"/>
      <c r="AU65" s="975"/>
      <c r="AV65" s="975"/>
      <c r="AW65" s="975"/>
      <c r="AX65" s="208"/>
      <c r="AY65" s="40"/>
      <c r="AZ65" s="465"/>
      <c r="BA65" s="192">
        <f t="shared" si="7"/>
        <v>2</v>
      </c>
      <c r="BB65" s="192"/>
      <c r="BC65" s="192"/>
      <c r="BD65" s="192"/>
      <c r="BE65" s="192"/>
      <c r="BF65" s="192"/>
      <c r="BG65" s="559" t="str">
        <f t="shared" ca="1" si="0"/>
        <v/>
      </c>
      <c r="BH65" s="560" t="str">
        <f t="shared" ca="1" si="1"/>
        <v/>
      </c>
      <c r="BI65" s="560" t="str">
        <f t="shared" ca="1" si="2"/>
        <v/>
      </c>
      <c r="BJ65" s="560" t="str">
        <f t="shared" ca="1" si="3"/>
        <v/>
      </c>
      <c r="BK65" s="560" t="str">
        <f t="shared" ca="1" si="4"/>
        <v/>
      </c>
      <c r="BL65" s="561" t="str">
        <f t="shared" ca="1" si="5"/>
        <v/>
      </c>
      <c r="BM65" s="359"/>
      <c r="BN65" s="359"/>
      <c r="BO65" s="359"/>
      <c r="BP65" s="359"/>
      <c r="BQ65" s="359"/>
      <c r="BR65" s="1219"/>
      <c r="BS65" s="1219" t="str">
        <f>"「共通仕様」"&amp;共通仕様!$CM$27</f>
        <v>「共通仕様」「46.4 正式部品番号データ入力チェック処理」</v>
      </c>
      <c r="BT65" s="244"/>
      <c r="BU65" s="1219"/>
      <c r="BV65" s="1219"/>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1538"/>
      <c r="CW65" s="1189"/>
      <c r="CX65" s="1189"/>
      <c r="CY65" s="1541"/>
      <c r="CZ65" s="229"/>
      <c r="DA65" s="229"/>
      <c r="DB65" s="229"/>
      <c r="DC65" s="229"/>
      <c r="DD65" s="1991"/>
      <c r="DE65" s="1992"/>
      <c r="DF65" s="1992"/>
      <c r="DG65" s="1993"/>
      <c r="DH65" s="229"/>
      <c r="DI65" s="229"/>
      <c r="DJ65" s="229"/>
      <c r="DK65" s="229"/>
      <c r="DL65" s="229"/>
      <c r="DM65" s="229"/>
      <c r="DN65" s="229"/>
      <c r="DO65" s="229"/>
      <c r="DP65" s="229"/>
      <c r="DQ65" s="229"/>
      <c r="DR65" s="1520"/>
    </row>
    <row r="66" spans="1:122" s="80" customFormat="1" ht="15" customHeight="1">
      <c r="A66" s="218"/>
      <c r="B66" s="1885">
        <f>IF(NOT(ISBLANK(D66)),MAX(B$38:B65)+1,"")</f>
        <v>29</v>
      </c>
      <c r="C66" s="1886"/>
      <c r="D66" s="256" t="s">
        <v>1146</v>
      </c>
      <c r="E66" s="975"/>
      <c r="F66" s="975"/>
      <c r="G66" s="975"/>
      <c r="H66" s="975"/>
      <c r="I66" s="975"/>
      <c r="J66" s="975"/>
      <c r="K66" s="975"/>
      <c r="L66" s="975"/>
      <c r="M66" s="975"/>
      <c r="N66" s="975"/>
      <c r="O66" s="973"/>
      <c r="P66" s="823" t="s">
        <v>173</v>
      </c>
      <c r="Q66" s="975"/>
      <c r="R66" s="975"/>
      <c r="S66" s="973"/>
      <c r="T66" s="289" t="s">
        <v>1177</v>
      </c>
      <c r="U66" s="255" t="s">
        <v>1178</v>
      </c>
      <c r="V66" s="973"/>
      <c r="W66" s="255" t="s">
        <v>1177</v>
      </c>
      <c r="X66" s="973"/>
      <c r="Y66" s="77" t="s">
        <v>50</v>
      </c>
      <c r="Z66" s="77" t="s">
        <v>50</v>
      </c>
      <c r="AA66" s="77" t="s">
        <v>122</v>
      </c>
      <c r="AB66" s="717"/>
      <c r="AC66" s="291" t="s">
        <v>50</v>
      </c>
      <c r="AD66" s="290"/>
      <c r="AE66" s="290" t="s">
        <v>122</v>
      </c>
      <c r="AF66" s="292"/>
      <c r="AG66" s="975"/>
      <c r="AH66" s="975"/>
      <c r="AI66" s="975"/>
      <c r="AJ66" s="975"/>
      <c r="AK66" s="975"/>
      <c r="AL66" s="975"/>
      <c r="AM66" s="975"/>
      <c r="AN66" s="975"/>
      <c r="AO66" s="975"/>
      <c r="AP66" s="975"/>
      <c r="AQ66" s="975"/>
      <c r="AR66" s="975"/>
      <c r="AS66" s="975"/>
      <c r="AT66" s="975"/>
      <c r="AU66" s="975"/>
      <c r="AV66" s="975"/>
      <c r="AW66" s="975"/>
      <c r="AX66" s="208"/>
      <c r="AY66" s="40"/>
      <c r="AZ66" s="465"/>
      <c r="BA66" s="192">
        <f t="shared" si="7"/>
        <v>2</v>
      </c>
      <c r="BB66" s="192"/>
      <c r="BC66" s="1098"/>
      <c r="BD66" s="1098"/>
      <c r="BE66" s="1098"/>
      <c r="BF66" s="1098"/>
      <c r="BG66" s="559" t="str">
        <f t="shared" ca="1" si="0"/>
        <v/>
      </c>
      <c r="BH66" s="560" t="str">
        <f t="shared" ca="1" si="1"/>
        <v/>
      </c>
      <c r="BI66" s="560" t="str">
        <f t="shared" ca="1" si="2"/>
        <v/>
      </c>
      <c r="BJ66" s="560" t="str">
        <f t="shared" ca="1" si="3"/>
        <v/>
      </c>
      <c r="BK66" s="560" t="str">
        <f t="shared" ca="1" si="4"/>
        <v/>
      </c>
      <c r="BL66" s="561" t="str">
        <f t="shared" ca="1" si="5"/>
        <v/>
      </c>
      <c r="BM66" s="379"/>
      <c r="BN66" s="379"/>
      <c r="BO66" s="379"/>
      <c r="BP66" s="379"/>
      <c r="BQ66" s="379"/>
      <c r="BR66" s="1219" t="str">
        <f>"「共通仕様」"&amp;共通仕様!$CL$28</f>
        <v>「共通仕様」「47. 画面クリア共通処理」</v>
      </c>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1538"/>
      <c r="CW66" s="1189"/>
      <c r="CX66" s="1189"/>
      <c r="CY66" s="1541"/>
      <c r="CZ66" s="229"/>
      <c r="DA66" s="229"/>
      <c r="DB66" s="229"/>
      <c r="DC66" s="229"/>
      <c r="DD66" s="1991"/>
      <c r="DE66" s="1992"/>
      <c r="DF66" s="1992"/>
      <c r="DG66" s="1993"/>
      <c r="DH66" s="229"/>
      <c r="DI66" s="229"/>
      <c r="DJ66" s="229"/>
      <c r="DK66" s="229"/>
      <c r="DL66" s="229"/>
      <c r="DM66" s="229"/>
      <c r="DN66" s="229"/>
      <c r="DO66" s="229"/>
      <c r="DP66" s="229"/>
      <c r="DQ66" s="229"/>
      <c r="DR66" s="1520"/>
    </row>
    <row r="67" spans="1:122" s="80" customFormat="1" ht="15" customHeight="1">
      <c r="A67" s="218"/>
      <c r="B67" s="1885">
        <f>IF(NOT(ISBLANK(D67)),MAX(B$38:B66)+1,"")</f>
        <v>30</v>
      </c>
      <c r="C67" s="1886"/>
      <c r="D67" s="256" t="s">
        <v>1147</v>
      </c>
      <c r="E67" s="975"/>
      <c r="F67" s="975"/>
      <c r="G67" s="975"/>
      <c r="H67" s="975"/>
      <c r="I67" s="975"/>
      <c r="J67" s="975"/>
      <c r="K67" s="975"/>
      <c r="L67" s="975"/>
      <c r="M67" s="975"/>
      <c r="N67" s="975"/>
      <c r="O67" s="973"/>
      <c r="P67" s="823" t="s">
        <v>115</v>
      </c>
      <c r="Q67" s="975"/>
      <c r="R67" s="975"/>
      <c r="S67" s="973"/>
      <c r="T67" s="289" t="s">
        <v>172</v>
      </c>
      <c r="U67" s="255"/>
      <c r="V67" s="973"/>
      <c r="W67" s="255"/>
      <c r="X67" s="973"/>
      <c r="Y67" s="77"/>
      <c r="Z67" s="77"/>
      <c r="AA67" s="294"/>
      <c r="AB67" s="717"/>
      <c r="AC67" s="291"/>
      <c r="AD67" s="290"/>
      <c r="AE67" s="290"/>
      <c r="AF67" s="154"/>
      <c r="AG67" s="975"/>
      <c r="AH67" s="975"/>
      <c r="AI67" s="975"/>
      <c r="AJ67" s="975"/>
      <c r="AK67" s="975"/>
      <c r="AL67" s="975"/>
      <c r="AM67" s="975"/>
      <c r="AN67" s="975"/>
      <c r="AO67" s="975"/>
      <c r="AP67" s="975"/>
      <c r="AQ67" s="975"/>
      <c r="AR67" s="975"/>
      <c r="AS67" s="975"/>
      <c r="AT67" s="975"/>
      <c r="AU67" s="975"/>
      <c r="AV67" s="975"/>
      <c r="AW67" s="975"/>
      <c r="AX67" s="208"/>
      <c r="AY67" s="40"/>
      <c r="AZ67" s="465"/>
      <c r="BA67" s="192">
        <f t="shared" si="7"/>
        <v>2</v>
      </c>
      <c r="BB67" s="192"/>
      <c r="BC67" s="192"/>
      <c r="BD67" s="192"/>
      <c r="BE67" s="192"/>
      <c r="BF67" s="192"/>
      <c r="BG67" s="559" t="str">
        <f t="shared" ref="BG67:BG130" ca="1" si="8">IF(BA67&lt;&gt;"",IF(MID(_xlfn.FORMULATEXT(BA67),SEARCH("[",_xlfn.FORMULATEXT(BA67))+1,SEARCH("]",_xlfn.FORMULATEXT(BA67))-(SEARCH("[",_xlfn.FORMULATEXT(BA67))+1))="-1","",1),"")</f>
        <v/>
      </c>
      <c r="BH67" s="560" t="str">
        <f t="shared" ref="BH67:BH130" ca="1" si="9">IF(BB67&lt;&gt;"",IF(MID(_xlfn.FORMULATEXT(BB67),SEARCH("[",_xlfn.FORMULATEXT(BB67))+1,SEARCH("]",_xlfn.FORMULATEXT(BB67))-(SEARCH("[",_xlfn.FORMULATEXT(BB67))+1))="-1","",1),"")</f>
        <v/>
      </c>
      <c r="BI67" s="560" t="str">
        <f t="shared" ref="BI67:BI130" ca="1" si="10">IF(BC67&lt;&gt;"",IF(MID(_xlfn.FORMULATEXT(BC67),SEARCH("[",_xlfn.FORMULATEXT(BC67))+1,SEARCH("]",_xlfn.FORMULATEXT(BC67))-(SEARCH("[",_xlfn.FORMULATEXT(BC67))+1))="-1","",1),"")</f>
        <v/>
      </c>
      <c r="BJ67" s="560" t="str">
        <f t="shared" ref="BJ67:BJ130" ca="1" si="11">IF(BD67&lt;&gt;"",IF(MID(_xlfn.FORMULATEXT(BD67),SEARCH("[",_xlfn.FORMULATEXT(BD67))+1,SEARCH("]",_xlfn.FORMULATEXT(BD67))-(SEARCH("[",_xlfn.FORMULATEXT(BD67))+1))="-1","",1),"")</f>
        <v/>
      </c>
      <c r="BK67" s="560" t="str">
        <f t="shared" ref="BK67:BK130" ca="1" si="12">IF(BE67&lt;&gt;"",IF(MID(_xlfn.FORMULATEXT(BE67),SEARCH("[",_xlfn.FORMULATEXT(BE67))+1,SEARCH("]",_xlfn.FORMULATEXT(BE67))-(SEARCH("[",_xlfn.FORMULATEXT(BE67))+1))="-1","",1),"")</f>
        <v/>
      </c>
      <c r="BL67" s="561" t="str">
        <f t="shared" ref="BL67:BL130" ca="1" si="13">IF(BF67&lt;&gt;"",IF(MID(_xlfn.FORMULATEXT(BF67),SEARCH("[",_xlfn.FORMULATEXT(BF67))+1,SEARCH("]",_xlfn.FORMULATEXT(BF67))-(SEARCH("[",_xlfn.FORMULATEXT(BF67))+1))="-1","",1),"")</f>
        <v/>
      </c>
      <c r="BM67" s="359"/>
      <c r="BN67" s="359"/>
      <c r="BO67" s="359"/>
      <c r="BP67" s="359"/>
      <c r="BQ67" s="359"/>
      <c r="BR67" s="1219" t="str">
        <f>"「共通仕様」"&amp;共通仕様!$CL$29</f>
        <v>「共通仕様」「48. データ削除共通処理」</v>
      </c>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1538"/>
      <c r="CW67" s="1189"/>
      <c r="CX67" s="1189"/>
      <c r="CY67" s="1541"/>
      <c r="CZ67" s="229"/>
      <c r="DA67" s="229"/>
      <c r="DB67" s="229"/>
      <c r="DC67" s="229"/>
      <c r="DD67" s="1991"/>
      <c r="DE67" s="1992"/>
      <c r="DF67" s="1992"/>
      <c r="DG67" s="1993"/>
      <c r="DH67" s="229"/>
      <c r="DI67" s="229"/>
      <c r="DJ67" s="229"/>
      <c r="DK67" s="229"/>
      <c r="DL67" s="229"/>
      <c r="DM67" s="229"/>
      <c r="DN67" s="229"/>
      <c r="DO67" s="229"/>
      <c r="DP67" s="229"/>
      <c r="DQ67" s="229"/>
      <c r="DR67" s="1520"/>
    </row>
    <row r="68" spans="1:122" s="80" customFormat="1" ht="15" customHeight="1">
      <c r="A68" s="218"/>
      <c r="B68" s="1885">
        <f>IF(NOT(ISBLANK(D68)),MAX(B$38:B67)+1,"")</f>
        <v>31</v>
      </c>
      <c r="C68" s="1886"/>
      <c r="D68" s="824" t="s">
        <v>1148</v>
      </c>
      <c r="E68" s="975"/>
      <c r="F68" s="975"/>
      <c r="G68" s="975"/>
      <c r="H68" s="975"/>
      <c r="I68" s="975"/>
      <c r="J68" s="975"/>
      <c r="K68" s="975"/>
      <c r="L68" s="975"/>
      <c r="M68" s="975"/>
      <c r="N68" s="975"/>
      <c r="O68" s="973"/>
      <c r="P68" s="823" t="s">
        <v>173</v>
      </c>
      <c r="Q68" s="975"/>
      <c r="R68" s="975"/>
      <c r="S68" s="973"/>
      <c r="T68" s="78" t="s">
        <v>217</v>
      </c>
      <c r="U68" s="75" t="s">
        <v>339</v>
      </c>
      <c r="V68" s="974"/>
      <c r="W68" s="75" t="s">
        <v>93</v>
      </c>
      <c r="X68" s="974"/>
      <c r="Y68" s="77" t="s">
        <v>50</v>
      </c>
      <c r="Z68" s="77" t="s">
        <v>50</v>
      </c>
      <c r="AA68" s="77" t="s">
        <v>122</v>
      </c>
      <c r="AB68" s="717"/>
      <c r="AC68" s="291" t="s">
        <v>50</v>
      </c>
      <c r="AD68" s="290"/>
      <c r="AE68" s="290" t="s">
        <v>122</v>
      </c>
      <c r="AF68" s="292"/>
      <c r="AG68" s="1011" t="s">
        <v>1176</v>
      </c>
      <c r="AH68" s="975"/>
      <c r="AI68" s="975"/>
      <c r="AJ68" s="975"/>
      <c r="AK68" s="975"/>
      <c r="AL68" s="975"/>
      <c r="AM68" s="975"/>
      <c r="AN68" s="975"/>
      <c r="AO68" s="975"/>
      <c r="AP68" s="975"/>
      <c r="AQ68" s="975"/>
      <c r="AR68" s="975"/>
      <c r="AS68" s="975"/>
      <c r="AT68" s="975"/>
      <c r="AU68" s="975"/>
      <c r="AV68" s="975"/>
      <c r="AW68" s="975"/>
      <c r="AX68" s="208"/>
      <c r="AY68" s="40"/>
      <c r="AZ68" s="465"/>
      <c r="BA68" s="192">
        <f t="shared" si="7"/>
        <v>2</v>
      </c>
      <c r="BB68" s="192"/>
      <c r="BC68" s="1098"/>
      <c r="BD68" s="1098"/>
      <c r="BE68" s="1098"/>
      <c r="BF68" s="1098"/>
      <c r="BG68" s="559" t="str">
        <f t="shared" ca="1" si="8"/>
        <v/>
      </c>
      <c r="BH68" s="560" t="str">
        <f t="shared" ca="1" si="9"/>
        <v/>
      </c>
      <c r="BI68" s="560" t="str">
        <f t="shared" ca="1" si="10"/>
        <v/>
      </c>
      <c r="BJ68" s="560" t="str">
        <f t="shared" ca="1" si="11"/>
        <v/>
      </c>
      <c r="BK68" s="560" t="str">
        <f t="shared" ca="1" si="12"/>
        <v/>
      </c>
      <c r="BL68" s="561" t="str">
        <f t="shared" ca="1" si="13"/>
        <v/>
      </c>
      <c r="BM68" s="379"/>
      <c r="BN68" s="379"/>
      <c r="BO68" s="379"/>
      <c r="BP68" s="379"/>
      <c r="BQ68" s="379"/>
      <c r="BR68" s="1219" t="str">
        <f>"「共通仕様」"&amp;共通仕様!$CL$30</f>
        <v>「共通仕様」「49. 画面終了共通処理」</v>
      </c>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1538"/>
      <c r="CW68" s="1189"/>
      <c r="CX68" s="1189"/>
      <c r="CY68" s="1541"/>
      <c r="CZ68" s="229"/>
      <c r="DA68" s="229"/>
      <c r="DB68" s="229"/>
      <c r="DC68" s="229"/>
      <c r="DD68" s="1991"/>
      <c r="DE68" s="1992"/>
      <c r="DF68" s="1992"/>
      <c r="DG68" s="1993"/>
      <c r="DH68" s="229"/>
      <c r="DI68" s="229"/>
      <c r="DJ68" s="229"/>
      <c r="DK68" s="229"/>
      <c r="DL68" s="229"/>
      <c r="DM68" s="229"/>
      <c r="DN68" s="229"/>
      <c r="DO68" s="229"/>
      <c r="DP68" s="229"/>
      <c r="DQ68" s="229"/>
      <c r="DR68" s="1520"/>
    </row>
    <row r="69" spans="1:122" s="80" customFormat="1" ht="15" customHeight="1">
      <c r="A69" s="218"/>
      <c r="B69" s="1885">
        <f>IF(NOT(ISBLANK(D69)),MAX(B$38:B68)+1,"")</f>
        <v>32</v>
      </c>
      <c r="C69" s="1886"/>
      <c r="D69" s="256" t="s">
        <v>1149</v>
      </c>
      <c r="E69" s="972"/>
      <c r="F69" s="972"/>
      <c r="G69" s="972"/>
      <c r="H69" s="972"/>
      <c r="I69" s="972"/>
      <c r="J69" s="972"/>
      <c r="K69" s="972"/>
      <c r="L69" s="972"/>
      <c r="M69" s="972"/>
      <c r="N69" s="972"/>
      <c r="O69" s="974"/>
      <c r="P69" s="823" t="s">
        <v>173</v>
      </c>
      <c r="Q69" s="972"/>
      <c r="R69" s="972"/>
      <c r="S69" s="974"/>
      <c r="T69" s="289" t="s">
        <v>1177</v>
      </c>
      <c r="U69" s="255" t="s">
        <v>1178</v>
      </c>
      <c r="V69" s="973"/>
      <c r="W69" s="255" t="s">
        <v>1177</v>
      </c>
      <c r="X69" s="973"/>
      <c r="Y69" s="77" t="s">
        <v>50</v>
      </c>
      <c r="Z69" s="77" t="s">
        <v>50</v>
      </c>
      <c r="AA69" s="77" t="s">
        <v>50</v>
      </c>
      <c r="AB69" s="716"/>
      <c r="AC69" s="291" t="s">
        <v>50</v>
      </c>
      <c r="AD69" s="290"/>
      <c r="AE69" s="290" t="s">
        <v>122</v>
      </c>
      <c r="AF69" s="154"/>
      <c r="AG69" s="975"/>
      <c r="AH69" s="975"/>
      <c r="AI69" s="975"/>
      <c r="AJ69" s="975"/>
      <c r="AK69" s="975"/>
      <c r="AL69" s="975"/>
      <c r="AM69" s="975"/>
      <c r="AN69" s="975"/>
      <c r="AO69" s="975"/>
      <c r="AP69" s="975"/>
      <c r="AQ69" s="975"/>
      <c r="AR69" s="975"/>
      <c r="AS69" s="975"/>
      <c r="AT69" s="975"/>
      <c r="AU69" s="975"/>
      <c r="AV69" s="975"/>
      <c r="AW69" s="975"/>
      <c r="AX69" s="208"/>
      <c r="AY69" s="40"/>
      <c r="AZ69" s="465"/>
      <c r="BA69" s="192">
        <f t="shared" si="7"/>
        <v>2</v>
      </c>
      <c r="BB69" s="192"/>
      <c r="BC69" s="192"/>
      <c r="BD69" s="192"/>
      <c r="BE69" s="192"/>
      <c r="BF69" s="192"/>
      <c r="BG69" s="559" t="str">
        <f t="shared" ca="1" si="8"/>
        <v/>
      </c>
      <c r="BH69" s="560" t="str">
        <f t="shared" ca="1" si="9"/>
        <v/>
      </c>
      <c r="BI69" s="560" t="str">
        <f t="shared" ca="1" si="10"/>
        <v/>
      </c>
      <c r="BJ69" s="560" t="str">
        <f t="shared" ca="1" si="11"/>
        <v/>
      </c>
      <c r="BK69" s="560" t="str">
        <f t="shared" ca="1" si="12"/>
        <v/>
      </c>
      <c r="BL69" s="561" t="str">
        <f t="shared" ca="1" si="13"/>
        <v/>
      </c>
      <c r="BM69" s="359"/>
      <c r="BN69" s="359"/>
      <c r="BO69" s="359"/>
      <c r="BP69" s="359"/>
      <c r="BQ69" s="359"/>
      <c r="BR69" s="1219" t="str">
        <f>"「共通仕様」"&amp;共通仕様!$CL$31</f>
        <v>「共通仕様」「50. 圧造課部品番号マスタ」</v>
      </c>
      <c r="BS69" s="244"/>
      <c r="BT69" s="244"/>
      <c r="BU69" s="244"/>
      <c r="BV69" s="244"/>
      <c r="BW69" s="244"/>
      <c r="BX69" s="244"/>
      <c r="BY69" s="244"/>
      <c r="BZ69" s="244"/>
      <c r="CA69" s="244"/>
      <c r="CB69" s="244"/>
      <c r="CC69" s="244"/>
      <c r="CD69" s="244"/>
      <c r="CE69" s="244"/>
      <c r="CF69" s="244"/>
      <c r="CG69" s="244"/>
      <c r="CH69" s="244"/>
      <c r="CI69" s="244"/>
      <c r="CJ69" s="244"/>
      <c r="CK69" s="244"/>
      <c r="CL69" s="244"/>
      <c r="CM69" s="244"/>
      <c r="CN69" s="244"/>
      <c r="CO69" s="244"/>
      <c r="CP69" s="244"/>
      <c r="CQ69" s="244"/>
      <c r="CR69" s="244"/>
      <c r="CS69" s="244"/>
      <c r="CT69" s="244"/>
      <c r="CU69" s="244"/>
      <c r="CV69" s="1538"/>
      <c r="CW69" s="1189"/>
      <c r="CX69" s="1189"/>
      <c r="CY69" s="1541"/>
      <c r="CZ69" s="229"/>
      <c r="DA69" s="229"/>
      <c r="DB69" s="229"/>
      <c r="DC69" s="229"/>
      <c r="DD69" s="1991"/>
      <c r="DE69" s="1992"/>
      <c r="DF69" s="1992"/>
      <c r="DG69" s="1993"/>
      <c r="DH69" s="229"/>
      <c r="DI69" s="229"/>
      <c r="DJ69" s="229"/>
      <c r="DK69" s="229"/>
      <c r="DL69" s="229"/>
      <c r="DM69" s="229"/>
      <c r="DN69" s="229"/>
      <c r="DO69" s="229"/>
      <c r="DP69" s="229"/>
      <c r="DQ69" s="229"/>
      <c r="DR69" s="1520"/>
    </row>
    <row r="70" spans="1:122" s="80" customFormat="1" ht="15" customHeight="1">
      <c r="A70" s="218"/>
      <c r="B70" s="1885">
        <f>IF(NOT(ISBLANK(D70)),MAX(B$38:B69)+1,"")</f>
        <v>33</v>
      </c>
      <c r="C70" s="1886"/>
      <c r="D70" s="256" t="s">
        <v>1150</v>
      </c>
      <c r="E70" s="975"/>
      <c r="F70" s="975"/>
      <c r="G70" s="975"/>
      <c r="H70" s="975"/>
      <c r="I70" s="975"/>
      <c r="J70" s="975"/>
      <c r="K70" s="975"/>
      <c r="L70" s="975"/>
      <c r="M70" s="975"/>
      <c r="N70" s="975"/>
      <c r="O70" s="973"/>
      <c r="P70" s="823" t="s">
        <v>52</v>
      </c>
      <c r="Q70" s="975"/>
      <c r="R70" s="975"/>
      <c r="S70" s="973"/>
      <c r="T70" s="289" t="s">
        <v>172</v>
      </c>
      <c r="U70" s="255"/>
      <c r="V70" s="973"/>
      <c r="W70" s="255"/>
      <c r="X70" s="973"/>
      <c r="Y70" s="290"/>
      <c r="Z70" s="290"/>
      <c r="AA70" s="290"/>
      <c r="AB70" s="717"/>
      <c r="AC70" s="291"/>
      <c r="AD70" s="290"/>
      <c r="AE70" s="290"/>
      <c r="AF70" s="292"/>
      <c r="AG70" s="975"/>
      <c r="AH70" s="975"/>
      <c r="AI70" s="975"/>
      <c r="AJ70" s="975"/>
      <c r="AK70" s="975"/>
      <c r="AL70" s="975"/>
      <c r="AM70" s="975"/>
      <c r="AN70" s="975"/>
      <c r="AO70" s="975"/>
      <c r="AP70" s="975"/>
      <c r="AQ70" s="975"/>
      <c r="AR70" s="975"/>
      <c r="AS70" s="975"/>
      <c r="AT70" s="975"/>
      <c r="AU70" s="975"/>
      <c r="AV70" s="975"/>
      <c r="AW70" s="975"/>
      <c r="AX70" s="208"/>
      <c r="AY70" s="40"/>
      <c r="AZ70" s="465"/>
      <c r="BA70" s="192">
        <f>BA69</f>
        <v>2</v>
      </c>
      <c r="BB70" s="192"/>
      <c r="BC70" s="1098"/>
      <c r="BD70" s="1098"/>
      <c r="BE70" s="1098"/>
      <c r="BF70" s="1098"/>
      <c r="BG70" s="559" t="str">
        <f t="shared" ca="1" si="8"/>
        <v/>
      </c>
      <c r="BH70" s="560" t="str">
        <f t="shared" ca="1" si="9"/>
        <v/>
      </c>
      <c r="BI70" s="560" t="str">
        <f t="shared" ca="1" si="10"/>
        <v/>
      </c>
      <c r="BJ70" s="560" t="str">
        <f t="shared" ca="1" si="11"/>
        <v/>
      </c>
      <c r="BK70" s="560" t="str">
        <f t="shared" ca="1" si="12"/>
        <v/>
      </c>
      <c r="BL70" s="561" t="str">
        <f t="shared" ca="1" si="13"/>
        <v/>
      </c>
      <c r="BM70" s="379"/>
      <c r="BN70" s="379"/>
      <c r="BO70" s="379"/>
      <c r="BP70" s="379"/>
      <c r="BQ70" s="379"/>
      <c r="BR70" s="1219"/>
      <c r="BS70" s="244"/>
      <c r="BT70" s="244"/>
      <c r="BU70" s="1219" t="str">
        <f>"「共通仕様」"&amp;共通仕様!$CO$32</f>
        <v>「共通仕様」「50.3.1.①. 圧造課部品番号データセット 条件無し」</v>
      </c>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1538"/>
      <c r="CW70" s="1189"/>
      <c r="CX70" s="1189"/>
      <c r="CY70" s="1541"/>
      <c r="CZ70" s="229"/>
      <c r="DA70" s="229"/>
      <c r="DB70" s="229"/>
      <c r="DC70" s="229"/>
      <c r="DD70" s="1991"/>
      <c r="DE70" s="1992"/>
      <c r="DF70" s="1992"/>
      <c r="DG70" s="1993"/>
      <c r="DH70" s="229"/>
      <c r="DI70" s="229"/>
      <c r="DJ70" s="229"/>
      <c r="DK70" s="229"/>
      <c r="DL70" s="229"/>
      <c r="DM70" s="229"/>
      <c r="DN70" s="229"/>
      <c r="DO70" s="229"/>
      <c r="DP70" s="229"/>
      <c r="DQ70" s="229"/>
      <c r="DR70" s="1520"/>
    </row>
    <row r="71" spans="1:122" s="192" customFormat="1" ht="15" customHeight="1">
      <c r="A71" s="218"/>
      <c r="B71" s="146" t="s">
        <v>121</v>
      </c>
      <c r="C71" s="578"/>
      <c r="D71" s="578"/>
      <c r="E71" s="578"/>
      <c r="F71" s="578"/>
      <c r="G71" s="578"/>
      <c r="H71" s="578"/>
      <c r="I71" s="578"/>
      <c r="J71" s="578"/>
      <c r="K71" s="578"/>
      <c r="L71" s="578"/>
      <c r="M71" s="578"/>
      <c r="N71" s="578"/>
      <c r="O71" s="578"/>
      <c r="P71" s="578"/>
      <c r="Q71" s="578"/>
      <c r="R71" s="578"/>
      <c r="S71" s="578"/>
      <c r="T71" s="144"/>
      <c r="U71" s="578"/>
      <c r="V71" s="578"/>
      <c r="W71" s="1013"/>
      <c r="X71" s="145"/>
      <c r="Y71" s="370" t="s">
        <v>536</v>
      </c>
      <c r="Z71" s="370" t="s">
        <v>128</v>
      </c>
      <c r="AA71" s="370" t="s">
        <v>537</v>
      </c>
      <c r="AB71" s="372" t="s">
        <v>538</v>
      </c>
      <c r="AC71" s="371" t="s">
        <v>125</v>
      </c>
      <c r="AD71" s="370" t="s">
        <v>126</v>
      </c>
      <c r="AE71" s="370" t="s">
        <v>127</v>
      </c>
      <c r="AF71" s="372" t="s">
        <v>128</v>
      </c>
      <c r="AG71" s="578"/>
      <c r="AH71" s="578"/>
      <c r="AI71" s="578"/>
      <c r="AJ71" s="578"/>
      <c r="AK71" s="578"/>
      <c r="AL71" s="578"/>
      <c r="AM71" s="578"/>
      <c r="AN71" s="578"/>
      <c r="AO71" s="578"/>
      <c r="AP71" s="578"/>
      <c r="AQ71" s="578"/>
      <c r="AR71" s="578"/>
      <c r="AS71" s="578"/>
      <c r="AT71" s="578"/>
      <c r="AU71" s="578"/>
      <c r="AV71" s="578"/>
      <c r="AW71" s="578"/>
      <c r="AX71" s="579"/>
      <c r="AY71" s="40"/>
      <c r="AZ71" s="465"/>
      <c r="BA71" s="192">
        <f>BA70</f>
        <v>2</v>
      </c>
      <c r="BG71" s="559" t="str">
        <f t="shared" ca="1" si="8"/>
        <v/>
      </c>
      <c r="BH71" s="560" t="str">
        <f t="shared" ca="1" si="9"/>
        <v/>
      </c>
      <c r="BI71" s="560" t="str">
        <f t="shared" ca="1" si="10"/>
        <v/>
      </c>
      <c r="BJ71" s="560" t="str">
        <f t="shared" ca="1" si="11"/>
        <v/>
      </c>
      <c r="BK71" s="560" t="str">
        <f t="shared" ca="1" si="12"/>
        <v/>
      </c>
      <c r="BL71" s="561" t="str">
        <f t="shared" ca="1" si="13"/>
        <v/>
      </c>
      <c r="BR71" s="1219"/>
      <c r="BS71" s="244"/>
      <c r="BT71" s="244"/>
      <c r="BU71" s="1219" t="str">
        <f>"「共通仕様」"&amp;共通仕様!$CO$33</f>
        <v>「共通仕様」「50.3.1.②. 圧造課部品番号データセット 部品番号の入力」</v>
      </c>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1538"/>
      <c r="CW71" s="1189"/>
      <c r="CX71" s="1189"/>
      <c r="CY71" s="1541"/>
      <c r="CZ71" s="1519"/>
      <c r="DA71" s="1519"/>
      <c r="DB71" s="1519"/>
      <c r="DC71" s="1519"/>
      <c r="DD71" s="1991"/>
      <c r="DE71" s="1992"/>
      <c r="DF71" s="1992"/>
      <c r="DG71" s="1993"/>
      <c r="DH71" s="1519"/>
      <c r="DI71" s="1519"/>
      <c r="DJ71" s="1519"/>
      <c r="DK71" s="1519"/>
      <c r="DL71" s="1519"/>
      <c r="DM71" s="1519"/>
      <c r="DN71" s="1519"/>
      <c r="DO71" s="1519"/>
      <c r="DP71" s="1519"/>
      <c r="DQ71" s="1519"/>
      <c r="DR71" s="1521"/>
    </row>
    <row r="72" spans="1:122" s="192" customFormat="1" ht="15" customHeight="1">
      <c r="A72" s="218"/>
      <c r="B72" s="1970">
        <f>IF(NOT(ISBLANK(D72)),MAX(B$38:B71)+1,"")</f>
        <v>34</v>
      </c>
      <c r="C72" s="1971"/>
      <c r="D72" s="824" t="s">
        <v>409</v>
      </c>
      <c r="E72" s="926"/>
      <c r="F72" s="926"/>
      <c r="G72" s="926"/>
      <c r="H72" s="926"/>
      <c r="I72" s="926"/>
      <c r="J72" s="926"/>
      <c r="K72" s="926"/>
      <c r="L72" s="926"/>
      <c r="M72" s="926"/>
      <c r="N72" s="926"/>
      <c r="O72" s="932"/>
      <c r="P72" s="824" t="s">
        <v>115</v>
      </c>
      <c r="Q72" s="926"/>
      <c r="R72" s="926"/>
      <c r="S72" s="932"/>
      <c r="T72" s="78" t="s">
        <v>53</v>
      </c>
      <c r="U72" s="75"/>
      <c r="V72" s="932"/>
      <c r="W72" s="75"/>
      <c r="X72" s="932"/>
      <c r="Y72" s="77"/>
      <c r="Z72" s="77"/>
      <c r="AA72" s="77"/>
      <c r="AB72" s="716"/>
      <c r="AC72" s="153"/>
      <c r="AD72" s="77"/>
      <c r="AE72" s="77"/>
      <c r="AF72" s="154"/>
      <c r="AG72" s="926"/>
      <c r="AH72" s="926"/>
      <c r="AI72" s="926"/>
      <c r="AJ72" s="926"/>
      <c r="AK72" s="926"/>
      <c r="AL72" s="926"/>
      <c r="AM72" s="926"/>
      <c r="AN72" s="926"/>
      <c r="AO72" s="926"/>
      <c r="AP72" s="926"/>
      <c r="AQ72" s="926"/>
      <c r="AR72" s="926"/>
      <c r="AS72" s="926"/>
      <c r="AT72" s="926"/>
      <c r="AU72" s="926"/>
      <c r="AV72" s="926"/>
      <c r="AW72" s="926"/>
      <c r="AX72" s="73"/>
      <c r="AY72" s="40"/>
      <c r="AZ72" s="465"/>
      <c r="BA72" s="192">
        <f>BA71</f>
        <v>2</v>
      </c>
      <c r="BG72" s="559" t="str">
        <f t="shared" ca="1" si="8"/>
        <v/>
      </c>
      <c r="BH72" s="560" t="str">
        <f t="shared" ca="1" si="9"/>
        <v/>
      </c>
      <c r="BI72" s="560" t="str">
        <f t="shared" ca="1" si="10"/>
        <v/>
      </c>
      <c r="BJ72" s="560" t="str">
        <f t="shared" ca="1" si="11"/>
        <v/>
      </c>
      <c r="BK72" s="560" t="str">
        <f t="shared" ca="1" si="12"/>
        <v/>
      </c>
      <c r="BL72" s="561" t="str">
        <f t="shared" ca="1" si="13"/>
        <v/>
      </c>
      <c r="BR72" s="244"/>
      <c r="BS72" s="1219" t="str">
        <f>"「共通仕様」"&amp;共通仕様!$CN$34</f>
        <v>「共通仕様」「50.4 圧造課用部品番号データ入力チェック処理」</v>
      </c>
      <c r="BT72" s="244"/>
      <c r="BU72" s="244"/>
      <c r="BV72" s="244"/>
      <c r="BW72" s="244"/>
      <c r="BX72" s="244"/>
      <c r="BY72" s="244"/>
      <c r="BZ72" s="244"/>
      <c r="CA72" s="244"/>
      <c r="CB72" s="244"/>
      <c r="CC72" s="244"/>
      <c r="CD72" s="244"/>
      <c r="CE72" s="244"/>
      <c r="CF72" s="244"/>
      <c r="CG72" s="244"/>
      <c r="CH72" s="244"/>
      <c r="CI72" s="244"/>
      <c r="CJ72" s="244"/>
      <c r="CK72" s="244"/>
      <c r="CL72" s="244"/>
      <c r="CM72" s="244"/>
      <c r="CN72" s="244"/>
      <c r="CO72" s="244"/>
      <c r="CP72" s="244"/>
      <c r="CQ72" s="244"/>
      <c r="CR72" s="244"/>
      <c r="CS72" s="244"/>
      <c r="CT72" s="244"/>
      <c r="CU72" s="244"/>
      <c r="CV72" s="1538"/>
      <c r="CW72" s="1189"/>
      <c r="CX72" s="1189"/>
      <c r="CY72" s="1541"/>
      <c r="CZ72" s="1519"/>
      <c r="DA72" s="1519"/>
      <c r="DB72" s="1519"/>
      <c r="DC72" s="1519"/>
      <c r="DD72" s="1991"/>
      <c r="DE72" s="1992"/>
      <c r="DF72" s="1992"/>
      <c r="DG72" s="1993"/>
      <c r="DH72" s="1519"/>
      <c r="DI72" s="1519"/>
      <c r="DJ72" s="1519"/>
      <c r="DK72" s="1519"/>
      <c r="DL72" s="1519"/>
      <c r="DM72" s="1519"/>
      <c r="DN72" s="1519"/>
      <c r="DO72" s="1519"/>
      <c r="DP72" s="1519"/>
      <c r="DQ72" s="1519"/>
      <c r="DR72" s="1521"/>
    </row>
    <row r="73" spans="1:122" s="192" customFormat="1" ht="15" customHeight="1">
      <c r="A73" s="218"/>
      <c r="B73" s="1970">
        <f>IF(NOT(ISBLANK(D73)),MAX(B$38:B72)+1,"")</f>
        <v>35</v>
      </c>
      <c r="C73" s="1971"/>
      <c r="D73" s="824" t="s">
        <v>409</v>
      </c>
      <c r="E73" s="926"/>
      <c r="F73" s="926"/>
      <c r="G73" s="926"/>
      <c r="H73" s="926"/>
      <c r="I73" s="926"/>
      <c r="J73" s="926"/>
      <c r="K73" s="926"/>
      <c r="L73" s="926"/>
      <c r="M73" s="926"/>
      <c r="N73" s="926"/>
      <c r="O73" s="932"/>
      <c r="P73" s="824" t="s">
        <v>215</v>
      </c>
      <c r="Q73" s="926"/>
      <c r="R73" s="926"/>
      <c r="S73" s="932"/>
      <c r="T73" s="78" t="s">
        <v>54</v>
      </c>
      <c r="U73" s="75" t="s">
        <v>165</v>
      </c>
      <c r="V73" s="932"/>
      <c r="W73" s="75" t="s">
        <v>93</v>
      </c>
      <c r="X73" s="932"/>
      <c r="Y73" s="77" t="s">
        <v>122</v>
      </c>
      <c r="Z73" s="77" t="s">
        <v>122</v>
      </c>
      <c r="AA73" s="77"/>
      <c r="AB73" s="716"/>
      <c r="AC73" s="741" t="s">
        <v>50</v>
      </c>
      <c r="AD73" s="77" t="s">
        <v>122</v>
      </c>
      <c r="AE73" s="77" t="s">
        <v>50</v>
      </c>
      <c r="AF73" s="154" t="s">
        <v>50</v>
      </c>
      <c r="AG73" s="926"/>
      <c r="AH73" s="926"/>
      <c r="AI73" s="926"/>
      <c r="AJ73" s="926"/>
      <c r="AK73" s="926"/>
      <c r="AL73" s="926"/>
      <c r="AM73" s="926"/>
      <c r="AN73" s="926"/>
      <c r="AO73" s="926"/>
      <c r="AP73" s="926"/>
      <c r="AQ73" s="926"/>
      <c r="AR73" s="926"/>
      <c r="AS73" s="926"/>
      <c r="AT73" s="926"/>
      <c r="AU73" s="926"/>
      <c r="AV73" s="926"/>
      <c r="AW73" s="926"/>
      <c r="AX73" s="73"/>
      <c r="AY73" s="40"/>
      <c r="AZ73" s="465"/>
      <c r="BA73" s="192">
        <f t="shared" ref="BA73:BA88" si="14">BA72</f>
        <v>2</v>
      </c>
      <c r="BG73" s="559" t="str">
        <f t="shared" ca="1" si="8"/>
        <v/>
      </c>
      <c r="BH73" s="560" t="str">
        <f t="shared" ca="1" si="9"/>
        <v/>
      </c>
      <c r="BI73" s="560" t="str">
        <f t="shared" ca="1" si="10"/>
        <v/>
      </c>
      <c r="BJ73" s="560" t="str">
        <f t="shared" ca="1" si="11"/>
        <v/>
      </c>
      <c r="BK73" s="560" t="str">
        <f t="shared" ca="1" si="12"/>
        <v/>
      </c>
      <c r="BL73" s="561" t="str">
        <f t="shared" ca="1" si="13"/>
        <v/>
      </c>
      <c r="BR73" s="1219" t="str">
        <f>"「共通仕様」"&amp;共通仕様!$CV$1</f>
        <v>「共通仕様」「51. 大日程部品番号マスタ」</v>
      </c>
      <c r="BS73" s="244"/>
      <c r="BT73" s="244"/>
      <c r="BU73" s="244"/>
      <c r="BV73" s="244"/>
      <c r="BW73" s="244"/>
      <c r="BX73" s="244"/>
      <c r="BY73" s="244"/>
      <c r="BZ73" s="244"/>
      <c r="CA73" s="244"/>
      <c r="CB73" s="244"/>
      <c r="CC73" s="244"/>
      <c r="CD73" s="244"/>
      <c r="CE73" s="244"/>
      <c r="CF73" s="244"/>
      <c r="CG73" s="244"/>
      <c r="CH73" s="244"/>
      <c r="CI73" s="244"/>
      <c r="CJ73" s="244"/>
      <c r="CK73" s="244"/>
      <c r="CL73" s="244"/>
      <c r="CM73" s="244"/>
      <c r="CN73" s="244"/>
      <c r="CO73" s="244"/>
      <c r="CP73" s="244"/>
      <c r="CQ73" s="244"/>
      <c r="CR73" s="244"/>
      <c r="CS73" s="244"/>
      <c r="CT73" s="244"/>
      <c r="CU73" s="244"/>
      <c r="CV73" s="1538"/>
      <c r="CW73" s="1189"/>
      <c r="CX73" s="1189"/>
      <c r="CY73" s="1541"/>
      <c r="CZ73" s="1519"/>
      <c r="DA73" s="1519"/>
      <c r="DB73" s="1519"/>
      <c r="DC73" s="1519"/>
      <c r="DD73" s="1991"/>
      <c r="DE73" s="1992"/>
      <c r="DF73" s="1992"/>
      <c r="DG73" s="1993"/>
      <c r="DH73" s="1519"/>
      <c r="DI73" s="1519"/>
      <c r="DJ73" s="1519"/>
      <c r="DK73" s="1519"/>
      <c r="DL73" s="1519"/>
      <c r="DM73" s="1519"/>
      <c r="DN73" s="1519"/>
      <c r="DO73" s="1519"/>
      <c r="DP73" s="1519"/>
      <c r="DQ73" s="1519"/>
      <c r="DR73" s="1521"/>
    </row>
    <row r="74" spans="1:122" s="80" customFormat="1" ht="15" customHeight="1">
      <c r="A74" s="218"/>
      <c r="B74" s="1885">
        <f>IF(NOT(ISBLANK(D74)),MAX(B$38:B73)+1,"")</f>
        <v>36</v>
      </c>
      <c r="C74" s="1886"/>
      <c r="D74" s="824" t="s">
        <v>210</v>
      </c>
      <c r="E74" s="972"/>
      <c r="F74" s="972"/>
      <c r="G74" s="972"/>
      <c r="H74" s="972"/>
      <c r="I74" s="972"/>
      <c r="J74" s="972"/>
      <c r="K74" s="972"/>
      <c r="L74" s="972"/>
      <c r="M74" s="972"/>
      <c r="N74" s="972"/>
      <c r="O74" s="974"/>
      <c r="P74" s="824" t="s">
        <v>115</v>
      </c>
      <c r="Q74" s="972"/>
      <c r="R74" s="972"/>
      <c r="S74" s="974"/>
      <c r="T74" s="78" t="s">
        <v>53</v>
      </c>
      <c r="U74" s="75"/>
      <c r="V74" s="974"/>
      <c r="W74" s="75"/>
      <c r="X74" s="974"/>
      <c r="Y74" s="77"/>
      <c r="Z74" s="77"/>
      <c r="AA74" s="77"/>
      <c r="AB74" s="716"/>
      <c r="AC74" s="291"/>
      <c r="AD74" s="290"/>
      <c r="AE74" s="290"/>
      <c r="AF74" s="154"/>
      <c r="AG74" s="975"/>
      <c r="AH74" s="975"/>
      <c r="AI74" s="975"/>
      <c r="AJ74" s="975"/>
      <c r="AK74" s="975"/>
      <c r="AL74" s="975"/>
      <c r="AM74" s="975"/>
      <c r="AN74" s="975"/>
      <c r="AO74" s="975"/>
      <c r="AP74" s="975"/>
      <c r="AQ74" s="975"/>
      <c r="AR74" s="975"/>
      <c r="AS74" s="975"/>
      <c r="AT74" s="975"/>
      <c r="AU74" s="975"/>
      <c r="AV74" s="975"/>
      <c r="AW74" s="975"/>
      <c r="AX74" s="208"/>
      <c r="AY74" s="40"/>
      <c r="AZ74" s="465"/>
      <c r="BA74" s="192">
        <f t="shared" si="14"/>
        <v>2</v>
      </c>
      <c r="BB74" s="192"/>
      <c r="BC74" s="192"/>
      <c r="BD74" s="192"/>
      <c r="BE74" s="192"/>
      <c r="BF74" s="192"/>
      <c r="BG74" s="559" t="str">
        <f t="shared" ca="1" si="8"/>
        <v/>
      </c>
      <c r="BH74" s="560" t="str">
        <f t="shared" ca="1" si="9"/>
        <v/>
      </c>
      <c r="BI74" s="560" t="str">
        <f t="shared" ca="1" si="10"/>
        <v/>
      </c>
      <c r="BJ74" s="560" t="str">
        <f t="shared" ca="1" si="11"/>
        <v/>
      </c>
      <c r="BK74" s="560" t="str">
        <f t="shared" ca="1" si="12"/>
        <v/>
      </c>
      <c r="BL74" s="561" t="str">
        <f t="shared" ca="1" si="13"/>
        <v/>
      </c>
      <c r="BM74" s="359"/>
      <c r="BN74" s="359"/>
      <c r="BO74" s="359"/>
      <c r="BP74" s="359"/>
      <c r="BQ74" s="359"/>
      <c r="BR74" s="1219"/>
      <c r="BS74" s="244"/>
      <c r="BT74" s="244"/>
      <c r="BU74" s="1219" t="str">
        <f>"「共通仕様」"&amp;共通仕様!$CX$2</f>
        <v>「共通仕様」「51.3.1.①. 大日程部品番号データセット 条件無し」</v>
      </c>
      <c r="BV74" s="244"/>
      <c r="BW74" s="244"/>
      <c r="BX74" s="244"/>
      <c r="BY74" s="244"/>
      <c r="BZ74" s="244"/>
      <c r="CA74" s="244"/>
      <c r="CB74" s="244"/>
      <c r="CC74" s="244"/>
      <c r="CD74" s="244"/>
      <c r="CE74" s="244"/>
      <c r="CF74" s="244"/>
      <c r="CG74" s="244"/>
      <c r="CH74" s="244"/>
      <c r="CI74" s="244"/>
      <c r="CJ74" s="244"/>
      <c r="CK74" s="244"/>
      <c r="CL74" s="244"/>
      <c r="CM74" s="244"/>
      <c r="CN74" s="244"/>
      <c r="CO74" s="244"/>
      <c r="CP74" s="244"/>
      <c r="CQ74" s="244"/>
      <c r="CR74" s="244"/>
      <c r="CS74" s="244"/>
      <c r="CT74" s="244"/>
      <c r="CU74" s="244"/>
      <c r="CV74" s="1538"/>
      <c r="CW74" s="1189"/>
      <c r="CX74" s="1189"/>
      <c r="CY74" s="1541"/>
      <c r="CZ74" s="229"/>
      <c r="DA74" s="229"/>
      <c r="DB74" s="229"/>
      <c r="DC74" s="229"/>
      <c r="DD74" s="1991"/>
      <c r="DE74" s="1992"/>
      <c r="DF74" s="1992"/>
      <c r="DG74" s="1993"/>
      <c r="DH74" s="229"/>
      <c r="DI74" s="229"/>
      <c r="DJ74" s="229"/>
      <c r="DK74" s="229"/>
      <c r="DL74" s="229"/>
      <c r="DM74" s="229"/>
      <c r="DN74" s="229"/>
      <c r="DO74" s="229"/>
      <c r="DP74" s="229"/>
      <c r="DQ74" s="229"/>
      <c r="DR74" s="1520"/>
    </row>
    <row r="75" spans="1:122" s="80" customFormat="1" ht="15" customHeight="1">
      <c r="A75" s="218"/>
      <c r="B75" s="1885">
        <f>IF(NOT(ISBLANK(D75)),MAX(B$38:B74)+1,"")</f>
        <v>37</v>
      </c>
      <c r="C75" s="1886"/>
      <c r="D75" s="256" t="s">
        <v>210</v>
      </c>
      <c r="E75" s="975"/>
      <c r="F75" s="975"/>
      <c r="G75" s="975"/>
      <c r="H75" s="975"/>
      <c r="I75" s="975"/>
      <c r="J75" s="975"/>
      <c r="K75" s="975"/>
      <c r="L75" s="975"/>
      <c r="M75" s="975"/>
      <c r="N75" s="975"/>
      <c r="O75" s="973"/>
      <c r="P75" s="823" t="s">
        <v>1174</v>
      </c>
      <c r="Q75" s="975"/>
      <c r="R75" s="975"/>
      <c r="S75" s="973"/>
      <c r="T75" s="78" t="s">
        <v>54</v>
      </c>
      <c r="U75" s="75" t="s">
        <v>165</v>
      </c>
      <c r="V75" s="974"/>
      <c r="W75" s="75" t="s">
        <v>93</v>
      </c>
      <c r="X75" s="973"/>
      <c r="Y75" s="77" t="s">
        <v>50</v>
      </c>
      <c r="Z75" s="77" t="s">
        <v>50</v>
      </c>
      <c r="AA75" s="290"/>
      <c r="AB75" s="717"/>
      <c r="AC75" s="741" t="s">
        <v>50</v>
      </c>
      <c r="AD75" s="77" t="s">
        <v>122</v>
      </c>
      <c r="AE75" s="77" t="s">
        <v>50</v>
      </c>
      <c r="AF75" s="154" t="s">
        <v>50</v>
      </c>
      <c r="AG75" s="975"/>
      <c r="AH75" s="975"/>
      <c r="AI75" s="975"/>
      <c r="AJ75" s="975"/>
      <c r="AK75" s="975"/>
      <c r="AL75" s="975"/>
      <c r="AM75" s="975"/>
      <c r="AN75" s="975"/>
      <c r="AO75" s="975"/>
      <c r="AP75" s="975"/>
      <c r="AQ75" s="975"/>
      <c r="AR75" s="975"/>
      <c r="AS75" s="975"/>
      <c r="AT75" s="975"/>
      <c r="AU75" s="975"/>
      <c r="AV75" s="975"/>
      <c r="AW75" s="975"/>
      <c r="AX75" s="208"/>
      <c r="AY75" s="40"/>
      <c r="AZ75" s="465"/>
      <c r="BA75" s="192">
        <f t="shared" si="14"/>
        <v>2</v>
      </c>
      <c r="BB75" s="192"/>
      <c r="BC75" s="1098"/>
      <c r="BD75" s="1098"/>
      <c r="BE75" s="1098"/>
      <c r="BF75" s="1098"/>
      <c r="BG75" s="559" t="str">
        <f t="shared" ca="1" si="8"/>
        <v/>
      </c>
      <c r="BH75" s="560" t="str">
        <f t="shared" ca="1" si="9"/>
        <v/>
      </c>
      <c r="BI75" s="560" t="str">
        <f t="shared" ca="1" si="10"/>
        <v/>
      </c>
      <c r="BJ75" s="560" t="str">
        <f t="shared" ca="1" si="11"/>
        <v/>
      </c>
      <c r="BK75" s="560" t="str">
        <f t="shared" ca="1" si="12"/>
        <v/>
      </c>
      <c r="BL75" s="561" t="str">
        <f t="shared" ca="1" si="13"/>
        <v/>
      </c>
      <c r="BM75" s="379"/>
      <c r="BN75" s="379"/>
      <c r="BO75" s="379"/>
      <c r="BP75" s="379"/>
      <c r="BQ75" s="379"/>
      <c r="BR75" s="1219"/>
      <c r="BS75" s="244"/>
      <c r="BT75" s="244"/>
      <c r="BU75" s="1219" t="str">
        <f>"「共通仕様」"&amp;共通仕様!$CX$3</f>
        <v>「共通仕様」「51.3.1.②. 大日程部品番号データセット 部品番号の入力」</v>
      </c>
      <c r="BV75" s="244"/>
      <c r="BW75" s="244"/>
      <c r="BX75" s="244"/>
      <c r="BY75" s="244"/>
      <c r="BZ75" s="244"/>
      <c r="CA75" s="244"/>
      <c r="CB75" s="244"/>
      <c r="CC75" s="244"/>
      <c r="CD75" s="244"/>
      <c r="CE75" s="244"/>
      <c r="CF75" s="244"/>
      <c r="CG75" s="244"/>
      <c r="CH75" s="244"/>
      <c r="CI75" s="244"/>
      <c r="CJ75" s="244"/>
      <c r="CK75" s="244"/>
      <c r="CL75" s="244"/>
      <c r="CM75" s="244"/>
      <c r="CN75" s="244"/>
      <c r="CO75" s="244"/>
      <c r="CP75" s="244"/>
      <c r="CQ75" s="244"/>
      <c r="CR75" s="244"/>
      <c r="CS75" s="244"/>
      <c r="CT75" s="244"/>
      <c r="CU75" s="244"/>
      <c r="CV75" s="1538"/>
      <c r="CW75" s="1189"/>
      <c r="CX75" s="1189"/>
      <c r="CY75" s="1541"/>
      <c r="CZ75" s="229"/>
      <c r="DA75" s="229"/>
      <c r="DB75" s="229"/>
      <c r="DC75" s="229"/>
      <c r="DD75" s="1991"/>
      <c r="DE75" s="1992"/>
      <c r="DF75" s="1992"/>
      <c r="DG75" s="1993"/>
      <c r="DH75" s="229"/>
      <c r="DI75" s="229"/>
      <c r="DJ75" s="229"/>
      <c r="DK75" s="229"/>
      <c r="DL75" s="229"/>
      <c r="DM75" s="229"/>
      <c r="DN75" s="229"/>
      <c r="DO75" s="229"/>
      <c r="DP75" s="229"/>
      <c r="DQ75" s="229"/>
      <c r="DR75" s="1520"/>
    </row>
    <row r="76" spans="1:122" s="80" customFormat="1" ht="15" customHeight="1">
      <c r="A76" s="218"/>
      <c r="B76" s="1885">
        <f>IF(NOT(ISBLANK(D76)),MAX(B$38:B75)+1,"")</f>
        <v>38</v>
      </c>
      <c r="C76" s="1886"/>
      <c r="D76" s="823" t="s">
        <v>408</v>
      </c>
      <c r="E76" s="975"/>
      <c r="F76" s="975"/>
      <c r="G76" s="975"/>
      <c r="H76" s="975"/>
      <c r="I76" s="975"/>
      <c r="J76" s="975"/>
      <c r="K76" s="975"/>
      <c r="L76" s="975"/>
      <c r="M76" s="975"/>
      <c r="N76" s="975"/>
      <c r="O76" s="973"/>
      <c r="P76" s="823" t="s">
        <v>115</v>
      </c>
      <c r="Q76" s="975"/>
      <c r="R76" s="975"/>
      <c r="S76" s="973"/>
      <c r="T76" s="78" t="s">
        <v>53</v>
      </c>
      <c r="U76" s="75"/>
      <c r="V76" s="974"/>
      <c r="W76" s="75"/>
      <c r="X76" s="974"/>
      <c r="Y76" s="77"/>
      <c r="Z76" s="77"/>
      <c r="AA76" s="294"/>
      <c r="AB76" s="717"/>
      <c r="AC76" s="291"/>
      <c r="AD76" s="290"/>
      <c r="AE76" s="290"/>
      <c r="AF76" s="154"/>
      <c r="AG76" s="975"/>
      <c r="AH76" s="975"/>
      <c r="AI76" s="975"/>
      <c r="AJ76" s="975"/>
      <c r="AK76" s="975"/>
      <c r="AL76" s="975"/>
      <c r="AM76" s="975"/>
      <c r="AN76" s="975"/>
      <c r="AO76" s="975"/>
      <c r="AP76" s="975"/>
      <c r="AQ76" s="975"/>
      <c r="AR76" s="975"/>
      <c r="AS76" s="975"/>
      <c r="AT76" s="975"/>
      <c r="AU76" s="975"/>
      <c r="AV76" s="975"/>
      <c r="AW76" s="975"/>
      <c r="AX76" s="208"/>
      <c r="AY76" s="40"/>
      <c r="AZ76" s="465"/>
      <c r="BA76" s="192">
        <f t="shared" si="14"/>
        <v>2</v>
      </c>
      <c r="BB76" s="192"/>
      <c r="BC76" s="192"/>
      <c r="BD76" s="192"/>
      <c r="BE76" s="192"/>
      <c r="BF76" s="192"/>
      <c r="BG76" s="559" t="str">
        <f t="shared" ca="1" si="8"/>
        <v/>
      </c>
      <c r="BH76" s="560" t="str">
        <f t="shared" ca="1" si="9"/>
        <v/>
      </c>
      <c r="BI76" s="560" t="str">
        <f t="shared" ca="1" si="10"/>
        <v/>
      </c>
      <c r="BJ76" s="560" t="str">
        <f t="shared" ca="1" si="11"/>
        <v/>
      </c>
      <c r="BK76" s="560" t="str">
        <f t="shared" ca="1" si="12"/>
        <v/>
      </c>
      <c r="BL76" s="561" t="str">
        <f t="shared" ca="1" si="13"/>
        <v/>
      </c>
      <c r="BM76" s="359"/>
      <c r="BN76" s="359"/>
      <c r="BO76" s="359"/>
      <c r="BP76" s="359"/>
      <c r="BQ76" s="359"/>
      <c r="BR76" s="1219"/>
      <c r="BS76" s="1219" t="str">
        <f>"「共通仕様」"&amp;共通仕様!$CW$4</f>
        <v>「共通仕様」「51.4 大日程部品番号データ入力チェック処理」</v>
      </c>
      <c r="BT76" s="244"/>
      <c r="BU76" s="244"/>
      <c r="BV76" s="244"/>
      <c r="BW76" s="244"/>
      <c r="BX76" s="244"/>
      <c r="BY76" s="244"/>
      <c r="BZ76" s="244"/>
      <c r="CA76" s="244"/>
      <c r="CB76" s="244"/>
      <c r="CC76" s="244"/>
      <c r="CD76" s="244"/>
      <c r="CE76" s="244"/>
      <c r="CF76" s="244"/>
      <c r="CG76" s="244"/>
      <c r="CH76" s="244"/>
      <c r="CI76" s="244"/>
      <c r="CJ76" s="244"/>
      <c r="CK76" s="244"/>
      <c r="CL76" s="244"/>
      <c r="CM76" s="244"/>
      <c r="CN76" s="244"/>
      <c r="CO76" s="244"/>
      <c r="CP76" s="244"/>
      <c r="CQ76" s="244"/>
      <c r="CR76" s="244"/>
      <c r="CS76" s="244"/>
      <c r="CT76" s="244"/>
      <c r="CU76" s="244"/>
      <c r="CV76" s="1538"/>
      <c r="CW76" s="1189"/>
      <c r="CX76" s="1189"/>
      <c r="CY76" s="1541"/>
      <c r="CZ76" s="229"/>
      <c r="DA76" s="229"/>
      <c r="DB76" s="229"/>
      <c r="DC76" s="229"/>
      <c r="DD76" s="1991"/>
      <c r="DE76" s="1992"/>
      <c r="DF76" s="1992"/>
      <c r="DG76" s="1993"/>
      <c r="DH76" s="229"/>
      <c r="DI76" s="229"/>
      <c r="DJ76" s="229"/>
      <c r="DK76" s="229"/>
      <c r="DL76" s="229"/>
      <c r="DM76" s="229"/>
      <c r="DN76" s="229"/>
      <c r="DO76" s="229"/>
      <c r="DP76" s="229"/>
      <c r="DQ76" s="229"/>
      <c r="DR76" s="1520"/>
    </row>
    <row r="77" spans="1:122" s="80" customFormat="1" ht="15" customHeight="1">
      <c r="A77" s="218"/>
      <c r="B77" s="1885">
        <f>IF(NOT(ISBLANK(D77)),MAX(B$38:B76)+1,"")</f>
        <v>39</v>
      </c>
      <c r="C77" s="1886"/>
      <c r="D77" s="256" t="s">
        <v>1151</v>
      </c>
      <c r="E77" s="975"/>
      <c r="F77" s="975"/>
      <c r="G77" s="975"/>
      <c r="H77" s="975"/>
      <c r="I77" s="975"/>
      <c r="J77" s="975"/>
      <c r="K77" s="975"/>
      <c r="L77" s="975"/>
      <c r="M77" s="975"/>
      <c r="N77" s="975"/>
      <c r="O77" s="973"/>
      <c r="P77" s="823" t="s">
        <v>1174</v>
      </c>
      <c r="Q77" s="975"/>
      <c r="R77" s="975"/>
      <c r="S77" s="973"/>
      <c r="T77" s="289" t="s">
        <v>1181</v>
      </c>
      <c r="U77" s="255" t="s">
        <v>1182</v>
      </c>
      <c r="V77" s="973"/>
      <c r="W77" s="255" t="s">
        <v>1183</v>
      </c>
      <c r="X77" s="973"/>
      <c r="Y77" s="77" t="s">
        <v>50</v>
      </c>
      <c r="Z77" s="77" t="s">
        <v>50</v>
      </c>
      <c r="AA77" s="290"/>
      <c r="AB77" s="717"/>
      <c r="AC77" s="741" t="s">
        <v>50</v>
      </c>
      <c r="AD77" s="77" t="s">
        <v>122</v>
      </c>
      <c r="AE77" s="77" t="s">
        <v>50</v>
      </c>
      <c r="AF77" s="154" t="s">
        <v>50</v>
      </c>
      <c r="AG77" s="975"/>
      <c r="AH77" s="975"/>
      <c r="AI77" s="975"/>
      <c r="AJ77" s="975"/>
      <c r="AK77" s="975"/>
      <c r="AL77" s="975"/>
      <c r="AM77" s="975"/>
      <c r="AN77" s="975"/>
      <c r="AO77" s="975"/>
      <c r="AP77" s="975"/>
      <c r="AQ77" s="975"/>
      <c r="AR77" s="975"/>
      <c r="AS77" s="975"/>
      <c r="AT77" s="975"/>
      <c r="AU77" s="975"/>
      <c r="AV77" s="975"/>
      <c r="AW77" s="975"/>
      <c r="AX77" s="208"/>
      <c r="AY77" s="40"/>
      <c r="AZ77" s="465"/>
      <c r="BA77" s="192">
        <f t="shared" si="14"/>
        <v>2</v>
      </c>
      <c r="BB77" s="192"/>
      <c r="BC77" s="1098"/>
      <c r="BD77" s="1098"/>
      <c r="BE77" s="1098"/>
      <c r="BF77" s="1098"/>
      <c r="BG77" s="559" t="str">
        <f t="shared" ca="1" si="8"/>
        <v/>
      </c>
      <c r="BH77" s="560" t="str">
        <f t="shared" ca="1" si="9"/>
        <v/>
      </c>
      <c r="BI77" s="560" t="str">
        <f t="shared" ca="1" si="10"/>
        <v/>
      </c>
      <c r="BJ77" s="560" t="str">
        <f t="shared" ca="1" si="11"/>
        <v/>
      </c>
      <c r="BK77" s="560" t="str">
        <f t="shared" ca="1" si="12"/>
        <v/>
      </c>
      <c r="BL77" s="561" t="str">
        <f t="shared" ca="1" si="13"/>
        <v/>
      </c>
      <c r="BM77" s="379"/>
      <c r="BN77" s="379"/>
      <c r="BO77" s="379"/>
      <c r="BP77" s="379"/>
      <c r="BQ77" s="379"/>
      <c r="BR77" s="1219" t="str">
        <f>"「共通仕様」"&amp;共通仕様!$CV$5</f>
        <v>「共通仕様」「52. データ登録共通処理」</v>
      </c>
      <c r="BS77" s="244"/>
      <c r="BT77" s="244"/>
      <c r="BU77" s="244"/>
      <c r="BV77" s="244"/>
      <c r="BW77" s="244"/>
      <c r="BX77" s="244"/>
      <c r="BY77" s="244"/>
      <c r="BZ77" s="244"/>
      <c r="CA77" s="244"/>
      <c r="CB77" s="244"/>
      <c r="CC77" s="244"/>
      <c r="CD77" s="244"/>
      <c r="CE77" s="244"/>
      <c r="CF77" s="244"/>
      <c r="CG77" s="244"/>
      <c r="CH77" s="244"/>
      <c r="CI77" s="244"/>
      <c r="CJ77" s="244"/>
      <c r="CK77" s="244"/>
      <c r="CL77" s="244"/>
      <c r="CM77" s="244"/>
      <c r="CN77" s="244"/>
      <c r="CO77" s="244"/>
      <c r="CP77" s="244"/>
      <c r="CQ77" s="244"/>
      <c r="CR77" s="244"/>
      <c r="CS77" s="244"/>
      <c r="CT77" s="244"/>
      <c r="CU77" s="244"/>
      <c r="CV77" s="1538"/>
      <c r="CW77" s="1189"/>
      <c r="CX77" s="1189"/>
      <c r="CY77" s="1541"/>
      <c r="CZ77" s="229"/>
      <c r="DA77" s="229"/>
      <c r="DB77" s="229"/>
      <c r="DC77" s="229"/>
      <c r="DD77" s="1991"/>
      <c r="DE77" s="1992"/>
      <c r="DF77" s="1992"/>
      <c r="DG77" s="1993"/>
      <c r="DH77" s="229"/>
      <c r="DI77" s="229"/>
      <c r="DJ77" s="229"/>
      <c r="DK77" s="229"/>
      <c r="DL77" s="229"/>
      <c r="DM77" s="229"/>
      <c r="DN77" s="229"/>
      <c r="DO77" s="229"/>
      <c r="DP77" s="229"/>
      <c r="DQ77" s="229"/>
      <c r="DR77" s="1520"/>
    </row>
    <row r="78" spans="1:122" s="80" customFormat="1" ht="15" customHeight="1">
      <c r="A78" s="218"/>
      <c r="B78" s="146" t="s">
        <v>211</v>
      </c>
      <c r="C78" s="578"/>
      <c r="D78" s="578"/>
      <c r="E78" s="578"/>
      <c r="F78" s="578"/>
      <c r="G78" s="578"/>
      <c r="H78" s="578"/>
      <c r="I78" s="578"/>
      <c r="J78" s="578"/>
      <c r="K78" s="578"/>
      <c r="L78" s="578"/>
      <c r="M78" s="578"/>
      <c r="N78" s="578"/>
      <c r="O78" s="578"/>
      <c r="P78" s="578"/>
      <c r="Q78" s="578"/>
      <c r="R78" s="578"/>
      <c r="S78" s="578"/>
      <c r="T78" s="144"/>
      <c r="U78" s="578"/>
      <c r="V78" s="578"/>
      <c r="W78" s="1013"/>
      <c r="X78" s="145"/>
      <c r="Y78" s="370" t="s">
        <v>536</v>
      </c>
      <c r="Z78" s="370" t="s">
        <v>128</v>
      </c>
      <c r="AA78" s="370" t="s">
        <v>537</v>
      </c>
      <c r="AB78" s="372" t="s">
        <v>538</v>
      </c>
      <c r="AC78" s="373" t="s">
        <v>125</v>
      </c>
      <c r="AD78" s="374" t="s">
        <v>126</v>
      </c>
      <c r="AE78" s="374" t="s">
        <v>127</v>
      </c>
      <c r="AF78" s="375" t="s">
        <v>128</v>
      </c>
      <c r="AG78" s="578"/>
      <c r="AH78" s="578"/>
      <c r="AI78" s="578"/>
      <c r="AJ78" s="578"/>
      <c r="AK78" s="578"/>
      <c r="AL78" s="578"/>
      <c r="AM78" s="578"/>
      <c r="AN78" s="578"/>
      <c r="AO78" s="578"/>
      <c r="AP78" s="578"/>
      <c r="AQ78" s="578"/>
      <c r="AR78" s="578"/>
      <c r="AS78" s="578"/>
      <c r="AT78" s="578"/>
      <c r="AU78" s="578"/>
      <c r="AV78" s="578"/>
      <c r="AW78" s="578"/>
      <c r="AX78" s="579"/>
      <c r="AY78" s="40"/>
      <c r="AZ78" s="465"/>
      <c r="BA78" s="192">
        <f t="shared" si="14"/>
        <v>2</v>
      </c>
      <c r="BB78" s="192"/>
      <c r="BC78" s="192"/>
      <c r="BD78" s="192"/>
      <c r="BE78" s="192"/>
      <c r="BF78" s="192"/>
      <c r="BG78" s="559" t="str">
        <f t="shared" ca="1" si="8"/>
        <v/>
      </c>
      <c r="BH78" s="560" t="str">
        <f t="shared" ca="1" si="9"/>
        <v/>
      </c>
      <c r="BI78" s="560" t="str">
        <f t="shared" ca="1" si="10"/>
        <v/>
      </c>
      <c r="BJ78" s="560" t="str">
        <f t="shared" ca="1" si="11"/>
        <v/>
      </c>
      <c r="BK78" s="560" t="str">
        <f t="shared" ca="1" si="12"/>
        <v/>
      </c>
      <c r="BL78" s="561" t="str">
        <f t="shared" ca="1" si="13"/>
        <v/>
      </c>
      <c r="BM78" s="192"/>
      <c r="BN78" s="192"/>
      <c r="BO78" s="192"/>
      <c r="BP78" s="192"/>
      <c r="BQ78" s="192"/>
      <c r="BR78" s="1219" t="str">
        <f>"「共通仕様」"&amp;共通仕様!$CV$6</f>
        <v>「共通仕様」「53. データ検索共通処理」</v>
      </c>
      <c r="BS78" s="244"/>
      <c r="BT78" s="244"/>
      <c r="BU78" s="244"/>
      <c r="BV78" s="244"/>
      <c r="BW78" s="244"/>
      <c r="BX78" s="244"/>
      <c r="BY78" s="244"/>
      <c r="BZ78" s="244"/>
      <c r="CA78" s="244"/>
      <c r="CB78" s="244"/>
      <c r="CC78" s="244"/>
      <c r="CD78" s="244"/>
      <c r="CE78" s="244"/>
      <c r="CF78" s="244"/>
      <c r="CG78" s="244"/>
      <c r="CH78" s="244"/>
      <c r="CI78" s="244"/>
      <c r="CJ78" s="244"/>
      <c r="CK78" s="244"/>
      <c r="CL78" s="244"/>
      <c r="CM78" s="244"/>
      <c r="CN78" s="244"/>
      <c r="CO78" s="244"/>
      <c r="CP78" s="244"/>
      <c r="CQ78" s="244"/>
      <c r="CR78" s="244"/>
      <c r="CS78" s="244"/>
      <c r="CT78" s="244"/>
      <c r="CU78" s="244"/>
      <c r="CV78" s="1538"/>
      <c r="CW78" s="1189"/>
      <c r="CX78" s="1189"/>
      <c r="CY78" s="1541"/>
      <c r="CZ78" s="229"/>
      <c r="DA78" s="229"/>
      <c r="DB78" s="229"/>
      <c r="DC78" s="229"/>
      <c r="DD78" s="1991"/>
      <c r="DE78" s="1992"/>
      <c r="DF78" s="1992"/>
      <c r="DG78" s="1993"/>
      <c r="DH78" s="229"/>
      <c r="DI78" s="229"/>
      <c r="DJ78" s="229"/>
      <c r="DK78" s="229"/>
      <c r="DL78" s="229"/>
      <c r="DM78" s="229"/>
      <c r="DN78" s="229"/>
      <c r="DO78" s="229"/>
      <c r="DP78" s="229"/>
      <c r="DQ78" s="229"/>
      <c r="DR78" s="1520"/>
    </row>
    <row r="79" spans="1:122" s="80" customFormat="1" ht="15" customHeight="1">
      <c r="A79" s="218"/>
      <c r="B79" s="2015">
        <f>IF(NOT(ISBLANK(D79)),MAX(B$38:B78)+1,"")</f>
        <v>40</v>
      </c>
      <c r="C79" s="2016"/>
      <c r="D79" s="1224" t="s">
        <v>148</v>
      </c>
      <c r="E79" s="827"/>
      <c r="F79" s="827"/>
      <c r="G79" s="827"/>
      <c r="H79" s="827"/>
      <c r="I79" s="827"/>
      <c r="J79" s="827"/>
      <c r="K79" s="827"/>
      <c r="L79" s="827"/>
      <c r="M79" s="827"/>
      <c r="N79" s="827"/>
      <c r="O79" s="164"/>
      <c r="P79" s="826" t="s">
        <v>212</v>
      </c>
      <c r="Q79" s="827"/>
      <c r="R79" s="827"/>
      <c r="S79" s="164"/>
      <c r="T79" s="1225" t="s">
        <v>53</v>
      </c>
      <c r="U79" s="1226"/>
      <c r="V79" s="164"/>
      <c r="W79" s="1224"/>
      <c r="X79" s="164"/>
      <c r="Y79" s="76" t="s">
        <v>122</v>
      </c>
      <c r="Z79" s="1114"/>
      <c r="AA79" s="1114"/>
      <c r="AB79" s="1115"/>
      <c r="AC79" s="151" t="s">
        <v>129</v>
      </c>
      <c r="AD79" s="76" t="s">
        <v>129</v>
      </c>
      <c r="AE79" s="76" t="s">
        <v>129</v>
      </c>
      <c r="AF79" s="1227" t="s">
        <v>129</v>
      </c>
      <c r="AG79" s="266"/>
      <c r="AH79" s="266"/>
      <c r="AI79" s="266"/>
      <c r="AJ79" s="266"/>
      <c r="AK79" s="266"/>
      <c r="AL79" s="266"/>
      <c r="AM79" s="266"/>
      <c r="AN79" s="266"/>
      <c r="AO79" s="266"/>
      <c r="AP79" s="266"/>
      <c r="AQ79" s="266"/>
      <c r="AR79" s="266"/>
      <c r="AS79" s="266"/>
      <c r="AT79" s="266"/>
      <c r="AU79" s="266"/>
      <c r="AV79" s="266"/>
      <c r="AW79" s="266"/>
      <c r="AX79" s="267"/>
      <c r="AY79" s="40"/>
      <c r="AZ79" s="465"/>
      <c r="BA79" s="192">
        <f t="shared" si="14"/>
        <v>2</v>
      </c>
      <c r="BB79" s="192"/>
      <c r="BC79" s="192"/>
      <c r="BD79" s="192"/>
      <c r="BE79" s="192"/>
      <c r="BF79" s="192"/>
      <c r="BG79" s="559" t="str">
        <f t="shared" ca="1" si="8"/>
        <v/>
      </c>
      <c r="BH79" s="560" t="str">
        <f t="shared" ca="1" si="9"/>
        <v/>
      </c>
      <c r="BI79" s="560" t="str">
        <f t="shared" ca="1" si="10"/>
        <v/>
      </c>
      <c r="BJ79" s="560" t="str">
        <f t="shared" ca="1" si="11"/>
        <v/>
      </c>
      <c r="BK79" s="560" t="str">
        <f t="shared" ca="1" si="12"/>
        <v/>
      </c>
      <c r="BL79" s="561" t="str">
        <f t="shared" ca="1" si="13"/>
        <v/>
      </c>
      <c r="BM79" s="192"/>
      <c r="BN79" s="192"/>
      <c r="BO79" s="192"/>
      <c r="BP79" s="192"/>
      <c r="BQ79" s="192"/>
      <c r="BR79" s="1219" t="str">
        <f>"「共通仕様」"&amp;共通仕様!$CV$7</f>
        <v>「共通仕様」「54. 量産車種記号データ」</v>
      </c>
      <c r="BS79" s="244"/>
      <c r="BT79" s="244"/>
      <c r="BU79" s="244"/>
      <c r="BV79" s="244"/>
      <c r="BW79" s="244"/>
      <c r="BX79" s="244"/>
      <c r="BY79" s="244"/>
      <c r="BZ79" s="244"/>
      <c r="CA79" s="244"/>
      <c r="CB79" s="244"/>
      <c r="CC79" s="244"/>
      <c r="CD79" s="244"/>
      <c r="CE79" s="244"/>
      <c r="CF79" s="244"/>
      <c r="CG79" s="244"/>
      <c r="CH79" s="244"/>
      <c r="CI79" s="244"/>
      <c r="CJ79" s="244"/>
      <c r="CK79" s="244"/>
      <c r="CL79" s="244"/>
      <c r="CM79" s="244"/>
      <c r="CN79" s="244"/>
      <c r="CO79" s="244"/>
      <c r="CP79" s="244"/>
      <c r="CQ79" s="244"/>
      <c r="CR79" s="244"/>
      <c r="CS79" s="244"/>
      <c r="CT79" s="244"/>
      <c r="CU79" s="244"/>
      <c r="CV79" s="1538"/>
      <c r="CW79" s="1189"/>
      <c r="CX79" s="1189"/>
      <c r="CY79" s="1541"/>
      <c r="CZ79" s="229"/>
      <c r="DA79" s="229"/>
      <c r="DB79" s="229"/>
      <c r="DC79" s="229"/>
      <c r="DD79" s="1991"/>
      <c r="DE79" s="1992"/>
      <c r="DF79" s="1992"/>
      <c r="DG79" s="1993"/>
      <c r="DH79" s="229"/>
      <c r="DI79" s="229"/>
      <c r="DJ79" s="229"/>
      <c r="DK79" s="229"/>
      <c r="DL79" s="229"/>
      <c r="DM79" s="229"/>
      <c r="DN79" s="229"/>
      <c r="DO79" s="229"/>
      <c r="DP79" s="229"/>
      <c r="DQ79" s="229"/>
      <c r="DR79" s="1520"/>
    </row>
    <row r="80" spans="1:122" s="80" customFormat="1" ht="15" customHeight="1">
      <c r="A80" s="218"/>
      <c r="B80" s="1980">
        <f>IF(NOT(ISBLANK(D80)),MAX(B$38:B79)+1,"")</f>
        <v>41</v>
      </c>
      <c r="C80" s="1981"/>
      <c r="D80" s="824" t="s">
        <v>765</v>
      </c>
      <c r="E80" s="269"/>
      <c r="F80" s="269"/>
      <c r="G80" s="269"/>
      <c r="H80" s="269"/>
      <c r="I80" s="269"/>
      <c r="J80" s="269"/>
      <c r="K80" s="269"/>
      <c r="L80" s="269"/>
      <c r="M80" s="269"/>
      <c r="N80" s="269"/>
      <c r="O80" s="296"/>
      <c r="P80" s="823" t="s">
        <v>115</v>
      </c>
      <c r="Q80" s="1122"/>
      <c r="R80" s="1122"/>
      <c r="S80" s="1110"/>
      <c r="T80" s="289" t="s">
        <v>172</v>
      </c>
      <c r="U80" s="298"/>
      <c r="V80" s="296"/>
      <c r="W80" s="298"/>
      <c r="X80" s="296"/>
      <c r="Y80" s="294"/>
      <c r="Z80" s="294"/>
      <c r="AA80" s="294"/>
      <c r="AB80" s="715" t="s">
        <v>556</v>
      </c>
      <c r="AC80" s="291"/>
      <c r="AD80" s="290"/>
      <c r="AE80" s="290"/>
      <c r="AF80" s="292"/>
      <c r="AG80" s="269"/>
      <c r="AH80" s="269"/>
      <c r="AI80" s="269"/>
      <c r="AJ80" s="1122"/>
      <c r="AK80" s="1122"/>
      <c r="AL80" s="1122"/>
      <c r="AM80" s="1122"/>
      <c r="AN80" s="1122"/>
      <c r="AO80" s="1122"/>
      <c r="AP80" s="1122"/>
      <c r="AQ80" s="1122"/>
      <c r="AR80" s="1122"/>
      <c r="AS80" s="1122"/>
      <c r="AT80" s="1122"/>
      <c r="AU80" s="1122"/>
      <c r="AV80" s="1122"/>
      <c r="AW80" s="1122"/>
      <c r="AX80" s="208"/>
      <c r="AY80" s="40"/>
      <c r="AZ80" s="465"/>
      <c r="BA80" s="192">
        <f t="shared" si="14"/>
        <v>2</v>
      </c>
      <c r="BB80" s="192"/>
      <c r="BC80" s="192"/>
      <c r="BD80" s="192"/>
      <c r="BE80" s="192"/>
      <c r="BF80" s="192"/>
      <c r="BG80" s="559" t="str">
        <f t="shared" ca="1" si="8"/>
        <v/>
      </c>
      <c r="BH80" s="560" t="str">
        <f t="shared" ca="1" si="9"/>
        <v/>
      </c>
      <c r="BI80" s="560" t="str">
        <f t="shared" ca="1" si="10"/>
        <v/>
      </c>
      <c r="BJ80" s="560" t="str">
        <f t="shared" ca="1" si="11"/>
        <v/>
      </c>
      <c r="BK80" s="560" t="str">
        <f t="shared" ca="1" si="12"/>
        <v/>
      </c>
      <c r="BL80" s="561" t="str">
        <f t="shared" ca="1" si="13"/>
        <v/>
      </c>
      <c r="BM80" s="192"/>
      <c r="BN80" s="192"/>
      <c r="BO80" s="192"/>
      <c r="BP80" s="192"/>
      <c r="BQ80" s="192"/>
      <c r="BR80" s="244"/>
      <c r="BS80" s="244"/>
      <c r="BT80" s="244"/>
      <c r="BU80" s="1219" t="str">
        <f>"「共通仕様」"&amp;共通仕様!$CX$8</f>
        <v>「共通仕様」「54.3.1.①. 量産車種記号データセット 条件無し」</v>
      </c>
      <c r="BV80" s="244"/>
      <c r="BW80" s="244"/>
      <c r="BX80" s="244"/>
      <c r="BY80" s="244"/>
      <c r="BZ80" s="244"/>
      <c r="CA80" s="244"/>
      <c r="CB80" s="244"/>
      <c r="CC80" s="244"/>
      <c r="CD80" s="244"/>
      <c r="CE80" s="244"/>
      <c r="CF80" s="244"/>
      <c r="CG80" s="244"/>
      <c r="CH80" s="244"/>
      <c r="CI80" s="244"/>
      <c r="CJ80" s="244"/>
      <c r="CK80" s="244"/>
      <c r="CL80" s="244"/>
      <c r="CM80" s="244"/>
      <c r="CN80" s="244"/>
      <c r="CO80" s="244"/>
      <c r="CP80" s="244"/>
      <c r="CQ80" s="244"/>
      <c r="CR80" s="244"/>
      <c r="CS80" s="244"/>
      <c r="CT80" s="244"/>
      <c r="CU80" s="244"/>
      <c r="CV80" s="1538"/>
      <c r="CW80" s="1189"/>
      <c r="CX80" s="1189"/>
      <c r="CY80" s="1541"/>
      <c r="CZ80" s="229"/>
      <c r="DA80" s="229"/>
      <c r="DB80" s="229"/>
      <c r="DC80" s="229"/>
      <c r="DD80" s="1991"/>
      <c r="DE80" s="1992"/>
      <c r="DF80" s="1992"/>
      <c r="DG80" s="1993"/>
      <c r="DH80" s="229"/>
      <c r="DI80" s="229"/>
      <c r="DJ80" s="229"/>
      <c r="DK80" s="229"/>
      <c r="DL80" s="229"/>
      <c r="DM80" s="229"/>
      <c r="DN80" s="229"/>
      <c r="DO80" s="229"/>
      <c r="DP80" s="229"/>
      <c r="DQ80" s="229"/>
      <c r="DR80" s="1520"/>
    </row>
    <row r="81" spans="1:122" s="80" customFormat="1" ht="15" customHeight="1">
      <c r="A81" s="218"/>
      <c r="B81" s="1980">
        <f>IF(NOT(ISBLANK(D81)),MAX(B$38:B80)+1,"")</f>
        <v>42</v>
      </c>
      <c r="C81" s="1981"/>
      <c r="D81" s="824" t="s">
        <v>1152</v>
      </c>
      <c r="E81" s="1122"/>
      <c r="F81" s="1122"/>
      <c r="G81" s="1122"/>
      <c r="H81" s="1122"/>
      <c r="I81" s="1122"/>
      <c r="J81" s="1122"/>
      <c r="K81" s="1122"/>
      <c r="L81" s="1122"/>
      <c r="M81" s="1122"/>
      <c r="N81" s="1122"/>
      <c r="O81" s="1110"/>
      <c r="P81" s="823" t="s">
        <v>115</v>
      </c>
      <c r="Q81" s="1122"/>
      <c r="R81" s="1122"/>
      <c r="S81" s="1110"/>
      <c r="T81" s="289" t="s">
        <v>172</v>
      </c>
      <c r="U81" s="255"/>
      <c r="V81" s="1110"/>
      <c r="W81" s="255"/>
      <c r="X81" s="1110"/>
      <c r="Y81" s="290"/>
      <c r="Z81" s="290"/>
      <c r="AA81" s="290"/>
      <c r="AB81" s="717"/>
      <c r="AC81" s="291"/>
      <c r="AD81" s="290"/>
      <c r="AE81" s="290"/>
      <c r="AF81" s="292"/>
      <c r="AG81" s="1108"/>
      <c r="AH81" s="1122"/>
      <c r="AI81" s="1122"/>
      <c r="AJ81" s="1122"/>
      <c r="AK81" s="1122"/>
      <c r="AL81" s="1122"/>
      <c r="AM81" s="1122"/>
      <c r="AN81" s="1122"/>
      <c r="AO81" s="1122"/>
      <c r="AP81" s="1122"/>
      <c r="AQ81" s="1122"/>
      <c r="AR81" s="1122"/>
      <c r="AS81" s="1122"/>
      <c r="AT81" s="1122"/>
      <c r="AU81" s="1122"/>
      <c r="AV81" s="1122"/>
      <c r="AW81" s="1122"/>
      <c r="AX81" s="208"/>
      <c r="AY81" s="40"/>
      <c r="AZ81" s="465"/>
      <c r="BA81" s="192">
        <f t="shared" si="14"/>
        <v>2</v>
      </c>
      <c r="BB81" s="192"/>
      <c r="BC81" s="192"/>
      <c r="BD81" s="192"/>
      <c r="BE81" s="192"/>
      <c r="BF81" s="192"/>
      <c r="BG81" s="559" t="str">
        <f t="shared" ca="1" si="8"/>
        <v/>
      </c>
      <c r="BH81" s="560" t="str">
        <f t="shared" ca="1" si="9"/>
        <v/>
      </c>
      <c r="BI81" s="560" t="str">
        <f t="shared" ca="1" si="10"/>
        <v/>
      </c>
      <c r="BJ81" s="560" t="str">
        <f t="shared" ca="1" si="11"/>
        <v/>
      </c>
      <c r="BK81" s="560" t="str">
        <f t="shared" ca="1" si="12"/>
        <v/>
      </c>
      <c r="BL81" s="561" t="str">
        <f t="shared" ca="1" si="13"/>
        <v/>
      </c>
      <c r="BM81" s="192"/>
      <c r="BN81" s="192"/>
      <c r="BO81" s="192"/>
      <c r="BP81" s="192"/>
      <c r="BQ81" s="192"/>
      <c r="BR81" s="244"/>
      <c r="BS81" s="244"/>
      <c r="BT81" s="244"/>
      <c r="BU81" s="1219" t="str">
        <f>"「共通仕様」"&amp;共通仕様!$CX$9</f>
        <v>「共通仕様」「54.3.1.②. 量産車種記号データセット 部品番号の入力」</v>
      </c>
      <c r="BV81" s="244"/>
      <c r="BW81" s="244"/>
      <c r="BX81" s="244"/>
      <c r="BY81" s="244"/>
      <c r="BZ81" s="244"/>
      <c r="CA81" s="244"/>
      <c r="CB81" s="244"/>
      <c r="CC81" s="244"/>
      <c r="CD81" s="244"/>
      <c r="CE81" s="244"/>
      <c r="CF81" s="244"/>
      <c r="CG81" s="244"/>
      <c r="CH81" s="244"/>
      <c r="CI81" s="244"/>
      <c r="CJ81" s="244"/>
      <c r="CK81" s="244"/>
      <c r="CL81" s="244"/>
      <c r="CM81" s="244"/>
      <c r="CN81" s="244"/>
      <c r="CO81" s="244"/>
      <c r="CP81" s="244"/>
      <c r="CQ81" s="244"/>
      <c r="CR81" s="244"/>
      <c r="CS81" s="244"/>
      <c r="CT81" s="244"/>
      <c r="CU81" s="244"/>
      <c r="CV81" s="1538"/>
      <c r="CW81" s="1189"/>
      <c r="CX81" s="1189"/>
      <c r="CY81" s="1541"/>
      <c r="CZ81" s="229"/>
      <c r="DA81" s="229"/>
      <c r="DB81" s="229"/>
      <c r="DC81" s="229"/>
      <c r="DD81" s="1991"/>
      <c r="DE81" s="1992"/>
      <c r="DF81" s="1992"/>
      <c r="DG81" s="1993"/>
      <c r="DH81" s="229"/>
      <c r="DI81" s="229"/>
      <c r="DJ81" s="229"/>
      <c r="DK81" s="229"/>
      <c r="DL81" s="229"/>
      <c r="DM81" s="229"/>
      <c r="DN81" s="229"/>
      <c r="DO81" s="229"/>
      <c r="DP81" s="229"/>
      <c r="DQ81" s="229"/>
      <c r="DR81" s="1520"/>
    </row>
    <row r="82" spans="1:122" s="80" customFormat="1" ht="15" customHeight="1">
      <c r="A82" s="218"/>
      <c r="B82" s="1980">
        <f>IF(NOT(ISBLANK(D82)),MAX(B$38:B81)+1,"")</f>
        <v>43</v>
      </c>
      <c r="C82" s="1981"/>
      <c r="D82" s="824" t="s">
        <v>1160</v>
      </c>
      <c r="E82" s="1122"/>
      <c r="F82" s="1122"/>
      <c r="G82" s="1122"/>
      <c r="H82" s="1122"/>
      <c r="I82" s="1122"/>
      <c r="J82" s="1122"/>
      <c r="K82" s="1122"/>
      <c r="L82" s="1122"/>
      <c r="M82" s="1122"/>
      <c r="N82" s="1122"/>
      <c r="O82" s="1110"/>
      <c r="P82" s="823" t="s">
        <v>115</v>
      </c>
      <c r="Q82" s="1122"/>
      <c r="R82" s="1122"/>
      <c r="S82" s="1110"/>
      <c r="T82" s="289" t="s">
        <v>172</v>
      </c>
      <c r="U82" s="255"/>
      <c r="V82" s="1110"/>
      <c r="W82" s="255"/>
      <c r="X82" s="1110"/>
      <c r="Y82" s="290"/>
      <c r="Z82" s="290"/>
      <c r="AA82" s="290"/>
      <c r="AB82" s="717"/>
      <c r="AC82" s="291"/>
      <c r="AD82" s="290"/>
      <c r="AE82" s="290"/>
      <c r="AF82" s="292"/>
      <c r="AG82" s="1108"/>
      <c r="AH82" s="1122"/>
      <c r="AI82" s="1122"/>
      <c r="AJ82" s="1122"/>
      <c r="AK82" s="1122"/>
      <c r="AL82" s="1122"/>
      <c r="AM82" s="1122"/>
      <c r="AN82" s="1122"/>
      <c r="AO82" s="1122"/>
      <c r="AP82" s="1122"/>
      <c r="AQ82" s="1122"/>
      <c r="AR82" s="1122"/>
      <c r="AS82" s="1122"/>
      <c r="AT82" s="1122"/>
      <c r="AU82" s="1122"/>
      <c r="AV82" s="1122"/>
      <c r="AW82" s="1122"/>
      <c r="AX82" s="208"/>
      <c r="AY82" s="40"/>
      <c r="AZ82" s="465"/>
      <c r="BA82" s="192">
        <f t="shared" si="14"/>
        <v>2</v>
      </c>
      <c r="BB82" s="192"/>
      <c r="BC82" s="192"/>
      <c r="BD82" s="192"/>
      <c r="BE82" s="192"/>
      <c r="BF82" s="192"/>
      <c r="BG82" s="559" t="str">
        <f t="shared" ca="1" si="8"/>
        <v/>
      </c>
      <c r="BH82" s="560" t="str">
        <f t="shared" ca="1" si="9"/>
        <v/>
      </c>
      <c r="BI82" s="560" t="str">
        <f t="shared" ca="1" si="10"/>
        <v/>
      </c>
      <c r="BJ82" s="560" t="str">
        <f t="shared" ca="1" si="11"/>
        <v/>
      </c>
      <c r="BK82" s="560" t="str">
        <f t="shared" ca="1" si="12"/>
        <v/>
      </c>
      <c r="BL82" s="561" t="str">
        <f t="shared" ca="1" si="13"/>
        <v/>
      </c>
      <c r="BM82" s="192"/>
      <c r="BN82" s="192"/>
      <c r="BO82" s="192"/>
      <c r="BP82" s="192"/>
      <c r="BQ82" s="192"/>
      <c r="BR82" s="1219"/>
      <c r="BS82" s="1219" t="str">
        <f>"「共通仕様」"&amp;共通仕様!$CW$10</f>
        <v>「共通仕様」「54.4 量産車種記号データ入力チェック処理」</v>
      </c>
      <c r="BT82" s="244"/>
      <c r="BU82" s="244"/>
      <c r="BV82" s="244"/>
      <c r="BW82" s="244"/>
      <c r="BX82" s="244"/>
      <c r="BY82" s="244"/>
      <c r="BZ82" s="244"/>
      <c r="CA82" s="244"/>
      <c r="CB82" s="244"/>
      <c r="CC82" s="244"/>
      <c r="CD82" s="244"/>
      <c r="CE82" s="244"/>
      <c r="CF82" s="244"/>
      <c r="CG82" s="244"/>
      <c r="CH82" s="244"/>
      <c r="CI82" s="244"/>
      <c r="CJ82" s="244"/>
      <c r="CK82" s="244"/>
      <c r="CL82" s="244"/>
      <c r="CM82" s="244"/>
      <c r="CN82" s="244"/>
      <c r="CO82" s="244"/>
      <c r="CP82" s="244"/>
      <c r="CQ82" s="244"/>
      <c r="CR82" s="244"/>
      <c r="CS82" s="244"/>
      <c r="CT82" s="244"/>
      <c r="CU82" s="244"/>
      <c r="CV82" s="1538"/>
      <c r="CW82" s="1189"/>
      <c r="CX82" s="1189"/>
      <c r="CY82" s="1541"/>
      <c r="CZ82" s="229"/>
      <c r="DA82" s="229"/>
      <c r="DB82" s="229"/>
      <c r="DC82" s="229"/>
      <c r="DD82" s="1991"/>
      <c r="DE82" s="1992"/>
      <c r="DF82" s="1992"/>
      <c r="DG82" s="1993"/>
      <c r="DH82" s="229"/>
      <c r="DI82" s="229"/>
      <c r="DJ82" s="229"/>
      <c r="DK82" s="229"/>
      <c r="DL82" s="229"/>
      <c r="DM82" s="229"/>
      <c r="DN82" s="229"/>
      <c r="DO82" s="229"/>
      <c r="DP82" s="229"/>
      <c r="DQ82" s="229"/>
      <c r="DR82" s="1520"/>
    </row>
    <row r="83" spans="1:122" s="80" customFormat="1" ht="15" customHeight="1">
      <c r="A83" s="218"/>
      <c r="B83" s="1980">
        <f>IF(NOT(ISBLANK(D83)),MAX(B$38:B82)+1,"")</f>
        <v>44</v>
      </c>
      <c r="C83" s="1981"/>
      <c r="D83" s="824" t="s">
        <v>1153</v>
      </c>
      <c r="E83" s="1108"/>
      <c r="F83" s="1108"/>
      <c r="G83" s="1108"/>
      <c r="H83" s="1108"/>
      <c r="I83" s="1108"/>
      <c r="J83" s="1108"/>
      <c r="K83" s="1108"/>
      <c r="L83" s="1108"/>
      <c r="M83" s="1108"/>
      <c r="N83" s="1108"/>
      <c r="O83" s="1112"/>
      <c r="P83" s="823" t="s">
        <v>1157</v>
      </c>
      <c r="Q83" s="1122"/>
      <c r="R83" s="1122"/>
      <c r="S83" s="1110"/>
      <c r="T83" s="289" t="s">
        <v>172</v>
      </c>
      <c r="U83" s="255"/>
      <c r="V83" s="1110"/>
      <c r="W83" s="255"/>
      <c r="X83" s="1110"/>
      <c r="Y83" s="290"/>
      <c r="Z83" s="290"/>
      <c r="AA83" s="290"/>
      <c r="AB83" s="717"/>
      <c r="AC83" s="291"/>
      <c r="AD83" s="290"/>
      <c r="AE83" s="290"/>
      <c r="AF83" s="292"/>
      <c r="AG83" s="1122"/>
      <c r="AH83" s="1122"/>
      <c r="AI83" s="1122"/>
      <c r="AJ83" s="1122"/>
      <c r="AK83" s="1122"/>
      <c r="AL83" s="1122"/>
      <c r="AM83" s="1122"/>
      <c r="AN83" s="1122"/>
      <c r="AO83" s="1122"/>
      <c r="AP83" s="1122"/>
      <c r="AQ83" s="1122"/>
      <c r="AR83" s="1122"/>
      <c r="AS83" s="1122"/>
      <c r="AT83" s="1122"/>
      <c r="AU83" s="1122"/>
      <c r="AV83" s="1122"/>
      <c r="AW83" s="1122"/>
      <c r="AX83" s="208"/>
      <c r="AY83" s="40"/>
      <c r="AZ83" s="465"/>
      <c r="BA83" s="192">
        <f t="shared" si="14"/>
        <v>2</v>
      </c>
      <c r="BB83" s="192"/>
      <c r="BC83" s="192"/>
      <c r="BD83" s="192"/>
      <c r="BE83" s="192"/>
      <c r="BF83" s="192"/>
      <c r="BG83" s="559" t="str">
        <f t="shared" ca="1" si="8"/>
        <v/>
      </c>
      <c r="BH83" s="560" t="str">
        <f t="shared" ca="1" si="9"/>
        <v/>
      </c>
      <c r="BI83" s="560" t="str">
        <f t="shared" ca="1" si="10"/>
        <v/>
      </c>
      <c r="BJ83" s="560" t="str">
        <f t="shared" ca="1" si="11"/>
        <v/>
      </c>
      <c r="BK83" s="560" t="str">
        <f t="shared" ca="1" si="12"/>
        <v/>
      </c>
      <c r="BL83" s="561" t="str">
        <f t="shared" ca="1" si="13"/>
        <v/>
      </c>
      <c r="BM83" s="192"/>
      <c r="BN83" s="192"/>
      <c r="BO83" s="192"/>
      <c r="BP83" s="192"/>
      <c r="BQ83" s="192"/>
      <c r="BR83" s="1219" t="str">
        <f>"「共通仕様」"&amp;共通仕様!$CV$11</f>
        <v>「共通仕様」「55. 金型G車種記号データ」</v>
      </c>
      <c r="BS83" s="244"/>
      <c r="BT83" s="244"/>
      <c r="BU83" s="244"/>
      <c r="BV83" s="244"/>
      <c r="BW83" s="244"/>
      <c r="BX83" s="244"/>
      <c r="BY83" s="244"/>
      <c r="BZ83" s="244"/>
      <c r="CA83" s="244"/>
      <c r="CB83" s="244"/>
      <c r="CC83" s="244"/>
      <c r="CD83" s="244"/>
      <c r="CE83" s="244"/>
      <c r="CF83" s="244"/>
      <c r="CG83" s="244"/>
      <c r="CH83" s="244"/>
      <c r="CI83" s="244"/>
      <c r="CJ83" s="244"/>
      <c r="CK83" s="244"/>
      <c r="CL83" s="244"/>
      <c r="CM83" s="244"/>
      <c r="CN83" s="244"/>
      <c r="CO83" s="244"/>
      <c r="CP83" s="244"/>
      <c r="CQ83" s="244"/>
      <c r="CR83" s="244"/>
      <c r="CS83" s="244"/>
      <c r="CT83" s="244"/>
      <c r="CU83" s="244"/>
      <c r="CV83" s="1538"/>
      <c r="CW83" s="1189"/>
      <c r="CX83" s="1189"/>
      <c r="CY83" s="1541"/>
      <c r="CZ83" s="229"/>
      <c r="DA83" s="229"/>
      <c r="DB83" s="229"/>
      <c r="DC83" s="229"/>
      <c r="DD83" s="1991"/>
      <c r="DE83" s="1992"/>
      <c r="DF83" s="1992"/>
      <c r="DG83" s="1993"/>
      <c r="DH83" s="229"/>
      <c r="DI83" s="229"/>
      <c r="DJ83" s="229"/>
      <c r="DK83" s="229"/>
      <c r="DL83" s="229"/>
      <c r="DM83" s="229"/>
      <c r="DN83" s="229"/>
      <c r="DO83" s="229"/>
      <c r="DP83" s="229"/>
      <c r="DQ83" s="229"/>
      <c r="DR83" s="1520"/>
    </row>
    <row r="84" spans="1:122" s="80" customFormat="1" ht="15" customHeight="1">
      <c r="A84" s="218"/>
      <c r="B84" s="1980">
        <f>IF(NOT(ISBLANK(D84)),MAX(B$38:B83)+1,"")</f>
        <v>45</v>
      </c>
      <c r="C84" s="1981"/>
      <c r="D84" s="824" t="s">
        <v>1154</v>
      </c>
      <c r="E84" s="1108"/>
      <c r="F84" s="1108"/>
      <c r="G84" s="1108"/>
      <c r="H84" s="1108"/>
      <c r="I84" s="1108"/>
      <c r="J84" s="1108"/>
      <c r="K84" s="1108"/>
      <c r="L84" s="1108"/>
      <c r="M84" s="1108"/>
      <c r="N84" s="1108"/>
      <c r="O84" s="1112"/>
      <c r="P84" s="824" t="s">
        <v>1157</v>
      </c>
      <c r="Q84" s="1108"/>
      <c r="R84" s="1108"/>
      <c r="S84" s="1112"/>
      <c r="T84" s="289" t="s">
        <v>172</v>
      </c>
      <c r="U84" s="255"/>
      <c r="V84" s="1110"/>
      <c r="W84" s="255"/>
      <c r="X84" s="1110"/>
      <c r="Y84" s="290"/>
      <c r="Z84" s="290"/>
      <c r="AA84" s="290"/>
      <c r="AB84" s="717"/>
      <c r="AC84" s="291"/>
      <c r="AD84" s="290"/>
      <c r="AE84" s="290"/>
      <c r="AF84" s="292"/>
      <c r="AG84" s="1122"/>
      <c r="AH84" s="1122"/>
      <c r="AI84" s="1122"/>
      <c r="AJ84" s="1122"/>
      <c r="AK84" s="1122"/>
      <c r="AL84" s="1122"/>
      <c r="AM84" s="1122"/>
      <c r="AN84" s="1122"/>
      <c r="AO84" s="1122"/>
      <c r="AP84" s="1122"/>
      <c r="AQ84" s="1122"/>
      <c r="AR84" s="1122"/>
      <c r="AS84" s="1122"/>
      <c r="AT84" s="1122"/>
      <c r="AU84" s="1122"/>
      <c r="AV84" s="1122"/>
      <c r="AW84" s="1122"/>
      <c r="AX84" s="208"/>
      <c r="AY84" s="40"/>
      <c r="AZ84" s="465"/>
      <c r="BA84" s="192">
        <f t="shared" si="14"/>
        <v>2</v>
      </c>
      <c r="BB84" s="192"/>
      <c r="BC84" s="192"/>
      <c r="BD84" s="192"/>
      <c r="BE84" s="192"/>
      <c r="BF84" s="192"/>
      <c r="BG84" s="559" t="str">
        <f t="shared" ca="1" si="8"/>
        <v/>
      </c>
      <c r="BH84" s="560" t="str">
        <f t="shared" ca="1" si="9"/>
        <v/>
      </c>
      <c r="BI84" s="560" t="str">
        <f t="shared" ca="1" si="10"/>
        <v/>
      </c>
      <c r="BJ84" s="560" t="str">
        <f t="shared" ca="1" si="11"/>
        <v/>
      </c>
      <c r="BK84" s="560" t="str">
        <f t="shared" ca="1" si="12"/>
        <v/>
      </c>
      <c r="BL84" s="561" t="str">
        <f t="shared" ca="1" si="13"/>
        <v/>
      </c>
      <c r="BM84" s="192"/>
      <c r="BN84" s="192"/>
      <c r="BO84" s="192"/>
      <c r="BP84" s="192"/>
      <c r="BQ84" s="192"/>
      <c r="BR84" s="244"/>
      <c r="BS84" s="244"/>
      <c r="BT84" s="244"/>
      <c r="BU84" s="1219" t="str">
        <f>"「共通仕様」"&amp;共通仕様!$CX$12</f>
        <v>「共通仕様」「55.3.1.①. 金型G車種記号データセット 条件無し」</v>
      </c>
      <c r="BV84" s="244"/>
      <c r="BW84" s="244"/>
      <c r="BX84" s="244"/>
      <c r="BY84" s="244"/>
      <c r="BZ84" s="244"/>
      <c r="CA84" s="244"/>
      <c r="CB84" s="244"/>
      <c r="CC84" s="244"/>
      <c r="CD84" s="244"/>
      <c r="CE84" s="244"/>
      <c r="CF84" s="244"/>
      <c r="CG84" s="244"/>
      <c r="CH84" s="244"/>
      <c r="CI84" s="244"/>
      <c r="CJ84" s="244"/>
      <c r="CK84" s="244"/>
      <c r="CL84" s="244"/>
      <c r="CM84" s="244"/>
      <c r="CN84" s="244"/>
      <c r="CO84" s="244"/>
      <c r="CP84" s="244"/>
      <c r="CQ84" s="244"/>
      <c r="CR84" s="244"/>
      <c r="CS84" s="244"/>
      <c r="CT84" s="244"/>
      <c r="CU84" s="244"/>
      <c r="CV84" s="1538"/>
      <c r="CW84" s="1189"/>
      <c r="CX84" s="1189"/>
      <c r="CY84" s="1541"/>
      <c r="CZ84" s="229"/>
      <c r="DA84" s="229"/>
      <c r="DB84" s="229"/>
      <c r="DC84" s="229"/>
      <c r="DD84" s="1991"/>
      <c r="DE84" s="1992"/>
      <c r="DF84" s="1992"/>
      <c r="DG84" s="1993"/>
      <c r="DH84" s="229"/>
      <c r="DI84" s="229"/>
      <c r="DJ84" s="229"/>
      <c r="DK84" s="229"/>
      <c r="DL84" s="229"/>
      <c r="DM84" s="229"/>
      <c r="DN84" s="229"/>
      <c r="DO84" s="229"/>
      <c r="DP84" s="229"/>
      <c r="DQ84" s="229"/>
      <c r="DR84" s="1520"/>
    </row>
    <row r="85" spans="1:122" s="80" customFormat="1" ht="15" customHeight="1">
      <c r="A85" s="218"/>
      <c r="B85" s="1980">
        <f>IF(NOT(ISBLANK(D85)),MAX(B$38:B84)+1,"")</f>
        <v>46</v>
      </c>
      <c r="C85" s="1981"/>
      <c r="D85" s="824" t="s">
        <v>1155</v>
      </c>
      <c r="E85" s="1108"/>
      <c r="F85" s="1108"/>
      <c r="G85" s="1108"/>
      <c r="H85" s="1108"/>
      <c r="I85" s="1108"/>
      <c r="J85" s="1108"/>
      <c r="K85" s="1108"/>
      <c r="L85" s="1108"/>
      <c r="M85" s="1108"/>
      <c r="N85" s="1108"/>
      <c r="O85" s="1112"/>
      <c r="P85" s="824" t="s">
        <v>1157</v>
      </c>
      <c r="Q85" s="1108"/>
      <c r="R85" s="1108"/>
      <c r="S85" s="1112"/>
      <c r="T85" s="289" t="s">
        <v>172</v>
      </c>
      <c r="U85" s="255"/>
      <c r="V85" s="1110"/>
      <c r="W85" s="255"/>
      <c r="X85" s="1110"/>
      <c r="Y85" s="290"/>
      <c r="Z85" s="290"/>
      <c r="AA85" s="290"/>
      <c r="AB85" s="717"/>
      <c r="AC85" s="291"/>
      <c r="AD85" s="290"/>
      <c r="AE85" s="290"/>
      <c r="AF85" s="292"/>
      <c r="AG85" s="1122"/>
      <c r="AH85" s="1122"/>
      <c r="AI85" s="1122"/>
      <c r="AJ85" s="1122"/>
      <c r="AK85" s="1122"/>
      <c r="AL85" s="1122"/>
      <c r="AM85" s="1122"/>
      <c r="AN85" s="1122"/>
      <c r="AO85" s="1122"/>
      <c r="AP85" s="1122"/>
      <c r="AQ85" s="1122"/>
      <c r="AR85" s="1122"/>
      <c r="AS85" s="1122"/>
      <c r="AT85" s="1122"/>
      <c r="AU85" s="1122"/>
      <c r="AV85" s="1122"/>
      <c r="AW85" s="1122"/>
      <c r="AX85" s="208"/>
      <c r="AY85" s="40"/>
      <c r="AZ85" s="465"/>
      <c r="BA85" s="192">
        <f t="shared" si="14"/>
        <v>2</v>
      </c>
      <c r="BB85" s="192"/>
      <c r="BC85" s="192"/>
      <c r="BD85" s="192"/>
      <c r="BE85" s="192"/>
      <c r="BF85" s="192"/>
      <c r="BG85" s="559" t="str">
        <f t="shared" ca="1" si="8"/>
        <v/>
      </c>
      <c r="BH85" s="560" t="str">
        <f t="shared" ca="1" si="9"/>
        <v/>
      </c>
      <c r="BI85" s="560" t="str">
        <f t="shared" ca="1" si="10"/>
        <v/>
      </c>
      <c r="BJ85" s="560" t="str">
        <f t="shared" ca="1" si="11"/>
        <v/>
      </c>
      <c r="BK85" s="560" t="str">
        <f t="shared" ca="1" si="12"/>
        <v/>
      </c>
      <c r="BL85" s="561" t="str">
        <f t="shared" ca="1" si="13"/>
        <v/>
      </c>
      <c r="BM85" s="192"/>
      <c r="BN85" s="192"/>
      <c r="BO85" s="192"/>
      <c r="BP85" s="192"/>
      <c r="BQ85" s="192"/>
      <c r="BR85" s="244"/>
      <c r="BS85" s="244"/>
      <c r="BT85" s="244"/>
      <c r="BU85" s="1219" t="str">
        <f>"「共通仕様」"&amp;共通仕様!$CX$13</f>
        <v>「共通仕様」「55.3.1.②. 金型G車種記号データセット 部品番号の入力」</v>
      </c>
      <c r="BV85" s="244"/>
      <c r="BW85" s="244"/>
      <c r="BX85" s="244"/>
      <c r="BY85" s="244"/>
      <c r="BZ85" s="244"/>
      <c r="CA85" s="244"/>
      <c r="CB85" s="244"/>
      <c r="CC85" s="244"/>
      <c r="CD85" s="244"/>
      <c r="CE85" s="244"/>
      <c r="CF85" s="244"/>
      <c r="CG85" s="244"/>
      <c r="CH85" s="244"/>
      <c r="CI85" s="244"/>
      <c r="CJ85" s="244"/>
      <c r="CK85" s="244"/>
      <c r="CL85" s="244"/>
      <c r="CM85" s="244"/>
      <c r="CN85" s="244"/>
      <c r="CO85" s="244"/>
      <c r="CP85" s="244"/>
      <c r="CQ85" s="244"/>
      <c r="CR85" s="244"/>
      <c r="CS85" s="244"/>
      <c r="CT85" s="244"/>
      <c r="CU85" s="244"/>
      <c r="CV85" s="1538"/>
      <c r="CW85" s="1189"/>
      <c r="CX85" s="1189"/>
      <c r="CY85" s="1541"/>
      <c r="CZ85" s="229"/>
      <c r="DA85" s="229"/>
      <c r="DB85" s="229"/>
      <c r="DC85" s="229"/>
      <c r="DD85" s="1991"/>
      <c r="DE85" s="1992"/>
      <c r="DF85" s="1992"/>
      <c r="DG85" s="1993"/>
      <c r="DH85" s="229"/>
      <c r="DI85" s="229"/>
      <c r="DJ85" s="229"/>
      <c r="DK85" s="229"/>
      <c r="DL85" s="229"/>
      <c r="DM85" s="229"/>
      <c r="DN85" s="229"/>
      <c r="DO85" s="229"/>
      <c r="DP85" s="229"/>
      <c r="DQ85" s="229"/>
      <c r="DR85" s="1520"/>
    </row>
    <row r="86" spans="1:122" s="80" customFormat="1" ht="15" customHeight="1">
      <c r="A86" s="218"/>
      <c r="B86" s="1980">
        <f>IF(NOT(ISBLANK(D86)),MAX(B$38:B85)+1,"")</f>
        <v>47</v>
      </c>
      <c r="C86" s="1981"/>
      <c r="D86" s="824" t="s">
        <v>1156</v>
      </c>
      <c r="E86" s="1108"/>
      <c r="F86" s="1108"/>
      <c r="G86" s="1108"/>
      <c r="H86" s="1108"/>
      <c r="I86" s="1108"/>
      <c r="J86" s="1108"/>
      <c r="K86" s="1108"/>
      <c r="L86" s="1108"/>
      <c r="M86" s="1108"/>
      <c r="N86" s="1108"/>
      <c r="O86" s="1112"/>
      <c r="P86" s="824" t="s">
        <v>1157</v>
      </c>
      <c r="Q86" s="1108"/>
      <c r="R86" s="1108"/>
      <c r="S86" s="1112"/>
      <c r="T86" s="289" t="s">
        <v>172</v>
      </c>
      <c r="U86" s="255"/>
      <c r="V86" s="1110"/>
      <c r="W86" s="255"/>
      <c r="X86" s="1110"/>
      <c r="Y86" s="290"/>
      <c r="Z86" s="290"/>
      <c r="AA86" s="290"/>
      <c r="AB86" s="717"/>
      <c r="AC86" s="291"/>
      <c r="AD86" s="290"/>
      <c r="AE86" s="290"/>
      <c r="AF86" s="292"/>
      <c r="AG86" s="1122"/>
      <c r="AH86" s="1122"/>
      <c r="AI86" s="1122"/>
      <c r="AJ86" s="1122"/>
      <c r="AK86" s="1122"/>
      <c r="AL86" s="1122"/>
      <c r="AM86" s="1122"/>
      <c r="AN86" s="1122"/>
      <c r="AO86" s="1122"/>
      <c r="AP86" s="1122"/>
      <c r="AQ86" s="1122"/>
      <c r="AR86" s="1122"/>
      <c r="AS86" s="1122"/>
      <c r="AT86" s="1122"/>
      <c r="AU86" s="1122"/>
      <c r="AV86" s="1122"/>
      <c r="AW86" s="1122"/>
      <c r="AX86" s="208"/>
      <c r="AY86" s="40"/>
      <c r="AZ86" s="465"/>
      <c r="BA86" s="192">
        <f t="shared" si="14"/>
        <v>2</v>
      </c>
      <c r="BB86" s="192"/>
      <c r="BC86" s="192"/>
      <c r="BD86" s="192"/>
      <c r="BE86" s="192"/>
      <c r="BF86" s="192"/>
      <c r="BG86" s="559" t="str">
        <f t="shared" ca="1" si="8"/>
        <v/>
      </c>
      <c r="BH86" s="560" t="str">
        <f t="shared" ca="1" si="9"/>
        <v/>
      </c>
      <c r="BI86" s="560" t="str">
        <f t="shared" ca="1" si="10"/>
        <v/>
      </c>
      <c r="BJ86" s="560" t="str">
        <f t="shared" ca="1" si="11"/>
        <v/>
      </c>
      <c r="BK86" s="560" t="str">
        <f t="shared" ca="1" si="12"/>
        <v/>
      </c>
      <c r="BL86" s="561" t="str">
        <f t="shared" ca="1" si="13"/>
        <v/>
      </c>
      <c r="BM86" s="192"/>
      <c r="BN86" s="192"/>
      <c r="BO86" s="192"/>
      <c r="BP86" s="192"/>
      <c r="BQ86" s="192"/>
      <c r="BR86" s="1219"/>
      <c r="BS86" s="1219" t="str">
        <f>"「共通仕様」"&amp;共通仕様!$CW$14</f>
        <v>「共通仕様」「55.4 金型G車種記号データ入力チェック処理」</v>
      </c>
      <c r="BT86" s="244"/>
      <c r="BU86" s="244"/>
      <c r="BV86" s="244"/>
      <c r="BW86" s="244"/>
      <c r="BX86" s="244"/>
      <c r="BY86" s="244"/>
      <c r="BZ86" s="244"/>
      <c r="CA86" s="244"/>
      <c r="CB86" s="244"/>
      <c r="CC86" s="244"/>
      <c r="CD86" s="244"/>
      <c r="CE86" s="244"/>
      <c r="CF86" s="244"/>
      <c r="CG86" s="244"/>
      <c r="CH86" s="244"/>
      <c r="CI86" s="244"/>
      <c r="CJ86" s="244"/>
      <c r="CK86" s="244"/>
      <c r="CL86" s="244"/>
      <c r="CM86" s="244"/>
      <c r="CN86" s="244"/>
      <c r="CO86" s="244"/>
      <c r="CP86" s="244"/>
      <c r="CQ86" s="244"/>
      <c r="CR86" s="244"/>
      <c r="CS86" s="244"/>
      <c r="CT86" s="244"/>
      <c r="CU86" s="244"/>
      <c r="CV86" s="1538"/>
      <c r="CW86" s="1189"/>
      <c r="CX86" s="1189"/>
      <c r="CY86" s="1541"/>
      <c r="CZ86" s="229"/>
      <c r="DA86" s="229"/>
      <c r="DB86" s="229"/>
      <c r="DC86" s="229"/>
      <c r="DD86" s="1991"/>
      <c r="DE86" s="1992"/>
      <c r="DF86" s="1992"/>
      <c r="DG86" s="1993"/>
      <c r="DH86" s="229"/>
      <c r="DI86" s="229"/>
      <c r="DJ86" s="229"/>
      <c r="DK86" s="229"/>
      <c r="DL86" s="229"/>
      <c r="DM86" s="229"/>
      <c r="DN86" s="229"/>
      <c r="DO86" s="229"/>
      <c r="DP86" s="229"/>
      <c r="DQ86" s="229"/>
      <c r="DR86" s="1520"/>
    </row>
    <row r="87" spans="1:122" s="80" customFormat="1" ht="15" customHeight="1">
      <c r="A87" s="218"/>
      <c r="B87" s="1980">
        <f>IF(NOT(ISBLANK(D87)),MAX(B$38:B86)+1,"")</f>
        <v>48</v>
      </c>
      <c r="C87" s="1981"/>
      <c r="D87" s="824" t="s">
        <v>765</v>
      </c>
      <c r="E87" s="269"/>
      <c r="F87" s="269"/>
      <c r="G87" s="269"/>
      <c r="H87" s="269"/>
      <c r="I87" s="269"/>
      <c r="J87" s="269"/>
      <c r="K87" s="269"/>
      <c r="L87" s="269"/>
      <c r="M87" s="269"/>
      <c r="N87" s="269"/>
      <c r="O87" s="296"/>
      <c r="P87" s="824" t="s">
        <v>173</v>
      </c>
      <c r="Q87" s="1122"/>
      <c r="R87" s="1122"/>
      <c r="S87" s="1110"/>
      <c r="T87" s="289" t="s">
        <v>1177</v>
      </c>
      <c r="U87" s="255" t="s">
        <v>1182</v>
      </c>
      <c r="V87" s="1110"/>
      <c r="W87" s="255" t="s">
        <v>1177</v>
      </c>
      <c r="X87" s="1110"/>
      <c r="Y87" s="290"/>
      <c r="Z87" s="290"/>
      <c r="AA87" s="290"/>
      <c r="AB87" s="717"/>
      <c r="AC87" s="291" t="s">
        <v>50</v>
      </c>
      <c r="AD87" s="290" t="s">
        <v>50</v>
      </c>
      <c r="AE87" s="290" t="s">
        <v>50</v>
      </c>
      <c r="AF87" s="292" t="s">
        <v>50</v>
      </c>
      <c r="AG87" s="269"/>
      <c r="AH87" s="269"/>
      <c r="AI87" s="269"/>
      <c r="AJ87" s="1122"/>
      <c r="AK87" s="1122"/>
      <c r="AL87" s="1122"/>
      <c r="AM87" s="1122"/>
      <c r="AN87" s="1122"/>
      <c r="AO87" s="1122"/>
      <c r="AP87" s="1122"/>
      <c r="AQ87" s="1122"/>
      <c r="AR87" s="1122"/>
      <c r="AS87" s="1122"/>
      <c r="AT87" s="1122"/>
      <c r="AU87" s="1122"/>
      <c r="AV87" s="1122"/>
      <c r="AW87" s="1122"/>
      <c r="AX87" s="208"/>
      <c r="AY87" s="40"/>
      <c r="AZ87" s="465"/>
      <c r="BA87" s="192">
        <f t="shared" si="14"/>
        <v>2</v>
      </c>
      <c r="BB87" s="192"/>
      <c r="BC87" s="192"/>
      <c r="BD87" s="192"/>
      <c r="BE87" s="192"/>
      <c r="BF87" s="192"/>
      <c r="BG87" s="559" t="str">
        <f t="shared" ca="1" si="8"/>
        <v/>
      </c>
      <c r="BH87" s="560" t="str">
        <f t="shared" ca="1" si="9"/>
        <v/>
      </c>
      <c r="BI87" s="560" t="str">
        <f t="shared" ca="1" si="10"/>
        <v/>
      </c>
      <c r="BJ87" s="560" t="str">
        <f t="shared" ca="1" si="11"/>
        <v/>
      </c>
      <c r="BK87" s="560" t="str">
        <f t="shared" ca="1" si="12"/>
        <v/>
      </c>
      <c r="BL87" s="561" t="str">
        <f t="shared" ca="1" si="13"/>
        <v/>
      </c>
      <c r="BM87" s="192"/>
      <c r="BN87" s="192"/>
      <c r="BO87" s="192"/>
      <c r="BP87" s="192"/>
      <c r="BQ87" s="192"/>
      <c r="BR87" s="1219" t="str">
        <f>"「共通仕様」"&amp;共通仕様!$CV$15</f>
        <v>「共通仕様」「56. 金型保守計画作成日」</v>
      </c>
      <c r="BS87" s="244"/>
      <c r="BT87" s="244"/>
      <c r="BU87" s="244"/>
      <c r="BV87" s="244"/>
      <c r="BW87" s="244"/>
      <c r="BX87" s="244"/>
      <c r="BY87" s="244"/>
      <c r="BZ87" s="244"/>
      <c r="CA87" s="244"/>
      <c r="CB87" s="244"/>
      <c r="CC87" s="244"/>
      <c r="CD87" s="244"/>
      <c r="CE87" s="244"/>
      <c r="CF87" s="244"/>
      <c r="CG87" s="244"/>
      <c r="CH87" s="244"/>
      <c r="CI87" s="244"/>
      <c r="CJ87" s="244"/>
      <c r="CK87" s="244"/>
      <c r="CL87" s="244"/>
      <c r="CM87" s="244"/>
      <c r="CN87" s="244"/>
      <c r="CO87" s="244"/>
      <c r="CP87" s="244"/>
      <c r="CQ87" s="244"/>
      <c r="CR87" s="244"/>
      <c r="CS87" s="244"/>
      <c r="CT87" s="244"/>
      <c r="CU87" s="244"/>
      <c r="CV87" s="1538"/>
      <c r="CW87" s="1189"/>
      <c r="CX87" s="1189"/>
      <c r="CY87" s="1541"/>
      <c r="CZ87" s="229"/>
      <c r="DA87" s="229"/>
      <c r="DB87" s="229"/>
      <c r="DC87" s="229"/>
      <c r="DD87" s="1991"/>
      <c r="DE87" s="1992"/>
      <c r="DF87" s="1992"/>
      <c r="DG87" s="1993"/>
      <c r="DH87" s="229"/>
      <c r="DI87" s="229"/>
      <c r="DJ87" s="229"/>
      <c r="DK87" s="229"/>
      <c r="DL87" s="229"/>
      <c r="DM87" s="229"/>
      <c r="DN87" s="229"/>
      <c r="DO87" s="229"/>
      <c r="DP87" s="229"/>
      <c r="DQ87" s="229"/>
      <c r="DR87" s="1520"/>
    </row>
    <row r="88" spans="1:122" s="80" customFormat="1" ht="15" customHeight="1">
      <c r="A88" s="218"/>
      <c r="B88" s="1980">
        <f>IF(NOT(ISBLANK(D88)),MAX(B$38:B87)+1,"")</f>
        <v>49</v>
      </c>
      <c r="C88" s="1981"/>
      <c r="D88" s="369" t="s">
        <v>1158</v>
      </c>
      <c r="E88" s="1122"/>
      <c r="F88" s="1122"/>
      <c r="G88" s="1122"/>
      <c r="H88" s="1122"/>
      <c r="I88" s="1122"/>
      <c r="J88" s="1122"/>
      <c r="K88" s="1122"/>
      <c r="L88" s="1122"/>
      <c r="M88" s="1122"/>
      <c r="N88" s="1122"/>
      <c r="O88" s="1110"/>
      <c r="P88" s="824" t="s">
        <v>173</v>
      </c>
      <c r="Q88" s="1122"/>
      <c r="R88" s="1122"/>
      <c r="S88" s="1110"/>
      <c r="T88" s="289"/>
      <c r="U88" s="255"/>
      <c r="V88" s="1110"/>
      <c r="W88" s="255"/>
      <c r="X88" s="1110"/>
      <c r="Y88" s="290"/>
      <c r="Z88" s="290"/>
      <c r="AA88" s="290"/>
      <c r="AB88" s="717"/>
      <c r="AC88" s="291" t="s">
        <v>50</v>
      </c>
      <c r="AD88" s="290" t="s">
        <v>50</v>
      </c>
      <c r="AE88" s="290" t="s">
        <v>50</v>
      </c>
      <c r="AF88" s="292" t="s">
        <v>50</v>
      </c>
      <c r="AG88" s="1108"/>
      <c r="AH88" s="1122"/>
      <c r="AI88" s="1122"/>
      <c r="AJ88" s="1122"/>
      <c r="AK88" s="1122"/>
      <c r="AL88" s="1122"/>
      <c r="AM88" s="1122"/>
      <c r="AN88" s="1122"/>
      <c r="AO88" s="1122"/>
      <c r="AP88" s="1122"/>
      <c r="AQ88" s="1122"/>
      <c r="AR88" s="1122"/>
      <c r="AS88" s="1122"/>
      <c r="AT88" s="1122"/>
      <c r="AU88" s="1122"/>
      <c r="AV88" s="1122"/>
      <c r="AW88" s="1122"/>
      <c r="AX88" s="208"/>
      <c r="AY88" s="40"/>
      <c r="AZ88" s="465"/>
      <c r="BA88" s="192">
        <f t="shared" si="14"/>
        <v>2</v>
      </c>
      <c r="BB88" s="192"/>
      <c r="BC88" s="192"/>
      <c r="BD88" s="192"/>
      <c r="BE88" s="192"/>
      <c r="BF88" s="192"/>
      <c r="BG88" s="559" t="str">
        <f t="shared" ca="1" si="8"/>
        <v/>
      </c>
      <c r="BH88" s="560" t="str">
        <f t="shared" ca="1" si="9"/>
        <v/>
      </c>
      <c r="BI88" s="560" t="str">
        <f t="shared" ca="1" si="10"/>
        <v/>
      </c>
      <c r="BJ88" s="560" t="str">
        <f t="shared" ca="1" si="11"/>
        <v/>
      </c>
      <c r="BK88" s="560" t="str">
        <f t="shared" ca="1" si="12"/>
        <v/>
      </c>
      <c r="BL88" s="561" t="str">
        <f t="shared" ca="1" si="13"/>
        <v/>
      </c>
      <c r="BM88" s="192"/>
      <c r="BN88" s="192"/>
      <c r="BO88" s="192"/>
      <c r="BP88" s="192"/>
      <c r="BQ88" s="192"/>
      <c r="BR88" s="244"/>
      <c r="BS88" s="244"/>
      <c r="BT88" s="244"/>
      <c r="BU88" s="1219" t="str">
        <f>"「共通仕様」"&amp;共通仕様!$CX$16</f>
        <v>「共通仕様」「56.3.1.①. 金型保守計画作成日データセット 条件無し」</v>
      </c>
      <c r="BV88" s="244"/>
      <c r="BW88" s="244"/>
      <c r="BX88" s="244"/>
      <c r="BY88" s="244"/>
      <c r="BZ88" s="244"/>
      <c r="CA88" s="244"/>
      <c r="CB88" s="244"/>
      <c r="CC88" s="244"/>
      <c r="CD88" s="244"/>
      <c r="CE88" s="244"/>
      <c r="CF88" s="244"/>
      <c r="CG88" s="244"/>
      <c r="CH88" s="244"/>
      <c r="CI88" s="244"/>
      <c r="CJ88" s="244"/>
      <c r="CK88" s="244"/>
      <c r="CL88" s="244"/>
      <c r="CM88" s="244"/>
      <c r="CN88" s="244"/>
      <c r="CO88" s="244"/>
      <c r="CP88" s="244"/>
      <c r="CQ88" s="244"/>
      <c r="CR88" s="244"/>
      <c r="CS88" s="244"/>
      <c r="CT88" s="244"/>
      <c r="CU88" s="244"/>
      <c r="CV88" s="1538"/>
      <c r="CW88" s="1189"/>
      <c r="CX88" s="1189"/>
      <c r="CY88" s="1541"/>
      <c r="CZ88" s="229"/>
      <c r="DA88" s="229"/>
      <c r="DB88" s="229"/>
      <c r="DC88" s="229"/>
      <c r="DD88" s="1991"/>
      <c r="DE88" s="1992"/>
      <c r="DF88" s="1992"/>
      <c r="DG88" s="1993"/>
      <c r="DH88" s="229"/>
      <c r="DI88" s="229"/>
      <c r="DJ88" s="229"/>
      <c r="DK88" s="229"/>
      <c r="DL88" s="229"/>
      <c r="DM88" s="229"/>
      <c r="DN88" s="229"/>
      <c r="DO88" s="229"/>
      <c r="DP88" s="229"/>
      <c r="DQ88" s="229"/>
      <c r="DR88" s="1520"/>
    </row>
    <row r="89" spans="1:122" s="80" customFormat="1" ht="15" customHeight="1">
      <c r="A89" s="218"/>
      <c r="B89" s="1980">
        <f>IF(NOT(ISBLANK(D91)),MAX(B$38:B88)+1,"")</f>
        <v>50</v>
      </c>
      <c r="C89" s="1981"/>
      <c r="D89" s="369" t="s">
        <v>1158</v>
      </c>
      <c r="E89" s="406"/>
      <c r="F89" s="406"/>
      <c r="G89" s="406"/>
      <c r="H89" s="406"/>
      <c r="I89" s="406"/>
      <c r="J89" s="406"/>
      <c r="K89" s="406"/>
      <c r="L89" s="406"/>
      <c r="M89" s="406"/>
      <c r="N89" s="406"/>
      <c r="O89" s="477"/>
      <c r="P89" s="824" t="s">
        <v>173</v>
      </c>
      <c r="Q89" s="1122"/>
      <c r="R89" s="1122"/>
      <c r="S89" s="1110"/>
      <c r="T89" s="289"/>
      <c r="U89" s="255"/>
      <c r="V89" s="1110"/>
      <c r="W89" s="255"/>
      <c r="X89" s="1110"/>
      <c r="Y89" s="290"/>
      <c r="Z89" s="290"/>
      <c r="AA89" s="290"/>
      <c r="AB89" s="717"/>
      <c r="AC89" s="291" t="s">
        <v>50</v>
      </c>
      <c r="AD89" s="290" t="s">
        <v>50</v>
      </c>
      <c r="AE89" s="290" t="s">
        <v>50</v>
      </c>
      <c r="AF89" s="292" t="s">
        <v>50</v>
      </c>
      <c r="AG89" s="1108"/>
      <c r="AH89" s="1122"/>
      <c r="AI89" s="1122"/>
      <c r="AJ89" s="1122"/>
      <c r="AK89" s="1122"/>
      <c r="AL89" s="1122"/>
      <c r="AM89" s="1122"/>
      <c r="AN89" s="1122"/>
      <c r="AO89" s="1122"/>
      <c r="AP89" s="1122"/>
      <c r="AQ89" s="1122"/>
      <c r="AR89" s="1122"/>
      <c r="AS89" s="1122"/>
      <c r="AT89" s="1122"/>
      <c r="AU89" s="1122"/>
      <c r="AV89" s="1122"/>
      <c r="AW89" s="1122"/>
      <c r="AX89" s="208"/>
      <c r="AY89" s="40"/>
      <c r="AZ89" s="465"/>
      <c r="BA89" s="192">
        <f t="shared" ref="BA89:BA120" si="15">BA88</f>
        <v>2</v>
      </c>
      <c r="BB89" s="192"/>
      <c r="BC89" s="192"/>
      <c r="BD89" s="192"/>
      <c r="BE89" s="192"/>
      <c r="BF89" s="192"/>
      <c r="BG89" s="559" t="str">
        <f t="shared" ca="1" si="8"/>
        <v/>
      </c>
      <c r="BH89" s="560" t="str">
        <f t="shared" ca="1" si="9"/>
        <v/>
      </c>
      <c r="BI89" s="560" t="str">
        <f t="shared" ca="1" si="10"/>
        <v/>
      </c>
      <c r="BJ89" s="560" t="str">
        <f t="shared" ca="1" si="11"/>
        <v/>
      </c>
      <c r="BK89" s="560" t="str">
        <f t="shared" ca="1" si="12"/>
        <v/>
      </c>
      <c r="BL89" s="561" t="str">
        <f t="shared" ca="1" si="13"/>
        <v/>
      </c>
      <c r="BM89" s="192"/>
      <c r="BN89" s="192"/>
      <c r="BO89" s="192"/>
      <c r="BP89" s="192"/>
      <c r="BQ89" s="192"/>
      <c r="BR89" s="244"/>
      <c r="BS89" s="244"/>
      <c r="BT89" s="244"/>
      <c r="BU89" s="1219" t="str">
        <f>"「共通仕様」"&amp;共通仕様!$CX$17</f>
        <v>「共通仕様」「56.3.1.②. 金型保守計画作成日データセット 年度指定条件有り」</v>
      </c>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1538"/>
      <c r="CW89" s="1189"/>
      <c r="CX89" s="1189"/>
      <c r="CY89" s="1541"/>
      <c r="CZ89" s="229"/>
      <c r="DA89" s="229"/>
      <c r="DB89" s="229"/>
      <c r="DC89" s="229"/>
      <c r="DD89" s="1991"/>
      <c r="DE89" s="1992"/>
      <c r="DF89" s="1992"/>
      <c r="DG89" s="1993"/>
      <c r="DH89" s="229"/>
      <c r="DI89" s="229"/>
      <c r="DJ89" s="229"/>
      <c r="DK89" s="229"/>
      <c r="DL89" s="229"/>
      <c r="DM89" s="229"/>
      <c r="DN89" s="229"/>
      <c r="DO89" s="229"/>
      <c r="DP89" s="229"/>
      <c r="DQ89" s="229"/>
      <c r="DR89" s="1520"/>
    </row>
    <row r="90" spans="1:122" s="80" customFormat="1" ht="15" customHeight="1">
      <c r="A90" s="218"/>
      <c r="B90" s="1980">
        <f>IF(NOT(ISBLANK(D92)),MAX(B$38:B89)+1,"")</f>
        <v>51</v>
      </c>
      <c r="C90" s="1981"/>
      <c r="D90" s="824" t="s">
        <v>409</v>
      </c>
      <c r="E90" s="369"/>
      <c r="F90" s="369"/>
      <c r="G90" s="369"/>
      <c r="H90" s="369"/>
      <c r="I90" s="369"/>
      <c r="J90" s="369"/>
      <c r="K90" s="369"/>
      <c r="L90" s="369"/>
      <c r="M90" s="369"/>
      <c r="N90" s="369"/>
      <c r="O90" s="240"/>
      <c r="P90" s="824" t="s">
        <v>173</v>
      </c>
      <c r="Q90" s="1122"/>
      <c r="R90" s="1122"/>
      <c r="S90" s="1110"/>
      <c r="T90" s="289" t="s">
        <v>1181</v>
      </c>
      <c r="U90" s="255" t="s">
        <v>1185</v>
      </c>
      <c r="V90" s="1110"/>
      <c r="W90" s="255" t="s">
        <v>1183</v>
      </c>
      <c r="X90" s="1110"/>
      <c r="Y90" s="290"/>
      <c r="Z90" s="290"/>
      <c r="AA90" s="290"/>
      <c r="AB90" s="715"/>
      <c r="AC90" s="291" t="s">
        <v>50</v>
      </c>
      <c r="AD90" s="290" t="s">
        <v>50</v>
      </c>
      <c r="AE90" s="290" t="s">
        <v>50</v>
      </c>
      <c r="AF90" s="292" t="s">
        <v>50</v>
      </c>
      <c r="AG90" s="1122"/>
      <c r="AH90" s="1122"/>
      <c r="AI90" s="1122"/>
      <c r="AJ90" s="1122"/>
      <c r="AK90" s="1122"/>
      <c r="AL90" s="1122"/>
      <c r="AM90" s="1122"/>
      <c r="AN90" s="1122"/>
      <c r="AO90" s="1122"/>
      <c r="AP90" s="1122"/>
      <c r="AQ90" s="1122"/>
      <c r="AR90" s="1122"/>
      <c r="AS90" s="1122"/>
      <c r="AT90" s="1122"/>
      <c r="AU90" s="1122"/>
      <c r="AV90" s="1122"/>
      <c r="AW90" s="1122"/>
      <c r="AX90" s="208"/>
      <c r="AY90" s="40"/>
      <c r="AZ90" s="465"/>
      <c r="BA90" s="192">
        <f t="shared" si="15"/>
        <v>2</v>
      </c>
      <c r="BB90" s="192"/>
      <c r="BC90" s="192"/>
      <c r="BD90" s="192"/>
      <c r="BE90" s="192"/>
      <c r="BF90" s="192"/>
      <c r="BG90" s="559" t="str">
        <f t="shared" ca="1" si="8"/>
        <v/>
      </c>
      <c r="BH90" s="560" t="str">
        <f t="shared" ca="1" si="9"/>
        <v/>
      </c>
      <c r="BI90" s="560" t="str">
        <f t="shared" ca="1" si="10"/>
        <v/>
      </c>
      <c r="BJ90" s="560" t="str">
        <f t="shared" ca="1" si="11"/>
        <v/>
      </c>
      <c r="BK90" s="560" t="str">
        <f t="shared" ca="1" si="12"/>
        <v/>
      </c>
      <c r="BL90" s="561" t="str">
        <f t="shared" ca="1" si="13"/>
        <v/>
      </c>
      <c r="BM90" s="192"/>
      <c r="BN90" s="192"/>
      <c r="BO90" s="192"/>
      <c r="BP90" s="192"/>
      <c r="BQ90" s="192"/>
      <c r="BR90" s="244"/>
      <c r="BS90" s="1219" t="str">
        <f>"「共通仕様」"&amp;共通仕様!$CW$18</f>
        <v>「共通仕様」「56.4 金型保守計画作成日データ入力チェック処理」</v>
      </c>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1538"/>
      <c r="CW90" s="1189"/>
      <c r="CX90" s="1189"/>
      <c r="CY90" s="1541"/>
      <c r="CZ90" s="229"/>
      <c r="DA90" s="229"/>
      <c r="DB90" s="229"/>
      <c r="DC90" s="229"/>
      <c r="DD90" s="1991"/>
      <c r="DE90" s="1992"/>
      <c r="DF90" s="1992"/>
      <c r="DG90" s="1993"/>
      <c r="DH90" s="229"/>
      <c r="DI90" s="229"/>
      <c r="DJ90" s="229"/>
      <c r="DK90" s="229"/>
      <c r="DL90" s="229"/>
      <c r="DM90" s="229"/>
      <c r="DN90" s="229"/>
      <c r="DO90" s="229"/>
      <c r="DP90" s="229"/>
      <c r="DQ90" s="229"/>
      <c r="DR90" s="1520"/>
    </row>
    <row r="91" spans="1:122" s="80" customFormat="1" ht="15" customHeight="1">
      <c r="A91" s="218"/>
      <c r="B91" s="1980">
        <f>IF(NOT(ISBLANK(#REF!)),MAX(B$38:B90)+1,"")</f>
        <v>52</v>
      </c>
      <c r="C91" s="1981"/>
      <c r="D91" s="824" t="s">
        <v>210</v>
      </c>
      <c r="E91" s="1108"/>
      <c r="F91" s="1108"/>
      <c r="G91" s="1108"/>
      <c r="H91" s="1108"/>
      <c r="I91" s="1108"/>
      <c r="J91" s="1108"/>
      <c r="K91" s="1108"/>
      <c r="L91" s="1108"/>
      <c r="M91" s="1108"/>
      <c r="N91" s="1108"/>
      <c r="O91" s="1112"/>
      <c r="P91" s="824" t="s">
        <v>173</v>
      </c>
      <c r="Q91" s="1108"/>
      <c r="R91" s="1108"/>
      <c r="S91" s="1112"/>
      <c r="T91" s="78" t="s">
        <v>1181</v>
      </c>
      <c r="U91" s="75" t="s">
        <v>1185</v>
      </c>
      <c r="V91" s="1112"/>
      <c r="W91" s="75" t="s">
        <v>1183</v>
      </c>
      <c r="X91" s="1112"/>
      <c r="Y91" s="290"/>
      <c r="Z91" s="290"/>
      <c r="AA91" s="290"/>
      <c r="AB91" s="715"/>
      <c r="AC91" s="291" t="s">
        <v>50</v>
      </c>
      <c r="AD91" s="290" t="s">
        <v>50</v>
      </c>
      <c r="AE91" s="290" t="s">
        <v>50</v>
      </c>
      <c r="AF91" s="292" t="s">
        <v>50</v>
      </c>
      <c r="AG91" s="1122"/>
      <c r="AH91" s="1122"/>
      <c r="AI91" s="1122"/>
      <c r="AJ91" s="1122"/>
      <c r="AK91" s="1122"/>
      <c r="AL91" s="1122"/>
      <c r="AM91" s="1122"/>
      <c r="AN91" s="1122"/>
      <c r="AO91" s="1122"/>
      <c r="AP91" s="1122"/>
      <c r="AQ91" s="1122"/>
      <c r="AR91" s="1122"/>
      <c r="AS91" s="1122"/>
      <c r="AT91" s="1122"/>
      <c r="AU91" s="1122"/>
      <c r="AV91" s="1122"/>
      <c r="AW91" s="1122"/>
      <c r="AX91" s="208"/>
      <c r="AY91" s="40"/>
      <c r="AZ91" s="465"/>
      <c r="BA91" s="192">
        <f t="shared" si="15"/>
        <v>2</v>
      </c>
      <c r="BB91" s="192"/>
      <c r="BC91" s="192"/>
      <c r="BD91" s="192"/>
      <c r="BE91" s="192"/>
      <c r="BF91" s="192"/>
      <c r="BG91" s="559" t="str">
        <f t="shared" ca="1" si="8"/>
        <v/>
      </c>
      <c r="BH91" s="560" t="str">
        <f t="shared" ca="1" si="9"/>
        <v/>
      </c>
      <c r="BI91" s="560" t="str">
        <f t="shared" ca="1" si="10"/>
        <v/>
      </c>
      <c r="BJ91" s="560" t="str">
        <f t="shared" ca="1" si="11"/>
        <v/>
      </c>
      <c r="BK91" s="560" t="str">
        <f t="shared" ca="1" si="12"/>
        <v/>
      </c>
      <c r="BL91" s="561" t="str">
        <f t="shared" ca="1" si="13"/>
        <v/>
      </c>
      <c r="BM91" s="192"/>
      <c r="BN91" s="192"/>
      <c r="BO91" s="192"/>
      <c r="BP91" s="192"/>
      <c r="BQ91" s="192"/>
      <c r="BR91" s="1219" t="str">
        <f>"「共通仕様」"&amp;共通仕様!$CV$23</f>
        <v>「共通仕様」「58. 金型稼働年月マスタ」</v>
      </c>
      <c r="BS91" s="244"/>
      <c r="BT91" s="244"/>
      <c r="BU91" s="244"/>
      <c r="BV91" s="244"/>
      <c r="BW91" s="244"/>
      <c r="BX91" s="244"/>
      <c r="BY91" s="244"/>
      <c r="BZ91" s="244"/>
      <c r="CA91" s="244"/>
      <c r="CB91" s="244"/>
      <c r="CC91" s="244"/>
      <c r="CD91" s="244"/>
      <c r="CE91" s="244"/>
      <c r="CF91" s="244"/>
      <c r="CG91" s="244"/>
      <c r="CH91" s="244"/>
      <c r="CI91" s="244"/>
      <c r="CJ91" s="244"/>
      <c r="CK91" s="244"/>
      <c r="CL91" s="244"/>
      <c r="CM91" s="244"/>
      <c r="CN91" s="244"/>
      <c r="CO91" s="244"/>
      <c r="CP91" s="244"/>
      <c r="CQ91" s="244"/>
      <c r="CR91" s="244"/>
      <c r="CS91" s="244"/>
      <c r="CT91" s="244"/>
      <c r="CU91" s="244"/>
      <c r="CV91" s="1538"/>
      <c r="CW91" s="1189"/>
      <c r="CX91" s="1189"/>
      <c r="CY91" s="1541"/>
      <c r="CZ91" s="229"/>
      <c r="DA91" s="229"/>
      <c r="DB91" s="229"/>
      <c r="DC91" s="229"/>
      <c r="DD91" s="1991"/>
      <c r="DE91" s="1992"/>
      <c r="DF91" s="1992"/>
      <c r="DG91" s="1993"/>
      <c r="DH91" s="229"/>
      <c r="DI91" s="229"/>
      <c r="DJ91" s="229"/>
      <c r="DK91" s="229"/>
      <c r="DL91" s="229"/>
      <c r="DM91" s="229"/>
      <c r="DN91" s="229"/>
      <c r="DO91" s="229"/>
      <c r="DP91" s="229"/>
      <c r="DQ91" s="229"/>
      <c r="DR91" s="1520"/>
    </row>
    <row r="92" spans="1:122" s="80" customFormat="1" ht="15" customHeight="1">
      <c r="A92" s="218"/>
      <c r="B92" s="1980">
        <f>IF(NOT(ISBLANK(#REF!)),MAX(B$38:B91)+1,"")</f>
        <v>53</v>
      </c>
      <c r="C92" s="1981"/>
      <c r="D92" s="369" t="s">
        <v>1158</v>
      </c>
      <c r="E92" s="1108"/>
      <c r="F92" s="1108"/>
      <c r="G92" s="1108"/>
      <c r="H92" s="1108"/>
      <c r="I92" s="1108"/>
      <c r="J92" s="1108"/>
      <c r="K92" s="1108"/>
      <c r="L92" s="1108"/>
      <c r="M92" s="1108"/>
      <c r="N92" s="1108"/>
      <c r="O92" s="1112"/>
      <c r="P92" s="824" t="s">
        <v>173</v>
      </c>
      <c r="Q92" s="1122"/>
      <c r="R92" s="1122"/>
      <c r="S92" s="1110"/>
      <c r="T92" s="289"/>
      <c r="U92" s="255"/>
      <c r="V92" s="1110"/>
      <c r="W92" s="255"/>
      <c r="X92" s="1110"/>
      <c r="Y92" s="290"/>
      <c r="Z92" s="290"/>
      <c r="AA92" s="290"/>
      <c r="AB92" s="717"/>
      <c r="AC92" s="291" t="s">
        <v>50</v>
      </c>
      <c r="AD92" s="290" t="s">
        <v>50</v>
      </c>
      <c r="AE92" s="290" t="s">
        <v>50</v>
      </c>
      <c r="AF92" s="292" t="s">
        <v>50</v>
      </c>
      <c r="AG92" s="1122"/>
      <c r="AH92" s="1122"/>
      <c r="AI92" s="1122"/>
      <c r="AJ92" s="1122"/>
      <c r="AK92" s="1122"/>
      <c r="AL92" s="1122"/>
      <c r="AM92" s="1122"/>
      <c r="AN92" s="1122"/>
      <c r="AO92" s="1122"/>
      <c r="AP92" s="1122"/>
      <c r="AQ92" s="1122"/>
      <c r="AR92" s="1122"/>
      <c r="AS92" s="1122"/>
      <c r="AT92" s="1122"/>
      <c r="AU92" s="1122"/>
      <c r="AV92" s="1122"/>
      <c r="AW92" s="1122"/>
      <c r="AX92" s="208"/>
      <c r="AY92" s="40"/>
      <c r="AZ92" s="465"/>
      <c r="BA92" s="192">
        <f t="shared" si="15"/>
        <v>2</v>
      </c>
      <c r="BB92" s="192"/>
      <c r="BC92" s="192"/>
      <c r="BD92" s="192"/>
      <c r="BE92" s="192"/>
      <c r="BF92" s="192"/>
      <c r="BG92" s="559" t="str">
        <f t="shared" ca="1" si="8"/>
        <v/>
      </c>
      <c r="BH92" s="560" t="str">
        <f t="shared" ca="1" si="9"/>
        <v/>
      </c>
      <c r="BI92" s="560" t="str">
        <f t="shared" ca="1" si="10"/>
        <v/>
      </c>
      <c r="BJ92" s="560" t="str">
        <f t="shared" ca="1" si="11"/>
        <v/>
      </c>
      <c r="BK92" s="560" t="str">
        <f t="shared" ca="1" si="12"/>
        <v/>
      </c>
      <c r="BL92" s="561" t="str">
        <f t="shared" ca="1" si="13"/>
        <v/>
      </c>
      <c r="BM92" s="192"/>
      <c r="BN92" s="192"/>
      <c r="BO92" s="192"/>
      <c r="BP92" s="192"/>
      <c r="BQ92" s="192"/>
      <c r="BR92" s="244"/>
      <c r="BS92" s="244"/>
      <c r="BT92" s="244"/>
      <c r="BU92" s="1219" t="str">
        <f>"「共通仕様」"&amp;共通仕様!$CX$24</f>
        <v>「共通仕様」「58.3.1.①. 金型稼働年月データセット 年度及び工具番号条件有り」</v>
      </c>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1538"/>
      <c r="CW92" s="1189"/>
      <c r="CX92" s="1189"/>
      <c r="CY92" s="1541"/>
      <c r="CZ92" s="229"/>
      <c r="DA92" s="229"/>
      <c r="DB92" s="229"/>
      <c r="DC92" s="229"/>
      <c r="DD92" s="1991"/>
      <c r="DE92" s="1992"/>
      <c r="DF92" s="1992"/>
      <c r="DG92" s="1993"/>
      <c r="DH92" s="229"/>
      <c r="DI92" s="229"/>
      <c r="DJ92" s="229"/>
      <c r="DK92" s="229"/>
      <c r="DL92" s="229"/>
      <c r="DM92" s="229"/>
      <c r="DN92" s="229"/>
      <c r="DO92" s="229"/>
      <c r="DP92" s="229"/>
      <c r="DQ92" s="229"/>
      <c r="DR92" s="1520"/>
    </row>
    <row r="93" spans="1:122" s="80" customFormat="1" ht="15" customHeight="1">
      <c r="A93" s="218"/>
      <c r="B93" s="1980">
        <f>IF(NOT(ISBLANK(D93)),MAX(B$38:B92)+1,"")</f>
        <v>54</v>
      </c>
      <c r="C93" s="1981"/>
      <c r="D93" s="824" t="s">
        <v>213</v>
      </c>
      <c r="E93" s="1108"/>
      <c r="F93" s="1108"/>
      <c r="G93" s="1108"/>
      <c r="H93" s="1108"/>
      <c r="I93" s="1108"/>
      <c r="J93" s="1108"/>
      <c r="K93" s="1108"/>
      <c r="L93" s="1108"/>
      <c r="M93" s="1108"/>
      <c r="N93" s="1108"/>
      <c r="O93" s="1112"/>
      <c r="P93" s="824" t="s">
        <v>173</v>
      </c>
      <c r="Q93" s="1108"/>
      <c r="R93" s="1108"/>
      <c r="S93" s="1112"/>
      <c r="T93" s="78" t="s">
        <v>1186</v>
      </c>
      <c r="U93" s="75" t="s">
        <v>1187</v>
      </c>
      <c r="V93" s="1112"/>
      <c r="W93" s="75" t="s">
        <v>1186</v>
      </c>
      <c r="X93" s="1112"/>
      <c r="Y93" s="290"/>
      <c r="Z93" s="290"/>
      <c r="AA93" s="290"/>
      <c r="AB93" s="715"/>
      <c r="AC93" s="291" t="s">
        <v>122</v>
      </c>
      <c r="AD93" s="290" t="s">
        <v>122</v>
      </c>
      <c r="AE93" s="290" t="s">
        <v>122</v>
      </c>
      <c r="AF93" s="292" t="s">
        <v>122</v>
      </c>
      <c r="AG93" s="1122"/>
      <c r="AH93" s="1122"/>
      <c r="AI93" s="1122"/>
      <c r="AJ93" s="1122"/>
      <c r="AK93" s="1122"/>
      <c r="AL93" s="1122"/>
      <c r="AM93" s="1122"/>
      <c r="AN93" s="1122"/>
      <c r="AO93" s="1122"/>
      <c r="AP93" s="1122"/>
      <c r="AQ93" s="1122"/>
      <c r="AR93" s="1122"/>
      <c r="AS93" s="1122"/>
      <c r="AT93" s="1122"/>
      <c r="AU93" s="1122"/>
      <c r="AV93" s="1122"/>
      <c r="AW93" s="1122"/>
      <c r="AX93" s="208"/>
      <c r="AY93" s="40"/>
      <c r="AZ93" s="465"/>
      <c r="BA93" s="192">
        <f t="shared" si="15"/>
        <v>2</v>
      </c>
      <c r="BB93" s="192"/>
      <c r="BC93" s="192"/>
      <c r="BD93" s="192"/>
      <c r="BE93" s="192"/>
      <c r="BF93" s="192"/>
      <c r="BG93" s="559" t="str">
        <f t="shared" ca="1" si="8"/>
        <v/>
      </c>
      <c r="BH93" s="560" t="str">
        <f t="shared" ca="1" si="9"/>
        <v/>
      </c>
      <c r="BI93" s="560" t="str">
        <f t="shared" ca="1" si="10"/>
        <v/>
      </c>
      <c r="BJ93" s="560" t="str">
        <f t="shared" ca="1" si="11"/>
        <v/>
      </c>
      <c r="BK93" s="560" t="str">
        <f t="shared" ca="1" si="12"/>
        <v/>
      </c>
      <c r="BL93" s="561" t="str">
        <f t="shared" ca="1" si="13"/>
        <v/>
      </c>
      <c r="BM93" s="192"/>
      <c r="BN93" s="192"/>
      <c r="BO93" s="192"/>
      <c r="BP93" s="192"/>
      <c r="BQ93" s="192"/>
      <c r="BR93" s="244"/>
      <c r="BS93" s="244"/>
      <c r="BT93" s="244"/>
      <c r="BU93" s="1219" t="str">
        <f>"「共通仕様」"&amp;共通仕様!$CX$25</f>
        <v>「共通仕様」「58.3.1.②. 金型稼働年月データセット 指定条件が上記依頼」</v>
      </c>
      <c r="BV93" s="244"/>
      <c r="BW93" s="244"/>
      <c r="BX93" s="244"/>
      <c r="BY93" s="244"/>
      <c r="BZ93" s="244"/>
      <c r="CA93" s="244"/>
      <c r="CB93" s="244"/>
      <c r="CC93" s="244"/>
      <c r="CD93" s="244"/>
      <c r="CE93" s="244"/>
      <c r="CF93" s="244"/>
      <c r="CG93" s="244"/>
      <c r="CH93" s="244"/>
      <c r="CI93" s="244"/>
      <c r="CJ93" s="244"/>
      <c r="CK93" s="244"/>
      <c r="CL93" s="244"/>
      <c r="CM93" s="244"/>
      <c r="CN93" s="244"/>
      <c r="CO93" s="244"/>
      <c r="CP93" s="244"/>
      <c r="CQ93" s="244"/>
      <c r="CR93" s="244"/>
      <c r="CS93" s="244"/>
      <c r="CT93" s="244"/>
      <c r="CU93" s="244"/>
      <c r="CV93" s="1538"/>
      <c r="CW93" s="1189"/>
      <c r="CX93" s="1189"/>
      <c r="CY93" s="1541"/>
      <c r="CZ93" s="229"/>
      <c r="DA93" s="229"/>
      <c r="DB93" s="229"/>
      <c r="DC93" s="229"/>
      <c r="DD93" s="1991"/>
      <c r="DE93" s="1992"/>
      <c r="DF93" s="1992"/>
      <c r="DG93" s="1993"/>
      <c r="DH93" s="229"/>
      <c r="DI93" s="229"/>
      <c r="DJ93" s="229"/>
      <c r="DK93" s="229"/>
      <c r="DL93" s="229"/>
      <c r="DM93" s="229"/>
      <c r="DN93" s="229"/>
      <c r="DO93" s="229"/>
      <c r="DP93" s="229"/>
      <c r="DQ93" s="229"/>
      <c r="DR93" s="1520"/>
    </row>
    <row r="94" spans="1:122" s="80" customFormat="1" ht="15" customHeight="1">
      <c r="A94" s="218"/>
      <c r="B94" s="1980">
        <f>IF(NOT(ISBLANK(D94)),MAX(B$38:B93)+1,"")</f>
        <v>55</v>
      </c>
      <c r="C94" s="1981"/>
      <c r="D94" s="369" t="s">
        <v>1151</v>
      </c>
      <c r="E94" s="269"/>
      <c r="F94" s="269"/>
      <c r="G94" s="269"/>
      <c r="H94" s="269"/>
      <c r="I94" s="269"/>
      <c r="J94" s="269"/>
      <c r="K94" s="269"/>
      <c r="L94" s="269"/>
      <c r="M94" s="269"/>
      <c r="N94" s="269"/>
      <c r="O94" s="296"/>
      <c r="P94" s="824" t="s">
        <v>173</v>
      </c>
      <c r="Q94" s="1122"/>
      <c r="R94" s="1122"/>
      <c r="S94" s="1110"/>
      <c r="T94" s="289" t="s">
        <v>1188</v>
      </c>
      <c r="U94" s="298" t="s">
        <v>1189</v>
      </c>
      <c r="V94" s="296"/>
      <c r="W94" s="298" t="s">
        <v>1186</v>
      </c>
      <c r="X94" s="296"/>
      <c r="Y94" s="294"/>
      <c r="Z94" s="294"/>
      <c r="AA94" s="294"/>
      <c r="AB94" s="715"/>
      <c r="AC94" s="291" t="s">
        <v>50</v>
      </c>
      <c r="AD94" s="290" t="s">
        <v>50</v>
      </c>
      <c r="AE94" s="290" t="s">
        <v>50</v>
      </c>
      <c r="AF94" s="292" t="s">
        <v>50</v>
      </c>
      <c r="AG94" s="269"/>
      <c r="AH94" s="269"/>
      <c r="AI94" s="269"/>
      <c r="AJ94" s="1122"/>
      <c r="AK94" s="1122"/>
      <c r="AL94" s="1122"/>
      <c r="AM94" s="1122"/>
      <c r="AN94" s="1122"/>
      <c r="AO94" s="1122"/>
      <c r="AP94" s="1122"/>
      <c r="AQ94" s="1122"/>
      <c r="AR94" s="1122"/>
      <c r="AS94" s="1122"/>
      <c r="AT94" s="1122"/>
      <c r="AU94" s="1122"/>
      <c r="AV94" s="1122"/>
      <c r="AW94" s="1122"/>
      <c r="AX94" s="208"/>
      <c r="AY94" s="40"/>
      <c r="AZ94" s="465"/>
      <c r="BA94" s="192">
        <f t="shared" si="15"/>
        <v>2</v>
      </c>
      <c r="BB94" s="192"/>
      <c r="BC94" s="192"/>
      <c r="BD94" s="192"/>
      <c r="BE94" s="192"/>
      <c r="BF94" s="192"/>
      <c r="BG94" s="559" t="str">
        <f t="shared" ca="1" si="8"/>
        <v/>
      </c>
      <c r="BH94" s="560" t="str">
        <f t="shared" ca="1" si="9"/>
        <v/>
      </c>
      <c r="BI94" s="560" t="str">
        <f t="shared" ca="1" si="10"/>
        <v/>
      </c>
      <c r="BJ94" s="560" t="str">
        <f t="shared" ca="1" si="11"/>
        <v/>
      </c>
      <c r="BK94" s="560" t="str">
        <f t="shared" ca="1" si="12"/>
        <v/>
      </c>
      <c r="BL94" s="561" t="str">
        <f t="shared" ca="1" si="13"/>
        <v/>
      </c>
      <c r="BM94" s="192"/>
      <c r="BN94" s="192"/>
      <c r="BO94" s="192"/>
      <c r="BP94" s="192"/>
      <c r="BQ94" s="192"/>
      <c r="BR94" s="244"/>
      <c r="BS94" s="1219" t="str">
        <f>"「共通仕様」"&amp;共通仕様!$CW$26</f>
        <v>「共通仕様」「58.4 金型稼働年月データ入力チェック処理」</v>
      </c>
      <c r="BT94" s="244"/>
      <c r="BU94" s="244"/>
      <c r="BV94" s="244"/>
      <c r="BW94" s="244"/>
      <c r="BX94" s="244"/>
      <c r="BY94" s="244"/>
      <c r="BZ94" s="244"/>
      <c r="CA94" s="244"/>
      <c r="CB94" s="244"/>
      <c r="CC94" s="244"/>
      <c r="CD94" s="244"/>
      <c r="CE94" s="244"/>
      <c r="CF94" s="244"/>
      <c r="CG94" s="244"/>
      <c r="CH94" s="244"/>
      <c r="CI94" s="244"/>
      <c r="CJ94" s="244"/>
      <c r="CK94" s="244"/>
      <c r="CL94" s="244"/>
      <c r="CM94" s="244"/>
      <c r="CN94" s="244"/>
      <c r="CO94" s="244"/>
      <c r="CP94" s="244"/>
      <c r="CQ94" s="244"/>
      <c r="CR94" s="244"/>
      <c r="CS94" s="244"/>
      <c r="CT94" s="244"/>
      <c r="CU94" s="244"/>
      <c r="CV94" s="1538"/>
      <c r="CW94" s="1189"/>
      <c r="CX94" s="1189"/>
      <c r="CY94" s="1541"/>
      <c r="CZ94" s="229"/>
      <c r="DA94" s="229"/>
      <c r="DB94" s="229"/>
      <c r="DC94" s="229"/>
      <c r="DD94" s="1991"/>
      <c r="DE94" s="1992"/>
      <c r="DF94" s="1992"/>
      <c r="DG94" s="1993"/>
      <c r="DH94" s="229"/>
      <c r="DI94" s="229"/>
      <c r="DJ94" s="229"/>
      <c r="DK94" s="229"/>
      <c r="DL94" s="229"/>
      <c r="DM94" s="229"/>
      <c r="DN94" s="229"/>
      <c r="DO94" s="229"/>
      <c r="DP94" s="229"/>
      <c r="DQ94" s="229"/>
      <c r="DR94" s="1520"/>
    </row>
    <row r="95" spans="1:122" s="80" customFormat="1" ht="15" customHeight="1">
      <c r="A95" s="218"/>
      <c r="B95" s="1980">
        <f>IF(NOT(ISBLANK(D95)),MAX(B$38:B94)+1,"")</f>
        <v>56</v>
      </c>
      <c r="C95" s="1981"/>
      <c r="D95" s="369" t="s">
        <v>1158</v>
      </c>
      <c r="E95" s="1122"/>
      <c r="F95" s="1122"/>
      <c r="G95" s="1122"/>
      <c r="H95" s="1122"/>
      <c r="I95" s="1122"/>
      <c r="J95" s="1122"/>
      <c r="K95" s="1122"/>
      <c r="L95" s="1122"/>
      <c r="M95" s="1122"/>
      <c r="N95" s="1122"/>
      <c r="O95" s="1110"/>
      <c r="P95" s="824" t="s">
        <v>173</v>
      </c>
      <c r="Q95" s="1122"/>
      <c r="R95" s="1122"/>
      <c r="S95" s="1110"/>
      <c r="T95" s="289"/>
      <c r="U95" s="255"/>
      <c r="V95" s="1110"/>
      <c r="W95" s="255"/>
      <c r="X95" s="1110"/>
      <c r="Y95" s="290"/>
      <c r="Z95" s="290"/>
      <c r="AA95" s="290"/>
      <c r="AB95" s="717"/>
      <c r="AC95" s="291" t="s">
        <v>50</v>
      </c>
      <c r="AD95" s="290" t="s">
        <v>50</v>
      </c>
      <c r="AE95" s="290" t="s">
        <v>50</v>
      </c>
      <c r="AF95" s="292" t="s">
        <v>50</v>
      </c>
      <c r="AG95" s="1108"/>
      <c r="AH95" s="1122"/>
      <c r="AI95" s="1122"/>
      <c r="AJ95" s="1122"/>
      <c r="AK95" s="1122"/>
      <c r="AL95" s="1122"/>
      <c r="AM95" s="1122"/>
      <c r="AN95" s="1122"/>
      <c r="AO95" s="1122"/>
      <c r="AP95" s="1122"/>
      <c r="AQ95" s="1122"/>
      <c r="AR95" s="1122"/>
      <c r="AS95" s="1122"/>
      <c r="AT95" s="1122"/>
      <c r="AU95" s="1122"/>
      <c r="AV95" s="1122"/>
      <c r="AW95" s="1122"/>
      <c r="AX95" s="208"/>
      <c r="AY95" s="40"/>
      <c r="AZ95" s="465"/>
      <c r="BA95" s="192">
        <f t="shared" si="15"/>
        <v>2</v>
      </c>
      <c r="BB95" s="192"/>
      <c r="BC95" s="192"/>
      <c r="BD95" s="192"/>
      <c r="BE95" s="192"/>
      <c r="BF95" s="192"/>
      <c r="BG95" s="559" t="str">
        <f t="shared" ca="1" si="8"/>
        <v/>
      </c>
      <c r="BH95" s="560" t="str">
        <f t="shared" ca="1" si="9"/>
        <v/>
      </c>
      <c r="BI95" s="560" t="str">
        <f t="shared" ca="1" si="10"/>
        <v/>
      </c>
      <c r="BJ95" s="560" t="str">
        <f t="shared" ca="1" si="11"/>
        <v/>
      </c>
      <c r="BK95" s="560" t="str">
        <f t="shared" ca="1" si="12"/>
        <v/>
      </c>
      <c r="BL95" s="561" t="str">
        <f t="shared" ca="1" si="13"/>
        <v/>
      </c>
      <c r="BM95" s="192"/>
      <c r="BN95" s="192"/>
      <c r="BO95" s="192"/>
      <c r="BP95" s="192"/>
      <c r="BQ95" s="192"/>
      <c r="BR95" s="1219" t="str">
        <f>"「共通仕様」"&amp;共通仕様!$CV$27</f>
        <v>「共通仕様」「59. Excel出力共通処理(ExcelOutput_Common)」</v>
      </c>
      <c r="BS95" s="244"/>
      <c r="BT95" s="244"/>
      <c r="BU95" s="244"/>
      <c r="BV95" s="244"/>
      <c r="BW95" s="244"/>
      <c r="BX95" s="244"/>
      <c r="BY95" s="244"/>
      <c r="BZ95" s="244"/>
      <c r="CA95" s="244"/>
      <c r="CB95" s="244"/>
      <c r="CC95" s="244"/>
      <c r="CD95" s="244"/>
      <c r="CE95" s="244"/>
      <c r="CF95" s="244"/>
      <c r="CG95" s="244"/>
      <c r="CH95" s="244"/>
      <c r="CI95" s="244"/>
      <c r="CJ95" s="244"/>
      <c r="CK95" s="244"/>
      <c r="CL95" s="244"/>
      <c r="CM95" s="244"/>
      <c r="CN95" s="244"/>
      <c r="CO95" s="244"/>
      <c r="CP95" s="244"/>
      <c r="CQ95" s="244"/>
      <c r="CR95" s="244"/>
      <c r="CS95" s="244"/>
      <c r="CT95" s="244"/>
      <c r="CU95" s="244"/>
      <c r="CV95" s="1538"/>
      <c r="CW95" s="1189"/>
      <c r="CX95" s="1189"/>
      <c r="CY95" s="1541"/>
      <c r="CZ95" s="229"/>
      <c r="DA95" s="229"/>
      <c r="DB95" s="229"/>
      <c r="DC95" s="229"/>
      <c r="DD95" s="1991"/>
      <c r="DE95" s="1992"/>
      <c r="DF95" s="1992"/>
      <c r="DG95" s="1993"/>
      <c r="DH95" s="229"/>
      <c r="DI95" s="229"/>
      <c r="DJ95" s="229"/>
      <c r="DK95" s="229"/>
      <c r="DL95" s="229"/>
      <c r="DM95" s="229"/>
      <c r="DN95" s="229"/>
      <c r="DO95" s="229"/>
      <c r="DP95" s="229"/>
      <c r="DQ95" s="229"/>
      <c r="DR95" s="1520"/>
    </row>
    <row r="96" spans="1:122" s="80" customFormat="1" ht="15" customHeight="1">
      <c r="A96" s="218"/>
      <c r="B96" s="1980">
        <f>IF(NOT(ISBLANK(D96)),MAX(B$38:B95)+1,"")</f>
        <v>57</v>
      </c>
      <c r="C96" s="1981"/>
      <c r="D96" s="369" t="s">
        <v>1161</v>
      </c>
      <c r="E96" s="1122"/>
      <c r="F96" s="1122"/>
      <c r="G96" s="1122"/>
      <c r="H96" s="1122"/>
      <c r="I96" s="1122"/>
      <c r="J96" s="1122"/>
      <c r="K96" s="1122"/>
      <c r="L96" s="1122"/>
      <c r="M96" s="1122"/>
      <c r="N96" s="1122"/>
      <c r="O96" s="1110"/>
      <c r="P96" s="824" t="s">
        <v>173</v>
      </c>
      <c r="Q96" s="1122"/>
      <c r="R96" s="1122"/>
      <c r="S96" s="1110"/>
      <c r="T96" s="289" t="s">
        <v>1188</v>
      </c>
      <c r="U96" s="255" t="s">
        <v>1190</v>
      </c>
      <c r="V96" s="1110"/>
      <c r="W96" s="255" t="s">
        <v>1191</v>
      </c>
      <c r="X96" s="1110"/>
      <c r="Y96" s="290"/>
      <c r="Z96" s="290"/>
      <c r="AA96" s="290"/>
      <c r="AB96" s="717"/>
      <c r="AC96" s="291" t="s">
        <v>50</v>
      </c>
      <c r="AD96" s="290" t="s">
        <v>50</v>
      </c>
      <c r="AE96" s="290" t="s">
        <v>50</v>
      </c>
      <c r="AF96" s="292" t="s">
        <v>50</v>
      </c>
      <c r="AG96" s="1108"/>
      <c r="AH96" s="1122"/>
      <c r="AI96" s="1122"/>
      <c r="AJ96" s="1122"/>
      <c r="AK96" s="1122"/>
      <c r="AL96" s="1122"/>
      <c r="AM96" s="1122"/>
      <c r="AN96" s="1122"/>
      <c r="AO96" s="1122"/>
      <c r="AP96" s="1122"/>
      <c r="AQ96" s="1122"/>
      <c r="AR96" s="1122"/>
      <c r="AS96" s="1122"/>
      <c r="AT96" s="1122"/>
      <c r="AU96" s="1122"/>
      <c r="AV96" s="1122"/>
      <c r="AW96" s="1122"/>
      <c r="AX96" s="208"/>
      <c r="AY96" s="40"/>
      <c r="AZ96" s="465"/>
      <c r="BA96" s="192">
        <f t="shared" si="15"/>
        <v>2</v>
      </c>
      <c r="BB96" s="192"/>
      <c r="BC96" s="192"/>
      <c r="BD96" s="192"/>
      <c r="BE96" s="192"/>
      <c r="BF96" s="192"/>
      <c r="BG96" s="559" t="str">
        <f t="shared" ca="1" si="8"/>
        <v/>
      </c>
      <c r="BH96" s="560" t="str">
        <f t="shared" ca="1" si="9"/>
        <v/>
      </c>
      <c r="BI96" s="560" t="str">
        <f t="shared" ca="1" si="10"/>
        <v/>
      </c>
      <c r="BJ96" s="560" t="str">
        <f t="shared" ca="1" si="11"/>
        <v/>
      </c>
      <c r="BK96" s="560" t="str">
        <f t="shared" ca="1" si="12"/>
        <v/>
      </c>
      <c r="BL96" s="561" t="str">
        <f t="shared" ca="1" si="13"/>
        <v/>
      </c>
      <c r="BM96" s="192"/>
      <c r="BN96" s="192"/>
      <c r="BO96" s="192"/>
      <c r="BP96" s="192"/>
      <c r="BQ96" s="192"/>
      <c r="BR96" s="244"/>
      <c r="BS96" s="244"/>
      <c r="BT96" s="244"/>
      <c r="BU96" s="244"/>
      <c r="BV96" s="244"/>
      <c r="BW96" s="244"/>
      <c r="BX96" s="244"/>
      <c r="BY96" s="244"/>
      <c r="BZ96" s="244"/>
      <c r="CA96" s="244"/>
      <c r="CB96" s="244"/>
      <c r="CC96" s="244"/>
      <c r="CD96" s="244"/>
      <c r="CE96" s="244"/>
      <c r="CF96" s="244"/>
      <c r="CG96" s="244"/>
      <c r="CH96" s="244"/>
      <c r="CI96" s="244"/>
      <c r="CJ96" s="244"/>
      <c r="CK96" s="244"/>
      <c r="CL96" s="244"/>
      <c r="CM96" s="244"/>
      <c r="CN96" s="244"/>
      <c r="CO96" s="244"/>
      <c r="CP96" s="244"/>
      <c r="CQ96" s="244"/>
      <c r="CR96" s="244"/>
      <c r="CS96" s="244"/>
      <c r="CT96" s="244"/>
      <c r="CU96" s="244"/>
      <c r="CV96" s="1538"/>
      <c r="CW96" s="1189"/>
      <c r="CX96" s="1189"/>
      <c r="CY96" s="1541"/>
      <c r="CZ96" s="229"/>
      <c r="DA96" s="229"/>
      <c r="DB96" s="229"/>
      <c r="DC96" s="229"/>
      <c r="DD96" s="1991"/>
      <c r="DE96" s="1992"/>
      <c r="DF96" s="1992"/>
      <c r="DG96" s="1993"/>
      <c r="DH96" s="229"/>
      <c r="DI96" s="229"/>
      <c r="DJ96" s="229"/>
      <c r="DK96" s="229"/>
      <c r="DL96" s="229"/>
      <c r="DM96" s="229"/>
      <c r="DN96" s="229"/>
      <c r="DO96" s="229"/>
      <c r="DP96" s="229"/>
      <c r="DQ96" s="229"/>
      <c r="DR96" s="1520"/>
    </row>
    <row r="97" spans="1:122" s="80" customFormat="1" ht="15" customHeight="1">
      <c r="A97" s="218"/>
      <c r="B97" s="1980">
        <f>IF(NOT(ISBLANK(D97)),MAX(B$38:B96)+1,"")</f>
        <v>58</v>
      </c>
      <c r="C97" s="1981"/>
      <c r="D97" s="369" t="s">
        <v>1158</v>
      </c>
      <c r="E97" s="1108"/>
      <c r="F97" s="1108"/>
      <c r="G97" s="1108"/>
      <c r="H97" s="1108"/>
      <c r="I97" s="1108"/>
      <c r="J97" s="1108"/>
      <c r="K97" s="1108"/>
      <c r="L97" s="1108"/>
      <c r="M97" s="1108"/>
      <c r="N97" s="1108"/>
      <c r="O97" s="1112"/>
      <c r="P97" s="824" t="s">
        <v>173</v>
      </c>
      <c r="Q97" s="1122"/>
      <c r="R97" s="1122"/>
      <c r="S97" s="1110"/>
      <c r="T97" s="289"/>
      <c r="U97" s="255"/>
      <c r="V97" s="1110"/>
      <c r="W97" s="255"/>
      <c r="X97" s="1110"/>
      <c r="Y97" s="290"/>
      <c r="Z97" s="290"/>
      <c r="AA97" s="290"/>
      <c r="AB97" s="717"/>
      <c r="AC97" s="291" t="s">
        <v>50</v>
      </c>
      <c r="AD97" s="290" t="s">
        <v>50</v>
      </c>
      <c r="AE97" s="290" t="s">
        <v>50</v>
      </c>
      <c r="AF97" s="292" t="s">
        <v>50</v>
      </c>
      <c r="AG97" s="1122"/>
      <c r="AH97" s="1122"/>
      <c r="AI97" s="1122"/>
      <c r="AJ97" s="1122"/>
      <c r="AK97" s="1122"/>
      <c r="AL97" s="1122"/>
      <c r="AM97" s="1122"/>
      <c r="AN97" s="1122"/>
      <c r="AO97" s="1122"/>
      <c r="AP97" s="1122"/>
      <c r="AQ97" s="1122"/>
      <c r="AR97" s="1122"/>
      <c r="AS97" s="1122"/>
      <c r="AT97" s="1122"/>
      <c r="AU97" s="1122"/>
      <c r="AV97" s="1122"/>
      <c r="AW97" s="1122"/>
      <c r="AX97" s="208"/>
      <c r="AY97" s="40"/>
      <c r="AZ97" s="465"/>
      <c r="BA97" s="192">
        <f t="shared" si="15"/>
        <v>2</v>
      </c>
      <c r="BB97" s="192"/>
      <c r="BC97" s="192"/>
      <c r="BD97" s="192"/>
      <c r="BE97" s="192"/>
      <c r="BF97" s="192"/>
      <c r="BG97" s="559" t="str">
        <f t="shared" ca="1" si="8"/>
        <v/>
      </c>
      <c r="BH97" s="560" t="str">
        <f t="shared" ca="1" si="9"/>
        <v/>
      </c>
      <c r="BI97" s="560" t="str">
        <f t="shared" ca="1" si="10"/>
        <v/>
      </c>
      <c r="BJ97" s="560" t="str">
        <f t="shared" ca="1" si="11"/>
        <v/>
      </c>
      <c r="BK97" s="560" t="str">
        <f t="shared" ca="1" si="12"/>
        <v/>
      </c>
      <c r="BL97" s="561" t="str">
        <f t="shared" ca="1" si="13"/>
        <v/>
      </c>
      <c r="BM97" s="192"/>
      <c r="BN97" s="192"/>
      <c r="BO97" s="192"/>
      <c r="BP97" s="192"/>
      <c r="BQ97" s="192"/>
      <c r="BR97" s="244"/>
      <c r="BS97" s="244"/>
      <c r="BT97" s="244"/>
      <c r="BU97" s="244"/>
      <c r="BV97" s="244"/>
      <c r="BW97" s="244"/>
      <c r="BX97" s="244"/>
      <c r="BY97" s="244"/>
      <c r="BZ97" s="244"/>
      <c r="CA97" s="244"/>
      <c r="CB97" s="244"/>
      <c r="CC97" s="244"/>
      <c r="CD97" s="244"/>
      <c r="CE97" s="244"/>
      <c r="CF97" s="244"/>
      <c r="CG97" s="244"/>
      <c r="CH97" s="244"/>
      <c r="CI97" s="244"/>
      <c r="CJ97" s="244"/>
      <c r="CK97" s="244"/>
      <c r="CL97" s="244"/>
      <c r="CM97" s="244"/>
      <c r="CN97" s="244"/>
      <c r="CO97" s="244"/>
      <c r="CP97" s="244"/>
      <c r="CQ97" s="244"/>
      <c r="CR97" s="244"/>
      <c r="CS97" s="244"/>
      <c r="CT97" s="244"/>
      <c r="CU97" s="244"/>
      <c r="CV97" s="1538"/>
      <c r="CW97" s="1189"/>
      <c r="CX97" s="1189"/>
      <c r="CY97" s="1541"/>
      <c r="CZ97" s="229"/>
      <c r="DA97" s="229"/>
      <c r="DB97" s="229"/>
      <c r="DC97" s="229"/>
      <c r="DD97" s="1991"/>
      <c r="DE97" s="1992"/>
      <c r="DF97" s="1992"/>
      <c r="DG97" s="1993"/>
      <c r="DH97" s="229"/>
      <c r="DI97" s="229"/>
      <c r="DJ97" s="229"/>
      <c r="DK97" s="229"/>
      <c r="DL97" s="229"/>
      <c r="DM97" s="229"/>
      <c r="DN97" s="229"/>
      <c r="DO97" s="229"/>
      <c r="DP97" s="229"/>
      <c r="DQ97" s="229"/>
      <c r="DR97" s="1520"/>
    </row>
    <row r="98" spans="1:122" s="80" customFormat="1" ht="15" customHeight="1">
      <c r="A98" s="218"/>
      <c r="B98" s="1980">
        <f>IF(NOT(ISBLANK(D98)),MAX(B$38:B97)+1,"")</f>
        <v>59</v>
      </c>
      <c r="C98" s="1981"/>
      <c r="D98" s="369" t="s">
        <v>1158</v>
      </c>
      <c r="E98" s="1108"/>
      <c r="F98" s="1108"/>
      <c r="G98" s="1108"/>
      <c r="H98" s="1108"/>
      <c r="I98" s="1108"/>
      <c r="J98" s="1108"/>
      <c r="K98" s="1108"/>
      <c r="L98" s="1108"/>
      <c r="M98" s="1108"/>
      <c r="N98" s="1108"/>
      <c r="O98" s="1112"/>
      <c r="P98" s="824" t="s">
        <v>173</v>
      </c>
      <c r="Q98" s="1122"/>
      <c r="R98" s="1122"/>
      <c r="S98" s="1110"/>
      <c r="T98" s="289"/>
      <c r="U98" s="255"/>
      <c r="V98" s="1110"/>
      <c r="W98" s="255"/>
      <c r="X98" s="1110"/>
      <c r="Y98" s="290"/>
      <c r="Z98" s="290"/>
      <c r="AA98" s="290"/>
      <c r="AB98" s="717"/>
      <c r="AC98" s="291" t="s">
        <v>50</v>
      </c>
      <c r="AD98" s="290" t="s">
        <v>50</v>
      </c>
      <c r="AE98" s="290" t="s">
        <v>50</v>
      </c>
      <c r="AF98" s="292" t="s">
        <v>50</v>
      </c>
      <c r="AG98" s="1122"/>
      <c r="AH98" s="1122"/>
      <c r="AI98" s="1122"/>
      <c r="AJ98" s="1122"/>
      <c r="AK98" s="1122"/>
      <c r="AL98" s="1122"/>
      <c r="AM98" s="1122"/>
      <c r="AN98" s="1122"/>
      <c r="AO98" s="1122"/>
      <c r="AP98" s="1122"/>
      <c r="AQ98" s="1122"/>
      <c r="AR98" s="1122"/>
      <c r="AS98" s="1122"/>
      <c r="AT98" s="1122"/>
      <c r="AU98" s="1122"/>
      <c r="AV98" s="1122"/>
      <c r="AW98" s="1122"/>
      <c r="AX98" s="208"/>
      <c r="AY98" s="40"/>
      <c r="AZ98" s="465"/>
      <c r="BA98" s="192">
        <f>BA97</f>
        <v>2</v>
      </c>
      <c r="BB98" s="192"/>
      <c r="BC98" s="192"/>
      <c r="BD98" s="192"/>
      <c r="BE98" s="192"/>
      <c r="BF98" s="192"/>
      <c r="BG98" s="559" t="str">
        <f t="shared" ca="1" si="8"/>
        <v/>
      </c>
      <c r="BH98" s="560" t="str">
        <f t="shared" ca="1" si="9"/>
        <v/>
      </c>
      <c r="BI98" s="560" t="str">
        <f t="shared" ca="1" si="10"/>
        <v/>
      </c>
      <c r="BJ98" s="560" t="str">
        <f t="shared" ca="1" si="11"/>
        <v/>
      </c>
      <c r="BK98" s="560" t="str">
        <f t="shared" ca="1" si="12"/>
        <v/>
      </c>
      <c r="BL98" s="561" t="str">
        <f t="shared" ca="1" si="13"/>
        <v/>
      </c>
      <c r="BM98" s="192"/>
      <c r="BN98" s="192"/>
      <c r="BO98" s="192"/>
      <c r="BP98" s="192"/>
      <c r="BQ98" s="192"/>
      <c r="BR98" s="1214"/>
      <c r="BS98" s="1214"/>
      <c r="BT98" s="1214"/>
      <c r="BU98" s="1214"/>
      <c r="BV98" s="1214"/>
      <c r="BW98" s="1215"/>
      <c r="BX98" s="1215"/>
      <c r="BY98" s="1215"/>
      <c r="BZ98" s="1215"/>
      <c r="CA98" s="1215"/>
      <c r="CB98" s="1214"/>
      <c r="CC98" s="1214"/>
      <c r="CD98" s="1214"/>
      <c r="CE98" s="1214"/>
      <c r="CF98" s="1214"/>
      <c r="CG98" s="1214"/>
      <c r="CH98" s="1214"/>
      <c r="CI98" s="1214"/>
      <c r="CJ98" s="1214"/>
      <c r="CK98" s="1214"/>
      <c r="CL98" s="1215"/>
      <c r="CM98" s="1215"/>
      <c r="CN98" s="1215"/>
      <c r="CO98" s="1215"/>
      <c r="CP98" s="1215"/>
      <c r="CQ98" s="1215"/>
      <c r="CR98" s="1215"/>
      <c r="CS98" s="1215"/>
      <c r="CT98" s="1215"/>
      <c r="CU98" s="1215"/>
      <c r="CV98" s="1542"/>
      <c r="CW98" s="1541"/>
      <c r="CX98" s="1541"/>
      <c r="CY98" s="1541"/>
      <c r="CZ98" s="229"/>
      <c r="DA98" s="229"/>
      <c r="DB98" s="229"/>
      <c r="DC98" s="229"/>
      <c r="DD98" s="1991"/>
      <c r="DE98" s="1992"/>
      <c r="DF98" s="1992"/>
      <c r="DG98" s="1993"/>
      <c r="DH98" s="229"/>
      <c r="DI98" s="229"/>
      <c r="DJ98" s="229"/>
      <c r="DK98" s="229"/>
      <c r="DL98" s="229"/>
      <c r="DM98" s="229"/>
      <c r="DN98" s="229"/>
      <c r="DO98" s="229"/>
      <c r="DP98" s="229"/>
      <c r="DQ98" s="229"/>
      <c r="DR98" s="1520"/>
    </row>
    <row r="99" spans="1:122" s="80" customFormat="1" ht="15" customHeight="1">
      <c r="A99" s="218"/>
      <c r="B99" s="1980">
        <f>IF(NOT(ISBLANK(D99)),MAX(B$38:B98)+1,"")</f>
        <v>60</v>
      </c>
      <c r="C99" s="1981"/>
      <c r="D99" s="369" t="s">
        <v>1162</v>
      </c>
      <c r="E99" s="1108"/>
      <c r="F99" s="1108"/>
      <c r="G99" s="1108"/>
      <c r="H99" s="1108"/>
      <c r="I99" s="1108"/>
      <c r="J99" s="1108"/>
      <c r="K99" s="1108"/>
      <c r="L99" s="1108"/>
      <c r="M99" s="1108"/>
      <c r="N99" s="1108"/>
      <c r="O99" s="1112"/>
      <c r="P99" s="823" t="s">
        <v>1157</v>
      </c>
      <c r="Q99" s="1108"/>
      <c r="R99" s="1108"/>
      <c r="S99" s="1112"/>
      <c r="T99" s="78" t="s">
        <v>1184</v>
      </c>
      <c r="U99" s="75"/>
      <c r="V99" s="1112"/>
      <c r="W99" s="75"/>
      <c r="X99" s="1112"/>
      <c r="Y99" s="290"/>
      <c r="Z99" s="290"/>
      <c r="AA99" s="290"/>
      <c r="AB99" s="715"/>
      <c r="AC99" s="291" t="s">
        <v>122</v>
      </c>
      <c r="AD99" s="290" t="s">
        <v>122</v>
      </c>
      <c r="AE99" s="290" t="s">
        <v>122</v>
      </c>
      <c r="AF99" s="292" t="s">
        <v>122</v>
      </c>
      <c r="AG99" s="1122"/>
      <c r="AH99" s="1122"/>
      <c r="AI99" s="1122"/>
      <c r="AJ99" s="1122"/>
      <c r="AK99" s="1122"/>
      <c r="AL99" s="1122"/>
      <c r="AM99" s="1122"/>
      <c r="AN99" s="1122"/>
      <c r="AO99" s="1122"/>
      <c r="AP99" s="1122"/>
      <c r="AQ99" s="1122"/>
      <c r="AR99" s="1122"/>
      <c r="AS99" s="1122"/>
      <c r="AT99" s="1122"/>
      <c r="AU99" s="1122"/>
      <c r="AV99" s="1122"/>
      <c r="AW99" s="1122"/>
      <c r="AX99" s="208"/>
      <c r="AY99" s="40"/>
      <c r="AZ99" s="465"/>
      <c r="BA99" s="192">
        <f>BA98</f>
        <v>2</v>
      </c>
      <c r="BB99" s="192"/>
      <c r="BC99" s="192"/>
      <c r="BD99" s="192"/>
      <c r="BE99" s="192"/>
      <c r="BF99" s="192"/>
      <c r="BG99" s="559" t="str">
        <f t="shared" ca="1" si="8"/>
        <v/>
      </c>
      <c r="BH99" s="560" t="str">
        <f t="shared" ca="1" si="9"/>
        <v/>
      </c>
      <c r="BI99" s="560" t="str">
        <f t="shared" ca="1" si="10"/>
        <v/>
      </c>
      <c r="BJ99" s="560" t="str">
        <f t="shared" ca="1" si="11"/>
        <v/>
      </c>
      <c r="BK99" s="560" t="str">
        <f t="shared" ca="1" si="12"/>
        <v/>
      </c>
      <c r="BL99" s="561" t="str">
        <f t="shared" ca="1" si="13"/>
        <v/>
      </c>
      <c r="BM99" s="192"/>
      <c r="BN99" s="192"/>
      <c r="BO99" s="192"/>
      <c r="BP99" s="192"/>
      <c r="BQ99" s="192"/>
      <c r="BR99" s="1214"/>
      <c r="BS99" s="1214"/>
      <c r="BT99" s="1214"/>
      <c r="BU99" s="1214"/>
      <c r="BV99" s="1214"/>
      <c r="BW99" s="1215"/>
      <c r="BX99" s="1215"/>
      <c r="BY99" s="1215"/>
      <c r="BZ99" s="1215"/>
      <c r="CA99" s="1215"/>
      <c r="CB99" s="1214"/>
      <c r="CC99" s="1214"/>
      <c r="CD99" s="1214"/>
      <c r="CE99" s="1214"/>
      <c r="CF99" s="1214"/>
      <c r="CG99" s="1214"/>
      <c r="CH99" s="1214"/>
      <c r="CI99" s="1214"/>
      <c r="CJ99" s="1214"/>
      <c r="CK99" s="1214"/>
      <c r="CL99" s="1215"/>
      <c r="CM99" s="1215"/>
      <c r="CN99" s="1215"/>
      <c r="CO99" s="1215"/>
      <c r="CP99" s="1215"/>
      <c r="CQ99" s="1215"/>
      <c r="CR99" s="1215"/>
      <c r="CS99" s="1215"/>
      <c r="CT99" s="1215"/>
      <c r="CU99" s="1215"/>
      <c r="CV99" s="1542"/>
      <c r="CW99" s="1541"/>
      <c r="CX99" s="1541"/>
      <c r="CY99" s="1541"/>
      <c r="CZ99" s="229"/>
      <c r="DA99" s="229"/>
      <c r="DB99" s="229"/>
      <c r="DC99" s="229"/>
      <c r="DD99" s="1991"/>
      <c r="DE99" s="1992"/>
      <c r="DF99" s="1992"/>
      <c r="DG99" s="1993"/>
      <c r="DH99" s="229"/>
      <c r="DI99" s="229"/>
      <c r="DJ99" s="229"/>
      <c r="DK99" s="229"/>
      <c r="DL99" s="229"/>
      <c r="DM99" s="229"/>
      <c r="DN99" s="229"/>
      <c r="DO99" s="229"/>
      <c r="DP99" s="229"/>
      <c r="DQ99" s="229"/>
      <c r="DR99" s="1520"/>
    </row>
    <row r="100" spans="1:122" s="80" customFormat="1" ht="15" customHeight="1">
      <c r="A100" s="218"/>
      <c r="B100" s="1980">
        <f>IF(NOT(ISBLANK(D100)),MAX(B$38:B99)+1,"")</f>
        <v>61</v>
      </c>
      <c r="C100" s="1981"/>
      <c r="D100" s="824" t="s">
        <v>501</v>
      </c>
      <c r="E100" s="1108"/>
      <c r="F100" s="1108"/>
      <c r="G100" s="1108"/>
      <c r="H100" s="1108"/>
      <c r="I100" s="1108"/>
      <c r="J100" s="1108"/>
      <c r="K100" s="1108"/>
      <c r="L100" s="1108"/>
      <c r="M100" s="1108"/>
      <c r="N100" s="1108"/>
      <c r="O100" s="1112"/>
      <c r="P100" s="823" t="s">
        <v>1157</v>
      </c>
      <c r="Q100" s="1108"/>
      <c r="R100" s="1108"/>
      <c r="S100" s="1112"/>
      <c r="T100" s="78" t="s">
        <v>1184</v>
      </c>
      <c r="U100" s="75"/>
      <c r="V100" s="1112"/>
      <c r="W100" s="75"/>
      <c r="X100" s="1112"/>
      <c r="Y100" s="290"/>
      <c r="Z100" s="290"/>
      <c r="AA100" s="290"/>
      <c r="AB100" s="717"/>
      <c r="AC100" s="291" t="s">
        <v>122</v>
      </c>
      <c r="AD100" s="290" t="s">
        <v>122</v>
      </c>
      <c r="AE100" s="290" t="s">
        <v>122</v>
      </c>
      <c r="AF100" s="292" t="s">
        <v>122</v>
      </c>
      <c r="AG100" s="1122"/>
      <c r="AH100" s="1122"/>
      <c r="AI100" s="1122"/>
      <c r="AJ100" s="1122"/>
      <c r="AK100" s="1122"/>
      <c r="AL100" s="1122"/>
      <c r="AM100" s="1122"/>
      <c r="AN100" s="1122"/>
      <c r="AO100" s="1122"/>
      <c r="AP100" s="1122"/>
      <c r="AQ100" s="1122"/>
      <c r="AR100" s="1122"/>
      <c r="AS100" s="1122"/>
      <c r="AT100" s="1122"/>
      <c r="AU100" s="1122"/>
      <c r="AV100" s="1122"/>
      <c r="AW100" s="1122"/>
      <c r="AX100" s="208"/>
      <c r="AY100" s="40"/>
      <c r="AZ100" s="465"/>
      <c r="BA100" s="192">
        <f t="shared" si="15"/>
        <v>2</v>
      </c>
      <c r="BB100" s="192"/>
      <c r="BC100" s="192"/>
      <c r="BD100" s="192"/>
      <c r="BE100" s="192"/>
      <c r="BF100" s="192"/>
      <c r="BG100" s="559" t="str">
        <f t="shared" ca="1" si="8"/>
        <v/>
      </c>
      <c r="BH100" s="560" t="str">
        <f t="shared" ca="1" si="9"/>
        <v/>
      </c>
      <c r="BI100" s="560" t="str">
        <f t="shared" ca="1" si="10"/>
        <v/>
      </c>
      <c r="BJ100" s="560" t="str">
        <f t="shared" ca="1" si="11"/>
        <v/>
      </c>
      <c r="BK100" s="560" t="str">
        <f t="shared" ca="1" si="12"/>
        <v/>
      </c>
      <c r="BL100" s="561" t="str">
        <f t="shared" ca="1" si="13"/>
        <v/>
      </c>
      <c r="BM100" s="192"/>
      <c r="BN100" s="192"/>
      <c r="BO100" s="192"/>
      <c r="BP100" s="192"/>
      <c r="BQ100" s="192"/>
      <c r="BR100" s="1214"/>
      <c r="BS100" s="1214"/>
      <c r="BT100" s="1214"/>
      <c r="BU100" s="1214"/>
      <c r="BV100" s="1214"/>
      <c r="BW100" s="1215"/>
      <c r="BX100" s="1215"/>
      <c r="BY100" s="1215"/>
      <c r="BZ100" s="1215"/>
      <c r="CA100" s="1215"/>
      <c r="CB100" s="1214"/>
      <c r="CC100" s="1214"/>
      <c r="CD100" s="1214"/>
      <c r="CE100" s="1214"/>
      <c r="CF100" s="1214"/>
      <c r="CG100" s="1214"/>
      <c r="CH100" s="1214"/>
      <c r="CI100" s="1214"/>
      <c r="CJ100" s="1215"/>
      <c r="CK100" s="1215"/>
      <c r="CL100" s="1215"/>
      <c r="CM100" s="1215"/>
      <c r="CN100" s="1215"/>
      <c r="CO100" s="1215"/>
      <c r="CP100" s="1215"/>
      <c r="CQ100" s="1215"/>
      <c r="CR100" s="1215"/>
      <c r="CS100" s="1215"/>
      <c r="CT100" s="1215"/>
      <c r="CU100" s="1215"/>
      <c r="CV100" s="1542"/>
      <c r="CW100" s="1541"/>
      <c r="CX100" s="1541"/>
      <c r="CY100" s="1541"/>
      <c r="CZ100" s="229"/>
      <c r="DA100" s="229"/>
      <c r="DB100" s="229"/>
      <c r="DC100" s="229"/>
      <c r="DD100" s="1991"/>
      <c r="DE100" s="1992"/>
      <c r="DF100" s="1992"/>
      <c r="DG100" s="1993"/>
      <c r="DH100" s="229"/>
      <c r="DI100" s="229"/>
      <c r="DJ100" s="229"/>
      <c r="DK100" s="229"/>
      <c r="DL100" s="229"/>
      <c r="DM100" s="229"/>
      <c r="DN100" s="229"/>
      <c r="DO100" s="229"/>
      <c r="DP100" s="229"/>
      <c r="DQ100" s="229"/>
      <c r="DR100" s="1520"/>
    </row>
    <row r="101" spans="1:122" s="80" customFormat="1" ht="15" customHeight="1">
      <c r="A101" s="218"/>
      <c r="B101" s="1980">
        <f>IF(NOT(ISBLANK(D101)),MAX(B$38:B100)+1,"")</f>
        <v>62</v>
      </c>
      <c r="C101" s="1981"/>
      <c r="D101" s="824" t="s">
        <v>502</v>
      </c>
      <c r="E101" s="1108"/>
      <c r="F101" s="1108"/>
      <c r="G101" s="1108"/>
      <c r="H101" s="1108"/>
      <c r="I101" s="1108"/>
      <c r="J101" s="1108"/>
      <c r="K101" s="1108"/>
      <c r="L101" s="1108"/>
      <c r="M101" s="1108"/>
      <c r="N101" s="1108"/>
      <c r="O101" s="1112"/>
      <c r="P101" s="823" t="s">
        <v>1157</v>
      </c>
      <c r="Q101" s="1108"/>
      <c r="R101" s="1108"/>
      <c r="S101" s="1112"/>
      <c r="T101" s="78" t="s">
        <v>1184</v>
      </c>
      <c r="U101" s="75"/>
      <c r="V101" s="1112"/>
      <c r="W101" s="75"/>
      <c r="X101" s="1112"/>
      <c r="Y101" s="290"/>
      <c r="Z101" s="290"/>
      <c r="AA101" s="290"/>
      <c r="AB101" s="715"/>
      <c r="AC101" s="291" t="s">
        <v>122</v>
      </c>
      <c r="AD101" s="290" t="s">
        <v>122</v>
      </c>
      <c r="AE101" s="290" t="s">
        <v>122</v>
      </c>
      <c r="AF101" s="292" t="s">
        <v>122</v>
      </c>
      <c r="AG101" s="1122"/>
      <c r="AH101" s="1122"/>
      <c r="AI101" s="1122"/>
      <c r="AJ101" s="1122"/>
      <c r="AK101" s="1122"/>
      <c r="AL101" s="1122"/>
      <c r="AM101" s="1122"/>
      <c r="AN101" s="1122"/>
      <c r="AO101" s="1122"/>
      <c r="AP101" s="1122"/>
      <c r="AQ101" s="1122"/>
      <c r="AR101" s="1122"/>
      <c r="AS101" s="1122"/>
      <c r="AT101" s="1122"/>
      <c r="AU101" s="1122"/>
      <c r="AV101" s="1122"/>
      <c r="AW101" s="1122"/>
      <c r="AX101" s="208"/>
      <c r="AY101" s="40"/>
      <c r="AZ101" s="465"/>
      <c r="BA101" s="192">
        <f t="shared" si="15"/>
        <v>2</v>
      </c>
      <c r="BB101" s="192"/>
      <c r="BC101" s="192"/>
      <c r="BD101" s="192"/>
      <c r="BE101" s="192"/>
      <c r="BF101" s="192"/>
      <c r="BG101" s="559" t="str">
        <f t="shared" ca="1" si="8"/>
        <v/>
      </c>
      <c r="BH101" s="560" t="str">
        <f t="shared" ca="1" si="9"/>
        <v/>
      </c>
      <c r="BI101" s="560" t="str">
        <f t="shared" ca="1" si="10"/>
        <v/>
      </c>
      <c r="BJ101" s="560" t="str">
        <f t="shared" ca="1" si="11"/>
        <v/>
      </c>
      <c r="BK101" s="560" t="str">
        <f t="shared" ca="1" si="12"/>
        <v/>
      </c>
      <c r="BL101" s="561" t="str">
        <f t="shared" ca="1" si="13"/>
        <v/>
      </c>
      <c r="BM101" s="192"/>
      <c r="BN101" s="192"/>
      <c r="BO101" s="192"/>
      <c r="BP101" s="192"/>
      <c r="BQ101" s="192"/>
      <c r="BR101" s="1214"/>
      <c r="BS101" s="1214"/>
      <c r="BT101" s="1214"/>
      <c r="BU101" s="1214"/>
      <c r="BV101" s="1214"/>
      <c r="BW101" s="1215"/>
      <c r="BX101" s="1215"/>
      <c r="BY101" s="1215"/>
      <c r="BZ101" s="1215"/>
      <c r="CA101" s="1215"/>
      <c r="CB101" s="1214"/>
      <c r="CC101" s="1214"/>
      <c r="CD101" s="1214"/>
      <c r="CE101" s="1214"/>
      <c r="CF101" s="1214"/>
      <c r="CG101" s="1214"/>
      <c r="CH101" s="1214"/>
      <c r="CI101" s="1214"/>
      <c r="CJ101" s="1215"/>
      <c r="CK101" s="1215"/>
      <c r="CL101" s="1215"/>
      <c r="CM101" s="1215"/>
      <c r="CN101" s="1215"/>
      <c r="CO101" s="1215"/>
      <c r="CP101" s="1215"/>
      <c r="CQ101" s="1215"/>
      <c r="CR101" s="1215"/>
      <c r="CS101" s="1215"/>
      <c r="CT101" s="1215"/>
      <c r="CU101" s="1215"/>
      <c r="CV101" s="1542"/>
      <c r="CW101" s="1541"/>
      <c r="CX101" s="1541"/>
      <c r="CY101" s="1541"/>
      <c r="CZ101" s="229"/>
      <c r="DA101" s="229"/>
      <c r="DB101" s="229"/>
      <c r="DC101" s="229"/>
      <c r="DD101" s="1991"/>
      <c r="DE101" s="1992"/>
      <c r="DF101" s="1992"/>
      <c r="DG101" s="1993"/>
      <c r="DH101" s="229"/>
      <c r="DI101" s="229"/>
      <c r="DJ101" s="229"/>
      <c r="DK101" s="229"/>
      <c r="DL101" s="229"/>
      <c r="DM101" s="229"/>
      <c r="DN101" s="229"/>
      <c r="DO101" s="229"/>
      <c r="DP101" s="229"/>
      <c r="DQ101" s="229"/>
      <c r="DR101" s="1520"/>
    </row>
    <row r="102" spans="1:122" s="80" customFormat="1" ht="15" customHeight="1">
      <c r="A102" s="218"/>
      <c r="B102" s="1980">
        <f>IF(NOT(ISBLANK(D102)),MAX(B$38:B101)+1,"")</f>
        <v>63</v>
      </c>
      <c r="C102" s="1981"/>
      <c r="D102" s="824" t="s">
        <v>1163</v>
      </c>
      <c r="E102" s="269"/>
      <c r="F102" s="269"/>
      <c r="G102" s="269"/>
      <c r="H102" s="269"/>
      <c r="I102" s="269"/>
      <c r="J102" s="269"/>
      <c r="K102" s="269"/>
      <c r="L102" s="269"/>
      <c r="M102" s="269"/>
      <c r="N102" s="269"/>
      <c r="O102" s="296"/>
      <c r="P102" s="824" t="s">
        <v>173</v>
      </c>
      <c r="Q102" s="1122"/>
      <c r="R102" s="1122"/>
      <c r="S102" s="1110"/>
      <c r="T102" s="289" t="s">
        <v>1192</v>
      </c>
      <c r="U102" s="298" t="s">
        <v>1193</v>
      </c>
      <c r="V102" s="296"/>
      <c r="W102" s="298" t="s">
        <v>1191</v>
      </c>
      <c r="X102" s="296"/>
      <c r="Y102" s="294"/>
      <c r="Z102" s="294"/>
      <c r="AA102" s="294"/>
      <c r="AB102" s="715"/>
      <c r="AC102" s="291" t="s">
        <v>122</v>
      </c>
      <c r="AD102" s="290" t="s">
        <v>122</v>
      </c>
      <c r="AE102" s="290" t="s">
        <v>122</v>
      </c>
      <c r="AF102" s="292" t="s">
        <v>122</v>
      </c>
      <c r="AG102" s="1122" t="s">
        <v>1176</v>
      </c>
      <c r="AH102" s="269"/>
      <c r="AI102" s="269"/>
      <c r="AJ102" s="1122"/>
      <c r="AK102" s="1122"/>
      <c r="AL102" s="1122"/>
      <c r="AM102" s="1122"/>
      <c r="AN102" s="1122"/>
      <c r="AO102" s="1122"/>
      <c r="AP102" s="1122"/>
      <c r="AQ102" s="1122"/>
      <c r="AR102" s="1122"/>
      <c r="AS102" s="1122"/>
      <c r="AT102" s="1122"/>
      <c r="AU102" s="1122"/>
      <c r="AV102" s="1122"/>
      <c r="AW102" s="1122"/>
      <c r="AX102" s="208"/>
      <c r="AY102" s="40"/>
      <c r="AZ102" s="465"/>
      <c r="BA102" s="192">
        <f t="shared" si="15"/>
        <v>2</v>
      </c>
      <c r="BB102" s="192"/>
      <c r="BC102" s="192"/>
      <c r="BD102" s="192"/>
      <c r="BE102" s="192"/>
      <c r="BF102" s="192"/>
      <c r="BG102" s="559" t="str">
        <f t="shared" ca="1" si="8"/>
        <v/>
      </c>
      <c r="BH102" s="560" t="str">
        <f t="shared" ca="1" si="9"/>
        <v/>
      </c>
      <c r="BI102" s="560" t="str">
        <f t="shared" ca="1" si="10"/>
        <v/>
      </c>
      <c r="BJ102" s="560" t="str">
        <f t="shared" ca="1" si="11"/>
        <v/>
      </c>
      <c r="BK102" s="560" t="str">
        <f t="shared" ca="1" si="12"/>
        <v/>
      </c>
      <c r="BL102" s="561" t="str">
        <f t="shared" ca="1" si="13"/>
        <v/>
      </c>
      <c r="BM102" s="192"/>
      <c r="BN102" s="192"/>
      <c r="BO102" s="192"/>
      <c r="BP102" s="192"/>
      <c r="BQ102" s="192"/>
      <c r="BR102" s="1214"/>
      <c r="BS102" s="1214"/>
      <c r="BT102" s="1214"/>
      <c r="BU102" s="1214"/>
      <c r="BV102" s="1214"/>
      <c r="BW102" s="1215"/>
      <c r="BX102" s="1215"/>
      <c r="BY102" s="1215"/>
      <c r="BZ102" s="1215"/>
      <c r="CA102" s="1215"/>
      <c r="CB102" s="1214"/>
      <c r="CC102" s="1214"/>
      <c r="CD102" s="1214"/>
      <c r="CE102" s="1214"/>
      <c r="CF102" s="1214"/>
      <c r="CG102" s="1214"/>
      <c r="CH102" s="1214"/>
      <c r="CI102" s="1214"/>
      <c r="CJ102" s="1215"/>
      <c r="CK102" s="1215"/>
      <c r="CL102" s="1215"/>
      <c r="CM102" s="1215"/>
      <c r="CN102" s="1215"/>
      <c r="CO102" s="1215"/>
      <c r="CP102" s="1215"/>
      <c r="CQ102" s="1215"/>
      <c r="CR102" s="1215"/>
      <c r="CS102" s="1215"/>
      <c r="CT102" s="1215"/>
      <c r="CU102" s="1215"/>
      <c r="CV102" s="1542"/>
      <c r="CW102" s="1541"/>
      <c r="CX102" s="1541"/>
      <c r="CY102" s="1541"/>
      <c r="CZ102" s="229"/>
      <c r="DA102" s="229"/>
      <c r="DB102" s="229"/>
      <c r="DC102" s="229"/>
      <c r="DD102" s="1991"/>
      <c r="DE102" s="1992"/>
      <c r="DF102" s="1992"/>
      <c r="DG102" s="1993"/>
      <c r="DH102" s="229"/>
      <c r="DI102" s="229"/>
      <c r="DJ102" s="229"/>
      <c r="DK102" s="229"/>
      <c r="DL102" s="229"/>
      <c r="DM102" s="229"/>
      <c r="DN102" s="229"/>
      <c r="DO102" s="229"/>
      <c r="DP102" s="229"/>
      <c r="DQ102" s="229"/>
      <c r="DR102" s="1520"/>
    </row>
    <row r="103" spans="1:122" s="80" customFormat="1" ht="15" customHeight="1">
      <c r="A103" s="218"/>
      <c r="B103" s="1980">
        <f>IF(NOT(ISBLANK(D103)),MAX(B$38:B102)+1,"")</f>
        <v>64</v>
      </c>
      <c r="C103" s="1981"/>
      <c r="D103" s="824" t="s">
        <v>1145</v>
      </c>
      <c r="E103" s="1122"/>
      <c r="F103" s="1122"/>
      <c r="G103" s="1122"/>
      <c r="H103" s="1122"/>
      <c r="I103" s="1122"/>
      <c r="J103" s="1122"/>
      <c r="K103" s="1122"/>
      <c r="L103" s="1122"/>
      <c r="M103" s="1122"/>
      <c r="N103" s="1122"/>
      <c r="O103" s="1110"/>
      <c r="P103" s="824" t="s">
        <v>173</v>
      </c>
      <c r="Q103" s="1122"/>
      <c r="R103" s="1122"/>
      <c r="S103" s="1110"/>
      <c r="T103" s="289" t="s">
        <v>1192</v>
      </c>
      <c r="U103" s="255" t="s">
        <v>1193</v>
      </c>
      <c r="V103" s="1110"/>
      <c r="W103" s="255" t="s">
        <v>1191</v>
      </c>
      <c r="X103" s="1110"/>
      <c r="Y103" s="290"/>
      <c r="Z103" s="290"/>
      <c r="AA103" s="290"/>
      <c r="AB103" s="717"/>
      <c r="AC103" s="291" t="s">
        <v>122</v>
      </c>
      <c r="AD103" s="290" t="s">
        <v>122</v>
      </c>
      <c r="AE103" s="290" t="s">
        <v>122</v>
      </c>
      <c r="AF103" s="292" t="s">
        <v>122</v>
      </c>
      <c r="AG103" s="1108" t="s">
        <v>1176</v>
      </c>
      <c r="AH103" s="1122"/>
      <c r="AI103" s="1122"/>
      <c r="AJ103" s="1122"/>
      <c r="AK103" s="1122"/>
      <c r="AL103" s="1122"/>
      <c r="AM103" s="1122"/>
      <c r="AN103" s="1122"/>
      <c r="AO103" s="1122"/>
      <c r="AP103" s="1122"/>
      <c r="AQ103" s="1122"/>
      <c r="AR103" s="1122"/>
      <c r="AS103" s="1122"/>
      <c r="AT103" s="1122"/>
      <c r="AU103" s="1122"/>
      <c r="AV103" s="1122"/>
      <c r="AW103" s="1122"/>
      <c r="AX103" s="208"/>
      <c r="AY103" s="40"/>
      <c r="AZ103" s="465"/>
      <c r="BA103" s="192">
        <f t="shared" si="15"/>
        <v>2</v>
      </c>
      <c r="BB103" s="192"/>
      <c r="BC103" s="192"/>
      <c r="BD103" s="192"/>
      <c r="BE103" s="192"/>
      <c r="BF103" s="192"/>
      <c r="BG103" s="559" t="str">
        <f t="shared" ca="1" si="8"/>
        <v/>
      </c>
      <c r="BH103" s="560" t="str">
        <f t="shared" ca="1" si="9"/>
        <v/>
      </c>
      <c r="BI103" s="560" t="str">
        <f t="shared" ca="1" si="10"/>
        <v/>
      </c>
      <c r="BJ103" s="560" t="str">
        <f t="shared" ca="1" si="11"/>
        <v/>
      </c>
      <c r="BK103" s="560" t="str">
        <f t="shared" ca="1" si="12"/>
        <v/>
      </c>
      <c r="BL103" s="561" t="str">
        <f t="shared" ca="1" si="13"/>
        <v/>
      </c>
      <c r="BM103" s="192"/>
      <c r="BN103" s="192"/>
      <c r="BO103" s="192"/>
      <c r="BP103" s="192"/>
      <c r="BQ103" s="192"/>
      <c r="BR103" s="1214"/>
      <c r="BS103" s="1214"/>
      <c r="BT103" s="1214"/>
      <c r="BU103" s="1214"/>
      <c r="BV103" s="1214"/>
      <c r="BW103" s="1215"/>
      <c r="BX103" s="1215"/>
      <c r="BY103" s="1214"/>
      <c r="BZ103" s="1214"/>
      <c r="CA103" s="1214"/>
      <c r="CB103" s="1214"/>
      <c r="CC103" s="1214"/>
      <c r="CD103" s="1214"/>
      <c r="CE103" s="1214"/>
      <c r="CF103" s="1214"/>
      <c r="CG103" s="1214"/>
      <c r="CH103" s="1214"/>
      <c r="CI103" s="1214"/>
      <c r="CJ103" s="1215"/>
      <c r="CK103" s="1215"/>
      <c r="CL103" s="1215"/>
      <c r="CM103" s="1215"/>
      <c r="CN103" s="1215"/>
      <c r="CO103" s="1215"/>
      <c r="CP103" s="1215"/>
      <c r="CQ103" s="1215"/>
      <c r="CR103" s="1215"/>
      <c r="CS103" s="1215"/>
      <c r="CT103" s="1215"/>
      <c r="CU103" s="1215"/>
      <c r="CV103" s="1542"/>
      <c r="CW103" s="1541"/>
      <c r="CX103" s="1541"/>
      <c r="CY103" s="1541"/>
      <c r="CZ103" s="229"/>
      <c r="DA103" s="229"/>
      <c r="DB103" s="229"/>
      <c r="DC103" s="229"/>
      <c r="DD103" s="1991"/>
      <c r="DE103" s="1992"/>
      <c r="DF103" s="1992"/>
      <c r="DG103" s="1993"/>
      <c r="DH103" s="229"/>
      <c r="DI103" s="229"/>
      <c r="DJ103" s="229"/>
      <c r="DK103" s="229"/>
      <c r="DL103" s="229"/>
      <c r="DM103" s="229"/>
      <c r="DN103" s="229"/>
      <c r="DO103" s="229"/>
      <c r="DP103" s="229"/>
      <c r="DQ103" s="229"/>
      <c r="DR103" s="1520"/>
    </row>
    <row r="104" spans="1:122" s="80" customFormat="1" ht="15" customHeight="1">
      <c r="A104" s="218"/>
      <c r="B104" s="1980">
        <f>IF(NOT(ISBLANK(D104)),MAX(B$38:B103)+1,"")</f>
        <v>65</v>
      </c>
      <c r="C104" s="1981"/>
      <c r="D104" s="824" t="s">
        <v>1164</v>
      </c>
      <c r="E104" s="1122"/>
      <c r="F104" s="1122"/>
      <c r="G104" s="1122"/>
      <c r="H104" s="1122"/>
      <c r="I104" s="1122"/>
      <c r="J104" s="1122"/>
      <c r="K104" s="1122"/>
      <c r="L104" s="1122"/>
      <c r="M104" s="1122"/>
      <c r="N104" s="1122"/>
      <c r="O104" s="1110"/>
      <c r="P104" s="824" t="s">
        <v>173</v>
      </c>
      <c r="Q104" s="1122"/>
      <c r="R104" s="1122"/>
      <c r="S104" s="1110"/>
      <c r="T104" s="289" t="s">
        <v>1192</v>
      </c>
      <c r="U104" s="255" t="s">
        <v>1193</v>
      </c>
      <c r="V104" s="1110"/>
      <c r="W104" s="255" t="s">
        <v>1191</v>
      </c>
      <c r="X104" s="1110"/>
      <c r="Y104" s="290"/>
      <c r="Z104" s="290"/>
      <c r="AA104" s="290"/>
      <c r="AB104" s="717"/>
      <c r="AC104" s="291" t="s">
        <v>50</v>
      </c>
      <c r="AD104" s="290" t="s">
        <v>50</v>
      </c>
      <c r="AE104" s="290" t="s">
        <v>50</v>
      </c>
      <c r="AF104" s="292" t="s">
        <v>50</v>
      </c>
      <c r="AG104" s="1108" t="s">
        <v>1176</v>
      </c>
      <c r="AH104" s="1122"/>
      <c r="AI104" s="1122"/>
      <c r="AJ104" s="1122"/>
      <c r="AK104" s="1122"/>
      <c r="AL104" s="1122"/>
      <c r="AM104" s="1122"/>
      <c r="AN104" s="1122"/>
      <c r="AO104" s="1122"/>
      <c r="AP104" s="1122"/>
      <c r="AQ104" s="1122"/>
      <c r="AR104" s="1122"/>
      <c r="AS104" s="1122"/>
      <c r="AT104" s="1122"/>
      <c r="AU104" s="1122"/>
      <c r="AV104" s="1122"/>
      <c r="AW104" s="1122"/>
      <c r="AX104" s="208"/>
      <c r="AY104" s="40"/>
      <c r="AZ104" s="465"/>
      <c r="BA104" s="192">
        <f t="shared" si="15"/>
        <v>2</v>
      </c>
      <c r="BB104" s="192"/>
      <c r="BC104" s="192"/>
      <c r="BD104" s="192"/>
      <c r="BE104" s="192"/>
      <c r="BF104" s="192"/>
      <c r="BG104" s="559" t="str">
        <f t="shared" ca="1" si="8"/>
        <v/>
      </c>
      <c r="BH104" s="560" t="str">
        <f t="shared" ca="1" si="9"/>
        <v/>
      </c>
      <c r="BI104" s="560" t="str">
        <f t="shared" ca="1" si="10"/>
        <v/>
      </c>
      <c r="BJ104" s="560" t="str">
        <f t="shared" ca="1" si="11"/>
        <v/>
      </c>
      <c r="BK104" s="560" t="str">
        <f t="shared" ca="1" si="12"/>
        <v/>
      </c>
      <c r="BL104" s="561" t="str">
        <f t="shared" ca="1" si="13"/>
        <v/>
      </c>
      <c r="BM104" s="192"/>
      <c r="BN104" s="192"/>
      <c r="BO104" s="192"/>
      <c r="BP104" s="192"/>
      <c r="BQ104" s="192"/>
      <c r="BR104" s="1214"/>
      <c r="BS104" s="1214"/>
      <c r="BT104" s="1214"/>
      <c r="BU104" s="1214"/>
      <c r="BV104" s="1214"/>
      <c r="BW104" s="1215"/>
      <c r="BX104" s="1214"/>
      <c r="BY104" s="1214"/>
      <c r="BZ104" s="1214"/>
      <c r="CA104" s="1214"/>
      <c r="CB104" s="1214"/>
      <c r="CC104" s="1216"/>
      <c r="CD104" s="1216"/>
      <c r="CE104" s="1216"/>
      <c r="CF104" s="1214"/>
      <c r="CG104" s="1214"/>
      <c r="CH104" s="1214"/>
      <c r="CI104" s="1214"/>
      <c r="CJ104" s="1214"/>
      <c r="CK104" s="1214"/>
      <c r="CL104" s="1215"/>
      <c r="CM104" s="1215"/>
      <c r="CN104" s="1215"/>
      <c r="CO104" s="1215"/>
      <c r="CP104" s="1215"/>
      <c r="CQ104" s="1215"/>
      <c r="CR104" s="1215"/>
      <c r="CS104" s="1215"/>
      <c r="CT104" s="1215"/>
      <c r="CU104" s="1215"/>
      <c r="CV104" s="1542"/>
      <c r="CW104" s="1541"/>
      <c r="CX104" s="1541"/>
      <c r="CY104" s="1541"/>
      <c r="CZ104" s="229"/>
      <c r="DA104" s="229"/>
      <c r="DB104" s="229"/>
      <c r="DC104" s="229"/>
      <c r="DD104" s="1991"/>
      <c r="DE104" s="1992"/>
      <c r="DF104" s="1992"/>
      <c r="DG104" s="1993"/>
      <c r="DH104" s="229"/>
      <c r="DI104" s="229"/>
      <c r="DJ104" s="229"/>
      <c r="DK104" s="229"/>
      <c r="DL104" s="229"/>
      <c r="DM104" s="229"/>
      <c r="DN104" s="229"/>
      <c r="DO104" s="229"/>
      <c r="DP104" s="229"/>
      <c r="DQ104" s="229"/>
      <c r="DR104" s="1520"/>
    </row>
    <row r="105" spans="1:122" s="80" customFormat="1" ht="15" customHeight="1">
      <c r="A105" s="218"/>
      <c r="B105" s="1980">
        <f>IF(NOT(ISBLANK(D105)),MAX(B$38:B104)+1,"")</f>
        <v>66</v>
      </c>
      <c r="C105" s="1981"/>
      <c r="D105" s="824" t="s">
        <v>1165</v>
      </c>
      <c r="E105" s="1108"/>
      <c r="F105" s="1108"/>
      <c r="G105" s="1108"/>
      <c r="H105" s="1108"/>
      <c r="I105" s="1108"/>
      <c r="J105" s="1108"/>
      <c r="K105" s="1108"/>
      <c r="L105" s="1108"/>
      <c r="M105" s="1108"/>
      <c r="N105" s="1108"/>
      <c r="O105" s="1112"/>
      <c r="P105" s="824" t="s">
        <v>173</v>
      </c>
      <c r="Q105" s="1122"/>
      <c r="R105" s="1122"/>
      <c r="S105" s="1110"/>
      <c r="T105" s="289" t="s">
        <v>1186</v>
      </c>
      <c r="U105" s="255" t="s">
        <v>1193</v>
      </c>
      <c r="V105" s="1110"/>
      <c r="W105" s="255" t="s">
        <v>1186</v>
      </c>
      <c r="X105" s="1110"/>
      <c r="Y105" s="290"/>
      <c r="Z105" s="290"/>
      <c r="AA105" s="290"/>
      <c r="AB105" s="715"/>
      <c r="AC105" s="291" t="s">
        <v>50</v>
      </c>
      <c r="AD105" s="290" t="s">
        <v>50</v>
      </c>
      <c r="AE105" s="290" t="s">
        <v>50</v>
      </c>
      <c r="AF105" s="292" t="s">
        <v>50</v>
      </c>
      <c r="AG105" s="1122"/>
      <c r="AH105" s="1122"/>
      <c r="AI105" s="1122"/>
      <c r="AJ105" s="1122"/>
      <c r="AK105" s="1122"/>
      <c r="AL105" s="1122"/>
      <c r="AM105" s="1122"/>
      <c r="AN105" s="1122"/>
      <c r="AO105" s="1122"/>
      <c r="AP105" s="1122"/>
      <c r="AQ105" s="1122"/>
      <c r="AR105" s="1122"/>
      <c r="AS105" s="1122"/>
      <c r="AT105" s="1122"/>
      <c r="AU105" s="1122"/>
      <c r="AV105" s="1122"/>
      <c r="AW105" s="1122"/>
      <c r="AX105" s="208"/>
      <c r="AY105" s="40"/>
      <c r="AZ105" s="465"/>
      <c r="BA105" s="192">
        <f t="shared" si="15"/>
        <v>2</v>
      </c>
      <c r="BB105" s="192"/>
      <c r="BC105" s="192"/>
      <c r="BD105" s="192"/>
      <c r="BE105" s="192"/>
      <c r="BF105" s="192"/>
      <c r="BG105" s="559" t="str">
        <f t="shared" ca="1" si="8"/>
        <v/>
      </c>
      <c r="BH105" s="560" t="str">
        <f t="shared" ca="1" si="9"/>
        <v/>
      </c>
      <c r="BI105" s="560" t="str">
        <f t="shared" ca="1" si="10"/>
        <v/>
      </c>
      <c r="BJ105" s="560" t="str">
        <f t="shared" ca="1" si="11"/>
        <v/>
      </c>
      <c r="BK105" s="560" t="str">
        <f t="shared" ca="1" si="12"/>
        <v/>
      </c>
      <c r="BL105" s="561" t="str">
        <f t="shared" ca="1" si="13"/>
        <v/>
      </c>
      <c r="BM105" s="192"/>
      <c r="BN105" s="192"/>
      <c r="BO105" s="192"/>
      <c r="BP105" s="192"/>
      <c r="BQ105" s="192"/>
      <c r="BR105" s="1214"/>
      <c r="BS105" s="1214"/>
      <c r="BT105" s="1214"/>
      <c r="BU105" s="1214"/>
      <c r="BV105" s="1214"/>
      <c r="BW105" s="1215"/>
      <c r="BX105" s="1214"/>
      <c r="BY105" s="1216"/>
      <c r="BZ105" s="1216"/>
      <c r="CA105" s="1216"/>
      <c r="CB105" s="1216"/>
      <c r="CC105" s="1214"/>
      <c r="CD105" s="1214"/>
      <c r="CE105" s="1214"/>
      <c r="CF105" s="1214"/>
      <c r="CG105" s="1214"/>
      <c r="CH105" s="1214"/>
      <c r="CI105" s="1214"/>
      <c r="CJ105" s="1214"/>
      <c r="CK105" s="1214"/>
      <c r="CL105" s="1215"/>
      <c r="CM105" s="1215"/>
      <c r="CN105" s="1215"/>
      <c r="CO105" s="1215"/>
      <c r="CP105" s="1215"/>
      <c r="CQ105" s="1215"/>
      <c r="CR105" s="1215"/>
      <c r="CS105" s="1215"/>
      <c r="CT105" s="1215"/>
      <c r="CU105" s="1215"/>
      <c r="CV105" s="1542"/>
      <c r="CW105" s="1541"/>
      <c r="CX105" s="1541"/>
      <c r="CY105" s="1541"/>
      <c r="CZ105" s="229"/>
      <c r="DA105" s="229"/>
      <c r="DB105" s="229"/>
      <c r="DC105" s="229"/>
      <c r="DD105" s="1991"/>
      <c r="DE105" s="1992"/>
      <c r="DF105" s="1992"/>
      <c r="DG105" s="1993"/>
      <c r="DH105" s="229"/>
      <c r="DI105" s="229"/>
      <c r="DJ105" s="229"/>
      <c r="DK105" s="229"/>
      <c r="DL105" s="229"/>
      <c r="DM105" s="229"/>
      <c r="DN105" s="229"/>
      <c r="DO105" s="229"/>
      <c r="DP105" s="229"/>
      <c r="DQ105" s="229"/>
      <c r="DR105" s="1520"/>
    </row>
    <row r="106" spans="1:122" s="80" customFormat="1" ht="15" customHeight="1">
      <c r="A106" s="218"/>
      <c r="B106" s="1980">
        <f>IF(NOT(ISBLANK(D106)),MAX(B$38:B105)+1,"")</f>
        <v>67</v>
      </c>
      <c r="C106" s="1981"/>
      <c r="D106" s="824" t="s">
        <v>1146</v>
      </c>
      <c r="E106" s="1108"/>
      <c r="F106" s="1108"/>
      <c r="G106" s="1108"/>
      <c r="H106" s="1108"/>
      <c r="I106" s="1108"/>
      <c r="J106" s="1108"/>
      <c r="K106" s="1108"/>
      <c r="L106" s="1108"/>
      <c r="M106" s="1108"/>
      <c r="N106" s="1108"/>
      <c r="O106" s="1112"/>
      <c r="P106" s="824" t="s">
        <v>173</v>
      </c>
      <c r="Q106" s="1108"/>
      <c r="R106" s="1108"/>
      <c r="S106" s="1112"/>
      <c r="T106" s="289" t="s">
        <v>1186</v>
      </c>
      <c r="U106" s="255" t="s">
        <v>1193</v>
      </c>
      <c r="V106" s="1110"/>
      <c r="W106" s="255" t="s">
        <v>1186</v>
      </c>
      <c r="X106" s="1112"/>
      <c r="Y106" s="290"/>
      <c r="Z106" s="290"/>
      <c r="AA106" s="290"/>
      <c r="AB106" s="715"/>
      <c r="AC106" s="291" t="s">
        <v>122</v>
      </c>
      <c r="AD106" s="290" t="s">
        <v>122</v>
      </c>
      <c r="AE106" s="290" t="s">
        <v>122</v>
      </c>
      <c r="AF106" s="292" t="s">
        <v>122</v>
      </c>
      <c r="AG106" s="1122"/>
      <c r="AH106" s="1122"/>
      <c r="AI106" s="1122"/>
      <c r="AJ106" s="1122"/>
      <c r="AK106" s="1122"/>
      <c r="AL106" s="1122"/>
      <c r="AM106" s="1122"/>
      <c r="AN106" s="1122"/>
      <c r="AO106" s="1122"/>
      <c r="AP106" s="1122"/>
      <c r="AQ106" s="1122"/>
      <c r="AR106" s="1122"/>
      <c r="AS106" s="1122"/>
      <c r="AT106" s="1122"/>
      <c r="AU106" s="1122"/>
      <c r="AV106" s="1122"/>
      <c r="AW106" s="1122"/>
      <c r="AX106" s="208"/>
      <c r="AY106" s="40"/>
      <c r="AZ106" s="465"/>
      <c r="BA106" s="192">
        <f t="shared" si="15"/>
        <v>2</v>
      </c>
      <c r="BB106" s="192"/>
      <c r="BC106" s="192"/>
      <c r="BD106" s="192"/>
      <c r="BE106" s="192"/>
      <c r="BF106" s="192"/>
      <c r="BG106" s="559" t="str">
        <f t="shared" ca="1" si="8"/>
        <v/>
      </c>
      <c r="BH106" s="560" t="str">
        <f t="shared" ca="1" si="9"/>
        <v/>
      </c>
      <c r="BI106" s="560" t="str">
        <f t="shared" ca="1" si="10"/>
        <v/>
      </c>
      <c r="BJ106" s="560" t="str">
        <f t="shared" ca="1" si="11"/>
        <v/>
      </c>
      <c r="BK106" s="560" t="str">
        <f t="shared" ca="1" si="12"/>
        <v/>
      </c>
      <c r="BL106" s="561" t="str">
        <f t="shared" ca="1" si="13"/>
        <v/>
      </c>
      <c r="BM106" s="192"/>
      <c r="BN106" s="192"/>
      <c r="BO106" s="192"/>
      <c r="BP106" s="192"/>
      <c r="BQ106" s="192"/>
      <c r="BR106" s="1214"/>
      <c r="BS106" s="1214"/>
      <c r="BT106" s="1214"/>
      <c r="BU106" s="1214"/>
      <c r="BV106" s="1214"/>
      <c r="BW106" s="1214"/>
      <c r="BX106" s="1215"/>
      <c r="BY106" s="1215"/>
      <c r="BZ106" s="1215"/>
      <c r="CA106" s="1215"/>
      <c r="CB106" s="1214"/>
      <c r="CC106" s="1214"/>
      <c r="CD106" s="1214"/>
      <c r="CE106" s="1214"/>
      <c r="CF106" s="1214"/>
      <c r="CG106" s="1214"/>
      <c r="CH106" s="1214"/>
      <c r="CI106" s="1214"/>
      <c r="CJ106" s="1214"/>
      <c r="CK106" s="1214"/>
      <c r="CL106" s="1215"/>
      <c r="CM106" s="1215"/>
      <c r="CN106" s="1215"/>
      <c r="CO106" s="1215"/>
      <c r="CP106" s="1215"/>
      <c r="CQ106" s="1215"/>
      <c r="CR106" s="1215"/>
      <c r="CS106" s="1215"/>
      <c r="CT106" s="1215"/>
      <c r="CU106" s="1215"/>
      <c r="CV106" s="1542"/>
      <c r="CW106" s="1541"/>
      <c r="CX106" s="1541"/>
      <c r="CY106" s="1541"/>
      <c r="CZ106" s="229"/>
      <c r="DA106" s="229"/>
      <c r="DB106" s="229"/>
      <c r="DC106" s="229"/>
      <c r="DD106" s="1991"/>
      <c r="DE106" s="1992"/>
      <c r="DF106" s="1992"/>
      <c r="DG106" s="1993"/>
      <c r="DH106" s="229"/>
      <c r="DI106" s="229"/>
      <c r="DJ106" s="229"/>
      <c r="DK106" s="229"/>
      <c r="DL106" s="229"/>
      <c r="DM106" s="229"/>
      <c r="DN106" s="229"/>
      <c r="DO106" s="229"/>
      <c r="DP106" s="229"/>
      <c r="DQ106" s="229"/>
      <c r="DR106" s="1520"/>
    </row>
    <row r="107" spans="1:122" s="80" customFormat="1" ht="15" customHeight="1">
      <c r="A107" s="218"/>
      <c r="B107" s="1980">
        <f>IF(NOT(ISBLANK(D107)),MAX(B$38:B106)+1,"")</f>
        <v>68</v>
      </c>
      <c r="C107" s="1981"/>
      <c r="D107" s="824" t="s">
        <v>1166</v>
      </c>
      <c r="E107" s="1108"/>
      <c r="F107" s="1108"/>
      <c r="G107" s="1108"/>
      <c r="H107" s="1108"/>
      <c r="I107" s="1108"/>
      <c r="J107" s="1108"/>
      <c r="K107" s="1108"/>
      <c r="L107" s="1108"/>
      <c r="M107" s="1108"/>
      <c r="N107" s="1108"/>
      <c r="O107" s="1112"/>
      <c r="P107" s="824" t="s">
        <v>173</v>
      </c>
      <c r="Q107" s="1108"/>
      <c r="R107" s="1108"/>
      <c r="S107" s="1112"/>
      <c r="T107" s="289" t="s">
        <v>1186</v>
      </c>
      <c r="U107" s="255" t="s">
        <v>1193</v>
      </c>
      <c r="V107" s="1110"/>
      <c r="W107" s="255" t="s">
        <v>1186</v>
      </c>
      <c r="X107" s="1112"/>
      <c r="Y107" s="290"/>
      <c r="Z107" s="290"/>
      <c r="AA107" s="290"/>
      <c r="AB107" s="717"/>
      <c r="AC107" s="291" t="s">
        <v>122</v>
      </c>
      <c r="AD107" s="290" t="s">
        <v>122</v>
      </c>
      <c r="AE107" s="290" t="s">
        <v>122</v>
      </c>
      <c r="AF107" s="292" t="s">
        <v>122</v>
      </c>
      <c r="AG107" s="1122"/>
      <c r="AH107" s="1122"/>
      <c r="AI107" s="1122"/>
      <c r="AJ107" s="1122"/>
      <c r="AK107" s="1122"/>
      <c r="AL107" s="1122"/>
      <c r="AM107" s="1122"/>
      <c r="AN107" s="1122"/>
      <c r="AO107" s="1122"/>
      <c r="AP107" s="1122"/>
      <c r="AQ107" s="1122"/>
      <c r="AR107" s="1122"/>
      <c r="AS107" s="1122"/>
      <c r="AT107" s="1122"/>
      <c r="AU107" s="1122"/>
      <c r="AV107" s="1122"/>
      <c r="AW107" s="1122"/>
      <c r="AX107" s="208"/>
      <c r="AY107" s="40"/>
      <c r="AZ107" s="465"/>
      <c r="BA107" s="192">
        <f t="shared" si="15"/>
        <v>2</v>
      </c>
      <c r="BB107" s="192"/>
      <c r="BC107" s="192"/>
      <c r="BD107" s="192"/>
      <c r="BE107" s="192"/>
      <c r="BF107" s="192"/>
      <c r="BG107" s="559" t="str">
        <f t="shared" ca="1" si="8"/>
        <v/>
      </c>
      <c r="BH107" s="560" t="str">
        <f t="shared" ca="1" si="9"/>
        <v/>
      </c>
      <c r="BI107" s="560" t="str">
        <f t="shared" ca="1" si="10"/>
        <v/>
      </c>
      <c r="BJ107" s="560" t="str">
        <f t="shared" ca="1" si="11"/>
        <v/>
      </c>
      <c r="BK107" s="560" t="str">
        <f t="shared" ca="1" si="12"/>
        <v/>
      </c>
      <c r="BL107" s="561" t="str">
        <f t="shared" ca="1" si="13"/>
        <v/>
      </c>
      <c r="BM107" s="192"/>
      <c r="BN107" s="192"/>
      <c r="BO107" s="192"/>
      <c r="BP107" s="192"/>
      <c r="BQ107" s="192"/>
      <c r="BR107" s="1214"/>
      <c r="BS107" s="1214"/>
      <c r="BT107" s="1214"/>
      <c r="BU107" s="1214"/>
      <c r="BV107" s="1214"/>
      <c r="BW107" s="1214"/>
      <c r="BX107" s="1215"/>
      <c r="BY107" s="1215"/>
      <c r="BZ107" s="1215"/>
      <c r="CA107" s="1215"/>
      <c r="CB107" s="1214"/>
      <c r="CC107" s="1214"/>
      <c r="CD107" s="1214"/>
      <c r="CE107" s="1214"/>
      <c r="CF107" s="1214"/>
      <c r="CG107" s="1214"/>
      <c r="CH107" s="1214"/>
      <c r="CI107" s="1214"/>
      <c r="CJ107" s="1215"/>
      <c r="CK107" s="1215"/>
      <c r="CL107" s="1215"/>
      <c r="CM107" s="1215"/>
      <c r="CN107" s="1215"/>
      <c r="CO107" s="1215"/>
      <c r="CP107" s="1215"/>
      <c r="CQ107" s="1215"/>
      <c r="CR107" s="1215"/>
      <c r="CS107" s="1215"/>
      <c r="CT107" s="1215"/>
      <c r="CU107" s="1215"/>
      <c r="CV107" s="1542"/>
      <c r="CW107" s="1541"/>
      <c r="CX107" s="1541"/>
      <c r="CY107" s="1541"/>
      <c r="CZ107" s="229"/>
      <c r="DA107" s="229"/>
      <c r="DB107" s="229"/>
      <c r="DC107" s="229"/>
      <c r="DD107" s="1991"/>
      <c r="DE107" s="1992"/>
      <c r="DF107" s="1992"/>
      <c r="DG107" s="1993"/>
      <c r="DH107" s="229"/>
      <c r="DI107" s="229"/>
      <c r="DJ107" s="229"/>
      <c r="DK107" s="229"/>
      <c r="DL107" s="229"/>
      <c r="DM107" s="229"/>
      <c r="DN107" s="229"/>
      <c r="DO107" s="229"/>
      <c r="DP107" s="229"/>
      <c r="DQ107" s="229"/>
      <c r="DR107" s="1520"/>
    </row>
    <row r="108" spans="1:122" s="80" customFormat="1" ht="15" customHeight="1">
      <c r="A108" s="218"/>
      <c r="B108" s="1980">
        <f>IF(NOT(ISBLANK(D108)),MAX(B$38:B107)+1,"")</f>
        <v>69</v>
      </c>
      <c r="C108" s="1981"/>
      <c r="D108" s="824" t="s">
        <v>1167</v>
      </c>
      <c r="E108" s="1108"/>
      <c r="F108" s="1108"/>
      <c r="G108" s="1108"/>
      <c r="H108" s="1108"/>
      <c r="I108" s="1108"/>
      <c r="J108" s="1108"/>
      <c r="K108" s="1108"/>
      <c r="L108" s="1108"/>
      <c r="M108" s="1108"/>
      <c r="N108" s="1108"/>
      <c r="O108" s="1112"/>
      <c r="P108" s="823" t="s">
        <v>1157</v>
      </c>
      <c r="Q108" s="1108"/>
      <c r="R108" s="1108"/>
      <c r="S108" s="1112"/>
      <c r="T108" s="78" t="s">
        <v>1184</v>
      </c>
      <c r="U108" s="75"/>
      <c r="V108" s="1112"/>
      <c r="W108" s="75"/>
      <c r="X108" s="1112"/>
      <c r="Y108" s="290"/>
      <c r="Z108" s="290"/>
      <c r="AA108" s="290"/>
      <c r="AB108" s="715"/>
      <c r="AC108" s="291" t="s">
        <v>122</v>
      </c>
      <c r="AD108" s="290" t="s">
        <v>122</v>
      </c>
      <c r="AE108" s="290" t="s">
        <v>122</v>
      </c>
      <c r="AF108" s="292" t="s">
        <v>122</v>
      </c>
      <c r="AG108" s="1122"/>
      <c r="AH108" s="1122"/>
      <c r="AI108" s="1122"/>
      <c r="AJ108" s="1122"/>
      <c r="AK108" s="1122"/>
      <c r="AL108" s="1122"/>
      <c r="AM108" s="1122"/>
      <c r="AN108" s="1122"/>
      <c r="AO108" s="1122"/>
      <c r="AP108" s="1122"/>
      <c r="AQ108" s="1122"/>
      <c r="AR108" s="1122"/>
      <c r="AS108" s="1122"/>
      <c r="AT108" s="1122"/>
      <c r="AU108" s="1122"/>
      <c r="AV108" s="1122"/>
      <c r="AW108" s="1122"/>
      <c r="AX108" s="208"/>
      <c r="AY108" s="40"/>
      <c r="AZ108" s="465"/>
      <c r="BA108" s="192">
        <f t="shared" si="15"/>
        <v>2</v>
      </c>
      <c r="BB108" s="192"/>
      <c r="BC108" s="192"/>
      <c r="BD108" s="192"/>
      <c r="BE108" s="192"/>
      <c r="BF108" s="192"/>
      <c r="BG108" s="559" t="str">
        <f t="shared" ca="1" si="8"/>
        <v/>
      </c>
      <c r="BH108" s="560" t="str">
        <f t="shared" ca="1" si="9"/>
        <v/>
      </c>
      <c r="BI108" s="560" t="str">
        <f t="shared" ca="1" si="10"/>
        <v/>
      </c>
      <c r="BJ108" s="560" t="str">
        <f t="shared" ca="1" si="11"/>
        <v/>
      </c>
      <c r="BK108" s="560" t="str">
        <f t="shared" ca="1" si="12"/>
        <v/>
      </c>
      <c r="BL108" s="561" t="str">
        <f t="shared" ca="1" si="13"/>
        <v/>
      </c>
      <c r="BM108" s="192"/>
      <c r="BN108" s="192"/>
      <c r="BO108" s="192"/>
      <c r="BP108" s="192"/>
      <c r="BQ108" s="192"/>
      <c r="BR108" s="1214"/>
      <c r="BS108" s="1214"/>
      <c r="BT108" s="1214"/>
      <c r="BU108" s="1214"/>
      <c r="BV108" s="1214"/>
      <c r="BW108" s="1215"/>
      <c r="BX108" s="1215"/>
      <c r="BY108" s="1215"/>
      <c r="BZ108" s="1215"/>
      <c r="CA108" s="1215"/>
      <c r="CB108" s="1214"/>
      <c r="CC108" s="1214"/>
      <c r="CD108" s="1214"/>
      <c r="CE108" s="1214"/>
      <c r="CF108" s="1214"/>
      <c r="CG108" s="1214"/>
      <c r="CH108" s="1214"/>
      <c r="CI108" s="1214"/>
      <c r="CJ108" s="1215"/>
      <c r="CK108" s="1215"/>
      <c r="CL108" s="1215"/>
      <c r="CM108" s="1215"/>
      <c r="CN108" s="1215"/>
      <c r="CO108" s="1215"/>
      <c r="CP108" s="1215"/>
      <c r="CQ108" s="1215"/>
      <c r="CR108" s="1215"/>
      <c r="CS108" s="1215"/>
      <c r="CT108" s="1215"/>
      <c r="CU108" s="1215"/>
      <c r="CV108" s="1542"/>
      <c r="CW108" s="1541"/>
      <c r="CX108" s="1541"/>
      <c r="CY108" s="1541"/>
      <c r="CZ108" s="229"/>
      <c r="DA108" s="229"/>
      <c r="DB108" s="229"/>
      <c r="DC108" s="229"/>
      <c r="DD108" s="1991"/>
      <c r="DE108" s="1992"/>
      <c r="DF108" s="1992"/>
      <c r="DG108" s="1993"/>
      <c r="DH108" s="229"/>
      <c r="DI108" s="229"/>
      <c r="DJ108" s="229"/>
      <c r="DK108" s="229"/>
      <c r="DL108" s="229"/>
      <c r="DM108" s="229"/>
      <c r="DN108" s="229"/>
      <c r="DO108" s="229"/>
      <c r="DP108" s="229"/>
      <c r="DQ108" s="229"/>
      <c r="DR108" s="1520"/>
    </row>
    <row r="109" spans="1:122" s="80" customFormat="1" ht="15" customHeight="1">
      <c r="A109" s="218"/>
      <c r="B109" s="1980">
        <f>IF(NOT(ISBLANK(D109)),MAX(B$38:B108)+1,"")</f>
        <v>70</v>
      </c>
      <c r="C109" s="1981"/>
      <c r="D109" s="824" t="s">
        <v>1168</v>
      </c>
      <c r="E109" s="1108"/>
      <c r="F109" s="1108"/>
      <c r="G109" s="1108"/>
      <c r="H109" s="1108"/>
      <c r="I109" s="1108"/>
      <c r="J109" s="1108"/>
      <c r="K109" s="1108"/>
      <c r="L109" s="1108"/>
      <c r="M109" s="1108"/>
      <c r="N109" s="1108"/>
      <c r="O109" s="1112"/>
      <c r="P109" s="823" t="s">
        <v>1157</v>
      </c>
      <c r="Q109" s="1108"/>
      <c r="R109" s="1108"/>
      <c r="S109" s="1112"/>
      <c r="T109" s="78" t="s">
        <v>1184</v>
      </c>
      <c r="U109" s="75"/>
      <c r="V109" s="1112"/>
      <c r="W109" s="75"/>
      <c r="X109" s="1112"/>
      <c r="Y109" s="290"/>
      <c r="Z109" s="290"/>
      <c r="AA109" s="290"/>
      <c r="AB109" s="715"/>
      <c r="AC109" s="291" t="s">
        <v>122</v>
      </c>
      <c r="AD109" s="290" t="s">
        <v>122</v>
      </c>
      <c r="AE109" s="290" t="s">
        <v>122</v>
      </c>
      <c r="AF109" s="292" t="s">
        <v>122</v>
      </c>
      <c r="AG109" s="1122"/>
      <c r="AH109" s="1122"/>
      <c r="AI109" s="1122"/>
      <c r="AJ109" s="1122"/>
      <c r="AK109" s="1122"/>
      <c r="AL109" s="1122"/>
      <c r="AM109" s="1122"/>
      <c r="AN109" s="1122"/>
      <c r="AO109" s="1122"/>
      <c r="AP109" s="1122"/>
      <c r="AQ109" s="1122"/>
      <c r="AR109" s="1122"/>
      <c r="AS109" s="1122"/>
      <c r="AT109" s="1122"/>
      <c r="AU109" s="1122"/>
      <c r="AV109" s="1122"/>
      <c r="AW109" s="1122"/>
      <c r="AX109" s="208"/>
      <c r="AY109" s="40"/>
      <c r="AZ109" s="465"/>
      <c r="BA109" s="192">
        <f t="shared" si="15"/>
        <v>2</v>
      </c>
      <c r="BB109" s="192"/>
      <c r="BC109" s="192"/>
      <c r="BD109" s="192"/>
      <c r="BE109" s="192"/>
      <c r="BF109" s="192"/>
      <c r="BG109" s="559" t="str">
        <f t="shared" ca="1" si="8"/>
        <v/>
      </c>
      <c r="BH109" s="560" t="str">
        <f t="shared" ca="1" si="9"/>
        <v/>
      </c>
      <c r="BI109" s="560" t="str">
        <f t="shared" ca="1" si="10"/>
        <v/>
      </c>
      <c r="BJ109" s="560" t="str">
        <f t="shared" ca="1" si="11"/>
        <v/>
      </c>
      <c r="BK109" s="560" t="str">
        <f t="shared" ca="1" si="12"/>
        <v/>
      </c>
      <c r="BL109" s="561" t="str">
        <f t="shared" ca="1" si="13"/>
        <v/>
      </c>
      <c r="BM109" s="192"/>
      <c r="BN109" s="192"/>
      <c r="BO109" s="192"/>
      <c r="BP109" s="192"/>
      <c r="BQ109" s="192"/>
      <c r="BR109" s="1214"/>
      <c r="BS109" s="1214"/>
      <c r="BT109" s="1214"/>
      <c r="BU109" s="1214"/>
      <c r="BV109" s="1214"/>
      <c r="BW109" s="1215"/>
      <c r="BX109" s="1215"/>
      <c r="BY109" s="1215"/>
      <c r="BZ109" s="1215"/>
      <c r="CA109" s="1215"/>
      <c r="CB109" s="1214"/>
      <c r="CC109" s="1214"/>
      <c r="CD109" s="1214"/>
      <c r="CE109" s="1214"/>
      <c r="CF109" s="1214"/>
      <c r="CG109" s="1214"/>
      <c r="CH109" s="1214"/>
      <c r="CI109" s="1214"/>
      <c r="CJ109" s="1215"/>
      <c r="CK109" s="1215"/>
      <c r="CL109" s="1215"/>
      <c r="CM109" s="1215"/>
      <c r="CN109" s="1215"/>
      <c r="CO109" s="1215"/>
      <c r="CP109" s="1215"/>
      <c r="CQ109" s="1215"/>
      <c r="CR109" s="1215"/>
      <c r="CS109" s="1215"/>
      <c r="CT109" s="1215"/>
      <c r="CU109" s="1215"/>
      <c r="CV109" s="1542"/>
      <c r="CW109" s="1541"/>
      <c r="CX109" s="1541"/>
      <c r="CY109" s="1541"/>
      <c r="CZ109" s="229"/>
      <c r="DA109" s="229"/>
      <c r="DB109" s="229"/>
      <c r="DC109" s="229"/>
      <c r="DD109" s="1991"/>
      <c r="DE109" s="1992"/>
      <c r="DF109" s="1992"/>
      <c r="DG109" s="1993"/>
      <c r="DH109" s="229"/>
      <c r="DI109" s="229"/>
      <c r="DJ109" s="229"/>
      <c r="DK109" s="229"/>
      <c r="DL109" s="229"/>
      <c r="DM109" s="229"/>
      <c r="DN109" s="229"/>
      <c r="DO109" s="229"/>
      <c r="DP109" s="229"/>
      <c r="DQ109" s="229"/>
      <c r="DR109" s="1520"/>
    </row>
    <row r="110" spans="1:122" s="80" customFormat="1" ht="15" customHeight="1">
      <c r="A110" s="218"/>
      <c r="B110" s="1980">
        <f>IF(NOT(ISBLANK(D110)),MAX(B$38:B109)+1,"")</f>
        <v>71</v>
      </c>
      <c r="C110" s="1981"/>
      <c r="D110" s="824" t="s">
        <v>1169</v>
      </c>
      <c r="E110" s="1108"/>
      <c r="F110" s="1108"/>
      <c r="G110" s="1108"/>
      <c r="H110" s="1108"/>
      <c r="I110" s="1108"/>
      <c r="J110" s="1108"/>
      <c r="K110" s="1108"/>
      <c r="L110" s="1108"/>
      <c r="M110" s="1108"/>
      <c r="N110" s="1108"/>
      <c r="O110" s="1112"/>
      <c r="P110" s="823" t="s">
        <v>1157</v>
      </c>
      <c r="Q110" s="1108"/>
      <c r="R110" s="1108"/>
      <c r="S110" s="1112"/>
      <c r="T110" s="78" t="s">
        <v>1184</v>
      </c>
      <c r="U110" s="75"/>
      <c r="V110" s="1112"/>
      <c r="W110" s="75"/>
      <c r="X110" s="1112"/>
      <c r="Y110" s="290"/>
      <c r="Z110" s="290"/>
      <c r="AA110" s="290"/>
      <c r="AB110" s="715"/>
      <c r="AC110" s="291" t="s">
        <v>122</v>
      </c>
      <c r="AD110" s="290" t="s">
        <v>122</v>
      </c>
      <c r="AE110" s="290" t="s">
        <v>122</v>
      </c>
      <c r="AF110" s="292" t="s">
        <v>122</v>
      </c>
      <c r="AG110" s="1122"/>
      <c r="AH110" s="1122"/>
      <c r="AI110" s="1122"/>
      <c r="AJ110" s="1122"/>
      <c r="AK110" s="1122"/>
      <c r="AL110" s="1122"/>
      <c r="AM110" s="1122"/>
      <c r="AN110" s="1122"/>
      <c r="AO110" s="1122"/>
      <c r="AP110" s="1122"/>
      <c r="AQ110" s="1122"/>
      <c r="AR110" s="1122"/>
      <c r="AS110" s="1122"/>
      <c r="AT110" s="1122"/>
      <c r="AU110" s="1122"/>
      <c r="AV110" s="1122"/>
      <c r="AW110" s="1122"/>
      <c r="AX110" s="208"/>
      <c r="AY110" s="40"/>
      <c r="AZ110" s="465"/>
      <c r="BA110" s="192">
        <f t="shared" si="15"/>
        <v>2</v>
      </c>
      <c r="BB110" s="192"/>
      <c r="BC110" s="192"/>
      <c r="BD110" s="192"/>
      <c r="BE110" s="192"/>
      <c r="BF110" s="192"/>
      <c r="BG110" s="559" t="str">
        <f t="shared" ca="1" si="8"/>
        <v/>
      </c>
      <c r="BH110" s="560" t="str">
        <f t="shared" ca="1" si="9"/>
        <v/>
      </c>
      <c r="BI110" s="560" t="str">
        <f t="shared" ca="1" si="10"/>
        <v/>
      </c>
      <c r="BJ110" s="560" t="str">
        <f t="shared" ca="1" si="11"/>
        <v/>
      </c>
      <c r="BK110" s="560" t="str">
        <f t="shared" ca="1" si="12"/>
        <v/>
      </c>
      <c r="BL110" s="561" t="str">
        <f t="shared" ca="1" si="13"/>
        <v/>
      </c>
      <c r="BM110" s="192"/>
      <c r="BN110" s="192"/>
      <c r="BO110" s="192"/>
      <c r="BP110" s="192"/>
      <c r="BQ110" s="192"/>
      <c r="BR110" s="1214"/>
      <c r="BS110" s="1214"/>
      <c r="BT110" s="1214"/>
      <c r="BU110" s="1214"/>
      <c r="BV110" s="1214"/>
      <c r="BW110" s="1215"/>
      <c r="BX110" s="1215"/>
      <c r="BY110" s="1214"/>
      <c r="BZ110" s="1214"/>
      <c r="CA110" s="1214"/>
      <c r="CB110" s="1214"/>
      <c r="CC110" s="1214"/>
      <c r="CD110" s="1214"/>
      <c r="CE110" s="1214"/>
      <c r="CF110" s="1214"/>
      <c r="CG110" s="1214"/>
      <c r="CH110" s="1214"/>
      <c r="CI110" s="1214"/>
      <c r="CJ110" s="1215"/>
      <c r="CK110" s="1215"/>
      <c r="CL110" s="1215"/>
      <c r="CM110" s="1215"/>
      <c r="CN110" s="1215"/>
      <c r="CO110" s="1215"/>
      <c r="CP110" s="1215"/>
      <c r="CQ110" s="1215"/>
      <c r="CR110" s="1215"/>
      <c r="CS110" s="1215"/>
      <c r="CT110" s="1215"/>
      <c r="CU110" s="1215"/>
      <c r="CV110" s="1542"/>
      <c r="CW110" s="1541"/>
      <c r="CX110" s="1541"/>
      <c r="CY110" s="1541"/>
      <c r="CZ110" s="229"/>
      <c r="DA110" s="229"/>
      <c r="DB110" s="229"/>
      <c r="DC110" s="229"/>
      <c r="DD110" s="1991"/>
      <c r="DE110" s="1992"/>
      <c r="DF110" s="1992"/>
      <c r="DG110" s="1993"/>
      <c r="DH110" s="229"/>
      <c r="DI110" s="229"/>
      <c r="DJ110" s="229"/>
      <c r="DK110" s="229"/>
      <c r="DL110" s="229"/>
      <c r="DM110" s="229"/>
      <c r="DN110" s="229"/>
      <c r="DO110" s="229"/>
      <c r="DP110" s="229"/>
      <c r="DQ110" s="229"/>
      <c r="DR110" s="1520"/>
    </row>
    <row r="111" spans="1:122" s="80" customFormat="1" ht="15" customHeight="1">
      <c r="A111" s="218"/>
      <c r="B111" s="1980">
        <f>IF(NOT(ISBLANK(D111)),MAX(B$38:B110)+1,"")</f>
        <v>72</v>
      </c>
      <c r="C111" s="1981"/>
      <c r="D111" s="824" t="s">
        <v>1170</v>
      </c>
      <c r="E111" s="1108"/>
      <c r="F111" s="1108"/>
      <c r="G111" s="1108"/>
      <c r="H111" s="1108"/>
      <c r="I111" s="1108"/>
      <c r="J111" s="1108"/>
      <c r="K111" s="1108"/>
      <c r="L111" s="1108"/>
      <c r="M111" s="1108"/>
      <c r="N111" s="1108"/>
      <c r="O111" s="1112"/>
      <c r="P111" s="824" t="s">
        <v>173</v>
      </c>
      <c r="Q111" s="1108"/>
      <c r="R111" s="1108"/>
      <c r="S111" s="1112"/>
      <c r="T111" s="78" t="s">
        <v>1177</v>
      </c>
      <c r="U111" s="75" t="s">
        <v>339</v>
      </c>
      <c r="V111" s="1112"/>
      <c r="W111" s="75" t="s">
        <v>1177</v>
      </c>
      <c r="X111" s="1112"/>
      <c r="Y111" s="290"/>
      <c r="Z111" s="290"/>
      <c r="AA111" s="290"/>
      <c r="AB111" s="715"/>
      <c r="AC111" s="291" t="s">
        <v>122</v>
      </c>
      <c r="AD111" s="290" t="s">
        <v>122</v>
      </c>
      <c r="AE111" s="290" t="s">
        <v>122</v>
      </c>
      <c r="AF111" s="292" t="s">
        <v>122</v>
      </c>
      <c r="AG111" s="1122"/>
      <c r="AH111" s="1122"/>
      <c r="AI111" s="1122"/>
      <c r="AJ111" s="1122"/>
      <c r="AK111" s="1122"/>
      <c r="AL111" s="1122"/>
      <c r="AM111" s="1122"/>
      <c r="AN111" s="1122"/>
      <c r="AO111" s="1122"/>
      <c r="AP111" s="1122"/>
      <c r="AQ111" s="1122"/>
      <c r="AR111" s="1122"/>
      <c r="AS111" s="1122"/>
      <c r="AT111" s="1122"/>
      <c r="AU111" s="1122"/>
      <c r="AV111" s="1122"/>
      <c r="AW111" s="1122"/>
      <c r="AX111" s="208"/>
      <c r="AY111" s="40"/>
      <c r="AZ111" s="465"/>
      <c r="BA111" s="192">
        <f t="shared" si="15"/>
        <v>2</v>
      </c>
      <c r="BB111" s="192"/>
      <c r="BC111" s="192"/>
      <c r="BD111" s="192"/>
      <c r="BE111" s="192"/>
      <c r="BF111" s="192"/>
      <c r="BG111" s="559" t="str">
        <f t="shared" ca="1" si="8"/>
        <v/>
      </c>
      <c r="BH111" s="560" t="str">
        <f t="shared" ca="1" si="9"/>
        <v/>
      </c>
      <c r="BI111" s="560" t="str">
        <f t="shared" ca="1" si="10"/>
        <v/>
      </c>
      <c r="BJ111" s="560" t="str">
        <f t="shared" ca="1" si="11"/>
        <v/>
      </c>
      <c r="BK111" s="560" t="str">
        <f t="shared" ca="1" si="12"/>
        <v/>
      </c>
      <c r="BL111" s="561" t="str">
        <f t="shared" ca="1" si="13"/>
        <v/>
      </c>
      <c r="BM111" s="192"/>
      <c r="BN111" s="192"/>
      <c r="BO111" s="192"/>
      <c r="BP111" s="192"/>
      <c r="BQ111" s="192"/>
      <c r="BR111" s="1214"/>
      <c r="BS111" s="1214"/>
      <c r="BT111" s="1214"/>
      <c r="BU111" s="1214"/>
      <c r="BV111" s="1214"/>
      <c r="BW111" s="1215"/>
      <c r="BX111" s="1214"/>
      <c r="BY111" s="1214"/>
      <c r="BZ111" s="1214"/>
      <c r="CA111" s="1214"/>
      <c r="CB111" s="1214"/>
      <c r="CC111" s="1216"/>
      <c r="CD111" s="1216"/>
      <c r="CE111" s="1216"/>
      <c r="CF111" s="1214"/>
      <c r="CG111" s="1214"/>
      <c r="CH111" s="1214"/>
      <c r="CI111" s="1214"/>
      <c r="CJ111" s="1214"/>
      <c r="CK111" s="1214"/>
      <c r="CL111" s="1215"/>
      <c r="CM111" s="1215"/>
      <c r="CN111" s="1215"/>
      <c r="CO111" s="1215"/>
      <c r="CP111" s="1215"/>
      <c r="CQ111" s="1215"/>
      <c r="CR111" s="1215"/>
      <c r="CS111" s="1215"/>
      <c r="CT111" s="1215"/>
      <c r="CU111" s="1215"/>
      <c r="CV111" s="1542"/>
      <c r="CW111" s="1541"/>
      <c r="CX111" s="1541"/>
      <c r="CY111" s="1541"/>
      <c r="CZ111" s="229"/>
      <c r="DA111" s="229"/>
      <c r="DB111" s="229"/>
      <c r="DC111" s="229"/>
      <c r="DD111" s="1991"/>
      <c r="DE111" s="1992"/>
      <c r="DF111" s="1992"/>
      <c r="DG111" s="1993"/>
      <c r="DH111" s="229"/>
      <c r="DI111" s="229"/>
      <c r="DJ111" s="229"/>
      <c r="DK111" s="229"/>
      <c r="DL111" s="229"/>
      <c r="DM111" s="229"/>
      <c r="DN111" s="229"/>
      <c r="DO111" s="229"/>
      <c r="DP111" s="229"/>
      <c r="DQ111" s="229"/>
      <c r="DR111" s="1520"/>
    </row>
    <row r="112" spans="1:122" s="80" customFormat="1" ht="15" customHeight="1">
      <c r="A112" s="218"/>
      <c r="B112" s="1980">
        <f>IF(NOT(ISBLANK(D112)),MAX(B$38:B111)+1,"")</f>
        <v>73</v>
      </c>
      <c r="C112" s="1981"/>
      <c r="D112" s="824" t="s">
        <v>1171</v>
      </c>
      <c r="E112" s="1108"/>
      <c r="F112" s="1108"/>
      <c r="G112" s="1108"/>
      <c r="H112" s="1108"/>
      <c r="I112" s="1108"/>
      <c r="J112" s="1108"/>
      <c r="K112" s="1108"/>
      <c r="L112" s="1108"/>
      <c r="M112" s="1108"/>
      <c r="N112" s="1108"/>
      <c r="O112" s="1112"/>
      <c r="P112" s="824" t="s">
        <v>173</v>
      </c>
      <c r="Q112" s="1108"/>
      <c r="R112" s="1108"/>
      <c r="S112" s="1112"/>
      <c r="T112" s="78" t="s">
        <v>1177</v>
      </c>
      <c r="U112" s="75" t="s">
        <v>339</v>
      </c>
      <c r="V112" s="1112"/>
      <c r="W112" s="75" t="s">
        <v>1177</v>
      </c>
      <c r="X112" s="1112"/>
      <c r="Y112" s="290"/>
      <c r="Z112" s="290"/>
      <c r="AA112" s="290"/>
      <c r="AB112" s="715"/>
      <c r="AC112" s="291" t="s">
        <v>122</v>
      </c>
      <c r="AD112" s="290" t="s">
        <v>122</v>
      </c>
      <c r="AE112" s="290" t="s">
        <v>122</v>
      </c>
      <c r="AF112" s="292" t="s">
        <v>122</v>
      </c>
      <c r="AG112" s="1122"/>
      <c r="AH112" s="1122"/>
      <c r="AI112" s="1122"/>
      <c r="AJ112" s="1122"/>
      <c r="AK112" s="1122"/>
      <c r="AL112" s="1122"/>
      <c r="AM112" s="1122"/>
      <c r="AN112" s="1122"/>
      <c r="AO112" s="1122"/>
      <c r="AP112" s="1122"/>
      <c r="AQ112" s="1122"/>
      <c r="AR112" s="1122"/>
      <c r="AS112" s="1122"/>
      <c r="AT112" s="1122"/>
      <c r="AU112" s="1122"/>
      <c r="AV112" s="1122"/>
      <c r="AW112" s="1122"/>
      <c r="AX112" s="208"/>
      <c r="AY112" s="40"/>
      <c r="AZ112" s="465"/>
      <c r="BA112" s="192">
        <f t="shared" si="15"/>
        <v>2</v>
      </c>
      <c r="BB112" s="192"/>
      <c r="BC112" s="192"/>
      <c r="BD112" s="192"/>
      <c r="BE112" s="192"/>
      <c r="BF112" s="192"/>
      <c r="BG112" s="559" t="str">
        <f t="shared" ca="1" si="8"/>
        <v/>
      </c>
      <c r="BH112" s="560" t="str">
        <f t="shared" ca="1" si="9"/>
        <v/>
      </c>
      <c r="BI112" s="560" t="str">
        <f t="shared" ca="1" si="10"/>
        <v/>
      </c>
      <c r="BJ112" s="560" t="str">
        <f t="shared" ca="1" si="11"/>
        <v/>
      </c>
      <c r="BK112" s="560" t="str">
        <f t="shared" ca="1" si="12"/>
        <v/>
      </c>
      <c r="BL112" s="561" t="str">
        <f t="shared" ca="1" si="13"/>
        <v/>
      </c>
      <c r="BM112" s="192"/>
      <c r="BN112" s="192"/>
      <c r="BO112" s="192"/>
      <c r="BP112" s="192"/>
      <c r="BQ112" s="192"/>
      <c r="BR112" s="1214"/>
      <c r="BS112" s="1214"/>
      <c r="BT112" s="1214"/>
      <c r="BU112" s="1214"/>
      <c r="BV112" s="1214"/>
      <c r="BW112" s="1215"/>
      <c r="BX112" s="1214"/>
      <c r="BY112" s="1216"/>
      <c r="BZ112" s="1216"/>
      <c r="CA112" s="1216"/>
      <c r="CB112" s="1216"/>
      <c r="CC112" s="1214"/>
      <c r="CD112" s="1214"/>
      <c r="CE112" s="1214"/>
      <c r="CF112" s="1214"/>
      <c r="CG112" s="1214"/>
      <c r="CH112" s="1214"/>
      <c r="CI112" s="1214"/>
      <c r="CJ112" s="1214"/>
      <c r="CK112" s="1214"/>
      <c r="CL112" s="1215"/>
      <c r="CM112" s="1215"/>
      <c r="CN112" s="1215"/>
      <c r="CO112" s="1215"/>
      <c r="CP112" s="1215"/>
      <c r="CQ112" s="1215"/>
      <c r="CR112" s="1215"/>
      <c r="CS112" s="1215"/>
      <c r="CT112" s="1215"/>
      <c r="CU112" s="1215"/>
      <c r="CV112" s="1542"/>
      <c r="CW112" s="1541"/>
      <c r="CX112" s="1541"/>
      <c r="CY112" s="1541"/>
      <c r="CZ112" s="229"/>
      <c r="DA112" s="229"/>
      <c r="DB112" s="229"/>
      <c r="DC112" s="229"/>
      <c r="DD112" s="1991"/>
      <c r="DE112" s="1992"/>
      <c r="DF112" s="1992"/>
      <c r="DG112" s="1993"/>
      <c r="DH112" s="229"/>
      <c r="DI112" s="229"/>
      <c r="DJ112" s="229"/>
      <c r="DK112" s="229"/>
      <c r="DL112" s="229"/>
      <c r="DM112" s="229"/>
      <c r="DN112" s="229"/>
      <c r="DO112" s="229"/>
      <c r="DP112" s="229"/>
      <c r="DQ112" s="229"/>
      <c r="DR112" s="1520"/>
    </row>
    <row r="113" spans="1:122" s="80" customFormat="1" ht="15" customHeight="1">
      <c r="A113" s="218"/>
      <c r="B113" s="1980">
        <f>IF(NOT(ISBLANK(D113)),MAX(B$38:B112)+1,"")</f>
        <v>74</v>
      </c>
      <c r="C113" s="1981"/>
      <c r="D113" s="824" t="s">
        <v>1172</v>
      </c>
      <c r="E113" s="1108"/>
      <c r="F113" s="1108"/>
      <c r="G113" s="1108"/>
      <c r="H113" s="1108"/>
      <c r="I113" s="1108"/>
      <c r="J113" s="1108"/>
      <c r="K113" s="1108"/>
      <c r="L113" s="1108"/>
      <c r="M113" s="1108"/>
      <c r="N113" s="1108"/>
      <c r="O113" s="1112"/>
      <c r="P113" s="824" t="s">
        <v>173</v>
      </c>
      <c r="Q113" s="1108"/>
      <c r="R113" s="1108"/>
      <c r="S113" s="1112"/>
      <c r="T113" s="78" t="s">
        <v>1177</v>
      </c>
      <c r="U113" s="75" t="s">
        <v>339</v>
      </c>
      <c r="V113" s="1112"/>
      <c r="W113" s="75" t="s">
        <v>1177</v>
      </c>
      <c r="X113" s="1112"/>
      <c r="Y113" s="290"/>
      <c r="Z113" s="290"/>
      <c r="AA113" s="290"/>
      <c r="AB113" s="715"/>
      <c r="AC113" s="291" t="s">
        <v>122</v>
      </c>
      <c r="AD113" s="290" t="s">
        <v>122</v>
      </c>
      <c r="AE113" s="290" t="s">
        <v>122</v>
      </c>
      <c r="AF113" s="292" t="s">
        <v>122</v>
      </c>
      <c r="AG113" s="1122"/>
      <c r="AH113" s="1122"/>
      <c r="AI113" s="1122"/>
      <c r="AJ113" s="1122"/>
      <c r="AK113" s="1122"/>
      <c r="AL113" s="1122"/>
      <c r="AM113" s="1122"/>
      <c r="AN113" s="1122"/>
      <c r="AO113" s="1122"/>
      <c r="AP113" s="1122"/>
      <c r="AQ113" s="1122"/>
      <c r="AR113" s="1122"/>
      <c r="AS113" s="1122"/>
      <c r="AT113" s="1122"/>
      <c r="AU113" s="1122"/>
      <c r="AV113" s="1122"/>
      <c r="AW113" s="1122"/>
      <c r="AX113" s="208"/>
      <c r="AY113" s="40"/>
      <c r="AZ113" s="465"/>
      <c r="BA113" s="192">
        <f t="shared" si="15"/>
        <v>2</v>
      </c>
      <c r="BB113" s="192"/>
      <c r="BC113" s="192"/>
      <c r="BD113" s="192"/>
      <c r="BE113" s="192"/>
      <c r="BF113" s="192"/>
      <c r="BG113" s="559" t="str">
        <f t="shared" ca="1" si="8"/>
        <v/>
      </c>
      <c r="BH113" s="560" t="str">
        <f t="shared" ca="1" si="9"/>
        <v/>
      </c>
      <c r="BI113" s="560" t="str">
        <f t="shared" ca="1" si="10"/>
        <v/>
      </c>
      <c r="BJ113" s="560" t="str">
        <f t="shared" ca="1" si="11"/>
        <v/>
      </c>
      <c r="BK113" s="560" t="str">
        <f t="shared" ca="1" si="12"/>
        <v/>
      </c>
      <c r="BL113" s="561" t="str">
        <f t="shared" ca="1" si="13"/>
        <v/>
      </c>
      <c r="BM113" s="192"/>
      <c r="BN113" s="192"/>
      <c r="BO113" s="192"/>
      <c r="BP113" s="192"/>
      <c r="BQ113" s="192"/>
      <c r="BR113" s="1214"/>
      <c r="BS113" s="1214"/>
      <c r="BT113" s="1214"/>
      <c r="BU113" s="1214"/>
      <c r="BV113" s="1214"/>
      <c r="BW113" s="1214"/>
      <c r="BX113" s="1215"/>
      <c r="BY113" s="1215"/>
      <c r="BZ113" s="1215"/>
      <c r="CA113" s="1215"/>
      <c r="CB113" s="1214"/>
      <c r="CC113" s="1214"/>
      <c r="CD113" s="1214"/>
      <c r="CE113" s="1214"/>
      <c r="CF113" s="1214"/>
      <c r="CG113" s="1214"/>
      <c r="CH113" s="1214"/>
      <c r="CI113" s="1214"/>
      <c r="CJ113" s="1214"/>
      <c r="CK113" s="1214"/>
      <c r="CL113" s="1215"/>
      <c r="CM113" s="1215"/>
      <c r="CN113" s="1215"/>
      <c r="CO113" s="1215"/>
      <c r="CP113" s="1215"/>
      <c r="CQ113" s="1215"/>
      <c r="CR113" s="1215"/>
      <c r="CS113" s="1215"/>
      <c r="CT113" s="1215"/>
      <c r="CU113" s="1215"/>
      <c r="CV113" s="1542"/>
      <c r="CW113" s="1541"/>
      <c r="CX113" s="1541"/>
      <c r="CY113" s="1541"/>
      <c r="CZ113" s="229"/>
      <c r="DA113" s="229"/>
      <c r="DB113" s="229"/>
      <c r="DC113" s="229"/>
      <c r="DD113" s="1991"/>
      <c r="DE113" s="1992"/>
      <c r="DF113" s="1992"/>
      <c r="DG113" s="1993"/>
      <c r="DH113" s="229"/>
      <c r="DI113" s="229"/>
      <c r="DJ113" s="229"/>
      <c r="DK113" s="229"/>
      <c r="DL113" s="229"/>
      <c r="DM113" s="229"/>
      <c r="DN113" s="229"/>
      <c r="DO113" s="229"/>
      <c r="DP113" s="229"/>
      <c r="DQ113" s="229"/>
      <c r="DR113" s="1520"/>
    </row>
    <row r="114" spans="1:122" s="80" customFormat="1" ht="15" customHeight="1">
      <c r="A114" s="218"/>
      <c r="B114" s="2017">
        <f>IF(NOT(ISBLANK(D114)),MAX(B$38:B113)+1,"")</f>
        <v>75</v>
      </c>
      <c r="C114" s="2018"/>
      <c r="D114" s="825" t="s">
        <v>1173</v>
      </c>
      <c r="E114" s="1118"/>
      <c r="F114" s="1118"/>
      <c r="G114" s="1118"/>
      <c r="H114" s="1118"/>
      <c r="I114" s="1118"/>
      <c r="J114" s="1118"/>
      <c r="K114" s="1118"/>
      <c r="L114" s="1118"/>
      <c r="M114" s="1118"/>
      <c r="N114" s="1118"/>
      <c r="O114" s="1113"/>
      <c r="P114" s="825" t="s">
        <v>173</v>
      </c>
      <c r="Q114" s="1118"/>
      <c r="R114" s="1118"/>
      <c r="S114" s="1113"/>
      <c r="T114" s="1228" t="s">
        <v>1184</v>
      </c>
      <c r="U114" s="215"/>
      <c r="V114" s="1113"/>
      <c r="W114" s="215"/>
      <c r="X114" s="1113"/>
      <c r="Y114" s="1229"/>
      <c r="Z114" s="1229"/>
      <c r="AA114" s="1229"/>
      <c r="AB114" s="1116"/>
      <c r="AC114" s="1230" t="s">
        <v>122</v>
      </c>
      <c r="AD114" s="1229" t="s">
        <v>122</v>
      </c>
      <c r="AE114" s="1229" t="s">
        <v>122</v>
      </c>
      <c r="AF114" s="1231" t="s">
        <v>122</v>
      </c>
      <c r="AG114" s="204"/>
      <c r="AH114" s="204"/>
      <c r="AI114" s="204"/>
      <c r="AJ114" s="204"/>
      <c r="AK114" s="204"/>
      <c r="AL114" s="204"/>
      <c r="AM114" s="204"/>
      <c r="AN114" s="204"/>
      <c r="AO114" s="204"/>
      <c r="AP114" s="204"/>
      <c r="AQ114" s="204"/>
      <c r="AR114" s="204"/>
      <c r="AS114" s="204"/>
      <c r="AT114" s="204"/>
      <c r="AU114" s="204"/>
      <c r="AV114" s="204"/>
      <c r="AW114" s="204"/>
      <c r="AX114" s="205"/>
      <c r="AY114" s="40"/>
      <c r="AZ114" s="465"/>
      <c r="BA114" s="192">
        <f t="shared" si="15"/>
        <v>2</v>
      </c>
      <c r="BB114" s="192"/>
      <c r="BC114" s="192"/>
      <c r="BD114" s="192"/>
      <c r="BE114" s="192"/>
      <c r="BF114" s="192"/>
      <c r="BG114" s="559" t="str">
        <f t="shared" ca="1" si="8"/>
        <v/>
      </c>
      <c r="BH114" s="560" t="str">
        <f t="shared" ca="1" si="9"/>
        <v/>
      </c>
      <c r="BI114" s="560" t="str">
        <f t="shared" ca="1" si="10"/>
        <v/>
      </c>
      <c r="BJ114" s="560" t="str">
        <f t="shared" ca="1" si="11"/>
        <v/>
      </c>
      <c r="BK114" s="560" t="str">
        <f t="shared" ca="1" si="12"/>
        <v/>
      </c>
      <c r="BL114" s="561" t="str">
        <f t="shared" ca="1" si="13"/>
        <v/>
      </c>
      <c r="BM114" s="192"/>
      <c r="BN114" s="192"/>
      <c r="BO114" s="192"/>
      <c r="BP114" s="192"/>
      <c r="BQ114" s="192"/>
      <c r="BR114" s="1214"/>
      <c r="BS114" s="1214"/>
      <c r="BT114" s="1214"/>
      <c r="BU114" s="1214"/>
      <c r="BV114" s="1214"/>
      <c r="BW114" s="1214"/>
      <c r="BX114" s="1215"/>
      <c r="BY114" s="1215"/>
      <c r="BZ114" s="1215"/>
      <c r="CA114" s="1215"/>
      <c r="CB114" s="1214"/>
      <c r="CC114" s="1214"/>
      <c r="CD114" s="1214"/>
      <c r="CE114" s="1214"/>
      <c r="CF114" s="1214"/>
      <c r="CG114" s="1214"/>
      <c r="CH114" s="1214"/>
      <c r="CI114" s="1214"/>
      <c r="CJ114" s="1215"/>
      <c r="CK114" s="1215"/>
      <c r="CL114" s="1215"/>
      <c r="CM114" s="1215"/>
      <c r="CN114" s="1215"/>
      <c r="CO114" s="1215"/>
      <c r="CP114" s="1215"/>
      <c r="CQ114" s="1215"/>
      <c r="CR114" s="1215"/>
      <c r="CS114" s="1215"/>
      <c r="CT114" s="1215"/>
      <c r="CU114" s="1215"/>
      <c r="CV114" s="1542"/>
      <c r="CW114" s="1541"/>
      <c r="CX114" s="1541"/>
      <c r="CY114" s="1541"/>
      <c r="CZ114" s="229"/>
      <c r="DA114" s="229"/>
      <c r="DB114" s="229"/>
      <c r="DC114" s="229"/>
      <c r="DD114" s="1991"/>
      <c r="DE114" s="1992"/>
      <c r="DF114" s="1992"/>
      <c r="DG114" s="1993"/>
      <c r="DH114" s="229"/>
      <c r="DI114" s="229"/>
      <c r="DJ114" s="229"/>
      <c r="DK114" s="229"/>
      <c r="DL114" s="229"/>
      <c r="DM114" s="229"/>
      <c r="DN114" s="229"/>
      <c r="DO114" s="229"/>
      <c r="DP114" s="229"/>
      <c r="DQ114" s="229"/>
      <c r="DR114" s="1520"/>
    </row>
    <row r="115" spans="1:122" s="80" customFormat="1" ht="15" customHeight="1">
      <c r="A115" s="218"/>
      <c r="B115" s="146" t="s">
        <v>130</v>
      </c>
      <c r="C115" s="578"/>
      <c r="D115" s="578"/>
      <c r="E115" s="578"/>
      <c r="F115" s="578"/>
      <c r="G115" s="578"/>
      <c r="H115" s="578"/>
      <c r="I115" s="578"/>
      <c r="J115" s="578"/>
      <c r="K115" s="578"/>
      <c r="L115" s="578"/>
      <c r="M115" s="578"/>
      <c r="N115" s="578"/>
      <c r="O115" s="578"/>
      <c r="P115" s="578"/>
      <c r="Q115" s="578"/>
      <c r="R115" s="578"/>
      <c r="S115" s="578"/>
      <c r="T115" s="144"/>
      <c r="U115" s="578"/>
      <c r="V115" s="578"/>
      <c r="W115" s="1013"/>
      <c r="X115" s="145"/>
      <c r="Y115" s="370" t="s">
        <v>536</v>
      </c>
      <c r="Z115" s="370" t="s">
        <v>128</v>
      </c>
      <c r="AA115" s="370" t="s">
        <v>537</v>
      </c>
      <c r="AB115" s="372" t="s">
        <v>538</v>
      </c>
      <c r="AC115" s="373" t="s">
        <v>125</v>
      </c>
      <c r="AD115" s="374" t="s">
        <v>126</v>
      </c>
      <c r="AE115" s="374" t="s">
        <v>127</v>
      </c>
      <c r="AF115" s="375" t="s">
        <v>128</v>
      </c>
      <c r="AG115" s="578"/>
      <c r="AH115" s="578"/>
      <c r="AI115" s="578"/>
      <c r="AJ115" s="578"/>
      <c r="AK115" s="578"/>
      <c r="AL115" s="578"/>
      <c r="AM115" s="578"/>
      <c r="AN115" s="578"/>
      <c r="AO115" s="578"/>
      <c r="AP115" s="578"/>
      <c r="AQ115" s="578"/>
      <c r="AR115" s="578"/>
      <c r="AS115" s="578"/>
      <c r="AT115" s="578"/>
      <c r="AU115" s="578"/>
      <c r="AV115" s="578"/>
      <c r="AW115" s="578"/>
      <c r="AX115" s="579"/>
      <c r="AY115" s="40"/>
      <c r="AZ115" s="465"/>
      <c r="BA115" s="192">
        <f t="shared" si="15"/>
        <v>2</v>
      </c>
      <c r="BB115" s="192"/>
      <c r="BC115" s="192"/>
      <c r="BD115" s="192"/>
      <c r="BE115" s="192"/>
      <c r="BF115" s="192"/>
      <c r="BG115" s="559" t="str">
        <f t="shared" ca="1" si="8"/>
        <v/>
      </c>
      <c r="BH115" s="560" t="str">
        <f t="shared" ca="1" si="9"/>
        <v/>
      </c>
      <c r="BI115" s="560" t="str">
        <f t="shared" ca="1" si="10"/>
        <v/>
      </c>
      <c r="BJ115" s="560" t="str">
        <f t="shared" ca="1" si="11"/>
        <v/>
      </c>
      <c r="BK115" s="560" t="str">
        <f t="shared" ca="1" si="12"/>
        <v/>
      </c>
      <c r="BL115" s="561" t="str">
        <f t="shared" ca="1" si="13"/>
        <v/>
      </c>
      <c r="BM115" s="192"/>
      <c r="BN115" s="192"/>
      <c r="BO115" s="192"/>
      <c r="BP115" s="192"/>
      <c r="BQ115" s="192"/>
      <c r="BR115" s="465"/>
      <c r="BS115" s="465"/>
      <c r="BT115" s="465"/>
      <c r="BU115" s="465"/>
      <c r="BV115" s="465"/>
      <c r="BW115" s="192"/>
      <c r="BX115" s="192"/>
      <c r="BY115" s="192"/>
      <c r="BZ115" s="192"/>
      <c r="CA115" s="192"/>
      <c r="CB115" s="465"/>
      <c r="CC115" s="465"/>
      <c r="CD115" s="465"/>
      <c r="CE115" s="465"/>
      <c r="CF115" s="465"/>
      <c r="CG115" s="465"/>
      <c r="CH115" s="465"/>
      <c r="CI115" s="465"/>
      <c r="CJ115" s="192"/>
      <c r="CK115" s="192"/>
      <c r="CL115" s="192"/>
      <c r="CM115" s="192"/>
      <c r="CN115" s="192"/>
      <c r="CO115" s="192"/>
      <c r="CP115" s="192"/>
      <c r="CQ115" s="192"/>
      <c r="CR115" s="192"/>
      <c r="CS115" s="192"/>
      <c r="CT115" s="192"/>
      <c r="CU115" s="192"/>
      <c r="CV115" s="1518"/>
      <c r="CW115" s="1519"/>
      <c r="CX115" s="1519"/>
      <c r="CY115" s="229"/>
      <c r="CZ115" s="229"/>
      <c r="DA115" s="229"/>
      <c r="DB115" s="229"/>
      <c r="DC115" s="229"/>
      <c r="DD115" s="1991"/>
      <c r="DE115" s="1992"/>
      <c r="DF115" s="1992"/>
      <c r="DG115" s="1993"/>
      <c r="DH115" s="229"/>
      <c r="DI115" s="229"/>
      <c r="DJ115" s="229"/>
      <c r="DK115" s="229"/>
      <c r="DL115" s="229"/>
      <c r="DM115" s="229"/>
      <c r="DN115" s="229"/>
      <c r="DO115" s="229"/>
      <c r="DP115" s="229"/>
      <c r="DQ115" s="229"/>
      <c r="DR115" s="1520"/>
    </row>
    <row r="116" spans="1:122" s="80" customFormat="1" ht="15" customHeight="1">
      <c r="A116" s="218"/>
      <c r="B116" s="1891">
        <f>IF(NOT(ISBLANK(D116)),MAX(B$78:B115)+1,"")</f>
        <v>76</v>
      </c>
      <c r="C116" s="1892"/>
      <c r="D116" s="75" t="s">
        <v>131</v>
      </c>
      <c r="E116" s="926"/>
      <c r="F116" s="926"/>
      <c r="G116" s="926"/>
      <c r="H116" s="926"/>
      <c r="I116" s="926"/>
      <c r="J116" s="926"/>
      <c r="K116" s="926"/>
      <c r="L116" s="926"/>
      <c r="M116" s="926"/>
      <c r="N116" s="926"/>
      <c r="O116" s="932"/>
      <c r="P116" s="824" t="s">
        <v>52</v>
      </c>
      <c r="Q116" s="926"/>
      <c r="R116" s="926"/>
      <c r="S116" s="932"/>
      <c r="T116" s="78" t="s">
        <v>53</v>
      </c>
      <c r="U116" s="147"/>
      <c r="V116" s="932"/>
      <c r="W116" s="75"/>
      <c r="X116" s="932"/>
      <c r="Y116" s="77"/>
      <c r="Z116" s="77"/>
      <c r="AA116" s="77"/>
      <c r="AB116" s="718"/>
      <c r="AC116" s="151" t="s">
        <v>129</v>
      </c>
      <c r="AD116" s="76" t="s">
        <v>129</v>
      </c>
      <c r="AE116" s="76" t="s">
        <v>129</v>
      </c>
      <c r="AF116" s="152" t="s">
        <v>129</v>
      </c>
      <c r="AG116" s="926"/>
      <c r="AH116" s="926"/>
      <c r="AI116" s="926"/>
      <c r="AJ116" s="926"/>
      <c r="AK116" s="926"/>
      <c r="AL116" s="926"/>
      <c r="AM116" s="926"/>
      <c r="AN116" s="926"/>
      <c r="AO116" s="926"/>
      <c r="AP116" s="926"/>
      <c r="AQ116" s="926"/>
      <c r="AR116" s="926"/>
      <c r="AS116" s="926"/>
      <c r="AT116" s="926"/>
      <c r="AU116" s="926"/>
      <c r="AV116" s="926"/>
      <c r="AW116" s="926"/>
      <c r="AX116" s="73"/>
      <c r="AY116" s="40"/>
      <c r="AZ116" s="465"/>
      <c r="BA116" s="192">
        <f t="shared" si="15"/>
        <v>2</v>
      </c>
      <c r="BB116" s="192"/>
      <c r="BC116" s="192"/>
      <c r="BD116" s="192"/>
      <c r="BE116" s="192"/>
      <c r="BF116" s="192"/>
      <c r="BG116" s="559" t="str">
        <f t="shared" ca="1" si="8"/>
        <v/>
      </c>
      <c r="BH116" s="560" t="str">
        <f t="shared" ca="1" si="9"/>
        <v/>
      </c>
      <c r="BI116" s="560" t="str">
        <f t="shared" ca="1" si="10"/>
        <v/>
      </c>
      <c r="BJ116" s="560" t="str">
        <f t="shared" ca="1" si="11"/>
        <v/>
      </c>
      <c r="BK116" s="560" t="str">
        <f t="shared" ca="1" si="12"/>
        <v/>
      </c>
      <c r="BL116" s="561" t="str">
        <f t="shared" ca="1" si="13"/>
        <v/>
      </c>
      <c r="BM116" s="192"/>
      <c r="BN116" s="192"/>
      <c r="BO116" s="192"/>
      <c r="BP116" s="192"/>
      <c r="BQ116" s="192"/>
      <c r="BR116" s="465"/>
      <c r="BS116" s="465"/>
      <c r="BT116" s="465"/>
      <c r="BU116" s="465"/>
      <c r="BV116" s="465"/>
      <c r="BW116" s="192"/>
      <c r="BX116" s="192"/>
      <c r="BY116" s="192"/>
      <c r="BZ116" s="192"/>
      <c r="CA116" s="192"/>
      <c r="CB116" s="465"/>
      <c r="CC116" s="465"/>
      <c r="CD116" s="465"/>
      <c r="CE116" s="465"/>
      <c r="CF116" s="465"/>
      <c r="CG116" s="465"/>
      <c r="CH116" s="465"/>
      <c r="CI116" s="465"/>
      <c r="CJ116" s="192"/>
      <c r="CK116" s="192"/>
      <c r="CL116" s="192"/>
      <c r="CM116" s="192"/>
      <c r="CN116" s="192"/>
      <c r="CO116" s="192"/>
      <c r="CP116" s="192"/>
      <c r="CQ116" s="192"/>
      <c r="CR116" s="192"/>
      <c r="CS116" s="192"/>
      <c r="CT116" s="192"/>
      <c r="CU116" s="192"/>
      <c r="CV116" s="1518"/>
      <c r="CW116" s="1519"/>
      <c r="CX116" s="1519"/>
      <c r="CY116" s="229"/>
      <c r="CZ116" s="229"/>
      <c r="DA116" s="229"/>
      <c r="DB116" s="229"/>
      <c r="DC116" s="229"/>
      <c r="DD116" s="1991"/>
      <c r="DE116" s="1992"/>
      <c r="DF116" s="1992"/>
      <c r="DG116" s="1993"/>
      <c r="DH116" s="229"/>
      <c r="DI116" s="229"/>
      <c r="DJ116" s="229"/>
      <c r="DK116" s="229"/>
      <c r="DL116" s="229"/>
      <c r="DM116" s="229"/>
      <c r="DN116" s="229"/>
      <c r="DO116" s="229"/>
      <c r="DP116" s="229"/>
      <c r="DQ116" s="229"/>
      <c r="DR116" s="1520"/>
    </row>
    <row r="117" spans="1:122" s="80" customFormat="1" ht="15" customHeight="1">
      <c r="A117" s="218"/>
      <c r="B117" s="1891">
        <f>IF(NOT(ISBLANK(D117)),MAX(B$78:B116)+1,"")</f>
        <v>77</v>
      </c>
      <c r="C117" s="1892"/>
      <c r="D117" s="75" t="s">
        <v>220</v>
      </c>
      <c r="E117" s="926"/>
      <c r="F117" s="926" t="s">
        <v>142</v>
      </c>
      <c r="G117" s="926"/>
      <c r="H117" s="926"/>
      <c r="I117" s="926"/>
      <c r="J117" s="926"/>
      <c r="K117" s="926"/>
      <c r="L117" s="926"/>
      <c r="M117" s="926"/>
      <c r="N117" s="926"/>
      <c r="O117" s="932"/>
      <c r="P117" s="824" t="s">
        <v>52</v>
      </c>
      <c r="Q117" s="926"/>
      <c r="R117" s="926"/>
      <c r="S117" s="932"/>
      <c r="T117" s="78" t="s">
        <v>53</v>
      </c>
      <c r="U117" s="147"/>
      <c r="V117" s="932"/>
      <c r="W117" s="75"/>
      <c r="X117" s="932"/>
      <c r="Y117" s="77"/>
      <c r="Z117" s="77"/>
      <c r="AA117" s="77"/>
      <c r="AB117" s="716"/>
      <c r="AC117" s="153" t="s">
        <v>50</v>
      </c>
      <c r="AD117" s="77" t="s">
        <v>129</v>
      </c>
      <c r="AE117" s="77" t="s">
        <v>122</v>
      </c>
      <c r="AF117" s="154" t="s">
        <v>129</v>
      </c>
      <c r="AG117" s="926"/>
      <c r="AH117" s="926"/>
      <c r="AI117" s="926"/>
      <c r="AJ117" s="926"/>
      <c r="AK117" s="926"/>
      <c r="AL117" s="926"/>
      <c r="AM117" s="926"/>
      <c r="AN117" s="926"/>
      <c r="AO117" s="926"/>
      <c r="AP117" s="926"/>
      <c r="AQ117" s="926"/>
      <c r="AR117" s="926"/>
      <c r="AS117" s="926"/>
      <c r="AT117" s="926"/>
      <c r="AU117" s="926"/>
      <c r="AV117" s="926"/>
      <c r="AW117" s="926"/>
      <c r="AX117" s="73"/>
      <c r="AY117" s="40"/>
      <c r="AZ117" s="465"/>
      <c r="BA117" s="192">
        <f t="shared" si="15"/>
        <v>2</v>
      </c>
      <c r="BB117" s="192"/>
      <c r="BC117" s="192"/>
      <c r="BD117" s="192"/>
      <c r="BE117" s="192"/>
      <c r="BF117" s="192"/>
      <c r="BG117" s="559" t="str">
        <f t="shared" ca="1" si="8"/>
        <v/>
      </c>
      <c r="BH117" s="560" t="str">
        <f t="shared" ca="1" si="9"/>
        <v/>
      </c>
      <c r="BI117" s="560" t="str">
        <f t="shared" ca="1" si="10"/>
        <v/>
      </c>
      <c r="BJ117" s="560" t="str">
        <f t="shared" ca="1" si="11"/>
        <v/>
      </c>
      <c r="BK117" s="560" t="str">
        <f t="shared" ca="1" si="12"/>
        <v/>
      </c>
      <c r="BL117" s="561" t="str">
        <f t="shared" ca="1" si="13"/>
        <v/>
      </c>
      <c r="BM117" s="192"/>
      <c r="BN117" s="192"/>
      <c r="BO117" s="192"/>
      <c r="BP117" s="192"/>
      <c r="BQ117" s="192"/>
      <c r="BR117" s="465"/>
      <c r="BS117" s="465"/>
      <c r="BT117" s="465"/>
      <c r="BU117" s="465"/>
      <c r="BV117" s="465"/>
      <c r="BW117" s="192"/>
      <c r="BX117" s="192"/>
      <c r="BY117" s="192"/>
      <c r="BZ117" s="192"/>
      <c r="CA117" s="192"/>
      <c r="CB117" s="465"/>
      <c r="CC117" s="465"/>
      <c r="CD117" s="465"/>
      <c r="CE117" s="465"/>
      <c r="CF117" s="465"/>
      <c r="CG117" s="465"/>
      <c r="CH117" s="465"/>
      <c r="CI117" s="465"/>
      <c r="CJ117" s="192"/>
      <c r="CK117" s="192"/>
      <c r="CL117" s="192"/>
      <c r="CM117" s="192"/>
      <c r="CN117" s="192"/>
      <c r="CO117" s="192"/>
      <c r="CP117" s="192"/>
      <c r="CQ117" s="192"/>
      <c r="CR117" s="192"/>
      <c r="CS117" s="192"/>
      <c r="CT117" s="192"/>
      <c r="CU117" s="192"/>
      <c r="CV117" s="1518"/>
      <c r="CW117" s="1519"/>
      <c r="CX117" s="1519"/>
      <c r="CY117" s="229"/>
      <c r="CZ117" s="229"/>
      <c r="DA117" s="229"/>
      <c r="DB117" s="229"/>
      <c r="DC117" s="229"/>
      <c r="DD117" s="1991"/>
      <c r="DE117" s="1992"/>
      <c r="DF117" s="1992"/>
      <c r="DG117" s="1993"/>
      <c r="DH117" s="229"/>
      <c r="DI117" s="229"/>
      <c r="DJ117" s="229"/>
      <c r="DK117" s="229"/>
      <c r="DL117" s="229"/>
      <c r="DM117" s="229"/>
      <c r="DN117" s="229"/>
      <c r="DO117" s="229"/>
      <c r="DP117" s="229"/>
      <c r="DQ117" s="229"/>
      <c r="DR117" s="1520"/>
    </row>
    <row r="118" spans="1:122" s="80" customFormat="1" ht="15" customHeight="1">
      <c r="A118" s="218"/>
      <c r="B118" s="1891">
        <f>IF(NOT(ISBLANK(D118)),MAX(B$78:B117)+1,"")</f>
        <v>78</v>
      </c>
      <c r="C118" s="1892"/>
      <c r="D118" s="75" t="s">
        <v>132</v>
      </c>
      <c r="E118" s="926"/>
      <c r="F118" s="926"/>
      <c r="G118" s="926"/>
      <c r="H118" s="926"/>
      <c r="I118" s="926"/>
      <c r="J118" s="926"/>
      <c r="K118" s="926"/>
      <c r="L118" s="926"/>
      <c r="M118" s="926"/>
      <c r="N118" s="926"/>
      <c r="O118" s="932"/>
      <c r="P118" s="824" t="s">
        <v>52</v>
      </c>
      <c r="Q118" s="926"/>
      <c r="R118" s="926"/>
      <c r="S118" s="932"/>
      <c r="T118" s="78" t="s">
        <v>53</v>
      </c>
      <c r="U118" s="147"/>
      <c r="V118" s="932"/>
      <c r="W118" s="75"/>
      <c r="X118" s="932"/>
      <c r="Y118" s="77"/>
      <c r="Z118" s="77"/>
      <c r="AA118" s="77"/>
      <c r="AB118" s="716"/>
      <c r="AC118" s="153" t="s">
        <v>129</v>
      </c>
      <c r="AD118" s="77" t="s">
        <v>129</v>
      </c>
      <c r="AE118" s="77" t="s">
        <v>129</v>
      </c>
      <c r="AF118" s="154" t="s">
        <v>129</v>
      </c>
      <c r="AG118" s="926"/>
      <c r="AH118" s="926"/>
      <c r="AI118" s="926"/>
      <c r="AJ118" s="926"/>
      <c r="AK118" s="926"/>
      <c r="AL118" s="926"/>
      <c r="AM118" s="926"/>
      <c r="AN118" s="926"/>
      <c r="AO118" s="926"/>
      <c r="AP118" s="926"/>
      <c r="AQ118" s="926"/>
      <c r="AR118" s="926"/>
      <c r="AS118" s="926"/>
      <c r="AT118" s="926"/>
      <c r="AU118" s="926"/>
      <c r="AV118" s="926"/>
      <c r="AW118" s="926"/>
      <c r="AX118" s="73"/>
      <c r="AY118" s="40"/>
      <c r="AZ118" s="465"/>
      <c r="BA118" s="192">
        <f t="shared" si="15"/>
        <v>2</v>
      </c>
      <c r="BB118" s="192"/>
      <c r="BC118" s="192"/>
      <c r="BD118" s="192"/>
      <c r="BE118" s="192"/>
      <c r="BF118" s="192"/>
      <c r="BG118" s="559" t="str">
        <f t="shared" ca="1" si="8"/>
        <v/>
      </c>
      <c r="BH118" s="560" t="str">
        <f t="shared" ca="1" si="9"/>
        <v/>
      </c>
      <c r="BI118" s="560" t="str">
        <f t="shared" ca="1" si="10"/>
        <v/>
      </c>
      <c r="BJ118" s="560" t="str">
        <f t="shared" ca="1" si="11"/>
        <v/>
      </c>
      <c r="BK118" s="560" t="str">
        <f t="shared" ca="1" si="12"/>
        <v/>
      </c>
      <c r="BL118" s="561" t="str">
        <f t="shared" ca="1" si="13"/>
        <v/>
      </c>
      <c r="BM118" s="192"/>
      <c r="BN118" s="192"/>
      <c r="BO118" s="192"/>
      <c r="BP118" s="192"/>
      <c r="BQ118" s="192"/>
      <c r="BR118" s="465"/>
      <c r="BS118" s="465"/>
      <c r="BT118" s="465"/>
      <c r="BU118" s="465"/>
      <c r="BV118" s="465"/>
      <c r="BW118" s="192"/>
      <c r="BX118" s="192"/>
      <c r="BY118" s="465"/>
      <c r="BZ118" s="465"/>
      <c r="CA118" s="465"/>
      <c r="CB118" s="465"/>
      <c r="CC118" s="465"/>
      <c r="CD118" s="465"/>
      <c r="CE118" s="465"/>
      <c r="CF118" s="465"/>
      <c r="CG118" s="465"/>
      <c r="CH118" s="465"/>
      <c r="CI118" s="465"/>
      <c r="CJ118" s="192"/>
      <c r="CK118" s="192"/>
      <c r="CL118" s="192"/>
      <c r="CM118" s="192"/>
      <c r="CN118" s="192"/>
      <c r="CO118" s="192"/>
      <c r="CP118" s="192"/>
      <c r="CQ118" s="192"/>
      <c r="CR118" s="192"/>
      <c r="CS118" s="192"/>
      <c r="CT118" s="192"/>
      <c r="CU118" s="192"/>
      <c r="CV118" s="1518"/>
      <c r="CW118" s="1519"/>
      <c r="CX118" s="1519"/>
      <c r="CY118" s="229"/>
      <c r="CZ118" s="229"/>
      <c r="DA118" s="229"/>
      <c r="DB118" s="229"/>
      <c r="DC118" s="229"/>
      <c r="DD118" s="1991"/>
      <c r="DE118" s="1992"/>
      <c r="DF118" s="1992"/>
      <c r="DG118" s="1993"/>
      <c r="DH118" s="229"/>
      <c r="DI118" s="229"/>
      <c r="DJ118" s="229"/>
      <c r="DK118" s="229"/>
      <c r="DL118" s="229"/>
      <c r="DM118" s="229"/>
      <c r="DN118" s="229"/>
      <c r="DO118" s="229"/>
      <c r="DP118" s="229"/>
      <c r="DQ118" s="229"/>
      <c r="DR118" s="1520"/>
    </row>
    <row r="119" spans="1:122" s="80" customFormat="1" ht="15" customHeight="1">
      <c r="A119" s="218"/>
      <c r="B119" s="1891">
        <f>IF(NOT(ISBLANK(D119)),MAX(B$78:B118)+1,"")</f>
        <v>79</v>
      </c>
      <c r="C119" s="1892"/>
      <c r="D119" s="75" t="s">
        <v>133</v>
      </c>
      <c r="E119" s="926"/>
      <c r="F119" s="926" t="s">
        <v>1194</v>
      </c>
      <c r="G119" s="926"/>
      <c r="H119" s="926"/>
      <c r="I119" s="926"/>
      <c r="J119" s="926"/>
      <c r="K119" s="926"/>
      <c r="L119" s="926"/>
      <c r="M119" s="926"/>
      <c r="N119" s="926"/>
      <c r="O119" s="932"/>
      <c r="P119" s="824" t="s">
        <v>52</v>
      </c>
      <c r="Q119" s="926"/>
      <c r="R119" s="926"/>
      <c r="S119" s="932"/>
      <c r="T119" s="78" t="s">
        <v>53</v>
      </c>
      <c r="U119" s="147"/>
      <c r="V119" s="932"/>
      <c r="W119" s="75"/>
      <c r="X119" s="932"/>
      <c r="Y119" s="77"/>
      <c r="Z119" s="77"/>
      <c r="AA119" s="77"/>
      <c r="AB119" s="716"/>
      <c r="AC119" s="153" t="s">
        <v>50</v>
      </c>
      <c r="AD119" s="77" t="s">
        <v>122</v>
      </c>
      <c r="AE119" s="77" t="s">
        <v>122</v>
      </c>
      <c r="AF119" s="154" t="s">
        <v>50</v>
      </c>
      <c r="AG119" s="926"/>
      <c r="AH119" s="926"/>
      <c r="AI119" s="926"/>
      <c r="AJ119" s="926"/>
      <c r="AK119" s="926"/>
      <c r="AL119" s="926"/>
      <c r="AM119" s="926"/>
      <c r="AN119" s="926"/>
      <c r="AO119" s="926"/>
      <c r="AP119" s="926"/>
      <c r="AQ119" s="926"/>
      <c r="AR119" s="926"/>
      <c r="AS119" s="926"/>
      <c r="AT119" s="926"/>
      <c r="AU119" s="926"/>
      <c r="AV119" s="926"/>
      <c r="AW119" s="926"/>
      <c r="AX119" s="73"/>
      <c r="AY119" s="40"/>
      <c r="AZ119" s="465"/>
      <c r="BA119" s="192">
        <f t="shared" si="15"/>
        <v>2</v>
      </c>
      <c r="BB119" s="192"/>
      <c r="BC119" s="192"/>
      <c r="BD119" s="192"/>
      <c r="BE119" s="192"/>
      <c r="BF119" s="192"/>
      <c r="BG119" s="559" t="str">
        <f t="shared" ca="1" si="8"/>
        <v/>
      </c>
      <c r="BH119" s="560" t="str">
        <f t="shared" ca="1" si="9"/>
        <v/>
      </c>
      <c r="BI119" s="560" t="str">
        <f t="shared" ca="1" si="10"/>
        <v/>
      </c>
      <c r="BJ119" s="560" t="str">
        <f t="shared" ca="1" si="11"/>
        <v/>
      </c>
      <c r="BK119" s="560" t="str">
        <f t="shared" ca="1" si="12"/>
        <v/>
      </c>
      <c r="BL119" s="561" t="str">
        <f t="shared" ca="1" si="13"/>
        <v/>
      </c>
      <c r="BM119" s="192"/>
      <c r="BN119" s="192"/>
      <c r="BO119" s="192"/>
      <c r="BP119" s="192"/>
      <c r="BQ119" s="192"/>
      <c r="BR119" s="465"/>
      <c r="BS119" s="465"/>
      <c r="BT119" s="465"/>
      <c r="BU119" s="465"/>
      <c r="BV119" s="465"/>
      <c r="BW119" s="192"/>
      <c r="BX119" s="465"/>
      <c r="BY119" s="465"/>
      <c r="BZ119" s="465"/>
      <c r="CA119" s="465"/>
      <c r="CB119" s="465"/>
      <c r="CC119" s="94"/>
      <c r="CD119" s="94"/>
      <c r="CE119" s="94"/>
      <c r="CF119" s="465"/>
      <c r="CG119" s="465"/>
      <c r="CH119" s="465"/>
      <c r="CI119" s="465"/>
      <c r="CJ119" s="465"/>
      <c r="CK119" s="465"/>
      <c r="CL119" s="192"/>
      <c r="CM119" s="192"/>
      <c r="CN119" s="192"/>
      <c r="CO119" s="192"/>
      <c r="CP119" s="192"/>
      <c r="CQ119" s="192"/>
      <c r="CR119" s="192"/>
      <c r="CS119" s="192"/>
      <c r="CT119" s="192"/>
      <c r="CU119" s="192"/>
      <c r="CV119" s="1518"/>
      <c r="CW119" s="1519"/>
      <c r="CX119" s="1519"/>
      <c r="CY119" s="229"/>
      <c r="CZ119" s="229"/>
      <c r="DA119" s="229"/>
      <c r="DB119" s="229"/>
      <c r="DC119" s="229"/>
      <c r="DD119" s="1991"/>
      <c r="DE119" s="1992"/>
      <c r="DF119" s="1992"/>
      <c r="DG119" s="1993"/>
      <c r="DH119" s="229"/>
      <c r="DI119" s="229"/>
      <c r="DJ119" s="229"/>
      <c r="DK119" s="229"/>
      <c r="DL119" s="229"/>
      <c r="DM119" s="229"/>
      <c r="DN119" s="229"/>
      <c r="DO119" s="229"/>
      <c r="DP119" s="229"/>
      <c r="DQ119" s="229"/>
      <c r="DR119" s="1520"/>
    </row>
    <row r="120" spans="1:122" s="80" customFormat="1" ht="15" customHeight="1">
      <c r="A120" s="218"/>
      <c r="B120" s="1891">
        <f>IF(NOT(ISBLANK(D120)),MAX(B$78:B119)+1,"")</f>
        <v>80</v>
      </c>
      <c r="C120" s="1892"/>
      <c r="D120" s="75" t="s">
        <v>134</v>
      </c>
      <c r="E120" s="926"/>
      <c r="F120" s="926" t="s">
        <v>143</v>
      </c>
      <c r="G120" s="926"/>
      <c r="H120" s="926"/>
      <c r="I120" s="926"/>
      <c r="J120" s="926"/>
      <c r="K120" s="926"/>
      <c r="L120" s="926"/>
      <c r="M120" s="926"/>
      <c r="N120" s="926"/>
      <c r="O120" s="932"/>
      <c r="P120" s="824" t="s">
        <v>52</v>
      </c>
      <c r="Q120" s="926"/>
      <c r="R120" s="926"/>
      <c r="S120" s="932"/>
      <c r="T120" s="78" t="s">
        <v>53</v>
      </c>
      <c r="U120" s="147"/>
      <c r="V120" s="932"/>
      <c r="W120" s="75"/>
      <c r="X120" s="932"/>
      <c r="Y120" s="77"/>
      <c r="Z120" s="77"/>
      <c r="AA120" s="77"/>
      <c r="AB120" s="716"/>
      <c r="AC120" s="153" t="s">
        <v>50</v>
      </c>
      <c r="AD120" s="77" t="s">
        <v>122</v>
      </c>
      <c r="AE120" s="77" t="s">
        <v>122</v>
      </c>
      <c r="AF120" s="154" t="s">
        <v>50</v>
      </c>
      <c r="AG120" s="926"/>
      <c r="AH120" s="926"/>
      <c r="AI120" s="926"/>
      <c r="AJ120" s="926"/>
      <c r="AK120" s="926"/>
      <c r="AL120" s="926"/>
      <c r="AM120" s="926"/>
      <c r="AN120" s="926"/>
      <c r="AO120" s="926"/>
      <c r="AP120" s="926"/>
      <c r="AQ120" s="926"/>
      <c r="AR120" s="926"/>
      <c r="AS120" s="926"/>
      <c r="AT120" s="926"/>
      <c r="AU120" s="926"/>
      <c r="AV120" s="926"/>
      <c r="AW120" s="926"/>
      <c r="AX120" s="73"/>
      <c r="AY120" s="40"/>
      <c r="AZ120" s="465"/>
      <c r="BA120" s="192">
        <f t="shared" si="15"/>
        <v>2</v>
      </c>
      <c r="BB120" s="192"/>
      <c r="BC120" s="192"/>
      <c r="BD120" s="192"/>
      <c r="BE120" s="192"/>
      <c r="BF120" s="192"/>
      <c r="BG120" s="559" t="str">
        <f t="shared" ca="1" si="8"/>
        <v/>
      </c>
      <c r="BH120" s="560" t="str">
        <f t="shared" ca="1" si="9"/>
        <v/>
      </c>
      <c r="BI120" s="560" t="str">
        <f t="shared" ca="1" si="10"/>
        <v/>
      </c>
      <c r="BJ120" s="560" t="str">
        <f t="shared" ca="1" si="11"/>
        <v/>
      </c>
      <c r="BK120" s="560" t="str">
        <f t="shared" ca="1" si="12"/>
        <v/>
      </c>
      <c r="BL120" s="561" t="str">
        <f t="shared" ca="1" si="13"/>
        <v/>
      </c>
      <c r="BM120" s="192"/>
      <c r="BN120" s="192"/>
      <c r="BO120" s="192"/>
      <c r="BP120" s="192"/>
      <c r="BQ120" s="192"/>
      <c r="BR120" s="465"/>
      <c r="BS120" s="465"/>
      <c r="BT120" s="465"/>
      <c r="BU120" s="465"/>
      <c r="BV120" s="465"/>
      <c r="BW120" s="192"/>
      <c r="BX120" s="465"/>
      <c r="BY120" s="94"/>
      <c r="BZ120" s="94"/>
      <c r="CA120" s="94"/>
      <c r="CB120" s="94"/>
      <c r="CC120" s="465"/>
      <c r="CD120" s="465"/>
      <c r="CE120" s="465"/>
      <c r="CF120" s="465"/>
      <c r="CG120" s="465"/>
      <c r="CH120" s="465"/>
      <c r="CI120" s="465"/>
      <c r="CJ120" s="465"/>
      <c r="CK120" s="465"/>
      <c r="CL120" s="192"/>
      <c r="CM120" s="192"/>
      <c r="CN120" s="192"/>
      <c r="CO120" s="192"/>
      <c r="CP120" s="192"/>
      <c r="CQ120" s="192"/>
      <c r="CR120" s="192"/>
      <c r="CS120" s="192"/>
      <c r="CT120" s="192"/>
      <c r="CU120" s="192"/>
      <c r="CV120" s="1518"/>
      <c r="CW120" s="1519"/>
      <c r="CX120" s="1519"/>
      <c r="CY120" s="229"/>
      <c r="CZ120" s="229"/>
      <c r="DA120" s="229"/>
      <c r="DB120" s="229"/>
      <c r="DC120" s="229"/>
      <c r="DD120" s="1991"/>
      <c r="DE120" s="1992"/>
      <c r="DF120" s="1992"/>
      <c r="DG120" s="1993"/>
      <c r="DH120" s="229"/>
      <c r="DI120" s="229"/>
      <c r="DJ120" s="229"/>
      <c r="DK120" s="229"/>
      <c r="DL120" s="229"/>
      <c r="DM120" s="229"/>
      <c r="DN120" s="229"/>
      <c r="DO120" s="229"/>
      <c r="DP120" s="229"/>
      <c r="DQ120" s="229"/>
      <c r="DR120" s="1520"/>
    </row>
    <row r="121" spans="1:122" s="80" customFormat="1" ht="15" customHeight="1">
      <c r="A121" s="218"/>
      <c r="B121" s="1891">
        <f>IF(NOT(ISBLANK(D121)),MAX(B$78:B120)+1,"")</f>
        <v>81</v>
      </c>
      <c r="C121" s="1892"/>
      <c r="D121" s="75" t="s">
        <v>135</v>
      </c>
      <c r="E121" s="926"/>
      <c r="F121" s="926" t="s">
        <v>492</v>
      </c>
      <c r="G121" s="926"/>
      <c r="H121" s="926"/>
      <c r="I121" s="926"/>
      <c r="J121" s="926"/>
      <c r="K121" s="926"/>
      <c r="L121" s="926"/>
      <c r="M121" s="926"/>
      <c r="N121" s="926"/>
      <c r="O121" s="932"/>
      <c r="P121" s="824" t="s">
        <v>52</v>
      </c>
      <c r="Q121" s="926"/>
      <c r="R121" s="926"/>
      <c r="S121" s="932"/>
      <c r="T121" s="78" t="s">
        <v>53</v>
      </c>
      <c r="U121" s="147"/>
      <c r="V121" s="932"/>
      <c r="W121" s="75"/>
      <c r="X121" s="932"/>
      <c r="Y121" s="77"/>
      <c r="Z121" s="77"/>
      <c r="AA121" s="77"/>
      <c r="AB121" s="716"/>
      <c r="AC121" s="153" t="s">
        <v>50</v>
      </c>
      <c r="AD121" s="77" t="s">
        <v>122</v>
      </c>
      <c r="AE121" s="77" t="s">
        <v>122</v>
      </c>
      <c r="AF121" s="154" t="s">
        <v>50</v>
      </c>
      <c r="AG121" s="926"/>
      <c r="AH121" s="926"/>
      <c r="AI121" s="926"/>
      <c r="AJ121" s="926"/>
      <c r="AK121" s="926"/>
      <c r="AL121" s="926"/>
      <c r="AM121" s="926"/>
      <c r="AN121" s="926"/>
      <c r="AO121" s="926"/>
      <c r="AP121" s="926"/>
      <c r="AQ121" s="926"/>
      <c r="AR121" s="926"/>
      <c r="AS121" s="926"/>
      <c r="AT121" s="926"/>
      <c r="AU121" s="926"/>
      <c r="AV121" s="926"/>
      <c r="AW121" s="926"/>
      <c r="AX121" s="73"/>
      <c r="AY121" s="40"/>
      <c r="AZ121" s="465"/>
      <c r="BA121" s="192">
        <f t="shared" ref="BA121:BA131" si="16">BA120</f>
        <v>2</v>
      </c>
      <c r="BB121" s="192"/>
      <c r="BC121" s="192"/>
      <c r="BD121" s="192"/>
      <c r="BE121" s="192"/>
      <c r="BF121" s="192"/>
      <c r="BG121" s="559" t="str">
        <f t="shared" ca="1" si="8"/>
        <v/>
      </c>
      <c r="BH121" s="560" t="str">
        <f t="shared" ca="1" si="9"/>
        <v/>
      </c>
      <c r="BI121" s="560" t="str">
        <f t="shared" ca="1" si="10"/>
        <v/>
      </c>
      <c r="BJ121" s="560" t="str">
        <f t="shared" ca="1" si="11"/>
        <v/>
      </c>
      <c r="BK121" s="560" t="str">
        <f t="shared" ca="1" si="12"/>
        <v/>
      </c>
      <c r="BL121" s="561" t="str">
        <f t="shared" ca="1" si="13"/>
        <v/>
      </c>
      <c r="BM121" s="192"/>
      <c r="BN121" s="192"/>
      <c r="BO121" s="192"/>
      <c r="BP121" s="192"/>
      <c r="BQ121" s="192"/>
      <c r="BR121" s="465"/>
      <c r="BS121" s="465"/>
      <c r="BT121" s="465"/>
      <c r="BU121" s="465"/>
      <c r="BV121" s="465"/>
      <c r="BW121" s="465"/>
      <c r="BX121" s="192"/>
      <c r="BY121" s="192"/>
      <c r="BZ121" s="192"/>
      <c r="CA121" s="192"/>
      <c r="CB121" s="465"/>
      <c r="CC121" s="465"/>
      <c r="CD121" s="465"/>
      <c r="CE121" s="465"/>
      <c r="CF121" s="465"/>
      <c r="CG121" s="465"/>
      <c r="CH121" s="465"/>
      <c r="CI121" s="465"/>
      <c r="CJ121" s="465"/>
      <c r="CK121" s="465"/>
      <c r="CL121" s="192"/>
      <c r="CM121" s="192"/>
      <c r="CN121" s="192"/>
      <c r="CO121" s="192"/>
      <c r="CP121" s="192"/>
      <c r="CQ121" s="192"/>
      <c r="CR121" s="192"/>
      <c r="CS121" s="192"/>
      <c r="CT121" s="192"/>
      <c r="CU121" s="192"/>
      <c r="CV121" s="1518"/>
      <c r="CW121" s="1519"/>
      <c r="CX121" s="1519"/>
      <c r="CY121" s="229"/>
      <c r="CZ121" s="229"/>
      <c r="DA121" s="229"/>
      <c r="DB121" s="229"/>
      <c r="DC121" s="229"/>
      <c r="DD121" s="1991"/>
      <c r="DE121" s="1992"/>
      <c r="DF121" s="1992"/>
      <c r="DG121" s="1993"/>
      <c r="DH121" s="229"/>
      <c r="DI121" s="229"/>
      <c r="DJ121" s="229"/>
      <c r="DK121" s="229"/>
      <c r="DL121" s="229"/>
      <c r="DM121" s="229"/>
      <c r="DN121" s="229"/>
      <c r="DO121" s="229"/>
      <c r="DP121" s="229"/>
      <c r="DQ121" s="229"/>
      <c r="DR121" s="1520"/>
    </row>
    <row r="122" spans="1:122" s="80" customFormat="1" ht="15" customHeight="1">
      <c r="A122" s="218"/>
      <c r="B122" s="1891">
        <f>IF(NOT(ISBLANK(D122)),MAX(B$78:B121)+1,"")</f>
        <v>82</v>
      </c>
      <c r="C122" s="1892"/>
      <c r="D122" s="75" t="s">
        <v>136</v>
      </c>
      <c r="E122" s="926"/>
      <c r="F122" s="926"/>
      <c r="G122" s="926"/>
      <c r="H122" s="926"/>
      <c r="I122" s="926"/>
      <c r="J122" s="926"/>
      <c r="K122" s="926"/>
      <c r="L122" s="926"/>
      <c r="M122" s="926"/>
      <c r="N122" s="926"/>
      <c r="O122" s="932"/>
      <c r="P122" s="824" t="s">
        <v>52</v>
      </c>
      <c r="Q122" s="926"/>
      <c r="R122" s="926"/>
      <c r="S122" s="932"/>
      <c r="T122" s="78" t="s">
        <v>53</v>
      </c>
      <c r="U122" s="147"/>
      <c r="V122" s="932"/>
      <c r="W122" s="75"/>
      <c r="X122" s="932"/>
      <c r="Y122" s="77"/>
      <c r="Z122" s="77"/>
      <c r="AA122" s="77"/>
      <c r="AB122" s="716"/>
      <c r="AC122" s="153" t="s">
        <v>124</v>
      </c>
      <c r="AD122" s="77" t="s">
        <v>1196</v>
      </c>
      <c r="AE122" s="77" t="s">
        <v>124</v>
      </c>
      <c r="AF122" s="154" t="s">
        <v>124</v>
      </c>
      <c r="AG122" s="926"/>
      <c r="AH122" s="926"/>
      <c r="AI122" s="926"/>
      <c r="AJ122" s="926"/>
      <c r="AK122" s="926"/>
      <c r="AL122" s="926"/>
      <c r="AM122" s="926"/>
      <c r="AN122" s="926"/>
      <c r="AO122" s="926"/>
      <c r="AP122" s="926"/>
      <c r="AQ122" s="926"/>
      <c r="AR122" s="926"/>
      <c r="AS122" s="926"/>
      <c r="AT122" s="926"/>
      <c r="AU122" s="926"/>
      <c r="AV122" s="926"/>
      <c r="AW122" s="926"/>
      <c r="AX122" s="73"/>
      <c r="AY122" s="40"/>
      <c r="AZ122" s="465"/>
      <c r="BA122" s="192">
        <f t="shared" si="16"/>
        <v>2</v>
      </c>
      <c r="BB122" s="192"/>
      <c r="BC122" s="192"/>
      <c r="BD122" s="192"/>
      <c r="BE122" s="192"/>
      <c r="BF122" s="192"/>
      <c r="BG122" s="559" t="str">
        <f t="shared" ca="1" si="8"/>
        <v/>
      </c>
      <c r="BH122" s="560" t="str">
        <f t="shared" ca="1" si="9"/>
        <v/>
      </c>
      <c r="BI122" s="560" t="str">
        <f t="shared" ca="1" si="10"/>
        <v/>
      </c>
      <c r="BJ122" s="560" t="str">
        <f t="shared" ca="1" si="11"/>
        <v/>
      </c>
      <c r="BK122" s="560" t="str">
        <f t="shared" ca="1" si="12"/>
        <v/>
      </c>
      <c r="BL122" s="561" t="str">
        <f t="shared" ca="1" si="13"/>
        <v/>
      </c>
      <c r="BM122" s="192"/>
      <c r="BN122" s="192"/>
      <c r="BO122" s="192"/>
      <c r="BP122" s="192"/>
      <c r="BQ122" s="192"/>
      <c r="BR122" s="465"/>
      <c r="BS122" s="465"/>
      <c r="BT122" s="465"/>
      <c r="BU122" s="465"/>
      <c r="BV122" s="465"/>
      <c r="BW122" s="465"/>
      <c r="BX122" s="192"/>
      <c r="BY122" s="192"/>
      <c r="BZ122" s="192"/>
      <c r="CA122" s="192"/>
      <c r="CB122" s="465"/>
      <c r="CC122" s="465"/>
      <c r="CD122" s="465"/>
      <c r="CE122" s="465"/>
      <c r="CF122" s="465"/>
      <c r="CG122" s="465"/>
      <c r="CH122" s="465"/>
      <c r="CI122" s="465"/>
      <c r="CJ122" s="192"/>
      <c r="CK122" s="192"/>
      <c r="CL122" s="192"/>
      <c r="CM122" s="192"/>
      <c r="CN122" s="192"/>
      <c r="CO122" s="192"/>
      <c r="CP122" s="192"/>
      <c r="CQ122" s="192"/>
      <c r="CR122" s="192"/>
      <c r="CS122" s="192"/>
      <c r="CT122" s="192"/>
      <c r="CU122" s="192"/>
      <c r="CV122" s="1518"/>
      <c r="CW122" s="1519"/>
      <c r="CX122" s="1519"/>
      <c r="CY122" s="229"/>
      <c r="CZ122" s="229"/>
      <c r="DA122" s="229"/>
      <c r="DB122" s="229"/>
      <c r="DC122" s="229"/>
      <c r="DD122" s="1991"/>
      <c r="DE122" s="1992"/>
      <c r="DF122" s="1992"/>
      <c r="DG122" s="1993"/>
      <c r="DH122" s="229"/>
      <c r="DI122" s="229"/>
      <c r="DJ122" s="229"/>
      <c r="DK122" s="229"/>
      <c r="DL122" s="229"/>
      <c r="DM122" s="229"/>
      <c r="DN122" s="229"/>
      <c r="DO122" s="229"/>
      <c r="DP122" s="229"/>
      <c r="DQ122" s="229"/>
      <c r="DR122" s="1520"/>
    </row>
    <row r="123" spans="1:122" s="80" customFormat="1" ht="15" customHeight="1">
      <c r="A123" s="218"/>
      <c r="B123" s="1891">
        <f>IF(NOT(ISBLANK(D123)),MAX(B$78:B122)+1,"")</f>
        <v>83</v>
      </c>
      <c r="C123" s="1892"/>
      <c r="D123" s="75" t="s">
        <v>137</v>
      </c>
      <c r="E123" s="926"/>
      <c r="F123" s="926" t="s">
        <v>1195</v>
      </c>
      <c r="G123" s="926"/>
      <c r="H123" s="926"/>
      <c r="I123" s="926"/>
      <c r="J123" s="926"/>
      <c r="K123" s="926"/>
      <c r="L123" s="926"/>
      <c r="M123" s="926"/>
      <c r="N123" s="926"/>
      <c r="O123" s="932"/>
      <c r="P123" s="824" t="s">
        <v>52</v>
      </c>
      <c r="Q123" s="926"/>
      <c r="R123" s="926"/>
      <c r="S123" s="932"/>
      <c r="T123" s="78" t="s">
        <v>53</v>
      </c>
      <c r="U123" s="147"/>
      <c r="V123" s="932"/>
      <c r="W123" s="75"/>
      <c r="X123" s="932"/>
      <c r="Y123" s="77"/>
      <c r="Z123" s="77"/>
      <c r="AA123" s="77"/>
      <c r="AB123" s="716"/>
      <c r="AC123" s="153" t="s">
        <v>50</v>
      </c>
      <c r="AD123" s="77" t="s">
        <v>1196</v>
      </c>
      <c r="AE123" s="77" t="s">
        <v>122</v>
      </c>
      <c r="AF123" s="154" t="s">
        <v>124</v>
      </c>
      <c r="AG123" s="926"/>
      <c r="AH123" s="926"/>
      <c r="AI123" s="926"/>
      <c r="AJ123" s="926"/>
      <c r="AK123" s="926"/>
      <c r="AL123" s="926"/>
      <c r="AM123" s="926"/>
      <c r="AN123" s="926"/>
      <c r="AO123" s="926"/>
      <c r="AP123" s="926"/>
      <c r="AQ123" s="926"/>
      <c r="AR123" s="926"/>
      <c r="AS123" s="926"/>
      <c r="AT123" s="926"/>
      <c r="AU123" s="926"/>
      <c r="AV123" s="926"/>
      <c r="AW123" s="926"/>
      <c r="AX123" s="73"/>
      <c r="AY123" s="40"/>
      <c r="AZ123" s="465"/>
      <c r="BA123" s="192">
        <f t="shared" si="16"/>
        <v>2</v>
      </c>
      <c r="BB123" s="192"/>
      <c r="BC123" s="192"/>
      <c r="BD123" s="192"/>
      <c r="BE123" s="192"/>
      <c r="BF123" s="192"/>
      <c r="BG123" s="559" t="str">
        <f t="shared" ca="1" si="8"/>
        <v/>
      </c>
      <c r="BH123" s="560" t="str">
        <f t="shared" ca="1" si="9"/>
        <v/>
      </c>
      <c r="BI123" s="560" t="str">
        <f t="shared" ca="1" si="10"/>
        <v/>
      </c>
      <c r="BJ123" s="560" t="str">
        <f t="shared" ca="1" si="11"/>
        <v/>
      </c>
      <c r="BK123" s="560" t="str">
        <f t="shared" ca="1" si="12"/>
        <v/>
      </c>
      <c r="BL123" s="561" t="str">
        <f t="shared" ca="1" si="13"/>
        <v/>
      </c>
      <c r="BM123" s="192"/>
      <c r="BN123" s="192"/>
      <c r="BO123" s="192"/>
      <c r="BP123" s="192"/>
      <c r="BQ123" s="192"/>
      <c r="BR123" s="465"/>
      <c r="BS123" s="465"/>
      <c r="BT123" s="465"/>
      <c r="BU123" s="465"/>
      <c r="BV123" s="465"/>
      <c r="BW123" s="192"/>
      <c r="BX123" s="192"/>
      <c r="BY123" s="192"/>
      <c r="BZ123" s="192"/>
      <c r="CA123" s="192"/>
      <c r="CB123" s="465"/>
      <c r="CC123" s="465"/>
      <c r="CD123" s="465"/>
      <c r="CE123" s="465"/>
      <c r="CF123" s="465"/>
      <c r="CG123" s="465"/>
      <c r="CH123" s="465"/>
      <c r="CI123" s="465"/>
      <c r="CJ123" s="192"/>
      <c r="CK123" s="192"/>
      <c r="CL123" s="192"/>
      <c r="CM123" s="192"/>
      <c r="CN123" s="192"/>
      <c r="CO123" s="192"/>
      <c r="CP123" s="192"/>
      <c r="CQ123" s="192"/>
      <c r="CR123" s="192"/>
      <c r="CS123" s="192"/>
      <c r="CT123" s="192"/>
      <c r="CU123" s="192"/>
      <c r="CV123" s="1518"/>
      <c r="CW123" s="1519"/>
      <c r="CX123" s="1519"/>
      <c r="CY123" s="229"/>
      <c r="CZ123" s="229"/>
      <c r="DA123" s="229"/>
      <c r="DB123" s="229"/>
      <c r="DC123" s="229"/>
      <c r="DD123" s="1991"/>
      <c r="DE123" s="1992"/>
      <c r="DF123" s="1992"/>
      <c r="DG123" s="1993"/>
      <c r="DH123" s="229"/>
      <c r="DI123" s="229"/>
      <c r="DJ123" s="229"/>
      <c r="DK123" s="229"/>
      <c r="DL123" s="229"/>
      <c r="DM123" s="229"/>
      <c r="DN123" s="229"/>
      <c r="DO123" s="229"/>
      <c r="DP123" s="229"/>
      <c r="DQ123" s="229"/>
      <c r="DR123" s="1520"/>
    </row>
    <row r="124" spans="1:122" s="80" customFormat="1" ht="15" customHeight="1">
      <c r="A124" s="218"/>
      <c r="B124" s="1891">
        <f>IF(NOT(ISBLANK(D124)),MAX(B$78:B123)+1,"")</f>
        <v>84</v>
      </c>
      <c r="C124" s="1892"/>
      <c r="D124" s="75" t="s">
        <v>138</v>
      </c>
      <c r="E124" s="926"/>
      <c r="F124" s="926" t="s">
        <v>1663</v>
      </c>
      <c r="G124" s="926"/>
      <c r="H124" s="926"/>
      <c r="I124" s="926"/>
      <c r="J124" s="926"/>
      <c r="K124" s="926"/>
      <c r="L124" s="926"/>
      <c r="M124" s="926"/>
      <c r="N124" s="926"/>
      <c r="O124" s="932"/>
      <c r="P124" s="824" t="s">
        <v>52</v>
      </c>
      <c r="Q124" s="926"/>
      <c r="R124" s="926"/>
      <c r="S124" s="932"/>
      <c r="T124" s="78" t="s">
        <v>53</v>
      </c>
      <c r="U124" s="147"/>
      <c r="V124" s="932"/>
      <c r="W124" s="75"/>
      <c r="X124" s="932"/>
      <c r="Y124" s="77"/>
      <c r="Z124" s="77"/>
      <c r="AA124" s="77"/>
      <c r="AB124" s="716"/>
      <c r="AC124" s="153" t="s">
        <v>129</v>
      </c>
      <c r="AD124" s="77" t="s">
        <v>129</v>
      </c>
      <c r="AE124" s="77" t="s">
        <v>129</v>
      </c>
      <c r="AF124" s="154" t="s">
        <v>129</v>
      </c>
      <c r="AG124" s="926"/>
      <c r="AH124" s="926"/>
      <c r="AI124" s="926"/>
      <c r="AJ124" s="926"/>
      <c r="AK124" s="926"/>
      <c r="AL124" s="926"/>
      <c r="AM124" s="926"/>
      <c r="AN124" s="926"/>
      <c r="AO124" s="926"/>
      <c r="AP124" s="926"/>
      <c r="AQ124" s="926"/>
      <c r="AR124" s="926"/>
      <c r="AS124" s="926"/>
      <c r="AT124" s="926"/>
      <c r="AU124" s="926"/>
      <c r="AV124" s="926"/>
      <c r="AW124" s="926"/>
      <c r="AX124" s="73"/>
      <c r="AY124" s="40"/>
      <c r="AZ124" s="465"/>
      <c r="BA124" s="192">
        <f t="shared" si="16"/>
        <v>2</v>
      </c>
      <c r="BB124" s="192"/>
      <c r="BC124" s="192"/>
      <c r="BD124" s="192"/>
      <c r="BE124" s="192"/>
      <c r="BF124" s="192"/>
      <c r="BG124" s="559" t="str">
        <f t="shared" ca="1" si="8"/>
        <v/>
      </c>
      <c r="BH124" s="560" t="str">
        <f t="shared" ca="1" si="9"/>
        <v/>
      </c>
      <c r="BI124" s="560" t="str">
        <f t="shared" ca="1" si="10"/>
        <v/>
      </c>
      <c r="BJ124" s="560" t="str">
        <f t="shared" ca="1" si="11"/>
        <v/>
      </c>
      <c r="BK124" s="560" t="str">
        <f t="shared" ca="1" si="12"/>
        <v/>
      </c>
      <c r="BL124" s="561" t="str">
        <f t="shared" ca="1" si="13"/>
        <v/>
      </c>
      <c r="BM124" s="192"/>
      <c r="BN124" s="192"/>
      <c r="BO124" s="192"/>
      <c r="BP124" s="192"/>
      <c r="BQ124" s="192"/>
      <c r="BR124" s="465"/>
      <c r="BS124" s="465"/>
      <c r="BT124" s="465"/>
      <c r="BU124" s="465"/>
      <c r="BV124" s="465"/>
      <c r="BW124" s="192"/>
      <c r="BX124" s="192"/>
      <c r="BY124" s="192"/>
      <c r="BZ124" s="192"/>
      <c r="CA124" s="192"/>
      <c r="CB124" s="465"/>
      <c r="CC124" s="465"/>
      <c r="CD124" s="465"/>
      <c r="CE124" s="465"/>
      <c r="CF124" s="465"/>
      <c r="CG124" s="465"/>
      <c r="CH124" s="465"/>
      <c r="CI124" s="465"/>
      <c r="CJ124" s="192"/>
      <c r="CK124" s="192"/>
      <c r="CL124" s="192"/>
      <c r="CM124" s="192"/>
      <c r="CN124" s="192"/>
      <c r="CO124" s="192"/>
      <c r="CP124" s="192"/>
      <c r="CQ124" s="192"/>
      <c r="CR124" s="192"/>
      <c r="CS124" s="192"/>
      <c r="CT124" s="192"/>
      <c r="CU124" s="192"/>
      <c r="CV124" s="1518"/>
      <c r="CW124" s="1519"/>
      <c r="CX124" s="1519"/>
      <c r="CY124" s="229"/>
      <c r="CZ124" s="229"/>
      <c r="DA124" s="229"/>
      <c r="DB124" s="229"/>
      <c r="DC124" s="229"/>
      <c r="DD124" s="1991"/>
      <c r="DE124" s="1992"/>
      <c r="DF124" s="1992"/>
      <c r="DG124" s="1993"/>
      <c r="DH124" s="229"/>
      <c r="DI124" s="229"/>
      <c r="DJ124" s="229"/>
      <c r="DK124" s="229"/>
      <c r="DL124" s="229"/>
      <c r="DM124" s="229"/>
      <c r="DN124" s="229"/>
      <c r="DO124" s="229"/>
      <c r="DP124" s="229"/>
      <c r="DQ124" s="229"/>
      <c r="DR124" s="1520"/>
    </row>
    <row r="125" spans="1:122" s="80" customFormat="1" ht="15" customHeight="1">
      <c r="A125" s="218"/>
      <c r="B125" s="1891">
        <f>IF(NOT(ISBLANK(D125)),MAX(B$78:B124)+1,"")</f>
        <v>85</v>
      </c>
      <c r="C125" s="1892"/>
      <c r="D125" s="75" t="s">
        <v>139</v>
      </c>
      <c r="E125" s="926"/>
      <c r="F125" s="926"/>
      <c r="G125" s="926"/>
      <c r="H125" s="926"/>
      <c r="I125" s="926"/>
      <c r="J125" s="926"/>
      <c r="K125" s="926"/>
      <c r="L125" s="926"/>
      <c r="M125" s="926"/>
      <c r="N125" s="926"/>
      <c r="O125" s="932"/>
      <c r="P125" s="824" t="s">
        <v>52</v>
      </c>
      <c r="Q125" s="926"/>
      <c r="R125" s="926"/>
      <c r="S125" s="932"/>
      <c r="T125" s="78" t="s">
        <v>53</v>
      </c>
      <c r="U125" s="147"/>
      <c r="V125" s="932"/>
      <c r="W125" s="75"/>
      <c r="X125" s="932"/>
      <c r="Y125" s="77"/>
      <c r="Z125" s="77"/>
      <c r="AA125" s="77"/>
      <c r="AB125" s="716"/>
      <c r="AC125" s="153" t="s">
        <v>129</v>
      </c>
      <c r="AD125" s="77" t="s">
        <v>124</v>
      </c>
      <c r="AE125" s="77" t="s">
        <v>124</v>
      </c>
      <c r="AF125" s="154" t="s">
        <v>124</v>
      </c>
      <c r="AG125" s="926"/>
      <c r="AH125" s="926"/>
      <c r="AI125" s="926"/>
      <c r="AJ125" s="926"/>
      <c r="AK125" s="926"/>
      <c r="AL125" s="926"/>
      <c r="AM125" s="926"/>
      <c r="AN125" s="926"/>
      <c r="AO125" s="926"/>
      <c r="AP125" s="926"/>
      <c r="AQ125" s="926"/>
      <c r="AR125" s="926"/>
      <c r="AS125" s="926"/>
      <c r="AT125" s="926"/>
      <c r="AU125" s="926"/>
      <c r="AV125" s="926"/>
      <c r="AW125" s="926"/>
      <c r="AX125" s="73"/>
      <c r="AY125" s="40"/>
      <c r="AZ125" s="465"/>
      <c r="BA125" s="192">
        <f t="shared" si="16"/>
        <v>2</v>
      </c>
      <c r="BB125" s="192"/>
      <c r="BC125" s="192"/>
      <c r="BD125" s="192"/>
      <c r="BE125" s="192"/>
      <c r="BF125" s="192"/>
      <c r="BG125" s="559" t="str">
        <f t="shared" ca="1" si="8"/>
        <v/>
      </c>
      <c r="BH125" s="560" t="str">
        <f t="shared" ca="1" si="9"/>
        <v/>
      </c>
      <c r="BI125" s="560" t="str">
        <f t="shared" ca="1" si="10"/>
        <v/>
      </c>
      <c r="BJ125" s="560" t="str">
        <f t="shared" ca="1" si="11"/>
        <v/>
      </c>
      <c r="BK125" s="560" t="str">
        <f t="shared" ca="1" si="12"/>
        <v/>
      </c>
      <c r="BL125" s="561" t="str">
        <f t="shared" ca="1" si="13"/>
        <v/>
      </c>
      <c r="BM125" s="192"/>
      <c r="BN125" s="192"/>
      <c r="BO125" s="192"/>
      <c r="BP125" s="192"/>
      <c r="BQ125" s="192"/>
      <c r="BR125" s="465"/>
      <c r="BS125" s="465"/>
      <c r="BT125" s="465"/>
      <c r="BU125" s="465"/>
      <c r="BV125" s="465"/>
      <c r="BW125" s="192"/>
      <c r="BX125" s="192"/>
      <c r="BY125" s="465"/>
      <c r="BZ125" s="465"/>
      <c r="CA125" s="465"/>
      <c r="CB125" s="465"/>
      <c r="CC125" s="465"/>
      <c r="CD125" s="465"/>
      <c r="CE125" s="465"/>
      <c r="CF125" s="465"/>
      <c r="CG125" s="465"/>
      <c r="CH125" s="465"/>
      <c r="CI125" s="465"/>
      <c r="CJ125" s="192"/>
      <c r="CK125" s="192"/>
      <c r="CL125" s="192"/>
      <c r="CM125" s="192"/>
      <c r="CN125" s="192"/>
      <c r="CO125" s="192"/>
      <c r="CP125" s="192"/>
      <c r="CQ125" s="192"/>
      <c r="CR125" s="192"/>
      <c r="CS125" s="192"/>
      <c r="CT125" s="192"/>
      <c r="CU125" s="192"/>
      <c r="CV125" s="1518"/>
      <c r="CW125" s="1519"/>
      <c r="CX125" s="1519"/>
      <c r="CY125" s="229"/>
      <c r="CZ125" s="229"/>
      <c r="DA125" s="229"/>
      <c r="DB125" s="229"/>
      <c r="DC125" s="229"/>
      <c r="DD125" s="1991"/>
      <c r="DE125" s="1992"/>
      <c r="DF125" s="1992"/>
      <c r="DG125" s="1993"/>
      <c r="DH125" s="229"/>
      <c r="DI125" s="229"/>
      <c r="DJ125" s="229"/>
      <c r="DK125" s="229"/>
      <c r="DL125" s="229"/>
      <c r="DM125" s="229"/>
      <c r="DN125" s="229"/>
      <c r="DO125" s="229"/>
      <c r="DP125" s="229"/>
      <c r="DQ125" s="229"/>
      <c r="DR125" s="1520"/>
    </row>
    <row r="126" spans="1:122" s="80" customFormat="1" ht="15" customHeight="1">
      <c r="A126" s="218"/>
      <c r="B126" s="1891">
        <f>IF(NOT(ISBLANK(D126)),MAX(B$78:B125)+1,"")</f>
        <v>86</v>
      </c>
      <c r="C126" s="1892"/>
      <c r="D126" s="75" t="s">
        <v>140</v>
      </c>
      <c r="E126" s="926"/>
      <c r="F126" s="926"/>
      <c r="G126" s="926"/>
      <c r="H126" s="926"/>
      <c r="I126" s="926"/>
      <c r="J126" s="926"/>
      <c r="K126" s="926"/>
      <c r="L126" s="926"/>
      <c r="M126" s="926"/>
      <c r="N126" s="926"/>
      <c r="O126" s="932"/>
      <c r="P126" s="824" t="s">
        <v>52</v>
      </c>
      <c r="Q126" s="926"/>
      <c r="R126" s="926"/>
      <c r="S126" s="932"/>
      <c r="T126" s="78" t="s">
        <v>53</v>
      </c>
      <c r="U126" s="147"/>
      <c r="V126" s="932"/>
      <c r="W126" s="75"/>
      <c r="X126" s="932"/>
      <c r="Y126" s="77"/>
      <c r="Z126" s="77"/>
      <c r="AA126" s="77"/>
      <c r="AB126" s="716"/>
      <c r="AC126" s="153" t="s">
        <v>129</v>
      </c>
      <c r="AD126" s="77" t="s">
        <v>124</v>
      </c>
      <c r="AE126" s="77" t="s">
        <v>124</v>
      </c>
      <c r="AF126" s="154" t="s">
        <v>124</v>
      </c>
      <c r="AG126" s="926"/>
      <c r="AH126" s="926"/>
      <c r="AI126" s="926"/>
      <c r="AJ126" s="926"/>
      <c r="AK126" s="926"/>
      <c r="AL126" s="926"/>
      <c r="AM126" s="926"/>
      <c r="AN126" s="926"/>
      <c r="AO126" s="926"/>
      <c r="AP126" s="926"/>
      <c r="AQ126" s="926"/>
      <c r="AR126" s="926"/>
      <c r="AS126" s="926"/>
      <c r="AT126" s="926"/>
      <c r="AU126" s="926"/>
      <c r="AV126" s="926"/>
      <c r="AW126" s="926"/>
      <c r="AX126" s="73"/>
      <c r="AY126" s="40"/>
      <c r="AZ126" s="465"/>
      <c r="BA126" s="192">
        <f t="shared" si="16"/>
        <v>2</v>
      </c>
      <c r="BB126" s="192"/>
      <c r="BC126" s="192"/>
      <c r="BD126" s="192"/>
      <c r="BE126" s="192"/>
      <c r="BF126" s="192"/>
      <c r="BG126" s="559" t="str">
        <f t="shared" ca="1" si="8"/>
        <v/>
      </c>
      <c r="BH126" s="560" t="str">
        <f t="shared" ca="1" si="9"/>
        <v/>
      </c>
      <c r="BI126" s="560" t="str">
        <f t="shared" ca="1" si="10"/>
        <v/>
      </c>
      <c r="BJ126" s="560" t="str">
        <f t="shared" ca="1" si="11"/>
        <v/>
      </c>
      <c r="BK126" s="560" t="str">
        <f t="shared" ca="1" si="12"/>
        <v/>
      </c>
      <c r="BL126" s="561" t="str">
        <f t="shared" ca="1" si="13"/>
        <v/>
      </c>
      <c r="BM126" s="192"/>
      <c r="BN126" s="192"/>
      <c r="BO126" s="192"/>
      <c r="BP126" s="192"/>
      <c r="BQ126" s="192"/>
      <c r="BR126" s="465"/>
      <c r="BS126" s="465"/>
      <c r="BT126" s="465"/>
      <c r="BU126" s="465"/>
      <c r="BV126" s="465"/>
      <c r="BW126" s="192"/>
      <c r="BX126" s="465"/>
      <c r="BY126" s="465"/>
      <c r="BZ126" s="465"/>
      <c r="CA126" s="465"/>
      <c r="CB126" s="465"/>
      <c r="CC126" s="94"/>
      <c r="CD126" s="94"/>
      <c r="CE126" s="94"/>
      <c r="CF126" s="465"/>
      <c r="CG126" s="465"/>
      <c r="CH126" s="465"/>
      <c r="CI126" s="465"/>
      <c r="CJ126" s="192"/>
      <c r="CK126" s="192"/>
      <c r="CL126" s="192"/>
      <c r="CM126" s="192"/>
      <c r="CN126" s="192"/>
      <c r="CO126" s="192"/>
      <c r="CP126" s="192"/>
      <c r="CQ126" s="192"/>
      <c r="CR126" s="192"/>
      <c r="CS126" s="192"/>
      <c r="CT126" s="192"/>
      <c r="CU126" s="192"/>
      <c r="CV126" s="1518"/>
      <c r="CW126" s="1519"/>
      <c r="CX126" s="1519"/>
      <c r="CY126" s="229"/>
      <c r="CZ126" s="229"/>
      <c r="DA126" s="229"/>
      <c r="DB126" s="229"/>
      <c r="DC126" s="229"/>
      <c r="DD126" s="1991"/>
      <c r="DE126" s="1992"/>
      <c r="DF126" s="1992"/>
      <c r="DG126" s="1993"/>
      <c r="DH126" s="229"/>
      <c r="DI126" s="229"/>
      <c r="DJ126" s="229"/>
      <c r="DK126" s="229"/>
      <c r="DL126" s="229"/>
      <c r="DM126" s="229"/>
      <c r="DN126" s="229"/>
      <c r="DO126" s="229"/>
      <c r="DP126" s="229"/>
      <c r="DQ126" s="229"/>
      <c r="DR126" s="1520"/>
    </row>
    <row r="127" spans="1:122" s="80" customFormat="1" ht="15" customHeight="1">
      <c r="A127" s="218"/>
      <c r="B127" s="1891">
        <f>IF(NOT(ISBLANK(D127)),MAX(B$78:B126)+1,"")</f>
        <v>87</v>
      </c>
      <c r="C127" s="1892"/>
      <c r="D127" s="75" t="s">
        <v>141</v>
      </c>
      <c r="E127" s="926"/>
      <c r="F127" s="926" t="s">
        <v>144</v>
      </c>
      <c r="G127" s="926"/>
      <c r="H127" s="926"/>
      <c r="I127" s="926"/>
      <c r="J127" s="926"/>
      <c r="K127" s="926"/>
      <c r="L127" s="926"/>
      <c r="M127" s="926"/>
      <c r="N127" s="926"/>
      <c r="O127" s="932"/>
      <c r="P127" s="824" t="s">
        <v>52</v>
      </c>
      <c r="Q127" s="926"/>
      <c r="R127" s="926"/>
      <c r="S127" s="932"/>
      <c r="T127" s="78" t="s">
        <v>53</v>
      </c>
      <c r="U127" s="147"/>
      <c r="V127" s="932"/>
      <c r="W127" s="75"/>
      <c r="X127" s="932"/>
      <c r="Y127" s="77"/>
      <c r="Z127" s="77"/>
      <c r="AA127" s="77"/>
      <c r="AB127" s="716"/>
      <c r="AC127" s="153" t="s">
        <v>50</v>
      </c>
      <c r="AD127" s="77" t="s">
        <v>50</v>
      </c>
      <c r="AE127" s="77" t="s">
        <v>50</v>
      </c>
      <c r="AF127" s="154" t="s">
        <v>50</v>
      </c>
      <c r="AG127" s="926"/>
      <c r="AH127" s="926"/>
      <c r="AI127" s="926"/>
      <c r="AJ127" s="926"/>
      <c r="AK127" s="926"/>
      <c r="AL127" s="926"/>
      <c r="AM127" s="926"/>
      <c r="AN127" s="926"/>
      <c r="AO127" s="926"/>
      <c r="AP127" s="926"/>
      <c r="AQ127" s="926"/>
      <c r="AR127" s="926"/>
      <c r="AS127" s="926"/>
      <c r="AT127" s="926"/>
      <c r="AU127" s="926"/>
      <c r="AV127" s="926"/>
      <c r="AW127" s="926"/>
      <c r="AX127" s="73"/>
      <c r="AY127" s="40"/>
      <c r="AZ127" s="465"/>
      <c r="BA127" s="192">
        <f t="shared" si="16"/>
        <v>2</v>
      </c>
      <c r="BB127" s="192"/>
      <c r="BC127" s="192"/>
      <c r="BD127" s="192"/>
      <c r="BE127" s="192"/>
      <c r="BF127" s="192"/>
      <c r="BG127" s="559" t="str">
        <f t="shared" ca="1" si="8"/>
        <v/>
      </c>
      <c r="BH127" s="560" t="str">
        <f t="shared" ca="1" si="9"/>
        <v/>
      </c>
      <c r="BI127" s="560" t="str">
        <f t="shared" ca="1" si="10"/>
        <v/>
      </c>
      <c r="BJ127" s="560" t="str">
        <f t="shared" ca="1" si="11"/>
        <v/>
      </c>
      <c r="BK127" s="560" t="str">
        <f t="shared" ca="1" si="12"/>
        <v/>
      </c>
      <c r="BL127" s="561" t="str">
        <f t="shared" ca="1" si="13"/>
        <v/>
      </c>
      <c r="BM127" s="192"/>
      <c r="BN127" s="192"/>
      <c r="BO127" s="192"/>
      <c r="BP127" s="192"/>
      <c r="BQ127" s="192"/>
      <c r="BR127" s="465"/>
      <c r="BS127" s="465"/>
      <c r="BT127" s="465"/>
      <c r="BU127" s="465"/>
      <c r="BV127" s="465"/>
      <c r="BW127" s="192"/>
      <c r="BX127" s="465"/>
      <c r="BY127" s="94"/>
      <c r="BZ127" s="94"/>
      <c r="CA127" s="94"/>
      <c r="CB127" s="94"/>
      <c r="CC127" s="94"/>
      <c r="CD127" s="94"/>
      <c r="CE127" s="94"/>
      <c r="CF127" s="465"/>
      <c r="CG127" s="465"/>
      <c r="CH127" s="465"/>
      <c r="CI127" s="465"/>
      <c r="CJ127" s="192"/>
      <c r="CK127" s="192"/>
      <c r="CL127" s="192"/>
      <c r="CM127" s="192"/>
      <c r="CN127" s="465"/>
      <c r="CO127" s="465"/>
      <c r="CP127" s="465"/>
      <c r="CQ127" s="465"/>
      <c r="CR127" s="465"/>
      <c r="CS127" s="192"/>
      <c r="CT127" s="192"/>
      <c r="CU127" s="192"/>
      <c r="CV127" s="1518"/>
      <c r="CW127" s="1519"/>
      <c r="CX127" s="1519"/>
      <c r="CY127" s="229"/>
      <c r="CZ127" s="229"/>
      <c r="DA127" s="229"/>
      <c r="DB127" s="229"/>
      <c r="DC127" s="229"/>
      <c r="DD127" s="1991"/>
      <c r="DE127" s="1992"/>
      <c r="DF127" s="1992"/>
      <c r="DG127" s="1993"/>
      <c r="DH127" s="229"/>
      <c r="DI127" s="229"/>
      <c r="DJ127" s="229"/>
      <c r="DK127" s="229"/>
      <c r="DL127" s="229"/>
      <c r="DM127" s="229"/>
      <c r="DN127" s="229"/>
      <c r="DO127" s="229"/>
      <c r="DP127" s="229"/>
      <c r="DQ127" s="229"/>
      <c r="DR127" s="1520"/>
    </row>
    <row r="128" spans="1:122" ht="15" customHeight="1">
      <c r="A128" s="218"/>
      <c r="B128" s="1972" t="s">
        <v>57</v>
      </c>
      <c r="C128" s="1973"/>
      <c r="D128" s="1973"/>
      <c r="E128" s="1973"/>
      <c r="F128" s="1973"/>
      <c r="G128" s="1973"/>
      <c r="H128" s="1973"/>
      <c r="I128" s="1973"/>
      <c r="J128" s="1973"/>
      <c r="K128" s="1973"/>
      <c r="L128" s="1973"/>
      <c r="M128" s="1973"/>
      <c r="N128" s="1973"/>
      <c r="O128" s="1973"/>
      <c r="P128" s="1973"/>
      <c r="Q128" s="1973"/>
      <c r="R128" s="1973"/>
      <c r="S128" s="1973"/>
      <c r="T128" s="1973"/>
      <c r="U128" s="1973"/>
      <c r="V128" s="1973"/>
      <c r="W128" s="1973"/>
      <c r="X128" s="1973"/>
      <c r="Y128" s="1973"/>
      <c r="Z128" s="1973"/>
      <c r="AA128" s="1973"/>
      <c r="AB128" s="1973"/>
      <c r="AC128" s="1973"/>
      <c r="AD128" s="1973"/>
      <c r="AE128" s="1973"/>
      <c r="AF128" s="1973"/>
      <c r="AG128" s="1973"/>
      <c r="AH128" s="1973"/>
      <c r="AI128" s="1973"/>
      <c r="AJ128" s="1973"/>
      <c r="AK128" s="1973"/>
      <c r="AL128" s="1973"/>
      <c r="AM128" s="1973"/>
      <c r="AN128" s="1973"/>
      <c r="AO128" s="1973"/>
      <c r="AP128" s="1973"/>
      <c r="AQ128" s="1973"/>
      <c r="AR128" s="1973"/>
      <c r="AS128" s="1973"/>
      <c r="AT128" s="1973"/>
      <c r="AU128" s="1973"/>
      <c r="AV128" s="1973"/>
      <c r="AW128" s="1973"/>
      <c r="AX128" s="1974"/>
      <c r="AY128" s="40"/>
      <c r="BA128" s="192">
        <f t="shared" si="16"/>
        <v>2</v>
      </c>
      <c r="BD128" s="192"/>
      <c r="BE128" s="192"/>
      <c r="BF128" s="192"/>
      <c r="BG128" s="559" t="str">
        <f t="shared" ca="1" si="8"/>
        <v/>
      </c>
      <c r="BH128" s="560" t="str">
        <f t="shared" ca="1" si="9"/>
        <v/>
      </c>
      <c r="BI128" s="560" t="str">
        <f t="shared" ca="1" si="10"/>
        <v/>
      </c>
      <c r="BJ128" s="560" t="str">
        <f t="shared" ca="1" si="11"/>
        <v/>
      </c>
      <c r="BK128" s="560" t="str">
        <f t="shared" ca="1" si="12"/>
        <v/>
      </c>
      <c r="BL128" s="561" t="str">
        <f t="shared" ca="1" si="13"/>
        <v/>
      </c>
      <c r="BM128" s="465"/>
      <c r="BN128" s="465"/>
      <c r="BO128" s="465"/>
      <c r="BP128" s="465"/>
      <c r="BQ128" s="465"/>
      <c r="BR128" s="465"/>
      <c r="BS128" s="465"/>
      <c r="BT128" s="465"/>
      <c r="BU128" s="465"/>
      <c r="BV128" s="465"/>
      <c r="BW128" s="465"/>
      <c r="BX128" s="465"/>
      <c r="BY128" s="94"/>
      <c r="BZ128" s="94"/>
      <c r="CA128" s="94"/>
      <c r="CB128" s="94"/>
      <c r="CC128" s="94"/>
      <c r="CD128" s="94"/>
      <c r="CE128" s="94"/>
      <c r="CF128" s="465"/>
      <c r="CG128" s="465"/>
      <c r="CH128" s="465"/>
      <c r="CI128" s="465"/>
      <c r="CJ128" s="192"/>
      <c r="CK128" s="192"/>
      <c r="CL128" s="192"/>
      <c r="CM128" s="192"/>
      <c r="CN128" s="465"/>
      <c r="CO128" s="465"/>
      <c r="CP128" s="465"/>
      <c r="CQ128" s="465"/>
      <c r="CR128" s="465"/>
      <c r="CS128" s="465"/>
      <c r="CT128" s="465"/>
      <c r="CU128" s="465"/>
      <c r="CV128" s="1513"/>
      <c r="CW128" s="1264"/>
      <c r="CX128" s="1264"/>
      <c r="CY128" s="1490"/>
      <c r="CZ128" s="1490"/>
      <c r="DA128" s="1490"/>
      <c r="DB128" s="1490"/>
      <c r="DC128" s="1490"/>
      <c r="DD128" s="1991"/>
      <c r="DE128" s="1992"/>
      <c r="DF128" s="1992"/>
      <c r="DG128" s="1993"/>
      <c r="DH128" s="1490"/>
      <c r="DI128" s="1490"/>
      <c r="DJ128" s="1490"/>
      <c r="DK128" s="1490"/>
      <c r="DL128" s="1490"/>
      <c r="DM128" s="1490"/>
      <c r="DN128" s="1490"/>
      <c r="DO128" s="1490"/>
      <c r="DP128" s="1490"/>
      <c r="DQ128" s="1490"/>
      <c r="DR128" s="1516"/>
    </row>
    <row r="129" spans="1:122" ht="15" customHeight="1">
      <c r="A129" s="218"/>
      <c r="B129" s="1975">
        <f>IF(NOT(ISBLANK(D129)),MAX(B$37:B128)+1,"")</f>
        <v>88</v>
      </c>
      <c r="C129" s="1976"/>
      <c r="D129" s="826" t="s">
        <v>227</v>
      </c>
      <c r="E129" s="827"/>
      <c r="F129" s="827"/>
      <c r="G129" s="827"/>
      <c r="H129" s="827"/>
      <c r="I129" s="827"/>
      <c r="J129" s="827"/>
      <c r="K129" s="827"/>
      <c r="L129" s="827"/>
      <c r="M129" s="827"/>
      <c r="N129" s="827"/>
      <c r="O129" s="827"/>
      <c r="P129" s="827"/>
      <c r="Q129" s="827"/>
      <c r="R129" s="827"/>
      <c r="S129" s="827"/>
      <c r="T129" s="827"/>
      <c r="U129" s="827"/>
      <c r="V129" s="177"/>
      <c r="W129" s="178"/>
      <c r="X129" s="827"/>
      <c r="Y129" s="179"/>
      <c r="Z129" s="179"/>
      <c r="AA129" s="180"/>
      <c r="AB129" s="82" t="s">
        <v>228</v>
      </c>
      <c r="AC129" s="939"/>
      <c r="AD129" s="939"/>
      <c r="AE129" s="939"/>
      <c r="AF129" s="939"/>
      <c r="AG129" s="939"/>
      <c r="AH129" s="939"/>
      <c r="AI129" s="939"/>
      <c r="AJ129" s="939"/>
      <c r="AK129" s="939"/>
      <c r="AL129" s="939"/>
      <c r="AM129" s="939"/>
      <c r="AN129" s="939"/>
      <c r="AO129" s="939"/>
      <c r="AP129" s="939"/>
      <c r="AQ129" s="939"/>
      <c r="AR129" s="939"/>
      <c r="AS129" s="939"/>
      <c r="AT129" s="939"/>
      <c r="AU129" s="939"/>
      <c r="AV129" s="939"/>
      <c r="AW129" s="939"/>
      <c r="AX129" s="83"/>
      <c r="AY129" s="40"/>
      <c r="BA129" s="192">
        <f t="shared" si="16"/>
        <v>2</v>
      </c>
      <c r="BD129" s="192"/>
      <c r="BE129" s="192"/>
      <c r="BF129" s="192"/>
      <c r="BG129" s="559" t="str">
        <f t="shared" ca="1" si="8"/>
        <v/>
      </c>
      <c r="BH129" s="560" t="str">
        <f t="shared" ca="1" si="9"/>
        <v/>
      </c>
      <c r="BI129" s="560" t="str">
        <f t="shared" ca="1" si="10"/>
        <v/>
      </c>
      <c r="BJ129" s="560" t="str">
        <f t="shared" ca="1" si="11"/>
        <v/>
      </c>
      <c r="BK129" s="560" t="str">
        <f t="shared" ca="1" si="12"/>
        <v/>
      </c>
      <c r="BL129" s="561" t="str">
        <f t="shared" ca="1" si="13"/>
        <v/>
      </c>
      <c r="BM129" s="465"/>
      <c r="BN129" s="465"/>
      <c r="BO129" s="465"/>
      <c r="BP129" s="465"/>
      <c r="BQ129" s="465"/>
      <c r="BR129" s="465"/>
      <c r="BS129" s="465"/>
      <c r="BT129" s="465"/>
      <c r="BU129" s="465"/>
      <c r="BV129" s="465"/>
      <c r="BW129" s="465"/>
      <c r="BX129" s="465"/>
      <c r="BY129" s="94"/>
      <c r="BZ129" s="94"/>
      <c r="CA129" s="94"/>
      <c r="CB129" s="94"/>
      <c r="CC129" s="94"/>
      <c r="CD129" s="94"/>
      <c r="CE129" s="94"/>
      <c r="CF129" s="465"/>
      <c r="CG129" s="465"/>
      <c r="CH129" s="465"/>
      <c r="CI129" s="465"/>
      <c r="CJ129" s="192"/>
      <c r="CK129" s="192"/>
      <c r="CL129" s="192"/>
      <c r="CM129" s="192"/>
      <c r="CN129" s="465"/>
      <c r="CO129" s="465"/>
      <c r="CP129" s="465"/>
      <c r="CQ129" s="465"/>
      <c r="CR129" s="465"/>
      <c r="CS129" s="465"/>
      <c r="CT129" s="465"/>
      <c r="CU129" s="465"/>
      <c r="CV129" s="1513"/>
      <c r="CW129" s="1264"/>
      <c r="CX129" s="1264"/>
      <c r="CY129" s="1490"/>
      <c r="CZ129" s="1490"/>
      <c r="DA129" s="1490"/>
      <c r="DB129" s="1490"/>
      <c r="DC129" s="1490"/>
      <c r="DD129" s="1991"/>
      <c r="DE129" s="1992"/>
      <c r="DF129" s="1992"/>
      <c r="DG129" s="1993"/>
      <c r="DH129" s="1490"/>
      <c r="DI129" s="1490"/>
      <c r="DJ129" s="1490"/>
      <c r="DK129" s="1490"/>
      <c r="DL129" s="1490"/>
      <c r="DM129" s="1490"/>
      <c r="DN129" s="1490"/>
      <c r="DO129" s="1490"/>
      <c r="DP129" s="1490"/>
      <c r="DQ129" s="1490"/>
      <c r="DR129" s="1516"/>
    </row>
    <row r="130" spans="1:122" ht="15" customHeight="1">
      <c r="A130" s="218"/>
      <c r="B130" s="1970">
        <f>IF(NOT(ISBLANK(D130)),MAX(B$37:B129)+1,"")</f>
        <v>89</v>
      </c>
      <c r="C130" s="1977"/>
      <c r="D130" s="515" t="s">
        <v>229</v>
      </c>
      <c r="E130" s="940"/>
      <c r="F130" s="940"/>
      <c r="G130" s="940"/>
      <c r="H130" s="940"/>
      <c r="I130" s="940"/>
      <c r="J130" s="940"/>
      <c r="K130" s="940"/>
      <c r="L130" s="940"/>
      <c r="M130" s="940"/>
      <c r="N130" s="940"/>
      <c r="O130" s="940"/>
      <c r="P130" s="940"/>
      <c r="Q130" s="940"/>
      <c r="R130" s="940"/>
      <c r="S130" s="940"/>
      <c r="T130" s="940"/>
      <c r="U130" s="940"/>
      <c r="V130" s="181"/>
      <c r="W130" s="182"/>
      <c r="X130" s="940"/>
      <c r="Y130" s="183"/>
      <c r="Z130" s="183"/>
      <c r="AA130" s="184"/>
      <c r="AB130" s="515" t="s">
        <v>228</v>
      </c>
      <c r="AC130" s="940"/>
      <c r="AD130" s="940"/>
      <c r="AE130" s="940"/>
      <c r="AF130" s="940"/>
      <c r="AG130" s="940"/>
      <c r="AH130" s="940"/>
      <c r="AI130" s="940"/>
      <c r="AJ130" s="940"/>
      <c r="AK130" s="940"/>
      <c r="AL130" s="940"/>
      <c r="AM130" s="940"/>
      <c r="AN130" s="940"/>
      <c r="AO130" s="940"/>
      <c r="AP130" s="940"/>
      <c r="AQ130" s="940"/>
      <c r="AR130" s="940"/>
      <c r="AS130" s="940"/>
      <c r="AT130" s="940"/>
      <c r="AU130" s="940"/>
      <c r="AV130" s="940"/>
      <c r="AW130" s="940"/>
      <c r="AX130" s="158"/>
      <c r="AY130" s="40"/>
      <c r="BA130" s="192">
        <f t="shared" si="16"/>
        <v>2</v>
      </c>
      <c r="BD130" s="192"/>
      <c r="BE130" s="192"/>
      <c r="BF130" s="192"/>
      <c r="BG130" s="559" t="str">
        <f t="shared" ca="1" si="8"/>
        <v/>
      </c>
      <c r="BH130" s="560" t="str">
        <f t="shared" ca="1" si="9"/>
        <v/>
      </c>
      <c r="BI130" s="560" t="str">
        <f t="shared" ca="1" si="10"/>
        <v/>
      </c>
      <c r="BJ130" s="560" t="str">
        <f t="shared" ca="1" si="11"/>
        <v/>
      </c>
      <c r="BK130" s="560" t="str">
        <f t="shared" ca="1" si="12"/>
        <v/>
      </c>
      <c r="BL130" s="561" t="str">
        <f t="shared" ca="1" si="13"/>
        <v/>
      </c>
      <c r="BM130" s="465"/>
      <c r="BN130" s="465"/>
      <c r="BO130" s="465"/>
      <c r="BP130" s="465"/>
      <c r="BQ130" s="465"/>
      <c r="BR130" s="465"/>
      <c r="BS130" s="465"/>
      <c r="BT130" s="465"/>
      <c r="BU130" s="465"/>
      <c r="BV130" s="465"/>
      <c r="BW130" s="465"/>
      <c r="BX130" s="465"/>
      <c r="BY130" s="94"/>
      <c r="BZ130" s="94"/>
      <c r="CA130" s="94"/>
      <c r="CB130" s="94"/>
      <c r="CC130" s="94"/>
      <c r="CD130" s="94"/>
      <c r="CE130" s="94"/>
      <c r="CF130" s="465"/>
      <c r="CG130" s="465"/>
      <c r="CH130" s="465"/>
      <c r="CI130" s="465"/>
      <c r="CJ130" s="192"/>
      <c r="CK130" s="192"/>
      <c r="CL130" s="192"/>
      <c r="CM130" s="192"/>
      <c r="CN130" s="465"/>
      <c r="CO130" s="465"/>
      <c r="CP130" s="465"/>
      <c r="CQ130" s="465"/>
      <c r="CR130" s="465"/>
      <c r="CS130" s="465"/>
      <c r="CT130" s="465"/>
      <c r="CU130" s="465"/>
      <c r="CV130" s="1513"/>
      <c r="CW130" s="1264"/>
      <c r="CX130" s="1264"/>
      <c r="CY130" s="1490"/>
      <c r="CZ130" s="1490"/>
      <c r="DA130" s="1490"/>
      <c r="DB130" s="1490"/>
      <c r="DC130" s="1490"/>
      <c r="DD130" s="1991"/>
      <c r="DE130" s="1992"/>
      <c r="DF130" s="1992"/>
      <c r="DG130" s="1993"/>
      <c r="DH130" s="1490"/>
      <c r="DI130" s="1490"/>
      <c r="DJ130" s="1490"/>
      <c r="DK130" s="1490"/>
      <c r="DL130" s="1490"/>
      <c r="DM130" s="1490"/>
      <c r="DN130" s="1490"/>
      <c r="DO130" s="1490"/>
      <c r="DP130" s="1490"/>
      <c r="DQ130" s="1490"/>
      <c r="DR130" s="1516"/>
    </row>
    <row r="131" spans="1:122" ht="15" customHeight="1">
      <c r="A131" s="218"/>
      <c r="B131" s="1978" t="str">
        <f>IF(NOT(ISBLANK(D131)),MAX(B$37:B128)+1,"")</f>
        <v/>
      </c>
      <c r="C131" s="1979"/>
      <c r="D131" s="132"/>
      <c r="E131" s="942"/>
      <c r="F131" s="942"/>
      <c r="G131" s="942"/>
      <c r="H131" s="942"/>
      <c r="I131" s="942"/>
      <c r="J131" s="942"/>
      <c r="K131" s="942"/>
      <c r="L131" s="942"/>
      <c r="M131" s="942"/>
      <c r="N131" s="942"/>
      <c r="O131" s="942"/>
      <c r="P131" s="942"/>
      <c r="Q131" s="942"/>
      <c r="R131" s="942"/>
      <c r="S131" s="942"/>
      <c r="T131" s="942"/>
      <c r="U131" s="942"/>
      <c r="V131" s="140"/>
      <c r="W131" s="141"/>
      <c r="X131" s="942"/>
      <c r="Y131" s="142"/>
      <c r="Z131" s="142"/>
      <c r="AA131" s="143"/>
      <c r="AB131" s="132"/>
      <c r="AC131" s="942"/>
      <c r="AD131" s="942"/>
      <c r="AE131" s="942"/>
      <c r="AF131" s="942"/>
      <c r="AG131" s="942"/>
      <c r="AH131" s="942"/>
      <c r="AI131" s="942"/>
      <c r="AJ131" s="942"/>
      <c r="AK131" s="942"/>
      <c r="AL131" s="942"/>
      <c r="AM131" s="942"/>
      <c r="AN131" s="942"/>
      <c r="AO131" s="942"/>
      <c r="AP131" s="942"/>
      <c r="AQ131" s="942"/>
      <c r="AR131" s="942"/>
      <c r="AS131" s="942"/>
      <c r="AT131" s="942"/>
      <c r="AU131" s="942"/>
      <c r="AV131" s="942"/>
      <c r="AW131" s="942"/>
      <c r="AX131" s="138"/>
      <c r="AY131" s="40"/>
      <c r="BA131" s="192">
        <f t="shared" si="16"/>
        <v>2</v>
      </c>
      <c r="BD131" s="192"/>
      <c r="BE131" s="192"/>
      <c r="BF131" s="192"/>
      <c r="BG131" s="559" t="str">
        <f t="shared" ref="BG131:BG194" ca="1" si="17">IF(BA131&lt;&gt;"",IF(MID(_xlfn.FORMULATEXT(BA131),SEARCH("[",_xlfn.FORMULATEXT(BA131))+1,SEARCH("]",_xlfn.FORMULATEXT(BA131))-(SEARCH("[",_xlfn.FORMULATEXT(BA131))+1))="-1","",1),"")</f>
        <v/>
      </c>
      <c r="BH131" s="560" t="str">
        <f t="shared" ref="BH131:BH194" ca="1" si="18">IF(BB131&lt;&gt;"",IF(MID(_xlfn.FORMULATEXT(BB131),SEARCH("[",_xlfn.FORMULATEXT(BB131))+1,SEARCH("]",_xlfn.FORMULATEXT(BB131))-(SEARCH("[",_xlfn.FORMULATEXT(BB131))+1))="-1","",1),"")</f>
        <v/>
      </c>
      <c r="BI131" s="560" t="str">
        <f t="shared" ref="BI131:BI194" ca="1" si="19">IF(BC131&lt;&gt;"",IF(MID(_xlfn.FORMULATEXT(BC131),SEARCH("[",_xlfn.FORMULATEXT(BC131))+1,SEARCH("]",_xlfn.FORMULATEXT(BC131))-(SEARCH("[",_xlfn.FORMULATEXT(BC131))+1))="-1","",1),"")</f>
        <v/>
      </c>
      <c r="BJ131" s="560" t="str">
        <f t="shared" ref="BJ131:BJ194" ca="1" si="20">IF(BD131&lt;&gt;"",IF(MID(_xlfn.FORMULATEXT(BD131),SEARCH("[",_xlfn.FORMULATEXT(BD131))+1,SEARCH("]",_xlfn.FORMULATEXT(BD131))-(SEARCH("[",_xlfn.FORMULATEXT(BD131))+1))="-1","",1),"")</f>
        <v/>
      </c>
      <c r="BK131" s="560" t="str">
        <f t="shared" ref="BK131:BK194" ca="1" si="21">IF(BE131&lt;&gt;"",IF(MID(_xlfn.FORMULATEXT(BE131),SEARCH("[",_xlfn.FORMULATEXT(BE131))+1,SEARCH("]",_xlfn.FORMULATEXT(BE131))-(SEARCH("[",_xlfn.FORMULATEXT(BE131))+1))="-1","",1),"")</f>
        <v/>
      </c>
      <c r="BL131" s="561" t="str">
        <f t="shared" ref="BL131:BL194" ca="1" si="22">IF(BF131&lt;&gt;"",IF(MID(_xlfn.FORMULATEXT(BF131),SEARCH("[",_xlfn.FORMULATEXT(BF131))+1,SEARCH("]",_xlfn.FORMULATEXT(BF131))-(SEARCH("[",_xlfn.FORMULATEXT(BF131))+1))="-1","",1),"")</f>
        <v/>
      </c>
      <c r="BM131" s="465"/>
      <c r="BN131" s="465"/>
      <c r="BO131" s="465"/>
      <c r="BP131" s="465"/>
      <c r="BQ131" s="465"/>
      <c r="BR131" s="465"/>
      <c r="BS131" s="465"/>
      <c r="BT131" s="465"/>
      <c r="BU131" s="465"/>
      <c r="BV131" s="465"/>
      <c r="BW131" s="465"/>
      <c r="BX131" s="465"/>
      <c r="BY131" s="94"/>
      <c r="BZ131" s="94"/>
      <c r="CA131" s="94"/>
      <c r="CB131" s="94"/>
      <c r="CC131" s="94"/>
      <c r="CD131" s="94"/>
      <c r="CE131" s="94"/>
      <c r="CF131" s="465"/>
      <c r="CG131" s="465"/>
      <c r="CH131" s="465"/>
      <c r="CI131" s="465"/>
      <c r="CJ131" s="192"/>
      <c r="CK131" s="192"/>
      <c r="CL131" s="192"/>
      <c r="CM131" s="192"/>
      <c r="CN131" s="465"/>
      <c r="CO131" s="465"/>
      <c r="CP131" s="465"/>
      <c r="CQ131" s="465"/>
      <c r="CR131" s="465"/>
      <c r="CS131" s="465"/>
      <c r="CT131" s="465"/>
      <c r="CU131" s="465"/>
      <c r="CV131" s="1513"/>
      <c r="CW131" s="1264"/>
      <c r="CX131" s="1264"/>
      <c r="CY131" s="1490"/>
      <c r="CZ131" s="1490"/>
      <c r="DA131" s="1490"/>
      <c r="DB131" s="1490"/>
      <c r="DC131" s="1490"/>
      <c r="DD131" s="1991"/>
      <c r="DE131" s="1992"/>
      <c r="DF131" s="1992"/>
      <c r="DG131" s="1993"/>
      <c r="DH131" s="1490"/>
      <c r="DI131" s="1490"/>
      <c r="DJ131" s="1490"/>
      <c r="DK131" s="1490"/>
      <c r="DL131" s="1490"/>
      <c r="DM131" s="1490"/>
      <c r="DN131" s="1490"/>
      <c r="DO131" s="1490"/>
      <c r="DP131" s="1490"/>
      <c r="DQ131" s="1490"/>
      <c r="DR131" s="1516"/>
    </row>
    <row r="132" spans="1:122" ht="15" customHeight="1">
      <c r="A132" s="1768" t="str">
        <f>BA132&amp;"."</f>
        <v>3.</v>
      </c>
      <c r="B132" s="1890"/>
      <c r="C132" s="226" t="s">
        <v>156</v>
      </c>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c r="AS132" s="48"/>
      <c r="AT132" s="48"/>
      <c r="AU132" s="48"/>
      <c r="AV132" s="48"/>
      <c r="AW132" s="48"/>
      <c r="AX132" s="48"/>
      <c r="AY132" s="40"/>
      <c r="BA132" s="193">
        <f>BA131+1</f>
        <v>3</v>
      </c>
      <c r="BD132" s="192"/>
      <c r="BE132" s="192"/>
      <c r="BF132" s="192"/>
      <c r="BG132" s="559" t="str">
        <f t="shared" ca="1" si="17"/>
        <v/>
      </c>
      <c r="BH132" s="560" t="str">
        <f t="shared" ca="1" si="18"/>
        <v/>
      </c>
      <c r="BI132" s="560" t="str">
        <f t="shared" ca="1" si="19"/>
        <v/>
      </c>
      <c r="BJ132" s="560" t="str">
        <f t="shared" ca="1" si="20"/>
        <v/>
      </c>
      <c r="BK132" s="560" t="str">
        <f t="shared" ca="1" si="21"/>
        <v/>
      </c>
      <c r="BL132" s="561" t="str">
        <f t="shared" ca="1" si="22"/>
        <v/>
      </c>
      <c r="BM132" s="465"/>
      <c r="BN132" s="465"/>
      <c r="BO132" s="465"/>
      <c r="BP132" s="465"/>
      <c r="BQ132" s="465"/>
      <c r="BR132" s="465"/>
      <c r="BS132" s="465"/>
      <c r="BT132" s="465"/>
      <c r="BU132" s="465"/>
      <c r="BV132" s="465"/>
      <c r="BW132" s="465"/>
      <c r="BX132" s="465"/>
      <c r="BY132" s="94"/>
      <c r="BZ132" s="94"/>
      <c r="CA132" s="94"/>
      <c r="CB132" s="94"/>
      <c r="CC132" s="94"/>
      <c r="CD132" s="94"/>
      <c r="CE132" s="94"/>
      <c r="CF132" s="465"/>
      <c r="CG132" s="465"/>
      <c r="CH132" s="465"/>
      <c r="CI132" s="465"/>
      <c r="CJ132" s="465"/>
      <c r="CK132" s="465"/>
      <c r="CL132" s="192"/>
      <c r="CM132" s="192"/>
      <c r="CN132" s="465"/>
      <c r="CO132" s="465"/>
      <c r="CP132" s="465"/>
      <c r="CQ132" s="465"/>
      <c r="CR132" s="465"/>
      <c r="CS132" s="465"/>
      <c r="CT132" s="465"/>
      <c r="CU132" s="465"/>
      <c r="CV132" s="1528"/>
      <c r="CW132" s="1529"/>
      <c r="CX132" s="1529"/>
      <c r="CY132" s="1530"/>
      <c r="CZ132" s="1530"/>
      <c r="DA132" s="1530"/>
      <c r="DB132" s="1530"/>
      <c r="DC132" s="1530"/>
      <c r="DD132" s="1991"/>
      <c r="DE132" s="1992"/>
      <c r="DF132" s="1992"/>
      <c r="DG132" s="1993"/>
      <c r="DH132" s="1490"/>
      <c r="DI132" s="1490"/>
      <c r="DJ132" s="1490"/>
      <c r="DK132" s="1490"/>
      <c r="DL132" s="1490"/>
      <c r="DM132" s="1490"/>
      <c r="DN132" s="1490"/>
      <c r="DO132" s="1490"/>
      <c r="DP132" s="1490"/>
      <c r="DQ132" s="1490"/>
      <c r="DR132" s="1516"/>
    </row>
    <row r="133" spans="1:122" ht="15" customHeight="1">
      <c r="A133" s="1764" t="str">
        <f>BA133&amp;"."&amp;BB133</f>
        <v>3.1</v>
      </c>
      <c r="B133" s="1765"/>
      <c r="C133" s="1765"/>
      <c r="D133" s="226" t="s">
        <v>77</v>
      </c>
      <c r="AY133" s="40"/>
      <c r="BA133" s="192">
        <f t="shared" ref="BA133:BA151" si="23">BA132</f>
        <v>3</v>
      </c>
      <c r="BB133" s="193">
        <f>BB132+1</f>
        <v>1</v>
      </c>
      <c r="BD133" s="192"/>
      <c r="BE133" s="192"/>
      <c r="BF133" s="192"/>
      <c r="BG133" s="559" t="str">
        <f t="shared" ca="1" si="17"/>
        <v/>
      </c>
      <c r="BH133" s="560" t="str">
        <f t="shared" ca="1" si="18"/>
        <v/>
      </c>
      <c r="BI133" s="560" t="str">
        <f t="shared" ca="1" si="19"/>
        <v/>
      </c>
      <c r="BJ133" s="560" t="str">
        <f t="shared" ca="1" si="20"/>
        <v/>
      </c>
      <c r="BK133" s="560" t="str">
        <f t="shared" ca="1" si="21"/>
        <v/>
      </c>
      <c r="BL133" s="561" t="str">
        <f t="shared" ca="1" si="22"/>
        <v/>
      </c>
      <c r="BM133" s="465"/>
      <c r="BN133" s="465"/>
      <c r="BO133" s="465"/>
      <c r="BP133" s="465"/>
      <c r="BQ133" s="465"/>
      <c r="BR133" s="465"/>
      <c r="BS133" s="465"/>
      <c r="BT133" s="465"/>
      <c r="BU133" s="465"/>
      <c r="BV133" s="465"/>
      <c r="BW133" s="465"/>
      <c r="BX133" s="465"/>
      <c r="BY133" s="94"/>
      <c r="BZ133" s="94"/>
      <c r="CA133" s="94"/>
      <c r="CB133" s="94"/>
      <c r="CC133" s="465"/>
      <c r="CD133" s="465"/>
      <c r="CE133" s="465"/>
      <c r="CF133" s="465"/>
      <c r="CG133" s="465"/>
      <c r="CH133" s="465"/>
      <c r="CI133" s="465"/>
      <c r="CJ133" s="465"/>
      <c r="CK133" s="465"/>
      <c r="CL133" s="465"/>
      <c r="CM133" s="465"/>
      <c r="CN133" s="465"/>
      <c r="CO133" s="465"/>
      <c r="CP133" s="465"/>
      <c r="CQ133" s="465"/>
      <c r="CR133" s="465"/>
      <c r="CS133" s="465"/>
      <c r="CT133" s="465"/>
      <c r="CU133" s="465"/>
      <c r="CV133" s="1488" t="s">
        <v>2265</v>
      </c>
      <c r="CW133" s="1489"/>
      <c r="CX133" s="1489"/>
      <c r="CY133" s="1489"/>
      <c r="CZ133" s="1489"/>
      <c r="DA133" s="1489"/>
      <c r="DB133" s="1489"/>
      <c r="DC133" s="1489"/>
      <c r="DD133" s="1859">
        <v>44641</v>
      </c>
      <c r="DE133" s="1860"/>
      <c r="DF133" s="1860"/>
      <c r="DG133" s="1861"/>
      <c r="DH133" s="1490"/>
      <c r="DI133" s="1490"/>
      <c r="DJ133" s="1490"/>
      <c r="DK133" s="1490"/>
      <c r="DL133" s="1490"/>
      <c r="DM133" s="1490"/>
      <c r="DN133" s="1490"/>
      <c r="DO133" s="1490"/>
      <c r="DP133" s="1490"/>
      <c r="DQ133" s="1490"/>
      <c r="DR133" s="1516"/>
    </row>
    <row r="134" spans="1:122" ht="15" customHeight="1">
      <c r="A134" s="218"/>
      <c r="E134" s="226" t="s">
        <v>177</v>
      </c>
      <c r="AY134" s="40"/>
      <c r="BA134" s="192">
        <f t="shared" si="23"/>
        <v>3</v>
      </c>
      <c r="BB134" s="192">
        <f t="shared" ref="BB134:BB146" si="24">BB133</f>
        <v>1</v>
      </c>
      <c r="BD134" s="192"/>
      <c r="BE134" s="192"/>
      <c r="BF134" s="192"/>
      <c r="BG134" s="559" t="str">
        <f t="shared" ca="1" si="17"/>
        <v/>
      </c>
      <c r="BH134" s="560" t="str">
        <f t="shared" ca="1" si="18"/>
        <v/>
      </c>
      <c r="BI134" s="560" t="str">
        <f t="shared" ca="1" si="19"/>
        <v/>
      </c>
      <c r="BJ134" s="560" t="str">
        <f t="shared" ca="1" si="20"/>
        <v/>
      </c>
      <c r="BK134" s="560" t="str">
        <f t="shared" ca="1" si="21"/>
        <v/>
      </c>
      <c r="BL134" s="561" t="str">
        <f t="shared" ca="1" si="22"/>
        <v/>
      </c>
      <c r="BM134" s="465"/>
      <c r="BN134" s="465"/>
      <c r="BO134" s="465"/>
      <c r="BP134" s="465"/>
      <c r="BQ134" s="465"/>
      <c r="BR134" s="465"/>
      <c r="BS134" s="465"/>
      <c r="BT134" s="465"/>
      <c r="BU134" s="465"/>
      <c r="BV134" s="465"/>
      <c r="BW134" s="465"/>
      <c r="BX134" s="192"/>
      <c r="BY134" s="465"/>
      <c r="BZ134" s="465"/>
      <c r="CA134" s="465"/>
      <c r="CB134" s="465"/>
      <c r="CC134" s="94"/>
      <c r="CD134" s="94"/>
      <c r="CE134" s="94"/>
      <c r="CF134" s="465"/>
      <c r="CG134" s="465"/>
      <c r="CH134" s="465"/>
      <c r="CI134" s="94"/>
      <c r="CJ134" s="94"/>
      <c r="CK134" s="94"/>
      <c r="CL134" s="465"/>
      <c r="CM134" s="465"/>
      <c r="CN134" s="465"/>
      <c r="CO134" s="465"/>
      <c r="CP134" s="465"/>
      <c r="CQ134" s="465"/>
      <c r="CR134" s="465"/>
      <c r="CS134" s="465"/>
      <c r="CT134" s="465"/>
      <c r="CU134" s="465"/>
      <c r="CV134" s="1528"/>
      <c r="CW134" s="1529"/>
      <c r="CX134" s="1529"/>
      <c r="CY134" s="1530"/>
      <c r="CZ134" s="1530"/>
      <c r="DA134" s="1530"/>
      <c r="DB134" s="1530"/>
      <c r="DC134" s="1530"/>
      <c r="DD134" s="1991"/>
      <c r="DE134" s="1992"/>
      <c r="DF134" s="1992"/>
      <c r="DG134" s="1993"/>
      <c r="DH134" s="1490"/>
      <c r="DI134" s="1490"/>
      <c r="DJ134" s="1490"/>
      <c r="DK134" s="1490"/>
      <c r="DL134" s="1490"/>
      <c r="DM134" s="1490"/>
      <c r="DN134" s="1490"/>
      <c r="DO134" s="1490"/>
      <c r="DP134" s="1490"/>
      <c r="DQ134" s="1490"/>
      <c r="DR134" s="1516"/>
    </row>
    <row r="135" spans="1:122" ht="15" customHeight="1">
      <c r="A135" s="218"/>
      <c r="E135" s="511" t="s">
        <v>78</v>
      </c>
      <c r="F135" s="1028"/>
      <c r="G135" s="383" t="s">
        <v>34</v>
      </c>
      <c r="H135" s="1028"/>
      <c r="I135" s="383" t="s">
        <v>42</v>
      </c>
      <c r="J135" s="415"/>
      <c r="K135" s="415"/>
      <c r="L135" s="415"/>
      <c r="M135" s="415"/>
      <c r="N135" s="384"/>
      <c r="O135" s="415"/>
      <c r="P135" s="415"/>
      <c r="Q135" s="415"/>
      <c r="R135" s="415"/>
      <c r="S135" s="1003"/>
      <c r="T135" s="511" t="s">
        <v>78</v>
      </c>
      <c r="U135" s="1028"/>
      <c r="V135" s="383" t="s">
        <v>34</v>
      </c>
      <c r="W135" s="1028"/>
      <c r="X135" s="383" t="s">
        <v>42</v>
      </c>
      <c r="Y135" s="415"/>
      <c r="Z135" s="415"/>
      <c r="AA135" s="415"/>
      <c r="AB135" s="415"/>
      <c r="AC135" s="384"/>
      <c r="AD135" s="415"/>
      <c r="AE135" s="415"/>
      <c r="AF135" s="415"/>
      <c r="AG135" s="415"/>
      <c r="AH135" s="1003"/>
      <c r="AI135" s="511" t="s">
        <v>78</v>
      </c>
      <c r="AJ135" s="1028"/>
      <c r="AK135" s="383" t="s">
        <v>34</v>
      </c>
      <c r="AL135" s="1028"/>
      <c r="AM135" s="383" t="s">
        <v>42</v>
      </c>
      <c r="AN135" s="415"/>
      <c r="AO135" s="415"/>
      <c r="AP135" s="415"/>
      <c r="AQ135" s="415"/>
      <c r="AR135" s="384"/>
      <c r="AS135" s="415"/>
      <c r="AT135" s="415"/>
      <c r="AU135" s="415"/>
      <c r="AV135" s="415"/>
      <c r="AW135" s="1004"/>
      <c r="AY135" s="40"/>
      <c r="BA135" s="192">
        <f t="shared" si="23"/>
        <v>3</v>
      </c>
      <c r="BB135" s="192">
        <f t="shared" si="24"/>
        <v>1</v>
      </c>
      <c r="BD135" s="192"/>
      <c r="BE135" s="192"/>
      <c r="BF135" s="192"/>
      <c r="BG135" s="559" t="str">
        <f t="shared" ca="1" si="17"/>
        <v/>
      </c>
      <c r="BH135" s="560" t="str">
        <f t="shared" ca="1" si="18"/>
        <v/>
      </c>
      <c r="BI135" s="560" t="str">
        <f t="shared" ca="1" si="19"/>
        <v/>
      </c>
      <c r="BJ135" s="560" t="str">
        <f t="shared" ca="1" si="20"/>
        <v/>
      </c>
      <c r="BK135" s="560" t="str">
        <f t="shared" ca="1" si="21"/>
        <v/>
      </c>
      <c r="BL135" s="561" t="str">
        <f t="shared" ca="1" si="22"/>
        <v/>
      </c>
      <c r="BM135" s="465"/>
      <c r="BN135" s="465"/>
      <c r="BO135" s="465"/>
      <c r="BP135" s="465"/>
      <c r="BQ135" s="465"/>
      <c r="BR135" s="465"/>
      <c r="BS135" s="465"/>
      <c r="BT135" s="465"/>
      <c r="BU135" s="465"/>
      <c r="BV135" s="465"/>
      <c r="BW135" s="465"/>
      <c r="BX135" s="465"/>
      <c r="BY135" s="94"/>
      <c r="BZ135" s="94"/>
      <c r="CA135" s="94"/>
      <c r="CB135" s="94"/>
      <c r="CC135" s="465"/>
      <c r="CD135" s="465"/>
      <c r="CE135" s="465"/>
      <c r="CF135" s="94"/>
      <c r="CG135" s="94"/>
      <c r="CH135" s="94"/>
      <c r="CI135" s="465"/>
      <c r="CJ135" s="192"/>
      <c r="CK135" s="192"/>
      <c r="CV135" s="1545"/>
      <c r="CW135" s="1530"/>
      <c r="CX135" s="1530"/>
      <c r="CY135" s="1530"/>
      <c r="CZ135" s="1530"/>
      <c r="DA135" s="1530"/>
      <c r="DB135" s="1530"/>
      <c r="DC135" s="1530"/>
      <c r="DD135" s="1991"/>
      <c r="DE135" s="1992"/>
      <c r="DF135" s="1992"/>
      <c r="DG135" s="1993"/>
      <c r="DH135" s="1490"/>
      <c r="DI135" s="1490"/>
      <c r="DJ135" s="1490"/>
      <c r="DK135" s="1490"/>
      <c r="DL135" s="1490"/>
      <c r="DM135" s="1490"/>
      <c r="DN135" s="1490"/>
      <c r="DO135" s="1490"/>
      <c r="DP135" s="1490"/>
      <c r="DQ135" s="1490"/>
      <c r="DR135" s="1516"/>
    </row>
    <row r="136" spans="1:122" ht="15" customHeight="1">
      <c r="A136" s="218"/>
      <c r="E136" s="476" t="str">
        <f>$B$37</f>
        <v>入力領域</v>
      </c>
      <c r="F136" s="590"/>
      <c r="G136" s="590"/>
      <c r="H136" s="590"/>
      <c r="I136" s="590"/>
      <c r="J136" s="590"/>
      <c r="K136" s="590"/>
      <c r="L136" s="582"/>
      <c r="M136" s="582"/>
      <c r="N136" s="582"/>
      <c r="O136" s="590"/>
      <c r="P136" s="582"/>
      <c r="Q136" s="582"/>
      <c r="R136" s="582"/>
      <c r="S136" s="578"/>
      <c r="T136" s="1997">
        <f>E146+1</f>
        <v>11</v>
      </c>
      <c r="U136" s="1998"/>
      <c r="V136" s="2001" t="str">
        <f>TEXT($B$65,"###")</f>
        <v>28</v>
      </c>
      <c r="W136" s="2002"/>
      <c r="X136" s="1020" t="str">
        <f>VLOOKUP(VALUE(V136),$B$37:$D$131,3,FALSE)</f>
        <v>保守間近年月</v>
      </c>
      <c r="Y136" s="1021"/>
      <c r="Z136" s="1021"/>
      <c r="AA136" s="1021"/>
      <c r="AB136" s="1022"/>
      <c r="AC136" s="1022"/>
      <c r="AD136" s="1022"/>
      <c r="AE136" s="1021"/>
      <c r="AF136" s="1022"/>
      <c r="AG136" s="1022"/>
      <c r="AH136" s="1023"/>
      <c r="AI136" s="476" t="str">
        <f>$B$115</f>
        <v>ファンクションボタン</v>
      </c>
      <c r="AJ136" s="590"/>
      <c r="AK136" s="590"/>
      <c r="AL136" s="590"/>
      <c r="AM136" s="590"/>
      <c r="AN136" s="590"/>
      <c r="AO136" s="590"/>
      <c r="AP136" s="582"/>
      <c r="AQ136" s="582"/>
      <c r="AR136" s="582"/>
      <c r="AS136" s="590"/>
      <c r="AT136" s="582"/>
      <c r="AU136" s="582"/>
      <c r="AV136" s="582"/>
      <c r="AW136" s="579"/>
      <c r="AY136" s="40"/>
      <c r="BA136" s="192">
        <f t="shared" si="23"/>
        <v>3</v>
      </c>
      <c r="BB136" s="192">
        <f t="shared" si="24"/>
        <v>1</v>
      </c>
      <c r="BD136" s="192"/>
      <c r="BE136" s="192"/>
      <c r="BF136" s="192"/>
      <c r="BG136" s="559" t="str">
        <f t="shared" ca="1" si="17"/>
        <v/>
      </c>
      <c r="BH136" s="560" t="str">
        <f t="shared" ca="1" si="18"/>
        <v/>
      </c>
      <c r="BI136" s="560" t="str">
        <f t="shared" ca="1" si="19"/>
        <v/>
      </c>
      <c r="BJ136" s="560" t="str">
        <f t="shared" ca="1" si="20"/>
        <v/>
      </c>
      <c r="BK136" s="560" t="str">
        <f t="shared" ca="1" si="21"/>
        <v/>
      </c>
      <c r="BL136" s="561" t="str">
        <f t="shared" ca="1" si="22"/>
        <v/>
      </c>
      <c r="BM136" s="465"/>
      <c r="BN136" s="465"/>
      <c r="BO136" s="465"/>
      <c r="BP136" s="465"/>
      <c r="BQ136" s="465"/>
      <c r="BR136" s="465"/>
      <c r="BS136" s="465"/>
      <c r="BT136" s="465"/>
      <c r="BU136" s="465"/>
      <c r="BV136" s="465"/>
      <c r="BW136" s="192"/>
      <c r="BX136" s="94"/>
      <c r="BY136" s="465"/>
      <c r="BZ136" s="465"/>
      <c r="CA136" s="465"/>
      <c r="CB136" s="465"/>
      <c r="CC136" s="465"/>
      <c r="CD136" s="465"/>
      <c r="CE136" s="465"/>
      <c r="CF136" s="465"/>
      <c r="CG136" s="465"/>
      <c r="CH136" s="465"/>
      <c r="CI136" s="465"/>
      <c r="CJ136" s="465"/>
      <c r="CK136" s="465"/>
      <c r="CV136" s="1545"/>
      <c r="CW136" s="1530"/>
      <c r="CX136" s="1530"/>
      <c r="CY136" s="1530"/>
      <c r="CZ136" s="1530"/>
      <c r="DA136" s="1530"/>
      <c r="DB136" s="1530"/>
      <c r="DC136" s="1530"/>
      <c r="DD136" s="1991"/>
      <c r="DE136" s="1992"/>
      <c r="DF136" s="1992"/>
      <c r="DG136" s="1993"/>
      <c r="DH136" s="1490"/>
      <c r="DI136" s="1490"/>
      <c r="DJ136" s="1490"/>
      <c r="DK136" s="1490"/>
      <c r="DL136" s="1490"/>
      <c r="DM136" s="1490"/>
      <c r="DN136" s="1490"/>
      <c r="DO136" s="1490"/>
      <c r="DP136" s="1490"/>
      <c r="DQ136" s="1490"/>
      <c r="DR136" s="1516"/>
    </row>
    <row r="137" spans="1:122" ht="15" customHeight="1">
      <c r="A137" s="218"/>
      <c r="B137" s="80"/>
      <c r="C137" s="80"/>
      <c r="D137" s="80"/>
      <c r="E137" s="2007">
        <v>1</v>
      </c>
      <c r="F137" s="2008"/>
      <c r="G137" s="2009" t="str">
        <f>TEXT($B$39,"###")</f>
        <v>2</v>
      </c>
      <c r="H137" s="2010"/>
      <c r="I137" s="1019" t="str">
        <f>VLOOKUP(VALUE(G137),$B$37:$D$131,3,FALSE)</f>
        <v>計画年度</v>
      </c>
      <c r="J137" s="216"/>
      <c r="K137" s="216"/>
      <c r="L137" s="216"/>
      <c r="M137" s="216"/>
      <c r="N137" s="216"/>
      <c r="O137" s="216"/>
      <c r="P137" s="216"/>
      <c r="Q137" s="216"/>
      <c r="R137" s="216"/>
      <c r="S137" s="217"/>
      <c r="T137" s="1997">
        <f>T136+1</f>
        <v>12</v>
      </c>
      <c r="U137" s="1998"/>
      <c r="V137" s="2001" t="str">
        <f>TEXT($B$66,"###")</f>
        <v>29</v>
      </c>
      <c r="W137" s="2002"/>
      <c r="X137" s="1020" t="str">
        <f>VLOOKUP(VALUE(V137),$B$37:$D$131,3,FALSE)</f>
        <v>保守間近ストローク</v>
      </c>
      <c r="Y137" s="1021"/>
      <c r="Z137" s="1021"/>
      <c r="AA137" s="1021"/>
      <c r="AB137" s="1022"/>
      <c r="AC137" s="1022"/>
      <c r="AD137" s="1022"/>
      <c r="AE137" s="1021"/>
      <c r="AF137" s="1022"/>
      <c r="AG137" s="1022"/>
      <c r="AH137" s="1023"/>
      <c r="AI137" s="2007">
        <f>$S$137+1</f>
        <v>1</v>
      </c>
      <c r="AJ137" s="2008"/>
      <c r="AK137" s="2009" t="str">
        <f>TEXT($B$117,"###")</f>
        <v>77</v>
      </c>
      <c r="AL137" s="2010"/>
      <c r="AM137" s="1019" t="str">
        <f t="shared" ref="AM137:AM143" si="25">VLOOKUP(VALUE(AK137),$B$37:$D$131,3,FALSE) &amp; " " &amp; VLOOKUP(VALUE(AK137),$B$37:$F$131,5,FALSE)</f>
        <v>F2 データ登録</v>
      </c>
      <c r="AN137" s="216"/>
      <c r="AO137" s="216"/>
      <c r="AP137" s="216"/>
      <c r="AQ137" s="216"/>
      <c r="AR137" s="216"/>
      <c r="AS137" s="216"/>
      <c r="AT137" s="216"/>
      <c r="AU137" s="216"/>
      <c r="AV137" s="216"/>
      <c r="AW137" s="217"/>
      <c r="AY137" s="40"/>
      <c r="BA137" s="192">
        <f t="shared" si="23"/>
        <v>3</v>
      </c>
      <c r="BB137" s="192">
        <f t="shared" si="24"/>
        <v>1</v>
      </c>
      <c r="BD137" s="192"/>
      <c r="BE137" s="192"/>
      <c r="BF137" s="192"/>
      <c r="BG137" s="559" t="str">
        <f t="shared" ca="1" si="17"/>
        <v/>
      </c>
      <c r="BH137" s="560" t="str">
        <f t="shared" ca="1" si="18"/>
        <v/>
      </c>
      <c r="BI137" s="560" t="str">
        <f t="shared" ca="1" si="19"/>
        <v/>
      </c>
      <c r="BJ137" s="560" t="str">
        <f t="shared" ca="1" si="20"/>
        <v/>
      </c>
      <c r="BK137" s="560" t="str">
        <f t="shared" ca="1" si="21"/>
        <v/>
      </c>
      <c r="BL137" s="561" t="str">
        <f t="shared" ca="1" si="22"/>
        <v/>
      </c>
      <c r="BM137" s="465"/>
      <c r="BN137" s="465"/>
      <c r="BO137" s="465"/>
      <c r="BP137" s="465"/>
      <c r="BQ137" s="465"/>
      <c r="BR137" s="465"/>
      <c r="BS137" s="465"/>
      <c r="BT137" s="465"/>
      <c r="BU137" s="465"/>
      <c r="BV137" s="465"/>
      <c r="BW137" s="465"/>
      <c r="BX137" s="465"/>
      <c r="BY137" s="465"/>
      <c r="BZ137" s="465"/>
      <c r="CA137" s="465"/>
      <c r="CB137" s="465"/>
      <c r="CC137" s="465"/>
      <c r="CD137" s="465"/>
      <c r="CE137" s="465"/>
      <c r="CF137" s="465"/>
      <c r="CG137" s="465"/>
      <c r="CH137" s="465"/>
      <c r="CI137" s="94"/>
      <c r="CJ137" s="94"/>
      <c r="CK137" s="94"/>
      <c r="CV137" s="1545"/>
      <c r="CW137" s="1530"/>
      <c r="CX137" s="1530"/>
      <c r="CY137" s="1530"/>
      <c r="CZ137" s="1530"/>
      <c r="DA137" s="1530"/>
      <c r="DB137" s="1530"/>
      <c r="DC137" s="1530"/>
      <c r="DD137" s="1991"/>
      <c r="DE137" s="1992"/>
      <c r="DF137" s="1992"/>
      <c r="DG137" s="1993"/>
      <c r="DH137" s="1490"/>
      <c r="DI137" s="1490"/>
      <c r="DJ137" s="1490"/>
      <c r="DK137" s="1490"/>
      <c r="DL137" s="1490"/>
      <c r="DM137" s="1490"/>
      <c r="DN137" s="1490"/>
      <c r="DO137" s="1490"/>
      <c r="DP137" s="1490"/>
      <c r="DQ137" s="1490"/>
      <c r="DR137" s="1516"/>
    </row>
    <row r="138" spans="1:122" s="80" customFormat="1" ht="15" customHeight="1">
      <c r="A138" s="218"/>
      <c r="E138" s="1997">
        <f>E137+1</f>
        <v>2</v>
      </c>
      <c r="F138" s="1998"/>
      <c r="G138" s="2001" t="str">
        <f>TEXT($B$41,"###")</f>
        <v>4</v>
      </c>
      <c r="H138" s="2002"/>
      <c r="I138" s="1020" t="str">
        <f>VLOOKUP(VALUE(G138),$B$37:$D$131,3,FALSE)</f>
        <v>計画作成日</v>
      </c>
      <c r="J138" s="1021"/>
      <c r="K138" s="1021"/>
      <c r="L138" s="1021"/>
      <c r="M138" s="1022"/>
      <c r="N138" s="1022"/>
      <c r="O138" s="1022"/>
      <c r="P138" s="1021"/>
      <c r="Q138" s="1022"/>
      <c r="R138" s="1022"/>
      <c r="S138" s="1023"/>
      <c r="T138" s="1997">
        <f>T137+1</f>
        <v>13</v>
      </c>
      <c r="U138" s="1998"/>
      <c r="V138" s="2001" t="str">
        <f>TEXT($B$68,"###")</f>
        <v>31</v>
      </c>
      <c r="W138" s="2002"/>
      <c r="X138" s="1020" t="str">
        <f>VLOOKUP(VALUE(V138),$B$37:$D$131,3,FALSE)</f>
        <v>保守切れ年月</v>
      </c>
      <c r="Y138" s="1021"/>
      <c r="Z138" s="1021"/>
      <c r="AA138" s="1021"/>
      <c r="AB138" s="1022"/>
      <c r="AC138" s="1022"/>
      <c r="AD138" s="1022"/>
      <c r="AE138" s="1021"/>
      <c r="AF138" s="1022"/>
      <c r="AG138" s="1022"/>
      <c r="AH138" s="1023"/>
      <c r="AI138" s="1997">
        <f t="shared" ref="AI138:AI143" si="26">AI137+1</f>
        <v>2</v>
      </c>
      <c r="AJ138" s="1998"/>
      <c r="AK138" s="2001" t="str">
        <f>TEXT($B$119,"###")</f>
        <v>79</v>
      </c>
      <c r="AL138" s="2002"/>
      <c r="AM138" s="1020" t="str">
        <f t="shared" si="25"/>
        <v>F4 Excel出力</v>
      </c>
      <c r="AN138" s="1021"/>
      <c r="AO138" s="1021"/>
      <c r="AP138" s="1021"/>
      <c r="AQ138" s="1022"/>
      <c r="AR138" s="1022"/>
      <c r="AS138" s="1022"/>
      <c r="AT138" s="1021"/>
      <c r="AU138" s="1022"/>
      <c r="AV138" s="1022"/>
      <c r="AW138" s="1023"/>
      <c r="AX138" s="226"/>
      <c r="AY138" s="40"/>
      <c r="AZ138" s="465"/>
      <c r="BA138" s="192">
        <f t="shared" si="23"/>
        <v>3</v>
      </c>
      <c r="BB138" s="192">
        <f t="shared" si="24"/>
        <v>1</v>
      </c>
      <c r="BC138" s="192"/>
      <c r="BD138" s="192"/>
      <c r="BE138" s="192"/>
      <c r="BF138" s="192"/>
      <c r="BG138" s="559" t="str">
        <f t="shared" ca="1" si="17"/>
        <v/>
      </c>
      <c r="BH138" s="560" t="str">
        <f t="shared" ca="1" si="18"/>
        <v/>
      </c>
      <c r="BI138" s="560" t="str">
        <f t="shared" ca="1" si="19"/>
        <v/>
      </c>
      <c r="BJ138" s="560" t="str">
        <f t="shared" ca="1" si="20"/>
        <v/>
      </c>
      <c r="BK138" s="560" t="str">
        <f t="shared" ca="1" si="21"/>
        <v/>
      </c>
      <c r="BL138" s="561" t="str">
        <f t="shared" ca="1" si="22"/>
        <v/>
      </c>
      <c r="BM138" s="192"/>
      <c r="BN138" s="192"/>
      <c r="BO138" s="192"/>
      <c r="BP138" s="465"/>
      <c r="BQ138" s="465"/>
      <c r="BR138" s="94"/>
      <c r="BS138" s="94"/>
      <c r="BT138" s="94"/>
      <c r="BU138" s="94"/>
      <c r="BV138" s="94"/>
      <c r="BW138" s="94"/>
      <c r="BX138" s="465"/>
      <c r="BY138" s="465"/>
      <c r="BZ138" s="465"/>
      <c r="CA138" s="465"/>
      <c r="CB138" s="465"/>
      <c r="CC138" s="465"/>
      <c r="CD138" s="465"/>
      <c r="CE138" s="465"/>
      <c r="CF138" s="94"/>
      <c r="CG138" s="94"/>
      <c r="CH138" s="94"/>
      <c r="CI138" s="465"/>
      <c r="CJ138" s="465"/>
      <c r="CK138" s="465"/>
      <c r="CV138" s="1546"/>
      <c r="CW138" s="1533"/>
      <c r="CX138" s="1533"/>
      <c r="CY138" s="1533"/>
      <c r="CZ138" s="1533"/>
      <c r="DA138" s="1533"/>
      <c r="DB138" s="1533"/>
      <c r="DC138" s="1533"/>
      <c r="DD138" s="1991"/>
      <c r="DE138" s="1992"/>
      <c r="DF138" s="1992"/>
      <c r="DG138" s="1993"/>
      <c r="DH138" s="229"/>
      <c r="DI138" s="229"/>
      <c r="DJ138" s="229"/>
      <c r="DK138" s="229"/>
      <c r="DL138" s="229"/>
      <c r="DM138" s="229"/>
      <c r="DN138" s="229"/>
      <c r="DO138" s="229"/>
      <c r="DP138" s="229"/>
      <c r="DQ138" s="229"/>
      <c r="DR138" s="1520"/>
    </row>
    <row r="139" spans="1:122" s="80" customFormat="1" ht="15" customHeight="1">
      <c r="A139" s="218"/>
      <c r="E139" s="1997">
        <f>E138+1</f>
        <v>3</v>
      </c>
      <c r="F139" s="1998"/>
      <c r="G139" s="2001" t="str">
        <f>TEXT($B$51,"###")</f>
        <v>14</v>
      </c>
      <c r="H139" s="2002"/>
      <c r="I139" s="1020" t="str">
        <f t="shared" ref="I139:I146" si="27">VLOOKUP(VALUE(G139),$B$37:$D$131,3,FALSE)</f>
        <v>車種</v>
      </c>
      <c r="J139" s="1021"/>
      <c r="K139" s="1021"/>
      <c r="L139" s="1021"/>
      <c r="M139" s="1022"/>
      <c r="N139" s="1022"/>
      <c r="O139" s="1022"/>
      <c r="P139" s="1021"/>
      <c r="Q139" s="1022"/>
      <c r="R139" s="1022"/>
      <c r="S139" s="1023"/>
      <c r="T139" s="1999">
        <f>T138+1</f>
        <v>14</v>
      </c>
      <c r="U139" s="2000"/>
      <c r="V139" s="2001" t="str">
        <f>TEXT($B$69,"###")</f>
        <v>32</v>
      </c>
      <c r="W139" s="2002"/>
      <c r="X139" s="1020" t="str">
        <f>VLOOKUP(VALUE(V139),$B$37:$D$131,3,FALSE)</f>
        <v>保守切れストローク</v>
      </c>
      <c r="Y139" s="1021"/>
      <c r="Z139" s="1021"/>
      <c r="AA139" s="1021"/>
      <c r="AB139" s="1022"/>
      <c r="AC139" s="1022"/>
      <c r="AD139" s="1022"/>
      <c r="AE139" s="1021"/>
      <c r="AF139" s="1022"/>
      <c r="AG139" s="1022"/>
      <c r="AH139" s="1023"/>
      <c r="AI139" s="1997">
        <f t="shared" si="26"/>
        <v>3</v>
      </c>
      <c r="AJ139" s="1998"/>
      <c r="AK139" s="2001" t="str">
        <f>TEXT($B$120,"###")</f>
        <v>80</v>
      </c>
      <c r="AL139" s="2002"/>
      <c r="AM139" s="1020" t="str">
        <f t="shared" si="25"/>
        <v>F5 データ検索</v>
      </c>
      <c r="AN139" s="1021"/>
      <c r="AO139" s="1021"/>
      <c r="AP139" s="1021"/>
      <c r="AQ139" s="1022"/>
      <c r="AR139" s="1022"/>
      <c r="AS139" s="1022"/>
      <c r="AT139" s="1021"/>
      <c r="AU139" s="1022"/>
      <c r="AV139" s="1022"/>
      <c r="AW139" s="1023"/>
      <c r="AX139" s="226"/>
      <c r="AY139" s="40"/>
      <c r="AZ139" s="465"/>
      <c r="BA139" s="192">
        <f t="shared" si="23"/>
        <v>3</v>
      </c>
      <c r="BB139" s="192">
        <f t="shared" si="24"/>
        <v>1</v>
      </c>
      <c r="BC139" s="192"/>
      <c r="BD139" s="192"/>
      <c r="BE139" s="192"/>
      <c r="BF139" s="192"/>
      <c r="BG139" s="559" t="str">
        <f t="shared" ca="1" si="17"/>
        <v/>
      </c>
      <c r="BH139" s="560" t="str">
        <f t="shared" ca="1" si="18"/>
        <v/>
      </c>
      <c r="BI139" s="560" t="str">
        <f t="shared" ca="1" si="19"/>
        <v/>
      </c>
      <c r="BJ139" s="560" t="str">
        <f t="shared" ca="1" si="20"/>
        <v/>
      </c>
      <c r="BK139" s="560" t="str">
        <f t="shared" ca="1" si="21"/>
        <v/>
      </c>
      <c r="BL139" s="561" t="str">
        <f t="shared" ca="1" si="22"/>
        <v/>
      </c>
      <c r="BM139" s="192"/>
      <c r="BN139" s="192"/>
      <c r="BO139" s="192"/>
      <c r="BP139" s="465"/>
      <c r="BQ139" s="465"/>
      <c r="BR139" s="465"/>
      <c r="BS139" s="465"/>
      <c r="BT139" s="465"/>
      <c r="BU139" s="465"/>
      <c r="BV139" s="465"/>
      <c r="BW139" s="465"/>
      <c r="BX139" s="465"/>
      <c r="BY139" s="465"/>
      <c r="BZ139" s="465"/>
      <c r="CA139" s="465"/>
      <c r="CB139" s="465"/>
      <c r="CC139" s="465"/>
      <c r="CD139" s="465"/>
      <c r="CE139" s="465"/>
      <c r="CF139" s="465"/>
      <c r="CG139" s="465"/>
      <c r="CH139" s="465"/>
      <c r="CI139" s="465"/>
      <c r="CJ139" s="465"/>
      <c r="CK139" s="465"/>
      <c r="CV139" s="1546"/>
      <c r="CW139" s="1533"/>
      <c r="CX139" s="1533"/>
      <c r="CY139" s="1533"/>
      <c r="CZ139" s="1533"/>
      <c r="DA139" s="1533"/>
      <c r="DB139" s="1533"/>
      <c r="DC139" s="1533"/>
      <c r="DD139" s="1991"/>
      <c r="DE139" s="1992"/>
      <c r="DF139" s="1992"/>
      <c r="DG139" s="1993"/>
      <c r="DH139" s="229"/>
      <c r="DI139" s="229"/>
      <c r="DJ139" s="229"/>
      <c r="DK139" s="229"/>
      <c r="DL139" s="229"/>
      <c r="DM139" s="229"/>
      <c r="DN139" s="229"/>
      <c r="DO139" s="229"/>
      <c r="DP139" s="229"/>
      <c r="DQ139" s="229"/>
      <c r="DR139" s="1520"/>
    </row>
    <row r="140" spans="1:122" s="80" customFormat="1" ht="15" customHeight="1">
      <c r="A140" s="218"/>
      <c r="E140" s="1997">
        <f t="shared" ref="E140:E146" si="28">E139+1</f>
        <v>4</v>
      </c>
      <c r="F140" s="1998"/>
      <c r="G140" s="2001" t="str">
        <f>TEXT($B$53,"###")</f>
        <v>16</v>
      </c>
      <c r="H140" s="2002"/>
      <c r="I140" s="1020" t="str">
        <f t="shared" si="27"/>
        <v>部品番号</v>
      </c>
      <c r="J140" s="1021"/>
      <c r="K140" s="1021"/>
      <c r="L140" s="1021"/>
      <c r="M140" s="1022"/>
      <c r="N140" s="1022"/>
      <c r="O140" s="1022"/>
      <c r="P140" s="1021"/>
      <c r="Q140" s="1022"/>
      <c r="R140" s="1022"/>
      <c r="S140" s="1023"/>
      <c r="T140" s="2013">
        <f>T139+1</f>
        <v>15</v>
      </c>
      <c r="U140" s="2014"/>
      <c r="V140" s="2005" t="str">
        <f>TEXT($B$70,"###")</f>
        <v>33</v>
      </c>
      <c r="W140" s="2006"/>
      <c r="X140" s="1027" t="str">
        <f>VLOOKUP(VALUE(V140),$B$37:$D$131,3,FALSE)</f>
        <v>保守情報登録</v>
      </c>
      <c r="Y140" s="1024"/>
      <c r="Z140" s="1024"/>
      <c r="AA140" s="1024"/>
      <c r="AB140" s="1025"/>
      <c r="AC140" s="1025"/>
      <c r="AD140" s="1025"/>
      <c r="AE140" s="1024"/>
      <c r="AF140" s="1025"/>
      <c r="AG140" s="1025"/>
      <c r="AH140" s="1026"/>
      <c r="AI140" s="1997">
        <f t="shared" si="26"/>
        <v>4</v>
      </c>
      <c r="AJ140" s="1998"/>
      <c r="AK140" s="2001" t="str">
        <f>TEXT($B$121,"###")</f>
        <v>81</v>
      </c>
      <c r="AL140" s="2002"/>
      <c r="AM140" s="1020" t="str">
        <f t="shared" si="25"/>
        <v>F6 画面クリア</v>
      </c>
      <c r="AN140" s="1021"/>
      <c r="AO140" s="1021"/>
      <c r="AP140" s="1021"/>
      <c r="AQ140" s="1022"/>
      <c r="AR140" s="1022"/>
      <c r="AS140" s="1022"/>
      <c r="AT140" s="1021"/>
      <c r="AU140" s="1022"/>
      <c r="AV140" s="1022"/>
      <c r="AW140" s="1023"/>
      <c r="AX140" s="226"/>
      <c r="AY140" s="40"/>
      <c r="AZ140" s="465"/>
      <c r="BA140" s="192">
        <f t="shared" si="23"/>
        <v>3</v>
      </c>
      <c r="BB140" s="192">
        <f t="shared" si="24"/>
        <v>1</v>
      </c>
      <c r="BC140" s="192"/>
      <c r="BD140" s="192"/>
      <c r="BE140" s="192"/>
      <c r="BF140" s="192"/>
      <c r="BG140" s="559" t="str">
        <f t="shared" ca="1" si="17"/>
        <v/>
      </c>
      <c r="BH140" s="560" t="str">
        <f t="shared" ca="1" si="18"/>
        <v/>
      </c>
      <c r="BI140" s="560" t="str">
        <f t="shared" ca="1" si="19"/>
        <v/>
      </c>
      <c r="BJ140" s="560" t="str">
        <f t="shared" ca="1" si="20"/>
        <v/>
      </c>
      <c r="BK140" s="560" t="str">
        <f t="shared" ca="1" si="21"/>
        <v/>
      </c>
      <c r="BL140" s="561" t="str">
        <f t="shared" ca="1" si="22"/>
        <v/>
      </c>
      <c r="BM140" s="192"/>
      <c r="BN140" s="192"/>
      <c r="BO140" s="192"/>
      <c r="BP140" s="465"/>
      <c r="BQ140" s="465"/>
      <c r="BR140" s="465"/>
      <c r="BS140" s="465"/>
      <c r="BT140" s="465"/>
      <c r="BU140" s="465"/>
      <c r="BV140" s="465"/>
      <c r="BW140" s="465"/>
      <c r="BX140" s="465"/>
      <c r="BY140" s="465"/>
      <c r="BZ140" s="465"/>
      <c r="CA140" s="465"/>
      <c r="CB140" s="465"/>
      <c r="CC140" s="465"/>
      <c r="CD140" s="465"/>
      <c r="CE140" s="465"/>
      <c r="CF140" s="465"/>
      <c r="CG140" s="465"/>
      <c r="CH140" s="465"/>
      <c r="CI140" s="465"/>
      <c r="CJ140" s="465"/>
      <c r="CK140" s="465"/>
      <c r="CV140" s="1546"/>
      <c r="CW140" s="1533"/>
      <c r="CX140" s="1533"/>
      <c r="CY140" s="1533"/>
      <c r="CZ140" s="1533"/>
      <c r="DA140" s="1533"/>
      <c r="DB140" s="1533"/>
      <c r="DC140" s="1533"/>
      <c r="DD140" s="1991"/>
      <c r="DE140" s="1992"/>
      <c r="DF140" s="1992"/>
      <c r="DG140" s="1993"/>
      <c r="DH140" s="229"/>
      <c r="DI140" s="229"/>
      <c r="DJ140" s="229"/>
      <c r="DK140" s="229"/>
      <c r="DL140" s="229"/>
      <c r="DM140" s="229"/>
      <c r="DN140" s="229"/>
      <c r="DO140" s="229"/>
      <c r="DP140" s="229"/>
      <c r="DQ140" s="229"/>
      <c r="DR140" s="1520"/>
    </row>
    <row r="141" spans="1:122" s="80" customFormat="1" ht="15" customHeight="1">
      <c r="A141" s="218"/>
      <c r="E141" s="1997">
        <f t="shared" si="28"/>
        <v>5</v>
      </c>
      <c r="F141" s="1998"/>
      <c r="G141" s="2001" t="str">
        <f>TEXT($B$55,"###")</f>
        <v>18</v>
      </c>
      <c r="H141" s="2002"/>
      <c r="I141" s="1020" t="str">
        <f t="shared" si="27"/>
        <v>ステージNo</v>
      </c>
      <c r="J141" s="1021"/>
      <c r="K141" s="1021"/>
      <c r="L141" s="1021"/>
      <c r="M141" s="1022"/>
      <c r="N141" s="1022"/>
      <c r="O141" s="1022"/>
      <c r="P141" s="1021"/>
      <c r="Q141" s="1022"/>
      <c r="R141" s="1022"/>
      <c r="S141" s="1023"/>
      <c r="T141" s="476" t="str">
        <f>$B$71</f>
        <v>検索領域</v>
      </c>
      <c r="U141" s="590"/>
      <c r="V141" s="590"/>
      <c r="W141" s="590"/>
      <c r="X141" s="590"/>
      <c r="Y141" s="590"/>
      <c r="Z141" s="590"/>
      <c r="AA141" s="582"/>
      <c r="AB141" s="582"/>
      <c r="AC141" s="582"/>
      <c r="AD141" s="590"/>
      <c r="AE141" s="582"/>
      <c r="AF141" s="582"/>
      <c r="AG141" s="582"/>
      <c r="AH141" s="578"/>
      <c r="AI141" s="1997">
        <f t="shared" si="26"/>
        <v>5</v>
      </c>
      <c r="AJ141" s="1998"/>
      <c r="AK141" s="2001" t="str">
        <f>TEXT($B$120,"###")</f>
        <v>80</v>
      </c>
      <c r="AL141" s="2002"/>
      <c r="AM141" s="1020" t="str">
        <f t="shared" si="25"/>
        <v>F5 データ検索</v>
      </c>
      <c r="AN141" s="1021"/>
      <c r="AO141" s="1021"/>
      <c r="AP141" s="1021"/>
      <c r="AQ141" s="1022"/>
      <c r="AR141" s="1022"/>
      <c r="AS141" s="1022"/>
      <c r="AT141" s="1021"/>
      <c r="AU141" s="1022"/>
      <c r="AV141" s="1022"/>
      <c r="AW141" s="1023"/>
      <c r="AX141" s="226"/>
      <c r="AY141" s="40"/>
      <c r="AZ141" s="465"/>
      <c r="BA141" s="192">
        <f t="shared" si="23"/>
        <v>3</v>
      </c>
      <c r="BB141" s="192">
        <f t="shared" si="24"/>
        <v>1</v>
      </c>
      <c r="BC141" s="192"/>
      <c r="BD141" s="192"/>
      <c r="BE141" s="192"/>
      <c r="BF141" s="192"/>
      <c r="BG141" s="559" t="str">
        <f t="shared" ca="1" si="17"/>
        <v/>
      </c>
      <c r="BH141" s="560" t="str">
        <f t="shared" ca="1" si="18"/>
        <v/>
      </c>
      <c r="BI141" s="560" t="str">
        <f t="shared" ca="1" si="19"/>
        <v/>
      </c>
      <c r="BJ141" s="560" t="str">
        <f t="shared" ca="1" si="20"/>
        <v/>
      </c>
      <c r="BK141" s="560" t="str">
        <f t="shared" ca="1" si="21"/>
        <v/>
      </c>
      <c r="BL141" s="561" t="str">
        <f t="shared" ca="1" si="22"/>
        <v/>
      </c>
      <c r="BM141" s="192"/>
      <c r="BN141" s="192"/>
      <c r="BO141" s="192"/>
      <c r="BP141" s="465"/>
      <c r="BQ141" s="465"/>
      <c r="BR141" s="465"/>
      <c r="BS141" s="465"/>
      <c r="BT141" s="465"/>
      <c r="BU141" s="465"/>
      <c r="BV141" s="465"/>
      <c r="BW141" s="465"/>
      <c r="BX141" s="465"/>
      <c r="BY141" s="465"/>
      <c r="BZ141" s="465"/>
      <c r="CA141" s="465"/>
      <c r="CB141" s="465"/>
      <c r="CC141" s="465"/>
      <c r="CD141" s="465"/>
      <c r="CE141" s="465"/>
      <c r="CF141" s="465"/>
      <c r="CG141" s="465"/>
      <c r="CH141" s="465"/>
      <c r="CI141" s="465"/>
      <c r="CJ141" s="465"/>
      <c r="CK141" s="465"/>
      <c r="CV141" s="1546"/>
      <c r="CW141" s="1533"/>
      <c r="CX141" s="1533"/>
      <c r="CY141" s="1533"/>
      <c r="CZ141" s="1533"/>
      <c r="DA141" s="1533"/>
      <c r="DB141" s="1533"/>
      <c r="DC141" s="1533"/>
      <c r="DD141" s="1991"/>
      <c r="DE141" s="1992"/>
      <c r="DF141" s="1992"/>
      <c r="DG141" s="1993"/>
      <c r="DH141" s="229"/>
      <c r="DI141" s="229"/>
      <c r="DJ141" s="229"/>
      <c r="DK141" s="229"/>
      <c r="DL141" s="229"/>
      <c r="DM141" s="229"/>
      <c r="DN141" s="229"/>
      <c r="DO141" s="229"/>
      <c r="DP141" s="229"/>
      <c r="DQ141" s="229"/>
      <c r="DR141" s="1520"/>
    </row>
    <row r="142" spans="1:122" s="80" customFormat="1" ht="15" customHeight="1">
      <c r="A142" s="218"/>
      <c r="E142" s="1997">
        <f t="shared" si="28"/>
        <v>6</v>
      </c>
      <c r="F142" s="1998"/>
      <c r="G142" s="2001" t="str">
        <f>TEXT($B$56,"###")</f>
        <v>19</v>
      </c>
      <c r="H142" s="2002"/>
      <c r="I142" s="1020" t="str">
        <f t="shared" si="27"/>
        <v>工程名称</v>
      </c>
      <c r="J142" s="1021"/>
      <c r="K142" s="1021"/>
      <c r="L142" s="1021"/>
      <c r="M142" s="1022"/>
      <c r="N142" s="1022"/>
      <c r="O142" s="1022"/>
      <c r="P142" s="1021"/>
      <c r="Q142" s="1022"/>
      <c r="R142" s="1022"/>
      <c r="S142" s="1023"/>
      <c r="T142" s="2011">
        <f>$T$140+1</f>
        <v>16</v>
      </c>
      <c r="U142" s="2012"/>
      <c r="V142" s="2009">
        <f>$B$73</f>
        <v>35</v>
      </c>
      <c r="W142" s="2010"/>
      <c r="X142" s="1019" t="str">
        <f>VLOOKUP(VALUE(V142),$B$37:$D$131,3,FALSE)</f>
        <v>車種</v>
      </c>
      <c r="Y142" s="216"/>
      <c r="Z142" s="216"/>
      <c r="AA142" s="216"/>
      <c r="AB142" s="216"/>
      <c r="AC142" s="216"/>
      <c r="AD142" s="216"/>
      <c r="AE142" s="216"/>
      <c r="AF142" s="216"/>
      <c r="AG142" s="216"/>
      <c r="AH142" s="217"/>
      <c r="AI142" s="1997">
        <f t="shared" si="26"/>
        <v>6</v>
      </c>
      <c r="AJ142" s="1998"/>
      <c r="AK142" s="2001" t="str">
        <f>TEXT($B$123,"###")</f>
        <v>83</v>
      </c>
      <c r="AL142" s="2002"/>
      <c r="AM142" s="1020" t="str">
        <f t="shared" si="25"/>
        <v>F8 保守計画実行</v>
      </c>
      <c r="AN142" s="1021"/>
      <c r="AO142" s="1021"/>
      <c r="AP142" s="1021"/>
      <c r="AQ142" s="1022"/>
      <c r="AR142" s="1022"/>
      <c r="AS142" s="1022"/>
      <c r="AT142" s="1021"/>
      <c r="AU142" s="1022"/>
      <c r="AV142" s="1022"/>
      <c r="AW142" s="1023"/>
      <c r="AX142" s="226"/>
      <c r="AY142" s="40"/>
      <c r="AZ142" s="465"/>
      <c r="BA142" s="192">
        <f t="shared" si="23"/>
        <v>3</v>
      </c>
      <c r="BB142" s="192">
        <f t="shared" si="24"/>
        <v>1</v>
      </c>
      <c r="BC142" s="192"/>
      <c r="BD142" s="192"/>
      <c r="BE142" s="192"/>
      <c r="BF142" s="192"/>
      <c r="BG142" s="559" t="str">
        <f t="shared" ca="1" si="17"/>
        <v/>
      </c>
      <c r="BH142" s="560" t="str">
        <f t="shared" ca="1" si="18"/>
        <v/>
      </c>
      <c r="BI142" s="560" t="str">
        <f t="shared" ca="1" si="19"/>
        <v/>
      </c>
      <c r="BJ142" s="560" t="str">
        <f t="shared" ca="1" si="20"/>
        <v/>
      </c>
      <c r="BK142" s="560" t="str">
        <f t="shared" ca="1" si="21"/>
        <v/>
      </c>
      <c r="BL142" s="561" t="str">
        <f t="shared" ca="1" si="22"/>
        <v/>
      </c>
      <c r="BM142" s="192"/>
      <c r="BN142" s="192"/>
      <c r="BO142" s="192"/>
      <c r="BP142" s="465"/>
      <c r="BQ142" s="465"/>
      <c r="BR142" s="465"/>
      <c r="BS142" s="465"/>
      <c r="BT142" s="465"/>
      <c r="BU142" s="465"/>
      <c r="BV142" s="465"/>
      <c r="BW142" s="465"/>
      <c r="BX142" s="465"/>
      <c r="BY142" s="465"/>
      <c r="BZ142" s="465"/>
      <c r="CA142" s="465"/>
      <c r="CB142" s="465"/>
      <c r="CC142" s="465"/>
      <c r="CD142" s="465"/>
      <c r="CE142" s="465"/>
      <c r="CF142" s="465"/>
      <c r="CG142" s="465"/>
      <c r="CH142" s="465"/>
      <c r="CI142" s="465"/>
      <c r="CJ142" s="465"/>
      <c r="CK142" s="465"/>
      <c r="CV142" s="1546"/>
      <c r="CW142" s="1533"/>
      <c r="CX142" s="1533"/>
      <c r="CY142" s="1533"/>
      <c r="CZ142" s="1533"/>
      <c r="DA142" s="1533"/>
      <c r="DB142" s="1533"/>
      <c r="DC142" s="1533"/>
      <c r="DD142" s="1991"/>
      <c r="DE142" s="1992"/>
      <c r="DF142" s="1992"/>
      <c r="DG142" s="1993"/>
      <c r="DH142" s="229"/>
      <c r="DI142" s="229"/>
      <c r="DJ142" s="229"/>
      <c r="DK142" s="229"/>
      <c r="DL142" s="229"/>
      <c r="DM142" s="229"/>
      <c r="DN142" s="229"/>
      <c r="DO142" s="229"/>
      <c r="DP142" s="229"/>
      <c r="DQ142" s="229"/>
      <c r="DR142" s="1520"/>
    </row>
    <row r="143" spans="1:122" s="80" customFormat="1" ht="15" customHeight="1">
      <c r="A143" s="218"/>
      <c r="E143" s="1997">
        <f t="shared" si="28"/>
        <v>7</v>
      </c>
      <c r="F143" s="1998"/>
      <c r="G143" s="2001" t="str">
        <f>TEXT($B$58,"###")</f>
        <v>21</v>
      </c>
      <c r="H143" s="2002"/>
      <c r="I143" s="1020" t="str">
        <f t="shared" si="27"/>
        <v>工具番号</v>
      </c>
      <c r="J143" s="1021"/>
      <c r="K143" s="1021"/>
      <c r="L143" s="1021"/>
      <c r="M143" s="1022"/>
      <c r="N143" s="1022"/>
      <c r="O143" s="1022"/>
      <c r="P143" s="1021"/>
      <c r="Q143" s="1022"/>
      <c r="R143" s="1022"/>
      <c r="S143" s="1023"/>
      <c r="T143" s="1999">
        <f>T142+1</f>
        <v>17</v>
      </c>
      <c r="U143" s="2000"/>
      <c r="V143" s="2001" t="str">
        <f>TEXT($B$75,"###")</f>
        <v>37</v>
      </c>
      <c r="W143" s="2002"/>
      <c r="X143" s="1020" t="str">
        <f>VLOOKUP(VALUE(V143),$B$37:$D$131,3,FALSE)</f>
        <v>部品番号</v>
      </c>
      <c r="Y143" s="1021"/>
      <c r="Z143" s="1021"/>
      <c r="AA143" s="1021"/>
      <c r="AB143" s="1022"/>
      <c r="AC143" s="1022"/>
      <c r="AD143" s="1022"/>
      <c r="AE143" s="1021"/>
      <c r="AF143" s="1022"/>
      <c r="AG143" s="1022"/>
      <c r="AH143" s="1023"/>
      <c r="AI143" s="1997">
        <f t="shared" si="26"/>
        <v>7</v>
      </c>
      <c r="AJ143" s="1998"/>
      <c r="AK143" s="2001" t="str">
        <f>TEXT($B$127,"###")</f>
        <v>87</v>
      </c>
      <c r="AL143" s="2002"/>
      <c r="AM143" s="1020" t="str">
        <f t="shared" si="25"/>
        <v>F12 閉じる</v>
      </c>
      <c r="AN143" s="1021"/>
      <c r="AO143" s="1021"/>
      <c r="AP143" s="1021"/>
      <c r="AQ143" s="1022"/>
      <c r="AR143" s="1022"/>
      <c r="AS143" s="1022"/>
      <c r="AT143" s="1021"/>
      <c r="AU143" s="1022"/>
      <c r="AV143" s="1022"/>
      <c r="AW143" s="1023"/>
      <c r="AX143" s="226"/>
      <c r="AY143" s="40"/>
      <c r="AZ143" s="465"/>
      <c r="BA143" s="192">
        <f t="shared" si="23"/>
        <v>3</v>
      </c>
      <c r="BB143" s="192">
        <f t="shared" si="24"/>
        <v>1</v>
      </c>
      <c r="BC143" s="192"/>
      <c r="BD143" s="192"/>
      <c r="BE143" s="192"/>
      <c r="BF143" s="192"/>
      <c r="BG143" s="559" t="str">
        <f t="shared" ca="1" si="17"/>
        <v/>
      </c>
      <c r="BH143" s="560" t="str">
        <f t="shared" ca="1" si="18"/>
        <v/>
      </c>
      <c r="BI143" s="560" t="str">
        <f t="shared" ca="1" si="19"/>
        <v/>
      </c>
      <c r="BJ143" s="560" t="str">
        <f t="shared" ca="1" si="20"/>
        <v/>
      </c>
      <c r="BK143" s="560" t="str">
        <f t="shared" ca="1" si="21"/>
        <v/>
      </c>
      <c r="BL143" s="561" t="str">
        <f t="shared" ca="1" si="22"/>
        <v/>
      </c>
      <c r="BM143" s="192"/>
      <c r="BN143" s="192"/>
      <c r="BO143" s="192"/>
      <c r="BP143" s="465"/>
      <c r="BQ143" s="465"/>
      <c r="BR143" s="465"/>
      <c r="BS143" s="465"/>
      <c r="BT143" s="465"/>
      <c r="BU143" s="465"/>
      <c r="BV143" s="465"/>
      <c r="BW143" s="465"/>
      <c r="BX143" s="465"/>
      <c r="BY143" s="465"/>
      <c r="BZ143" s="465"/>
      <c r="CA143" s="465"/>
      <c r="CB143" s="465"/>
      <c r="CC143" s="465"/>
      <c r="CD143" s="465"/>
      <c r="CE143" s="465"/>
      <c r="CF143" s="465"/>
      <c r="CG143" s="465"/>
      <c r="CH143" s="465"/>
      <c r="CI143" s="465"/>
      <c r="CJ143" s="465"/>
      <c r="CK143" s="465"/>
      <c r="CV143" s="1546"/>
      <c r="CW143" s="1533"/>
      <c r="CX143" s="1533"/>
      <c r="CY143" s="1533"/>
      <c r="CZ143" s="1533"/>
      <c r="DA143" s="1533"/>
      <c r="DB143" s="1533"/>
      <c r="DC143" s="1533"/>
      <c r="DD143" s="1991"/>
      <c r="DE143" s="1992"/>
      <c r="DF143" s="1992"/>
      <c r="DG143" s="1993"/>
      <c r="DH143" s="229"/>
      <c r="DI143" s="229"/>
      <c r="DJ143" s="229"/>
      <c r="DK143" s="229"/>
      <c r="DL143" s="229"/>
      <c r="DM143" s="229"/>
      <c r="DN143" s="229"/>
      <c r="DO143" s="229"/>
      <c r="DP143" s="229"/>
      <c r="DQ143" s="229"/>
      <c r="DR143" s="1520"/>
    </row>
    <row r="144" spans="1:122" s="80" customFormat="1" ht="15" customHeight="1">
      <c r="A144" s="218"/>
      <c r="E144" s="1997">
        <f t="shared" si="28"/>
        <v>8</v>
      </c>
      <c r="F144" s="1998"/>
      <c r="G144" s="2001" t="str">
        <f>TEXT($B$60,"###")</f>
        <v>23</v>
      </c>
      <c r="H144" s="2002"/>
      <c r="I144" s="1020" t="str">
        <f t="shared" si="27"/>
        <v>起点月</v>
      </c>
      <c r="J144" s="1021"/>
      <c r="K144" s="1021"/>
      <c r="L144" s="1021"/>
      <c r="M144" s="1022"/>
      <c r="N144" s="1022"/>
      <c r="O144" s="1022"/>
      <c r="P144" s="1021"/>
      <c r="Q144" s="1022"/>
      <c r="R144" s="1022"/>
      <c r="S144" s="1023"/>
      <c r="T144" s="2013">
        <f>T143+1</f>
        <v>18</v>
      </c>
      <c r="U144" s="2014"/>
      <c r="V144" s="2001" t="str">
        <f>TEXT($B$77,"###")</f>
        <v>39</v>
      </c>
      <c r="W144" s="2002"/>
      <c r="X144" s="1020" t="str">
        <f>VLOOKUP(VALUE(V144),$B$37:$D$131,3,FALSE)</f>
        <v>工具番号</v>
      </c>
      <c r="Y144" s="1021"/>
      <c r="Z144" s="1021"/>
      <c r="AA144" s="1021"/>
      <c r="AB144" s="1022"/>
      <c r="AC144" s="1022"/>
      <c r="AD144" s="1022"/>
      <c r="AE144" s="1021"/>
      <c r="AF144" s="1022"/>
      <c r="AG144" s="1022"/>
      <c r="AH144" s="1023"/>
      <c r="AI144" s="1005"/>
      <c r="AJ144" s="1006"/>
      <c r="AK144" s="1008"/>
      <c r="AL144" s="1008"/>
      <c r="AM144" s="1006"/>
      <c r="AN144" s="1006"/>
      <c r="AO144" s="1006"/>
      <c r="AP144" s="720"/>
      <c r="AQ144" s="1006"/>
      <c r="AR144" s="720"/>
      <c r="AS144" s="1006"/>
      <c r="AT144" s="720"/>
      <c r="AU144" s="1006"/>
      <c r="AV144" s="720"/>
      <c r="AW144" s="721"/>
      <c r="AX144" s="226"/>
      <c r="AY144" s="40"/>
      <c r="AZ144" s="465"/>
      <c r="BA144" s="192">
        <f t="shared" si="23"/>
        <v>3</v>
      </c>
      <c r="BB144" s="192">
        <f t="shared" si="24"/>
        <v>1</v>
      </c>
      <c r="BC144" s="192"/>
      <c r="BD144" s="192"/>
      <c r="BE144" s="192"/>
      <c r="BF144" s="192"/>
      <c r="BG144" s="559" t="str">
        <f t="shared" ca="1" si="17"/>
        <v/>
      </c>
      <c r="BH144" s="560" t="str">
        <f t="shared" ca="1" si="18"/>
        <v/>
      </c>
      <c r="BI144" s="560" t="str">
        <f t="shared" ca="1" si="19"/>
        <v/>
      </c>
      <c r="BJ144" s="560" t="str">
        <f t="shared" ca="1" si="20"/>
        <v/>
      </c>
      <c r="BK144" s="560" t="str">
        <f t="shared" ca="1" si="21"/>
        <v/>
      </c>
      <c r="BL144" s="561" t="str">
        <f t="shared" ca="1" si="22"/>
        <v/>
      </c>
      <c r="BM144" s="192"/>
      <c r="BN144" s="192"/>
      <c r="BO144" s="192"/>
      <c r="BP144" s="465"/>
      <c r="BQ144" s="465"/>
      <c r="BR144" s="465"/>
      <c r="BS144" s="465"/>
      <c r="BT144" s="465"/>
      <c r="BU144" s="465"/>
      <c r="BV144" s="465"/>
      <c r="BW144" s="465"/>
      <c r="BX144" s="465"/>
      <c r="BY144" s="465"/>
      <c r="BZ144" s="465"/>
      <c r="CA144" s="465"/>
      <c r="CB144" s="465"/>
      <c r="CC144" s="465"/>
      <c r="CD144" s="465"/>
      <c r="CE144" s="465"/>
      <c r="CF144" s="465"/>
      <c r="CG144" s="465"/>
      <c r="CH144" s="465"/>
      <c r="CI144" s="465"/>
      <c r="CJ144" s="465"/>
      <c r="CK144" s="465"/>
      <c r="CV144" s="1546"/>
      <c r="CW144" s="1533"/>
      <c r="CX144" s="1533"/>
      <c r="CY144" s="1533"/>
      <c r="CZ144" s="1533"/>
      <c r="DA144" s="1533"/>
      <c r="DB144" s="1533"/>
      <c r="DC144" s="1533"/>
      <c r="DD144" s="1991"/>
      <c r="DE144" s="1992"/>
      <c r="DF144" s="1992"/>
      <c r="DG144" s="1993"/>
      <c r="DH144" s="229"/>
      <c r="DI144" s="229"/>
      <c r="DJ144" s="229"/>
      <c r="DK144" s="229"/>
      <c r="DL144" s="229"/>
      <c r="DM144" s="229"/>
      <c r="DN144" s="229"/>
      <c r="DO144" s="229"/>
      <c r="DP144" s="229"/>
      <c r="DQ144" s="229"/>
      <c r="DR144" s="1520"/>
    </row>
    <row r="145" spans="1:122" s="80" customFormat="1" ht="15" customHeight="1">
      <c r="A145" s="218"/>
      <c r="E145" s="1997">
        <f t="shared" si="28"/>
        <v>9</v>
      </c>
      <c r="F145" s="1998"/>
      <c r="G145" s="2001" t="str">
        <f>TEXT($B$62,"###")</f>
        <v>25</v>
      </c>
      <c r="H145" s="2002"/>
      <c r="I145" s="1020" t="str">
        <f t="shared" si="27"/>
        <v>起点ST</v>
      </c>
      <c r="J145" s="1021"/>
      <c r="K145" s="1021"/>
      <c r="L145" s="1021"/>
      <c r="M145" s="1022"/>
      <c r="N145" s="1022"/>
      <c r="O145" s="1022"/>
      <c r="P145" s="1021"/>
      <c r="Q145" s="1022"/>
      <c r="R145" s="1022"/>
      <c r="S145" s="1023"/>
      <c r="T145" s="347"/>
      <c r="U145" s="347"/>
      <c r="V145" s="347"/>
      <c r="W145" s="347"/>
      <c r="X145" s="347"/>
      <c r="Y145" s="347"/>
      <c r="Z145" s="347"/>
      <c r="AA145" s="347"/>
      <c r="AB145" s="347"/>
      <c r="AC145" s="347"/>
      <c r="AD145" s="347"/>
      <c r="AE145" s="347"/>
      <c r="AF145" s="347"/>
      <c r="AG145" s="347"/>
      <c r="AH145" s="347"/>
      <c r="AI145" s="1012"/>
      <c r="AJ145" s="219"/>
      <c r="AK145" s="1000"/>
      <c r="AL145" s="1000"/>
      <c r="AM145" s="219"/>
      <c r="AN145" s="219"/>
      <c r="AO145" s="219"/>
      <c r="AP145" s="347"/>
      <c r="AQ145" s="219"/>
      <c r="AR145" s="347"/>
      <c r="AS145" s="219"/>
      <c r="AT145" s="347"/>
      <c r="AU145" s="219"/>
      <c r="AV145" s="347"/>
      <c r="AW145" s="1018"/>
      <c r="AX145" s="226"/>
      <c r="AY145" s="40"/>
      <c r="AZ145" s="465"/>
      <c r="BA145" s="192">
        <f t="shared" si="23"/>
        <v>3</v>
      </c>
      <c r="BB145" s="192">
        <f t="shared" si="24"/>
        <v>1</v>
      </c>
      <c r="BC145" s="192"/>
      <c r="BD145" s="192"/>
      <c r="BE145" s="192"/>
      <c r="BF145" s="192"/>
      <c r="BG145" s="559" t="str">
        <f t="shared" ca="1" si="17"/>
        <v/>
      </c>
      <c r="BH145" s="560" t="str">
        <f t="shared" ca="1" si="18"/>
        <v/>
      </c>
      <c r="BI145" s="560" t="str">
        <f t="shared" ca="1" si="19"/>
        <v/>
      </c>
      <c r="BJ145" s="560" t="str">
        <f t="shared" ca="1" si="20"/>
        <v/>
      </c>
      <c r="BK145" s="560" t="str">
        <f t="shared" ca="1" si="21"/>
        <v/>
      </c>
      <c r="BL145" s="561" t="str">
        <f t="shared" ca="1" si="22"/>
        <v/>
      </c>
      <c r="BM145" s="192"/>
      <c r="BN145" s="192"/>
      <c r="BO145" s="192"/>
      <c r="BP145" s="465"/>
      <c r="BQ145" s="465"/>
      <c r="BR145" s="465"/>
      <c r="BS145" s="465"/>
      <c r="BT145" s="465"/>
      <c r="BU145" s="465"/>
      <c r="BV145" s="465"/>
      <c r="BW145" s="465"/>
      <c r="BX145" s="465"/>
      <c r="BY145" s="465"/>
      <c r="BZ145" s="465"/>
      <c r="CA145" s="465"/>
      <c r="CB145" s="465"/>
      <c r="CC145" s="465"/>
      <c r="CD145" s="465"/>
      <c r="CE145" s="465"/>
      <c r="CF145" s="465"/>
      <c r="CG145" s="465"/>
      <c r="CH145" s="465"/>
      <c r="CI145" s="465"/>
      <c r="CJ145" s="465"/>
      <c r="CK145" s="465"/>
      <c r="CV145" s="1546"/>
      <c r="CW145" s="1533"/>
      <c r="CX145" s="1533"/>
      <c r="CY145" s="1533"/>
      <c r="CZ145" s="1533"/>
      <c r="DA145" s="1533"/>
      <c r="DB145" s="1533"/>
      <c r="DC145" s="1533"/>
      <c r="DD145" s="1991"/>
      <c r="DE145" s="1992"/>
      <c r="DF145" s="1992"/>
      <c r="DG145" s="1993"/>
      <c r="DH145" s="229"/>
      <c r="DI145" s="229"/>
      <c r="DJ145" s="229"/>
      <c r="DK145" s="229"/>
      <c r="DL145" s="229"/>
      <c r="DM145" s="229"/>
      <c r="DN145" s="229"/>
      <c r="DO145" s="229"/>
      <c r="DP145" s="229"/>
      <c r="DQ145" s="229"/>
      <c r="DR145" s="1520"/>
    </row>
    <row r="146" spans="1:122" s="80" customFormat="1" ht="15" customHeight="1">
      <c r="A146" s="218"/>
      <c r="E146" s="2003">
        <f t="shared" si="28"/>
        <v>10</v>
      </c>
      <c r="F146" s="2004"/>
      <c r="G146" s="2005" t="str">
        <f>TEXT($B$63,"###")</f>
        <v>26</v>
      </c>
      <c r="H146" s="2006"/>
      <c r="I146" s="1027" t="str">
        <f t="shared" si="27"/>
        <v>起点ST登録</v>
      </c>
      <c r="J146" s="1024"/>
      <c r="K146" s="1024"/>
      <c r="L146" s="1024"/>
      <c r="M146" s="1025"/>
      <c r="N146" s="1025"/>
      <c r="O146" s="1025"/>
      <c r="P146" s="1024"/>
      <c r="Q146" s="1025"/>
      <c r="R146" s="1025"/>
      <c r="S146" s="1026"/>
      <c r="T146" s="723"/>
      <c r="U146" s="723"/>
      <c r="V146" s="723"/>
      <c r="W146" s="723"/>
      <c r="X146" s="723"/>
      <c r="Y146" s="723"/>
      <c r="Z146" s="723"/>
      <c r="AA146" s="723"/>
      <c r="AB146" s="723"/>
      <c r="AC146" s="723"/>
      <c r="AD146" s="723"/>
      <c r="AE146" s="723"/>
      <c r="AF146" s="723"/>
      <c r="AG146" s="723"/>
      <c r="AH146" s="723"/>
      <c r="AI146" s="1009"/>
      <c r="AJ146" s="1010"/>
      <c r="AK146" s="1007"/>
      <c r="AL146" s="1007"/>
      <c r="AM146" s="1010"/>
      <c r="AN146" s="1010"/>
      <c r="AO146" s="1010"/>
      <c r="AP146" s="723"/>
      <c r="AQ146" s="1010"/>
      <c r="AR146" s="723"/>
      <c r="AS146" s="1010"/>
      <c r="AT146" s="723"/>
      <c r="AU146" s="1010"/>
      <c r="AV146" s="723"/>
      <c r="AW146" s="724"/>
      <c r="AX146" s="226"/>
      <c r="AY146" s="40"/>
      <c r="AZ146" s="465"/>
      <c r="BA146" s="192">
        <f t="shared" si="23"/>
        <v>3</v>
      </c>
      <c r="BB146" s="192">
        <f t="shared" si="24"/>
        <v>1</v>
      </c>
      <c r="BC146" s="192"/>
      <c r="BD146" s="192"/>
      <c r="BE146" s="192"/>
      <c r="BF146" s="192"/>
      <c r="BG146" s="559" t="str">
        <f t="shared" ca="1" si="17"/>
        <v/>
      </c>
      <c r="BH146" s="560" t="str">
        <f t="shared" ca="1" si="18"/>
        <v/>
      </c>
      <c r="BI146" s="560" t="str">
        <f t="shared" ca="1" si="19"/>
        <v/>
      </c>
      <c r="BJ146" s="560" t="str">
        <f t="shared" ca="1" si="20"/>
        <v/>
      </c>
      <c r="BK146" s="560" t="str">
        <f t="shared" ca="1" si="21"/>
        <v/>
      </c>
      <c r="BL146" s="561" t="str">
        <f t="shared" ca="1" si="22"/>
        <v/>
      </c>
      <c r="BM146" s="192"/>
      <c r="BN146" s="192"/>
      <c r="BO146" s="192"/>
      <c r="BP146" s="465"/>
      <c r="BQ146" s="465"/>
      <c r="BR146" s="465"/>
      <c r="BS146" s="465"/>
      <c r="BT146" s="465"/>
      <c r="BU146" s="465"/>
      <c r="BV146" s="465"/>
      <c r="BW146" s="465"/>
      <c r="BX146" s="465"/>
      <c r="BY146" s="465"/>
      <c r="BZ146" s="465"/>
      <c r="CA146" s="465"/>
      <c r="CB146" s="465"/>
      <c r="CC146" s="465"/>
      <c r="CD146" s="465"/>
      <c r="CE146" s="465"/>
      <c r="CF146" s="465"/>
      <c r="CG146" s="465"/>
      <c r="CH146" s="465"/>
      <c r="CI146" s="465"/>
      <c r="CJ146" s="465"/>
      <c r="CK146" s="465"/>
      <c r="CV146" s="1546"/>
      <c r="CW146" s="1533"/>
      <c r="CX146" s="1533"/>
      <c r="CY146" s="1533"/>
      <c r="CZ146" s="1533"/>
      <c r="DA146" s="1533"/>
      <c r="DB146" s="1533"/>
      <c r="DC146" s="1533"/>
      <c r="DD146" s="1991"/>
      <c r="DE146" s="1992"/>
      <c r="DF146" s="1992"/>
      <c r="DG146" s="1993"/>
      <c r="DH146" s="229"/>
      <c r="DI146" s="229"/>
      <c r="DJ146" s="229"/>
      <c r="DK146" s="229"/>
      <c r="DL146" s="229"/>
      <c r="DM146" s="229"/>
      <c r="DN146" s="229"/>
      <c r="DO146" s="229"/>
      <c r="DP146" s="229"/>
      <c r="DQ146" s="229"/>
      <c r="DR146" s="1520"/>
    </row>
    <row r="147" spans="1:122" s="80" customFormat="1" ht="15" customHeight="1">
      <c r="A147" s="1764" t="str">
        <f>BA147&amp;"."&amp;BB147</f>
        <v>3.2</v>
      </c>
      <c r="B147" s="1765"/>
      <c r="C147" s="1765"/>
      <c r="D147" s="226" t="s">
        <v>230</v>
      </c>
      <c r="E147" s="226"/>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c r="AD147" s="226"/>
      <c r="AE147" s="226"/>
      <c r="AF147" s="226"/>
      <c r="AG147" s="226"/>
      <c r="AH147" s="226"/>
      <c r="AI147" s="226"/>
      <c r="AJ147" s="226"/>
      <c r="AK147" s="226"/>
      <c r="AL147" s="226"/>
      <c r="AM147" s="226"/>
      <c r="AN147" s="226"/>
      <c r="AO147" s="226"/>
      <c r="AP147" s="226"/>
      <c r="AQ147" s="226"/>
      <c r="AR147" s="226"/>
      <c r="AS147" s="226"/>
      <c r="AT147" s="226"/>
      <c r="AU147" s="226"/>
      <c r="AV147" s="226"/>
      <c r="AW147" s="226"/>
      <c r="AX147" s="226"/>
      <c r="AY147" s="40"/>
      <c r="AZ147" s="465"/>
      <c r="BA147" s="192">
        <f t="shared" si="23"/>
        <v>3</v>
      </c>
      <c r="BB147" s="193">
        <f>BB146+1</f>
        <v>2</v>
      </c>
      <c r="BC147" s="192"/>
      <c r="BD147" s="192"/>
      <c r="BE147" s="192"/>
      <c r="BF147" s="192"/>
      <c r="BG147" s="559" t="str">
        <f t="shared" ca="1" si="17"/>
        <v/>
      </c>
      <c r="BH147" s="560" t="str">
        <f t="shared" ca="1" si="18"/>
        <v/>
      </c>
      <c r="BI147" s="560" t="str">
        <f t="shared" ca="1" si="19"/>
        <v/>
      </c>
      <c r="BJ147" s="560" t="str">
        <f t="shared" ca="1" si="20"/>
        <v/>
      </c>
      <c r="BK147" s="560" t="str">
        <f t="shared" ca="1" si="21"/>
        <v/>
      </c>
      <c r="BL147" s="561" t="str">
        <f t="shared" ca="1" si="22"/>
        <v/>
      </c>
      <c r="BM147" s="192"/>
      <c r="BN147" s="192"/>
      <c r="BO147" s="192"/>
      <c r="BP147" s="465"/>
      <c r="BQ147" s="465"/>
      <c r="BR147" s="465"/>
      <c r="BS147" s="465"/>
      <c r="BT147" s="465"/>
      <c r="BU147" s="465"/>
      <c r="BV147" s="465"/>
      <c r="BW147" s="465"/>
      <c r="BX147" s="465"/>
      <c r="BY147" s="465"/>
      <c r="BZ147" s="465"/>
      <c r="CA147" s="465"/>
      <c r="CB147" s="465"/>
      <c r="CC147" s="465"/>
      <c r="CD147" s="465"/>
      <c r="CE147" s="465"/>
      <c r="CF147" s="465"/>
      <c r="CG147" s="465"/>
      <c r="CH147" s="465"/>
      <c r="CI147" s="465"/>
      <c r="CJ147" s="465"/>
      <c r="CK147" s="465"/>
      <c r="CL147" s="192"/>
      <c r="CM147" s="192"/>
      <c r="CN147" s="465"/>
      <c r="CO147" s="465"/>
      <c r="CP147" s="465"/>
      <c r="CQ147" s="465"/>
      <c r="CR147" s="465"/>
      <c r="CS147" s="192"/>
      <c r="CT147" s="192"/>
      <c r="CU147" s="192"/>
      <c r="CV147" s="1531"/>
      <c r="CW147" s="1532"/>
      <c r="CX147" s="1532"/>
      <c r="CY147" s="1533"/>
      <c r="CZ147" s="1533"/>
      <c r="DA147" s="1533"/>
      <c r="DB147" s="1533"/>
      <c r="DC147" s="1533"/>
      <c r="DD147" s="1991"/>
      <c r="DE147" s="1992"/>
      <c r="DF147" s="1992"/>
      <c r="DG147" s="1993"/>
      <c r="DH147" s="229"/>
      <c r="DI147" s="229"/>
      <c r="DJ147" s="229"/>
      <c r="DK147" s="229"/>
      <c r="DL147" s="229"/>
      <c r="DM147" s="229"/>
      <c r="DN147" s="229"/>
      <c r="DO147" s="229"/>
      <c r="DP147" s="229"/>
      <c r="DQ147" s="229"/>
      <c r="DR147" s="1520"/>
    </row>
    <row r="148" spans="1:122" s="80" customFormat="1" ht="15" customHeight="1">
      <c r="A148" s="218"/>
      <c r="B148" s="226"/>
      <c r="C148" s="226"/>
      <c r="D148" s="226"/>
      <c r="E148" s="1814" t="s">
        <v>221</v>
      </c>
      <c r="F148" s="1806"/>
      <c r="G148" s="1806"/>
      <c r="H148" s="1806"/>
      <c r="I148" s="1806"/>
      <c r="J148" s="1806"/>
      <c r="K148" s="1806"/>
      <c r="L148" s="1806"/>
      <c r="M148" s="1806"/>
      <c r="N148" s="1806" t="s">
        <v>222</v>
      </c>
      <c r="O148" s="1806"/>
      <c r="P148" s="1806"/>
      <c r="Q148" s="1806"/>
      <c r="R148" s="1806"/>
      <c r="S148" s="1806"/>
      <c r="T148" s="1806"/>
      <c r="U148" s="1806"/>
      <c r="V148" s="1806"/>
      <c r="W148" s="1806"/>
      <c r="X148" s="1806" t="s">
        <v>88</v>
      </c>
      <c r="Y148" s="1806"/>
      <c r="Z148" s="1806"/>
      <c r="AA148" s="1806"/>
      <c r="AB148" s="1806"/>
      <c r="AC148" s="1806"/>
      <c r="AD148" s="1806"/>
      <c r="AE148" s="1806"/>
      <c r="AF148" s="1806"/>
      <c r="AG148" s="1807"/>
      <c r="AH148" s="226"/>
      <c r="AI148" s="226"/>
      <c r="AJ148" s="226"/>
      <c r="AK148" s="226"/>
      <c r="AL148" s="226"/>
      <c r="AM148" s="226"/>
      <c r="AN148" s="226"/>
      <c r="AO148" s="226"/>
      <c r="AP148" s="226"/>
      <c r="AQ148" s="226"/>
      <c r="AR148" s="226"/>
      <c r="AS148" s="226"/>
      <c r="AT148" s="226"/>
      <c r="AU148" s="226"/>
      <c r="AV148" s="226"/>
      <c r="AW148" s="226"/>
      <c r="AX148" s="226"/>
      <c r="AY148" s="40"/>
      <c r="AZ148" s="465"/>
      <c r="BA148" s="192">
        <f t="shared" si="23"/>
        <v>3</v>
      </c>
      <c r="BB148" s="192">
        <f>BB147</f>
        <v>2</v>
      </c>
      <c r="BC148" s="192"/>
      <c r="BD148" s="192"/>
      <c r="BE148" s="192"/>
      <c r="BF148" s="192"/>
      <c r="BG148" s="559" t="str">
        <f t="shared" ca="1" si="17"/>
        <v/>
      </c>
      <c r="BH148" s="560" t="str">
        <f t="shared" ca="1" si="18"/>
        <v/>
      </c>
      <c r="BI148" s="560" t="str">
        <f t="shared" ca="1" si="19"/>
        <v/>
      </c>
      <c r="BJ148" s="560" t="str">
        <f t="shared" ca="1" si="20"/>
        <v/>
      </c>
      <c r="BK148" s="560" t="str">
        <f t="shared" ca="1" si="21"/>
        <v/>
      </c>
      <c r="BL148" s="561" t="str">
        <f t="shared" ca="1" si="22"/>
        <v/>
      </c>
      <c r="BM148" s="192"/>
      <c r="BN148" s="192"/>
      <c r="BO148" s="192"/>
      <c r="BP148" s="465"/>
      <c r="BQ148" s="465"/>
      <c r="BR148" s="465"/>
      <c r="BS148" s="465"/>
      <c r="BT148" s="465"/>
      <c r="BU148" s="465"/>
      <c r="BV148" s="465"/>
      <c r="BW148" s="465"/>
      <c r="BX148" s="465"/>
      <c r="BY148" s="465"/>
      <c r="BZ148" s="465"/>
      <c r="CA148" s="465"/>
      <c r="CB148" s="465"/>
      <c r="CC148" s="465"/>
      <c r="CD148" s="465"/>
      <c r="CE148" s="465"/>
      <c r="CF148" s="465"/>
      <c r="CG148" s="465"/>
      <c r="CH148" s="465"/>
      <c r="CI148" s="465"/>
      <c r="CJ148" s="465"/>
      <c r="CK148" s="465"/>
      <c r="CL148" s="192"/>
      <c r="CM148" s="192"/>
      <c r="CN148" s="465"/>
      <c r="CO148" s="465"/>
      <c r="CP148" s="465"/>
      <c r="CQ148" s="465"/>
      <c r="CR148" s="465"/>
      <c r="CS148" s="192"/>
      <c r="CT148" s="192"/>
      <c r="CU148" s="192"/>
      <c r="CV148" s="1531"/>
      <c r="CW148" s="1532"/>
      <c r="CX148" s="1532"/>
      <c r="CY148" s="1533"/>
      <c r="CZ148" s="1533"/>
      <c r="DA148" s="1533"/>
      <c r="DB148" s="1533"/>
      <c r="DC148" s="1533"/>
      <c r="DD148" s="1991"/>
      <c r="DE148" s="1992"/>
      <c r="DF148" s="1992"/>
      <c r="DG148" s="1993"/>
      <c r="DH148" s="229"/>
      <c r="DI148" s="229"/>
      <c r="DJ148" s="229"/>
      <c r="DK148" s="229"/>
      <c r="DL148" s="229"/>
      <c r="DM148" s="229"/>
      <c r="DN148" s="229"/>
      <c r="DO148" s="229"/>
      <c r="DP148" s="229"/>
      <c r="DQ148" s="229"/>
      <c r="DR148" s="1520"/>
    </row>
    <row r="149" spans="1:122" ht="15" customHeight="1">
      <c r="A149" s="218"/>
      <c r="E149" s="945" t="s">
        <v>224</v>
      </c>
      <c r="F149" s="946"/>
      <c r="G149" s="946"/>
      <c r="H149" s="946"/>
      <c r="I149" s="946"/>
      <c r="J149" s="946"/>
      <c r="K149" s="946"/>
      <c r="L149" s="946"/>
      <c r="M149" s="933"/>
      <c r="N149" s="825" t="str">
        <f>""""&amp;$Z$2&amp;""""</f>
        <v>"k4002001"</v>
      </c>
      <c r="O149" s="946"/>
      <c r="P149" s="946"/>
      <c r="Q149" s="946"/>
      <c r="R149" s="946"/>
      <c r="S149" s="946"/>
      <c r="T149" s="946"/>
      <c r="U149" s="946"/>
      <c r="V149" s="946"/>
      <c r="W149" s="933"/>
      <c r="X149" s="825" t="s">
        <v>112</v>
      </c>
      <c r="Y149" s="946"/>
      <c r="Z149" s="946"/>
      <c r="AA149" s="946"/>
      <c r="AB149" s="946"/>
      <c r="AC149" s="946"/>
      <c r="AD149" s="946"/>
      <c r="AE149" s="946"/>
      <c r="AF149" s="946"/>
      <c r="AG149" s="74"/>
      <c r="AY149" s="40"/>
      <c r="BA149" s="192">
        <f t="shared" si="23"/>
        <v>3</v>
      </c>
      <c r="BB149" s="192">
        <f>BB148</f>
        <v>2</v>
      </c>
      <c r="BD149" s="192"/>
      <c r="BE149" s="192"/>
      <c r="BF149" s="192"/>
      <c r="BG149" s="559" t="str">
        <f t="shared" ca="1" si="17"/>
        <v/>
      </c>
      <c r="BH149" s="560" t="str">
        <f t="shared" ca="1" si="18"/>
        <v/>
      </c>
      <c r="BI149" s="560" t="str">
        <f t="shared" ca="1" si="19"/>
        <v/>
      </c>
      <c r="BJ149" s="560" t="str">
        <f t="shared" ca="1" si="20"/>
        <v/>
      </c>
      <c r="BK149" s="560" t="str">
        <f t="shared" ca="1" si="21"/>
        <v/>
      </c>
      <c r="BL149" s="561" t="str">
        <f t="shared" ca="1" si="22"/>
        <v/>
      </c>
      <c r="BM149" s="465"/>
      <c r="BN149" s="465"/>
      <c r="BO149" s="465"/>
      <c r="BP149" s="465"/>
      <c r="BQ149" s="465"/>
      <c r="BR149" s="465"/>
      <c r="BS149" s="465"/>
      <c r="BT149" s="465"/>
      <c r="BU149" s="465"/>
      <c r="BV149" s="465"/>
      <c r="BW149" s="465"/>
      <c r="BX149" s="465"/>
      <c r="BY149" s="465"/>
      <c r="BZ149" s="465"/>
      <c r="CA149" s="465"/>
      <c r="CB149" s="465"/>
      <c r="CC149" s="465"/>
      <c r="CD149" s="465"/>
      <c r="CE149" s="465"/>
      <c r="CF149" s="465"/>
      <c r="CG149" s="465"/>
      <c r="CH149" s="465"/>
      <c r="CI149" s="465"/>
      <c r="CJ149" s="465"/>
      <c r="CK149" s="465"/>
      <c r="CL149" s="192"/>
      <c r="CM149" s="192"/>
      <c r="CN149" s="465"/>
      <c r="CO149" s="465"/>
      <c r="CP149" s="465"/>
      <c r="CQ149" s="465"/>
      <c r="CR149" s="465"/>
      <c r="CS149" s="465"/>
      <c r="CT149" s="465"/>
      <c r="CU149" s="465"/>
      <c r="CV149" s="1528"/>
      <c r="CW149" s="1529"/>
      <c r="CX149" s="1529"/>
      <c r="CY149" s="1530"/>
      <c r="CZ149" s="1530"/>
      <c r="DA149" s="1530"/>
      <c r="DB149" s="1530"/>
      <c r="DC149" s="1530"/>
      <c r="DD149" s="1991"/>
      <c r="DE149" s="1992"/>
      <c r="DF149" s="1992"/>
      <c r="DG149" s="1993"/>
      <c r="DH149" s="1490"/>
      <c r="DI149" s="1490"/>
      <c r="DJ149" s="1490"/>
      <c r="DK149" s="1490"/>
      <c r="DL149" s="1490"/>
      <c r="DM149" s="1490"/>
      <c r="DN149" s="1490"/>
      <c r="DO149" s="1490"/>
      <c r="DP149" s="1490"/>
      <c r="DQ149" s="1490"/>
      <c r="DR149" s="1516"/>
    </row>
    <row r="150" spans="1:122" ht="15" customHeight="1">
      <c r="A150" s="1764" t="str">
        <f>BA150&amp;"."&amp;BB150</f>
        <v>3.3</v>
      </c>
      <c r="B150" s="1967"/>
      <c r="C150" s="1967"/>
      <c r="D150" s="155" t="s">
        <v>178</v>
      </c>
      <c r="H150" s="36"/>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S150" s="48"/>
      <c r="AT150" s="48"/>
      <c r="AU150" s="48"/>
      <c r="AV150" s="48"/>
      <c r="AW150" s="48"/>
      <c r="AX150" s="48"/>
      <c r="AY150" s="156"/>
      <c r="BA150" s="192">
        <f t="shared" si="23"/>
        <v>3</v>
      </c>
      <c r="BB150" s="193">
        <f>BB149+1</f>
        <v>3</v>
      </c>
      <c r="BD150" s="192"/>
      <c r="BE150" s="192"/>
      <c r="BF150" s="192"/>
      <c r="BG150" s="559" t="str">
        <f t="shared" ca="1" si="17"/>
        <v/>
      </c>
      <c r="BH150" s="560" t="str">
        <f t="shared" ca="1" si="18"/>
        <v/>
      </c>
      <c r="BI150" s="560" t="str">
        <f t="shared" ca="1" si="19"/>
        <v/>
      </c>
      <c r="BJ150" s="560" t="str">
        <f t="shared" ca="1" si="20"/>
        <v/>
      </c>
      <c r="BK150" s="560" t="str">
        <f t="shared" ca="1" si="21"/>
        <v/>
      </c>
      <c r="BL150" s="561" t="str">
        <f t="shared" ca="1" si="22"/>
        <v/>
      </c>
      <c r="BM150" s="465"/>
      <c r="BN150" s="465" t="s">
        <v>2223</v>
      </c>
      <c r="BO150" s="465"/>
      <c r="BP150" s="465"/>
      <c r="BQ150" s="465"/>
      <c r="BR150" s="465"/>
      <c r="BS150" s="465"/>
      <c r="BT150" s="465"/>
      <c r="BU150" s="465"/>
      <c r="BV150" s="465"/>
      <c r="BW150" s="465"/>
      <c r="BX150" s="465"/>
      <c r="BY150" s="465"/>
      <c r="BZ150" s="465"/>
      <c r="CA150" s="465"/>
      <c r="CB150" s="465"/>
      <c r="CC150" s="465"/>
      <c r="CD150" s="465"/>
      <c r="CE150" s="465"/>
      <c r="CF150" s="465"/>
      <c r="CG150" s="465"/>
      <c r="CH150" s="465"/>
      <c r="CI150" s="465"/>
      <c r="CJ150" s="465"/>
      <c r="CK150" s="465"/>
      <c r="CL150" s="192"/>
      <c r="CM150" s="192"/>
      <c r="CN150" s="465"/>
      <c r="CO150" s="465"/>
      <c r="CP150" s="465"/>
      <c r="CQ150" s="465"/>
      <c r="CR150" s="465"/>
      <c r="CS150" s="465"/>
      <c r="CT150" s="465"/>
      <c r="CU150" s="465"/>
      <c r="CV150" s="1488" t="s">
        <v>2265</v>
      </c>
      <c r="CW150" s="1489"/>
      <c r="CX150" s="1489"/>
      <c r="CY150" s="1489"/>
      <c r="CZ150" s="1489"/>
      <c r="DA150" s="1489"/>
      <c r="DB150" s="1489"/>
      <c r="DC150" s="1489"/>
      <c r="DD150" s="1859">
        <v>44641</v>
      </c>
      <c r="DE150" s="1860"/>
      <c r="DF150" s="1860"/>
      <c r="DG150" s="1861"/>
      <c r="DH150" s="1490"/>
      <c r="DI150" s="1490"/>
      <c r="DJ150" s="1490"/>
      <c r="DK150" s="1490"/>
      <c r="DL150" s="1490"/>
      <c r="DM150" s="1490"/>
      <c r="DN150" s="1490"/>
      <c r="DO150" s="1490"/>
      <c r="DP150" s="1490"/>
      <c r="DQ150" s="1490"/>
      <c r="DR150" s="1516"/>
    </row>
    <row r="151" spans="1:122" ht="15" customHeight="1">
      <c r="A151" s="218"/>
      <c r="D151" s="48" t="str">
        <f>$BR$68&amp;"を実施し、当画面を終了する。"</f>
        <v>「共通仕様」「49. 画面終了共通処理」を実施し、当画面を終了する。</v>
      </c>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S151" s="48"/>
      <c r="AT151" s="48"/>
      <c r="AU151" s="48"/>
      <c r="AV151" s="48"/>
      <c r="AW151" s="48"/>
      <c r="AX151" s="48"/>
      <c r="AY151" s="156"/>
      <c r="BA151" s="192">
        <f t="shared" si="23"/>
        <v>3</v>
      </c>
      <c r="BB151" s="192">
        <f>BB150</f>
        <v>3</v>
      </c>
      <c r="BD151" s="192"/>
      <c r="BE151" s="192"/>
      <c r="BF151" s="192"/>
      <c r="BG151" s="559" t="str">
        <f t="shared" ca="1" si="17"/>
        <v/>
      </c>
      <c r="BH151" s="560" t="str">
        <f t="shared" ca="1" si="18"/>
        <v/>
      </c>
      <c r="BI151" s="560" t="str">
        <f t="shared" ca="1" si="19"/>
        <v/>
      </c>
      <c r="BJ151" s="560" t="str">
        <f t="shared" ca="1" si="20"/>
        <v/>
      </c>
      <c r="BK151" s="560" t="str">
        <f t="shared" ca="1" si="21"/>
        <v/>
      </c>
      <c r="BL151" s="561" t="str">
        <f t="shared" ca="1" si="22"/>
        <v/>
      </c>
      <c r="BM151" s="465"/>
      <c r="BN151" s="465"/>
      <c r="BO151" s="465" t="s">
        <v>2224</v>
      </c>
      <c r="BP151" s="465"/>
      <c r="BQ151" s="465"/>
      <c r="BR151" s="465"/>
      <c r="BS151" s="465"/>
      <c r="BT151" s="465"/>
      <c r="BU151" s="465"/>
      <c r="BV151" s="465"/>
      <c r="BW151" s="465"/>
      <c r="BX151" s="465"/>
      <c r="BY151" s="465"/>
      <c r="BZ151" s="465"/>
      <c r="CA151" s="465"/>
      <c r="CB151" s="465"/>
      <c r="CC151" s="465"/>
      <c r="CD151" s="465"/>
      <c r="CE151" s="465"/>
      <c r="CF151" s="465"/>
      <c r="CG151" s="465"/>
      <c r="CH151" s="465"/>
      <c r="CI151" s="465"/>
      <c r="CJ151" s="465"/>
      <c r="CK151" s="465"/>
      <c r="CL151" s="192"/>
      <c r="CM151" s="192"/>
      <c r="CN151" s="465"/>
      <c r="CO151" s="465"/>
      <c r="CP151" s="465"/>
      <c r="CQ151" s="465"/>
      <c r="CR151" s="465"/>
      <c r="CS151" s="465"/>
      <c r="CT151" s="465"/>
      <c r="CU151" s="465"/>
      <c r="CV151" s="1528"/>
      <c r="CW151" s="1529"/>
      <c r="CX151" s="1529"/>
      <c r="CY151" s="1530"/>
      <c r="CZ151" s="1530"/>
      <c r="DA151" s="1530"/>
      <c r="DB151" s="1530"/>
      <c r="DC151" s="1530"/>
      <c r="DD151" s="1991"/>
      <c r="DE151" s="1992"/>
      <c r="DF151" s="1992"/>
      <c r="DG151" s="1993"/>
      <c r="DH151" s="1490"/>
      <c r="DI151" s="1490"/>
      <c r="DJ151" s="1490"/>
      <c r="DK151" s="1490"/>
      <c r="DL151" s="1490"/>
      <c r="DM151" s="1490"/>
      <c r="DN151" s="1490"/>
      <c r="DO151" s="1490"/>
      <c r="DP151" s="1490"/>
      <c r="DQ151" s="1490"/>
      <c r="DR151" s="1516"/>
    </row>
    <row r="152" spans="1:122" ht="15" customHeight="1">
      <c r="A152" s="1768" t="str">
        <f>BA152&amp;"."</f>
        <v>4.</v>
      </c>
      <c r="B152" s="1890"/>
      <c r="C152" s="226" t="s">
        <v>174</v>
      </c>
      <c r="AY152" s="40"/>
      <c r="BA152" s="193">
        <f>BA151+1</f>
        <v>4</v>
      </c>
      <c r="BD152" s="192"/>
      <c r="BE152" s="192"/>
      <c r="BF152" s="192"/>
      <c r="BG152" s="559" t="str">
        <f t="shared" ca="1" si="17"/>
        <v/>
      </c>
      <c r="BH152" s="560" t="str">
        <f t="shared" ca="1" si="18"/>
        <v/>
      </c>
      <c r="BI152" s="560" t="str">
        <f t="shared" ca="1" si="19"/>
        <v/>
      </c>
      <c r="BJ152" s="560" t="str">
        <f t="shared" ca="1" si="20"/>
        <v/>
      </c>
      <c r="BK152" s="560" t="str">
        <f t="shared" ca="1" si="21"/>
        <v/>
      </c>
      <c r="BL152" s="561" t="str">
        <f t="shared" ca="1" si="22"/>
        <v/>
      </c>
      <c r="BM152" s="465"/>
      <c r="BN152" s="465"/>
      <c r="BO152" s="465"/>
      <c r="BP152" s="465"/>
      <c r="BQ152" s="465"/>
      <c r="BR152" s="465"/>
      <c r="BS152" s="465"/>
      <c r="BT152" s="465"/>
      <c r="BU152" s="465"/>
      <c r="BV152" s="465"/>
      <c r="BW152" s="465"/>
      <c r="BX152" s="465"/>
      <c r="BY152" s="465"/>
      <c r="BZ152" s="465"/>
      <c r="CA152" s="465"/>
      <c r="CB152" s="465"/>
      <c r="CC152" s="465"/>
      <c r="CD152" s="465"/>
      <c r="CE152" s="465"/>
      <c r="CF152" s="465"/>
      <c r="CG152" s="465"/>
      <c r="CH152" s="465"/>
      <c r="CL152" s="465"/>
      <c r="CM152" s="465"/>
      <c r="CN152" s="465"/>
      <c r="CO152" s="465"/>
      <c r="CP152" s="465"/>
      <c r="CQ152" s="465"/>
      <c r="CR152" s="465"/>
      <c r="CS152" s="465"/>
      <c r="CT152" s="465"/>
      <c r="CU152" s="465"/>
      <c r="CV152" s="1528"/>
      <c r="CW152" s="1529"/>
      <c r="CX152" s="1529"/>
      <c r="CY152" s="1530"/>
      <c r="CZ152" s="1530"/>
      <c r="DA152" s="1530"/>
      <c r="DB152" s="1530"/>
      <c r="DC152" s="1530"/>
      <c r="DD152" s="1991"/>
      <c r="DE152" s="1992"/>
      <c r="DF152" s="1992"/>
      <c r="DG152" s="1993"/>
      <c r="DH152" s="1490"/>
      <c r="DI152" s="1490"/>
      <c r="DJ152" s="1490"/>
      <c r="DK152" s="1490"/>
      <c r="DL152" s="1490"/>
      <c r="DM152" s="1490"/>
      <c r="DN152" s="1490"/>
      <c r="DO152" s="1490"/>
      <c r="DP152" s="1490"/>
      <c r="DQ152" s="1490"/>
      <c r="DR152" s="1516"/>
    </row>
    <row r="153" spans="1:122" ht="15" customHeight="1">
      <c r="A153" s="1737" t="str">
        <f>$BA153&amp;"."&amp;$BB153&amp;"."</f>
        <v>4.1.</v>
      </c>
      <c r="B153" s="1738"/>
      <c r="C153" s="1738"/>
      <c r="D153" s="226" t="s">
        <v>815</v>
      </c>
      <c r="AY153" s="40"/>
      <c r="BA153" s="192">
        <f t="shared" ref="BA153:BC165" si="29">BA152</f>
        <v>4</v>
      </c>
      <c r="BB153" s="193">
        <f>BB152+1</f>
        <v>1</v>
      </c>
      <c r="BD153" s="192"/>
      <c r="BE153" s="192"/>
      <c r="BF153" s="192"/>
      <c r="BG153" s="559" t="str">
        <f t="shared" ca="1" si="17"/>
        <v/>
      </c>
      <c r="BH153" s="560" t="str">
        <f t="shared" ca="1" si="18"/>
        <v/>
      </c>
      <c r="BI153" s="560" t="str">
        <f t="shared" ca="1" si="19"/>
        <v/>
      </c>
      <c r="BJ153" s="560" t="str">
        <f t="shared" ca="1" si="20"/>
        <v/>
      </c>
      <c r="BK153" s="560" t="str">
        <f t="shared" ca="1" si="21"/>
        <v/>
      </c>
      <c r="BL153" s="561" t="str">
        <f t="shared" ca="1" si="22"/>
        <v/>
      </c>
      <c r="BM153" s="465"/>
      <c r="BN153" s="465"/>
      <c r="BO153" s="465"/>
      <c r="BP153" s="465"/>
      <c r="BQ153" s="465"/>
      <c r="BR153" s="465"/>
      <c r="BS153" s="465"/>
      <c r="BT153" s="465"/>
      <c r="BU153" s="465"/>
      <c r="BV153" s="465"/>
      <c r="BW153" s="465"/>
      <c r="BX153" s="465"/>
      <c r="BY153" s="465"/>
      <c r="BZ153" s="465"/>
      <c r="CA153" s="465"/>
      <c r="CB153" s="465"/>
      <c r="CL153" s="465"/>
      <c r="CM153" s="465"/>
      <c r="CN153" s="465"/>
      <c r="CO153" s="465"/>
      <c r="CP153" s="465"/>
      <c r="CQ153" s="465"/>
      <c r="CR153" s="465"/>
      <c r="CS153" s="465"/>
      <c r="CT153" s="465"/>
      <c r="CU153" s="465"/>
      <c r="CV153" s="1528"/>
      <c r="CW153" s="1529"/>
      <c r="CX153" s="1529"/>
      <c r="CY153" s="1530"/>
      <c r="CZ153" s="1530"/>
      <c r="DA153" s="1530"/>
      <c r="DB153" s="1530"/>
      <c r="DC153" s="1530"/>
      <c r="DD153" s="1991"/>
      <c r="DE153" s="1992"/>
      <c r="DF153" s="1992"/>
      <c r="DG153" s="1993"/>
      <c r="DH153" s="1490"/>
      <c r="DI153" s="1490"/>
      <c r="DJ153" s="1490"/>
      <c r="DK153" s="1490"/>
      <c r="DL153" s="1490"/>
      <c r="DM153" s="1490"/>
      <c r="DN153" s="1490"/>
      <c r="DO153" s="1490"/>
      <c r="DP153" s="1490"/>
      <c r="DQ153" s="1490"/>
      <c r="DR153" s="1516"/>
    </row>
    <row r="154" spans="1:122" s="94" customFormat="1" ht="15" customHeight="1">
      <c r="A154" s="1737" t="str">
        <f>$BA154&amp;"."&amp;$BB154&amp;"."&amp;$BC154&amp;"."</f>
        <v>4.1.1.</v>
      </c>
      <c r="B154" s="1738"/>
      <c r="C154" s="1738"/>
      <c r="D154" s="1738"/>
      <c r="E154" s="219" t="s">
        <v>816</v>
      </c>
      <c r="F154" s="685"/>
      <c r="G154" s="676"/>
      <c r="H154" s="676"/>
      <c r="I154" s="676"/>
      <c r="J154" s="676"/>
      <c r="K154" s="676"/>
      <c r="L154" s="676"/>
      <c r="M154" s="685"/>
      <c r="N154" s="685"/>
      <c r="O154" s="685"/>
      <c r="P154" s="685"/>
      <c r="Q154" s="685"/>
      <c r="R154" s="685"/>
      <c r="S154" s="685"/>
      <c r="T154" s="685"/>
      <c r="U154" s="685"/>
      <c r="V154" s="685"/>
      <c r="W154" s="685"/>
      <c r="X154" s="685"/>
      <c r="Y154" s="685"/>
      <c r="Z154" s="685"/>
      <c r="AA154" s="685"/>
      <c r="AB154" s="685"/>
      <c r="AC154" s="685"/>
      <c r="AD154" s="685"/>
      <c r="AE154" s="685"/>
      <c r="AU154" s="685"/>
      <c r="AV154" s="685"/>
      <c r="AW154" s="685"/>
      <c r="AX154" s="685"/>
      <c r="AY154" s="93"/>
      <c r="AZ154" s="92"/>
      <c r="BA154" s="683">
        <f t="shared" si="29"/>
        <v>4</v>
      </c>
      <c r="BB154" s="683">
        <f t="shared" si="29"/>
        <v>1</v>
      </c>
      <c r="BC154" s="678">
        <f>BC153+1</f>
        <v>1</v>
      </c>
      <c r="BD154" s="683"/>
      <c r="BE154" s="1099"/>
      <c r="BF154" s="1099"/>
      <c r="BG154" s="559" t="str">
        <f t="shared" ca="1" si="17"/>
        <v/>
      </c>
      <c r="BH154" s="560" t="str">
        <f t="shared" ca="1" si="18"/>
        <v/>
      </c>
      <c r="BI154" s="560" t="str">
        <f t="shared" ca="1" si="19"/>
        <v/>
      </c>
      <c r="BJ154" s="560" t="str">
        <f t="shared" ca="1" si="20"/>
        <v/>
      </c>
      <c r="BK154" s="560" t="str">
        <f t="shared" ca="1" si="21"/>
        <v/>
      </c>
      <c r="BL154" s="561" t="str">
        <f t="shared" ca="1" si="22"/>
        <v/>
      </c>
      <c r="BR154" s="465"/>
      <c r="BS154" s="465"/>
      <c r="BT154" s="465"/>
      <c r="BU154" s="465"/>
      <c r="BV154" s="465"/>
      <c r="BW154" s="465"/>
      <c r="BX154" s="226"/>
      <c r="BY154" s="226"/>
      <c r="BZ154" s="226"/>
      <c r="CA154" s="226"/>
      <c r="CB154" s="226"/>
      <c r="CC154" s="226"/>
      <c r="CD154" s="226"/>
      <c r="CE154" s="226"/>
      <c r="CF154" s="226"/>
      <c r="CG154" s="226"/>
      <c r="CH154" s="226"/>
      <c r="CI154" s="226"/>
      <c r="CJ154" s="226"/>
      <c r="CK154" s="226"/>
      <c r="CV154" s="1534"/>
      <c r="CW154" s="1535"/>
      <c r="CX154" s="1535"/>
      <c r="CY154" s="1535"/>
      <c r="CZ154" s="1535"/>
      <c r="DA154" s="1535"/>
      <c r="DB154" s="1535"/>
      <c r="DC154" s="1535"/>
      <c r="DD154" s="1991"/>
      <c r="DE154" s="1992"/>
      <c r="DF154" s="1992"/>
      <c r="DG154" s="1993"/>
      <c r="DH154" s="1522"/>
      <c r="DI154" s="1522"/>
      <c r="DJ154" s="1522"/>
      <c r="DK154" s="1522"/>
      <c r="DL154" s="1522"/>
      <c r="DM154" s="1522"/>
      <c r="DN154" s="1522"/>
      <c r="DO154" s="1522"/>
      <c r="DP154" s="1522"/>
      <c r="DQ154" s="1522"/>
      <c r="DR154" s="1523"/>
    </row>
    <row r="155" spans="1:122" ht="15" customHeight="1">
      <c r="A155" s="1737" t="str">
        <f>$BA155&amp;"."&amp;$BB155&amp;"."&amp;$BC155&amp;"."</f>
        <v>4.1.2.</v>
      </c>
      <c r="B155" s="1738"/>
      <c r="C155" s="1738"/>
      <c r="D155" s="1738"/>
      <c r="E155" s="219" t="str">
        <f>"プログラムコードを（"&amp;$E$149&amp;"）ログイン情報変数へ設定する。"</f>
        <v>プログラムコードを（P_CONS_PG_CODE）ログイン情報変数へ設定する。</v>
      </c>
      <c r="F155" s="685"/>
      <c r="G155" s="676"/>
      <c r="H155" s="676"/>
      <c r="I155" s="676"/>
      <c r="J155" s="676"/>
      <c r="K155" s="676"/>
      <c r="L155" s="676"/>
      <c r="M155" s="685"/>
      <c r="N155" s="685"/>
      <c r="O155" s="685"/>
      <c r="P155" s="685"/>
      <c r="Q155" s="685"/>
      <c r="R155" s="685"/>
      <c r="S155" s="685"/>
      <c r="T155" s="685"/>
      <c r="U155" s="685"/>
      <c r="V155" s="685"/>
      <c r="W155" s="685"/>
      <c r="X155" s="685"/>
      <c r="Y155" s="685"/>
      <c r="Z155" s="685"/>
      <c r="AA155" s="685"/>
      <c r="AB155" s="685"/>
      <c r="AC155" s="685"/>
      <c r="AD155" s="685"/>
      <c r="AE155" s="685"/>
      <c r="AU155" s="685"/>
      <c r="AV155" s="685"/>
      <c r="AW155" s="685"/>
      <c r="AX155" s="685"/>
      <c r="AY155" s="93"/>
      <c r="AZ155" s="92"/>
      <c r="BA155" s="683">
        <f t="shared" si="29"/>
        <v>4</v>
      </c>
      <c r="BB155" s="683">
        <f t="shared" si="29"/>
        <v>1</v>
      </c>
      <c r="BC155" s="678">
        <f>BC154+1</f>
        <v>2</v>
      </c>
      <c r="BD155" s="192"/>
      <c r="BE155" s="192"/>
      <c r="BF155" s="192"/>
      <c r="BG155" s="559" t="str">
        <f t="shared" ca="1" si="17"/>
        <v/>
      </c>
      <c r="BH155" s="560" t="str">
        <f t="shared" ca="1" si="18"/>
        <v/>
      </c>
      <c r="BI155" s="560" t="str">
        <f t="shared" ca="1" si="19"/>
        <v/>
      </c>
      <c r="BJ155" s="560" t="str">
        <f t="shared" ca="1" si="20"/>
        <v/>
      </c>
      <c r="BK155" s="560" t="str">
        <f t="shared" ca="1" si="21"/>
        <v/>
      </c>
      <c r="BL155" s="561" t="str">
        <f t="shared" ca="1" si="22"/>
        <v/>
      </c>
      <c r="BM155" s="465"/>
      <c r="BN155" s="465"/>
      <c r="BO155" s="465"/>
      <c r="BP155" s="465"/>
      <c r="BQ155" s="465"/>
      <c r="BR155" s="465"/>
      <c r="BS155" s="465"/>
      <c r="BT155" s="465"/>
      <c r="BU155" s="465"/>
      <c r="BV155" s="465"/>
      <c r="BW155" s="465"/>
      <c r="CI155" s="80"/>
      <c r="CJ155" s="80"/>
      <c r="CK155" s="80"/>
      <c r="CL155" s="192"/>
      <c r="CM155" s="192"/>
      <c r="CN155" s="465"/>
      <c r="CO155" s="465"/>
      <c r="CP155" s="465"/>
      <c r="CQ155" s="465"/>
      <c r="CR155" s="465"/>
      <c r="CS155" s="465"/>
      <c r="CT155" s="465"/>
      <c r="CU155" s="465"/>
      <c r="CV155" s="1528"/>
      <c r="CW155" s="1529"/>
      <c r="CX155" s="1529"/>
      <c r="CY155" s="1530"/>
      <c r="CZ155" s="1530"/>
      <c r="DA155" s="1530"/>
      <c r="DB155" s="1530"/>
      <c r="DC155" s="1530"/>
      <c r="DD155" s="1991"/>
      <c r="DE155" s="1992"/>
      <c r="DF155" s="1992"/>
      <c r="DG155" s="1993"/>
      <c r="DH155" s="1490"/>
      <c r="DI155" s="1490"/>
      <c r="DJ155" s="1490"/>
      <c r="DK155" s="1490"/>
      <c r="DL155" s="1490"/>
      <c r="DM155" s="1490"/>
      <c r="DN155" s="1490"/>
      <c r="DO155" s="1490"/>
      <c r="DP155" s="1490"/>
      <c r="DQ155" s="1490"/>
      <c r="DR155" s="1516"/>
    </row>
    <row r="156" spans="1:122" ht="15" customHeight="1">
      <c r="A156" s="1737" t="str">
        <f>$BA156&amp;"."&amp;$BB156&amp;"."&amp;$BC156&amp;"."</f>
        <v>4.1.3.</v>
      </c>
      <c r="B156" s="1738"/>
      <c r="C156" s="1738"/>
      <c r="D156" s="1738"/>
      <c r="E156" s="219" t="s">
        <v>817</v>
      </c>
      <c r="F156" s="685"/>
      <c r="G156" s="676"/>
      <c r="H156" s="676"/>
      <c r="I156" s="676"/>
      <c r="J156" s="676"/>
      <c r="K156" s="676"/>
      <c r="L156" s="676"/>
      <c r="M156" s="685"/>
      <c r="N156" s="685"/>
      <c r="O156" s="685"/>
      <c r="P156" s="685"/>
      <c r="Q156" s="685"/>
      <c r="R156" s="685"/>
      <c r="S156" s="685"/>
      <c r="T156" s="685"/>
      <c r="U156" s="685"/>
      <c r="V156" s="685"/>
      <c r="W156" s="685"/>
      <c r="X156" s="685"/>
      <c r="Y156" s="685"/>
      <c r="Z156" s="685"/>
      <c r="AA156" s="685"/>
      <c r="AB156" s="685"/>
      <c r="AC156" s="685"/>
      <c r="AD156" s="685"/>
      <c r="AE156" s="685"/>
      <c r="AU156" s="685"/>
      <c r="AV156" s="685"/>
      <c r="AW156" s="685"/>
      <c r="AX156" s="685"/>
      <c r="AY156" s="93"/>
      <c r="AZ156" s="92"/>
      <c r="BA156" s="683">
        <f t="shared" si="29"/>
        <v>4</v>
      </c>
      <c r="BB156" s="683">
        <f t="shared" si="29"/>
        <v>1</v>
      </c>
      <c r="BC156" s="678">
        <f>BC155+1</f>
        <v>3</v>
      </c>
      <c r="BD156" s="192"/>
      <c r="BE156" s="192"/>
      <c r="BF156" s="192"/>
      <c r="BG156" s="559" t="str">
        <f t="shared" ca="1" si="17"/>
        <v/>
      </c>
      <c r="BH156" s="560" t="str">
        <f t="shared" ca="1" si="18"/>
        <v/>
      </c>
      <c r="BI156" s="560" t="str">
        <f t="shared" ca="1" si="19"/>
        <v/>
      </c>
      <c r="BJ156" s="560" t="str">
        <f t="shared" ca="1" si="20"/>
        <v/>
      </c>
      <c r="BK156" s="560" t="str">
        <f t="shared" ca="1" si="21"/>
        <v/>
      </c>
      <c r="BL156" s="561" t="str">
        <f t="shared" ca="1" si="22"/>
        <v/>
      </c>
      <c r="BM156" s="465"/>
      <c r="BN156" s="465"/>
      <c r="BO156" s="465"/>
      <c r="BP156" s="465"/>
      <c r="BQ156" s="465"/>
      <c r="BR156" s="465"/>
      <c r="BS156" s="465"/>
      <c r="BT156" s="465"/>
      <c r="CC156" s="80"/>
      <c r="CD156" s="80"/>
      <c r="CE156" s="80"/>
      <c r="CF156" s="80"/>
      <c r="CG156" s="80"/>
      <c r="CH156" s="80"/>
      <c r="CI156" s="80"/>
      <c r="CJ156" s="80"/>
      <c r="CK156" s="80"/>
      <c r="CL156" s="465"/>
      <c r="CM156" s="465"/>
      <c r="CN156" s="465"/>
      <c r="CO156" s="465"/>
      <c r="CP156" s="465"/>
      <c r="CQ156" s="465"/>
      <c r="CR156" s="465"/>
      <c r="CS156" s="465"/>
      <c r="CT156" s="465"/>
      <c r="CU156" s="465"/>
      <c r="CV156" s="1528"/>
      <c r="CW156" s="1529"/>
      <c r="CX156" s="1529"/>
      <c r="CY156" s="1530"/>
      <c r="CZ156" s="1530"/>
      <c r="DA156" s="1530"/>
      <c r="DB156" s="1530"/>
      <c r="DC156" s="1530"/>
      <c r="DD156" s="1991"/>
      <c r="DE156" s="1992"/>
      <c r="DF156" s="1992"/>
      <c r="DG156" s="1993"/>
      <c r="DH156" s="1490"/>
      <c r="DI156" s="1490"/>
      <c r="DJ156" s="1490"/>
      <c r="DK156" s="1490"/>
      <c r="DL156" s="1490"/>
      <c r="DM156" s="1490"/>
      <c r="DN156" s="1490"/>
      <c r="DO156" s="1490"/>
      <c r="DP156" s="1490"/>
      <c r="DQ156" s="1490"/>
      <c r="DR156" s="1516"/>
    </row>
    <row r="157" spans="1:122" s="94" customFormat="1" ht="15" customHeight="1">
      <c r="A157" s="1726" t="str">
        <f>$BD157&amp;"."</f>
        <v>①.</v>
      </c>
      <c r="B157" s="1727"/>
      <c r="C157" s="1727"/>
      <c r="D157" s="1727"/>
      <c r="E157" s="1727"/>
      <c r="F157" s="740" t="s">
        <v>866</v>
      </c>
      <c r="G157" s="676"/>
      <c r="H157" s="676"/>
      <c r="I157" s="676"/>
      <c r="J157" s="676"/>
      <c r="K157" s="676"/>
      <c r="L157" s="676"/>
      <c r="M157" s="685"/>
      <c r="N157" s="685"/>
      <c r="O157" s="685"/>
      <c r="P157" s="685"/>
      <c r="Q157" s="685"/>
      <c r="R157" s="685"/>
      <c r="S157" s="685"/>
      <c r="T157" s="685"/>
      <c r="U157" s="685"/>
      <c r="V157" s="685"/>
      <c r="W157" s="685"/>
      <c r="X157" s="685"/>
      <c r="Y157" s="685"/>
      <c r="Z157" s="685"/>
      <c r="AA157" s="685"/>
      <c r="AB157" s="685"/>
      <c r="AC157" s="685"/>
      <c r="AD157" s="685"/>
      <c r="AE157" s="685"/>
      <c r="AF157" s="685"/>
      <c r="AG157" s="685"/>
      <c r="AH157" s="685"/>
      <c r="AI157" s="685"/>
      <c r="AS157" s="685"/>
      <c r="AT157" s="685"/>
      <c r="AU157" s="685"/>
      <c r="AV157" s="685"/>
      <c r="AW157" s="685"/>
      <c r="AX157" s="685"/>
      <c r="AY157" s="93"/>
      <c r="AZ157" s="92"/>
      <c r="BA157" s="683">
        <f t="shared" si="29"/>
        <v>4</v>
      </c>
      <c r="BB157" s="683">
        <f t="shared" si="29"/>
        <v>1</v>
      </c>
      <c r="BC157" s="683">
        <f t="shared" si="29"/>
        <v>3</v>
      </c>
      <c r="BD157" s="678" t="str">
        <f>IF(ISBLANK(BD156),"①",CHAR(CODE(BD156)+1))</f>
        <v>①</v>
      </c>
      <c r="BE157" s="1099"/>
      <c r="BF157" s="1100"/>
      <c r="BG157" s="559" t="str">
        <f t="shared" ca="1" si="17"/>
        <v/>
      </c>
      <c r="BH157" s="560" t="str">
        <f t="shared" ca="1" si="18"/>
        <v/>
      </c>
      <c r="BI157" s="560" t="str">
        <f t="shared" ca="1" si="19"/>
        <v/>
      </c>
      <c r="BJ157" s="560" t="str">
        <f t="shared" ca="1" si="20"/>
        <v/>
      </c>
      <c r="BK157" s="560" t="str">
        <f t="shared" ca="1" si="21"/>
        <v/>
      </c>
      <c r="BL157" s="561" t="str">
        <f t="shared" ca="1" si="22"/>
        <v/>
      </c>
      <c r="BR157" s="465"/>
      <c r="BS157" s="465"/>
      <c r="BT157" s="465"/>
      <c r="BU157" s="226"/>
      <c r="BV157" s="226"/>
      <c r="BW157" s="226"/>
      <c r="BX157" s="80"/>
      <c r="BY157" s="80"/>
      <c r="BZ157" s="80"/>
      <c r="CA157" s="80"/>
      <c r="CB157" s="80"/>
      <c r="CC157" s="80"/>
      <c r="CD157" s="80"/>
      <c r="CE157" s="80"/>
      <c r="CF157" s="80"/>
      <c r="CG157" s="80"/>
      <c r="CH157" s="80"/>
      <c r="CI157" s="80"/>
      <c r="CJ157" s="80"/>
      <c r="CK157" s="80"/>
      <c r="CV157" s="1488" t="s">
        <v>2265</v>
      </c>
      <c r="CW157" s="1489"/>
      <c r="CX157" s="1489"/>
      <c r="CY157" s="1489"/>
      <c r="CZ157" s="1489"/>
      <c r="DA157" s="1489"/>
      <c r="DB157" s="1489"/>
      <c r="DC157" s="1489"/>
      <c r="DD157" s="1859">
        <v>44641</v>
      </c>
      <c r="DE157" s="1860"/>
      <c r="DF157" s="1860"/>
      <c r="DG157" s="1861"/>
      <c r="DH157" s="1522"/>
      <c r="DI157" s="1522"/>
      <c r="DJ157" s="1522"/>
      <c r="DK157" s="1522"/>
      <c r="DL157" s="1522"/>
      <c r="DM157" s="1522"/>
      <c r="DN157" s="1522"/>
      <c r="DO157" s="1522"/>
      <c r="DP157" s="1522"/>
      <c r="DQ157" s="1522"/>
      <c r="DR157" s="1523"/>
    </row>
    <row r="158" spans="1:122" ht="15" customHeight="1">
      <c r="A158" s="1726" t="str">
        <f>$BD158&amp;"."</f>
        <v>②.</v>
      </c>
      <c r="B158" s="1727"/>
      <c r="C158" s="1727"/>
      <c r="D158" s="1727"/>
      <c r="E158" s="1727"/>
      <c r="F158" s="740" t="s">
        <v>818</v>
      </c>
      <c r="G158" s="676"/>
      <c r="H158" s="676"/>
      <c r="I158" s="676"/>
      <c r="J158" s="676"/>
      <c r="K158" s="676"/>
      <c r="L158" s="676"/>
      <c r="M158" s="685"/>
      <c r="N158" s="685"/>
      <c r="O158" s="685"/>
      <c r="P158" s="685"/>
      <c r="Q158" s="685"/>
      <c r="R158" s="685"/>
      <c r="S158" s="685"/>
      <c r="T158" s="685"/>
      <c r="U158" s="685"/>
      <c r="V158" s="685"/>
      <c r="W158" s="685"/>
      <c r="X158" s="685"/>
      <c r="Y158" s="685"/>
      <c r="Z158" s="685"/>
      <c r="AA158" s="685"/>
      <c r="AB158" s="685"/>
      <c r="AC158" s="685"/>
      <c r="AD158" s="685"/>
      <c r="AE158" s="685"/>
      <c r="AF158" s="685"/>
      <c r="AG158" s="685"/>
      <c r="AH158" s="685"/>
      <c r="AI158" s="685"/>
      <c r="AS158" s="685"/>
      <c r="AT158" s="685"/>
      <c r="AU158" s="685"/>
      <c r="AV158" s="685"/>
      <c r="AW158" s="685"/>
      <c r="AX158" s="685"/>
      <c r="AY158" s="93"/>
      <c r="AZ158" s="92"/>
      <c r="BA158" s="683">
        <f t="shared" si="29"/>
        <v>4</v>
      </c>
      <c r="BB158" s="683">
        <f t="shared" si="29"/>
        <v>1</v>
      </c>
      <c r="BC158" s="683">
        <f t="shared" si="29"/>
        <v>3</v>
      </c>
      <c r="BD158" s="678" t="str">
        <f>IF(ISBLANK(BD157),"①",CHAR(CODE(BD157)+1))</f>
        <v>②</v>
      </c>
      <c r="BE158" s="192"/>
      <c r="BF158" s="192"/>
      <c r="BG158" s="559" t="str">
        <f t="shared" ca="1" si="17"/>
        <v/>
      </c>
      <c r="BH158" s="560" t="str">
        <f t="shared" ca="1" si="18"/>
        <v/>
      </c>
      <c r="BI158" s="560" t="str">
        <f t="shared" ca="1" si="19"/>
        <v/>
      </c>
      <c r="BJ158" s="560" t="str">
        <f t="shared" ca="1" si="20"/>
        <v/>
      </c>
      <c r="BK158" s="560" t="str">
        <f t="shared" ca="1" si="21"/>
        <v/>
      </c>
      <c r="BL158" s="561" t="str">
        <f t="shared" ca="1" si="22"/>
        <v/>
      </c>
      <c r="BM158" s="465"/>
      <c r="BN158" s="465"/>
      <c r="BO158" s="465"/>
      <c r="BP158" s="465"/>
      <c r="BQ158" s="465"/>
      <c r="BR158" s="465"/>
      <c r="BS158" s="465"/>
      <c r="BT158" s="465"/>
      <c r="BX158" s="80"/>
      <c r="BY158" s="80"/>
      <c r="BZ158" s="80"/>
      <c r="CA158" s="80"/>
      <c r="CB158" s="80"/>
      <c r="CC158" s="80"/>
      <c r="CD158" s="80"/>
      <c r="CE158" s="80"/>
      <c r="CF158" s="80"/>
      <c r="CG158" s="80"/>
      <c r="CH158" s="80"/>
      <c r="CI158" s="80"/>
      <c r="CJ158" s="80"/>
      <c r="CK158" s="80"/>
      <c r="CL158" s="465"/>
      <c r="CM158" s="465"/>
      <c r="CN158" s="465"/>
      <c r="CO158" s="465"/>
      <c r="CP158" s="465"/>
      <c r="CQ158" s="465"/>
      <c r="CR158" s="465"/>
      <c r="CS158" s="465"/>
      <c r="CT158" s="465"/>
      <c r="CU158" s="465"/>
      <c r="CV158" s="1488" t="s">
        <v>2265</v>
      </c>
      <c r="CW158" s="1489"/>
      <c r="CX158" s="1489"/>
      <c r="CY158" s="1489"/>
      <c r="CZ158" s="1489"/>
      <c r="DA158" s="1489"/>
      <c r="DB158" s="1489"/>
      <c r="DC158" s="1489"/>
      <c r="DD158" s="1859">
        <v>44641</v>
      </c>
      <c r="DE158" s="1860"/>
      <c r="DF158" s="1860"/>
      <c r="DG158" s="1861"/>
      <c r="DH158" s="1490"/>
      <c r="DI158" s="1490"/>
      <c r="DJ158" s="1490"/>
      <c r="DK158" s="1490"/>
      <c r="DL158" s="1490"/>
      <c r="DM158" s="1490"/>
      <c r="DN158" s="1490"/>
      <c r="DO158" s="1490"/>
      <c r="DP158" s="1490"/>
      <c r="DQ158" s="1490"/>
      <c r="DR158" s="1516"/>
    </row>
    <row r="159" spans="1:122" ht="15" customHeight="1">
      <c r="A159" s="908"/>
      <c r="B159" s="909"/>
      <c r="C159" s="909"/>
      <c r="D159" s="909"/>
      <c r="E159" s="909"/>
      <c r="F159" s="740"/>
      <c r="G159" s="676" t="s">
        <v>819</v>
      </c>
      <c r="H159" s="676"/>
      <c r="I159" s="676"/>
      <c r="J159" s="676"/>
      <c r="K159" s="676"/>
      <c r="L159" s="676"/>
      <c r="M159" s="685"/>
      <c r="N159" s="685"/>
      <c r="O159" s="685"/>
      <c r="P159" s="685"/>
      <c r="Q159" s="685"/>
      <c r="R159" s="685"/>
      <c r="S159" s="685"/>
      <c r="T159" s="685"/>
      <c r="U159" s="685"/>
      <c r="V159" s="685"/>
      <c r="W159" s="685"/>
      <c r="X159" s="685"/>
      <c r="Y159" s="685"/>
      <c r="Z159" s="685"/>
      <c r="AA159" s="685"/>
      <c r="AB159" s="685"/>
      <c r="AC159" s="685"/>
      <c r="AD159" s="685"/>
      <c r="AE159" s="685"/>
      <c r="AF159" s="685"/>
      <c r="AG159" s="685"/>
      <c r="AH159" s="685"/>
      <c r="AI159" s="685"/>
      <c r="AS159" s="685"/>
      <c r="AT159" s="685"/>
      <c r="AU159" s="685"/>
      <c r="AV159" s="685"/>
      <c r="AW159" s="685"/>
      <c r="AX159" s="685"/>
      <c r="AY159" s="93"/>
      <c r="AZ159" s="92"/>
      <c r="BA159" s="683">
        <f t="shared" si="29"/>
        <v>4</v>
      </c>
      <c r="BB159" s="683">
        <f t="shared" si="29"/>
        <v>1</v>
      </c>
      <c r="BC159" s="683">
        <f t="shared" si="29"/>
        <v>3</v>
      </c>
      <c r="BD159" s="683" t="str">
        <f>BD158</f>
        <v>②</v>
      </c>
      <c r="BE159" s="192"/>
      <c r="BF159" s="192"/>
      <c r="BG159" s="559" t="str">
        <f t="shared" ca="1" si="17"/>
        <v/>
      </c>
      <c r="BH159" s="560" t="str">
        <f t="shared" ca="1" si="18"/>
        <v/>
      </c>
      <c r="BI159" s="560" t="str">
        <f t="shared" ca="1" si="19"/>
        <v/>
      </c>
      <c r="BJ159" s="560" t="str">
        <f t="shared" ca="1" si="20"/>
        <v/>
      </c>
      <c r="BK159" s="560" t="str">
        <f t="shared" ca="1" si="21"/>
        <v/>
      </c>
      <c r="BL159" s="561" t="str">
        <f t="shared" ca="1" si="22"/>
        <v/>
      </c>
      <c r="BM159" s="465"/>
      <c r="BN159" s="465"/>
      <c r="BO159" s="465"/>
      <c r="BP159" s="465"/>
      <c r="BQ159" s="465"/>
      <c r="BR159" s="465"/>
      <c r="BS159" s="465"/>
      <c r="BT159" s="465"/>
      <c r="BU159" s="80"/>
      <c r="BV159" s="80"/>
      <c r="BW159" s="80"/>
      <c r="BX159" s="80"/>
      <c r="BY159" s="80"/>
      <c r="BZ159" s="80"/>
      <c r="CA159" s="80"/>
      <c r="CB159" s="80"/>
      <c r="CC159" s="80"/>
      <c r="CD159" s="80"/>
      <c r="CE159" s="80"/>
      <c r="CF159" s="80"/>
      <c r="CG159" s="80"/>
      <c r="CH159" s="80"/>
      <c r="CI159" s="80"/>
      <c r="CJ159" s="80"/>
      <c r="CK159" s="80"/>
      <c r="CL159" s="465"/>
      <c r="CM159" s="465"/>
      <c r="CN159" s="465"/>
      <c r="CO159" s="465"/>
      <c r="CP159" s="465"/>
      <c r="CQ159" s="465"/>
      <c r="CR159" s="465"/>
      <c r="CS159" s="465"/>
      <c r="CT159" s="465"/>
      <c r="CU159" s="465"/>
      <c r="CV159" s="1528"/>
      <c r="CW159" s="1529"/>
      <c r="CX159" s="1529"/>
      <c r="CY159" s="1530"/>
      <c r="CZ159" s="1530"/>
      <c r="DA159" s="1530"/>
      <c r="DB159" s="1530"/>
      <c r="DC159" s="1530"/>
      <c r="DD159" s="1991"/>
      <c r="DE159" s="1992"/>
      <c r="DF159" s="1992"/>
      <c r="DG159" s="1993"/>
      <c r="DH159" s="1490"/>
      <c r="DI159" s="1490"/>
      <c r="DJ159" s="1490"/>
      <c r="DK159" s="1490"/>
      <c r="DL159" s="1490"/>
      <c r="DM159" s="1490"/>
      <c r="DN159" s="1490"/>
      <c r="DO159" s="1490"/>
      <c r="DP159" s="1490"/>
      <c r="DQ159" s="1490"/>
      <c r="DR159" s="1516"/>
    </row>
    <row r="160" spans="1:122" ht="15" customHeight="1">
      <c r="A160" s="908"/>
      <c r="B160" s="909"/>
      <c r="C160" s="909"/>
      <c r="D160" s="909"/>
      <c r="E160" s="909"/>
      <c r="F160" s="740"/>
      <c r="G160" s="676" t="s">
        <v>820</v>
      </c>
      <c r="H160" s="676"/>
      <c r="I160" s="676"/>
      <c r="J160" s="676"/>
      <c r="K160" s="676"/>
      <c r="L160" s="676"/>
      <c r="M160" s="685"/>
      <c r="N160" s="685"/>
      <c r="O160" s="685"/>
      <c r="P160" s="685"/>
      <c r="Q160" s="685"/>
      <c r="R160" s="685"/>
      <c r="S160" s="685"/>
      <c r="T160" s="685"/>
      <c r="U160" s="685"/>
      <c r="V160" s="685"/>
      <c r="W160" s="685"/>
      <c r="X160" s="685"/>
      <c r="Y160" s="685"/>
      <c r="Z160" s="685"/>
      <c r="AA160" s="685"/>
      <c r="AB160" s="685"/>
      <c r="AC160" s="685"/>
      <c r="AD160" s="685"/>
      <c r="AE160" s="685"/>
      <c r="AF160" s="685"/>
      <c r="AG160" s="685"/>
      <c r="AH160" s="685"/>
      <c r="AI160" s="685"/>
      <c r="AS160" s="685"/>
      <c r="AT160" s="685"/>
      <c r="AU160" s="685"/>
      <c r="AV160" s="685"/>
      <c r="AW160" s="685"/>
      <c r="AX160" s="685"/>
      <c r="AY160" s="93"/>
      <c r="AZ160" s="92"/>
      <c r="BA160" s="683">
        <f t="shared" si="29"/>
        <v>4</v>
      </c>
      <c r="BB160" s="683">
        <f t="shared" si="29"/>
        <v>1</v>
      </c>
      <c r="BC160" s="683">
        <f t="shared" si="29"/>
        <v>3</v>
      </c>
      <c r="BD160" s="683" t="str">
        <f>BD159</f>
        <v>②</v>
      </c>
      <c r="BE160" s="192"/>
      <c r="BF160" s="192"/>
      <c r="BG160" s="559" t="str">
        <f t="shared" ca="1" si="17"/>
        <v/>
      </c>
      <c r="BH160" s="560" t="str">
        <f t="shared" ca="1" si="18"/>
        <v/>
      </c>
      <c r="BI160" s="560" t="str">
        <f t="shared" ca="1" si="19"/>
        <v/>
      </c>
      <c r="BJ160" s="560" t="str">
        <f t="shared" ca="1" si="20"/>
        <v/>
      </c>
      <c r="BK160" s="560" t="str">
        <f t="shared" ca="1" si="21"/>
        <v/>
      </c>
      <c r="BL160" s="561" t="str">
        <f t="shared" ca="1" si="22"/>
        <v/>
      </c>
      <c r="BM160" s="465"/>
      <c r="BN160" s="465"/>
      <c r="BO160" s="465"/>
      <c r="BP160" s="465"/>
      <c r="BQ160" s="465"/>
      <c r="BR160" s="465"/>
      <c r="BS160" s="465"/>
      <c r="BT160" s="465"/>
      <c r="BU160" s="80"/>
      <c r="BV160" s="80"/>
      <c r="BW160" s="80"/>
      <c r="BX160" s="80"/>
      <c r="BY160" s="80"/>
      <c r="BZ160" s="80"/>
      <c r="CA160" s="80"/>
      <c r="CB160" s="80"/>
      <c r="CC160" s="80"/>
      <c r="CD160" s="80"/>
      <c r="CE160" s="80"/>
      <c r="CF160" s="80"/>
      <c r="CG160" s="80"/>
      <c r="CH160" s="80"/>
      <c r="CI160" s="80"/>
      <c r="CJ160" s="80"/>
      <c r="CK160" s="80"/>
      <c r="CL160" s="465"/>
      <c r="CM160" s="465"/>
      <c r="CN160" s="465"/>
      <c r="CO160" s="465"/>
      <c r="CP160" s="465"/>
      <c r="CQ160" s="465"/>
      <c r="CR160" s="465"/>
      <c r="CS160" s="465"/>
      <c r="CT160" s="465"/>
      <c r="CU160" s="465"/>
      <c r="CV160" s="1528"/>
      <c r="CW160" s="1529"/>
      <c r="CX160" s="1529"/>
      <c r="CY160" s="1530"/>
      <c r="CZ160" s="1530"/>
      <c r="DA160" s="1530"/>
      <c r="DB160" s="1530"/>
      <c r="DC160" s="1530"/>
      <c r="DD160" s="1991"/>
      <c r="DE160" s="1992"/>
      <c r="DF160" s="1992"/>
      <c r="DG160" s="1993"/>
      <c r="DH160" s="1490"/>
      <c r="DI160" s="1490"/>
      <c r="DJ160" s="1490"/>
      <c r="DK160" s="1490"/>
      <c r="DL160" s="1490"/>
      <c r="DM160" s="1490"/>
      <c r="DN160" s="1490"/>
      <c r="DO160" s="1490"/>
      <c r="DP160" s="1490"/>
      <c r="DQ160" s="1490"/>
      <c r="DR160" s="1516"/>
    </row>
    <row r="161" spans="1:122" ht="15" customHeight="1">
      <c r="A161" s="1726" t="str">
        <f>$BD161&amp;"."</f>
        <v>③.</v>
      </c>
      <c r="B161" s="1727"/>
      <c r="C161" s="1727"/>
      <c r="D161" s="1727"/>
      <c r="E161" s="1727"/>
      <c r="F161" s="740" t="s">
        <v>821</v>
      </c>
      <c r="G161" s="676"/>
      <c r="H161" s="676"/>
      <c r="I161" s="676"/>
      <c r="J161" s="676"/>
      <c r="K161" s="676"/>
      <c r="L161" s="676"/>
      <c r="M161" s="685"/>
      <c r="N161" s="685"/>
      <c r="O161" s="685"/>
      <c r="P161" s="685"/>
      <c r="Q161" s="685"/>
      <c r="R161" s="685"/>
      <c r="S161" s="685"/>
      <c r="T161" s="685"/>
      <c r="U161" s="685"/>
      <c r="V161" s="685"/>
      <c r="W161" s="685"/>
      <c r="X161" s="685"/>
      <c r="Y161" s="685"/>
      <c r="Z161" s="685"/>
      <c r="AA161" s="685"/>
      <c r="AB161" s="685"/>
      <c r="AC161" s="685"/>
      <c r="AD161" s="685"/>
      <c r="AE161" s="685"/>
      <c r="AF161" s="685"/>
      <c r="AG161" s="685"/>
      <c r="AH161" s="685"/>
      <c r="AI161" s="685"/>
      <c r="AS161" s="685"/>
      <c r="AT161" s="685"/>
      <c r="AU161" s="685"/>
      <c r="AV161" s="685"/>
      <c r="AW161" s="685"/>
      <c r="AX161" s="685"/>
      <c r="AY161" s="93"/>
      <c r="AZ161" s="92"/>
      <c r="BA161" s="683">
        <f t="shared" si="29"/>
        <v>4</v>
      </c>
      <c r="BB161" s="683">
        <f t="shared" si="29"/>
        <v>1</v>
      </c>
      <c r="BC161" s="683">
        <f t="shared" si="29"/>
        <v>3</v>
      </c>
      <c r="BD161" s="678" t="str">
        <f>IF(ISBLANK(BD160),"①",CHAR(CODE(BD160)+1))</f>
        <v>③</v>
      </c>
      <c r="BE161" s="192"/>
      <c r="BF161" s="192"/>
      <c r="BG161" s="559" t="str">
        <f t="shared" ca="1" si="17"/>
        <v/>
      </c>
      <c r="BH161" s="560" t="str">
        <f t="shared" ca="1" si="18"/>
        <v/>
      </c>
      <c r="BI161" s="560" t="str">
        <f t="shared" ca="1" si="19"/>
        <v/>
      </c>
      <c r="BJ161" s="560" t="str">
        <f t="shared" ca="1" si="20"/>
        <v/>
      </c>
      <c r="BK161" s="560" t="str">
        <f t="shared" ca="1" si="21"/>
        <v/>
      </c>
      <c r="BL161" s="561" t="str">
        <f t="shared" ca="1" si="22"/>
        <v/>
      </c>
      <c r="BM161" s="465"/>
      <c r="BN161" s="465"/>
      <c r="BO161" s="465"/>
      <c r="BP161" s="465"/>
      <c r="BQ161" s="465"/>
      <c r="BR161" s="465"/>
      <c r="BS161" s="465"/>
      <c r="BT161" s="465"/>
      <c r="BU161" s="80"/>
      <c r="BV161" s="80"/>
      <c r="BW161" s="80"/>
      <c r="BX161" s="80"/>
      <c r="BY161" s="80"/>
      <c r="BZ161" s="80"/>
      <c r="CA161" s="80"/>
      <c r="CB161" s="80"/>
      <c r="CC161" s="80"/>
      <c r="CD161" s="80"/>
      <c r="CE161" s="80"/>
      <c r="CF161" s="80"/>
      <c r="CG161" s="80"/>
      <c r="CH161" s="80"/>
      <c r="CI161" s="80"/>
      <c r="CJ161" s="80"/>
      <c r="CK161" s="80"/>
      <c r="CL161" s="465"/>
      <c r="CM161" s="465"/>
      <c r="CN161" s="465"/>
      <c r="CO161" s="465"/>
      <c r="CP161" s="465"/>
      <c r="CQ161" s="465"/>
      <c r="CR161" s="465"/>
      <c r="CS161" s="465"/>
      <c r="CT161" s="465"/>
      <c r="CU161" s="465"/>
      <c r="CV161" s="1528" t="s">
        <v>2283</v>
      </c>
      <c r="CW161" s="1529"/>
      <c r="CX161" s="1529"/>
      <c r="CY161" s="1530"/>
      <c r="CZ161" s="1530"/>
      <c r="DA161" s="1530"/>
      <c r="DB161" s="1530"/>
      <c r="DC161" s="1530"/>
      <c r="DD161" s="1991"/>
      <c r="DE161" s="1992"/>
      <c r="DF161" s="1992"/>
      <c r="DG161" s="1993"/>
      <c r="DH161" s="1490"/>
      <c r="DI161" s="1490"/>
      <c r="DJ161" s="1490"/>
      <c r="DK161" s="1490"/>
      <c r="DL161" s="1490"/>
      <c r="DM161" s="1490"/>
      <c r="DN161" s="1490"/>
      <c r="DO161" s="1490"/>
      <c r="DP161" s="1490"/>
      <c r="DQ161" s="1490"/>
      <c r="DR161" s="1516"/>
    </row>
    <row r="162" spans="1:122" ht="15" customHeight="1">
      <c r="A162" s="908"/>
      <c r="B162" s="909"/>
      <c r="C162" s="909"/>
      <c r="D162" s="909"/>
      <c r="E162" s="909"/>
      <c r="F162" s="740"/>
      <c r="G162" s="676" t="s">
        <v>822</v>
      </c>
      <c r="H162" s="676"/>
      <c r="I162" s="676"/>
      <c r="J162" s="676"/>
      <c r="K162" s="676"/>
      <c r="L162" s="676"/>
      <c r="M162" s="685"/>
      <c r="N162" s="685"/>
      <c r="O162" s="685"/>
      <c r="P162" s="685"/>
      <c r="Q162" s="685"/>
      <c r="R162" s="685"/>
      <c r="S162" s="685"/>
      <c r="T162" s="685"/>
      <c r="U162" s="685"/>
      <c r="V162" s="685"/>
      <c r="W162" s="685"/>
      <c r="X162" s="685"/>
      <c r="Y162" s="685"/>
      <c r="Z162" s="685"/>
      <c r="AA162" s="685"/>
      <c r="AB162" s="685"/>
      <c r="AC162" s="685"/>
      <c r="AD162" s="685"/>
      <c r="AE162" s="685"/>
      <c r="AF162" s="685"/>
      <c r="AG162" s="685"/>
      <c r="AH162" s="685"/>
      <c r="AI162" s="685"/>
      <c r="AS162" s="685"/>
      <c r="AT162" s="685"/>
      <c r="AU162" s="685"/>
      <c r="AV162" s="685"/>
      <c r="AW162" s="685"/>
      <c r="AX162" s="685"/>
      <c r="AY162" s="93"/>
      <c r="AZ162" s="92"/>
      <c r="BA162" s="683">
        <f t="shared" si="29"/>
        <v>4</v>
      </c>
      <c r="BB162" s="683">
        <f t="shared" si="29"/>
        <v>1</v>
      </c>
      <c r="BC162" s="683">
        <f t="shared" si="29"/>
        <v>3</v>
      </c>
      <c r="BD162" s="683" t="str">
        <f>BD161</f>
        <v>③</v>
      </c>
      <c r="BE162" s="192"/>
      <c r="BF162" s="192"/>
      <c r="BG162" s="559" t="str">
        <f t="shared" ca="1" si="17"/>
        <v/>
      </c>
      <c r="BH162" s="560" t="str">
        <f t="shared" ca="1" si="18"/>
        <v/>
      </c>
      <c r="BI162" s="560" t="str">
        <f t="shared" ca="1" si="19"/>
        <v/>
      </c>
      <c r="BJ162" s="560" t="str">
        <f t="shared" ca="1" si="20"/>
        <v/>
      </c>
      <c r="BK162" s="560" t="str">
        <f t="shared" ca="1" si="21"/>
        <v/>
      </c>
      <c r="BL162" s="561" t="str">
        <f t="shared" ca="1" si="22"/>
        <v/>
      </c>
      <c r="BM162" s="465"/>
      <c r="BN162" s="465"/>
      <c r="BO162" s="465"/>
      <c r="BP162" s="465"/>
      <c r="BQ162" s="465"/>
      <c r="BR162" s="465"/>
      <c r="BS162" s="465"/>
      <c r="BT162" s="465"/>
      <c r="BU162" s="80"/>
      <c r="BV162" s="80"/>
      <c r="BW162" s="80"/>
      <c r="BX162" s="80"/>
      <c r="BY162" s="80"/>
      <c r="BZ162" s="80"/>
      <c r="CA162" s="80"/>
      <c r="CB162" s="80"/>
      <c r="CC162" s="80"/>
      <c r="CD162" s="80"/>
      <c r="CE162" s="80"/>
      <c r="CF162" s="80"/>
      <c r="CG162" s="80"/>
      <c r="CH162" s="80"/>
      <c r="CI162" s="80"/>
      <c r="CJ162" s="80"/>
      <c r="CK162" s="80"/>
      <c r="CL162" s="465"/>
      <c r="CM162" s="465"/>
      <c r="CN162" s="465"/>
      <c r="CO162" s="465"/>
      <c r="CP162" s="465"/>
      <c r="CQ162" s="465"/>
      <c r="CR162" s="465"/>
      <c r="CS162" s="465"/>
      <c r="CT162" s="465"/>
      <c r="CU162" s="465"/>
      <c r="CV162" s="1528"/>
      <c r="CW162" s="1529"/>
      <c r="CX162" s="1529"/>
      <c r="CY162" s="1530"/>
      <c r="CZ162" s="1530"/>
      <c r="DA162" s="1530"/>
      <c r="DB162" s="1530"/>
      <c r="DC162" s="1530"/>
      <c r="DD162" s="1991"/>
      <c r="DE162" s="1992"/>
      <c r="DF162" s="1992"/>
      <c r="DG162" s="1993"/>
      <c r="DH162" s="1490"/>
      <c r="DI162" s="1490"/>
      <c r="DJ162" s="1490"/>
      <c r="DK162" s="1490"/>
      <c r="DL162" s="1490"/>
      <c r="DM162" s="1490"/>
      <c r="DN162" s="1490"/>
      <c r="DO162" s="1490"/>
      <c r="DP162" s="1490"/>
      <c r="DQ162" s="1490"/>
      <c r="DR162" s="1516"/>
    </row>
    <row r="163" spans="1:122" ht="15" customHeight="1">
      <c r="A163" s="908"/>
      <c r="B163" s="909"/>
      <c r="C163" s="909"/>
      <c r="D163" s="909"/>
      <c r="E163" s="909"/>
      <c r="F163" s="740"/>
      <c r="G163" s="676" t="s">
        <v>823</v>
      </c>
      <c r="H163" s="676"/>
      <c r="I163" s="676"/>
      <c r="J163" s="676"/>
      <c r="K163" s="676"/>
      <c r="L163" s="676"/>
      <c r="M163" s="685"/>
      <c r="N163" s="685"/>
      <c r="O163" s="685"/>
      <c r="P163" s="685"/>
      <c r="Q163" s="685"/>
      <c r="R163" s="685"/>
      <c r="S163" s="685"/>
      <c r="T163" s="685"/>
      <c r="U163" s="685"/>
      <c r="V163" s="685"/>
      <c r="W163" s="685"/>
      <c r="X163" s="685"/>
      <c r="Y163" s="685"/>
      <c r="Z163" s="685"/>
      <c r="AA163" s="685"/>
      <c r="AB163" s="685"/>
      <c r="AC163" s="685"/>
      <c r="AD163" s="685"/>
      <c r="AE163" s="685"/>
      <c r="AF163" s="685"/>
      <c r="AG163" s="685"/>
      <c r="AH163" s="685"/>
      <c r="AI163" s="685"/>
      <c r="AS163" s="685"/>
      <c r="AT163" s="685"/>
      <c r="AU163" s="685"/>
      <c r="AV163" s="685"/>
      <c r="AW163" s="685"/>
      <c r="AX163" s="685"/>
      <c r="AY163" s="93"/>
      <c r="AZ163" s="92"/>
      <c r="BA163" s="683">
        <f t="shared" si="29"/>
        <v>4</v>
      </c>
      <c r="BB163" s="683">
        <f t="shared" si="29"/>
        <v>1</v>
      </c>
      <c r="BC163" s="683">
        <f t="shared" si="29"/>
        <v>3</v>
      </c>
      <c r="BD163" s="683" t="str">
        <f>BD162</f>
        <v>③</v>
      </c>
      <c r="BE163" s="192"/>
      <c r="BF163" s="192"/>
      <c r="BG163" s="559" t="str">
        <f t="shared" ca="1" si="17"/>
        <v/>
      </c>
      <c r="BH163" s="560" t="str">
        <f t="shared" ca="1" si="18"/>
        <v/>
      </c>
      <c r="BI163" s="560" t="str">
        <f t="shared" ca="1" si="19"/>
        <v/>
      </c>
      <c r="BJ163" s="560" t="str">
        <f t="shared" ca="1" si="20"/>
        <v/>
      </c>
      <c r="BK163" s="560" t="str">
        <f t="shared" ca="1" si="21"/>
        <v/>
      </c>
      <c r="BL163" s="561" t="str">
        <f t="shared" ca="1" si="22"/>
        <v/>
      </c>
      <c r="BM163" s="465"/>
      <c r="BN163" s="465"/>
      <c r="BO163" s="465"/>
      <c r="BP163" s="465"/>
      <c r="BQ163" s="465"/>
      <c r="BR163" s="465"/>
      <c r="BS163" s="465"/>
      <c r="BT163" s="465"/>
      <c r="BU163" s="80"/>
      <c r="BV163" s="80"/>
      <c r="BW163" s="80"/>
      <c r="BX163" s="80"/>
      <c r="BY163" s="80"/>
      <c r="BZ163" s="80"/>
      <c r="CA163" s="80"/>
      <c r="CB163" s="80"/>
      <c r="CC163" s="80"/>
      <c r="CD163" s="80"/>
      <c r="CE163" s="80"/>
      <c r="CF163" s="80"/>
      <c r="CG163" s="80"/>
      <c r="CH163" s="80"/>
      <c r="CI163" s="80"/>
      <c r="CJ163" s="80"/>
      <c r="CK163" s="80"/>
      <c r="CL163" s="465"/>
      <c r="CM163" s="465"/>
      <c r="CN163" s="465"/>
      <c r="CO163" s="465"/>
      <c r="CP163" s="465"/>
      <c r="CQ163" s="465"/>
      <c r="CR163" s="465"/>
      <c r="CS163" s="465"/>
      <c r="CT163" s="465"/>
      <c r="CU163" s="465"/>
      <c r="CV163" s="1528"/>
      <c r="CW163" s="1529"/>
      <c r="CX163" s="1529"/>
      <c r="CY163" s="1530"/>
      <c r="CZ163" s="1530"/>
      <c r="DA163" s="1530"/>
      <c r="DB163" s="1530"/>
      <c r="DC163" s="1530"/>
      <c r="DD163" s="1991"/>
      <c r="DE163" s="1992"/>
      <c r="DF163" s="1992"/>
      <c r="DG163" s="1993"/>
      <c r="DH163" s="1490"/>
      <c r="DI163" s="1490"/>
      <c r="DJ163" s="1490"/>
      <c r="DK163" s="1490"/>
      <c r="DL163" s="1490"/>
      <c r="DM163" s="1490"/>
      <c r="DN163" s="1490"/>
      <c r="DO163" s="1490"/>
      <c r="DP163" s="1490"/>
      <c r="DQ163" s="1490"/>
      <c r="DR163" s="1516"/>
    </row>
    <row r="164" spans="1:122" ht="15" customHeight="1">
      <c r="A164" s="1737" t="str">
        <f>$BA164&amp;"."&amp;$BB164&amp;"."&amp;$BC164&amp;"."</f>
        <v>4.1.4.</v>
      </c>
      <c r="B164" s="1738"/>
      <c r="C164" s="1738"/>
      <c r="D164" s="1738"/>
      <c r="E164" s="219" t="s">
        <v>824</v>
      </c>
      <c r="F164" s="685"/>
      <c r="G164" s="676"/>
      <c r="H164" s="676"/>
      <c r="I164" s="676"/>
      <c r="J164" s="676"/>
      <c r="K164" s="676"/>
      <c r="L164" s="676"/>
      <c r="M164" s="685"/>
      <c r="N164" s="685"/>
      <c r="O164" s="685"/>
      <c r="P164" s="685"/>
      <c r="Q164" s="685"/>
      <c r="R164" s="685"/>
      <c r="S164" s="685"/>
      <c r="T164" s="685"/>
      <c r="U164" s="685"/>
      <c r="V164" s="685"/>
      <c r="W164" s="685"/>
      <c r="X164" s="685"/>
      <c r="Y164" s="685"/>
      <c r="Z164" s="685"/>
      <c r="AA164" s="685"/>
      <c r="AB164" s="685"/>
      <c r="AC164" s="685"/>
      <c r="AD164" s="685"/>
      <c r="AE164" s="685"/>
      <c r="AF164" s="685"/>
      <c r="AG164" s="685"/>
      <c r="AH164" s="685"/>
      <c r="AI164" s="685"/>
      <c r="AS164" s="685"/>
      <c r="AT164" s="685"/>
      <c r="AU164" s="685"/>
      <c r="AV164" s="685"/>
      <c r="AW164" s="685"/>
      <c r="AX164" s="685"/>
      <c r="AY164" s="93"/>
      <c r="AZ164" s="92"/>
      <c r="BA164" s="683">
        <f t="shared" si="29"/>
        <v>4</v>
      </c>
      <c r="BB164" s="683">
        <f t="shared" si="29"/>
        <v>1</v>
      </c>
      <c r="BC164" s="678">
        <f>BC163+1</f>
        <v>4</v>
      </c>
      <c r="BD164" s="192"/>
      <c r="BE164" s="192"/>
      <c r="BF164" s="192"/>
      <c r="BG164" s="559" t="str">
        <f t="shared" ca="1" si="17"/>
        <v/>
      </c>
      <c r="BH164" s="560" t="str">
        <f t="shared" ca="1" si="18"/>
        <v/>
      </c>
      <c r="BI164" s="560" t="str">
        <f t="shared" ca="1" si="19"/>
        <v/>
      </c>
      <c r="BJ164" s="560" t="str">
        <f t="shared" ca="1" si="20"/>
        <v/>
      </c>
      <c r="BK164" s="560" t="str">
        <f t="shared" ca="1" si="21"/>
        <v/>
      </c>
      <c r="BL164" s="561" t="str">
        <f t="shared" ca="1" si="22"/>
        <v/>
      </c>
      <c r="BM164" s="465"/>
      <c r="BN164" s="465"/>
      <c r="BO164" s="465"/>
      <c r="BP164" s="465"/>
      <c r="BQ164" s="465"/>
      <c r="BR164" s="465"/>
      <c r="BS164" s="465"/>
      <c r="BT164" s="465"/>
      <c r="BU164" s="80"/>
      <c r="BV164" s="80"/>
      <c r="BW164" s="80"/>
      <c r="BX164" s="80"/>
      <c r="BY164" s="80"/>
      <c r="BZ164" s="80"/>
      <c r="CA164" s="80"/>
      <c r="CB164" s="80"/>
      <c r="CC164" s="80"/>
      <c r="CD164" s="80"/>
      <c r="CE164" s="80"/>
      <c r="CF164" s="80"/>
      <c r="CG164" s="80"/>
      <c r="CH164" s="80"/>
      <c r="CI164" s="465"/>
      <c r="CJ164" s="465"/>
      <c r="CK164" s="465"/>
      <c r="CL164" s="465"/>
      <c r="CM164" s="465"/>
      <c r="CN164" s="465"/>
      <c r="CO164" s="465"/>
      <c r="CP164" s="465"/>
      <c r="CQ164" s="465"/>
      <c r="CR164" s="465"/>
      <c r="CS164" s="465"/>
      <c r="CT164" s="465"/>
      <c r="CU164" s="465"/>
      <c r="CV164" s="1528"/>
      <c r="CW164" s="1529"/>
      <c r="CX164" s="1529"/>
      <c r="CY164" s="1530"/>
      <c r="CZ164" s="1530"/>
      <c r="DA164" s="1530"/>
      <c r="DB164" s="1530"/>
      <c r="DC164" s="1530"/>
      <c r="DD164" s="1991"/>
      <c r="DE164" s="1992"/>
      <c r="DF164" s="1992"/>
      <c r="DG164" s="1993"/>
      <c r="DH164" s="1490"/>
      <c r="DI164" s="1490"/>
      <c r="DJ164" s="1490"/>
      <c r="DK164" s="1490"/>
      <c r="DL164" s="1490"/>
      <c r="DM164" s="1490"/>
      <c r="DN164" s="1490"/>
      <c r="DO164" s="1490"/>
      <c r="DP164" s="1490"/>
      <c r="DQ164" s="1490"/>
      <c r="DR164" s="1516"/>
    </row>
    <row r="165" spans="1:122" ht="15" customHeight="1">
      <c r="A165" s="1726" t="str">
        <f>$BD165&amp;"."</f>
        <v>①.</v>
      </c>
      <c r="B165" s="1727"/>
      <c r="C165" s="1727"/>
      <c r="D165" s="1727"/>
      <c r="E165" s="1727"/>
      <c r="F165" s="740" t="s">
        <v>825</v>
      </c>
      <c r="G165" s="676"/>
      <c r="H165" s="676"/>
      <c r="I165" s="676"/>
      <c r="J165" s="676"/>
      <c r="K165" s="676"/>
      <c r="L165" s="676"/>
      <c r="M165" s="685"/>
      <c r="N165" s="685"/>
      <c r="O165" s="685"/>
      <c r="P165" s="685"/>
      <c r="Q165" s="685"/>
      <c r="R165" s="685"/>
      <c r="S165" s="685"/>
      <c r="T165" s="685"/>
      <c r="U165" s="685"/>
      <c r="V165" s="685"/>
      <c r="W165" s="685"/>
      <c r="X165" s="685"/>
      <c r="Y165" s="685"/>
      <c r="Z165" s="685"/>
      <c r="AA165" s="685"/>
      <c r="AB165" s="685"/>
      <c r="AC165" s="685"/>
      <c r="AD165" s="685"/>
      <c r="AE165" s="685"/>
      <c r="AF165" s="685"/>
      <c r="AG165" s="685"/>
      <c r="AH165" s="685"/>
      <c r="AI165" s="685"/>
      <c r="AJ165" s="685"/>
      <c r="AK165" s="685"/>
      <c r="AL165" s="685"/>
      <c r="AM165" s="685"/>
      <c r="AN165" s="685"/>
      <c r="AO165" s="685"/>
      <c r="AP165" s="685"/>
      <c r="AQ165" s="685"/>
      <c r="AR165" s="685"/>
      <c r="AS165" s="685"/>
      <c r="AT165" s="685"/>
      <c r="AU165" s="685"/>
      <c r="AV165" s="685"/>
      <c r="AW165" s="685"/>
      <c r="AX165" s="685"/>
      <c r="AY165" s="93"/>
      <c r="AZ165" s="92"/>
      <c r="BA165" s="683">
        <f t="shared" si="29"/>
        <v>4</v>
      </c>
      <c r="BB165" s="683">
        <f t="shared" si="29"/>
        <v>1</v>
      </c>
      <c r="BC165" s="683">
        <f t="shared" si="29"/>
        <v>4</v>
      </c>
      <c r="BD165" s="678" t="str">
        <f>IF(ISBLANK(BD164),"①",CHAR(CODE(BD164)+1))</f>
        <v>①</v>
      </c>
      <c r="BE165" s="1099"/>
      <c r="BF165" s="1100"/>
      <c r="BG165" s="559" t="str">
        <f t="shared" ca="1" si="17"/>
        <v/>
      </c>
      <c r="BH165" s="560" t="str">
        <f t="shared" ca="1" si="18"/>
        <v/>
      </c>
      <c r="BI165" s="560" t="str">
        <f t="shared" ca="1" si="19"/>
        <v/>
      </c>
      <c r="BJ165" s="560" t="str">
        <f t="shared" ca="1" si="20"/>
        <v/>
      </c>
      <c r="BK165" s="560" t="str">
        <f t="shared" ca="1" si="21"/>
        <v/>
      </c>
      <c r="BL165" s="561" t="str">
        <f t="shared" ca="1" si="22"/>
        <v/>
      </c>
      <c r="BM165" s="465"/>
      <c r="BN165" s="465"/>
      <c r="BO165" s="465"/>
      <c r="BP165" s="465"/>
      <c r="BQ165" s="465"/>
      <c r="BR165" s="465"/>
      <c r="BS165" s="465"/>
      <c r="BT165" s="465"/>
      <c r="BU165" s="80"/>
      <c r="BV165" s="80"/>
      <c r="BW165" s="80"/>
      <c r="BX165" s="80"/>
      <c r="BY165" s="80"/>
      <c r="BZ165" s="80"/>
      <c r="CA165" s="80"/>
      <c r="CB165" s="80"/>
      <c r="CC165" s="465"/>
      <c r="CD165" s="465"/>
      <c r="CE165" s="465"/>
      <c r="CF165" s="465"/>
      <c r="CG165" s="465"/>
      <c r="CH165" s="465"/>
      <c r="CI165" s="465"/>
      <c r="CJ165" s="465"/>
      <c r="CK165" s="465"/>
      <c r="CL165" s="465"/>
      <c r="CM165" s="465"/>
      <c r="CN165" s="465"/>
      <c r="CO165" s="465"/>
      <c r="CP165" s="465"/>
      <c r="CQ165" s="465"/>
      <c r="CR165" s="465"/>
      <c r="CS165" s="465"/>
      <c r="CT165" s="465"/>
      <c r="CU165" s="465"/>
      <c r="CV165" s="1528"/>
      <c r="CW165" s="1529"/>
      <c r="CX165" s="1529"/>
      <c r="CY165" s="1530"/>
      <c r="CZ165" s="1530"/>
      <c r="DA165" s="1530"/>
      <c r="DB165" s="1530"/>
      <c r="DC165" s="1530"/>
      <c r="DD165" s="1991"/>
      <c r="DE165" s="1992"/>
      <c r="DF165" s="1992"/>
      <c r="DG165" s="1993"/>
      <c r="DH165" s="1490"/>
      <c r="DI165" s="1490"/>
      <c r="DJ165" s="1490"/>
      <c r="DK165" s="1490"/>
      <c r="DL165" s="1490"/>
      <c r="DM165" s="1490"/>
      <c r="DN165" s="1490"/>
      <c r="DO165" s="1490"/>
      <c r="DP165" s="1490"/>
      <c r="DQ165" s="1490"/>
      <c r="DR165" s="1516"/>
    </row>
    <row r="166" spans="1:122" ht="15" customHeight="1">
      <c r="A166" s="1737" t="str">
        <f>$BA166&amp;"."&amp;$BB166&amp;"."</f>
        <v>4.2.</v>
      </c>
      <c r="B166" s="1738"/>
      <c r="C166" s="1738"/>
      <c r="D166" s="226" t="s">
        <v>826</v>
      </c>
      <c r="AY166" s="40"/>
      <c r="BA166" s="192">
        <f>BA165</f>
        <v>4</v>
      </c>
      <c r="BB166" s="193">
        <f>BB165+1</f>
        <v>2</v>
      </c>
      <c r="BD166" s="192"/>
      <c r="BE166" s="192"/>
      <c r="BF166" s="192"/>
      <c r="BG166" s="559" t="str">
        <f t="shared" ca="1" si="17"/>
        <v/>
      </c>
      <c r="BH166" s="560" t="str">
        <f t="shared" ca="1" si="18"/>
        <v/>
      </c>
      <c r="BI166" s="560" t="str">
        <f t="shared" ca="1" si="19"/>
        <v/>
      </c>
      <c r="BJ166" s="560" t="str">
        <f t="shared" ca="1" si="20"/>
        <v/>
      </c>
      <c r="BK166" s="560" t="str">
        <f t="shared" ca="1" si="21"/>
        <v/>
      </c>
      <c r="BL166" s="561" t="str">
        <f t="shared" ca="1" si="22"/>
        <v/>
      </c>
      <c r="BM166" s="465"/>
      <c r="BN166" s="465"/>
      <c r="BO166" s="465"/>
      <c r="BP166" s="465"/>
      <c r="BQ166" s="465"/>
      <c r="BR166" s="465"/>
      <c r="BS166" s="465"/>
      <c r="BT166" s="465"/>
      <c r="BU166" s="80"/>
      <c r="BV166" s="80"/>
      <c r="BW166" s="80"/>
      <c r="BX166" s="465"/>
      <c r="BY166" s="465"/>
      <c r="BZ166" s="465"/>
      <c r="CA166" s="465"/>
      <c r="CB166" s="465"/>
      <c r="CC166" s="465"/>
      <c r="CD166" s="465"/>
      <c r="CE166" s="465"/>
      <c r="CF166" s="465"/>
      <c r="CG166" s="465"/>
      <c r="CH166" s="465"/>
      <c r="CI166" s="469"/>
      <c r="CJ166" s="469"/>
      <c r="CK166" s="469"/>
      <c r="CL166" s="465"/>
      <c r="CM166" s="465"/>
      <c r="CN166" s="465"/>
      <c r="CO166" s="465"/>
      <c r="CP166" s="465"/>
      <c r="CQ166" s="465"/>
      <c r="CR166" s="465"/>
      <c r="CS166" s="465"/>
      <c r="CT166" s="465"/>
      <c r="CU166" s="465"/>
      <c r="CV166" s="1528"/>
      <c r="CW166" s="1529"/>
      <c r="CX166" s="1529"/>
      <c r="CY166" s="1530"/>
      <c r="CZ166" s="1530"/>
      <c r="DA166" s="1530"/>
      <c r="DB166" s="1530"/>
      <c r="DC166" s="1530"/>
      <c r="DD166" s="1991"/>
      <c r="DE166" s="1992"/>
      <c r="DF166" s="1992"/>
      <c r="DG166" s="1993"/>
      <c r="DH166" s="1490"/>
      <c r="DI166" s="1490"/>
      <c r="DJ166" s="1490"/>
      <c r="DK166" s="1490"/>
      <c r="DL166" s="1490"/>
      <c r="DM166" s="1490"/>
      <c r="DN166" s="1490"/>
      <c r="DO166" s="1490"/>
      <c r="DP166" s="1490"/>
      <c r="DQ166" s="1490"/>
      <c r="DR166" s="1516"/>
    </row>
    <row r="167" spans="1:122" ht="15" customHeight="1">
      <c r="A167" s="1737" t="str">
        <f>$BA167&amp;"."&amp;$BB167&amp;"."&amp;$BC167&amp;"."</f>
        <v>4.2.1.</v>
      </c>
      <c r="B167" s="1738"/>
      <c r="C167" s="1738"/>
      <c r="D167" s="1738"/>
      <c r="E167" s="226" t="str">
        <f>$BR$61&amp;"を実施する。"</f>
        <v>「共通仕様」「45. フォームロード共通処理」を実施する。</v>
      </c>
      <c r="AY167" s="40"/>
      <c r="BA167" s="683">
        <f t="shared" ref="BA167:BD179" si="30">BA166</f>
        <v>4</v>
      </c>
      <c r="BB167" s="683">
        <f t="shared" si="30"/>
        <v>2</v>
      </c>
      <c r="BC167" s="678">
        <f>BC166+1</f>
        <v>1</v>
      </c>
      <c r="BD167" s="192"/>
      <c r="BE167" s="192"/>
      <c r="BF167" s="192"/>
      <c r="BG167" s="559" t="str">
        <f t="shared" ca="1" si="17"/>
        <v/>
      </c>
      <c r="BH167" s="560" t="str">
        <f t="shared" ca="1" si="18"/>
        <v/>
      </c>
      <c r="BI167" s="560" t="str">
        <f t="shared" ca="1" si="19"/>
        <v/>
      </c>
      <c r="BJ167" s="560" t="str">
        <f t="shared" ca="1" si="20"/>
        <v/>
      </c>
      <c r="BK167" s="560" t="str">
        <f t="shared" ca="1" si="21"/>
        <v/>
      </c>
      <c r="BL167" s="561" t="str">
        <f t="shared" ca="1" si="22"/>
        <v/>
      </c>
      <c r="BM167" s="465"/>
      <c r="BN167" s="465" t="s">
        <v>2225</v>
      </c>
      <c r="BO167" s="465"/>
      <c r="BP167" s="465"/>
      <c r="BQ167" s="465"/>
      <c r="BR167" s="465"/>
      <c r="BS167" s="465"/>
      <c r="BT167" s="465"/>
      <c r="BU167" s="80"/>
      <c r="BV167" s="80"/>
      <c r="BW167" s="80"/>
      <c r="BX167" s="465"/>
      <c r="BY167" s="465"/>
      <c r="BZ167" s="465"/>
      <c r="CA167" s="465"/>
      <c r="CB167" s="465"/>
      <c r="CC167" s="465"/>
      <c r="CD167" s="465"/>
      <c r="CE167" s="465"/>
      <c r="CF167" s="469"/>
      <c r="CG167" s="469"/>
      <c r="CH167" s="469"/>
      <c r="CI167" s="465"/>
      <c r="CJ167" s="465"/>
      <c r="CK167" s="465"/>
      <c r="CL167" s="465"/>
      <c r="CM167" s="465"/>
      <c r="CN167" s="465"/>
      <c r="CO167" s="465"/>
      <c r="CP167" s="465"/>
      <c r="CQ167" s="465"/>
      <c r="CR167" s="465"/>
      <c r="CS167" s="465"/>
      <c r="CT167" s="465"/>
      <c r="CU167" s="465"/>
      <c r="CV167" s="1488" t="s">
        <v>2265</v>
      </c>
      <c r="CW167" s="1489"/>
      <c r="CX167" s="1489"/>
      <c r="CY167" s="1489"/>
      <c r="CZ167" s="1489"/>
      <c r="DA167" s="1489"/>
      <c r="DB167" s="1489"/>
      <c r="DC167" s="1489"/>
      <c r="DD167" s="1859">
        <v>44641</v>
      </c>
      <c r="DE167" s="1860"/>
      <c r="DF167" s="1860"/>
      <c r="DG167" s="1861"/>
      <c r="DH167" s="1490"/>
      <c r="DI167" s="1490"/>
      <c r="DJ167" s="1490"/>
      <c r="DK167" s="1490"/>
      <c r="DL167" s="1490"/>
      <c r="DM167" s="1490"/>
      <c r="DN167" s="1490"/>
      <c r="DO167" s="1490"/>
      <c r="DP167" s="1490"/>
      <c r="DQ167" s="1490"/>
      <c r="DR167" s="1516"/>
    </row>
    <row r="168" spans="1:122" ht="15" customHeight="1">
      <c r="A168" s="1737" t="str">
        <f>$BA168&amp;"."&amp;$BB168&amp;"."&amp;$BC168&amp;"."</f>
        <v>4.2.2.</v>
      </c>
      <c r="B168" s="1738"/>
      <c r="C168" s="1738"/>
      <c r="D168" s="1738"/>
      <c r="E168" s="233" t="s">
        <v>827</v>
      </c>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3"/>
      <c r="AB168" s="233"/>
      <c r="AC168" s="233"/>
      <c r="AD168" s="233"/>
      <c r="AE168" s="233"/>
      <c r="AF168" s="233"/>
      <c r="AG168" s="233"/>
      <c r="AH168" s="233"/>
      <c r="AI168" s="233"/>
      <c r="AJ168" s="233"/>
      <c r="AK168" s="233"/>
      <c r="AL168" s="233"/>
      <c r="AM168" s="233"/>
      <c r="AN168" s="233"/>
      <c r="AO168" s="233"/>
      <c r="AP168" s="233"/>
      <c r="AQ168" s="233"/>
      <c r="AR168" s="233"/>
      <c r="AS168" s="233"/>
      <c r="AT168" s="233"/>
      <c r="AU168" s="233"/>
      <c r="AV168" s="233"/>
      <c r="AW168" s="233"/>
      <c r="AX168" s="233"/>
      <c r="AY168" s="195"/>
      <c r="BA168" s="683">
        <f t="shared" si="30"/>
        <v>4</v>
      </c>
      <c r="BB168" s="683">
        <f t="shared" si="30"/>
        <v>2</v>
      </c>
      <c r="BC168" s="678">
        <f>BC167+1</f>
        <v>2</v>
      </c>
      <c r="BD168" s="192"/>
      <c r="BE168" s="1101"/>
      <c r="BF168" s="1101"/>
      <c r="BG168" s="559" t="str">
        <f t="shared" ca="1" si="17"/>
        <v/>
      </c>
      <c r="BH168" s="560" t="str">
        <f t="shared" ca="1" si="18"/>
        <v/>
      </c>
      <c r="BI168" s="560" t="str">
        <f t="shared" ca="1" si="19"/>
        <v/>
      </c>
      <c r="BJ168" s="560" t="str">
        <f t="shared" ca="1" si="20"/>
        <v/>
      </c>
      <c r="BK168" s="560" t="str">
        <f t="shared" ca="1" si="21"/>
        <v/>
      </c>
      <c r="BL168" s="561" t="str">
        <f t="shared" ca="1" si="22"/>
        <v/>
      </c>
      <c r="BM168" s="465"/>
      <c r="BN168" s="465"/>
      <c r="BO168" s="465" t="s">
        <v>2226</v>
      </c>
      <c r="BP168" s="465"/>
      <c r="BQ168" s="465"/>
      <c r="BR168" s="465"/>
      <c r="BS168" s="465"/>
      <c r="BT168" s="465"/>
      <c r="BU168" s="465"/>
      <c r="BV168" s="465"/>
      <c r="BW168" s="465"/>
      <c r="BX168" s="465"/>
      <c r="BY168" s="465"/>
      <c r="BZ168" s="465"/>
      <c r="CA168" s="465"/>
      <c r="CB168" s="465"/>
      <c r="CC168" s="465"/>
      <c r="CD168" s="465"/>
      <c r="CE168" s="465"/>
      <c r="CF168" s="465"/>
      <c r="CG168" s="465"/>
      <c r="CH168" s="465"/>
      <c r="CI168" s="465"/>
      <c r="CJ168" s="465"/>
      <c r="CK168" s="465"/>
      <c r="CL168" s="465"/>
      <c r="CM168" s="465"/>
      <c r="CN168" s="465"/>
      <c r="CO168" s="465"/>
      <c r="CP168" s="465"/>
      <c r="CQ168" s="465"/>
      <c r="CR168" s="465"/>
      <c r="CS168" s="465"/>
      <c r="CT168" s="465"/>
      <c r="CU168" s="465"/>
      <c r="CV168" s="1528"/>
      <c r="CW168" s="1529"/>
      <c r="CX168" s="1529"/>
      <c r="CY168" s="1530"/>
      <c r="CZ168" s="1530"/>
      <c r="DA168" s="1530"/>
      <c r="DB168" s="1530"/>
      <c r="DC168" s="1530"/>
      <c r="DD168" s="1991"/>
      <c r="DE168" s="1992"/>
      <c r="DF168" s="1992"/>
      <c r="DG168" s="1993"/>
      <c r="DH168" s="1490"/>
      <c r="DI168" s="1490"/>
      <c r="DJ168" s="1490"/>
      <c r="DK168" s="1490"/>
      <c r="DL168" s="1490"/>
      <c r="DM168" s="1490"/>
      <c r="DN168" s="1490"/>
      <c r="DO168" s="1490"/>
      <c r="DP168" s="1490"/>
      <c r="DQ168" s="1490"/>
      <c r="DR168" s="1516"/>
    </row>
    <row r="169" spans="1:122" ht="15" customHeight="1">
      <c r="A169" s="1726" t="str">
        <f>$BD169&amp;"."</f>
        <v>①.</v>
      </c>
      <c r="B169" s="1727"/>
      <c r="C169" s="1727"/>
      <c r="D169" s="1727"/>
      <c r="E169" s="1727"/>
      <c r="F169" s="740" t="s">
        <v>828</v>
      </c>
      <c r="G169" s="676"/>
      <c r="H169" s="676"/>
      <c r="I169" s="676"/>
      <c r="J169" s="676"/>
      <c r="K169" s="999"/>
      <c r="L169" s="676"/>
      <c r="M169" s="685"/>
      <c r="N169" s="685"/>
      <c r="O169" s="685"/>
      <c r="P169" s="685"/>
      <c r="Q169" s="685"/>
      <c r="R169" s="685"/>
      <c r="S169" s="685"/>
      <c r="T169" s="685"/>
      <c r="U169" s="685"/>
      <c r="V169" s="685"/>
      <c r="W169" s="685"/>
      <c r="X169" s="685"/>
      <c r="Y169" s="685"/>
      <c r="Z169" s="685"/>
      <c r="AA169" s="685"/>
      <c r="AB169" s="685"/>
      <c r="AC169" s="685"/>
      <c r="AD169" s="685"/>
      <c r="AE169" s="685"/>
      <c r="AF169" s="685"/>
      <c r="AG169" s="685"/>
      <c r="AH169" s="685"/>
      <c r="AI169" s="685"/>
      <c r="AJ169" s="685"/>
      <c r="AK169" s="685"/>
      <c r="AL169" s="685"/>
      <c r="AM169" s="685"/>
      <c r="AN169" s="685"/>
      <c r="AO169" s="685"/>
      <c r="AP169" s="685"/>
      <c r="AQ169" s="685"/>
      <c r="AR169" s="685"/>
      <c r="AS169" s="685"/>
      <c r="AT169" s="685"/>
      <c r="AU169" s="685"/>
      <c r="AV169" s="685"/>
      <c r="AW169" s="685"/>
      <c r="AX169" s="685"/>
      <c r="AY169" s="93"/>
      <c r="AZ169" s="92"/>
      <c r="BA169" s="683">
        <f t="shared" si="30"/>
        <v>4</v>
      </c>
      <c r="BB169" s="683">
        <f t="shared" si="30"/>
        <v>2</v>
      </c>
      <c r="BC169" s="683">
        <f t="shared" si="30"/>
        <v>2</v>
      </c>
      <c r="BD169" s="678" t="str">
        <f>IF(ISBLANK(BD168),"①",CHAR(CODE(BD168)+1))</f>
        <v>①</v>
      </c>
      <c r="BE169" s="192"/>
      <c r="BF169" s="192"/>
      <c r="BG169" s="559" t="str">
        <f t="shared" ca="1" si="17"/>
        <v/>
      </c>
      <c r="BH169" s="560" t="str">
        <f t="shared" ca="1" si="18"/>
        <v/>
      </c>
      <c r="BI169" s="560" t="str">
        <f t="shared" ca="1" si="19"/>
        <v/>
      </c>
      <c r="BJ169" s="560" t="str">
        <f t="shared" ca="1" si="20"/>
        <v/>
      </c>
      <c r="BK169" s="560" t="str">
        <f t="shared" ca="1" si="21"/>
        <v/>
      </c>
      <c r="BL169" s="561" t="str">
        <f t="shared" ca="1" si="22"/>
        <v/>
      </c>
      <c r="BM169" s="465"/>
      <c r="BN169" s="465"/>
      <c r="BO169" s="465"/>
      <c r="BP169" s="465" t="s">
        <v>2227</v>
      </c>
      <c r="BQ169" s="465"/>
      <c r="BR169" s="465"/>
      <c r="BS169" s="465"/>
      <c r="BT169" s="465"/>
      <c r="BU169" s="465"/>
      <c r="BV169" s="465"/>
      <c r="BW169" s="465"/>
      <c r="BX169" s="465"/>
      <c r="BY169" s="465"/>
      <c r="BZ169" s="465"/>
      <c r="CA169" s="465"/>
      <c r="CB169" s="465"/>
      <c r="CC169" s="465"/>
      <c r="CD169" s="465"/>
      <c r="CE169" s="465"/>
      <c r="CF169" s="465"/>
      <c r="CG169" s="465"/>
      <c r="CH169" s="465"/>
      <c r="CI169" s="465"/>
      <c r="CJ169" s="465"/>
      <c r="CK169" s="465"/>
      <c r="CL169" s="465"/>
      <c r="CM169" s="465"/>
      <c r="CN169" s="465"/>
      <c r="CO169" s="465"/>
      <c r="CP169" s="465"/>
      <c r="CQ169" s="465"/>
      <c r="CR169" s="465"/>
      <c r="CS169" s="465"/>
      <c r="CT169" s="465"/>
      <c r="CU169" s="465"/>
      <c r="CV169" s="1528"/>
      <c r="CW169" s="1529"/>
      <c r="CX169" s="1529"/>
      <c r="CY169" s="1530"/>
      <c r="CZ169" s="1530"/>
      <c r="DA169" s="1530"/>
      <c r="DB169" s="1530"/>
      <c r="DC169" s="1530"/>
      <c r="DD169" s="1991"/>
      <c r="DE169" s="1992"/>
      <c r="DF169" s="1992"/>
      <c r="DG169" s="1993"/>
      <c r="DH169" s="1490"/>
      <c r="DI169" s="1490"/>
      <c r="DJ169" s="1490"/>
      <c r="DK169" s="1490"/>
      <c r="DL169" s="1490"/>
      <c r="DM169" s="1490"/>
      <c r="DN169" s="1490"/>
      <c r="DO169" s="1490"/>
      <c r="DP169" s="1490"/>
      <c r="DQ169" s="1490"/>
      <c r="DR169" s="1516"/>
    </row>
    <row r="170" spans="1:122" ht="15" customHeight="1">
      <c r="A170" s="1726" t="str">
        <f>$BD170&amp;"."&amp;$BE170&amp;"."</f>
        <v>①.1.</v>
      </c>
      <c r="B170" s="1727"/>
      <c r="C170" s="1727"/>
      <c r="D170" s="1727"/>
      <c r="E170" s="1727"/>
      <c r="F170" s="1727"/>
      <c r="G170" s="740" t="s">
        <v>833</v>
      </c>
      <c r="H170" s="676"/>
      <c r="I170" s="676"/>
      <c r="J170" s="676"/>
      <c r="K170" s="676"/>
      <c r="L170" s="676"/>
      <c r="M170" s="685"/>
      <c r="N170" s="685"/>
      <c r="O170" s="685"/>
      <c r="P170" s="685"/>
      <c r="Q170" s="685"/>
      <c r="R170" s="685"/>
      <c r="S170" s="685"/>
      <c r="T170" s="685"/>
      <c r="U170" s="685"/>
      <c r="V170" s="685"/>
      <c r="W170" s="685"/>
      <c r="X170" s="685"/>
      <c r="Y170" s="685"/>
      <c r="Z170" s="685"/>
      <c r="AA170" s="685"/>
      <c r="AB170" s="685"/>
      <c r="AC170" s="685"/>
      <c r="AD170" s="685"/>
      <c r="AE170" s="685"/>
      <c r="AF170" s="685"/>
      <c r="AG170" s="685"/>
      <c r="AH170" s="685"/>
      <c r="AI170" s="685"/>
      <c r="AJ170" s="685"/>
      <c r="AK170" s="685"/>
      <c r="AL170" s="685"/>
      <c r="AM170" s="685"/>
      <c r="AN170" s="685"/>
      <c r="AO170" s="685"/>
      <c r="AP170" s="685"/>
      <c r="AQ170" s="685"/>
      <c r="AR170" s="685"/>
      <c r="AS170" s="685"/>
      <c r="AT170" s="685"/>
      <c r="AU170" s="685"/>
      <c r="AV170" s="685"/>
      <c r="AW170" s="685"/>
      <c r="AX170" s="685"/>
      <c r="AY170" s="93"/>
      <c r="AZ170" s="92"/>
      <c r="BA170" s="683">
        <f t="shared" si="30"/>
        <v>4</v>
      </c>
      <c r="BB170" s="683">
        <f t="shared" si="30"/>
        <v>2</v>
      </c>
      <c r="BC170" s="683">
        <f t="shared" si="30"/>
        <v>2</v>
      </c>
      <c r="BD170" s="683" t="str">
        <f>BD169</f>
        <v>①</v>
      </c>
      <c r="BE170" s="678">
        <f>BE169+1</f>
        <v>1</v>
      </c>
      <c r="BF170" s="192"/>
      <c r="BG170" s="559" t="str">
        <f t="shared" ca="1" si="17"/>
        <v/>
      </c>
      <c r="BH170" s="560" t="str">
        <f t="shared" ca="1" si="18"/>
        <v/>
      </c>
      <c r="BI170" s="560" t="str">
        <f t="shared" ca="1" si="19"/>
        <v/>
      </c>
      <c r="BJ170" s="560" t="str">
        <f t="shared" ca="1" si="20"/>
        <v/>
      </c>
      <c r="BK170" s="560" t="str">
        <f t="shared" ca="1" si="21"/>
        <v/>
      </c>
      <c r="BL170" s="561" t="str">
        <f t="shared" ca="1" si="22"/>
        <v/>
      </c>
      <c r="BM170" s="465"/>
      <c r="BN170" s="465"/>
      <c r="BO170" s="465"/>
      <c r="BP170" s="465" t="s">
        <v>2228</v>
      </c>
      <c r="BQ170" s="465"/>
      <c r="BR170" s="465"/>
      <c r="BS170" s="465"/>
      <c r="BT170" s="465"/>
      <c r="BU170" s="465"/>
      <c r="BV170" s="465"/>
      <c r="BW170" s="465"/>
      <c r="BX170" s="465"/>
      <c r="BY170" s="465"/>
      <c r="BZ170" s="465"/>
      <c r="CA170" s="465"/>
      <c r="CB170" s="465"/>
      <c r="CC170" s="465"/>
      <c r="CD170" s="465"/>
      <c r="CE170" s="465"/>
      <c r="CF170" s="465"/>
      <c r="CG170" s="465"/>
      <c r="CH170" s="465"/>
      <c r="CI170" s="465"/>
      <c r="CJ170" s="465"/>
      <c r="CK170" s="465"/>
      <c r="CL170" s="465"/>
      <c r="CM170" s="465"/>
      <c r="CN170" s="465"/>
      <c r="CO170" s="465"/>
      <c r="CP170" s="465"/>
      <c r="CQ170" s="465"/>
      <c r="CR170" s="465"/>
      <c r="CS170" s="465"/>
      <c r="CT170" s="465"/>
      <c r="CU170" s="465"/>
      <c r="CV170" s="1488" t="s">
        <v>2265</v>
      </c>
      <c r="CW170" s="1489"/>
      <c r="CX170" s="1489"/>
      <c r="CY170" s="1489"/>
      <c r="CZ170" s="1489"/>
      <c r="DA170" s="1489"/>
      <c r="DB170" s="1489"/>
      <c r="DC170" s="1489"/>
      <c r="DD170" s="1859">
        <v>44641</v>
      </c>
      <c r="DE170" s="1860"/>
      <c r="DF170" s="1860"/>
      <c r="DG170" s="1861"/>
      <c r="DH170" s="1490"/>
      <c r="DI170" s="1490"/>
      <c r="DJ170" s="1490"/>
      <c r="DK170" s="1490"/>
      <c r="DL170" s="1490"/>
      <c r="DM170" s="1490"/>
      <c r="DN170" s="1490"/>
      <c r="DO170" s="1490"/>
      <c r="DP170" s="1490"/>
      <c r="DQ170" s="1490"/>
      <c r="DR170" s="1516"/>
    </row>
    <row r="171" spans="1:122" ht="15" customHeight="1">
      <c r="A171" s="1726" t="str">
        <f>$BD171&amp;"."&amp;$BE171&amp;"."</f>
        <v>①.2.</v>
      </c>
      <c r="B171" s="1727"/>
      <c r="C171" s="1727"/>
      <c r="D171" s="1727"/>
      <c r="E171" s="1727"/>
      <c r="F171" s="1727"/>
      <c r="G171" s="740" t="s">
        <v>1118</v>
      </c>
      <c r="H171" s="676"/>
      <c r="I171" s="676"/>
      <c r="J171" s="676"/>
      <c r="K171" s="676"/>
      <c r="L171" s="676"/>
      <c r="M171" s="685"/>
      <c r="N171" s="685"/>
      <c r="O171" s="685"/>
      <c r="P171" s="685"/>
      <c r="Q171" s="685"/>
      <c r="R171" s="685"/>
      <c r="S171" s="685"/>
      <c r="T171" s="685"/>
      <c r="U171" s="685"/>
      <c r="V171" s="685"/>
      <c r="W171" s="685"/>
      <c r="X171" s="685"/>
      <c r="Y171" s="685"/>
      <c r="Z171" s="685"/>
      <c r="AA171" s="685"/>
      <c r="AB171" s="685"/>
      <c r="AC171" s="685"/>
      <c r="AD171" s="685"/>
      <c r="AE171" s="685"/>
      <c r="AF171" s="685"/>
      <c r="AG171" s="685"/>
      <c r="AH171" s="685"/>
      <c r="AI171" s="685"/>
      <c r="AJ171" s="685"/>
      <c r="AK171" s="685"/>
      <c r="AL171" s="685"/>
      <c r="AM171" s="685"/>
      <c r="AN171" s="685"/>
      <c r="AO171" s="685"/>
      <c r="AP171" s="685"/>
      <c r="AQ171" s="685"/>
      <c r="AR171" s="685"/>
      <c r="AS171" s="685"/>
      <c r="AT171" s="685"/>
      <c r="AU171" s="685"/>
      <c r="AV171" s="685"/>
      <c r="AW171" s="685"/>
      <c r="AX171" s="685"/>
      <c r="AY171" s="93"/>
      <c r="AZ171" s="92"/>
      <c r="BA171" s="683">
        <f t="shared" si="30"/>
        <v>4</v>
      </c>
      <c r="BB171" s="683">
        <f t="shared" si="30"/>
        <v>2</v>
      </c>
      <c r="BC171" s="683">
        <f t="shared" si="30"/>
        <v>2</v>
      </c>
      <c r="BD171" s="683" t="str">
        <f>BD170</f>
        <v>①</v>
      </c>
      <c r="BE171" s="678">
        <f>BE170+1</f>
        <v>2</v>
      </c>
      <c r="BF171" s="192"/>
      <c r="BG171" s="559" t="str">
        <f t="shared" ca="1" si="17"/>
        <v/>
      </c>
      <c r="BH171" s="560" t="str">
        <f t="shared" ca="1" si="18"/>
        <v/>
      </c>
      <c r="BI171" s="560" t="str">
        <f t="shared" ca="1" si="19"/>
        <v/>
      </c>
      <c r="BJ171" s="560" t="str">
        <f t="shared" ca="1" si="20"/>
        <v/>
      </c>
      <c r="BK171" s="560" t="str">
        <f t="shared" ca="1" si="21"/>
        <v/>
      </c>
      <c r="BL171" s="561" t="str">
        <f t="shared" ca="1" si="22"/>
        <v/>
      </c>
      <c r="BM171" s="465"/>
      <c r="BN171" s="465"/>
      <c r="BO171" s="465"/>
      <c r="BP171" s="465" t="s">
        <v>2229</v>
      </c>
      <c r="BQ171" s="465"/>
      <c r="BR171" s="465"/>
      <c r="BS171" s="465"/>
      <c r="BT171" s="465"/>
      <c r="BU171" s="465"/>
      <c r="BV171" s="465"/>
      <c r="BW171" s="465"/>
      <c r="BX171" s="465"/>
      <c r="BY171" s="465"/>
      <c r="BZ171" s="465"/>
      <c r="CA171" s="465"/>
      <c r="CB171" s="465"/>
      <c r="CC171" s="465"/>
      <c r="CD171" s="465"/>
      <c r="CE171" s="465"/>
      <c r="CF171" s="465"/>
      <c r="CG171" s="465"/>
      <c r="CH171" s="465"/>
      <c r="CI171" s="465"/>
      <c r="CJ171" s="465"/>
      <c r="CK171" s="465"/>
      <c r="CL171" s="465"/>
      <c r="CM171" s="465"/>
      <c r="CN171" s="465"/>
      <c r="CO171" s="465"/>
      <c r="CP171" s="465"/>
      <c r="CQ171" s="465"/>
      <c r="CR171" s="465"/>
      <c r="CS171" s="465"/>
      <c r="CT171" s="465"/>
      <c r="CU171" s="465"/>
      <c r="CV171" s="1488" t="s">
        <v>2265</v>
      </c>
      <c r="CW171" s="1489"/>
      <c r="CX171" s="1489"/>
      <c r="CY171" s="1489"/>
      <c r="CZ171" s="1489"/>
      <c r="DA171" s="1489"/>
      <c r="DB171" s="1489"/>
      <c r="DC171" s="1489"/>
      <c r="DD171" s="1859">
        <v>44641</v>
      </c>
      <c r="DE171" s="1860"/>
      <c r="DF171" s="1860"/>
      <c r="DG171" s="1861"/>
      <c r="DH171" s="1490"/>
      <c r="DI171" s="1490"/>
      <c r="DJ171" s="1490"/>
      <c r="DK171" s="1490"/>
      <c r="DL171" s="1490"/>
      <c r="DM171" s="1490"/>
      <c r="DN171" s="1490"/>
      <c r="DO171" s="1490"/>
      <c r="DP171" s="1490"/>
      <c r="DQ171" s="1490"/>
      <c r="DR171" s="1516"/>
    </row>
    <row r="172" spans="1:122" ht="15" customHeight="1">
      <c r="A172" s="1726" t="str">
        <f>$BD172&amp;"."</f>
        <v>②.</v>
      </c>
      <c r="B172" s="1727"/>
      <c r="C172" s="1727"/>
      <c r="D172" s="1727"/>
      <c r="E172" s="1727"/>
      <c r="F172" s="740" t="s">
        <v>829</v>
      </c>
      <c r="G172" s="676"/>
      <c r="H172" s="676"/>
      <c r="I172" s="676"/>
      <c r="J172" s="676"/>
      <c r="K172" s="676"/>
      <c r="L172" s="676"/>
      <c r="M172" s="685"/>
      <c r="N172" s="685"/>
      <c r="O172" s="685"/>
      <c r="P172" s="685"/>
      <c r="Q172" s="685"/>
      <c r="R172" s="685"/>
      <c r="S172" s="685"/>
      <c r="T172" s="685"/>
      <c r="U172" s="685"/>
      <c r="V172" s="685"/>
      <c r="W172" s="685"/>
      <c r="X172" s="685"/>
      <c r="Y172" s="685"/>
      <c r="Z172" s="685"/>
      <c r="AA172" s="685"/>
      <c r="AB172" s="685"/>
      <c r="AC172" s="685"/>
      <c r="AD172" s="685"/>
      <c r="AE172" s="685"/>
      <c r="AF172" s="685"/>
      <c r="AG172" s="685"/>
      <c r="AH172" s="685"/>
      <c r="AI172" s="685"/>
      <c r="AJ172" s="685"/>
      <c r="AK172" s="685"/>
      <c r="AL172" s="685"/>
      <c r="AM172" s="685"/>
      <c r="AN172" s="685"/>
      <c r="AO172" s="685"/>
      <c r="AP172" s="685"/>
      <c r="AQ172" s="685"/>
      <c r="AR172" s="685"/>
      <c r="AS172" s="685"/>
      <c r="AT172" s="685"/>
      <c r="AU172" s="685"/>
      <c r="AV172" s="685"/>
      <c r="AW172" s="685"/>
      <c r="AX172" s="685"/>
      <c r="AY172" s="93"/>
      <c r="AZ172" s="92"/>
      <c r="BA172" s="683">
        <f t="shared" si="30"/>
        <v>4</v>
      </c>
      <c r="BB172" s="683">
        <f t="shared" si="30"/>
        <v>2</v>
      </c>
      <c r="BC172" s="683">
        <f t="shared" si="30"/>
        <v>2</v>
      </c>
      <c r="BD172" s="678" t="str">
        <f>IF(ISBLANK(BD171),"①",CHAR(CODE(BD171)+1))</f>
        <v>②</v>
      </c>
      <c r="BE172" s="192"/>
      <c r="BF172" s="192"/>
      <c r="BG172" s="559" t="str">
        <f t="shared" ca="1" si="17"/>
        <v/>
      </c>
      <c r="BH172" s="560" t="str">
        <f t="shared" ca="1" si="18"/>
        <v/>
      </c>
      <c r="BI172" s="560" t="str">
        <f t="shared" ca="1" si="19"/>
        <v/>
      </c>
      <c r="BJ172" s="560" t="str">
        <f t="shared" ca="1" si="20"/>
        <v/>
      </c>
      <c r="BK172" s="560" t="str">
        <f t="shared" ca="1" si="21"/>
        <v/>
      </c>
      <c r="BL172" s="561" t="str">
        <f t="shared" ca="1" si="22"/>
        <v/>
      </c>
      <c r="BM172" s="465"/>
      <c r="BN172" s="465"/>
      <c r="BQ172" s="465"/>
      <c r="BR172" s="465"/>
      <c r="BS172" s="465"/>
      <c r="BT172" s="465"/>
      <c r="BU172" s="465"/>
      <c r="BV172" s="465"/>
      <c r="BW172" s="465"/>
      <c r="BX172" s="465"/>
      <c r="BY172" s="465"/>
      <c r="BZ172" s="465"/>
      <c r="CA172" s="465"/>
      <c r="CB172" s="465"/>
      <c r="CC172" s="465"/>
      <c r="CD172" s="465"/>
      <c r="CE172" s="465"/>
      <c r="CF172" s="465"/>
      <c r="CG172" s="465"/>
      <c r="CH172" s="465"/>
      <c r="CI172" s="465"/>
      <c r="CJ172" s="465"/>
      <c r="CK172" s="465"/>
      <c r="CL172" s="465"/>
      <c r="CM172" s="465"/>
      <c r="CN172" s="465"/>
      <c r="CO172" s="465"/>
      <c r="CP172" s="465"/>
      <c r="CQ172" s="465"/>
      <c r="CR172" s="465"/>
      <c r="CS172" s="465"/>
      <c r="CT172" s="465"/>
      <c r="CU172" s="465"/>
      <c r="CV172" s="1528"/>
      <c r="CW172" s="1529"/>
      <c r="CX172" s="1529"/>
      <c r="CY172" s="1530"/>
      <c r="CZ172" s="1530"/>
      <c r="DA172" s="1530"/>
      <c r="DB172" s="1530"/>
      <c r="DC172" s="1530"/>
      <c r="DD172" s="1991"/>
      <c r="DE172" s="1992"/>
      <c r="DF172" s="1992"/>
      <c r="DG172" s="1993"/>
      <c r="DH172" s="1490"/>
      <c r="DI172" s="1490"/>
      <c r="DJ172" s="1490"/>
      <c r="DK172" s="1490"/>
      <c r="DL172" s="1490"/>
      <c r="DM172" s="1490"/>
      <c r="DN172" s="1490"/>
      <c r="DO172" s="1490"/>
      <c r="DP172" s="1490"/>
      <c r="DQ172" s="1490"/>
      <c r="DR172" s="1516"/>
    </row>
    <row r="173" spans="1:122" ht="15" customHeight="1">
      <c r="A173" s="765"/>
      <c r="B173" s="765"/>
      <c r="C173" s="765"/>
      <c r="D173" s="765"/>
      <c r="E173" s="790"/>
      <c r="F173" s="304" t="str">
        <f>$CL$27&amp;"を実施する。"</f>
        <v>「10. データ検索処理」を実施する。</v>
      </c>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c r="AU173" s="304"/>
      <c r="AV173" s="304"/>
      <c r="AW173" s="304"/>
      <c r="AX173" s="304"/>
      <c r="AY173" s="276"/>
      <c r="BA173" s="192">
        <f t="shared" si="30"/>
        <v>4</v>
      </c>
      <c r="BB173" s="192">
        <f t="shared" si="30"/>
        <v>2</v>
      </c>
      <c r="BC173" s="192">
        <f t="shared" si="30"/>
        <v>2</v>
      </c>
      <c r="BD173" s="192" t="str">
        <f t="shared" si="30"/>
        <v>②</v>
      </c>
      <c r="BE173" s="1101"/>
      <c r="BF173" s="1101"/>
      <c r="BG173" s="559" t="str">
        <f t="shared" ca="1" si="17"/>
        <v/>
      </c>
      <c r="BH173" s="560" t="str">
        <f t="shared" ca="1" si="18"/>
        <v/>
      </c>
      <c r="BI173" s="560" t="str">
        <f t="shared" ca="1" si="19"/>
        <v/>
      </c>
      <c r="BJ173" s="560" t="str">
        <f t="shared" ca="1" si="20"/>
        <v/>
      </c>
      <c r="BK173" s="560" t="str">
        <f t="shared" ca="1" si="21"/>
        <v/>
      </c>
      <c r="BL173" s="561" t="str">
        <f t="shared" ca="1" si="22"/>
        <v/>
      </c>
      <c r="BM173" s="465"/>
      <c r="BN173" s="465"/>
      <c r="BO173" s="465"/>
      <c r="BP173" s="465" t="s">
        <v>2193</v>
      </c>
      <c r="BQ173" s="465"/>
      <c r="BR173" s="465"/>
      <c r="BS173" s="465"/>
      <c r="BT173" s="465"/>
      <c r="BU173" s="465"/>
      <c r="BV173" s="465"/>
      <c r="BW173" s="465"/>
      <c r="BX173" s="465"/>
      <c r="BY173" s="465"/>
      <c r="BZ173" s="465"/>
      <c r="CA173" s="465"/>
      <c r="CB173" s="465"/>
      <c r="CC173" s="465"/>
      <c r="CD173" s="465"/>
      <c r="CE173" s="465"/>
      <c r="CF173" s="465"/>
      <c r="CG173" s="465"/>
      <c r="CH173" s="465"/>
      <c r="CI173" s="465"/>
      <c r="CJ173" s="465"/>
      <c r="CK173" s="465"/>
      <c r="CL173" s="465"/>
      <c r="CM173" s="465"/>
      <c r="CN173" s="465"/>
      <c r="CO173" s="465"/>
      <c r="CP173" s="465"/>
      <c r="CQ173" s="465"/>
      <c r="CR173" s="465"/>
      <c r="CS173" s="465"/>
      <c r="CT173" s="465"/>
      <c r="CU173" s="465"/>
      <c r="CV173" s="1528"/>
      <c r="CW173" s="1529"/>
      <c r="CX173" s="1529"/>
      <c r="CY173" s="1530"/>
      <c r="CZ173" s="1530"/>
      <c r="DA173" s="1530"/>
      <c r="DB173" s="1530"/>
      <c r="DC173" s="1530"/>
      <c r="DD173" s="1991"/>
      <c r="DE173" s="1992"/>
      <c r="DF173" s="1992"/>
      <c r="DG173" s="1993"/>
      <c r="DH173" s="1490"/>
      <c r="DI173" s="1490"/>
      <c r="DJ173" s="1490"/>
      <c r="DK173" s="1490"/>
      <c r="DL173" s="1490"/>
      <c r="DM173" s="1490"/>
      <c r="DN173" s="1490"/>
      <c r="DO173" s="1490"/>
      <c r="DP173" s="1490"/>
      <c r="DQ173" s="1490"/>
      <c r="DR173" s="1516"/>
    </row>
    <row r="174" spans="1:122" ht="15" customHeight="1">
      <c r="A174" s="1726" t="str">
        <f>$BD174&amp;"."</f>
        <v>③.</v>
      </c>
      <c r="B174" s="1727"/>
      <c r="C174" s="1727"/>
      <c r="D174" s="1727"/>
      <c r="E174" s="1727"/>
      <c r="F174" s="740" t="s">
        <v>830</v>
      </c>
      <c r="G174" s="676"/>
      <c r="H174" s="676"/>
      <c r="I174" s="676"/>
      <c r="J174" s="676"/>
      <c r="K174" s="676"/>
      <c r="L174" s="676"/>
      <c r="M174" s="685"/>
      <c r="N174" s="685"/>
      <c r="O174" s="685"/>
      <c r="P174" s="685"/>
      <c r="Q174" s="685"/>
      <c r="R174" s="685"/>
      <c r="S174" s="685"/>
      <c r="T174" s="685"/>
      <c r="U174" s="685"/>
      <c r="V174" s="685"/>
      <c r="W174" s="685"/>
      <c r="X174" s="685"/>
      <c r="Y174" s="685"/>
      <c r="Z174" s="685"/>
      <c r="AA174" s="685"/>
      <c r="AB174" s="685"/>
      <c r="AC174" s="685"/>
      <c r="AD174" s="685"/>
      <c r="AE174" s="685"/>
      <c r="AF174" s="685"/>
      <c r="AG174" s="685"/>
      <c r="AH174" s="685"/>
      <c r="AI174" s="685"/>
      <c r="AJ174" s="685"/>
      <c r="AK174" s="685"/>
      <c r="AL174" s="685"/>
      <c r="AM174" s="685"/>
      <c r="AN174" s="685"/>
      <c r="AO174" s="685"/>
      <c r="AP174" s="685"/>
      <c r="AQ174" s="685"/>
      <c r="AR174" s="685"/>
      <c r="AS174" s="685"/>
      <c r="AT174" s="685"/>
      <c r="AU174" s="685"/>
      <c r="AV174" s="685"/>
      <c r="AW174" s="685"/>
      <c r="AX174" s="685"/>
      <c r="AY174" s="93"/>
      <c r="AZ174" s="92"/>
      <c r="BA174" s="683">
        <f t="shared" si="30"/>
        <v>4</v>
      </c>
      <c r="BB174" s="683">
        <f t="shared" si="30"/>
        <v>2</v>
      </c>
      <c r="BC174" s="683">
        <f t="shared" si="30"/>
        <v>2</v>
      </c>
      <c r="BD174" s="678" t="str">
        <f>IF(ISBLANK(BD173),"①",CHAR(CODE(BD173)+1))</f>
        <v>③</v>
      </c>
      <c r="BE174" s="192"/>
      <c r="BF174" s="192"/>
      <c r="BG174" s="559" t="str">
        <f t="shared" ca="1" si="17"/>
        <v/>
      </c>
      <c r="BH174" s="560" t="str">
        <f t="shared" ca="1" si="18"/>
        <v/>
      </c>
      <c r="BI174" s="560" t="str">
        <f t="shared" ca="1" si="19"/>
        <v/>
      </c>
      <c r="BJ174" s="560" t="str">
        <f t="shared" ca="1" si="20"/>
        <v/>
      </c>
      <c r="BK174" s="560" t="str">
        <f t="shared" ca="1" si="21"/>
        <v/>
      </c>
      <c r="BL174" s="561" t="str">
        <f t="shared" ca="1" si="22"/>
        <v/>
      </c>
      <c r="BM174" s="465"/>
      <c r="BN174" s="465"/>
      <c r="BO174" s="465"/>
      <c r="BP174" s="465"/>
      <c r="BQ174" s="465"/>
      <c r="BR174" s="465"/>
      <c r="BS174" s="465"/>
      <c r="BT174" s="465"/>
      <c r="BU174" s="465"/>
      <c r="BV174" s="465"/>
      <c r="BW174" s="465"/>
      <c r="BX174" s="465"/>
      <c r="BY174" s="465"/>
      <c r="BZ174" s="465"/>
      <c r="CA174" s="465"/>
      <c r="CB174" s="465"/>
      <c r="CC174" s="465"/>
      <c r="CD174" s="465"/>
      <c r="CE174" s="465"/>
      <c r="CF174" s="465"/>
      <c r="CG174" s="465"/>
      <c r="CH174" s="465"/>
      <c r="CI174" s="465"/>
      <c r="CJ174" s="465"/>
      <c r="CK174" s="465"/>
      <c r="CL174" s="465"/>
      <c r="CM174" s="465"/>
      <c r="CN174" s="465"/>
      <c r="CO174" s="465"/>
      <c r="CP174" s="465"/>
      <c r="CQ174" s="465"/>
      <c r="CR174" s="465"/>
      <c r="CS174" s="465"/>
      <c r="CT174" s="465"/>
      <c r="CU174" s="465"/>
      <c r="CV174" s="1488" t="s">
        <v>2267</v>
      </c>
      <c r="CW174" s="1489"/>
      <c r="CX174" s="1489"/>
      <c r="CY174" s="1489"/>
      <c r="CZ174" s="1489"/>
      <c r="DA174" s="1489"/>
      <c r="DB174" s="1489"/>
      <c r="DC174" s="1489"/>
      <c r="DD174" s="1859">
        <v>44641</v>
      </c>
      <c r="DE174" s="1860"/>
      <c r="DF174" s="1860"/>
      <c r="DG174" s="1861"/>
      <c r="DH174" s="1490"/>
      <c r="DI174" s="1490"/>
      <c r="DJ174" s="1490"/>
      <c r="DK174" s="1490"/>
      <c r="DL174" s="1490"/>
      <c r="DM174" s="1490"/>
      <c r="DN174" s="1490"/>
      <c r="DO174" s="1490"/>
      <c r="DP174" s="1490"/>
      <c r="DQ174" s="1490"/>
      <c r="DR174" s="1516"/>
    </row>
    <row r="175" spans="1:122" ht="15" customHeight="1">
      <c r="A175" s="765"/>
      <c r="B175" s="765"/>
      <c r="C175" s="765"/>
      <c r="D175" s="765"/>
      <c r="E175" s="790"/>
      <c r="F175" s="304" t="s">
        <v>831</v>
      </c>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4"/>
      <c r="AK175" s="304"/>
      <c r="AL175" s="304"/>
      <c r="AM175" s="304"/>
      <c r="AN175" s="304"/>
      <c r="AO175" s="304"/>
      <c r="AP175" s="304"/>
      <c r="AQ175" s="304"/>
      <c r="AR175" s="304"/>
      <c r="AS175" s="304"/>
      <c r="AT175" s="304"/>
      <c r="AU175" s="304"/>
      <c r="AV175" s="304"/>
      <c r="AW175" s="304"/>
      <c r="AX175" s="304"/>
      <c r="AY175" s="276"/>
      <c r="BA175" s="192">
        <f t="shared" si="30"/>
        <v>4</v>
      </c>
      <c r="BB175" s="192">
        <f t="shared" si="30"/>
        <v>2</v>
      </c>
      <c r="BC175" s="192">
        <f t="shared" si="30"/>
        <v>2</v>
      </c>
      <c r="BD175" s="192" t="str">
        <f t="shared" si="30"/>
        <v>③</v>
      </c>
      <c r="BE175" s="1101"/>
      <c r="BF175" s="1101"/>
      <c r="BG175" s="559" t="str">
        <f t="shared" ca="1" si="17"/>
        <v/>
      </c>
      <c r="BH175" s="560" t="str">
        <f t="shared" ca="1" si="18"/>
        <v/>
      </c>
      <c r="BI175" s="560" t="str">
        <f t="shared" ca="1" si="19"/>
        <v/>
      </c>
      <c r="BJ175" s="560" t="str">
        <f t="shared" ca="1" si="20"/>
        <v/>
      </c>
      <c r="BK175" s="560" t="str">
        <f t="shared" ca="1" si="21"/>
        <v/>
      </c>
      <c r="BL175" s="561" t="str">
        <f t="shared" ca="1" si="22"/>
        <v/>
      </c>
      <c r="BM175" s="465"/>
      <c r="BN175" s="465"/>
      <c r="BO175" s="465"/>
      <c r="BP175" s="465"/>
      <c r="BQ175" s="465"/>
      <c r="BR175" s="465"/>
      <c r="BS175" s="465"/>
      <c r="BT175" s="465"/>
      <c r="BU175" s="465"/>
      <c r="BV175" s="465"/>
      <c r="BW175" s="465"/>
      <c r="BX175" s="465"/>
      <c r="BY175" s="465"/>
      <c r="BZ175" s="465"/>
      <c r="CA175" s="465"/>
      <c r="CB175" s="465"/>
      <c r="CC175" s="465"/>
      <c r="CD175" s="465"/>
      <c r="CE175" s="465"/>
      <c r="CF175" s="465"/>
      <c r="CG175" s="465"/>
      <c r="CH175" s="465"/>
      <c r="CI175" s="465"/>
      <c r="CJ175" s="465"/>
      <c r="CK175" s="465"/>
      <c r="CL175" s="465"/>
      <c r="CM175" s="465"/>
      <c r="CN175" s="465"/>
      <c r="CO175" s="465"/>
      <c r="CP175" s="465"/>
      <c r="CQ175" s="465"/>
      <c r="CR175" s="465"/>
      <c r="CS175" s="465"/>
      <c r="CT175" s="465"/>
      <c r="CU175" s="465"/>
      <c r="CV175" s="1528"/>
      <c r="CW175" s="1529"/>
      <c r="CX175" s="1529"/>
      <c r="CY175" s="1530"/>
      <c r="CZ175" s="1530"/>
      <c r="DA175" s="1530"/>
      <c r="DB175" s="1530"/>
      <c r="DC175" s="1530"/>
      <c r="DD175" s="1991"/>
      <c r="DE175" s="1992"/>
      <c r="DF175" s="1992"/>
      <c r="DG175" s="1993"/>
      <c r="DH175" s="1490"/>
      <c r="DI175" s="1490"/>
      <c r="DJ175" s="1490"/>
      <c r="DK175" s="1490"/>
      <c r="DL175" s="1490"/>
      <c r="DM175" s="1490"/>
      <c r="DN175" s="1490"/>
      <c r="DO175" s="1490"/>
      <c r="DP175" s="1490"/>
      <c r="DQ175" s="1490"/>
      <c r="DR175" s="1516"/>
    </row>
    <row r="176" spans="1:122" ht="15" customHeight="1">
      <c r="A176" s="194"/>
      <c r="B176" s="465"/>
      <c r="C176" s="465"/>
      <c r="D176" s="465"/>
      <c r="E176" s="465"/>
      <c r="F176" s="498" t="s">
        <v>103</v>
      </c>
      <c r="G176" s="426"/>
      <c r="H176" s="426"/>
      <c r="I176" s="426"/>
      <c r="J176" s="426"/>
      <c r="K176" s="426"/>
      <c r="L176" s="426"/>
      <c r="M176" s="427"/>
      <c r="N176" s="206" t="s">
        <v>107</v>
      </c>
      <c r="O176" s="197"/>
      <c r="P176" s="197" t="str">
        <f>"("&amp;VLOOKUP(N176,[1]processing_log!$B$37:$Y$105,4,FALSE)&amp;" - "&amp;VLOOKUP(N176,[1]processing_log!$B$37:$Y$105,21,FALSE)&amp;VLOOKUP(N176,[1]processing_log!$B$37:$Y$105,24,FALSE)&amp;")"</f>
        <v>(プログラム起動 - 異常終了)</v>
      </c>
      <c r="Q176" s="197"/>
      <c r="R176" s="197"/>
      <c r="S176" s="197"/>
      <c r="T176" s="197"/>
      <c r="U176" s="197"/>
      <c r="V176" s="197"/>
      <c r="W176" s="197"/>
      <c r="X176" s="197"/>
      <c r="Y176" s="197"/>
      <c r="Z176" s="197"/>
      <c r="AA176" s="197"/>
      <c r="AB176" s="197"/>
      <c r="AC176" s="197"/>
      <c r="AD176" s="197"/>
      <c r="AE176" s="197"/>
      <c r="AF176" s="197"/>
      <c r="AG176" s="197"/>
      <c r="AH176" s="197"/>
      <c r="AI176" s="197"/>
      <c r="AJ176" s="197"/>
      <c r="AK176" s="197"/>
      <c r="AL176" s="197"/>
      <c r="AM176" s="197"/>
      <c r="AN176" s="197"/>
      <c r="AO176" s="197"/>
      <c r="AP176" s="197"/>
      <c r="AQ176" s="197"/>
      <c r="AR176" s="197"/>
      <c r="AS176" s="197"/>
      <c r="AT176" s="197"/>
      <c r="AU176" s="197"/>
      <c r="AV176" s="197"/>
      <c r="AW176" s="197"/>
      <c r="AX176" s="198"/>
      <c r="AY176" s="195"/>
      <c r="BA176" s="192">
        <f t="shared" si="30"/>
        <v>4</v>
      </c>
      <c r="BB176" s="192">
        <f t="shared" si="30"/>
        <v>2</v>
      </c>
      <c r="BC176" s="192">
        <f t="shared" si="30"/>
        <v>2</v>
      </c>
      <c r="BD176" s="192"/>
      <c r="BE176" s="1101"/>
      <c r="BF176" s="192"/>
      <c r="BG176" s="559" t="str">
        <f t="shared" ca="1" si="17"/>
        <v/>
      </c>
      <c r="BH176" s="560" t="str">
        <f t="shared" ca="1" si="18"/>
        <v/>
      </c>
      <c r="BI176" s="560" t="str">
        <f t="shared" ca="1" si="19"/>
        <v/>
      </c>
      <c r="BJ176" s="560" t="str">
        <f t="shared" ca="1" si="20"/>
        <v/>
      </c>
      <c r="BK176" s="560" t="str">
        <f t="shared" ca="1" si="21"/>
        <v/>
      </c>
      <c r="BL176" s="561" t="str">
        <f t="shared" ca="1" si="22"/>
        <v/>
      </c>
      <c r="BM176" s="465"/>
      <c r="BN176" s="465"/>
      <c r="BO176" s="465"/>
      <c r="BP176" s="465"/>
      <c r="BQ176" s="465"/>
      <c r="BR176" s="465"/>
      <c r="BS176" s="465"/>
      <c r="BT176" s="465"/>
      <c r="BU176" s="465"/>
      <c r="BV176" s="465"/>
      <c r="BW176" s="465"/>
      <c r="BX176" s="465"/>
      <c r="BY176" s="465"/>
      <c r="BZ176" s="465"/>
      <c r="CA176" s="465"/>
      <c r="CB176" s="465"/>
      <c r="CC176" s="465"/>
      <c r="CD176" s="465"/>
      <c r="CE176" s="465"/>
      <c r="CF176" s="465"/>
      <c r="CG176" s="465"/>
      <c r="CH176" s="465"/>
      <c r="CI176" s="465"/>
      <c r="CJ176" s="465"/>
      <c r="CK176" s="465"/>
      <c r="CL176" s="465"/>
      <c r="CM176" s="465"/>
      <c r="CN176" s="465"/>
      <c r="CO176" s="465"/>
      <c r="CP176" s="465"/>
      <c r="CQ176" s="465"/>
      <c r="CR176" s="465"/>
      <c r="CS176" s="465"/>
      <c r="CT176" s="465"/>
      <c r="CU176" s="465"/>
      <c r="CV176" s="1528"/>
      <c r="CW176" s="1529"/>
      <c r="CX176" s="1529"/>
      <c r="CY176" s="1530"/>
      <c r="CZ176" s="1530"/>
      <c r="DA176" s="1530"/>
      <c r="DB176" s="1530"/>
      <c r="DC176" s="1530"/>
      <c r="DD176" s="1991"/>
      <c r="DE176" s="1992"/>
      <c r="DF176" s="1992"/>
      <c r="DG176" s="1993"/>
      <c r="DH176" s="1490"/>
      <c r="DI176" s="1490"/>
      <c r="DJ176" s="1490"/>
      <c r="DK176" s="1490"/>
      <c r="DL176" s="1490"/>
      <c r="DM176" s="1490"/>
      <c r="DN176" s="1490"/>
      <c r="DO176" s="1490"/>
      <c r="DP176" s="1490"/>
      <c r="DQ176" s="1490"/>
      <c r="DR176" s="1516"/>
    </row>
    <row r="177" spans="1:122" ht="15" customHeight="1">
      <c r="A177" s="194"/>
      <c r="B177" s="465"/>
      <c r="C177" s="465"/>
      <c r="D177" s="465"/>
      <c r="E177" s="465"/>
      <c r="F177" s="503" t="s">
        <v>104</v>
      </c>
      <c r="G177" s="504"/>
      <c r="H177" s="504"/>
      <c r="I177" s="504"/>
      <c r="J177" s="504"/>
      <c r="K177" s="504"/>
      <c r="L177" s="504"/>
      <c r="M177" s="505"/>
      <c r="N177" s="207" t="s">
        <v>832</v>
      </c>
      <c r="O177" s="947"/>
      <c r="P177" s="947"/>
      <c r="Q177" s="947"/>
      <c r="R177" s="947"/>
      <c r="S177" s="947"/>
      <c r="T177" s="947"/>
      <c r="U177" s="947"/>
      <c r="V177" s="947"/>
      <c r="W177" s="947"/>
      <c r="X177" s="947"/>
      <c r="Y177" s="947"/>
      <c r="Z177" s="947"/>
      <c r="AA177" s="947"/>
      <c r="AB177" s="947"/>
      <c r="AC177" s="947"/>
      <c r="AD177" s="947"/>
      <c r="AE177" s="947"/>
      <c r="AF177" s="947"/>
      <c r="AG177" s="947"/>
      <c r="AH177" s="947"/>
      <c r="AI177" s="947"/>
      <c r="AJ177" s="947"/>
      <c r="AK177" s="947"/>
      <c r="AL177" s="947"/>
      <c r="AM177" s="947"/>
      <c r="AN177" s="947"/>
      <c r="AO177" s="947"/>
      <c r="AP177" s="947"/>
      <c r="AQ177" s="947"/>
      <c r="AR177" s="947"/>
      <c r="AS177" s="947"/>
      <c r="AT177" s="947"/>
      <c r="AU177" s="947"/>
      <c r="AV177" s="947"/>
      <c r="AW177" s="947"/>
      <c r="AX177" s="208"/>
      <c r="AY177" s="195"/>
      <c r="BA177" s="192">
        <f t="shared" si="30"/>
        <v>4</v>
      </c>
      <c r="BB177" s="192">
        <f t="shared" si="30"/>
        <v>2</v>
      </c>
      <c r="BC177" s="192">
        <f t="shared" si="30"/>
        <v>2</v>
      </c>
      <c r="BD177" s="192"/>
      <c r="BE177" s="192"/>
      <c r="BF177" s="192"/>
      <c r="BG177" s="559" t="str">
        <f t="shared" ca="1" si="17"/>
        <v/>
      </c>
      <c r="BH177" s="560" t="str">
        <f t="shared" ca="1" si="18"/>
        <v/>
      </c>
      <c r="BI177" s="560" t="str">
        <f t="shared" ca="1" si="19"/>
        <v/>
      </c>
      <c r="BJ177" s="560" t="str">
        <f t="shared" ca="1" si="20"/>
        <v/>
      </c>
      <c r="BK177" s="560" t="str">
        <f t="shared" ca="1" si="21"/>
        <v/>
      </c>
      <c r="BL177" s="561" t="str">
        <f t="shared" ca="1" si="22"/>
        <v/>
      </c>
      <c r="BM177" s="465"/>
      <c r="BN177" s="465"/>
      <c r="BO177" s="465"/>
      <c r="BP177" s="465"/>
      <c r="BQ177" s="465"/>
      <c r="BR177" s="465"/>
      <c r="BS177" s="465"/>
      <c r="BT177" s="465"/>
      <c r="BU177" s="465"/>
      <c r="BV177" s="465"/>
      <c r="BW177" s="465"/>
      <c r="BX177" s="465"/>
      <c r="BY177" s="465"/>
      <c r="BZ177" s="465"/>
      <c r="CA177" s="465"/>
      <c r="CB177" s="465"/>
      <c r="CC177" s="465"/>
      <c r="CD177" s="465"/>
      <c r="CE177" s="465"/>
      <c r="CF177" s="465"/>
      <c r="CG177" s="465"/>
      <c r="CH177" s="465"/>
      <c r="CI177" s="465"/>
      <c r="CJ177" s="465"/>
      <c r="CK177" s="465"/>
      <c r="CL177" s="465"/>
      <c r="CM177" s="465"/>
      <c r="CN177" s="465"/>
      <c r="CO177" s="465"/>
      <c r="CP177" s="465"/>
      <c r="CQ177" s="465"/>
      <c r="CR177" s="465"/>
      <c r="CS177" s="465"/>
      <c r="CT177" s="465"/>
      <c r="CU177" s="465"/>
      <c r="CV177" s="1528"/>
      <c r="CW177" s="1529"/>
      <c r="CX177" s="1529"/>
      <c r="CY177" s="1530"/>
      <c r="CZ177" s="1530"/>
      <c r="DA177" s="1530"/>
      <c r="DB177" s="1530"/>
      <c r="DC177" s="1530"/>
      <c r="DD177" s="1991"/>
      <c r="DE177" s="1992"/>
      <c r="DF177" s="1992"/>
      <c r="DG177" s="1993"/>
      <c r="DH177" s="1490"/>
      <c r="DI177" s="1490"/>
      <c r="DJ177" s="1490"/>
      <c r="DK177" s="1490"/>
      <c r="DL177" s="1490"/>
      <c r="DM177" s="1490"/>
      <c r="DN177" s="1490"/>
      <c r="DO177" s="1490"/>
      <c r="DP177" s="1490"/>
      <c r="DQ177" s="1490"/>
      <c r="DR177" s="1516"/>
    </row>
    <row r="178" spans="1:122" ht="15" customHeight="1">
      <c r="A178" s="194"/>
      <c r="B178" s="465"/>
      <c r="C178" s="465"/>
      <c r="D178" s="465"/>
      <c r="E178" s="465"/>
      <c r="F178" s="503" t="s">
        <v>105</v>
      </c>
      <c r="G178" s="504"/>
      <c r="H178" s="504"/>
      <c r="I178" s="504"/>
      <c r="J178" s="504"/>
      <c r="K178" s="504"/>
      <c r="L178" s="504"/>
      <c r="M178" s="505"/>
      <c r="N178" s="943" t="s">
        <v>834</v>
      </c>
      <c r="O178" s="947"/>
      <c r="P178" s="947"/>
      <c r="Q178" s="947"/>
      <c r="R178" s="947"/>
      <c r="S178" s="947"/>
      <c r="T178" s="947"/>
      <c r="U178" s="947"/>
      <c r="V178" s="947"/>
      <c r="W178" s="947"/>
      <c r="X178" s="947"/>
      <c r="Y178" s="947"/>
      <c r="Z178" s="947"/>
      <c r="AA178" s="947"/>
      <c r="AB178" s="947"/>
      <c r="AC178" s="947"/>
      <c r="AD178" s="947"/>
      <c r="AE178" s="947"/>
      <c r="AF178" s="947"/>
      <c r="AG178" s="947"/>
      <c r="AH178" s="947"/>
      <c r="AI178" s="947"/>
      <c r="AJ178" s="947"/>
      <c r="AK178" s="947"/>
      <c r="AL178" s="947"/>
      <c r="AM178" s="947"/>
      <c r="AN178" s="947"/>
      <c r="AO178" s="947"/>
      <c r="AP178" s="947"/>
      <c r="AQ178" s="947"/>
      <c r="AR178" s="947"/>
      <c r="AS178" s="947"/>
      <c r="AT178" s="947"/>
      <c r="AU178" s="947"/>
      <c r="AV178" s="947"/>
      <c r="AW178" s="947"/>
      <c r="AX178" s="208"/>
      <c r="AY178" s="195"/>
      <c r="BA178" s="192">
        <f t="shared" si="30"/>
        <v>4</v>
      </c>
      <c r="BB178" s="192">
        <f t="shared" si="30"/>
        <v>2</v>
      </c>
      <c r="BC178" s="192">
        <f t="shared" si="30"/>
        <v>2</v>
      </c>
      <c r="BD178" s="192"/>
      <c r="BE178" s="192"/>
      <c r="BF178" s="192"/>
      <c r="BG178" s="559" t="str">
        <f t="shared" ca="1" si="17"/>
        <v/>
      </c>
      <c r="BH178" s="560" t="str">
        <f t="shared" ca="1" si="18"/>
        <v/>
      </c>
      <c r="BI178" s="560" t="str">
        <f t="shared" ca="1" si="19"/>
        <v/>
      </c>
      <c r="BJ178" s="560" t="str">
        <f t="shared" ca="1" si="20"/>
        <v/>
      </c>
      <c r="BK178" s="560" t="str">
        <f t="shared" ca="1" si="21"/>
        <v/>
      </c>
      <c r="BL178" s="561" t="str">
        <f t="shared" ca="1" si="22"/>
        <v/>
      </c>
      <c r="BM178" s="465"/>
      <c r="BN178" s="465"/>
      <c r="BO178" s="465"/>
      <c r="BP178" s="465"/>
      <c r="BQ178" s="465"/>
      <c r="BR178" s="465"/>
      <c r="BS178" s="465"/>
      <c r="BT178" s="465"/>
      <c r="BU178" s="465"/>
      <c r="BV178" s="465"/>
      <c r="BW178" s="465"/>
      <c r="BX178" s="465"/>
      <c r="BY178" s="465"/>
      <c r="BZ178" s="465"/>
      <c r="CA178" s="465"/>
      <c r="CB178" s="465"/>
      <c r="CC178" s="465"/>
      <c r="CD178" s="465"/>
      <c r="CE178" s="465"/>
      <c r="CF178" s="465"/>
      <c r="CG178" s="465"/>
      <c r="CH178" s="465"/>
      <c r="CI178" s="465"/>
      <c r="CJ178" s="465"/>
      <c r="CK178" s="465"/>
      <c r="CL178" s="465"/>
      <c r="CM178" s="465"/>
      <c r="CN178" s="469"/>
      <c r="CO178" s="469"/>
      <c r="CP178" s="469"/>
      <c r="CQ178" s="469"/>
      <c r="CR178" s="469"/>
      <c r="CS178" s="465"/>
      <c r="CT178" s="465"/>
      <c r="CU178" s="465"/>
      <c r="CV178" s="1528"/>
      <c r="CW178" s="1529"/>
      <c r="CX178" s="1529"/>
      <c r="CY178" s="1530"/>
      <c r="CZ178" s="1530"/>
      <c r="DA178" s="1530"/>
      <c r="DB178" s="1530"/>
      <c r="DC178" s="1530"/>
      <c r="DD178" s="1991"/>
      <c r="DE178" s="1992"/>
      <c r="DF178" s="1992"/>
      <c r="DG178" s="1993"/>
      <c r="DH178" s="1490"/>
      <c r="DI178" s="1490"/>
      <c r="DJ178" s="1490"/>
      <c r="DK178" s="1490"/>
      <c r="DL178" s="1490"/>
      <c r="DM178" s="1490"/>
      <c r="DN178" s="1490"/>
      <c r="DO178" s="1490"/>
      <c r="DP178" s="1490"/>
      <c r="DQ178" s="1490"/>
      <c r="DR178" s="1516"/>
    </row>
    <row r="179" spans="1:122" s="211" customFormat="1" ht="15" customHeight="1">
      <c r="A179" s="194"/>
      <c r="B179" s="465"/>
      <c r="C179" s="465"/>
      <c r="D179" s="465"/>
      <c r="E179" s="465"/>
      <c r="F179" s="502" t="s">
        <v>106</v>
      </c>
      <c r="G179" s="431"/>
      <c r="H179" s="431"/>
      <c r="I179" s="431"/>
      <c r="J179" s="431"/>
      <c r="K179" s="431"/>
      <c r="L179" s="431"/>
      <c r="M179" s="432"/>
      <c r="N179" s="209" t="s">
        <v>176</v>
      </c>
      <c r="O179" s="204"/>
      <c r="P179" s="204"/>
      <c r="Q179" s="204"/>
      <c r="R179" s="204"/>
      <c r="S179" s="204"/>
      <c r="T179" s="204"/>
      <c r="U179" s="204"/>
      <c r="V179" s="204"/>
      <c r="W179" s="204"/>
      <c r="X179" s="204"/>
      <c r="Y179" s="204"/>
      <c r="Z179" s="204"/>
      <c r="AA179" s="204"/>
      <c r="AB179" s="204"/>
      <c r="AC179" s="204"/>
      <c r="AD179" s="204"/>
      <c r="AE179" s="204"/>
      <c r="AF179" s="204"/>
      <c r="AG179" s="204"/>
      <c r="AH179" s="204"/>
      <c r="AI179" s="204"/>
      <c r="AJ179" s="204"/>
      <c r="AK179" s="204"/>
      <c r="AL179" s="204"/>
      <c r="AM179" s="204"/>
      <c r="AN179" s="204"/>
      <c r="AO179" s="204"/>
      <c r="AP179" s="204"/>
      <c r="AQ179" s="204"/>
      <c r="AR179" s="204"/>
      <c r="AS179" s="204"/>
      <c r="AT179" s="204"/>
      <c r="AU179" s="204"/>
      <c r="AV179" s="204"/>
      <c r="AW179" s="204"/>
      <c r="AX179" s="205"/>
      <c r="AY179" s="195"/>
      <c r="AZ179" s="465"/>
      <c r="BA179" s="192">
        <f t="shared" si="30"/>
        <v>4</v>
      </c>
      <c r="BB179" s="192">
        <f t="shared" si="30"/>
        <v>2</v>
      </c>
      <c r="BC179" s="192">
        <f t="shared" si="30"/>
        <v>2</v>
      </c>
      <c r="BD179" s="192"/>
      <c r="BE179" s="192"/>
      <c r="BF179" s="192"/>
      <c r="BG179" s="559" t="str">
        <f t="shared" ca="1" si="17"/>
        <v/>
      </c>
      <c r="BH179" s="560" t="str">
        <f t="shared" ca="1" si="18"/>
        <v/>
      </c>
      <c r="BI179" s="560" t="str">
        <f t="shared" ca="1" si="19"/>
        <v/>
      </c>
      <c r="BJ179" s="560" t="str">
        <f t="shared" ca="1" si="20"/>
        <v/>
      </c>
      <c r="BK179" s="560" t="str">
        <f t="shared" ca="1" si="21"/>
        <v/>
      </c>
      <c r="BL179" s="561" t="str">
        <f t="shared" ca="1" si="22"/>
        <v/>
      </c>
      <c r="BM179" s="469"/>
      <c r="BN179" s="469"/>
      <c r="BO179" s="469"/>
      <c r="BP179" s="469"/>
      <c r="BQ179" s="469"/>
      <c r="BR179" s="465"/>
      <c r="BS179" s="465"/>
      <c r="BT179" s="465"/>
      <c r="BU179" s="465"/>
      <c r="BV179" s="465"/>
      <c r="BW179" s="465"/>
      <c r="BX179" s="465"/>
      <c r="BY179" s="465"/>
      <c r="BZ179" s="465"/>
      <c r="CA179" s="465"/>
      <c r="CB179" s="465"/>
      <c r="CC179" s="465"/>
      <c r="CD179" s="465"/>
      <c r="CE179" s="465"/>
      <c r="CF179" s="465"/>
      <c r="CG179" s="465"/>
      <c r="CH179" s="465"/>
      <c r="CI179" s="465"/>
      <c r="CJ179" s="465"/>
      <c r="CK179" s="465"/>
      <c r="CL179" s="469"/>
      <c r="CM179" s="465"/>
      <c r="CN179" s="465"/>
      <c r="CO179" s="465"/>
      <c r="CP179" s="465"/>
      <c r="CQ179" s="465"/>
      <c r="CR179" s="465"/>
      <c r="CS179" s="469"/>
      <c r="CT179" s="469"/>
      <c r="CU179" s="469"/>
      <c r="CV179" s="1528"/>
      <c r="CW179" s="1529"/>
      <c r="CX179" s="1529"/>
      <c r="CY179" s="1530"/>
      <c r="CZ179" s="1530"/>
      <c r="DA179" s="1530"/>
      <c r="DB179" s="1530"/>
      <c r="DC179" s="1530"/>
      <c r="DD179" s="1991"/>
      <c r="DE179" s="1992"/>
      <c r="DF179" s="1992"/>
      <c r="DG179" s="1993"/>
      <c r="DH179" s="1492"/>
      <c r="DI179" s="1492"/>
      <c r="DJ179" s="1492"/>
      <c r="DK179" s="1492"/>
      <c r="DL179" s="1492"/>
      <c r="DM179" s="1492"/>
      <c r="DN179" s="1492"/>
      <c r="DO179" s="1492"/>
      <c r="DP179" s="1492"/>
      <c r="DQ179" s="1492"/>
      <c r="DR179" s="1524"/>
    </row>
    <row r="180" spans="1:122" s="465" customFormat="1" ht="15" customHeight="1">
      <c r="A180" s="1772" t="str">
        <f>BA180&amp;"."</f>
        <v>5.</v>
      </c>
      <c r="B180" s="1774"/>
      <c r="C180" s="465" t="s">
        <v>477</v>
      </c>
      <c r="AY180" s="195"/>
      <c r="BA180" s="193">
        <f>BA179+1</f>
        <v>5</v>
      </c>
      <c r="BB180" s="192"/>
      <c r="BC180" s="192"/>
      <c r="BD180" s="192"/>
      <c r="BE180" s="192"/>
      <c r="BF180" s="192"/>
      <c r="BG180" s="559" t="str">
        <f t="shared" ca="1" si="17"/>
        <v/>
      </c>
      <c r="BH180" s="560" t="str">
        <f t="shared" ca="1" si="18"/>
        <v/>
      </c>
      <c r="BI180" s="560" t="str">
        <f t="shared" ca="1" si="19"/>
        <v/>
      </c>
      <c r="BJ180" s="560" t="str">
        <f t="shared" ca="1" si="20"/>
        <v/>
      </c>
      <c r="BK180" s="560" t="str">
        <f t="shared" ca="1" si="21"/>
        <v/>
      </c>
      <c r="BL180" s="561" t="str">
        <f t="shared" ca="1" si="22"/>
        <v/>
      </c>
      <c r="CV180" s="1528"/>
      <c r="CW180" s="1529"/>
      <c r="CX180" s="1529"/>
      <c r="CY180" s="1529"/>
      <c r="CZ180" s="1529"/>
      <c r="DA180" s="1529"/>
      <c r="DB180" s="1529"/>
      <c r="DC180" s="1529"/>
      <c r="DD180" s="1991"/>
      <c r="DE180" s="1992"/>
      <c r="DF180" s="1992"/>
      <c r="DG180" s="1993"/>
      <c r="DH180" s="1264"/>
      <c r="DI180" s="1264"/>
      <c r="DJ180" s="1264"/>
      <c r="DK180" s="1264"/>
      <c r="DL180" s="1264"/>
      <c r="DM180" s="1264"/>
      <c r="DN180" s="1264"/>
      <c r="DO180" s="1264"/>
      <c r="DP180" s="1264"/>
      <c r="DQ180" s="1264"/>
      <c r="DR180" s="307"/>
    </row>
    <row r="181" spans="1:122" s="465" customFormat="1" ht="15" customHeight="1">
      <c r="A181" s="1887" t="str">
        <f>BA181&amp;"."&amp;BB181</f>
        <v>5.1</v>
      </c>
      <c r="B181" s="1888"/>
      <c r="C181" s="1888"/>
      <c r="D181" s="187" t="str">
        <f>"画面項目No."&amp;$B$39&amp;" "&amp;$D$39</f>
        <v>画面項目No.2 計画年度</v>
      </c>
      <c r="H181" s="189"/>
      <c r="AY181" s="195"/>
      <c r="BA181" s="192">
        <f>BA180</f>
        <v>5</v>
      </c>
      <c r="BB181" s="193">
        <f>BB180+1</f>
        <v>1</v>
      </c>
      <c r="BC181" s="192"/>
      <c r="BD181" s="192"/>
      <c r="BE181" s="192"/>
      <c r="BF181" s="192"/>
      <c r="BG181" s="559" t="str">
        <f t="shared" ca="1" si="17"/>
        <v/>
      </c>
      <c r="BH181" s="560" t="str">
        <f t="shared" ca="1" si="18"/>
        <v/>
      </c>
      <c r="BI181" s="560" t="str">
        <f t="shared" ca="1" si="19"/>
        <v/>
      </c>
      <c r="BJ181" s="560" t="str">
        <f t="shared" ca="1" si="20"/>
        <v/>
      </c>
      <c r="BK181" s="560" t="str">
        <f t="shared" ca="1" si="21"/>
        <v/>
      </c>
      <c r="BL181" s="561" t="str">
        <f t="shared" ca="1" si="22"/>
        <v/>
      </c>
      <c r="CV181" s="1528"/>
      <c r="CW181" s="1529"/>
      <c r="CX181" s="1529"/>
      <c r="CY181" s="1529"/>
      <c r="CZ181" s="1529"/>
      <c r="DA181" s="1529"/>
      <c r="DB181" s="1529"/>
      <c r="DC181" s="1529"/>
      <c r="DD181" s="1991"/>
      <c r="DE181" s="1992"/>
      <c r="DF181" s="1992"/>
      <c r="DG181" s="1993"/>
      <c r="DH181" s="1264"/>
      <c r="DI181" s="1264"/>
      <c r="DJ181" s="1264"/>
      <c r="DK181" s="1264"/>
      <c r="DL181" s="1264"/>
      <c r="DM181" s="1264"/>
      <c r="DN181" s="1264"/>
      <c r="DO181" s="1264"/>
      <c r="DP181" s="1264"/>
      <c r="DQ181" s="1264"/>
      <c r="DR181" s="307"/>
    </row>
    <row r="182" spans="1:122" s="465" customFormat="1" ht="15" customHeight="1">
      <c r="A182" s="1887" t="str">
        <f>BA182&amp;"."&amp;BB182&amp;"."&amp;BC182</f>
        <v>5.1.1</v>
      </c>
      <c r="B182" s="1888"/>
      <c r="C182" s="1888"/>
      <c r="D182" s="1888"/>
      <c r="E182" s="236" t="s">
        <v>1197</v>
      </c>
      <c r="F182" s="236"/>
      <c r="G182" s="236"/>
      <c r="H182" s="236"/>
      <c r="J182" s="236"/>
      <c r="K182" s="236"/>
      <c r="L182" s="236"/>
      <c r="M182" s="236"/>
      <c r="N182" s="236"/>
      <c r="O182" s="236"/>
      <c r="P182" s="236"/>
      <c r="Q182" s="236"/>
      <c r="R182" s="236"/>
      <c r="S182" s="236"/>
      <c r="T182" s="236"/>
      <c r="U182" s="236"/>
      <c r="V182" s="236"/>
      <c r="W182" s="236"/>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40"/>
      <c r="BA182" s="192">
        <f>BA181</f>
        <v>5</v>
      </c>
      <c r="BB182" s="192">
        <f>BB181</f>
        <v>1</v>
      </c>
      <c r="BC182" s="193">
        <f>BC181+1</f>
        <v>1</v>
      </c>
      <c r="BD182" s="192"/>
      <c r="BE182" s="192"/>
      <c r="BF182" s="1101"/>
      <c r="BG182" s="559" t="str">
        <f t="shared" ca="1" si="17"/>
        <v/>
      </c>
      <c r="BH182" s="560" t="str">
        <f t="shared" ca="1" si="18"/>
        <v/>
      </c>
      <c r="BI182" s="560" t="str">
        <f t="shared" ca="1" si="19"/>
        <v/>
      </c>
      <c r="BJ182" s="560" t="str">
        <f t="shared" ca="1" si="20"/>
        <v/>
      </c>
      <c r="BK182" s="560" t="str">
        <f t="shared" ca="1" si="21"/>
        <v/>
      </c>
      <c r="BL182" s="561" t="str">
        <f t="shared" ca="1" si="22"/>
        <v/>
      </c>
      <c r="CV182" s="1488" t="s">
        <v>2267</v>
      </c>
      <c r="CW182" s="1489"/>
      <c r="CX182" s="1489"/>
      <c r="CY182" s="1489"/>
      <c r="CZ182" s="1489"/>
      <c r="DA182" s="1489"/>
      <c r="DB182" s="1489"/>
      <c r="DC182" s="1489"/>
      <c r="DD182" s="1859">
        <v>44641</v>
      </c>
      <c r="DE182" s="1860"/>
      <c r="DF182" s="1860"/>
      <c r="DG182" s="1861"/>
      <c r="DH182" s="1264"/>
      <c r="DI182" s="1264"/>
      <c r="DJ182" s="1264"/>
      <c r="DK182" s="1264"/>
      <c r="DL182" s="1264"/>
      <c r="DM182" s="1264"/>
      <c r="DN182" s="1264"/>
      <c r="DO182" s="1264"/>
      <c r="DP182" s="1264"/>
      <c r="DQ182" s="1264"/>
      <c r="DR182" s="307"/>
    </row>
    <row r="183" spans="1:122" s="465" customFormat="1" ht="15" customHeight="1">
      <c r="A183" s="1001"/>
      <c r="B183" s="1002"/>
      <c r="C183" s="1002"/>
      <c r="D183" s="1002"/>
      <c r="E183" s="1029" t="str">
        <f>$CL$2&amp;"を参照し、入力不可文字を制御する。"</f>
        <v>「2. 画面項目仕様」を参照し、入力不可文字を制御する。</v>
      </c>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40"/>
      <c r="BA183" s="192">
        <f>BA182</f>
        <v>5</v>
      </c>
      <c r="BB183" s="192">
        <f>BB182</f>
        <v>1</v>
      </c>
      <c r="BC183" s="192">
        <f>BC182</f>
        <v>1</v>
      </c>
      <c r="BD183" s="192"/>
      <c r="BE183" s="192"/>
      <c r="BF183" s="1101"/>
      <c r="BG183" s="559" t="str">
        <f t="shared" ca="1" si="17"/>
        <v/>
      </c>
      <c r="BH183" s="560" t="str">
        <f t="shared" ca="1" si="18"/>
        <v/>
      </c>
      <c r="BI183" s="560" t="str">
        <f t="shared" ca="1" si="19"/>
        <v/>
      </c>
      <c r="BJ183" s="560" t="str">
        <f t="shared" ca="1" si="20"/>
        <v/>
      </c>
      <c r="BK183" s="560" t="str">
        <f t="shared" ca="1" si="21"/>
        <v/>
      </c>
      <c r="BL183" s="561" t="str">
        <f t="shared" ca="1" si="22"/>
        <v/>
      </c>
      <c r="CV183" s="1528"/>
      <c r="CW183" s="1529"/>
      <c r="CX183" s="1529"/>
      <c r="CY183" s="1529"/>
      <c r="CZ183" s="1529"/>
      <c r="DA183" s="1529"/>
      <c r="DB183" s="1529"/>
      <c r="DC183" s="1529"/>
      <c r="DD183" s="1991"/>
      <c r="DE183" s="1992"/>
      <c r="DF183" s="1992"/>
      <c r="DG183" s="1993"/>
      <c r="DH183" s="1264"/>
      <c r="DI183" s="1264"/>
      <c r="DJ183" s="1264"/>
      <c r="DK183" s="1264"/>
      <c r="DL183" s="1264"/>
      <c r="DM183" s="1264"/>
      <c r="DN183" s="1264"/>
      <c r="DO183" s="1264"/>
      <c r="DP183" s="1264"/>
      <c r="DQ183" s="1264"/>
      <c r="DR183" s="307"/>
    </row>
    <row r="184" spans="1:122" s="465" customFormat="1" ht="15" customHeight="1">
      <c r="A184" s="1887" t="str">
        <f>BA184&amp;"."&amp;BB184&amp;"."&amp;BC184</f>
        <v>5.1.2</v>
      </c>
      <c r="B184" s="1888"/>
      <c r="C184" s="1888"/>
      <c r="D184" s="1888"/>
      <c r="E184" s="236" t="s">
        <v>293</v>
      </c>
      <c r="F184" s="236"/>
      <c r="G184" s="236"/>
      <c r="H184" s="236"/>
      <c r="J184" s="236"/>
      <c r="K184" s="236"/>
      <c r="L184" s="236"/>
      <c r="M184" s="236"/>
      <c r="N184" s="236"/>
      <c r="O184" s="236"/>
      <c r="P184" s="236"/>
      <c r="Q184" s="236"/>
      <c r="R184" s="236"/>
      <c r="S184" s="236"/>
      <c r="T184" s="236"/>
      <c r="U184" s="236"/>
      <c r="V184" s="236"/>
      <c r="W184" s="236"/>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40"/>
      <c r="BA184" s="192">
        <f>BA183</f>
        <v>5</v>
      </c>
      <c r="BB184" s="192">
        <f>BB183</f>
        <v>1</v>
      </c>
      <c r="BC184" s="193">
        <f>BC183+1</f>
        <v>2</v>
      </c>
      <c r="BD184" s="192"/>
      <c r="BE184" s="192"/>
      <c r="BF184" s="1101"/>
      <c r="BG184" s="559" t="str">
        <f t="shared" ca="1" si="17"/>
        <v/>
      </c>
      <c r="BH184" s="560" t="str">
        <f t="shared" ca="1" si="18"/>
        <v/>
      </c>
      <c r="BI184" s="560" t="str">
        <f t="shared" ca="1" si="19"/>
        <v/>
      </c>
      <c r="BJ184" s="560" t="str">
        <f t="shared" ca="1" si="20"/>
        <v/>
      </c>
      <c r="BK184" s="560" t="str">
        <f t="shared" ca="1" si="21"/>
        <v/>
      </c>
      <c r="BL184" s="561" t="str">
        <f t="shared" ca="1" si="22"/>
        <v/>
      </c>
      <c r="CV184" s="1528"/>
      <c r="CW184" s="1529"/>
      <c r="CX184" s="1529"/>
      <c r="CY184" s="1529"/>
      <c r="CZ184" s="1529"/>
      <c r="DA184" s="1529"/>
      <c r="DB184" s="1529"/>
      <c r="DC184" s="1529"/>
      <c r="DD184" s="1991"/>
      <c r="DE184" s="1992"/>
      <c r="DF184" s="1992"/>
      <c r="DG184" s="1993"/>
      <c r="DH184" s="1264"/>
      <c r="DI184" s="1264"/>
      <c r="DJ184" s="1264"/>
      <c r="DK184" s="1264"/>
      <c r="DL184" s="1264"/>
      <c r="DM184" s="1264"/>
      <c r="DN184" s="1264"/>
      <c r="DO184" s="1264"/>
      <c r="DP184" s="1264"/>
      <c r="DQ184" s="1264"/>
      <c r="DR184" s="307"/>
    </row>
    <row r="185" spans="1:122" s="465" customFormat="1" ht="15" customHeight="1">
      <c r="A185" s="1772" t="str">
        <f>BD185</f>
        <v>①</v>
      </c>
      <c r="B185" s="1773"/>
      <c r="C185" s="1773"/>
      <c r="D185" s="1773"/>
      <c r="E185" s="1773"/>
      <c r="F185" s="236" t="s">
        <v>1202</v>
      </c>
      <c r="G185" s="236"/>
      <c r="H185" s="236"/>
      <c r="I185" s="236"/>
      <c r="J185" s="300"/>
      <c r="K185" s="236"/>
      <c r="L185" s="236"/>
      <c r="M185" s="236"/>
      <c r="N185" s="236"/>
      <c r="O185" s="236"/>
      <c r="P185" s="236"/>
      <c r="Q185" s="236"/>
      <c r="R185" s="236"/>
      <c r="S185" s="236"/>
      <c r="T185" s="236"/>
      <c r="U185" s="236"/>
      <c r="V185" s="236"/>
      <c r="W185" s="236"/>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40"/>
      <c r="BA185" s="192">
        <f t="shared" ref="BA185:BC189" si="31">BA184</f>
        <v>5</v>
      </c>
      <c r="BB185" s="192">
        <f t="shared" si="31"/>
        <v>1</v>
      </c>
      <c r="BC185" s="192">
        <f t="shared" si="31"/>
        <v>2</v>
      </c>
      <c r="BD185" s="193" t="str">
        <f>IF(ISBLANK(BD184),"①",CHAR(CODE(BD184)+1))</f>
        <v>①</v>
      </c>
      <c r="BE185" s="192"/>
      <c r="BF185" s="1101"/>
      <c r="BG185" s="559" t="str">
        <f t="shared" ca="1" si="17"/>
        <v/>
      </c>
      <c r="BH185" s="560" t="str">
        <f t="shared" ca="1" si="18"/>
        <v/>
      </c>
      <c r="BI185" s="560" t="str">
        <f t="shared" ca="1" si="19"/>
        <v/>
      </c>
      <c r="BJ185" s="560" t="str">
        <f t="shared" ca="1" si="20"/>
        <v/>
      </c>
      <c r="BK185" s="560" t="str">
        <f t="shared" ca="1" si="21"/>
        <v/>
      </c>
      <c r="BL185" s="561" t="str">
        <f t="shared" ca="1" si="22"/>
        <v/>
      </c>
      <c r="CV185" s="1528" t="s">
        <v>2283</v>
      </c>
      <c r="CW185" s="1529"/>
      <c r="CX185" s="1529"/>
      <c r="CY185" s="1529"/>
      <c r="CZ185" s="1529"/>
      <c r="DA185" s="1529"/>
      <c r="DB185" s="1529"/>
      <c r="DC185" s="1529"/>
      <c r="DD185" s="1991"/>
      <c r="DE185" s="1992"/>
      <c r="DF185" s="1992"/>
      <c r="DG185" s="1993"/>
      <c r="DH185" s="1264"/>
      <c r="DI185" s="1264"/>
      <c r="DJ185" s="1264"/>
      <c r="DK185" s="1264"/>
      <c r="DL185" s="1264"/>
      <c r="DM185" s="1264"/>
      <c r="DN185" s="1264"/>
      <c r="DO185" s="1264"/>
      <c r="DP185" s="1264"/>
      <c r="DQ185" s="1264"/>
      <c r="DR185" s="307"/>
    </row>
    <row r="186" spans="1:122" s="465" customFormat="1" ht="15" customHeight="1">
      <c r="A186" s="1014"/>
      <c r="B186" s="1015"/>
      <c r="C186" s="1015"/>
      <c r="D186" s="1015"/>
      <c r="E186" s="1015"/>
      <c r="F186" s="275" t="str">
        <f>$BR$87&amp;"を実施し、計画作成日項目のリストデータをセットする。"</f>
        <v>「共通仕様」「56. 金型保守計画作成日」を実施し、計画作成日項目のリストデータをセットする。</v>
      </c>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75"/>
      <c r="AS186" s="275"/>
      <c r="AT186" s="275"/>
      <c r="AU186" s="275"/>
      <c r="AV186" s="275"/>
      <c r="AW186" s="275"/>
      <c r="AX186" s="275"/>
      <c r="AY186" s="223"/>
      <c r="BA186" s="192">
        <f>BA185</f>
        <v>5</v>
      </c>
      <c r="BB186" s="192">
        <f>BB185</f>
        <v>1</v>
      </c>
      <c r="BC186" s="192">
        <f>BC185</f>
        <v>2</v>
      </c>
      <c r="BD186" s="192" t="str">
        <f>BD185</f>
        <v>①</v>
      </c>
      <c r="BE186" s="192"/>
      <c r="BF186" s="1101"/>
      <c r="BG186" s="559" t="str">
        <f t="shared" ca="1" si="17"/>
        <v/>
      </c>
      <c r="BH186" s="560" t="str">
        <f t="shared" ca="1" si="18"/>
        <v/>
      </c>
      <c r="BI186" s="560" t="str">
        <f t="shared" ca="1" si="19"/>
        <v/>
      </c>
      <c r="BJ186" s="560" t="str">
        <f t="shared" ca="1" si="20"/>
        <v/>
      </c>
      <c r="BK186" s="560" t="str">
        <f t="shared" ca="1" si="21"/>
        <v/>
      </c>
      <c r="BL186" s="561" t="str">
        <f t="shared" ca="1" si="22"/>
        <v/>
      </c>
      <c r="CV186" s="1528"/>
      <c r="CW186" s="1529"/>
      <c r="CX186" s="1529"/>
      <c r="CY186" s="1529"/>
      <c r="CZ186" s="1529"/>
      <c r="DA186" s="1529"/>
      <c r="DB186" s="1529"/>
      <c r="DC186" s="1529"/>
      <c r="DD186" s="1991"/>
      <c r="DE186" s="1992"/>
      <c r="DF186" s="1992"/>
      <c r="DG186" s="1993"/>
      <c r="DH186" s="1264"/>
      <c r="DI186" s="1264"/>
      <c r="DJ186" s="1264"/>
      <c r="DK186" s="1264"/>
      <c r="DL186" s="1264"/>
      <c r="DM186" s="1264"/>
      <c r="DN186" s="1264"/>
      <c r="DO186" s="1264"/>
      <c r="DP186" s="1264"/>
      <c r="DQ186" s="1264"/>
      <c r="DR186" s="307"/>
    </row>
    <row r="187" spans="1:122" s="465" customFormat="1" ht="15" customHeight="1">
      <c r="A187" s="1772" t="str">
        <f>BD187</f>
        <v>②</v>
      </c>
      <c r="B187" s="1773"/>
      <c r="C187" s="1773"/>
      <c r="D187" s="1773"/>
      <c r="E187" s="1773"/>
      <c r="F187" s="236" t="s">
        <v>1198</v>
      </c>
      <c r="G187" s="236"/>
      <c r="H187" s="236"/>
      <c r="I187" s="236"/>
      <c r="J187" s="300"/>
      <c r="K187" s="236"/>
      <c r="L187" s="236"/>
      <c r="M187" s="236"/>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40"/>
      <c r="BA187" s="192">
        <f t="shared" si="31"/>
        <v>5</v>
      </c>
      <c r="BB187" s="192">
        <f t="shared" si="31"/>
        <v>1</v>
      </c>
      <c r="BC187" s="192">
        <f t="shared" si="31"/>
        <v>2</v>
      </c>
      <c r="BD187" s="193" t="str">
        <f>IF(ISBLANK(BD186),"①",CHAR(CODE(BD186)+1))</f>
        <v>②</v>
      </c>
      <c r="BE187" s="192"/>
      <c r="BF187" s="1101"/>
      <c r="BG187" s="559" t="str">
        <f t="shared" ca="1" si="17"/>
        <v/>
      </c>
      <c r="BH187" s="560" t="str">
        <f t="shared" ca="1" si="18"/>
        <v/>
      </c>
      <c r="BI187" s="560" t="str">
        <f t="shared" ca="1" si="19"/>
        <v/>
      </c>
      <c r="BJ187" s="560" t="str">
        <f t="shared" ca="1" si="20"/>
        <v/>
      </c>
      <c r="BK187" s="560" t="str">
        <f t="shared" ca="1" si="21"/>
        <v/>
      </c>
      <c r="BL187" s="561" t="str">
        <f t="shared" ca="1" si="22"/>
        <v/>
      </c>
      <c r="CV187" s="1488" t="s">
        <v>2265</v>
      </c>
      <c r="CW187" s="1489"/>
      <c r="CX187" s="1489"/>
      <c r="CY187" s="1489"/>
      <c r="CZ187" s="1489"/>
      <c r="DA187" s="1489"/>
      <c r="DB187" s="1489"/>
      <c r="DC187" s="1489"/>
      <c r="DD187" s="1859">
        <v>44641</v>
      </c>
      <c r="DE187" s="1860"/>
      <c r="DF187" s="1860"/>
      <c r="DG187" s="1861"/>
      <c r="DH187" s="1264"/>
      <c r="DI187" s="1264"/>
      <c r="DJ187" s="1264"/>
      <c r="DK187" s="1264"/>
      <c r="DL187" s="1264"/>
      <c r="DM187" s="1264"/>
      <c r="DN187" s="1264"/>
      <c r="DO187" s="1264"/>
      <c r="DP187" s="1264"/>
      <c r="DQ187" s="1264"/>
      <c r="DR187" s="307"/>
    </row>
    <row r="188" spans="1:122" s="465" customFormat="1" ht="15" customHeight="1">
      <c r="A188" s="1001"/>
      <c r="B188" s="1002"/>
      <c r="C188" s="1002"/>
      <c r="D188" s="1002"/>
      <c r="E188" s="1002"/>
      <c r="F188" s="275" t="str">
        <f>$CL$27&amp;"を実施し、該当するデータを一覧表へ表示する。"</f>
        <v>「10. データ検索処理」を実施し、該当するデータを一覧表へ表示する。</v>
      </c>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23"/>
      <c r="BA188" s="192">
        <f>BA187</f>
        <v>5</v>
      </c>
      <c r="BB188" s="192">
        <f>BB187</f>
        <v>1</v>
      </c>
      <c r="BC188" s="192">
        <f>BC187</f>
        <v>2</v>
      </c>
      <c r="BD188" s="192" t="str">
        <f>BD187</f>
        <v>②</v>
      </c>
      <c r="BE188" s="192"/>
      <c r="BF188" s="1101"/>
      <c r="BG188" s="559" t="str">
        <f t="shared" ca="1" si="17"/>
        <v/>
      </c>
      <c r="BH188" s="560" t="str">
        <f t="shared" ca="1" si="18"/>
        <v/>
      </c>
      <c r="BI188" s="560" t="str">
        <f t="shared" ca="1" si="19"/>
        <v/>
      </c>
      <c r="BJ188" s="560" t="str">
        <f t="shared" ca="1" si="20"/>
        <v/>
      </c>
      <c r="BK188" s="560" t="str">
        <f t="shared" ca="1" si="21"/>
        <v/>
      </c>
      <c r="BL188" s="561" t="str">
        <f t="shared" ca="1" si="22"/>
        <v/>
      </c>
      <c r="CV188" s="1528"/>
      <c r="CW188" s="1529"/>
      <c r="CX188" s="1529"/>
      <c r="CY188" s="1529"/>
      <c r="CZ188" s="1529"/>
      <c r="DA188" s="1529"/>
      <c r="DB188" s="1529"/>
      <c r="DC188" s="1529"/>
      <c r="DD188" s="1991"/>
      <c r="DE188" s="1992"/>
      <c r="DF188" s="1992"/>
      <c r="DG188" s="1993"/>
      <c r="DH188" s="1264"/>
      <c r="DI188" s="1264"/>
      <c r="DJ188" s="1264"/>
      <c r="DK188" s="1264"/>
      <c r="DL188" s="1264"/>
      <c r="DM188" s="1264"/>
      <c r="DN188" s="1264"/>
      <c r="DO188" s="1264"/>
      <c r="DP188" s="1264"/>
      <c r="DQ188" s="1264"/>
      <c r="DR188" s="307"/>
    </row>
    <row r="189" spans="1:122" s="465" customFormat="1" ht="15" customHeight="1">
      <c r="A189" s="1772" t="str">
        <f>BD189</f>
        <v>③</v>
      </c>
      <c r="B189" s="1773"/>
      <c r="C189" s="1773"/>
      <c r="D189" s="1773"/>
      <c r="E189" s="1773"/>
      <c r="F189" s="236" t="s">
        <v>1201</v>
      </c>
      <c r="G189" s="236"/>
      <c r="H189" s="236"/>
      <c r="I189" s="236"/>
      <c r="J189" s="300"/>
      <c r="K189" s="236"/>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40"/>
      <c r="BA189" s="192">
        <f t="shared" si="31"/>
        <v>5</v>
      </c>
      <c r="BB189" s="192">
        <f t="shared" si="31"/>
        <v>1</v>
      </c>
      <c r="BC189" s="192">
        <f t="shared" si="31"/>
        <v>2</v>
      </c>
      <c r="BD189" s="193" t="str">
        <f>IF(ISBLANK(BD188),"①",CHAR(CODE(BD188)+1))</f>
        <v>③</v>
      </c>
      <c r="BE189" s="192"/>
      <c r="BF189" s="1101"/>
      <c r="BG189" s="559" t="str">
        <f t="shared" ca="1" si="17"/>
        <v/>
      </c>
      <c r="BH189" s="560" t="str">
        <f t="shared" ca="1" si="18"/>
        <v/>
      </c>
      <c r="BI189" s="560" t="str">
        <f t="shared" ca="1" si="19"/>
        <v/>
      </c>
      <c r="BJ189" s="560" t="str">
        <f t="shared" ca="1" si="20"/>
        <v/>
      </c>
      <c r="BK189" s="560" t="str">
        <f t="shared" ca="1" si="21"/>
        <v/>
      </c>
      <c r="BL189" s="561" t="str">
        <f t="shared" ca="1" si="22"/>
        <v/>
      </c>
      <c r="CV189" s="1528"/>
      <c r="CW189" s="1529"/>
      <c r="CX189" s="1529"/>
      <c r="CY189" s="1529"/>
      <c r="CZ189" s="1529"/>
      <c r="DA189" s="1529"/>
      <c r="DB189" s="1529"/>
      <c r="DC189" s="1529"/>
      <c r="DD189" s="1991"/>
      <c r="DE189" s="1992"/>
      <c r="DF189" s="1992"/>
      <c r="DG189" s="1993"/>
      <c r="DH189" s="1264"/>
      <c r="DI189" s="1264"/>
      <c r="DJ189" s="1264"/>
      <c r="DK189" s="1264"/>
      <c r="DL189" s="1264"/>
      <c r="DM189" s="1264"/>
      <c r="DN189" s="1264"/>
      <c r="DO189" s="1264"/>
      <c r="DP189" s="1264"/>
      <c r="DQ189" s="1264"/>
      <c r="DR189" s="307"/>
    </row>
    <row r="190" spans="1:122" s="465" customFormat="1" ht="15" customHeight="1">
      <c r="A190" s="1887" t="str">
        <f>BA190&amp;"."&amp;BB190</f>
        <v>5.2</v>
      </c>
      <c r="B190" s="1888"/>
      <c r="C190" s="1888"/>
      <c r="D190" s="187" t="str">
        <f>"画面項目No."&amp;$B$41&amp;" "&amp;$D$41</f>
        <v>画面項目No.4 計画作成日</v>
      </c>
      <c r="H190" s="189"/>
      <c r="AY190" s="195"/>
      <c r="BA190" s="192">
        <f>BA189</f>
        <v>5</v>
      </c>
      <c r="BB190" s="193">
        <f>BB189+1</f>
        <v>2</v>
      </c>
      <c r="BC190" s="192"/>
      <c r="BD190" s="192"/>
      <c r="BE190" s="192"/>
      <c r="BF190" s="192"/>
      <c r="BG190" s="559" t="str">
        <f t="shared" ca="1" si="17"/>
        <v/>
      </c>
      <c r="BH190" s="560" t="str">
        <f t="shared" ca="1" si="18"/>
        <v/>
      </c>
      <c r="BI190" s="560" t="str">
        <f t="shared" ca="1" si="19"/>
        <v/>
      </c>
      <c r="BJ190" s="560" t="str">
        <f t="shared" ca="1" si="20"/>
        <v/>
      </c>
      <c r="BK190" s="560" t="str">
        <f t="shared" ca="1" si="21"/>
        <v/>
      </c>
      <c r="BL190" s="561" t="str">
        <f t="shared" ca="1" si="22"/>
        <v/>
      </c>
      <c r="CV190" s="1528"/>
      <c r="CW190" s="1529"/>
      <c r="CX190" s="1529"/>
      <c r="CY190" s="1529"/>
      <c r="CZ190" s="1529"/>
      <c r="DA190" s="1529"/>
      <c r="DB190" s="1529"/>
      <c r="DC190" s="1529"/>
      <c r="DD190" s="1991"/>
      <c r="DE190" s="1992"/>
      <c r="DF190" s="1992"/>
      <c r="DG190" s="1993"/>
      <c r="DH190" s="1264"/>
      <c r="DI190" s="1264"/>
      <c r="DJ190" s="1264"/>
      <c r="DK190" s="1264"/>
      <c r="DL190" s="1264"/>
      <c r="DM190" s="1264"/>
      <c r="DN190" s="1264"/>
      <c r="DO190" s="1264"/>
      <c r="DP190" s="1264"/>
      <c r="DQ190" s="1264"/>
      <c r="DR190" s="307"/>
    </row>
    <row r="191" spans="1:122" s="465" customFormat="1" ht="15" customHeight="1">
      <c r="A191" s="1887" t="str">
        <f>BA191&amp;"."&amp;BB191&amp;"."&amp;BC191</f>
        <v>5.2.1</v>
      </c>
      <c r="B191" s="1888"/>
      <c r="C191" s="1888"/>
      <c r="D191" s="1888"/>
      <c r="E191" s="236" t="s">
        <v>271</v>
      </c>
      <c r="F191" s="236"/>
      <c r="G191" s="236"/>
      <c r="H191" s="236"/>
      <c r="J191" s="236"/>
      <c r="K191" s="236"/>
      <c r="L191" s="236"/>
      <c r="M191" s="236"/>
      <c r="N191" s="236"/>
      <c r="O191" s="236"/>
      <c r="P191" s="236"/>
      <c r="Q191" s="236"/>
      <c r="R191" s="236"/>
      <c r="S191" s="236"/>
      <c r="T191" s="236"/>
      <c r="U191" s="236"/>
      <c r="V191" s="236"/>
      <c r="W191" s="236"/>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40"/>
      <c r="BA191" s="192">
        <f>BA190</f>
        <v>5</v>
      </c>
      <c r="BB191" s="192">
        <f>BB190</f>
        <v>2</v>
      </c>
      <c r="BC191" s="193">
        <f>BC190+1</f>
        <v>1</v>
      </c>
      <c r="BD191" s="192"/>
      <c r="BE191" s="192"/>
      <c r="BF191" s="1101"/>
      <c r="BG191" s="559" t="str">
        <f t="shared" ca="1" si="17"/>
        <v/>
      </c>
      <c r="BH191" s="560" t="str">
        <f t="shared" ca="1" si="18"/>
        <v/>
      </c>
      <c r="BI191" s="560" t="str">
        <f t="shared" ca="1" si="19"/>
        <v/>
      </c>
      <c r="BJ191" s="560" t="str">
        <f t="shared" ca="1" si="20"/>
        <v/>
      </c>
      <c r="BK191" s="560" t="str">
        <f t="shared" ca="1" si="21"/>
        <v/>
      </c>
      <c r="BL191" s="561" t="str">
        <f t="shared" ca="1" si="22"/>
        <v/>
      </c>
      <c r="CV191" s="1528" t="s">
        <v>2283</v>
      </c>
      <c r="CW191" s="1529"/>
      <c r="CX191" s="1529"/>
      <c r="CY191" s="1529"/>
      <c r="CZ191" s="1529"/>
      <c r="DA191" s="1529"/>
      <c r="DB191" s="1529"/>
      <c r="DC191" s="1529"/>
      <c r="DD191" s="1991"/>
      <c r="DE191" s="1992"/>
      <c r="DF191" s="1992"/>
      <c r="DG191" s="1993"/>
      <c r="DH191" s="1264"/>
      <c r="DI191" s="1264"/>
      <c r="DJ191" s="1264"/>
      <c r="DK191" s="1264"/>
      <c r="DL191" s="1264"/>
      <c r="DM191" s="1264"/>
      <c r="DN191" s="1264"/>
      <c r="DO191" s="1264"/>
      <c r="DP191" s="1264"/>
      <c r="DQ191" s="1264"/>
      <c r="DR191" s="307"/>
    </row>
    <row r="192" spans="1:122" s="465" customFormat="1" ht="15" customHeight="1">
      <c r="A192" s="1772" t="str">
        <f>BD192</f>
        <v>①</v>
      </c>
      <c r="B192" s="1773"/>
      <c r="C192" s="1773"/>
      <c r="D192" s="1773"/>
      <c r="E192" s="1773"/>
      <c r="F192" s="236" t="str">
        <f>$B$37&amp;"."&amp;$D$39&amp;"が入力されていない場合"</f>
        <v>入力領域.計画年度が入力されていない場合</v>
      </c>
      <c r="G192" s="236"/>
      <c r="H192" s="236"/>
      <c r="I192" s="236"/>
      <c r="J192" s="236"/>
      <c r="K192" s="236"/>
      <c r="L192" s="236"/>
      <c r="M192" s="236"/>
      <c r="N192" s="236"/>
      <c r="O192" s="236"/>
      <c r="P192" s="236"/>
      <c r="Q192" s="236"/>
      <c r="R192" s="236"/>
      <c r="S192" s="236"/>
      <c r="T192" s="236"/>
      <c r="U192" s="236"/>
      <c r="V192" s="236"/>
      <c r="W192" s="236"/>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40"/>
      <c r="BA192" s="192">
        <f>BA191</f>
        <v>5</v>
      </c>
      <c r="BB192" s="192">
        <f>BB191</f>
        <v>2</v>
      </c>
      <c r="BC192" s="192">
        <f>BC191</f>
        <v>1</v>
      </c>
      <c r="BD192" s="193" t="str">
        <f>IF(ISBLANK(BD191),"①",CHAR(CODE(BD191)+1))</f>
        <v>①</v>
      </c>
      <c r="BE192" s="192"/>
      <c r="BF192" s="1101"/>
      <c r="BG192" s="559" t="str">
        <f t="shared" ca="1" si="17"/>
        <v/>
      </c>
      <c r="BH192" s="560" t="str">
        <f t="shared" ca="1" si="18"/>
        <v/>
      </c>
      <c r="BI192" s="560" t="str">
        <f t="shared" ca="1" si="19"/>
        <v/>
      </c>
      <c r="BJ192" s="560" t="str">
        <f t="shared" ca="1" si="20"/>
        <v/>
      </c>
      <c r="BK192" s="560" t="str">
        <f t="shared" ca="1" si="21"/>
        <v/>
      </c>
      <c r="BL192" s="561" t="str">
        <f t="shared" ca="1" si="22"/>
        <v/>
      </c>
      <c r="CV192" s="1528"/>
      <c r="CW192" s="1529"/>
      <c r="CX192" s="1529"/>
      <c r="CY192" s="1529"/>
      <c r="CZ192" s="1529"/>
      <c r="DA192" s="1529"/>
      <c r="DB192" s="1529"/>
      <c r="DC192" s="1529"/>
      <c r="DD192" s="1991"/>
      <c r="DE192" s="1992"/>
      <c r="DF192" s="1992"/>
      <c r="DG192" s="1993"/>
      <c r="DH192" s="1264"/>
      <c r="DI192" s="1264"/>
      <c r="DJ192" s="1264"/>
      <c r="DK192" s="1264"/>
      <c r="DL192" s="1264"/>
      <c r="DM192" s="1264"/>
      <c r="DN192" s="1264"/>
      <c r="DO192" s="1264"/>
      <c r="DP192" s="1264"/>
      <c r="DQ192" s="1264"/>
      <c r="DR192" s="307"/>
    </row>
    <row r="193" spans="1:122" s="465" customFormat="1" ht="15" customHeight="1">
      <c r="A193" s="1014"/>
      <c r="B193" s="1015"/>
      <c r="C193" s="1015"/>
      <c r="D193" s="1015"/>
      <c r="E193" s="1015"/>
      <c r="F193" s="275" t="str">
        <f>$BU$88&amp;"の処理を行う。"</f>
        <v>「共通仕様」「56.3.1.①. 金型保守計画作成日データセット 条件無し」の処理を行う。</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40"/>
      <c r="BA193" s="192">
        <f>BA192</f>
        <v>5</v>
      </c>
      <c r="BB193" s="192">
        <f>BB192</f>
        <v>2</v>
      </c>
      <c r="BC193" s="192">
        <f>BC192</f>
        <v>1</v>
      </c>
      <c r="BD193" s="192" t="str">
        <f>BD192</f>
        <v>①</v>
      </c>
      <c r="BE193" s="192"/>
      <c r="BF193" s="1101"/>
      <c r="BG193" s="559" t="str">
        <f t="shared" ca="1" si="17"/>
        <v/>
      </c>
      <c r="BH193" s="560" t="str">
        <f t="shared" ca="1" si="18"/>
        <v/>
      </c>
      <c r="BI193" s="560" t="str">
        <f t="shared" ca="1" si="19"/>
        <v/>
      </c>
      <c r="BJ193" s="560" t="str">
        <f t="shared" ca="1" si="20"/>
        <v/>
      </c>
      <c r="BK193" s="560" t="str">
        <f t="shared" ca="1" si="21"/>
        <v/>
      </c>
      <c r="BL193" s="561" t="str">
        <f t="shared" ca="1" si="22"/>
        <v/>
      </c>
      <c r="CV193" s="1528"/>
      <c r="CW193" s="1529"/>
      <c r="CX193" s="1529"/>
      <c r="CY193" s="1529"/>
      <c r="CZ193" s="1529"/>
      <c r="DA193" s="1529"/>
      <c r="DB193" s="1529"/>
      <c r="DC193" s="1529"/>
      <c r="DD193" s="1991"/>
      <c r="DE193" s="1992"/>
      <c r="DF193" s="1992"/>
      <c r="DG193" s="1993"/>
      <c r="DH193" s="1264"/>
      <c r="DI193" s="1264"/>
      <c r="DJ193" s="1264"/>
      <c r="DK193" s="1264"/>
      <c r="DL193" s="1264"/>
      <c r="DM193" s="1264"/>
      <c r="DN193" s="1264"/>
      <c r="DO193" s="1264"/>
      <c r="DP193" s="1264"/>
      <c r="DQ193" s="1264"/>
      <c r="DR193" s="307"/>
    </row>
    <row r="194" spans="1:122" s="465" customFormat="1" ht="15" customHeight="1">
      <c r="A194" s="1772" t="str">
        <f>BD194</f>
        <v>②</v>
      </c>
      <c r="B194" s="1773"/>
      <c r="C194" s="1773"/>
      <c r="D194" s="1773"/>
      <c r="E194" s="1773"/>
      <c r="F194" s="236" t="str">
        <f>$B$37&amp;"."&amp;$D$39&amp;"が入力されている場合"</f>
        <v>入力領域.計画年度が入力されている場合</v>
      </c>
      <c r="G194" s="236"/>
      <c r="H194" s="236"/>
      <c r="I194" s="236"/>
      <c r="J194" s="300"/>
      <c r="K194" s="236"/>
      <c r="L194" s="236"/>
      <c r="M194" s="236"/>
      <c r="N194" s="236"/>
      <c r="O194" s="236"/>
      <c r="P194" s="236"/>
      <c r="Q194" s="236"/>
      <c r="R194" s="236"/>
      <c r="S194" s="236"/>
      <c r="T194" s="236"/>
      <c r="U194" s="236"/>
      <c r="V194" s="236"/>
      <c r="W194" s="236"/>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40"/>
      <c r="BA194" s="192">
        <f>BA193</f>
        <v>5</v>
      </c>
      <c r="BB194" s="192">
        <f>BB193</f>
        <v>2</v>
      </c>
      <c r="BC194" s="192">
        <f>BC193</f>
        <v>1</v>
      </c>
      <c r="BD194" s="193" t="str">
        <f>IF(ISBLANK(BD193),"①",CHAR(CODE(BD193)+1))</f>
        <v>②</v>
      </c>
      <c r="BE194" s="192"/>
      <c r="BF194" s="1101"/>
      <c r="BG194" s="559" t="str">
        <f t="shared" ca="1" si="17"/>
        <v/>
      </c>
      <c r="BH194" s="560" t="str">
        <f t="shared" ca="1" si="18"/>
        <v/>
      </c>
      <c r="BI194" s="560" t="str">
        <f t="shared" ca="1" si="19"/>
        <v/>
      </c>
      <c r="BJ194" s="560" t="str">
        <f t="shared" ca="1" si="20"/>
        <v/>
      </c>
      <c r="BK194" s="560" t="str">
        <f t="shared" ca="1" si="21"/>
        <v/>
      </c>
      <c r="BL194" s="561" t="str">
        <f t="shared" ca="1" si="22"/>
        <v/>
      </c>
      <c r="CV194" s="1528"/>
      <c r="CW194" s="1529"/>
      <c r="CX194" s="1529"/>
      <c r="CY194" s="1529"/>
      <c r="CZ194" s="1529"/>
      <c r="DA194" s="1529"/>
      <c r="DB194" s="1529"/>
      <c r="DC194" s="1529"/>
      <c r="DD194" s="1991"/>
      <c r="DE194" s="1992"/>
      <c r="DF194" s="1992"/>
      <c r="DG194" s="1993"/>
      <c r="DH194" s="1264"/>
      <c r="DI194" s="1264"/>
      <c r="DJ194" s="1264"/>
      <c r="DK194" s="1264"/>
      <c r="DL194" s="1264"/>
      <c r="DM194" s="1264"/>
      <c r="DN194" s="1264"/>
      <c r="DO194" s="1264"/>
      <c r="DP194" s="1264"/>
      <c r="DQ194" s="1264"/>
      <c r="DR194" s="307"/>
    </row>
    <row r="195" spans="1:122" s="465" customFormat="1" ht="15" customHeight="1">
      <c r="A195" s="1014"/>
      <c r="B195" s="1015"/>
      <c r="C195" s="1015"/>
      <c r="D195" s="1015"/>
      <c r="E195" s="1015"/>
      <c r="F195" s="236" t="str">
        <f>$BU$89&amp;"の処理を行う。"</f>
        <v>「共通仕様」「56.3.1.②. 金型保守計画作成日データセット 年度指定条件有り」の処理を行う。</v>
      </c>
      <c r="G195" s="236"/>
      <c r="H195" s="236"/>
      <c r="I195" s="236"/>
      <c r="J195" s="236"/>
      <c r="K195" s="236"/>
      <c r="L195" s="236"/>
      <c r="M195" s="236"/>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40"/>
      <c r="BA195" s="192">
        <f t="shared" ref="BA195:BD199" si="32">BA194</f>
        <v>5</v>
      </c>
      <c r="BB195" s="192">
        <f t="shared" si="32"/>
        <v>2</v>
      </c>
      <c r="BC195" s="192">
        <f t="shared" si="32"/>
        <v>1</v>
      </c>
      <c r="BD195" s="192" t="str">
        <f t="shared" si="32"/>
        <v>②</v>
      </c>
      <c r="BE195" s="192"/>
      <c r="BF195" s="1101"/>
      <c r="BG195" s="559" t="str">
        <f t="shared" ref="BG195:BG258" ca="1" si="33">IF(BA195&lt;&gt;"",IF(MID(_xlfn.FORMULATEXT(BA195),SEARCH("[",_xlfn.FORMULATEXT(BA195))+1,SEARCH("]",_xlfn.FORMULATEXT(BA195))-(SEARCH("[",_xlfn.FORMULATEXT(BA195))+1))="-1","",1),"")</f>
        <v/>
      </c>
      <c r="BH195" s="560" t="str">
        <f t="shared" ref="BH195:BH258" ca="1" si="34">IF(BB195&lt;&gt;"",IF(MID(_xlfn.FORMULATEXT(BB195),SEARCH("[",_xlfn.FORMULATEXT(BB195))+1,SEARCH("]",_xlfn.FORMULATEXT(BB195))-(SEARCH("[",_xlfn.FORMULATEXT(BB195))+1))="-1","",1),"")</f>
        <v/>
      </c>
      <c r="BI195" s="560" t="str">
        <f t="shared" ref="BI195:BI258" ca="1" si="35">IF(BC195&lt;&gt;"",IF(MID(_xlfn.FORMULATEXT(BC195),SEARCH("[",_xlfn.FORMULATEXT(BC195))+1,SEARCH("]",_xlfn.FORMULATEXT(BC195))-(SEARCH("[",_xlfn.FORMULATEXT(BC195))+1))="-1","",1),"")</f>
        <v/>
      </c>
      <c r="BJ195" s="560" t="str">
        <f t="shared" ref="BJ195:BJ258" ca="1" si="36">IF(BD195&lt;&gt;"",IF(MID(_xlfn.FORMULATEXT(BD195),SEARCH("[",_xlfn.FORMULATEXT(BD195))+1,SEARCH("]",_xlfn.FORMULATEXT(BD195))-(SEARCH("[",_xlfn.FORMULATEXT(BD195))+1))="-1","",1),"")</f>
        <v/>
      </c>
      <c r="BK195" s="560" t="str">
        <f t="shared" ref="BK195:BK258" ca="1" si="37">IF(BE195&lt;&gt;"",IF(MID(_xlfn.FORMULATEXT(BE195),SEARCH("[",_xlfn.FORMULATEXT(BE195))+1,SEARCH("]",_xlfn.FORMULATEXT(BE195))-(SEARCH("[",_xlfn.FORMULATEXT(BE195))+1))="-1","",1),"")</f>
        <v/>
      </c>
      <c r="BL195" s="561" t="str">
        <f t="shared" ref="BL195:BL258" ca="1" si="38">IF(BF195&lt;&gt;"",IF(MID(_xlfn.FORMULATEXT(BF195),SEARCH("[",_xlfn.FORMULATEXT(BF195))+1,SEARCH("]",_xlfn.FORMULATEXT(BF195))-(SEARCH("[",_xlfn.FORMULATEXT(BF195))+1))="-1","",1),"")</f>
        <v/>
      </c>
      <c r="CV195" s="1528"/>
      <c r="CW195" s="1529"/>
      <c r="CX195" s="1529"/>
      <c r="CY195" s="1529"/>
      <c r="CZ195" s="1529"/>
      <c r="DA195" s="1529"/>
      <c r="DB195" s="1529"/>
      <c r="DC195" s="1529"/>
      <c r="DD195" s="1991"/>
      <c r="DE195" s="1992"/>
      <c r="DF195" s="1992"/>
      <c r="DG195" s="1993"/>
      <c r="DH195" s="1264"/>
      <c r="DI195" s="1264"/>
      <c r="DJ195" s="1264"/>
      <c r="DK195" s="1264"/>
      <c r="DL195" s="1264"/>
      <c r="DM195" s="1264"/>
      <c r="DN195" s="1264"/>
      <c r="DO195" s="1264"/>
      <c r="DP195" s="1264"/>
      <c r="DQ195" s="1264"/>
      <c r="DR195" s="307"/>
    </row>
    <row r="196" spans="1:122" s="465" customFormat="1" ht="15" customHeight="1">
      <c r="A196" s="1889" t="str">
        <f>BA196&amp;"."&amp;BB196&amp;"."&amp;BC196</f>
        <v>5.2.2</v>
      </c>
      <c r="B196" s="1889"/>
      <c r="C196" s="1889"/>
      <c r="D196" s="1889"/>
      <c r="E196" s="465" t="s">
        <v>1034</v>
      </c>
      <c r="F196" s="278"/>
      <c r="G196" s="274"/>
      <c r="H196" s="274"/>
      <c r="I196" s="274"/>
      <c r="J196" s="274"/>
      <c r="K196" s="274"/>
      <c r="L196" s="976"/>
      <c r="M196" s="274"/>
      <c r="N196" s="274"/>
      <c r="O196" s="278"/>
      <c r="P196" s="278"/>
      <c r="Q196" s="278"/>
      <c r="R196" s="278"/>
      <c r="S196" s="278"/>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8"/>
      <c r="AR196" s="278"/>
      <c r="AS196" s="278"/>
      <c r="AT196" s="278"/>
      <c r="AU196" s="278"/>
      <c r="AV196" s="278"/>
      <c r="AW196" s="278"/>
      <c r="AX196" s="278"/>
      <c r="AY196" s="195"/>
      <c r="BA196" s="192">
        <f t="shared" si="32"/>
        <v>5</v>
      </c>
      <c r="BB196" s="192">
        <f>BB195</f>
        <v>2</v>
      </c>
      <c r="BC196" s="193">
        <f>BC195+1</f>
        <v>2</v>
      </c>
      <c r="BD196" s="192"/>
      <c r="BE196" s="192"/>
      <c r="BF196" s="192"/>
      <c r="BG196" s="559" t="str">
        <f t="shared" ca="1" si="33"/>
        <v/>
      </c>
      <c r="BH196" s="560" t="str">
        <f t="shared" ca="1" si="34"/>
        <v/>
      </c>
      <c r="BI196" s="560" t="str">
        <f t="shared" ca="1" si="35"/>
        <v/>
      </c>
      <c r="BJ196" s="560" t="str">
        <f t="shared" ca="1" si="36"/>
        <v/>
      </c>
      <c r="BK196" s="560" t="str">
        <f t="shared" ca="1" si="37"/>
        <v/>
      </c>
      <c r="BL196" s="561" t="str">
        <f t="shared" ca="1" si="38"/>
        <v/>
      </c>
      <c r="CV196" s="1528"/>
      <c r="CW196" s="1529"/>
      <c r="CX196" s="1529"/>
      <c r="CY196" s="1529"/>
      <c r="CZ196" s="1529"/>
      <c r="DA196" s="1529"/>
      <c r="DB196" s="1529"/>
      <c r="DC196" s="1529"/>
      <c r="DD196" s="1991"/>
      <c r="DE196" s="1992"/>
      <c r="DF196" s="1992"/>
      <c r="DG196" s="1993"/>
      <c r="DH196" s="1264"/>
      <c r="DI196" s="1264"/>
      <c r="DJ196" s="1264"/>
      <c r="DK196" s="1264"/>
      <c r="DL196" s="1264"/>
      <c r="DM196" s="1264"/>
      <c r="DN196" s="1264"/>
      <c r="DO196" s="1264"/>
      <c r="DP196" s="1264"/>
      <c r="DQ196" s="1264"/>
      <c r="DR196" s="307"/>
    </row>
    <row r="197" spans="1:122" s="465" customFormat="1" ht="15" customHeight="1">
      <c r="A197" s="1772" t="str">
        <f>BD197</f>
        <v>①</v>
      </c>
      <c r="B197" s="1773"/>
      <c r="C197" s="1773"/>
      <c r="D197" s="1773"/>
      <c r="E197" s="1773"/>
      <c r="F197" s="236" t="s">
        <v>1259</v>
      </c>
      <c r="G197" s="274"/>
      <c r="H197" s="274"/>
      <c r="I197" s="274"/>
      <c r="J197" s="274"/>
      <c r="K197" s="274"/>
      <c r="L197" s="274"/>
      <c r="M197" s="274"/>
      <c r="N197" s="274"/>
      <c r="O197" s="278"/>
      <c r="P197" s="278"/>
      <c r="Q197" s="278"/>
      <c r="R197" s="278"/>
      <c r="S197" s="278"/>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8"/>
      <c r="AR197" s="278"/>
      <c r="AS197" s="278"/>
      <c r="AT197" s="278"/>
      <c r="AU197" s="278"/>
      <c r="AV197" s="278"/>
      <c r="AW197" s="278"/>
      <c r="AX197" s="278"/>
      <c r="AY197" s="195"/>
      <c r="BA197" s="192">
        <f t="shared" si="32"/>
        <v>5</v>
      </c>
      <c r="BB197" s="192">
        <f t="shared" si="32"/>
        <v>2</v>
      </c>
      <c r="BC197" s="192">
        <f t="shared" si="32"/>
        <v>2</v>
      </c>
      <c r="BD197" s="193" t="str">
        <f>IF(ISBLANK(BD196),"①",CHAR(CODE(BD196)+1))</f>
        <v>①</v>
      </c>
      <c r="BE197" s="192"/>
      <c r="BF197" s="192"/>
      <c r="BG197" s="559" t="str">
        <f t="shared" ca="1" si="33"/>
        <v/>
      </c>
      <c r="BH197" s="560" t="str">
        <f t="shared" ca="1" si="34"/>
        <v/>
      </c>
      <c r="BI197" s="560" t="str">
        <f t="shared" ca="1" si="35"/>
        <v/>
      </c>
      <c r="BJ197" s="560" t="str">
        <f t="shared" ca="1" si="36"/>
        <v/>
      </c>
      <c r="BK197" s="560" t="str">
        <f t="shared" ca="1" si="37"/>
        <v/>
      </c>
      <c r="BL197" s="561" t="str">
        <f t="shared" ca="1" si="38"/>
        <v/>
      </c>
      <c r="CV197" s="1528" t="s">
        <v>2283</v>
      </c>
      <c r="CW197" s="1529"/>
      <c r="CX197" s="1529"/>
      <c r="CY197" s="1529"/>
      <c r="CZ197" s="1529"/>
      <c r="DA197" s="1529"/>
      <c r="DB197" s="1529"/>
      <c r="DC197" s="1529"/>
      <c r="DD197" s="1991"/>
      <c r="DE197" s="1992"/>
      <c r="DF197" s="1992"/>
      <c r="DG197" s="1993"/>
      <c r="DH197" s="1264"/>
      <c r="DI197" s="1264"/>
      <c r="DJ197" s="1264"/>
      <c r="DK197" s="1264"/>
      <c r="DL197" s="1264"/>
      <c r="DM197" s="1264"/>
      <c r="DN197" s="1264"/>
      <c r="DO197" s="1264"/>
      <c r="DP197" s="1264"/>
      <c r="DQ197" s="1264"/>
      <c r="DR197" s="307"/>
    </row>
    <row r="198" spans="1:122" s="465" customFormat="1" ht="15" customHeight="1">
      <c r="A198" s="1030"/>
      <c r="B198" s="1031"/>
      <c r="C198" s="1031"/>
      <c r="D198" s="1031"/>
      <c r="E198" s="1031"/>
      <c r="F198" s="275" t="str">
        <f>$BS$90&amp;"を実施する。"</f>
        <v>「共通仕様」「56.4 金型保守計画作成日データ入力チェック処理」を実施する。</v>
      </c>
      <c r="G198" s="274"/>
      <c r="H198" s="274"/>
      <c r="I198" s="274"/>
      <c r="J198" s="274"/>
      <c r="K198" s="274"/>
      <c r="L198" s="274"/>
      <c r="M198" s="274"/>
      <c r="N198" s="274"/>
      <c r="O198" s="278"/>
      <c r="P198" s="278"/>
      <c r="Q198" s="278"/>
      <c r="R198" s="278"/>
      <c r="S198" s="278"/>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8"/>
      <c r="AR198" s="278"/>
      <c r="AS198" s="278"/>
      <c r="AT198" s="278"/>
      <c r="AU198" s="278"/>
      <c r="AV198" s="278"/>
      <c r="AW198" s="278"/>
      <c r="AX198" s="278"/>
      <c r="AY198" s="195"/>
      <c r="BA198" s="192">
        <f t="shared" ref="BA198:BD207" si="39">BA197</f>
        <v>5</v>
      </c>
      <c r="BB198" s="192">
        <f t="shared" si="39"/>
        <v>2</v>
      </c>
      <c r="BC198" s="192">
        <f t="shared" si="39"/>
        <v>2</v>
      </c>
      <c r="BD198" s="192" t="str">
        <f t="shared" si="39"/>
        <v>①</v>
      </c>
      <c r="BE198" s="192"/>
      <c r="BF198" s="192"/>
      <c r="BG198" s="559" t="str">
        <f t="shared" ca="1" si="33"/>
        <v/>
      </c>
      <c r="BH198" s="560" t="str">
        <f t="shared" ca="1" si="34"/>
        <v/>
      </c>
      <c r="BI198" s="560" t="str">
        <f t="shared" ca="1" si="35"/>
        <v/>
      </c>
      <c r="BJ198" s="560" t="str">
        <f t="shared" ca="1" si="36"/>
        <v/>
      </c>
      <c r="BK198" s="560" t="str">
        <f t="shared" ca="1" si="37"/>
        <v/>
      </c>
      <c r="BL198" s="561" t="str">
        <f t="shared" ca="1" si="38"/>
        <v/>
      </c>
      <c r="CV198" s="1528"/>
      <c r="CW198" s="1529"/>
      <c r="CX198" s="1529"/>
      <c r="CY198" s="1529"/>
      <c r="CZ198" s="1529"/>
      <c r="DA198" s="1529"/>
      <c r="DB198" s="1529"/>
      <c r="DC198" s="1529"/>
      <c r="DD198" s="1991"/>
      <c r="DE198" s="1992"/>
      <c r="DF198" s="1992"/>
      <c r="DG198" s="1993"/>
      <c r="DH198" s="1264"/>
      <c r="DI198" s="1264"/>
      <c r="DJ198" s="1264"/>
      <c r="DK198" s="1264"/>
      <c r="DL198" s="1264"/>
      <c r="DM198" s="1264"/>
      <c r="DN198" s="1264"/>
      <c r="DO198" s="1264"/>
      <c r="DP198" s="1264"/>
      <c r="DQ198" s="1264"/>
      <c r="DR198" s="307"/>
    </row>
    <row r="199" spans="1:122" s="465" customFormat="1" ht="15" customHeight="1">
      <c r="A199" s="1772" t="str">
        <f>BD199</f>
        <v>②</v>
      </c>
      <c r="B199" s="1773"/>
      <c r="C199" s="1773"/>
      <c r="D199" s="1773"/>
      <c r="E199" s="1773"/>
      <c r="F199" s="236" t="s">
        <v>1198</v>
      </c>
      <c r="G199" s="274"/>
      <c r="H199" s="274"/>
      <c r="I199" s="274"/>
      <c r="J199" s="274"/>
      <c r="K199" s="274"/>
      <c r="L199" s="274"/>
      <c r="M199" s="274"/>
      <c r="N199" s="274"/>
      <c r="O199" s="278"/>
      <c r="P199" s="278"/>
      <c r="Q199" s="278"/>
      <c r="R199" s="278"/>
      <c r="S199" s="278"/>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8"/>
      <c r="AR199" s="278"/>
      <c r="AS199" s="278"/>
      <c r="AT199" s="278"/>
      <c r="AU199" s="278"/>
      <c r="AV199" s="278"/>
      <c r="AW199" s="278"/>
      <c r="AX199" s="278"/>
      <c r="AY199" s="195"/>
      <c r="BA199" s="192">
        <f t="shared" si="32"/>
        <v>5</v>
      </c>
      <c r="BB199" s="192">
        <f t="shared" si="32"/>
        <v>2</v>
      </c>
      <c r="BC199" s="192">
        <f t="shared" si="32"/>
        <v>2</v>
      </c>
      <c r="BD199" s="193" t="str">
        <f>IF(ISBLANK(BD198),"①",CHAR(CODE(BD198)+1))</f>
        <v>②</v>
      </c>
      <c r="BE199" s="192"/>
      <c r="BF199" s="192"/>
      <c r="BG199" s="559" t="str">
        <f t="shared" ca="1" si="33"/>
        <v/>
      </c>
      <c r="BH199" s="560" t="str">
        <f t="shared" ca="1" si="34"/>
        <v/>
      </c>
      <c r="BI199" s="560" t="str">
        <f t="shared" ca="1" si="35"/>
        <v/>
      </c>
      <c r="BJ199" s="560" t="str">
        <f t="shared" ca="1" si="36"/>
        <v/>
      </c>
      <c r="BK199" s="560" t="str">
        <f t="shared" ca="1" si="37"/>
        <v/>
      </c>
      <c r="BL199" s="561" t="str">
        <f t="shared" ca="1" si="38"/>
        <v/>
      </c>
      <c r="CV199" s="1488" t="s">
        <v>2265</v>
      </c>
      <c r="CW199" s="1489"/>
      <c r="CX199" s="1489"/>
      <c r="CY199" s="1489"/>
      <c r="CZ199" s="1489"/>
      <c r="DA199" s="1489"/>
      <c r="DB199" s="1489"/>
      <c r="DC199" s="1489"/>
      <c r="DD199" s="1859">
        <v>44641</v>
      </c>
      <c r="DE199" s="1860"/>
      <c r="DF199" s="1860"/>
      <c r="DG199" s="1861"/>
      <c r="DH199" s="1264"/>
      <c r="DI199" s="1264"/>
      <c r="DJ199" s="1264"/>
      <c r="DK199" s="1264"/>
      <c r="DL199" s="1264"/>
      <c r="DM199" s="1264"/>
      <c r="DN199" s="1264"/>
      <c r="DO199" s="1264"/>
      <c r="DP199" s="1264"/>
      <c r="DQ199" s="1264"/>
      <c r="DR199" s="307"/>
    </row>
    <row r="200" spans="1:122" s="465" customFormat="1" ht="15" customHeight="1">
      <c r="A200" s="1014"/>
      <c r="B200" s="1015"/>
      <c r="C200" s="1015"/>
      <c r="D200" s="1015"/>
      <c r="E200" s="1015"/>
      <c r="F200" s="275" t="str">
        <f>"データチェックが正常の場合、"&amp;$CL$27&amp;"を実施し、該当するデータを一覧表へ表示する。"</f>
        <v>データチェックが正常の場合、「10. データ検索処理」を実施し、該当するデータを一覧表へ表示する。</v>
      </c>
      <c r="G200" s="274"/>
      <c r="H200" s="274"/>
      <c r="I200" s="274"/>
      <c r="J200" s="274"/>
      <c r="K200" s="274"/>
      <c r="L200" s="274"/>
      <c r="M200" s="274"/>
      <c r="N200" s="274"/>
      <c r="O200" s="278"/>
      <c r="P200" s="278"/>
      <c r="Q200" s="278"/>
      <c r="R200" s="278"/>
      <c r="S200" s="278"/>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8"/>
      <c r="AR200" s="278"/>
      <c r="AS200" s="278"/>
      <c r="AT200" s="278"/>
      <c r="AU200" s="278"/>
      <c r="AV200" s="278"/>
      <c r="AW200" s="278"/>
      <c r="AX200" s="278"/>
      <c r="AY200" s="195"/>
      <c r="BA200" s="192">
        <f t="shared" si="39"/>
        <v>5</v>
      </c>
      <c r="BB200" s="192">
        <f t="shared" si="39"/>
        <v>2</v>
      </c>
      <c r="BC200" s="192">
        <f t="shared" si="39"/>
        <v>2</v>
      </c>
      <c r="BD200" s="193" t="str">
        <f>IF(ISBLANK(BD199),"①",CHAR(CODE(BD199)+1))</f>
        <v>③</v>
      </c>
      <c r="BE200" s="192"/>
      <c r="BF200" s="192"/>
      <c r="BG200" s="559" t="str">
        <f t="shared" ca="1" si="33"/>
        <v/>
      </c>
      <c r="BH200" s="560" t="str">
        <f t="shared" ca="1" si="34"/>
        <v/>
      </c>
      <c r="BI200" s="560" t="str">
        <f t="shared" ca="1" si="35"/>
        <v/>
      </c>
      <c r="BJ200" s="560" t="str">
        <f t="shared" ca="1" si="36"/>
        <v/>
      </c>
      <c r="BK200" s="560" t="str">
        <f t="shared" ca="1" si="37"/>
        <v/>
      </c>
      <c r="BL200" s="561" t="str">
        <f t="shared" ca="1" si="38"/>
        <v/>
      </c>
      <c r="CV200" s="1528"/>
      <c r="CW200" s="1529"/>
      <c r="CX200" s="1529"/>
      <c r="CY200" s="1529"/>
      <c r="CZ200" s="1529"/>
      <c r="DA200" s="1529"/>
      <c r="DB200" s="1529"/>
      <c r="DC200" s="1529"/>
      <c r="DD200" s="1991"/>
      <c r="DE200" s="1992"/>
      <c r="DF200" s="1992"/>
      <c r="DG200" s="1993"/>
      <c r="DH200" s="1264"/>
      <c r="DI200" s="1264"/>
      <c r="DJ200" s="1264"/>
      <c r="DK200" s="1264"/>
      <c r="DL200" s="1264"/>
      <c r="DM200" s="1264"/>
      <c r="DN200" s="1264"/>
      <c r="DO200" s="1264"/>
      <c r="DP200" s="1264"/>
      <c r="DQ200" s="1264"/>
      <c r="DR200" s="307"/>
    </row>
    <row r="201" spans="1:122" s="465" customFormat="1" ht="15" customHeight="1">
      <c r="A201" s="1772" t="str">
        <f>BD201</f>
        <v>④</v>
      </c>
      <c r="B201" s="1773"/>
      <c r="C201" s="1773"/>
      <c r="D201" s="1773"/>
      <c r="E201" s="1773"/>
      <c r="F201" s="465" t="s">
        <v>511</v>
      </c>
      <c r="G201" s="274"/>
      <c r="H201" s="274"/>
      <c r="I201" s="274"/>
      <c r="J201" s="274"/>
      <c r="K201" s="274"/>
      <c r="L201" s="274"/>
      <c r="M201" s="274"/>
      <c r="N201" s="274"/>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8"/>
      <c r="AR201" s="278"/>
      <c r="AS201" s="278"/>
      <c r="AT201" s="278"/>
      <c r="AU201" s="278"/>
      <c r="AV201" s="278"/>
      <c r="AW201" s="278"/>
      <c r="AX201" s="278"/>
      <c r="AY201" s="195"/>
      <c r="BA201" s="192">
        <f t="shared" si="39"/>
        <v>5</v>
      </c>
      <c r="BB201" s="192">
        <f t="shared" si="39"/>
        <v>2</v>
      </c>
      <c r="BC201" s="192">
        <f t="shared" si="39"/>
        <v>2</v>
      </c>
      <c r="BD201" s="193" t="str">
        <f>IF(ISBLANK(BD200),"①",CHAR(CODE(BD200)+1))</f>
        <v>④</v>
      </c>
      <c r="BE201" s="192"/>
      <c r="BF201" s="192"/>
      <c r="BG201" s="559" t="str">
        <f t="shared" ca="1" si="33"/>
        <v/>
      </c>
      <c r="BH201" s="560" t="str">
        <f t="shared" ca="1" si="34"/>
        <v/>
      </c>
      <c r="BI201" s="560" t="str">
        <f t="shared" ca="1" si="35"/>
        <v/>
      </c>
      <c r="BJ201" s="560" t="str">
        <f t="shared" ca="1" si="36"/>
        <v/>
      </c>
      <c r="BK201" s="560" t="str">
        <f t="shared" ca="1" si="37"/>
        <v/>
      </c>
      <c r="BL201" s="561" t="str">
        <f t="shared" ca="1" si="38"/>
        <v/>
      </c>
      <c r="CV201" s="1488" t="s">
        <v>2265</v>
      </c>
      <c r="CW201" s="1489"/>
      <c r="CX201" s="1489"/>
      <c r="CY201" s="1489"/>
      <c r="CZ201" s="1489"/>
      <c r="DA201" s="1489"/>
      <c r="DB201" s="1489"/>
      <c r="DC201" s="1489"/>
      <c r="DD201" s="1859">
        <v>44641</v>
      </c>
      <c r="DE201" s="1860"/>
      <c r="DF201" s="1860"/>
      <c r="DG201" s="1861"/>
      <c r="DH201" s="1264"/>
      <c r="DI201" s="1264"/>
      <c r="DJ201" s="1264"/>
      <c r="DK201" s="1264"/>
      <c r="DL201" s="1264"/>
      <c r="DM201" s="1264"/>
      <c r="DN201" s="1264"/>
      <c r="DO201" s="1264"/>
      <c r="DP201" s="1264"/>
      <c r="DQ201" s="1264"/>
      <c r="DR201" s="307"/>
    </row>
    <row r="202" spans="1:122" s="465" customFormat="1" ht="15" customHeight="1">
      <c r="A202" s="1887" t="str">
        <f>BA202&amp;"."&amp;BB202</f>
        <v>5.3</v>
      </c>
      <c r="B202" s="1888"/>
      <c r="C202" s="1888"/>
      <c r="D202" s="187" t="str">
        <f>"画面項目No."&amp;$B$51&amp;" "&amp;$D$51</f>
        <v>画面項目No.14 車種</v>
      </c>
      <c r="H202" s="189"/>
      <c r="AY202" s="195"/>
      <c r="BA202" s="192">
        <f t="shared" si="39"/>
        <v>5</v>
      </c>
      <c r="BB202" s="193">
        <f>BB201+1</f>
        <v>3</v>
      </c>
      <c r="BC202" s="192"/>
      <c r="BD202" s="192"/>
      <c r="BE202" s="192"/>
      <c r="BF202" s="192"/>
      <c r="BG202" s="559" t="str">
        <f t="shared" ca="1" si="33"/>
        <v/>
      </c>
      <c r="BH202" s="560" t="str">
        <f t="shared" ca="1" si="34"/>
        <v/>
      </c>
      <c r="BI202" s="560" t="str">
        <f t="shared" ca="1" si="35"/>
        <v/>
      </c>
      <c r="BJ202" s="560" t="str">
        <f t="shared" ca="1" si="36"/>
        <v/>
      </c>
      <c r="BK202" s="560" t="str">
        <f t="shared" ca="1" si="37"/>
        <v/>
      </c>
      <c r="BL202" s="561" t="str">
        <f t="shared" ca="1" si="38"/>
        <v/>
      </c>
      <c r="CV202" s="1528"/>
      <c r="CW202" s="1529"/>
      <c r="CX202" s="1529"/>
      <c r="CY202" s="1529"/>
      <c r="CZ202" s="1529"/>
      <c r="DA202" s="1529"/>
      <c r="DB202" s="1529"/>
      <c r="DC202" s="1529"/>
      <c r="DD202" s="1991"/>
      <c r="DE202" s="1992"/>
      <c r="DF202" s="1992"/>
      <c r="DG202" s="1993"/>
      <c r="DH202" s="1264"/>
      <c r="DI202" s="1264"/>
      <c r="DJ202" s="1264"/>
      <c r="DK202" s="1264"/>
      <c r="DL202" s="1264"/>
      <c r="DM202" s="1264"/>
      <c r="DN202" s="1264"/>
      <c r="DO202" s="1264"/>
      <c r="DP202" s="1264"/>
      <c r="DQ202" s="1264"/>
      <c r="DR202" s="307"/>
    </row>
    <row r="203" spans="1:122" s="465" customFormat="1" ht="15" customHeight="1">
      <c r="A203" s="1887" t="str">
        <f>BA203&amp;"."&amp;BB203&amp;"."&amp;BC203</f>
        <v>5.3.1</v>
      </c>
      <c r="B203" s="1888"/>
      <c r="C203" s="1888"/>
      <c r="D203" s="1888"/>
      <c r="E203" s="236" t="s">
        <v>962</v>
      </c>
      <c r="F203" s="236"/>
      <c r="G203" s="236"/>
      <c r="H203" s="236"/>
      <c r="J203" s="236"/>
      <c r="K203" s="236"/>
      <c r="L203" s="236"/>
      <c r="M203" s="236"/>
      <c r="N203" s="236"/>
      <c r="O203" s="236"/>
      <c r="P203" s="236"/>
      <c r="Q203" s="236"/>
      <c r="R203" s="236"/>
      <c r="S203" s="236"/>
      <c r="T203" s="236"/>
      <c r="U203" s="236"/>
      <c r="V203" s="236"/>
      <c r="W203" s="236"/>
      <c r="X203" s="236"/>
      <c r="Y203" s="236"/>
      <c r="Z203" s="236"/>
      <c r="AA203" s="236"/>
      <c r="AB203" s="236"/>
      <c r="AC203" s="236"/>
      <c r="AD203" s="236"/>
      <c r="AE203" s="236"/>
      <c r="AF203" s="236"/>
      <c r="AG203" s="236"/>
      <c r="AH203" s="236"/>
      <c r="AI203" s="236"/>
      <c r="AJ203" s="236"/>
      <c r="AK203" s="236"/>
      <c r="AL203" s="236"/>
      <c r="AM203" s="236"/>
      <c r="AN203" s="236"/>
      <c r="AO203" s="236"/>
      <c r="AP203" s="236"/>
      <c r="AQ203" s="236"/>
      <c r="AR203" s="236"/>
      <c r="AS203" s="236"/>
      <c r="AT203" s="236"/>
      <c r="AU203" s="236"/>
      <c r="AV203" s="236"/>
      <c r="AW203" s="236"/>
      <c r="AX203" s="236"/>
      <c r="AY203" s="40"/>
      <c r="BA203" s="192">
        <f t="shared" si="39"/>
        <v>5</v>
      </c>
      <c r="BB203" s="192">
        <f>BB202</f>
        <v>3</v>
      </c>
      <c r="BC203" s="193">
        <f>BC202+1</f>
        <v>1</v>
      </c>
      <c r="BD203" s="192"/>
      <c r="BE203" s="192"/>
      <c r="BF203" s="1101"/>
      <c r="BG203" s="559" t="str">
        <f t="shared" ca="1" si="33"/>
        <v/>
      </c>
      <c r="BH203" s="560" t="str">
        <f t="shared" ca="1" si="34"/>
        <v/>
      </c>
      <c r="BI203" s="560" t="str">
        <f t="shared" ca="1" si="35"/>
        <v/>
      </c>
      <c r="BJ203" s="560" t="str">
        <f t="shared" ca="1" si="36"/>
        <v/>
      </c>
      <c r="BK203" s="560" t="str">
        <f t="shared" ca="1" si="37"/>
        <v/>
      </c>
      <c r="BL203" s="561" t="str">
        <f t="shared" ca="1" si="38"/>
        <v/>
      </c>
      <c r="CV203" s="1528" t="s">
        <v>2283</v>
      </c>
      <c r="CW203" s="1529"/>
      <c r="CX203" s="1529"/>
      <c r="CY203" s="1529"/>
      <c r="CZ203" s="1529"/>
      <c r="DA203" s="1529"/>
      <c r="DB203" s="1529"/>
      <c r="DC203" s="1529"/>
      <c r="DD203" s="1991"/>
      <c r="DE203" s="1992"/>
      <c r="DF203" s="1992"/>
      <c r="DG203" s="1993"/>
      <c r="DH203" s="1264"/>
      <c r="DI203" s="1264"/>
      <c r="DJ203" s="1264"/>
      <c r="DK203" s="1264"/>
      <c r="DL203" s="1264"/>
      <c r="DM203" s="1264"/>
      <c r="DN203" s="1264"/>
      <c r="DO203" s="1264"/>
      <c r="DP203" s="1264"/>
      <c r="DQ203" s="1264"/>
      <c r="DR203" s="307"/>
    </row>
    <row r="204" spans="1:122" s="465" customFormat="1" ht="15" customHeight="1">
      <c r="A204" s="1772" t="str">
        <f>BD204</f>
        <v>①</v>
      </c>
      <c r="B204" s="1773"/>
      <c r="C204" s="1773"/>
      <c r="D204" s="1773"/>
      <c r="E204" s="1773"/>
      <c r="F204" s="236" t="s">
        <v>961</v>
      </c>
      <c r="G204" s="236"/>
      <c r="H204" s="236"/>
      <c r="I204" s="236"/>
      <c r="J204" s="236"/>
      <c r="K204" s="236"/>
      <c r="L204" s="236"/>
      <c r="M204" s="236"/>
      <c r="N204" s="236"/>
      <c r="O204" s="236"/>
      <c r="P204" s="236"/>
      <c r="Q204" s="236"/>
      <c r="R204" s="236"/>
      <c r="S204" s="236"/>
      <c r="T204" s="236"/>
      <c r="U204" s="236"/>
      <c r="V204" s="236"/>
      <c r="W204" s="236"/>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40"/>
      <c r="BA204" s="192">
        <f t="shared" si="39"/>
        <v>5</v>
      </c>
      <c r="BB204" s="192">
        <f t="shared" si="39"/>
        <v>3</v>
      </c>
      <c r="BC204" s="192">
        <f t="shared" si="39"/>
        <v>1</v>
      </c>
      <c r="BD204" s="193" t="str">
        <f>IF(ISBLANK(BD203),"①",CHAR(CODE(BD203)+1))</f>
        <v>①</v>
      </c>
      <c r="BE204" s="192"/>
      <c r="BF204" s="1101"/>
      <c r="BG204" s="559" t="str">
        <f t="shared" ca="1" si="33"/>
        <v/>
      </c>
      <c r="BH204" s="560" t="str">
        <f t="shared" ca="1" si="34"/>
        <v/>
      </c>
      <c r="BI204" s="560" t="str">
        <f t="shared" ca="1" si="35"/>
        <v/>
      </c>
      <c r="BJ204" s="560" t="str">
        <f t="shared" ca="1" si="36"/>
        <v/>
      </c>
      <c r="BK204" s="560" t="str">
        <f t="shared" ca="1" si="37"/>
        <v/>
      </c>
      <c r="BL204" s="561" t="str">
        <f t="shared" ca="1" si="38"/>
        <v/>
      </c>
      <c r="CV204" s="1528"/>
      <c r="CW204" s="1529"/>
      <c r="CX204" s="1529"/>
      <c r="CY204" s="1529"/>
      <c r="CZ204" s="1529"/>
      <c r="DA204" s="1529"/>
      <c r="DB204" s="1529"/>
      <c r="DC204" s="1529"/>
      <c r="DD204" s="1991"/>
      <c r="DE204" s="1992"/>
      <c r="DF204" s="1992"/>
      <c r="DG204" s="1993"/>
      <c r="DH204" s="1264"/>
      <c r="DI204" s="1264"/>
      <c r="DJ204" s="1264"/>
      <c r="DK204" s="1264"/>
      <c r="DL204" s="1264"/>
      <c r="DM204" s="1264"/>
      <c r="DN204" s="1264"/>
      <c r="DO204" s="1264"/>
      <c r="DP204" s="1264"/>
      <c r="DQ204" s="1264"/>
      <c r="DR204" s="307"/>
    </row>
    <row r="205" spans="1:122" s="465" customFormat="1" ht="15" customHeight="1">
      <c r="A205" s="911"/>
      <c r="B205" s="912"/>
      <c r="C205" s="912"/>
      <c r="D205" s="912"/>
      <c r="E205" s="912"/>
      <c r="F205" s="275" t="str">
        <f>$BU$40&amp;"の処理を行う。"</f>
        <v>「共通仕様」「27.3.1.①. 車種マスタデータ取得・設定 条件無し」の処理を行う。</v>
      </c>
      <c r="G205" s="236"/>
      <c r="H205" s="236"/>
      <c r="I205" s="236"/>
      <c r="J205" s="236"/>
      <c r="K205" s="236"/>
      <c r="L205" s="236"/>
      <c r="M205" s="236"/>
      <c r="N205" s="236"/>
      <c r="O205" s="236"/>
      <c r="P205" s="236"/>
      <c r="Q205" s="236"/>
      <c r="R205" s="236"/>
      <c r="S205" s="236"/>
      <c r="T205" s="236"/>
      <c r="U205" s="236"/>
      <c r="V205" s="236"/>
      <c r="W205" s="236"/>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40"/>
      <c r="BA205" s="192">
        <f t="shared" si="39"/>
        <v>5</v>
      </c>
      <c r="BB205" s="192">
        <f t="shared" si="39"/>
        <v>3</v>
      </c>
      <c r="BC205" s="192">
        <f t="shared" si="39"/>
        <v>1</v>
      </c>
      <c r="BD205" s="192" t="str">
        <f t="shared" si="39"/>
        <v>①</v>
      </c>
      <c r="BE205" s="192"/>
      <c r="BF205" s="1101"/>
      <c r="BG205" s="559" t="str">
        <f t="shared" ca="1" si="33"/>
        <v/>
      </c>
      <c r="BH205" s="560" t="str">
        <f t="shared" ca="1" si="34"/>
        <v/>
      </c>
      <c r="BI205" s="560" t="str">
        <f t="shared" ca="1" si="35"/>
        <v/>
      </c>
      <c r="BJ205" s="560" t="str">
        <f t="shared" ca="1" si="36"/>
        <v/>
      </c>
      <c r="BK205" s="560" t="str">
        <f t="shared" ca="1" si="37"/>
        <v/>
      </c>
      <c r="BL205" s="561" t="str">
        <f t="shared" ca="1" si="38"/>
        <v/>
      </c>
      <c r="CV205" s="1528"/>
      <c r="CW205" s="1529"/>
      <c r="CX205" s="1529"/>
      <c r="CY205" s="1529"/>
      <c r="CZ205" s="1529"/>
      <c r="DA205" s="1529"/>
      <c r="DB205" s="1529"/>
      <c r="DC205" s="1529"/>
      <c r="DD205" s="1991"/>
      <c r="DE205" s="1992"/>
      <c r="DF205" s="1992"/>
      <c r="DG205" s="1993"/>
      <c r="DH205" s="1264"/>
      <c r="DI205" s="1264"/>
      <c r="DJ205" s="1264"/>
      <c r="DK205" s="1264"/>
      <c r="DL205" s="1264"/>
      <c r="DM205" s="1264"/>
      <c r="DN205" s="1264"/>
      <c r="DO205" s="1264"/>
      <c r="DP205" s="1264"/>
      <c r="DQ205" s="1264"/>
      <c r="DR205" s="307"/>
    </row>
    <row r="206" spans="1:122" s="465" customFormat="1" ht="15" customHeight="1">
      <c r="A206" s="1772" t="str">
        <f>BD206</f>
        <v>②</v>
      </c>
      <c r="B206" s="1773"/>
      <c r="C206" s="1773"/>
      <c r="D206" s="1773"/>
      <c r="E206" s="1773"/>
      <c r="F206" s="236" t="s">
        <v>1002</v>
      </c>
      <c r="G206" s="236"/>
      <c r="H206" s="236"/>
      <c r="I206" s="236"/>
      <c r="J206" s="300"/>
      <c r="K206" s="236"/>
      <c r="L206" s="236"/>
      <c r="M206" s="236"/>
      <c r="N206" s="236"/>
      <c r="O206" s="236"/>
      <c r="P206" s="236"/>
      <c r="Q206" s="236"/>
      <c r="R206" s="236"/>
      <c r="S206" s="236"/>
      <c r="T206" s="236"/>
      <c r="U206" s="236"/>
      <c r="V206" s="236"/>
      <c r="W206" s="236"/>
      <c r="X206" s="236"/>
      <c r="Y206" s="236"/>
      <c r="Z206" s="236"/>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40"/>
      <c r="BA206" s="192">
        <f t="shared" si="39"/>
        <v>5</v>
      </c>
      <c r="BB206" s="192">
        <f t="shared" si="39"/>
        <v>3</v>
      </c>
      <c r="BC206" s="192">
        <f t="shared" si="39"/>
        <v>1</v>
      </c>
      <c r="BD206" s="193" t="str">
        <f>IF(ISBLANK(BD205),"①",CHAR(CODE(BD205)+1))</f>
        <v>②</v>
      </c>
      <c r="BE206" s="192"/>
      <c r="BF206" s="1101"/>
      <c r="BG206" s="559" t="str">
        <f t="shared" ca="1" si="33"/>
        <v/>
      </c>
      <c r="BH206" s="560" t="str">
        <f t="shared" ca="1" si="34"/>
        <v/>
      </c>
      <c r="BI206" s="560" t="str">
        <f t="shared" ca="1" si="35"/>
        <v/>
      </c>
      <c r="BJ206" s="560" t="str">
        <f t="shared" ca="1" si="36"/>
        <v/>
      </c>
      <c r="BK206" s="560" t="str">
        <f t="shared" ca="1" si="37"/>
        <v/>
      </c>
      <c r="BL206" s="561" t="str">
        <f t="shared" ca="1" si="38"/>
        <v/>
      </c>
      <c r="CV206" s="1528"/>
      <c r="CW206" s="1529"/>
      <c r="CX206" s="1529"/>
      <c r="CY206" s="1529"/>
      <c r="CZ206" s="1529"/>
      <c r="DA206" s="1529"/>
      <c r="DB206" s="1529"/>
      <c r="DC206" s="1529"/>
      <c r="DD206" s="1991"/>
      <c r="DE206" s="1992"/>
      <c r="DF206" s="1992"/>
      <c r="DG206" s="1993"/>
      <c r="DH206" s="1264"/>
      <c r="DI206" s="1264"/>
      <c r="DJ206" s="1264"/>
      <c r="DK206" s="1264"/>
      <c r="DL206" s="1264"/>
      <c r="DM206" s="1264"/>
      <c r="DN206" s="1264"/>
      <c r="DO206" s="1264"/>
      <c r="DP206" s="1264"/>
      <c r="DQ206" s="1264"/>
      <c r="DR206" s="307"/>
    </row>
    <row r="207" spans="1:122" s="465" customFormat="1" ht="15" customHeight="1">
      <c r="A207" s="911"/>
      <c r="B207" s="912"/>
      <c r="C207" s="912"/>
      <c r="D207" s="912"/>
      <c r="E207" s="912"/>
      <c r="F207" s="236" t="str">
        <f>$BU$42&amp;"の処理を行う。"</f>
        <v>「共通仕様」「27.3.1.③. 車種マスタデータ取得・設定 抽出条件に稼働日が指定されていない場合」の処理を行う。</v>
      </c>
      <c r="G207" s="236"/>
      <c r="H207" s="236"/>
      <c r="I207" s="236"/>
      <c r="J207" s="236"/>
      <c r="K207" s="236"/>
      <c r="L207" s="236"/>
      <c r="M207" s="236"/>
      <c r="N207" s="236"/>
      <c r="O207" s="236"/>
      <c r="P207" s="236"/>
      <c r="Q207" s="236"/>
      <c r="R207" s="236"/>
      <c r="S207" s="236"/>
      <c r="T207" s="236"/>
      <c r="U207" s="236"/>
      <c r="V207" s="236"/>
      <c r="W207" s="236"/>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40"/>
      <c r="BA207" s="192">
        <f t="shared" si="39"/>
        <v>5</v>
      </c>
      <c r="BB207" s="192">
        <f t="shared" si="39"/>
        <v>3</v>
      </c>
      <c r="BC207" s="192">
        <f t="shared" si="39"/>
        <v>1</v>
      </c>
      <c r="BD207" s="192" t="str">
        <f t="shared" si="39"/>
        <v>②</v>
      </c>
      <c r="BE207" s="192"/>
      <c r="BF207" s="1101"/>
      <c r="BG207" s="559" t="str">
        <f t="shared" ca="1" si="33"/>
        <v/>
      </c>
      <c r="BH207" s="560" t="str">
        <f t="shared" ca="1" si="34"/>
        <v/>
      </c>
      <c r="BI207" s="560" t="str">
        <f t="shared" ca="1" si="35"/>
        <v/>
      </c>
      <c r="BJ207" s="560" t="str">
        <f t="shared" ca="1" si="36"/>
        <v/>
      </c>
      <c r="BK207" s="560" t="str">
        <f t="shared" ca="1" si="37"/>
        <v/>
      </c>
      <c r="BL207" s="561" t="str">
        <f t="shared" ca="1" si="38"/>
        <v/>
      </c>
      <c r="CV207" s="1528"/>
      <c r="CW207" s="1529"/>
      <c r="CX207" s="1529"/>
      <c r="CY207" s="1529"/>
      <c r="CZ207" s="1529"/>
      <c r="DA207" s="1529"/>
      <c r="DB207" s="1529"/>
      <c r="DC207" s="1529"/>
      <c r="DD207" s="1991"/>
      <c r="DE207" s="1992"/>
      <c r="DF207" s="1992"/>
      <c r="DG207" s="1993"/>
      <c r="DH207" s="1264"/>
      <c r="DI207" s="1264"/>
      <c r="DJ207" s="1264"/>
      <c r="DK207" s="1264"/>
      <c r="DL207" s="1264"/>
      <c r="DM207" s="1264"/>
      <c r="DN207" s="1264"/>
      <c r="DO207" s="1264"/>
      <c r="DP207" s="1264"/>
      <c r="DQ207" s="1264"/>
      <c r="DR207" s="307"/>
    </row>
    <row r="208" spans="1:122" s="465" customFormat="1" ht="15" customHeight="1">
      <c r="A208" s="1889" t="str">
        <f>BA208&amp;"."&amp;BB208&amp;"."&amp;BC208</f>
        <v>5.3.2</v>
      </c>
      <c r="B208" s="1889"/>
      <c r="C208" s="1889"/>
      <c r="D208" s="1889"/>
      <c r="E208" s="465" t="s">
        <v>1034</v>
      </c>
      <c r="F208" s="278"/>
      <c r="G208" s="274"/>
      <c r="H208" s="274"/>
      <c r="I208" s="274"/>
      <c r="J208" s="274"/>
      <c r="K208" s="274"/>
      <c r="L208" s="274"/>
      <c r="M208" s="274"/>
      <c r="N208" s="274"/>
      <c r="O208" s="278"/>
      <c r="P208" s="278"/>
      <c r="Q208" s="278"/>
      <c r="R208" s="278"/>
      <c r="S208" s="278"/>
      <c r="T208" s="278"/>
      <c r="U208" s="278"/>
      <c r="V208" s="278"/>
      <c r="W208" s="278"/>
      <c r="X208" s="278"/>
      <c r="Y208" s="278"/>
      <c r="Z208" s="278"/>
      <c r="AA208" s="278"/>
      <c r="AB208" s="278"/>
      <c r="AC208" s="278"/>
      <c r="AD208" s="278"/>
      <c r="AE208" s="278"/>
      <c r="AF208" s="278"/>
      <c r="AG208" s="278"/>
      <c r="AH208" s="278"/>
      <c r="AI208" s="278"/>
      <c r="AJ208" s="278"/>
      <c r="AK208" s="278"/>
      <c r="AL208" s="278"/>
      <c r="AM208" s="278"/>
      <c r="AN208" s="278"/>
      <c r="AO208" s="278"/>
      <c r="AP208" s="278"/>
      <c r="AQ208" s="278"/>
      <c r="AR208" s="278"/>
      <c r="AS208" s="278"/>
      <c r="AT208" s="278"/>
      <c r="AU208" s="278"/>
      <c r="AV208" s="278"/>
      <c r="AW208" s="278"/>
      <c r="AX208" s="278"/>
      <c r="AY208" s="195"/>
      <c r="BA208" s="192">
        <f t="shared" ref="BA208:BB210" si="40">BA207</f>
        <v>5</v>
      </c>
      <c r="BB208" s="192">
        <f>BB207</f>
        <v>3</v>
      </c>
      <c r="BC208" s="193">
        <f>BC207+1</f>
        <v>2</v>
      </c>
      <c r="BD208" s="192"/>
      <c r="BE208" s="192"/>
      <c r="BF208" s="192"/>
      <c r="BG208" s="559" t="str">
        <f t="shared" ca="1" si="33"/>
        <v/>
      </c>
      <c r="BH208" s="560" t="str">
        <f t="shared" ca="1" si="34"/>
        <v/>
      </c>
      <c r="BI208" s="560" t="str">
        <f t="shared" ca="1" si="35"/>
        <v/>
      </c>
      <c r="BJ208" s="560" t="str">
        <f t="shared" ca="1" si="36"/>
        <v/>
      </c>
      <c r="BK208" s="560" t="str">
        <f t="shared" ca="1" si="37"/>
        <v/>
      </c>
      <c r="BL208" s="561" t="str">
        <f t="shared" ca="1" si="38"/>
        <v/>
      </c>
      <c r="CV208" s="1528" t="s">
        <v>2283</v>
      </c>
      <c r="CW208" s="1529"/>
      <c r="CX208" s="1529"/>
      <c r="CY208" s="1529"/>
      <c r="CZ208" s="1529"/>
      <c r="DA208" s="1529"/>
      <c r="DB208" s="1529"/>
      <c r="DC208" s="1529"/>
      <c r="DD208" s="1991"/>
      <c r="DE208" s="1992"/>
      <c r="DF208" s="1992"/>
      <c r="DG208" s="1993"/>
      <c r="DH208" s="1264"/>
      <c r="DI208" s="1264"/>
      <c r="DJ208" s="1264"/>
      <c r="DK208" s="1264"/>
      <c r="DL208" s="1264"/>
      <c r="DM208" s="1264"/>
      <c r="DN208" s="1264"/>
      <c r="DO208" s="1264"/>
      <c r="DP208" s="1264"/>
      <c r="DQ208" s="1264"/>
      <c r="DR208" s="307"/>
    </row>
    <row r="209" spans="1:122" s="465" customFormat="1" ht="15" customHeight="1">
      <c r="A209" s="1772" t="str">
        <f>BD209</f>
        <v>①</v>
      </c>
      <c r="B209" s="1773"/>
      <c r="C209" s="1773"/>
      <c r="D209" s="1773"/>
      <c r="E209" s="1773"/>
      <c r="F209" s="278" t="str">
        <f>$BS$72&amp;"を行う。"</f>
        <v>「共通仕様」「50.4 圧造課用部品番号データ入力チェック処理」を行う。</v>
      </c>
      <c r="G209" s="274"/>
      <c r="H209" s="274"/>
      <c r="I209" s="274"/>
      <c r="J209" s="274"/>
      <c r="K209" s="274"/>
      <c r="L209" s="274"/>
      <c r="M209" s="274"/>
      <c r="N209" s="274"/>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78"/>
      <c r="AS209" s="278"/>
      <c r="AT209" s="278"/>
      <c r="AU209" s="278"/>
      <c r="AV209" s="278"/>
      <c r="AW209" s="278"/>
      <c r="AX209" s="278"/>
      <c r="AY209" s="195"/>
      <c r="BA209" s="192">
        <f t="shared" si="40"/>
        <v>5</v>
      </c>
      <c r="BB209" s="192">
        <f t="shared" si="40"/>
        <v>3</v>
      </c>
      <c r="BC209" s="192">
        <f>BC208</f>
        <v>2</v>
      </c>
      <c r="BD209" s="193" t="str">
        <f>IF(ISBLANK(BD208),"①",CHAR(CODE(BD208)+1))</f>
        <v>①</v>
      </c>
      <c r="BE209" s="192"/>
      <c r="BF209" s="192"/>
      <c r="BG209" s="559" t="str">
        <f t="shared" ca="1" si="33"/>
        <v/>
      </c>
      <c r="BH209" s="560" t="str">
        <f t="shared" ca="1" si="34"/>
        <v/>
      </c>
      <c r="BI209" s="560" t="str">
        <f t="shared" ca="1" si="35"/>
        <v/>
      </c>
      <c r="BJ209" s="560" t="str">
        <f t="shared" ca="1" si="36"/>
        <v/>
      </c>
      <c r="BK209" s="560" t="str">
        <f t="shared" ca="1" si="37"/>
        <v/>
      </c>
      <c r="BL209" s="561" t="str">
        <f t="shared" ca="1" si="38"/>
        <v/>
      </c>
      <c r="CV209" s="1528"/>
      <c r="CW209" s="1529"/>
      <c r="CX209" s="1529"/>
      <c r="CY209" s="1529"/>
      <c r="CZ209" s="1529"/>
      <c r="DA209" s="1529"/>
      <c r="DB209" s="1529"/>
      <c r="DC209" s="1529"/>
      <c r="DD209" s="1991"/>
      <c r="DE209" s="1992"/>
      <c r="DF209" s="1992"/>
      <c r="DG209" s="1993"/>
      <c r="DH209" s="1264"/>
      <c r="DI209" s="1264"/>
      <c r="DJ209" s="1264"/>
      <c r="DK209" s="1264"/>
      <c r="DL209" s="1264"/>
      <c r="DM209" s="1264"/>
      <c r="DN209" s="1264"/>
      <c r="DO209" s="1264"/>
      <c r="DP209" s="1264"/>
      <c r="DQ209" s="1264"/>
      <c r="DR209" s="307"/>
    </row>
    <row r="210" spans="1:122" s="465" customFormat="1" ht="15" customHeight="1">
      <c r="A210" s="1772" t="str">
        <f>BD210</f>
        <v>②</v>
      </c>
      <c r="B210" s="1773"/>
      <c r="C210" s="1773"/>
      <c r="D210" s="1773"/>
      <c r="E210" s="1773"/>
      <c r="F210" s="465" t="s">
        <v>511</v>
      </c>
      <c r="G210" s="274"/>
      <c r="H210" s="274"/>
      <c r="I210" s="274"/>
      <c r="J210" s="274"/>
      <c r="K210" s="274"/>
      <c r="L210" s="274"/>
      <c r="M210" s="274"/>
      <c r="N210" s="274"/>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8"/>
      <c r="AR210" s="278"/>
      <c r="AS210" s="278"/>
      <c r="AT210" s="278"/>
      <c r="AU210" s="278"/>
      <c r="AV210" s="278"/>
      <c r="AW210" s="278"/>
      <c r="AX210" s="278"/>
      <c r="AY210" s="195"/>
      <c r="BA210" s="192">
        <f t="shared" si="40"/>
        <v>5</v>
      </c>
      <c r="BB210" s="192">
        <f t="shared" si="40"/>
        <v>3</v>
      </c>
      <c r="BC210" s="192">
        <f>BC209</f>
        <v>2</v>
      </c>
      <c r="BD210" s="193" t="str">
        <f>IF(ISBLANK(BD209),"①",CHAR(CODE(BD209)+1))</f>
        <v>②</v>
      </c>
      <c r="BE210" s="192"/>
      <c r="BF210" s="192"/>
      <c r="BG210" s="559" t="str">
        <f t="shared" ca="1" si="33"/>
        <v/>
      </c>
      <c r="BH210" s="560" t="str">
        <f t="shared" ca="1" si="34"/>
        <v/>
      </c>
      <c r="BI210" s="560" t="str">
        <f t="shared" ca="1" si="35"/>
        <v/>
      </c>
      <c r="BJ210" s="560" t="str">
        <f t="shared" ca="1" si="36"/>
        <v/>
      </c>
      <c r="BK210" s="560" t="str">
        <f t="shared" ca="1" si="37"/>
        <v/>
      </c>
      <c r="BL210" s="561" t="str">
        <f t="shared" ca="1" si="38"/>
        <v/>
      </c>
      <c r="CV210" s="1528"/>
      <c r="CW210" s="1529"/>
      <c r="CX210" s="1529"/>
      <c r="CY210" s="1529"/>
      <c r="CZ210" s="1529"/>
      <c r="DA210" s="1529"/>
      <c r="DB210" s="1529"/>
      <c r="DC210" s="1529"/>
      <c r="DD210" s="1991"/>
      <c r="DE210" s="1992"/>
      <c r="DF210" s="1992"/>
      <c r="DG210" s="1993"/>
      <c r="DH210" s="1264"/>
      <c r="DI210" s="1264"/>
      <c r="DJ210" s="1264"/>
      <c r="DK210" s="1264"/>
      <c r="DL210" s="1264"/>
      <c r="DM210" s="1264"/>
      <c r="DN210" s="1264"/>
      <c r="DO210" s="1264"/>
      <c r="DP210" s="1264"/>
      <c r="DQ210" s="1264"/>
      <c r="DR210" s="307"/>
    </row>
    <row r="211" spans="1:122" s="465" customFormat="1" ht="15" customHeight="1">
      <c r="A211" s="1887" t="str">
        <f>BA211&amp;"."&amp;BB211</f>
        <v>5.4</v>
      </c>
      <c r="B211" s="1888"/>
      <c r="C211" s="1888"/>
      <c r="D211" s="187" t="str">
        <f>"画面項目No."&amp;$B$53&amp;" "&amp;$D$53</f>
        <v>画面項目No.16 部品番号</v>
      </c>
      <c r="H211" s="189"/>
      <c r="AY211" s="195"/>
      <c r="BA211" s="192">
        <f>BA210</f>
        <v>5</v>
      </c>
      <c r="BB211" s="193">
        <f>BB210+1</f>
        <v>4</v>
      </c>
      <c r="BC211" s="192"/>
      <c r="BD211" s="192"/>
      <c r="BE211" s="192"/>
      <c r="BF211" s="192"/>
      <c r="BG211" s="559" t="str">
        <f t="shared" ca="1" si="33"/>
        <v/>
      </c>
      <c r="BH211" s="560" t="str">
        <f t="shared" ca="1" si="34"/>
        <v/>
      </c>
      <c r="BI211" s="560" t="str">
        <f t="shared" ca="1" si="35"/>
        <v/>
      </c>
      <c r="BJ211" s="560" t="str">
        <f t="shared" ca="1" si="36"/>
        <v/>
      </c>
      <c r="BK211" s="560" t="str">
        <f t="shared" ca="1" si="37"/>
        <v/>
      </c>
      <c r="BL211" s="561" t="str">
        <f t="shared" ca="1" si="38"/>
        <v/>
      </c>
      <c r="CV211" s="1528"/>
      <c r="CW211" s="1529"/>
      <c r="CX211" s="1529"/>
      <c r="CY211" s="1529"/>
      <c r="CZ211" s="1529"/>
      <c r="DA211" s="1529"/>
      <c r="DB211" s="1529"/>
      <c r="DC211" s="1529"/>
      <c r="DD211" s="1991"/>
      <c r="DE211" s="1992"/>
      <c r="DF211" s="1992"/>
      <c r="DG211" s="1993"/>
      <c r="DH211" s="1264"/>
      <c r="DI211" s="1264"/>
      <c r="DJ211" s="1264"/>
      <c r="DK211" s="1264"/>
      <c r="DL211" s="1264"/>
      <c r="DM211" s="1264"/>
      <c r="DN211" s="1264"/>
      <c r="DO211" s="1264"/>
      <c r="DP211" s="1264"/>
      <c r="DQ211" s="1264"/>
      <c r="DR211" s="307"/>
    </row>
    <row r="212" spans="1:122" s="465" customFormat="1" ht="15" customHeight="1">
      <c r="A212" s="1887" t="str">
        <f>BA212&amp;"."&amp;BB212&amp;"."&amp;BC212</f>
        <v>5.4.1</v>
      </c>
      <c r="B212" s="1888"/>
      <c r="C212" s="1888"/>
      <c r="D212" s="1888"/>
      <c r="E212" s="236" t="s">
        <v>962</v>
      </c>
      <c r="F212" s="236"/>
      <c r="G212" s="236"/>
      <c r="H212" s="236"/>
      <c r="J212" s="236"/>
      <c r="K212" s="236"/>
      <c r="L212" s="236"/>
      <c r="M212" s="236"/>
      <c r="N212" s="236"/>
      <c r="O212" s="236"/>
      <c r="P212" s="236"/>
      <c r="Q212" s="236"/>
      <c r="R212" s="236"/>
      <c r="S212" s="236"/>
      <c r="T212" s="236"/>
      <c r="U212" s="236"/>
      <c r="V212" s="236"/>
      <c r="W212" s="236"/>
      <c r="X212" s="236"/>
      <c r="Y212" s="236"/>
      <c r="Z212" s="23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40"/>
      <c r="BA212" s="192">
        <f>BA211</f>
        <v>5</v>
      </c>
      <c r="BB212" s="192">
        <f>BB211</f>
        <v>4</v>
      </c>
      <c r="BC212" s="193">
        <f>BC211+1</f>
        <v>1</v>
      </c>
      <c r="BD212" s="192"/>
      <c r="BE212" s="192"/>
      <c r="BF212" s="1101"/>
      <c r="BG212" s="559" t="str">
        <f t="shared" ca="1" si="33"/>
        <v/>
      </c>
      <c r="BH212" s="560" t="str">
        <f t="shared" ca="1" si="34"/>
        <v/>
      </c>
      <c r="BI212" s="560" t="str">
        <f t="shared" ca="1" si="35"/>
        <v/>
      </c>
      <c r="BJ212" s="560" t="str">
        <f t="shared" ca="1" si="36"/>
        <v/>
      </c>
      <c r="BK212" s="560" t="str">
        <f t="shared" ca="1" si="37"/>
        <v/>
      </c>
      <c r="BL212" s="561" t="str">
        <f t="shared" ca="1" si="38"/>
        <v/>
      </c>
      <c r="CV212" s="1528" t="s">
        <v>2283</v>
      </c>
      <c r="CW212" s="1529"/>
      <c r="CX212" s="1529"/>
      <c r="CY212" s="1529"/>
      <c r="CZ212" s="1529"/>
      <c r="DA212" s="1529"/>
      <c r="DB212" s="1529"/>
      <c r="DC212" s="1529"/>
      <c r="DD212" s="1991"/>
      <c r="DE212" s="1992"/>
      <c r="DF212" s="1992"/>
      <c r="DG212" s="1993"/>
      <c r="DH212" s="1264"/>
      <c r="DI212" s="1264"/>
      <c r="DJ212" s="1264"/>
      <c r="DK212" s="1264"/>
      <c r="DL212" s="1264"/>
      <c r="DM212" s="1264"/>
      <c r="DN212" s="1264"/>
      <c r="DO212" s="1264"/>
      <c r="DP212" s="1264"/>
      <c r="DQ212" s="1264"/>
      <c r="DR212" s="307"/>
    </row>
    <row r="213" spans="1:122" s="465" customFormat="1" ht="15" customHeight="1">
      <c r="A213" s="1030"/>
      <c r="B213" s="1031"/>
      <c r="C213" s="1031"/>
      <c r="D213" s="1031"/>
      <c r="E213" s="1029" t="str">
        <f>$BT$19&amp;"を行う。"</f>
        <v>「共通仕様」「21.3.1. 部品番号マスタデータ取得・設定」を行う。</v>
      </c>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40"/>
      <c r="BA213" s="192">
        <f>BA212</f>
        <v>5</v>
      </c>
      <c r="BB213" s="192">
        <f>BB212</f>
        <v>4</v>
      </c>
      <c r="BC213" s="192">
        <f>BC212</f>
        <v>1</v>
      </c>
      <c r="BD213" s="192"/>
      <c r="BE213" s="192"/>
      <c r="BF213" s="1101"/>
      <c r="BG213" s="559" t="str">
        <f t="shared" ca="1" si="33"/>
        <v/>
      </c>
      <c r="BH213" s="560" t="str">
        <f t="shared" ca="1" si="34"/>
        <v/>
      </c>
      <c r="BI213" s="560" t="str">
        <f t="shared" ca="1" si="35"/>
        <v/>
      </c>
      <c r="BJ213" s="560" t="str">
        <f t="shared" ca="1" si="36"/>
        <v/>
      </c>
      <c r="BK213" s="560" t="str">
        <f t="shared" ca="1" si="37"/>
        <v/>
      </c>
      <c r="BL213" s="561" t="str">
        <f t="shared" ca="1" si="38"/>
        <v/>
      </c>
      <c r="CV213" s="1528"/>
      <c r="CW213" s="1529"/>
      <c r="CX213" s="1529"/>
      <c r="CY213" s="1529"/>
      <c r="CZ213" s="1529"/>
      <c r="DA213" s="1529"/>
      <c r="DB213" s="1529"/>
      <c r="DC213" s="1529"/>
      <c r="DD213" s="1991"/>
      <c r="DE213" s="1992"/>
      <c r="DF213" s="1992"/>
      <c r="DG213" s="1993"/>
      <c r="DH213" s="1264"/>
      <c r="DI213" s="1264"/>
      <c r="DJ213" s="1264"/>
      <c r="DK213" s="1264"/>
      <c r="DL213" s="1264"/>
      <c r="DM213" s="1264"/>
      <c r="DN213" s="1264"/>
      <c r="DO213" s="1264"/>
      <c r="DP213" s="1264"/>
      <c r="DQ213" s="1264"/>
      <c r="DR213" s="307"/>
    </row>
    <row r="214" spans="1:122" s="465" customFormat="1" ht="15" customHeight="1">
      <c r="A214" s="1889" t="str">
        <f>BA214&amp;"."&amp;BB214&amp;"."&amp;BC214</f>
        <v>5.4.2</v>
      </c>
      <c r="B214" s="1889"/>
      <c r="C214" s="1889"/>
      <c r="D214" s="1889"/>
      <c r="E214" s="465" t="s">
        <v>1034</v>
      </c>
      <c r="F214" s="278"/>
      <c r="G214" s="274"/>
      <c r="H214" s="274"/>
      <c r="I214" s="274"/>
      <c r="J214" s="274"/>
      <c r="K214" s="274"/>
      <c r="L214" s="274"/>
      <c r="M214" s="274"/>
      <c r="N214" s="274"/>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8"/>
      <c r="AR214" s="278"/>
      <c r="AS214" s="278"/>
      <c r="AT214" s="278"/>
      <c r="AU214" s="278"/>
      <c r="AV214" s="278"/>
      <c r="AW214" s="278"/>
      <c r="AX214" s="278"/>
      <c r="AY214" s="195"/>
      <c r="BA214" s="192">
        <f>BA213</f>
        <v>5</v>
      </c>
      <c r="BB214" s="192">
        <f>BB213</f>
        <v>4</v>
      </c>
      <c r="BC214" s="193">
        <f>BC213+1</f>
        <v>2</v>
      </c>
      <c r="BD214" s="192"/>
      <c r="BE214" s="192"/>
      <c r="BF214" s="192"/>
      <c r="BG214" s="559" t="str">
        <f t="shared" ca="1" si="33"/>
        <v/>
      </c>
      <c r="BH214" s="560" t="str">
        <f t="shared" ca="1" si="34"/>
        <v/>
      </c>
      <c r="BI214" s="560" t="str">
        <f t="shared" ca="1" si="35"/>
        <v/>
      </c>
      <c r="BJ214" s="560" t="str">
        <f t="shared" ca="1" si="36"/>
        <v/>
      </c>
      <c r="BK214" s="560" t="str">
        <f t="shared" ca="1" si="37"/>
        <v/>
      </c>
      <c r="BL214" s="561" t="str">
        <f t="shared" ca="1" si="38"/>
        <v/>
      </c>
      <c r="CV214" s="1528" t="s">
        <v>2283</v>
      </c>
      <c r="CW214" s="1529"/>
      <c r="CX214" s="1529"/>
      <c r="CY214" s="1529"/>
      <c r="CZ214" s="1529"/>
      <c r="DA214" s="1529"/>
      <c r="DB214" s="1529"/>
      <c r="DC214" s="1529"/>
      <c r="DD214" s="1991"/>
      <c r="DE214" s="1992"/>
      <c r="DF214" s="1992"/>
      <c r="DG214" s="1993"/>
      <c r="DH214" s="1264"/>
      <c r="DI214" s="1264"/>
      <c r="DJ214" s="1264"/>
      <c r="DK214" s="1264"/>
      <c r="DL214" s="1264"/>
      <c r="DM214" s="1264"/>
      <c r="DN214" s="1264"/>
      <c r="DO214" s="1264"/>
      <c r="DP214" s="1264"/>
      <c r="DQ214" s="1264"/>
      <c r="DR214" s="307"/>
    </row>
    <row r="215" spans="1:122" s="465" customFormat="1" ht="15" customHeight="1">
      <c r="A215" s="1726" t="str">
        <f>$BD215&amp;"."</f>
        <v>①.</v>
      </c>
      <c r="B215" s="1727"/>
      <c r="C215" s="1727"/>
      <c r="D215" s="1727"/>
      <c r="E215" s="1727"/>
      <c r="F215" s="278" t="str">
        <f>$BS$23&amp;"を行う。"</f>
        <v>「共通仕様」「21.4 部品番号データ入力チェック処理」を行う。</v>
      </c>
      <c r="G215" s="274"/>
      <c r="H215" s="274"/>
      <c r="I215" s="274"/>
      <c r="J215" s="274"/>
      <c r="K215" s="274"/>
      <c r="L215" s="274"/>
      <c r="M215" s="274"/>
      <c r="N215" s="274"/>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c r="AR215" s="278"/>
      <c r="AS215" s="278"/>
      <c r="AT215" s="278"/>
      <c r="AU215" s="278"/>
      <c r="AV215" s="278"/>
      <c r="AW215" s="278"/>
      <c r="AX215" s="278"/>
      <c r="AY215" s="195"/>
      <c r="BA215" s="192">
        <f t="shared" ref="BA215:BC223" si="41">BA214</f>
        <v>5</v>
      </c>
      <c r="BB215" s="192">
        <f t="shared" si="41"/>
        <v>4</v>
      </c>
      <c r="BC215" s="192">
        <f>BC214</f>
        <v>2</v>
      </c>
      <c r="BD215" s="193" t="str">
        <f>IF(ISBLANK(BD214),"①",CHAR(CODE(BD214)+1))</f>
        <v>①</v>
      </c>
      <c r="BE215" s="192"/>
      <c r="BF215" s="192"/>
      <c r="BG215" s="559" t="str">
        <f t="shared" ca="1" si="33"/>
        <v/>
      </c>
      <c r="BH215" s="560" t="str">
        <f t="shared" ca="1" si="34"/>
        <v/>
      </c>
      <c r="BI215" s="560" t="str">
        <f t="shared" ca="1" si="35"/>
        <v/>
      </c>
      <c r="BJ215" s="560" t="str">
        <f t="shared" ca="1" si="36"/>
        <v/>
      </c>
      <c r="BK215" s="560" t="str">
        <f t="shared" ca="1" si="37"/>
        <v/>
      </c>
      <c r="BL215" s="561" t="str">
        <f t="shared" ca="1" si="38"/>
        <v/>
      </c>
      <c r="CV215" s="1528"/>
      <c r="CW215" s="1529"/>
      <c r="CX215" s="1529"/>
      <c r="CY215" s="1529"/>
      <c r="CZ215" s="1529"/>
      <c r="DA215" s="1529"/>
      <c r="DB215" s="1529"/>
      <c r="DC215" s="1529"/>
      <c r="DD215" s="1991"/>
      <c r="DE215" s="1992"/>
      <c r="DF215" s="1992"/>
      <c r="DG215" s="1993"/>
      <c r="DH215" s="1264"/>
      <c r="DI215" s="1264"/>
      <c r="DJ215" s="1264"/>
      <c r="DK215" s="1264"/>
      <c r="DL215" s="1264"/>
      <c r="DM215" s="1264"/>
      <c r="DN215" s="1264"/>
      <c r="DO215" s="1264"/>
      <c r="DP215" s="1264"/>
      <c r="DQ215" s="1264"/>
      <c r="DR215" s="307"/>
    </row>
    <row r="216" spans="1:122" s="465" customFormat="1" ht="15" customHeight="1">
      <c r="A216" s="1726" t="str">
        <f>$BD216&amp;"."</f>
        <v>②.</v>
      </c>
      <c r="B216" s="1727"/>
      <c r="C216" s="1727"/>
      <c r="D216" s="1727"/>
      <c r="E216" s="1727"/>
      <c r="F216" s="676" t="s">
        <v>1265</v>
      </c>
      <c r="G216" s="676"/>
      <c r="H216" s="676"/>
      <c r="I216" s="676"/>
      <c r="J216" s="676"/>
      <c r="K216" s="676"/>
      <c r="L216" s="676"/>
      <c r="M216" s="685"/>
      <c r="N216" s="685"/>
      <c r="O216" s="685"/>
      <c r="P216" s="685"/>
      <c r="Q216" s="685"/>
      <c r="R216" s="685"/>
      <c r="S216" s="685"/>
      <c r="T216" s="685"/>
      <c r="U216" s="685"/>
      <c r="V216" s="685"/>
      <c r="W216" s="685"/>
      <c r="X216" s="685"/>
      <c r="Y216" s="685"/>
      <c r="Z216" s="685"/>
      <c r="AA216" s="685"/>
      <c r="AB216" s="685"/>
      <c r="AC216" s="685"/>
      <c r="AD216" s="685"/>
      <c r="AE216" s="685"/>
      <c r="AF216" s="685"/>
      <c r="AG216" s="685"/>
      <c r="AH216" s="685"/>
      <c r="AI216" s="685"/>
      <c r="AJ216" s="685"/>
      <c r="AK216" s="685"/>
      <c r="AL216" s="685"/>
      <c r="AM216" s="685"/>
      <c r="AN216" s="685"/>
      <c r="AO216" s="685"/>
      <c r="AP216" s="685"/>
      <c r="AQ216" s="685"/>
      <c r="AR216" s="685"/>
      <c r="AS216" s="685"/>
      <c r="AT216" s="685"/>
      <c r="AU216" s="685"/>
      <c r="AV216" s="685"/>
      <c r="AW216" s="685"/>
      <c r="AX216" s="685"/>
      <c r="AY216" s="93"/>
      <c r="AZ216" s="92"/>
      <c r="BA216" s="683">
        <f t="shared" si="41"/>
        <v>5</v>
      </c>
      <c r="BB216" s="683">
        <f t="shared" si="41"/>
        <v>4</v>
      </c>
      <c r="BC216" s="683">
        <f t="shared" si="41"/>
        <v>2</v>
      </c>
      <c r="BD216" s="193" t="str">
        <f>IF(ISBLANK(BD215),"①",CHAR(CODE(BD215)+1))</f>
        <v>②</v>
      </c>
      <c r="BE216" s="192"/>
      <c r="BF216" s="1100"/>
      <c r="BG216" s="559" t="str">
        <f t="shared" ca="1" si="33"/>
        <v/>
      </c>
      <c r="BH216" s="560" t="str">
        <f t="shared" ca="1" si="34"/>
        <v/>
      </c>
      <c r="BI216" s="560" t="str">
        <f t="shared" ca="1" si="35"/>
        <v/>
      </c>
      <c r="BJ216" s="560" t="str">
        <f t="shared" ca="1" si="36"/>
        <v/>
      </c>
      <c r="BK216" s="560" t="str">
        <f t="shared" ca="1" si="37"/>
        <v/>
      </c>
      <c r="BL216" s="561" t="str">
        <f t="shared" ca="1" si="38"/>
        <v/>
      </c>
      <c r="CV216" s="1528"/>
      <c r="CW216" s="1529"/>
      <c r="CX216" s="1529"/>
      <c r="CY216" s="1529"/>
      <c r="CZ216" s="1529"/>
      <c r="DA216" s="1529"/>
      <c r="DB216" s="1529"/>
      <c r="DC216" s="1529"/>
      <c r="DD216" s="1991"/>
      <c r="DE216" s="1992"/>
      <c r="DF216" s="1992"/>
      <c r="DG216" s="1993"/>
      <c r="DH216" s="1264"/>
      <c r="DI216" s="1264"/>
      <c r="DJ216" s="1264"/>
      <c r="DK216" s="1264"/>
      <c r="DL216" s="1264"/>
      <c r="DM216" s="1264"/>
      <c r="DN216" s="1264"/>
      <c r="DO216" s="1264"/>
      <c r="DP216" s="1264"/>
      <c r="DQ216" s="1264"/>
      <c r="DR216" s="307"/>
    </row>
    <row r="217" spans="1:122" s="465" customFormat="1" ht="15" customHeight="1">
      <c r="A217" s="1030"/>
      <c r="B217" s="1031"/>
      <c r="C217" s="1031"/>
      <c r="D217" s="1031"/>
      <c r="E217" s="1029"/>
      <c r="F217" s="236" t="s">
        <v>1263</v>
      </c>
      <c r="G217" s="236"/>
      <c r="H217" s="236"/>
      <c r="I217" s="236"/>
      <c r="J217" s="236"/>
      <c r="K217" s="236"/>
      <c r="L217" s="236"/>
      <c r="M217" s="236"/>
      <c r="N217" s="236"/>
      <c r="O217" s="236"/>
      <c r="P217" s="236"/>
      <c r="Q217" s="236"/>
      <c r="R217" s="236"/>
      <c r="S217" s="236"/>
      <c r="T217" s="236"/>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6"/>
      <c r="AY217" s="40"/>
      <c r="BA217" s="192">
        <f t="shared" si="41"/>
        <v>5</v>
      </c>
      <c r="BB217" s="192">
        <f t="shared" si="41"/>
        <v>4</v>
      </c>
      <c r="BC217" s="192">
        <f t="shared" si="41"/>
        <v>2</v>
      </c>
      <c r="BD217" s="192" t="str">
        <f t="shared" ref="BD217:BD227" si="42">BD216</f>
        <v>②</v>
      </c>
      <c r="BE217" s="192"/>
      <c r="BF217" s="1101"/>
      <c r="BG217" s="559" t="str">
        <f t="shared" ca="1" si="33"/>
        <v/>
      </c>
      <c r="BH217" s="560" t="str">
        <f t="shared" ca="1" si="34"/>
        <v/>
      </c>
      <c r="BI217" s="560" t="str">
        <f t="shared" ca="1" si="35"/>
        <v/>
      </c>
      <c r="BJ217" s="560" t="str">
        <f t="shared" ca="1" si="36"/>
        <v/>
      </c>
      <c r="BK217" s="560" t="str">
        <f t="shared" ca="1" si="37"/>
        <v/>
      </c>
      <c r="BL217" s="561" t="str">
        <f t="shared" ca="1" si="38"/>
        <v/>
      </c>
      <c r="CV217" s="1528"/>
      <c r="CW217" s="1529"/>
      <c r="CX217" s="1529"/>
      <c r="CY217" s="1529"/>
      <c r="CZ217" s="1529"/>
      <c r="DA217" s="1529"/>
      <c r="DB217" s="1529"/>
      <c r="DC217" s="1529"/>
      <c r="DD217" s="1991"/>
      <c r="DE217" s="1992"/>
      <c r="DF217" s="1992"/>
      <c r="DG217" s="1993"/>
      <c r="DH217" s="1264"/>
      <c r="DI217" s="1264"/>
      <c r="DJ217" s="1264"/>
      <c r="DK217" s="1264"/>
      <c r="DL217" s="1264"/>
      <c r="DM217" s="1264"/>
      <c r="DN217" s="1264"/>
      <c r="DO217" s="1264"/>
      <c r="DP217" s="1264"/>
      <c r="DQ217" s="1264"/>
      <c r="DR217" s="307"/>
    </row>
    <row r="218" spans="1:122" s="465" customFormat="1" ht="15" customHeight="1">
      <c r="A218" s="1030"/>
      <c r="B218" s="1031"/>
      <c r="C218" s="1031"/>
      <c r="D218" s="1031"/>
      <c r="E218" s="1029"/>
      <c r="F218" s="429" t="s">
        <v>34</v>
      </c>
      <c r="G218" s="430"/>
      <c r="H218" s="381" t="s">
        <v>1264</v>
      </c>
      <c r="I218" s="430"/>
      <c r="J218" s="430"/>
      <c r="K218" s="430"/>
      <c r="L218" s="430"/>
      <c r="M218" s="430"/>
      <c r="N218" s="430"/>
      <c r="O218" s="512"/>
      <c r="P218" s="429" t="s">
        <v>34</v>
      </c>
      <c r="Q218" s="430"/>
      <c r="R218" s="381" t="s">
        <v>1264</v>
      </c>
      <c r="S218" s="430"/>
      <c r="T218" s="430"/>
      <c r="U218" s="430"/>
      <c r="V218" s="430"/>
      <c r="W218" s="430"/>
      <c r="X218" s="430"/>
      <c r="Y218" s="512"/>
      <c r="Z218" s="429" t="s">
        <v>34</v>
      </c>
      <c r="AA218" s="430"/>
      <c r="AB218" s="381" t="s">
        <v>1264</v>
      </c>
      <c r="AC218" s="430"/>
      <c r="AD218" s="430"/>
      <c r="AE218" s="430"/>
      <c r="AF218" s="430"/>
      <c r="AG218" s="430"/>
      <c r="AH218" s="430"/>
      <c r="AI218" s="512"/>
      <c r="AJ218" s="429" t="s">
        <v>34</v>
      </c>
      <c r="AK218" s="430"/>
      <c r="AL218" s="381" t="s">
        <v>1264</v>
      </c>
      <c r="AM218" s="430"/>
      <c r="AN218" s="430"/>
      <c r="AO218" s="430"/>
      <c r="AP218" s="430"/>
      <c r="AQ218" s="430"/>
      <c r="AR218" s="430"/>
      <c r="AS218" s="512"/>
      <c r="AT218" s="236"/>
      <c r="AU218" s="236"/>
      <c r="AV218" s="236"/>
      <c r="AW218" s="236"/>
      <c r="AX218" s="236"/>
      <c r="AY218" s="40"/>
      <c r="BA218" s="192">
        <f t="shared" ref="BA218:BD221" si="43">BA217</f>
        <v>5</v>
      </c>
      <c r="BB218" s="192">
        <f t="shared" si="43"/>
        <v>4</v>
      </c>
      <c r="BC218" s="192">
        <f t="shared" si="43"/>
        <v>2</v>
      </c>
      <c r="BD218" s="192" t="str">
        <f t="shared" si="43"/>
        <v>②</v>
      </c>
      <c r="BE218" s="192"/>
      <c r="BF218" s="1101"/>
      <c r="BG218" s="559" t="str">
        <f t="shared" ca="1" si="33"/>
        <v/>
      </c>
      <c r="BH218" s="560" t="str">
        <f t="shared" ca="1" si="34"/>
        <v/>
      </c>
      <c r="BI218" s="560" t="str">
        <f t="shared" ca="1" si="35"/>
        <v/>
      </c>
      <c r="BJ218" s="560" t="str">
        <f t="shared" ca="1" si="36"/>
        <v/>
      </c>
      <c r="BK218" s="560" t="str">
        <f t="shared" ca="1" si="37"/>
        <v/>
      </c>
      <c r="BL218" s="561" t="str">
        <f t="shared" ca="1" si="38"/>
        <v/>
      </c>
      <c r="CV218" s="1528"/>
      <c r="CW218" s="1529"/>
      <c r="CX218" s="1529"/>
      <c r="CY218" s="1529"/>
      <c r="CZ218" s="1529"/>
      <c r="DA218" s="1529"/>
      <c r="DB218" s="1529"/>
      <c r="DC218" s="1529"/>
      <c r="DD218" s="1991"/>
      <c r="DE218" s="1992"/>
      <c r="DF218" s="1992"/>
      <c r="DG218" s="1993"/>
      <c r="DH218" s="1264"/>
      <c r="DI218" s="1264"/>
      <c r="DJ218" s="1264"/>
      <c r="DK218" s="1264"/>
      <c r="DL218" s="1264"/>
      <c r="DM218" s="1264"/>
      <c r="DN218" s="1264"/>
      <c r="DO218" s="1264"/>
      <c r="DP218" s="1264"/>
      <c r="DQ218" s="1264"/>
      <c r="DR218" s="307"/>
    </row>
    <row r="219" spans="1:122" s="465" customFormat="1" ht="15" customHeight="1">
      <c r="A219" s="1030"/>
      <c r="B219" s="1031"/>
      <c r="C219" s="1031"/>
      <c r="D219" s="1031"/>
      <c r="E219" s="1029"/>
      <c r="F219" s="241" t="str">
        <f>TEXT($B$55,"###")</f>
        <v>18</v>
      </c>
      <c r="G219" s="242"/>
      <c r="H219" s="611" t="str">
        <f>VLOOKUP(VALUE(F219),$B$38:$F$130,3)</f>
        <v>ステージNo</v>
      </c>
      <c r="I219" s="197"/>
      <c r="J219" s="197"/>
      <c r="K219" s="197"/>
      <c r="L219" s="197"/>
      <c r="M219" s="197"/>
      <c r="N219" s="197"/>
      <c r="O219" s="198"/>
      <c r="P219" s="241" t="str">
        <f>TEXT($B$60,"###")</f>
        <v>23</v>
      </c>
      <c r="Q219" s="242"/>
      <c r="R219" s="611" t="str">
        <f>VLOOKUP(VALUE(P219),$B$38:$F$130,3)</f>
        <v>起点月</v>
      </c>
      <c r="S219" s="197"/>
      <c r="T219" s="197"/>
      <c r="U219" s="197"/>
      <c r="V219" s="197"/>
      <c r="W219" s="197"/>
      <c r="X219" s="197"/>
      <c r="Y219" s="198"/>
      <c r="Z219" s="241" t="str">
        <f>TEXT($B$65,"###")</f>
        <v>28</v>
      </c>
      <c r="AA219" s="242"/>
      <c r="AB219" s="611" t="str">
        <f>VLOOKUP(VALUE(Z219),$B$38:$F$130,3)</f>
        <v>保守間近年月</v>
      </c>
      <c r="AC219" s="197"/>
      <c r="AD219" s="197"/>
      <c r="AE219" s="197"/>
      <c r="AF219" s="197"/>
      <c r="AG219" s="197"/>
      <c r="AH219" s="197"/>
      <c r="AI219" s="198"/>
      <c r="AJ219" s="241" t="str">
        <f>TEXT($B$69,"###")</f>
        <v>32</v>
      </c>
      <c r="AK219" s="242"/>
      <c r="AL219" s="611" t="str">
        <f>VLOOKUP(VALUE(AJ219),$B$38:$F$130,3)</f>
        <v>保守切れストローク</v>
      </c>
      <c r="AM219" s="197"/>
      <c r="AN219" s="197"/>
      <c r="AO219" s="197"/>
      <c r="AP219" s="197"/>
      <c r="AQ219" s="197"/>
      <c r="AR219" s="197"/>
      <c r="AS219" s="198"/>
      <c r="AT219" s="236"/>
      <c r="AU219" s="236"/>
      <c r="AV219" s="236"/>
      <c r="AW219" s="236"/>
      <c r="AX219" s="236"/>
      <c r="AY219" s="40"/>
      <c r="BA219" s="192">
        <f t="shared" si="43"/>
        <v>5</v>
      </c>
      <c r="BB219" s="192">
        <f t="shared" si="43"/>
        <v>4</v>
      </c>
      <c r="BC219" s="192">
        <f t="shared" si="43"/>
        <v>2</v>
      </c>
      <c r="BD219" s="192" t="str">
        <f t="shared" si="43"/>
        <v>②</v>
      </c>
      <c r="BE219" s="192"/>
      <c r="BF219" s="1101"/>
      <c r="BG219" s="559" t="str">
        <f t="shared" ca="1" si="33"/>
        <v/>
      </c>
      <c r="BH219" s="560" t="str">
        <f t="shared" ca="1" si="34"/>
        <v/>
      </c>
      <c r="BI219" s="560" t="str">
        <f t="shared" ca="1" si="35"/>
        <v/>
      </c>
      <c r="BJ219" s="560" t="str">
        <f t="shared" ca="1" si="36"/>
        <v/>
      </c>
      <c r="BK219" s="560" t="str">
        <f t="shared" ca="1" si="37"/>
        <v/>
      </c>
      <c r="BL219" s="561" t="str">
        <f t="shared" ca="1" si="38"/>
        <v/>
      </c>
      <c r="CV219" s="1528"/>
      <c r="CW219" s="1529"/>
      <c r="CX219" s="1529"/>
      <c r="CY219" s="1529"/>
      <c r="CZ219" s="1529"/>
      <c r="DA219" s="1529"/>
      <c r="DB219" s="1529"/>
      <c r="DC219" s="1529"/>
      <c r="DD219" s="1991"/>
      <c r="DE219" s="1992"/>
      <c r="DF219" s="1992"/>
      <c r="DG219" s="1993"/>
      <c r="DH219" s="1264"/>
      <c r="DI219" s="1264"/>
      <c r="DJ219" s="1264"/>
      <c r="DK219" s="1264"/>
      <c r="DL219" s="1264"/>
      <c r="DM219" s="1264"/>
      <c r="DN219" s="1264"/>
      <c r="DO219" s="1264"/>
      <c r="DP219" s="1264"/>
      <c r="DQ219" s="1264"/>
      <c r="DR219" s="307"/>
    </row>
    <row r="220" spans="1:122" s="465" customFormat="1" ht="15" customHeight="1">
      <c r="A220" s="1030"/>
      <c r="B220" s="1031"/>
      <c r="C220" s="1031"/>
      <c r="D220" s="1031"/>
      <c r="E220" s="1029"/>
      <c r="F220" s="1038" t="str">
        <f>TEXT($B$56,"###")</f>
        <v>19</v>
      </c>
      <c r="G220" s="1039"/>
      <c r="H220" s="823" t="str">
        <f>VLOOKUP(VALUE(F220),$B$38:$F$130,3)</f>
        <v>工程名称</v>
      </c>
      <c r="I220" s="1043"/>
      <c r="J220" s="1043"/>
      <c r="K220" s="1043"/>
      <c r="L220" s="1043"/>
      <c r="M220" s="1043"/>
      <c r="N220" s="1043"/>
      <c r="O220" s="208"/>
      <c r="P220" s="1038" t="str">
        <f>TEXT($B$62,"###")</f>
        <v>25</v>
      </c>
      <c r="Q220" s="1039"/>
      <c r="R220" s="823" t="str">
        <f>VLOOKUP(VALUE(P220),$B$38:$F$130,3)</f>
        <v>起点ST</v>
      </c>
      <c r="S220" s="1043"/>
      <c r="T220" s="1043"/>
      <c r="U220" s="1043"/>
      <c r="V220" s="1043"/>
      <c r="W220" s="1043"/>
      <c r="X220" s="1043"/>
      <c r="Y220" s="208"/>
      <c r="Z220" s="1038" t="str">
        <f>TEXT($B$66,"###")</f>
        <v>29</v>
      </c>
      <c r="AA220" s="1039"/>
      <c r="AB220" s="823" t="str">
        <f>VLOOKUP(VALUE(Z220),$B$38:$F$130,3)</f>
        <v>保守間近ストローク</v>
      </c>
      <c r="AC220" s="1043"/>
      <c r="AD220" s="1043"/>
      <c r="AE220" s="1043"/>
      <c r="AF220" s="1043"/>
      <c r="AG220" s="1043"/>
      <c r="AH220" s="1043"/>
      <c r="AI220" s="208"/>
      <c r="AJ220" s="1038" t="str">
        <f>TEXT($B$70,"###")</f>
        <v>33</v>
      </c>
      <c r="AK220" s="1039"/>
      <c r="AL220" s="823" t="str">
        <f>VLOOKUP(VALUE(AJ220),$B$38:$F$130,3)</f>
        <v>保守情報登録</v>
      </c>
      <c r="AM220" s="1043"/>
      <c r="AN220" s="1043"/>
      <c r="AO220" s="1043"/>
      <c r="AP220" s="1043"/>
      <c r="AQ220" s="1043"/>
      <c r="AR220" s="1043"/>
      <c r="AS220" s="208"/>
      <c r="AT220" s="236"/>
      <c r="AU220" s="236"/>
      <c r="AV220" s="236"/>
      <c r="AW220" s="236"/>
      <c r="AX220" s="236"/>
      <c r="AY220" s="40"/>
      <c r="BA220" s="192">
        <f t="shared" si="43"/>
        <v>5</v>
      </c>
      <c r="BB220" s="192">
        <f t="shared" si="43"/>
        <v>4</v>
      </c>
      <c r="BC220" s="192">
        <f t="shared" si="43"/>
        <v>2</v>
      </c>
      <c r="BD220" s="192" t="str">
        <f t="shared" si="43"/>
        <v>②</v>
      </c>
      <c r="BE220" s="192"/>
      <c r="BF220" s="1101"/>
      <c r="BG220" s="559" t="str">
        <f t="shared" ca="1" si="33"/>
        <v/>
      </c>
      <c r="BH220" s="560" t="str">
        <f t="shared" ca="1" si="34"/>
        <v/>
      </c>
      <c r="BI220" s="560" t="str">
        <f t="shared" ca="1" si="35"/>
        <v/>
      </c>
      <c r="BJ220" s="560" t="str">
        <f t="shared" ca="1" si="36"/>
        <v/>
      </c>
      <c r="BK220" s="560" t="str">
        <f t="shared" ca="1" si="37"/>
        <v/>
      </c>
      <c r="BL220" s="561" t="str">
        <f t="shared" ca="1" si="38"/>
        <v/>
      </c>
      <c r="CV220" s="1528"/>
      <c r="CW220" s="1529"/>
      <c r="CX220" s="1529"/>
      <c r="CY220" s="1529"/>
      <c r="CZ220" s="1529"/>
      <c r="DA220" s="1529"/>
      <c r="DB220" s="1529"/>
      <c r="DC220" s="1529"/>
      <c r="DD220" s="1991"/>
      <c r="DE220" s="1992"/>
      <c r="DF220" s="1992"/>
      <c r="DG220" s="1993"/>
      <c r="DH220" s="1264"/>
      <c r="DI220" s="1264"/>
      <c r="DJ220" s="1264"/>
      <c r="DK220" s="1264"/>
      <c r="DL220" s="1264"/>
      <c r="DM220" s="1264"/>
      <c r="DN220" s="1264"/>
      <c r="DO220" s="1264"/>
      <c r="DP220" s="1264"/>
      <c r="DQ220" s="1264"/>
      <c r="DR220" s="307"/>
    </row>
    <row r="221" spans="1:122" s="465" customFormat="1" ht="15" customHeight="1">
      <c r="A221" s="1030"/>
      <c r="B221" s="1031"/>
      <c r="C221" s="1031"/>
      <c r="D221" s="1031"/>
      <c r="E221" s="1029"/>
      <c r="F221" s="209" t="str">
        <f>TEXT($B$58,"###")</f>
        <v>21</v>
      </c>
      <c r="G221" s="243"/>
      <c r="H221" s="248" t="str">
        <f>VLOOKUP(VALUE(F221),$B$38:$F$130,3)</f>
        <v>工具番号</v>
      </c>
      <c r="I221" s="204"/>
      <c r="J221" s="204"/>
      <c r="K221" s="204"/>
      <c r="L221" s="204"/>
      <c r="M221" s="204"/>
      <c r="N221" s="204"/>
      <c r="O221" s="205"/>
      <c r="P221" s="209" t="str">
        <f>TEXT($B$63,"###")</f>
        <v>26</v>
      </c>
      <c r="Q221" s="243"/>
      <c r="R221" s="248" t="str">
        <f>VLOOKUP(VALUE(P221),$B$38:$F$130,3)</f>
        <v>起点ST登録</v>
      </c>
      <c r="S221" s="204"/>
      <c r="T221" s="204"/>
      <c r="U221" s="204"/>
      <c r="V221" s="204"/>
      <c r="W221" s="204"/>
      <c r="X221" s="204"/>
      <c r="Y221" s="205"/>
      <c r="Z221" s="209" t="str">
        <f>TEXT($B$68,"###")</f>
        <v>31</v>
      </c>
      <c r="AA221" s="243"/>
      <c r="AB221" s="248" t="str">
        <f>VLOOKUP(VALUE(Z221),$B$38:$F$130,3)</f>
        <v>保守切れ年月</v>
      </c>
      <c r="AC221" s="204"/>
      <c r="AD221" s="204"/>
      <c r="AE221" s="204"/>
      <c r="AF221" s="204"/>
      <c r="AG221" s="204"/>
      <c r="AH221" s="204"/>
      <c r="AI221" s="205"/>
      <c r="AJ221" s="209"/>
      <c r="AK221" s="243"/>
      <c r="AL221" s="248"/>
      <c r="AM221" s="204"/>
      <c r="AN221" s="204"/>
      <c r="AO221" s="204"/>
      <c r="AP221" s="204"/>
      <c r="AQ221" s="204"/>
      <c r="AR221" s="204"/>
      <c r="AS221" s="205"/>
      <c r="AT221" s="236"/>
      <c r="AU221" s="236"/>
      <c r="AV221" s="236"/>
      <c r="AW221" s="236"/>
      <c r="AX221" s="236"/>
      <c r="AY221" s="40"/>
      <c r="BA221" s="192">
        <f t="shared" si="43"/>
        <v>5</v>
      </c>
      <c r="BB221" s="192">
        <f t="shared" si="43"/>
        <v>4</v>
      </c>
      <c r="BC221" s="192">
        <f t="shared" si="43"/>
        <v>2</v>
      </c>
      <c r="BD221" s="192" t="str">
        <f t="shared" si="43"/>
        <v>②</v>
      </c>
      <c r="BE221" s="192"/>
      <c r="BF221" s="1101"/>
      <c r="BG221" s="559" t="str">
        <f t="shared" ca="1" si="33"/>
        <v/>
      </c>
      <c r="BH221" s="560" t="str">
        <f t="shared" ca="1" si="34"/>
        <v/>
      </c>
      <c r="BI221" s="560" t="str">
        <f t="shared" ca="1" si="35"/>
        <v/>
      </c>
      <c r="BJ221" s="560" t="str">
        <f t="shared" ca="1" si="36"/>
        <v/>
      </c>
      <c r="BK221" s="560" t="str">
        <f t="shared" ca="1" si="37"/>
        <v/>
      </c>
      <c r="BL221" s="561" t="str">
        <f t="shared" ca="1" si="38"/>
        <v/>
      </c>
      <c r="CV221" s="1528"/>
      <c r="CW221" s="1529"/>
      <c r="CX221" s="1529"/>
      <c r="CY221" s="1529"/>
      <c r="CZ221" s="1529"/>
      <c r="DA221" s="1529"/>
      <c r="DB221" s="1529"/>
      <c r="DC221" s="1529"/>
      <c r="DD221" s="1991"/>
      <c r="DE221" s="1992"/>
      <c r="DF221" s="1992"/>
      <c r="DG221" s="1993"/>
      <c r="DH221" s="1264"/>
      <c r="DI221" s="1264"/>
      <c r="DJ221" s="1264"/>
      <c r="DK221" s="1264"/>
      <c r="DL221" s="1264"/>
      <c r="DM221" s="1264"/>
      <c r="DN221" s="1264"/>
      <c r="DO221" s="1264"/>
      <c r="DP221" s="1264"/>
      <c r="DQ221" s="1264"/>
      <c r="DR221" s="307"/>
    </row>
    <row r="222" spans="1:122" s="465" customFormat="1" ht="15" customHeight="1">
      <c r="A222" s="1726" t="str">
        <f>$BD222&amp;"."</f>
        <v>③.</v>
      </c>
      <c r="B222" s="1727"/>
      <c r="C222" s="1727"/>
      <c r="D222" s="1727"/>
      <c r="E222" s="1727"/>
      <c r="F222" s="676" t="s">
        <v>1262</v>
      </c>
      <c r="G222" s="676"/>
      <c r="H222" s="676"/>
      <c r="I222" s="676"/>
      <c r="J222" s="676"/>
      <c r="K222" s="676"/>
      <c r="L222" s="676"/>
      <c r="M222" s="685"/>
      <c r="N222" s="685"/>
      <c r="O222" s="685"/>
      <c r="P222" s="685"/>
      <c r="Q222" s="685"/>
      <c r="R222" s="685"/>
      <c r="S222" s="685"/>
      <c r="T222" s="685"/>
      <c r="U222" s="685"/>
      <c r="V222" s="685"/>
      <c r="W222" s="685"/>
      <c r="X222" s="685"/>
      <c r="Y222" s="685"/>
      <c r="Z222" s="685"/>
      <c r="AA222" s="685"/>
      <c r="AB222" s="685"/>
      <c r="AC222" s="685"/>
      <c r="AD222" s="685"/>
      <c r="AE222" s="685"/>
      <c r="AF222" s="685"/>
      <c r="AG222" s="685"/>
      <c r="AH222" s="685"/>
      <c r="AI222" s="685"/>
      <c r="AJ222" s="685"/>
      <c r="AK222" s="685"/>
      <c r="AL222" s="685"/>
      <c r="AM222" s="685"/>
      <c r="AN222" s="685"/>
      <c r="AO222" s="685"/>
      <c r="AP222" s="685"/>
      <c r="AQ222" s="685"/>
      <c r="AR222" s="685"/>
      <c r="AS222" s="685"/>
      <c r="AT222" s="685"/>
      <c r="AU222" s="685"/>
      <c r="AV222" s="685"/>
      <c r="AW222" s="685"/>
      <c r="AX222" s="685"/>
      <c r="AY222" s="93"/>
      <c r="AZ222" s="92"/>
      <c r="BA222" s="683">
        <f t="shared" si="41"/>
        <v>5</v>
      </c>
      <c r="BB222" s="683">
        <f t="shared" si="41"/>
        <v>4</v>
      </c>
      <c r="BC222" s="683">
        <f t="shared" si="41"/>
        <v>2</v>
      </c>
      <c r="BD222" s="193" t="str">
        <f>IF(ISBLANK(BD221),"①",CHAR(CODE(BD221)+1))</f>
        <v>③</v>
      </c>
      <c r="BE222" s="192"/>
      <c r="BF222" s="192"/>
      <c r="BG222" s="559" t="str">
        <f t="shared" ca="1" si="33"/>
        <v/>
      </c>
      <c r="BH222" s="560" t="str">
        <f t="shared" ca="1" si="34"/>
        <v/>
      </c>
      <c r="BI222" s="560" t="str">
        <f t="shared" ca="1" si="35"/>
        <v/>
      </c>
      <c r="BJ222" s="560" t="str">
        <f t="shared" ca="1" si="36"/>
        <v/>
      </c>
      <c r="BK222" s="560" t="str">
        <f t="shared" ca="1" si="37"/>
        <v/>
      </c>
      <c r="BL222" s="561" t="str">
        <f t="shared" ca="1" si="38"/>
        <v/>
      </c>
      <c r="CV222" s="1528"/>
      <c r="CW222" s="1529"/>
      <c r="CX222" s="1529"/>
      <c r="CY222" s="1529"/>
      <c r="CZ222" s="1529"/>
      <c r="DA222" s="1529"/>
      <c r="DB222" s="1529"/>
      <c r="DC222" s="1529"/>
      <c r="DD222" s="1991"/>
      <c r="DE222" s="1992"/>
      <c r="DF222" s="1992"/>
      <c r="DG222" s="1993"/>
      <c r="DH222" s="1264"/>
      <c r="DI222" s="1264"/>
      <c r="DJ222" s="1264"/>
      <c r="DK222" s="1264"/>
      <c r="DL222" s="1264"/>
      <c r="DM222" s="1264"/>
      <c r="DN222" s="1264"/>
      <c r="DO222" s="1264"/>
      <c r="DP222" s="1264"/>
      <c r="DQ222" s="1264"/>
      <c r="DR222" s="307"/>
    </row>
    <row r="223" spans="1:122" s="465" customFormat="1" ht="15" customHeight="1">
      <c r="A223" s="1030"/>
      <c r="B223" s="1031"/>
      <c r="C223" s="1031"/>
      <c r="D223" s="1031"/>
      <c r="E223" s="1029"/>
      <c r="F223" s="236" t="s">
        <v>1266</v>
      </c>
      <c r="G223" s="236"/>
      <c r="H223" s="236"/>
      <c r="I223" s="236"/>
      <c r="J223" s="236"/>
      <c r="K223" s="236"/>
      <c r="L223" s="236"/>
      <c r="M223" s="236"/>
      <c r="N223" s="236"/>
      <c r="O223" s="236"/>
      <c r="P223" s="236"/>
      <c r="Q223" s="236"/>
      <c r="R223" s="236"/>
      <c r="S223" s="236"/>
      <c r="T223" s="236"/>
      <c r="U223" s="236"/>
      <c r="V223" s="236"/>
      <c r="W223" s="236"/>
      <c r="X223" s="236"/>
      <c r="Y223" s="236"/>
      <c r="Z223" s="236"/>
      <c r="AA223" s="236"/>
      <c r="AB223" s="236"/>
      <c r="AC223" s="236"/>
      <c r="AD223" s="236"/>
      <c r="AE223" s="236"/>
      <c r="AF223" s="236"/>
      <c r="AG223" s="236"/>
      <c r="AH223" s="236"/>
      <c r="AI223" s="236"/>
      <c r="AJ223" s="236"/>
      <c r="AK223" s="236"/>
      <c r="AL223" s="236"/>
      <c r="AM223" s="236"/>
      <c r="AN223" s="236"/>
      <c r="AO223" s="236"/>
      <c r="AP223" s="236"/>
      <c r="AQ223" s="236"/>
      <c r="AR223" s="236"/>
      <c r="AS223" s="236"/>
      <c r="AT223" s="236"/>
      <c r="AU223" s="236"/>
      <c r="AV223" s="236"/>
      <c r="AW223" s="236"/>
      <c r="AX223" s="219"/>
      <c r="AY223" s="40"/>
      <c r="BA223" s="192">
        <f t="shared" si="41"/>
        <v>5</v>
      </c>
      <c r="BB223" s="192">
        <f t="shared" si="41"/>
        <v>4</v>
      </c>
      <c r="BC223" s="192">
        <f t="shared" si="41"/>
        <v>2</v>
      </c>
      <c r="BD223" s="192" t="str">
        <f t="shared" si="42"/>
        <v>③</v>
      </c>
      <c r="BE223" s="192"/>
      <c r="BF223" s="192"/>
      <c r="BG223" s="559" t="str">
        <f t="shared" ca="1" si="33"/>
        <v/>
      </c>
      <c r="BH223" s="560" t="str">
        <f t="shared" ca="1" si="34"/>
        <v/>
      </c>
      <c r="BI223" s="560" t="str">
        <f t="shared" ca="1" si="35"/>
        <v/>
      </c>
      <c r="BJ223" s="560" t="str">
        <f t="shared" ca="1" si="36"/>
        <v/>
      </c>
      <c r="BK223" s="560" t="str">
        <f t="shared" ca="1" si="37"/>
        <v/>
      </c>
      <c r="BL223" s="561" t="str">
        <f t="shared" ca="1" si="38"/>
        <v/>
      </c>
      <c r="CV223" s="1528"/>
      <c r="CW223" s="1529"/>
      <c r="CX223" s="1529"/>
      <c r="CY223" s="1529"/>
      <c r="CZ223" s="1529"/>
      <c r="DA223" s="1529"/>
      <c r="DB223" s="1529"/>
      <c r="DC223" s="1529"/>
      <c r="DD223" s="1991"/>
      <c r="DE223" s="1992"/>
      <c r="DF223" s="1992"/>
      <c r="DG223" s="1993"/>
      <c r="DH223" s="1264"/>
      <c r="DI223" s="1264"/>
      <c r="DJ223" s="1264"/>
      <c r="DK223" s="1264"/>
      <c r="DL223" s="1264"/>
      <c r="DM223" s="1264"/>
      <c r="DN223" s="1264"/>
      <c r="DO223" s="1264"/>
      <c r="DP223" s="1264"/>
      <c r="DQ223" s="1264"/>
      <c r="DR223" s="307"/>
    </row>
    <row r="224" spans="1:122" s="465" customFormat="1" ht="15" customHeight="1">
      <c r="A224" s="1030"/>
      <c r="B224" s="1031"/>
      <c r="C224" s="1031"/>
      <c r="D224" s="1031"/>
      <c r="E224" s="1029"/>
      <c r="F224" s="1063" t="s">
        <v>34</v>
      </c>
      <c r="G224" s="428"/>
      <c r="H224" s="385" t="s">
        <v>1264</v>
      </c>
      <c r="I224" s="428"/>
      <c r="J224" s="428"/>
      <c r="K224" s="428"/>
      <c r="L224" s="428"/>
      <c r="M224" s="428"/>
      <c r="N224" s="428"/>
      <c r="O224" s="385" t="s">
        <v>1267</v>
      </c>
      <c r="P224" s="382"/>
      <c r="Q224" s="1063" t="s">
        <v>34</v>
      </c>
      <c r="R224" s="428"/>
      <c r="S224" s="385" t="s">
        <v>1264</v>
      </c>
      <c r="T224" s="428"/>
      <c r="U224" s="428"/>
      <c r="V224" s="428"/>
      <c r="W224" s="428"/>
      <c r="X224" s="428"/>
      <c r="Y224" s="428"/>
      <c r="Z224" s="385" t="s">
        <v>1267</v>
      </c>
      <c r="AA224" s="382"/>
      <c r="AB224" s="1063" t="s">
        <v>34</v>
      </c>
      <c r="AC224" s="428"/>
      <c r="AD224" s="385" t="s">
        <v>1264</v>
      </c>
      <c r="AE224" s="428"/>
      <c r="AF224" s="428"/>
      <c r="AG224" s="428"/>
      <c r="AH224" s="428"/>
      <c r="AI224" s="428"/>
      <c r="AJ224" s="428"/>
      <c r="AK224" s="385" t="s">
        <v>1267</v>
      </c>
      <c r="AL224" s="382"/>
      <c r="AM224" s="1063" t="s">
        <v>34</v>
      </c>
      <c r="AN224" s="428"/>
      <c r="AO224" s="385" t="s">
        <v>1264</v>
      </c>
      <c r="AP224" s="428"/>
      <c r="AQ224" s="428"/>
      <c r="AR224" s="428"/>
      <c r="AS224" s="428"/>
      <c r="AT224" s="428"/>
      <c r="AU224" s="428"/>
      <c r="AV224" s="385" t="s">
        <v>1267</v>
      </c>
      <c r="AW224" s="382"/>
      <c r="AX224" s="219"/>
      <c r="AY224" s="40"/>
      <c r="BA224" s="192">
        <f t="shared" ref="BA224:BC226" si="44">BA223</f>
        <v>5</v>
      </c>
      <c r="BB224" s="192">
        <f t="shared" si="44"/>
        <v>4</v>
      </c>
      <c r="BC224" s="192">
        <f t="shared" si="44"/>
        <v>2</v>
      </c>
      <c r="BD224" s="192" t="str">
        <f t="shared" si="42"/>
        <v>③</v>
      </c>
      <c r="BE224" s="192"/>
      <c r="BF224" s="192"/>
      <c r="BG224" s="559" t="str">
        <f t="shared" ca="1" si="33"/>
        <v/>
      </c>
      <c r="BH224" s="560" t="str">
        <f t="shared" ca="1" si="34"/>
        <v/>
      </c>
      <c r="BI224" s="560" t="str">
        <f t="shared" ca="1" si="35"/>
        <v/>
      </c>
      <c r="BJ224" s="560" t="str">
        <f t="shared" ca="1" si="36"/>
        <v/>
      </c>
      <c r="BK224" s="560" t="str">
        <f t="shared" ca="1" si="37"/>
        <v/>
      </c>
      <c r="BL224" s="561" t="str">
        <f t="shared" ca="1" si="38"/>
        <v/>
      </c>
      <c r="CV224" s="1528"/>
      <c r="CW224" s="1529"/>
      <c r="CX224" s="1529"/>
      <c r="CY224" s="1529"/>
      <c r="CZ224" s="1529"/>
      <c r="DA224" s="1529"/>
      <c r="DB224" s="1529"/>
      <c r="DC224" s="1529"/>
      <c r="DD224" s="1991"/>
      <c r="DE224" s="1992"/>
      <c r="DF224" s="1992"/>
      <c r="DG224" s="1993"/>
      <c r="DH224" s="1264"/>
      <c r="DI224" s="1264"/>
      <c r="DJ224" s="1264"/>
      <c r="DK224" s="1264"/>
      <c r="DL224" s="1264"/>
      <c r="DM224" s="1264"/>
      <c r="DN224" s="1264"/>
      <c r="DO224" s="1264"/>
      <c r="DP224" s="1264"/>
      <c r="DQ224" s="1264"/>
      <c r="DR224" s="307"/>
    </row>
    <row r="225" spans="1:122" s="465" customFormat="1" ht="15" customHeight="1">
      <c r="A225" s="1030"/>
      <c r="B225" s="1031"/>
      <c r="C225" s="1031"/>
      <c r="D225" s="1031"/>
      <c r="E225" s="1029"/>
      <c r="F225" s="241" t="str">
        <f>TEXT($B$55,"###")</f>
        <v>18</v>
      </c>
      <c r="G225" s="242"/>
      <c r="H225" s="611" t="str">
        <f>VLOOKUP(VALUE(F225),$B$38:$F$130,3)</f>
        <v>ステージNo</v>
      </c>
      <c r="I225" s="197"/>
      <c r="J225" s="197"/>
      <c r="K225" s="197"/>
      <c r="L225" s="197"/>
      <c r="M225" s="197"/>
      <c r="N225" s="197"/>
      <c r="O225" s="611" t="s">
        <v>1268</v>
      </c>
      <c r="P225" s="198"/>
      <c r="Q225" s="241" t="str">
        <f>TEXT($B$60,"###")</f>
        <v>23</v>
      </c>
      <c r="R225" s="242"/>
      <c r="S225" s="611" t="str">
        <f>VLOOKUP(VALUE(Q225),$B$38:$F$130,3)</f>
        <v>起点月</v>
      </c>
      <c r="T225" s="197"/>
      <c r="U225" s="197"/>
      <c r="V225" s="197"/>
      <c r="W225" s="197"/>
      <c r="X225" s="197"/>
      <c r="Y225" s="197"/>
      <c r="Z225" s="611" t="s">
        <v>1269</v>
      </c>
      <c r="AA225" s="198"/>
      <c r="AB225" s="241" t="str">
        <f>TEXT($B$65,"###")</f>
        <v>28</v>
      </c>
      <c r="AC225" s="242"/>
      <c r="AD225" s="611" t="str">
        <f>VLOOKUP(VALUE(AB225),$B$38:$F$130,3)</f>
        <v>保守間近年月</v>
      </c>
      <c r="AE225" s="197"/>
      <c r="AF225" s="197"/>
      <c r="AG225" s="197"/>
      <c r="AH225" s="197"/>
      <c r="AI225" s="197"/>
      <c r="AJ225" s="197"/>
      <c r="AK225" s="611" t="s">
        <v>1269</v>
      </c>
      <c r="AL225" s="198"/>
      <c r="AM225" s="241" t="str">
        <f>TEXT($B$69,"###")</f>
        <v>32</v>
      </c>
      <c r="AN225" s="242"/>
      <c r="AO225" s="611" t="str">
        <f>VLOOKUP(VALUE(AM225),$B$38:$F$130,3)</f>
        <v>保守切れストローク</v>
      </c>
      <c r="AP225" s="197"/>
      <c r="AQ225" s="197"/>
      <c r="AR225" s="197"/>
      <c r="AS225" s="197"/>
      <c r="AT225" s="197"/>
      <c r="AU225" s="197"/>
      <c r="AV225" s="611" t="s">
        <v>1269</v>
      </c>
      <c r="AW225" s="198"/>
      <c r="AX225" s="219"/>
      <c r="AY225" s="40"/>
      <c r="BA225" s="192">
        <f t="shared" si="44"/>
        <v>5</v>
      </c>
      <c r="BB225" s="192">
        <f t="shared" si="44"/>
        <v>4</v>
      </c>
      <c r="BC225" s="192">
        <f t="shared" si="44"/>
        <v>2</v>
      </c>
      <c r="BD225" s="192" t="str">
        <f t="shared" si="42"/>
        <v>③</v>
      </c>
      <c r="BE225" s="192"/>
      <c r="BF225" s="192"/>
      <c r="BG225" s="559" t="str">
        <f t="shared" ca="1" si="33"/>
        <v/>
      </c>
      <c r="BH225" s="560" t="str">
        <f t="shared" ca="1" si="34"/>
        <v/>
      </c>
      <c r="BI225" s="560" t="str">
        <f t="shared" ca="1" si="35"/>
        <v/>
      </c>
      <c r="BJ225" s="560" t="str">
        <f t="shared" ca="1" si="36"/>
        <v/>
      </c>
      <c r="BK225" s="560" t="str">
        <f t="shared" ca="1" si="37"/>
        <v/>
      </c>
      <c r="BL225" s="561" t="str">
        <f t="shared" ca="1" si="38"/>
        <v/>
      </c>
      <c r="CV225" s="1528"/>
      <c r="CW225" s="1529"/>
      <c r="CX225" s="1529"/>
      <c r="CY225" s="1529"/>
      <c r="CZ225" s="1529"/>
      <c r="DA225" s="1529"/>
      <c r="DB225" s="1529"/>
      <c r="DC225" s="1529"/>
      <c r="DD225" s="1991"/>
      <c r="DE225" s="1992"/>
      <c r="DF225" s="1992"/>
      <c r="DG225" s="1993"/>
      <c r="DH225" s="1264"/>
      <c r="DI225" s="1264"/>
      <c r="DJ225" s="1264"/>
      <c r="DK225" s="1264"/>
      <c r="DL225" s="1264"/>
      <c r="DM225" s="1264"/>
      <c r="DN225" s="1264"/>
      <c r="DO225" s="1264"/>
      <c r="DP225" s="1264"/>
      <c r="DQ225" s="1264"/>
      <c r="DR225" s="307"/>
    </row>
    <row r="226" spans="1:122" s="465" customFormat="1" ht="15" customHeight="1">
      <c r="A226" s="1030"/>
      <c r="B226" s="1031"/>
      <c r="C226" s="1031"/>
      <c r="D226" s="1031"/>
      <c r="E226" s="1029"/>
      <c r="F226" s="1038" t="str">
        <f>TEXT($B$56,"###")</f>
        <v>19</v>
      </c>
      <c r="G226" s="1039"/>
      <c r="H226" s="823" t="str">
        <f>VLOOKUP(VALUE(F226),$B$38:$F$130,3)</f>
        <v>工程名称</v>
      </c>
      <c r="I226" s="1043"/>
      <c r="J226" s="1043"/>
      <c r="K226" s="1043"/>
      <c r="L226" s="1043"/>
      <c r="M226" s="1043"/>
      <c r="N226" s="1043"/>
      <c r="O226" s="823" t="s">
        <v>1268</v>
      </c>
      <c r="P226" s="208"/>
      <c r="Q226" s="1038" t="str">
        <f>TEXT($B$62,"###")</f>
        <v>25</v>
      </c>
      <c r="R226" s="1039"/>
      <c r="S226" s="823" t="str">
        <f>VLOOKUP(VALUE(Q226),$B$38:$F$130,3)</f>
        <v>起点ST</v>
      </c>
      <c r="T226" s="1043"/>
      <c r="U226" s="1043"/>
      <c r="V226" s="1043"/>
      <c r="W226" s="1043"/>
      <c r="X226" s="1043"/>
      <c r="Y226" s="1043"/>
      <c r="Z226" s="823" t="s">
        <v>1269</v>
      </c>
      <c r="AA226" s="208"/>
      <c r="AB226" s="1038" t="str">
        <f>TEXT($B$66,"###")</f>
        <v>29</v>
      </c>
      <c r="AC226" s="1039"/>
      <c r="AD226" s="823" t="str">
        <f>VLOOKUP(VALUE(AB226),$B$38:$F$130,3)</f>
        <v>保守間近ストローク</v>
      </c>
      <c r="AE226" s="1043"/>
      <c r="AF226" s="1043"/>
      <c r="AG226" s="1043"/>
      <c r="AH226" s="1043"/>
      <c r="AI226" s="1043"/>
      <c r="AJ226" s="1043"/>
      <c r="AK226" s="823" t="s">
        <v>1269</v>
      </c>
      <c r="AL226" s="208"/>
      <c r="AM226" s="1038" t="str">
        <f>TEXT($B$70,"###")</f>
        <v>33</v>
      </c>
      <c r="AN226" s="1039"/>
      <c r="AO226" s="823" t="str">
        <f>VLOOKUP(VALUE(AM226),$B$38:$F$130,3)</f>
        <v>保守情報登録</v>
      </c>
      <c r="AP226" s="1043"/>
      <c r="AQ226" s="1043"/>
      <c r="AR226" s="1043"/>
      <c r="AS226" s="1043"/>
      <c r="AT226" s="1043"/>
      <c r="AU226" s="1043"/>
      <c r="AV226" s="823" t="s">
        <v>1269</v>
      </c>
      <c r="AW226" s="208"/>
      <c r="AX226" s="219"/>
      <c r="AY226" s="40"/>
      <c r="BA226" s="192">
        <f t="shared" si="44"/>
        <v>5</v>
      </c>
      <c r="BB226" s="192">
        <f t="shared" si="44"/>
        <v>4</v>
      </c>
      <c r="BC226" s="192">
        <f t="shared" si="44"/>
        <v>2</v>
      </c>
      <c r="BD226" s="192" t="str">
        <f t="shared" si="42"/>
        <v>③</v>
      </c>
      <c r="BE226" s="192"/>
      <c r="BF226" s="192"/>
      <c r="BG226" s="559" t="str">
        <f t="shared" ca="1" si="33"/>
        <v/>
      </c>
      <c r="BH226" s="560" t="str">
        <f t="shared" ca="1" si="34"/>
        <v/>
      </c>
      <c r="BI226" s="560" t="str">
        <f t="shared" ca="1" si="35"/>
        <v/>
      </c>
      <c r="BJ226" s="560" t="str">
        <f t="shared" ca="1" si="36"/>
        <v/>
      </c>
      <c r="BK226" s="560" t="str">
        <f t="shared" ca="1" si="37"/>
        <v/>
      </c>
      <c r="BL226" s="561" t="str">
        <f t="shared" ca="1" si="38"/>
        <v/>
      </c>
      <c r="CV226" s="1528"/>
      <c r="CW226" s="1529"/>
      <c r="CX226" s="1529"/>
      <c r="CY226" s="1529"/>
      <c r="CZ226" s="1529"/>
      <c r="DA226" s="1529"/>
      <c r="DB226" s="1529"/>
      <c r="DC226" s="1529"/>
      <c r="DD226" s="1991"/>
      <c r="DE226" s="1992"/>
      <c r="DF226" s="1992"/>
      <c r="DG226" s="1993"/>
      <c r="DH226" s="1264"/>
      <c r="DI226" s="1264"/>
      <c r="DJ226" s="1264"/>
      <c r="DK226" s="1264"/>
      <c r="DL226" s="1264"/>
      <c r="DM226" s="1264"/>
      <c r="DN226" s="1264"/>
      <c r="DO226" s="1264"/>
      <c r="DP226" s="1264"/>
      <c r="DQ226" s="1264"/>
      <c r="DR226" s="307"/>
    </row>
    <row r="227" spans="1:122" s="465" customFormat="1" ht="15" customHeight="1">
      <c r="A227" s="1030"/>
      <c r="B227" s="1031"/>
      <c r="C227" s="1031"/>
      <c r="D227" s="1031"/>
      <c r="E227" s="1029"/>
      <c r="F227" s="209" t="str">
        <f>TEXT($B$58,"###")</f>
        <v>21</v>
      </c>
      <c r="G227" s="243"/>
      <c r="H227" s="248" t="str">
        <f>VLOOKUP(VALUE(F227),$B$38:$F$130,3)</f>
        <v>工具番号</v>
      </c>
      <c r="I227" s="204"/>
      <c r="J227" s="204"/>
      <c r="K227" s="204"/>
      <c r="L227" s="204"/>
      <c r="M227" s="204"/>
      <c r="N227" s="204"/>
      <c r="O227" s="248" t="s">
        <v>1268</v>
      </c>
      <c r="P227" s="205"/>
      <c r="Q227" s="209" t="str">
        <f>TEXT($B$63,"###")</f>
        <v>26</v>
      </c>
      <c r="R227" s="243"/>
      <c r="S227" s="248" t="str">
        <f>VLOOKUP(VALUE(Q227),$B$38:$F$130,3)</f>
        <v>起点ST登録</v>
      </c>
      <c r="T227" s="204"/>
      <c r="U227" s="204"/>
      <c r="V227" s="204"/>
      <c r="W227" s="204"/>
      <c r="X227" s="204"/>
      <c r="Y227" s="204"/>
      <c r="Z227" s="248" t="s">
        <v>1269</v>
      </c>
      <c r="AA227" s="205"/>
      <c r="AB227" s="209" t="str">
        <f>TEXT($B$68,"###")</f>
        <v>31</v>
      </c>
      <c r="AC227" s="243"/>
      <c r="AD227" s="248" t="str">
        <f>VLOOKUP(VALUE(AB227),$B$38:$F$130,3)</f>
        <v>保守切れ年月</v>
      </c>
      <c r="AE227" s="204"/>
      <c r="AF227" s="204"/>
      <c r="AG227" s="204"/>
      <c r="AH227" s="204"/>
      <c r="AI227" s="204"/>
      <c r="AJ227" s="204"/>
      <c r="AK227" s="248" t="s">
        <v>1269</v>
      </c>
      <c r="AL227" s="205"/>
      <c r="AM227" s="209"/>
      <c r="AN227" s="243"/>
      <c r="AO227" s="248"/>
      <c r="AP227" s="204"/>
      <c r="AQ227" s="204"/>
      <c r="AR227" s="204"/>
      <c r="AS227" s="204"/>
      <c r="AT227" s="204"/>
      <c r="AU227" s="204"/>
      <c r="AV227" s="248" t="s">
        <v>1269</v>
      </c>
      <c r="AW227" s="205"/>
      <c r="AX227" s="219"/>
      <c r="AY227" s="40"/>
      <c r="BA227" s="192">
        <f t="shared" ref="BA227:BE236" si="45">BA226</f>
        <v>5</v>
      </c>
      <c r="BB227" s="192">
        <f t="shared" si="45"/>
        <v>4</v>
      </c>
      <c r="BC227" s="192">
        <f t="shared" si="45"/>
        <v>2</v>
      </c>
      <c r="BD227" s="192" t="str">
        <f t="shared" si="42"/>
        <v>③</v>
      </c>
      <c r="BE227" s="192"/>
      <c r="BF227" s="192"/>
      <c r="BG227" s="559" t="str">
        <f t="shared" ca="1" si="33"/>
        <v/>
      </c>
      <c r="BH227" s="560" t="str">
        <f t="shared" ca="1" si="34"/>
        <v/>
      </c>
      <c r="BI227" s="560" t="str">
        <f t="shared" ca="1" si="35"/>
        <v/>
      </c>
      <c r="BJ227" s="560" t="str">
        <f t="shared" ca="1" si="36"/>
        <v/>
      </c>
      <c r="BK227" s="560" t="str">
        <f t="shared" ca="1" si="37"/>
        <v/>
      </c>
      <c r="BL227" s="561" t="str">
        <f t="shared" ca="1" si="38"/>
        <v/>
      </c>
      <c r="CV227" s="1528"/>
      <c r="CW227" s="1529"/>
      <c r="CX227" s="1529"/>
      <c r="CY227" s="1529"/>
      <c r="CZ227" s="1529"/>
      <c r="DA227" s="1529"/>
      <c r="DB227" s="1529"/>
      <c r="DC227" s="1529"/>
      <c r="DD227" s="1991"/>
      <c r="DE227" s="1992"/>
      <c r="DF227" s="1992"/>
      <c r="DG227" s="1993"/>
      <c r="DH227" s="1264"/>
      <c r="DI227" s="1264"/>
      <c r="DJ227" s="1264"/>
      <c r="DK227" s="1264"/>
      <c r="DL227" s="1264"/>
      <c r="DM227" s="1264"/>
      <c r="DN227" s="1264"/>
      <c r="DO227" s="1264"/>
      <c r="DP227" s="1264"/>
      <c r="DQ227" s="1264"/>
      <c r="DR227" s="307"/>
    </row>
    <row r="228" spans="1:122" s="465" customFormat="1" ht="15" customHeight="1">
      <c r="A228" s="1726" t="str">
        <f>$BD228&amp;"."</f>
        <v>④.</v>
      </c>
      <c r="B228" s="1727"/>
      <c r="C228" s="1727"/>
      <c r="D228" s="1727"/>
      <c r="E228" s="1727"/>
      <c r="F228" s="676" t="s">
        <v>1271</v>
      </c>
      <c r="G228" s="976"/>
      <c r="I228" s="676"/>
      <c r="J228" s="676"/>
      <c r="K228" s="676"/>
      <c r="L228" s="676"/>
      <c r="M228" s="685"/>
      <c r="N228" s="685"/>
      <c r="O228" s="685"/>
      <c r="P228" s="685"/>
      <c r="Q228" s="685"/>
      <c r="R228" s="685"/>
      <c r="S228" s="685"/>
      <c r="T228" s="685"/>
      <c r="U228" s="685"/>
      <c r="V228" s="685"/>
      <c r="W228" s="685"/>
      <c r="X228" s="685"/>
      <c r="Y228" s="685"/>
      <c r="Z228" s="685"/>
      <c r="AA228" s="685"/>
      <c r="AB228" s="685"/>
      <c r="AC228" s="685"/>
      <c r="AD228" s="685"/>
      <c r="AE228" s="685"/>
      <c r="AF228" s="685"/>
      <c r="AG228" s="685"/>
      <c r="AH228" s="685"/>
      <c r="AI228" s="685"/>
      <c r="AJ228" s="685"/>
      <c r="AK228" s="685"/>
      <c r="AL228" s="685"/>
      <c r="AM228" s="685"/>
      <c r="AN228" s="685"/>
      <c r="AO228" s="685"/>
      <c r="AP228" s="685"/>
      <c r="AQ228" s="685"/>
      <c r="AR228" s="685"/>
      <c r="AS228" s="685"/>
      <c r="AT228" s="685"/>
      <c r="AU228" s="685"/>
      <c r="AV228" s="685"/>
      <c r="AW228" s="685"/>
      <c r="AX228" s="685"/>
      <c r="AY228" s="93"/>
      <c r="AZ228" s="92"/>
      <c r="BA228" s="683">
        <f t="shared" si="45"/>
        <v>5</v>
      </c>
      <c r="BB228" s="683">
        <f t="shared" si="45"/>
        <v>4</v>
      </c>
      <c r="BC228" s="683">
        <f t="shared" si="45"/>
        <v>2</v>
      </c>
      <c r="BD228" s="193" t="str">
        <f>IF(ISBLANK(BD227),"①",CHAR(CODE(BD227)+1))</f>
        <v>④</v>
      </c>
      <c r="BE228" s="192"/>
      <c r="BF228" s="192"/>
      <c r="BG228" s="559" t="str">
        <f t="shared" ca="1" si="33"/>
        <v/>
      </c>
      <c r="BH228" s="560" t="str">
        <f t="shared" ca="1" si="34"/>
        <v/>
      </c>
      <c r="BI228" s="560" t="str">
        <f t="shared" ca="1" si="35"/>
        <v/>
      </c>
      <c r="BJ228" s="560" t="str">
        <f t="shared" ca="1" si="36"/>
        <v/>
      </c>
      <c r="BK228" s="560" t="str">
        <f t="shared" ca="1" si="37"/>
        <v/>
      </c>
      <c r="BL228" s="561" t="str">
        <f t="shared" ca="1" si="38"/>
        <v/>
      </c>
      <c r="CV228" s="1528"/>
      <c r="CW228" s="1529"/>
      <c r="CX228" s="1529"/>
      <c r="CY228" s="1529"/>
      <c r="CZ228" s="1529"/>
      <c r="DA228" s="1529"/>
      <c r="DB228" s="1529"/>
      <c r="DC228" s="1529"/>
      <c r="DD228" s="1991"/>
      <c r="DE228" s="1992"/>
      <c r="DF228" s="1992"/>
      <c r="DG228" s="1993"/>
      <c r="DH228" s="1264"/>
      <c r="DI228" s="1264"/>
      <c r="DJ228" s="1264"/>
      <c r="DK228" s="1264"/>
      <c r="DL228" s="1264"/>
      <c r="DM228" s="1264"/>
      <c r="DN228" s="1264"/>
      <c r="DO228" s="1264"/>
      <c r="DP228" s="1264"/>
      <c r="DQ228" s="1264"/>
      <c r="DR228" s="307"/>
    </row>
    <row r="229" spans="1:122" s="465" customFormat="1" ht="15" customHeight="1">
      <c r="A229" s="1726" t="str">
        <f>$BD229&amp;"."&amp;$BE229&amp;"."</f>
        <v>④.1.</v>
      </c>
      <c r="B229" s="1727"/>
      <c r="C229" s="1727"/>
      <c r="D229" s="1727"/>
      <c r="E229" s="1727"/>
      <c r="F229" s="1727"/>
      <c r="G229" s="676" t="s">
        <v>1272</v>
      </c>
      <c r="H229" s="676"/>
      <c r="I229" s="676"/>
      <c r="J229" s="676"/>
      <c r="K229" s="676"/>
      <c r="L229" s="676"/>
      <c r="M229" s="685"/>
      <c r="N229" s="685"/>
      <c r="O229" s="685"/>
      <c r="P229" s="685"/>
      <c r="Q229" s="685"/>
      <c r="R229" s="685"/>
      <c r="S229" s="685"/>
      <c r="T229" s="685"/>
      <c r="U229" s="685"/>
      <c r="V229" s="685"/>
      <c r="W229" s="685"/>
      <c r="X229" s="685"/>
      <c r="Y229" s="685"/>
      <c r="Z229" s="685"/>
      <c r="AA229" s="685"/>
      <c r="AB229" s="685"/>
      <c r="AC229" s="685"/>
      <c r="AD229" s="685"/>
      <c r="AE229" s="685"/>
      <c r="AF229" s="685"/>
      <c r="AG229" s="685"/>
      <c r="AH229" s="685"/>
      <c r="AI229" s="685"/>
      <c r="AJ229" s="685"/>
      <c r="AK229" s="685"/>
      <c r="AL229" s="685"/>
      <c r="AM229" s="685"/>
      <c r="AN229" s="685"/>
      <c r="AO229" s="685"/>
      <c r="AP229" s="685"/>
      <c r="AQ229" s="685"/>
      <c r="AR229" s="685"/>
      <c r="AS229" s="685"/>
      <c r="AT229" s="685"/>
      <c r="AU229" s="685"/>
      <c r="AV229" s="685"/>
      <c r="AW229" s="685"/>
      <c r="AX229" s="685"/>
      <c r="AY229" s="93"/>
      <c r="AZ229" s="92"/>
      <c r="BA229" s="683">
        <f t="shared" si="45"/>
        <v>5</v>
      </c>
      <c r="BB229" s="683">
        <f t="shared" si="45"/>
        <v>4</v>
      </c>
      <c r="BC229" s="683">
        <f t="shared" si="45"/>
        <v>2</v>
      </c>
      <c r="BD229" s="683" t="str">
        <f>BD228</f>
        <v>④</v>
      </c>
      <c r="BE229" s="678">
        <f>BE228+1</f>
        <v>1</v>
      </c>
      <c r="BF229" s="1100"/>
      <c r="BG229" s="559" t="str">
        <f t="shared" ca="1" si="33"/>
        <v/>
      </c>
      <c r="BH229" s="560" t="str">
        <f t="shared" ca="1" si="34"/>
        <v/>
      </c>
      <c r="BI229" s="560" t="str">
        <f t="shared" ca="1" si="35"/>
        <v/>
      </c>
      <c r="BJ229" s="560" t="str">
        <f t="shared" ca="1" si="36"/>
        <v/>
      </c>
      <c r="BK229" s="560" t="str">
        <f t="shared" ca="1" si="37"/>
        <v/>
      </c>
      <c r="BL229" s="561" t="str">
        <f t="shared" ca="1" si="38"/>
        <v/>
      </c>
      <c r="CV229" s="1528"/>
      <c r="CW229" s="1529"/>
      <c r="CX229" s="1529"/>
      <c r="CY229" s="1529"/>
      <c r="CZ229" s="1529"/>
      <c r="DA229" s="1529"/>
      <c r="DB229" s="1529"/>
      <c r="DC229" s="1529"/>
      <c r="DD229" s="1991"/>
      <c r="DE229" s="1992"/>
      <c r="DF229" s="1992"/>
      <c r="DG229" s="1993"/>
      <c r="DH229" s="1264"/>
      <c r="DI229" s="1264"/>
      <c r="DJ229" s="1264"/>
      <c r="DK229" s="1264"/>
      <c r="DL229" s="1264"/>
      <c r="DM229" s="1264"/>
      <c r="DN229" s="1264"/>
      <c r="DO229" s="1264"/>
      <c r="DP229" s="1264"/>
      <c r="DQ229" s="1264"/>
      <c r="DR229" s="307"/>
    </row>
    <row r="230" spans="1:122" s="465" customFormat="1" ht="15" customHeight="1">
      <c r="A230" s="1065"/>
      <c r="B230" s="1029"/>
      <c r="C230" s="1029"/>
      <c r="D230" s="1029"/>
      <c r="E230" s="1029"/>
      <c r="G230" s="976" t="str">
        <f>$BU$36&amp;"を実施し工程名称データをリスト再設定する。"</f>
        <v>「共通仕様」「26.3.1.②. 工程名称マスタデータ取得・設定 抽出条件に稼働日が指定されていない場合」を実施し工程名称データをリスト再設定する。</v>
      </c>
      <c r="I230" s="976"/>
      <c r="J230" s="976"/>
      <c r="K230" s="976"/>
      <c r="L230" s="976"/>
      <c r="M230" s="976"/>
      <c r="N230" s="976"/>
      <c r="O230" s="976"/>
      <c r="P230" s="976"/>
      <c r="Q230" s="976"/>
      <c r="R230" s="976"/>
      <c r="S230" s="976"/>
      <c r="T230" s="976"/>
      <c r="U230" s="976"/>
      <c r="V230" s="976"/>
      <c r="W230" s="976"/>
      <c r="X230" s="976"/>
      <c r="Y230" s="976"/>
      <c r="Z230" s="976"/>
      <c r="AA230" s="976"/>
      <c r="AB230" s="976"/>
      <c r="AC230" s="976"/>
      <c r="AD230" s="976"/>
      <c r="AE230" s="976"/>
      <c r="AF230" s="976"/>
      <c r="AG230" s="976"/>
      <c r="AH230" s="976"/>
      <c r="AI230" s="976"/>
      <c r="AJ230" s="976"/>
      <c r="AK230" s="976"/>
      <c r="AL230" s="976"/>
      <c r="AM230" s="976"/>
      <c r="AN230" s="976"/>
      <c r="AO230" s="976"/>
      <c r="AP230" s="976"/>
      <c r="AQ230" s="976"/>
      <c r="AR230" s="976"/>
      <c r="AS230" s="976"/>
      <c r="AT230" s="976"/>
      <c r="AU230" s="976"/>
      <c r="AV230" s="976"/>
      <c r="AW230" s="976"/>
      <c r="AX230" s="976"/>
      <c r="AY230" s="1066"/>
      <c r="BA230" s="683">
        <f t="shared" si="45"/>
        <v>5</v>
      </c>
      <c r="BB230" s="683">
        <f t="shared" si="45"/>
        <v>4</v>
      </c>
      <c r="BC230" s="683">
        <f t="shared" si="45"/>
        <v>2</v>
      </c>
      <c r="BD230" s="683" t="str">
        <f t="shared" si="45"/>
        <v>④</v>
      </c>
      <c r="BE230" s="683">
        <f t="shared" si="45"/>
        <v>1</v>
      </c>
      <c r="BF230" s="192"/>
      <c r="BG230" s="559" t="str">
        <f t="shared" ca="1" si="33"/>
        <v/>
      </c>
      <c r="BH230" s="560" t="str">
        <f t="shared" ca="1" si="34"/>
        <v/>
      </c>
      <c r="BI230" s="560" t="str">
        <f t="shared" ca="1" si="35"/>
        <v/>
      </c>
      <c r="BJ230" s="560" t="str">
        <f t="shared" ca="1" si="36"/>
        <v/>
      </c>
      <c r="BK230" s="560" t="str">
        <f t="shared" ca="1" si="37"/>
        <v/>
      </c>
      <c r="BL230" s="561" t="str">
        <f t="shared" ca="1" si="38"/>
        <v/>
      </c>
      <c r="CV230" s="1528"/>
      <c r="CW230" s="1529"/>
      <c r="CX230" s="1529"/>
      <c r="CY230" s="1529"/>
      <c r="CZ230" s="1529"/>
      <c r="DA230" s="1529"/>
      <c r="DB230" s="1529"/>
      <c r="DC230" s="1529"/>
      <c r="DD230" s="1991"/>
      <c r="DE230" s="1992"/>
      <c r="DF230" s="1992"/>
      <c r="DG230" s="1993"/>
      <c r="DH230" s="1264"/>
      <c r="DI230" s="1264"/>
      <c r="DJ230" s="1264"/>
      <c r="DK230" s="1264"/>
      <c r="DL230" s="1264"/>
      <c r="DM230" s="1264"/>
      <c r="DN230" s="1264"/>
      <c r="DO230" s="1264"/>
      <c r="DP230" s="1264"/>
      <c r="DQ230" s="1264"/>
      <c r="DR230" s="307"/>
    </row>
    <row r="231" spans="1:122" s="465" customFormat="1" ht="15" customHeight="1">
      <c r="A231" s="1726" t="str">
        <f>$BD231&amp;"."&amp;$BE231&amp;"."</f>
        <v>④.2.</v>
      </c>
      <c r="B231" s="1727"/>
      <c r="C231" s="1727"/>
      <c r="D231" s="1727"/>
      <c r="E231" s="1727"/>
      <c r="F231" s="1727"/>
      <c r="G231" s="676" t="s">
        <v>1273</v>
      </c>
      <c r="H231" s="676"/>
      <c r="I231" s="676"/>
      <c r="J231" s="676"/>
      <c r="K231" s="676"/>
      <c r="L231" s="676"/>
      <c r="M231" s="685"/>
      <c r="N231" s="685"/>
      <c r="O231" s="685"/>
      <c r="P231" s="685"/>
      <c r="Q231" s="685"/>
      <c r="R231" s="685"/>
      <c r="S231" s="685"/>
      <c r="T231" s="685"/>
      <c r="U231" s="685"/>
      <c r="V231" s="685"/>
      <c r="W231" s="685"/>
      <c r="X231" s="685"/>
      <c r="Y231" s="685"/>
      <c r="Z231" s="685"/>
      <c r="AA231" s="685"/>
      <c r="AB231" s="685"/>
      <c r="AC231" s="685"/>
      <c r="AD231" s="685"/>
      <c r="AE231" s="685"/>
      <c r="AF231" s="685"/>
      <c r="AG231" s="685"/>
      <c r="AH231" s="685"/>
      <c r="AI231" s="685"/>
      <c r="AJ231" s="685"/>
      <c r="AK231" s="685"/>
      <c r="AL231" s="685"/>
      <c r="AM231" s="685"/>
      <c r="AN231" s="685"/>
      <c r="AO231" s="685"/>
      <c r="AP231" s="685"/>
      <c r="AQ231" s="685"/>
      <c r="AR231" s="685"/>
      <c r="AS231" s="685"/>
      <c r="AT231" s="685"/>
      <c r="AU231" s="685"/>
      <c r="AV231" s="685"/>
      <c r="AW231" s="685"/>
      <c r="AX231" s="685"/>
      <c r="AY231" s="93"/>
      <c r="AZ231" s="92"/>
      <c r="BA231" s="683">
        <f t="shared" si="45"/>
        <v>5</v>
      </c>
      <c r="BB231" s="683">
        <f t="shared" si="45"/>
        <v>4</v>
      </c>
      <c r="BC231" s="683">
        <f t="shared" si="45"/>
        <v>2</v>
      </c>
      <c r="BD231" s="683" t="str">
        <f>BD230</f>
        <v>④</v>
      </c>
      <c r="BE231" s="678">
        <f>BE230+1</f>
        <v>2</v>
      </c>
      <c r="BF231" s="1100"/>
      <c r="BG231" s="559" t="str">
        <f t="shared" ca="1" si="33"/>
        <v/>
      </c>
      <c r="BH231" s="560" t="str">
        <f t="shared" ca="1" si="34"/>
        <v/>
      </c>
      <c r="BI231" s="560" t="str">
        <f t="shared" ca="1" si="35"/>
        <v/>
      </c>
      <c r="BJ231" s="560" t="str">
        <f t="shared" ca="1" si="36"/>
        <v/>
      </c>
      <c r="BK231" s="560" t="str">
        <f t="shared" ca="1" si="37"/>
        <v/>
      </c>
      <c r="BL231" s="561" t="str">
        <f t="shared" ca="1" si="38"/>
        <v/>
      </c>
      <c r="CV231" s="1528"/>
      <c r="CW231" s="1529"/>
      <c r="CX231" s="1529"/>
      <c r="CY231" s="1529"/>
      <c r="CZ231" s="1529"/>
      <c r="DA231" s="1529"/>
      <c r="DB231" s="1529"/>
      <c r="DC231" s="1529"/>
      <c r="DD231" s="1991"/>
      <c r="DE231" s="1992"/>
      <c r="DF231" s="1992"/>
      <c r="DG231" s="1993"/>
      <c r="DH231" s="1264"/>
      <c r="DI231" s="1264"/>
      <c r="DJ231" s="1264"/>
      <c r="DK231" s="1264"/>
      <c r="DL231" s="1264"/>
      <c r="DM231" s="1264"/>
      <c r="DN231" s="1264"/>
      <c r="DO231" s="1264"/>
      <c r="DP231" s="1264"/>
      <c r="DQ231" s="1264"/>
      <c r="DR231" s="307"/>
    </row>
    <row r="232" spans="1:122" s="465" customFormat="1" ht="15" customHeight="1">
      <c r="A232" s="1065"/>
      <c r="B232" s="1029"/>
      <c r="C232" s="1029"/>
      <c r="D232" s="1029"/>
      <c r="E232" s="1029"/>
      <c r="G232" s="976" t="s">
        <v>1274</v>
      </c>
      <c r="I232" s="976"/>
      <c r="J232" s="976"/>
      <c r="K232" s="976"/>
      <c r="L232" s="976"/>
      <c r="M232" s="976"/>
      <c r="N232" s="976"/>
      <c r="O232" s="976"/>
      <c r="P232" s="976"/>
      <c r="Q232" s="976"/>
      <c r="R232" s="976"/>
      <c r="S232" s="976"/>
      <c r="T232" s="976"/>
      <c r="U232" s="976"/>
      <c r="V232" s="976"/>
      <c r="W232" s="976"/>
      <c r="X232" s="976"/>
      <c r="Y232" s="976"/>
      <c r="Z232" s="976"/>
      <c r="AA232" s="976"/>
      <c r="AB232" s="976"/>
      <c r="AC232" s="976"/>
      <c r="AD232" s="976"/>
      <c r="AE232" s="976"/>
      <c r="AF232" s="976"/>
      <c r="AG232" s="976"/>
      <c r="AH232" s="976"/>
      <c r="AI232" s="976"/>
      <c r="AJ232" s="976"/>
      <c r="AK232" s="976"/>
      <c r="AL232" s="976"/>
      <c r="AM232" s="976"/>
      <c r="AN232" s="976"/>
      <c r="AO232" s="976"/>
      <c r="AP232" s="976"/>
      <c r="AQ232" s="976"/>
      <c r="AR232" s="976"/>
      <c r="AS232" s="976"/>
      <c r="AT232" s="976"/>
      <c r="AU232" s="976"/>
      <c r="AV232" s="976"/>
      <c r="AW232" s="976"/>
      <c r="AX232" s="976"/>
      <c r="AY232" s="1066"/>
      <c r="BA232" s="683">
        <f t="shared" si="45"/>
        <v>5</v>
      </c>
      <c r="BB232" s="683">
        <f t="shared" si="45"/>
        <v>4</v>
      </c>
      <c r="BC232" s="683">
        <f t="shared" si="45"/>
        <v>2</v>
      </c>
      <c r="BD232" s="683" t="str">
        <f t="shared" si="45"/>
        <v>④</v>
      </c>
      <c r="BE232" s="683">
        <f t="shared" si="45"/>
        <v>2</v>
      </c>
      <c r="BF232" s="192"/>
      <c r="BG232" s="559" t="str">
        <f t="shared" ca="1" si="33"/>
        <v/>
      </c>
      <c r="BH232" s="560" t="str">
        <f t="shared" ca="1" si="34"/>
        <v/>
      </c>
      <c r="BI232" s="560" t="str">
        <f t="shared" ca="1" si="35"/>
        <v/>
      </c>
      <c r="BJ232" s="560" t="str">
        <f t="shared" ca="1" si="36"/>
        <v/>
      </c>
      <c r="BK232" s="560" t="str">
        <f t="shared" ca="1" si="37"/>
        <v/>
      </c>
      <c r="BL232" s="561" t="str">
        <f t="shared" ca="1" si="38"/>
        <v/>
      </c>
      <c r="CV232" s="1528"/>
      <c r="CW232" s="1529"/>
      <c r="CX232" s="1529"/>
      <c r="CY232" s="1529"/>
      <c r="CZ232" s="1529"/>
      <c r="DA232" s="1529"/>
      <c r="DB232" s="1529"/>
      <c r="DC232" s="1529"/>
      <c r="DD232" s="1991"/>
      <c r="DE232" s="1992"/>
      <c r="DF232" s="1992"/>
      <c r="DG232" s="1993"/>
      <c r="DH232" s="1264"/>
      <c r="DI232" s="1264"/>
      <c r="DJ232" s="1264"/>
      <c r="DK232" s="1264"/>
      <c r="DL232" s="1264"/>
      <c r="DM232" s="1264"/>
      <c r="DN232" s="1264"/>
      <c r="DO232" s="1264"/>
      <c r="DP232" s="1264"/>
      <c r="DQ232" s="1264"/>
      <c r="DR232" s="307"/>
    </row>
    <row r="233" spans="1:122" s="465" customFormat="1" ht="15" customHeight="1">
      <c r="A233" s="1065"/>
      <c r="B233" s="1029"/>
      <c r="C233" s="1029"/>
      <c r="D233" s="1029"/>
      <c r="E233" s="1029"/>
      <c r="G233" s="976" t="s">
        <v>1275</v>
      </c>
      <c r="I233" s="976"/>
      <c r="J233" s="976"/>
      <c r="K233" s="976"/>
      <c r="L233" s="976"/>
      <c r="M233" s="976"/>
      <c r="N233" s="976"/>
      <c r="O233" s="976"/>
      <c r="P233" s="976"/>
      <c r="Q233" s="976"/>
      <c r="R233" s="976"/>
      <c r="S233" s="976"/>
      <c r="T233" s="976"/>
      <c r="U233" s="976"/>
      <c r="V233" s="976"/>
      <c r="W233" s="976"/>
      <c r="X233" s="976"/>
      <c r="Y233" s="976"/>
      <c r="Z233" s="976"/>
      <c r="AA233" s="976"/>
      <c r="AB233" s="976"/>
      <c r="AC233" s="976"/>
      <c r="AD233" s="976"/>
      <c r="AE233" s="976"/>
      <c r="AF233" s="976"/>
      <c r="AG233" s="976"/>
      <c r="AH233" s="976"/>
      <c r="AI233" s="976"/>
      <c r="AJ233" s="976"/>
      <c r="AK233" s="976"/>
      <c r="AL233" s="976"/>
      <c r="AM233" s="976"/>
      <c r="AN233" s="976"/>
      <c r="AO233" s="976"/>
      <c r="AP233" s="976"/>
      <c r="AQ233" s="976"/>
      <c r="AR233" s="976"/>
      <c r="AS233" s="976"/>
      <c r="AT233" s="976"/>
      <c r="AU233" s="976"/>
      <c r="AV233" s="976"/>
      <c r="AW233" s="976"/>
      <c r="AX233" s="976"/>
      <c r="AY233" s="1066"/>
      <c r="BA233" s="683">
        <f t="shared" si="45"/>
        <v>5</v>
      </c>
      <c r="BB233" s="683">
        <f t="shared" si="45"/>
        <v>4</v>
      </c>
      <c r="BC233" s="683">
        <f t="shared" si="45"/>
        <v>2</v>
      </c>
      <c r="BD233" s="683" t="str">
        <f t="shared" si="45"/>
        <v>④</v>
      </c>
      <c r="BE233" s="683">
        <f t="shared" si="45"/>
        <v>2</v>
      </c>
      <c r="BF233" s="192"/>
      <c r="BG233" s="559" t="str">
        <f t="shared" ca="1" si="33"/>
        <v/>
      </c>
      <c r="BH233" s="560" t="str">
        <f t="shared" ca="1" si="34"/>
        <v/>
      </c>
      <c r="BI233" s="560" t="str">
        <f t="shared" ca="1" si="35"/>
        <v/>
      </c>
      <c r="BJ233" s="560" t="str">
        <f t="shared" ca="1" si="36"/>
        <v/>
      </c>
      <c r="BK233" s="560" t="str">
        <f t="shared" ca="1" si="37"/>
        <v/>
      </c>
      <c r="BL233" s="561" t="str">
        <f t="shared" ca="1" si="38"/>
        <v/>
      </c>
      <c r="CV233" s="1528"/>
      <c r="CW233" s="1529"/>
      <c r="CX233" s="1529"/>
      <c r="CY233" s="1529"/>
      <c r="CZ233" s="1529"/>
      <c r="DA233" s="1529"/>
      <c r="DB233" s="1529"/>
      <c r="DC233" s="1529"/>
      <c r="DD233" s="1991"/>
      <c r="DE233" s="1992"/>
      <c r="DF233" s="1992"/>
      <c r="DG233" s="1993"/>
      <c r="DH233" s="1264"/>
      <c r="DI233" s="1264"/>
      <c r="DJ233" s="1264"/>
      <c r="DK233" s="1264"/>
      <c r="DL233" s="1264"/>
      <c r="DM233" s="1264"/>
      <c r="DN233" s="1264"/>
      <c r="DO233" s="1264"/>
      <c r="DP233" s="1264"/>
      <c r="DQ233" s="1264"/>
      <c r="DR233" s="307"/>
    </row>
    <row r="234" spans="1:122" s="465" customFormat="1" ht="15" customHeight="1">
      <c r="A234" s="1726" t="str">
        <f>$BD234&amp;"."&amp;$BE234&amp;"."</f>
        <v>④.3.</v>
      </c>
      <c r="B234" s="1727"/>
      <c r="C234" s="1727"/>
      <c r="D234" s="1727"/>
      <c r="E234" s="1727"/>
      <c r="F234" s="1727"/>
      <c r="G234" s="676" t="s">
        <v>1270</v>
      </c>
      <c r="H234" s="676"/>
      <c r="I234" s="676"/>
      <c r="J234" s="676"/>
      <c r="K234" s="676"/>
      <c r="L234" s="676"/>
      <c r="M234" s="685"/>
      <c r="N234" s="685"/>
      <c r="O234" s="685"/>
      <c r="P234" s="685"/>
      <c r="Q234" s="685"/>
      <c r="R234" s="685"/>
      <c r="S234" s="685"/>
      <c r="T234" s="685"/>
      <c r="U234" s="685"/>
      <c r="V234" s="685"/>
      <c r="W234" s="685"/>
      <c r="X234" s="685"/>
      <c r="Y234" s="685"/>
      <c r="Z234" s="685"/>
      <c r="AA234" s="685"/>
      <c r="AB234" s="685"/>
      <c r="AC234" s="685"/>
      <c r="AD234" s="685"/>
      <c r="AE234" s="685"/>
      <c r="AF234" s="685"/>
      <c r="AG234" s="685"/>
      <c r="AH234" s="685"/>
      <c r="AI234" s="685"/>
      <c r="AJ234" s="685"/>
      <c r="AK234" s="685"/>
      <c r="AL234" s="685"/>
      <c r="AM234" s="685"/>
      <c r="AN234" s="685"/>
      <c r="AO234" s="685"/>
      <c r="AP234" s="685"/>
      <c r="AQ234" s="685"/>
      <c r="AR234" s="685"/>
      <c r="AS234" s="685"/>
      <c r="AT234" s="685"/>
      <c r="AU234" s="685"/>
      <c r="AV234" s="685"/>
      <c r="AW234" s="685"/>
      <c r="AX234" s="685"/>
      <c r="AY234" s="93"/>
      <c r="AZ234" s="92"/>
      <c r="BA234" s="683">
        <f t="shared" si="45"/>
        <v>5</v>
      </c>
      <c r="BB234" s="683">
        <f t="shared" si="45"/>
        <v>4</v>
      </c>
      <c r="BC234" s="683">
        <f t="shared" si="45"/>
        <v>2</v>
      </c>
      <c r="BD234" s="683" t="str">
        <f>BD233</f>
        <v>④</v>
      </c>
      <c r="BE234" s="678">
        <f>BE233+1</f>
        <v>3</v>
      </c>
      <c r="BF234" s="1100"/>
      <c r="BG234" s="559" t="str">
        <f t="shared" ca="1" si="33"/>
        <v/>
      </c>
      <c r="BH234" s="560" t="str">
        <f t="shared" ca="1" si="34"/>
        <v/>
      </c>
      <c r="BI234" s="560" t="str">
        <f t="shared" ca="1" si="35"/>
        <v/>
      </c>
      <c r="BJ234" s="560" t="str">
        <f t="shared" ca="1" si="36"/>
        <v/>
      </c>
      <c r="BK234" s="560" t="str">
        <f t="shared" ca="1" si="37"/>
        <v/>
      </c>
      <c r="BL234" s="561" t="str">
        <f t="shared" ca="1" si="38"/>
        <v/>
      </c>
      <c r="CV234" s="1528"/>
      <c r="CW234" s="1529"/>
      <c r="CX234" s="1529"/>
      <c r="CY234" s="1529"/>
      <c r="CZ234" s="1529"/>
      <c r="DA234" s="1529"/>
      <c r="DB234" s="1529"/>
      <c r="DC234" s="1529"/>
      <c r="DD234" s="1991"/>
      <c r="DE234" s="1992"/>
      <c r="DF234" s="1992"/>
      <c r="DG234" s="1993"/>
      <c r="DH234" s="1264"/>
      <c r="DI234" s="1264"/>
      <c r="DJ234" s="1264"/>
      <c r="DK234" s="1264"/>
      <c r="DL234" s="1264"/>
      <c r="DM234" s="1264"/>
      <c r="DN234" s="1264"/>
      <c r="DO234" s="1264"/>
      <c r="DP234" s="1264"/>
      <c r="DQ234" s="1264"/>
      <c r="DR234" s="307"/>
    </row>
    <row r="235" spans="1:122" s="465" customFormat="1" ht="15" customHeight="1">
      <c r="A235" s="1065"/>
      <c r="B235" s="1029"/>
      <c r="C235" s="1029"/>
      <c r="D235" s="1029"/>
      <c r="E235" s="1029"/>
      <c r="F235" s="1064"/>
      <c r="G235" s="976" t="s">
        <v>1276</v>
      </c>
      <c r="H235" s="976"/>
      <c r="I235" s="976"/>
      <c r="J235" s="976"/>
      <c r="K235" s="976"/>
      <c r="L235" s="976"/>
      <c r="M235" s="976"/>
      <c r="N235" s="976"/>
      <c r="O235" s="976"/>
      <c r="P235" s="976"/>
      <c r="Q235" s="976"/>
      <c r="R235" s="976"/>
      <c r="S235" s="976"/>
      <c r="T235" s="976"/>
      <c r="U235" s="976"/>
      <c r="V235" s="976"/>
      <c r="W235" s="976"/>
      <c r="X235" s="976"/>
      <c r="Y235" s="976"/>
      <c r="Z235" s="976"/>
      <c r="AA235" s="976"/>
      <c r="AB235" s="976"/>
      <c r="AC235" s="976"/>
      <c r="AD235" s="976"/>
      <c r="AE235" s="976"/>
      <c r="AF235" s="976"/>
      <c r="AG235" s="976"/>
      <c r="AH235" s="976"/>
      <c r="AI235" s="976"/>
      <c r="AJ235" s="976"/>
      <c r="AK235" s="976"/>
      <c r="AL235" s="976"/>
      <c r="AM235" s="976"/>
      <c r="AN235" s="976"/>
      <c r="AO235" s="976"/>
      <c r="AP235" s="976"/>
      <c r="AQ235" s="976"/>
      <c r="AR235" s="976"/>
      <c r="AS235" s="976"/>
      <c r="AT235" s="976"/>
      <c r="AU235" s="976"/>
      <c r="AV235" s="976"/>
      <c r="AW235" s="976"/>
      <c r="AX235" s="976"/>
      <c r="AY235" s="1066"/>
      <c r="BA235" s="192">
        <f>BA234</f>
        <v>5</v>
      </c>
      <c r="BB235" s="192">
        <f>BB234</f>
        <v>4</v>
      </c>
      <c r="BC235" s="192">
        <f>BC234</f>
        <v>2</v>
      </c>
      <c r="BD235" s="192" t="str">
        <f>BD234</f>
        <v>④</v>
      </c>
      <c r="BE235" s="192">
        <f>BE234</f>
        <v>3</v>
      </c>
      <c r="BF235" s="192"/>
      <c r="BG235" s="559" t="str">
        <f t="shared" ca="1" si="33"/>
        <v/>
      </c>
      <c r="BH235" s="560" t="str">
        <f t="shared" ca="1" si="34"/>
        <v/>
      </c>
      <c r="BI235" s="560" t="str">
        <f t="shared" ca="1" si="35"/>
        <v/>
      </c>
      <c r="BJ235" s="560" t="str">
        <f t="shared" ca="1" si="36"/>
        <v/>
      </c>
      <c r="BK235" s="560" t="str">
        <f t="shared" ca="1" si="37"/>
        <v/>
      </c>
      <c r="BL235" s="561" t="str">
        <f t="shared" ca="1" si="38"/>
        <v/>
      </c>
      <c r="CV235" s="1528"/>
      <c r="CW235" s="1529"/>
      <c r="CX235" s="1529"/>
      <c r="CY235" s="1529"/>
      <c r="CZ235" s="1529"/>
      <c r="DA235" s="1529"/>
      <c r="DB235" s="1529"/>
      <c r="DC235" s="1529"/>
      <c r="DD235" s="1991"/>
      <c r="DE235" s="1992"/>
      <c r="DF235" s="1992"/>
      <c r="DG235" s="1993"/>
      <c r="DH235" s="1264"/>
      <c r="DI235" s="1264"/>
      <c r="DJ235" s="1264"/>
      <c r="DK235" s="1264"/>
      <c r="DL235" s="1264"/>
      <c r="DM235" s="1264"/>
      <c r="DN235" s="1264"/>
      <c r="DO235" s="1264"/>
      <c r="DP235" s="1264"/>
      <c r="DQ235" s="1264"/>
      <c r="DR235" s="307"/>
    </row>
    <row r="236" spans="1:122" s="465" customFormat="1" ht="15" customHeight="1">
      <c r="A236" s="1726" t="str">
        <f>$BD236&amp;"."</f>
        <v>⑤.</v>
      </c>
      <c r="B236" s="1727"/>
      <c r="C236" s="1727"/>
      <c r="D236" s="1727"/>
      <c r="E236" s="1727"/>
      <c r="F236" s="465" t="s">
        <v>511</v>
      </c>
      <c r="G236" s="274"/>
      <c r="H236" s="274"/>
      <c r="I236" s="274"/>
      <c r="J236" s="274"/>
      <c r="K236" s="274"/>
      <c r="L236" s="274"/>
      <c r="M236" s="274"/>
      <c r="N236" s="274"/>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78"/>
      <c r="AR236" s="278"/>
      <c r="AS236" s="278"/>
      <c r="AT236" s="278"/>
      <c r="AU236" s="278"/>
      <c r="AV236" s="278"/>
      <c r="AW236" s="278"/>
      <c r="AX236" s="278"/>
      <c r="AY236" s="195"/>
      <c r="BA236" s="683">
        <f t="shared" si="45"/>
        <v>5</v>
      </c>
      <c r="BB236" s="683">
        <f t="shared" si="45"/>
        <v>4</v>
      </c>
      <c r="BC236" s="683">
        <f t="shared" si="45"/>
        <v>2</v>
      </c>
      <c r="BD236" s="193" t="str">
        <f>IF(ISBLANK(BD235),"①",CHAR(CODE(BD235)+1))</f>
        <v>⑤</v>
      </c>
      <c r="BE236" s="192"/>
      <c r="BF236" s="192"/>
      <c r="BG236" s="559" t="str">
        <f t="shared" ca="1" si="33"/>
        <v/>
      </c>
      <c r="BH236" s="560" t="str">
        <f t="shared" ca="1" si="34"/>
        <v/>
      </c>
      <c r="BI236" s="560" t="str">
        <f t="shared" ca="1" si="35"/>
        <v/>
      </c>
      <c r="BJ236" s="560" t="str">
        <f t="shared" ca="1" si="36"/>
        <v/>
      </c>
      <c r="BK236" s="560" t="str">
        <f t="shared" ca="1" si="37"/>
        <v/>
      </c>
      <c r="BL236" s="561" t="str">
        <f t="shared" ca="1" si="38"/>
        <v/>
      </c>
      <c r="CV236" s="1528"/>
      <c r="CW236" s="1529"/>
      <c r="CX236" s="1529"/>
      <c r="CY236" s="1529"/>
      <c r="CZ236" s="1529"/>
      <c r="DA236" s="1529"/>
      <c r="DB236" s="1529"/>
      <c r="DC236" s="1529"/>
      <c r="DD236" s="1991"/>
      <c r="DE236" s="1992"/>
      <c r="DF236" s="1992"/>
      <c r="DG236" s="1993"/>
      <c r="DH236" s="1264"/>
      <c r="DI236" s="1264"/>
      <c r="DJ236" s="1264"/>
      <c r="DK236" s="1264"/>
      <c r="DL236" s="1264"/>
      <c r="DM236" s="1264"/>
      <c r="DN236" s="1264"/>
      <c r="DO236" s="1264"/>
      <c r="DP236" s="1264"/>
      <c r="DQ236" s="1264"/>
      <c r="DR236" s="307"/>
    </row>
    <row r="237" spans="1:122" s="465" customFormat="1" ht="15" customHeight="1">
      <c r="A237" s="1887" t="str">
        <f>BA237&amp;"."&amp;BB237</f>
        <v>5.5</v>
      </c>
      <c r="B237" s="1888"/>
      <c r="C237" s="1888"/>
      <c r="D237" s="187" t="str">
        <f>"画面項目No."&amp;$B$55&amp;" "&amp;$D$55</f>
        <v>画面項目No.18 ステージNo</v>
      </c>
      <c r="H237" s="189"/>
      <c r="AY237" s="195"/>
      <c r="BA237" s="192">
        <f>BA236</f>
        <v>5</v>
      </c>
      <c r="BB237" s="193">
        <f>BB236+1</f>
        <v>5</v>
      </c>
      <c r="BC237" s="192"/>
      <c r="BD237" s="192"/>
      <c r="BE237" s="192"/>
      <c r="BF237" s="192"/>
      <c r="BG237" s="559" t="str">
        <f t="shared" ca="1" si="33"/>
        <v/>
      </c>
      <c r="BH237" s="560" t="str">
        <f t="shared" ca="1" si="34"/>
        <v/>
      </c>
      <c r="BI237" s="560" t="str">
        <f t="shared" ca="1" si="35"/>
        <v/>
      </c>
      <c r="BJ237" s="560" t="str">
        <f t="shared" ca="1" si="36"/>
        <v/>
      </c>
      <c r="BK237" s="560" t="str">
        <f t="shared" ca="1" si="37"/>
        <v/>
      </c>
      <c r="BL237" s="561" t="str">
        <f t="shared" ca="1" si="38"/>
        <v/>
      </c>
      <c r="CV237" s="1528"/>
      <c r="CW237" s="1529"/>
      <c r="CX237" s="1529"/>
      <c r="CY237" s="1529"/>
      <c r="CZ237" s="1529"/>
      <c r="DA237" s="1529"/>
      <c r="DB237" s="1529"/>
      <c r="DC237" s="1529"/>
      <c r="DD237" s="1991"/>
      <c r="DE237" s="1992"/>
      <c r="DF237" s="1992"/>
      <c r="DG237" s="1993"/>
      <c r="DH237" s="1264"/>
      <c r="DI237" s="1264"/>
      <c r="DJ237" s="1264"/>
      <c r="DK237" s="1264"/>
      <c r="DL237" s="1264"/>
      <c r="DM237" s="1264"/>
      <c r="DN237" s="1264"/>
      <c r="DO237" s="1264"/>
      <c r="DP237" s="1264"/>
      <c r="DQ237" s="1264"/>
      <c r="DR237" s="307"/>
    </row>
    <row r="238" spans="1:122" s="465" customFormat="1" ht="15" customHeight="1">
      <c r="A238" s="1887" t="str">
        <f>BA238&amp;"."&amp;BB238&amp;"."&amp;BC238</f>
        <v>5.5.1</v>
      </c>
      <c r="B238" s="1888"/>
      <c r="C238" s="1888"/>
      <c r="D238" s="1888"/>
      <c r="E238" s="236" t="s">
        <v>1197</v>
      </c>
      <c r="F238" s="236"/>
      <c r="G238" s="236"/>
      <c r="H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c r="AE238" s="236"/>
      <c r="AF238" s="236"/>
      <c r="AG238" s="236"/>
      <c r="AH238" s="236"/>
      <c r="AI238" s="236"/>
      <c r="AJ238" s="236"/>
      <c r="AK238" s="236"/>
      <c r="AL238" s="236"/>
      <c r="AM238" s="236"/>
      <c r="AN238" s="236"/>
      <c r="AO238" s="236"/>
      <c r="AP238" s="236"/>
      <c r="AQ238" s="236"/>
      <c r="AR238" s="236"/>
      <c r="AS238" s="236"/>
      <c r="AT238" s="236"/>
      <c r="AU238" s="236"/>
      <c r="AV238" s="236"/>
      <c r="AW238" s="236"/>
      <c r="AX238" s="236"/>
      <c r="AY238" s="40"/>
      <c r="BA238" s="192">
        <f>BA237</f>
        <v>5</v>
      </c>
      <c r="BB238" s="192">
        <f>BB237</f>
        <v>5</v>
      </c>
      <c r="BC238" s="193">
        <f>BC237+1</f>
        <v>1</v>
      </c>
      <c r="BD238" s="192"/>
      <c r="BE238" s="192"/>
      <c r="BF238" s="1101"/>
      <c r="BG238" s="559" t="str">
        <f t="shared" ca="1" si="33"/>
        <v/>
      </c>
      <c r="BH238" s="560" t="str">
        <f t="shared" ca="1" si="34"/>
        <v/>
      </c>
      <c r="BI238" s="560" t="str">
        <f t="shared" ca="1" si="35"/>
        <v/>
      </c>
      <c r="BJ238" s="560" t="str">
        <f t="shared" ca="1" si="36"/>
        <v/>
      </c>
      <c r="BK238" s="560" t="str">
        <f t="shared" ca="1" si="37"/>
        <v/>
      </c>
      <c r="BL238" s="561" t="str">
        <f t="shared" ca="1" si="38"/>
        <v/>
      </c>
      <c r="CV238" s="1528" t="s">
        <v>2283</v>
      </c>
      <c r="CW238" s="1529"/>
      <c r="CX238" s="1529"/>
      <c r="CY238" s="1529"/>
      <c r="CZ238" s="1529"/>
      <c r="DA238" s="1529"/>
      <c r="DB238" s="1529"/>
      <c r="DC238" s="1529"/>
      <c r="DD238" s="1991"/>
      <c r="DE238" s="1992"/>
      <c r="DF238" s="1992"/>
      <c r="DG238" s="1993"/>
      <c r="DH238" s="1264"/>
      <c r="DI238" s="1264"/>
      <c r="DJ238" s="1264"/>
      <c r="DK238" s="1264"/>
      <c r="DL238" s="1264"/>
      <c r="DM238" s="1264"/>
      <c r="DN238" s="1264"/>
      <c r="DO238" s="1264"/>
      <c r="DP238" s="1264"/>
      <c r="DQ238" s="1264"/>
      <c r="DR238" s="307"/>
    </row>
    <row r="239" spans="1:122" s="465" customFormat="1" ht="15" customHeight="1">
      <c r="A239" s="1030"/>
      <c r="B239" s="1031"/>
      <c r="C239" s="1031"/>
      <c r="D239" s="1031"/>
      <c r="E239" s="1029" t="str">
        <f>$CL$2&amp;"を参照し、入力不可文字を制御する。"</f>
        <v>「2. 画面項目仕様」を参照し、入力不可文字を制御する。</v>
      </c>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c r="AE239" s="236"/>
      <c r="AF239" s="236"/>
      <c r="AG239" s="236"/>
      <c r="AH239" s="236"/>
      <c r="AI239" s="236"/>
      <c r="AJ239" s="236"/>
      <c r="AK239" s="236"/>
      <c r="AL239" s="236"/>
      <c r="AM239" s="236"/>
      <c r="AN239" s="236"/>
      <c r="AO239" s="236"/>
      <c r="AP239" s="236"/>
      <c r="AQ239" s="236"/>
      <c r="AR239" s="236"/>
      <c r="AS239" s="236"/>
      <c r="AT239" s="236"/>
      <c r="AU239" s="236"/>
      <c r="AV239" s="236"/>
      <c r="AW239" s="236"/>
      <c r="AX239" s="236"/>
      <c r="AY239" s="40"/>
      <c r="BA239" s="192">
        <f>BA238</f>
        <v>5</v>
      </c>
      <c r="BB239" s="192">
        <f>BB238</f>
        <v>5</v>
      </c>
      <c r="BC239" s="192">
        <f>BC238</f>
        <v>1</v>
      </c>
      <c r="BD239" s="192"/>
      <c r="BE239" s="192"/>
      <c r="BF239" s="1101"/>
      <c r="BG239" s="559" t="str">
        <f t="shared" ca="1" si="33"/>
        <v/>
      </c>
      <c r="BH239" s="560" t="str">
        <f t="shared" ca="1" si="34"/>
        <v/>
      </c>
      <c r="BI239" s="560" t="str">
        <f t="shared" ca="1" si="35"/>
        <v/>
      </c>
      <c r="BJ239" s="560" t="str">
        <f t="shared" ca="1" si="36"/>
        <v/>
      </c>
      <c r="BK239" s="560" t="str">
        <f t="shared" ca="1" si="37"/>
        <v/>
      </c>
      <c r="BL239" s="561" t="str">
        <f t="shared" ca="1" si="38"/>
        <v/>
      </c>
      <c r="CV239" s="1528"/>
      <c r="CW239" s="1529"/>
      <c r="CX239" s="1529"/>
      <c r="CY239" s="1529"/>
      <c r="CZ239" s="1529"/>
      <c r="DA239" s="1529"/>
      <c r="DB239" s="1529"/>
      <c r="DC239" s="1529"/>
      <c r="DD239" s="1991"/>
      <c r="DE239" s="1992"/>
      <c r="DF239" s="1992"/>
      <c r="DG239" s="1993"/>
      <c r="DH239" s="1264"/>
      <c r="DI239" s="1264"/>
      <c r="DJ239" s="1264"/>
      <c r="DK239" s="1264"/>
      <c r="DL239" s="1264"/>
      <c r="DM239" s="1264"/>
      <c r="DN239" s="1264"/>
      <c r="DO239" s="1264"/>
      <c r="DP239" s="1264"/>
      <c r="DQ239" s="1264"/>
      <c r="DR239" s="307"/>
    </row>
    <row r="240" spans="1:122" s="465" customFormat="1" ht="15" customHeight="1">
      <c r="A240" s="1889" t="str">
        <f>BA240&amp;"."&amp;BB240&amp;"."&amp;BC240</f>
        <v>5.5.2</v>
      </c>
      <c r="B240" s="1889"/>
      <c r="C240" s="1889"/>
      <c r="D240" s="1889"/>
      <c r="E240" s="465" t="s">
        <v>293</v>
      </c>
      <c r="F240" s="278"/>
      <c r="G240" s="274"/>
      <c r="H240" s="274"/>
      <c r="I240" s="274"/>
      <c r="J240" s="274"/>
      <c r="K240" s="274"/>
      <c r="L240" s="274"/>
      <c r="M240" s="274"/>
      <c r="N240" s="274"/>
      <c r="O240" s="278"/>
      <c r="P240" s="278"/>
      <c r="Q240" s="278"/>
      <c r="R240" s="278"/>
      <c r="S240" s="278"/>
      <c r="T240" s="278"/>
      <c r="U240" s="278"/>
      <c r="V240" s="278"/>
      <c r="W240" s="278"/>
      <c r="X240" s="278"/>
      <c r="Y240" s="278"/>
      <c r="Z240" s="278"/>
      <c r="AA240" s="278"/>
      <c r="AB240" s="278"/>
      <c r="AC240" s="278"/>
      <c r="AD240" s="278"/>
      <c r="AE240" s="278"/>
      <c r="AF240" s="278"/>
      <c r="AG240" s="278"/>
      <c r="AH240" s="278"/>
      <c r="AI240" s="278"/>
      <c r="AJ240" s="278"/>
      <c r="AK240" s="278"/>
      <c r="AL240" s="278"/>
      <c r="AM240" s="278"/>
      <c r="AN240" s="278"/>
      <c r="AO240" s="278"/>
      <c r="AP240" s="278"/>
      <c r="AQ240" s="278"/>
      <c r="AR240" s="278"/>
      <c r="AS240" s="278"/>
      <c r="AT240" s="278"/>
      <c r="AU240" s="278"/>
      <c r="AV240" s="278"/>
      <c r="AW240" s="278"/>
      <c r="AX240" s="278"/>
      <c r="AY240" s="195"/>
      <c r="BA240" s="192">
        <f>BA239</f>
        <v>5</v>
      </c>
      <c r="BB240" s="192">
        <f>BB239</f>
        <v>5</v>
      </c>
      <c r="BC240" s="193">
        <f>BC239+1</f>
        <v>2</v>
      </c>
      <c r="BD240" s="192"/>
      <c r="BE240" s="192"/>
      <c r="BF240" s="192"/>
      <c r="BG240" s="559" t="str">
        <f t="shared" ca="1" si="33"/>
        <v/>
      </c>
      <c r="BH240" s="560" t="str">
        <f t="shared" ca="1" si="34"/>
        <v/>
      </c>
      <c r="BI240" s="560" t="str">
        <f t="shared" ca="1" si="35"/>
        <v/>
      </c>
      <c r="BJ240" s="560" t="str">
        <f t="shared" ca="1" si="36"/>
        <v/>
      </c>
      <c r="BK240" s="560" t="str">
        <f t="shared" ca="1" si="37"/>
        <v/>
      </c>
      <c r="BL240" s="561" t="str">
        <f t="shared" ca="1" si="38"/>
        <v/>
      </c>
      <c r="CV240" s="1528" t="s">
        <v>2283</v>
      </c>
      <c r="CW240" s="1529"/>
      <c r="CX240" s="1529"/>
      <c r="CY240" s="1529"/>
      <c r="CZ240" s="1529"/>
      <c r="DA240" s="1529"/>
      <c r="DB240" s="1529"/>
      <c r="DC240" s="1529"/>
      <c r="DD240" s="1991"/>
      <c r="DE240" s="1992"/>
      <c r="DF240" s="1992"/>
      <c r="DG240" s="1993"/>
      <c r="DH240" s="1264"/>
      <c r="DI240" s="1264"/>
      <c r="DJ240" s="1264"/>
      <c r="DK240" s="1264"/>
      <c r="DL240" s="1264"/>
      <c r="DM240" s="1264"/>
      <c r="DN240" s="1264"/>
      <c r="DO240" s="1264"/>
      <c r="DP240" s="1264"/>
      <c r="DQ240" s="1264"/>
      <c r="DR240" s="307"/>
    </row>
    <row r="241" spans="1:122" s="465" customFormat="1" ht="15" customHeight="1">
      <c r="A241" s="1726" t="str">
        <f>$BD241&amp;"."</f>
        <v>①.</v>
      </c>
      <c r="B241" s="1727"/>
      <c r="C241" s="1727"/>
      <c r="D241" s="1727"/>
      <c r="E241" s="1727"/>
      <c r="F241" s="278" t="s">
        <v>1279</v>
      </c>
      <c r="G241" s="274"/>
      <c r="H241" s="274"/>
      <c r="I241" s="274"/>
      <c r="J241" s="274"/>
      <c r="K241" s="274"/>
      <c r="L241" s="274"/>
      <c r="M241" s="274"/>
      <c r="N241" s="274"/>
      <c r="O241" s="278"/>
      <c r="P241" s="278"/>
      <c r="Q241" s="278"/>
      <c r="R241" s="278"/>
      <c r="S241" s="278"/>
      <c r="T241" s="278"/>
      <c r="U241" s="278"/>
      <c r="V241" s="278"/>
      <c r="W241" s="278"/>
      <c r="X241" s="278"/>
      <c r="Y241" s="278"/>
      <c r="Z241" s="278"/>
      <c r="AA241" s="278"/>
      <c r="AB241" s="278"/>
      <c r="AC241" s="278"/>
      <c r="AD241" s="278"/>
      <c r="AE241" s="278"/>
      <c r="AF241" s="278"/>
      <c r="AG241" s="278"/>
      <c r="AH241" s="278"/>
      <c r="AI241" s="278"/>
      <c r="AJ241" s="278"/>
      <c r="AK241" s="278"/>
      <c r="AL241" s="278"/>
      <c r="AM241" s="278"/>
      <c r="AN241" s="278"/>
      <c r="AO241" s="278"/>
      <c r="AP241" s="278"/>
      <c r="AQ241" s="278"/>
      <c r="AR241" s="278"/>
      <c r="AS241" s="278"/>
      <c r="AT241" s="278"/>
      <c r="AU241" s="278"/>
      <c r="AV241" s="278"/>
      <c r="AW241" s="278"/>
      <c r="AX241" s="278"/>
      <c r="AY241" s="195"/>
      <c r="BA241" s="192">
        <f t="shared" ref="BA241:BC244" si="46">BA240</f>
        <v>5</v>
      </c>
      <c r="BB241" s="192">
        <f t="shared" si="46"/>
        <v>5</v>
      </c>
      <c r="BC241" s="192">
        <f>BC240</f>
        <v>2</v>
      </c>
      <c r="BD241" s="193" t="str">
        <f>IF(ISBLANK(BD240),"①",CHAR(CODE(BD240)+1))</f>
        <v>①</v>
      </c>
      <c r="BE241" s="192"/>
      <c r="BF241" s="192"/>
      <c r="BG241" s="559" t="str">
        <f t="shared" ca="1" si="33"/>
        <v/>
      </c>
      <c r="BH241" s="560" t="str">
        <f t="shared" ca="1" si="34"/>
        <v/>
      </c>
      <c r="BI241" s="560" t="str">
        <f t="shared" ca="1" si="35"/>
        <v/>
      </c>
      <c r="BJ241" s="560" t="str">
        <f t="shared" ca="1" si="36"/>
        <v/>
      </c>
      <c r="BK241" s="560" t="str">
        <f t="shared" ca="1" si="37"/>
        <v/>
      </c>
      <c r="BL241" s="561" t="str">
        <f t="shared" ca="1" si="38"/>
        <v/>
      </c>
      <c r="CV241" s="1528"/>
      <c r="CW241" s="1529"/>
      <c r="CX241" s="1529"/>
      <c r="CY241" s="1529"/>
      <c r="CZ241" s="1529"/>
      <c r="DA241" s="1529"/>
      <c r="DB241" s="1529"/>
      <c r="DC241" s="1529"/>
      <c r="DD241" s="1991"/>
      <c r="DE241" s="1992"/>
      <c r="DF241" s="1992"/>
      <c r="DG241" s="1993"/>
      <c r="DH241" s="1264"/>
      <c r="DI241" s="1264"/>
      <c r="DJ241" s="1264"/>
      <c r="DK241" s="1264"/>
      <c r="DL241" s="1264"/>
      <c r="DM241" s="1264"/>
      <c r="DN241" s="1264"/>
      <c r="DO241" s="1264"/>
      <c r="DP241" s="1264"/>
      <c r="DQ241" s="1264"/>
      <c r="DR241" s="307"/>
    </row>
    <row r="242" spans="1:122" s="465" customFormat="1" ht="15" customHeight="1">
      <c r="A242" s="1726" t="str">
        <f>$BD242&amp;"."&amp;$BE242&amp;"."</f>
        <v>①.1.</v>
      </c>
      <c r="B242" s="1727"/>
      <c r="C242" s="1727"/>
      <c r="D242" s="1727"/>
      <c r="E242" s="1727"/>
      <c r="F242" s="1727"/>
      <c r="G242" s="676" t="s">
        <v>1281</v>
      </c>
      <c r="H242" s="676"/>
      <c r="I242" s="676"/>
      <c r="J242" s="676"/>
      <c r="K242" s="676"/>
      <c r="L242" s="676"/>
      <c r="M242" s="685"/>
      <c r="N242" s="685"/>
      <c r="O242" s="685"/>
      <c r="P242" s="685"/>
      <c r="Q242" s="685"/>
      <c r="R242" s="685"/>
      <c r="S242" s="685"/>
      <c r="T242" s="685"/>
      <c r="U242" s="685"/>
      <c r="V242" s="685"/>
      <c r="W242" s="685"/>
      <c r="X242" s="685"/>
      <c r="Y242" s="685"/>
      <c r="Z242" s="685"/>
      <c r="AA242" s="685"/>
      <c r="AB242" s="685"/>
      <c r="AC242" s="685"/>
      <c r="AD242" s="685"/>
      <c r="AE242" s="685"/>
      <c r="AF242" s="685"/>
      <c r="AG242" s="685"/>
      <c r="AH242" s="685"/>
      <c r="AI242" s="685"/>
      <c r="AJ242" s="685"/>
      <c r="AK242" s="685"/>
      <c r="AL242" s="685"/>
      <c r="AM242" s="685"/>
      <c r="AN242" s="685"/>
      <c r="AO242" s="685"/>
      <c r="AP242" s="685"/>
      <c r="AQ242" s="685"/>
      <c r="AR242" s="685"/>
      <c r="AS242" s="685"/>
      <c r="AT242" s="685"/>
      <c r="AU242" s="685"/>
      <c r="AV242" s="685"/>
      <c r="AW242" s="685"/>
      <c r="AX242" s="685"/>
      <c r="AY242" s="93"/>
      <c r="AZ242" s="92"/>
      <c r="BA242" s="683">
        <f t="shared" si="46"/>
        <v>5</v>
      </c>
      <c r="BB242" s="683">
        <f t="shared" si="46"/>
        <v>5</v>
      </c>
      <c r="BC242" s="683">
        <f t="shared" si="46"/>
        <v>2</v>
      </c>
      <c r="BD242" s="683" t="str">
        <f t="shared" ref="BD242:BD251" si="47">BD241</f>
        <v>①</v>
      </c>
      <c r="BE242" s="678">
        <f>BE241+1</f>
        <v>1</v>
      </c>
      <c r="BF242" s="1100"/>
      <c r="BG242" s="559" t="str">
        <f t="shared" ca="1" si="33"/>
        <v/>
      </c>
      <c r="BH242" s="560" t="str">
        <f t="shared" ca="1" si="34"/>
        <v/>
      </c>
      <c r="BI242" s="560" t="str">
        <f t="shared" ca="1" si="35"/>
        <v/>
      </c>
      <c r="BJ242" s="560" t="str">
        <f t="shared" ca="1" si="36"/>
        <v/>
      </c>
      <c r="BK242" s="560" t="str">
        <f t="shared" ca="1" si="37"/>
        <v/>
      </c>
      <c r="BL242" s="561" t="str">
        <f t="shared" ca="1" si="38"/>
        <v/>
      </c>
      <c r="CV242" s="1528"/>
      <c r="CW242" s="1529"/>
      <c r="CX242" s="1529"/>
      <c r="CY242" s="1529"/>
      <c r="CZ242" s="1529"/>
      <c r="DA242" s="1529"/>
      <c r="DB242" s="1529"/>
      <c r="DC242" s="1529"/>
      <c r="DD242" s="1991"/>
      <c r="DE242" s="1992"/>
      <c r="DF242" s="1992"/>
      <c r="DG242" s="1993"/>
      <c r="DH242" s="1264"/>
      <c r="DI242" s="1264"/>
      <c r="DJ242" s="1264"/>
      <c r="DK242" s="1264"/>
      <c r="DL242" s="1264"/>
      <c r="DM242" s="1264"/>
      <c r="DN242" s="1264"/>
      <c r="DO242" s="1264"/>
      <c r="DP242" s="1264"/>
      <c r="DQ242" s="1264"/>
      <c r="DR242" s="307"/>
    </row>
    <row r="243" spans="1:122" s="465" customFormat="1" ht="15" customHeight="1">
      <c r="A243" s="1030"/>
      <c r="B243" s="1031"/>
      <c r="C243" s="1031"/>
      <c r="D243" s="1031"/>
      <c r="E243" s="1031"/>
      <c r="F243" s="278"/>
      <c r="G243" s="278" t="s">
        <v>1280</v>
      </c>
      <c r="H243" s="274"/>
      <c r="I243" s="274"/>
      <c r="J243" s="274"/>
      <c r="K243" s="274"/>
      <c r="L243" s="274"/>
      <c r="M243" s="274"/>
      <c r="N243" s="274"/>
      <c r="O243" s="278"/>
      <c r="P243" s="278"/>
      <c r="Q243" s="278"/>
      <c r="R243" s="278"/>
      <c r="S243" s="278"/>
      <c r="T243" s="278"/>
      <c r="U243" s="278"/>
      <c r="V243" s="278"/>
      <c r="W243" s="278"/>
      <c r="X243" s="278"/>
      <c r="Y243" s="278"/>
      <c r="Z243" s="278"/>
      <c r="AA243" s="278"/>
      <c r="AB243" s="278"/>
      <c r="AC243" s="278"/>
      <c r="AD243" s="278"/>
      <c r="AE243" s="278"/>
      <c r="AF243" s="278"/>
      <c r="AG243" s="278"/>
      <c r="AH243" s="278"/>
      <c r="AI243" s="278"/>
      <c r="AJ243" s="278"/>
      <c r="AK243" s="278"/>
      <c r="AL243" s="278"/>
      <c r="AM243" s="278"/>
      <c r="AN243" s="278"/>
      <c r="AO243" s="278"/>
      <c r="AP243" s="278"/>
      <c r="AQ243" s="278"/>
      <c r="AR243" s="278"/>
      <c r="AS243" s="278"/>
      <c r="AT243" s="278"/>
      <c r="AU243" s="278"/>
      <c r="AV243" s="278"/>
      <c r="AW243" s="278"/>
      <c r="AX243" s="278"/>
      <c r="AY243" s="195"/>
      <c r="BA243" s="192">
        <f>BA242</f>
        <v>5</v>
      </c>
      <c r="BB243" s="192">
        <f>BB242</f>
        <v>5</v>
      </c>
      <c r="BC243" s="192">
        <f>BC242</f>
        <v>2</v>
      </c>
      <c r="BD243" s="192" t="str">
        <f t="shared" si="47"/>
        <v>①</v>
      </c>
      <c r="BE243" s="192">
        <f>BE242</f>
        <v>1</v>
      </c>
      <c r="BF243" s="192"/>
      <c r="BG243" s="559" t="str">
        <f t="shared" ca="1" si="33"/>
        <v/>
      </c>
      <c r="BH243" s="560" t="str">
        <f t="shared" ca="1" si="34"/>
        <v/>
      </c>
      <c r="BI243" s="560" t="str">
        <f t="shared" ca="1" si="35"/>
        <v/>
      </c>
      <c r="BJ243" s="560" t="str">
        <f t="shared" ca="1" si="36"/>
        <v/>
      </c>
      <c r="BK243" s="560" t="str">
        <f t="shared" ca="1" si="37"/>
        <v/>
      </c>
      <c r="BL243" s="561" t="str">
        <f t="shared" ca="1" si="38"/>
        <v/>
      </c>
      <c r="CV243" s="1528"/>
      <c r="CW243" s="1529"/>
      <c r="CX243" s="1529"/>
      <c r="CY243" s="1529"/>
      <c r="CZ243" s="1529"/>
      <c r="DA243" s="1529"/>
      <c r="DB243" s="1529"/>
      <c r="DC243" s="1529"/>
      <c r="DD243" s="1991"/>
      <c r="DE243" s="1992"/>
      <c r="DF243" s="1992"/>
      <c r="DG243" s="1993"/>
      <c r="DH243" s="1264"/>
      <c r="DI243" s="1264"/>
      <c r="DJ243" s="1264"/>
      <c r="DK243" s="1264"/>
      <c r="DL243" s="1264"/>
      <c r="DM243" s="1264"/>
      <c r="DN243" s="1264"/>
      <c r="DO243" s="1264"/>
      <c r="DP243" s="1264"/>
      <c r="DQ243" s="1264"/>
      <c r="DR243" s="307"/>
    </row>
    <row r="244" spans="1:122" s="465" customFormat="1" ht="15" customHeight="1">
      <c r="A244" s="1726" t="str">
        <f>$BD244&amp;"."&amp;$BE244&amp;"."</f>
        <v>①.2.</v>
      </c>
      <c r="B244" s="1727"/>
      <c r="C244" s="1727"/>
      <c r="D244" s="1727"/>
      <c r="E244" s="1727"/>
      <c r="F244" s="1727"/>
      <c r="G244" s="676" t="s">
        <v>1261</v>
      </c>
      <c r="H244" s="676"/>
      <c r="I244" s="676"/>
      <c r="J244" s="676"/>
      <c r="K244" s="676"/>
      <c r="L244" s="676"/>
      <c r="M244" s="685"/>
      <c r="N244" s="685"/>
      <c r="O244" s="685"/>
      <c r="P244" s="685"/>
      <c r="Q244" s="685"/>
      <c r="R244" s="685"/>
      <c r="S244" s="685"/>
      <c r="T244" s="685"/>
      <c r="U244" s="685"/>
      <c r="V244" s="685"/>
      <c r="W244" s="685"/>
      <c r="X244" s="685"/>
      <c r="Y244" s="685"/>
      <c r="Z244" s="685"/>
      <c r="AA244" s="685"/>
      <c r="AB244" s="685"/>
      <c r="AC244" s="685"/>
      <c r="AD244" s="685"/>
      <c r="AE244" s="685"/>
      <c r="AF244" s="685"/>
      <c r="AG244" s="685"/>
      <c r="AH244" s="685"/>
      <c r="AI244" s="685"/>
      <c r="AJ244" s="685"/>
      <c r="AK244" s="685"/>
      <c r="AL244" s="685"/>
      <c r="AM244" s="685"/>
      <c r="AN244" s="685"/>
      <c r="AO244" s="685"/>
      <c r="AP244" s="685"/>
      <c r="AQ244" s="685"/>
      <c r="AR244" s="685"/>
      <c r="AS244" s="685"/>
      <c r="AT244" s="685"/>
      <c r="AU244" s="685"/>
      <c r="AV244" s="685"/>
      <c r="AW244" s="685"/>
      <c r="AX244" s="685"/>
      <c r="AY244" s="93"/>
      <c r="AZ244" s="92"/>
      <c r="BA244" s="683">
        <f t="shared" si="46"/>
        <v>5</v>
      </c>
      <c r="BB244" s="683">
        <f t="shared" si="46"/>
        <v>5</v>
      </c>
      <c r="BC244" s="683">
        <f t="shared" si="46"/>
        <v>2</v>
      </c>
      <c r="BD244" s="683" t="str">
        <f t="shared" si="47"/>
        <v>①</v>
      </c>
      <c r="BE244" s="678">
        <f>BE243+1</f>
        <v>2</v>
      </c>
      <c r="BF244" s="1100"/>
      <c r="BG244" s="559" t="str">
        <f t="shared" ca="1" si="33"/>
        <v/>
      </c>
      <c r="BH244" s="560" t="str">
        <f t="shared" ca="1" si="34"/>
        <v/>
      </c>
      <c r="BI244" s="560" t="str">
        <f t="shared" ca="1" si="35"/>
        <v/>
      </c>
      <c r="BJ244" s="560" t="str">
        <f t="shared" ca="1" si="36"/>
        <v/>
      </c>
      <c r="BK244" s="560" t="str">
        <f t="shared" ca="1" si="37"/>
        <v/>
      </c>
      <c r="BL244" s="561" t="str">
        <f t="shared" ca="1" si="38"/>
        <v/>
      </c>
      <c r="CV244" s="1528"/>
      <c r="CW244" s="1529"/>
      <c r="CX244" s="1529"/>
      <c r="CY244" s="1529"/>
      <c r="CZ244" s="1529"/>
      <c r="DA244" s="1529"/>
      <c r="DB244" s="1529"/>
      <c r="DC244" s="1529"/>
      <c r="DD244" s="1991"/>
      <c r="DE244" s="1992"/>
      <c r="DF244" s="1992"/>
      <c r="DG244" s="1993"/>
      <c r="DH244" s="1264"/>
      <c r="DI244" s="1264"/>
      <c r="DJ244" s="1264"/>
      <c r="DK244" s="1264"/>
      <c r="DL244" s="1264"/>
      <c r="DM244" s="1264"/>
      <c r="DN244" s="1264"/>
      <c r="DO244" s="1264"/>
      <c r="DP244" s="1264"/>
      <c r="DQ244" s="1264"/>
      <c r="DR244" s="307"/>
    </row>
    <row r="245" spans="1:122" s="465" customFormat="1" ht="15" customHeight="1">
      <c r="A245" s="1065"/>
      <c r="B245" s="1029"/>
      <c r="C245" s="1029"/>
      <c r="D245" s="1029"/>
      <c r="E245" s="1029"/>
      <c r="F245" s="976"/>
      <c r="G245" s="976" t="s">
        <v>1285</v>
      </c>
      <c r="H245" s="976"/>
      <c r="I245" s="976"/>
      <c r="J245" s="976"/>
      <c r="K245" s="976"/>
      <c r="L245" s="976"/>
      <c r="M245" s="976"/>
      <c r="N245" s="976"/>
      <c r="O245" s="976"/>
      <c r="P245" s="976"/>
      <c r="Q245" s="976"/>
      <c r="R245" s="976"/>
      <c r="S245" s="976"/>
      <c r="T245" s="976"/>
      <c r="U245" s="976"/>
      <c r="V245" s="976"/>
      <c r="W245" s="976"/>
      <c r="X245" s="976"/>
      <c r="Y245" s="976"/>
      <c r="Z245" s="976"/>
      <c r="AA245" s="976"/>
      <c r="AB245" s="976"/>
      <c r="AC245" s="976"/>
      <c r="AD245" s="976"/>
      <c r="AE245" s="976"/>
      <c r="AF245" s="976"/>
      <c r="AG245" s="976"/>
      <c r="AH245" s="976"/>
      <c r="AI245" s="976"/>
      <c r="AJ245" s="976"/>
      <c r="AK245" s="976"/>
      <c r="AL245" s="976"/>
      <c r="AM245" s="976"/>
      <c r="AN245" s="976"/>
      <c r="AO245" s="976"/>
      <c r="AP245" s="976"/>
      <c r="AQ245" s="976"/>
      <c r="AR245" s="976"/>
      <c r="AS245" s="976"/>
      <c r="AT245" s="976"/>
      <c r="AU245" s="976"/>
      <c r="AV245" s="976"/>
      <c r="AW245" s="976"/>
      <c r="AX245" s="976"/>
      <c r="AY245" s="1066"/>
      <c r="BA245" s="192">
        <f t="shared" ref="BA245:BC251" si="48">BA244</f>
        <v>5</v>
      </c>
      <c r="BB245" s="192">
        <f t="shared" si="48"/>
        <v>5</v>
      </c>
      <c r="BC245" s="192">
        <f t="shared" si="48"/>
        <v>2</v>
      </c>
      <c r="BD245" s="192" t="str">
        <f t="shared" si="47"/>
        <v>①</v>
      </c>
      <c r="BE245" s="192">
        <f>BE244</f>
        <v>2</v>
      </c>
      <c r="BF245" s="192"/>
      <c r="BG245" s="559" t="str">
        <f t="shared" ca="1" si="33"/>
        <v/>
      </c>
      <c r="BH245" s="560" t="str">
        <f t="shared" ca="1" si="34"/>
        <v/>
      </c>
      <c r="BI245" s="560" t="str">
        <f t="shared" ca="1" si="35"/>
        <v/>
      </c>
      <c r="BJ245" s="560" t="str">
        <f t="shared" ca="1" si="36"/>
        <v/>
      </c>
      <c r="BK245" s="560" t="str">
        <f t="shared" ca="1" si="37"/>
        <v/>
      </c>
      <c r="BL245" s="561" t="str">
        <f t="shared" ca="1" si="38"/>
        <v/>
      </c>
      <c r="CV245" s="1528"/>
      <c r="CW245" s="1529"/>
      <c r="CX245" s="1529"/>
      <c r="CY245" s="1529"/>
      <c r="CZ245" s="1529"/>
      <c r="DA245" s="1529"/>
      <c r="DB245" s="1529"/>
      <c r="DC245" s="1529"/>
      <c r="DD245" s="1991"/>
      <c r="DE245" s="1992"/>
      <c r="DF245" s="1992"/>
      <c r="DG245" s="1993"/>
      <c r="DH245" s="1264"/>
      <c r="DI245" s="1264"/>
      <c r="DJ245" s="1264"/>
      <c r="DK245" s="1264"/>
      <c r="DL245" s="1264"/>
      <c r="DM245" s="1264"/>
      <c r="DN245" s="1264"/>
      <c r="DO245" s="1264"/>
      <c r="DP245" s="1264"/>
      <c r="DQ245" s="1264"/>
      <c r="DR245" s="307"/>
    </row>
    <row r="246" spans="1:122" s="465" customFormat="1" ht="15" customHeight="1">
      <c r="G246" s="498" t="s">
        <v>150</v>
      </c>
      <c r="H246" s="426"/>
      <c r="I246" s="426"/>
      <c r="J246" s="426"/>
      <c r="K246" s="426"/>
      <c r="L246" s="426"/>
      <c r="M246" s="426"/>
      <c r="N246" s="427"/>
      <c r="O246" s="237" t="s">
        <v>153</v>
      </c>
      <c r="P246" s="197"/>
      <c r="Q246" s="197"/>
      <c r="R246" s="197"/>
      <c r="S246" s="197"/>
      <c r="T246" s="197"/>
      <c r="U246" s="197"/>
      <c r="V246" s="197"/>
      <c r="W246" s="197"/>
      <c r="X246" s="197"/>
      <c r="Y246" s="197"/>
      <c r="Z246" s="197"/>
      <c r="AA246" s="197"/>
      <c r="AB246" s="197"/>
      <c r="AC246" s="197"/>
      <c r="AD246" s="197"/>
      <c r="AE246" s="197"/>
      <c r="AF246" s="197"/>
      <c r="AG246" s="197"/>
      <c r="AH246" s="197"/>
      <c r="AI246" s="197"/>
      <c r="AJ246" s="197"/>
      <c r="AK246" s="197"/>
      <c r="AL246" s="197"/>
      <c r="AM246" s="197"/>
      <c r="AN246" s="197"/>
      <c r="AO246" s="197"/>
      <c r="AP246" s="197"/>
      <c r="AQ246" s="197"/>
      <c r="AR246" s="197"/>
      <c r="AS246" s="197"/>
      <c r="AT246" s="197"/>
      <c r="AU246" s="197"/>
      <c r="AV246" s="197"/>
      <c r="AW246" s="197"/>
      <c r="AX246" s="198"/>
      <c r="AY246" s="195"/>
      <c r="BA246" s="192">
        <f t="shared" si="48"/>
        <v>5</v>
      </c>
      <c r="BB246" s="192">
        <f t="shared" si="48"/>
        <v>5</v>
      </c>
      <c r="BC246" s="192">
        <f t="shared" si="48"/>
        <v>2</v>
      </c>
      <c r="BD246" s="192" t="str">
        <f t="shared" si="47"/>
        <v>①</v>
      </c>
      <c r="BE246" s="192">
        <f>BE245</f>
        <v>2</v>
      </c>
      <c r="BF246" s="1102"/>
      <c r="BG246" s="559" t="str">
        <f t="shared" ca="1" si="33"/>
        <v/>
      </c>
      <c r="BH246" s="560" t="str">
        <f t="shared" ca="1" si="34"/>
        <v/>
      </c>
      <c r="BI246" s="560" t="str">
        <f t="shared" ca="1" si="35"/>
        <v/>
      </c>
      <c r="BJ246" s="560" t="str">
        <f t="shared" ca="1" si="36"/>
        <v/>
      </c>
      <c r="BK246" s="560" t="str">
        <f t="shared" ca="1" si="37"/>
        <v/>
      </c>
      <c r="BL246" s="561" t="str">
        <f t="shared" ca="1" si="38"/>
        <v/>
      </c>
      <c r="CV246" s="1528"/>
      <c r="CW246" s="1529"/>
      <c r="CX246" s="1529"/>
      <c r="CY246" s="1529"/>
      <c r="CZ246" s="1529"/>
      <c r="DA246" s="1529"/>
      <c r="DB246" s="1529"/>
      <c r="DC246" s="1529"/>
      <c r="DD246" s="1991"/>
      <c r="DE246" s="1992"/>
      <c r="DF246" s="1992"/>
      <c r="DG246" s="1993"/>
      <c r="DH246" s="1264"/>
      <c r="DI246" s="1264"/>
      <c r="DJ246" s="1264"/>
      <c r="DK246" s="1264"/>
      <c r="DL246" s="1264"/>
      <c r="DM246" s="1264"/>
      <c r="DN246" s="1264"/>
      <c r="DO246" s="1264"/>
      <c r="DP246" s="1264"/>
      <c r="DQ246" s="1264"/>
      <c r="DR246" s="307"/>
    </row>
    <row r="247" spans="1:122" s="465" customFormat="1" ht="15" customHeight="1">
      <c r="G247" s="499" t="s">
        <v>151</v>
      </c>
      <c r="H247" s="500"/>
      <c r="I247" s="500"/>
      <c r="J247" s="500"/>
      <c r="K247" s="500"/>
      <c r="L247" s="500"/>
      <c r="M247" s="500"/>
      <c r="N247" s="501"/>
      <c r="O247" s="1035" t="s">
        <v>1282</v>
      </c>
      <c r="P247" s="1046"/>
      <c r="Q247" s="1046"/>
      <c r="R247" s="1046"/>
      <c r="S247" s="1046"/>
      <c r="T247" s="1046"/>
      <c r="U247" s="1046"/>
      <c r="V247" s="1046"/>
      <c r="W247" s="1046"/>
      <c r="X247" s="1046"/>
      <c r="Y247" s="1046"/>
      <c r="Z247" s="1046"/>
      <c r="AA247" s="1046"/>
      <c r="AB247" s="1046"/>
      <c r="AC247" s="1046"/>
      <c r="AD247" s="1046"/>
      <c r="AE247" s="1046"/>
      <c r="AF247" s="1046"/>
      <c r="AG247" s="1046"/>
      <c r="AH247" s="1046"/>
      <c r="AI247" s="1046"/>
      <c r="AJ247" s="1046"/>
      <c r="AK247" s="1046"/>
      <c r="AL247" s="1046"/>
      <c r="AM247" s="1046"/>
      <c r="AN247" s="1046"/>
      <c r="AO247" s="1046"/>
      <c r="AP247" s="1046"/>
      <c r="AQ247" s="1046"/>
      <c r="AR247" s="1046"/>
      <c r="AS247" s="1046"/>
      <c r="AT247" s="1046"/>
      <c r="AU247" s="1046"/>
      <c r="AV247" s="1046"/>
      <c r="AW247" s="1046"/>
      <c r="AX247" s="468"/>
      <c r="AY247" s="195"/>
      <c r="BA247" s="192">
        <f t="shared" si="48"/>
        <v>5</v>
      </c>
      <c r="BB247" s="192">
        <f t="shared" si="48"/>
        <v>5</v>
      </c>
      <c r="BC247" s="192">
        <f t="shared" si="48"/>
        <v>2</v>
      </c>
      <c r="BD247" s="192" t="str">
        <f t="shared" si="47"/>
        <v>①</v>
      </c>
      <c r="BE247" s="192">
        <f>BE246</f>
        <v>2</v>
      </c>
      <c r="BF247" s="1102"/>
      <c r="BG247" s="559" t="str">
        <f t="shared" ca="1" si="33"/>
        <v/>
      </c>
      <c r="BH247" s="560" t="str">
        <f t="shared" ca="1" si="34"/>
        <v/>
      </c>
      <c r="BI247" s="560" t="str">
        <f t="shared" ca="1" si="35"/>
        <v/>
      </c>
      <c r="BJ247" s="560" t="str">
        <f t="shared" ca="1" si="36"/>
        <v/>
      </c>
      <c r="BK247" s="560" t="str">
        <f t="shared" ca="1" si="37"/>
        <v/>
      </c>
      <c r="BL247" s="561" t="str">
        <f t="shared" ca="1" si="38"/>
        <v/>
      </c>
      <c r="CV247" s="1528"/>
      <c r="CW247" s="1529"/>
      <c r="CX247" s="1529"/>
      <c r="CY247" s="1529"/>
      <c r="CZ247" s="1529"/>
      <c r="DA247" s="1529"/>
      <c r="DB247" s="1529"/>
      <c r="DC247" s="1529"/>
      <c r="DD247" s="1991"/>
      <c r="DE247" s="1992"/>
      <c r="DF247" s="1992"/>
      <c r="DG247" s="1993"/>
      <c r="DH247" s="1264"/>
      <c r="DI247" s="1264"/>
      <c r="DJ247" s="1264"/>
      <c r="DK247" s="1264"/>
      <c r="DL247" s="1264"/>
      <c r="DM247" s="1264"/>
      <c r="DN247" s="1264"/>
      <c r="DO247" s="1264"/>
      <c r="DP247" s="1264"/>
      <c r="DQ247" s="1264"/>
      <c r="DR247" s="307"/>
    </row>
    <row r="248" spans="1:122" s="465" customFormat="1" ht="15" customHeight="1">
      <c r="G248" s="201"/>
      <c r="H248" s="1032"/>
      <c r="I248" s="1040"/>
      <c r="J248" s="1040"/>
      <c r="K248" s="1040"/>
      <c r="L248" s="1040"/>
      <c r="M248" s="1040"/>
      <c r="N248" s="1041"/>
      <c r="O248" s="1044" t="s">
        <v>1283</v>
      </c>
      <c r="P248" s="1045"/>
      <c r="Q248" s="1045"/>
      <c r="R248" s="1045"/>
      <c r="S248" s="1045"/>
      <c r="T248" s="1045"/>
      <c r="U248" s="1045"/>
      <c r="V248" s="1045"/>
      <c r="W248" s="1045"/>
      <c r="X248" s="1045"/>
      <c r="Y248" s="1045"/>
      <c r="Z248" s="1045"/>
      <c r="AA248" s="1045"/>
      <c r="AB248" s="1045"/>
      <c r="AC248" s="1045"/>
      <c r="AD248" s="1045"/>
      <c r="AE248" s="1045"/>
      <c r="AF248" s="1045"/>
      <c r="AG248" s="1045"/>
      <c r="AH248" s="1045"/>
      <c r="AI248" s="1045"/>
      <c r="AJ248" s="1045"/>
      <c r="AK248" s="1045"/>
      <c r="AL248" s="1045"/>
      <c r="AM248" s="1045"/>
      <c r="AN248" s="1045"/>
      <c r="AO248" s="1045"/>
      <c r="AP248" s="1045"/>
      <c r="AQ248" s="1045"/>
      <c r="AR248" s="1045"/>
      <c r="AS248" s="1045"/>
      <c r="AT248" s="1045"/>
      <c r="AU248" s="1045"/>
      <c r="AV248" s="1045"/>
      <c r="AW248" s="1045"/>
      <c r="AX248" s="203"/>
      <c r="AY248" s="195"/>
      <c r="BA248" s="192">
        <f t="shared" si="48"/>
        <v>5</v>
      </c>
      <c r="BB248" s="192">
        <f t="shared" si="48"/>
        <v>5</v>
      </c>
      <c r="BC248" s="192">
        <f t="shared" si="48"/>
        <v>2</v>
      </c>
      <c r="BD248" s="192" t="str">
        <f t="shared" si="47"/>
        <v>①</v>
      </c>
      <c r="BE248" s="192">
        <f>BE247</f>
        <v>2</v>
      </c>
      <c r="BF248" s="1102"/>
      <c r="BG248" s="559" t="str">
        <f t="shared" ca="1" si="33"/>
        <v/>
      </c>
      <c r="BH248" s="560" t="str">
        <f t="shared" ca="1" si="34"/>
        <v/>
      </c>
      <c r="BI248" s="560" t="str">
        <f t="shared" ca="1" si="35"/>
        <v/>
      </c>
      <c r="BJ248" s="560" t="str">
        <f t="shared" ca="1" si="36"/>
        <v/>
      </c>
      <c r="BK248" s="560" t="str">
        <f t="shared" ca="1" si="37"/>
        <v/>
      </c>
      <c r="BL248" s="561" t="str">
        <f t="shared" ca="1" si="38"/>
        <v/>
      </c>
      <c r="CV248" s="1528"/>
      <c r="CW248" s="1529"/>
      <c r="CX248" s="1529"/>
      <c r="CY248" s="1529"/>
      <c r="CZ248" s="1529"/>
      <c r="DA248" s="1529"/>
      <c r="DB248" s="1529"/>
      <c r="DC248" s="1529"/>
      <c r="DD248" s="1991"/>
      <c r="DE248" s="1992"/>
      <c r="DF248" s="1992"/>
      <c r="DG248" s="1993"/>
      <c r="DH248" s="1264"/>
      <c r="DI248" s="1264"/>
      <c r="DJ248" s="1264"/>
      <c r="DK248" s="1264"/>
      <c r="DL248" s="1264"/>
      <c r="DM248" s="1264"/>
      <c r="DN248" s="1264"/>
      <c r="DO248" s="1264"/>
      <c r="DP248" s="1264"/>
      <c r="DQ248" s="1264"/>
      <c r="DR248" s="307"/>
    </row>
    <row r="249" spans="1:122" s="465" customFormat="1" ht="15" customHeight="1">
      <c r="G249" s="502" t="s">
        <v>152</v>
      </c>
      <c r="H249" s="431"/>
      <c r="I249" s="431"/>
      <c r="J249" s="431"/>
      <c r="K249" s="431"/>
      <c r="L249" s="431"/>
      <c r="M249" s="431"/>
      <c r="N249" s="432"/>
      <c r="O249" s="238" t="s">
        <v>1284</v>
      </c>
      <c r="P249" s="204"/>
      <c r="Q249" s="204"/>
      <c r="R249" s="204"/>
      <c r="S249" s="204"/>
      <c r="T249" s="204"/>
      <c r="U249" s="204"/>
      <c r="V249" s="204"/>
      <c r="W249" s="204"/>
      <c r="X249" s="204"/>
      <c r="Y249" s="204"/>
      <c r="Z249" s="204"/>
      <c r="AA249" s="204"/>
      <c r="AB249" s="204"/>
      <c r="AC249" s="204"/>
      <c r="AD249" s="204"/>
      <c r="AE249" s="204"/>
      <c r="AF249" s="204"/>
      <c r="AG249" s="204"/>
      <c r="AH249" s="204"/>
      <c r="AI249" s="204"/>
      <c r="AJ249" s="204"/>
      <c r="AK249" s="204"/>
      <c r="AL249" s="204"/>
      <c r="AM249" s="204"/>
      <c r="AN249" s="204"/>
      <c r="AO249" s="204"/>
      <c r="AP249" s="204"/>
      <c r="AQ249" s="204"/>
      <c r="AR249" s="204"/>
      <c r="AS249" s="204"/>
      <c r="AT249" s="204"/>
      <c r="AU249" s="204"/>
      <c r="AV249" s="204"/>
      <c r="AW249" s="204"/>
      <c r="AX249" s="205"/>
      <c r="AY249" s="195"/>
      <c r="BA249" s="192">
        <f t="shared" si="48"/>
        <v>5</v>
      </c>
      <c r="BB249" s="192">
        <f t="shared" si="48"/>
        <v>5</v>
      </c>
      <c r="BC249" s="192">
        <f t="shared" si="48"/>
        <v>2</v>
      </c>
      <c r="BD249" s="192" t="str">
        <f t="shared" si="47"/>
        <v>①</v>
      </c>
      <c r="BE249" s="192">
        <f>BE248</f>
        <v>2</v>
      </c>
      <c r="BF249" s="1102"/>
      <c r="BG249" s="559" t="str">
        <f t="shared" ca="1" si="33"/>
        <v/>
      </c>
      <c r="BH249" s="560" t="str">
        <f t="shared" ca="1" si="34"/>
        <v/>
      </c>
      <c r="BI249" s="560" t="str">
        <f t="shared" ca="1" si="35"/>
        <v/>
      </c>
      <c r="BJ249" s="560" t="str">
        <f t="shared" ca="1" si="36"/>
        <v/>
      </c>
      <c r="BK249" s="560" t="str">
        <f t="shared" ca="1" si="37"/>
        <v/>
      </c>
      <c r="BL249" s="561" t="str">
        <f t="shared" ca="1" si="38"/>
        <v/>
      </c>
      <c r="CV249" s="1528"/>
      <c r="CW249" s="1529"/>
      <c r="CX249" s="1529"/>
      <c r="CY249" s="1529"/>
      <c r="CZ249" s="1529"/>
      <c r="DA249" s="1529"/>
      <c r="DB249" s="1529"/>
      <c r="DC249" s="1529"/>
      <c r="DD249" s="1991"/>
      <c r="DE249" s="1992"/>
      <c r="DF249" s="1992"/>
      <c r="DG249" s="1993"/>
      <c r="DH249" s="1264"/>
      <c r="DI249" s="1264"/>
      <c r="DJ249" s="1264"/>
      <c r="DK249" s="1264"/>
      <c r="DL249" s="1264"/>
      <c r="DM249" s="1264"/>
      <c r="DN249" s="1264"/>
      <c r="DO249" s="1264"/>
      <c r="DP249" s="1264"/>
      <c r="DQ249" s="1264"/>
      <c r="DR249" s="307"/>
    </row>
    <row r="250" spans="1:122" s="465" customFormat="1" ht="15" customHeight="1">
      <c r="A250" s="1726" t="str">
        <f>$BD250&amp;"."&amp;$BE250&amp;"."</f>
        <v>①.3.</v>
      </c>
      <c r="B250" s="1727"/>
      <c r="C250" s="1727"/>
      <c r="D250" s="1727"/>
      <c r="E250" s="1727"/>
      <c r="F250" s="1727"/>
      <c r="G250" s="976" t="s">
        <v>1262</v>
      </c>
      <c r="H250" s="976"/>
      <c r="I250" s="976"/>
      <c r="J250" s="976"/>
      <c r="K250" s="976"/>
      <c r="L250" s="976"/>
      <c r="M250" s="976"/>
      <c r="N250" s="976"/>
      <c r="O250" s="976"/>
      <c r="P250" s="976"/>
      <c r="Q250" s="976"/>
      <c r="R250" s="976"/>
      <c r="S250" s="976"/>
      <c r="T250" s="976"/>
      <c r="U250" s="976"/>
      <c r="V250" s="976"/>
      <c r="W250" s="976"/>
      <c r="X250" s="976"/>
      <c r="Y250" s="976"/>
      <c r="Z250" s="976"/>
      <c r="AA250" s="976"/>
      <c r="AB250" s="976"/>
      <c r="AC250" s="976"/>
      <c r="AD250" s="976"/>
      <c r="AE250" s="976"/>
      <c r="AF250" s="976"/>
      <c r="AG250" s="976"/>
      <c r="AH250" s="976"/>
      <c r="AI250" s="976"/>
      <c r="AJ250" s="976"/>
      <c r="AK250" s="976"/>
      <c r="AL250" s="976"/>
      <c r="AM250" s="976"/>
      <c r="AN250" s="976"/>
      <c r="AO250" s="976"/>
      <c r="AP250" s="976"/>
      <c r="AQ250" s="976"/>
      <c r="AR250" s="976"/>
      <c r="AS250" s="976"/>
      <c r="AT250" s="976"/>
      <c r="AU250" s="976"/>
      <c r="AV250" s="976"/>
      <c r="AW250" s="976"/>
      <c r="AX250" s="976"/>
      <c r="AY250" s="1066"/>
      <c r="BA250" s="192">
        <f t="shared" si="48"/>
        <v>5</v>
      </c>
      <c r="BB250" s="192">
        <f t="shared" si="48"/>
        <v>5</v>
      </c>
      <c r="BC250" s="192">
        <f t="shared" si="48"/>
        <v>2</v>
      </c>
      <c r="BD250" s="192" t="str">
        <f t="shared" si="47"/>
        <v>①</v>
      </c>
      <c r="BE250" s="678">
        <f>BE249+1</f>
        <v>3</v>
      </c>
      <c r="BF250" s="192"/>
      <c r="BG250" s="559" t="str">
        <f t="shared" ca="1" si="33"/>
        <v/>
      </c>
      <c r="BH250" s="560" t="str">
        <f t="shared" ca="1" si="34"/>
        <v/>
      </c>
      <c r="BI250" s="560" t="str">
        <f t="shared" ca="1" si="35"/>
        <v/>
      </c>
      <c r="BJ250" s="560" t="str">
        <f t="shared" ca="1" si="36"/>
        <v/>
      </c>
      <c r="BK250" s="560" t="str">
        <f t="shared" ca="1" si="37"/>
        <v/>
      </c>
      <c r="BL250" s="561" t="str">
        <f t="shared" ca="1" si="38"/>
        <v/>
      </c>
      <c r="CV250" s="1528"/>
      <c r="CW250" s="1529"/>
      <c r="CX250" s="1529"/>
      <c r="CY250" s="1529"/>
      <c r="CZ250" s="1529"/>
      <c r="DA250" s="1529"/>
      <c r="DB250" s="1529"/>
      <c r="DC250" s="1529"/>
      <c r="DD250" s="1991"/>
      <c r="DE250" s="1992"/>
      <c r="DF250" s="1992"/>
      <c r="DG250" s="1993"/>
      <c r="DH250" s="1264"/>
      <c r="DI250" s="1264"/>
      <c r="DJ250" s="1264"/>
      <c r="DK250" s="1264"/>
      <c r="DL250" s="1264"/>
      <c r="DM250" s="1264"/>
      <c r="DN250" s="1264"/>
      <c r="DO250" s="1264"/>
      <c r="DP250" s="1264"/>
      <c r="DQ250" s="1264"/>
      <c r="DR250" s="307"/>
    </row>
    <row r="251" spans="1:122" s="465" customFormat="1" ht="15" customHeight="1">
      <c r="A251" s="1065"/>
      <c r="B251" s="1029"/>
      <c r="C251" s="1029"/>
      <c r="D251" s="1029"/>
      <c r="E251" s="1029"/>
      <c r="F251" s="976"/>
      <c r="G251" s="976" t="str">
        <f>"画面項目No."&amp;$B$56&amp;" "&amp;$D$56&amp;"を該当するデータに設定する。"</f>
        <v>画面項目No.19 工程名称を該当するデータに設定する。</v>
      </c>
      <c r="H251" s="976"/>
      <c r="I251" s="976"/>
      <c r="J251" s="976"/>
      <c r="K251" s="976"/>
      <c r="L251" s="976"/>
      <c r="M251" s="976"/>
      <c r="N251" s="976"/>
      <c r="O251" s="976"/>
      <c r="P251" s="976"/>
      <c r="Q251" s="976"/>
      <c r="R251" s="976"/>
      <c r="S251" s="976"/>
      <c r="T251" s="976"/>
      <c r="U251" s="976"/>
      <c r="V251" s="976"/>
      <c r="W251" s="976"/>
      <c r="X251" s="976"/>
      <c r="Y251" s="976"/>
      <c r="Z251" s="976"/>
      <c r="AA251" s="976"/>
      <c r="AB251" s="976"/>
      <c r="AC251" s="976"/>
      <c r="AD251" s="976"/>
      <c r="AE251" s="976"/>
      <c r="AF251" s="976"/>
      <c r="AG251" s="976"/>
      <c r="AH251" s="976"/>
      <c r="AI251" s="976"/>
      <c r="AJ251" s="976"/>
      <c r="AK251" s="976"/>
      <c r="AL251" s="976"/>
      <c r="AM251" s="976"/>
      <c r="AN251" s="976"/>
      <c r="AO251" s="976"/>
      <c r="AP251" s="976"/>
      <c r="AQ251" s="976"/>
      <c r="AR251" s="976"/>
      <c r="AS251" s="976"/>
      <c r="AT251" s="976"/>
      <c r="AU251" s="976"/>
      <c r="AV251" s="976"/>
      <c r="AW251" s="976"/>
      <c r="AX251" s="976"/>
      <c r="AY251" s="1066"/>
      <c r="BA251" s="192">
        <f t="shared" si="48"/>
        <v>5</v>
      </c>
      <c r="BB251" s="192">
        <f t="shared" si="48"/>
        <v>5</v>
      </c>
      <c r="BC251" s="192">
        <f t="shared" si="48"/>
        <v>2</v>
      </c>
      <c r="BD251" s="192" t="str">
        <f t="shared" si="47"/>
        <v>①</v>
      </c>
      <c r="BE251" s="192">
        <f>BE250</f>
        <v>3</v>
      </c>
      <c r="BF251" s="192"/>
      <c r="BG251" s="559" t="str">
        <f t="shared" ca="1" si="33"/>
        <v/>
      </c>
      <c r="BH251" s="560" t="str">
        <f t="shared" ca="1" si="34"/>
        <v/>
      </c>
      <c r="BI251" s="560" t="str">
        <f t="shared" ca="1" si="35"/>
        <v/>
      </c>
      <c r="BJ251" s="560" t="str">
        <f t="shared" ca="1" si="36"/>
        <v/>
      </c>
      <c r="BK251" s="560" t="str">
        <f t="shared" ca="1" si="37"/>
        <v/>
      </c>
      <c r="BL251" s="561" t="str">
        <f t="shared" ca="1" si="38"/>
        <v/>
      </c>
      <c r="CV251" s="1528"/>
      <c r="CW251" s="1529"/>
      <c r="CX251" s="1529"/>
      <c r="CY251" s="1529"/>
      <c r="CZ251" s="1529"/>
      <c r="DA251" s="1529"/>
      <c r="DB251" s="1529"/>
      <c r="DC251" s="1529"/>
      <c r="DD251" s="1991"/>
      <c r="DE251" s="1992"/>
      <c r="DF251" s="1992"/>
      <c r="DG251" s="1993"/>
      <c r="DH251" s="1264"/>
      <c r="DI251" s="1264"/>
      <c r="DJ251" s="1264"/>
      <c r="DK251" s="1264"/>
      <c r="DL251" s="1264"/>
      <c r="DM251" s="1264"/>
      <c r="DN251" s="1264"/>
      <c r="DO251" s="1264"/>
      <c r="DP251" s="1264"/>
      <c r="DQ251" s="1264"/>
      <c r="DR251" s="307"/>
    </row>
    <row r="252" spans="1:122" s="465" customFormat="1" ht="15" customHeight="1">
      <c r="A252" s="1772" t="str">
        <f>BD252</f>
        <v>②</v>
      </c>
      <c r="B252" s="1773"/>
      <c r="C252" s="1773"/>
      <c r="D252" s="1773"/>
      <c r="E252" s="1773"/>
      <c r="F252" s="465" t="s">
        <v>511</v>
      </c>
      <c r="G252" s="274"/>
      <c r="H252" s="274"/>
      <c r="I252" s="274"/>
      <c r="J252" s="274"/>
      <c r="K252" s="274"/>
      <c r="L252" s="274"/>
      <c r="M252" s="274"/>
      <c r="N252" s="274"/>
      <c r="O252" s="278"/>
      <c r="P252" s="278"/>
      <c r="Q252" s="278"/>
      <c r="R252" s="278"/>
      <c r="S252" s="278"/>
      <c r="T252" s="278"/>
      <c r="U252" s="278"/>
      <c r="V252" s="278"/>
      <c r="W252" s="278"/>
      <c r="X252" s="278"/>
      <c r="Y252" s="278"/>
      <c r="Z252" s="278"/>
      <c r="AA252" s="278"/>
      <c r="AB252" s="278"/>
      <c r="AC252" s="278"/>
      <c r="AD252" s="278"/>
      <c r="AE252" s="278"/>
      <c r="AF252" s="278"/>
      <c r="AG252" s="278"/>
      <c r="AH252" s="278"/>
      <c r="AI252" s="278"/>
      <c r="AJ252" s="278"/>
      <c r="AK252" s="278"/>
      <c r="AL252" s="278"/>
      <c r="AM252" s="278"/>
      <c r="AN252" s="278"/>
      <c r="AO252" s="278"/>
      <c r="AP252" s="278"/>
      <c r="AQ252" s="278"/>
      <c r="AR252" s="278"/>
      <c r="AS252" s="278"/>
      <c r="AT252" s="278"/>
      <c r="AU252" s="278"/>
      <c r="AV252" s="278"/>
      <c r="AW252" s="278"/>
      <c r="AX252" s="278"/>
      <c r="AY252" s="195"/>
      <c r="BA252" s="192">
        <f t="shared" ref="BA252:BB256" si="49">BA251</f>
        <v>5</v>
      </c>
      <c r="BB252" s="192">
        <f t="shared" si="49"/>
        <v>5</v>
      </c>
      <c r="BC252" s="192">
        <f>BC251</f>
        <v>2</v>
      </c>
      <c r="BD252" s="193" t="str">
        <f>IF(ISBLANK(BD251),"①",CHAR(CODE(BD251)+1))</f>
        <v>②</v>
      </c>
      <c r="BE252" s="192"/>
      <c r="BF252" s="192"/>
      <c r="BG252" s="559" t="str">
        <f t="shared" ca="1" si="33"/>
        <v/>
      </c>
      <c r="BH252" s="560" t="str">
        <f t="shared" ca="1" si="34"/>
        <v/>
      </c>
      <c r="BI252" s="560" t="str">
        <f t="shared" ca="1" si="35"/>
        <v/>
      </c>
      <c r="BJ252" s="560" t="str">
        <f t="shared" ca="1" si="36"/>
        <v/>
      </c>
      <c r="BK252" s="560" t="str">
        <f t="shared" ca="1" si="37"/>
        <v/>
      </c>
      <c r="BL252" s="561" t="str">
        <f t="shared" ca="1" si="38"/>
        <v/>
      </c>
      <c r="CV252" s="1528"/>
      <c r="CW252" s="1529"/>
      <c r="CX252" s="1529"/>
      <c r="CY252" s="1529"/>
      <c r="CZ252" s="1529"/>
      <c r="DA252" s="1529"/>
      <c r="DB252" s="1529"/>
      <c r="DC252" s="1529"/>
      <c r="DD252" s="1991"/>
      <c r="DE252" s="1992"/>
      <c r="DF252" s="1992"/>
      <c r="DG252" s="1993"/>
      <c r="DH252" s="1264"/>
      <c r="DI252" s="1264"/>
      <c r="DJ252" s="1264"/>
      <c r="DK252" s="1264"/>
      <c r="DL252" s="1264"/>
      <c r="DM252" s="1264"/>
      <c r="DN252" s="1264"/>
      <c r="DO252" s="1264"/>
      <c r="DP252" s="1264"/>
      <c r="DQ252" s="1264"/>
      <c r="DR252" s="307"/>
    </row>
    <row r="253" spans="1:122" s="465" customFormat="1" ht="15" customHeight="1">
      <c r="A253" s="1887" t="str">
        <f>BA253&amp;"."&amp;BB253</f>
        <v>5.6</v>
      </c>
      <c r="B253" s="1888"/>
      <c r="C253" s="1888"/>
      <c r="D253" s="187" t="str">
        <f>"画面項目No."&amp;$B$56&amp;" "&amp;$D$56</f>
        <v>画面項目No.19 工程名称</v>
      </c>
      <c r="H253" s="189"/>
      <c r="AY253" s="195"/>
      <c r="BA253" s="192">
        <f t="shared" si="49"/>
        <v>5</v>
      </c>
      <c r="BB253" s="193">
        <f>BB252+1</f>
        <v>6</v>
      </c>
      <c r="BC253" s="192"/>
      <c r="BD253" s="192"/>
      <c r="BE253" s="192"/>
      <c r="BF253" s="192"/>
      <c r="BG253" s="559" t="str">
        <f t="shared" ca="1" si="33"/>
        <v/>
      </c>
      <c r="BH253" s="560" t="str">
        <f t="shared" ca="1" si="34"/>
        <v/>
      </c>
      <c r="BI253" s="560" t="str">
        <f t="shared" ca="1" si="35"/>
        <v/>
      </c>
      <c r="BJ253" s="560" t="str">
        <f t="shared" ca="1" si="36"/>
        <v/>
      </c>
      <c r="BK253" s="560" t="str">
        <f t="shared" ca="1" si="37"/>
        <v/>
      </c>
      <c r="BL253" s="561" t="str">
        <f t="shared" ca="1" si="38"/>
        <v/>
      </c>
      <c r="CV253" s="1528"/>
      <c r="CW253" s="1529"/>
      <c r="CX253" s="1529"/>
      <c r="CY253" s="1529"/>
      <c r="CZ253" s="1529"/>
      <c r="DA253" s="1529"/>
      <c r="DB253" s="1529"/>
      <c r="DC253" s="1529"/>
      <c r="DD253" s="1991"/>
      <c r="DE253" s="1992"/>
      <c r="DF253" s="1992"/>
      <c r="DG253" s="1993"/>
      <c r="DH253" s="1264"/>
      <c r="DI253" s="1264"/>
      <c r="DJ253" s="1264"/>
      <c r="DK253" s="1264"/>
      <c r="DL253" s="1264"/>
      <c r="DM253" s="1264"/>
      <c r="DN253" s="1264"/>
      <c r="DO253" s="1264"/>
      <c r="DP253" s="1264"/>
      <c r="DQ253" s="1264"/>
      <c r="DR253" s="307"/>
    </row>
    <row r="254" spans="1:122" s="465" customFormat="1" ht="15" customHeight="1">
      <c r="A254" s="1887" t="str">
        <f>BA254&amp;"."&amp;BB254&amp;"."&amp;BC254</f>
        <v>5.6.1</v>
      </c>
      <c r="B254" s="1888"/>
      <c r="C254" s="1888"/>
      <c r="D254" s="1888"/>
      <c r="E254" s="236" t="s">
        <v>962</v>
      </c>
      <c r="F254" s="236"/>
      <c r="G254" s="236"/>
      <c r="H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c r="AE254" s="236"/>
      <c r="AF254" s="236"/>
      <c r="AG254" s="236"/>
      <c r="AH254" s="236"/>
      <c r="AI254" s="236"/>
      <c r="AJ254" s="236"/>
      <c r="AK254" s="236"/>
      <c r="AL254" s="236"/>
      <c r="AM254" s="236"/>
      <c r="AN254" s="236"/>
      <c r="AO254" s="236"/>
      <c r="AP254" s="236"/>
      <c r="AQ254" s="236"/>
      <c r="AR254" s="236"/>
      <c r="AS254" s="236"/>
      <c r="AT254" s="236"/>
      <c r="AU254" s="236"/>
      <c r="AV254" s="236"/>
      <c r="AW254" s="236"/>
      <c r="AX254" s="236"/>
      <c r="AY254" s="40"/>
      <c r="BA254" s="192">
        <f t="shared" si="49"/>
        <v>5</v>
      </c>
      <c r="BB254" s="192">
        <f>BB253</f>
        <v>6</v>
      </c>
      <c r="BC254" s="193">
        <f>BC253+1</f>
        <v>1</v>
      </c>
      <c r="BD254" s="192"/>
      <c r="BE254" s="192"/>
      <c r="BF254" s="1101"/>
      <c r="BG254" s="559" t="str">
        <f t="shared" ca="1" si="33"/>
        <v/>
      </c>
      <c r="BH254" s="560" t="str">
        <f t="shared" ca="1" si="34"/>
        <v/>
      </c>
      <c r="BI254" s="560" t="str">
        <f t="shared" ca="1" si="35"/>
        <v/>
      </c>
      <c r="BJ254" s="560" t="str">
        <f t="shared" ca="1" si="36"/>
        <v/>
      </c>
      <c r="BK254" s="560" t="str">
        <f t="shared" ca="1" si="37"/>
        <v/>
      </c>
      <c r="BL254" s="561" t="str">
        <f t="shared" ca="1" si="38"/>
        <v/>
      </c>
      <c r="CV254" s="1528" t="s">
        <v>2283</v>
      </c>
      <c r="CW254" s="1529"/>
      <c r="CX254" s="1529"/>
      <c r="CY254" s="1529"/>
      <c r="CZ254" s="1529"/>
      <c r="DA254" s="1529"/>
      <c r="DB254" s="1529"/>
      <c r="DC254" s="1529"/>
      <c r="DD254" s="1991"/>
      <c r="DE254" s="1992"/>
      <c r="DF254" s="1992"/>
      <c r="DG254" s="1993"/>
      <c r="DH254" s="1264"/>
      <c r="DI254" s="1264"/>
      <c r="DJ254" s="1264"/>
      <c r="DK254" s="1264"/>
      <c r="DL254" s="1264"/>
      <c r="DM254" s="1264"/>
      <c r="DN254" s="1264"/>
      <c r="DO254" s="1264"/>
      <c r="DP254" s="1264"/>
      <c r="DQ254" s="1264"/>
      <c r="DR254" s="307"/>
    </row>
    <row r="255" spans="1:122" s="465" customFormat="1" ht="15" customHeight="1">
      <c r="A255" s="1030"/>
      <c r="B255" s="1031"/>
      <c r="C255" s="1031"/>
      <c r="D255" s="1031"/>
      <c r="E255" s="1029" t="str">
        <f>$BT$34&amp;"を行う。"</f>
        <v>「共通仕様」「26.3.1. 工程名称マスタデータ取得・設定」を行う。</v>
      </c>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c r="AB255" s="236"/>
      <c r="AC255" s="236"/>
      <c r="AD255" s="236"/>
      <c r="AE255" s="236"/>
      <c r="AF255" s="236"/>
      <c r="AG255" s="236"/>
      <c r="AH255" s="236"/>
      <c r="AI255" s="236"/>
      <c r="AJ255" s="236"/>
      <c r="AK255" s="236"/>
      <c r="AL255" s="236"/>
      <c r="AM255" s="236"/>
      <c r="AN255" s="236"/>
      <c r="AO255" s="236"/>
      <c r="AP255" s="236"/>
      <c r="AQ255" s="236"/>
      <c r="AR255" s="236"/>
      <c r="AS255" s="236"/>
      <c r="AT255" s="236"/>
      <c r="AU255" s="236"/>
      <c r="AV255" s="236"/>
      <c r="AW255" s="236"/>
      <c r="AX255" s="236"/>
      <c r="AY255" s="40"/>
      <c r="BA255" s="192">
        <f>BA254</f>
        <v>5</v>
      </c>
      <c r="BB255" s="192">
        <f>BB254</f>
        <v>6</v>
      </c>
      <c r="BC255" s="192">
        <f>BC254</f>
        <v>1</v>
      </c>
      <c r="BD255" s="192"/>
      <c r="BE255" s="192"/>
      <c r="BF255" s="1101"/>
      <c r="BG255" s="559" t="str">
        <f t="shared" ca="1" si="33"/>
        <v/>
      </c>
      <c r="BH255" s="560" t="str">
        <f t="shared" ca="1" si="34"/>
        <v/>
      </c>
      <c r="BI255" s="560" t="str">
        <f t="shared" ca="1" si="35"/>
        <v/>
      </c>
      <c r="BJ255" s="560" t="str">
        <f t="shared" ca="1" si="36"/>
        <v/>
      </c>
      <c r="BK255" s="560" t="str">
        <f t="shared" ca="1" si="37"/>
        <v/>
      </c>
      <c r="BL255" s="561" t="str">
        <f t="shared" ca="1" si="38"/>
        <v/>
      </c>
      <c r="CV255" s="1528"/>
      <c r="CW255" s="1529"/>
      <c r="CX255" s="1529"/>
      <c r="CY255" s="1529"/>
      <c r="CZ255" s="1529"/>
      <c r="DA255" s="1529"/>
      <c r="DB255" s="1529"/>
      <c r="DC255" s="1529"/>
      <c r="DD255" s="1991"/>
      <c r="DE255" s="1992"/>
      <c r="DF255" s="1992"/>
      <c r="DG255" s="1993"/>
      <c r="DH255" s="1264"/>
      <c r="DI255" s="1264"/>
      <c r="DJ255" s="1264"/>
      <c r="DK255" s="1264"/>
      <c r="DL255" s="1264"/>
      <c r="DM255" s="1264"/>
      <c r="DN255" s="1264"/>
      <c r="DO255" s="1264"/>
      <c r="DP255" s="1264"/>
      <c r="DQ255" s="1264"/>
      <c r="DR255" s="307"/>
    </row>
    <row r="256" spans="1:122" s="465" customFormat="1" ht="15" customHeight="1">
      <c r="A256" s="1889" t="str">
        <f>BA256&amp;"."&amp;BB256&amp;"."&amp;BC256</f>
        <v>5.6.2</v>
      </c>
      <c r="B256" s="1889"/>
      <c r="C256" s="1889"/>
      <c r="D256" s="1889"/>
      <c r="E256" s="465" t="s">
        <v>1034</v>
      </c>
      <c r="F256" s="278"/>
      <c r="G256" s="274"/>
      <c r="H256" s="274"/>
      <c r="I256" s="274"/>
      <c r="J256" s="274"/>
      <c r="K256" s="274"/>
      <c r="L256" s="274"/>
      <c r="M256" s="274"/>
      <c r="N256" s="274"/>
      <c r="O256" s="278"/>
      <c r="P256" s="278"/>
      <c r="Q256" s="278"/>
      <c r="R256" s="278"/>
      <c r="S256" s="278"/>
      <c r="T256" s="278"/>
      <c r="U256" s="278"/>
      <c r="V256" s="278"/>
      <c r="W256" s="278"/>
      <c r="X256" s="278"/>
      <c r="Y256" s="278"/>
      <c r="Z256" s="278"/>
      <c r="AA256" s="278"/>
      <c r="AB256" s="278"/>
      <c r="AC256" s="278"/>
      <c r="AD256" s="278"/>
      <c r="AE256" s="278"/>
      <c r="AF256" s="278"/>
      <c r="AG256" s="278"/>
      <c r="AH256" s="278"/>
      <c r="AI256" s="278"/>
      <c r="AJ256" s="278"/>
      <c r="AK256" s="278"/>
      <c r="AL256" s="278"/>
      <c r="AM256" s="278"/>
      <c r="AN256" s="278"/>
      <c r="AO256" s="278"/>
      <c r="AP256" s="278"/>
      <c r="AQ256" s="278"/>
      <c r="AR256" s="278"/>
      <c r="AS256" s="278"/>
      <c r="AT256" s="278"/>
      <c r="AU256" s="278"/>
      <c r="AV256" s="278"/>
      <c r="AW256" s="278"/>
      <c r="AX256" s="278"/>
      <c r="AY256" s="195"/>
      <c r="BA256" s="192">
        <f t="shared" si="49"/>
        <v>5</v>
      </c>
      <c r="BB256" s="192">
        <f>BB255</f>
        <v>6</v>
      </c>
      <c r="BC256" s="193">
        <f>BC255+1</f>
        <v>2</v>
      </c>
      <c r="BD256" s="192"/>
      <c r="BE256" s="192"/>
      <c r="BF256" s="192"/>
      <c r="BG256" s="559" t="str">
        <f t="shared" ca="1" si="33"/>
        <v/>
      </c>
      <c r="BH256" s="560" t="str">
        <f t="shared" ca="1" si="34"/>
        <v/>
      </c>
      <c r="BI256" s="560" t="str">
        <f t="shared" ca="1" si="35"/>
        <v/>
      </c>
      <c r="BJ256" s="560" t="str">
        <f t="shared" ca="1" si="36"/>
        <v/>
      </c>
      <c r="BK256" s="560" t="str">
        <f t="shared" ca="1" si="37"/>
        <v/>
      </c>
      <c r="BL256" s="561" t="str">
        <f t="shared" ca="1" si="38"/>
        <v/>
      </c>
      <c r="CV256" s="1528" t="s">
        <v>2283</v>
      </c>
      <c r="CW256" s="1529"/>
      <c r="CX256" s="1529"/>
      <c r="CY256" s="1529"/>
      <c r="CZ256" s="1529"/>
      <c r="DA256" s="1529"/>
      <c r="DB256" s="1529"/>
      <c r="DC256" s="1529"/>
      <c r="DD256" s="1991"/>
      <c r="DE256" s="1992"/>
      <c r="DF256" s="1992"/>
      <c r="DG256" s="1993"/>
      <c r="DH256" s="1264"/>
      <c r="DI256" s="1264"/>
      <c r="DJ256" s="1264"/>
      <c r="DK256" s="1264"/>
      <c r="DL256" s="1264"/>
      <c r="DM256" s="1264"/>
      <c r="DN256" s="1264"/>
      <c r="DO256" s="1264"/>
      <c r="DP256" s="1264"/>
      <c r="DQ256" s="1264"/>
      <c r="DR256" s="307"/>
    </row>
    <row r="257" spans="1:122" s="465" customFormat="1" ht="15" customHeight="1">
      <c r="A257" s="1726" t="str">
        <f>$BD257&amp;"."</f>
        <v>①.</v>
      </c>
      <c r="B257" s="1727"/>
      <c r="C257" s="1727"/>
      <c r="D257" s="1727"/>
      <c r="E257" s="1727"/>
      <c r="F257" s="278" t="str">
        <f>$BS$38&amp;"を行う。"</f>
        <v>「共通仕様」「26.4 工程名称データ入力チェック処理」を行う。</v>
      </c>
      <c r="G257" s="274"/>
      <c r="H257" s="274"/>
      <c r="I257" s="274"/>
      <c r="J257" s="274"/>
      <c r="K257" s="274"/>
      <c r="L257" s="274"/>
      <c r="M257" s="274"/>
      <c r="N257" s="274"/>
      <c r="O257" s="278"/>
      <c r="P257" s="278"/>
      <c r="Q257" s="278"/>
      <c r="R257" s="278"/>
      <c r="S257" s="278"/>
      <c r="T257" s="278"/>
      <c r="U257" s="278"/>
      <c r="V257" s="278"/>
      <c r="W257" s="278"/>
      <c r="X257" s="278"/>
      <c r="Y257" s="278"/>
      <c r="Z257" s="278"/>
      <c r="AA257" s="278"/>
      <c r="AB257" s="278"/>
      <c r="AC257" s="278"/>
      <c r="AD257" s="278"/>
      <c r="AE257" s="278"/>
      <c r="AF257" s="278"/>
      <c r="AG257" s="278"/>
      <c r="AH257" s="278"/>
      <c r="AI257" s="278"/>
      <c r="AJ257" s="278"/>
      <c r="AK257" s="278"/>
      <c r="AL257" s="278"/>
      <c r="AM257" s="278"/>
      <c r="AN257" s="278"/>
      <c r="AO257" s="278"/>
      <c r="AP257" s="278"/>
      <c r="AQ257" s="278"/>
      <c r="AR257" s="278"/>
      <c r="AS257" s="278"/>
      <c r="AT257" s="278"/>
      <c r="AU257" s="278"/>
      <c r="AV257" s="278"/>
      <c r="AW257" s="278"/>
      <c r="AX257" s="278"/>
      <c r="AY257" s="195"/>
      <c r="BA257" s="192">
        <f>BA256</f>
        <v>5</v>
      </c>
      <c r="BB257" s="192">
        <f>BB256</f>
        <v>6</v>
      </c>
      <c r="BC257" s="192">
        <f>BC256</f>
        <v>2</v>
      </c>
      <c r="BD257" s="193" t="str">
        <f>IF(ISBLANK(BD256),"①",CHAR(CODE(BD256)+1))</f>
        <v>①</v>
      </c>
      <c r="BE257" s="192"/>
      <c r="BF257" s="192"/>
      <c r="BG257" s="559" t="str">
        <f t="shared" ca="1" si="33"/>
        <v/>
      </c>
      <c r="BH257" s="560" t="str">
        <f t="shared" ca="1" si="34"/>
        <v/>
      </c>
      <c r="BI257" s="560" t="str">
        <f t="shared" ca="1" si="35"/>
        <v/>
      </c>
      <c r="BJ257" s="560" t="str">
        <f t="shared" ca="1" si="36"/>
        <v/>
      </c>
      <c r="BK257" s="560" t="str">
        <f t="shared" ca="1" si="37"/>
        <v/>
      </c>
      <c r="BL257" s="561" t="str">
        <f t="shared" ca="1" si="38"/>
        <v/>
      </c>
      <c r="CV257" s="1528"/>
      <c r="CW257" s="1529"/>
      <c r="CX257" s="1529"/>
      <c r="CY257" s="1529"/>
      <c r="CZ257" s="1529"/>
      <c r="DA257" s="1529"/>
      <c r="DB257" s="1529"/>
      <c r="DC257" s="1529"/>
      <c r="DD257" s="1991"/>
      <c r="DE257" s="1992"/>
      <c r="DF257" s="1992"/>
      <c r="DG257" s="1993"/>
      <c r="DH257" s="1264"/>
      <c r="DI257" s="1264"/>
      <c r="DJ257" s="1264"/>
      <c r="DK257" s="1264"/>
      <c r="DL257" s="1264"/>
      <c r="DM257" s="1264"/>
      <c r="DN257" s="1264"/>
      <c r="DO257" s="1264"/>
      <c r="DP257" s="1264"/>
      <c r="DQ257" s="1264"/>
      <c r="DR257" s="307"/>
    </row>
    <row r="258" spans="1:122" s="465" customFormat="1" ht="15" customHeight="1">
      <c r="A258" s="1726" t="str">
        <f>$BD258&amp;"."</f>
        <v>②.</v>
      </c>
      <c r="B258" s="1727"/>
      <c r="C258" s="1727"/>
      <c r="D258" s="1727"/>
      <c r="E258" s="1727"/>
      <c r="F258" s="676" t="s">
        <v>1265</v>
      </c>
      <c r="G258" s="676"/>
      <c r="H258" s="676"/>
      <c r="I258" s="676"/>
      <c r="J258" s="676"/>
      <c r="K258" s="676"/>
      <c r="L258" s="676"/>
      <c r="M258" s="685"/>
      <c r="N258" s="685"/>
      <c r="O258" s="685"/>
      <c r="P258" s="685"/>
      <c r="Q258" s="685"/>
      <c r="R258" s="685"/>
      <c r="S258" s="685"/>
      <c r="T258" s="685"/>
      <c r="U258" s="685"/>
      <c r="V258" s="685"/>
      <c r="W258" s="685"/>
      <c r="X258" s="685"/>
      <c r="Y258" s="685"/>
      <c r="Z258" s="685"/>
      <c r="AA258" s="685"/>
      <c r="AB258" s="685"/>
      <c r="AC258" s="685"/>
      <c r="AD258" s="685"/>
      <c r="AE258" s="685"/>
      <c r="AF258" s="685"/>
      <c r="AG258" s="685"/>
      <c r="AH258" s="685"/>
      <c r="AI258" s="685"/>
      <c r="AJ258" s="685"/>
      <c r="AK258" s="685"/>
      <c r="AL258" s="685"/>
      <c r="AM258" s="685"/>
      <c r="AN258" s="685"/>
      <c r="AO258" s="685"/>
      <c r="AP258" s="685"/>
      <c r="AQ258" s="685"/>
      <c r="AR258" s="685"/>
      <c r="AS258" s="685"/>
      <c r="AT258" s="685"/>
      <c r="AU258" s="685"/>
      <c r="AV258" s="685"/>
      <c r="AW258" s="685"/>
      <c r="AX258" s="685"/>
      <c r="AY258" s="93"/>
      <c r="AZ258" s="92"/>
      <c r="BA258" s="683">
        <f t="shared" ref="BA258:BC262" si="50">BA257</f>
        <v>5</v>
      </c>
      <c r="BB258" s="683">
        <f t="shared" si="50"/>
        <v>6</v>
      </c>
      <c r="BC258" s="683">
        <f t="shared" si="50"/>
        <v>2</v>
      </c>
      <c r="BD258" s="193" t="str">
        <f>IF(ISBLANK(BD257),"①",CHAR(CODE(BD257)+1))</f>
        <v>②</v>
      </c>
      <c r="BE258" s="192"/>
      <c r="BF258" s="1100"/>
      <c r="BG258" s="559" t="str">
        <f t="shared" ca="1" si="33"/>
        <v/>
      </c>
      <c r="BH258" s="560" t="str">
        <f t="shared" ca="1" si="34"/>
        <v/>
      </c>
      <c r="BI258" s="560" t="str">
        <f t="shared" ca="1" si="35"/>
        <v/>
      </c>
      <c r="BJ258" s="560" t="str">
        <f t="shared" ca="1" si="36"/>
        <v/>
      </c>
      <c r="BK258" s="560" t="str">
        <f t="shared" ca="1" si="37"/>
        <v/>
      </c>
      <c r="BL258" s="561" t="str">
        <f t="shared" ca="1" si="38"/>
        <v/>
      </c>
      <c r="CV258" s="1528"/>
      <c r="CW258" s="1529"/>
      <c r="CX258" s="1529"/>
      <c r="CY258" s="1529"/>
      <c r="CZ258" s="1529"/>
      <c r="DA258" s="1529"/>
      <c r="DB258" s="1529"/>
      <c r="DC258" s="1529"/>
      <c r="DD258" s="1991"/>
      <c r="DE258" s="1992"/>
      <c r="DF258" s="1992"/>
      <c r="DG258" s="1993"/>
      <c r="DH258" s="1264"/>
      <c r="DI258" s="1264"/>
      <c r="DJ258" s="1264"/>
      <c r="DK258" s="1264"/>
      <c r="DL258" s="1264"/>
      <c r="DM258" s="1264"/>
      <c r="DN258" s="1264"/>
      <c r="DO258" s="1264"/>
      <c r="DP258" s="1264"/>
      <c r="DQ258" s="1264"/>
      <c r="DR258" s="307"/>
    </row>
    <row r="259" spans="1:122" s="465" customFormat="1" ht="15" customHeight="1">
      <c r="A259" s="1030"/>
      <c r="B259" s="1031"/>
      <c r="C259" s="1031"/>
      <c r="D259" s="1031"/>
      <c r="E259" s="1029"/>
      <c r="F259" s="236" t="str">
        <f>"該当するコンボボックスを未選択状態に設定、画面項目No."&amp;$B$55&amp;" "&amp;$D$55&amp;"をクリアして処理を終了する。"</f>
        <v>該当するコンボボックスを未選択状態に設定、画面項目No.18 ステージNoをクリアして処理を終了する。</v>
      </c>
      <c r="G259" s="236"/>
      <c r="H259" s="236"/>
      <c r="I259" s="236"/>
      <c r="J259" s="236"/>
      <c r="K259" s="236"/>
      <c r="L259" s="236"/>
      <c r="M259" s="236"/>
      <c r="N259" s="236"/>
      <c r="O259" s="236"/>
      <c r="P259" s="236"/>
      <c r="Q259" s="236"/>
      <c r="R259" s="236"/>
      <c r="S259" s="236"/>
      <c r="T259" s="236"/>
      <c r="U259" s="236"/>
      <c r="V259" s="236"/>
      <c r="W259" s="236"/>
      <c r="X259" s="236"/>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c r="AX259" s="236"/>
      <c r="AY259" s="40"/>
      <c r="BA259" s="192">
        <f>BA258</f>
        <v>5</v>
      </c>
      <c r="BB259" s="192">
        <f>BB258</f>
        <v>6</v>
      </c>
      <c r="BC259" s="192">
        <f>BC258</f>
        <v>2</v>
      </c>
      <c r="BD259" s="192" t="str">
        <f>BD258</f>
        <v>②</v>
      </c>
      <c r="BE259" s="192"/>
      <c r="BF259" s="1101"/>
      <c r="BG259" s="559" t="str">
        <f t="shared" ref="BG259:BG322" ca="1" si="51">IF(BA259&lt;&gt;"",IF(MID(_xlfn.FORMULATEXT(BA259),SEARCH("[",_xlfn.FORMULATEXT(BA259))+1,SEARCH("]",_xlfn.FORMULATEXT(BA259))-(SEARCH("[",_xlfn.FORMULATEXT(BA259))+1))="-1","",1),"")</f>
        <v/>
      </c>
      <c r="BH259" s="560" t="str">
        <f t="shared" ref="BH259:BH322" ca="1" si="52">IF(BB259&lt;&gt;"",IF(MID(_xlfn.FORMULATEXT(BB259),SEARCH("[",_xlfn.FORMULATEXT(BB259))+1,SEARCH("]",_xlfn.FORMULATEXT(BB259))-(SEARCH("[",_xlfn.FORMULATEXT(BB259))+1))="-1","",1),"")</f>
        <v/>
      </c>
      <c r="BI259" s="560" t="str">
        <f t="shared" ref="BI259:BI322" ca="1" si="53">IF(BC259&lt;&gt;"",IF(MID(_xlfn.FORMULATEXT(BC259),SEARCH("[",_xlfn.FORMULATEXT(BC259))+1,SEARCH("]",_xlfn.FORMULATEXT(BC259))-(SEARCH("[",_xlfn.FORMULATEXT(BC259))+1))="-1","",1),"")</f>
        <v/>
      </c>
      <c r="BJ259" s="560" t="str">
        <f t="shared" ref="BJ259:BJ322" ca="1" si="54">IF(BD259&lt;&gt;"",IF(MID(_xlfn.FORMULATEXT(BD259),SEARCH("[",_xlfn.FORMULATEXT(BD259))+1,SEARCH("]",_xlfn.FORMULATEXT(BD259))-(SEARCH("[",_xlfn.FORMULATEXT(BD259))+1))="-1","",1),"")</f>
        <v/>
      </c>
      <c r="BK259" s="560" t="str">
        <f t="shared" ref="BK259:BK322" ca="1" si="55">IF(BE259&lt;&gt;"",IF(MID(_xlfn.FORMULATEXT(BE259),SEARCH("[",_xlfn.FORMULATEXT(BE259))+1,SEARCH("]",_xlfn.FORMULATEXT(BE259))-(SEARCH("[",_xlfn.FORMULATEXT(BE259))+1))="-1","",1),"")</f>
        <v/>
      </c>
      <c r="BL259" s="561" t="str">
        <f t="shared" ref="BL259:BL322" ca="1" si="56">IF(BF259&lt;&gt;"",IF(MID(_xlfn.FORMULATEXT(BF259),SEARCH("[",_xlfn.FORMULATEXT(BF259))+1,SEARCH("]",_xlfn.FORMULATEXT(BF259))-(SEARCH("[",_xlfn.FORMULATEXT(BF259))+1))="-1","",1),"")</f>
        <v/>
      </c>
      <c r="CV259" s="1528"/>
      <c r="CW259" s="1529"/>
      <c r="CX259" s="1529"/>
      <c r="CY259" s="1529"/>
      <c r="CZ259" s="1529"/>
      <c r="DA259" s="1529"/>
      <c r="DB259" s="1529"/>
      <c r="DC259" s="1529"/>
      <c r="DD259" s="1991"/>
      <c r="DE259" s="1992"/>
      <c r="DF259" s="1992"/>
      <c r="DG259" s="1993"/>
      <c r="DH259" s="1264"/>
      <c r="DI259" s="1264"/>
      <c r="DJ259" s="1264"/>
      <c r="DK259" s="1264"/>
      <c r="DL259" s="1264"/>
      <c r="DM259" s="1264"/>
      <c r="DN259" s="1264"/>
      <c r="DO259" s="1264"/>
      <c r="DP259" s="1264"/>
      <c r="DQ259" s="1264"/>
      <c r="DR259" s="307"/>
    </row>
    <row r="260" spans="1:122" s="465" customFormat="1" ht="15" customHeight="1">
      <c r="A260" s="1726" t="str">
        <f>$BD260&amp;"."</f>
        <v>③.</v>
      </c>
      <c r="B260" s="1727"/>
      <c r="C260" s="1727"/>
      <c r="D260" s="1727"/>
      <c r="E260" s="1727"/>
      <c r="F260" s="676" t="s">
        <v>1262</v>
      </c>
      <c r="G260" s="676"/>
      <c r="H260" s="676"/>
      <c r="I260" s="676"/>
      <c r="J260" s="676"/>
      <c r="K260" s="676"/>
      <c r="L260" s="676"/>
      <c r="M260" s="685"/>
      <c r="N260" s="685"/>
      <c r="O260" s="685"/>
      <c r="P260" s="685"/>
      <c r="Q260" s="685"/>
      <c r="R260" s="685"/>
      <c r="S260" s="685"/>
      <c r="T260" s="685"/>
      <c r="U260" s="685"/>
      <c r="V260" s="685"/>
      <c r="W260" s="685"/>
      <c r="X260" s="685"/>
      <c r="Y260" s="685"/>
      <c r="Z260" s="685"/>
      <c r="AA260" s="685"/>
      <c r="AB260" s="685"/>
      <c r="AC260" s="685"/>
      <c r="AD260" s="685"/>
      <c r="AE260" s="685"/>
      <c r="AF260" s="685"/>
      <c r="AG260" s="685"/>
      <c r="AH260" s="685"/>
      <c r="AI260" s="685"/>
      <c r="AJ260" s="685"/>
      <c r="AK260" s="685"/>
      <c r="AL260" s="685"/>
      <c r="AM260" s="685"/>
      <c r="AN260" s="685"/>
      <c r="AO260" s="685"/>
      <c r="AP260" s="685"/>
      <c r="AQ260" s="685"/>
      <c r="AR260" s="685"/>
      <c r="AS260" s="685"/>
      <c r="AT260" s="685"/>
      <c r="AU260" s="685"/>
      <c r="AV260" s="685"/>
      <c r="AW260" s="685"/>
      <c r="AX260" s="685"/>
      <c r="AY260" s="93"/>
      <c r="AZ260" s="92"/>
      <c r="BA260" s="683">
        <f t="shared" si="50"/>
        <v>5</v>
      </c>
      <c r="BB260" s="683">
        <f t="shared" si="50"/>
        <v>6</v>
      </c>
      <c r="BC260" s="683">
        <f t="shared" si="50"/>
        <v>2</v>
      </c>
      <c r="BD260" s="193" t="str">
        <f>IF(ISBLANK(BD259),"①",CHAR(CODE(BD259)+1))</f>
        <v>③</v>
      </c>
      <c r="BE260" s="192"/>
      <c r="BF260" s="192"/>
      <c r="BG260" s="559" t="str">
        <f t="shared" ca="1" si="51"/>
        <v/>
      </c>
      <c r="BH260" s="560" t="str">
        <f t="shared" ca="1" si="52"/>
        <v/>
      </c>
      <c r="BI260" s="560" t="str">
        <f t="shared" ca="1" si="53"/>
        <v/>
      </c>
      <c r="BJ260" s="560" t="str">
        <f t="shared" ca="1" si="54"/>
        <v/>
      </c>
      <c r="BK260" s="560" t="str">
        <f t="shared" ca="1" si="55"/>
        <v/>
      </c>
      <c r="BL260" s="561" t="str">
        <f t="shared" ca="1" si="56"/>
        <v/>
      </c>
      <c r="CV260" s="1528"/>
      <c r="CW260" s="1529"/>
      <c r="CX260" s="1529"/>
      <c r="CY260" s="1529"/>
      <c r="CZ260" s="1529"/>
      <c r="DA260" s="1529"/>
      <c r="DB260" s="1529"/>
      <c r="DC260" s="1529"/>
      <c r="DD260" s="1991"/>
      <c r="DE260" s="1992"/>
      <c r="DF260" s="1992"/>
      <c r="DG260" s="1993"/>
      <c r="DH260" s="1264"/>
      <c r="DI260" s="1264"/>
      <c r="DJ260" s="1264"/>
      <c r="DK260" s="1264"/>
      <c r="DL260" s="1264"/>
      <c r="DM260" s="1264"/>
      <c r="DN260" s="1264"/>
      <c r="DO260" s="1264"/>
      <c r="DP260" s="1264"/>
      <c r="DQ260" s="1264"/>
      <c r="DR260" s="307"/>
    </row>
    <row r="261" spans="1:122" s="465" customFormat="1" ht="15" customHeight="1">
      <c r="A261" s="1030"/>
      <c r="B261" s="1031"/>
      <c r="C261" s="1031"/>
      <c r="D261" s="1031"/>
      <c r="E261" s="1029"/>
      <c r="F261" s="236" t="str">
        <f>"選択されたデータに該当するステージNoの値を画面項目No."&amp;$B$55&amp;" "&amp;$D$55&amp;"に設定する。"</f>
        <v>選択されたデータに該当するステージNoの値を画面項目No.18 ステージNoに設定する。</v>
      </c>
      <c r="G261" s="236"/>
      <c r="H261" s="236"/>
      <c r="I261" s="236"/>
      <c r="J261" s="236"/>
      <c r="K261" s="236"/>
      <c r="L261" s="236"/>
      <c r="M261" s="236"/>
      <c r="N261" s="236"/>
      <c r="O261" s="236"/>
      <c r="P261" s="236"/>
      <c r="Q261" s="236"/>
      <c r="R261" s="236"/>
      <c r="S261" s="236"/>
      <c r="T261" s="236"/>
      <c r="U261" s="236"/>
      <c r="V261" s="236"/>
      <c r="W261" s="236"/>
      <c r="X261" s="236"/>
      <c r="Y261" s="236"/>
      <c r="Z261" s="236"/>
      <c r="AA261" s="236"/>
      <c r="AB261" s="236"/>
      <c r="AC261" s="236"/>
      <c r="AD261" s="236"/>
      <c r="AE261" s="236"/>
      <c r="AF261" s="236"/>
      <c r="AG261" s="236"/>
      <c r="AH261" s="236"/>
      <c r="AI261" s="236"/>
      <c r="AJ261" s="236"/>
      <c r="AK261" s="236"/>
      <c r="AL261" s="236"/>
      <c r="AM261" s="236"/>
      <c r="AN261" s="236"/>
      <c r="AO261" s="236"/>
      <c r="AP261" s="236"/>
      <c r="AQ261" s="236"/>
      <c r="AR261" s="236"/>
      <c r="AS261" s="236"/>
      <c r="AT261" s="236"/>
      <c r="AU261" s="236"/>
      <c r="AV261" s="236"/>
      <c r="AW261" s="236"/>
      <c r="AX261" s="219"/>
      <c r="AY261" s="40"/>
      <c r="BA261" s="192">
        <f>BA260</f>
        <v>5</v>
      </c>
      <c r="BB261" s="192">
        <f>BB260</f>
        <v>6</v>
      </c>
      <c r="BC261" s="192">
        <f>BC260</f>
        <v>2</v>
      </c>
      <c r="BD261" s="192" t="str">
        <f>BD260</f>
        <v>③</v>
      </c>
      <c r="BE261" s="192"/>
      <c r="BF261" s="192"/>
      <c r="BG261" s="559" t="str">
        <f t="shared" ca="1" si="51"/>
        <v/>
      </c>
      <c r="BH261" s="560" t="str">
        <f t="shared" ca="1" si="52"/>
        <v/>
      </c>
      <c r="BI261" s="560" t="str">
        <f t="shared" ca="1" si="53"/>
        <v/>
      </c>
      <c r="BJ261" s="560" t="str">
        <f t="shared" ca="1" si="54"/>
        <v/>
      </c>
      <c r="BK261" s="560" t="str">
        <f t="shared" ca="1" si="55"/>
        <v/>
      </c>
      <c r="BL261" s="561" t="str">
        <f t="shared" ca="1" si="56"/>
        <v/>
      </c>
      <c r="CV261" s="1528"/>
      <c r="CW261" s="1529"/>
      <c r="CX261" s="1529"/>
      <c r="CY261" s="1529"/>
      <c r="CZ261" s="1529"/>
      <c r="DA261" s="1529"/>
      <c r="DB261" s="1529"/>
      <c r="DC261" s="1529"/>
      <c r="DD261" s="1991"/>
      <c r="DE261" s="1992"/>
      <c r="DF261" s="1992"/>
      <c r="DG261" s="1993"/>
      <c r="DH261" s="1264"/>
      <c r="DI261" s="1264"/>
      <c r="DJ261" s="1264"/>
      <c r="DK261" s="1264"/>
      <c r="DL261" s="1264"/>
      <c r="DM261" s="1264"/>
      <c r="DN261" s="1264"/>
      <c r="DO261" s="1264"/>
      <c r="DP261" s="1264"/>
      <c r="DQ261" s="1264"/>
      <c r="DR261" s="307"/>
    </row>
    <row r="262" spans="1:122" s="465" customFormat="1" ht="15" customHeight="1">
      <c r="A262" s="1726" t="str">
        <f>$BD262&amp;"."</f>
        <v>④.</v>
      </c>
      <c r="B262" s="1727"/>
      <c r="C262" s="1727"/>
      <c r="D262" s="1727"/>
      <c r="E262" s="1727"/>
      <c r="F262" s="465" t="s">
        <v>511</v>
      </c>
      <c r="G262" s="274"/>
      <c r="H262" s="274"/>
      <c r="I262" s="274"/>
      <c r="J262" s="274"/>
      <c r="K262" s="274"/>
      <c r="L262" s="274"/>
      <c r="M262" s="274"/>
      <c r="N262" s="274"/>
      <c r="O262" s="278"/>
      <c r="P262" s="278"/>
      <c r="Q262" s="278"/>
      <c r="R262" s="278"/>
      <c r="S262" s="278"/>
      <c r="T262" s="278"/>
      <c r="U262" s="278"/>
      <c r="V262" s="278"/>
      <c r="W262" s="278"/>
      <c r="X262" s="278"/>
      <c r="Y262" s="278"/>
      <c r="Z262" s="278"/>
      <c r="AA262" s="278"/>
      <c r="AB262" s="278"/>
      <c r="AC262" s="278"/>
      <c r="AD262" s="278"/>
      <c r="AE262" s="278"/>
      <c r="AF262" s="278"/>
      <c r="AG262" s="278"/>
      <c r="AH262" s="278"/>
      <c r="AI262" s="278"/>
      <c r="AJ262" s="278"/>
      <c r="AK262" s="278"/>
      <c r="AL262" s="278"/>
      <c r="AM262" s="278"/>
      <c r="AN262" s="278"/>
      <c r="AO262" s="278"/>
      <c r="AP262" s="278"/>
      <c r="AQ262" s="278"/>
      <c r="AR262" s="278"/>
      <c r="AS262" s="278"/>
      <c r="AT262" s="278"/>
      <c r="AU262" s="278"/>
      <c r="AV262" s="278"/>
      <c r="AW262" s="278"/>
      <c r="AX262" s="278"/>
      <c r="AY262" s="195"/>
      <c r="BA262" s="683">
        <f t="shared" si="50"/>
        <v>5</v>
      </c>
      <c r="BB262" s="683">
        <f t="shared" si="50"/>
        <v>6</v>
      </c>
      <c r="BC262" s="683">
        <f t="shared" si="50"/>
        <v>2</v>
      </c>
      <c r="BD262" s="193" t="str">
        <f>IF(ISBLANK(BD261),"①",CHAR(CODE(BD261)+1))</f>
        <v>④</v>
      </c>
      <c r="BE262" s="192"/>
      <c r="BF262" s="192"/>
      <c r="BG262" s="559" t="str">
        <f t="shared" ca="1" si="51"/>
        <v/>
      </c>
      <c r="BH262" s="560" t="str">
        <f t="shared" ca="1" si="52"/>
        <v/>
      </c>
      <c r="BI262" s="560" t="str">
        <f t="shared" ca="1" si="53"/>
        <v/>
      </c>
      <c r="BJ262" s="560" t="str">
        <f t="shared" ca="1" si="54"/>
        <v/>
      </c>
      <c r="BK262" s="560" t="str">
        <f t="shared" ca="1" si="55"/>
        <v/>
      </c>
      <c r="BL262" s="561" t="str">
        <f t="shared" ca="1" si="56"/>
        <v/>
      </c>
      <c r="CV262" s="1528"/>
      <c r="CW262" s="1529"/>
      <c r="CX262" s="1529"/>
      <c r="CY262" s="1529"/>
      <c r="CZ262" s="1529"/>
      <c r="DA262" s="1529"/>
      <c r="DB262" s="1529"/>
      <c r="DC262" s="1529"/>
      <c r="DD262" s="1991"/>
      <c r="DE262" s="1992"/>
      <c r="DF262" s="1992"/>
      <c r="DG262" s="1993"/>
      <c r="DH262" s="1264"/>
      <c r="DI262" s="1264"/>
      <c r="DJ262" s="1264"/>
      <c r="DK262" s="1264"/>
      <c r="DL262" s="1264"/>
      <c r="DM262" s="1264"/>
      <c r="DN262" s="1264"/>
      <c r="DO262" s="1264"/>
      <c r="DP262" s="1264"/>
      <c r="DQ262" s="1264"/>
      <c r="DR262" s="307"/>
    </row>
    <row r="263" spans="1:122" s="465" customFormat="1" ht="15" customHeight="1">
      <c r="A263" s="1887" t="str">
        <f>BA263&amp;"."&amp;BB263</f>
        <v>5.7</v>
      </c>
      <c r="B263" s="1888"/>
      <c r="C263" s="1888"/>
      <c r="D263" s="187" t="str">
        <f>"画面項目No."&amp;$B$58&amp;" "&amp;$D$58</f>
        <v>画面項目No.21 工具番号</v>
      </c>
      <c r="H263" s="189"/>
      <c r="AY263" s="195"/>
      <c r="BA263" s="192">
        <f>BA262</f>
        <v>5</v>
      </c>
      <c r="BB263" s="193">
        <f>BB262+1</f>
        <v>7</v>
      </c>
      <c r="BC263" s="192"/>
      <c r="BD263" s="192"/>
      <c r="BE263" s="192"/>
      <c r="BF263" s="192"/>
      <c r="BG263" s="559" t="str">
        <f t="shared" ca="1" si="51"/>
        <v/>
      </c>
      <c r="BH263" s="560" t="str">
        <f t="shared" ca="1" si="52"/>
        <v/>
      </c>
      <c r="BI263" s="560" t="str">
        <f t="shared" ca="1" si="53"/>
        <v/>
      </c>
      <c r="BJ263" s="560" t="str">
        <f t="shared" ca="1" si="54"/>
        <v/>
      </c>
      <c r="BK263" s="560" t="str">
        <f t="shared" ca="1" si="55"/>
        <v/>
      </c>
      <c r="BL263" s="561" t="str">
        <f t="shared" ca="1" si="56"/>
        <v/>
      </c>
      <c r="CV263" s="1528"/>
      <c r="CW263" s="1529"/>
      <c r="CX263" s="1529"/>
      <c r="CY263" s="1529"/>
      <c r="CZ263" s="1529"/>
      <c r="DA263" s="1529"/>
      <c r="DB263" s="1529"/>
      <c r="DC263" s="1529"/>
      <c r="DD263" s="1991"/>
      <c r="DE263" s="1992"/>
      <c r="DF263" s="1992"/>
      <c r="DG263" s="1993"/>
      <c r="DH263" s="1264"/>
      <c r="DI263" s="1264"/>
      <c r="DJ263" s="1264"/>
      <c r="DK263" s="1264"/>
      <c r="DL263" s="1264"/>
      <c r="DM263" s="1264"/>
      <c r="DN263" s="1264"/>
      <c r="DO263" s="1264"/>
      <c r="DP263" s="1264"/>
      <c r="DQ263" s="1264"/>
      <c r="DR263" s="307"/>
    </row>
    <row r="264" spans="1:122" s="465" customFormat="1" ht="15" customHeight="1">
      <c r="A264" s="1887" t="str">
        <f>BA264&amp;"."&amp;BB264&amp;"."&amp;BC264</f>
        <v>5.7.1</v>
      </c>
      <c r="B264" s="1888"/>
      <c r="C264" s="1888"/>
      <c r="D264" s="1888"/>
      <c r="E264" s="236" t="s">
        <v>962</v>
      </c>
      <c r="F264" s="236"/>
      <c r="G264" s="236"/>
      <c r="H264" s="236"/>
      <c r="J264" s="236"/>
      <c r="K264" s="236"/>
      <c r="L264" s="236"/>
      <c r="M264" s="236"/>
      <c r="N264" s="236"/>
      <c r="O264" s="236"/>
      <c r="P264" s="236"/>
      <c r="Q264" s="236"/>
      <c r="R264" s="236"/>
      <c r="S264" s="236"/>
      <c r="T264" s="236"/>
      <c r="U264" s="236"/>
      <c r="V264" s="236"/>
      <c r="W264" s="236"/>
      <c r="X264" s="236"/>
      <c r="Y264" s="236"/>
      <c r="Z264" s="236"/>
      <c r="AA264" s="236"/>
      <c r="AB264" s="236"/>
      <c r="AC264" s="236"/>
      <c r="AD264" s="236"/>
      <c r="AE264" s="236"/>
      <c r="AF264" s="236"/>
      <c r="AG264" s="236"/>
      <c r="AH264" s="236"/>
      <c r="AI264" s="236"/>
      <c r="AJ264" s="236"/>
      <c r="AK264" s="236"/>
      <c r="AL264" s="236"/>
      <c r="AM264" s="236"/>
      <c r="AN264" s="236"/>
      <c r="AO264" s="236"/>
      <c r="AP264" s="236"/>
      <c r="AQ264" s="236"/>
      <c r="AR264" s="236"/>
      <c r="AS264" s="236"/>
      <c r="AT264" s="236"/>
      <c r="AU264" s="236"/>
      <c r="AV264" s="236"/>
      <c r="AW264" s="236"/>
      <c r="AX264" s="236"/>
      <c r="AY264" s="40"/>
      <c r="BA264" s="192">
        <f>BA263</f>
        <v>5</v>
      </c>
      <c r="BB264" s="192">
        <f>BB263</f>
        <v>7</v>
      </c>
      <c r="BC264" s="193">
        <f>BC263+1</f>
        <v>1</v>
      </c>
      <c r="BD264" s="192"/>
      <c r="BE264" s="192"/>
      <c r="BF264" s="1101"/>
      <c r="BG264" s="559" t="str">
        <f t="shared" ca="1" si="51"/>
        <v/>
      </c>
      <c r="BH264" s="560" t="str">
        <f t="shared" ca="1" si="52"/>
        <v/>
      </c>
      <c r="BI264" s="560" t="str">
        <f t="shared" ca="1" si="53"/>
        <v/>
      </c>
      <c r="BJ264" s="560" t="str">
        <f t="shared" ca="1" si="54"/>
        <v/>
      </c>
      <c r="BK264" s="560" t="str">
        <f t="shared" ca="1" si="55"/>
        <v/>
      </c>
      <c r="BL264" s="561" t="str">
        <f t="shared" ca="1" si="56"/>
        <v/>
      </c>
      <c r="CV264" s="1528" t="s">
        <v>2283</v>
      </c>
      <c r="CW264" s="1529"/>
      <c r="CX264" s="1529"/>
      <c r="CY264" s="1529"/>
      <c r="CZ264" s="1529"/>
      <c r="DA264" s="1529"/>
      <c r="DB264" s="1529"/>
      <c r="DC264" s="1529"/>
      <c r="DD264" s="1991"/>
      <c r="DE264" s="1992"/>
      <c r="DF264" s="1992"/>
      <c r="DG264" s="1993"/>
      <c r="DH264" s="1264"/>
      <c r="DI264" s="1264"/>
      <c r="DJ264" s="1264"/>
      <c r="DK264" s="1264"/>
      <c r="DL264" s="1264"/>
      <c r="DM264" s="1264"/>
      <c r="DN264" s="1264"/>
      <c r="DO264" s="1264"/>
      <c r="DP264" s="1264"/>
      <c r="DQ264" s="1264"/>
      <c r="DR264" s="307"/>
    </row>
    <row r="265" spans="1:122" s="465" customFormat="1" ht="15" customHeight="1">
      <c r="A265" s="1030"/>
      <c r="B265" s="1031"/>
      <c r="C265" s="1031"/>
      <c r="D265" s="1031"/>
      <c r="E265" s="1029" t="str">
        <f>$BT$25&amp;"を行う。"</f>
        <v>「共通仕様」「22.3.1. 工具番号マスタデータ取得・設定」を行う。</v>
      </c>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c r="AB265" s="236"/>
      <c r="AC265" s="236"/>
      <c r="AD265" s="236"/>
      <c r="AE265" s="236"/>
      <c r="AF265" s="236"/>
      <c r="AG265" s="236"/>
      <c r="AH265" s="236"/>
      <c r="AI265" s="236"/>
      <c r="AJ265" s="236"/>
      <c r="AK265" s="236"/>
      <c r="AL265" s="236"/>
      <c r="AM265" s="236"/>
      <c r="AN265" s="236"/>
      <c r="AO265" s="236"/>
      <c r="AP265" s="236"/>
      <c r="AQ265" s="236"/>
      <c r="AR265" s="236"/>
      <c r="AS265" s="236"/>
      <c r="AT265" s="236"/>
      <c r="AU265" s="236"/>
      <c r="AV265" s="236"/>
      <c r="AW265" s="236"/>
      <c r="AX265" s="236"/>
      <c r="AY265" s="40"/>
      <c r="BA265" s="192">
        <f>BA264</f>
        <v>5</v>
      </c>
      <c r="BB265" s="192">
        <f>BB264</f>
        <v>7</v>
      </c>
      <c r="BC265" s="192">
        <f>BC264</f>
        <v>1</v>
      </c>
      <c r="BD265" s="192"/>
      <c r="BE265" s="192"/>
      <c r="BF265" s="1101"/>
      <c r="BG265" s="559" t="str">
        <f t="shared" ca="1" si="51"/>
        <v/>
      </c>
      <c r="BH265" s="560" t="str">
        <f t="shared" ca="1" si="52"/>
        <v/>
      </c>
      <c r="BI265" s="560" t="str">
        <f t="shared" ca="1" si="53"/>
        <v/>
      </c>
      <c r="BJ265" s="560" t="str">
        <f t="shared" ca="1" si="54"/>
        <v/>
      </c>
      <c r="BK265" s="560" t="str">
        <f t="shared" ca="1" si="55"/>
        <v/>
      </c>
      <c r="BL265" s="561" t="str">
        <f t="shared" ca="1" si="56"/>
        <v/>
      </c>
      <c r="CV265" s="1528"/>
      <c r="CW265" s="1529"/>
      <c r="CX265" s="1529"/>
      <c r="CY265" s="1529"/>
      <c r="CZ265" s="1529"/>
      <c r="DA265" s="1529"/>
      <c r="DB265" s="1529"/>
      <c r="DC265" s="1529"/>
      <c r="DD265" s="1991"/>
      <c r="DE265" s="1992"/>
      <c r="DF265" s="1992"/>
      <c r="DG265" s="1993"/>
      <c r="DH265" s="1264"/>
      <c r="DI265" s="1264"/>
      <c r="DJ265" s="1264"/>
      <c r="DK265" s="1264"/>
      <c r="DL265" s="1264"/>
      <c r="DM265" s="1264"/>
      <c r="DN265" s="1264"/>
      <c r="DO265" s="1264"/>
      <c r="DP265" s="1264"/>
      <c r="DQ265" s="1264"/>
      <c r="DR265" s="307"/>
    </row>
    <row r="266" spans="1:122" s="465" customFormat="1" ht="15" customHeight="1">
      <c r="A266" s="1889" t="str">
        <f>BA266&amp;"."&amp;BB266&amp;"."&amp;BC266</f>
        <v>5.7.2</v>
      </c>
      <c r="B266" s="1889"/>
      <c r="C266" s="1889"/>
      <c r="D266" s="1889"/>
      <c r="E266" s="465" t="s">
        <v>1034</v>
      </c>
      <c r="F266" s="278"/>
      <c r="G266" s="274"/>
      <c r="H266" s="274"/>
      <c r="I266" s="274"/>
      <c r="J266" s="274"/>
      <c r="K266" s="274"/>
      <c r="L266" s="274"/>
      <c r="M266" s="274"/>
      <c r="N266" s="274"/>
      <c r="O266" s="278"/>
      <c r="P266" s="278"/>
      <c r="Q266" s="278"/>
      <c r="R266" s="278"/>
      <c r="S266" s="278"/>
      <c r="T266" s="278"/>
      <c r="U266" s="278"/>
      <c r="V266" s="278"/>
      <c r="W266" s="278"/>
      <c r="X266" s="278"/>
      <c r="Y266" s="278"/>
      <c r="Z266" s="278"/>
      <c r="AA266" s="278"/>
      <c r="AB266" s="278"/>
      <c r="AC266" s="278"/>
      <c r="AD266" s="278"/>
      <c r="AE266" s="278"/>
      <c r="AF266" s="278"/>
      <c r="AG266" s="278"/>
      <c r="AH266" s="278"/>
      <c r="AI266" s="278"/>
      <c r="AJ266" s="278"/>
      <c r="AK266" s="278"/>
      <c r="AL266" s="278"/>
      <c r="AM266" s="278"/>
      <c r="AN266" s="278"/>
      <c r="AO266" s="278"/>
      <c r="AP266" s="278"/>
      <c r="AQ266" s="278"/>
      <c r="AR266" s="278"/>
      <c r="AS266" s="278"/>
      <c r="AT266" s="278"/>
      <c r="AU266" s="278"/>
      <c r="AV266" s="278"/>
      <c r="AW266" s="278"/>
      <c r="AX266" s="278"/>
      <c r="AY266" s="195"/>
      <c r="BA266" s="192">
        <f>BA265</f>
        <v>5</v>
      </c>
      <c r="BB266" s="192">
        <f>BB265</f>
        <v>7</v>
      </c>
      <c r="BC266" s="193">
        <f>BC265+1</f>
        <v>2</v>
      </c>
      <c r="BD266" s="192"/>
      <c r="BE266" s="192"/>
      <c r="BF266" s="192"/>
      <c r="BG266" s="559" t="str">
        <f t="shared" ca="1" si="51"/>
        <v/>
      </c>
      <c r="BH266" s="560" t="str">
        <f t="shared" ca="1" si="52"/>
        <v/>
      </c>
      <c r="BI266" s="560" t="str">
        <f t="shared" ca="1" si="53"/>
        <v/>
      </c>
      <c r="BJ266" s="560" t="str">
        <f t="shared" ca="1" si="54"/>
        <v/>
      </c>
      <c r="BK266" s="560" t="str">
        <f t="shared" ca="1" si="55"/>
        <v/>
      </c>
      <c r="BL266" s="561" t="str">
        <f t="shared" ca="1" si="56"/>
        <v/>
      </c>
      <c r="CV266" s="1528" t="s">
        <v>2283</v>
      </c>
      <c r="CW266" s="1529"/>
      <c r="CX266" s="1529"/>
      <c r="CY266" s="1529"/>
      <c r="CZ266" s="1529"/>
      <c r="DA266" s="1529"/>
      <c r="DB266" s="1529"/>
      <c r="DC266" s="1529"/>
      <c r="DD266" s="1991"/>
      <c r="DE266" s="1992"/>
      <c r="DF266" s="1992"/>
      <c r="DG266" s="1993"/>
      <c r="DH266" s="1264"/>
      <c r="DI266" s="1264"/>
      <c r="DJ266" s="1264"/>
      <c r="DK266" s="1264"/>
      <c r="DL266" s="1264"/>
      <c r="DM266" s="1264"/>
      <c r="DN266" s="1264"/>
      <c r="DO266" s="1264"/>
      <c r="DP266" s="1264"/>
      <c r="DQ266" s="1264"/>
      <c r="DR266" s="307"/>
    </row>
    <row r="267" spans="1:122" s="465" customFormat="1" ht="15" customHeight="1">
      <c r="A267" s="1726" t="str">
        <f>$BD267&amp;"."</f>
        <v>①.</v>
      </c>
      <c r="B267" s="1727"/>
      <c r="C267" s="1727"/>
      <c r="D267" s="1727"/>
      <c r="E267" s="1727"/>
      <c r="F267" s="278" t="str">
        <f>$BS$29&amp;"を行う。"</f>
        <v>「共通仕様」「22.4 工具番号データ入力チェック処理」を行う。</v>
      </c>
      <c r="G267" s="274"/>
      <c r="H267" s="274"/>
      <c r="I267" s="274"/>
      <c r="J267" s="274"/>
      <c r="K267" s="274"/>
      <c r="L267" s="274"/>
      <c r="M267" s="274"/>
      <c r="N267" s="274"/>
      <c r="O267" s="278"/>
      <c r="P267" s="278"/>
      <c r="Q267" s="278"/>
      <c r="R267" s="278"/>
      <c r="S267" s="278"/>
      <c r="T267" s="278"/>
      <c r="U267" s="278"/>
      <c r="V267" s="278"/>
      <c r="W267" s="278"/>
      <c r="X267" s="278"/>
      <c r="Y267" s="278"/>
      <c r="Z267" s="278"/>
      <c r="AA267" s="278"/>
      <c r="AB267" s="278"/>
      <c r="AC267" s="278"/>
      <c r="AD267" s="278"/>
      <c r="AE267" s="278"/>
      <c r="AF267" s="278"/>
      <c r="AG267" s="278"/>
      <c r="AH267" s="278"/>
      <c r="AI267" s="278"/>
      <c r="AJ267" s="278"/>
      <c r="AK267" s="278"/>
      <c r="AL267" s="278"/>
      <c r="AM267" s="278"/>
      <c r="AN267" s="278"/>
      <c r="AO267" s="278"/>
      <c r="AP267" s="278"/>
      <c r="AQ267" s="278"/>
      <c r="AR267" s="278"/>
      <c r="AS267" s="278"/>
      <c r="AT267" s="278"/>
      <c r="AU267" s="278"/>
      <c r="AV267" s="278"/>
      <c r="AW267" s="278"/>
      <c r="AX267" s="278"/>
      <c r="AY267" s="195"/>
      <c r="BA267" s="192">
        <f>BA266</f>
        <v>5</v>
      </c>
      <c r="BB267" s="192">
        <f>BB266</f>
        <v>7</v>
      </c>
      <c r="BC267" s="192">
        <f>BC266</f>
        <v>2</v>
      </c>
      <c r="BD267" s="193" t="str">
        <f>IF(ISBLANK(BD266),"①",CHAR(CODE(BD266)+1))</f>
        <v>①</v>
      </c>
      <c r="BE267" s="192"/>
      <c r="BF267" s="192"/>
      <c r="BG267" s="559" t="str">
        <f t="shared" ca="1" si="51"/>
        <v/>
      </c>
      <c r="BH267" s="560" t="str">
        <f t="shared" ca="1" si="52"/>
        <v/>
      </c>
      <c r="BI267" s="560" t="str">
        <f t="shared" ca="1" si="53"/>
        <v/>
      </c>
      <c r="BJ267" s="560" t="str">
        <f t="shared" ca="1" si="54"/>
        <v/>
      </c>
      <c r="BK267" s="560" t="str">
        <f t="shared" ca="1" si="55"/>
        <v/>
      </c>
      <c r="BL267" s="561" t="str">
        <f t="shared" ca="1" si="56"/>
        <v/>
      </c>
      <c r="CV267" s="1528"/>
      <c r="CW267" s="1529"/>
      <c r="CX267" s="1529"/>
      <c r="CY267" s="1529"/>
      <c r="CZ267" s="1529"/>
      <c r="DA267" s="1529"/>
      <c r="DB267" s="1529"/>
      <c r="DC267" s="1529"/>
      <c r="DD267" s="1991"/>
      <c r="DE267" s="1992"/>
      <c r="DF267" s="1992"/>
      <c r="DG267" s="1993"/>
      <c r="DH267" s="1264"/>
      <c r="DI267" s="1264"/>
      <c r="DJ267" s="1264"/>
      <c r="DK267" s="1264"/>
      <c r="DL267" s="1264"/>
      <c r="DM267" s="1264"/>
      <c r="DN267" s="1264"/>
      <c r="DO267" s="1264"/>
      <c r="DP267" s="1264"/>
      <c r="DQ267" s="1264"/>
      <c r="DR267" s="307"/>
    </row>
    <row r="268" spans="1:122" s="465" customFormat="1" ht="15" customHeight="1">
      <c r="A268" s="1726" t="str">
        <f>$BD268&amp;"."</f>
        <v>②.</v>
      </c>
      <c r="B268" s="1727"/>
      <c r="C268" s="1727"/>
      <c r="D268" s="1727"/>
      <c r="E268" s="1727"/>
      <c r="F268" s="676" t="s">
        <v>1265</v>
      </c>
      <c r="G268" s="676"/>
      <c r="H268" s="676"/>
      <c r="I268" s="676"/>
      <c r="J268" s="676"/>
      <c r="K268" s="676"/>
      <c r="L268" s="676"/>
      <c r="M268" s="685"/>
      <c r="N268" s="685"/>
      <c r="O268" s="685"/>
      <c r="P268" s="685"/>
      <c r="Q268" s="685"/>
      <c r="R268" s="685"/>
      <c r="S268" s="685"/>
      <c r="T268" s="685"/>
      <c r="U268" s="685"/>
      <c r="V268" s="685"/>
      <c r="W268" s="685"/>
      <c r="X268" s="685"/>
      <c r="Y268" s="685"/>
      <c r="Z268" s="685"/>
      <c r="AA268" s="685"/>
      <c r="AB268" s="685"/>
      <c r="AC268" s="685"/>
      <c r="AD268" s="685"/>
      <c r="AE268" s="685"/>
      <c r="AF268" s="685"/>
      <c r="AG268" s="685"/>
      <c r="AH268" s="685"/>
      <c r="AI268" s="685"/>
      <c r="AJ268" s="685"/>
      <c r="AK268" s="685"/>
      <c r="AL268" s="685"/>
      <c r="AM268" s="685"/>
      <c r="AN268" s="685"/>
      <c r="AO268" s="685"/>
      <c r="AP268" s="685"/>
      <c r="AQ268" s="685"/>
      <c r="AR268" s="685"/>
      <c r="AS268" s="685"/>
      <c r="AT268" s="685"/>
      <c r="AU268" s="685"/>
      <c r="AV268" s="685"/>
      <c r="AW268" s="685"/>
      <c r="AX268" s="685"/>
      <c r="AY268" s="93"/>
      <c r="AZ268" s="92"/>
      <c r="BA268" s="683">
        <f t="shared" ref="BA268:BC270" si="57">BA267</f>
        <v>5</v>
      </c>
      <c r="BB268" s="683">
        <f t="shared" si="57"/>
        <v>7</v>
      </c>
      <c r="BC268" s="683">
        <f t="shared" si="57"/>
        <v>2</v>
      </c>
      <c r="BD268" s="193" t="str">
        <f>IF(ISBLANK(BD267),"①",CHAR(CODE(BD267)+1))</f>
        <v>②</v>
      </c>
      <c r="BE268" s="192"/>
      <c r="BF268" s="1100"/>
      <c r="BG268" s="559" t="str">
        <f t="shared" ca="1" si="51"/>
        <v/>
      </c>
      <c r="BH268" s="560" t="str">
        <f t="shared" ca="1" si="52"/>
        <v/>
      </c>
      <c r="BI268" s="560" t="str">
        <f t="shared" ca="1" si="53"/>
        <v/>
      </c>
      <c r="BJ268" s="560" t="str">
        <f t="shared" ca="1" si="54"/>
        <v/>
      </c>
      <c r="BK268" s="560" t="str">
        <f t="shared" ca="1" si="55"/>
        <v/>
      </c>
      <c r="BL268" s="561" t="str">
        <f t="shared" ca="1" si="56"/>
        <v/>
      </c>
      <c r="CV268" s="1528"/>
      <c r="CW268" s="1529"/>
      <c r="CX268" s="1529"/>
      <c r="CY268" s="1529"/>
      <c r="CZ268" s="1529"/>
      <c r="DA268" s="1529"/>
      <c r="DB268" s="1529"/>
      <c r="DC268" s="1529"/>
      <c r="DD268" s="1991"/>
      <c r="DE268" s="1992"/>
      <c r="DF268" s="1992"/>
      <c r="DG268" s="1993"/>
      <c r="DH268" s="1264"/>
      <c r="DI268" s="1264"/>
      <c r="DJ268" s="1264"/>
      <c r="DK268" s="1264"/>
      <c r="DL268" s="1264"/>
      <c r="DM268" s="1264"/>
      <c r="DN268" s="1264"/>
      <c r="DO268" s="1264"/>
      <c r="DP268" s="1264"/>
      <c r="DQ268" s="1264"/>
      <c r="DR268" s="307"/>
    </row>
    <row r="269" spans="1:122" s="465" customFormat="1" ht="15" customHeight="1">
      <c r="A269" s="1030"/>
      <c r="B269" s="1031"/>
      <c r="C269" s="1031"/>
      <c r="D269" s="1031"/>
      <c r="E269" s="1029"/>
      <c r="F269" s="236" t="s">
        <v>1286</v>
      </c>
      <c r="G269" s="236"/>
      <c r="H269" s="236"/>
      <c r="I269" s="236"/>
      <c r="J269" s="236"/>
      <c r="K269" s="236"/>
      <c r="L269" s="236"/>
      <c r="M269" s="236"/>
      <c r="N269" s="236"/>
      <c r="O269" s="236"/>
      <c r="P269" s="236"/>
      <c r="Q269" s="236"/>
      <c r="R269" s="236"/>
      <c r="S269" s="236"/>
      <c r="T269" s="236"/>
      <c r="U269" s="236"/>
      <c r="V269" s="236"/>
      <c r="W269" s="236"/>
      <c r="X269" s="236"/>
      <c r="Y269" s="236"/>
      <c r="Z269" s="236"/>
      <c r="AA269" s="236"/>
      <c r="AB269" s="236"/>
      <c r="AC269" s="236"/>
      <c r="AD269" s="236"/>
      <c r="AE269" s="236"/>
      <c r="AF269" s="236"/>
      <c r="AG269" s="236"/>
      <c r="AH269" s="236"/>
      <c r="AI269" s="236"/>
      <c r="AJ269" s="236"/>
      <c r="AK269" s="236"/>
      <c r="AL269" s="236"/>
      <c r="AM269" s="236"/>
      <c r="AN269" s="236"/>
      <c r="AO269" s="236"/>
      <c r="AP269" s="236"/>
      <c r="AQ269" s="236"/>
      <c r="AR269" s="236"/>
      <c r="AS269" s="236"/>
      <c r="AT269" s="236"/>
      <c r="AU269" s="236"/>
      <c r="AV269" s="236"/>
      <c r="AW269" s="236"/>
      <c r="AX269" s="236"/>
      <c r="AY269" s="40"/>
      <c r="BA269" s="192">
        <f>BA268</f>
        <v>5</v>
      </c>
      <c r="BB269" s="192">
        <f>BB268</f>
        <v>7</v>
      </c>
      <c r="BC269" s="192">
        <f>BC268</f>
        <v>2</v>
      </c>
      <c r="BD269" s="192" t="str">
        <f>BD268</f>
        <v>②</v>
      </c>
      <c r="BE269" s="192"/>
      <c r="BF269" s="1101"/>
      <c r="BG269" s="559" t="str">
        <f t="shared" ca="1" si="51"/>
        <v/>
      </c>
      <c r="BH269" s="560" t="str">
        <f t="shared" ca="1" si="52"/>
        <v/>
      </c>
      <c r="BI269" s="560" t="str">
        <f t="shared" ca="1" si="53"/>
        <v/>
      </c>
      <c r="BJ269" s="560" t="str">
        <f t="shared" ca="1" si="54"/>
        <v/>
      </c>
      <c r="BK269" s="560" t="str">
        <f t="shared" ca="1" si="55"/>
        <v/>
      </c>
      <c r="BL269" s="561" t="str">
        <f t="shared" ca="1" si="56"/>
        <v/>
      </c>
      <c r="CV269" s="1528"/>
      <c r="CW269" s="1529"/>
      <c r="CX269" s="1529"/>
      <c r="CY269" s="1529"/>
      <c r="CZ269" s="1529"/>
      <c r="DA269" s="1529"/>
      <c r="DB269" s="1529"/>
      <c r="DC269" s="1529"/>
      <c r="DD269" s="1991"/>
      <c r="DE269" s="1992"/>
      <c r="DF269" s="1992"/>
      <c r="DG269" s="1993"/>
      <c r="DH269" s="1264"/>
      <c r="DI269" s="1264"/>
      <c r="DJ269" s="1264"/>
      <c r="DK269" s="1264"/>
      <c r="DL269" s="1264"/>
      <c r="DM269" s="1264"/>
      <c r="DN269" s="1264"/>
      <c r="DO269" s="1264"/>
      <c r="DP269" s="1264"/>
      <c r="DQ269" s="1264"/>
      <c r="DR269" s="307"/>
    </row>
    <row r="270" spans="1:122" s="465" customFormat="1" ht="15" customHeight="1">
      <c r="A270" s="1726" t="str">
        <f>$BD270&amp;"."</f>
        <v>③.</v>
      </c>
      <c r="B270" s="1727"/>
      <c r="C270" s="1727"/>
      <c r="D270" s="1727"/>
      <c r="E270" s="1727"/>
      <c r="F270" s="465" t="s">
        <v>511</v>
      </c>
      <c r="G270" s="274"/>
      <c r="H270" s="274"/>
      <c r="I270" s="274"/>
      <c r="J270" s="274"/>
      <c r="K270" s="274"/>
      <c r="L270" s="274"/>
      <c r="M270" s="274"/>
      <c r="N270" s="274"/>
      <c r="O270" s="278"/>
      <c r="P270" s="278"/>
      <c r="Q270" s="278"/>
      <c r="R270" s="278"/>
      <c r="S270" s="278"/>
      <c r="T270" s="278"/>
      <c r="U270" s="278"/>
      <c r="V270" s="278"/>
      <c r="W270" s="278"/>
      <c r="X270" s="278"/>
      <c r="Y270" s="278"/>
      <c r="Z270" s="278"/>
      <c r="AA270" s="278"/>
      <c r="AB270" s="278"/>
      <c r="AC270" s="278"/>
      <c r="AD270" s="278"/>
      <c r="AE270" s="278"/>
      <c r="AF270" s="278"/>
      <c r="AG270" s="278"/>
      <c r="AH270" s="278"/>
      <c r="AI270" s="278"/>
      <c r="AJ270" s="278"/>
      <c r="AK270" s="278"/>
      <c r="AL270" s="278"/>
      <c r="AM270" s="278"/>
      <c r="AN270" s="278"/>
      <c r="AO270" s="278"/>
      <c r="AP270" s="278"/>
      <c r="AQ270" s="278"/>
      <c r="AR270" s="278"/>
      <c r="AS270" s="278"/>
      <c r="AT270" s="278"/>
      <c r="AU270" s="278"/>
      <c r="AV270" s="278"/>
      <c r="AW270" s="278"/>
      <c r="AX270" s="278"/>
      <c r="AY270" s="195"/>
      <c r="BA270" s="683">
        <f t="shared" si="57"/>
        <v>5</v>
      </c>
      <c r="BB270" s="683">
        <f t="shared" si="57"/>
        <v>7</v>
      </c>
      <c r="BC270" s="683">
        <f t="shared" si="57"/>
        <v>2</v>
      </c>
      <c r="BD270" s="193" t="str">
        <f>IF(ISBLANK(BD269),"①",CHAR(CODE(BD269)+1))</f>
        <v>③</v>
      </c>
      <c r="BE270" s="192"/>
      <c r="BF270" s="192"/>
      <c r="BG270" s="559" t="str">
        <f t="shared" ca="1" si="51"/>
        <v/>
      </c>
      <c r="BH270" s="560" t="str">
        <f t="shared" ca="1" si="52"/>
        <v/>
      </c>
      <c r="BI270" s="560" t="str">
        <f t="shared" ca="1" si="53"/>
        <v/>
      </c>
      <c r="BJ270" s="560" t="str">
        <f t="shared" ca="1" si="54"/>
        <v/>
      </c>
      <c r="BK270" s="560" t="str">
        <f t="shared" ca="1" si="55"/>
        <v/>
      </c>
      <c r="BL270" s="561" t="str">
        <f t="shared" ca="1" si="56"/>
        <v/>
      </c>
      <c r="CV270" s="1528"/>
      <c r="CW270" s="1529"/>
      <c r="CX270" s="1529"/>
      <c r="CY270" s="1529"/>
      <c r="CZ270" s="1529"/>
      <c r="DA270" s="1529"/>
      <c r="DB270" s="1529"/>
      <c r="DC270" s="1529"/>
      <c r="DD270" s="1991"/>
      <c r="DE270" s="1992"/>
      <c r="DF270" s="1992"/>
      <c r="DG270" s="1993"/>
      <c r="DH270" s="1264"/>
      <c r="DI270" s="1264"/>
      <c r="DJ270" s="1264"/>
      <c r="DK270" s="1264"/>
      <c r="DL270" s="1264"/>
      <c r="DM270" s="1264"/>
      <c r="DN270" s="1264"/>
      <c r="DO270" s="1264"/>
      <c r="DP270" s="1264"/>
      <c r="DQ270" s="1264"/>
      <c r="DR270" s="307"/>
    </row>
    <row r="271" spans="1:122" s="465" customFormat="1" ht="15" customHeight="1">
      <c r="A271" s="1887" t="str">
        <f>BA271&amp;"."&amp;BB271</f>
        <v>5.8</v>
      </c>
      <c r="B271" s="1888"/>
      <c r="C271" s="1888"/>
      <c r="D271" s="187" t="str">
        <f>"画面項目No."&amp;$B$60&amp;" "&amp;$D$60</f>
        <v>画面項目No.23 起点月</v>
      </c>
      <c r="H271" s="189"/>
      <c r="AY271" s="195"/>
      <c r="BA271" s="192">
        <f t="shared" ref="BA271:BA277" si="58">BA270</f>
        <v>5</v>
      </c>
      <c r="BB271" s="193">
        <f>BB270+1</f>
        <v>8</v>
      </c>
      <c r="BC271" s="192"/>
      <c r="BD271" s="192"/>
      <c r="BE271" s="192"/>
      <c r="BF271" s="192"/>
      <c r="BG271" s="559" t="str">
        <f t="shared" ca="1" si="51"/>
        <v/>
      </c>
      <c r="BH271" s="560" t="str">
        <f t="shared" ca="1" si="52"/>
        <v/>
      </c>
      <c r="BI271" s="560" t="str">
        <f t="shared" ca="1" si="53"/>
        <v/>
      </c>
      <c r="BJ271" s="560" t="str">
        <f t="shared" ca="1" si="54"/>
        <v/>
      </c>
      <c r="BK271" s="560" t="str">
        <f t="shared" ca="1" si="55"/>
        <v/>
      </c>
      <c r="BL271" s="561" t="str">
        <f t="shared" ca="1" si="56"/>
        <v/>
      </c>
      <c r="CV271" s="1528"/>
      <c r="CW271" s="1529"/>
      <c r="CX271" s="1529"/>
      <c r="CY271" s="1529"/>
      <c r="CZ271" s="1529"/>
      <c r="DA271" s="1529"/>
      <c r="DB271" s="1529"/>
      <c r="DC271" s="1529"/>
      <c r="DD271" s="1991"/>
      <c r="DE271" s="1992"/>
      <c r="DF271" s="1992"/>
      <c r="DG271" s="1993"/>
      <c r="DH271" s="1264"/>
      <c r="DI271" s="1264"/>
      <c r="DJ271" s="1264"/>
      <c r="DK271" s="1264"/>
      <c r="DL271" s="1264"/>
      <c r="DM271" s="1264"/>
      <c r="DN271" s="1264"/>
      <c r="DO271" s="1264"/>
      <c r="DP271" s="1264"/>
      <c r="DQ271" s="1264"/>
      <c r="DR271" s="307"/>
    </row>
    <row r="272" spans="1:122" s="465" customFormat="1" ht="15" customHeight="1">
      <c r="A272" s="1887" t="str">
        <f>BA272&amp;"."&amp;BB272&amp;"."&amp;BC272</f>
        <v>5.8.1</v>
      </c>
      <c r="B272" s="1888"/>
      <c r="C272" s="1888"/>
      <c r="D272" s="1888"/>
      <c r="E272" s="465" t="s">
        <v>1034</v>
      </c>
      <c r="F272" s="236"/>
      <c r="G272" s="236"/>
      <c r="H272" s="236"/>
      <c r="J272" s="236"/>
      <c r="K272" s="236"/>
      <c r="L272" s="236"/>
      <c r="M272" s="236"/>
      <c r="N272" s="236"/>
      <c r="O272" s="236"/>
      <c r="P272" s="236"/>
      <c r="Q272" s="236"/>
      <c r="R272" s="236"/>
      <c r="S272" s="236"/>
      <c r="T272" s="236"/>
      <c r="U272" s="236"/>
      <c r="V272" s="236"/>
      <c r="W272" s="236"/>
      <c r="X272" s="236"/>
      <c r="Y272" s="236"/>
      <c r="Z272" s="236"/>
      <c r="AA272" s="236"/>
      <c r="AB272" s="236"/>
      <c r="AC272" s="236"/>
      <c r="AD272" s="236"/>
      <c r="AE272" s="236"/>
      <c r="AF272" s="236"/>
      <c r="AG272" s="236"/>
      <c r="AH272" s="236"/>
      <c r="AI272" s="236"/>
      <c r="AJ272" s="236"/>
      <c r="AK272" s="236"/>
      <c r="AL272" s="236"/>
      <c r="AM272" s="236"/>
      <c r="AN272" s="236"/>
      <c r="AO272" s="236"/>
      <c r="AP272" s="236"/>
      <c r="AQ272" s="236"/>
      <c r="AR272" s="236"/>
      <c r="AS272" s="236"/>
      <c r="AT272" s="236"/>
      <c r="AU272" s="236"/>
      <c r="AV272" s="236"/>
      <c r="AW272" s="236"/>
      <c r="AX272" s="236"/>
      <c r="AY272" s="40"/>
      <c r="BA272" s="192">
        <f t="shared" si="58"/>
        <v>5</v>
      </c>
      <c r="BB272" s="192">
        <f t="shared" ref="BB272:BB277" si="59">BB271</f>
        <v>8</v>
      </c>
      <c r="BC272" s="193">
        <f>BC271+1</f>
        <v>1</v>
      </c>
      <c r="BD272" s="192"/>
      <c r="BE272" s="192"/>
      <c r="BF272" s="1101"/>
      <c r="BG272" s="559" t="str">
        <f t="shared" ca="1" si="51"/>
        <v/>
      </c>
      <c r="BH272" s="560" t="str">
        <f t="shared" ca="1" si="52"/>
        <v/>
      </c>
      <c r="BI272" s="560" t="str">
        <f t="shared" ca="1" si="53"/>
        <v/>
      </c>
      <c r="BJ272" s="560" t="str">
        <f t="shared" ca="1" si="54"/>
        <v/>
      </c>
      <c r="BK272" s="560" t="str">
        <f t="shared" ca="1" si="55"/>
        <v/>
      </c>
      <c r="BL272" s="561" t="str">
        <f t="shared" ca="1" si="56"/>
        <v/>
      </c>
      <c r="CV272" s="1528"/>
      <c r="CW272" s="1529"/>
      <c r="CX272" s="1529"/>
      <c r="CY272" s="1529"/>
      <c r="CZ272" s="1529"/>
      <c r="DA272" s="1529"/>
      <c r="DB272" s="1529"/>
      <c r="DC272" s="1529"/>
      <c r="DD272" s="1991"/>
      <c r="DE272" s="1992"/>
      <c r="DF272" s="1992"/>
      <c r="DG272" s="1993"/>
      <c r="DH272" s="1264"/>
      <c r="DI272" s="1264"/>
      <c r="DJ272" s="1264"/>
      <c r="DK272" s="1264"/>
      <c r="DL272" s="1264"/>
      <c r="DM272" s="1264"/>
      <c r="DN272" s="1264"/>
      <c r="DO272" s="1264"/>
      <c r="DP272" s="1264"/>
      <c r="DQ272" s="1264"/>
      <c r="DR272" s="307"/>
    </row>
    <row r="273" spans="1:122" s="465" customFormat="1" ht="15" customHeight="1">
      <c r="A273" s="1726" t="str">
        <f>$BD273&amp;"."</f>
        <v>①.</v>
      </c>
      <c r="B273" s="1727"/>
      <c r="C273" s="1727"/>
      <c r="D273" s="1727"/>
      <c r="E273" s="1727"/>
      <c r="F273" s="278" t="str">
        <f>$BS$94&amp;"を行う。"</f>
        <v>「共通仕様」「58.4 金型稼働年月データ入力チェック処理」を行う。</v>
      </c>
      <c r="G273" s="274"/>
      <c r="H273" s="274"/>
      <c r="I273" s="274"/>
      <c r="J273" s="274"/>
      <c r="K273" s="274"/>
      <c r="L273" s="274"/>
      <c r="M273" s="274"/>
      <c r="N273" s="274"/>
      <c r="O273" s="278"/>
      <c r="P273" s="278"/>
      <c r="Q273" s="278"/>
      <c r="R273" s="278"/>
      <c r="S273" s="278"/>
      <c r="T273" s="278"/>
      <c r="U273" s="278"/>
      <c r="V273" s="278"/>
      <c r="W273" s="278"/>
      <c r="X273" s="278"/>
      <c r="Y273" s="278"/>
      <c r="Z273" s="278"/>
      <c r="AA273" s="278"/>
      <c r="AB273" s="278"/>
      <c r="AC273" s="278"/>
      <c r="AD273" s="278"/>
      <c r="AE273" s="278"/>
      <c r="AF273" s="278"/>
      <c r="AG273" s="278"/>
      <c r="AH273" s="278"/>
      <c r="AI273" s="278"/>
      <c r="AJ273" s="278"/>
      <c r="AK273" s="278"/>
      <c r="AL273" s="278"/>
      <c r="AM273" s="278"/>
      <c r="AN273" s="278"/>
      <c r="AO273" s="278"/>
      <c r="AP273" s="278"/>
      <c r="AQ273" s="278"/>
      <c r="AR273" s="278"/>
      <c r="AS273" s="278"/>
      <c r="AT273" s="278"/>
      <c r="AU273" s="278"/>
      <c r="AV273" s="278"/>
      <c r="AW273" s="278"/>
      <c r="AX273" s="278"/>
      <c r="AY273" s="195"/>
      <c r="BA273" s="192">
        <f t="shared" si="58"/>
        <v>5</v>
      </c>
      <c r="BB273" s="192">
        <f t="shared" si="59"/>
        <v>8</v>
      </c>
      <c r="BC273" s="192">
        <f>BC272</f>
        <v>1</v>
      </c>
      <c r="BD273" s="193" t="str">
        <f>IF(ISBLANK(BD272),"①",CHAR(CODE(BD272)+1))</f>
        <v>①</v>
      </c>
      <c r="BE273" s="192"/>
      <c r="BF273" s="192"/>
      <c r="BG273" s="559" t="str">
        <f t="shared" ca="1" si="51"/>
        <v/>
      </c>
      <c r="BH273" s="560" t="str">
        <f t="shared" ca="1" si="52"/>
        <v/>
      </c>
      <c r="BI273" s="560" t="str">
        <f t="shared" ca="1" si="53"/>
        <v/>
      </c>
      <c r="BJ273" s="560" t="str">
        <f t="shared" ca="1" si="54"/>
        <v/>
      </c>
      <c r="BK273" s="560" t="str">
        <f t="shared" ca="1" si="55"/>
        <v/>
      </c>
      <c r="BL273" s="561" t="str">
        <f t="shared" ca="1" si="56"/>
        <v/>
      </c>
      <c r="CV273" s="1488" t="s">
        <v>2265</v>
      </c>
      <c r="CW273" s="1489"/>
      <c r="CX273" s="1489"/>
      <c r="CY273" s="1489"/>
      <c r="CZ273" s="1489"/>
      <c r="DA273" s="1489"/>
      <c r="DB273" s="1489"/>
      <c r="DC273" s="1489"/>
      <c r="DD273" s="1991">
        <v>44644</v>
      </c>
      <c r="DE273" s="1992"/>
      <c r="DF273" s="1992"/>
      <c r="DG273" s="1993"/>
      <c r="DH273" s="1264"/>
      <c r="DI273" s="1264"/>
      <c r="DJ273" s="1264"/>
      <c r="DK273" s="1264"/>
      <c r="DL273" s="1264"/>
      <c r="DM273" s="1264"/>
      <c r="DN273" s="1264"/>
      <c r="DO273" s="1264"/>
      <c r="DP273" s="1264"/>
      <c r="DQ273" s="1264"/>
      <c r="DR273" s="307"/>
    </row>
    <row r="274" spans="1:122" s="465" customFormat="1" ht="15" customHeight="1">
      <c r="A274" s="1726" t="str">
        <f>$BD274&amp;"."</f>
        <v>②.</v>
      </c>
      <c r="B274" s="1727"/>
      <c r="C274" s="1727"/>
      <c r="D274" s="1727"/>
      <c r="E274" s="1727"/>
      <c r="F274" s="676" t="s">
        <v>1265</v>
      </c>
      <c r="G274" s="676"/>
      <c r="H274" s="676"/>
      <c r="I274" s="676"/>
      <c r="J274" s="676"/>
      <c r="K274" s="676"/>
      <c r="L274" s="676"/>
      <c r="M274" s="685"/>
      <c r="N274" s="685"/>
      <c r="O274" s="685"/>
      <c r="P274" s="685"/>
      <c r="Q274" s="685"/>
      <c r="R274" s="685"/>
      <c r="S274" s="685"/>
      <c r="T274" s="685"/>
      <c r="U274" s="685"/>
      <c r="V274" s="685"/>
      <c r="W274" s="685"/>
      <c r="X274" s="685"/>
      <c r="Y274" s="685"/>
      <c r="Z274" s="685"/>
      <c r="AA274" s="685"/>
      <c r="AB274" s="685"/>
      <c r="AC274" s="685"/>
      <c r="AD274" s="685"/>
      <c r="AE274" s="685"/>
      <c r="AF274" s="685"/>
      <c r="AG274" s="685"/>
      <c r="AH274" s="685"/>
      <c r="AI274" s="685"/>
      <c r="AJ274" s="685"/>
      <c r="AK274" s="685"/>
      <c r="AL274" s="685"/>
      <c r="AM274" s="685"/>
      <c r="AN274" s="685"/>
      <c r="AO274" s="685"/>
      <c r="AP274" s="685"/>
      <c r="AQ274" s="685"/>
      <c r="AR274" s="685"/>
      <c r="AS274" s="685"/>
      <c r="AT274" s="685"/>
      <c r="AU274" s="685"/>
      <c r="AV274" s="685"/>
      <c r="AW274" s="685"/>
      <c r="AX274" s="685"/>
      <c r="AY274" s="93"/>
      <c r="AZ274" s="92"/>
      <c r="BA274" s="683">
        <f t="shared" si="58"/>
        <v>5</v>
      </c>
      <c r="BB274" s="683">
        <f t="shared" si="59"/>
        <v>8</v>
      </c>
      <c r="BC274" s="683">
        <f>BC273</f>
        <v>1</v>
      </c>
      <c r="BD274" s="193" t="str">
        <f>IF(ISBLANK(BD273),"①",CHAR(CODE(BD273)+1))</f>
        <v>②</v>
      </c>
      <c r="BE274" s="192"/>
      <c r="BF274" s="1100"/>
      <c r="BG274" s="559" t="str">
        <f t="shared" ca="1" si="51"/>
        <v/>
      </c>
      <c r="BH274" s="560" t="str">
        <f t="shared" ca="1" si="52"/>
        <v/>
      </c>
      <c r="BI274" s="560" t="str">
        <f t="shared" ca="1" si="53"/>
        <v/>
      </c>
      <c r="BJ274" s="560" t="str">
        <f t="shared" ca="1" si="54"/>
        <v/>
      </c>
      <c r="BK274" s="560" t="str">
        <f t="shared" ca="1" si="55"/>
        <v/>
      </c>
      <c r="BL274" s="561" t="str">
        <f t="shared" ca="1" si="56"/>
        <v/>
      </c>
      <c r="CV274" s="1488" t="s">
        <v>2265</v>
      </c>
      <c r="CW274" s="1489"/>
      <c r="CX274" s="1489"/>
      <c r="CY274" s="1489"/>
      <c r="CZ274" s="1489"/>
      <c r="DA274" s="1489"/>
      <c r="DB274" s="1489"/>
      <c r="DC274" s="1489"/>
      <c r="DD274" s="1991">
        <v>44644</v>
      </c>
      <c r="DE274" s="1992"/>
      <c r="DF274" s="1992"/>
      <c r="DG274" s="1993"/>
      <c r="DH274" s="1264"/>
      <c r="DI274" s="1264"/>
      <c r="DJ274" s="1264"/>
      <c r="DK274" s="1264"/>
      <c r="DL274" s="1264"/>
      <c r="DM274" s="1264"/>
      <c r="DN274" s="1264"/>
      <c r="DO274" s="1264"/>
      <c r="DP274" s="1264"/>
      <c r="DQ274" s="1264"/>
      <c r="DR274" s="307"/>
    </row>
    <row r="275" spans="1:122" s="465" customFormat="1" ht="15" customHeight="1">
      <c r="A275" s="1048"/>
      <c r="B275" s="1049"/>
      <c r="C275" s="1049"/>
      <c r="D275" s="1049"/>
      <c r="E275" s="1029"/>
      <c r="F275" s="236" t="str">
        <f>"該当するコンボボックスを未選択状態に設定、画面項目No."&amp;$B$62&amp;" "&amp;$D$62&amp;"をクリアして処理を終了する。"</f>
        <v>該当するコンボボックスを未選択状態に設定、画面項目No.25 起点STをクリアして処理を終了する。</v>
      </c>
      <c r="G275" s="236"/>
      <c r="H275" s="236"/>
      <c r="I275" s="236"/>
      <c r="J275" s="236"/>
      <c r="K275" s="236"/>
      <c r="L275" s="236"/>
      <c r="M275" s="236"/>
      <c r="N275" s="236"/>
      <c r="O275" s="236"/>
      <c r="P275" s="236"/>
      <c r="Q275" s="236"/>
      <c r="R275" s="236"/>
      <c r="S275" s="236"/>
      <c r="T275" s="236"/>
      <c r="U275" s="236"/>
      <c r="V275" s="236"/>
      <c r="W275" s="236"/>
      <c r="X275" s="236"/>
      <c r="Y275" s="236"/>
      <c r="Z275" s="236"/>
      <c r="AA275" s="236"/>
      <c r="AB275" s="236"/>
      <c r="AC275" s="236"/>
      <c r="AD275" s="236"/>
      <c r="AE275" s="236"/>
      <c r="AF275" s="236"/>
      <c r="AG275" s="236"/>
      <c r="AH275" s="236"/>
      <c r="AI275" s="236"/>
      <c r="AJ275" s="236"/>
      <c r="AK275" s="236"/>
      <c r="AL275" s="236"/>
      <c r="AM275" s="236"/>
      <c r="AN275" s="236"/>
      <c r="AO275" s="236"/>
      <c r="AP275" s="236"/>
      <c r="AQ275" s="236"/>
      <c r="AR275" s="236"/>
      <c r="AS275" s="236"/>
      <c r="AT275" s="236"/>
      <c r="AU275" s="236"/>
      <c r="AV275" s="236"/>
      <c r="AW275" s="236"/>
      <c r="AX275" s="236"/>
      <c r="AY275" s="40"/>
      <c r="BA275" s="192">
        <f t="shared" si="58"/>
        <v>5</v>
      </c>
      <c r="BB275" s="192">
        <f t="shared" si="59"/>
        <v>8</v>
      </c>
      <c r="BC275" s="192">
        <f>BC274</f>
        <v>1</v>
      </c>
      <c r="BD275" s="192" t="str">
        <f>BD274</f>
        <v>②</v>
      </c>
      <c r="BE275" s="192"/>
      <c r="BF275" s="1101"/>
      <c r="BG275" s="559" t="str">
        <f t="shared" ca="1" si="51"/>
        <v/>
      </c>
      <c r="BH275" s="560" t="str">
        <f t="shared" ca="1" si="52"/>
        <v/>
      </c>
      <c r="BI275" s="560" t="str">
        <f t="shared" ca="1" si="53"/>
        <v/>
      </c>
      <c r="BJ275" s="560" t="str">
        <f t="shared" ca="1" si="54"/>
        <v/>
      </c>
      <c r="BK275" s="560" t="str">
        <f t="shared" ca="1" si="55"/>
        <v/>
      </c>
      <c r="BL275" s="561" t="str">
        <f t="shared" ca="1" si="56"/>
        <v/>
      </c>
      <c r="CV275" s="1528"/>
      <c r="CW275" s="1529"/>
      <c r="CX275" s="1529"/>
      <c r="CY275" s="1529"/>
      <c r="CZ275" s="1529"/>
      <c r="DA275" s="1529"/>
      <c r="DB275" s="1529"/>
      <c r="DC275" s="1529"/>
      <c r="DD275" s="1991"/>
      <c r="DE275" s="1992"/>
      <c r="DF275" s="1992"/>
      <c r="DG275" s="1993"/>
      <c r="DH275" s="1264"/>
      <c r="DI275" s="1264"/>
      <c r="DJ275" s="1264"/>
      <c r="DK275" s="1264"/>
      <c r="DL275" s="1264"/>
      <c r="DM275" s="1264"/>
      <c r="DN275" s="1264"/>
      <c r="DO275" s="1264"/>
      <c r="DP275" s="1264"/>
      <c r="DQ275" s="1264"/>
      <c r="DR275" s="307"/>
    </row>
    <row r="276" spans="1:122" s="465" customFormat="1" ht="15" customHeight="1">
      <c r="A276" s="1726" t="str">
        <f>$BD276&amp;"."</f>
        <v>③.</v>
      </c>
      <c r="B276" s="1727"/>
      <c r="C276" s="1727"/>
      <c r="D276" s="1727"/>
      <c r="E276" s="1727"/>
      <c r="F276" s="676" t="s">
        <v>1262</v>
      </c>
      <c r="G276" s="676"/>
      <c r="H276" s="676"/>
      <c r="I276" s="676"/>
      <c r="J276" s="676"/>
      <c r="K276" s="676"/>
      <c r="L276" s="676"/>
      <c r="M276" s="685"/>
      <c r="N276" s="685"/>
      <c r="O276" s="685"/>
      <c r="P276" s="685"/>
      <c r="Q276" s="685"/>
      <c r="R276" s="685"/>
      <c r="S276" s="685"/>
      <c r="T276" s="685"/>
      <c r="U276" s="685"/>
      <c r="V276" s="685"/>
      <c r="W276" s="685"/>
      <c r="X276" s="685"/>
      <c r="Y276" s="685"/>
      <c r="Z276" s="685"/>
      <c r="AA276" s="685"/>
      <c r="AB276" s="685"/>
      <c r="AC276" s="685"/>
      <c r="AD276" s="685"/>
      <c r="AE276" s="685"/>
      <c r="AF276" s="685"/>
      <c r="AG276" s="685"/>
      <c r="AH276" s="685"/>
      <c r="AI276" s="685"/>
      <c r="AJ276" s="685"/>
      <c r="AK276" s="685"/>
      <c r="AL276" s="685"/>
      <c r="AM276" s="685"/>
      <c r="AN276" s="685"/>
      <c r="AO276" s="685"/>
      <c r="AP276" s="685"/>
      <c r="AQ276" s="685"/>
      <c r="AR276" s="685"/>
      <c r="AS276" s="685"/>
      <c r="AT276" s="685"/>
      <c r="AU276" s="685"/>
      <c r="AV276" s="685"/>
      <c r="AW276" s="685"/>
      <c r="AX276" s="685"/>
      <c r="AY276" s="93"/>
      <c r="AZ276" s="92"/>
      <c r="BA276" s="683">
        <f t="shared" si="58"/>
        <v>5</v>
      </c>
      <c r="BB276" s="683">
        <f t="shared" si="59"/>
        <v>8</v>
      </c>
      <c r="BC276" s="683">
        <f>BC275</f>
        <v>1</v>
      </c>
      <c r="BD276" s="193" t="str">
        <f>IF(ISBLANK(BD275),"①",CHAR(CODE(BD275)+1))</f>
        <v>③</v>
      </c>
      <c r="BE276" s="192"/>
      <c r="BF276" s="192"/>
      <c r="BG276" s="559" t="str">
        <f t="shared" ca="1" si="51"/>
        <v/>
      </c>
      <c r="BH276" s="560" t="str">
        <f t="shared" ca="1" si="52"/>
        <v/>
      </c>
      <c r="BI276" s="560" t="str">
        <f t="shared" ca="1" si="53"/>
        <v/>
      </c>
      <c r="BJ276" s="560" t="str">
        <f t="shared" ca="1" si="54"/>
        <v/>
      </c>
      <c r="BK276" s="560" t="str">
        <f t="shared" ca="1" si="55"/>
        <v/>
      </c>
      <c r="BL276" s="561" t="str">
        <f t="shared" ca="1" si="56"/>
        <v/>
      </c>
      <c r="CV276" s="1488" t="s">
        <v>2265</v>
      </c>
      <c r="CW276" s="1489"/>
      <c r="CX276" s="1489"/>
      <c r="CY276" s="1489"/>
      <c r="CZ276" s="1489"/>
      <c r="DA276" s="1489"/>
      <c r="DB276" s="1489"/>
      <c r="DC276" s="1489"/>
      <c r="DD276" s="1991">
        <v>44644</v>
      </c>
      <c r="DE276" s="1992"/>
      <c r="DF276" s="1992"/>
      <c r="DG276" s="1993"/>
      <c r="DH276" s="1264"/>
      <c r="DI276" s="1264"/>
      <c r="DJ276" s="1264"/>
      <c r="DK276" s="1264"/>
      <c r="DL276" s="1264"/>
      <c r="DM276" s="1264"/>
      <c r="DN276" s="1264"/>
      <c r="DO276" s="1264"/>
      <c r="DP276" s="1264"/>
      <c r="DQ276" s="1264"/>
      <c r="DR276" s="307"/>
    </row>
    <row r="277" spans="1:122" s="465" customFormat="1" ht="15" customHeight="1">
      <c r="A277" s="1048"/>
      <c r="B277" s="1049"/>
      <c r="C277" s="1049"/>
      <c r="D277" s="1049"/>
      <c r="E277" s="1029"/>
      <c r="F277" s="236" t="str">
        <f>"選択されたデータに該当する起点ストローク値を画面項目No."&amp;$B$62&amp;" "&amp;$D$62&amp;"に設定する。"</f>
        <v>選択されたデータに該当する起点ストローク値を画面項目No.25 起点STに設定する。</v>
      </c>
      <c r="G277" s="236"/>
      <c r="H277" s="236"/>
      <c r="I277" s="236"/>
      <c r="J277" s="236"/>
      <c r="K277" s="236"/>
      <c r="L277" s="236"/>
      <c r="M277" s="236"/>
      <c r="N277" s="236"/>
      <c r="O277" s="236"/>
      <c r="P277" s="236"/>
      <c r="Q277" s="236"/>
      <c r="R277" s="236"/>
      <c r="S277" s="236"/>
      <c r="T277" s="236"/>
      <c r="U277" s="236"/>
      <c r="V277" s="236"/>
      <c r="W277" s="236"/>
      <c r="X277" s="236"/>
      <c r="Y277" s="236"/>
      <c r="Z277" s="236"/>
      <c r="AA277" s="236"/>
      <c r="AB277" s="236"/>
      <c r="AC277" s="236"/>
      <c r="AD277" s="236"/>
      <c r="AE277" s="236"/>
      <c r="AF277" s="236"/>
      <c r="AG277" s="236"/>
      <c r="AH277" s="236"/>
      <c r="AI277" s="236"/>
      <c r="AJ277" s="236"/>
      <c r="AK277" s="236"/>
      <c r="AL277" s="236"/>
      <c r="AM277" s="236"/>
      <c r="AN277" s="236"/>
      <c r="AO277" s="236"/>
      <c r="AP277" s="236"/>
      <c r="AQ277" s="236"/>
      <c r="AR277" s="236"/>
      <c r="AS277" s="236"/>
      <c r="AT277" s="236"/>
      <c r="AU277" s="236"/>
      <c r="AV277" s="236"/>
      <c r="AW277" s="236"/>
      <c r="AX277" s="219"/>
      <c r="AY277" s="40"/>
      <c r="BA277" s="192">
        <f t="shared" si="58"/>
        <v>5</v>
      </c>
      <c r="BB277" s="192">
        <f t="shared" si="59"/>
        <v>8</v>
      </c>
      <c r="BC277" s="192">
        <f>BC276</f>
        <v>1</v>
      </c>
      <c r="BD277" s="192" t="str">
        <f>BD276</f>
        <v>③</v>
      </c>
      <c r="BE277" s="192"/>
      <c r="BF277" s="192"/>
      <c r="BG277" s="559" t="str">
        <f t="shared" ca="1" si="51"/>
        <v/>
      </c>
      <c r="BH277" s="560" t="str">
        <f t="shared" ca="1" si="52"/>
        <v/>
      </c>
      <c r="BI277" s="560" t="str">
        <f t="shared" ca="1" si="53"/>
        <v/>
      </c>
      <c r="BJ277" s="560" t="str">
        <f t="shared" ca="1" si="54"/>
        <v/>
      </c>
      <c r="BK277" s="560" t="str">
        <f t="shared" ca="1" si="55"/>
        <v/>
      </c>
      <c r="BL277" s="561" t="str">
        <f t="shared" ca="1" si="56"/>
        <v/>
      </c>
      <c r="CV277" s="1528"/>
      <c r="CW277" s="1529"/>
      <c r="CX277" s="1529"/>
      <c r="CY277" s="1529"/>
      <c r="CZ277" s="1529"/>
      <c r="DA277" s="1529"/>
      <c r="DB277" s="1529"/>
      <c r="DC277" s="1529"/>
      <c r="DD277" s="1991"/>
      <c r="DE277" s="1992"/>
      <c r="DF277" s="1992"/>
      <c r="DG277" s="1993"/>
      <c r="DH277" s="1264"/>
      <c r="DI277" s="1264"/>
      <c r="DJ277" s="1264"/>
      <c r="DK277" s="1264"/>
      <c r="DL277" s="1264"/>
      <c r="DM277" s="1264"/>
      <c r="DN277" s="1264"/>
      <c r="DO277" s="1264"/>
      <c r="DP277" s="1264"/>
      <c r="DQ277" s="1264"/>
      <c r="DR277" s="307"/>
    </row>
    <row r="278" spans="1:122" s="465" customFormat="1" ht="15" customHeight="1">
      <c r="A278" s="1726" t="str">
        <f>$BD278&amp;"."</f>
        <v>④.</v>
      </c>
      <c r="B278" s="1727"/>
      <c r="C278" s="1727"/>
      <c r="D278" s="1727"/>
      <c r="E278" s="1727"/>
      <c r="F278" s="465" t="s">
        <v>511</v>
      </c>
      <c r="G278" s="274"/>
      <c r="H278" s="274"/>
      <c r="I278" s="274"/>
      <c r="J278" s="274"/>
      <c r="K278" s="274"/>
      <c r="L278" s="274"/>
      <c r="M278" s="274"/>
      <c r="N278" s="274"/>
      <c r="O278" s="278"/>
      <c r="P278" s="278"/>
      <c r="Q278" s="278"/>
      <c r="R278" s="278"/>
      <c r="S278" s="278"/>
      <c r="T278" s="278"/>
      <c r="U278" s="278"/>
      <c r="V278" s="278"/>
      <c r="W278" s="278"/>
      <c r="X278" s="278"/>
      <c r="Y278" s="278"/>
      <c r="Z278" s="278"/>
      <c r="AA278" s="278"/>
      <c r="AB278" s="278"/>
      <c r="AC278" s="278"/>
      <c r="AD278" s="278"/>
      <c r="AE278" s="278"/>
      <c r="AF278" s="278"/>
      <c r="AG278" s="278"/>
      <c r="AH278" s="278"/>
      <c r="AI278" s="278"/>
      <c r="AJ278" s="278"/>
      <c r="AK278" s="278"/>
      <c r="AL278" s="278"/>
      <c r="AM278" s="278"/>
      <c r="AN278" s="278"/>
      <c r="AO278" s="278"/>
      <c r="AP278" s="278"/>
      <c r="AQ278" s="278"/>
      <c r="AR278" s="278"/>
      <c r="AS278" s="278"/>
      <c r="AT278" s="278"/>
      <c r="AU278" s="278"/>
      <c r="AV278" s="278"/>
      <c r="AW278" s="278"/>
      <c r="AX278" s="278"/>
      <c r="AY278" s="195"/>
      <c r="BA278" s="683">
        <f t="shared" ref="BA278:BC279" si="60">BA277</f>
        <v>5</v>
      </c>
      <c r="BB278" s="683">
        <f t="shared" si="60"/>
        <v>8</v>
      </c>
      <c r="BC278" s="683">
        <f t="shared" si="60"/>
        <v>1</v>
      </c>
      <c r="BD278" s="193" t="str">
        <f>IF(ISBLANK(BD277),"①",CHAR(CODE(BD277)+1))</f>
        <v>④</v>
      </c>
      <c r="BE278" s="192"/>
      <c r="BF278" s="192"/>
      <c r="BG278" s="559" t="str">
        <f t="shared" ca="1" si="51"/>
        <v/>
      </c>
      <c r="BH278" s="560" t="str">
        <f t="shared" ca="1" si="52"/>
        <v/>
      </c>
      <c r="BI278" s="560" t="str">
        <f t="shared" ca="1" si="53"/>
        <v/>
      </c>
      <c r="BJ278" s="560" t="str">
        <f t="shared" ca="1" si="54"/>
        <v/>
      </c>
      <c r="BK278" s="560" t="str">
        <f t="shared" ca="1" si="55"/>
        <v/>
      </c>
      <c r="BL278" s="561" t="str">
        <f t="shared" ca="1" si="56"/>
        <v/>
      </c>
      <c r="CV278" s="1488" t="s">
        <v>2265</v>
      </c>
      <c r="CW278" s="1489"/>
      <c r="CX278" s="1489"/>
      <c r="CY278" s="1489"/>
      <c r="CZ278" s="1489"/>
      <c r="DA278" s="1489"/>
      <c r="DB278" s="1489"/>
      <c r="DC278" s="1489"/>
      <c r="DD278" s="1991">
        <v>44644</v>
      </c>
      <c r="DE278" s="1992"/>
      <c r="DF278" s="1992"/>
      <c r="DG278" s="1993"/>
      <c r="DH278" s="1264"/>
      <c r="DI278" s="1264"/>
      <c r="DJ278" s="1264"/>
      <c r="DK278" s="1264"/>
      <c r="DL278" s="1264"/>
      <c r="DM278" s="1264"/>
      <c r="DN278" s="1264"/>
      <c r="DO278" s="1264"/>
      <c r="DP278" s="1264"/>
      <c r="DQ278" s="1264"/>
      <c r="DR278" s="307"/>
    </row>
    <row r="279" spans="1:122" s="465" customFormat="1" ht="15" customHeight="1">
      <c r="A279" s="1887" t="str">
        <f>BA279&amp;"."&amp;BB279</f>
        <v>5.9</v>
      </c>
      <c r="B279" s="1888"/>
      <c r="C279" s="1888"/>
      <c r="D279" s="187" t="str">
        <f>"画面項目No."&amp;$B$63&amp;" "&amp;$D$63</f>
        <v>画面項目No.26 起点ST登録</v>
      </c>
      <c r="H279" s="189"/>
      <c r="AY279" s="195"/>
      <c r="BA279" s="192">
        <f t="shared" si="60"/>
        <v>5</v>
      </c>
      <c r="BB279" s="193">
        <f>BB278+1</f>
        <v>9</v>
      </c>
      <c r="BC279" s="192"/>
      <c r="BD279" s="192"/>
      <c r="BE279" s="192"/>
      <c r="BF279" s="192"/>
      <c r="BG279" s="559" t="str">
        <f t="shared" ca="1" si="51"/>
        <v/>
      </c>
      <c r="BH279" s="560" t="str">
        <f t="shared" ca="1" si="52"/>
        <v/>
      </c>
      <c r="BI279" s="560" t="str">
        <f t="shared" ca="1" si="53"/>
        <v/>
      </c>
      <c r="BJ279" s="560" t="str">
        <f t="shared" ca="1" si="54"/>
        <v/>
      </c>
      <c r="BK279" s="560" t="str">
        <f t="shared" ca="1" si="55"/>
        <v/>
      </c>
      <c r="BL279" s="561" t="str">
        <f t="shared" ca="1" si="56"/>
        <v/>
      </c>
      <c r="CV279" s="1528"/>
      <c r="CW279" s="1529"/>
      <c r="CX279" s="1529"/>
      <c r="CY279" s="1529"/>
      <c r="CZ279" s="1529"/>
      <c r="DA279" s="1529"/>
      <c r="DB279" s="1529"/>
      <c r="DC279" s="1529"/>
      <c r="DD279" s="1991"/>
      <c r="DE279" s="1992"/>
      <c r="DF279" s="1992"/>
      <c r="DG279" s="1993"/>
      <c r="DH279" s="1264"/>
      <c r="DI279" s="1264"/>
      <c r="DJ279" s="1264"/>
      <c r="DK279" s="1264"/>
      <c r="DL279" s="1264"/>
      <c r="DM279" s="1264"/>
      <c r="DN279" s="1264"/>
      <c r="DO279" s="1264"/>
      <c r="DP279" s="1264"/>
      <c r="DQ279" s="1264"/>
      <c r="DR279" s="307"/>
    </row>
    <row r="280" spans="1:122" s="465" customFormat="1" ht="15" customHeight="1">
      <c r="A280" s="1055"/>
      <c r="B280" s="1056"/>
      <c r="C280" s="1056"/>
      <c r="D280" s="187" t="s">
        <v>1327</v>
      </c>
      <c r="H280" s="189"/>
      <c r="AY280" s="195"/>
      <c r="BA280" s="192">
        <f t="shared" ref="BA280:BB284" si="61">BA279</f>
        <v>5</v>
      </c>
      <c r="BB280" s="192">
        <f t="shared" si="61"/>
        <v>9</v>
      </c>
      <c r="BC280" s="192"/>
      <c r="BD280" s="192"/>
      <c r="BE280" s="192"/>
      <c r="BF280" s="192"/>
      <c r="BG280" s="559" t="str">
        <f t="shared" ca="1" si="51"/>
        <v/>
      </c>
      <c r="BH280" s="560" t="str">
        <f t="shared" ca="1" si="52"/>
        <v/>
      </c>
      <c r="BI280" s="560" t="str">
        <f t="shared" ca="1" si="53"/>
        <v/>
      </c>
      <c r="BJ280" s="560" t="str">
        <f t="shared" ca="1" si="54"/>
        <v/>
      </c>
      <c r="BK280" s="560" t="str">
        <f t="shared" ca="1" si="55"/>
        <v/>
      </c>
      <c r="BL280" s="561" t="str">
        <f t="shared" ca="1" si="56"/>
        <v/>
      </c>
      <c r="CV280" s="1528"/>
      <c r="CW280" s="1529"/>
      <c r="CX280" s="1529"/>
      <c r="CY280" s="1529"/>
      <c r="CZ280" s="1529"/>
      <c r="DA280" s="1529"/>
      <c r="DB280" s="1529"/>
      <c r="DC280" s="1529"/>
      <c r="DD280" s="1991"/>
      <c r="DE280" s="1992"/>
      <c r="DF280" s="1992"/>
      <c r="DG280" s="1993"/>
      <c r="DH280" s="1264"/>
      <c r="DI280" s="1264"/>
      <c r="DJ280" s="1264"/>
      <c r="DK280" s="1264"/>
      <c r="DL280" s="1264"/>
      <c r="DM280" s="1264"/>
      <c r="DN280" s="1264"/>
      <c r="DO280" s="1264"/>
      <c r="DP280" s="1264"/>
      <c r="DQ280" s="1264"/>
      <c r="DR280" s="307"/>
    </row>
    <row r="281" spans="1:122" s="465" customFormat="1" ht="15" customHeight="1">
      <c r="A281" s="1055"/>
      <c r="B281" s="1056"/>
      <c r="C281" s="1056"/>
      <c r="D281" s="187" t="s">
        <v>1328</v>
      </c>
      <c r="H281" s="189"/>
      <c r="AY281" s="195"/>
      <c r="BA281" s="192">
        <f t="shared" si="61"/>
        <v>5</v>
      </c>
      <c r="BB281" s="192">
        <f t="shared" si="61"/>
        <v>9</v>
      </c>
      <c r="BC281" s="192"/>
      <c r="BD281" s="192"/>
      <c r="BE281" s="192"/>
      <c r="BF281" s="192"/>
      <c r="BG281" s="559" t="str">
        <f t="shared" ca="1" si="51"/>
        <v/>
      </c>
      <c r="BH281" s="560" t="str">
        <f t="shared" ca="1" si="52"/>
        <v/>
      </c>
      <c r="BI281" s="560" t="str">
        <f t="shared" ca="1" si="53"/>
        <v/>
      </c>
      <c r="BJ281" s="560" t="str">
        <f t="shared" ca="1" si="54"/>
        <v/>
      </c>
      <c r="BK281" s="560" t="str">
        <f t="shared" ca="1" si="55"/>
        <v/>
      </c>
      <c r="BL281" s="561" t="str">
        <f t="shared" ca="1" si="56"/>
        <v/>
      </c>
      <c r="CV281" s="1528"/>
      <c r="CW281" s="1529"/>
      <c r="CX281" s="1529"/>
      <c r="CY281" s="1529"/>
      <c r="CZ281" s="1529"/>
      <c r="DA281" s="1529"/>
      <c r="DB281" s="1529"/>
      <c r="DC281" s="1529"/>
      <c r="DD281" s="1991"/>
      <c r="DE281" s="1992"/>
      <c r="DF281" s="1992"/>
      <c r="DG281" s="1993"/>
      <c r="DH281" s="1264"/>
      <c r="DI281" s="1264"/>
      <c r="DJ281" s="1264"/>
      <c r="DK281" s="1264"/>
      <c r="DL281" s="1264"/>
      <c r="DM281" s="1264"/>
      <c r="DN281" s="1264"/>
      <c r="DO281" s="1264"/>
      <c r="DP281" s="1264"/>
      <c r="DQ281" s="1264"/>
      <c r="DR281" s="307"/>
    </row>
    <row r="282" spans="1:122" s="465" customFormat="1" ht="15" customHeight="1">
      <c r="A282" s="1887" t="str">
        <f>BA282&amp;"."&amp;BB282&amp;"."&amp;BC282</f>
        <v>5.9.1</v>
      </c>
      <c r="B282" s="1888"/>
      <c r="C282" s="1888"/>
      <c r="D282" s="1888"/>
      <c r="E282" s="465" t="s">
        <v>1329</v>
      </c>
      <c r="F282" s="236"/>
      <c r="G282" s="236"/>
      <c r="H282" s="236"/>
      <c r="J282" s="236"/>
      <c r="K282" s="236"/>
      <c r="L282" s="236"/>
      <c r="M282" s="236"/>
      <c r="N282" s="236"/>
      <c r="O282" s="236"/>
      <c r="P282" s="236"/>
      <c r="Q282" s="236"/>
      <c r="R282" s="236"/>
      <c r="S282" s="236"/>
      <c r="T282" s="236"/>
      <c r="U282" s="236"/>
      <c r="V282" s="236"/>
      <c r="W282" s="236"/>
      <c r="X282" s="236"/>
      <c r="Y282" s="236"/>
      <c r="Z282" s="236"/>
      <c r="AA282" s="236"/>
      <c r="AB282" s="236"/>
      <c r="AC282" s="236"/>
      <c r="AD282" s="236"/>
      <c r="AE282" s="236"/>
      <c r="AF282" s="236"/>
      <c r="AG282" s="236"/>
      <c r="AH282" s="236"/>
      <c r="AI282" s="236"/>
      <c r="AJ282" s="236"/>
      <c r="AK282" s="236"/>
      <c r="AL282" s="236"/>
      <c r="AM282" s="236"/>
      <c r="AN282" s="236"/>
      <c r="AO282" s="236"/>
      <c r="AP282" s="236"/>
      <c r="AQ282" s="236"/>
      <c r="AR282" s="236"/>
      <c r="AS282" s="236"/>
      <c r="AT282" s="236"/>
      <c r="AU282" s="236"/>
      <c r="AV282" s="236"/>
      <c r="AW282" s="236"/>
      <c r="AX282" s="236"/>
      <c r="AY282" s="40"/>
      <c r="BA282" s="192">
        <f t="shared" si="61"/>
        <v>5</v>
      </c>
      <c r="BB282" s="192">
        <f t="shared" si="61"/>
        <v>9</v>
      </c>
      <c r="BC282" s="193">
        <f>BC281+1</f>
        <v>1</v>
      </c>
      <c r="BD282" s="192"/>
      <c r="BE282" s="192"/>
      <c r="BF282" s="192"/>
      <c r="BG282" s="559" t="str">
        <f t="shared" ca="1" si="51"/>
        <v/>
      </c>
      <c r="BH282" s="560" t="str">
        <f t="shared" ca="1" si="52"/>
        <v/>
      </c>
      <c r="BI282" s="560" t="str">
        <f t="shared" ca="1" si="53"/>
        <v/>
      </c>
      <c r="BJ282" s="560" t="str">
        <f t="shared" ca="1" si="54"/>
        <v/>
      </c>
      <c r="BK282" s="560" t="str">
        <f t="shared" ca="1" si="55"/>
        <v/>
      </c>
      <c r="BL282" s="561" t="str">
        <f t="shared" ca="1" si="56"/>
        <v/>
      </c>
      <c r="CV282" s="1488" t="s">
        <v>2265</v>
      </c>
      <c r="CW282" s="1489"/>
      <c r="CX282" s="1489"/>
      <c r="CY282" s="1489"/>
      <c r="CZ282" s="1489"/>
      <c r="DA282" s="1489"/>
      <c r="DB282" s="1489"/>
      <c r="DC282" s="1489"/>
      <c r="DD282" s="1991">
        <v>44644</v>
      </c>
      <c r="DE282" s="1992"/>
      <c r="DF282" s="1992"/>
      <c r="DG282" s="1993"/>
      <c r="DH282" s="1264"/>
      <c r="DI282" s="1264"/>
      <c r="DJ282" s="1264"/>
      <c r="DK282" s="1264"/>
      <c r="DL282" s="1264"/>
      <c r="DM282" s="1264"/>
      <c r="DN282" s="1264"/>
      <c r="DO282" s="1264"/>
      <c r="DP282" s="1264"/>
      <c r="DQ282" s="1264"/>
      <c r="DR282" s="307"/>
    </row>
    <row r="283" spans="1:122" s="465" customFormat="1" ht="15" customHeight="1">
      <c r="A283" s="1055"/>
      <c r="B283" s="1056"/>
      <c r="C283" s="1056"/>
      <c r="D283" s="187"/>
      <c r="E283" s="465" t="s">
        <v>1330</v>
      </c>
      <c r="H283" s="189"/>
      <c r="AY283" s="195"/>
      <c r="BA283" s="192">
        <f t="shared" si="61"/>
        <v>5</v>
      </c>
      <c r="BB283" s="192">
        <f t="shared" si="61"/>
        <v>9</v>
      </c>
      <c r="BC283" s="192">
        <f>BC282</f>
        <v>1</v>
      </c>
      <c r="BD283" s="192"/>
      <c r="BE283" s="192"/>
      <c r="BF283" s="192"/>
      <c r="BG283" s="559" t="str">
        <f t="shared" ca="1" si="51"/>
        <v/>
      </c>
      <c r="BH283" s="560" t="str">
        <f t="shared" ca="1" si="52"/>
        <v/>
      </c>
      <c r="BI283" s="560" t="str">
        <f t="shared" ca="1" si="53"/>
        <v/>
      </c>
      <c r="BJ283" s="560" t="str">
        <f t="shared" ca="1" si="54"/>
        <v/>
      </c>
      <c r="BK283" s="560" t="str">
        <f t="shared" ca="1" si="55"/>
        <v/>
      </c>
      <c r="BL283" s="561" t="str">
        <f t="shared" ca="1" si="56"/>
        <v/>
      </c>
      <c r="CV283" s="1528"/>
      <c r="CW283" s="1529"/>
      <c r="CX283" s="1529"/>
      <c r="CY283" s="1529"/>
      <c r="CZ283" s="1529"/>
      <c r="DA283" s="1529"/>
      <c r="DB283" s="1529"/>
      <c r="DC283" s="1529"/>
      <c r="DD283" s="1991"/>
      <c r="DE283" s="1992"/>
      <c r="DF283" s="1992"/>
      <c r="DG283" s="1993"/>
      <c r="DH283" s="1264"/>
      <c r="DI283" s="1264"/>
      <c r="DJ283" s="1264"/>
      <c r="DK283" s="1264"/>
      <c r="DL283" s="1264"/>
      <c r="DM283" s="1264"/>
      <c r="DN283" s="1264"/>
      <c r="DO283" s="1264"/>
      <c r="DP283" s="1264"/>
      <c r="DQ283" s="1264"/>
      <c r="DR283" s="307"/>
    </row>
    <row r="284" spans="1:122" s="465" customFormat="1" ht="15" customHeight="1">
      <c r="A284" s="1055"/>
      <c r="B284" s="1056"/>
      <c r="C284" s="1056"/>
      <c r="D284" s="187"/>
      <c r="E284" s="845" t="s">
        <v>265</v>
      </c>
      <c r="F284" s="846"/>
      <c r="G284" s="846"/>
      <c r="H284" s="846"/>
      <c r="I284" s="846"/>
      <c r="J284" s="846"/>
      <c r="K284" s="846"/>
      <c r="L284" s="847"/>
      <c r="M284" s="265" t="s">
        <v>407</v>
      </c>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c r="AJ284" s="266"/>
      <c r="AK284" s="266"/>
      <c r="AL284" s="266"/>
      <c r="AM284" s="266"/>
      <c r="AN284" s="266"/>
      <c r="AO284" s="266"/>
      <c r="AP284" s="266"/>
      <c r="AQ284" s="266"/>
      <c r="AR284" s="266"/>
      <c r="AS284" s="266"/>
      <c r="AT284" s="266"/>
      <c r="AU284" s="266"/>
      <c r="AV284" s="266"/>
      <c r="AW284" s="266"/>
      <c r="AX284" s="267"/>
      <c r="AY284" s="195"/>
      <c r="BA284" s="192">
        <f t="shared" si="61"/>
        <v>5</v>
      </c>
      <c r="BB284" s="192">
        <f t="shared" si="61"/>
        <v>9</v>
      </c>
      <c r="BC284" s="192">
        <f>BC283</f>
        <v>1</v>
      </c>
      <c r="BD284" s="192"/>
      <c r="BE284" s="192"/>
      <c r="BF284" s="192"/>
      <c r="BG284" s="559" t="str">
        <f t="shared" ca="1" si="51"/>
        <v/>
      </c>
      <c r="BH284" s="560" t="str">
        <f t="shared" ca="1" si="52"/>
        <v/>
      </c>
      <c r="BI284" s="560" t="str">
        <f t="shared" ca="1" si="53"/>
        <v/>
      </c>
      <c r="BJ284" s="560" t="str">
        <f t="shared" ca="1" si="54"/>
        <v/>
      </c>
      <c r="BK284" s="560" t="str">
        <f t="shared" ca="1" si="55"/>
        <v/>
      </c>
      <c r="BL284" s="561" t="str">
        <f t="shared" ca="1" si="56"/>
        <v/>
      </c>
      <c r="CV284" s="1528"/>
      <c r="CW284" s="1529"/>
      <c r="CX284" s="1529"/>
      <c r="CY284" s="1529"/>
      <c r="CZ284" s="1529"/>
      <c r="DA284" s="1529"/>
      <c r="DB284" s="1529"/>
      <c r="DC284" s="1529"/>
      <c r="DD284" s="1991"/>
      <c r="DE284" s="1992"/>
      <c r="DF284" s="1992"/>
      <c r="DG284" s="1993"/>
      <c r="DH284" s="1264"/>
      <c r="DI284" s="1264"/>
      <c r="DJ284" s="1264"/>
      <c r="DK284" s="1264"/>
      <c r="DL284" s="1264"/>
      <c r="DM284" s="1264"/>
      <c r="DN284" s="1264"/>
      <c r="DO284" s="1264"/>
      <c r="DP284" s="1264"/>
      <c r="DQ284" s="1264"/>
      <c r="DR284" s="307"/>
    </row>
    <row r="285" spans="1:122" s="465" customFormat="1" ht="15" customHeight="1">
      <c r="A285" s="1055"/>
      <c r="B285" s="1056"/>
      <c r="C285" s="1056"/>
      <c r="D285" s="187"/>
      <c r="E285" s="848" t="s">
        <v>1331</v>
      </c>
      <c r="F285" s="849"/>
      <c r="G285" s="849"/>
      <c r="H285" s="849"/>
      <c r="I285" s="849"/>
      <c r="J285" s="849"/>
      <c r="K285" s="849"/>
      <c r="L285" s="850"/>
      <c r="M285" s="268" t="s">
        <v>1332</v>
      </c>
      <c r="N285" s="269"/>
      <c r="O285" s="269"/>
      <c r="P285" s="269"/>
      <c r="Q285" s="269"/>
      <c r="R285" s="269"/>
      <c r="S285" s="269"/>
      <c r="T285" s="269"/>
      <c r="U285" s="269"/>
      <c r="V285" s="269"/>
      <c r="W285" s="269"/>
      <c r="X285" s="269"/>
      <c r="Y285" s="269"/>
      <c r="Z285" s="269"/>
      <c r="AA285" s="269"/>
      <c r="AB285" s="269"/>
      <c r="AC285" s="269"/>
      <c r="AD285" s="269"/>
      <c r="AE285" s="269"/>
      <c r="AF285" s="269"/>
      <c r="AG285" s="269"/>
      <c r="AH285" s="269"/>
      <c r="AI285" s="269"/>
      <c r="AJ285" s="269"/>
      <c r="AK285" s="269"/>
      <c r="AL285" s="269"/>
      <c r="AM285" s="269"/>
      <c r="AN285" s="269"/>
      <c r="AO285" s="269"/>
      <c r="AP285" s="269"/>
      <c r="AQ285" s="269"/>
      <c r="AR285" s="269"/>
      <c r="AS285" s="269"/>
      <c r="AT285" s="269"/>
      <c r="AU285" s="269"/>
      <c r="AV285" s="269"/>
      <c r="AW285" s="269"/>
      <c r="AX285" s="270"/>
      <c r="AY285" s="195"/>
      <c r="BA285" s="192">
        <f t="shared" ref="BA285:BC287" si="62">BA284</f>
        <v>5</v>
      </c>
      <c r="BB285" s="192">
        <f t="shared" si="62"/>
        <v>9</v>
      </c>
      <c r="BC285" s="192">
        <f t="shared" si="62"/>
        <v>1</v>
      </c>
      <c r="BD285" s="192"/>
      <c r="BE285" s="192"/>
      <c r="BF285" s="192"/>
      <c r="BG285" s="559" t="str">
        <f t="shared" ca="1" si="51"/>
        <v/>
      </c>
      <c r="BH285" s="560" t="str">
        <f t="shared" ca="1" si="52"/>
        <v/>
      </c>
      <c r="BI285" s="560" t="str">
        <f t="shared" ca="1" si="53"/>
        <v/>
      </c>
      <c r="BJ285" s="560" t="str">
        <f t="shared" ca="1" si="54"/>
        <v/>
      </c>
      <c r="BK285" s="560" t="str">
        <f t="shared" ca="1" si="55"/>
        <v/>
      </c>
      <c r="BL285" s="561" t="str">
        <f t="shared" ca="1" si="56"/>
        <v/>
      </c>
      <c r="CV285" s="1528"/>
      <c r="CW285" s="1529"/>
      <c r="CX285" s="1529"/>
      <c r="CY285" s="1529"/>
      <c r="CZ285" s="1529"/>
      <c r="DA285" s="1529"/>
      <c r="DB285" s="1529"/>
      <c r="DC285" s="1529"/>
      <c r="DD285" s="1991"/>
      <c r="DE285" s="1992"/>
      <c r="DF285" s="1992"/>
      <c r="DG285" s="1993"/>
      <c r="DH285" s="1264"/>
      <c r="DI285" s="1264"/>
      <c r="DJ285" s="1264"/>
      <c r="DK285" s="1264"/>
      <c r="DL285" s="1264"/>
      <c r="DM285" s="1264"/>
      <c r="DN285" s="1264"/>
      <c r="DO285" s="1264"/>
      <c r="DP285" s="1264"/>
      <c r="DQ285" s="1264"/>
      <c r="DR285" s="307"/>
    </row>
    <row r="286" spans="1:122" s="465" customFormat="1" ht="15" customHeight="1">
      <c r="A286" s="1055"/>
      <c r="B286" s="1056"/>
      <c r="C286" s="1056"/>
      <c r="D286" s="187"/>
      <c r="E286" s="970"/>
      <c r="F286" s="965"/>
      <c r="G286" s="965"/>
      <c r="H286" s="965"/>
      <c r="I286" s="965"/>
      <c r="J286" s="965"/>
      <c r="K286" s="965"/>
      <c r="L286" s="971"/>
      <c r="M286" s="1057" t="s">
        <v>1334</v>
      </c>
      <c r="N286" s="257"/>
      <c r="O286" s="257"/>
      <c r="P286" s="257"/>
      <c r="Q286" s="257"/>
      <c r="R286" s="257"/>
      <c r="S286" s="257"/>
      <c r="T286" s="257"/>
      <c r="U286" s="257"/>
      <c r="V286" s="257"/>
      <c r="W286" s="257"/>
      <c r="X286" s="257"/>
      <c r="Y286" s="257"/>
      <c r="Z286" s="257"/>
      <c r="AA286" s="257"/>
      <c r="AB286" s="257"/>
      <c r="AC286" s="257"/>
      <c r="AD286" s="257"/>
      <c r="AE286" s="257"/>
      <c r="AF286" s="257"/>
      <c r="AG286" s="257"/>
      <c r="AH286" s="257"/>
      <c r="AI286" s="257"/>
      <c r="AJ286" s="257"/>
      <c r="AK286" s="257"/>
      <c r="AL286" s="257"/>
      <c r="AM286" s="257"/>
      <c r="AN286" s="257"/>
      <c r="AO286" s="257"/>
      <c r="AP286" s="257"/>
      <c r="AQ286" s="257"/>
      <c r="AR286" s="257"/>
      <c r="AS286" s="257"/>
      <c r="AT286" s="257"/>
      <c r="AU286" s="257"/>
      <c r="AV286" s="257"/>
      <c r="AW286" s="257"/>
      <c r="AX286" s="258"/>
      <c r="AY286" s="195"/>
      <c r="BA286" s="192">
        <f t="shared" si="62"/>
        <v>5</v>
      </c>
      <c r="BB286" s="192">
        <f t="shared" si="62"/>
        <v>9</v>
      </c>
      <c r="BC286" s="192">
        <f t="shared" si="62"/>
        <v>1</v>
      </c>
      <c r="BD286" s="192"/>
      <c r="BE286" s="192"/>
      <c r="BF286" s="192"/>
      <c r="BG286" s="559" t="str">
        <f t="shared" ca="1" si="51"/>
        <v/>
      </c>
      <c r="BH286" s="560" t="str">
        <f t="shared" ca="1" si="52"/>
        <v/>
      </c>
      <c r="BI286" s="560" t="str">
        <f t="shared" ca="1" si="53"/>
        <v/>
      </c>
      <c r="BJ286" s="560" t="str">
        <f t="shared" ca="1" si="54"/>
        <v/>
      </c>
      <c r="BK286" s="560" t="str">
        <f t="shared" ca="1" si="55"/>
        <v/>
      </c>
      <c r="BL286" s="561" t="str">
        <f t="shared" ca="1" si="56"/>
        <v/>
      </c>
      <c r="CV286" s="1528"/>
      <c r="CW286" s="1529"/>
      <c r="CX286" s="1529"/>
      <c r="CY286" s="1529"/>
      <c r="CZ286" s="1529"/>
      <c r="DA286" s="1529"/>
      <c r="DB286" s="1529"/>
      <c r="DC286" s="1529"/>
      <c r="DD286" s="1991"/>
      <c r="DE286" s="1992"/>
      <c r="DF286" s="1992"/>
      <c r="DG286" s="1993"/>
      <c r="DH286" s="1264"/>
      <c r="DI286" s="1264"/>
      <c r="DJ286" s="1264"/>
      <c r="DK286" s="1264"/>
      <c r="DL286" s="1264"/>
      <c r="DM286" s="1264"/>
      <c r="DN286" s="1264"/>
      <c r="DO286" s="1264"/>
      <c r="DP286" s="1264"/>
      <c r="DQ286" s="1264"/>
      <c r="DR286" s="307"/>
    </row>
    <row r="287" spans="1:122" s="465" customFormat="1" ht="15" customHeight="1">
      <c r="A287" s="1055"/>
      <c r="B287" s="1056"/>
      <c r="C287" s="1056"/>
      <c r="D287" s="187"/>
      <c r="E287" s="970"/>
      <c r="F287" s="965"/>
      <c r="G287" s="965"/>
      <c r="H287" s="965"/>
      <c r="I287" s="965"/>
      <c r="J287" s="965"/>
      <c r="K287" s="965"/>
      <c r="L287" s="971"/>
      <c r="M287" s="1057" t="s">
        <v>1335</v>
      </c>
      <c r="N287" s="257"/>
      <c r="O287" s="257"/>
      <c r="P287" s="257"/>
      <c r="Q287" s="257"/>
      <c r="R287" s="257"/>
      <c r="S287" s="257"/>
      <c r="T287" s="257"/>
      <c r="U287" s="257"/>
      <c r="V287" s="257"/>
      <c r="W287" s="257"/>
      <c r="X287" s="257"/>
      <c r="Y287" s="257"/>
      <c r="Z287" s="257"/>
      <c r="AA287" s="257"/>
      <c r="AB287" s="257"/>
      <c r="AC287" s="257"/>
      <c r="AD287" s="257"/>
      <c r="AE287" s="257"/>
      <c r="AF287" s="257"/>
      <c r="AG287" s="257"/>
      <c r="AH287" s="257"/>
      <c r="AI287" s="257"/>
      <c r="AJ287" s="257"/>
      <c r="AK287" s="257"/>
      <c r="AL287" s="257"/>
      <c r="AM287" s="257"/>
      <c r="AN287" s="257"/>
      <c r="AO287" s="257"/>
      <c r="AP287" s="257"/>
      <c r="AQ287" s="257"/>
      <c r="AR287" s="257"/>
      <c r="AS287" s="257"/>
      <c r="AT287" s="257"/>
      <c r="AU287" s="257"/>
      <c r="AV287" s="257"/>
      <c r="AW287" s="257"/>
      <c r="AX287" s="258"/>
      <c r="AY287" s="195"/>
      <c r="BA287" s="192">
        <f t="shared" si="62"/>
        <v>5</v>
      </c>
      <c r="BB287" s="192">
        <f t="shared" si="62"/>
        <v>9</v>
      </c>
      <c r="BC287" s="192">
        <f t="shared" si="62"/>
        <v>1</v>
      </c>
      <c r="BD287" s="192"/>
      <c r="BE287" s="192"/>
      <c r="BF287" s="192"/>
      <c r="BG287" s="559" t="str">
        <f t="shared" ca="1" si="51"/>
        <v/>
      </c>
      <c r="BH287" s="560" t="str">
        <f t="shared" ca="1" si="52"/>
        <v/>
      </c>
      <c r="BI287" s="560" t="str">
        <f t="shared" ca="1" si="53"/>
        <v/>
      </c>
      <c r="BJ287" s="560" t="str">
        <f t="shared" ca="1" si="54"/>
        <v/>
      </c>
      <c r="BK287" s="560" t="str">
        <f t="shared" ca="1" si="55"/>
        <v/>
      </c>
      <c r="BL287" s="561" t="str">
        <f t="shared" ca="1" si="56"/>
        <v/>
      </c>
      <c r="CV287" s="1528"/>
      <c r="CW287" s="1529"/>
      <c r="CX287" s="1529"/>
      <c r="CY287" s="1529"/>
      <c r="CZ287" s="1529"/>
      <c r="DA287" s="1529"/>
      <c r="DB287" s="1529"/>
      <c r="DC287" s="1529"/>
      <c r="DD287" s="1991"/>
      <c r="DE287" s="1992"/>
      <c r="DF287" s="1992"/>
      <c r="DG287" s="1993"/>
      <c r="DH287" s="1264"/>
      <c r="DI287" s="1264"/>
      <c r="DJ287" s="1264"/>
      <c r="DK287" s="1264"/>
      <c r="DL287" s="1264"/>
      <c r="DM287" s="1264"/>
      <c r="DN287" s="1264"/>
      <c r="DO287" s="1264"/>
      <c r="DP287" s="1264"/>
      <c r="DQ287" s="1264"/>
      <c r="DR287" s="307"/>
    </row>
    <row r="288" spans="1:122" s="465" customFormat="1" ht="15" customHeight="1">
      <c r="A288" s="1055"/>
      <c r="B288" s="1056"/>
      <c r="C288" s="1056"/>
      <c r="D288" s="187"/>
      <c r="E288" s="848" t="s">
        <v>233</v>
      </c>
      <c r="F288" s="849"/>
      <c r="G288" s="849"/>
      <c r="H288" s="849"/>
      <c r="I288" s="849"/>
      <c r="J288" s="849"/>
      <c r="K288" s="849"/>
      <c r="L288" s="850"/>
      <c r="M288" s="268" t="str">
        <f>"実績データ集計処理履歴.部品番号 = '&lt;"&amp;$B$37&amp;"."&amp;$D$53&amp;"&gt;'"</f>
        <v>実績データ集計処理履歴.部品番号 = '&lt;入力領域.部品番号&gt;'</v>
      </c>
      <c r="N288" s="269"/>
      <c r="O288" s="269"/>
      <c r="P288" s="269"/>
      <c r="Q288" s="269"/>
      <c r="R288" s="269"/>
      <c r="S288" s="269"/>
      <c r="T288" s="269"/>
      <c r="U288" s="269"/>
      <c r="V288" s="269"/>
      <c r="W288" s="269"/>
      <c r="X288" s="269"/>
      <c r="Y288" s="269"/>
      <c r="Z288" s="269"/>
      <c r="AA288" s="269"/>
      <c r="AB288" s="269"/>
      <c r="AC288" s="269"/>
      <c r="AD288" s="269"/>
      <c r="AE288" s="269"/>
      <c r="AF288" s="269"/>
      <c r="AG288" s="269"/>
      <c r="AH288" s="269"/>
      <c r="AI288" s="269"/>
      <c r="AJ288" s="269"/>
      <c r="AK288" s="269"/>
      <c r="AL288" s="269"/>
      <c r="AM288" s="269"/>
      <c r="AN288" s="269"/>
      <c r="AO288" s="269"/>
      <c r="AP288" s="269"/>
      <c r="AQ288" s="269"/>
      <c r="AR288" s="269"/>
      <c r="AS288" s="269"/>
      <c r="AT288" s="269"/>
      <c r="AU288" s="269"/>
      <c r="AV288" s="269"/>
      <c r="AW288" s="269"/>
      <c r="AX288" s="270"/>
      <c r="AY288" s="195"/>
      <c r="BA288" s="192">
        <f t="shared" ref="BA288:BC289" si="63">BA287</f>
        <v>5</v>
      </c>
      <c r="BB288" s="192">
        <f t="shared" si="63"/>
        <v>9</v>
      </c>
      <c r="BC288" s="192">
        <f t="shared" si="63"/>
        <v>1</v>
      </c>
      <c r="BD288" s="192"/>
      <c r="BE288" s="192"/>
      <c r="BF288" s="192"/>
      <c r="BG288" s="559" t="str">
        <f t="shared" ca="1" si="51"/>
        <v/>
      </c>
      <c r="BH288" s="560" t="str">
        <f t="shared" ca="1" si="52"/>
        <v/>
      </c>
      <c r="BI288" s="560" t="str">
        <f t="shared" ca="1" si="53"/>
        <v/>
      </c>
      <c r="BJ288" s="560" t="str">
        <f t="shared" ca="1" si="54"/>
        <v/>
      </c>
      <c r="BK288" s="560" t="str">
        <f t="shared" ca="1" si="55"/>
        <v/>
      </c>
      <c r="BL288" s="561" t="str">
        <f t="shared" ca="1" si="56"/>
        <v/>
      </c>
      <c r="CV288" s="1528"/>
      <c r="CW288" s="1529"/>
      <c r="CX288" s="1529"/>
      <c r="CY288" s="1529"/>
      <c r="CZ288" s="1529"/>
      <c r="DA288" s="1529"/>
      <c r="DB288" s="1529"/>
      <c r="DC288" s="1529"/>
      <c r="DD288" s="1991"/>
      <c r="DE288" s="1992"/>
      <c r="DF288" s="1992"/>
      <c r="DG288" s="1993"/>
      <c r="DH288" s="1264"/>
      <c r="DI288" s="1264"/>
      <c r="DJ288" s="1264"/>
      <c r="DK288" s="1264"/>
      <c r="DL288" s="1264"/>
      <c r="DM288" s="1264"/>
      <c r="DN288" s="1264"/>
      <c r="DO288" s="1264"/>
      <c r="DP288" s="1264"/>
      <c r="DQ288" s="1264"/>
      <c r="DR288" s="307"/>
    </row>
    <row r="289" spans="1:122" s="465" customFormat="1" ht="15" customHeight="1">
      <c r="A289" s="1055"/>
      <c r="B289" s="1056"/>
      <c r="C289" s="1056"/>
      <c r="D289" s="187"/>
      <c r="E289" s="970"/>
      <c r="F289" s="965"/>
      <c r="G289" s="965"/>
      <c r="H289" s="965"/>
      <c r="I289" s="965"/>
      <c r="J289" s="965"/>
      <c r="K289" s="965"/>
      <c r="L289" s="971"/>
      <c r="M289" s="1057" t="str">
        <f>"実績データ集計処理履歴.工具番号 = '&lt;"&amp;$B$37&amp;"."&amp;$D$58&amp;"&gt;'"</f>
        <v>実績データ集計処理履歴.工具番号 = '&lt;入力領域.工具番号&gt;'</v>
      </c>
      <c r="N289" s="257"/>
      <c r="O289" s="257"/>
      <c r="P289" s="257"/>
      <c r="Q289" s="257"/>
      <c r="R289" s="257"/>
      <c r="S289" s="257"/>
      <c r="T289" s="257"/>
      <c r="U289" s="257"/>
      <c r="V289" s="257"/>
      <c r="W289" s="257"/>
      <c r="X289" s="257"/>
      <c r="Y289" s="257"/>
      <c r="Z289" s="257"/>
      <c r="AA289" s="257"/>
      <c r="AB289" s="257"/>
      <c r="AC289" s="257"/>
      <c r="AD289" s="257"/>
      <c r="AE289" s="257"/>
      <c r="AF289" s="257"/>
      <c r="AG289" s="257"/>
      <c r="AH289" s="257"/>
      <c r="AI289" s="257"/>
      <c r="AJ289" s="257"/>
      <c r="AK289" s="257"/>
      <c r="AL289" s="257"/>
      <c r="AM289" s="257"/>
      <c r="AN289" s="257"/>
      <c r="AO289" s="257"/>
      <c r="AP289" s="257"/>
      <c r="AQ289" s="257"/>
      <c r="AR289" s="257"/>
      <c r="AS289" s="257"/>
      <c r="AT289" s="257"/>
      <c r="AU289" s="257"/>
      <c r="AV289" s="257"/>
      <c r="AW289" s="257"/>
      <c r="AX289" s="258"/>
      <c r="AY289" s="195"/>
      <c r="BA289" s="192">
        <f t="shared" si="63"/>
        <v>5</v>
      </c>
      <c r="BB289" s="192">
        <f t="shared" si="63"/>
        <v>9</v>
      </c>
      <c r="BC289" s="192">
        <f t="shared" si="63"/>
        <v>1</v>
      </c>
      <c r="BD289" s="192"/>
      <c r="BE289" s="192"/>
      <c r="BF289" s="192"/>
      <c r="BG289" s="559" t="str">
        <f t="shared" ca="1" si="51"/>
        <v/>
      </c>
      <c r="BH289" s="560" t="str">
        <f t="shared" ca="1" si="52"/>
        <v/>
      </c>
      <c r="BI289" s="560" t="str">
        <f t="shared" ca="1" si="53"/>
        <v/>
      </c>
      <c r="BJ289" s="560" t="str">
        <f t="shared" ca="1" si="54"/>
        <v/>
      </c>
      <c r="BK289" s="560" t="str">
        <f t="shared" ca="1" si="55"/>
        <v/>
      </c>
      <c r="BL289" s="561" t="str">
        <f t="shared" ca="1" si="56"/>
        <v/>
      </c>
      <c r="CV289" s="1528"/>
      <c r="CW289" s="1529"/>
      <c r="CX289" s="1529"/>
      <c r="CY289" s="1529"/>
      <c r="CZ289" s="1529"/>
      <c r="DA289" s="1529"/>
      <c r="DB289" s="1529"/>
      <c r="DC289" s="1529"/>
      <c r="DD289" s="1991"/>
      <c r="DE289" s="1992"/>
      <c r="DF289" s="1992"/>
      <c r="DG289" s="1993"/>
      <c r="DH289" s="1264"/>
      <c r="DI289" s="1264"/>
      <c r="DJ289" s="1264"/>
      <c r="DK289" s="1264"/>
      <c r="DL289" s="1264"/>
      <c r="DM289" s="1264"/>
      <c r="DN289" s="1264"/>
      <c r="DO289" s="1264"/>
      <c r="DP289" s="1264"/>
      <c r="DQ289" s="1264"/>
      <c r="DR289" s="307"/>
    </row>
    <row r="290" spans="1:122" s="465" customFormat="1" ht="15" customHeight="1">
      <c r="A290" s="1055"/>
      <c r="B290" s="1056"/>
      <c r="C290" s="1056"/>
      <c r="D290" s="187"/>
      <c r="E290" s="970"/>
      <c r="F290" s="965"/>
      <c r="G290" s="965"/>
      <c r="H290" s="965"/>
      <c r="I290" s="965"/>
      <c r="J290" s="965"/>
      <c r="K290" s="965"/>
      <c r="L290" s="971"/>
      <c r="M290" s="1057" t="str">
        <f>"実績データ集計処理履歴.処理開始データID = '&lt;"&amp;$B$37&amp;"."&amp;$D$60&amp;"+該当月の末日＋23595999&gt;'"</f>
        <v>実績データ集計処理履歴.処理開始データID = '&lt;入力領域.起点月+該当月の末日＋23595999&gt;'</v>
      </c>
      <c r="N290" s="257"/>
      <c r="O290" s="257"/>
      <c r="P290" s="257"/>
      <c r="Q290" s="257"/>
      <c r="R290" s="257"/>
      <c r="S290" s="257"/>
      <c r="T290" s="257"/>
      <c r="U290" s="257"/>
      <c r="V290" s="257"/>
      <c r="W290" s="257"/>
      <c r="X290" s="257"/>
      <c r="Y290" s="257"/>
      <c r="Z290" s="257"/>
      <c r="AA290" s="257"/>
      <c r="AB290" s="257"/>
      <c r="AC290" s="257"/>
      <c r="AD290" s="257"/>
      <c r="AE290" s="257"/>
      <c r="AF290" s="257"/>
      <c r="AG290" s="257"/>
      <c r="AH290" s="257"/>
      <c r="AI290" s="257"/>
      <c r="AJ290" s="257"/>
      <c r="AK290" s="257"/>
      <c r="AL290" s="257"/>
      <c r="AM290" s="257"/>
      <c r="AN290" s="257"/>
      <c r="AO290" s="257"/>
      <c r="AP290" s="257"/>
      <c r="AQ290" s="257"/>
      <c r="AR290" s="257"/>
      <c r="AS290" s="257"/>
      <c r="AT290" s="257"/>
      <c r="AU290" s="257"/>
      <c r="AV290" s="257"/>
      <c r="AW290" s="257"/>
      <c r="AX290" s="258"/>
      <c r="AY290" s="195"/>
      <c r="BA290" s="192">
        <f>BA289</f>
        <v>5</v>
      </c>
      <c r="BB290" s="192">
        <f>BB289</f>
        <v>9</v>
      </c>
      <c r="BC290" s="192">
        <f>BC289</f>
        <v>1</v>
      </c>
      <c r="BD290" s="192"/>
      <c r="BE290" s="192"/>
      <c r="BF290" s="192"/>
      <c r="BG290" s="559" t="str">
        <f t="shared" ca="1" si="51"/>
        <v/>
      </c>
      <c r="BH290" s="560" t="str">
        <f t="shared" ca="1" si="52"/>
        <v/>
      </c>
      <c r="BI290" s="560" t="str">
        <f t="shared" ca="1" si="53"/>
        <v/>
      </c>
      <c r="BJ290" s="560" t="str">
        <f t="shared" ca="1" si="54"/>
        <v/>
      </c>
      <c r="BK290" s="560" t="str">
        <f t="shared" ca="1" si="55"/>
        <v/>
      </c>
      <c r="BL290" s="561" t="str">
        <f t="shared" ca="1" si="56"/>
        <v/>
      </c>
      <c r="CV290" s="1528"/>
      <c r="CW290" s="1529"/>
      <c r="CX290" s="1529"/>
      <c r="CY290" s="1529"/>
      <c r="CZ290" s="1529"/>
      <c r="DA290" s="1529"/>
      <c r="DB290" s="1529"/>
      <c r="DC290" s="1529"/>
      <c r="DD290" s="1991"/>
      <c r="DE290" s="1992"/>
      <c r="DF290" s="1992"/>
      <c r="DG290" s="1993"/>
      <c r="DH290" s="1264"/>
      <c r="DI290" s="1264"/>
      <c r="DJ290" s="1264"/>
      <c r="DK290" s="1264"/>
      <c r="DL290" s="1264"/>
      <c r="DM290" s="1264"/>
      <c r="DN290" s="1264"/>
      <c r="DO290" s="1264"/>
      <c r="DP290" s="1264"/>
      <c r="DQ290" s="1264"/>
      <c r="DR290" s="307"/>
    </row>
    <row r="291" spans="1:122" s="465" customFormat="1" ht="15" customHeight="1">
      <c r="A291" s="1055"/>
      <c r="B291" s="1056"/>
      <c r="C291" s="1056"/>
      <c r="D291" s="187"/>
      <c r="E291" s="1067"/>
      <c r="F291" s="1068"/>
      <c r="G291" s="1068"/>
      <c r="H291" s="1068"/>
      <c r="I291" s="1068"/>
      <c r="J291" s="1068"/>
      <c r="K291" s="1068"/>
      <c r="L291" s="1069"/>
      <c r="M291" s="261" t="str">
        <f>"実績データ集計処理履歴.ライン分類 = 9"</f>
        <v>実績データ集計処理履歴.ライン分類 = 9</v>
      </c>
      <c r="N291" s="271"/>
      <c r="O291" s="271"/>
      <c r="P291" s="271"/>
      <c r="Q291" s="271"/>
      <c r="R291" s="271"/>
      <c r="S291" s="271"/>
      <c r="T291" s="271"/>
      <c r="U291" s="271"/>
      <c r="V291" s="271"/>
      <c r="W291" s="271"/>
      <c r="X291" s="271"/>
      <c r="Y291" s="271"/>
      <c r="Z291" s="271"/>
      <c r="AA291" s="271"/>
      <c r="AB291" s="271"/>
      <c r="AC291" s="271"/>
      <c r="AD291" s="271"/>
      <c r="AE291" s="271"/>
      <c r="AF291" s="271"/>
      <c r="AG291" s="271"/>
      <c r="AH291" s="271"/>
      <c r="AI291" s="271"/>
      <c r="AJ291" s="271"/>
      <c r="AK291" s="271"/>
      <c r="AL291" s="271"/>
      <c r="AM291" s="271"/>
      <c r="AN291" s="271"/>
      <c r="AO291" s="271"/>
      <c r="AP291" s="271"/>
      <c r="AQ291" s="271"/>
      <c r="AR291" s="271"/>
      <c r="AS291" s="271"/>
      <c r="AT291" s="271"/>
      <c r="AU291" s="271"/>
      <c r="AV291" s="271"/>
      <c r="AW291" s="271"/>
      <c r="AX291" s="272"/>
      <c r="AY291" s="195"/>
      <c r="BA291" s="192">
        <f t="shared" ref="BA291:BC292" si="64">BA290</f>
        <v>5</v>
      </c>
      <c r="BB291" s="192">
        <f t="shared" si="64"/>
        <v>9</v>
      </c>
      <c r="BC291" s="192">
        <f t="shared" si="64"/>
        <v>1</v>
      </c>
      <c r="BD291" s="192"/>
      <c r="BE291" s="192"/>
      <c r="BF291" s="192"/>
      <c r="BG291" s="559" t="str">
        <f t="shared" ca="1" si="51"/>
        <v/>
      </c>
      <c r="BH291" s="560" t="str">
        <f t="shared" ca="1" si="52"/>
        <v/>
      </c>
      <c r="BI291" s="560" t="str">
        <f t="shared" ca="1" si="53"/>
        <v/>
      </c>
      <c r="BJ291" s="560" t="str">
        <f t="shared" ca="1" si="54"/>
        <v/>
      </c>
      <c r="BK291" s="560" t="str">
        <f t="shared" ca="1" si="55"/>
        <v/>
      </c>
      <c r="BL291" s="561" t="str">
        <f t="shared" ca="1" si="56"/>
        <v/>
      </c>
      <c r="CV291" s="1528"/>
      <c r="CW291" s="1529"/>
      <c r="CX291" s="1529"/>
      <c r="CY291" s="1529"/>
      <c r="CZ291" s="1529"/>
      <c r="DA291" s="1529"/>
      <c r="DB291" s="1529"/>
      <c r="DC291" s="1529"/>
      <c r="DD291" s="1991"/>
      <c r="DE291" s="1992"/>
      <c r="DF291" s="1992"/>
      <c r="DG291" s="1993"/>
      <c r="DH291" s="1264"/>
      <c r="DI291" s="1264"/>
      <c r="DJ291" s="1264"/>
      <c r="DK291" s="1264"/>
      <c r="DL291" s="1264"/>
      <c r="DM291" s="1264"/>
      <c r="DN291" s="1264"/>
      <c r="DO291" s="1264"/>
      <c r="DP291" s="1264"/>
      <c r="DQ291" s="1264"/>
      <c r="DR291" s="307"/>
    </row>
    <row r="292" spans="1:122" s="465" customFormat="1" ht="15" customHeight="1">
      <c r="A292" s="1887" t="str">
        <f>BA292&amp;"."&amp;BB292&amp;"."&amp;BC292</f>
        <v>5.9.2</v>
      </c>
      <c r="B292" s="1888"/>
      <c r="C292" s="1888"/>
      <c r="D292" s="1888"/>
      <c r="E292" s="465" t="s">
        <v>1333</v>
      </c>
      <c r="F292" s="236"/>
      <c r="G292" s="236"/>
      <c r="H292" s="236"/>
      <c r="J292" s="236"/>
      <c r="K292" s="236"/>
      <c r="L292" s="236"/>
      <c r="M292" s="236"/>
      <c r="N292" s="236"/>
      <c r="O292" s="236"/>
      <c r="P292" s="236"/>
      <c r="Q292" s="236"/>
      <c r="R292" s="236"/>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40"/>
      <c r="BA292" s="192">
        <f t="shared" si="64"/>
        <v>5</v>
      </c>
      <c r="BB292" s="192">
        <f>BB291</f>
        <v>9</v>
      </c>
      <c r="BC292" s="193">
        <f>BC291+1</f>
        <v>2</v>
      </c>
      <c r="BD292" s="192"/>
      <c r="BE292" s="192"/>
      <c r="BF292" s="192"/>
      <c r="BG292" s="559" t="str">
        <f t="shared" ca="1" si="51"/>
        <v/>
      </c>
      <c r="BH292" s="560" t="str">
        <f t="shared" ca="1" si="52"/>
        <v/>
      </c>
      <c r="BI292" s="560" t="str">
        <f t="shared" ca="1" si="53"/>
        <v/>
      </c>
      <c r="BJ292" s="560" t="str">
        <f t="shared" ca="1" si="54"/>
        <v/>
      </c>
      <c r="BK292" s="560" t="str">
        <f t="shared" ca="1" si="55"/>
        <v/>
      </c>
      <c r="BL292" s="561" t="str">
        <f t="shared" ca="1" si="56"/>
        <v/>
      </c>
      <c r="CV292" s="1528"/>
      <c r="CW292" s="1529"/>
      <c r="CX292" s="1529"/>
      <c r="CY292" s="1529"/>
      <c r="CZ292" s="1529"/>
      <c r="DA292" s="1529"/>
      <c r="DB292" s="1529"/>
      <c r="DC292" s="1529"/>
      <c r="DD292" s="1991"/>
      <c r="DE292" s="1992"/>
      <c r="DF292" s="1992"/>
      <c r="DG292" s="1993"/>
      <c r="DH292" s="1264"/>
      <c r="DI292" s="1264"/>
      <c r="DJ292" s="1264"/>
      <c r="DK292" s="1264"/>
      <c r="DL292" s="1264"/>
      <c r="DM292" s="1264"/>
      <c r="DN292" s="1264"/>
      <c r="DO292" s="1264"/>
      <c r="DP292" s="1264"/>
      <c r="DQ292" s="1264"/>
      <c r="DR292" s="307"/>
    </row>
    <row r="293" spans="1:122" s="465" customFormat="1" ht="15" customHeight="1">
      <c r="A293" s="1055"/>
      <c r="B293" s="1056"/>
      <c r="C293" s="1056"/>
      <c r="D293" s="187"/>
      <c r="E293" s="465" t="s">
        <v>1336</v>
      </c>
      <c r="H293" s="189"/>
      <c r="AY293" s="195"/>
      <c r="BA293" s="192">
        <f>BA292</f>
        <v>5</v>
      </c>
      <c r="BB293" s="192">
        <f>BB292</f>
        <v>9</v>
      </c>
      <c r="BC293" s="192">
        <f>BC292</f>
        <v>2</v>
      </c>
      <c r="BD293" s="192"/>
      <c r="BE293" s="192"/>
      <c r="BF293" s="192"/>
      <c r="BG293" s="559" t="str">
        <f t="shared" ca="1" si="51"/>
        <v/>
      </c>
      <c r="BH293" s="560" t="str">
        <f t="shared" ca="1" si="52"/>
        <v/>
      </c>
      <c r="BI293" s="560" t="str">
        <f t="shared" ca="1" si="53"/>
        <v/>
      </c>
      <c r="BJ293" s="560" t="str">
        <f t="shared" ca="1" si="54"/>
        <v/>
      </c>
      <c r="BK293" s="560" t="str">
        <f t="shared" ca="1" si="55"/>
        <v/>
      </c>
      <c r="BL293" s="561" t="str">
        <f t="shared" ca="1" si="56"/>
        <v/>
      </c>
      <c r="CV293" s="1528" t="s">
        <v>2290</v>
      </c>
      <c r="CW293" s="1529"/>
      <c r="CX293" s="1529"/>
      <c r="CY293" s="1529"/>
      <c r="CZ293" s="1529"/>
      <c r="DA293" s="1529"/>
      <c r="DB293" s="1529"/>
      <c r="DC293" s="1529"/>
      <c r="DD293" s="1991"/>
      <c r="DE293" s="1992"/>
      <c r="DF293" s="1992"/>
      <c r="DG293" s="1993"/>
      <c r="DH293" s="1264"/>
      <c r="DI293" s="1264"/>
      <c r="DJ293" s="1264"/>
      <c r="DK293" s="1264"/>
      <c r="DL293" s="1264"/>
      <c r="DM293" s="1264"/>
      <c r="DN293" s="1264"/>
      <c r="DO293" s="1264"/>
      <c r="DP293" s="1264"/>
      <c r="DQ293" s="1264"/>
      <c r="DR293" s="307"/>
    </row>
    <row r="294" spans="1:122" s="465" customFormat="1" ht="15" customHeight="1">
      <c r="A294" s="1055"/>
      <c r="B294" s="1056"/>
      <c r="C294" s="1056"/>
      <c r="D294" s="187"/>
      <c r="E294" s="845" t="s">
        <v>150</v>
      </c>
      <c r="F294" s="846"/>
      <c r="G294" s="846"/>
      <c r="H294" s="846"/>
      <c r="I294" s="846"/>
      <c r="J294" s="846"/>
      <c r="K294" s="846"/>
      <c r="L294" s="847"/>
      <c r="M294" s="237" t="s">
        <v>342</v>
      </c>
      <c r="N294" s="197"/>
      <c r="O294" s="197"/>
      <c r="P294" s="197"/>
      <c r="Q294" s="197"/>
      <c r="R294" s="197"/>
      <c r="S294" s="197"/>
      <c r="T294" s="197"/>
      <c r="U294" s="197"/>
      <c r="V294" s="197"/>
      <c r="W294" s="197"/>
      <c r="X294" s="197"/>
      <c r="Y294" s="197"/>
      <c r="Z294" s="197"/>
      <c r="AA294" s="197"/>
      <c r="AB294" s="197"/>
      <c r="AC294" s="197"/>
      <c r="AD294" s="197"/>
      <c r="AE294" s="197"/>
      <c r="AF294" s="197"/>
      <c r="AG294" s="197"/>
      <c r="AH294" s="197"/>
      <c r="AI294" s="197"/>
      <c r="AJ294" s="197"/>
      <c r="AK294" s="197"/>
      <c r="AL294" s="197"/>
      <c r="AM294" s="197"/>
      <c r="AN294" s="197"/>
      <c r="AO294" s="197"/>
      <c r="AP294" s="197"/>
      <c r="AQ294" s="197"/>
      <c r="AR294" s="197"/>
      <c r="AS294" s="197"/>
      <c r="AT294" s="197"/>
      <c r="AU294" s="197"/>
      <c r="AV294" s="197"/>
      <c r="AW294" s="197"/>
      <c r="AX294" s="198"/>
      <c r="AY294" s="195"/>
      <c r="BA294" s="192">
        <f>BA293</f>
        <v>5</v>
      </c>
      <c r="BB294" s="192">
        <f>BB293</f>
        <v>9</v>
      </c>
      <c r="BC294" s="192">
        <f>BC293</f>
        <v>2</v>
      </c>
      <c r="BD294" s="192"/>
      <c r="BE294" s="192"/>
      <c r="BF294" s="192"/>
      <c r="BG294" s="559" t="str">
        <f t="shared" ca="1" si="51"/>
        <v/>
      </c>
      <c r="BH294" s="560" t="str">
        <f t="shared" ca="1" si="52"/>
        <v/>
      </c>
      <c r="BI294" s="560" t="str">
        <f t="shared" ca="1" si="53"/>
        <v/>
      </c>
      <c r="BJ294" s="560" t="str">
        <f t="shared" ca="1" si="54"/>
        <v/>
      </c>
      <c r="BK294" s="560" t="str">
        <f t="shared" ca="1" si="55"/>
        <v/>
      </c>
      <c r="BL294" s="561" t="str">
        <f t="shared" ca="1" si="56"/>
        <v/>
      </c>
      <c r="CV294" s="1528"/>
      <c r="CW294" s="1529"/>
      <c r="CX294" s="1529"/>
      <c r="CY294" s="1529"/>
      <c r="CZ294" s="1529"/>
      <c r="DA294" s="1529"/>
      <c r="DB294" s="1529"/>
      <c r="DC294" s="1529"/>
      <c r="DD294" s="1991"/>
      <c r="DE294" s="1992"/>
      <c r="DF294" s="1992"/>
      <c r="DG294" s="1993"/>
      <c r="DH294" s="1264"/>
      <c r="DI294" s="1264"/>
      <c r="DJ294" s="1264"/>
      <c r="DK294" s="1264"/>
      <c r="DL294" s="1264"/>
      <c r="DM294" s="1264"/>
      <c r="DN294" s="1264"/>
      <c r="DO294" s="1264"/>
      <c r="DP294" s="1264"/>
      <c r="DQ294" s="1264"/>
      <c r="DR294" s="307"/>
    </row>
    <row r="295" spans="1:122" s="465" customFormat="1" ht="15" customHeight="1">
      <c r="A295" s="1055"/>
      <c r="B295" s="1056"/>
      <c r="C295" s="1056"/>
      <c r="D295" s="187"/>
      <c r="E295" s="848" t="s">
        <v>151</v>
      </c>
      <c r="F295" s="849"/>
      <c r="G295" s="849"/>
      <c r="H295" s="849"/>
      <c r="I295" s="849"/>
      <c r="J295" s="849"/>
      <c r="K295" s="849"/>
      <c r="L295" s="850"/>
      <c r="M295" s="1053" t="s">
        <v>1337</v>
      </c>
      <c r="N295" s="1061"/>
      <c r="O295" s="1061"/>
      <c r="P295" s="1061"/>
      <c r="Q295" s="1061"/>
      <c r="R295" s="1061"/>
      <c r="S295" s="1061"/>
      <c r="T295" s="1061"/>
      <c r="U295" s="1061"/>
      <c r="V295" s="1061"/>
      <c r="W295" s="1061"/>
      <c r="X295" s="1061"/>
      <c r="Y295" s="1061"/>
      <c r="Z295" s="1061"/>
      <c r="AA295" s="1061"/>
      <c r="AB295" s="1061"/>
      <c r="AC295" s="1061"/>
      <c r="AD295" s="1061"/>
      <c r="AE295" s="1061"/>
      <c r="AF295" s="1061"/>
      <c r="AG295" s="1061"/>
      <c r="AH295" s="1061"/>
      <c r="AI295" s="1061"/>
      <c r="AJ295" s="1061"/>
      <c r="AK295" s="1061"/>
      <c r="AL295" s="1061"/>
      <c r="AM295" s="1061"/>
      <c r="AN295" s="1061"/>
      <c r="AO295" s="1061"/>
      <c r="AP295" s="1061"/>
      <c r="AQ295" s="1061"/>
      <c r="AR295" s="1061"/>
      <c r="AS295" s="1061"/>
      <c r="AT295" s="1061"/>
      <c r="AU295" s="1061"/>
      <c r="AV295" s="1061"/>
      <c r="AW295" s="1061"/>
      <c r="AX295" s="468"/>
      <c r="AY295" s="195"/>
      <c r="BA295" s="192">
        <f>BA294</f>
        <v>5</v>
      </c>
      <c r="BB295" s="192">
        <f>BB294</f>
        <v>9</v>
      </c>
      <c r="BC295" s="192">
        <f>BC294</f>
        <v>2</v>
      </c>
      <c r="BD295" s="192"/>
      <c r="BE295" s="192"/>
      <c r="BF295" s="192"/>
      <c r="BG295" s="559" t="str">
        <f t="shared" ca="1" si="51"/>
        <v/>
      </c>
      <c r="BH295" s="560" t="str">
        <f t="shared" ca="1" si="52"/>
        <v/>
      </c>
      <c r="BI295" s="560" t="str">
        <f t="shared" ca="1" si="53"/>
        <v/>
      </c>
      <c r="BJ295" s="560" t="str">
        <f t="shared" ca="1" si="54"/>
        <v/>
      </c>
      <c r="BK295" s="560" t="str">
        <f t="shared" ca="1" si="55"/>
        <v/>
      </c>
      <c r="BL295" s="561" t="str">
        <f t="shared" ca="1" si="56"/>
        <v/>
      </c>
      <c r="CV295" s="1528"/>
      <c r="CW295" s="1529"/>
      <c r="CX295" s="1529"/>
      <c r="CY295" s="1529"/>
      <c r="CZ295" s="1529"/>
      <c r="DA295" s="1529"/>
      <c r="DB295" s="1529"/>
      <c r="DC295" s="1529"/>
      <c r="DD295" s="1991"/>
      <c r="DE295" s="1992"/>
      <c r="DF295" s="1992"/>
      <c r="DG295" s="1993"/>
      <c r="DH295" s="1264"/>
      <c r="DI295" s="1264"/>
      <c r="DJ295" s="1264"/>
      <c r="DK295" s="1264"/>
      <c r="DL295" s="1264"/>
      <c r="DM295" s="1264"/>
      <c r="DN295" s="1264"/>
      <c r="DO295" s="1264"/>
      <c r="DP295" s="1264"/>
      <c r="DQ295" s="1264"/>
      <c r="DR295" s="307"/>
    </row>
    <row r="296" spans="1:122" s="465" customFormat="1" ht="15" customHeight="1">
      <c r="A296" s="1055"/>
      <c r="B296" s="1056"/>
      <c r="C296" s="1056"/>
      <c r="D296" s="187"/>
      <c r="E296" s="589"/>
      <c r="F296" s="275"/>
      <c r="G296" s="479"/>
      <c r="H296" s="479"/>
      <c r="I296" s="479"/>
      <c r="J296" s="479"/>
      <c r="K296" s="479"/>
      <c r="L296" s="1094"/>
      <c r="M296" s="1060" t="s">
        <v>1338</v>
      </c>
      <c r="N296" s="236"/>
      <c r="O296" s="236"/>
      <c r="P296" s="236"/>
      <c r="Q296" s="236"/>
      <c r="R296" s="236"/>
      <c r="S296" s="236"/>
      <c r="T296" s="236"/>
      <c r="U296" s="236"/>
      <c r="V296" s="236"/>
      <c r="W296" s="236"/>
      <c r="X296" s="236"/>
      <c r="Y296" s="236"/>
      <c r="Z296" s="236"/>
      <c r="AA296" s="236"/>
      <c r="AB296" s="236"/>
      <c r="AC296" s="236"/>
      <c r="AD296" s="236"/>
      <c r="AE296" s="236"/>
      <c r="AF296" s="236"/>
      <c r="AG296" s="236"/>
      <c r="AH296" s="236"/>
      <c r="AI296" s="236"/>
      <c r="AJ296" s="236"/>
      <c r="AK296" s="236"/>
      <c r="AL296" s="236"/>
      <c r="AM296" s="236"/>
      <c r="AN296" s="236"/>
      <c r="AO296" s="236"/>
      <c r="AP296" s="236"/>
      <c r="AQ296" s="236"/>
      <c r="AR296" s="236"/>
      <c r="AS296" s="236"/>
      <c r="AT296" s="236"/>
      <c r="AU296" s="236"/>
      <c r="AV296" s="236"/>
      <c r="AW296" s="236"/>
      <c r="AX296" s="245"/>
      <c r="AY296" s="195"/>
      <c r="BA296" s="192">
        <f t="shared" ref="BA296:BC300" si="65">BA295</f>
        <v>5</v>
      </c>
      <c r="BB296" s="192">
        <f t="shared" si="65"/>
        <v>9</v>
      </c>
      <c r="BC296" s="192">
        <f t="shared" si="65"/>
        <v>2</v>
      </c>
      <c r="BD296" s="192"/>
      <c r="BE296" s="192"/>
      <c r="BF296" s="192"/>
      <c r="BG296" s="559" t="str">
        <f t="shared" ca="1" si="51"/>
        <v/>
      </c>
      <c r="BH296" s="560" t="str">
        <f t="shared" ca="1" si="52"/>
        <v/>
      </c>
      <c r="BI296" s="560" t="str">
        <f t="shared" ca="1" si="53"/>
        <v/>
      </c>
      <c r="BJ296" s="560" t="str">
        <f t="shared" ca="1" si="54"/>
        <v/>
      </c>
      <c r="BK296" s="560" t="str">
        <f t="shared" ca="1" si="55"/>
        <v/>
      </c>
      <c r="BL296" s="561" t="str">
        <f t="shared" ca="1" si="56"/>
        <v/>
      </c>
      <c r="CV296" s="1528"/>
      <c r="CW296" s="1529"/>
      <c r="CX296" s="1529"/>
      <c r="CY296" s="1529"/>
      <c r="CZ296" s="1529"/>
      <c r="DA296" s="1529"/>
      <c r="DB296" s="1529"/>
      <c r="DC296" s="1529"/>
      <c r="DD296" s="1991"/>
      <c r="DE296" s="1992"/>
      <c r="DF296" s="1992"/>
      <c r="DG296" s="1993"/>
      <c r="DH296" s="1264"/>
      <c r="DI296" s="1264"/>
      <c r="DJ296" s="1264"/>
      <c r="DK296" s="1264"/>
      <c r="DL296" s="1264"/>
      <c r="DM296" s="1264"/>
      <c r="DN296" s="1264"/>
      <c r="DO296" s="1264"/>
      <c r="DP296" s="1264"/>
      <c r="DQ296" s="1264"/>
      <c r="DR296" s="307"/>
    </row>
    <row r="297" spans="1:122" s="465" customFormat="1" ht="15" customHeight="1">
      <c r="A297" s="1055"/>
      <c r="B297" s="1056"/>
      <c r="C297" s="1056"/>
      <c r="D297" s="187"/>
      <c r="E297" s="303"/>
      <c r="F297" s="538"/>
      <c r="G297" s="1095"/>
      <c r="H297" s="1095"/>
      <c r="I297" s="1095"/>
      <c r="J297" s="1095"/>
      <c r="K297" s="1095"/>
      <c r="L297" s="1096"/>
      <c r="M297" s="238" t="s">
        <v>1339</v>
      </c>
      <c r="N297" s="249"/>
      <c r="O297" s="249"/>
      <c r="P297" s="249"/>
      <c r="Q297" s="249"/>
      <c r="R297" s="249"/>
      <c r="S297" s="249"/>
      <c r="T297" s="249"/>
      <c r="U297" s="249"/>
      <c r="V297" s="249"/>
      <c r="W297" s="249"/>
      <c r="X297" s="249"/>
      <c r="Y297" s="249"/>
      <c r="Z297" s="249"/>
      <c r="AA297" s="249"/>
      <c r="AB297" s="249"/>
      <c r="AC297" s="249"/>
      <c r="AD297" s="249"/>
      <c r="AE297" s="249"/>
      <c r="AF297" s="249"/>
      <c r="AG297" s="249"/>
      <c r="AH297" s="249"/>
      <c r="AI297" s="249"/>
      <c r="AJ297" s="249"/>
      <c r="AK297" s="249"/>
      <c r="AL297" s="249"/>
      <c r="AM297" s="249"/>
      <c r="AN297" s="249"/>
      <c r="AO297" s="249"/>
      <c r="AP297" s="249"/>
      <c r="AQ297" s="249"/>
      <c r="AR297" s="249"/>
      <c r="AS297" s="249"/>
      <c r="AT297" s="249"/>
      <c r="AU297" s="249"/>
      <c r="AV297" s="249"/>
      <c r="AW297" s="249"/>
      <c r="AX297" s="251"/>
      <c r="AY297" s="195"/>
      <c r="BA297" s="192">
        <f t="shared" si="65"/>
        <v>5</v>
      </c>
      <c r="BB297" s="192">
        <f t="shared" si="65"/>
        <v>9</v>
      </c>
      <c r="BC297" s="192">
        <f t="shared" si="65"/>
        <v>2</v>
      </c>
      <c r="BD297" s="192"/>
      <c r="BE297" s="192"/>
      <c r="BF297" s="192"/>
      <c r="BG297" s="559" t="str">
        <f t="shared" ca="1" si="51"/>
        <v/>
      </c>
      <c r="BH297" s="560" t="str">
        <f t="shared" ca="1" si="52"/>
        <v/>
      </c>
      <c r="BI297" s="560" t="str">
        <f t="shared" ca="1" si="53"/>
        <v/>
      </c>
      <c r="BJ297" s="560" t="str">
        <f t="shared" ca="1" si="54"/>
        <v/>
      </c>
      <c r="BK297" s="560" t="str">
        <f t="shared" ca="1" si="55"/>
        <v/>
      </c>
      <c r="BL297" s="561" t="str">
        <f t="shared" ca="1" si="56"/>
        <v/>
      </c>
      <c r="CV297" s="1528"/>
      <c r="CW297" s="1529"/>
      <c r="CX297" s="1529"/>
      <c r="CY297" s="1529"/>
      <c r="CZ297" s="1529"/>
      <c r="DA297" s="1529"/>
      <c r="DB297" s="1529"/>
      <c r="DC297" s="1529"/>
      <c r="DD297" s="1991"/>
      <c r="DE297" s="1992"/>
      <c r="DF297" s="1992"/>
      <c r="DG297" s="1993"/>
      <c r="DH297" s="1264"/>
      <c r="DI297" s="1264"/>
      <c r="DJ297" s="1264"/>
      <c r="DK297" s="1264"/>
      <c r="DL297" s="1264"/>
      <c r="DM297" s="1264"/>
      <c r="DN297" s="1264"/>
      <c r="DO297" s="1264"/>
      <c r="DP297" s="1264"/>
      <c r="DQ297" s="1264"/>
      <c r="DR297" s="307"/>
    </row>
    <row r="298" spans="1:122" s="465" customFormat="1" ht="15" customHeight="1">
      <c r="A298" s="1726" t="str">
        <f>$BD298&amp;"."</f>
        <v>①.</v>
      </c>
      <c r="B298" s="1727"/>
      <c r="C298" s="1727"/>
      <c r="D298" s="1727"/>
      <c r="E298" s="1727"/>
      <c r="F298" s="278" t="s">
        <v>1340</v>
      </c>
      <c r="G298" s="274"/>
      <c r="H298" s="274"/>
      <c r="I298" s="274"/>
      <c r="J298" s="274"/>
      <c r="K298" s="274"/>
      <c r="L298" s="274"/>
      <c r="M298" s="274"/>
      <c r="N298" s="274"/>
      <c r="O298" s="278"/>
      <c r="P298" s="278"/>
      <c r="Q298" s="278"/>
      <c r="R298" s="278"/>
      <c r="S298" s="278"/>
      <c r="T298" s="278"/>
      <c r="U298" s="278"/>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8"/>
      <c r="AV298" s="278"/>
      <c r="AW298" s="278"/>
      <c r="AX298" s="278"/>
      <c r="AY298" s="195"/>
      <c r="BA298" s="192">
        <f t="shared" si="65"/>
        <v>5</v>
      </c>
      <c r="BB298" s="192">
        <f t="shared" si="65"/>
        <v>9</v>
      </c>
      <c r="BC298" s="192">
        <f>BC297</f>
        <v>2</v>
      </c>
      <c r="BD298" s="193" t="str">
        <f>IF(ISBLANK(BD297),"①",CHAR(CODE(BD297)+1))</f>
        <v>①</v>
      </c>
      <c r="BE298" s="192"/>
      <c r="BF298" s="192"/>
      <c r="BG298" s="559" t="str">
        <f t="shared" ca="1" si="51"/>
        <v/>
      </c>
      <c r="BH298" s="560" t="str">
        <f t="shared" ca="1" si="52"/>
        <v/>
      </c>
      <c r="BI298" s="560" t="str">
        <f t="shared" ca="1" si="53"/>
        <v/>
      </c>
      <c r="BJ298" s="560" t="str">
        <f t="shared" ca="1" si="54"/>
        <v/>
      </c>
      <c r="BK298" s="560" t="str">
        <f t="shared" ca="1" si="55"/>
        <v/>
      </c>
      <c r="BL298" s="561" t="str">
        <f t="shared" ca="1" si="56"/>
        <v/>
      </c>
      <c r="CV298" s="1528" t="s">
        <v>2290</v>
      </c>
      <c r="CW298" s="1529"/>
      <c r="CX298" s="1529"/>
      <c r="CY298" s="1529"/>
      <c r="CZ298" s="1529"/>
      <c r="DA298" s="1529"/>
      <c r="DB298" s="1529"/>
      <c r="DC298" s="1529"/>
      <c r="DD298" s="1991"/>
      <c r="DE298" s="1992"/>
      <c r="DF298" s="1992"/>
      <c r="DG298" s="1993"/>
      <c r="DH298" s="1264"/>
      <c r="DI298" s="1264"/>
      <c r="DJ298" s="1264"/>
      <c r="DK298" s="1264"/>
      <c r="DL298" s="1264"/>
      <c r="DM298" s="1264"/>
      <c r="DN298" s="1264"/>
      <c r="DO298" s="1264"/>
      <c r="DP298" s="1264"/>
      <c r="DQ298" s="1264"/>
      <c r="DR298" s="307"/>
    </row>
    <row r="299" spans="1:122" s="465" customFormat="1" ht="15" customHeight="1">
      <c r="A299" s="1055"/>
      <c r="B299" s="1056"/>
      <c r="C299" s="1056"/>
      <c r="D299" s="187"/>
      <c r="F299" s="465" t="s">
        <v>1341</v>
      </c>
      <c r="H299" s="189"/>
      <c r="AY299" s="195"/>
      <c r="BA299" s="192">
        <f>BA298</f>
        <v>5</v>
      </c>
      <c r="BB299" s="192">
        <f>BB298</f>
        <v>9</v>
      </c>
      <c r="BC299" s="192">
        <f>BC298</f>
        <v>2</v>
      </c>
      <c r="BD299" s="192" t="str">
        <f>BD298</f>
        <v>①</v>
      </c>
      <c r="BE299" s="192"/>
      <c r="BF299" s="192"/>
      <c r="BG299" s="559" t="str">
        <f t="shared" ca="1" si="51"/>
        <v/>
      </c>
      <c r="BH299" s="560" t="str">
        <f t="shared" ca="1" si="52"/>
        <v/>
      </c>
      <c r="BI299" s="560" t="str">
        <f t="shared" ca="1" si="53"/>
        <v/>
      </c>
      <c r="BJ299" s="560" t="str">
        <f t="shared" ca="1" si="54"/>
        <v/>
      </c>
      <c r="BK299" s="560" t="str">
        <f t="shared" ca="1" si="55"/>
        <v/>
      </c>
      <c r="BL299" s="561" t="str">
        <f t="shared" ca="1" si="56"/>
        <v/>
      </c>
      <c r="CV299" s="1528"/>
      <c r="CW299" s="1529"/>
      <c r="CX299" s="1529"/>
      <c r="CY299" s="1529"/>
      <c r="CZ299" s="1529"/>
      <c r="DA299" s="1529"/>
      <c r="DB299" s="1529"/>
      <c r="DC299" s="1529"/>
      <c r="DD299" s="1991"/>
      <c r="DE299" s="1992"/>
      <c r="DF299" s="1992"/>
      <c r="DG299" s="1993"/>
      <c r="DH299" s="1264"/>
      <c r="DI299" s="1264"/>
      <c r="DJ299" s="1264"/>
      <c r="DK299" s="1264"/>
      <c r="DL299" s="1264"/>
      <c r="DM299" s="1264"/>
      <c r="DN299" s="1264"/>
      <c r="DO299" s="1264"/>
      <c r="DP299" s="1264"/>
      <c r="DQ299" s="1264"/>
      <c r="DR299" s="307"/>
    </row>
    <row r="300" spans="1:122" s="465" customFormat="1" ht="15" customHeight="1">
      <c r="A300" s="1726" t="str">
        <f>$BD300&amp;"."</f>
        <v>②.</v>
      </c>
      <c r="B300" s="1727"/>
      <c r="C300" s="1727"/>
      <c r="D300" s="1727"/>
      <c r="E300" s="1727"/>
      <c r="F300" s="278" t="s">
        <v>1342</v>
      </c>
      <c r="G300" s="274"/>
      <c r="H300" s="274"/>
      <c r="I300" s="274"/>
      <c r="J300" s="274"/>
      <c r="K300" s="274"/>
      <c r="L300" s="274"/>
      <c r="M300" s="274"/>
      <c r="N300" s="274"/>
      <c r="O300" s="278"/>
      <c r="P300" s="278"/>
      <c r="Q300" s="278"/>
      <c r="R300" s="278"/>
      <c r="S300" s="278"/>
      <c r="T300" s="278"/>
      <c r="U300" s="278"/>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8"/>
      <c r="AV300" s="278"/>
      <c r="AW300" s="278"/>
      <c r="AX300" s="278"/>
      <c r="AY300" s="195"/>
      <c r="BA300" s="192">
        <f t="shared" si="65"/>
        <v>5</v>
      </c>
      <c r="BB300" s="192">
        <f t="shared" si="65"/>
        <v>9</v>
      </c>
      <c r="BC300" s="192">
        <f>BC299</f>
        <v>2</v>
      </c>
      <c r="BD300" s="193" t="str">
        <f>IF(ISBLANK(BD299),"①",CHAR(CODE(BD299)+1))</f>
        <v>②</v>
      </c>
      <c r="BE300" s="192"/>
      <c r="BF300" s="192"/>
      <c r="BG300" s="559" t="str">
        <f t="shared" ca="1" si="51"/>
        <v/>
      </c>
      <c r="BH300" s="560" t="str">
        <f t="shared" ca="1" si="52"/>
        <v/>
      </c>
      <c r="BI300" s="560" t="str">
        <f t="shared" ca="1" si="53"/>
        <v/>
      </c>
      <c r="BJ300" s="560" t="str">
        <f t="shared" ca="1" si="54"/>
        <v/>
      </c>
      <c r="BK300" s="560" t="str">
        <f t="shared" ca="1" si="55"/>
        <v/>
      </c>
      <c r="BL300" s="561" t="str">
        <f t="shared" ca="1" si="56"/>
        <v/>
      </c>
      <c r="CV300" s="1528" t="s">
        <v>2290</v>
      </c>
      <c r="CW300" s="1529"/>
      <c r="CX300" s="1529"/>
      <c r="CY300" s="1529"/>
      <c r="CZ300" s="1529"/>
      <c r="DA300" s="1529"/>
      <c r="DB300" s="1529"/>
      <c r="DC300" s="1529"/>
      <c r="DD300" s="1991"/>
      <c r="DE300" s="1992"/>
      <c r="DF300" s="1992"/>
      <c r="DG300" s="1993"/>
      <c r="DH300" s="1264"/>
      <c r="DI300" s="1264"/>
      <c r="DJ300" s="1264"/>
      <c r="DK300" s="1264"/>
      <c r="DL300" s="1264"/>
      <c r="DM300" s="1264"/>
      <c r="DN300" s="1264"/>
      <c r="DO300" s="1264"/>
      <c r="DP300" s="1264"/>
      <c r="DQ300" s="1264"/>
      <c r="DR300" s="307"/>
    </row>
    <row r="301" spans="1:122" s="465" customFormat="1" ht="15" customHeight="1">
      <c r="A301" s="1055"/>
      <c r="B301" s="1056"/>
      <c r="C301" s="1056"/>
      <c r="D301" s="187"/>
      <c r="F301" s="465" t="s">
        <v>1343</v>
      </c>
      <c r="H301" s="189"/>
      <c r="AY301" s="195"/>
      <c r="BA301" s="192">
        <f>BA300</f>
        <v>5</v>
      </c>
      <c r="BB301" s="192">
        <f>BB300</f>
        <v>9</v>
      </c>
      <c r="BC301" s="192">
        <f>BC300</f>
        <v>2</v>
      </c>
      <c r="BD301" s="192"/>
      <c r="BE301" s="192"/>
      <c r="BF301" s="192"/>
      <c r="BG301" s="559" t="str">
        <f t="shared" ca="1" si="51"/>
        <v/>
      </c>
      <c r="BH301" s="560" t="str">
        <f t="shared" ca="1" si="52"/>
        <v/>
      </c>
      <c r="BI301" s="560" t="str">
        <f t="shared" ca="1" si="53"/>
        <v/>
      </c>
      <c r="BJ301" s="560" t="str">
        <f t="shared" ca="1" si="54"/>
        <v/>
      </c>
      <c r="BK301" s="560" t="str">
        <f t="shared" ca="1" si="55"/>
        <v/>
      </c>
      <c r="BL301" s="561" t="str">
        <f t="shared" ca="1" si="56"/>
        <v/>
      </c>
      <c r="CV301" s="1488" t="s">
        <v>2265</v>
      </c>
      <c r="CW301" s="1489"/>
      <c r="CX301" s="1489"/>
      <c r="CY301" s="1489"/>
      <c r="CZ301" s="1489"/>
      <c r="DA301" s="1489"/>
      <c r="DB301" s="1489"/>
      <c r="DC301" s="1489"/>
      <c r="DD301" s="1991">
        <v>44644</v>
      </c>
      <c r="DE301" s="1992"/>
      <c r="DF301" s="1992"/>
      <c r="DG301" s="1993"/>
      <c r="DH301" s="1264"/>
      <c r="DI301" s="1264"/>
      <c r="DJ301" s="1264"/>
      <c r="DK301" s="1264"/>
      <c r="DL301" s="1264"/>
      <c r="DM301" s="1264"/>
      <c r="DN301" s="1264"/>
      <c r="DO301" s="1264"/>
      <c r="DP301" s="1264"/>
      <c r="DQ301" s="1264"/>
      <c r="DR301" s="307"/>
    </row>
    <row r="302" spans="1:122" s="465" customFormat="1" ht="15" customHeight="1">
      <c r="A302" s="1055"/>
      <c r="B302" s="1056"/>
      <c r="C302" s="1056"/>
      <c r="D302" s="187"/>
      <c r="F302" s="845" t="s">
        <v>265</v>
      </c>
      <c r="G302" s="846"/>
      <c r="H302" s="846"/>
      <c r="I302" s="846"/>
      <c r="J302" s="846"/>
      <c r="K302" s="846"/>
      <c r="L302" s="846"/>
      <c r="M302" s="847"/>
      <c r="N302" s="265" t="s">
        <v>407</v>
      </c>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c r="AJ302" s="266"/>
      <c r="AK302" s="266"/>
      <c r="AL302" s="266"/>
      <c r="AM302" s="266"/>
      <c r="AN302" s="266"/>
      <c r="AO302" s="266"/>
      <c r="AP302" s="266"/>
      <c r="AQ302" s="266"/>
      <c r="AR302" s="266"/>
      <c r="AS302" s="266"/>
      <c r="AT302" s="266"/>
      <c r="AU302" s="266"/>
      <c r="AV302" s="266"/>
      <c r="AW302" s="266"/>
      <c r="AX302" s="267"/>
      <c r="AY302" s="195"/>
      <c r="BA302" s="192">
        <f t="shared" ref="BA302:BC304" si="66">BA301</f>
        <v>5</v>
      </c>
      <c r="BB302" s="192">
        <f t="shared" si="66"/>
        <v>9</v>
      </c>
      <c r="BC302" s="192">
        <f t="shared" si="66"/>
        <v>2</v>
      </c>
      <c r="BD302" s="192"/>
      <c r="BE302" s="192"/>
      <c r="BF302" s="192"/>
      <c r="BG302" s="559" t="str">
        <f t="shared" ca="1" si="51"/>
        <v/>
      </c>
      <c r="BH302" s="560" t="str">
        <f t="shared" ca="1" si="52"/>
        <v/>
      </c>
      <c r="BI302" s="560" t="str">
        <f t="shared" ca="1" si="53"/>
        <v/>
      </c>
      <c r="BJ302" s="560" t="str">
        <f t="shared" ca="1" si="54"/>
        <v/>
      </c>
      <c r="BK302" s="560" t="str">
        <f t="shared" ca="1" si="55"/>
        <v/>
      </c>
      <c r="BL302" s="561" t="str">
        <f t="shared" ca="1" si="56"/>
        <v/>
      </c>
      <c r="CV302" s="1528"/>
      <c r="CW302" s="1529"/>
      <c r="CX302" s="1529"/>
      <c r="CY302" s="1529"/>
      <c r="CZ302" s="1529"/>
      <c r="DA302" s="1529"/>
      <c r="DB302" s="1529"/>
      <c r="DC302" s="1529"/>
      <c r="DD302" s="1991"/>
      <c r="DE302" s="1992"/>
      <c r="DF302" s="1992"/>
      <c r="DG302" s="1993"/>
      <c r="DH302" s="1264"/>
      <c r="DI302" s="1264"/>
      <c r="DJ302" s="1264"/>
      <c r="DK302" s="1264"/>
      <c r="DL302" s="1264"/>
      <c r="DM302" s="1264"/>
      <c r="DN302" s="1264"/>
      <c r="DO302" s="1264"/>
      <c r="DP302" s="1264"/>
      <c r="DQ302" s="1264"/>
      <c r="DR302" s="307"/>
    </row>
    <row r="303" spans="1:122" s="465" customFormat="1" ht="15" customHeight="1">
      <c r="A303" s="1055"/>
      <c r="B303" s="1056"/>
      <c r="C303" s="1056"/>
      <c r="D303" s="187"/>
      <c r="F303" s="848" t="s">
        <v>1344</v>
      </c>
      <c r="G303" s="849"/>
      <c r="H303" s="849"/>
      <c r="I303" s="849"/>
      <c r="J303" s="849"/>
      <c r="K303" s="849"/>
      <c r="L303" s="849"/>
      <c r="M303" s="850"/>
      <c r="N303" s="268" t="str">
        <f>"実績データ集計処理履歴.集計前ストローク数 = &lt;"&amp;$B$37&amp;"."&amp;$D$62&amp;"&gt;"</f>
        <v>実績データ集計処理履歴.集計前ストローク数 = &lt;入力領域.起点ST&gt;</v>
      </c>
      <c r="O303" s="269"/>
      <c r="P303" s="269"/>
      <c r="Q303" s="269"/>
      <c r="R303" s="269"/>
      <c r="S303" s="269"/>
      <c r="T303" s="269"/>
      <c r="U303" s="269"/>
      <c r="V303" s="269"/>
      <c r="W303" s="269"/>
      <c r="X303" s="269"/>
      <c r="Y303" s="269"/>
      <c r="Z303" s="269"/>
      <c r="AA303" s="269"/>
      <c r="AB303" s="269"/>
      <c r="AC303" s="269"/>
      <c r="AD303" s="269"/>
      <c r="AE303" s="269"/>
      <c r="AF303" s="269"/>
      <c r="AG303" s="269"/>
      <c r="AH303" s="269"/>
      <c r="AI303" s="269"/>
      <c r="AJ303" s="269"/>
      <c r="AK303" s="269"/>
      <c r="AL303" s="269"/>
      <c r="AM303" s="269"/>
      <c r="AN303" s="269"/>
      <c r="AO303" s="269"/>
      <c r="AP303" s="269"/>
      <c r="AQ303" s="269"/>
      <c r="AR303" s="269"/>
      <c r="AS303" s="269"/>
      <c r="AT303" s="269"/>
      <c r="AU303" s="269"/>
      <c r="AV303" s="269"/>
      <c r="AW303" s="269"/>
      <c r="AX303" s="270"/>
      <c r="AY303" s="195"/>
      <c r="BA303" s="192">
        <f t="shared" si="66"/>
        <v>5</v>
      </c>
      <c r="BB303" s="192">
        <f t="shared" si="66"/>
        <v>9</v>
      </c>
      <c r="BC303" s="192">
        <f t="shared" si="66"/>
        <v>2</v>
      </c>
      <c r="BD303" s="192"/>
      <c r="BE303" s="192"/>
      <c r="BF303" s="192"/>
      <c r="BG303" s="559" t="str">
        <f t="shared" ca="1" si="51"/>
        <v/>
      </c>
      <c r="BH303" s="560" t="str">
        <f t="shared" ca="1" si="52"/>
        <v/>
      </c>
      <c r="BI303" s="560" t="str">
        <f t="shared" ca="1" si="53"/>
        <v/>
      </c>
      <c r="BJ303" s="560" t="str">
        <f t="shared" ca="1" si="54"/>
        <v/>
      </c>
      <c r="BK303" s="560" t="str">
        <f t="shared" ca="1" si="55"/>
        <v/>
      </c>
      <c r="BL303" s="561" t="str">
        <f t="shared" ca="1" si="56"/>
        <v/>
      </c>
      <c r="CV303" s="1528"/>
      <c r="CW303" s="1529"/>
      <c r="CX303" s="1529"/>
      <c r="CY303" s="1529"/>
      <c r="CZ303" s="1529"/>
      <c r="DA303" s="1529"/>
      <c r="DB303" s="1529"/>
      <c r="DC303" s="1529"/>
      <c r="DD303" s="1991"/>
      <c r="DE303" s="1992"/>
      <c r="DF303" s="1992"/>
      <c r="DG303" s="1993"/>
      <c r="DH303" s="1264"/>
      <c r="DI303" s="1264"/>
      <c r="DJ303" s="1264"/>
      <c r="DK303" s="1264"/>
      <c r="DL303" s="1264"/>
      <c r="DM303" s="1264"/>
      <c r="DN303" s="1264"/>
      <c r="DO303" s="1264"/>
      <c r="DP303" s="1264"/>
      <c r="DQ303" s="1264"/>
      <c r="DR303" s="307"/>
    </row>
    <row r="304" spans="1:122" s="465" customFormat="1" ht="15" customHeight="1">
      <c r="A304" s="1055"/>
      <c r="B304" s="1056"/>
      <c r="C304" s="1056"/>
      <c r="D304" s="187"/>
      <c r="F304" s="848" t="s">
        <v>233</v>
      </c>
      <c r="G304" s="849"/>
      <c r="H304" s="849"/>
      <c r="I304" s="849"/>
      <c r="J304" s="849"/>
      <c r="K304" s="849"/>
      <c r="L304" s="849"/>
      <c r="M304" s="850"/>
      <c r="N304" s="268" t="str">
        <f>"実績データ集計処理履歴.部品番号 = '&lt;"&amp;$B$37&amp;"."&amp;$D$53&amp;"&gt;'"</f>
        <v>実績データ集計処理履歴.部品番号 = '&lt;入力領域.部品番号&gt;'</v>
      </c>
      <c r="O304" s="269"/>
      <c r="P304" s="269"/>
      <c r="Q304" s="269"/>
      <c r="R304" s="269"/>
      <c r="S304" s="269"/>
      <c r="T304" s="269"/>
      <c r="U304" s="269"/>
      <c r="V304" s="269"/>
      <c r="W304" s="269"/>
      <c r="X304" s="269"/>
      <c r="Y304" s="269"/>
      <c r="Z304" s="269"/>
      <c r="AA304" s="269"/>
      <c r="AB304" s="269"/>
      <c r="AC304" s="269"/>
      <c r="AD304" s="269"/>
      <c r="AE304" s="269"/>
      <c r="AF304" s="269"/>
      <c r="AG304" s="269"/>
      <c r="AH304" s="269"/>
      <c r="AI304" s="269"/>
      <c r="AJ304" s="269"/>
      <c r="AK304" s="269"/>
      <c r="AL304" s="269"/>
      <c r="AM304" s="269"/>
      <c r="AN304" s="269"/>
      <c r="AO304" s="269"/>
      <c r="AP304" s="269"/>
      <c r="AQ304" s="269"/>
      <c r="AR304" s="269"/>
      <c r="AS304" s="269"/>
      <c r="AT304" s="269"/>
      <c r="AU304" s="269"/>
      <c r="AV304" s="269"/>
      <c r="AW304" s="269"/>
      <c r="AX304" s="270"/>
      <c r="AY304" s="195"/>
      <c r="BA304" s="192">
        <f t="shared" si="66"/>
        <v>5</v>
      </c>
      <c r="BB304" s="192">
        <f t="shared" si="66"/>
        <v>9</v>
      </c>
      <c r="BC304" s="192">
        <f t="shared" si="66"/>
        <v>2</v>
      </c>
      <c r="BD304" s="192"/>
      <c r="BE304" s="192"/>
      <c r="BF304" s="192"/>
      <c r="BG304" s="559" t="str">
        <f t="shared" ca="1" si="51"/>
        <v/>
      </c>
      <c r="BH304" s="560" t="str">
        <f t="shared" ca="1" si="52"/>
        <v/>
      </c>
      <c r="BI304" s="560" t="str">
        <f t="shared" ca="1" si="53"/>
        <v/>
      </c>
      <c r="BJ304" s="560" t="str">
        <f t="shared" ca="1" si="54"/>
        <v/>
      </c>
      <c r="BK304" s="560" t="str">
        <f t="shared" ca="1" si="55"/>
        <v/>
      </c>
      <c r="BL304" s="561" t="str">
        <f t="shared" ca="1" si="56"/>
        <v/>
      </c>
      <c r="CV304" s="1528"/>
      <c r="CW304" s="1529"/>
      <c r="CX304" s="1529"/>
      <c r="CY304" s="1529"/>
      <c r="CZ304" s="1529"/>
      <c r="DA304" s="1529"/>
      <c r="DB304" s="1529"/>
      <c r="DC304" s="1529"/>
      <c r="DD304" s="1991"/>
      <c r="DE304" s="1992"/>
      <c r="DF304" s="1992"/>
      <c r="DG304" s="1993"/>
      <c r="DH304" s="1264"/>
      <c r="DI304" s="1264"/>
      <c r="DJ304" s="1264"/>
      <c r="DK304" s="1264"/>
      <c r="DL304" s="1264"/>
      <c r="DM304" s="1264"/>
      <c r="DN304" s="1264"/>
      <c r="DO304" s="1264"/>
      <c r="DP304" s="1264"/>
      <c r="DQ304" s="1264"/>
      <c r="DR304" s="307"/>
    </row>
    <row r="305" spans="1:122" s="465" customFormat="1" ht="15" customHeight="1">
      <c r="A305" s="1055"/>
      <c r="B305" s="1056"/>
      <c r="C305" s="1056"/>
      <c r="D305" s="187"/>
      <c r="F305" s="970"/>
      <c r="G305" s="965"/>
      <c r="H305" s="965"/>
      <c r="I305" s="965"/>
      <c r="J305" s="965"/>
      <c r="K305" s="965"/>
      <c r="L305" s="965"/>
      <c r="M305" s="971"/>
      <c r="N305" s="1057" t="str">
        <f>"実績データ集計処理履歴.工具番号 = '&lt;"&amp;$B$37&amp;"."&amp;$D$58&amp;"&gt;'"</f>
        <v>実績データ集計処理履歴.工具番号 = '&lt;入力領域.工具番号&gt;'</v>
      </c>
      <c r="O305" s="257"/>
      <c r="P305" s="257"/>
      <c r="Q305" s="257"/>
      <c r="R305" s="257"/>
      <c r="S305" s="257"/>
      <c r="T305" s="257"/>
      <c r="U305" s="257"/>
      <c r="V305" s="257"/>
      <c r="W305" s="257"/>
      <c r="X305" s="257"/>
      <c r="Y305" s="257"/>
      <c r="Z305" s="257"/>
      <c r="AA305" s="257"/>
      <c r="AB305" s="257"/>
      <c r="AC305" s="257"/>
      <c r="AD305" s="257"/>
      <c r="AE305" s="257"/>
      <c r="AF305" s="257"/>
      <c r="AG305" s="257"/>
      <c r="AH305" s="257"/>
      <c r="AI305" s="257"/>
      <c r="AJ305" s="257"/>
      <c r="AK305" s="257"/>
      <c r="AL305" s="257"/>
      <c r="AM305" s="257"/>
      <c r="AN305" s="257"/>
      <c r="AO305" s="257"/>
      <c r="AP305" s="257"/>
      <c r="AQ305" s="257"/>
      <c r="AR305" s="257"/>
      <c r="AS305" s="257"/>
      <c r="AT305" s="257"/>
      <c r="AU305" s="257"/>
      <c r="AV305" s="257"/>
      <c r="AW305" s="257"/>
      <c r="AX305" s="258"/>
      <c r="AY305" s="195"/>
      <c r="BA305" s="192">
        <f t="shared" ref="BA305:BC306" si="67">BA304</f>
        <v>5</v>
      </c>
      <c r="BB305" s="192">
        <f t="shared" si="67"/>
        <v>9</v>
      </c>
      <c r="BC305" s="192">
        <f t="shared" si="67"/>
        <v>2</v>
      </c>
      <c r="BD305" s="192"/>
      <c r="BE305" s="192"/>
      <c r="BF305" s="192"/>
      <c r="BG305" s="559" t="str">
        <f t="shared" ca="1" si="51"/>
        <v/>
      </c>
      <c r="BH305" s="560" t="str">
        <f t="shared" ca="1" si="52"/>
        <v/>
      </c>
      <c r="BI305" s="560" t="str">
        <f t="shared" ca="1" si="53"/>
        <v/>
      </c>
      <c r="BJ305" s="560" t="str">
        <f t="shared" ca="1" si="54"/>
        <v/>
      </c>
      <c r="BK305" s="560" t="str">
        <f t="shared" ca="1" si="55"/>
        <v/>
      </c>
      <c r="BL305" s="561" t="str">
        <f t="shared" ca="1" si="56"/>
        <v/>
      </c>
      <c r="CV305" s="1528"/>
      <c r="CW305" s="1529"/>
      <c r="CX305" s="1529"/>
      <c r="CY305" s="1529"/>
      <c r="CZ305" s="1529"/>
      <c r="DA305" s="1529"/>
      <c r="DB305" s="1529"/>
      <c r="DC305" s="1529"/>
      <c r="DD305" s="1991"/>
      <c r="DE305" s="1992"/>
      <c r="DF305" s="1992"/>
      <c r="DG305" s="1993"/>
      <c r="DH305" s="1264"/>
      <c r="DI305" s="1264"/>
      <c r="DJ305" s="1264"/>
      <c r="DK305" s="1264"/>
      <c r="DL305" s="1264"/>
      <c r="DM305" s="1264"/>
      <c r="DN305" s="1264"/>
      <c r="DO305" s="1264"/>
      <c r="DP305" s="1264"/>
      <c r="DQ305" s="1264"/>
      <c r="DR305" s="307"/>
    </row>
    <row r="306" spans="1:122" s="465" customFormat="1" ht="15" customHeight="1">
      <c r="A306" s="1055"/>
      <c r="B306" s="1056"/>
      <c r="C306" s="1056"/>
      <c r="D306" s="187"/>
      <c r="F306" s="970"/>
      <c r="G306" s="965"/>
      <c r="H306" s="965"/>
      <c r="I306" s="965"/>
      <c r="J306" s="965"/>
      <c r="K306" s="965"/>
      <c r="L306" s="965"/>
      <c r="M306" s="971"/>
      <c r="N306" s="1057" t="str">
        <f>"実績データ集計処理履歴.処理開始データID = '&lt;"&amp;$B$37&amp;"."&amp;$D$60&amp;"+該当月の末日＋23595999&gt;'"</f>
        <v>実績データ集計処理履歴.処理開始データID = '&lt;入力領域.起点月+該当月の末日＋23595999&gt;'</v>
      </c>
      <c r="O306" s="257"/>
      <c r="P306" s="257"/>
      <c r="Q306" s="257"/>
      <c r="R306" s="257"/>
      <c r="S306" s="257"/>
      <c r="T306" s="257"/>
      <c r="U306" s="257"/>
      <c r="V306" s="257"/>
      <c r="W306" s="257"/>
      <c r="X306" s="257"/>
      <c r="Y306" s="257"/>
      <c r="Z306" s="257"/>
      <c r="AA306" s="257"/>
      <c r="AB306" s="257"/>
      <c r="AC306" s="257"/>
      <c r="AD306" s="257"/>
      <c r="AE306" s="257"/>
      <c r="AF306" s="257"/>
      <c r="AG306" s="257"/>
      <c r="AH306" s="257"/>
      <c r="AI306" s="257"/>
      <c r="AJ306" s="257"/>
      <c r="AK306" s="257"/>
      <c r="AL306" s="257"/>
      <c r="AM306" s="257"/>
      <c r="AN306" s="257"/>
      <c r="AO306" s="257"/>
      <c r="AP306" s="257"/>
      <c r="AQ306" s="257"/>
      <c r="AR306" s="257"/>
      <c r="AS306" s="257"/>
      <c r="AT306" s="257"/>
      <c r="AU306" s="257"/>
      <c r="AV306" s="257"/>
      <c r="AW306" s="257"/>
      <c r="AX306" s="258"/>
      <c r="AY306" s="195"/>
      <c r="BA306" s="192">
        <f t="shared" si="67"/>
        <v>5</v>
      </c>
      <c r="BB306" s="192">
        <f t="shared" si="67"/>
        <v>9</v>
      </c>
      <c r="BC306" s="192">
        <f t="shared" si="67"/>
        <v>2</v>
      </c>
      <c r="BD306" s="192"/>
      <c r="BE306" s="192"/>
      <c r="BF306" s="192"/>
      <c r="BG306" s="559" t="str">
        <f t="shared" ca="1" si="51"/>
        <v/>
      </c>
      <c r="BH306" s="560" t="str">
        <f t="shared" ca="1" si="52"/>
        <v/>
      </c>
      <c r="BI306" s="560" t="str">
        <f t="shared" ca="1" si="53"/>
        <v/>
      </c>
      <c r="BJ306" s="560" t="str">
        <f t="shared" ca="1" si="54"/>
        <v/>
      </c>
      <c r="BK306" s="560" t="str">
        <f t="shared" ca="1" si="55"/>
        <v/>
      </c>
      <c r="BL306" s="561" t="str">
        <f t="shared" ca="1" si="56"/>
        <v/>
      </c>
      <c r="CV306" s="1528"/>
      <c r="CW306" s="1529"/>
      <c r="CX306" s="1529"/>
      <c r="CY306" s="1529"/>
      <c r="CZ306" s="1529"/>
      <c r="DA306" s="1529"/>
      <c r="DB306" s="1529"/>
      <c r="DC306" s="1529"/>
      <c r="DD306" s="1991"/>
      <c r="DE306" s="1992"/>
      <c r="DF306" s="1992"/>
      <c r="DG306" s="1993"/>
      <c r="DH306" s="1264"/>
      <c r="DI306" s="1264"/>
      <c r="DJ306" s="1264"/>
      <c r="DK306" s="1264"/>
      <c r="DL306" s="1264"/>
      <c r="DM306" s="1264"/>
      <c r="DN306" s="1264"/>
      <c r="DO306" s="1264"/>
      <c r="DP306" s="1264"/>
      <c r="DQ306" s="1264"/>
      <c r="DR306" s="307"/>
    </row>
    <row r="307" spans="1:122" s="465" customFormat="1" ht="15" customHeight="1">
      <c r="A307" s="1055"/>
      <c r="B307" s="1056"/>
      <c r="C307" s="1056"/>
      <c r="D307" s="187"/>
      <c r="F307" s="1067"/>
      <c r="G307" s="1068"/>
      <c r="H307" s="1068"/>
      <c r="I307" s="1068"/>
      <c r="J307" s="1068"/>
      <c r="K307" s="1068"/>
      <c r="L307" s="1068"/>
      <c r="M307" s="1069"/>
      <c r="N307" s="261" t="str">
        <f>"実績データ集計処理履歴.ライン分類 = 9"</f>
        <v>実績データ集計処理履歴.ライン分類 = 9</v>
      </c>
      <c r="O307" s="271"/>
      <c r="P307" s="271"/>
      <c r="Q307" s="271"/>
      <c r="R307" s="271"/>
      <c r="S307" s="271"/>
      <c r="T307" s="271"/>
      <c r="U307" s="271"/>
      <c r="V307" s="271"/>
      <c r="W307" s="271"/>
      <c r="X307" s="271"/>
      <c r="Y307" s="271"/>
      <c r="Z307" s="271"/>
      <c r="AA307" s="271"/>
      <c r="AB307" s="271"/>
      <c r="AC307" s="271"/>
      <c r="AD307" s="271"/>
      <c r="AE307" s="271"/>
      <c r="AF307" s="271"/>
      <c r="AG307" s="271"/>
      <c r="AH307" s="271"/>
      <c r="AI307" s="271"/>
      <c r="AJ307" s="271"/>
      <c r="AK307" s="271"/>
      <c r="AL307" s="271"/>
      <c r="AM307" s="271"/>
      <c r="AN307" s="271"/>
      <c r="AO307" s="271"/>
      <c r="AP307" s="271"/>
      <c r="AQ307" s="271"/>
      <c r="AR307" s="271"/>
      <c r="AS307" s="271"/>
      <c r="AT307" s="271"/>
      <c r="AU307" s="271"/>
      <c r="AV307" s="271"/>
      <c r="AW307" s="271"/>
      <c r="AX307" s="272"/>
      <c r="AY307" s="195"/>
      <c r="BA307" s="192">
        <f t="shared" ref="BA307:BC308" si="68">BA306</f>
        <v>5</v>
      </c>
      <c r="BB307" s="192">
        <f t="shared" si="68"/>
        <v>9</v>
      </c>
      <c r="BC307" s="192">
        <f t="shared" si="68"/>
        <v>2</v>
      </c>
      <c r="BD307" s="192"/>
      <c r="BE307" s="192"/>
      <c r="BF307" s="192"/>
      <c r="BG307" s="559" t="str">
        <f t="shared" ca="1" si="51"/>
        <v/>
      </c>
      <c r="BH307" s="560" t="str">
        <f t="shared" ca="1" si="52"/>
        <v/>
      </c>
      <c r="BI307" s="560" t="str">
        <f t="shared" ca="1" si="53"/>
        <v/>
      </c>
      <c r="BJ307" s="560" t="str">
        <f t="shared" ca="1" si="54"/>
        <v/>
      </c>
      <c r="BK307" s="560" t="str">
        <f t="shared" ca="1" si="55"/>
        <v/>
      </c>
      <c r="BL307" s="561" t="str">
        <f t="shared" ca="1" si="56"/>
        <v/>
      </c>
      <c r="CV307" s="1528"/>
      <c r="CW307" s="1529"/>
      <c r="CX307" s="1529"/>
      <c r="CY307" s="1529"/>
      <c r="CZ307" s="1529"/>
      <c r="DA307" s="1529"/>
      <c r="DB307" s="1529"/>
      <c r="DC307" s="1529"/>
      <c r="DD307" s="1991"/>
      <c r="DE307" s="1992"/>
      <c r="DF307" s="1992"/>
      <c r="DG307" s="1993"/>
      <c r="DH307" s="1264"/>
      <c r="DI307" s="1264"/>
      <c r="DJ307" s="1264"/>
      <c r="DK307" s="1264"/>
      <c r="DL307" s="1264"/>
      <c r="DM307" s="1264"/>
      <c r="DN307" s="1264"/>
      <c r="DO307" s="1264"/>
      <c r="DP307" s="1264"/>
      <c r="DQ307" s="1264"/>
      <c r="DR307" s="307"/>
    </row>
    <row r="308" spans="1:122" s="465" customFormat="1" ht="15" customHeight="1">
      <c r="A308" s="1887" t="str">
        <f>BA308&amp;"."&amp;BB308&amp;"."&amp;BC308</f>
        <v>5.9.3</v>
      </c>
      <c r="B308" s="1888"/>
      <c r="C308" s="1888"/>
      <c r="D308" s="1888"/>
      <c r="E308" s="465" t="s">
        <v>1345</v>
      </c>
      <c r="F308" s="236"/>
      <c r="G308" s="236"/>
      <c r="H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c r="AE308" s="236"/>
      <c r="AF308" s="236"/>
      <c r="AG308" s="236"/>
      <c r="AH308" s="236"/>
      <c r="AI308" s="236"/>
      <c r="AJ308" s="236"/>
      <c r="AK308" s="236"/>
      <c r="AL308" s="236"/>
      <c r="AM308" s="236"/>
      <c r="AN308" s="236"/>
      <c r="AO308" s="236"/>
      <c r="AP308" s="236"/>
      <c r="AQ308" s="236"/>
      <c r="AR308" s="236"/>
      <c r="AS308" s="236"/>
      <c r="AT308" s="236"/>
      <c r="AU308" s="236"/>
      <c r="AV308" s="236"/>
      <c r="AW308" s="236"/>
      <c r="AX308" s="236"/>
      <c r="AY308" s="40"/>
      <c r="BA308" s="192">
        <f t="shared" si="68"/>
        <v>5</v>
      </c>
      <c r="BB308" s="192">
        <f t="shared" ref="BB308:BB314" si="69">BB307</f>
        <v>9</v>
      </c>
      <c r="BC308" s="193">
        <f>BC307+1</f>
        <v>3</v>
      </c>
      <c r="BD308" s="192"/>
      <c r="BE308" s="192"/>
      <c r="BF308" s="192"/>
      <c r="BG308" s="559" t="str">
        <f t="shared" ca="1" si="51"/>
        <v/>
      </c>
      <c r="BH308" s="560" t="str">
        <f t="shared" ca="1" si="52"/>
        <v/>
      </c>
      <c r="BI308" s="560" t="str">
        <f t="shared" ca="1" si="53"/>
        <v/>
      </c>
      <c r="BJ308" s="560" t="str">
        <f t="shared" ca="1" si="54"/>
        <v/>
      </c>
      <c r="BK308" s="560" t="str">
        <f t="shared" ca="1" si="55"/>
        <v/>
      </c>
      <c r="BL308" s="561" t="str">
        <f t="shared" ca="1" si="56"/>
        <v/>
      </c>
      <c r="CV308" s="1488" t="s">
        <v>2265</v>
      </c>
      <c r="CW308" s="1489"/>
      <c r="CX308" s="1489"/>
      <c r="CY308" s="1489"/>
      <c r="CZ308" s="1489"/>
      <c r="DA308" s="1489"/>
      <c r="DB308" s="1489"/>
      <c r="DC308" s="1489"/>
      <c r="DD308" s="1991">
        <v>44644</v>
      </c>
      <c r="DE308" s="1992"/>
      <c r="DF308" s="1992"/>
      <c r="DG308" s="1993"/>
      <c r="DH308" s="1264"/>
      <c r="DI308" s="1264"/>
      <c r="DJ308" s="1264"/>
      <c r="DK308" s="1264"/>
      <c r="DL308" s="1264"/>
      <c r="DM308" s="1264"/>
      <c r="DN308" s="1264"/>
      <c r="DO308" s="1264"/>
      <c r="DP308" s="1264"/>
      <c r="DQ308" s="1264"/>
      <c r="DR308" s="307"/>
    </row>
    <row r="309" spans="1:122" s="465" customFormat="1" ht="15" customHeight="1">
      <c r="A309" s="1055"/>
      <c r="B309" s="1056"/>
      <c r="C309" s="1056"/>
      <c r="D309" s="187"/>
      <c r="F309" s="465" t="s">
        <v>1346</v>
      </c>
      <c r="H309" s="189"/>
      <c r="AY309" s="195"/>
      <c r="BA309" s="192">
        <f t="shared" ref="BA309:BA314" si="70">BA308</f>
        <v>5</v>
      </c>
      <c r="BB309" s="192">
        <f t="shared" si="69"/>
        <v>9</v>
      </c>
      <c r="BC309" s="192">
        <f t="shared" ref="BC309:BC314" si="71">BC308</f>
        <v>3</v>
      </c>
      <c r="BD309" s="192"/>
      <c r="BE309" s="192"/>
      <c r="BF309" s="192"/>
      <c r="BG309" s="559" t="str">
        <f t="shared" ca="1" si="51"/>
        <v/>
      </c>
      <c r="BH309" s="560" t="str">
        <f t="shared" ca="1" si="52"/>
        <v/>
      </c>
      <c r="BI309" s="560" t="str">
        <f t="shared" ca="1" si="53"/>
        <v/>
      </c>
      <c r="BJ309" s="560" t="str">
        <f t="shared" ca="1" si="54"/>
        <v/>
      </c>
      <c r="BK309" s="560" t="str">
        <f t="shared" ca="1" si="55"/>
        <v/>
      </c>
      <c r="BL309" s="561" t="str">
        <f t="shared" ca="1" si="56"/>
        <v/>
      </c>
      <c r="CV309" s="1528"/>
      <c r="CW309" s="1529"/>
      <c r="CX309" s="1529"/>
      <c r="CY309" s="1529"/>
      <c r="CZ309" s="1529"/>
      <c r="DA309" s="1529"/>
      <c r="DB309" s="1529"/>
      <c r="DC309" s="1529"/>
      <c r="DD309" s="1991"/>
      <c r="DE309" s="1992"/>
      <c r="DF309" s="1992"/>
      <c r="DG309" s="1993"/>
      <c r="DH309" s="1264"/>
      <c r="DI309" s="1264"/>
      <c r="DJ309" s="1264"/>
      <c r="DK309" s="1264"/>
      <c r="DL309" s="1264"/>
      <c r="DM309" s="1264"/>
      <c r="DN309" s="1264"/>
      <c r="DO309" s="1264"/>
      <c r="DP309" s="1264"/>
      <c r="DQ309" s="1264"/>
      <c r="DR309" s="307"/>
    </row>
    <row r="310" spans="1:122" s="465" customFormat="1" ht="15" customHeight="1">
      <c r="A310" s="1055"/>
      <c r="B310" s="1056"/>
      <c r="C310" s="1056"/>
      <c r="D310" s="187"/>
      <c r="F310" s="845" t="s">
        <v>265</v>
      </c>
      <c r="G310" s="846"/>
      <c r="H310" s="846"/>
      <c r="I310" s="846"/>
      <c r="J310" s="846"/>
      <c r="K310" s="846"/>
      <c r="L310" s="846"/>
      <c r="M310" s="847"/>
      <c r="N310" s="265" t="s">
        <v>407</v>
      </c>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c r="AJ310" s="266"/>
      <c r="AK310" s="266"/>
      <c r="AL310" s="266"/>
      <c r="AM310" s="266"/>
      <c r="AN310" s="266"/>
      <c r="AO310" s="266"/>
      <c r="AP310" s="266"/>
      <c r="AQ310" s="266"/>
      <c r="AR310" s="266"/>
      <c r="AS310" s="266"/>
      <c r="AT310" s="266"/>
      <c r="AU310" s="266"/>
      <c r="AV310" s="266"/>
      <c r="AW310" s="266"/>
      <c r="AX310" s="267"/>
      <c r="AY310" s="195"/>
      <c r="BA310" s="192">
        <f t="shared" si="70"/>
        <v>5</v>
      </c>
      <c r="BB310" s="192">
        <f t="shared" si="69"/>
        <v>9</v>
      </c>
      <c r="BC310" s="192">
        <f t="shared" si="71"/>
        <v>3</v>
      </c>
      <c r="BD310" s="192"/>
      <c r="BE310" s="192"/>
      <c r="BF310" s="192"/>
      <c r="BG310" s="559" t="str">
        <f t="shared" ca="1" si="51"/>
        <v/>
      </c>
      <c r="BH310" s="560" t="str">
        <f t="shared" ca="1" si="52"/>
        <v/>
      </c>
      <c r="BI310" s="560" t="str">
        <f t="shared" ca="1" si="53"/>
        <v/>
      </c>
      <c r="BJ310" s="560" t="str">
        <f t="shared" ca="1" si="54"/>
        <v/>
      </c>
      <c r="BK310" s="560" t="str">
        <f t="shared" ca="1" si="55"/>
        <v/>
      </c>
      <c r="BL310" s="561" t="str">
        <f t="shared" ca="1" si="56"/>
        <v/>
      </c>
      <c r="CV310" s="1528"/>
      <c r="CW310" s="1529"/>
      <c r="CX310" s="1529"/>
      <c r="CY310" s="1529"/>
      <c r="CZ310" s="1529"/>
      <c r="DA310" s="1529"/>
      <c r="DB310" s="1529"/>
      <c r="DC310" s="1529"/>
      <c r="DD310" s="1991"/>
      <c r="DE310" s="1992"/>
      <c r="DF310" s="1992"/>
      <c r="DG310" s="1993"/>
      <c r="DH310" s="1264"/>
      <c r="DI310" s="1264"/>
      <c r="DJ310" s="1264"/>
      <c r="DK310" s="1264"/>
      <c r="DL310" s="1264"/>
      <c r="DM310" s="1264"/>
      <c r="DN310" s="1264"/>
      <c r="DO310" s="1264"/>
      <c r="DP310" s="1264"/>
      <c r="DQ310" s="1264"/>
      <c r="DR310" s="307"/>
    </row>
    <row r="311" spans="1:122" s="465" customFormat="1" ht="15" customHeight="1">
      <c r="A311" s="1055"/>
      <c r="B311" s="1056"/>
      <c r="C311" s="1056"/>
      <c r="D311" s="187"/>
      <c r="F311" s="848" t="s">
        <v>1347</v>
      </c>
      <c r="G311" s="849"/>
      <c r="H311" s="849"/>
      <c r="I311" s="849"/>
      <c r="J311" s="849"/>
      <c r="K311" s="849"/>
      <c r="L311" s="849"/>
      <c r="M311" s="850"/>
      <c r="N311" s="268" t="str">
        <f>"実績データ集計処理履歴.集計前ストローク数 = &lt;"&amp;$B$37&amp;"."&amp;$D$62&amp;"&gt;"</f>
        <v>実績データ集計処理履歴.集計前ストローク数 = &lt;入力領域.起点ST&gt;</v>
      </c>
      <c r="O311" s="269"/>
      <c r="P311" s="269" t="s">
        <v>1348</v>
      </c>
      <c r="Q311" s="269"/>
      <c r="R311" s="269"/>
      <c r="S311" s="269"/>
      <c r="T311" s="269"/>
      <c r="U311" s="269"/>
      <c r="V311" s="269"/>
      <c r="W311" s="269"/>
      <c r="X311" s="269"/>
      <c r="Y311" s="269"/>
      <c r="Z311" s="269"/>
      <c r="AA311" s="269"/>
      <c r="AB311" s="269"/>
      <c r="AC311" s="269"/>
      <c r="AD311" s="269"/>
      <c r="AE311" s="269"/>
      <c r="AF311" s="269"/>
      <c r="AG311" s="269"/>
      <c r="AH311" s="269"/>
      <c r="AI311" s="269"/>
      <c r="AJ311" s="269"/>
      <c r="AK311" s="269"/>
      <c r="AL311" s="269"/>
      <c r="AM311" s="269"/>
      <c r="AN311" s="269"/>
      <c r="AO311" s="269"/>
      <c r="AP311" s="269"/>
      <c r="AQ311" s="269"/>
      <c r="AR311" s="269"/>
      <c r="AS311" s="269"/>
      <c r="AT311" s="269"/>
      <c r="AU311" s="269"/>
      <c r="AV311" s="269"/>
      <c r="AW311" s="269"/>
      <c r="AX311" s="270"/>
      <c r="AY311" s="195"/>
      <c r="BA311" s="192">
        <f t="shared" si="70"/>
        <v>5</v>
      </c>
      <c r="BB311" s="192">
        <f t="shared" si="69"/>
        <v>9</v>
      </c>
      <c r="BC311" s="192">
        <f t="shared" si="71"/>
        <v>3</v>
      </c>
      <c r="BD311" s="192"/>
      <c r="BE311" s="192"/>
      <c r="BF311" s="192"/>
      <c r="BG311" s="559" t="str">
        <f t="shared" ca="1" si="51"/>
        <v/>
      </c>
      <c r="BH311" s="560" t="str">
        <f t="shared" ca="1" si="52"/>
        <v/>
      </c>
      <c r="BI311" s="560" t="str">
        <f t="shared" ca="1" si="53"/>
        <v/>
      </c>
      <c r="BJ311" s="560" t="str">
        <f t="shared" ca="1" si="54"/>
        <v/>
      </c>
      <c r="BK311" s="560" t="str">
        <f t="shared" ca="1" si="55"/>
        <v/>
      </c>
      <c r="BL311" s="561" t="str">
        <f t="shared" ca="1" si="56"/>
        <v/>
      </c>
      <c r="CV311" s="1528"/>
      <c r="CW311" s="1529"/>
      <c r="CX311" s="1529"/>
      <c r="CY311" s="1529"/>
      <c r="CZ311" s="1529"/>
      <c r="DA311" s="1529"/>
      <c r="DB311" s="1529"/>
      <c r="DC311" s="1529"/>
      <c r="DD311" s="1991"/>
      <c r="DE311" s="1992"/>
      <c r="DF311" s="1992"/>
      <c r="DG311" s="1993"/>
      <c r="DH311" s="1264"/>
      <c r="DI311" s="1264"/>
      <c r="DJ311" s="1264"/>
      <c r="DK311" s="1264"/>
      <c r="DL311" s="1264"/>
      <c r="DM311" s="1264"/>
      <c r="DN311" s="1264"/>
      <c r="DO311" s="1264"/>
      <c r="DP311" s="1264"/>
      <c r="DQ311" s="1264"/>
      <c r="DR311" s="307"/>
    </row>
    <row r="312" spans="1:122" s="465" customFormat="1" ht="15" customHeight="1">
      <c r="A312" s="1055"/>
      <c r="B312" s="1056"/>
      <c r="C312" s="1056"/>
      <c r="D312" s="187"/>
      <c r="F312" s="970"/>
      <c r="G312" s="965"/>
      <c r="H312" s="965"/>
      <c r="I312" s="965"/>
      <c r="J312" s="965"/>
      <c r="K312" s="965"/>
      <c r="L312" s="965"/>
      <c r="M312" s="971"/>
      <c r="N312" s="268"/>
      <c r="O312" s="269"/>
      <c r="P312" s="269" t="s">
        <v>1349</v>
      </c>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c r="AR312" s="269"/>
      <c r="AS312" s="269"/>
      <c r="AT312" s="269"/>
      <c r="AU312" s="269"/>
      <c r="AV312" s="269"/>
      <c r="AW312" s="269"/>
      <c r="AX312" s="270"/>
      <c r="AY312" s="195"/>
      <c r="BA312" s="192">
        <f t="shared" si="70"/>
        <v>5</v>
      </c>
      <c r="BB312" s="192">
        <f t="shared" si="69"/>
        <v>9</v>
      </c>
      <c r="BC312" s="192">
        <f t="shared" si="71"/>
        <v>3</v>
      </c>
      <c r="BD312" s="192"/>
      <c r="BE312" s="192"/>
      <c r="BF312" s="192"/>
      <c r="BG312" s="559" t="str">
        <f t="shared" ca="1" si="51"/>
        <v/>
      </c>
      <c r="BH312" s="560" t="str">
        <f t="shared" ca="1" si="52"/>
        <v/>
      </c>
      <c r="BI312" s="560" t="str">
        <f t="shared" ca="1" si="53"/>
        <v/>
      </c>
      <c r="BJ312" s="560" t="str">
        <f t="shared" ca="1" si="54"/>
        <v/>
      </c>
      <c r="BK312" s="560" t="str">
        <f t="shared" ca="1" si="55"/>
        <v/>
      </c>
      <c r="BL312" s="561" t="str">
        <f t="shared" ca="1" si="56"/>
        <v/>
      </c>
      <c r="CV312" s="1528"/>
      <c r="CW312" s="1529"/>
      <c r="CX312" s="1529"/>
      <c r="CY312" s="1529"/>
      <c r="CZ312" s="1529"/>
      <c r="DA312" s="1529"/>
      <c r="DB312" s="1529"/>
      <c r="DC312" s="1529"/>
      <c r="DD312" s="1991"/>
      <c r="DE312" s="1992"/>
      <c r="DF312" s="1992"/>
      <c r="DG312" s="1993"/>
      <c r="DH312" s="1264"/>
      <c r="DI312" s="1264"/>
      <c r="DJ312" s="1264"/>
      <c r="DK312" s="1264"/>
      <c r="DL312" s="1264"/>
      <c r="DM312" s="1264"/>
      <c r="DN312" s="1264"/>
      <c r="DO312" s="1264"/>
      <c r="DP312" s="1264"/>
      <c r="DQ312" s="1264"/>
      <c r="DR312" s="307"/>
    </row>
    <row r="313" spans="1:122" s="465" customFormat="1" ht="15" customHeight="1">
      <c r="A313" s="1055"/>
      <c r="B313" s="1056"/>
      <c r="C313" s="1056"/>
      <c r="D313" s="187"/>
      <c r="F313" s="970"/>
      <c r="G313" s="965"/>
      <c r="H313" s="965"/>
      <c r="I313" s="965"/>
      <c r="J313" s="965"/>
      <c r="K313" s="965"/>
      <c r="L313" s="965"/>
      <c r="M313" s="971"/>
      <c r="N313" s="1057"/>
      <c r="O313" s="257"/>
      <c r="P313" s="257" t="s">
        <v>1351</v>
      </c>
      <c r="Q313" s="257"/>
      <c r="R313" s="257"/>
      <c r="S313" s="257"/>
      <c r="T313" s="257"/>
      <c r="U313" s="257"/>
      <c r="V313" s="257"/>
      <c r="W313" s="257"/>
      <c r="X313" s="257"/>
      <c r="Y313" s="257"/>
      <c r="Z313" s="257"/>
      <c r="AA313" s="257"/>
      <c r="AB313" s="257"/>
      <c r="AC313" s="257"/>
      <c r="AD313" s="257"/>
      <c r="AE313" s="257"/>
      <c r="AF313" s="257"/>
      <c r="AG313" s="257"/>
      <c r="AH313" s="257"/>
      <c r="AI313" s="257"/>
      <c r="AJ313" s="257"/>
      <c r="AK313" s="257"/>
      <c r="AL313" s="257"/>
      <c r="AM313" s="257"/>
      <c r="AN313" s="257"/>
      <c r="AO313" s="257"/>
      <c r="AP313" s="257"/>
      <c r="AQ313" s="257"/>
      <c r="AR313" s="257"/>
      <c r="AS313" s="257"/>
      <c r="AT313" s="257"/>
      <c r="AU313" s="257"/>
      <c r="AV313" s="257"/>
      <c r="AW313" s="257"/>
      <c r="AX313" s="258"/>
      <c r="AY313" s="195"/>
      <c r="BA313" s="192">
        <f t="shared" si="70"/>
        <v>5</v>
      </c>
      <c r="BB313" s="192">
        <f t="shared" si="69"/>
        <v>9</v>
      </c>
      <c r="BC313" s="192">
        <f t="shared" si="71"/>
        <v>3</v>
      </c>
      <c r="BD313" s="192"/>
      <c r="BE313" s="192"/>
      <c r="BF313" s="192"/>
      <c r="BG313" s="559" t="str">
        <f t="shared" ca="1" si="51"/>
        <v/>
      </c>
      <c r="BH313" s="560" t="str">
        <f t="shared" ca="1" si="52"/>
        <v/>
      </c>
      <c r="BI313" s="560" t="str">
        <f t="shared" ca="1" si="53"/>
        <v/>
      </c>
      <c r="BJ313" s="560" t="str">
        <f t="shared" ca="1" si="54"/>
        <v/>
      </c>
      <c r="BK313" s="560" t="str">
        <f t="shared" ca="1" si="55"/>
        <v/>
      </c>
      <c r="BL313" s="561" t="str">
        <f t="shared" ca="1" si="56"/>
        <v/>
      </c>
      <c r="CV313" s="1528"/>
      <c r="CW313" s="1529"/>
      <c r="CX313" s="1529"/>
      <c r="CY313" s="1529"/>
      <c r="CZ313" s="1529"/>
      <c r="DA313" s="1529"/>
      <c r="DB313" s="1529"/>
      <c r="DC313" s="1529"/>
      <c r="DD313" s="1991"/>
      <c r="DE313" s="1992"/>
      <c r="DF313" s="1992"/>
      <c r="DG313" s="1993"/>
      <c r="DH313" s="1264"/>
      <c r="DI313" s="1264"/>
      <c r="DJ313" s="1264"/>
      <c r="DK313" s="1264"/>
      <c r="DL313" s="1264"/>
      <c r="DM313" s="1264"/>
      <c r="DN313" s="1264"/>
      <c r="DO313" s="1264"/>
      <c r="DP313" s="1264"/>
      <c r="DQ313" s="1264"/>
      <c r="DR313" s="307"/>
    </row>
    <row r="314" spans="1:122" s="465" customFormat="1" ht="15" customHeight="1">
      <c r="A314" s="1055"/>
      <c r="B314" s="1056"/>
      <c r="C314" s="1056"/>
      <c r="D314" s="187"/>
      <c r="F314" s="970"/>
      <c r="G314" s="965"/>
      <c r="H314" s="965"/>
      <c r="I314" s="965"/>
      <c r="J314" s="965"/>
      <c r="K314" s="965"/>
      <c r="L314" s="965"/>
      <c r="M314" s="971"/>
      <c r="N314" s="1057"/>
      <c r="O314" s="257"/>
      <c r="P314" s="257" t="s">
        <v>1352</v>
      </c>
      <c r="Q314" s="257"/>
      <c r="R314" s="257"/>
      <c r="S314" s="257"/>
      <c r="T314" s="257"/>
      <c r="U314" s="257"/>
      <c r="V314" s="257"/>
      <c r="W314" s="257"/>
      <c r="X314" s="257"/>
      <c r="Y314" s="257"/>
      <c r="Z314" s="257"/>
      <c r="AA314" s="257"/>
      <c r="AB314" s="257"/>
      <c r="AC314" s="257"/>
      <c r="AD314" s="257"/>
      <c r="AE314" s="257"/>
      <c r="AF314" s="257"/>
      <c r="AG314" s="257"/>
      <c r="AH314" s="257"/>
      <c r="AI314" s="257"/>
      <c r="AJ314" s="257"/>
      <c r="AK314" s="257"/>
      <c r="AL314" s="257"/>
      <c r="AM314" s="257"/>
      <c r="AN314" s="257"/>
      <c r="AO314" s="257"/>
      <c r="AP314" s="257"/>
      <c r="AQ314" s="257"/>
      <c r="AR314" s="257"/>
      <c r="AS314" s="257"/>
      <c r="AT314" s="257"/>
      <c r="AU314" s="257"/>
      <c r="AV314" s="257"/>
      <c r="AW314" s="257"/>
      <c r="AX314" s="258"/>
      <c r="AY314" s="195"/>
      <c r="BA314" s="192">
        <f t="shared" si="70"/>
        <v>5</v>
      </c>
      <c r="BB314" s="192">
        <f t="shared" si="69"/>
        <v>9</v>
      </c>
      <c r="BC314" s="192">
        <f t="shared" si="71"/>
        <v>3</v>
      </c>
      <c r="BD314" s="192"/>
      <c r="BE314" s="192"/>
      <c r="BF314" s="192"/>
      <c r="BG314" s="559" t="str">
        <f t="shared" ca="1" si="51"/>
        <v/>
      </c>
      <c r="BH314" s="560" t="str">
        <f t="shared" ca="1" si="52"/>
        <v/>
      </c>
      <c r="BI314" s="560" t="str">
        <f t="shared" ca="1" si="53"/>
        <v/>
      </c>
      <c r="BJ314" s="560" t="str">
        <f t="shared" ca="1" si="54"/>
        <v/>
      </c>
      <c r="BK314" s="560" t="str">
        <f t="shared" ca="1" si="55"/>
        <v/>
      </c>
      <c r="BL314" s="561" t="str">
        <f t="shared" ca="1" si="56"/>
        <v/>
      </c>
      <c r="CV314" s="1528"/>
      <c r="CW314" s="1529"/>
      <c r="CX314" s="1529"/>
      <c r="CY314" s="1529"/>
      <c r="CZ314" s="1529"/>
      <c r="DA314" s="1529"/>
      <c r="DB314" s="1529"/>
      <c r="DC314" s="1529"/>
      <c r="DD314" s="1991"/>
      <c r="DE314" s="1992"/>
      <c r="DF314" s="1992"/>
      <c r="DG314" s="1993"/>
      <c r="DH314" s="1264"/>
      <c r="DI314" s="1264"/>
      <c r="DJ314" s="1264"/>
      <c r="DK314" s="1264"/>
      <c r="DL314" s="1264"/>
      <c r="DM314" s="1264"/>
      <c r="DN314" s="1264"/>
      <c r="DO314" s="1264"/>
      <c r="DP314" s="1264"/>
      <c r="DQ314" s="1264"/>
      <c r="DR314" s="307"/>
    </row>
    <row r="315" spans="1:122" s="465" customFormat="1" ht="15" customHeight="1">
      <c r="A315" s="1055"/>
      <c r="B315" s="1056"/>
      <c r="C315" s="1056"/>
      <c r="D315" s="187"/>
      <c r="F315" s="970"/>
      <c r="G315" s="965"/>
      <c r="H315" s="965"/>
      <c r="I315" s="965"/>
      <c r="J315" s="965"/>
      <c r="K315" s="965"/>
      <c r="L315" s="965"/>
      <c r="M315" s="971"/>
      <c r="N315" s="268"/>
      <c r="O315" s="269"/>
      <c r="P315" s="269" t="s">
        <v>1350</v>
      </c>
      <c r="Q315" s="269"/>
      <c r="R315" s="269"/>
      <c r="S315" s="269"/>
      <c r="T315" s="269"/>
      <c r="U315" s="269"/>
      <c r="V315" s="269"/>
      <c r="W315" s="269"/>
      <c r="X315" s="269"/>
      <c r="Y315" s="269"/>
      <c r="Z315" s="269"/>
      <c r="AA315" s="269"/>
      <c r="AB315" s="269"/>
      <c r="AC315" s="269"/>
      <c r="AD315" s="269"/>
      <c r="AE315" s="269"/>
      <c r="AF315" s="269"/>
      <c r="AG315" s="269"/>
      <c r="AH315" s="269"/>
      <c r="AI315" s="269"/>
      <c r="AJ315" s="269"/>
      <c r="AK315" s="269"/>
      <c r="AL315" s="269"/>
      <c r="AM315" s="269"/>
      <c r="AN315" s="269"/>
      <c r="AO315" s="269"/>
      <c r="AP315" s="269"/>
      <c r="AQ315" s="269"/>
      <c r="AR315" s="269"/>
      <c r="AS315" s="269"/>
      <c r="AT315" s="269"/>
      <c r="AU315" s="269"/>
      <c r="AV315" s="269"/>
      <c r="AW315" s="269"/>
      <c r="AX315" s="270"/>
      <c r="AY315" s="195"/>
      <c r="BA315" s="192">
        <f t="shared" ref="BA315:BC316" si="72">BA314</f>
        <v>5</v>
      </c>
      <c r="BB315" s="192">
        <f t="shared" si="72"/>
        <v>9</v>
      </c>
      <c r="BC315" s="192">
        <f t="shared" si="72"/>
        <v>3</v>
      </c>
      <c r="BD315" s="192"/>
      <c r="BE315" s="192"/>
      <c r="BF315" s="192"/>
      <c r="BG315" s="559" t="str">
        <f t="shared" ca="1" si="51"/>
        <v/>
      </c>
      <c r="BH315" s="560" t="str">
        <f t="shared" ca="1" si="52"/>
        <v/>
      </c>
      <c r="BI315" s="560" t="str">
        <f t="shared" ca="1" si="53"/>
        <v/>
      </c>
      <c r="BJ315" s="560" t="str">
        <f t="shared" ca="1" si="54"/>
        <v/>
      </c>
      <c r="BK315" s="560" t="str">
        <f t="shared" ca="1" si="55"/>
        <v/>
      </c>
      <c r="BL315" s="561" t="str">
        <f t="shared" ca="1" si="56"/>
        <v/>
      </c>
      <c r="CV315" s="1528"/>
      <c r="CW315" s="1529"/>
      <c r="CX315" s="1529"/>
      <c r="CY315" s="1529"/>
      <c r="CZ315" s="1529"/>
      <c r="DA315" s="1529"/>
      <c r="DB315" s="1529"/>
      <c r="DC315" s="1529"/>
      <c r="DD315" s="1991"/>
      <c r="DE315" s="1992"/>
      <c r="DF315" s="1992"/>
      <c r="DG315" s="1993"/>
      <c r="DH315" s="1264"/>
      <c r="DI315" s="1264"/>
      <c r="DJ315" s="1264"/>
      <c r="DK315" s="1264"/>
      <c r="DL315" s="1264"/>
      <c r="DM315" s="1264"/>
      <c r="DN315" s="1264"/>
      <c r="DO315" s="1264"/>
      <c r="DP315" s="1264"/>
      <c r="DQ315" s="1264"/>
      <c r="DR315" s="307"/>
    </row>
    <row r="316" spans="1:122" s="465" customFormat="1" ht="15" customHeight="1">
      <c r="A316" s="1055"/>
      <c r="B316" s="1056"/>
      <c r="C316" s="1056"/>
      <c r="D316" s="187"/>
      <c r="F316" s="1060"/>
      <c r="G316" s="236"/>
      <c r="H316" s="300"/>
      <c r="I316" s="236"/>
      <c r="J316" s="236"/>
      <c r="K316" s="236"/>
      <c r="L316" s="236"/>
      <c r="M316" s="245"/>
      <c r="N316" s="1050"/>
      <c r="O316" s="1059"/>
      <c r="P316" s="1059" t="s">
        <v>1353</v>
      </c>
      <c r="Q316" s="1059"/>
      <c r="R316" s="1059"/>
      <c r="S316" s="1059"/>
      <c r="T316" s="1059"/>
      <c r="U316" s="1059"/>
      <c r="V316" s="1059"/>
      <c r="W316" s="1059"/>
      <c r="X316" s="1059"/>
      <c r="Y316" s="1059"/>
      <c r="Z316" s="1059"/>
      <c r="AA316" s="1059"/>
      <c r="AB316" s="1059"/>
      <c r="AC316" s="1059"/>
      <c r="AD316" s="1059"/>
      <c r="AE316" s="1059"/>
      <c r="AF316" s="1059"/>
      <c r="AG316" s="1059"/>
      <c r="AH316" s="1059"/>
      <c r="AI316" s="1059"/>
      <c r="AJ316" s="1059"/>
      <c r="AK316" s="1059"/>
      <c r="AL316" s="1059"/>
      <c r="AM316" s="1059"/>
      <c r="AN316" s="1059"/>
      <c r="AO316" s="1059"/>
      <c r="AP316" s="1059"/>
      <c r="AQ316" s="1059"/>
      <c r="AR316" s="1059"/>
      <c r="AS316" s="1059"/>
      <c r="AT316" s="1059"/>
      <c r="AU316" s="1059"/>
      <c r="AV316" s="1059"/>
      <c r="AW316" s="1059"/>
      <c r="AX316" s="208"/>
      <c r="AY316" s="195"/>
      <c r="BA316" s="192">
        <f t="shared" si="72"/>
        <v>5</v>
      </c>
      <c r="BB316" s="192">
        <f t="shared" si="72"/>
        <v>9</v>
      </c>
      <c r="BC316" s="192">
        <f t="shared" si="72"/>
        <v>3</v>
      </c>
      <c r="BD316" s="192"/>
      <c r="BE316" s="192"/>
      <c r="BF316" s="192"/>
      <c r="BG316" s="559" t="str">
        <f t="shared" ca="1" si="51"/>
        <v/>
      </c>
      <c r="BH316" s="560" t="str">
        <f t="shared" ca="1" si="52"/>
        <v/>
      </c>
      <c r="BI316" s="560" t="str">
        <f t="shared" ca="1" si="53"/>
        <v/>
      </c>
      <c r="BJ316" s="560" t="str">
        <f t="shared" ca="1" si="54"/>
        <v/>
      </c>
      <c r="BK316" s="560" t="str">
        <f t="shared" ca="1" si="55"/>
        <v/>
      </c>
      <c r="BL316" s="561" t="str">
        <f t="shared" ca="1" si="56"/>
        <v/>
      </c>
      <c r="CV316" s="1528"/>
      <c r="CW316" s="1529"/>
      <c r="CX316" s="1529"/>
      <c r="CY316" s="1529"/>
      <c r="CZ316" s="1529"/>
      <c r="DA316" s="1529"/>
      <c r="DB316" s="1529"/>
      <c r="DC316" s="1529"/>
      <c r="DD316" s="1991"/>
      <c r="DE316" s="1992"/>
      <c r="DF316" s="1992"/>
      <c r="DG316" s="1993"/>
      <c r="DH316" s="1264"/>
      <c r="DI316" s="1264"/>
      <c r="DJ316" s="1264"/>
      <c r="DK316" s="1264"/>
      <c r="DL316" s="1264"/>
      <c r="DM316" s="1264"/>
      <c r="DN316" s="1264"/>
      <c r="DO316" s="1264"/>
      <c r="DP316" s="1264"/>
      <c r="DQ316" s="1264"/>
      <c r="DR316" s="307"/>
    </row>
    <row r="317" spans="1:122" s="465" customFormat="1" ht="15" customHeight="1">
      <c r="A317" s="1055"/>
      <c r="B317" s="1056"/>
      <c r="C317" s="1056"/>
      <c r="D317" s="187"/>
      <c r="F317" s="1060"/>
      <c r="G317" s="236"/>
      <c r="H317" s="300"/>
      <c r="I317" s="236"/>
      <c r="J317" s="236"/>
      <c r="K317" s="236"/>
      <c r="L317" s="236"/>
      <c r="M317" s="245"/>
      <c r="N317" s="1050"/>
      <c r="O317" s="1059"/>
      <c r="P317" s="1059" t="s">
        <v>1354</v>
      </c>
      <c r="Q317" s="1059"/>
      <c r="R317" s="1059"/>
      <c r="S317" s="1059"/>
      <c r="T317" s="1059"/>
      <c r="U317" s="1059"/>
      <c r="V317" s="1059"/>
      <c r="W317" s="1059"/>
      <c r="X317" s="1059"/>
      <c r="Y317" s="1059"/>
      <c r="Z317" s="1059"/>
      <c r="AA317" s="1059"/>
      <c r="AB317" s="1059"/>
      <c r="AC317" s="1059"/>
      <c r="AD317" s="1059"/>
      <c r="AE317" s="1059"/>
      <c r="AF317" s="1059"/>
      <c r="AG317" s="1059"/>
      <c r="AH317" s="1059"/>
      <c r="AI317" s="1059"/>
      <c r="AJ317" s="1059"/>
      <c r="AK317" s="1059"/>
      <c r="AL317" s="1059"/>
      <c r="AM317" s="1059"/>
      <c r="AN317" s="1059"/>
      <c r="AO317" s="1059"/>
      <c r="AP317" s="1059"/>
      <c r="AQ317" s="1059"/>
      <c r="AR317" s="1059"/>
      <c r="AS317" s="1059"/>
      <c r="AT317" s="1059"/>
      <c r="AU317" s="1059"/>
      <c r="AV317" s="1059"/>
      <c r="AW317" s="1059"/>
      <c r="AX317" s="208"/>
      <c r="AY317" s="195"/>
      <c r="BA317" s="192">
        <f t="shared" ref="BA317:BC321" si="73">BA316</f>
        <v>5</v>
      </c>
      <c r="BB317" s="192">
        <f t="shared" si="73"/>
        <v>9</v>
      </c>
      <c r="BC317" s="192">
        <f t="shared" si="73"/>
        <v>3</v>
      </c>
      <c r="BD317" s="192"/>
      <c r="BE317" s="192"/>
      <c r="BF317" s="192"/>
      <c r="BG317" s="559" t="str">
        <f t="shared" ca="1" si="51"/>
        <v/>
      </c>
      <c r="BH317" s="560" t="str">
        <f t="shared" ca="1" si="52"/>
        <v/>
      </c>
      <c r="BI317" s="560" t="str">
        <f t="shared" ca="1" si="53"/>
        <v/>
      </c>
      <c r="BJ317" s="560" t="str">
        <f t="shared" ca="1" si="54"/>
        <v/>
      </c>
      <c r="BK317" s="560" t="str">
        <f t="shared" ca="1" si="55"/>
        <v/>
      </c>
      <c r="BL317" s="561" t="str">
        <f t="shared" ca="1" si="56"/>
        <v/>
      </c>
      <c r="CV317" s="1528"/>
      <c r="CW317" s="1529"/>
      <c r="CX317" s="1529"/>
      <c r="CY317" s="1529"/>
      <c r="CZ317" s="1529"/>
      <c r="DA317" s="1529"/>
      <c r="DB317" s="1529"/>
      <c r="DC317" s="1529"/>
      <c r="DD317" s="1991"/>
      <c r="DE317" s="1992"/>
      <c r="DF317" s="1992"/>
      <c r="DG317" s="1993"/>
      <c r="DH317" s="1264"/>
      <c r="DI317" s="1264"/>
      <c r="DJ317" s="1264"/>
      <c r="DK317" s="1264"/>
      <c r="DL317" s="1264"/>
      <c r="DM317" s="1264"/>
      <c r="DN317" s="1264"/>
      <c r="DO317" s="1264"/>
      <c r="DP317" s="1264"/>
      <c r="DQ317" s="1264"/>
      <c r="DR317" s="307"/>
    </row>
    <row r="318" spans="1:122" s="465" customFormat="1" ht="15" customHeight="1">
      <c r="A318" s="1055"/>
      <c r="B318" s="1056"/>
      <c r="C318" s="1056"/>
      <c r="D318" s="187"/>
      <c r="F318" s="1060"/>
      <c r="G318" s="236"/>
      <c r="H318" s="300"/>
      <c r="I318" s="236"/>
      <c r="J318" s="236"/>
      <c r="K318" s="236"/>
      <c r="L318" s="236"/>
      <c r="M318" s="245"/>
      <c r="N318" s="1050"/>
      <c r="O318" s="1059"/>
      <c r="P318" s="1059" t="s">
        <v>1355</v>
      </c>
      <c r="Q318" s="1059"/>
      <c r="R318" s="1059"/>
      <c r="S318" s="1059"/>
      <c r="T318" s="1059"/>
      <c r="U318" s="1059"/>
      <c r="V318" s="1059"/>
      <c r="W318" s="1059"/>
      <c r="X318" s="1059"/>
      <c r="Y318" s="1059"/>
      <c r="Z318" s="1059"/>
      <c r="AA318" s="1059"/>
      <c r="AB318" s="1059"/>
      <c r="AC318" s="1059"/>
      <c r="AD318" s="1059"/>
      <c r="AE318" s="1059"/>
      <c r="AF318" s="1059"/>
      <c r="AG318" s="1059"/>
      <c r="AH318" s="1059"/>
      <c r="AI318" s="1059"/>
      <c r="AJ318" s="1059"/>
      <c r="AK318" s="1059"/>
      <c r="AL318" s="1059"/>
      <c r="AM318" s="1059"/>
      <c r="AN318" s="1059"/>
      <c r="AO318" s="1059"/>
      <c r="AP318" s="1059"/>
      <c r="AQ318" s="1059"/>
      <c r="AR318" s="1059"/>
      <c r="AS318" s="1059"/>
      <c r="AT318" s="1059"/>
      <c r="AU318" s="1059"/>
      <c r="AV318" s="1059"/>
      <c r="AW318" s="1059"/>
      <c r="AX318" s="208"/>
      <c r="AY318" s="195"/>
      <c r="BA318" s="192">
        <f t="shared" si="73"/>
        <v>5</v>
      </c>
      <c r="BB318" s="192">
        <f t="shared" si="73"/>
        <v>9</v>
      </c>
      <c r="BC318" s="192">
        <f t="shared" si="73"/>
        <v>3</v>
      </c>
      <c r="BD318" s="192"/>
      <c r="BE318" s="192"/>
      <c r="BF318" s="192"/>
      <c r="BG318" s="559" t="str">
        <f t="shared" ca="1" si="51"/>
        <v/>
      </c>
      <c r="BH318" s="560" t="str">
        <f t="shared" ca="1" si="52"/>
        <v/>
      </c>
      <c r="BI318" s="560" t="str">
        <f t="shared" ca="1" si="53"/>
        <v/>
      </c>
      <c r="BJ318" s="560" t="str">
        <f t="shared" ca="1" si="54"/>
        <v/>
      </c>
      <c r="BK318" s="560" t="str">
        <f t="shared" ca="1" si="55"/>
        <v/>
      </c>
      <c r="BL318" s="561" t="str">
        <f t="shared" ca="1" si="56"/>
        <v/>
      </c>
      <c r="CV318" s="1528"/>
      <c r="CW318" s="1529"/>
      <c r="CX318" s="1529"/>
      <c r="CY318" s="1529"/>
      <c r="CZ318" s="1529"/>
      <c r="DA318" s="1529"/>
      <c r="DB318" s="1529"/>
      <c r="DC318" s="1529"/>
      <c r="DD318" s="1991"/>
      <c r="DE318" s="1992"/>
      <c r="DF318" s="1992"/>
      <c r="DG318" s="1993"/>
      <c r="DH318" s="1264"/>
      <c r="DI318" s="1264"/>
      <c r="DJ318" s="1264"/>
      <c r="DK318" s="1264"/>
      <c r="DL318" s="1264"/>
      <c r="DM318" s="1264"/>
      <c r="DN318" s="1264"/>
      <c r="DO318" s="1264"/>
      <c r="DP318" s="1264"/>
      <c r="DQ318" s="1264"/>
      <c r="DR318" s="307"/>
    </row>
    <row r="319" spans="1:122" s="465" customFormat="1" ht="15" customHeight="1">
      <c r="A319" s="1055"/>
      <c r="B319" s="1056"/>
      <c r="C319" s="1056"/>
      <c r="D319" s="187"/>
      <c r="F319" s="1060"/>
      <c r="G319" s="236"/>
      <c r="H319" s="300"/>
      <c r="I319" s="236"/>
      <c r="J319" s="236"/>
      <c r="K319" s="236"/>
      <c r="L319" s="236"/>
      <c r="M319" s="245"/>
      <c r="N319" s="1050"/>
      <c r="O319" s="1059"/>
      <c r="P319" s="1059" t="s">
        <v>1356</v>
      </c>
      <c r="Q319" s="1059"/>
      <c r="R319" s="1059"/>
      <c r="S319" s="1059"/>
      <c r="T319" s="1059"/>
      <c r="U319" s="1059"/>
      <c r="V319" s="1059"/>
      <c r="W319" s="1059"/>
      <c r="X319" s="1059"/>
      <c r="Y319" s="1059"/>
      <c r="Z319" s="1059"/>
      <c r="AA319" s="1059"/>
      <c r="AB319" s="1059"/>
      <c r="AC319" s="1059"/>
      <c r="AD319" s="1059"/>
      <c r="AE319" s="1059"/>
      <c r="AF319" s="1059"/>
      <c r="AG319" s="1059"/>
      <c r="AH319" s="1059"/>
      <c r="AI319" s="1059"/>
      <c r="AJ319" s="1059"/>
      <c r="AK319" s="1059"/>
      <c r="AL319" s="1059"/>
      <c r="AM319" s="1059"/>
      <c r="AN319" s="1059"/>
      <c r="AO319" s="1059"/>
      <c r="AP319" s="1059"/>
      <c r="AQ319" s="1059"/>
      <c r="AR319" s="1059"/>
      <c r="AS319" s="1059"/>
      <c r="AT319" s="1059"/>
      <c r="AU319" s="1059"/>
      <c r="AV319" s="1059"/>
      <c r="AW319" s="1059"/>
      <c r="AX319" s="208"/>
      <c r="AY319" s="195"/>
      <c r="BA319" s="192">
        <f t="shared" si="73"/>
        <v>5</v>
      </c>
      <c r="BB319" s="192">
        <f t="shared" si="73"/>
        <v>9</v>
      </c>
      <c r="BC319" s="192">
        <f t="shared" si="73"/>
        <v>3</v>
      </c>
      <c r="BD319" s="192"/>
      <c r="BE319" s="192"/>
      <c r="BF319" s="192"/>
      <c r="BG319" s="559" t="str">
        <f t="shared" ca="1" si="51"/>
        <v/>
      </c>
      <c r="BH319" s="560" t="str">
        <f t="shared" ca="1" si="52"/>
        <v/>
      </c>
      <c r="BI319" s="560" t="str">
        <f t="shared" ca="1" si="53"/>
        <v/>
      </c>
      <c r="BJ319" s="560" t="str">
        <f t="shared" ca="1" si="54"/>
        <v/>
      </c>
      <c r="BK319" s="560" t="str">
        <f t="shared" ca="1" si="55"/>
        <v/>
      </c>
      <c r="BL319" s="561" t="str">
        <f t="shared" ca="1" si="56"/>
        <v/>
      </c>
      <c r="CV319" s="1528"/>
      <c r="CW319" s="1529"/>
      <c r="CX319" s="1529"/>
      <c r="CY319" s="1529"/>
      <c r="CZ319" s="1529"/>
      <c r="DA319" s="1529"/>
      <c r="DB319" s="1529"/>
      <c r="DC319" s="1529"/>
      <c r="DD319" s="1991"/>
      <c r="DE319" s="1992"/>
      <c r="DF319" s="1992"/>
      <c r="DG319" s="1993"/>
      <c r="DH319" s="1264"/>
      <c r="DI319" s="1264"/>
      <c r="DJ319" s="1264"/>
      <c r="DK319" s="1264"/>
      <c r="DL319" s="1264"/>
      <c r="DM319" s="1264"/>
      <c r="DN319" s="1264"/>
      <c r="DO319" s="1264"/>
      <c r="DP319" s="1264"/>
      <c r="DQ319" s="1264"/>
      <c r="DR319" s="307"/>
    </row>
    <row r="320" spans="1:122" s="465" customFormat="1" ht="15" customHeight="1">
      <c r="A320" s="1055"/>
      <c r="B320" s="1056"/>
      <c r="C320" s="1056"/>
      <c r="D320" s="187"/>
      <c r="F320" s="1060"/>
      <c r="G320" s="236"/>
      <c r="H320" s="300"/>
      <c r="I320" s="236"/>
      <c r="J320" s="236"/>
      <c r="K320" s="236"/>
      <c r="L320" s="236"/>
      <c r="M320" s="245"/>
      <c r="N320" s="1050"/>
      <c r="O320" s="1059"/>
      <c r="P320" s="1059" t="s">
        <v>1357</v>
      </c>
      <c r="Q320" s="1059"/>
      <c r="R320" s="1059"/>
      <c r="S320" s="1059"/>
      <c r="T320" s="1059"/>
      <c r="U320" s="1059"/>
      <c r="V320" s="1059"/>
      <c r="W320" s="1059"/>
      <c r="X320" s="1059"/>
      <c r="Y320" s="1059"/>
      <c r="Z320" s="1059"/>
      <c r="AA320" s="1059"/>
      <c r="AB320" s="1059"/>
      <c r="AC320" s="1059"/>
      <c r="AD320" s="1059"/>
      <c r="AE320" s="1059"/>
      <c r="AF320" s="1059"/>
      <c r="AG320" s="1059"/>
      <c r="AH320" s="1059"/>
      <c r="AI320" s="1059"/>
      <c r="AJ320" s="1059"/>
      <c r="AK320" s="1059"/>
      <c r="AL320" s="1059"/>
      <c r="AM320" s="1059"/>
      <c r="AN320" s="1059"/>
      <c r="AO320" s="1059"/>
      <c r="AP320" s="1059"/>
      <c r="AQ320" s="1059"/>
      <c r="AR320" s="1059"/>
      <c r="AS320" s="1059"/>
      <c r="AT320" s="1059"/>
      <c r="AU320" s="1059"/>
      <c r="AV320" s="1059"/>
      <c r="AW320" s="1059"/>
      <c r="AX320" s="208"/>
      <c r="AY320" s="195"/>
      <c r="BA320" s="192">
        <f t="shared" si="73"/>
        <v>5</v>
      </c>
      <c r="BB320" s="192">
        <f t="shared" si="73"/>
        <v>9</v>
      </c>
      <c r="BC320" s="192">
        <f t="shared" si="73"/>
        <v>3</v>
      </c>
      <c r="BD320" s="192"/>
      <c r="BE320" s="192"/>
      <c r="BF320" s="192"/>
      <c r="BG320" s="559" t="str">
        <f t="shared" ca="1" si="51"/>
        <v/>
      </c>
      <c r="BH320" s="560" t="str">
        <f t="shared" ca="1" si="52"/>
        <v/>
      </c>
      <c r="BI320" s="560" t="str">
        <f t="shared" ca="1" si="53"/>
        <v/>
      </c>
      <c r="BJ320" s="560" t="str">
        <f t="shared" ca="1" si="54"/>
        <v/>
      </c>
      <c r="BK320" s="560" t="str">
        <f t="shared" ca="1" si="55"/>
        <v/>
      </c>
      <c r="BL320" s="561" t="str">
        <f t="shared" ca="1" si="56"/>
        <v/>
      </c>
      <c r="CV320" s="1528"/>
      <c r="CW320" s="1529"/>
      <c r="CX320" s="1529"/>
      <c r="CY320" s="1529"/>
      <c r="CZ320" s="1529"/>
      <c r="DA320" s="1529"/>
      <c r="DB320" s="1529"/>
      <c r="DC320" s="1529"/>
      <c r="DD320" s="1991"/>
      <c r="DE320" s="1992"/>
      <c r="DF320" s="1992"/>
      <c r="DG320" s="1993"/>
      <c r="DH320" s="1264"/>
      <c r="DI320" s="1264"/>
      <c r="DJ320" s="1264"/>
      <c r="DK320" s="1264"/>
      <c r="DL320" s="1264"/>
      <c r="DM320" s="1264"/>
      <c r="DN320" s="1264"/>
      <c r="DO320" s="1264"/>
      <c r="DP320" s="1264"/>
      <c r="DQ320" s="1264"/>
      <c r="DR320" s="307"/>
    </row>
    <row r="321" spans="1:122" s="465" customFormat="1" ht="15" customHeight="1">
      <c r="A321" s="1055"/>
      <c r="B321" s="1056"/>
      <c r="C321" s="1056"/>
      <c r="D321" s="187"/>
      <c r="F321" s="1060"/>
      <c r="G321" s="236"/>
      <c r="H321" s="300"/>
      <c r="I321" s="236"/>
      <c r="J321" s="236"/>
      <c r="K321" s="236"/>
      <c r="L321" s="236"/>
      <c r="M321" s="245"/>
      <c r="N321" s="1050"/>
      <c r="O321" s="1059"/>
      <c r="P321" s="1059" t="s">
        <v>1358</v>
      </c>
      <c r="Q321" s="1059"/>
      <c r="R321" s="1059"/>
      <c r="S321" s="1059"/>
      <c r="T321" s="1059"/>
      <c r="U321" s="1059"/>
      <c r="V321" s="1059"/>
      <c r="W321" s="1059"/>
      <c r="X321" s="1059"/>
      <c r="Y321" s="1059"/>
      <c r="Z321" s="1059"/>
      <c r="AA321" s="1059"/>
      <c r="AB321" s="1059"/>
      <c r="AC321" s="1059"/>
      <c r="AD321" s="1059"/>
      <c r="AE321" s="1059"/>
      <c r="AF321" s="1059"/>
      <c r="AG321" s="1059"/>
      <c r="AH321" s="1059"/>
      <c r="AI321" s="1059"/>
      <c r="AJ321" s="1059"/>
      <c r="AK321" s="1059"/>
      <c r="AL321" s="1059"/>
      <c r="AM321" s="1059"/>
      <c r="AN321" s="1059"/>
      <c r="AO321" s="1059"/>
      <c r="AP321" s="1059"/>
      <c r="AQ321" s="1059"/>
      <c r="AR321" s="1059"/>
      <c r="AS321" s="1059"/>
      <c r="AT321" s="1059"/>
      <c r="AU321" s="1059"/>
      <c r="AV321" s="1059"/>
      <c r="AW321" s="1059"/>
      <c r="AX321" s="208"/>
      <c r="AY321" s="195"/>
      <c r="BA321" s="192">
        <f t="shared" si="73"/>
        <v>5</v>
      </c>
      <c r="BB321" s="192">
        <f t="shared" si="73"/>
        <v>9</v>
      </c>
      <c r="BC321" s="192">
        <f t="shared" si="73"/>
        <v>3</v>
      </c>
      <c r="BD321" s="192"/>
      <c r="BE321" s="192"/>
      <c r="BF321" s="192"/>
      <c r="BG321" s="559" t="str">
        <f t="shared" ca="1" si="51"/>
        <v/>
      </c>
      <c r="BH321" s="560" t="str">
        <f t="shared" ca="1" si="52"/>
        <v/>
      </c>
      <c r="BI321" s="560" t="str">
        <f t="shared" ca="1" si="53"/>
        <v/>
      </c>
      <c r="BJ321" s="560" t="str">
        <f t="shared" ca="1" si="54"/>
        <v/>
      </c>
      <c r="BK321" s="560" t="str">
        <f t="shared" ca="1" si="55"/>
        <v/>
      </c>
      <c r="BL321" s="561" t="str">
        <f t="shared" ca="1" si="56"/>
        <v/>
      </c>
      <c r="CV321" s="1528"/>
      <c r="CW321" s="1529"/>
      <c r="CX321" s="1529"/>
      <c r="CY321" s="1529"/>
      <c r="CZ321" s="1529"/>
      <c r="DA321" s="1529"/>
      <c r="DB321" s="1529"/>
      <c r="DC321" s="1529"/>
      <c r="DD321" s="1991"/>
      <c r="DE321" s="1992"/>
      <c r="DF321" s="1992"/>
      <c r="DG321" s="1993"/>
      <c r="DH321" s="1264"/>
      <c r="DI321" s="1264"/>
      <c r="DJ321" s="1264"/>
      <c r="DK321" s="1264"/>
      <c r="DL321" s="1264"/>
      <c r="DM321" s="1264"/>
      <c r="DN321" s="1264"/>
      <c r="DO321" s="1264"/>
      <c r="DP321" s="1264"/>
      <c r="DQ321" s="1264"/>
      <c r="DR321" s="307"/>
    </row>
    <row r="322" spans="1:122" s="465" customFormat="1" ht="15" customHeight="1">
      <c r="A322" s="1055"/>
      <c r="B322" s="1056"/>
      <c r="C322" s="1056"/>
      <c r="D322" s="187"/>
      <c r="F322" s="238"/>
      <c r="G322" s="249"/>
      <c r="H322" s="567"/>
      <c r="I322" s="249"/>
      <c r="J322" s="249"/>
      <c r="K322" s="249"/>
      <c r="L322" s="249"/>
      <c r="M322" s="251"/>
      <c r="N322" s="209"/>
      <c r="O322" s="204"/>
      <c r="P322" s="204" t="s">
        <v>1359</v>
      </c>
      <c r="Q322" s="204"/>
      <c r="R322" s="204"/>
      <c r="S322" s="204"/>
      <c r="T322" s="204"/>
      <c r="U322" s="204"/>
      <c r="V322" s="204"/>
      <c r="W322" s="204"/>
      <c r="X322" s="204"/>
      <c r="Y322" s="204"/>
      <c r="Z322" s="204"/>
      <c r="AA322" s="204"/>
      <c r="AB322" s="204"/>
      <c r="AC322" s="204"/>
      <c r="AD322" s="204"/>
      <c r="AE322" s="204"/>
      <c r="AF322" s="204"/>
      <c r="AG322" s="204"/>
      <c r="AH322" s="204"/>
      <c r="AI322" s="204"/>
      <c r="AJ322" s="204"/>
      <c r="AK322" s="204"/>
      <c r="AL322" s="204"/>
      <c r="AM322" s="204"/>
      <c r="AN322" s="204"/>
      <c r="AO322" s="204"/>
      <c r="AP322" s="204"/>
      <c r="AQ322" s="204"/>
      <c r="AR322" s="204"/>
      <c r="AS322" s="204"/>
      <c r="AT322" s="204"/>
      <c r="AU322" s="204"/>
      <c r="AV322" s="204"/>
      <c r="AW322" s="204"/>
      <c r="AX322" s="205"/>
      <c r="AY322" s="195"/>
      <c r="BA322" s="192">
        <f t="shared" ref="BA322:BC323" si="74">BA321</f>
        <v>5</v>
      </c>
      <c r="BB322" s="192">
        <f t="shared" si="74"/>
        <v>9</v>
      </c>
      <c r="BC322" s="192">
        <f t="shared" si="74"/>
        <v>3</v>
      </c>
      <c r="BD322" s="192"/>
      <c r="BE322" s="192"/>
      <c r="BF322" s="192"/>
      <c r="BG322" s="559" t="str">
        <f t="shared" ca="1" si="51"/>
        <v/>
      </c>
      <c r="BH322" s="560" t="str">
        <f t="shared" ca="1" si="52"/>
        <v/>
      </c>
      <c r="BI322" s="560" t="str">
        <f t="shared" ca="1" si="53"/>
        <v/>
      </c>
      <c r="BJ322" s="560" t="str">
        <f t="shared" ca="1" si="54"/>
        <v/>
      </c>
      <c r="BK322" s="560" t="str">
        <f t="shared" ca="1" si="55"/>
        <v/>
      </c>
      <c r="BL322" s="561" t="str">
        <f t="shared" ca="1" si="56"/>
        <v/>
      </c>
      <c r="CV322" s="1528"/>
      <c r="CW322" s="1529"/>
      <c r="CX322" s="1529"/>
      <c r="CY322" s="1529"/>
      <c r="CZ322" s="1529"/>
      <c r="DA322" s="1529"/>
      <c r="DB322" s="1529"/>
      <c r="DC322" s="1529"/>
      <c r="DD322" s="1991"/>
      <c r="DE322" s="1992"/>
      <c r="DF322" s="1992"/>
      <c r="DG322" s="1993"/>
      <c r="DH322" s="1264"/>
      <c r="DI322" s="1264"/>
      <c r="DJ322" s="1264"/>
      <c r="DK322" s="1264"/>
      <c r="DL322" s="1264"/>
      <c r="DM322" s="1264"/>
      <c r="DN322" s="1264"/>
      <c r="DO322" s="1264"/>
      <c r="DP322" s="1264"/>
      <c r="DQ322" s="1264"/>
      <c r="DR322" s="307"/>
    </row>
    <row r="323" spans="1:122" s="465" customFormat="1" ht="15" customHeight="1">
      <c r="A323" s="1887" t="str">
        <f>BA323&amp;"."&amp;BB323&amp;"."&amp;BC323</f>
        <v>5.9.4</v>
      </c>
      <c r="B323" s="1888"/>
      <c r="C323" s="1888"/>
      <c r="D323" s="1888"/>
      <c r="E323" s="465" t="s">
        <v>1360</v>
      </c>
      <c r="F323" s="236"/>
      <c r="G323" s="236"/>
      <c r="H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c r="AE323" s="236"/>
      <c r="AF323" s="236"/>
      <c r="AG323" s="236"/>
      <c r="AH323" s="236"/>
      <c r="AI323" s="236"/>
      <c r="AJ323" s="236"/>
      <c r="AK323" s="236"/>
      <c r="AL323" s="236"/>
      <c r="AM323" s="236"/>
      <c r="AN323" s="236"/>
      <c r="AO323" s="236"/>
      <c r="AP323" s="236"/>
      <c r="AQ323" s="236"/>
      <c r="AR323" s="236"/>
      <c r="AS323" s="236"/>
      <c r="AT323" s="236"/>
      <c r="AU323" s="236"/>
      <c r="AV323" s="236"/>
      <c r="AW323" s="236"/>
      <c r="AX323" s="236"/>
      <c r="AY323" s="40"/>
      <c r="BA323" s="192">
        <f t="shared" si="74"/>
        <v>5</v>
      </c>
      <c r="BB323" s="192">
        <f>BB322</f>
        <v>9</v>
      </c>
      <c r="BC323" s="193">
        <f>BC322+1</f>
        <v>4</v>
      </c>
      <c r="BD323" s="192"/>
      <c r="BE323" s="192"/>
      <c r="BF323" s="192"/>
      <c r="BG323" s="559" t="str">
        <f t="shared" ref="BG323:BG386" ca="1" si="75">IF(BA323&lt;&gt;"",IF(MID(_xlfn.FORMULATEXT(BA323),SEARCH("[",_xlfn.FORMULATEXT(BA323))+1,SEARCH("]",_xlfn.FORMULATEXT(BA323))-(SEARCH("[",_xlfn.FORMULATEXT(BA323))+1))="-1","",1),"")</f>
        <v/>
      </c>
      <c r="BH323" s="560" t="str">
        <f t="shared" ref="BH323:BH386" ca="1" si="76">IF(BB323&lt;&gt;"",IF(MID(_xlfn.FORMULATEXT(BB323),SEARCH("[",_xlfn.FORMULATEXT(BB323))+1,SEARCH("]",_xlfn.FORMULATEXT(BB323))-(SEARCH("[",_xlfn.FORMULATEXT(BB323))+1))="-1","",1),"")</f>
        <v/>
      </c>
      <c r="BI323" s="560" t="str">
        <f t="shared" ref="BI323:BI386" ca="1" si="77">IF(BC323&lt;&gt;"",IF(MID(_xlfn.FORMULATEXT(BC323),SEARCH("[",_xlfn.FORMULATEXT(BC323))+1,SEARCH("]",_xlfn.FORMULATEXT(BC323))-(SEARCH("[",_xlfn.FORMULATEXT(BC323))+1))="-1","",1),"")</f>
        <v/>
      </c>
      <c r="BJ323" s="560" t="str">
        <f t="shared" ref="BJ323:BJ386" ca="1" si="78">IF(BD323&lt;&gt;"",IF(MID(_xlfn.FORMULATEXT(BD323),SEARCH("[",_xlfn.FORMULATEXT(BD323))+1,SEARCH("]",_xlfn.FORMULATEXT(BD323))-(SEARCH("[",_xlfn.FORMULATEXT(BD323))+1))="-1","",1),"")</f>
        <v/>
      </c>
      <c r="BK323" s="560" t="str">
        <f t="shared" ref="BK323:BK386" ca="1" si="79">IF(BE323&lt;&gt;"",IF(MID(_xlfn.FORMULATEXT(BE323),SEARCH("[",_xlfn.FORMULATEXT(BE323))+1,SEARCH("]",_xlfn.FORMULATEXT(BE323))-(SEARCH("[",_xlfn.FORMULATEXT(BE323))+1))="-1","",1),"")</f>
        <v/>
      </c>
      <c r="BL323" s="561" t="str">
        <f t="shared" ref="BL323:BL386" ca="1" si="80">IF(BF323&lt;&gt;"",IF(MID(_xlfn.FORMULATEXT(BF323),SEARCH("[",_xlfn.FORMULATEXT(BF323))+1,SEARCH("]",_xlfn.FORMULATEXT(BF323))-(SEARCH("[",_xlfn.FORMULATEXT(BF323))+1))="-1","",1),"")</f>
        <v/>
      </c>
      <c r="CV323" s="1488" t="s">
        <v>2265</v>
      </c>
      <c r="CW323" s="1489"/>
      <c r="CX323" s="1489"/>
      <c r="CY323" s="1489"/>
      <c r="CZ323" s="1489"/>
      <c r="DA323" s="1489"/>
      <c r="DB323" s="1489"/>
      <c r="DC323" s="1489"/>
      <c r="DD323" s="1991">
        <v>44644</v>
      </c>
      <c r="DE323" s="1992"/>
      <c r="DF323" s="1992"/>
      <c r="DG323" s="1993"/>
      <c r="DH323" s="1264"/>
      <c r="DI323" s="1264"/>
      <c r="DJ323" s="1264"/>
      <c r="DK323" s="1264"/>
      <c r="DL323" s="1264"/>
      <c r="DM323" s="1264"/>
      <c r="DN323" s="1264"/>
      <c r="DO323" s="1264"/>
      <c r="DP323" s="1264"/>
      <c r="DQ323" s="1264"/>
      <c r="DR323" s="307"/>
    </row>
    <row r="324" spans="1:122" s="465" customFormat="1" ht="15" customHeight="1">
      <c r="A324" s="1055"/>
      <c r="B324" s="1056"/>
      <c r="C324" s="1056"/>
      <c r="D324" s="187"/>
      <c r="E324" s="465" t="s">
        <v>1361</v>
      </c>
      <c r="H324" s="189"/>
      <c r="AY324" s="195"/>
      <c r="BA324" s="192">
        <f t="shared" ref="BA324:BA340" si="81">BA323</f>
        <v>5</v>
      </c>
      <c r="BB324" s="192">
        <f>BB323</f>
        <v>9</v>
      </c>
      <c r="BC324" s="192">
        <f>BC323</f>
        <v>4</v>
      </c>
      <c r="BD324" s="192"/>
      <c r="BE324" s="192"/>
      <c r="BF324" s="192"/>
      <c r="BG324" s="559" t="str">
        <f t="shared" ca="1" si="75"/>
        <v/>
      </c>
      <c r="BH324" s="560" t="str">
        <f t="shared" ca="1" si="76"/>
        <v/>
      </c>
      <c r="BI324" s="560" t="str">
        <f t="shared" ca="1" si="77"/>
        <v/>
      </c>
      <c r="BJ324" s="560" t="str">
        <f t="shared" ca="1" si="78"/>
        <v/>
      </c>
      <c r="BK324" s="560" t="str">
        <f t="shared" ca="1" si="79"/>
        <v/>
      </c>
      <c r="BL324" s="561" t="str">
        <f t="shared" ca="1" si="80"/>
        <v/>
      </c>
      <c r="CV324" s="1528"/>
      <c r="CW324" s="1529"/>
      <c r="CX324" s="1529"/>
      <c r="CY324" s="1529"/>
      <c r="CZ324" s="1529"/>
      <c r="DA324" s="1529"/>
      <c r="DB324" s="1529"/>
      <c r="DC324" s="1529"/>
      <c r="DD324" s="1991"/>
      <c r="DE324" s="1992"/>
      <c r="DF324" s="1992"/>
      <c r="DG324" s="1993"/>
      <c r="DH324" s="1264"/>
      <c r="DI324" s="1264"/>
      <c r="DJ324" s="1264"/>
      <c r="DK324" s="1264"/>
      <c r="DL324" s="1264"/>
      <c r="DM324" s="1264"/>
      <c r="DN324" s="1264"/>
      <c r="DO324" s="1264"/>
      <c r="DP324" s="1264"/>
      <c r="DQ324" s="1264"/>
      <c r="DR324" s="307"/>
    </row>
    <row r="325" spans="1:122" s="465" customFormat="1" ht="15" customHeight="1">
      <c r="E325" s="845" t="s">
        <v>150</v>
      </c>
      <c r="F325" s="846"/>
      <c r="G325" s="846"/>
      <c r="H325" s="846"/>
      <c r="I325" s="846"/>
      <c r="J325" s="846"/>
      <c r="K325" s="846"/>
      <c r="L325" s="847"/>
      <c r="M325" s="237" t="s">
        <v>153</v>
      </c>
      <c r="N325" s="197"/>
      <c r="O325" s="197"/>
      <c r="P325" s="197"/>
      <c r="Q325" s="197"/>
      <c r="R325" s="197"/>
      <c r="S325" s="197"/>
      <c r="T325" s="197"/>
      <c r="U325" s="197"/>
      <c r="V325" s="197"/>
      <c r="W325" s="197"/>
      <c r="X325" s="197"/>
      <c r="Y325" s="197"/>
      <c r="Z325" s="197"/>
      <c r="AA325" s="197"/>
      <c r="AB325" s="197"/>
      <c r="AC325" s="197"/>
      <c r="AD325" s="197"/>
      <c r="AE325" s="197"/>
      <c r="AF325" s="197"/>
      <c r="AG325" s="197"/>
      <c r="AH325" s="197"/>
      <c r="AI325" s="197"/>
      <c r="AJ325" s="197"/>
      <c r="AK325" s="197"/>
      <c r="AL325" s="197"/>
      <c r="AM325" s="197"/>
      <c r="AN325" s="197"/>
      <c r="AO325" s="197"/>
      <c r="AP325" s="197"/>
      <c r="AQ325" s="197"/>
      <c r="AR325" s="197"/>
      <c r="AS325" s="197"/>
      <c r="AT325" s="197"/>
      <c r="AU325" s="197"/>
      <c r="AV325" s="197"/>
      <c r="AW325" s="197"/>
      <c r="AX325" s="198"/>
      <c r="AY325" s="195"/>
      <c r="BA325" s="192">
        <f t="shared" si="81"/>
        <v>5</v>
      </c>
      <c r="BB325" s="192">
        <f>BB324</f>
        <v>9</v>
      </c>
      <c r="BC325" s="192">
        <f>BC324</f>
        <v>4</v>
      </c>
      <c r="BD325" s="192"/>
      <c r="BE325" s="1102"/>
      <c r="BF325" s="1102"/>
      <c r="BG325" s="559" t="str">
        <f t="shared" ca="1" si="75"/>
        <v/>
      </c>
      <c r="BH325" s="560" t="str">
        <f t="shared" ca="1" si="76"/>
        <v/>
      </c>
      <c r="BI325" s="560" t="str">
        <f t="shared" ca="1" si="77"/>
        <v/>
      </c>
      <c r="BJ325" s="560" t="str">
        <f t="shared" ca="1" si="78"/>
        <v/>
      </c>
      <c r="BK325" s="560" t="str">
        <f t="shared" ca="1" si="79"/>
        <v/>
      </c>
      <c r="BL325" s="561" t="str">
        <f t="shared" ca="1" si="80"/>
        <v/>
      </c>
      <c r="CV325" s="1528"/>
      <c r="CW325" s="1529"/>
      <c r="CX325" s="1529"/>
      <c r="CY325" s="1529"/>
      <c r="CZ325" s="1529"/>
      <c r="DA325" s="1529"/>
      <c r="DB325" s="1529"/>
      <c r="DC325" s="1529"/>
      <c r="DD325" s="1991"/>
      <c r="DE325" s="1992"/>
      <c r="DF325" s="1992"/>
      <c r="DG325" s="1993"/>
      <c r="DH325" s="1264"/>
      <c r="DI325" s="1264"/>
      <c r="DJ325" s="1264"/>
      <c r="DK325" s="1264"/>
      <c r="DL325" s="1264"/>
      <c r="DM325" s="1264"/>
      <c r="DN325" s="1264"/>
      <c r="DO325" s="1264"/>
      <c r="DP325" s="1264"/>
      <c r="DQ325" s="1264"/>
      <c r="DR325" s="307"/>
    </row>
    <row r="326" spans="1:122" s="465" customFormat="1" ht="15" customHeight="1">
      <c r="E326" s="851" t="s">
        <v>151</v>
      </c>
      <c r="F326" s="852"/>
      <c r="G326" s="852"/>
      <c r="H326" s="852"/>
      <c r="I326" s="852"/>
      <c r="J326" s="852"/>
      <c r="K326" s="852"/>
      <c r="L326" s="853"/>
      <c r="M326" s="209" t="s">
        <v>1362</v>
      </c>
      <c r="N326" s="204"/>
      <c r="O326" s="204"/>
      <c r="P326" s="204"/>
      <c r="Q326" s="204"/>
      <c r="R326" s="204"/>
      <c r="S326" s="204"/>
      <c r="T326" s="204"/>
      <c r="U326" s="204"/>
      <c r="V326" s="204"/>
      <c r="W326" s="204"/>
      <c r="X326" s="204"/>
      <c r="Y326" s="204"/>
      <c r="Z326" s="204"/>
      <c r="AA326" s="204"/>
      <c r="AB326" s="204"/>
      <c r="AC326" s="204"/>
      <c r="AD326" s="204"/>
      <c r="AE326" s="204"/>
      <c r="AF326" s="204"/>
      <c r="AG326" s="204"/>
      <c r="AH326" s="204"/>
      <c r="AI326" s="204"/>
      <c r="AJ326" s="204"/>
      <c r="AK326" s="204"/>
      <c r="AL326" s="204"/>
      <c r="AM326" s="204"/>
      <c r="AN326" s="204"/>
      <c r="AO326" s="204"/>
      <c r="AP326" s="204"/>
      <c r="AQ326" s="204"/>
      <c r="AR326" s="204"/>
      <c r="AS326" s="204"/>
      <c r="AT326" s="204"/>
      <c r="AU326" s="204"/>
      <c r="AV326" s="204"/>
      <c r="AW326" s="204"/>
      <c r="AX326" s="205"/>
      <c r="AY326" s="195"/>
      <c r="BA326" s="192">
        <f t="shared" si="81"/>
        <v>5</v>
      </c>
      <c r="BB326" s="192">
        <f>BB325</f>
        <v>9</v>
      </c>
      <c r="BC326" s="192">
        <f>BC325</f>
        <v>4</v>
      </c>
      <c r="BD326" s="192"/>
      <c r="BE326" s="1102"/>
      <c r="BF326" s="1102"/>
      <c r="BG326" s="559" t="str">
        <f t="shared" ca="1" si="75"/>
        <v/>
      </c>
      <c r="BH326" s="560" t="str">
        <f t="shared" ca="1" si="76"/>
        <v/>
      </c>
      <c r="BI326" s="560" t="str">
        <f t="shared" ca="1" si="77"/>
        <v/>
      </c>
      <c r="BJ326" s="560" t="str">
        <f t="shared" ca="1" si="78"/>
        <v/>
      </c>
      <c r="BK326" s="560" t="str">
        <f t="shared" ca="1" si="79"/>
        <v/>
      </c>
      <c r="BL326" s="561" t="str">
        <f t="shared" ca="1" si="80"/>
        <v/>
      </c>
      <c r="CV326" s="1528"/>
      <c r="CW326" s="1529"/>
      <c r="CX326" s="1529"/>
      <c r="CY326" s="1529"/>
      <c r="CZ326" s="1529"/>
      <c r="DA326" s="1529"/>
      <c r="DB326" s="1529"/>
      <c r="DC326" s="1529"/>
      <c r="DD326" s="1991"/>
      <c r="DE326" s="1992"/>
      <c r="DF326" s="1992"/>
      <c r="DG326" s="1993"/>
      <c r="DH326" s="1264"/>
      <c r="DI326" s="1264"/>
      <c r="DJ326" s="1264"/>
      <c r="DK326" s="1264"/>
      <c r="DL326" s="1264"/>
      <c r="DM326" s="1264"/>
      <c r="DN326" s="1264"/>
      <c r="DO326" s="1264"/>
      <c r="DP326" s="1264"/>
      <c r="DQ326" s="1264"/>
      <c r="DR326" s="307"/>
    </row>
    <row r="327" spans="1:122" s="465" customFormat="1" ht="15" customHeight="1">
      <c r="A327" s="1887" t="str">
        <f>BA327&amp;"."&amp;BB327</f>
        <v>5.10</v>
      </c>
      <c r="B327" s="1888"/>
      <c r="C327" s="1888"/>
      <c r="D327" s="187" t="str">
        <f>"画面項目No."&amp;$B$65&amp;" "&amp;$D$65&amp;", "&amp;"画面項目No."&amp;$B$66&amp;" "&amp;$D$66&amp;", "&amp;"画面項目No."&amp;$B$68&amp;" "&amp;$D$68&amp;", "&amp;"画面項目No."&amp;$B$69&amp;" "&amp;$D$69</f>
        <v>画面項目No.28 保守間近年月, 画面項目No.29 保守間近ストローク, 画面項目No.31 保守切れ年月, 画面項目No.32 保守切れストローク</v>
      </c>
      <c r="H327" s="189"/>
      <c r="AY327" s="195"/>
      <c r="BA327" s="192">
        <f t="shared" si="81"/>
        <v>5</v>
      </c>
      <c r="BB327" s="193">
        <f>BB326+1</f>
        <v>10</v>
      </c>
      <c r="BC327" s="192"/>
      <c r="BD327" s="192"/>
      <c r="BE327" s="192"/>
      <c r="BF327" s="192"/>
      <c r="BG327" s="559" t="str">
        <f t="shared" ca="1" si="75"/>
        <v/>
      </c>
      <c r="BH327" s="560" t="str">
        <f t="shared" ca="1" si="76"/>
        <v/>
      </c>
      <c r="BI327" s="560" t="str">
        <f t="shared" ca="1" si="77"/>
        <v/>
      </c>
      <c r="BJ327" s="560" t="str">
        <f t="shared" ca="1" si="78"/>
        <v/>
      </c>
      <c r="BK327" s="560" t="str">
        <f t="shared" ca="1" si="79"/>
        <v/>
      </c>
      <c r="BL327" s="561" t="str">
        <f t="shared" ca="1" si="80"/>
        <v/>
      </c>
      <c r="CV327" s="1528"/>
      <c r="CW327" s="1529"/>
      <c r="CX327" s="1529"/>
      <c r="CY327" s="1529"/>
      <c r="CZ327" s="1529"/>
      <c r="DA327" s="1529"/>
      <c r="DB327" s="1529"/>
      <c r="DC327" s="1529"/>
      <c r="DD327" s="1991"/>
      <c r="DE327" s="1992"/>
      <c r="DF327" s="1992"/>
      <c r="DG327" s="1993"/>
      <c r="DH327" s="1264"/>
      <c r="DI327" s="1264"/>
      <c r="DJ327" s="1264"/>
      <c r="DK327" s="1264"/>
      <c r="DL327" s="1264"/>
      <c r="DM327" s="1264"/>
      <c r="DN327" s="1264"/>
      <c r="DO327" s="1264"/>
      <c r="DP327" s="1264"/>
      <c r="DQ327" s="1264"/>
      <c r="DR327" s="307"/>
    </row>
    <row r="328" spans="1:122" s="465" customFormat="1" ht="15" customHeight="1">
      <c r="A328" s="1887" t="str">
        <f>BA328&amp;"."&amp;BB328&amp;"."&amp;BC328</f>
        <v>5.10.1</v>
      </c>
      <c r="B328" s="1888"/>
      <c r="C328" s="1888"/>
      <c r="D328" s="1888"/>
      <c r="E328" s="236" t="s">
        <v>1197</v>
      </c>
      <c r="F328" s="236"/>
      <c r="G328" s="236"/>
      <c r="H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c r="AE328" s="236"/>
      <c r="AF328" s="236"/>
      <c r="AG328" s="236"/>
      <c r="AH328" s="236"/>
      <c r="AI328" s="236"/>
      <c r="AJ328" s="236"/>
      <c r="AK328" s="236"/>
      <c r="AL328" s="236"/>
      <c r="AM328" s="236"/>
      <c r="AN328" s="236"/>
      <c r="AO328" s="236"/>
      <c r="AP328" s="236"/>
      <c r="AQ328" s="236"/>
      <c r="AR328" s="236"/>
      <c r="AS328" s="236"/>
      <c r="AT328" s="236"/>
      <c r="AU328" s="236"/>
      <c r="AV328" s="236"/>
      <c r="AW328" s="236"/>
      <c r="AX328" s="236"/>
      <c r="AY328" s="40"/>
      <c r="BA328" s="192">
        <f t="shared" si="81"/>
        <v>5</v>
      </c>
      <c r="BB328" s="192">
        <f>BB327</f>
        <v>10</v>
      </c>
      <c r="BC328" s="193">
        <f>BC327+1</f>
        <v>1</v>
      </c>
      <c r="BD328" s="192"/>
      <c r="BE328" s="192"/>
      <c r="BF328" s="1101"/>
      <c r="BG328" s="559" t="str">
        <f t="shared" ca="1" si="75"/>
        <v/>
      </c>
      <c r="BH328" s="560" t="str">
        <f t="shared" ca="1" si="76"/>
        <v/>
      </c>
      <c r="BI328" s="560" t="str">
        <f t="shared" ca="1" si="77"/>
        <v/>
      </c>
      <c r="BJ328" s="560" t="str">
        <f t="shared" ca="1" si="78"/>
        <v/>
      </c>
      <c r="BK328" s="560" t="str">
        <f t="shared" ca="1" si="79"/>
        <v/>
      </c>
      <c r="BL328" s="561" t="str">
        <f t="shared" ca="1" si="80"/>
        <v/>
      </c>
      <c r="CV328" s="1488" t="s">
        <v>2265</v>
      </c>
      <c r="CW328" s="1489"/>
      <c r="CX328" s="1489"/>
      <c r="CY328" s="1489"/>
      <c r="CZ328" s="1489"/>
      <c r="DA328" s="1489"/>
      <c r="DB328" s="1489"/>
      <c r="DC328" s="1489"/>
      <c r="DD328" s="1991">
        <v>44641</v>
      </c>
      <c r="DE328" s="1992"/>
      <c r="DF328" s="1992"/>
      <c r="DG328" s="1993"/>
      <c r="DH328" s="1264"/>
      <c r="DI328" s="1264"/>
      <c r="DJ328" s="1264"/>
      <c r="DK328" s="1264"/>
      <c r="DL328" s="1264"/>
      <c r="DM328" s="1264"/>
      <c r="DN328" s="1264"/>
      <c r="DO328" s="1264"/>
      <c r="DP328" s="1264"/>
      <c r="DQ328" s="1264"/>
      <c r="DR328" s="307"/>
    </row>
    <row r="329" spans="1:122" s="465" customFormat="1" ht="15" customHeight="1">
      <c r="A329" s="1048"/>
      <c r="B329" s="1049"/>
      <c r="C329" s="1049"/>
      <c r="D329" s="1049"/>
      <c r="E329" s="1029" t="str">
        <f>$CL$2&amp;"を参照し、入力不可文字を制御する。"</f>
        <v>「2. 画面項目仕様」を参照し、入力不可文字を制御する。</v>
      </c>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c r="AE329" s="236"/>
      <c r="AF329" s="236"/>
      <c r="AG329" s="236"/>
      <c r="AH329" s="236"/>
      <c r="AI329" s="236"/>
      <c r="AJ329" s="236"/>
      <c r="AK329" s="236"/>
      <c r="AL329" s="236"/>
      <c r="AM329" s="236"/>
      <c r="AN329" s="236"/>
      <c r="AO329" s="236"/>
      <c r="AP329" s="236"/>
      <c r="AQ329" s="236"/>
      <c r="AR329" s="236"/>
      <c r="AS329" s="236"/>
      <c r="AT329" s="236"/>
      <c r="AU329" s="236"/>
      <c r="AV329" s="236"/>
      <c r="AW329" s="236"/>
      <c r="AX329" s="236"/>
      <c r="AY329" s="40"/>
      <c r="BA329" s="192">
        <f t="shared" si="81"/>
        <v>5</v>
      </c>
      <c r="BB329" s="192">
        <f>BB328</f>
        <v>10</v>
      </c>
      <c r="BC329" s="192">
        <f>BC328</f>
        <v>1</v>
      </c>
      <c r="BD329" s="192"/>
      <c r="BE329" s="192"/>
      <c r="BF329" s="1101"/>
      <c r="BG329" s="559" t="str">
        <f t="shared" ca="1" si="75"/>
        <v/>
      </c>
      <c r="BH329" s="560" t="str">
        <f t="shared" ca="1" si="76"/>
        <v/>
      </c>
      <c r="BI329" s="560" t="str">
        <f t="shared" ca="1" si="77"/>
        <v/>
      </c>
      <c r="BJ329" s="560" t="str">
        <f t="shared" ca="1" si="78"/>
        <v/>
      </c>
      <c r="BK329" s="560" t="str">
        <f t="shared" ca="1" si="79"/>
        <v/>
      </c>
      <c r="BL329" s="561" t="str">
        <f t="shared" ca="1" si="80"/>
        <v/>
      </c>
      <c r="CV329" s="1528"/>
      <c r="CW329" s="1529"/>
      <c r="CX329" s="1529"/>
      <c r="CY329" s="1529"/>
      <c r="CZ329" s="1529"/>
      <c r="DA329" s="1529"/>
      <c r="DB329" s="1529"/>
      <c r="DC329" s="1529"/>
      <c r="DD329" s="1991"/>
      <c r="DE329" s="1992"/>
      <c r="DF329" s="1992"/>
      <c r="DG329" s="1993"/>
      <c r="DH329" s="1264"/>
      <c r="DI329" s="1264"/>
      <c r="DJ329" s="1264"/>
      <c r="DK329" s="1264"/>
      <c r="DL329" s="1264"/>
      <c r="DM329" s="1264"/>
      <c r="DN329" s="1264"/>
      <c r="DO329" s="1264"/>
      <c r="DP329" s="1264"/>
      <c r="DQ329" s="1264"/>
      <c r="DR329" s="307"/>
    </row>
    <row r="330" spans="1:122" s="465" customFormat="1" ht="15" customHeight="1">
      <c r="A330" s="1889" t="str">
        <f>BA330&amp;"."&amp;BB330&amp;"."&amp;BC330</f>
        <v>5.10.2</v>
      </c>
      <c r="B330" s="1889"/>
      <c r="C330" s="1889"/>
      <c r="D330" s="1889"/>
      <c r="E330" s="465" t="s">
        <v>293</v>
      </c>
      <c r="F330" s="278"/>
      <c r="G330" s="274"/>
      <c r="H330" s="274"/>
      <c r="I330" s="274"/>
      <c r="J330" s="274"/>
      <c r="K330" s="274"/>
      <c r="L330" s="274"/>
      <c r="M330" s="274"/>
      <c r="N330" s="274"/>
      <c r="O330" s="278"/>
      <c r="P330" s="278"/>
      <c r="Q330" s="278"/>
      <c r="R330" s="278"/>
      <c r="S330" s="278"/>
      <c r="T330" s="278"/>
      <c r="U330" s="278"/>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8"/>
      <c r="AR330" s="278"/>
      <c r="AS330" s="278"/>
      <c r="AT330" s="278"/>
      <c r="AU330" s="278"/>
      <c r="AV330" s="278"/>
      <c r="AW330" s="278"/>
      <c r="AX330" s="278"/>
      <c r="AY330" s="195"/>
      <c r="BA330" s="192">
        <f t="shared" si="81"/>
        <v>5</v>
      </c>
      <c r="BB330" s="192">
        <f>BB329</f>
        <v>10</v>
      </c>
      <c r="BC330" s="193">
        <f>BC329+1</f>
        <v>2</v>
      </c>
      <c r="BD330" s="192"/>
      <c r="BE330" s="192"/>
      <c r="BF330" s="192"/>
      <c r="BG330" s="559" t="str">
        <f t="shared" ca="1" si="75"/>
        <v/>
      </c>
      <c r="BH330" s="560" t="str">
        <f t="shared" ca="1" si="76"/>
        <v/>
      </c>
      <c r="BI330" s="560" t="str">
        <f t="shared" ca="1" si="77"/>
        <v/>
      </c>
      <c r="BJ330" s="560" t="str">
        <f t="shared" ca="1" si="78"/>
        <v/>
      </c>
      <c r="BK330" s="560" t="str">
        <f t="shared" ca="1" si="79"/>
        <v/>
      </c>
      <c r="BL330" s="561" t="str">
        <f t="shared" ca="1" si="80"/>
        <v/>
      </c>
      <c r="CV330" s="1488" t="s">
        <v>2265</v>
      </c>
      <c r="CW330" s="1489"/>
      <c r="CX330" s="1489"/>
      <c r="CY330" s="1489"/>
      <c r="CZ330" s="1489"/>
      <c r="DA330" s="1489"/>
      <c r="DB330" s="1489"/>
      <c r="DC330" s="1489"/>
      <c r="DD330" s="1991">
        <v>44641</v>
      </c>
      <c r="DE330" s="1992"/>
      <c r="DF330" s="1992"/>
      <c r="DG330" s="1993"/>
      <c r="DH330" s="1264"/>
      <c r="DI330" s="1264"/>
      <c r="DJ330" s="1264"/>
      <c r="DK330" s="1264"/>
      <c r="DL330" s="1264"/>
      <c r="DM330" s="1264"/>
      <c r="DN330" s="1264"/>
      <c r="DO330" s="1264"/>
      <c r="DP330" s="1264"/>
      <c r="DQ330" s="1264"/>
      <c r="DR330" s="307"/>
    </row>
    <row r="331" spans="1:122" s="465" customFormat="1" ht="15" customHeight="1">
      <c r="A331" s="1065"/>
      <c r="B331" s="1029"/>
      <c r="C331" s="1029"/>
      <c r="D331" s="1029"/>
      <c r="E331" s="465" t="s">
        <v>511</v>
      </c>
      <c r="F331" s="976"/>
      <c r="G331" s="976"/>
      <c r="H331" s="976"/>
      <c r="I331" s="976"/>
      <c r="J331" s="976"/>
      <c r="K331" s="976"/>
      <c r="L331" s="976"/>
      <c r="M331" s="976"/>
      <c r="N331" s="976"/>
      <c r="O331" s="976"/>
      <c r="P331" s="976"/>
      <c r="Q331" s="976"/>
      <c r="R331" s="976"/>
      <c r="S331" s="976"/>
      <c r="T331" s="976"/>
      <c r="U331" s="976"/>
      <c r="V331" s="976"/>
      <c r="W331" s="976"/>
      <c r="X331" s="976"/>
      <c r="Y331" s="976"/>
      <c r="Z331" s="976"/>
      <c r="AA331" s="976"/>
      <c r="AB331" s="976"/>
      <c r="AC331" s="976"/>
      <c r="AD331" s="976"/>
      <c r="AE331" s="976"/>
      <c r="AF331" s="976"/>
      <c r="AG331" s="976"/>
      <c r="AH331" s="976"/>
      <c r="AI331" s="976"/>
      <c r="AJ331" s="976"/>
      <c r="AK331" s="976"/>
      <c r="AL331" s="976"/>
      <c r="AM331" s="976"/>
      <c r="AN331" s="976"/>
      <c r="AO331" s="976"/>
      <c r="AP331" s="976"/>
      <c r="AQ331" s="976"/>
      <c r="AR331" s="976"/>
      <c r="AS331" s="976"/>
      <c r="AT331" s="976"/>
      <c r="AU331" s="976"/>
      <c r="AV331" s="976"/>
      <c r="AW331" s="976"/>
      <c r="AX331" s="976"/>
      <c r="AY331" s="1066"/>
      <c r="BA331" s="192">
        <f t="shared" si="81"/>
        <v>5</v>
      </c>
      <c r="BB331" s="192">
        <f>BB330</f>
        <v>10</v>
      </c>
      <c r="BC331" s="192">
        <f>BC330</f>
        <v>2</v>
      </c>
      <c r="BD331" s="192"/>
      <c r="BE331" s="192"/>
      <c r="BF331" s="192"/>
      <c r="BG331" s="559" t="str">
        <f t="shared" ca="1" si="75"/>
        <v/>
      </c>
      <c r="BH331" s="560" t="str">
        <f t="shared" ca="1" si="76"/>
        <v/>
      </c>
      <c r="BI331" s="560" t="str">
        <f t="shared" ca="1" si="77"/>
        <v/>
      </c>
      <c r="BJ331" s="560" t="str">
        <f t="shared" ca="1" si="78"/>
        <v/>
      </c>
      <c r="BK331" s="560" t="str">
        <f t="shared" ca="1" si="79"/>
        <v/>
      </c>
      <c r="BL331" s="561" t="str">
        <f t="shared" ca="1" si="80"/>
        <v/>
      </c>
      <c r="CV331" s="1528"/>
      <c r="CW331" s="1529"/>
      <c r="CX331" s="1529"/>
      <c r="CY331" s="1529"/>
      <c r="CZ331" s="1529"/>
      <c r="DA331" s="1529"/>
      <c r="DB331" s="1529"/>
      <c r="DC331" s="1529"/>
      <c r="DD331" s="1991"/>
      <c r="DE331" s="1992"/>
      <c r="DF331" s="1992"/>
      <c r="DG331" s="1993"/>
      <c r="DH331" s="1264"/>
      <c r="DI331" s="1264"/>
      <c r="DJ331" s="1264"/>
      <c r="DK331" s="1264"/>
      <c r="DL331" s="1264"/>
      <c r="DM331" s="1264"/>
      <c r="DN331" s="1264"/>
      <c r="DO331" s="1264"/>
      <c r="DP331" s="1264"/>
      <c r="DQ331" s="1264"/>
      <c r="DR331" s="307"/>
    </row>
    <row r="332" spans="1:122" s="465" customFormat="1" ht="15" customHeight="1">
      <c r="A332" s="1887" t="str">
        <f>BA332&amp;"."&amp;BB332</f>
        <v>5.11</v>
      </c>
      <c r="B332" s="1888"/>
      <c r="C332" s="1888"/>
      <c r="D332" s="187" t="str">
        <f>"画面項目No."&amp;$B$70&amp;" "&amp;$D$70</f>
        <v>画面項目No.33 保守情報登録</v>
      </c>
      <c r="H332" s="189"/>
      <c r="AY332" s="195"/>
      <c r="BA332" s="192">
        <f t="shared" si="81"/>
        <v>5</v>
      </c>
      <c r="BB332" s="193">
        <f>BB331+1</f>
        <v>11</v>
      </c>
      <c r="BC332" s="192"/>
      <c r="BD332" s="192"/>
      <c r="BE332" s="192"/>
      <c r="BF332" s="192"/>
      <c r="BG332" s="559" t="str">
        <f t="shared" ca="1" si="75"/>
        <v/>
      </c>
      <c r="BH332" s="560" t="str">
        <f t="shared" ca="1" si="76"/>
        <v/>
      </c>
      <c r="BI332" s="560" t="str">
        <f t="shared" ca="1" si="77"/>
        <v/>
      </c>
      <c r="BJ332" s="560" t="str">
        <f t="shared" ca="1" si="78"/>
        <v/>
      </c>
      <c r="BK332" s="560" t="str">
        <f t="shared" ca="1" si="79"/>
        <v/>
      </c>
      <c r="BL332" s="561" t="str">
        <f t="shared" ca="1" si="80"/>
        <v/>
      </c>
      <c r="CV332" s="1528"/>
      <c r="CW332" s="1529"/>
      <c r="CX332" s="1529"/>
      <c r="CY332" s="1529"/>
      <c r="CZ332" s="1529"/>
      <c r="DA332" s="1529"/>
      <c r="DB332" s="1529"/>
      <c r="DC332" s="1529"/>
      <c r="DD332" s="1991"/>
      <c r="DE332" s="1992"/>
      <c r="DF332" s="1992"/>
      <c r="DG332" s="1993"/>
      <c r="DH332" s="1264"/>
      <c r="DI332" s="1264"/>
      <c r="DJ332" s="1264"/>
      <c r="DK332" s="1264"/>
      <c r="DL332" s="1264"/>
      <c r="DM332" s="1264"/>
      <c r="DN332" s="1264"/>
      <c r="DO332" s="1264"/>
      <c r="DP332" s="1264"/>
      <c r="DQ332" s="1264"/>
      <c r="DR332" s="307"/>
    </row>
    <row r="333" spans="1:122" s="465" customFormat="1" ht="15" customHeight="1">
      <c r="A333" s="1889" t="str">
        <f>BA333&amp;"."&amp;BB333&amp;"."&amp;BC333</f>
        <v>5.11.1</v>
      </c>
      <c r="B333" s="1889"/>
      <c r="C333" s="1889"/>
      <c r="D333" s="1889"/>
      <c r="E333" s="465" t="s">
        <v>1375</v>
      </c>
      <c r="AY333" s="195"/>
      <c r="BA333" s="192">
        <f t="shared" si="81"/>
        <v>5</v>
      </c>
      <c r="BB333" s="192">
        <f t="shared" ref="BB333:BB340" si="82">BB332</f>
        <v>11</v>
      </c>
      <c r="BC333" s="193">
        <f>BC332+1</f>
        <v>1</v>
      </c>
      <c r="BD333" s="192"/>
      <c r="BE333" s="192"/>
      <c r="BF333" s="1102"/>
      <c r="BG333" s="559" t="str">
        <f t="shared" ca="1" si="75"/>
        <v/>
      </c>
      <c r="BH333" s="560" t="str">
        <f t="shared" ca="1" si="76"/>
        <v/>
      </c>
      <c r="BI333" s="560" t="str">
        <f t="shared" ca="1" si="77"/>
        <v/>
      </c>
      <c r="BJ333" s="560" t="str">
        <f t="shared" ca="1" si="78"/>
        <v/>
      </c>
      <c r="BK333" s="560" t="str">
        <f t="shared" ca="1" si="79"/>
        <v/>
      </c>
      <c r="BL333" s="561" t="str">
        <f t="shared" ca="1" si="80"/>
        <v/>
      </c>
      <c r="CV333" s="1528"/>
      <c r="CW333" s="1529"/>
      <c r="CX333" s="1529"/>
      <c r="CY333" s="1529"/>
      <c r="CZ333" s="1529"/>
      <c r="DA333" s="1529"/>
      <c r="DB333" s="1529"/>
      <c r="DC333" s="1529"/>
      <c r="DD333" s="1991"/>
      <c r="DE333" s="1992"/>
      <c r="DF333" s="1992"/>
      <c r="DG333" s="1993"/>
      <c r="DH333" s="1264"/>
      <c r="DI333" s="1264"/>
      <c r="DJ333" s="1264"/>
      <c r="DK333" s="1264"/>
      <c r="DL333" s="1264"/>
      <c r="DM333" s="1264"/>
      <c r="DN333" s="1264"/>
      <c r="DO333" s="1264"/>
      <c r="DP333" s="1264"/>
      <c r="DQ333" s="1264"/>
      <c r="DR333" s="307"/>
    </row>
    <row r="334" spans="1:122" s="465" customFormat="1" ht="15" customHeight="1">
      <c r="A334" s="1054"/>
      <c r="B334" s="1054"/>
      <c r="C334" s="1054"/>
      <c r="D334" s="1054"/>
      <c r="E334" s="465" t="str">
        <f>$B$37&amp;"."&amp;$D$66&amp;"及び"&amp;$B$37&amp;"."&amp;$D$69&amp;"の値が入力されていることを確認する。"</f>
        <v>入力領域.保守間近ストローク及び入力領域.保守切れストロークの値が入力されていることを確認する。</v>
      </c>
      <c r="AY334" s="195"/>
      <c r="BA334" s="192">
        <f t="shared" si="81"/>
        <v>5</v>
      </c>
      <c r="BB334" s="192">
        <f t="shared" si="82"/>
        <v>11</v>
      </c>
      <c r="BC334" s="192">
        <f t="shared" ref="BC334:BC339" si="83">BC333</f>
        <v>1</v>
      </c>
      <c r="BD334" s="192"/>
      <c r="BE334" s="192"/>
      <c r="BF334" s="1102"/>
      <c r="BG334" s="559" t="str">
        <f t="shared" ca="1" si="75"/>
        <v/>
      </c>
      <c r="BH334" s="560" t="str">
        <f t="shared" ca="1" si="76"/>
        <v/>
      </c>
      <c r="BI334" s="560" t="str">
        <f t="shared" ca="1" si="77"/>
        <v/>
      </c>
      <c r="BJ334" s="560" t="str">
        <f t="shared" ca="1" si="78"/>
        <v/>
      </c>
      <c r="BK334" s="560" t="str">
        <f t="shared" ca="1" si="79"/>
        <v/>
      </c>
      <c r="BL334" s="561" t="str">
        <f t="shared" ca="1" si="80"/>
        <v/>
      </c>
      <c r="CV334" s="1528"/>
      <c r="CW334" s="1529"/>
      <c r="CX334" s="1529"/>
      <c r="CY334" s="1529"/>
      <c r="CZ334" s="1529"/>
      <c r="DA334" s="1529"/>
      <c r="DB334" s="1529"/>
      <c r="DC334" s="1529"/>
      <c r="DD334" s="1991"/>
      <c r="DE334" s="1992"/>
      <c r="DF334" s="1992"/>
      <c r="DG334" s="1993"/>
      <c r="DH334" s="1264"/>
      <c r="DI334" s="1264"/>
      <c r="DJ334" s="1264"/>
      <c r="DK334" s="1264"/>
      <c r="DL334" s="1264"/>
      <c r="DM334" s="1264"/>
      <c r="DN334" s="1264"/>
      <c r="DO334" s="1264"/>
      <c r="DP334" s="1264"/>
      <c r="DQ334" s="1264"/>
      <c r="DR334" s="307"/>
    </row>
    <row r="335" spans="1:122" s="465" customFormat="1" ht="15" customHeight="1">
      <c r="A335" s="1726" t="str">
        <f>$BD335&amp;"."</f>
        <v>①.</v>
      </c>
      <c r="B335" s="1727"/>
      <c r="C335" s="1727"/>
      <c r="D335" s="1727"/>
      <c r="E335" s="1727"/>
      <c r="F335" s="278" t="s">
        <v>1376</v>
      </c>
      <c r="G335" s="274"/>
      <c r="H335" s="274"/>
      <c r="I335" s="274"/>
      <c r="J335" s="274"/>
      <c r="K335" s="274"/>
      <c r="L335" s="274"/>
      <c r="M335" s="274"/>
      <c r="N335" s="274"/>
      <c r="O335" s="278"/>
      <c r="P335" s="278"/>
      <c r="Q335" s="278"/>
      <c r="R335" s="278"/>
      <c r="S335" s="278"/>
      <c r="T335" s="278"/>
      <c r="U335" s="278"/>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8"/>
      <c r="AR335" s="278"/>
      <c r="AS335" s="278"/>
      <c r="AT335" s="278"/>
      <c r="AU335" s="278"/>
      <c r="AV335" s="278"/>
      <c r="AW335" s="278"/>
      <c r="AX335" s="278"/>
      <c r="AY335" s="195"/>
      <c r="BA335" s="192">
        <f t="shared" si="81"/>
        <v>5</v>
      </c>
      <c r="BB335" s="192">
        <f t="shared" si="82"/>
        <v>11</v>
      </c>
      <c r="BC335" s="192">
        <f t="shared" si="83"/>
        <v>1</v>
      </c>
      <c r="BD335" s="193" t="str">
        <f>IF(ISBLANK(BD334),"①",CHAR(CODE(BD334)+1))</f>
        <v>①</v>
      </c>
      <c r="BE335" s="192"/>
      <c r="BF335" s="192"/>
      <c r="BG335" s="559" t="str">
        <f t="shared" ca="1" si="75"/>
        <v/>
      </c>
      <c r="BH335" s="560" t="str">
        <f t="shared" ca="1" si="76"/>
        <v/>
      </c>
      <c r="BI335" s="560" t="str">
        <f t="shared" ca="1" si="77"/>
        <v/>
      </c>
      <c r="BJ335" s="560" t="str">
        <f t="shared" ca="1" si="78"/>
        <v/>
      </c>
      <c r="BK335" s="560" t="str">
        <f t="shared" ca="1" si="79"/>
        <v/>
      </c>
      <c r="BL335" s="561" t="str">
        <f t="shared" ca="1" si="80"/>
        <v/>
      </c>
      <c r="CV335" s="1488" t="s">
        <v>2265</v>
      </c>
      <c r="CW335" s="1489"/>
      <c r="CX335" s="1489"/>
      <c r="CY335" s="1489"/>
      <c r="CZ335" s="1489"/>
      <c r="DA335" s="1489"/>
      <c r="DB335" s="1489"/>
      <c r="DC335" s="1489"/>
      <c r="DD335" s="1859">
        <v>44643</v>
      </c>
      <c r="DE335" s="1860"/>
      <c r="DF335" s="1860"/>
      <c r="DG335" s="1861"/>
      <c r="DH335" s="1264"/>
      <c r="DI335" s="1264"/>
      <c r="DJ335" s="1264"/>
      <c r="DK335" s="1264"/>
      <c r="DL335" s="1264"/>
      <c r="DM335" s="1264"/>
      <c r="DN335" s="1264"/>
      <c r="DO335" s="1264"/>
      <c r="DP335" s="1264"/>
      <c r="DQ335" s="1264"/>
      <c r="DR335" s="307"/>
    </row>
    <row r="336" spans="1:122" s="465" customFormat="1" ht="15" customHeight="1">
      <c r="A336" s="1054"/>
      <c r="B336" s="1054"/>
      <c r="C336" s="1054"/>
      <c r="D336" s="1054"/>
      <c r="F336" s="465" t="s">
        <v>1377</v>
      </c>
      <c r="AY336" s="195"/>
      <c r="BA336" s="192">
        <f t="shared" si="81"/>
        <v>5</v>
      </c>
      <c r="BB336" s="192">
        <f t="shared" si="82"/>
        <v>11</v>
      </c>
      <c r="BC336" s="192">
        <f t="shared" si="83"/>
        <v>1</v>
      </c>
      <c r="BD336" s="192" t="str">
        <f>BD335</f>
        <v>①</v>
      </c>
      <c r="BE336" s="192"/>
      <c r="BF336" s="1102"/>
      <c r="BG336" s="559" t="str">
        <f t="shared" ca="1" si="75"/>
        <v/>
      </c>
      <c r="BH336" s="560" t="str">
        <f t="shared" ca="1" si="76"/>
        <v/>
      </c>
      <c r="BI336" s="560" t="str">
        <f t="shared" ca="1" si="77"/>
        <v/>
      </c>
      <c r="BJ336" s="560" t="str">
        <f t="shared" ca="1" si="78"/>
        <v/>
      </c>
      <c r="BK336" s="560" t="str">
        <f t="shared" ca="1" si="79"/>
        <v/>
      </c>
      <c r="BL336" s="561" t="str">
        <f t="shared" ca="1" si="80"/>
        <v/>
      </c>
      <c r="CV336" s="1528"/>
      <c r="CW336" s="1529"/>
      <c r="CX336" s="1529"/>
      <c r="CY336" s="1529"/>
      <c r="CZ336" s="1529"/>
      <c r="DA336" s="1529"/>
      <c r="DB336" s="1529"/>
      <c r="DC336" s="1529"/>
      <c r="DD336" s="1991"/>
      <c r="DE336" s="1992"/>
      <c r="DF336" s="1992"/>
      <c r="DG336" s="1993"/>
      <c r="DH336" s="1264"/>
      <c r="DI336" s="1264"/>
      <c r="DJ336" s="1264"/>
      <c r="DK336" s="1264"/>
      <c r="DL336" s="1264"/>
      <c r="DM336" s="1264"/>
      <c r="DN336" s="1264"/>
      <c r="DO336" s="1264"/>
      <c r="DP336" s="1264"/>
      <c r="DQ336" s="1264"/>
      <c r="DR336" s="307"/>
    </row>
    <row r="337" spans="1:122" s="465" customFormat="1" ht="15" customHeight="1">
      <c r="F337" s="845" t="s">
        <v>150</v>
      </c>
      <c r="G337" s="846"/>
      <c r="H337" s="846"/>
      <c r="I337" s="846"/>
      <c r="J337" s="846"/>
      <c r="K337" s="846"/>
      <c r="L337" s="846"/>
      <c r="M337" s="847"/>
      <c r="N337" s="237" t="s">
        <v>153</v>
      </c>
      <c r="O337" s="197"/>
      <c r="P337" s="197"/>
      <c r="Q337" s="197"/>
      <c r="R337" s="197"/>
      <c r="S337" s="197"/>
      <c r="T337" s="197"/>
      <c r="U337" s="197"/>
      <c r="V337" s="197"/>
      <c r="W337" s="197"/>
      <c r="X337" s="197"/>
      <c r="Y337" s="197"/>
      <c r="Z337" s="197"/>
      <c r="AA337" s="197"/>
      <c r="AB337" s="197"/>
      <c r="AC337" s="197"/>
      <c r="AD337" s="197"/>
      <c r="AE337" s="197"/>
      <c r="AF337" s="197"/>
      <c r="AG337" s="197"/>
      <c r="AH337" s="197"/>
      <c r="AI337" s="197"/>
      <c r="AJ337" s="197"/>
      <c r="AK337" s="197"/>
      <c r="AL337" s="197"/>
      <c r="AM337" s="197"/>
      <c r="AN337" s="197"/>
      <c r="AO337" s="197"/>
      <c r="AP337" s="197"/>
      <c r="AQ337" s="197"/>
      <c r="AR337" s="197"/>
      <c r="AS337" s="197"/>
      <c r="AT337" s="197"/>
      <c r="AU337" s="197"/>
      <c r="AV337" s="197"/>
      <c r="AW337" s="197"/>
      <c r="AX337" s="198"/>
      <c r="AY337" s="195"/>
      <c r="BA337" s="192">
        <f t="shared" si="81"/>
        <v>5</v>
      </c>
      <c r="BB337" s="192">
        <f t="shared" si="82"/>
        <v>11</v>
      </c>
      <c r="BC337" s="192">
        <f t="shared" si="83"/>
        <v>1</v>
      </c>
      <c r="BD337" s="192" t="str">
        <f>BD336</f>
        <v>①</v>
      </c>
      <c r="BE337" s="1102"/>
      <c r="BF337" s="1102"/>
      <c r="BG337" s="559" t="str">
        <f t="shared" ca="1" si="75"/>
        <v/>
      </c>
      <c r="BH337" s="560" t="str">
        <f t="shared" ca="1" si="76"/>
        <v/>
      </c>
      <c r="BI337" s="560" t="str">
        <f t="shared" ca="1" si="77"/>
        <v/>
      </c>
      <c r="BJ337" s="560" t="str">
        <f t="shared" ca="1" si="78"/>
        <v/>
      </c>
      <c r="BK337" s="560" t="str">
        <f t="shared" ca="1" si="79"/>
        <v/>
      </c>
      <c r="BL337" s="561" t="str">
        <f t="shared" ca="1" si="80"/>
        <v/>
      </c>
      <c r="CV337" s="1528"/>
      <c r="CW337" s="1529"/>
      <c r="CX337" s="1529"/>
      <c r="CY337" s="1529"/>
      <c r="CZ337" s="1529"/>
      <c r="DA337" s="1529"/>
      <c r="DB337" s="1529"/>
      <c r="DC337" s="1529"/>
      <c r="DD337" s="1991"/>
      <c r="DE337" s="1992"/>
      <c r="DF337" s="1992"/>
      <c r="DG337" s="1993"/>
      <c r="DH337" s="1264"/>
      <c r="DI337" s="1264"/>
      <c r="DJ337" s="1264"/>
      <c r="DK337" s="1264"/>
      <c r="DL337" s="1264"/>
      <c r="DM337" s="1264"/>
      <c r="DN337" s="1264"/>
      <c r="DO337" s="1264"/>
      <c r="DP337" s="1264"/>
      <c r="DQ337" s="1264"/>
      <c r="DR337" s="307"/>
    </row>
    <row r="338" spans="1:122" s="465" customFormat="1" ht="15" customHeight="1">
      <c r="F338" s="848" t="s">
        <v>151</v>
      </c>
      <c r="G338" s="849"/>
      <c r="H338" s="849"/>
      <c r="I338" s="849"/>
      <c r="J338" s="849"/>
      <c r="K338" s="849"/>
      <c r="L338" s="849"/>
      <c r="M338" s="850"/>
      <c r="N338" s="1053" t="s">
        <v>1378</v>
      </c>
      <c r="O338" s="1061"/>
      <c r="P338" s="1061"/>
      <c r="Q338" s="1061"/>
      <c r="R338" s="1061"/>
      <c r="S338" s="1061"/>
      <c r="T338" s="1061"/>
      <c r="U338" s="1061"/>
      <c r="V338" s="1061"/>
      <c r="W338" s="1061"/>
      <c r="X338" s="1061"/>
      <c r="Y338" s="1061"/>
      <c r="Z338" s="1061"/>
      <c r="AA338" s="1061"/>
      <c r="AB338" s="1061"/>
      <c r="AC338" s="1061"/>
      <c r="AD338" s="1061"/>
      <c r="AE338" s="1061"/>
      <c r="AF338" s="1061"/>
      <c r="AG338" s="1061"/>
      <c r="AH338" s="1061"/>
      <c r="AI338" s="1061"/>
      <c r="AJ338" s="1061"/>
      <c r="AK338" s="1061"/>
      <c r="AL338" s="1061"/>
      <c r="AM338" s="1061"/>
      <c r="AN338" s="1061"/>
      <c r="AO338" s="1061"/>
      <c r="AP338" s="1061"/>
      <c r="AQ338" s="1061"/>
      <c r="AR338" s="1061"/>
      <c r="AS338" s="1061"/>
      <c r="AT338" s="1061"/>
      <c r="AU338" s="1061"/>
      <c r="AV338" s="1061"/>
      <c r="AW338" s="1061"/>
      <c r="AX338" s="468"/>
      <c r="AY338" s="195"/>
      <c r="BA338" s="192">
        <f t="shared" si="81"/>
        <v>5</v>
      </c>
      <c r="BB338" s="192">
        <f t="shared" si="82"/>
        <v>11</v>
      </c>
      <c r="BC338" s="192">
        <f t="shared" si="83"/>
        <v>1</v>
      </c>
      <c r="BD338" s="192" t="str">
        <f>BD337</f>
        <v>①</v>
      </c>
      <c r="BE338" s="1102"/>
      <c r="BF338" s="1102"/>
      <c r="BG338" s="559" t="str">
        <f t="shared" ca="1" si="75"/>
        <v/>
      </c>
      <c r="BH338" s="560" t="str">
        <f t="shared" ca="1" si="76"/>
        <v/>
      </c>
      <c r="BI338" s="560" t="str">
        <f t="shared" ca="1" si="77"/>
        <v/>
      </c>
      <c r="BJ338" s="560" t="str">
        <f t="shared" ca="1" si="78"/>
        <v/>
      </c>
      <c r="BK338" s="560" t="str">
        <f t="shared" ca="1" si="79"/>
        <v/>
      </c>
      <c r="BL338" s="561" t="str">
        <f t="shared" ca="1" si="80"/>
        <v/>
      </c>
      <c r="CV338" s="1528"/>
      <c r="CW338" s="1529"/>
      <c r="CX338" s="1529"/>
      <c r="CY338" s="1529"/>
      <c r="CZ338" s="1529"/>
      <c r="DA338" s="1529"/>
      <c r="DB338" s="1529"/>
      <c r="DC338" s="1529"/>
      <c r="DD338" s="1991"/>
      <c r="DE338" s="1992"/>
      <c r="DF338" s="1992"/>
      <c r="DG338" s="1993"/>
      <c r="DH338" s="1264"/>
      <c r="DI338" s="1264"/>
      <c r="DJ338" s="1264"/>
      <c r="DK338" s="1264"/>
      <c r="DL338" s="1264"/>
      <c r="DM338" s="1264"/>
      <c r="DN338" s="1264"/>
      <c r="DO338" s="1264"/>
      <c r="DP338" s="1264"/>
      <c r="DQ338" s="1264"/>
      <c r="DR338" s="307"/>
    </row>
    <row r="339" spans="1:122" s="465" customFormat="1" ht="15" customHeight="1">
      <c r="F339" s="303"/>
      <c r="G339" s="538"/>
      <c r="H339" s="1095"/>
      <c r="I339" s="1095"/>
      <c r="J339" s="1095"/>
      <c r="K339" s="1095"/>
      <c r="L339" s="1095"/>
      <c r="M339" s="1096"/>
      <c r="N339" s="238" t="s">
        <v>1379</v>
      </c>
      <c r="O339" s="249"/>
      <c r="P339" s="249"/>
      <c r="Q339" s="249"/>
      <c r="R339" s="249"/>
      <c r="S339" s="249"/>
      <c r="T339" s="249"/>
      <c r="U339" s="249"/>
      <c r="V339" s="249"/>
      <c r="W339" s="249"/>
      <c r="X339" s="249"/>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c r="AU339" s="249"/>
      <c r="AV339" s="249"/>
      <c r="AW339" s="249"/>
      <c r="AX339" s="251"/>
      <c r="AY339" s="195"/>
      <c r="BA339" s="192">
        <f t="shared" si="81"/>
        <v>5</v>
      </c>
      <c r="BB339" s="192">
        <f t="shared" si="82"/>
        <v>11</v>
      </c>
      <c r="BC339" s="192">
        <f t="shared" si="83"/>
        <v>1</v>
      </c>
      <c r="BD339" s="192" t="str">
        <f>BD338</f>
        <v>①</v>
      </c>
      <c r="BE339" s="1102"/>
      <c r="BF339" s="1102"/>
      <c r="BG339" s="559" t="str">
        <f t="shared" ca="1" si="75"/>
        <v/>
      </c>
      <c r="BH339" s="560" t="str">
        <f t="shared" ca="1" si="76"/>
        <v/>
      </c>
      <c r="BI339" s="560" t="str">
        <f t="shared" ca="1" si="77"/>
        <v/>
      </c>
      <c r="BJ339" s="560" t="str">
        <f t="shared" ca="1" si="78"/>
        <v/>
      </c>
      <c r="BK339" s="560" t="str">
        <f t="shared" ca="1" si="79"/>
        <v/>
      </c>
      <c r="BL339" s="561" t="str">
        <f t="shared" ca="1" si="80"/>
        <v/>
      </c>
      <c r="CV339" s="1528"/>
      <c r="CW339" s="1529"/>
      <c r="CX339" s="1529"/>
      <c r="CY339" s="1529"/>
      <c r="CZ339" s="1529"/>
      <c r="DA339" s="1529"/>
      <c r="DB339" s="1529"/>
      <c r="DC339" s="1529"/>
      <c r="DD339" s="1991"/>
      <c r="DE339" s="1992"/>
      <c r="DF339" s="1992"/>
      <c r="DG339" s="1993"/>
      <c r="DH339" s="1264"/>
      <c r="DI339" s="1264"/>
      <c r="DJ339" s="1264"/>
      <c r="DK339" s="1264"/>
      <c r="DL339" s="1264"/>
      <c r="DM339" s="1264"/>
      <c r="DN339" s="1264"/>
      <c r="DO339" s="1264"/>
      <c r="DP339" s="1264"/>
      <c r="DQ339" s="1264"/>
      <c r="DR339" s="307"/>
    </row>
    <row r="340" spans="1:122" s="465" customFormat="1" ht="15" customHeight="1">
      <c r="A340" s="1889" t="str">
        <f>BA340&amp;"."&amp;BB340&amp;"."&amp;BC340</f>
        <v>5.11.2</v>
      </c>
      <c r="B340" s="1889"/>
      <c r="C340" s="1889"/>
      <c r="D340" s="1889"/>
      <c r="E340" s="465" t="s">
        <v>1372</v>
      </c>
      <c r="AY340" s="195"/>
      <c r="BA340" s="192">
        <f t="shared" si="81"/>
        <v>5</v>
      </c>
      <c r="BB340" s="192">
        <f t="shared" si="82"/>
        <v>11</v>
      </c>
      <c r="BC340" s="193">
        <f>BC339+1</f>
        <v>2</v>
      </c>
      <c r="BD340" s="192"/>
      <c r="BE340" s="192"/>
      <c r="BF340" s="1102"/>
      <c r="BG340" s="559" t="str">
        <f t="shared" ca="1" si="75"/>
        <v/>
      </c>
      <c r="BH340" s="560" t="str">
        <f t="shared" ca="1" si="76"/>
        <v/>
      </c>
      <c r="BI340" s="560" t="str">
        <f t="shared" ca="1" si="77"/>
        <v/>
      </c>
      <c r="BJ340" s="560" t="str">
        <f t="shared" ca="1" si="78"/>
        <v/>
      </c>
      <c r="BK340" s="560" t="str">
        <f t="shared" ca="1" si="79"/>
        <v/>
      </c>
      <c r="BL340" s="561" t="str">
        <f t="shared" ca="1" si="80"/>
        <v/>
      </c>
      <c r="CV340" s="1488" t="s">
        <v>2265</v>
      </c>
      <c r="CW340" s="1489"/>
      <c r="CX340" s="1489"/>
      <c r="CY340" s="1489"/>
      <c r="CZ340" s="1489"/>
      <c r="DA340" s="1489"/>
      <c r="DB340" s="1489"/>
      <c r="DC340" s="1489"/>
      <c r="DD340" s="1859">
        <v>44643</v>
      </c>
      <c r="DE340" s="1860"/>
      <c r="DF340" s="1860"/>
      <c r="DG340" s="1861"/>
      <c r="DH340" s="1264"/>
      <c r="DI340" s="1264"/>
      <c r="DJ340" s="1264"/>
      <c r="DK340" s="1264"/>
      <c r="DL340" s="1264"/>
      <c r="DM340" s="1264"/>
      <c r="DN340" s="1264"/>
      <c r="DO340" s="1264"/>
      <c r="DP340" s="1264"/>
      <c r="DQ340" s="1264"/>
      <c r="DR340" s="307"/>
    </row>
    <row r="341" spans="1:122" s="465" customFormat="1" ht="15" customHeight="1">
      <c r="A341" s="1054"/>
      <c r="B341" s="1054"/>
      <c r="C341" s="1054"/>
      <c r="D341" s="1054"/>
      <c r="E341" s="465" t="s">
        <v>378</v>
      </c>
      <c r="AY341" s="195"/>
      <c r="BA341" s="192">
        <f t="shared" ref="BA341:BC343" si="84">BA340</f>
        <v>5</v>
      </c>
      <c r="BB341" s="192">
        <f t="shared" si="84"/>
        <v>11</v>
      </c>
      <c r="BC341" s="192">
        <f t="shared" si="84"/>
        <v>2</v>
      </c>
      <c r="BD341" s="192"/>
      <c r="BE341" s="192"/>
      <c r="BF341" s="1102"/>
      <c r="BG341" s="559" t="str">
        <f t="shared" ca="1" si="75"/>
        <v/>
      </c>
      <c r="BH341" s="560" t="str">
        <f t="shared" ca="1" si="76"/>
        <v/>
      </c>
      <c r="BI341" s="560" t="str">
        <f t="shared" ca="1" si="77"/>
        <v/>
      </c>
      <c r="BJ341" s="560" t="str">
        <f t="shared" ca="1" si="78"/>
        <v/>
      </c>
      <c r="BK341" s="560" t="str">
        <f t="shared" ca="1" si="79"/>
        <v/>
      </c>
      <c r="BL341" s="561" t="str">
        <f t="shared" ca="1" si="80"/>
        <v/>
      </c>
      <c r="CV341" s="1528"/>
      <c r="CW341" s="1529"/>
      <c r="CX341" s="1529"/>
      <c r="CY341" s="1529"/>
      <c r="CZ341" s="1529"/>
      <c r="DA341" s="1529"/>
      <c r="DB341" s="1529"/>
      <c r="DC341" s="1529"/>
      <c r="DD341" s="1991"/>
      <c r="DE341" s="1992"/>
      <c r="DF341" s="1992"/>
      <c r="DG341" s="1993"/>
      <c r="DH341" s="1264"/>
      <c r="DI341" s="1264"/>
      <c r="DJ341" s="1264"/>
      <c r="DK341" s="1264"/>
      <c r="DL341" s="1264"/>
      <c r="DM341" s="1264"/>
      <c r="DN341" s="1264"/>
      <c r="DO341" s="1264"/>
      <c r="DP341" s="1264"/>
      <c r="DQ341" s="1264"/>
      <c r="DR341" s="307"/>
    </row>
    <row r="342" spans="1:122" s="465" customFormat="1" ht="15" customHeight="1">
      <c r="E342" s="845" t="s">
        <v>150</v>
      </c>
      <c r="F342" s="846"/>
      <c r="G342" s="846"/>
      <c r="H342" s="846"/>
      <c r="I342" s="846"/>
      <c r="J342" s="846"/>
      <c r="K342" s="846"/>
      <c r="L342" s="847"/>
      <c r="M342" s="237" t="s">
        <v>342</v>
      </c>
      <c r="N342" s="197"/>
      <c r="O342" s="197"/>
      <c r="P342" s="197"/>
      <c r="Q342" s="197"/>
      <c r="R342" s="197"/>
      <c r="S342" s="197"/>
      <c r="T342" s="197"/>
      <c r="U342" s="197"/>
      <c r="V342" s="197"/>
      <c r="W342" s="197"/>
      <c r="X342" s="197"/>
      <c r="Y342" s="197"/>
      <c r="Z342" s="197"/>
      <c r="AA342" s="197"/>
      <c r="AB342" s="197"/>
      <c r="AC342" s="197"/>
      <c r="AD342" s="197"/>
      <c r="AE342" s="197"/>
      <c r="AF342" s="197"/>
      <c r="AG342" s="197"/>
      <c r="AH342" s="197"/>
      <c r="AI342" s="197"/>
      <c r="AJ342" s="197"/>
      <c r="AK342" s="197"/>
      <c r="AL342" s="197"/>
      <c r="AM342" s="197"/>
      <c r="AN342" s="197"/>
      <c r="AO342" s="197"/>
      <c r="AP342" s="197"/>
      <c r="AQ342" s="197"/>
      <c r="AR342" s="197"/>
      <c r="AS342" s="197"/>
      <c r="AT342" s="197"/>
      <c r="AU342" s="197"/>
      <c r="AV342" s="197"/>
      <c r="AW342" s="197"/>
      <c r="AX342" s="198"/>
      <c r="AY342" s="195"/>
      <c r="BA342" s="192">
        <f t="shared" si="84"/>
        <v>5</v>
      </c>
      <c r="BB342" s="192">
        <f t="shared" si="84"/>
        <v>11</v>
      </c>
      <c r="BC342" s="192">
        <f t="shared" si="84"/>
        <v>2</v>
      </c>
      <c r="BD342" s="192"/>
      <c r="BE342" s="1102"/>
      <c r="BF342" s="1102"/>
      <c r="BG342" s="559" t="str">
        <f t="shared" ca="1" si="75"/>
        <v/>
      </c>
      <c r="BH342" s="560" t="str">
        <f t="shared" ca="1" si="76"/>
        <v/>
      </c>
      <c r="BI342" s="560" t="str">
        <f t="shared" ca="1" si="77"/>
        <v/>
      </c>
      <c r="BJ342" s="560" t="str">
        <f t="shared" ca="1" si="78"/>
        <v/>
      </c>
      <c r="BK342" s="560" t="str">
        <f t="shared" ca="1" si="79"/>
        <v/>
      </c>
      <c r="BL342" s="561" t="str">
        <f t="shared" ca="1" si="80"/>
        <v/>
      </c>
      <c r="CV342" s="1528"/>
      <c r="CW342" s="1529"/>
      <c r="CX342" s="1529"/>
      <c r="CY342" s="1529"/>
      <c r="CZ342" s="1529"/>
      <c r="DA342" s="1529"/>
      <c r="DB342" s="1529"/>
      <c r="DC342" s="1529"/>
      <c r="DD342" s="1991"/>
      <c r="DE342" s="1992"/>
      <c r="DF342" s="1992"/>
      <c r="DG342" s="1993"/>
      <c r="DH342" s="1264"/>
      <c r="DI342" s="1264"/>
      <c r="DJ342" s="1264"/>
      <c r="DK342" s="1264"/>
      <c r="DL342" s="1264"/>
      <c r="DM342" s="1264"/>
      <c r="DN342" s="1264"/>
      <c r="DO342" s="1264"/>
      <c r="DP342" s="1264"/>
      <c r="DQ342" s="1264"/>
      <c r="DR342" s="307"/>
    </row>
    <row r="343" spans="1:122" s="465" customFormat="1" ht="15" customHeight="1">
      <c r="E343" s="848" t="s">
        <v>151</v>
      </c>
      <c r="F343" s="849"/>
      <c r="G343" s="849"/>
      <c r="H343" s="849"/>
      <c r="I343" s="849"/>
      <c r="J343" s="849"/>
      <c r="K343" s="849"/>
      <c r="L343" s="850"/>
      <c r="M343" s="1053" t="s">
        <v>1373</v>
      </c>
      <c r="N343" s="1061"/>
      <c r="O343" s="1061"/>
      <c r="P343" s="1061"/>
      <c r="Q343" s="1061"/>
      <c r="R343" s="1061"/>
      <c r="S343" s="1061"/>
      <c r="T343" s="1061"/>
      <c r="U343" s="1061"/>
      <c r="V343" s="1061"/>
      <c r="W343" s="1061"/>
      <c r="X343" s="1061"/>
      <c r="Y343" s="1061"/>
      <c r="Z343" s="1061"/>
      <c r="AA343" s="1061"/>
      <c r="AB343" s="1061"/>
      <c r="AC343" s="1061"/>
      <c r="AD343" s="1061"/>
      <c r="AE343" s="1061"/>
      <c r="AF343" s="1061"/>
      <c r="AG343" s="1061"/>
      <c r="AH343" s="1061"/>
      <c r="AI343" s="1061"/>
      <c r="AJ343" s="1061"/>
      <c r="AK343" s="1061"/>
      <c r="AL343" s="1061"/>
      <c r="AM343" s="1061"/>
      <c r="AN343" s="1061"/>
      <c r="AO343" s="1061"/>
      <c r="AP343" s="1061"/>
      <c r="AQ343" s="1061"/>
      <c r="AR343" s="1061"/>
      <c r="AS343" s="1061"/>
      <c r="AT343" s="1061"/>
      <c r="AU343" s="1061"/>
      <c r="AV343" s="1061"/>
      <c r="AW343" s="1061"/>
      <c r="AX343" s="468"/>
      <c r="AY343" s="195"/>
      <c r="BA343" s="192">
        <f t="shared" si="84"/>
        <v>5</v>
      </c>
      <c r="BB343" s="192">
        <f t="shared" si="84"/>
        <v>11</v>
      </c>
      <c r="BC343" s="192">
        <f t="shared" si="84"/>
        <v>2</v>
      </c>
      <c r="BD343" s="192"/>
      <c r="BE343" s="1102"/>
      <c r="BF343" s="1102"/>
      <c r="BG343" s="559" t="str">
        <f t="shared" ca="1" si="75"/>
        <v/>
      </c>
      <c r="BH343" s="560" t="str">
        <f t="shared" ca="1" si="76"/>
        <v/>
      </c>
      <c r="BI343" s="560" t="str">
        <f t="shared" ca="1" si="77"/>
        <v/>
      </c>
      <c r="BJ343" s="560" t="str">
        <f t="shared" ca="1" si="78"/>
        <v/>
      </c>
      <c r="BK343" s="560" t="str">
        <f t="shared" ca="1" si="79"/>
        <v/>
      </c>
      <c r="BL343" s="561" t="str">
        <f t="shared" ca="1" si="80"/>
        <v/>
      </c>
      <c r="CV343" s="1528"/>
      <c r="CW343" s="1529"/>
      <c r="CX343" s="1529"/>
      <c r="CY343" s="1529"/>
      <c r="CZ343" s="1529"/>
      <c r="DA343" s="1529"/>
      <c r="DB343" s="1529"/>
      <c r="DC343" s="1529"/>
      <c r="DD343" s="1991"/>
      <c r="DE343" s="1992"/>
      <c r="DF343" s="1992"/>
      <c r="DG343" s="1993"/>
      <c r="DH343" s="1264"/>
      <c r="DI343" s="1264"/>
      <c r="DJ343" s="1264"/>
      <c r="DK343" s="1264"/>
      <c r="DL343" s="1264"/>
      <c r="DM343" s="1264"/>
      <c r="DN343" s="1264"/>
      <c r="DO343" s="1264"/>
      <c r="DP343" s="1264"/>
      <c r="DQ343" s="1264"/>
      <c r="DR343" s="307"/>
    </row>
    <row r="344" spans="1:122" s="465" customFormat="1" ht="15" customHeight="1">
      <c r="E344" s="303"/>
      <c r="F344" s="538"/>
      <c r="G344" s="1095"/>
      <c r="H344" s="1095"/>
      <c r="I344" s="1095"/>
      <c r="J344" s="1095"/>
      <c r="K344" s="1095"/>
      <c r="L344" s="1096"/>
      <c r="M344" s="238" t="s">
        <v>362</v>
      </c>
      <c r="N344" s="249"/>
      <c r="O344" s="249"/>
      <c r="P344" s="249"/>
      <c r="Q344" s="249"/>
      <c r="R344" s="249"/>
      <c r="S344" s="249"/>
      <c r="T344" s="249"/>
      <c r="U344" s="249"/>
      <c r="V344" s="249"/>
      <c r="W344" s="249"/>
      <c r="X344" s="249"/>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c r="AU344" s="249"/>
      <c r="AV344" s="249"/>
      <c r="AW344" s="249"/>
      <c r="AX344" s="251"/>
      <c r="AY344" s="195"/>
      <c r="BA344" s="192">
        <f t="shared" ref="BA344:BC346" si="85">BA343</f>
        <v>5</v>
      </c>
      <c r="BB344" s="192">
        <f t="shared" si="85"/>
        <v>11</v>
      </c>
      <c r="BC344" s="192">
        <f t="shared" si="85"/>
        <v>2</v>
      </c>
      <c r="BD344" s="192"/>
      <c r="BE344" s="1102"/>
      <c r="BF344" s="1102"/>
      <c r="BG344" s="559" t="str">
        <f t="shared" ca="1" si="75"/>
        <v/>
      </c>
      <c r="BH344" s="560" t="str">
        <f t="shared" ca="1" si="76"/>
        <v/>
      </c>
      <c r="BI344" s="560" t="str">
        <f t="shared" ca="1" si="77"/>
        <v/>
      </c>
      <c r="BJ344" s="560" t="str">
        <f t="shared" ca="1" si="78"/>
        <v/>
      </c>
      <c r="BK344" s="560" t="str">
        <f t="shared" ca="1" si="79"/>
        <v/>
      </c>
      <c r="BL344" s="561" t="str">
        <f t="shared" ca="1" si="80"/>
        <v/>
      </c>
      <c r="CV344" s="1528"/>
      <c r="CW344" s="1529"/>
      <c r="CX344" s="1529"/>
      <c r="CY344" s="1529"/>
      <c r="CZ344" s="1529"/>
      <c r="DA344" s="1529"/>
      <c r="DB344" s="1529"/>
      <c r="DC344" s="1529"/>
      <c r="DD344" s="1991"/>
      <c r="DE344" s="1992"/>
      <c r="DF344" s="1992"/>
      <c r="DG344" s="1993"/>
      <c r="DH344" s="1264"/>
      <c r="DI344" s="1264"/>
      <c r="DJ344" s="1264"/>
      <c r="DK344" s="1264"/>
      <c r="DL344" s="1264"/>
      <c r="DM344" s="1264"/>
      <c r="DN344" s="1264"/>
      <c r="DO344" s="1264"/>
      <c r="DP344" s="1264"/>
      <c r="DQ344" s="1264"/>
      <c r="DR344" s="307"/>
    </row>
    <row r="345" spans="1:122" s="465" customFormat="1" ht="15" customHeight="1">
      <c r="A345" s="1726" t="str">
        <f>$BD345&amp;"."</f>
        <v>①.</v>
      </c>
      <c r="B345" s="1727"/>
      <c r="C345" s="1727"/>
      <c r="D345" s="1727"/>
      <c r="E345" s="1727"/>
      <c r="F345" s="278" t="s">
        <v>1374</v>
      </c>
      <c r="G345" s="274"/>
      <c r="H345" s="274"/>
      <c r="I345" s="274"/>
      <c r="J345" s="274"/>
      <c r="K345" s="274"/>
      <c r="L345" s="274"/>
      <c r="M345" s="274"/>
      <c r="N345" s="274"/>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8"/>
      <c r="AV345" s="278"/>
      <c r="AW345" s="278"/>
      <c r="AX345" s="278"/>
      <c r="AY345" s="195"/>
      <c r="BA345" s="192">
        <f t="shared" si="85"/>
        <v>5</v>
      </c>
      <c r="BB345" s="192">
        <f t="shared" si="85"/>
        <v>11</v>
      </c>
      <c r="BC345" s="192">
        <f>BC344</f>
        <v>2</v>
      </c>
      <c r="BD345" s="193" t="str">
        <f>IF(ISBLANK(BD344),"①",CHAR(CODE(BD344)+1))</f>
        <v>①</v>
      </c>
      <c r="BE345" s="192"/>
      <c r="BF345" s="192"/>
      <c r="BG345" s="559" t="str">
        <f t="shared" ca="1" si="75"/>
        <v/>
      </c>
      <c r="BH345" s="560" t="str">
        <f t="shared" ca="1" si="76"/>
        <v/>
      </c>
      <c r="BI345" s="560" t="str">
        <f t="shared" ca="1" si="77"/>
        <v/>
      </c>
      <c r="BJ345" s="560" t="str">
        <f t="shared" ca="1" si="78"/>
        <v/>
      </c>
      <c r="BK345" s="560" t="str">
        <f t="shared" ca="1" si="79"/>
        <v/>
      </c>
      <c r="BL345" s="561" t="str">
        <f t="shared" ca="1" si="80"/>
        <v/>
      </c>
      <c r="CV345" s="1488" t="s">
        <v>2265</v>
      </c>
      <c r="CW345" s="1489"/>
      <c r="CX345" s="1489"/>
      <c r="CY345" s="1489"/>
      <c r="CZ345" s="1489"/>
      <c r="DA345" s="1489"/>
      <c r="DB345" s="1489"/>
      <c r="DC345" s="1489"/>
      <c r="DD345" s="1859">
        <v>44643</v>
      </c>
      <c r="DE345" s="1860"/>
      <c r="DF345" s="1860"/>
      <c r="DG345" s="1861"/>
      <c r="DH345" s="1264"/>
      <c r="DI345" s="1264"/>
      <c r="DJ345" s="1264"/>
      <c r="DK345" s="1264"/>
      <c r="DL345" s="1264"/>
      <c r="DM345" s="1264"/>
      <c r="DN345" s="1264"/>
      <c r="DO345" s="1264"/>
      <c r="DP345" s="1264"/>
      <c r="DQ345" s="1264"/>
      <c r="DR345" s="307"/>
    </row>
    <row r="346" spans="1:122" s="465" customFormat="1" ht="15" customHeight="1">
      <c r="A346" s="1887" t="str">
        <f>BA346&amp;"."&amp;BB346&amp;"."&amp;BC346</f>
        <v>5.11.3</v>
      </c>
      <c r="B346" s="1888"/>
      <c r="C346" s="1888"/>
      <c r="D346" s="1888"/>
      <c r="E346" s="465" t="s">
        <v>1363</v>
      </c>
      <c r="F346" s="236"/>
      <c r="G346" s="236"/>
      <c r="H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c r="AE346" s="236"/>
      <c r="AF346" s="236"/>
      <c r="AG346" s="236"/>
      <c r="AH346" s="236"/>
      <c r="AI346" s="236"/>
      <c r="AJ346" s="236"/>
      <c r="AK346" s="236"/>
      <c r="AL346" s="236"/>
      <c r="AM346" s="236"/>
      <c r="AN346" s="236"/>
      <c r="AO346" s="236"/>
      <c r="AP346" s="236"/>
      <c r="AQ346" s="236"/>
      <c r="AR346" s="236"/>
      <c r="AS346" s="236"/>
      <c r="AT346" s="236"/>
      <c r="AU346" s="236"/>
      <c r="AV346" s="236"/>
      <c r="AW346" s="236"/>
      <c r="AX346" s="236"/>
      <c r="AY346" s="40"/>
      <c r="BA346" s="192">
        <f t="shared" si="85"/>
        <v>5</v>
      </c>
      <c r="BB346" s="192">
        <f>BB345</f>
        <v>11</v>
      </c>
      <c r="BC346" s="193">
        <f>BC345+1</f>
        <v>3</v>
      </c>
      <c r="BD346" s="192"/>
      <c r="BE346" s="192"/>
      <c r="BF346" s="192"/>
      <c r="BG346" s="559" t="str">
        <f t="shared" ca="1" si="75"/>
        <v/>
      </c>
      <c r="BH346" s="560" t="str">
        <f t="shared" ca="1" si="76"/>
        <v/>
      </c>
      <c r="BI346" s="560" t="str">
        <f t="shared" ca="1" si="77"/>
        <v/>
      </c>
      <c r="BJ346" s="560" t="str">
        <f t="shared" ca="1" si="78"/>
        <v/>
      </c>
      <c r="BK346" s="560" t="str">
        <f t="shared" ca="1" si="79"/>
        <v/>
      </c>
      <c r="BL346" s="561" t="str">
        <f t="shared" ca="1" si="80"/>
        <v/>
      </c>
      <c r="CV346" s="1528"/>
      <c r="CW346" s="1529"/>
      <c r="CX346" s="1529"/>
      <c r="CY346" s="1529"/>
      <c r="CZ346" s="1529"/>
      <c r="DA346" s="1529"/>
      <c r="DB346" s="1529"/>
      <c r="DC346" s="1529"/>
      <c r="DD346" s="1991"/>
      <c r="DE346" s="1992"/>
      <c r="DF346" s="1992"/>
      <c r="DG346" s="1993"/>
      <c r="DH346" s="1264"/>
      <c r="DI346" s="1264"/>
      <c r="DJ346" s="1264"/>
      <c r="DK346" s="1264"/>
      <c r="DL346" s="1264"/>
      <c r="DM346" s="1264"/>
      <c r="DN346" s="1264"/>
      <c r="DO346" s="1264"/>
      <c r="DP346" s="1264"/>
      <c r="DQ346" s="1264"/>
      <c r="DR346" s="307"/>
    </row>
    <row r="347" spans="1:122" s="465" customFormat="1" ht="15" customHeight="1">
      <c r="A347" s="1055"/>
      <c r="B347" s="1056"/>
      <c r="C347" s="1056"/>
      <c r="D347" s="187"/>
      <c r="E347" s="465" t="s">
        <v>1364</v>
      </c>
      <c r="H347" s="189"/>
      <c r="AY347" s="195"/>
      <c r="BA347" s="192">
        <f>BA346</f>
        <v>5</v>
      </c>
      <c r="BB347" s="192">
        <f>BB346</f>
        <v>11</v>
      </c>
      <c r="BC347" s="192">
        <f>BC346</f>
        <v>3</v>
      </c>
      <c r="BD347" s="192"/>
      <c r="BE347" s="192"/>
      <c r="BF347" s="192"/>
      <c r="BG347" s="559" t="str">
        <f t="shared" ca="1" si="75"/>
        <v/>
      </c>
      <c r="BH347" s="560" t="str">
        <f t="shared" ca="1" si="76"/>
        <v/>
      </c>
      <c r="BI347" s="560" t="str">
        <f t="shared" ca="1" si="77"/>
        <v/>
      </c>
      <c r="BJ347" s="560" t="str">
        <f t="shared" ca="1" si="78"/>
        <v/>
      </c>
      <c r="BK347" s="560" t="str">
        <f t="shared" ca="1" si="79"/>
        <v/>
      </c>
      <c r="BL347" s="561" t="str">
        <f t="shared" ca="1" si="80"/>
        <v/>
      </c>
      <c r="CV347" s="1528"/>
      <c r="CW347" s="1529"/>
      <c r="CX347" s="1529"/>
      <c r="CY347" s="1529"/>
      <c r="CZ347" s="1529"/>
      <c r="DA347" s="1529"/>
      <c r="DB347" s="1529"/>
      <c r="DC347" s="1529"/>
      <c r="DD347" s="1991"/>
      <c r="DE347" s="1992"/>
      <c r="DF347" s="1992"/>
      <c r="DG347" s="1993"/>
      <c r="DH347" s="1264"/>
      <c r="DI347" s="1264"/>
      <c r="DJ347" s="1264"/>
      <c r="DK347" s="1264"/>
      <c r="DL347" s="1264"/>
      <c r="DM347" s="1264"/>
      <c r="DN347" s="1264"/>
      <c r="DO347" s="1264"/>
      <c r="DP347" s="1264"/>
      <c r="DQ347" s="1264"/>
      <c r="DR347" s="307"/>
    </row>
    <row r="348" spans="1:122" s="465" customFormat="1" ht="15" customHeight="1">
      <c r="A348" s="1055"/>
      <c r="B348" s="1056"/>
      <c r="C348" s="1056"/>
      <c r="D348" s="187"/>
      <c r="E348" s="845" t="s">
        <v>265</v>
      </c>
      <c r="F348" s="846"/>
      <c r="G348" s="846"/>
      <c r="H348" s="846"/>
      <c r="I348" s="846"/>
      <c r="J348" s="846"/>
      <c r="K348" s="846"/>
      <c r="L348" s="847"/>
      <c r="M348" s="265" t="s">
        <v>407</v>
      </c>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c r="AJ348" s="266"/>
      <c r="AK348" s="266"/>
      <c r="AL348" s="266"/>
      <c r="AM348" s="266"/>
      <c r="AN348" s="266"/>
      <c r="AO348" s="266"/>
      <c r="AP348" s="266"/>
      <c r="AQ348" s="266"/>
      <c r="AR348" s="266"/>
      <c r="AS348" s="266"/>
      <c r="AT348" s="266"/>
      <c r="AU348" s="266"/>
      <c r="AV348" s="266"/>
      <c r="AW348" s="266"/>
      <c r="AX348" s="267"/>
      <c r="AY348" s="195"/>
      <c r="BA348" s="192">
        <f t="shared" ref="BA348:BC351" si="86">BA347</f>
        <v>5</v>
      </c>
      <c r="BB348" s="192">
        <f t="shared" si="86"/>
        <v>11</v>
      </c>
      <c r="BC348" s="192">
        <f t="shared" si="86"/>
        <v>3</v>
      </c>
      <c r="BD348" s="192"/>
      <c r="BE348" s="192"/>
      <c r="BF348" s="192"/>
      <c r="BG348" s="559" t="str">
        <f t="shared" ca="1" si="75"/>
        <v/>
      </c>
      <c r="BH348" s="560" t="str">
        <f t="shared" ca="1" si="76"/>
        <v/>
      </c>
      <c r="BI348" s="560" t="str">
        <f t="shared" ca="1" si="77"/>
        <v/>
      </c>
      <c r="BJ348" s="560" t="str">
        <f t="shared" ca="1" si="78"/>
        <v/>
      </c>
      <c r="BK348" s="560" t="str">
        <f t="shared" ca="1" si="79"/>
        <v/>
      </c>
      <c r="BL348" s="561" t="str">
        <f t="shared" ca="1" si="80"/>
        <v/>
      </c>
      <c r="CV348" s="1528"/>
      <c r="CW348" s="1529"/>
      <c r="CX348" s="1529"/>
      <c r="CY348" s="1529"/>
      <c r="CZ348" s="1529"/>
      <c r="DA348" s="1529"/>
      <c r="DB348" s="1529"/>
      <c r="DC348" s="1529"/>
      <c r="DD348" s="1991"/>
      <c r="DE348" s="1992"/>
      <c r="DF348" s="1992"/>
      <c r="DG348" s="1993"/>
      <c r="DH348" s="1264"/>
      <c r="DI348" s="1264"/>
      <c r="DJ348" s="1264"/>
      <c r="DK348" s="1264"/>
      <c r="DL348" s="1264"/>
      <c r="DM348" s="1264"/>
      <c r="DN348" s="1264"/>
      <c r="DO348" s="1264"/>
      <c r="DP348" s="1264"/>
      <c r="DQ348" s="1264"/>
      <c r="DR348" s="307"/>
    </row>
    <row r="349" spans="1:122" s="465" customFormat="1" ht="15" customHeight="1">
      <c r="A349" s="1055"/>
      <c r="B349" s="1056"/>
      <c r="C349" s="1056"/>
      <c r="D349" s="187"/>
      <c r="E349" s="848" t="s">
        <v>320</v>
      </c>
      <c r="F349" s="849"/>
      <c r="G349" s="849"/>
      <c r="H349" s="849"/>
      <c r="I349" s="849"/>
      <c r="J349" s="849"/>
      <c r="K349" s="849"/>
      <c r="L349" s="850"/>
      <c r="M349" s="268" t="s">
        <v>1365</v>
      </c>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c r="AR349" s="269"/>
      <c r="AS349" s="269"/>
      <c r="AT349" s="269"/>
      <c r="AU349" s="269"/>
      <c r="AV349" s="269"/>
      <c r="AW349" s="269"/>
      <c r="AX349" s="270"/>
      <c r="AY349" s="195"/>
      <c r="BA349" s="192">
        <f>BA348</f>
        <v>5</v>
      </c>
      <c r="BB349" s="192">
        <f t="shared" si="86"/>
        <v>11</v>
      </c>
      <c r="BC349" s="192">
        <f t="shared" si="86"/>
        <v>3</v>
      </c>
      <c r="BD349" s="192"/>
      <c r="BE349" s="192"/>
      <c r="BF349" s="192"/>
      <c r="BG349" s="559" t="str">
        <f t="shared" ca="1" si="75"/>
        <v/>
      </c>
      <c r="BH349" s="560" t="str">
        <f t="shared" ca="1" si="76"/>
        <v/>
      </c>
      <c r="BI349" s="560" t="str">
        <f t="shared" ca="1" si="77"/>
        <v/>
      </c>
      <c r="BJ349" s="560" t="str">
        <f t="shared" ca="1" si="78"/>
        <v/>
      </c>
      <c r="BK349" s="560" t="str">
        <f t="shared" ca="1" si="79"/>
        <v/>
      </c>
      <c r="BL349" s="561" t="str">
        <f t="shared" ca="1" si="80"/>
        <v/>
      </c>
      <c r="CV349" s="1528"/>
      <c r="CW349" s="1529"/>
      <c r="CX349" s="1529"/>
      <c r="CY349" s="1529"/>
      <c r="CZ349" s="1529"/>
      <c r="DA349" s="1529"/>
      <c r="DB349" s="1529"/>
      <c r="DC349" s="1529"/>
      <c r="DD349" s="1991"/>
      <c r="DE349" s="1992"/>
      <c r="DF349" s="1992"/>
      <c r="DG349" s="1993"/>
      <c r="DH349" s="1264"/>
      <c r="DI349" s="1264"/>
      <c r="DJ349" s="1264"/>
      <c r="DK349" s="1264"/>
      <c r="DL349" s="1264"/>
      <c r="DM349" s="1264"/>
      <c r="DN349" s="1264"/>
      <c r="DO349" s="1264"/>
      <c r="DP349" s="1264"/>
      <c r="DQ349" s="1264"/>
      <c r="DR349" s="307"/>
    </row>
    <row r="350" spans="1:122" s="465" customFormat="1" ht="15" customHeight="1">
      <c r="A350" s="1055"/>
      <c r="B350" s="1056"/>
      <c r="C350" s="1056"/>
      <c r="D350" s="187"/>
      <c r="E350" s="970"/>
      <c r="F350" s="965"/>
      <c r="G350" s="965"/>
      <c r="H350" s="965"/>
      <c r="I350" s="965"/>
      <c r="J350" s="965"/>
      <c r="K350" s="965"/>
      <c r="L350" s="971"/>
      <c r="M350" s="1057" t="s">
        <v>1366</v>
      </c>
      <c r="N350" s="257"/>
      <c r="O350" s="257"/>
      <c r="P350" s="257"/>
      <c r="Q350" s="257"/>
      <c r="R350" s="257"/>
      <c r="S350" s="257"/>
      <c r="T350" s="257"/>
      <c r="U350" s="257"/>
      <c r="V350" s="257"/>
      <c r="W350" s="257"/>
      <c r="X350" s="257"/>
      <c r="Y350" s="257"/>
      <c r="Z350" s="257"/>
      <c r="AA350" s="257"/>
      <c r="AB350" s="257"/>
      <c r="AC350" s="257"/>
      <c r="AD350" s="257"/>
      <c r="AE350" s="257"/>
      <c r="AF350" s="257"/>
      <c r="AG350" s="257"/>
      <c r="AH350" s="257"/>
      <c r="AI350" s="257"/>
      <c r="AJ350" s="257"/>
      <c r="AK350" s="257"/>
      <c r="AL350" s="257"/>
      <c r="AM350" s="257"/>
      <c r="AN350" s="257"/>
      <c r="AO350" s="257"/>
      <c r="AP350" s="257"/>
      <c r="AQ350" s="257"/>
      <c r="AR350" s="257"/>
      <c r="AS350" s="257"/>
      <c r="AT350" s="257"/>
      <c r="AU350" s="257"/>
      <c r="AV350" s="257"/>
      <c r="AW350" s="257"/>
      <c r="AX350" s="258"/>
      <c r="AY350" s="195"/>
      <c r="BA350" s="192">
        <f t="shared" si="86"/>
        <v>5</v>
      </c>
      <c r="BB350" s="192">
        <f t="shared" si="86"/>
        <v>11</v>
      </c>
      <c r="BC350" s="192">
        <f t="shared" si="86"/>
        <v>3</v>
      </c>
      <c r="BD350" s="192"/>
      <c r="BE350" s="192"/>
      <c r="BF350" s="192"/>
      <c r="BG350" s="559" t="str">
        <f t="shared" ca="1" si="75"/>
        <v/>
      </c>
      <c r="BH350" s="560" t="str">
        <f t="shared" ca="1" si="76"/>
        <v/>
      </c>
      <c r="BI350" s="560" t="str">
        <f t="shared" ca="1" si="77"/>
        <v/>
      </c>
      <c r="BJ350" s="560" t="str">
        <f t="shared" ca="1" si="78"/>
        <v/>
      </c>
      <c r="BK350" s="560" t="str">
        <f t="shared" ca="1" si="79"/>
        <v/>
      </c>
      <c r="BL350" s="561" t="str">
        <f t="shared" ca="1" si="80"/>
        <v/>
      </c>
      <c r="CV350" s="1528"/>
      <c r="CW350" s="1529"/>
      <c r="CX350" s="1529"/>
      <c r="CY350" s="1529"/>
      <c r="CZ350" s="1529"/>
      <c r="DA350" s="1529"/>
      <c r="DB350" s="1529"/>
      <c r="DC350" s="1529"/>
      <c r="DD350" s="1991"/>
      <c r="DE350" s="1992"/>
      <c r="DF350" s="1992"/>
      <c r="DG350" s="1993"/>
      <c r="DH350" s="1264"/>
      <c r="DI350" s="1264"/>
      <c r="DJ350" s="1264"/>
      <c r="DK350" s="1264"/>
      <c r="DL350" s="1264"/>
      <c r="DM350" s="1264"/>
      <c r="DN350" s="1264"/>
      <c r="DO350" s="1264"/>
      <c r="DP350" s="1264"/>
      <c r="DQ350" s="1264"/>
      <c r="DR350" s="307"/>
    </row>
    <row r="351" spans="1:122" s="465" customFormat="1" ht="15" customHeight="1">
      <c r="A351" s="1055"/>
      <c r="B351" s="1056"/>
      <c r="C351" s="1056"/>
      <c r="D351" s="187"/>
      <c r="E351" s="970"/>
      <c r="F351" s="965"/>
      <c r="G351" s="965"/>
      <c r="H351" s="965"/>
      <c r="I351" s="965"/>
      <c r="J351" s="965"/>
      <c r="K351" s="965"/>
      <c r="L351" s="971"/>
      <c r="M351" s="1057" t="s">
        <v>1367</v>
      </c>
      <c r="N351" s="257"/>
      <c r="O351" s="257"/>
      <c r="P351" s="257"/>
      <c r="Q351" s="257"/>
      <c r="R351" s="257"/>
      <c r="S351" s="257"/>
      <c r="T351" s="257"/>
      <c r="U351" s="257"/>
      <c r="V351" s="257"/>
      <c r="W351" s="257"/>
      <c r="X351" s="257"/>
      <c r="Y351" s="257"/>
      <c r="Z351" s="257"/>
      <c r="AA351" s="257"/>
      <c r="AB351" s="257"/>
      <c r="AC351" s="257"/>
      <c r="AD351" s="257"/>
      <c r="AE351" s="257"/>
      <c r="AF351" s="257"/>
      <c r="AG351" s="257"/>
      <c r="AH351" s="257"/>
      <c r="AI351" s="257"/>
      <c r="AJ351" s="257"/>
      <c r="AK351" s="257"/>
      <c r="AL351" s="257"/>
      <c r="AM351" s="257"/>
      <c r="AN351" s="257"/>
      <c r="AO351" s="257"/>
      <c r="AP351" s="257"/>
      <c r="AQ351" s="257"/>
      <c r="AR351" s="257"/>
      <c r="AS351" s="257"/>
      <c r="AT351" s="257"/>
      <c r="AU351" s="257"/>
      <c r="AV351" s="257"/>
      <c r="AW351" s="257"/>
      <c r="AX351" s="258"/>
      <c r="AY351" s="195"/>
      <c r="BA351" s="192">
        <f t="shared" si="86"/>
        <v>5</v>
      </c>
      <c r="BB351" s="192">
        <f t="shared" si="86"/>
        <v>11</v>
      </c>
      <c r="BC351" s="192">
        <f t="shared" si="86"/>
        <v>3</v>
      </c>
      <c r="BD351" s="192"/>
      <c r="BE351" s="192"/>
      <c r="BF351" s="192"/>
      <c r="BG351" s="559" t="str">
        <f t="shared" ca="1" si="75"/>
        <v/>
      </c>
      <c r="BH351" s="560" t="str">
        <f t="shared" ca="1" si="76"/>
        <v/>
      </c>
      <c r="BI351" s="560" t="str">
        <f t="shared" ca="1" si="77"/>
        <v/>
      </c>
      <c r="BJ351" s="560" t="str">
        <f t="shared" ca="1" si="78"/>
        <v/>
      </c>
      <c r="BK351" s="560" t="str">
        <f t="shared" ca="1" si="79"/>
        <v/>
      </c>
      <c r="BL351" s="561" t="str">
        <f t="shared" ca="1" si="80"/>
        <v/>
      </c>
      <c r="CV351" s="1528"/>
      <c r="CW351" s="1529"/>
      <c r="CX351" s="1529"/>
      <c r="CY351" s="1529"/>
      <c r="CZ351" s="1529"/>
      <c r="DA351" s="1529"/>
      <c r="DB351" s="1529"/>
      <c r="DC351" s="1529"/>
      <c r="DD351" s="1991"/>
      <c r="DE351" s="1992"/>
      <c r="DF351" s="1992"/>
      <c r="DG351" s="1993"/>
      <c r="DH351" s="1264"/>
      <c r="DI351" s="1264"/>
      <c r="DJ351" s="1264"/>
      <c r="DK351" s="1264"/>
      <c r="DL351" s="1264"/>
      <c r="DM351" s="1264"/>
      <c r="DN351" s="1264"/>
      <c r="DO351" s="1264"/>
      <c r="DP351" s="1264"/>
      <c r="DQ351" s="1264"/>
      <c r="DR351" s="307"/>
    </row>
    <row r="352" spans="1:122" s="465" customFormat="1" ht="15" customHeight="1">
      <c r="A352" s="1055"/>
      <c r="B352" s="1056"/>
      <c r="C352" s="1056"/>
      <c r="D352" s="187"/>
      <c r="E352" s="970"/>
      <c r="F352" s="965"/>
      <c r="G352" s="965"/>
      <c r="H352" s="965"/>
      <c r="I352" s="965"/>
      <c r="J352" s="965"/>
      <c r="K352" s="965"/>
      <c r="L352" s="971"/>
      <c r="M352" s="1057" t="s">
        <v>1368</v>
      </c>
      <c r="N352" s="257"/>
      <c r="O352" s="257"/>
      <c r="P352" s="257"/>
      <c r="Q352" s="257"/>
      <c r="R352" s="257"/>
      <c r="S352" s="257"/>
      <c r="T352" s="257"/>
      <c r="U352" s="257"/>
      <c r="V352" s="257"/>
      <c r="W352" s="257"/>
      <c r="X352" s="257"/>
      <c r="Y352" s="257"/>
      <c r="Z352" s="257"/>
      <c r="AA352" s="257"/>
      <c r="AB352" s="257"/>
      <c r="AC352" s="257"/>
      <c r="AD352" s="257"/>
      <c r="AE352" s="257"/>
      <c r="AF352" s="257"/>
      <c r="AG352" s="257"/>
      <c r="AH352" s="257"/>
      <c r="AI352" s="257"/>
      <c r="AJ352" s="257"/>
      <c r="AK352" s="257"/>
      <c r="AL352" s="257"/>
      <c r="AM352" s="257"/>
      <c r="AN352" s="257"/>
      <c r="AO352" s="257"/>
      <c r="AP352" s="257"/>
      <c r="AQ352" s="257"/>
      <c r="AR352" s="257"/>
      <c r="AS352" s="257"/>
      <c r="AT352" s="257"/>
      <c r="AU352" s="257"/>
      <c r="AV352" s="257"/>
      <c r="AW352" s="257"/>
      <c r="AX352" s="258"/>
      <c r="AY352" s="195"/>
      <c r="BA352" s="192">
        <f t="shared" ref="BA352:BC354" si="87">BA351</f>
        <v>5</v>
      </c>
      <c r="BB352" s="192">
        <f t="shared" si="87"/>
        <v>11</v>
      </c>
      <c r="BC352" s="192">
        <f t="shared" si="87"/>
        <v>3</v>
      </c>
      <c r="BD352" s="192"/>
      <c r="BE352" s="192"/>
      <c r="BF352" s="192"/>
      <c r="BG352" s="559" t="str">
        <f t="shared" ca="1" si="75"/>
        <v/>
      </c>
      <c r="BH352" s="560" t="str">
        <f t="shared" ca="1" si="76"/>
        <v/>
      </c>
      <c r="BI352" s="560" t="str">
        <f t="shared" ca="1" si="77"/>
        <v/>
      </c>
      <c r="BJ352" s="560" t="str">
        <f t="shared" ca="1" si="78"/>
        <v/>
      </c>
      <c r="BK352" s="560" t="str">
        <f t="shared" ca="1" si="79"/>
        <v/>
      </c>
      <c r="BL352" s="561" t="str">
        <f t="shared" ca="1" si="80"/>
        <v/>
      </c>
      <c r="CV352" s="1528"/>
      <c r="CW352" s="1529"/>
      <c r="CX352" s="1529"/>
      <c r="CY352" s="1529"/>
      <c r="CZ352" s="1529"/>
      <c r="DA352" s="1529"/>
      <c r="DB352" s="1529"/>
      <c r="DC352" s="1529"/>
      <c r="DD352" s="1991"/>
      <c r="DE352" s="1992"/>
      <c r="DF352" s="1992"/>
      <c r="DG352" s="1993"/>
      <c r="DH352" s="1264"/>
      <c r="DI352" s="1264"/>
      <c r="DJ352" s="1264"/>
      <c r="DK352" s="1264"/>
      <c r="DL352" s="1264"/>
      <c r="DM352" s="1264"/>
      <c r="DN352" s="1264"/>
      <c r="DO352" s="1264"/>
      <c r="DP352" s="1264"/>
      <c r="DQ352" s="1264"/>
      <c r="DR352" s="307"/>
    </row>
    <row r="353" spans="1:122" s="465" customFormat="1" ht="15" customHeight="1">
      <c r="A353" s="1055"/>
      <c r="B353" s="1056"/>
      <c r="C353" s="1056"/>
      <c r="D353" s="187"/>
      <c r="E353" s="851" t="s">
        <v>233</v>
      </c>
      <c r="F353" s="852"/>
      <c r="G353" s="852"/>
      <c r="H353" s="852"/>
      <c r="I353" s="852"/>
      <c r="J353" s="852"/>
      <c r="K353" s="852"/>
      <c r="L353" s="853"/>
      <c r="M353" s="261" t="str">
        <f>"工具番号情報.工具番号 = '&lt;"&amp;$B$37&amp;"."&amp;$D$58&amp;"&gt;'"</f>
        <v>工具番号情報.工具番号 = '&lt;入力領域.工具番号&gt;'</v>
      </c>
      <c r="N353" s="271"/>
      <c r="O353" s="271"/>
      <c r="P353" s="271"/>
      <c r="Q353" s="271"/>
      <c r="R353" s="271"/>
      <c r="S353" s="271"/>
      <c r="T353" s="271"/>
      <c r="U353" s="271"/>
      <c r="V353" s="271"/>
      <c r="W353" s="271"/>
      <c r="X353" s="271"/>
      <c r="Y353" s="271"/>
      <c r="Z353" s="271"/>
      <c r="AA353" s="271"/>
      <c r="AB353" s="271"/>
      <c r="AC353" s="271"/>
      <c r="AD353" s="271"/>
      <c r="AE353" s="271"/>
      <c r="AF353" s="271"/>
      <c r="AG353" s="271"/>
      <c r="AH353" s="271"/>
      <c r="AI353" s="271"/>
      <c r="AJ353" s="271"/>
      <c r="AK353" s="271"/>
      <c r="AL353" s="271"/>
      <c r="AM353" s="271"/>
      <c r="AN353" s="271"/>
      <c r="AO353" s="271"/>
      <c r="AP353" s="271"/>
      <c r="AQ353" s="271"/>
      <c r="AR353" s="271"/>
      <c r="AS353" s="271"/>
      <c r="AT353" s="271"/>
      <c r="AU353" s="271"/>
      <c r="AV353" s="271"/>
      <c r="AW353" s="271"/>
      <c r="AX353" s="272"/>
      <c r="AY353" s="195"/>
      <c r="BA353" s="192">
        <f t="shared" si="87"/>
        <v>5</v>
      </c>
      <c r="BB353" s="192">
        <f t="shared" si="87"/>
        <v>11</v>
      </c>
      <c r="BC353" s="192">
        <f t="shared" si="87"/>
        <v>3</v>
      </c>
      <c r="BD353" s="192"/>
      <c r="BE353" s="192"/>
      <c r="BF353" s="192"/>
      <c r="BG353" s="559" t="str">
        <f t="shared" ca="1" si="75"/>
        <v/>
      </c>
      <c r="BH353" s="560" t="str">
        <f t="shared" ca="1" si="76"/>
        <v/>
      </c>
      <c r="BI353" s="560" t="str">
        <f t="shared" ca="1" si="77"/>
        <v/>
      </c>
      <c r="BJ353" s="560" t="str">
        <f t="shared" ca="1" si="78"/>
        <v/>
      </c>
      <c r="BK353" s="560" t="str">
        <f t="shared" ca="1" si="79"/>
        <v/>
      </c>
      <c r="BL353" s="561" t="str">
        <f t="shared" ca="1" si="80"/>
        <v/>
      </c>
      <c r="CV353" s="1528"/>
      <c r="CW353" s="1529"/>
      <c r="CX353" s="1529"/>
      <c r="CY353" s="1529"/>
      <c r="CZ353" s="1529"/>
      <c r="DA353" s="1529"/>
      <c r="DB353" s="1529"/>
      <c r="DC353" s="1529"/>
      <c r="DD353" s="1991"/>
      <c r="DE353" s="1992"/>
      <c r="DF353" s="1992"/>
      <c r="DG353" s="1993"/>
      <c r="DH353" s="1264"/>
      <c r="DI353" s="1264"/>
      <c r="DJ353" s="1264"/>
      <c r="DK353" s="1264"/>
      <c r="DL353" s="1264"/>
      <c r="DM353" s="1264"/>
      <c r="DN353" s="1264"/>
      <c r="DO353" s="1264"/>
      <c r="DP353" s="1264"/>
      <c r="DQ353" s="1264"/>
      <c r="DR353" s="307"/>
    </row>
    <row r="354" spans="1:122" s="465" customFormat="1" ht="15" customHeight="1">
      <c r="A354" s="1887" t="str">
        <f>BA354&amp;"."&amp;BB354&amp;"."&amp;BC354</f>
        <v>5.11.4</v>
      </c>
      <c r="B354" s="1888"/>
      <c r="C354" s="1888"/>
      <c r="D354" s="1888"/>
      <c r="E354" s="465" t="s">
        <v>1369</v>
      </c>
      <c r="F354" s="236"/>
      <c r="G354" s="236"/>
      <c r="H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c r="AE354" s="236"/>
      <c r="AF354" s="236"/>
      <c r="AG354" s="236"/>
      <c r="AH354" s="236"/>
      <c r="AI354" s="236"/>
      <c r="AJ354" s="236"/>
      <c r="AK354" s="236"/>
      <c r="AL354" s="236"/>
      <c r="AM354" s="236"/>
      <c r="AN354" s="236"/>
      <c r="AO354" s="236"/>
      <c r="AP354" s="236"/>
      <c r="AQ354" s="236"/>
      <c r="AR354" s="236"/>
      <c r="AS354" s="236"/>
      <c r="AT354" s="236"/>
      <c r="AU354" s="236"/>
      <c r="AV354" s="236"/>
      <c r="AW354" s="236"/>
      <c r="AX354" s="236"/>
      <c r="AY354" s="40"/>
      <c r="BA354" s="192">
        <f t="shared" si="87"/>
        <v>5</v>
      </c>
      <c r="BB354" s="192">
        <f>BB353</f>
        <v>11</v>
      </c>
      <c r="BC354" s="193">
        <f>BC353+1</f>
        <v>4</v>
      </c>
      <c r="BD354" s="192"/>
      <c r="BE354" s="192"/>
      <c r="BF354" s="192"/>
      <c r="BG354" s="559" t="str">
        <f t="shared" ca="1" si="75"/>
        <v/>
      </c>
      <c r="BH354" s="560" t="str">
        <f t="shared" ca="1" si="76"/>
        <v/>
      </c>
      <c r="BI354" s="560" t="str">
        <f t="shared" ca="1" si="77"/>
        <v/>
      </c>
      <c r="BJ354" s="560" t="str">
        <f t="shared" ca="1" si="78"/>
        <v/>
      </c>
      <c r="BK354" s="560" t="str">
        <f t="shared" ca="1" si="79"/>
        <v/>
      </c>
      <c r="BL354" s="561" t="str">
        <f t="shared" ca="1" si="80"/>
        <v/>
      </c>
      <c r="CV354" s="1488" t="s">
        <v>2265</v>
      </c>
      <c r="CW354" s="1489"/>
      <c r="CX354" s="1489"/>
      <c r="CY354" s="1489"/>
      <c r="CZ354" s="1489"/>
      <c r="DA354" s="1489"/>
      <c r="DB354" s="1489"/>
      <c r="DC354" s="1489"/>
      <c r="DD354" s="1859">
        <v>44643</v>
      </c>
      <c r="DE354" s="1860"/>
      <c r="DF354" s="1860"/>
      <c r="DG354" s="1861"/>
      <c r="DH354" s="1264"/>
      <c r="DI354" s="1264"/>
      <c r="DJ354" s="1264"/>
      <c r="DK354" s="1264"/>
      <c r="DL354" s="1264"/>
      <c r="DM354" s="1264"/>
      <c r="DN354" s="1264"/>
      <c r="DO354" s="1264"/>
      <c r="DP354" s="1264"/>
      <c r="DQ354" s="1264"/>
      <c r="DR354" s="307"/>
    </row>
    <row r="355" spans="1:122" s="465" customFormat="1" ht="15" customHeight="1">
      <c r="A355" s="1055"/>
      <c r="B355" s="1056"/>
      <c r="C355" s="1056"/>
      <c r="D355" s="187"/>
      <c r="E355" s="465" t="s">
        <v>1370</v>
      </c>
      <c r="H355" s="189"/>
      <c r="AY355" s="195"/>
      <c r="BA355" s="192">
        <f t="shared" ref="BA355:BC359" si="88">BA354</f>
        <v>5</v>
      </c>
      <c r="BB355" s="192">
        <f t="shared" si="88"/>
        <v>11</v>
      </c>
      <c r="BC355" s="192">
        <f t="shared" si="88"/>
        <v>4</v>
      </c>
      <c r="BD355" s="192"/>
      <c r="BE355" s="192"/>
      <c r="BF355" s="192"/>
      <c r="BG355" s="559" t="str">
        <f t="shared" ca="1" si="75"/>
        <v/>
      </c>
      <c r="BH355" s="560" t="str">
        <f t="shared" ca="1" si="76"/>
        <v/>
      </c>
      <c r="BI355" s="560" t="str">
        <f t="shared" ca="1" si="77"/>
        <v/>
      </c>
      <c r="BJ355" s="560" t="str">
        <f t="shared" ca="1" si="78"/>
        <v/>
      </c>
      <c r="BK355" s="560" t="str">
        <f t="shared" ca="1" si="79"/>
        <v/>
      </c>
      <c r="BL355" s="561" t="str">
        <f t="shared" ca="1" si="80"/>
        <v/>
      </c>
      <c r="CV355" s="1528"/>
      <c r="CW355" s="1529"/>
      <c r="CX355" s="1529"/>
      <c r="CY355" s="1529"/>
      <c r="CZ355" s="1529"/>
      <c r="DA355" s="1529"/>
      <c r="DB355" s="1529"/>
      <c r="DC355" s="1529"/>
      <c r="DD355" s="1991"/>
      <c r="DE355" s="1992"/>
      <c r="DF355" s="1992"/>
      <c r="DG355" s="1993"/>
      <c r="DH355" s="1264"/>
      <c r="DI355" s="1264"/>
      <c r="DJ355" s="1264"/>
      <c r="DK355" s="1264"/>
      <c r="DL355" s="1264"/>
      <c r="DM355" s="1264"/>
      <c r="DN355" s="1264"/>
      <c r="DO355" s="1264"/>
      <c r="DP355" s="1264"/>
      <c r="DQ355" s="1264"/>
      <c r="DR355" s="307"/>
    </row>
    <row r="356" spans="1:122" s="87" customFormat="1" ht="15" customHeight="1">
      <c r="A356" s="90"/>
      <c r="B356" s="352"/>
      <c r="C356" s="352"/>
      <c r="E356" s="845" t="s">
        <v>150</v>
      </c>
      <c r="F356" s="846"/>
      <c r="G356" s="846"/>
      <c r="H356" s="846"/>
      <c r="I356" s="846"/>
      <c r="J356" s="846"/>
      <c r="K356" s="846"/>
      <c r="L356" s="847"/>
      <c r="M356" s="301" t="s">
        <v>153</v>
      </c>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c r="AJ356" s="266"/>
      <c r="AK356" s="266"/>
      <c r="AL356" s="266"/>
      <c r="AM356" s="266"/>
      <c r="AN356" s="266"/>
      <c r="AO356" s="266"/>
      <c r="AP356" s="266"/>
      <c r="AQ356" s="266"/>
      <c r="AR356" s="266"/>
      <c r="AS356" s="266"/>
      <c r="AT356" s="266"/>
      <c r="AU356" s="266"/>
      <c r="AV356" s="266"/>
      <c r="AW356" s="266"/>
      <c r="AX356" s="267"/>
      <c r="AY356" s="725"/>
      <c r="AZ356" s="95"/>
      <c r="BA356" s="192">
        <f t="shared" si="88"/>
        <v>5</v>
      </c>
      <c r="BB356" s="683">
        <f t="shared" si="88"/>
        <v>11</v>
      </c>
      <c r="BC356" s="683">
        <f t="shared" si="88"/>
        <v>4</v>
      </c>
      <c r="BD356" s="683"/>
      <c r="BE356" s="683"/>
      <c r="BF356" s="683"/>
      <c r="BG356" s="563" t="str">
        <f t="shared" ca="1" si="75"/>
        <v/>
      </c>
      <c r="BH356" s="564" t="str">
        <f t="shared" ca="1" si="76"/>
        <v/>
      </c>
      <c r="BI356" s="564" t="str">
        <f t="shared" ca="1" si="77"/>
        <v/>
      </c>
      <c r="BJ356" s="564" t="str">
        <f t="shared" ca="1" si="78"/>
        <v/>
      </c>
      <c r="BK356" s="564" t="str">
        <f t="shared" ca="1" si="79"/>
        <v/>
      </c>
      <c r="BL356" s="565" t="str">
        <f t="shared" ca="1" si="80"/>
        <v/>
      </c>
      <c r="BM356" s="95"/>
      <c r="BN356" s="95"/>
      <c r="BO356" s="95"/>
      <c r="BP356" s="95"/>
      <c r="BQ356" s="95"/>
      <c r="BR356" s="95"/>
      <c r="BS356" s="95"/>
      <c r="BT356" s="95"/>
      <c r="BU356" s="95"/>
      <c r="BV356" s="95"/>
      <c r="BW356" s="95"/>
      <c r="BX356" s="95"/>
      <c r="BY356" s="95"/>
      <c r="BZ356" s="95"/>
      <c r="CA356" s="95"/>
      <c r="CB356" s="95"/>
      <c r="CC356" s="95"/>
      <c r="CD356" s="95"/>
      <c r="CE356" s="95"/>
      <c r="CF356" s="95"/>
      <c r="CG356" s="95"/>
      <c r="CH356" s="95"/>
      <c r="CI356" s="95"/>
      <c r="CJ356" s="95"/>
      <c r="CK356" s="95"/>
      <c r="CL356" s="95"/>
      <c r="CM356" s="95"/>
      <c r="CN356" s="95"/>
      <c r="CO356" s="95"/>
      <c r="CP356" s="95"/>
      <c r="CQ356" s="95"/>
      <c r="CR356" s="95"/>
      <c r="CS356" s="95"/>
      <c r="CV356" s="1547"/>
      <c r="CW356" s="1548"/>
      <c r="CX356" s="1548"/>
      <c r="CY356" s="1548"/>
      <c r="CZ356" s="1548"/>
      <c r="DA356" s="1548"/>
      <c r="DB356" s="1548"/>
      <c r="DC356" s="1548"/>
      <c r="DD356" s="1991"/>
      <c r="DE356" s="1992"/>
      <c r="DF356" s="1992"/>
      <c r="DG356" s="1993"/>
      <c r="DH356" s="1543"/>
      <c r="DI356" s="1543"/>
      <c r="DJ356" s="1543"/>
      <c r="DK356" s="1543"/>
      <c r="DL356" s="1543"/>
      <c r="DM356" s="1543"/>
      <c r="DN356" s="1543"/>
      <c r="DO356" s="1543"/>
      <c r="DP356" s="1543"/>
      <c r="DQ356" s="1543"/>
      <c r="DR356" s="1544"/>
    </row>
    <row r="357" spans="1:122" s="87" customFormat="1" ht="15" customHeight="1">
      <c r="A357" s="90"/>
      <c r="B357" s="352"/>
      <c r="C357" s="352"/>
      <c r="E357" s="848" t="s">
        <v>151</v>
      </c>
      <c r="F357" s="849"/>
      <c r="G357" s="849"/>
      <c r="H357" s="849"/>
      <c r="I357" s="849"/>
      <c r="J357" s="849"/>
      <c r="K357" s="849"/>
      <c r="L357" s="850"/>
      <c r="M357" s="1057" t="s">
        <v>2287</v>
      </c>
      <c r="N357" s="257"/>
      <c r="O357" s="257"/>
      <c r="P357" s="257"/>
      <c r="Q357" s="257"/>
      <c r="R357" s="257"/>
      <c r="S357" s="257"/>
      <c r="T357" s="257"/>
      <c r="U357" s="257"/>
      <c r="V357" s="257"/>
      <c r="W357" s="257"/>
      <c r="X357" s="257"/>
      <c r="Y357" s="257"/>
      <c r="Z357" s="257"/>
      <c r="AA357" s="257"/>
      <c r="AB357" s="257"/>
      <c r="AC357" s="257"/>
      <c r="AD357" s="257"/>
      <c r="AE357" s="257"/>
      <c r="AF357" s="257"/>
      <c r="AG357" s="257"/>
      <c r="AH357" s="257"/>
      <c r="AI357" s="257"/>
      <c r="AJ357" s="257"/>
      <c r="AK357" s="257"/>
      <c r="AL357" s="257"/>
      <c r="AM357" s="257"/>
      <c r="AN357" s="257"/>
      <c r="AO357" s="257"/>
      <c r="AP357" s="257"/>
      <c r="AQ357" s="257"/>
      <c r="AR357" s="257"/>
      <c r="AS357" s="257"/>
      <c r="AT357" s="257"/>
      <c r="AU357" s="257"/>
      <c r="AV357" s="257"/>
      <c r="AW357" s="257"/>
      <c r="AX357" s="258"/>
      <c r="AY357" s="725"/>
      <c r="AZ357" s="95"/>
      <c r="BA357" s="192">
        <f t="shared" si="88"/>
        <v>5</v>
      </c>
      <c r="BB357" s="683">
        <f t="shared" si="88"/>
        <v>11</v>
      </c>
      <c r="BC357" s="683">
        <f t="shared" si="88"/>
        <v>4</v>
      </c>
      <c r="BD357" s="683"/>
      <c r="BE357" s="683"/>
      <c r="BF357" s="683"/>
      <c r="BG357" s="563" t="str">
        <f t="shared" ca="1" si="75"/>
        <v/>
      </c>
      <c r="BH357" s="564" t="str">
        <f t="shared" ca="1" si="76"/>
        <v/>
      </c>
      <c r="BI357" s="564" t="str">
        <f t="shared" ca="1" si="77"/>
        <v/>
      </c>
      <c r="BJ357" s="564" t="str">
        <f t="shared" ca="1" si="78"/>
        <v/>
      </c>
      <c r="BK357" s="564" t="str">
        <f t="shared" ca="1" si="79"/>
        <v/>
      </c>
      <c r="BL357" s="565" t="str">
        <f t="shared" ca="1" si="80"/>
        <v/>
      </c>
      <c r="BM357" s="95"/>
      <c r="BN357" s="95"/>
      <c r="BO357" s="95"/>
      <c r="BP357" s="95"/>
      <c r="BQ357" s="95"/>
      <c r="BR357" s="95"/>
      <c r="BS357" s="95"/>
      <c r="BT357" s="95"/>
      <c r="BU357" s="95"/>
      <c r="BV357" s="95"/>
      <c r="BW357" s="95"/>
      <c r="BX357" s="95"/>
      <c r="BY357" s="95"/>
      <c r="BZ357" s="95"/>
      <c r="CA357" s="95"/>
      <c r="CB357" s="95"/>
      <c r="CC357" s="95"/>
      <c r="CD357" s="95"/>
      <c r="CE357" s="95"/>
      <c r="CF357" s="95"/>
      <c r="CG357" s="95"/>
      <c r="CH357" s="95"/>
      <c r="CI357" s="95"/>
      <c r="CJ357" s="95"/>
      <c r="CK357" s="95"/>
      <c r="CL357" s="465"/>
      <c r="CM357" s="465"/>
      <c r="CN357" s="465"/>
      <c r="CO357" s="465"/>
      <c r="CP357" s="465"/>
      <c r="CQ357" s="465"/>
      <c r="CR357" s="465"/>
      <c r="CV357" s="1547"/>
      <c r="CW357" s="1548"/>
      <c r="CX357" s="1548"/>
      <c r="CY357" s="1548"/>
      <c r="CZ357" s="1548"/>
      <c r="DA357" s="1548"/>
      <c r="DB357" s="1548"/>
      <c r="DC357" s="1548"/>
      <c r="DD357" s="1991"/>
      <c r="DE357" s="1992"/>
      <c r="DF357" s="1992"/>
      <c r="DG357" s="1993"/>
      <c r="DH357" s="1543"/>
      <c r="DI357" s="1543"/>
      <c r="DJ357" s="1543"/>
      <c r="DK357" s="1543"/>
      <c r="DL357" s="1543"/>
      <c r="DM357" s="1543"/>
      <c r="DN357" s="1543"/>
      <c r="DO357" s="1543"/>
      <c r="DP357" s="1543"/>
      <c r="DQ357" s="1543"/>
      <c r="DR357" s="1544"/>
    </row>
    <row r="358" spans="1:122" s="87" customFormat="1" ht="15" customHeight="1">
      <c r="A358" s="90"/>
      <c r="B358" s="352"/>
      <c r="C358" s="352"/>
      <c r="E358" s="303"/>
      <c r="F358" s="538"/>
      <c r="G358" s="538"/>
      <c r="H358" s="538"/>
      <c r="I358" s="538"/>
      <c r="J358" s="538"/>
      <c r="K358" s="538"/>
      <c r="L358" s="1104"/>
      <c r="M358" s="303" t="s">
        <v>1060</v>
      </c>
      <c r="N358" s="538"/>
      <c r="O358" s="538"/>
      <c r="P358" s="538"/>
      <c r="Q358" s="538"/>
      <c r="R358" s="538"/>
      <c r="S358" s="538"/>
      <c r="T358" s="538"/>
      <c r="U358" s="538"/>
      <c r="V358" s="538"/>
      <c r="W358" s="538"/>
      <c r="X358" s="538"/>
      <c r="Y358" s="538"/>
      <c r="Z358" s="538"/>
      <c r="AA358" s="538"/>
      <c r="AB358" s="538"/>
      <c r="AC358" s="538"/>
      <c r="AD358" s="538"/>
      <c r="AE358" s="538"/>
      <c r="AF358" s="538"/>
      <c r="AG358" s="538"/>
      <c r="AH358" s="538"/>
      <c r="AI358" s="538"/>
      <c r="AJ358" s="538"/>
      <c r="AK358" s="538"/>
      <c r="AL358" s="538"/>
      <c r="AM358" s="538"/>
      <c r="AN358" s="538"/>
      <c r="AO358" s="538"/>
      <c r="AP358" s="538"/>
      <c r="AQ358" s="538"/>
      <c r="AR358" s="538"/>
      <c r="AS358" s="538"/>
      <c r="AT358" s="538"/>
      <c r="AU358" s="538"/>
      <c r="AV358" s="538"/>
      <c r="AW358" s="538"/>
      <c r="AX358" s="1104"/>
      <c r="AY358" s="725"/>
      <c r="AZ358" s="95"/>
      <c r="BA358" s="192">
        <f t="shared" si="88"/>
        <v>5</v>
      </c>
      <c r="BB358" s="683">
        <f t="shared" si="88"/>
        <v>11</v>
      </c>
      <c r="BC358" s="683">
        <f t="shared" si="88"/>
        <v>4</v>
      </c>
      <c r="BD358" s="683"/>
      <c r="BE358" s="683"/>
      <c r="BF358" s="683"/>
      <c r="BG358" s="563" t="str">
        <f t="shared" ca="1" si="75"/>
        <v/>
      </c>
      <c r="BH358" s="564" t="str">
        <f t="shared" ca="1" si="76"/>
        <v/>
      </c>
      <c r="BI358" s="564" t="str">
        <f t="shared" ca="1" si="77"/>
        <v/>
      </c>
      <c r="BJ358" s="564" t="str">
        <f t="shared" ca="1" si="78"/>
        <v/>
      </c>
      <c r="BK358" s="564" t="str">
        <f t="shared" ca="1" si="79"/>
        <v/>
      </c>
      <c r="BL358" s="565" t="str">
        <f t="shared" ca="1" si="80"/>
        <v/>
      </c>
      <c r="BM358" s="95"/>
      <c r="BN358" s="95"/>
      <c r="BO358" s="95"/>
      <c r="BP358" s="95"/>
      <c r="BQ358" s="95"/>
      <c r="BR358" s="95"/>
      <c r="BS358" s="95"/>
      <c r="BT358" s="95"/>
      <c r="BU358" s="95"/>
      <c r="BV358" s="95"/>
      <c r="BW358" s="95"/>
      <c r="BX358" s="95"/>
      <c r="BY358" s="95"/>
      <c r="BZ358" s="95"/>
      <c r="CA358" s="95"/>
      <c r="CB358" s="95"/>
      <c r="CC358" s="95"/>
      <c r="CD358" s="95"/>
      <c r="CE358" s="95"/>
      <c r="CF358" s="95"/>
      <c r="CG358" s="95"/>
      <c r="CH358" s="95"/>
      <c r="CI358" s="95"/>
      <c r="CJ358" s="95"/>
      <c r="CK358" s="95"/>
      <c r="CL358" s="465"/>
      <c r="CM358" s="465"/>
      <c r="CN358" s="465"/>
      <c r="CO358" s="465"/>
      <c r="CP358" s="465"/>
      <c r="CQ358" s="465"/>
      <c r="CR358" s="465"/>
      <c r="CV358" s="1547"/>
      <c r="CW358" s="1548"/>
      <c r="CX358" s="1548"/>
      <c r="CY358" s="1548"/>
      <c r="CZ358" s="1548"/>
      <c r="DA358" s="1548"/>
      <c r="DB358" s="1548"/>
      <c r="DC358" s="1548"/>
      <c r="DD358" s="1991"/>
      <c r="DE358" s="1992"/>
      <c r="DF358" s="1992"/>
      <c r="DG358" s="1993"/>
      <c r="DH358" s="1543"/>
      <c r="DI358" s="1543"/>
      <c r="DJ358" s="1543"/>
      <c r="DK358" s="1543"/>
      <c r="DL358" s="1543"/>
      <c r="DM358" s="1543"/>
      <c r="DN358" s="1543"/>
      <c r="DO358" s="1543"/>
      <c r="DP358" s="1543"/>
      <c r="DQ358" s="1543"/>
      <c r="DR358" s="1544"/>
    </row>
    <row r="359" spans="1:122" s="465" customFormat="1" ht="15" customHeight="1">
      <c r="A359" s="1887" t="str">
        <f>BA359&amp;"."&amp;BB359&amp;"."&amp;BC359</f>
        <v>5.11.5</v>
      </c>
      <c r="B359" s="1888"/>
      <c r="C359" s="1888"/>
      <c r="D359" s="1888"/>
      <c r="E359" s="465" t="s">
        <v>1371</v>
      </c>
      <c r="F359" s="236"/>
      <c r="G359" s="236"/>
      <c r="H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c r="AE359" s="236"/>
      <c r="AF359" s="236"/>
      <c r="AG359" s="236"/>
      <c r="AH359" s="236"/>
      <c r="AI359" s="236"/>
      <c r="AJ359" s="236"/>
      <c r="AK359" s="236"/>
      <c r="AL359" s="236"/>
      <c r="AM359" s="236"/>
      <c r="AN359" s="236"/>
      <c r="AO359" s="236"/>
      <c r="AP359" s="236"/>
      <c r="AQ359" s="236"/>
      <c r="AR359" s="236"/>
      <c r="AS359" s="236"/>
      <c r="AT359" s="236"/>
      <c r="AU359" s="236"/>
      <c r="AV359" s="236"/>
      <c r="AW359" s="236"/>
      <c r="AX359" s="236"/>
      <c r="AY359" s="40"/>
      <c r="BA359" s="192">
        <f t="shared" si="88"/>
        <v>5</v>
      </c>
      <c r="BB359" s="192">
        <f>BB358</f>
        <v>11</v>
      </c>
      <c r="BC359" s="193">
        <f>BC358+1</f>
        <v>5</v>
      </c>
      <c r="BD359" s="192"/>
      <c r="BE359" s="192"/>
      <c r="BF359" s="192"/>
      <c r="BG359" s="559" t="str">
        <f t="shared" ca="1" si="75"/>
        <v/>
      </c>
      <c r="BH359" s="560" t="str">
        <f t="shared" ca="1" si="76"/>
        <v/>
      </c>
      <c r="BI359" s="560" t="str">
        <f t="shared" ca="1" si="77"/>
        <v/>
      </c>
      <c r="BJ359" s="560" t="str">
        <f t="shared" ca="1" si="78"/>
        <v/>
      </c>
      <c r="BK359" s="560" t="str">
        <f t="shared" ca="1" si="79"/>
        <v/>
      </c>
      <c r="BL359" s="561" t="str">
        <f t="shared" ca="1" si="80"/>
        <v/>
      </c>
      <c r="CV359" s="1488" t="s">
        <v>2265</v>
      </c>
      <c r="CW359" s="1489"/>
      <c r="CX359" s="1489"/>
      <c r="CY359" s="1489"/>
      <c r="CZ359" s="1489"/>
      <c r="DA359" s="1489"/>
      <c r="DB359" s="1489"/>
      <c r="DC359" s="1489"/>
      <c r="DD359" s="1859">
        <v>44643</v>
      </c>
      <c r="DE359" s="1860"/>
      <c r="DF359" s="1860"/>
      <c r="DG359" s="1861"/>
      <c r="DH359" s="1264"/>
      <c r="DI359" s="1264"/>
      <c r="DJ359" s="1264"/>
      <c r="DK359" s="1264"/>
      <c r="DL359" s="1264"/>
      <c r="DM359" s="1264"/>
      <c r="DN359" s="1264"/>
      <c r="DO359" s="1264"/>
      <c r="DP359" s="1264"/>
      <c r="DQ359" s="1264"/>
      <c r="DR359" s="307"/>
    </row>
    <row r="360" spans="1:122" s="465" customFormat="1" ht="15" customHeight="1">
      <c r="A360" s="1055"/>
      <c r="B360" s="1056"/>
      <c r="C360" s="1056"/>
      <c r="D360" s="187"/>
      <c r="E360" s="465" t="s">
        <v>1370</v>
      </c>
      <c r="H360" s="189"/>
      <c r="AY360" s="195"/>
      <c r="BA360" s="192">
        <f>BA359</f>
        <v>5</v>
      </c>
      <c r="BB360" s="192">
        <f>BB359</f>
        <v>11</v>
      </c>
      <c r="BC360" s="192">
        <f>BC359</f>
        <v>5</v>
      </c>
      <c r="BD360" s="192"/>
      <c r="BE360" s="192"/>
      <c r="BF360" s="192"/>
      <c r="BG360" s="559" t="str">
        <f t="shared" ca="1" si="75"/>
        <v/>
      </c>
      <c r="BH360" s="560" t="str">
        <f t="shared" ca="1" si="76"/>
        <v/>
      </c>
      <c r="BI360" s="560" t="str">
        <f t="shared" ca="1" si="77"/>
        <v/>
      </c>
      <c r="BJ360" s="560" t="str">
        <f t="shared" ca="1" si="78"/>
        <v/>
      </c>
      <c r="BK360" s="560" t="str">
        <f t="shared" ca="1" si="79"/>
        <v/>
      </c>
      <c r="BL360" s="561" t="str">
        <f t="shared" ca="1" si="80"/>
        <v/>
      </c>
      <c r="CV360" s="1528"/>
      <c r="CW360" s="1529"/>
      <c r="CX360" s="1529"/>
      <c r="CY360" s="1529"/>
      <c r="CZ360" s="1529"/>
      <c r="DA360" s="1529"/>
      <c r="DB360" s="1529"/>
      <c r="DC360" s="1529"/>
      <c r="DD360" s="1991"/>
      <c r="DE360" s="1992"/>
      <c r="DF360" s="1992"/>
      <c r="DG360" s="1993"/>
      <c r="DH360" s="1264"/>
      <c r="DI360" s="1264"/>
      <c r="DJ360" s="1264"/>
      <c r="DK360" s="1264"/>
      <c r="DL360" s="1264"/>
      <c r="DM360" s="1264"/>
      <c r="DN360" s="1264"/>
      <c r="DO360" s="1264"/>
      <c r="DP360" s="1264"/>
      <c r="DQ360" s="1264"/>
      <c r="DR360" s="307"/>
    </row>
    <row r="361" spans="1:122" s="87" customFormat="1" ht="15" customHeight="1">
      <c r="A361" s="90"/>
      <c r="B361" s="352"/>
      <c r="C361" s="352"/>
      <c r="E361" s="845" t="s">
        <v>150</v>
      </c>
      <c r="F361" s="846"/>
      <c r="G361" s="846"/>
      <c r="H361" s="846"/>
      <c r="I361" s="846"/>
      <c r="J361" s="846"/>
      <c r="K361" s="846"/>
      <c r="L361" s="847"/>
      <c r="M361" s="301" t="s">
        <v>153</v>
      </c>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c r="AJ361" s="266"/>
      <c r="AK361" s="266"/>
      <c r="AL361" s="266"/>
      <c r="AM361" s="266"/>
      <c r="AN361" s="266"/>
      <c r="AO361" s="266"/>
      <c r="AP361" s="266"/>
      <c r="AQ361" s="266"/>
      <c r="AR361" s="266"/>
      <c r="AS361" s="266"/>
      <c r="AT361" s="266"/>
      <c r="AU361" s="266"/>
      <c r="AV361" s="266"/>
      <c r="AW361" s="266"/>
      <c r="AX361" s="267"/>
      <c r="AY361" s="725"/>
      <c r="AZ361" s="95"/>
      <c r="BA361" s="192">
        <f>BA360</f>
        <v>5</v>
      </c>
      <c r="BB361" s="683">
        <f>BB360</f>
        <v>11</v>
      </c>
      <c r="BC361" s="683">
        <f>BC360</f>
        <v>5</v>
      </c>
      <c r="BD361" s="683"/>
      <c r="BE361" s="683"/>
      <c r="BF361" s="683"/>
      <c r="BG361" s="563" t="str">
        <f t="shared" ca="1" si="75"/>
        <v/>
      </c>
      <c r="BH361" s="564" t="str">
        <f t="shared" ca="1" si="76"/>
        <v/>
      </c>
      <c r="BI361" s="564" t="str">
        <f t="shared" ca="1" si="77"/>
        <v/>
      </c>
      <c r="BJ361" s="564" t="str">
        <f t="shared" ca="1" si="78"/>
        <v/>
      </c>
      <c r="BK361" s="564" t="str">
        <f t="shared" ca="1" si="79"/>
        <v/>
      </c>
      <c r="BL361" s="565" t="str">
        <f t="shared" ca="1" si="80"/>
        <v/>
      </c>
      <c r="BM361" s="95"/>
      <c r="BN361" s="95"/>
      <c r="BO361" s="95"/>
      <c r="BP361" s="95"/>
      <c r="BQ361" s="95"/>
      <c r="BR361" s="95"/>
      <c r="BS361" s="95"/>
      <c r="BT361" s="95"/>
      <c r="BU361" s="95"/>
      <c r="BV361" s="95"/>
      <c r="BW361" s="95"/>
      <c r="BX361" s="95"/>
      <c r="BY361" s="95"/>
      <c r="BZ361" s="95"/>
      <c r="CA361" s="95"/>
      <c r="CB361" s="95"/>
      <c r="CC361" s="95"/>
      <c r="CD361" s="95"/>
      <c r="CE361" s="95"/>
      <c r="CF361" s="95"/>
      <c r="CG361" s="95"/>
      <c r="CH361" s="95"/>
      <c r="CI361" s="95"/>
      <c r="CJ361" s="95"/>
      <c r="CK361" s="95"/>
      <c r="CL361" s="95"/>
      <c r="CM361" s="95"/>
      <c r="CN361" s="95"/>
      <c r="CO361" s="95"/>
      <c r="CP361" s="95"/>
      <c r="CQ361" s="95"/>
      <c r="CR361" s="95"/>
      <c r="CS361" s="95"/>
      <c r="CV361" s="1547"/>
      <c r="CW361" s="1548"/>
      <c r="CX361" s="1548"/>
      <c r="CY361" s="1548"/>
      <c r="CZ361" s="1548"/>
      <c r="DA361" s="1548"/>
      <c r="DB361" s="1548"/>
      <c r="DC361" s="1548"/>
      <c r="DD361" s="1991"/>
      <c r="DE361" s="1992"/>
      <c r="DF361" s="1992"/>
      <c r="DG361" s="1993"/>
      <c r="DH361" s="1543"/>
      <c r="DI361" s="1543"/>
      <c r="DJ361" s="1543"/>
      <c r="DK361" s="1543"/>
      <c r="DL361" s="1543"/>
      <c r="DM361" s="1543"/>
      <c r="DN361" s="1543"/>
      <c r="DO361" s="1543"/>
      <c r="DP361" s="1543"/>
      <c r="DQ361" s="1543"/>
      <c r="DR361" s="1544"/>
    </row>
    <row r="362" spans="1:122" s="87" customFormat="1" ht="15" customHeight="1">
      <c r="A362" s="90"/>
      <c r="B362" s="352"/>
      <c r="C362" s="352"/>
      <c r="E362" s="851" t="s">
        <v>151</v>
      </c>
      <c r="F362" s="852"/>
      <c r="G362" s="852"/>
      <c r="H362" s="852"/>
      <c r="I362" s="852"/>
      <c r="J362" s="852"/>
      <c r="K362" s="852"/>
      <c r="L362" s="853"/>
      <c r="M362" s="261" t="s">
        <v>2288</v>
      </c>
      <c r="N362" s="271"/>
      <c r="O362" s="271"/>
      <c r="P362" s="271"/>
      <c r="Q362" s="271"/>
      <c r="R362" s="271"/>
      <c r="S362" s="271"/>
      <c r="T362" s="271"/>
      <c r="U362" s="271"/>
      <c r="V362" s="271"/>
      <c r="W362" s="271"/>
      <c r="X362" s="271"/>
      <c r="Y362" s="271"/>
      <c r="Z362" s="271"/>
      <c r="AA362" s="271"/>
      <c r="AB362" s="271"/>
      <c r="AC362" s="271"/>
      <c r="AD362" s="271"/>
      <c r="AE362" s="271"/>
      <c r="AF362" s="271"/>
      <c r="AG362" s="271"/>
      <c r="AH362" s="271"/>
      <c r="AI362" s="271"/>
      <c r="AJ362" s="271"/>
      <c r="AK362" s="271"/>
      <c r="AL362" s="271"/>
      <c r="AM362" s="271"/>
      <c r="AN362" s="271"/>
      <c r="AO362" s="271"/>
      <c r="AP362" s="271"/>
      <c r="AQ362" s="271"/>
      <c r="AR362" s="271"/>
      <c r="AS362" s="271"/>
      <c r="AT362" s="271"/>
      <c r="AU362" s="271"/>
      <c r="AV362" s="271"/>
      <c r="AW362" s="271"/>
      <c r="AX362" s="272"/>
      <c r="AY362" s="725"/>
      <c r="AZ362" s="95"/>
      <c r="BA362" s="192">
        <f>BA361</f>
        <v>5</v>
      </c>
      <c r="BB362" s="683">
        <f>BB361</f>
        <v>11</v>
      </c>
      <c r="BC362" s="683">
        <f>BC361</f>
        <v>5</v>
      </c>
      <c r="BD362" s="683"/>
      <c r="BE362" s="683"/>
      <c r="BF362" s="683"/>
      <c r="BG362" s="563" t="str">
        <f t="shared" ca="1" si="75"/>
        <v/>
      </c>
      <c r="BH362" s="564" t="str">
        <f t="shared" ca="1" si="76"/>
        <v/>
      </c>
      <c r="BI362" s="564" t="str">
        <f t="shared" ca="1" si="77"/>
        <v/>
      </c>
      <c r="BJ362" s="564" t="str">
        <f t="shared" ca="1" si="78"/>
        <v/>
      </c>
      <c r="BK362" s="564" t="str">
        <f t="shared" ca="1" si="79"/>
        <v/>
      </c>
      <c r="BL362" s="565" t="str">
        <f t="shared" ca="1" si="80"/>
        <v/>
      </c>
      <c r="BM362" s="95"/>
      <c r="BN362" s="95"/>
      <c r="BO362" s="95"/>
      <c r="BP362" s="95"/>
      <c r="BQ362" s="95"/>
      <c r="BR362" s="95"/>
      <c r="BS362" s="95"/>
      <c r="BT362" s="95"/>
      <c r="BU362" s="95"/>
      <c r="BV362" s="95"/>
      <c r="BW362" s="95"/>
      <c r="BX362" s="95"/>
      <c r="BY362" s="95"/>
      <c r="BZ362" s="95"/>
      <c r="CA362" s="95"/>
      <c r="CB362" s="95"/>
      <c r="CC362" s="95"/>
      <c r="CD362" s="95"/>
      <c r="CE362" s="95"/>
      <c r="CF362" s="95"/>
      <c r="CG362" s="95"/>
      <c r="CH362" s="95"/>
      <c r="CI362" s="95"/>
      <c r="CJ362" s="95"/>
      <c r="CK362" s="95"/>
      <c r="CL362" s="465"/>
      <c r="CM362" s="465"/>
      <c r="CN362" s="465"/>
      <c r="CO362" s="465"/>
      <c r="CP362" s="465"/>
      <c r="CQ362" s="465"/>
      <c r="CR362" s="465"/>
      <c r="CV362" s="1547"/>
      <c r="CW362" s="1548"/>
      <c r="CX362" s="1548"/>
      <c r="CY362" s="1548"/>
      <c r="CZ362" s="1548"/>
      <c r="DA362" s="1548"/>
      <c r="DB362" s="1548"/>
      <c r="DC362" s="1548"/>
      <c r="DD362" s="1991"/>
      <c r="DE362" s="1992"/>
      <c r="DF362" s="1992"/>
      <c r="DG362" s="1993"/>
      <c r="DH362" s="1543"/>
      <c r="DI362" s="1543"/>
      <c r="DJ362" s="1543"/>
      <c r="DK362" s="1543"/>
      <c r="DL362" s="1543"/>
      <c r="DM362" s="1543"/>
      <c r="DN362" s="1543"/>
      <c r="DO362" s="1543"/>
      <c r="DP362" s="1543"/>
      <c r="DQ362" s="1543"/>
      <c r="DR362" s="1544"/>
    </row>
    <row r="363" spans="1:122" s="465" customFormat="1" ht="15" customHeight="1">
      <c r="A363" s="1772" t="str">
        <f>BA363&amp;"."</f>
        <v>6.</v>
      </c>
      <c r="B363" s="1774"/>
      <c r="C363" s="465" t="s">
        <v>1380</v>
      </c>
      <c r="AY363" s="195"/>
      <c r="BA363" s="193">
        <f>BA362+1</f>
        <v>6</v>
      </c>
      <c r="BB363" s="192"/>
      <c r="BC363" s="192"/>
      <c r="BD363" s="192"/>
      <c r="BE363" s="192"/>
      <c r="BF363" s="192"/>
      <c r="BG363" s="559" t="str">
        <f t="shared" ca="1" si="75"/>
        <v/>
      </c>
      <c r="BH363" s="560" t="str">
        <f t="shared" ca="1" si="76"/>
        <v/>
      </c>
      <c r="BI363" s="560" t="str">
        <f t="shared" ca="1" si="77"/>
        <v/>
      </c>
      <c r="BJ363" s="560" t="str">
        <f t="shared" ca="1" si="78"/>
        <v/>
      </c>
      <c r="BK363" s="560" t="str">
        <f t="shared" ca="1" si="79"/>
        <v/>
      </c>
      <c r="BL363" s="561" t="str">
        <f t="shared" ca="1" si="80"/>
        <v/>
      </c>
      <c r="CV363" s="1528"/>
      <c r="CW363" s="1529"/>
      <c r="CX363" s="1529"/>
      <c r="CY363" s="1529"/>
      <c r="CZ363" s="1529"/>
      <c r="DA363" s="1529"/>
      <c r="DB363" s="1529"/>
      <c r="DC363" s="1529"/>
      <c r="DD363" s="1991"/>
      <c r="DE363" s="1992"/>
      <c r="DF363" s="1992"/>
      <c r="DG363" s="1993"/>
      <c r="DH363" s="1264"/>
      <c r="DI363" s="1264"/>
      <c r="DJ363" s="1264"/>
      <c r="DK363" s="1264"/>
      <c r="DL363" s="1264"/>
      <c r="DM363" s="1264"/>
      <c r="DN363" s="1264"/>
      <c r="DO363" s="1264"/>
      <c r="DP363" s="1264"/>
      <c r="DQ363" s="1264"/>
      <c r="DR363" s="307"/>
    </row>
    <row r="364" spans="1:122" s="465" customFormat="1" ht="15" customHeight="1">
      <c r="A364" s="1863" t="str">
        <f>BA364&amp;"."&amp;BB364</f>
        <v>6.1</v>
      </c>
      <c r="B364" s="1864"/>
      <c r="C364" s="1864"/>
      <c r="D364" s="187" t="str">
        <f>"画面項目No."&amp;$B$73&amp;" "&amp;$D$73</f>
        <v>画面項目No.35 車種</v>
      </c>
      <c r="H364" s="189"/>
      <c r="AY364" s="195"/>
      <c r="BA364" s="192">
        <f t="shared" ref="BA364:BA371" si="89">BA363</f>
        <v>6</v>
      </c>
      <c r="BB364" s="193">
        <f>BB363+1</f>
        <v>1</v>
      </c>
      <c r="BC364" s="192"/>
      <c r="BD364" s="192"/>
      <c r="BE364" s="192"/>
      <c r="BF364" s="192"/>
      <c r="BG364" s="559" t="str">
        <f t="shared" ca="1" si="75"/>
        <v/>
      </c>
      <c r="BH364" s="560" t="str">
        <f t="shared" ca="1" si="76"/>
        <v/>
      </c>
      <c r="BI364" s="560" t="str">
        <f t="shared" ca="1" si="77"/>
        <v/>
      </c>
      <c r="BJ364" s="560" t="str">
        <f t="shared" ca="1" si="78"/>
        <v/>
      </c>
      <c r="BK364" s="560" t="str">
        <f t="shared" ca="1" si="79"/>
        <v/>
      </c>
      <c r="BL364" s="561" t="str">
        <f t="shared" ca="1" si="80"/>
        <v/>
      </c>
      <c r="CV364" s="1528"/>
      <c r="CW364" s="1529"/>
      <c r="CX364" s="1529"/>
      <c r="CY364" s="1529"/>
      <c r="CZ364" s="1529"/>
      <c r="DA364" s="1529"/>
      <c r="DB364" s="1529"/>
      <c r="DC364" s="1529"/>
      <c r="DD364" s="1991"/>
      <c r="DE364" s="1992"/>
      <c r="DF364" s="1992"/>
      <c r="DG364" s="1993"/>
      <c r="DH364" s="1264"/>
      <c r="DI364" s="1264"/>
      <c r="DJ364" s="1264"/>
      <c r="DK364" s="1264"/>
      <c r="DL364" s="1264"/>
      <c r="DM364" s="1264"/>
      <c r="DN364" s="1264"/>
      <c r="DO364" s="1264"/>
      <c r="DP364" s="1264"/>
      <c r="DQ364" s="1264"/>
      <c r="DR364" s="307"/>
    </row>
    <row r="365" spans="1:122" s="465" customFormat="1" ht="15" customHeight="1">
      <c r="A365" s="1887" t="str">
        <f>BA365&amp;"."&amp;BB365&amp;"."&amp;BC365</f>
        <v>6.1.1</v>
      </c>
      <c r="B365" s="1888"/>
      <c r="C365" s="1888"/>
      <c r="D365" s="1888"/>
      <c r="E365" s="236" t="s">
        <v>962</v>
      </c>
      <c r="F365" s="236"/>
      <c r="G365" s="236"/>
      <c r="H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c r="AE365" s="236"/>
      <c r="AF365" s="236"/>
      <c r="AG365" s="236"/>
      <c r="AH365" s="236"/>
      <c r="AI365" s="236"/>
      <c r="AJ365" s="236"/>
      <c r="AK365" s="236"/>
      <c r="AL365" s="236"/>
      <c r="AM365" s="236"/>
      <c r="AN365" s="236"/>
      <c r="AO365" s="236"/>
      <c r="AP365" s="236"/>
      <c r="AQ365" s="236"/>
      <c r="AR365" s="236"/>
      <c r="AS365" s="236"/>
      <c r="AT365" s="236"/>
      <c r="AU365" s="236"/>
      <c r="AV365" s="236"/>
      <c r="AW365" s="236"/>
      <c r="AX365" s="236"/>
      <c r="AY365" s="40"/>
      <c r="BA365" s="192">
        <f t="shared" si="89"/>
        <v>6</v>
      </c>
      <c r="BB365" s="192">
        <f t="shared" ref="BB365:BB371" si="90">BB364</f>
        <v>1</v>
      </c>
      <c r="BC365" s="193">
        <f>BC364+1</f>
        <v>1</v>
      </c>
      <c r="BD365" s="192"/>
      <c r="BE365" s="192"/>
      <c r="BF365" s="1101"/>
      <c r="BG365" s="559" t="str">
        <f t="shared" ca="1" si="75"/>
        <v/>
      </c>
      <c r="BH365" s="560" t="str">
        <f t="shared" ca="1" si="76"/>
        <v/>
      </c>
      <c r="BI365" s="560" t="str">
        <f t="shared" ca="1" si="77"/>
        <v/>
      </c>
      <c r="BJ365" s="560" t="str">
        <f t="shared" ca="1" si="78"/>
        <v/>
      </c>
      <c r="BK365" s="560" t="str">
        <f t="shared" ca="1" si="79"/>
        <v/>
      </c>
      <c r="BL365" s="561" t="str">
        <f t="shared" ca="1" si="80"/>
        <v/>
      </c>
      <c r="CV365" s="1528"/>
      <c r="CW365" s="1529"/>
      <c r="CX365" s="1529"/>
      <c r="CY365" s="1529"/>
      <c r="CZ365" s="1529"/>
      <c r="DA365" s="1529"/>
      <c r="DB365" s="1529"/>
      <c r="DC365" s="1529"/>
      <c r="DD365" s="1991"/>
      <c r="DE365" s="1992"/>
      <c r="DF365" s="1992"/>
      <c r="DG365" s="1993"/>
      <c r="DH365" s="1264"/>
      <c r="DI365" s="1264"/>
      <c r="DJ365" s="1264"/>
      <c r="DK365" s="1264"/>
      <c r="DL365" s="1264"/>
      <c r="DM365" s="1264"/>
      <c r="DN365" s="1264"/>
      <c r="DO365" s="1264"/>
      <c r="DP365" s="1264"/>
      <c r="DQ365" s="1264"/>
      <c r="DR365" s="307"/>
    </row>
    <row r="366" spans="1:122" s="465" customFormat="1" ht="15" customHeight="1">
      <c r="A366" s="1772" t="str">
        <f>BD366</f>
        <v>①</v>
      </c>
      <c r="B366" s="1773"/>
      <c r="C366" s="1773"/>
      <c r="D366" s="1773"/>
      <c r="E366" s="1773"/>
      <c r="F366" s="236" t="s">
        <v>961</v>
      </c>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c r="AX366" s="236"/>
      <c r="AY366" s="40"/>
      <c r="BA366" s="192">
        <f t="shared" si="89"/>
        <v>6</v>
      </c>
      <c r="BB366" s="192">
        <f t="shared" si="90"/>
        <v>1</v>
      </c>
      <c r="BC366" s="192">
        <f>BC365</f>
        <v>1</v>
      </c>
      <c r="BD366" s="193" t="str">
        <f>IF(ISBLANK(BD365),"①",CHAR(CODE(BD365)+1))</f>
        <v>①</v>
      </c>
      <c r="BE366" s="192"/>
      <c r="BF366" s="1101"/>
      <c r="BG366" s="559" t="str">
        <f t="shared" ca="1" si="75"/>
        <v/>
      </c>
      <c r="BH366" s="560" t="str">
        <f t="shared" ca="1" si="76"/>
        <v/>
      </c>
      <c r="BI366" s="560" t="str">
        <f t="shared" ca="1" si="77"/>
        <v/>
      </c>
      <c r="BJ366" s="560" t="str">
        <f t="shared" ca="1" si="78"/>
        <v/>
      </c>
      <c r="BK366" s="560" t="str">
        <f t="shared" ca="1" si="79"/>
        <v/>
      </c>
      <c r="BL366" s="561" t="str">
        <f t="shared" ca="1" si="80"/>
        <v/>
      </c>
      <c r="CV366" s="1488" t="s">
        <v>2265</v>
      </c>
      <c r="CW366" s="1489"/>
      <c r="CX366" s="1489"/>
      <c r="CY366" s="1489"/>
      <c r="CZ366" s="1489"/>
      <c r="DA366" s="1489"/>
      <c r="DB366" s="1489"/>
      <c r="DC366" s="1489"/>
      <c r="DD366" s="1859">
        <v>44641</v>
      </c>
      <c r="DE366" s="1860"/>
      <c r="DF366" s="1860"/>
      <c r="DG366" s="1861"/>
      <c r="DH366" s="1264"/>
      <c r="DI366" s="1264"/>
      <c r="DJ366" s="1264"/>
      <c r="DK366" s="1264"/>
      <c r="DL366" s="1264"/>
      <c r="DM366" s="1264"/>
      <c r="DN366" s="1264"/>
      <c r="DO366" s="1264"/>
      <c r="DP366" s="1264"/>
      <c r="DQ366" s="1264"/>
      <c r="DR366" s="307"/>
    </row>
    <row r="367" spans="1:122" s="465" customFormat="1" ht="15" customHeight="1">
      <c r="A367" s="1048"/>
      <c r="B367" s="1049"/>
      <c r="C367" s="1049"/>
      <c r="D367" s="1049"/>
      <c r="E367" s="1049"/>
      <c r="F367" s="275" t="str">
        <f>$BU$40&amp;"の処理を行う。"</f>
        <v>「共通仕様」「27.3.1.①. 車種マスタデータ取得・設定 条件無し」の処理を行う。</v>
      </c>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c r="AE367" s="236"/>
      <c r="AF367" s="236"/>
      <c r="AG367" s="236"/>
      <c r="AH367" s="236"/>
      <c r="AI367" s="236"/>
      <c r="AJ367" s="236"/>
      <c r="AK367" s="236"/>
      <c r="AL367" s="236"/>
      <c r="AM367" s="236"/>
      <c r="AN367" s="236"/>
      <c r="AO367" s="236"/>
      <c r="AP367" s="236"/>
      <c r="AQ367" s="236"/>
      <c r="AR367" s="236"/>
      <c r="AS367" s="236"/>
      <c r="AT367" s="236"/>
      <c r="AU367" s="236"/>
      <c r="AV367" s="236"/>
      <c r="AW367" s="236"/>
      <c r="AX367" s="236"/>
      <c r="AY367" s="40"/>
      <c r="BA367" s="192">
        <f t="shared" si="89"/>
        <v>6</v>
      </c>
      <c r="BB367" s="192">
        <f t="shared" si="90"/>
        <v>1</v>
      </c>
      <c r="BC367" s="192">
        <f>BC366</f>
        <v>1</v>
      </c>
      <c r="BD367" s="192" t="str">
        <f>BD366</f>
        <v>①</v>
      </c>
      <c r="BE367" s="192"/>
      <c r="BF367" s="1101"/>
      <c r="BG367" s="559" t="str">
        <f t="shared" ca="1" si="75"/>
        <v/>
      </c>
      <c r="BH367" s="560" t="str">
        <f t="shared" ca="1" si="76"/>
        <v/>
      </c>
      <c r="BI367" s="560" t="str">
        <f t="shared" ca="1" si="77"/>
        <v/>
      </c>
      <c r="BJ367" s="560" t="str">
        <f t="shared" ca="1" si="78"/>
        <v/>
      </c>
      <c r="BK367" s="560" t="str">
        <f t="shared" ca="1" si="79"/>
        <v/>
      </c>
      <c r="BL367" s="561" t="str">
        <f t="shared" ca="1" si="80"/>
        <v/>
      </c>
      <c r="CV367" s="1528"/>
      <c r="CW367" s="1529"/>
      <c r="CX367" s="1529"/>
      <c r="CY367" s="1529"/>
      <c r="CZ367" s="1529"/>
      <c r="DA367" s="1529"/>
      <c r="DB367" s="1529"/>
      <c r="DC367" s="1529"/>
      <c r="DD367" s="1991"/>
      <c r="DE367" s="1992"/>
      <c r="DF367" s="1992"/>
      <c r="DG367" s="1993"/>
      <c r="DH367" s="1264"/>
      <c r="DI367" s="1264"/>
      <c r="DJ367" s="1264"/>
      <c r="DK367" s="1264"/>
      <c r="DL367" s="1264"/>
      <c r="DM367" s="1264"/>
      <c r="DN367" s="1264"/>
      <c r="DO367" s="1264"/>
      <c r="DP367" s="1264"/>
      <c r="DQ367" s="1264"/>
      <c r="DR367" s="307"/>
    </row>
    <row r="368" spans="1:122" s="465" customFormat="1" ht="15" customHeight="1">
      <c r="A368" s="1772" t="str">
        <f>BD368</f>
        <v>②</v>
      </c>
      <c r="B368" s="1773"/>
      <c r="C368" s="1773"/>
      <c r="D368" s="1773"/>
      <c r="E368" s="1773"/>
      <c r="F368" s="236" t="s">
        <v>1002</v>
      </c>
      <c r="G368" s="236"/>
      <c r="H368" s="236"/>
      <c r="I368" s="236"/>
      <c r="J368" s="300"/>
      <c r="K368" s="236"/>
      <c r="L368" s="236"/>
      <c r="M368" s="236"/>
      <c r="N368" s="236"/>
      <c r="O368" s="236"/>
      <c r="P368" s="236"/>
      <c r="Q368" s="236"/>
      <c r="R368" s="236"/>
      <c r="S368" s="236"/>
      <c r="T368" s="236"/>
      <c r="U368" s="236"/>
      <c r="V368" s="236"/>
      <c r="W368" s="236"/>
      <c r="X368" s="236"/>
      <c r="Y368" s="236"/>
      <c r="Z368" s="236"/>
      <c r="AA368" s="236"/>
      <c r="AB368" s="236"/>
      <c r="AC368" s="236"/>
      <c r="AD368" s="236"/>
      <c r="AE368" s="236"/>
      <c r="AF368" s="236"/>
      <c r="AG368" s="236"/>
      <c r="AH368" s="236"/>
      <c r="AI368" s="236"/>
      <c r="AJ368" s="236"/>
      <c r="AK368" s="236"/>
      <c r="AL368" s="236"/>
      <c r="AM368" s="236"/>
      <c r="AN368" s="236"/>
      <c r="AO368" s="236"/>
      <c r="AP368" s="236"/>
      <c r="AQ368" s="236"/>
      <c r="AR368" s="236"/>
      <c r="AS368" s="236"/>
      <c r="AT368" s="236"/>
      <c r="AU368" s="236"/>
      <c r="AV368" s="236"/>
      <c r="AW368" s="236"/>
      <c r="AX368" s="236"/>
      <c r="AY368" s="40"/>
      <c r="BA368" s="192">
        <f t="shared" si="89"/>
        <v>6</v>
      </c>
      <c r="BB368" s="192">
        <f t="shared" si="90"/>
        <v>1</v>
      </c>
      <c r="BC368" s="192">
        <f>BC367</f>
        <v>1</v>
      </c>
      <c r="BD368" s="193" t="str">
        <f>IF(ISBLANK(BD367),"①",CHAR(CODE(BD367)+1))</f>
        <v>②</v>
      </c>
      <c r="BE368" s="192"/>
      <c r="BF368" s="1101"/>
      <c r="BG368" s="559" t="str">
        <f t="shared" ca="1" si="75"/>
        <v/>
      </c>
      <c r="BH368" s="560" t="str">
        <f t="shared" ca="1" si="76"/>
        <v/>
      </c>
      <c r="BI368" s="560" t="str">
        <f t="shared" ca="1" si="77"/>
        <v/>
      </c>
      <c r="BJ368" s="560" t="str">
        <f t="shared" ca="1" si="78"/>
        <v/>
      </c>
      <c r="BK368" s="560" t="str">
        <f t="shared" ca="1" si="79"/>
        <v/>
      </c>
      <c r="BL368" s="561" t="str">
        <f t="shared" ca="1" si="80"/>
        <v/>
      </c>
      <c r="CV368" s="1488" t="s">
        <v>2265</v>
      </c>
      <c r="CW368" s="1489"/>
      <c r="CX368" s="1489"/>
      <c r="CY368" s="1489"/>
      <c r="CZ368" s="1489"/>
      <c r="DA368" s="1489"/>
      <c r="DB368" s="1489"/>
      <c r="DC368" s="1489"/>
      <c r="DD368" s="1859">
        <v>44641</v>
      </c>
      <c r="DE368" s="1860"/>
      <c r="DF368" s="1860"/>
      <c r="DG368" s="1861"/>
      <c r="DH368" s="1264"/>
      <c r="DI368" s="1264"/>
      <c r="DJ368" s="1264"/>
      <c r="DK368" s="1264"/>
      <c r="DL368" s="1264"/>
      <c r="DM368" s="1264"/>
      <c r="DN368" s="1264"/>
      <c r="DO368" s="1264"/>
      <c r="DP368" s="1264"/>
      <c r="DQ368" s="1264"/>
      <c r="DR368" s="307"/>
    </row>
    <row r="369" spans="1:122" s="465" customFormat="1" ht="15" customHeight="1">
      <c r="A369" s="1048"/>
      <c r="B369" s="1049"/>
      <c r="C369" s="1049"/>
      <c r="D369" s="1049"/>
      <c r="E369" s="1049"/>
      <c r="F369" s="236" t="str">
        <f>$BU$42&amp;"の処理を行う。"</f>
        <v>「共通仕様」「27.3.1.③. 車種マスタデータ取得・設定 抽出条件に稼働日が指定されていない場合」の処理を行う。</v>
      </c>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c r="AE369" s="236"/>
      <c r="AF369" s="236"/>
      <c r="AG369" s="236"/>
      <c r="AH369" s="236"/>
      <c r="AI369" s="236"/>
      <c r="AJ369" s="236"/>
      <c r="AK369" s="236"/>
      <c r="AL369" s="236"/>
      <c r="AM369" s="236"/>
      <c r="AN369" s="236"/>
      <c r="AO369" s="236"/>
      <c r="AP369" s="236"/>
      <c r="AQ369" s="236"/>
      <c r="AR369" s="236"/>
      <c r="AS369" s="236"/>
      <c r="AT369" s="236"/>
      <c r="AU369" s="236"/>
      <c r="AV369" s="236"/>
      <c r="AW369" s="236"/>
      <c r="AX369" s="236"/>
      <c r="AY369" s="40"/>
      <c r="BA369" s="192">
        <f t="shared" si="89"/>
        <v>6</v>
      </c>
      <c r="BB369" s="192">
        <f t="shared" si="90"/>
        <v>1</v>
      </c>
      <c r="BC369" s="192">
        <f>BC368</f>
        <v>1</v>
      </c>
      <c r="BD369" s="192" t="str">
        <f>BD368</f>
        <v>②</v>
      </c>
      <c r="BE369" s="192"/>
      <c r="BF369" s="1101"/>
      <c r="BG369" s="559" t="str">
        <f t="shared" ca="1" si="75"/>
        <v/>
      </c>
      <c r="BH369" s="560" t="str">
        <f t="shared" ca="1" si="76"/>
        <v/>
      </c>
      <c r="BI369" s="560" t="str">
        <f t="shared" ca="1" si="77"/>
        <v/>
      </c>
      <c r="BJ369" s="560" t="str">
        <f t="shared" ca="1" si="78"/>
        <v/>
      </c>
      <c r="BK369" s="560" t="str">
        <f t="shared" ca="1" si="79"/>
        <v/>
      </c>
      <c r="BL369" s="561" t="str">
        <f t="shared" ca="1" si="80"/>
        <v/>
      </c>
      <c r="CV369" s="1528"/>
      <c r="CW369" s="1529"/>
      <c r="CX369" s="1529"/>
      <c r="CY369" s="1529"/>
      <c r="CZ369" s="1529"/>
      <c r="DA369" s="1529"/>
      <c r="DB369" s="1529"/>
      <c r="DC369" s="1529"/>
      <c r="DD369" s="1991"/>
      <c r="DE369" s="1992"/>
      <c r="DF369" s="1992"/>
      <c r="DG369" s="1993"/>
      <c r="DH369" s="1264"/>
      <c r="DI369" s="1264"/>
      <c r="DJ369" s="1264"/>
      <c r="DK369" s="1264"/>
      <c r="DL369" s="1264"/>
      <c r="DM369" s="1264"/>
      <c r="DN369" s="1264"/>
      <c r="DO369" s="1264"/>
      <c r="DP369" s="1264"/>
      <c r="DQ369" s="1264"/>
      <c r="DR369" s="307"/>
    </row>
    <row r="370" spans="1:122" s="465" customFormat="1" ht="15" customHeight="1">
      <c r="A370" s="1889" t="str">
        <f>BA370&amp;"."&amp;BB370&amp;"."&amp;BC370</f>
        <v>6.1.2</v>
      </c>
      <c r="B370" s="1889"/>
      <c r="C370" s="1889"/>
      <c r="D370" s="1889"/>
      <c r="E370" s="465" t="s">
        <v>1034</v>
      </c>
      <c r="F370" s="278"/>
      <c r="G370" s="274"/>
      <c r="H370" s="274"/>
      <c r="I370" s="274"/>
      <c r="J370" s="274"/>
      <c r="K370" s="274"/>
      <c r="L370" s="274"/>
      <c r="M370" s="274"/>
      <c r="N370" s="274"/>
      <c r="O370" s="278"/>
      <c r="P370" s="278"/>
      <c r="Q370" s="278"/>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8"/>
      <c r="AR370" s="278"/>
      <c r="AS370" s="278"/>
      <c r="AT370" s="278"/>
      <c r="AU370" s="278"/>
      <c r="AV370" s="278"/>
      <c r="AW370" s="278"/>
      <c r="AX370" s="278"/>
      <c r="AY370" s="195"/>
      <c r="BA370" s="192">
        <f t="shared" si="89"/>
        <v>6</v>
      </c>
      <c r="BB370" s="192">
        <f t="shared" si="90"/>
        <v>1</v>
      </c>
      <c r="BC370" s="193">
        <f>BC369+1</f>
        <v>2</v>
      </c>
      <c r="BD370" s="192"/>
      <c r="BE370" s="192"/>
      <c r="BF370" s="192"/>
      <c r="BG370" s="559" t="str">
        <f t="shared" ca="1" si="75"/>
        <v/>
      </c>
      <c r="BH370" s="560" t="str">
        <f t="shared" ca="1" si="76"/>
        <v/>
      </c>
      <c r="BI370" s="560" t="str">
        <f t="shared" ca="1" si="77"/>
        <v/>
      </c>
      <c r="BJ370" s="560" t="str">
        <f t="shared" ca="1" si="78"/>
        <v/>
      </c>
      <c r="BK370" s="560" t="str">
        <f t="shared" ca="1" si="79"/>
        <v/>
      </c>
      <c r="BL370" s="561" t="str">
        <f t="shared" ca="1" si="80"/>
        <v/>
      </c>
      <c r="CV370" s="1528"/>
      <c r="CW370" s="1529"/>
      <c r="CX370" s="1529"/>
      <c r="CY370" s="1529"/>
      <c r="CZ370" s="1529"/>
      <c r="DA370" s="1529"/>
      <c r="DB370" s="1529"/>
      <c r="DC370" s="1529"/>
      <c r="DD370" s="1991"/>
      <c r="DE370" s="1992"/>
      <c r="DF370" s="1992"/>
      <c r="DG370" s="1993"/>
      <c r="DH370" s="1264"/>
      <c r="DI370" s="1264"/>
      <c r="DJ370" s="1264"/>
      <c r="DK370" s="1264"/>
      <c r="DL370" s="1264"/>
      <c r="DM370" s="1264"/>
      <c r="DN370" s="1264"/>
      <c r="DO370" s="1264"/>
      <c r="DP370" s="1264"/>
      <c r="DQ370" s="1264"/>
      <c r="DR370" s="307"/>
    </row>
    <row r="371" spans="1:122" s="465" customFormat="1" ht="15" customHeight="1">
      <c r="A371" s="1772" t="str">
        <f>BD371</f>
        <v>①</v>
      </c>
      <c r="B371" s="1773"/>
      <c r="C371" s="1773"/>
      <c r="D371" s="1773"/>
      <c r="E371" s="1773"/>
      <c r="F371" s="278" t="str">
        <f>$BS$72&amp;"を行う。"</f>
        <v>「共通仕様」「50.4 圧造課用部品番号データ入力チェック処理」を行う。</v>
      </c>
      <c r="G371" s="274"/>
      <c r="H371" s="274"/>
      <c r="I371" s="274"/>
      <c r="J371" s="274"/>
      <c r="K371" s="274"/>
      <c r="L371" s="274"/>
      <c r="M371" s="274"/>
      <c r="N371" s="274"/>
      <c r="O371" s="278"/>
      <c r="P371" s="278"/>
      <c r="Q371" s="278"/>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8"/>
      <c r="AR371" s="278"/>
      <c r="AS371" s="278"/>
      <c r="AT371" s="278"/>
      <c r="AU371" s="278"/>
      <c r="AV371" s="278"/>
      <c r="AW371" s="278"/>
      <c r="AX371" s="278"/>
      <c r="AY371" s="195"/>
      <c r="BA371" s="192">
        <f t="shared" si="89"/>
        <v>6</v>
      </c>
      <c r="BB371" s="192">
        <f t="shared" si="90"/>
        <v>1</v>
      </c>
      <c r="BC371" s="192">
        <f>BC370</f>
        <v>2</v>
      </c>
      <c r="BD371" s="193" t="str">
        <f>IF(ISBLANK(BD370),"①",CHAR(CODE(BD370)+1))</f>
        <v>①</v>
      </c>
      <c r="BE371" s="192"/>
      <c r="BF371" s="192"/>
      <c r="BG371" s="559" t="str">
        <f t="shared" ca="1" si="75"/>
        <v/>
      </c>
      <c r="BH371" s="560" t="str">
        <f t="shared" ca="1" si="76"/>
        <v/>
      </c>
      <c r="BI371" s="560" t="str">
        <f t="shared" ca="1" si="77"/>
        <v/>
      </c>
      <c r="BJ371" s="560" t="str">
        <f t="shared" ca="1" si="78"/>
        <v/>
      </c>
      <c r="BK371" s="560" t="str">
        <f t="shared" ca="1" si="79"/>
        <v/>
      </c>
      <c r="BL371" s="561" t="str">
        <f t="shared" ca="1" si="80"/>
        <v/>
      </c>
      <c r="CV371" s="1528" t="s">
        <v>2283</v>
      </c>
      <c r="CW371" s="1529"/>
      <c r="CX371" s="1529"/>
      <c r="CY371" s="1529"/>
      <c r="CZ371" s="1529"/>
      <c r="DA371" s="1529"/>
      <c r="DB371" s="1529"/>
      <c r="DC371" s="1529"/>
      <c r="DD371" s="1991"/>
      <c r="DE371" s="1992"/>
      <c r="DF371" s="1992"/>
      <c r="DG371" s="1993"/>
      <c r="DH371" s="1264"/>
      <c r="DI371" s="1264"/>
      <c r="DJ371" s="1264"/>
      <c r="DK371" s="1264"/>
      <c r="DL371" s="1264"/>
      <c r="DM371" s="1264"/>
      <c r="DN371" s="1264"/>
      <c r="DO371" s="1264"/>
      <c r="DP371" s="1264"/>
      <c r="DQ371" s="1264"/>
      <c r="DR371" s="307"/>
    </row>
    <row r="372" spans="1:122" s="465" customFormat="1" ht="15" customHeight="1">
      <c r="A372" s="1772" t="str">
        <f>BD372</f>
        <v>②</v>
      </c>
      <c r="B372" s="1773"/>
      <c r="C372" s="1773"/>
      <c r="D372" s="1773"/>
      <c r="E372" s="1773"/>
      <c r="F372" s="465" t="s">
        <v>511</v>
      </c>
      <c r="G372" s="274"/>
      <c r="H372" s="274"/>
      <c r="I372" s="274"/>
      <c r="J372" s="274"/>
      <c r="K372" s="274"/>
      <c r="L372" s="274"/>
      <c r="M372" s="274"/>
      <c r="N372" s="274"/>
      <c r="O372" s="278"/>
      <c r="P372" s="278"/>
      <c r="Q372" s="278"/>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8"/>
      <c r="AR372" s="278"/>
      <c r="AS372" s="278"/>
      <c r="AT372" s="278"/>
      <c r="AU372" s="278"/>
      <c r="AV372" s="278"/>
      <c r="AW372" s="278"/>
      <c r="AX372" s="278"/>
      <c r="AY372" s="195"/>
      <c r="BA372" s="192">
        <f t="shared" ref="BA372:BB376" si="91">BA371</f>
        <v>6</v>
      </c>
      <c r="BB372" s="192">
        <f t="shared" si="91"/>
        <v>1</v>
      </c>
      <c r="BC372" s="192">
        <f>BC371</f>
        <v>2</v>
      </c>
      <c r="BD372" s="193" t="str">
        <f>IF(ISBLANK(BD371),"①",CHAR(CODE(BD371)+1))</f>
        <v>②</v>
      </c>
      <c r="BE372" s="192"/>
      <c r="BF372" s="192"/>
      <c r="BG372" s="559" t="str">
        <f t="shared" ca="1" si="75"/>
        <v/>
      </c>
      <c r="BH372" s="560" t="str">
        <f t="shared" ca="1" si="76"/>
        <v/>
      </c>
      <c r="BI372" s="560" t="str">
        <f t="shared" ca="1" si="77"/>
        <v/>
      </c>
      <c r="BJ372" s="560" t="str">
        <f t="shared" ca="1" si="78"/>
        <v/>
      </c>
      <c r="BK372" s="560" t="str">
        <f t="shared" ca="1" si="79"/>
        <v/>
      </c>
      <c r="BL372" s="561" t="str">
        <f t="shared" ca="1" si="80"/>
        <v/>
      </c>
      <c r="CV372" s="1488" t="s">
        <v>2265</v>
      </c>
      <c r="CW372" s="1489"/>
      <c r="CX372" s="1489"/>
      <c r="CY372" s="1489"/>
      <c r="CZ372" s="1489"/>
      <c r="DA372" s="1489"/>
      <c r="DB372" s="1489"/>
      <c r="DC372" s="1489"/>
      <c r="DD372" s="1859">
        <v>44641</v>
      </c>
      <c r="DE372" s="1860"/>
      <c r="DF372" s="1860"/>
      <c r="DG372" s="1861"/>
      <c r="DH372" s="1264"/>
      <c r="DI372" s="1264"/>
      <c r="DJ372" s="1264"/>
      <c r="DK372" s="1264"/>
      <c r="DL372" s="1264"/>
      <c r="DM372" s="1264"/>
      <c r="DN372" s="1264"/>
      <c r="DO372" s="1264"/>
      <c r="DP372" s="1264"/>
      <c r="DQ372" s="1264"/>
      <c r="DR372" s="307"/>
    </row>
    <row r="373" spans="1:122" s="465" customFormat="1" ht="15" customHeight="1">
      <c r="A373" s="1887" t="str">
        <f>BA373&amp;"."&amp;BB373</f>
        <v>6.2</v>
      </c>
      <c r="B373" s="1888"/>
      <c r="C373" s="1888"/>
      <c r="D373" s="187" t="str">
        <f>"画面項目No."&amp;$B$75&amp;" "&amp;$D$75</f>
        <v>画面項目No.37 部品番号</v>
      </c>
      <c r="H373" s="189"/>
      <c r="AY373" s="195"/>
      <c r="BA373" s="192">
        <f t="shared" si="91"/>
        <v>6</v>
      </c>
      <c r="BB373" s="193">
        <f>BB372+1</f>
        <v>2</v>
      </c>
      <c r="BC373" s="192"/>
      <c r="BD373" s="192"/>
      <c r="BE373" s="192"/>
      <c r="BF373" s="192"/>
      <c r="BG373" s="559" t="str">
        <f t="shared" ca="1" si="75"/>
        <v/>
      </c>
      <c r="BH373" s="560" t="str">
        <f t="shared" ca="1" si="76"/>
        <v/>
      </c>
      <c r="BI373" s="560" t="str">
        <f t="shared" ca="1" si="77"/>
        <v/>
      </c>
      <c r="BJ373" s="560" t="str">
        <f t="shared" ca="1" si="78"/>
        <v/>
      </c>
      <c r="BK373" s="560" t="str">
        <f t="shared" ca="1" si="79"/>
        <v/>
      </c>
      <c r="BL373" s="561" t="str">
        <f t="shared" ca="1" si="80"/>
        <v/>
      </c>
      <c r="CV373" s="1528"/>
      <c r="CW373" s="1529"/>
      <c r="CX373" s="1529"/>
      <c r="CY373" s="1529"/>
      <c r="CZ373" s="1529"/>
      <c r="DA373" s="1529"/>
      <c r="DB373" s="1529"/>
      <c r="DC373" s="1529"/>
      <c r="DD373" s="1991"/>
      <c r="DE373" s="1992"/>
      <c r="DF373" s="1992"/>
      <c r="DG373" s="1993"/>
      <c r="DH373" s="1264"/>
      <c r="DI373" s="1264"/>
      <c r="DJ373" s="1264"/>
      <c r="DK373" s="1264"/>
      <c r="DL373" s="1264"/>
      <c r="DM373" s="1264"/>
      <c r="DN373" s="1264"/>
      <c r="DO373" s="1264"/>
      <c r="DP373" s="1264"/>
      <c r="DQ373" s="1264"/>
      <c r="DR373" s="307"/>
    </row>
    <row r="374" spans="1:122" s="465" customFormat="1" ht="15" customHeight="1">
      <c r="A374" s="1887" t="str">
        <f>BA374&amp;"."&amp;BB374&amp;"."&amp;BC374</f>
        <v>6.2.1</v>
      </c>
      <c r="B374" s="1888"/>
      <c r="C374" s="1888"/>
      <c r="D374" s="1888"/>
      <c r="E374" s="236" t="s">
        <v>962</v>
      </c>
      <c r="F374" s="236"/>
      <c r="G374" s="236"/>
      <c r="H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c r="AE374" s="236"/>
      <c r="AF374" s="236"/>
      <c r="AG374" s="236"/>
      <c r="AH374" s="236"/>
      <c r="AI374" s="236"/>
      <c r="AJ374" s="236"/>
      <c r="AK374" s="236"/>
      <c r="AL374" s="236"/>
      <c r="AM374" s="236"/>
      <c r="AN374" s="236"/>
      <c r="AO374" s="236"/>
      <c r="AP374" s="236"/>
      <c r="AQ374" s="236"/>
      <c r="AR374" s="236"/>
      <c r="AS374" s="236"/>
      <c r="AT374" s="236"/>
      <c r="AU374" s="236"/>
      <c r="AV374" s="236"/>
      <c r="AW374" s="236"/>
      <c r="AX374" s="236"/>
      <c r="AY374" s="40"/>
      <c r="BA374" s="192">
        <f t="shared" si="91"/>
        <v>6</v>
      </c>
      <c r="BB374" s="192">
        <f>BB373</f>
        <v>2</v>
      </c>
      <c r="BC374" s="193">
        <f>BC373+1</f>
        <v>1</v>
      </c>
      <c r="BD374" s="192"/>
      <c r="BE374" s="192"/>
      <c r="BF374" s="1101"/>
      <c r="BG374" s="559" t="str">
        <f t="shared" ca="1" si="75"/>
        <v/>
      </c>
      <c r="BH374" s="560" t="str">
        <f t="shared" ca="1" si="76"/>
        <v/>
      </c>
      <c r="BI374" s="560" t="str">
        <f t="shared" ca="1" si="77"/>
        <v/>
      </c>
      <c r="BJ374" s="560" t="str">
        <f t="shared" ca="1" si="78"/>
        <v/>
      </c>
      <c r="BK374" s="560" t="str">
        <f t="shared" ca="1" si="79"/>
        <v/>
      </c>
      <c r="BL374" s="561" t="str">
        <f t="shared" ca="1" si="80"/>
        <v/>
      </c>
      <c r="CV374" s="1488" t="s">
        <v>2265</v>
      </c>
      <c r="CW374" s="1489"/>
      <c r="CX374" s="1489"/>
      <c r="CY374" s="1489"/>
      <c r="CZ374" s="1489"/>
      <c r="DA374" s="1489"/>
      <c r="DB374" s="1489"/>
      <c r="DC374" s="1489"/>
      <c r="DD374" s="1859">
        <v>44641</v>
      </c>
      <c r="DE374" s="1860"/>
      <c r="DF374" s="1860"/>
      <c r="DG374" s="1861"/>
      <c r="DH374" s="1264"/>
      <c r="DI374" s="1264"/>
      <c r="DJ374" s="1264"/>
      <c r="DK374" s="1264"/>
      <c r="DL374" s="1264"/>
      <c r="DM374" s="1264"/>
      <c r="DN374" s="1264"/>
      <c r="DO374" s="1264"/>
      <c r="DP374" s="1264"/>
      <c r="DQ374" s="1264"/>
      <c r="DR374" s="307"/>
    </row>
    <row r="375" spans="1:122" s="465" customFormat="1" ht="15" customHeight="1">
      <c r="A375" s="1048"/>
      <c r="B375" s="1049"/>
      <c r="C375" s="1049"/>
      <c r="D375" s="1049"/>
      <c r="E375" s="1029" t="str">
        <f>$BT$19&amp;"を行う。"</f>
        <v>「共通仕様」「21.3.1. 部品番号マスタデータ取得・設定」を行う。</v>
      </c>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c r="AE375" s="236"/>
      <c r="AF375" s="236"/>
      <c r="AG375" s="236"/>
      <c r="AH375" s="236"/>
      <c r="AI375" s="236"/>
      <c r="AJ375" s="236"/>
      <c r="AK375" s="236"/>
      <c r="AL375" s="236"/>
      <c r="AM375" s="236"/>
      <c r="AN375" s="236"/>
      <c r="AO375" s="236"/>
      <c r="AP375" s="236"/>
      <c r="AQ375" s="236"/>
      <c r="AR375" s="236"/>
      <c r="AS375" s="236"/>
      <c r="AT375" s="236"/>
      <c r="AU375" s="236"/>
      <c r="AV375" s="236"/>
      <c r="AW375" s="236"/>
      <c r="AX375" s="236"/>
      <c r="AY375" s="40"/>
      <c r="BA375" s="192">
        <f>BA374</f>
        <v>6</v>
      </c>
      <c r="BB375" s="192">
        <f>BB374</f>
        <v>2</v>
      </c>
      <c r="BC375" s="192">
        <f>BC374</f>
        <v>1</v>
      </c>
      <c r="BD375" s="192"/>
      <c r="BE375" s="192"/>
      <c r="BF375" s="1101"/>
      <c r="BG375" s="559" t="str">
        <f t="shared" ca="1" si="75"/>
        <v/>
      </c>
      <c r="BH375" s="560" t="str">
        <f t="shared" ca="1" si="76"/>
        <v/>
      </c>
      <c r="BI375" s="560" t="str">
        <f t="shared" ca="1" si="77"/>
        <v/>
      </c>
      <c r="BJ375" s="560" t="str">
        <f t="shared" ca="1" si="78"/>
        <v/>
      </c>
      <c r="BK375" s="560" t="str">
        <f t="shared" ca="1" si="79"/>
        <v/>
      </c>
      <c r="BL375" s="561" t="str">
        <f t="shared" ca="1" si="80"/>
        <v/>
      </c>
      <c r="CV375" s="1528"/>
      <c r="CW375" s="1529"/>
      <c r="CX375" s="1529"/>
      <c r="CY375" s="1529"/>
      <c r="CZ375" s="1529"/>
      <c r="DA375" s="1529"/>
      <c r="DB375" s="1529"/>
      <c r="DC375" s="1529"/>
      <c r="DD375" s="1991"/>
      <c r="DE375" s="1992"/>
      <c r="DF375" s="1992"/>
      <c r="DG375" s="1993"/>
      <c r="DH375" s="1264"/>
      <c r="DI375" s="1264"/>
      <c r="DJ375" s="1264"/>
      <c r="DK375" s="1264"/>
      <c r="DL375" s="1264"/>
      <c r="DM375" s="1264"/>
      <c r="DN375" s="1264"/>
      <c r="DO375" s="1264"/>
      <c r="DP375" s="1264"/>
      <c r="DQ375" s="1264"/>
      <c r="DR375" s="307"/>
    </row>
    <row r="376" spans="1:122" s="465" customFormat="1" ht="15" customHeight="1">
      <c r="A376" s="1889" t="str">
        <f>BA376&amp;"."&amp;BB376&amp;"."&amp;BC376</f>
        <v>6.2.2</v>
      </c>
      <c r="B376" s="1889"/>
      <c r="C376" s="1889"/>
      <c r="D376" s="1889"/>
      <c r="E376" s="465" t="s">
        <v>1034</v>
      </c>
      <c r="F376" s="278"/>
      <c r="G376" s="274"/>
      <c r="H376" s="274"/>
      <c r="I376" s="274"/>
      <c r="J376" s="274"/>
      <c r="K376" s="274"/>
      <c r="L376" s="274"/>
      <c r="M376" s="274"/>
      <c r="N376" s="274"/>
      <c r="O376" s="278"/>
      <c r="P376" s="278"/>
      <c r="Q376" s="278"/>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8"/>
      <c r="AR376" s="278"/>
      <c r="AS376" s="278"/>
      <c r="AT376" s="278"/>
      <c r="AU376" s="278"/>
      <c r="AV376" s="278"/>
      <c r="AW376" s="278"/>
      <c r="AX376" s="278"/>
      <c r="AY376" s="195"/>
      <c r="BA376" s="192">
        <f t="shared" si="91"/>
        <v>6</v>
      </c>
      <c r="BB376" s="192">
        <f>BB375</f>
        <v>2</v>
      </c>
      <c r="BC376" s="193">
        <f>BC375+1</f>
        <v>2</v>
      </c>
      <c r="BD376" s="192"/>
      <c r="BE376" s="192"/>
      <c r="BF376" s="192"/>
      <c r="BG376" s="559" t="str">
        <f t="shared" ca="1" si="75"/>
        <v/>
      </c>
      <c r="BH376" s="560" t="str">
        <f t="shared" ca="1" si="76"/>
        <v/>
      </c>
      <c r="BI376" s="560" t="str">
        <f t="shared" ca="1" si="77"/>
        <v/>
      </c>
      <c r="BJ376" s="560" t="str">
        <f t="shared" ca="1" si="78"/>
        <v/>
      </c>
      <c r="BK376" s="560" t="str">
        <f t="shared" ca="1" si="79"/>
        <v/>
      </c>
      <c r="BL376" s="561" t="str">
        <f t="shared" ca="1" si="80"/>
        <v/>
      </c>
      <c r="CV376" s="1528"/>
      <c r="CW376" s="1529"/>
      <c r="CX376" s="1529"/>
      <c r="CY376" s="1529"/>
      <c r="CZ376" s="1529"/>
      <c r="DA376" s="1529"/>
      <c r="DB376" s="1529"/>
      <c r="DC376" s="1529"/>
      <c r="DD376" s="1991"/>
      <c r="DE376" s="1992"/>
      <c r="DF376" s="1992"/>
      <c r="DG376" s="1993"/>
      <c r="DH376" s="1264"/>
      <c r="DI376" s="1264"/>
      <c r="DJ376" s="1264"/>
      <c r="DK376" s="1264"/>
      <c r="DL376" s="1264"/>
      <c r="DM376" s="1264"/>
      <c r="DN376" s="1264"/>
      <c r="DO376" s="1264"/>
      <c r="DP376" s="1264"/>
      <c r="DQ376" s="1264"/>
      <c r="DR376" s="307"/>
    </row>
    <row r="377" spans="1:122" s="465" customFormat="1" ht="15" customHeight="1">
      <c r="A377" s="1726" t="str">
        <f>$BD377&amp;"."</f>
        <v>①.</v>
      </c>
      <c r="B377" s="1727"/>
      <c r="C377" s="1727"/>
      <c r="D377" s="1727"/>
      <c r="E377" s="1727"/>
      <c r="F377" s="278" t="str">
        <f>$BS$23&amp;"を行う。"</f>
        <v>「共通仕様」「21.4 部品番号データ入力チェック処理」を行う。</v>
      </c>
      <c r="G377" s="274"/>
      <c r="H377" s="274"/>
      <c r="I377" s="274"/>
      <c r="J377" s="274"/>
      <c r="K377" s="274"/>
      <c r="L377" s="274"/>
      <c r="M377" s="274"/>
      <c r="N377" s="274"/>
      <c r="O377" s="278"/>
      <c r="P377" s="278"/>
      <c r="Q377" s="278"/>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195"/>
      <c r="BA377" s="192">
        <f>BA376</f>
        <v>6</v>
      </c>
      <c r="BB377" s="192">
        <f>BB376</f>
        <v>2</v>
      </c>
      <c r="BC377" s="192">
        <f>BC376</f>
        <v>2</v>
      </c>
      <c r="BD377" s="193" t="str">
        <f t="shared" ref="BD377:BD382" si="92">IF(ISBLANK(BD376),"①",CHAR(CODE(BD376)+1))</f>
        <v>①</v>
      </c>
      <c r="BE377" s="192"/>
      <c r="BF377" s="192"/>
      <c r="BG377" s="559" t="str">
        <f t="shared" ca="1" si="75"/>
        <v/>
      </c>
      <c r="BH377" s="560" t="str">
        <f t="shared" ca="1" si="76"/>
        <v/>
      </c>
      <c r="BI377" s="560" t="str">
        <f t="shared" ca="1" si="77"/>
        <v/>
      </c>
      <c r="BJ377" s="560" t="str">
        <f t="shared" ca="1" si="78"/>
        <v/>
      </c>
      <c r="BK377" s="560" t="str">
        <f t="shared" ca="1" si="79"/>
        <v/>
      </c>
      <c r="BL377" s="561" t="str">
        <f t="shared" ca="1" si="80"/>
        <v/>
      </c>
      <c r="CV377" s="1528"/>
      <c r="CW377" s="1529"/>
      <c r="CX377" s="1529"/>
      <c r="CY377" s="1529"/>
      <c r="CZ377" s="1529"/>
      <c r="DA377" s="1529"/>
      <c r="DB377" s="1529"/>
      <c r="DC377" s="1529"/>
      <c r="DD377" s="1991"/>
      <c r="DE377" s="1992"/>
      <c r="DF377" s="1992"/>
      <c r="DG377" s="1993"/>
      <c r="DH377" s="1264"/>
      <c r="DI377" s="1264"/>
      <c r="DJ377" s="1264"/>
      <c r="DK377" s="1264"/>
      <c r="DL377" s="1264"/>
      <c r="DM377" s="1264"/>
      <c r="DN377" s="1264"/>
      <c r="DO377" s="1264"/>
      <c r="DP377" s="1264"/>
      <c r="DQ377" s="1264"/>
      <c r="DR377" s="307"/>
    </row>
    <row r="378" spans="1:122" s="465" customFormat="1" ht="15" customHeight="1">
      <c r="A378" s="1726" t="str">
        <f>$BD378&amp;"."</f>
        <v>②.</v>
      </c>
      <c r="B378" s="1727"/>
      <c r="C378" s="1727"/>
      <c r="D378" s="1727"/>
      <c r="E378" s="1727"/>
      <c r="F378" s="676" t="s">
        <v>1265</v>
      </c>
      <c r="G378" s="676"/>
      <c r="H378" s="676"/>
      <c r="I378" s="676"/>
      <c r="J378" s="676"/>
      <c r="K378" s="676"/>
      <c r="L378" s="676"/>
      <c r="M378" s="685"/>
      <c r="N378" s="685"/>
      <c r="O378" s="685"/>
      <c r="P378" s="685"/>
      <c r="Q378" s="685"/>
      <c r="R378" s="685"/>
      <c r="S378" s="685"/>
      <c r="T378" s="685"/>
      <c r="U378" s="685"/>
      <c r="V378" s="685"/>
      <c r="W378" s="685"/>
      <c r="X378" s="685"/>
      <c r="Y378" s="685"/>
      <c r="Z378" s="685"/>
      <c r="AA378" s="685"/>
      <c r="AB378" s="685"/>
      <c r="AC378" s="685"/>
      <c r="AD378" s="685"/>
      <c r="AE378" s="685"/>
      <c r="AF378" s="685"/>
      <c r="AG378" s="685"/>
      <c r="AH378" s="685"/>
      <c r="AI378" s="685"/>
      <c r="AJ378" s="685"/>
      <c r="AK378" s="685"/>
      <c r="AL378" s="685"/>
      <c r="AM378" s="685"/>
      <c r="AN378" s="685"/>
      <c r="AO378" s="685"/>
      <c r="AP378" s="685"/>
      <c r="AQ378" s="685"/>
      <c r="AR378" s="685"/>
      <c r="AS378" s="685"/>
      <c r="AT378" s="685"/>
      <c r="AU378" s="685"/>
      <c r="AV378" s="685"/>
      <c r="AW378" s="685"/>
      <c r="AX378" s="685"/>
      <c r="AY378" s="93"/>
      <c r="AZ378" s="92"/>
      <c r="BA378" s="683">
        <f t="shared" ref="BA378:BD383" si="93">BA377</f>
        <v>6</v>
      </c>
      <c r="BB378" s="683">
        <f t="shared" si="93"/>
        <v>2</v>
      </c>
      <c r="BC378" s="683">
        <f t="shared" si="93"/>
        <v>2</v>
      </c>
      <c r="BD378" s="193" t="str">
        <f t="shared" si="92"/>
        <v>②</v>
      </c>
      <c r="BE378" s="192"/>
      <c r="BF378" s="1100"/>
      <c r="BG378" s="559" t="str">
        <f t="shared" ca="1" si="75"/>
        <v/>
      </c>
      <c r="BH378" s="560" t="str">
        <f t="shared" ca="1" si="76"/>
        <v/>
      </c>
      <c r="BI378" s="560" t="str">
        <f t="shared" ca="1" si="77"/>
        <v/>
      </c>
      <c r="BJ378" s="560" t="str">
        <f t="shared" ca="1" si="78"/>
        <v/>
      </c>
      <c r="BK378" s="560" t="str">
        <f t="shared" ca="1" si="79"/>
        <v/>
      </c>
      <c r="BL378" s="561" t="str">
        <f t="shared" ca="1" si="80"/>
        <v/>
      </c>
      <c r="CV378" s="1528" t="s">
        <v>2283</v>
      </c>
      <c r="CW378" s="1529"/>
      <c r="CX378" s="1529"/>
      <c r="CY378" s="1529"/>
      <c r="CZ378" s="1529"/>
      <c r="DA378" s="1529"/>
      <c r="DB378" s="1529"/>
      <c r="DC378" s="1529"/>
      <c r="DD378" s="1991"/>
      <c r="DE378" s="1992"/>
      <c r="DF378" s="1992"/>
      <c r="DG378" s="1993"/>
      <c r="DH378" s="1264"/>
      <c r="DI378" s="1264"/>
      <c r="DJ378" s="1264"/>
      <c r="DK378" s="1264"/>
      <c r="DL378" s="1264"/>
      <c r="DM378" s="1264"/>
      <c r="DN378" s="1264"/>
      <c r="DO378" s="1264"/>
      <c r="DP378" s="1264"/>
      <c r="DQ378" s="1264"/>
      <c r="DR378" s="307"/>
    </row>
    <row r="379" spans="1:122" s="465" customFormat="1" ht="15" customHeight="1">
      <c r="A379" s="1048"/>
      <c r="B379" s="1049"/>
      <c r="C379" s="1049"/>
      <c r="D379" s="1049"/>
      <c r="E379" s="1029"/>
      <c r="F379" s="236" t="str">
        <f>"該当するコンボボックスを未選択状態に設定及び"&amp;$B$71&amp;"."&amp;$D$77&amp;"を入力不可に設定し、処理を終了する。"</f>
        <v>該当するコンボボックスを未選択状態に設定及び検索領域.工具番号を入力不可に設定し、処理を終了する。</v>
      </c>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c r="AE379" s="236"/>
      <c r="AF379" s="236"/>
      <c r="AG379" s="236"/>
      <c r="AH379" s="236"/>
      <c r="AI379" s="236"/>
      <c r="AJ379" s="236"/>
      <c r="AK379" s="236"/>
      <c r="AL379" s="236"/>
      <c r="AM379" s="236"/>
      <c r="AN379" s="236"/>
      <c r="AO379" s="236"/>
      <c r="AP379" s="236"/>
      <c r="AQ379" s="236"/>
      <c r="AR379" s="236"/>
      <c r="AS379" s="236"/>
      <c r="AT379" s="236"/>
      <c r="AU379" s="236"/>
      <c r="AV379" s="236"/>
      <c r="AW379" s="236"/>
      <c r="AX379" s="236"/>
      <c r="AY379" s="40"/>
      <c r="BA379" s="192">
        <f>BA378</f>
        <v>6</v>
      </c>
      <c r="BB379" s="192">
        <f>BB378</f>
        <v>2</v>
      </c>
      <c r="BC379" s="192">
        <f>BC378</f>
        <v>2</v>
      </c>
      <c r="BD379" s="192" t="str">
        <f>BD378</f>
        <v>②</v>
      </c>
      <c r="BE379" s="192"/>
      <c r="BF379" s="1101"/>
      <c r="BG379" s="559" t="str">
        <f t="shared" ca="1" si="75"/>
        <v/>
      </c>
      <c r="BH379" s="560" t="str">
        <f t="shared" ca="1" si="76"/>
        <v/>
      </c>
      <c r="BI379" s="560" t="str">
        <f t="shared" ca="1" si="77"/>
        <v/>
      </c>
      <c r="BJ379" s="560" t="str">
        <f t="shared" ca="1" si="78"/>
        <v/>
      </c>
      <c r="BK379" s="560" t="str">
        <f t="shared" ca="1" si="79"/>
        <v/>
      </c>
      <c r="BL379" s="561" t="str">
        <f t="shared" ca="1" si="80"/>
        <v/>
      </c>
      <c r="CV379" s="1528"/>
      <c r="CW379" s="1529"/>
      <c r="CX379" s="1529"/>
      <c r="CY379" s="1529"/>
      <c r="CZ379" s="1529"/>
      <c r="DA379" s="1529"/>
      <c r="DB379" s="1529"/>
      <c r="DC379" s="1529"/>
      <c r="DD379" s="1991"/>
      <c r="DE379" s="1992"/>
      <c r="DF379" s="1992"/>
      <c r="DG379" s="1993"/>
      <c r="DH379" s="1264"/>
      <c r="DI379" s="1264"/>
      <c r="DJ379" s="1264"/>
      <c r="DK379" s="1264"/>
      <c r="DL379" s="1264"/>
      <c r="DM379" s="1264"/>
      <c r="DN379" s="1264"/>
      <c r="DO379" s="1264"/>
      <c r="DP379" s="1264"/>
      <c r="DQ379" s="1264"/>
      <c r="DR379" s="307"/>
    </row>
    <row r="380" spans="1:122" s="465" customFormat="1" ht="15" customHeight="1">
      <c r="A380" s="1726" t="str">
        <f>$BD380&amp;"."</f>
        <v>③.</v>
      </c>
      <c r="B380" s="1727"/>
      <c r="C380" s="1727"/>
      <c r="D380" s="1727"/>
      <c r="E380" s="1727"/>
      <c r="F380" s="676" t="s">
        <v>1262</v>
      </c>
      <c r="G380" s="676"/>
      <c r="H380" s="676"/>
      <c r="I380" s="676"/>
      <c r="J380" s="676"/>
      <c r="K380" s="676"/>
      <c r="L380" s="676"/>
      <c r="M380" s="685"/>
      <c r="N380" s="685"/>
      <c r="O380" s="685"/>
      <c r="P380" s="685"/>
      <c r="Q380" s="685"/>
      <c r="R380" s="685"/>
      <c r="S380" s="685"/>
      <c r="T380" s="685"/>
      <c r="U380" s="685"/>
      <c r="V380" s="685"/>
      <c r="W380" s="685"/>
      <c r="X380" s="685"/>
      <c r="Y380" s="685"/>
      <c r="Z380" s="685"/>
      <c r="AA380" s="685"/>
      <c r="AB380" s="685"/>
      <c r="AC380" s="685"/>
      <c r="AD380" s="685"/>
      <c r="AE380" s="685"/>
      <c r="AF380" s="685"/>
      <c r="AG380" s="685"/>
      <c r="AH380" s="685"/>
      <c r="AI380" s="685"/>
      <c r="AJ380" s="685"/>
      <c r="AK380" s="685"/>
      <c r="AL380" s="685"/>
      <c r="AM380" s="685"/>
      <c r="AN380" s="685"/>
      <c r="AO380" s="685"/>
      <c r="AP380" s="685"/>
      <c r="AQ380" s="685"/>
      <c r="AR380" s="685"/>
      <c r="AS380" s="685"/>
      <c r="AT380" s="685"/>
      <c r="AU380" s="685"/>
      <c r="AV380" s="685"/>
      <c r="AW380" s="685"/>
      <c r="AX380" s="685"/>
      <c r="AY380" s="93"/>
      <c r="AZ380" s="92"/>
      <c r="BA380" s="683">
        <f t="shared" si="93"/>
        <v>6</v>
      </c>
      <c r="BB380" s="683">
        <f t="shared" si="93"/>
        <v>2</v>
      </c>
      <c r="BC380" s="683">
        <f t="shared" si="93"/>
        <v>2</v>
      </c>
      <c r="BD380" s="193" t="str">
        <f t="shared" si="92"/>
        <v>③</v>
      </c>
      <c r="BE380" s="192"/>
      <c r="BF380" s="192"/>
      <c r="BG380" s="559" t="str">
        <f t="shared" ca="1" si="75"/>
        <v/>
      </c>
      <c r="BH380" s="560" t="str">
        <f t="shared" ca="1" si="76"/>
        <v/>
      </c>
      <c r="BI380" s="560" t="str">
        <f t="shared" ca="1" si="77"/>
        <v/>
      </c>
      <c r="BJ380" s="560" t="str">
        <f t="shared" ca="1" si="78"/>
        <v/>
      </c>
      <c r="BK380" s="560" t="str">
        <f t="shared" ca="1" si="79"/>
        <v/>
      </c>
      <c r="BL380" s="561" t="str">
        <f t="shared" ca="1" si="80"/>
        <v/>
      </c>
      <c r="CV380" s="1528" t="s">
        <v>2283</v>
      </c>
      <c r="CW380" s="1529"/>
      <c r="CX380" s="1529"/>
      <c r="CY380" s="1529"/>
      <c r="CZ380" s="1529"/>
      <c r="DA380" s="1529"/>
      <c r="DB380" s="1529"/>
      <c r="DC380" s="1529"/>
      <c r="DD380" s="1991"/>
      <c r="DE380" s="1992"/>
      <c r="DF380" s="1992"/>
      <c r="DG380" s="1993"/>
      <c r="DH380" s="1264"/>
      <c r="DI380" s="1264"/>
      <c r="DJ380" s="1264"/>
      <c r="DK380" s="1264"/>
      <c r="DL380" s="1264"/>
      <c r="DM380" s="1264"/>
      <c r="DN380" s="1264"/>
      <c r="DO380" s="1264"/>
      <c r="DP380" s="1264"/>
      <c r="DQ380" s="1264"/>
      <c r="DR380" s="307"/>
    </row>
    <row r="381" spans="1:122" s="465" customFormat="1" ht="15" customHeight="1">
      <c r="A381" s="1048"/>
      <c r="B381" s="1049"/>
      <c r="C381" s="1049"/>
      <c r="D381" s="1049"/>
      <c r="E381" s="1029"/>
      <c r="F381" s="236" t="str">
        <f>$B$71&amp;"."&amp;$D$77&amp;"を入力可に設定する。"</f>
        <v>検索領域.工具番号を入力可に設定する。</v>
      </c>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c r="AE381" s="236"/>
      <c r="AF381" s="236"/>
      <c r="AG381" s="236"/>
      <c r="AH381" s="236"/>
      <c r="AI381" s="236"/>
      <c r="AJ381" s="236"/>
      <c r="AK381" s="236"/>
      <c r="AL381" s="236"/>
      <c r="AM381" s="236"/>
      <c r="AN381" s="236"/>
      <c r="AO381" s="236"/>
      <c r="AP381" s="236"/>
      <c r="AQ381" s="236"/>
      <c r="AR381" s="236"/>
      <c r="AS381" s="236"/>
      <c r="AT381" s="236"/>
      <c r="AU381" s="236"/>
      <c r="AV381" s="236"/>
      <c r="AW381" s="236"/>
      <c r="AX381" s="219"/>
      <c r="AY381" s="40"/>
      <c r="BA381" s="192">
        <f>BA380</f>
        <v>6</v>
      </c>
      <c r="BB381" s="192">
        <f>BB380</f>
        <v>2</v>
      </c>
      <c r="BC381" s="192">
        <f>BC380</f>
        <v>2</v>
      </c>
      <c r="BD381" s="192" t="str">
        <f>BD380</f>
        <v>③</v>
      </c>
      <c r="BE381" s="192"/>
      <c r="BF381" s="192"/>
      <c r="BG381" s="559" t="str">
        <f t="shared" ca="1" si="75"/>
        <v/>
      </c>
      <c r="BH381" s="560" t="str">
        <f t="shared" ca="1" si="76"/>
        <v/>
      </c>
      <c r="BI381" s="560" t="str">
        <f t="shared" ca="1" si="77"/>
        <v/>
      </c>
      <c r="BJ381" s="560" t="str">
        <f t="shared" ca="1" si="78"/>
        <v/>
      </c>
      <c r="BK381" s="560" t="str">
        <f t="shared" ca="1" si="79"/>
        <v/>
      </c>
      <c r="BL381" s="561" t="str">
        <f t="shared" ca="1" si="80"/>
        <v/>
      </c>
      <c r="CV381" s="1528"/>
      <c r="CW381" s="1529"/>
      <c r="CX381" s="1529"/>
      <c r="CY381" s="1529"/>
      <c r="CZ381" s="1529"/>
      <c r="DA381" s="1529"/>
      <c r="DB381" s="1529"/>
      <c r="DC381" s="1529"/>
      <c r="DD381" s="1991"/>
      <c r="DE381" s="1992"/>
      <c r="DF381" s="1992"/>
      <c r="DG381" s="1993"/>
      <c r="DH381" s="1264"/>
      <c r="DI381" s="1264"/>
      <c r="DJ381" s="1264"/>
      <c r="DK381" s="1264"/>
      <c r="DL381" s="1264"/>
      <c r="DM381" s="1264"/>
      <c r="DN381" s="1264"/>
      <c r="DO381" s="1264"/>
      <c r="DP381" s="1264"/>
      <c r="DQ381" s="1264"/>
      <c r="DR381" s="307"/>
    </row>
    <row r="382" spans="1:122" s="465" customFormat="1" ht="15" customHeight="1">
      <c r="A382" s="1726" t="str">
        <f>$BD382&amp;"."</f>
        <v>④.</v>
      </c>
      <c r="B382" s="1727"/>
      <c r="C382" s="1727"/>
      <c r="D382" s="1727"/>
      <c r="E382" s="1727"/>
      <c r="F382" s="676" t="str">
        <f>$B$71&amp;"."&amp;$D$77&amp;"のリスト設定処理"</f>
        <v>検索領域.工具番号のリスト設定処理</v>
      </c>
      <c r="G382" s="976"/>
      <c r="I382" s="676"/>
      <c r="J382" s="676"/>
      <c r="K382" s="676"/>
      <c r="L382" s="676"/>
      <c r="M382" s="685"/>
      <c r="N382" s="685"/>
      <c r="O382" s="685"/>
      <c r="P382" s="685"/>
      <c r="Q382" s="685"/>
      <c r="R382" s="685"/>
      <c r="S382" s="685"/>
      <c r="T382" s="685"/>
      <c r="U382" s="685"/>
      <c r="V382" s="685"/>
      <c r="W382" s="685"/>
      <c r="X382" s="685"/>
      <c r="Y382" s="685"/>
      <c r="Z382" s="685"/>
      <c r="AA382" s="685"/>
      <c r="AB382" s="685"/>
      <c r="AC382" s="685"/>
      <c r="AD382" s="685"/>
      <c r="AE382" s="685"/>
      <c r="AF382" s="685"/>
      <c r="AG382" s="685"/>
      <c r="AH382" s="685"/>
      <c r="AI382" s="685"/>
      <c r="AJ382" s="685"/>
      <c r="AK382" s="685"/>
      <c r="AL382" s="685"/>
      <c r="AM382" s="685"/>
      <c r="AN382" s="685"/>
      <c r="AO382" s="685"/>
      <c r="AP382" s="685"/>
      <c r="AQ382" s="685"/>
      <c r="AR382" s="685"/>
      <c r="AS382" s="685"/>
      <c r="AT382" s="685"/>
      <c r="AU382" s="685"/>
      <c r="AV382" s="685"/>
      <c r="AW382" s="685"/>
      <c r="AX382" s="685"/>
      <c r="AY382" s="93"/>
      <c r="AZ382" s="92"/>
      <c r="BA382" s="683">
        <f t="shared" si="93"/>
        <v>6</v>
      </c>
      <c r="BB382" s="683">
        <f t="shared" si="93"/>
        <v>2</v>
      </c>
      <c r="BC382" s="683">
        <f t="shared" si="93"/>
        <v>2</v>
      </c>
      <c r="BD382" s="193" t="str">
        <f t="shared" si="92"/>
        <v>④</v>
      </c>
      <c r="BE382" s="192"/>
      <c r="BF382" s="192"/>
      <c r="BG382" s="559" t="str">
        <f t="shared" ca="1" si="75"/>
        <v/>
      </c>
      <c r="BH382" s="560" t="str">
        <f t="shared" ca="1" si="76"/>
        <v/>
      </c>
      <c r="BI382" s="560" t="str">
        <f t="shared" ca="1" si="77"/>
        <v/>
      </c>
      <c r="BJ382" s="560" t="str">
        <f t="shared" ca="1" si="78"/>
        <v/>
      </c>
      <c r="BK382" s="560" t="str">
        <f t="shared" ca="1" si="79"/>
        <v/>
      </c>
      <c r="BL382" s="561" t="str">
        <f t="shared" ca="1" si="80"/>
        <v/>
      </c>
      <c r="CV382" s="1528" t="s">
        <v>2283</v>
      </c>
      <c r="CW382" s="1529"/>
      <c r="CX382" s="1529"/>
      <c r="CY382" s="1529"/>
      <c r="CZ382" s="1529"/>
      <c r="DA382" s="1529"/>
      <c r="DB382" s="1529"/>
      <c r="DC382" s="1529"/>
      <c r="DD382" s="1991"/>
      <c r="DE382" s="1992"/>
      <c r="DF382" s="1992"/>
      <c r="DG382" s="1993"/>
      <c r="DH382" s="1264"/>
      <c r="DI382" s="1264"/>
      <c r="DJ382" s="1264"/>
      <c r="DK382" s="1264"/>
      <c r="DL382" s="1264"/>
      <c r="DM382" s="1264"/>
      <c r="DN382" s="1264"/>
      <c r="DO382" s="1264"/>
      <c r="DP382" s="1264"/>
      <c r="DQ382" s="1264"/>
      <c r="DR382" s="307"/>
    </row>
    <row r="383" spans="1:122" s="465" customFormat="1" ht="15" customHeight="1">
      <c r="A383" s="1065"/>
      <c r="B383" s="1029"/>
      <c r="C383" s="1029"/>
      <c r="D383" s="1029"/>
      <c r="E383" s="1029"/>
      <c r="F383" s="976" t="str">
        <f>$BT$25&amp;"を実施する。"</f>
        <v>「共通仕様」「22.3.1. 工具番号マスタデータ取得・設定」を実施する。</v>
      </c>
      <c r="I383" s="976"/>
      <c r="J383" s="976"/>
      <c r="K383" s="976"/>
      <c r="L383" s="976"/>
      <c r="M383" s="976"/>
      <c r="N383" s="976"/>
      <c r="O383" s="976"/>
      <c r="P383" s="976"/>
      <c r="Q383" s="976"/>
      <c r="R383" s="976"/>
      <c r="S383" s="976"/>
      <c r="T383" s="976"/>
      <c r="U383" s="976"/>
      <c r="V383" s="976"/>
      <c r="W383" s="976"/>
      <c r="X383" s="976"/>
      <c r="Y383" s="976"/>
      <c r="Z383" s="976"/>
      <c r="AA383" s="976"/>
      <c r="AB383" s="976"/>
      <c r="AC383" s="976"/>
      <c r="AD383" s="976"/>
      <c r="AE383" s="976"/>
      <c r="AF383" s="976"/>
      <c r="AG383" s="976"/>
      <c r="AH383" s="976"/>
      <c r="AI383" s="976"/>
      <c r="AJ383" s="976"/>
      <c r="AK383" s="976"/>
      <c r="AL383" s="976"/>
      <c r="AM383" s="976"/>
      <c r="AN383" s="976"/>
      <c r="AO383" s="976"/>
      <c r="AP383" s="976"/>
      <c r="AQ383" s="976"/>
      <c r="AR383" s="976"/>
      <c r="AS383" s="976"/>
      <c r="AT383" s="976"/>
      <c r="AU383" s="976"/>
      <c r="AV383" s="976"/>
      <c r="AW383" s="976"/>
      <c r="AX383" s="976"/>
      <c r="AY383" s="1066"/>
      <c r="BA383" s="683">
        <f t="shared" si="93"/>
        <v>6</v>
      </c>
      <c r="BB383" s="683">
        <f t="shared" si="93"/>
        <v>2</v>
      </c>
      <c r="BC383" s="683">
        <f t="shared" si="93"/>
        <v>2</v>
      </c>
      <c r="BD383" s="683" t="str">
        <f t="shared" si="93"/>
        <v>④</v>
      </c>
      <c r="BE383" s="192"/>
      <c r="BF383" s="192"/>
      <c r="BG383" s="559" t="str">
        <f t="shared" ca="1" si="75"/>
        <v/>
      </c>
      <c r="BH383" s="560" t="str">
        <f t="shared" ca="1" si="76"/>
        <v/>
      </c>
      <c r="BI383" s="560" t="str">
        <f t="shared" ca="1" si="77"/>
        <v/>
      </c>
      <c r="BJ383" s="560" t="str">
        <f t="shared" ca="1" si="78"/>
        <v/>
      </c>
      <c r="BK383" s="560" t="str">
        <f t="shared" ca="1" si="79"/>
        <v/>
      </c>
      <c r="BL383" s="561" t="str">
        <f t="shared" ca="1" si="80"/>
        <v/>
      </c>
      <c r="CV383" s="1528"/>
      <c r="CW383" s="1529"/>
      <c r="CX383" s="1529"/>
      <c r="CY383" s="1529"/>
      <c r="CZ383" s="1529"/>
      <c r="DA383" s="1529"/>
      <c r="DB383" s="1529"/>
      <c r="DC383" s="1529"/>
      <c r="DD383" s="1991"/>
      <c r="DE383" s="1992"/>
      <c r="DF383" s="1992"/>
      <c r="DG383" s="1993"/>
      <c r="DH383" s="1264"/>
      <c r="DI383" s="1264"/>
      <c r="DJ383" s="1264"/>
      <c r="DK383" s="1264"/>
      <c r="DL383" s="1264"/>
      <c r="DM383" s="1264"/>
      <c r="DN383" s="1264"/>
      <c r="DO383" s="1264"/>
      <c r="DP383" s="1264"/>
      <c r="DQ383" s="1264"/>
      <c r="DR383" s="307"/>
    </row>
    <row r="384" spans="1:122" s="465" customFormat="1" ht="15" customHeight="1">
      <c r="A384" s="1726" t="str">
        <f>$BD384&amp;"."</f>
        <v>⑤.</v>
      </c>
      <c r="B384" s="1727"/>
      <c r="C384" s="1727"/>
      <c r="D384" s="1727"/>
      <c r="E384" s="1727"/>
      <c r="F384" s="465" t="s">
        <v>511</v>
      </c>
      <c r="G384" s="274"/>
      <c r="H384" s="274"/>
      <c r="I384" s="274"/>
      <c r="J384" s="274"/>
      <c r="K384" s="274"/>
      <c r="L384" s="274"/>
      <c r="M384" s="274"/>
      <c r="N384" s="274"/>
      <c r="O384" s="278"/>
      <c r="P384" s="278"/>
      <c r="Q384" s="278"/>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8"/>
      <c r="AR384" s="278"/>
      <c r="AS384" s="278"/>
      <c r="AT384" s="278"/>
      <c r="AU384" s="278"/>
      <c r="AV384" s="278"/>
      <c r="AW384" s="278"/>
      <c r="AX384" s="278"/>
      <c r="AY384" s="195"/>
      <c r="BA384" s="683">
        <f t="shared" ref="BA384:BC386" si="94">BA383</f>
        <v>6</v>
      </c>
      <c r="BB384" s="683">
        <f t="shared" si="94"/>
        <v>2</v>
      </c>
      <c r="BC384" s="683">
        <f t="shared" si="94"/>
        <v>2</v>
      </c>
      <c r="BD384" s="193" t="str">
        <f>IF(ISBLANK(BD383),"①",CHAR(CODE(BD383)+1))</f>
        <v>⑤</v>
      </c>
      <c r="BE384" s="192"/>
      <c r="BF384" s="192"/>
      <c r="BG384" s="559" t="str">
        <f t="shared" ca="1" si="75"/>
        <v/>
      </c>
      <c r="BH384" s="560" t="str">
        <f t="shared" ca="1" si="76"/>
        <v/>
      </c>
      <c r="BI384" s="560" t="str">
        <f t="shared" ca="1" si="77"/>
        <v/>
      </c>
      <c r="BJ384" s="560" t="str">
        <f t="shared" ca="1" si="78"/>
        <v/>
      </c>
      <c r="BK384" s="560" t="str">
        <f t="shared" ca="1" si="79"/>
        <v/>
      </c>
      <c r="BL384" s="561" t="str">
        <f t="shared" ca="1" si="80"/>
        <v/>
      </c>
      <c r="CV384" s="1488" t="s">
        <v>2265</v>
      </c>
      <c r="CW384" s="1489"/>
      <c r="CX384" s="1489"/>
      <c r="CY384" s="1489"/>
      <c r="CZ384" s="1489"/>
      <c r="DA384" s="1489"/>
      <c r="DB384" s="1489"/>
      <c r="DC384" s="1489"/>
      <c r="DD384" s="1859">
        <v>44641</v>
      </c>
      <c r="DE384" s="1860"/>
      <c r="DF384" s="1860"/>
      <c r="DG384" s="1861"/>
      <c r="DH384" s="1264"/>
      <c r="DI384" s="1264"/>
      <c r="DJ384" s="1264"/>
      <c r="DK384" s="1264"/>
      <c r="DL384" s="1264"/>
      <c r="DM384" s="1264"/>
      <c r="DN384" s="1264"/>
      <c r="DO384" s="1264"/>
      <c r="DP384" s="1264"/>
      <c r="DQ384" s="1264"/>
      <c r="DR384" s="307"/>
    </row>
    <row r="385" spans="1:122" s="465" customFormat="1" ht="15" customHeight="1">
      <c r="A385" s="1887" t="str">
        <f>BA385&amp;"."&amp;BB385</f>
        <v>6.3</v>
      </c>
      <c r="B385" s="1888"/>
      <c r="C385" s="1888"/>
      <c r="D385" s="187" t="str">
        <f>"画面項目No."&amp;$B$77&amp;" "&amp;$D$77</f>
        <v>画面項目No.39 工具番号</v>
      </c>
      <c r="H385" s="189"/>
      <c r="AY385" s="195"/>
      <c r="BA385" s="192">
        <f t="shared" si="94"/>
        <v>6</v>
      </c>
      <c r="BB385" s="193">
        <f>BB384+1</f>
        <v>3</v>
      </c>
      <c r="BC385" s="192"/>
      <c r="BD385" s="192"/>
      <c r="BE385" s="192"/>
      <c r="BF385" s="192"/>
      <c r="BG385" s="559" t="str">
        <f t="shared" ca="1" si="75"/>
        <v/>
      </c>
      <c r="BH385" s="560" t="str">
        <f t="shared" ca="1" si="76"/>
        <v/>
      </c>
      <c r="BI385" s="560" t="str">
        <f t="shared" ca="1" si="77"/>
        <v/>
      </c>
      <c r="BJ385" s="560" t="str">
        <f t="shared" ca="1" si="78"/>
        <v/>
      </c>
      <c r="BK385" s="560" t="str">
        <f t="shared" ca="1" si="79"/>
        <v/>
      </c>
      <c r="BL385" s="561" t="str">
        <f t="shared" ca="1" si="80"/>
        <v/>
      </c>
      <c r="CV385" s="1528"/>
      <c r="CW385" s="1529"/>
      <c r="CX385" s="1529"/>
      <c r="CY385" s="1529"/>
      <c r="CZ385" s="1529"/>
      <c r="DA385" s="1529"/>
      <c r="DB385" s="1529"/>
      <c r="DC385" s="1529"/>
      <c r="DD385" s="1991"/>
      <c r="DE385" s="1992"/>
      <c r="DF385" s="1992"/>
      <c r="DG385" s="1993"/>
      <c r="DH385" s="1264"/>
      <c r="DI385" s="1264"/>
      <c r="DJ385" s="1264"/>
      <c r="DK385" s="1264"/>
      <c r="DL385" s="1264"/>
      <c r="DM385" s="1264"/>
      <c r="DN385" s="1264"/>
      <c r="DO385" s="1264"/>
      <c r="DP385" s="1264"/>
      <c r="DQ385" s="1264"/>
      <c r="DR385" s="307"/>
    </row>
    <row r="386" spans="1:122" s="465" customFormat="1" ht="15" customHeight="1">
      <c r="A386" s="1887" t="str">
        <f>BA386&amp;"."&amp;BB386&amp;"."&amp;BC386</f>
        <v>6.3.1</v>
      </c>
      <c r="B386" s="1888"/>
      <c r="C386" s="1888"/>
      <c r="D386" s="1888"/>
      <c r="E386" s="236" t="s">
        <v>962</v>
      </c>
      <c r="F386" s="236"/>
      <c r="G386" s="236"/>
      <c r="H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c r="AE386" s="236"/>
      <c r="AF386" s="236"/>
      <c r="AG386" s="236"/>
      <c r="AH386" s="236"/>
      <c r="AI386" s="236"/>
      <c r="AJ386" s="236"/>
      <c r="AK386" s="236"/>
      <c r="AL386" s="236"/>
      <c r="AM386" s="236"/>
      <c r="AN386" s="236"/>
      <c r="AO386" s="236"/>
      <c r="AP386" s="236"/>
      <c r="AQ386" s="236"/>
      <c r="AR386" s="236"/>
      <c r="AS386" s="236"/>
      <c r="AT386" s="236"/>
      <c r="AU386" s="236"/>
      <c r="AV386" s="236"/>
      <c r="AW386" s="236"/>
      <c r="AX386" s="236"/>
      <c r="AY386" s="40"/>
      <c r="BA386" s="192">
        <f t="shared" si="94"/>
        <v>6</v>
      </c>
      <c r="BB386" s="192">
        <f>BB385</f>
        <v>3</v>
      </c>
      <c r="BC386" s="193">
        <f>BC385+1</f>
        <v>1</v>
      </c>
      <c r="BD386" s="192"/>
      <c r="BE386" s="192"/>
      <c r="BF386" s="1101"/>
      <c r="BG386" s="559" t="str">
        <f t="shared" ca="1" si="75"/>
        <v/>
      </c>
      <c r="BH386" s="560" t="str">
        <f t="shared" ca="1" si="76"/>
        <v/>
      </c>
      <c r="BI386" s="560" t="str">
        <f t="shared" ca="1" si="77"/>
        <v/>
      </c>
      <c r="BJ386" s="560" t="str">
        <f t="shared" ca="1" si="78"/>
        <v/>
      </c>
      <c r="BK386" s="560" t="str">
        <f t="shared" ca="1" si="79"/>
        <v/>
      </c>
      <c r="BL386" s="561" t="str">
        <f t="shared" ca="1" si="80"/>
        <v/>
      </c>
      <c r="CV386" s="1488" t="s">
        <v>2265</v>
      </c>
      <c r="CW386" s="1489"/>
      <c r="CX386" s="1489"/>
      <c r="CY386" s="1489"/>
      <c r="CZ386" s="1489"/>
      <c r="DA386" s="1489"/>
      <c r="DB386" s="1489"/>
      <c r="DC386" s="1489"/>
      <c r="DD386" s="1859">
        <v>44641</v>
      </c>
      <c r="DE386" s="1860"/>
      <c r="DF386" s="1860"/>
      <c r="DG386" s="1861"/>
      <c r="DH386" s="1264"/>
      <c r="DI386" s="1264"/>
      <c r="DJ386" s="1264"/>
      <c r="DK386" s="1264"/>
      <c r="DL386" s="1264"/>
      <c r="DM386" s="1264"/>
      <c r="DN386" s="1264"/>
      <c r="DO386" s="1264"/>
      <c r="DP386" s="1264"/>
      <c r="DQ386" s="1264"/>
      <c r="DR386" s="307"/>
    </row>
    <row r="387" spans="1:122" s="465" customFormat="1" ht="15" customHeight="1">
      <c r="A387" s="1048"/>
      <c r="B387" s="1049"/>
      <c r="C387" s="1049"/>
      <c r="D387" s="1049"/>
      <c r="E387" s="1029" t="str">
        <f>$BT$25&amp;"を行う。"</f>
        <v>「共通仕様」「22.3.1. 工具番号マスタデータ取得・設定」を行う。</v>
      </c>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c r="AE387" s="236"/>
      <c r="AF387" s="236"/>
      <c r="AG387" s="236"/>
      <c r="AH387" s="236"/>
      <c r="AI387" s="236"/>
      <c r="AJ387" s="236"/>
      <c r="AK387" s="236"/>
      <c r="AL387" s="236"/>
      <c r="AM387" s="236"/>
      <c r="AN387" s="236"/>
      <c r="AO387" s="236"/>
      <c r="AP387" s="236"/>
      <c r="AQ387" s="236"/>
      <c r="AR387" s="236"/>
      <c r="AS387" s="236"/>
      <c r="AT387" s="236"/>
      <c r="AU387" s="236"/>
      <c r="AV387" s="236"/>
      <c r="AW387" s="236"/>
      <c r="AX387" s="236"/>
      <c r="AY387" s="40"/>
      <c r="BA387" s="192">
        <f t="shared" ref="BA387:BC388" si="95">BA386</f>
        <v>6</v>
      </c>
      <c r="BB387" s="192">
        <f t="shared" si="95"/>
        <v>3</v>
      </c>
      <c r="BC387" s="192">
        <f t="shared" si="95"/>
        <v>1</v>
      </c>
      <c r="BD387" s="192"/>
      <c r="BE387" s="192"/>
      <c r="BF387" s="1101"/>
      <c r="BG387" s="559" t="str">
        <f t="shared" ref="BG387:BG450" ca="1" si="96">IF(BA387&lt;&gt;"",IF(MID(_xlfn.FORMULATEXT(BA387),SEARCH("[",_xlfn.FORMULATEXT(BA387))+1,SEARCH("]",_xlfn.FORMULATEXT(BA387))-(SEARCH("[",_xlfn.FORMULATEXT(BA387))+1))="-1","",1),"")</f>
        <v/>
      </c>
      <c r="BH387" s="560" t="str">
        <f t="shared" ref="BH387:BH450" ca="1" si="97">IF(BB387&lt;&gt;"",IF(MID(_xlfn.FORMULATEXT(BB387),SEARCH("[",_xlfn.FORMULATEXT(BB387))+1,SEARCH("]",_xlfn.FORMULATEXT(BB387))-(SEARCH("[",_xlfn.FORMULATEXT(BB387))+1))="-1","",1),"")</f>
        <v/>
      </c>
      <c r="BI387" s="560" t="str">
        <f t="shared" ref="BI387:BI450" ca="1" si="98">IF(BC387&lt;&gt;"",IF(MID(_xlfn.FORMULATEXT(BC387),SEARCH("[",_xlfn.FORMULATEXT(BC387))+1,SEARCH("]",_xlfn.FORMULATEXT(BC387))-(SEARCH("[",_xlfn.FORMULATEXT(BC387))+1))="-1","",1),"")</f>
        <v/>
      </c>
      <c r="BJ387" s="560" t="str">
        <f t="shared" ref="BJ387:BJ450" ca="1" si="99">IF(BD387&lt;&gt;"",IF(MID(_xlfn.FORMULATEXT(BD387),SEARCH("[",_xlfn.FORMULATEXT(BD387))+1,SEARCH("]",_xlfn.FORMULATEXT(BD387))-(SEARCH("[",_xlfn.FORMULATEXT(BD387))+1))="-1","",1),"")</f>
        <v/>
      </c>
      <c r="BK387" s="560" t="str">
        <f t="shared" ref="BK387:BK450" ca="1" si="100">IF(BE387&lt;&gt;"",IF(MID(_xlfn.FORMULATEXT(BE387),SEARCH("[",_xlfn.FORMULATEXT(BE387))+1,SEARCH("]",_xlfn.FORMULATEXT(BE387))-(SEARCH("[",_xlfn.FORMULATEXT(BE387))+1))="-1","",1),"")</f>
        <v/>
      </c>
      <c r="BL387" s="561" t="str">
        <f t="shared" ref="BL387:BL450" ca="1" si="101">IF(BF387&lt;&gt;"",IF(MID(_xlfn.FORMULATEXT(BF387),SEARCH("[",_xlfn.FORMULATEXT(BF387))+1,SEARCH("]",_xlfn.FORMULATEXT(BF387))-(SEARCH("[",_xlfn.FORMULATEXT(BF387))+1))="-1","",1),"")</f>
        <v/>
      </c>
      <c r="CV387" s="1528"/>
      <c r="CW387" s="1529"/>
      <c r="CX387" s="1529"/>
      <c r="CY387" s="1529"/>
      <c r="CZ387" s="1529"/>
      <c r="DA387" s="1529"/>
      <c r="DB387" s="1529"/>
      <c r="DC387" s="1529"/>
      <c r="DD387" s="1991"/>
      <c r="DE387" s="1992"/>
      <c r="DF387" s="1992"/>
      <c r="DG387" s="1993"/>
      <c r="DH387" s="1264"/>
      <c r="DI387" s="1264"/>
      <c r="DJ387" s="1264"/>
      <c r="DK387" s="1264"/>
      <c r="DL387" s="1264"/>
      <c r="DM387" s="1264"/>
      <c r="DN387" s="1264"/>
      <c r="DO387" s="1264"/>
      <c r="DP387" s="1264"/>
      <c r="DQ387" s="1264"/>
      <c r="DR387" s="307"/>
    </row>
    <row r="388" spans="1:122" s="465" customFormat="1" ht="15" customHeight="1">
      <c r="A388" s="1889" t="str">
        <f>BA388&amp;"."&amp;BB388&amp;"."&amp;BC388</f>
        <v>6.3.2</v>
      </c>
      <c r="B388" s="1889"/>
      <c r="C388" s="1889"/>
      <c r="D388" s="1889"/>
      <c r="E388" s="465" t="s">
        <v>1034</v>
      </c>
      <c r="F388" s="278"/>
      <c r="G388" s="274"/>
      <c r="H388" s="274"/>
      <c r="I388" s="274"/>
      <c r="J388" s="274"/>
      <c r="K388" s="274"/>
      <c r="L388" s="274"/>
      <c r="M388" s="274"/>
      <c r="N388" s="274"/>
      <c r="O388" s="278"/>
      <c r="P388" s="278"/>
      <c r="Q388" s="278"/>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8"/>
      <c r="AR388" s="278"/>
      <c r="AS388" s="278"/>
      <c r="AT388" s="278"/>
      <c r="AU388" s="278"/>
      <c r="AV388" s="278"/>
      <c r="AW388" s="278"/>
      <c r="AX388" s="278"/>
      <c r="AY388" s="195"/>
      <c r="BA388" s="192">
        <f t="shared" si="95"/>
        <v>6</v>
      </c>
      <c r="BB388" s="192">
        <f>BB387</f>
        <v>3</v>
      </c>
      <c r="BC388" s="193">
        <f>BC387+1</f>
        <v>2</v>
      </c>
      <c r="BD388" s="192"/>
      <c r="BE388" s="192"/>
      <c r="BF388" s="192"/>
      <c r="BG388" s="559" t="str">
        <f t="shared" ca="1" si="96"/>
        <v/>
      </c>
      <c r="BH388" s="560" t="str">
        <f t="shared" ca="1" si="97"/>
        <v/>
      </c>
      <c r="BI388" s="560" t="str">
        <f t="shared" ca="1" si="98"/>
        <v/>
      </c>
      <c r="BJ388" s="560" t="str">
        <f t="shared" ca="1" si="99"/>
        <v/>
      </c>
      <c r="BK388" s="560" t="str">
        <f t="shared" ca="1" si="100"/>
        <v/>
      </c>
      <c r="BL388" s="561" t="str">
        <f t="shared" ca="1" si="101"/>
        <v/>
      </c>
      <c r="CV388" s="1528"/>
      <c r="CW388" s="1529"/>
      <c r="CX388" s="1529"/>
      <c r="CY388" s="1529"/>
      <c r="CZ388" s="1529"/>
      <c r="DA388" s="1529"/>
      <c r="DB388" s="1529"/>
      <c r="DC388" s="1529"/>
      <c r="DD388" s="1991"/>
      <c r="DE388" s="1992"/>
      <c r="DF388" s="1992"/>
      <c r="DG388" s="1993"/>
      <c r="DH388" s="1264"/>
      <c r="DI388" s="1264"/>
      <c r="DJ388" s="1264"/>
      <c r="DK388" s="1264"/>
      <c r="DL388" s="1264"/>
      <c r="DM388" s="1264"/>
      <c r="DN388" s="1264"/>
      <c r="DO388" s="1264"/>
      <c r="DP388" s="1264"/>
      <c r="DQ388" s="1264"/>
      <c r="DR388" s="307"/>
    </row>
    <row r="389" spans="1:122" s="465" customFormat="1" ht="15" customHeight="1">
      <c r="A389" s="1726" t="str">
        <f>$BD389&amp;"."</f>
        <v>①.</v>
      </c>
      <c r="B389" s="1727"/>
      <c r="C389" s="1727"/>
      <c r="D389" s="1727"/>
      <c r="E389" s="1727"/>
      <c r="F389" s="278" t="str">
        <f>$BS$29&amp;"を行う。"</f>
        <v>「共通仕様」「22.4 工具番号データ入力チェック処理」を行う。</v>
      </c>
      <c r="G389" s="274"/>
      <c r="H389" s="274"/>
      <c r="I389" s="274"/>
      <c r="J389" s="274"/>
      <c r="K389" s="274"/>
      <c r="L389" s="274"/>
      <c r="M389" s="274"/>
      <c r="N389" s="274"/>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c r="AR389" s="278"/>
      <c r="AS389" s="278"/>
      <c r="AT389" s="278"/>
      <c r="AU389" s="278"/>
      <c r="AV389" s="278"/>
      <c r="AW389" s="278"/>
      <c r="AX389" s="278"/>
      <c r="AY389" s="195"/>
      <c r="BA389" s="192">
        <f>BA388</f>
        <v>6</v>
      </c>
      <c r="BB389" s="192">
        <f>BB388</f>
        <v>3</v>
      </c>
      <c r="BC389" s="192">
        <f>BC388</f>
        <v>2</v>
      </c>
      <c r="BD389" s="193" t="str">
        <f>IF(ISBLANK(BD388),"①",CHAR(CODE(BD388)+1))</f>
        <v>①</v>
      </c>
      <c r="BE389" s="192"/>
      <c r="BF389" s="192"/>
      <c r="BG389" s="559" t="str">
        <f t="shared" ca="1" si="96"/>
        <v/>
      </c>
      <c r="BH389" s="560" t="str">
        <f t="shared" ca="1" si="97"/>
        <v/>
      </c>
      <c r="BI389" s="560" t="str">
        <f t="shared" ca="1" si="98"/>
        <v/>
      </c>
      <c r="BJ389" s="560" t="str">
        <f t="shared" ca="1" si="99"/>
        <v/>
      </c>
      <c r="BK389" s="560" t="str">
        <f t="shared" ca="1" si="100"/>
        <v/>
      </c>
      <c r="BL389" s="561" t="str">
        <f t="shared" ca="1" si="101"/>
        <v/>
      </c>
      <c r="CV389" s="1528" t="s">
        <v>2283</v>
      </c>
      <c r="CW389" s="1529"/>
      <c r="CX389" s="1529"/>
      <c r="CY389" s="1529"/>
      <c r="CZ389" s="1529"/>
      <c r="DA389" s="1529"/>
      <c r="DB389" s="1529"/>
      <c r="DC389" s="1529"/>
      <c r="DD389" s="1991"/>
      <c r="DE389" s="1992"/>
      <c r="DF389" s="1992"/>
      <c r="DG389" s="1993"/>
      <c r="DH389" s="1264"/>
      <c r="DI389" s="1264"/>
      <c r="DJ389" s="1264"/>
      <c r="DK389" s="1264"/>
      <c r="DL389" s="1264"/>
      <c r="DM389" s="1264"/>
      <c r="DN389" s="1264"/>
      <c r="DO389" s="1264"/>
      <c r="DP389" s="1264"/>
      <c r="DQ389" s="1264"/>
      <c r="DR389" s="307"/>
    </row>
    <row r="390" spans="1:122" s="465" customFormat="1" ht="15" customHeight="1">
      <c r="A390" s="1726" t="str">
        <f>$BD390&amp;"."</f>
        <v>②.</v>
      </c>
      <c r="B390" s="1727"/>
      <c r="C390" s="1727"/>
      <c r="D390" s="1727"/>
      <c r="E390" s="1727"/>
      <c r="F390" s="676" t="s">
        <v>1265</v>
      </c>
      <c r="G390" s="676"/>
      <c r="H390" s="676"/>
      <c r="I390" s="676"/>
      <c r="J390" s="676"/>
      <c r="K390" s="676"/>
      <c r="L390" s="676"/>
      <c r="M390" s="685"/>
      <c r="N390" s="685"/>
      <c r="O390" s="685"/>
      <c r="P390" s="685"/>
      <c r="Q390" s="685"/>
      <c r="R390" s="685"/>
      <c r="S390" s="685"/>
      <c r="T390" s="685"/>
      <c r="U390" s="685"/>
      <c r="V390" s="685"/>
      <c r="W390" s="685"/>
      <c r="X390" s="685"/>
      <c r="Y390" s="685"/>
      <c r="Z390" s="685"/>
      <c r="AA390" s="685"/>
      <c r="AB390" s="685"/>
      <c r="AC390" s="685"/>
      <c r="AD390" s="685"/>
      <c r="AE390" s="685"/>
      <c r="AF390" s="685"/>
      <c r="AG390" s="685"/>
      <c r="AH390" s="685"/>
      <c r="AI390" s="685"/>
      <c r="AJ390" s="685"/>
      <c r="AK390" s="685"/>
      <c r="AL390" s="685"/>
      <c r="AM390" s="685"/>
      <c r="AN390" s="685"/>
      <c r="AO390" s="685"/>
      <c r="AP390" s="685"/>
      <c r="AQ390" s="685"/>
      <c r="AR390" s="685"/>
      <c r="AS390" s="685"/>
      <c r="AT390" s="685"/>
      <c r="AU390" s="685"/>
      <c r="AV390" s="685"/>
      <c r="AW390" s="685"/>
      <c r="AX390" s="685"/>
      <c r="AY390" s="93"/>
      <c r="AZ390" s="92"/>
      <c r="BA390" s="683">
        <f>BA389</f>
        <v>6</v>
      </c>
      <c r="BB390" s="683">
        <f>BB389</f>
        <v>3</v>
      </c>
      <c r="BC390" s="683">
        <f>BC389</f>
        <v>2</v>
      </c>
      <c r="BD390" s="193" t="str">
        <f>IF(ISBLANK(BD389),"①",CHAR(CODE(BD389)+1))</f>
        <v>②</v>
      </c>
      <c r="BE390" s="192"/>
      <c r="BF390" s="1100"/>
      <c r="BG390" s="559" t="str">
        <f t="shared" ca="1" si="96"/>
        <v/>
      </c>
      <c r="BH390" s="560" t="str">
        <f t="shared" ca="1" si="97"/>
        <v/>
      </c>
      <c r="BI390" s="560" t="str">
        <f t="shared" ca="1" si="98"/>
        <v/>
      </c>
      <c r="BJ390" s="560" t="str">
        <f t="shared" ca="1" si="99"/>
        <v/>
      </c>
      <c r="BK390" s="560" t="str">
        <f t="shared" ca="1" si="100"/>
        <v/>
      </c>
      <c r="BL390" s="561" t="str">
        <f t="shared" ca="1" si="101"/>
        <v/>
      </c>
      <c r="CV390" s="1528" t="s">
        <v>2283</v>
      </c>
      <c r="CW390" s="1529"/>
      <c r="CX390" s="1529"/>
      <c r="CY390" s="1529"/>
      <c r="CZ390" s="1529"/>
      <c r="DA390" s="1529"/>
      <c r="DB390" s="1529"/>
      <c r="DC390" s="1529"/>
      <c r="DD390" s="1991"/>
      <c r="DE390" s="1992"/>
      <c r="DF390" s="1992"/>
      <c r="DG390" s="1993"/>
      <c r="DH390" s="1264"/>
      <c r="DI390" s="1264"/>
      <c r="DJ390" s="1264"/>
      <c r="DK390" s="1264"/>
      <c r="DL390" s="1264"/>
      <c r="DM390" s="1264"/>
      <c r="DN390" s="1264"/>
      <c r="DO390" s="1264"/>
      <c r="DP390" s="1264"/>
      <c r="DQ390" s="1264"/>
      <c r="DR390" s="307"/>
    </row>
    <row r="391" spans="1:122" s="465" customFormat="1" ht="15" customHeight="1">
      <c r="A391" s="1048"/>
      <c r="B391" s="1049"/>
      <c r="C391" s="1049"/>
      <c r="D391" s="1049"/>
      <c r="E391" s="1029"/>
      <c r="F391" s="236" t="s">
        <v>1286</v>
      </c>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c r="AE391" s="236"/>
      <c r="AF391" s="236"/>
      <c r="AG391" s="236"/>
      <c r="AH391" s="236"/>
      <c r="AI391" s="236"/>
      <c r="AJ391" s="236"/>
      <c r="AK391" s="236"/>
      <c r="AL391" s="236"/>
      <c r="AM391" s="236"/>
      <c r="AN391" s="236"/>
      <c r="AO391" s="236"/>
      <c r="AP391" s="236"/>
      <c r="AQ391" s="236"/>
      <c r="AR391" s="236"/>
      <c r="AS391" s="236"/>
      <c r="AT391" s="236"/>
      <c r="AU391" s="236"/>
      <c r="AV391" s="236"/>
      <c r="AW391" s="236"/>
      <c r="AX391" s="236"/>
      <c r="AY391" s="40"/>
      <c r="BA391" s="192">
        <f>BA390</f>
        <v>6</v>
      </c>
      <c r="BB391" s="192">
        <f>BB390</f>
        <v>3</v>
      </c>
      <c r="BC391" s="192">
        <f>BC390</f>
        <v>2</v>
      </c>
      <c r="BD391" s="192" t="str">
        <f>BD390</f>
        <v>②</v>
      </c>
      <c r="BE391" s="192"/>
      <c r="BF391" s="1101"/>
      <c r="BG391" s="559" t="str">
        <f t="shared" ca="1" si="96"/>
        <v/>
      </c>
      <c r="BH391" s="560" t="str">
        <f t="shared" ca="1" si="97"/>
        <v/>
      </c>
      <c r="BI391" s="560" t="str">
        <f t="shared" ca="1" si="98"/>
        <v/>
      </c>
      <c r="BJ391" s="560" t="str">
        <f t="shared" ca="1" si="99"/>
        <v/>
      </c>
      <c r="BK391" s="560" t="str">
        <f t="shared" ca="1" si="100"/>
        <v/>
      </c>
      <c r="BL391" s="561" t="str">
        <f t="shared" ca="1" si="101"/>
        <v/>
      </c>
      <c r="CV391" s="1528"/>
      <c r="CW391" s="1529"/>
      <c r="CX391" s="1529"/>
      <c r="CY391" s="1529"/>
      <c r="CZ391" s="1529"/>
      <c r="DA391" s="1529"/>
      <c r="DB391" s="1529"/>
      <c r="DC391" s="1529"/>
      <c r="DD391" s="1991"/>
      <c r="DE391" s="1992"/>
      <c r="DF391" s="1992"/>
      <c r="DG391" s="1993"/>
      <c r="DH391" s="1264"/>
      <c r="DI391" s="1264"/>
      <c r="DJ391" s="1264"/>
      <c r="DK391" s="1264"/>
      <c r="DL391" s="1264"/>
      <c r="DM391" s="1264"/>
      <c r="DN391" s="1264"/>
      <c r="DO391" s="1264"/>
      <c r="DP391" s="1264"/>
      <c r="DQ391" s="1264"/>
      <c r="DR391" s="307"/>
    </row>
    <row r="392" spans="1:122" s="465" customFormat="1" ht="15" customHeight="1">
      <c r="A392" s="1726" t="str">
        <f>$BD392&amp;"."</f>
        <v>③.</v>
      </c>
      <c r="B392" s="1727"/>
      <c r="C392" s="1727"/>
      <c r="D392" s="1727"/>
      <c r="E392" s="1727"/>
      <c r="F392" s="465" t="s">
        <v>511</v>
      </c>
      <c r="G392" s="274"/>
      <c r="H392" s="274"/>
      <c r="I392" s="274"/>
      <c r="J392" s="274"/>
      <c r="K392" s="274"/>
      <c r="L392" s="274"/>
      <c r="M392" s="274"/>
      <c r="N392" s="274"/>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8"/>
      <c r="AR392" s="278"/>
      <c r="AS392" s="278"/>
      <c r="AT392" s="278"/>
      <c r="AU392" s="278"/>
      <c r="AV392" s="278"/>
      <c r="AW392" s="278"/>
      <c r="AX392" s="278"/>
      <c r="AY392" s="195"/>
      <c r="BA392" s="683">
        <f>BA391</f>
        <v>6</v>
      </c>
      <c r="BB392" s="683">
        <f>BB391</f>
        <v>3</v>
      </c>
      <c r="BC392" s="683">
        <f>BC391</f>
        <v>2</v>
      </c>
      <c r="BD392" s="193" t="str">
        <f>IF(ISBLANK(BD391),"①",CHAR(CODE(BD391)+1))</f>
        <v>③</v>
      </c>
      <c r="BE392" s="192"/>
      <c r="BF392" s="192"/>
      <c r="BG392" s="559" t="str">
        <f t="shared" ca="1" si="96"/>
        <v/>
      </c>
      <c r="BH392" s="560" t="str">
        <f t="shared" ca="1" si="97"/>
        <v/>
      </c>
      <c r="BI392" s="560" t="str">
        <f t="shared" ca="1" si="98"/>
        <v/>
      </c>
      <c r="BJ392" s="560" t="str">
        <f t="shared" ca="1" si="99"/>
        <v/>
      </c>
      <c r="BK392" s="560" t="str">
        <f t="shared" ca="1" si="100"/>
        <v/>
      </c>
      <c r="BL392" s="561" t="str">
        <f t="shared" ca="1" si="101"/>
        <v/>
      </c>
      <c r="CV392" s="1488" t="s">
        <v>2265</v>
      </c>
      <c r="CW392" s="1489"/>
      <c r="CX392" s="1489"/>
      <c r="CY392" s="1489"/>
      <c r="CZ392" s="1489"/>
      <c r="DA392" s="1489"/>
      <c r="DB392" s="1489"/>
      <c r="DC392" s="1489"/>
      <c r="DD392" s="1859">
        <v>44641</v>
      </c>
      <c r="DE392" s="1860"/>
      <c r="DF392" s="1860"/>
      <c r="DG392" s="1861"/>
      <c r="DH392" s="1264"/>
      <c r="DI392" s="1264"/>
      <c r="DJ392" s="1264"/>
      <c r="DK392" s="1264"/>
      <c r="DL392" s="1264"/>
      <c r="DM392" s="1264"/>
      <c r="DN392" s="1264"/>
      <c r="DO392" s="1264"/>
      <c r="DP392" s="1264"/>
      <c r="DQ392" s="1264"/>
      <c r="DR392" s="307"/>
    </row>
    <row r="393" spans="1:122" s="465" customFormat="1" ht="15" customHeight="1">
      <c r="A393" s="1868" t="str">
        <f>BA393&amp;"."</f>
        <v>7.</v>
      </c>
      <c r="B393" s="1954"/>
      <c r="C393" s="469" t="s">
        <v>363</v>
      </c>
      <c r="D393" s="469"/>
      <c r="E393" s="469"/>
      <c r="F393" s="469"/>
      <c r="G393" s="469"/>
      <c r="H393" s="469"/>
      <c r="I393" s="469"/>
      <c r="J393" s="469"/>
      <c r="K393" s="469"/>
      <c r="L393" s="469"/>
      <c r="M393" s="469"/>
      <c r="N393" s="469"/>
      <c r="O393" s="469"/>
      <c r="P393" s="469"/>
      <c r="Q393" s="469"/>
      <c r="R393" s="469"/>
      <c r="S393" s="469"/>
      <c r="T393" s="469"/>
      <c r="U393" s="469"/>
      <c r="V393" s="469"/>
      <c r="W393" s="469"/>
      <c r="X393" s="469"/>
      <c r="Y393" s="469"/>
      <c r="Z393" s="469"/>
      <c r="AA393" s="469"/>
      <c r="AB393" s="469"/>
      <c r="AC393" s="469"/>
      <c r="AD393" s="469"/>
      <c r="AE393" s="469"/>
      <c r="AF393" s="469"/>
      <c r="AG393" s="469"/>
      <c r="AH393" s="469"/>
      <c r="AI393" s="469"/>
      <c r="AJ393" s="469"/>
      <c r="AK393" s="469"/>
      <c r="AL393" s="469"/>
      <c r="AM393" s="469"/>
      <c r="AN393" s="469"/>
      <c r="AO393" s="469"/>
      <c r="AP393" s="469"/>
      <c r="AQ393" s="469"/>
      <c r="AR393" s="469"/>
      <c r="AS393" s="469"/>
      <c r="AT393" s="469"/>
      <c r="AU393" s="469"/>
      <c r="AV393" s="469"/>
      <c r="AW393" s="469"/>
      <c r="AX393" s="469"/>
      <c r="AY393" s="276"/>
      <c r="BA393" s="193">
        <f>BA392+1</f>
        <v>7</v>
      </c>
      <c r="BB393" s="192"/>
      <c r="BC393" s="192"/>
      <c r="BD393" s="192"/>
      <c r="BE393" s="1102"/>
      <c r="BF393" s="1102"/>
      <c r="BG393" s="559" t="str">
        <f t="shared" ca="1" si="96"/>
        <v/>
      </c>
      <c r="BH393" s="560" t="str">
        <f t="shared" ca="1" si="97"/>
        <v/>
      </c>
      <c r="BI393" s="560" t="str">
        <f t="shared" ca="1" si="98"/>
        <v/>
      </c>
      <c r="BJ393" s="560" t="str">
        <f t="shared" ca="1" si="99"/>
        <v/>
      </c>
      <c r="BK393" s="560" t="str">
        <f t="shared" ca="1" si="100"/>
        <v/>
      </c>
      <c r="BL393" s="561" t="str">
        <f t="shared" ca="1" si="101"/>
        <v/>
      </c>
      <c r="CV393" s="1528"/>
      <c r="CW393" s="1529"/>
      <c r="CX393" s="1529"/>
      <c r="CY393" s="1529"/>
      <c r="CZ393" s="1529"/>
      <c r="DA393" s="1529"/>
      <c r="DB393" s="1529"/>
      <c r="DC393" s="1529"/>
      <c r="DD393" s="1991"/>
      <c r="DE393" s="1992"/>
      <c r="DF393" s="1992"/>
      <c r="DG393" s="1993"/>
      <c r="DH393" s="1264"/>
      <c r="DI393" s="1264"/>
      <c r="DJ393" s="1264"/>
      <c r="DK393" s="1264"/>
      <c r="DL393" s="1264"/>
      <c r="DM393" s="1264"/>
      <c r="DN393" s="1264"/>
      <c r="DO393" s="1264"/>
      <c r="DP393" s="1264"/>
      <c r="DQ393" s="1264"/>
      <c r="DR393" s="307"/>
    </row>
    <row r="394" spans="1:122" s="465" customFormat="1" ht="15" customHeight="1">
      <c r="A394" s="1887" t="str">
        <f>BA394&amp;"."&amp;BB394</f>
        <v>7.1</v>
      </c>
      <c r="B394" s="1888"/>
      <c r="C394" s="1888"/>
      <c r="D394" s="187" t="s">
        <v>364</v>
      </c>
      <c r="H394" s="189"/>
      <c r="I394" s="234"/>
      <c r="L394" s="190"/>
      <c r="M394" s="190"/>
      <c r="N394" s="190"/>
      <c r="AY394" s="195"/>
      <c r="BA394" s="192">
        <f t="shared" ref="BA394:BC409" si="102">BA393</f>
        <v>7</v>
      </c>
      <c r="BB394" s="193">
        <f>BB393+1</f>
        <v>1</v>
      </c>
      <c r="BC394" s="192"/>
      <c r="BD394" s="192"/>
      <c r="BE394" s="1102"/>
      <c r="BF394" s="1102"/>
      <c r="BG394" s="559" t="str">
        <f t="shared" ca="1" si="96"/>
        <v/>
      </c>
      <c r="BH394" s="560" t="str">
        <f t="shared" ca="1" si="97"/>
        <v/>
      </c>
      <c r="BI394" s="560" t="str">
        <f t="shared" ca="1" si="98"/>
        <v/>
      </c>
      <c r="BJ394" s="560" t="str">
        <f t="shared" ca="1" si="99"/>
        <v/>
      </c>
      <c r="BK394" s="560" t="str">
        <f t="shared" ca="1" si="100"/>
        <v/>
      </c>
      <c r="BL394" s="561" t="str">
        <f t="shared" ca="1" si="101"/>
        <v/>
      </c>
      <c r="CV394" s="1528"/>
      <c r="CW394" s="1529"/>
      <c r="CX394" s="1529"/>
      <c r="CY394" s="1529"/>
      <c r="CZ394" s="1529"/>
      <c r="DA394" s="1529"/>
      <c r="DB394" s="1529"/>
      <c r="DC394" s="1529"/>
      <c r="DD394" s="1991"/>
      <c r="DE394" s="1992"/>
      <c r="DF394" s="1992"/>
      <c r="DG394" s="1993"/>
      <c r="DH394" s="1264"/>
      <c r="DI394" s="1264"/>
      <c r="DJ394" s="1264"/>
      <c r="DK394" s="1264"/>
      <c r="DL394" s="1264"/>
      <c r="DM394" s="1264"/>
      <c r="DN394" s="1264"/>
      <c r="DO394" s="1264"/>
      <c r="DP394" s="1264"/>
      <c r="DQ394" s="1264"/>
      <c r="DR394" s="307"/>
    </row>
    <row r="395" spans="1:122" s="465" customFormat="1" ht="15" customHeight="1">
      <c r="A395" s="910"/>
      <c r="B395" s="910"/>
      <c r="C395" s="910"/>
      <c r="D395" s="793" t="s">
        <v>365</v>
      </c>
      <c r="E395" s="791"/>
      <c r="F395" s="791"/>
      <c r="G395" s="791"/>
      <c r="H395" s="791"/>
      <c r="I395" s="791"/>
      <c r="J395" s="791"/>
      <c r="K395" s="791"/>
      <c r="L395" s="791" t="s">
        <v>367</v>
      </c>
      <c r="M395" s="791"/>
      <c r="N395" s="791"/>
      <c r="O395" s="791"/>
      <c r="P395" s="791"/>
      <c r="Q395" s="791"/>
      <c r="R395" s="791"/>
      <c r="S395" s="791"/>
      <c r="T395" s="791"/>
      <c r="U395" s="791"/>
      <c r="V395" s="791"/>
      <c r="W395" s="791"/>
      <c r="X395" s="791"/>
      <c r="Y395" s="791"/>
      <c r="Z395" s="791"/>
      <c r="AA395" s="791"/>
      <c r="AB395" s="791"/>
      <c r="AC395" s="791"/>
      <c r="AD395" s="791"/>
      <c r="AE395" s="791"/>
      <c r="AF395" s="791"/>
      <c r="AG395" s="791"/>
      <c r="AH395" s="791"/>
      <c r="AI395" s="791"/>
      <c r="AJ395" s="791"/>
      <c r="AK395" s="791"/>
      <c r="AL395" s="791"/>
      <c r="AM395" s="791"/>
      <c r="AN395" s="791"/>
      <c r="AO395" s="791"/>
      <c r="AP395" s="791"/>
      <c r="AQ395" s="791"/>
      <c r="AR395" s="791"/>
      <c r="AS395" s="791"/>
      <c r="AT395" s="791"/>
      <c r="AU395" s="791"/>
      <c r="AV395" s="791"/>
      <c r="AW395" s="791"/>
      <c r="AX395" s="792"/>
      <c r="AY395" s="195"/>
      <c r="BA395" s="192">
        <f t="shared" si="102"/>
        <v>7</v>
      </c>
      <c r="BB395" s="192">
        <f t="shared" si="102"/>
        <v>1</v>
      </c>
      <c r="BC395" s="192"/>
      <c r="BD395" s="192"/>
      <c r="BE395" s="1102"/>
      <c r="BF395" s="1102"/>
      <c r="BG395" s="559" t="str">
        <f t="shared" ca="1" si="96"/>
        <v/>
      </c>
      <c r="BH395" s="560" t="str">
        <f t="shared" ca="1" si="97"/>
        <v/>
      </c>
      <c r="BI395" s="560" t="str">
        <f t="shared" ca="1" si="98"/>
        <v/>
      </c>
      <c r="BJ395" s="560" t="str">
        <f t="shared" ca="1" si="99"/>
        <v/>
      </c>
      <c r="BK395" s="560" t="str">
        <f t="shared" ca="1" si="100"/>
        <v/>
      </c>
      <c r="BL395" s="561" t="str">
        <f t="shared" ca="1" si="101"/>
        <v/>
      </c>
      <c r="CV395" s="1528"/>
      <c r="CW395" s="1529"/>
      <c r="CX395" s="1529"/>
      <c r="CY395" s="1529"/>
      <c r="CZ395" s="1529"/>
      <c r="DA395" s="1529"/>
      <c r="DB395" s="1529"/>
      <c r="DC395" s="1529"/>
      <c r="DD395" s="1991"/>
      <c r="DE395" s="1992"/>
      <c r="DF395" s="1992"/>
      <c r="DG395" s="1993"/>
      <c r="DH395" s="1264"/>
      <c r="DI395" s="1264"/>
      <c r="DJ395" s="1264"/>
      <c r="DK395" s="1264"/>
      <c r="DL395" s="1264"/>
      <c r="DM395" s="1264"/>
      <c r="DN395" s="1264"/>
      <c r="DO395" s="1264"/>
      <c r="DP395" s="1264"/>
      <c r="DQ395" s="1264"/>
      <c r="DR395" s="307"/>
    </row>
    <row r="396" spans="1:122" s="465" customFormat="1" ht="15" customHeight="1">
      <c r="A396" s="910"/>
      <c r="B396" s="910"/>
      <c r="C396" s="910"/>
      <c r="D396" s="279" t="s">
        <v>366</v>
      </c>
      <c r="E396" s="197"/>
      <c r="F396" s="197"/>
      <c r="G396" s="197"/>
      <c r="H396" s="280"/>
      <c r="I396" s="281"/>
      <c r="J396" s="197"/>
      <c r="K396" s="242"/>
      <c r="L396" s="259" t="s">
        <v>368</v>
      </c>
      <c r="M396" s="252"/>
      <c r="N396" s="252"/>
      <c r="O396" s="197"/>
      <c r="P396" s="197"/>
      <c r="Q396" s="197"/>
      <c r="R396" s="197"/>
      <c r="S396" s="197"/>
      <c r="T396" s="197"/>
      <c r="U396" s="197"/>
      <c r="V396" s="197"/>
      <c r="W396" s="197"/>
      <c r="X396" s="197"/>
      <c r="Y396" s="197"/>
      <c r="Z396" s="197"/>
      <c r="AA396" s="197"/>
      <c r="AB396" s="197"/>
      <c r="AC396" s="197"/>
      <c r="AD396" s="197"/>
      <c r="AE396" s="197"/>
      <c r="AF396" s="197"/>
      <c r="AG396" s="197"/>
      <c r="AH396" s="197"/>
      <c r="AI396" s="197"/>
      <c r="AJ396" s="197"/>
      <c r="AK396" s="197"/>
      <c r="AL396" s="197"/>
      <c r="AM396" s="197"/>
      <c r="AN396" s="197"/>
      <c r="AO396" s="197"/>
      <c r="AP396" s="197"/>
      <c r="AQ396" s="197"/>
      <c r="AR396" s="197"/>
      <c r="AS396" s="197"/>
      <c r="AT396" s="197"/>
      <c r="AU396" s="197"/>
      <c r="AV396" s="197"/>
      <c r="AW396" s="197"/>
      <c r="AX396" s="198"/>
      <c r="AY396" s="195"/>
      <c r="BA396" s="192">
        <f t="shared" si="102"/>
        <v>7</v>
      </c>
      <c r="BB396" s="192">
        <f t="shared" si="102"/>
        <v>1</v>
      </c>
      <c r="BC396" s="192"/>
      <c r="BD396" s="192"/>
      <c r="BE396" s="1102"/>
      <c r="BF396" s="1102"/>
      <c r="BG396" s="559" t="str">
        <f t="shared" ca="1" si="96"/>
        <v/>
      </c>
      <c r="BH396" s="560" t="str">
        <f t="shared" ca="1" si="97"/>
        <v/>
      </c>
      <c r="BI396" s="560" t="str">
        <f t="shared" ca="1" si="98"/>
        <v/>
      </c>
      <c r="BJ396" s="560" t="str">
        <f t="shared" ca="1" si="99"/>
        <v/>
      </c>
      <c r="BK396" s="560" t="str">
        <f t="shared" ca="1" si="100"/>
        <v/>
      </c>
      <c r="BL396" s="561" t="str">
        <f t="shared" ca="1" si="101"/>
        <v/>
      </c>
      <c r="CV396" s="1488" t="s">
        <v>2265</v>
      </c>
      <c r="CW396" s="1489"/>
      <c r="CX396" s="1489"/>
      <c r="CY396" s="1489"/>
      <c r="CZ396" s="1489"/>
      <c r="DA396" s="1489"/>
      <c r="DB396" s="1489"/>
      <c r="DC396" s="1489"/>
      <c r="DD396" s="1859">
        <v>44641</v>
      </c>
      <c r="DE396" s="1860"/>
      <c r="DF396" s="1860"/>
      <c r="DG396" s="1861"/>
      <c r="DH396" s="1264"/>
      <c r="DI396" s="1264"/>
      <c r="DJ396" s="1264"/>
      <c r="DK396" s="1264"/>
      <c r="DL396" s="1264"/>
      <c r="DM396" s="1264"/>
      <c r="DN396" s="1264"/>
      <c r="DO396" s="1264"/>
      <c r="DP396" s="1264"/>
      <c r="DQ396" s="1264"/>
      <c r="DR396" s="307"/>
    </row>
    <row r="397" spans="1:122" s="465" customFormat="1" ht="15" customHeight="1">
      <c r="A397" s="910"/>
      <c r="B397" s="910"/>
      <c r="C397" s="910"/>
      <c r="D397" s="282" t="s">
        <v>369</v>
      </c>
      <c r="E397" s="947"/>
      <c r="F397" s="947"/>
      <c r="G397" s="947"/>
      <c r="H397" s="283"/>
      <c r="I397" s="284"/>
      <c r="J397" s="947"/>
      <c r="K397" s="944"/>
      <c r="L397" s="260" t="s">
        <v>123</v>
      </c>
      <c r="M397" s="253"/>
      <c r="N397" s="253"/>
      <c r="O397" s="947"/>
      <c r="P397" s="947"/>
      <c r="Q397" s="947"/>
      <c r="R397" s="947"/>
      <c r="S397" s="947"/>
      <c r="T397" s="947"/>
      <c r="U397" s="947"/>
      <c r="V397" s="947"/>
      <c r="W397" s="947"/>
      <c r="X397" s="947"/>
      <c r="Y397" s="947"/>
      <c r="Z397" s="947"/>
      <c r="AA397" s="947"/>
      <c r="AB397" s="947"/>
      <c r="AC397" s="947"/>
      <c r="AD397" s="947"/>
      <c r="AE397" s="947"/>
      <c r="AF397" s="947"/>
      <c r="AG397" s="947"/>
      <c r="AH397" s="947"/>
      <c r="AI397" s="947"/>
      <c r="AJ397" s="947"/>
      <c r="AK397" s="947"/>
      <c r="AL397" s="947"/>
      <c r="AM397" s="947"/>
      <c r="AN397" s="947"/>
      <c r="AO397" s="947"/>
      <c r="AP397" s="947"/>
      <c r="AQ397" s="947"/>
      <c r="AR397" s="947"/>
      <c r="AS397" s="947"/>
      <c r="AT397" s="947"/>
      <c r="AU397" s="947"/>
      <c r="AV397" s="947"/>
      <c r="AW397" s="947"/>
      <c r="AX397" s="208"/>
      <c r="AY397" s="195"/>
      <c r="BA397" s="192">
        <f t="shared" si="102"/>
        <v>7</v>
      </c>
      <c r="BB397" s="192">
        <f t="shared" si="102"/>
        <v>1</v>
      </c>
      <c r="BC397" s="192"/>
      <c r="BD397" s="192"/>
      <c r="BE397" s="1102"/>
      <c r="BF397" s="1102"/>
      <c r="BG397" s="559" t="str">
        <f t="shared" ca="1" si="96"/>
        <v/>
      </c>
      <c r="BH397" s="560" t="str">
        <f t="shared" ca="1" si="97"/>
        <v/>
      </c>
      <c r="BI397" s="560" t="str">
        <f t="shared" ca="1" si="98"/>
        <v/>
      </c>
      <c r="BJ397" s="560" t="str">
        <f t="shared" ca="1" si="99"/>
        <v/>
      </c>
      <c r="BK397" s="560" t="str">
        <f t="shared" ca="1" si="100"/>
        <v/>
      </c>
      <c r="BL397" s="561" t="str">
        <f t="shared" ca="1" si="101"/>
        <v/>
      </c>
      <c r="CV397" s="1488" t="s">
        <v>2265</v>
      </c>
      <c r="CW397" s="1489"/>
      <c r="CX397" s="1489"/>
      <c r="CY397" s="1489"/>
      <c r="CZ397" s="1489"/>
      <c r="DA397" s="1489"/>
      <c r="DB397" s="1489"/>
      <c r="DC397" s="1489"/>
      <c r="DD397" s="1859">
        <v>44641</v>
      </c>
      <c r="DE397" s="1860"/>
      <c r="DF397" s="1860"/>
      <c r="DG397" s="1861"/>
      <c r="DH397" s="1264"/>
      <c r="DI397" s="1264"/>
      <c r="DJ397" s="1264"/>
      <c r="DK397" s="1264"/>
      <c r="DL397" s="1264"/>
      <c r="DM397" s="1264"/>
      <c r="DN397" s="1264"/>
      <c r="DO397" s="1264"/>
      <c r="DP397" s="1264"/>
      <c r="DQ397" s="1264"/>
      <c r="DR397" s="307"/>
    </row>
    <row r="398" spans="1:122" s="465" customFormat="1" ht="15" customHeight="1">
      <c r="A398" s="910"/>
      <c r="B398" s="910"/>
      <c r="C398" s="910"/>
      <c r="D398" s="282" t="s">
        <v>370</v>
      </c>
      <c r="E398" s="947"/>
      <c r="F398" s="947"/>
      <c r="G398" s="947"/>
      <c r="H398" s="283"/>
      <c r="I398" s="284"/>
      <c r="J398" s="947"/>
      <c r="K398" s="944"/>
      <c r="L398" s="260" t="str">
        <f>"※初期設定と同様。（"&amp;$CN$9&amp;"を参照）"</f>
        <v>※初期設定と同様。（「4.1.3. スプレッドシートの設定」を参照）</v>
      </c>
      <c r="M398" s="253"/>
      <c r="N398" s="253"/>
      <c r="O398" s="947"/>
      <c r="P398" s="947"/>
      <c r="Q398" s="947"/>
      <c r="R398" s="947"/>
      <c r="S398" s="947"/>
      <c r="T398" s="947"/>
      <c r="U398" s="947"/>
      <c r="V398" s="947"/>
      <c r="W398" s="947"/>
      <c r="X398" s="947"/>
      <c r="Y398" s="947"/>
      <c r="Z398" s="947"/>
      <c r="AA398" s="947"/>
      <c r="AB398" s="947"/>
      <c r="AC398" s="947"/>
      <c r="AD398" s="947"/>
      <c r="AE398" s="947"/>
      <c r="AF398" s="947"/>
      <c r="AG398" s="947"/>
      <c r="AH398" s="947"/>
      <c r="AI398" s="947"/>
      <c r="AJ398" s="947"/>
      <c r="AK398" s="947"/>
      <c r="AL398" s="947"/>
      <c r="AM398" s="947"/>
      <c r="AN398" s="947"/>
      <c r="AO398" s="947"/>
      <c r="AP398" s="947"/>
      <c r="AQ398" s="947"/>
      <c r="AR398" s="947"/>
      <c r="AS398" s="947"/>
      <c r="AT398" s="947"/>
      <c r="AU398" s="947"/>
      <c r="AV398" s="947"/>
      <c r="AW398" s="947"/>
      <c r="AX398" s="208"/>
      <c r="AY398" s="195"/>
      <c r="BA398" s="192">
        <f t="shared" si="102"/>
        <v>7</v>
      </c>
      <c r="BB398" s="192">
        <f t="shared" si="102"/>
        <v>1</v>
      </c>
      <c r="BC398" s="192"/>
      <c r="BD398" s="192"/>
      <c r="BE398" s="1102"/>
      <c r="BF398" s="1102"/>
      <c r="BG398" s="559" t="str">
        <f t="shared" ca="1" si="96"/>
        <v/>
      </c>
      <c r="BH398" s="560" t="str">
        <f t="shared" ca="1" si="97"/>
        <v/>
      </c>
      <c r="BI398" s="560" t="str">
        <f t="shared" ca="1" si="98"/>
        <v/>
      </c>
      <c r="BJ398" s="560" t="str">
        <f t="shared" ca="1" si="99"/>
        <v/>
      </c>
      <c r="BK398" s="560" t="str">
        <f t="shared" ca="1" si="100"/>
        <v/>
      </c>
      <c r="BL398" s="561" t="str">
        <f t="shared" ca="1" si="101"/>
        <v/>
      </c>
      <c r="CV398" s="1488" t="s">
        <v>2265</v>
      </c>
      <c r="CW398" s="1489"/>
      <c r="CX398" s="1489"/>
      <c r="CY398" s="1489"/>
      <c r="CZ398" s="1489"/>
      <c r="DA398" s="1489"/>
      <c r="DB398" s="1489"/>
      <c r="DC398" s="1489"/>
      <c r="DD398" s="1859">
        <v>44641</v>
      </c>
      <c r="DE398" s="1860"/>
      <c r="DF398" s="1860"/>
      <c r="DG398" s="1861"/>
      <c r="DH398" s="1264"/>
      <c r="DI398" s="1264"/>
      <c r="DJ398" s="1264"/>
      <c r="DK398" s="1264"/>
      <c r="DL398" s="1264"/>
      <c r="DM398" s="1264"/>
      <c r="DN398" s="1264"/>
      <c r="DO398" s="1264"/>
      <c r="DP398" s="1264"/>
      <c r="DQ398" s="1264"/>
      <c r="DR398" s="307"/>
    </row>
    <row r="399" spans="1:122" s="465" customFormat="1" ht="15" customHeight="1">
      <c r="A399" s="910"/>
      <c r="B399" s="910"/>
      <c r="C399" s="910"/>
      <c r="D399" s="282" t="s">
        <v>371</v>
      </c>
      <c r="E399" s="947"/>
      <c r="F399" s="947"/>
      <c r="G399" s="947"/>
      <c r="H399" s="283"/>
      <c r="I399" s="284"/>
      <c r="J399" s="947"/>
      <c r="K399" s="944"/>
      <c r="L399" s="260" t="s">
        <v>372</v>
      </c>
      <c r="M399" s="253"/>
      <c r="N399" s="253"/>
      <c r="O399" s="947"/>
      <c r="P399" s="947"/>
      <c r="Q399" s="947"/>
      <c r="R399" s="947"/>
      <c r="S399" s="947"/>
      <c r="T399" s="947"/>
      <c r="U399" s="947"/>
      <c r="V399" s="947"/>
      <c r="W399" s="947"/>
      <c r="X399" s="947"/>
      <c r="Y399" s="947"/>
      <c r="Z399" s="947"/>
      <c r="AA399" s="947"/>
      <c r="AB399" s="947"/>
      <c r="AC399" s="947"/>
      <c r="AD399" s="947"/>
      <c r="AE399" s="947"/>
      <c r="AF399" s="947"/>
      <c r="AG399" s="947"/>
      <c r="AH399" s="947"/>
      <c r="AI399" s="947"/>
      <c r="AJ399" s="947"/>
      <c r="AK399" s="947"/>
      <c r="AL399" s="947"/>
      <c r="AM399" s="947"/>
      <c r="AN399" s="947"/>
      <c r="AO399" s="947"/>
      <c r="AP399" s="947"/>
      <c r="AQ399" s="947"/>
      <c r="AR399" s="947"/>
      <c r="AS399" s="947"/>
      <c r="AT399" s="947"/>
      <c r="AU399" s="947"/>
      <c r="AV399" s="947"/>
      <c r="AW399" s="947"/>
      <c r="AX399" s="208"/>
      <c r="AY399" s="195"/>
      <c r="BA399" s="192">
        <f t="shared" si="102"/>
        <v>7</v>
      </c>
      <c r="BB399" s="192">
        <f t="shared" si="102"/>
        <v>1</v>
      </c>
      <c r="BC399" s="192"/>
      <c r="BD399" s="192"/>
      <c r="BE399" s="1102"/>
      <c r="BF399" s="1102"/>
      <c r="BG399" s="559" t="str">
        <f t="shared" ca="1" si="96"/>
        <v/>
      </c>
      <c r="BH399" s="560" t="str">
        <f t="shared" ca="1" si="97"/>
        <v/>
      </c>
      <c r="BI399" s="560" t="str">
        <f t="shared" ca="1" si="98"/>
        <v/>
      </c>
      <c r="BJ399" s="560" t="str">
        <f t="shared" ca="1" si="99"/>
        <v/>
      </c>
      <c r="BK399" s="560" t="str">
        <f t="shared" ca="1" si="100"/>
        <v/>
      </c>
      <c r="BL399" s="561" t="str">
        <f t="shared" ca="1" si="101"/>
        <v/>
      </c>
      <c r="CV399" s="1488" t="s">
        <v>2265</v>
      </c>
      <c r="CW399" s="1489"/>
      <c r="CX399" s="1489"/>
      <c r="CY399" s="1489"/>
      <c r="CZ399" s="1489"/>
      <c r="DA399" s="1489"/>
      <c r="DB399" s="1489"/>
      <c r="DC399" s="1489"/>
      <c r="DD399" s="1859">
        <v>44641</v>
      </c>
      <c r="DE399" s="1860"/>
      <c r="DF399" s="1860"/>
      <c r="DG399" s="1861"/>
      <c r="DH399" s="1264"/>
      <c r="DI399" s="1264"/>
      <c r="DJ399" s="1264"/>
      <c r="DK399" s="1264"/>
      <c r="DL399" s="1264"/>
      <c r="DM399" s="1264"/>
      <c r="DN399" s="1264"/>
      <c r="DO399" s="1264"/>
      <c r="DP399" s="1264"/>
      <c r="DQ399" s="1264"/>
      <c r="DR399" s="307"/>
    </row>
    <row r="400" spans="1:122" s="465" customFormat="1" ht="15" customHeight="1">
      <c r="A400" s="910"/>
      <c r="B400" s="910"/>
      <c r="C400" s="910"/>
      <c r="D400" s="282" t="s">
        <v>373</v>
      </c>
      <c r="E400" s="947"/>
      <c r="F400" s="947"/>
      <c r="G400" s="947"/>
      <c r="H400" s="283"/>
      <c r="I400" s="284"/>
      <c r="J400" s="947"/>
      <c r="K400" s="944"/>
      <c r="L400" s="260" t="s">
        <v>374</v>
      </c>
      <c r="M400" s="253"/>
      <c r="N400" s="253"/>
      <c r="O400" s="947"/>
      <c r="P400" s="947"/>
      <c r="Q400" s="947"/>
      <c r="R400" s="947"/>
      <c r="S400" s="947"/>
      <c r="T400" s="947"/>
      <c r="U400" s="947"/>
      <c r="V400" s="947"/>
      <c r="W400" s="947"/>
      <c r="X400" s="947"/>
      <c r="Y400" s="947"/>
      <c r="Z400" s="947"/>
      <c r="AA400" s="947"/>
      <c r="AB400" s="947"/>
      <c r="AC400" s="947"/>
      <c r="AD400" s="947"/>
      <c r="AE400" s="947"/>
      <c r="AF400" s="947"/>
      <c r="AG400" s="947"/>
      <c r="AH400" s="947"/>
      <c r="AI400" s="947"/>
      <c r="AJ400" s="947"/>
      <c r="AK400" s="947"/>
      <c r="AL400" s="947"/>
      <c r="AM400" s="947"/>
      <c r="AN400" s="947"/>
      <c r="AO400" s="947"/>
      <c r="AP400" s="947"/>
      <c r="AQ400" s="947"/>
      <c r="AR400" s="947"/>
      <c r="AS400" s="947"/>
      <c r="AT400" s="947"/>
      <c r="AU400" s="947"/>
      <c r="AV400" s="947"/>
      <c r="AW400" s="947"/>
      <c r="AX400" s="208"/>
      <c r="AY400" s="195"/>
      <c r="BA400" s="192">
        <f t="shared" si="102"/>
        <v>7</v>
      </c>
      <c r="BB400" s="192">
        <f t="shared" si="102"/>
        <v>1</v>
      </c>
      <c r="BC400" s="192"/>
      <c r="BD400" s="192"/>
      <c r="BE400" s="1102"/>
      <c r="BF400" s="1102"/>
      <c r="BG400" s="559" t="str">
        <f t="shared" ca="1" si="96"/>
        <v/>
      </c>
      <c r="BH400" s="560" t="str">
        <f t="shared" ca="1" si="97"/>
        <v/>
      </c>
      <c r="BI400" s="560" t="str">
        <f t="shared" ca="1" si="98"/>
        <v/>
      </c>
      <c r="BJ400" s="560" t="str">
        <f t="shared" ca="1" si="99"/>
        <v/>
      </c>
      <c r="BK400" s="560" t="str">
        <f t="shared" ca="1" si="100"/>
        <v/>
      </c>
      <c r="BL400" s="561" t="str">
        <f t="shared" ca="1" si="101"/>
        <v/>
      </c>
      <c r="CV400" s="1488" t="s">
        <v>2265</v>
      </c>
      <c r="CW400" s="1489"/>
      <c r="CX400" s="1489"/>
      <c r="CY400" s="1489"/>
      <c r="CZ400" s="1489"/>
      <c r="DA400" s="1489"/>
      <c r="DB400" s="1489"/>
      <c r="DC400" s="1489"/>
      <c r="DD400" s="1859">
        <v>44641</v>
      </c>
      <c r="DE400" s="1860"/>
      <c r="DF400" s="1860"/>
      <c r="DG400" s="1861"/>
      <c r="DH400" s="1264"/>
      <c r="DI400" s="1264"/>
      <c r="DJ400" s="1264"/>
      <c r="DK400" s="1264"/>
      <c r="DL400" s="1264"/>
      <c r="DM400" s="1264"/>
      <c r="DN400" s="1264"/>
      <c r="DO400" s="1264"/>
      <c r="DP400" s="1264"/>
      <c r="DQ400" s="1264"/>
      <c r="DR400" s="307"/>
    </row>
    <row r="401" spans="1:122" s="465" customFormat="1" ht="15" customHeight="1">
      <c r="A401" s="910"/>
      <c r="B401" s="910"/>
      <c r="C401" s="910"/>
      <c r="D401" s="285" t="s">
        <v>375</v>
      </c>
      <c r="E401" s="204"/>
      <c r="F401" s="204"/>
      <c r="G401" s="204"/>
      <c r="H401" s="286"/>
      <c r="I401" s="287"/>
      <c r="J401" s="204"/>
      <c r="K401" s="243"/>
      <c r="L401" s="288" t="s">
        <v>376</v>
      </c>
      <c r="M401" s="254"/>
      <c r="N401" s="254"/>
      <c r="O401" s="204"/>
      <c r="P401" s="204"/>
      <c r="Q401" s="204"/>
      <c r="R401" s="204"/>
      <c r="S401" s="204"/>
      <c r="T401" s="204"/>
      <c r="U401" s="204"/>
      <c r="V401" s="204"/>
      <c r="W401" s="204"/>
      <c r="X401" s="204"/>
      <c r="Y401" s="204"/>
      <c r="Z401" s="204"/>
      <c r="AA401" s="204"/>
      <c r="AB401" s="204"/>
      <c r="AC401" s="204"/>
      <c r="AD401" s="204"/>
      <c r="AE401" s="204"/>
      <c r="AF401" s="204"/>
      <c r="AG401" s="204"/>
      <c r="AH401" s="204"/>
      <c r="AI401" s="204"/>
      <c r="AJ401" s="204"/>
      <c r="AK401" s="204"/>
      <c r="AL401" s="204"/>
      <c r="AM401" s="204"/>
      <c r="AN401" s="204"/>
      <c r="AO401" s="204"/>
      <c r="AP401" s="204"/>
      <c r="AQ401" s="204"/>
      <c r="AR401" s="204"/>
      <c r="AS401" s="204"/>
      <c r="AT401" s="204"/>
      <c r="AU401" s="204"/>
      <c r="AV401" s="204"/>
      <c r="AW401" s="204"/>
      <c r="AX401" s="205"/>
      <c r="AY401" s="195"/>
      <c r="BA401" s="192">
        <f t="shared" si="102"/>
        <v>7</v>
      </c>
      <c r="BB401" s="192">
        <f t="shared" si="102"/>
        <v>1</v>
      </c>
      <c r="BC401" s="192"/>
      <c r="BD401" s="192"/>
      <c r="BE401" s="1102"/>
      <c r="BF401" s="1102"/>
      <c r="BG401" s="559" t="str">
        <f t="shared" ca="1" si="96"/>
        <v/>
      </c>
      <c r="BH401" s="560" t="str">
        <f t="shared" ca="1" si="97"/>
        <v/>
      </c>
      <c r="BI401" s="560" t="str">
        <f t="shared" ca="1" si="98"/>
        <v/>
      </c>
      <c r="BJ401" s="560" t="str">
        <f t="shared" ca="1" si="99"/>
        <v/>
      </c>
      <c r="BK401" s="560" t="str">
        <f t="shared" ca="1" si="100"/>
        <v/>
      </c>
      <c r="BL401" s="561" t="str">
        <f t="shared" ca="1" si="101"/>
        <v/>
      </c>
      <c r="CV401" s="1488" t="s">
        <v>2265</v>
      </c>
      <c r="CW401" s="1489"/>
      <c r="CX401" s="1489"/>
      <c r="CY401" s="1489"/>
      <c r="CZ401" s="1489"/>
      <c r="DA401" s="1489"/>
      <c r="DB401" s="1489"/>
      <c r="DC401" s="1489"/>
      <c r="DD401" s="1859">
        <v>44641</v>
      </c>
      <c r="DE401" s="1860"/>
      <c r="DF401" s="1860"/>
      <c r="DG401" s="1861"/>
      <c r="DH401" s="1264"/>
      <c r="DI401" s="1264"/>
      <c r="DJ401" s="1264"/>
      <c r="DK401" s="1264"/>
      <c r="DL401" s="1264"/>
      <c r="DM401" s="1264"/>
      <c r="DN401" s="1264"/>
      <c r="DO401" s="1264"/>
      <c r="DP401" s="1264"/>
      <c r="DQ401" s="1264"/>
      <c r="DR401" s="307"/>
    </row>
    <row r="402" spans="1:122" s="465" customFormat="1" ht="15" customHeight="1">
      <c r="A402" s="1889" t="str">
        <f>BA402&amp;"."&amp;BB402</f>
        <v>7.2</v>
      </c>
      <c r="B402" s="1889"/>
      <c r="C402" s="1889"/>
      <c r="D402" s="187" t="s">
        <v>377</v>
      </c>
      <c r="H402" s="189"/>
      <c r="I402" s="234"/>
      <c r="L402" s="190"/>
      <c r="M402" s="190"/>
      <c r="N402" s="190"/>
      <c r="Z402" s="189"/>
      <c r="AY402" s="195"/>
      <c r="BA402" s="192">
        <f t="shared" si="102"/>
        <v>7</v>
      </c>
      <c r="BB402" s="193">
        <f>BB401+1</f>
        <v>2</v>
      </c>
      <c r="BC402" s="192"/>
      <c r="BD402" s="192"/>
      <c r="BE402" s="1102"/>
      <c r="BF402" s="1102"/>
      <c r="BG402" s="559" t="str">
        <f t="shared" ca="1" si="96"/>
        <v/>
      </c>
      <c r="BH402" s="560" t="str">
        <f t="shared" ca="1" si="97"/>
        <v/>
      </c>
      <c r="BI402" s="560" t="str">
        <f t="shared" ca="1" si="98"/>
        <v/>
      </c>
      <c r="BJ402" s="560" t="str">
        <f t="shared" ca="1" si="99"/>
        <v/>
      </c>
      <c r="BK402" s="560" t="str">
        <f t="shared" ca="1" si="100"/>
        <v/>
      </c>
      <c r="BL402" s="561" t="str">
        <f t="shared" ca="1" si="101"/>
        <v/>
      </c>
      <c r="CV402" s="1528"/>
      <c r="CW402" s="1529"/>
      <c r="CX402" s="1529"/>
      <c r="CY402" s="1529"/>
      <c r="CZ402" s="1529"/>
      <c r="DA402" s="1529"/>
      <c r="DB402" s="1529"/>
      <c r="DC402" s="1529"/>
      <c r="DD402" s="1991"/>
      <c r="DE402" s="1992"/>
      <c r="DF402" s="1992"/>
      <c r="DG402" s="1993"/>
      <c r="DH402" s="1264"/>
      <c r="DI402" s="1264"/>
      <c r="DJ402" s="1264"/>
      <c r="DK402" s="1264"/>
      <c r="DL402" s="1264"/>
      <c r="DM402" s="1264"/>
      <c r="DN402" s="1264"/>
      <c r="DO402" s="1264"/>
      <c r="DP402" s="1264"/>
      <c r="DQ402" s="1264"/>
      <c r="DR402" s="307"/>
    </row>
    <row r="403" spans="1:122" s="465" customFormat="1" ht="15" customHeight="1">
      <c r="A403" s="1889" t="str">
        <f>BA403&amp;"."&amp;BB403&amp;"."&amp;BC403</f>
        <v>7.2.1</v>
      </c>
      <c r="B403" s="1889"/>
      <c r="C403" s="1889"/>
      <c r="D403" s="1889"/>
      <c r="E403" s="465" t="s">
        <v>378</v>
      </c>
      <c r="AY403" s="195"/>
      <c r="BA403" s="192">
        <f t="shared" si="102"/>
        <v>7</v>
      </c>
      <c r="BB403" s="192">
        <f t="shared" si="102"/>
        <v>2</v>
      </c>
      <c r="BC403" s="193">
        <f>BC402+1</f>
        <v>1</v>
      </c>
      <c r="BD403" s="192"/>
      <c r="BE403" s="192"/>
      <c r="BF403" s="1102"/>
      <c r="BG403" s="559" t="str">
        <f t="shared" ca="1" si="96"/>
        <v/>
      </c>
      <c r="BH403" s="560" t="str">
        <f t="shared" ca="1" si="97"/>
        <v/>
      </c>
      <c r="BI403" s="560" t="str">
        <f t="shared" ca="1" si="98"/>
        <v/>
      </c>
      <c r="BJ403" s="560" t="str">
        <f t="shared" ca="1" si="99"/>
        <v/>
      </c>
      <c r="BK403" s="560" t="str">
        <f t="shared" ca="1" si="100"/>
        <v/>
      </c>
      <c r="BL403" s="561" t="str">
        <f t="shared" ca="1" si="101"/>
        <v/>
      </c>
      <c r="CV403" s="1528" t="s">
        <v>2283</v>
      </c>
      <c r="CW403" s="1529"/>
      <c r="CX403" s="1529"/>
      <c r="CY403" s="1529"/>
      <c r="CZ403" s="1529"/>
      <c r="DA403" s="1529"/>
      <c r="DB403" s="1529"/>
      <c r="DC403" s="1529"/>
      <c r="DD403" s="1991"/>
      <c r="DE403" s="1992"/>
      <c r="DF403" s="1992"/>
      <c r="DG403" s="1993"/>
      <c r="DH403" s="1264"/>
      <c r="DI403" s="1264"/>
      <c r="DJ403" s="1264"/>
      <c r="DK403" s="1264"/>
      <c r="DL403" s="1264"/>
      <c r="DM403" s="1264"/>
      <c r="DN403" s="1264"/>
      <c r="DO403" s="1264"/>
      <c r="DP403" s="1264"/>
      <c r="DQ403" s="1264"/>
      <c r="DR403" s="307"/>
    </row>
    <row r="404" spans="1:122" s="465" customFormat="1" ht="15" customHeight="1">
      <c r="E404" s="845" t="s">
        <v>150</v>
      </c>
      <c r="F404" s="846"/>
      <c r="G404" s="846"/>
      <c r="H404" s="846"/>
      <c r="I404" s="846"/>
      <c r="J404" s="846"/>
      <c r="K404" s="846"/>
      <c r="L404" s="847"/>
      <c r="M404" s="237" t="s">
        <v>342</v>
      </c>
      <c r="N404" s="197"/>
      <c r="O404" s="197"/>
      <c r="P404" s="197"/>
      <c r="Q404" s="197"/>
      <c r="R404" s="197"/>
      <c r="S404" s="197"/>
      <c r="T404" s="197"/>
      <c r="U404" s="197"/>
      <c r="V404" s="197"/>
      <c r="W404" s="197"/>
      <c r="X404" s="197"/>
      <c r="Y404" s="197"/>
      <c r="Z404" s="197"/>
      <c r="AA404" s="197"/>
      <c r="AB404" s="197"/>
      <c r="AC404" s="197"/>
      <c r="AD404" s="197"/>
      <c r="AE404" s="197"/>
      <c r="AF404" s="197"/>
      <c r="AG404" s="197"/>
      <c r="AH404" s="197"/>
      <c r="AI404" s="197"/>
      <c r="AJ404" s="197"/>
      <c r="AK404" s="197"/>
      <c r="AL404" s="197"/>
      <c r="AM404" s="197"/>
      <c r="AN404" s="197"/>
      <c r="AO404" s="197"/>
      <c r="AP404" s="197"/>
      <c r="AQ404" s="197"/>
      <c r="AR404" s="197"/>
      <c r="AS404" s="197"/>
      <c r="AT404" s="197"/>
      <c r="AU404" s="197"/>
      <c r="AV404" s="197"/>
      <c r="AW404" s="197"/>
      <c r="AX404" s="198"/>
      <c r="AY404" s="195"/>
      <c r="BA404" s="192">
        <f t="shared" si="102"/>
        <v>7</v>
      </c>
      <c r="BB404" s="192">
        <f t="shared" si="102"/>
        <v>2</v>
      </c>
      <c r="BC404" s="192">
        <f t="shared" si="102"/>
        <v>1</v>
      </c>
      <c r="BD404" s="192"/>
      <c r="BE404" s="1102"/>
      <c r="BF404" s="1102"/>
      <c r="BG404" s="559" t="str">
        <f t="shared" ca="1" si="96"/>
        <v/>
      </c>
      <c r="BH404" s="560" t="str">
        <f t="shared" ca="1" si="97"/>
        <v/>
      </c>
      <c r="BI404" s="560" t="str">
        <f t="shared" ca="1" si="98"/>
        <v/>
      </c>
      <c r="BJ404" s="560" t="str">
        <f t="shared" ca="1" si="99"/>
        <v/>
      </c>
      <c r="BK404" s="560" t="str">
        <f t="shared" ca="1" si="100"/>
        <v/>
      </c>
      <c r="BL404" s="561" t="str">
        <f t="shared" ca="1" si="101"/>
        <v/>
      </c>
      <c r="CV404" s="1528"/>
      <c r="CW404" s="1529"/>
      <c r="CX404" s="1529"/>
      <c r="CY404" s="1529"/>
      <c r="CZ404" s="1529"/>
      <c r="DA404" s="1529"/>
      <c r="DB404" s="1529"/>
      <c r="DC404" s="1529"/>
      <c r="DD404" s="1991"/>
      <c r="DE404" s="1992"/>
      <c r="DF404" s="1992"/>
      <c r="DG404" s="1993"/>
      <c r="DH404" s="1264"/>
      <c r="DI404" s="1264"/>
      <c r="DJ404" s="1264"/>
      <c r="DK404" s="1264"/>
      <c r="DL404" s="1264"/>
      <c r="DM404" s="1264"/>
      <c r="DN404" s="1264"/>
      <c r="DO404" s="1264"/>
      <c r="DP404" s="1264"/>
      <c r="DQ404" s="1264"/>
      <c r="DR404" s="307"/>
    </row>
    <row r="405" spans="1:122" s="465" customFormat="1" ht="15" customHeight="1">
      <c r="E405" s="848" t="s">
        <v>151</v>
      </c>
      <c r="F405" s="849"/>
      <c r="G405" s="849"/>
      <c r="H405" s="849"/>
      <c r="I405" s="849"/>
      <c r="J405" s="849"/>
      <c r="K405" s="849"/>
      <c r="L405" s="850"/>
      <c r="M405" s="924" t="s">
        <v>379</v>
      </c>
      <c r="N405" s="950"/>
      <c r="O405" s="950"/>
      <c r="P405" s="950"/>
      <c r="Q405" s="950"/>
      <c r="R405" s="950"/>
      <c r="S405" s="950"/>
      <c r="T405" s="950"/>
      <c r="U405" s="950"/>
      <c r="V405" s="950"/>
      <c r="W405" s="950"/>
      <c r="X405" s="950"/>
      <c r="Y405" s="950"/>
      <c r="Z405" s="950"/>
      <c r="AA405" s="950"/>
      <c r="AB405" s="950"/>
      <c r="AC405" s="950"/>
      <c r="AD405" s="950"/>
      <c r="AE405" s="950"/>
      <c r="AF405" s="950"/>
      <c r="AG405" s="950"/>
      <c r="AH405" s="950"/>
      <c r="AI405" s="950"/>
      <c r="AJ405" s="950"/>
      <c r="AK405" s="950"/>
      <c r="AL405" s="950"/>
      <c r="AM405" s="950"/>
      <c r="AN405" s="950"/>
      <c r="AO405" s="950"/>
      <c r="AP405" s="950"/>
      <c r="AQ405" s="950"/>
      <c r="AR405" s="950"/>
      <c r="AS405" s="950"/>
      <c r="AT405" s="950"/>
      <c r="AU405" s="950"/>
      <c r="AV405" s="950"/>
      <c r="AW405" s="950"/>
      <c r="AX405" s="468"/>
      <c r="AY405" s="195"/>
      <c r="BA405" s="192">
        <f t="shared" si="102"/>
        <v>7</v>
      </c>
      <c r="BB405" s="192">
        <f t="shared" si="102"/>
        <v>2</v>
      </c>
      <c r="BC405" s="192">
        <f t="shared" si="102"/>
        <v>1</v>
      </c>
      <c r="BD405" s="192"/>
      <c r="BE405" s="1102"/>
      <c r="BF405" s="1102"/>
      <c r="BG405" s="559" t="str">
        <f t="shared" ca="1" si="96"/>
        <v/>
      </c>
      <c r="BH405" s="560" t="str">
        <f t="shared" ca="1" si="97"/>
        <v/>
      </c>
      <c r="BI405" s="560" t="str">
        <f t="shared" ca="1" si="98"/>
        <v/>
      </c>
      <c r="BJ405" s="560" t="str">
        <f t="shared" ca="1" si="99"/>
        <v/>
      </c>
      <c r="BK405" s="560" t="str">
        <f t="shared" ca="1" si="100"/>
        <v/>
      </c>
      <c r="BL405" s="561" t="str">
        <f t="shared" ca="1" si="101"/>
        <v/>
      </c>
      <c r="CV405" s="1528"/>
      <c r="CW405" s="1529"/>
      <c r="CX405" s="1529"/>
      <c r="CY405" s="1529"/>
      <c r="CZ405" s="1529"/>
      <c r="DA405" s="1529"/>
      <c r="DB405" s="1529"/>
      <c r="DC405" s="1529"/>
      <c r="DD405" s="1991"/>
      <c r="DE405" s="1992"/>
      <c r="DF405" s="1992"/>
      <c r="DG405" s="1993"/>
      <c r="DH405" s="1264"/>
      <c r="DI405" s="1264"/>
      <c r="DJ405" s="1264"/>
      <c r="DK405" s="1264"/>
      <c r="DL405" s="1264"/>
      <c r="DM405" s="1264"/>
      <c r="DN405" s="1264"/>
      <c r="DO405" s="1264"/>
      <c r="DP405" s="1264"/>
      <c r="DQ405" s="1264"/>
      <c r="DR405" s="307"/>
    </row>
    <row r="406" spans="1:122" s="465" customFormat="1" ht="15" customHeight="1">
      <c r="E406" s="302"/>
      <c r="F406" s="1058"/>
      <c r="G406" s="1092"/>
      <c r="H406" s="1092"/>
      <c r="I406" s="1092"/>
      <c r="J406" s="1092"/>
      <c r="K406" s="1092"/>
      <c r="L406" s="1093"/>
      <c r="M406" s="948" t="s">
        <v>362</v>
      </c>
      <c r="N406" s="949"/>
      <c r="O406" s="949"/>
      <c r="P406" s="949"/>
      <c r="Q406" s="949"/>
      <c r="R406" s="949"/>
      <c r="S406" s="949"/>
      <c r="T406" s="949"/>
      <c r="U406" s="949"/>
      <c r="V406" s="949"/>
      <c r="W406" s="949"/>
      <c r="X406" s="949"/>
      <c r="Y406" s="949"/>
      <c r="Z406" s="949"/>
      <c r="AA406" s="949"/>
      <c r="AB406" s="949"/>
      <c r="AC406" s="949"/>
      <c r="AD406" s="949"/>
      <c r="AE406" s="949"/>
      <c r="AF406" s="949"/>
      <c r="AG406" s="949"/>
      <c r="AH406" s="949"/>
      <c r="AI406" s="949"/>
      <c r="AJ406" s="949"/>
      <c r="AK406" s="949"/>
      <c r="AL406" s="949"/>
      <c r="AM406" s="949"/>
      <c r="AN406" s="949"/>
      <c r="AO406" s="949"/>
      <c r="AP406" s="949"/>
      <c r="AQ406" s="949"/>
      <c r="AR406" s="949"/>
      <c r="AS406" s="949"/>
      <c r="AT406" s="949"/>
      <c r="AU406" s="949"/>
      <c r="AV406" s="949"/>
      <c r="AW406" s="949"/>
      <c r="AX406" s="203"/>
      <c r="AY406" s="195"/>
      <c r="BA406" s="192">
        <f t="shared" si="102"/>
        <v>7</v>
      </c>
      <c r="BB406" s="192">
        <f t="shared" si="102"/>
        <v>2</v>
      </c>
      <c r="BC406" s="192">
        <f t="shared" si="102"/>
        <v>1</v>
      </c>
      <c r="BD406" s="192"/>
      <c r="BE406" s="1102"/>
      <c r="BF406" s="1102"/>
      <c r="BG406" s="559" t="str">
        <f t="shared" ca="1" si="96"/>
        <v/>
      </c>
      <c r="BH406" s="560" t="str">
        <f t="shared" ca="1" si="97"/>
        <v/>
      </c>
      <c r="BI406" s="560" t="str">
        <f t="shared" ca="1" si="98"/>
        <v/>
      </c>
      <c r="BJ406" s="560" t="str">
        <f t="shared" ca="1" si="99"/>
        <v/>
      </c>
      <c r="BK406" s="560" t="str">
        <f t="shared" ca="1" si="100"/>
        <v/>
      </c>
      <c r="BL406" s="561" t="str">
        <f t="shared" ca="1" si="101"/>
        <v/>
      </c>
      <c r="CV406" s="1528"/>
      <c r="CW406" s="1529"/>
      <c r="CX406" s="1529"/>
      <c r="CY406" s="1529"/>
      <c r="CZ406" s="1529"/>
      <c r="DA406" s="1529"/>
      <c r="DB406" s="1529"/>
      <c r="DC406" s="1529"/>
      <c r="DD406" s="1991"/>
      <c r="DE406" s="1992"/>
      <c r="DF406" s="1992"/>
      <c r="DG406" s="1993"/>
      <c r="DH406" s="1264"/>
      <c r="DI406" s="1264"/>
      <c r="DJ406" s="1264"/>
      <c r="DK406" s="1264"/>
      <c r="DL406" s="1264"/>
      <c r="DM406" s="1264"/>
      <c r="DN406" s="1264"/>
      <c r="DO406" s="1264"/>
      <c r="DP406" s="1264"/>
      <c r="DQ406" s="1264"/>
      <c r="DR406" s="307"/>
    </row>
    <row r="407" spans="1:122" s="465" customFormat="1" ht="15" customHeight="1">
      <c r="E407" s="851" t="s">
        <v>152</v>
      </c>
      <c r="F407" s="852"/>
      <c r="G407" s="852"/>
      <c r="H407" s="852"/>
      <c r="I407" s="852"/>
      <c r="J407" s="852"/>
      <c r="K407" s="852"/>
      <c r="L407" s="853"/>
      <c r="M407" s="238" t="s">
        <v>154</v>
      </c>
      <c r="N407" s="204"/>
      <c r="O407" s="204"/>
      <c r="P407" s="204"/>
      <c r="Q407" s="204"/>
      <c r="R407" s="204"/>
      <c r="S407" s="204"/>
      <c r="T407" s="204"/>
      <c r="U407" s="204"/>
      <c r="V407" s="204"/>
      <c r="W407" s="204"/>
      <c r="X407" s="204"/>
      <c r="Y407" s="204"/>
      <c r="Z407" s="204"/>
      <c r="AA407" s="204"/>
      <c r="AB407" s="204"/>
      <c r="AC407" s="204"/>
      <c r="AD407" s="204"/>
      <c r="AE407" s="204"/>
      <c r="AF407" s="204"/>
      <c r="AG407" s="204"/>
      <c r="AH407" s="204"/>
      <c r="AI407" s="204"/>
      <c r="AJ407" s="204"/>
      <c r="AK407" s="204"/>
      <c r="AL407" s="204"/>
      <c r="AM407" s="204"/>
      <c r="AN407" s="204"/>
      <c r="AO407" s="204"/>
      <c r="AP407" s="204"/>
      <c r="AQ407" s="204"/>
      <c r="AR407" s="204"/>
      <c r="AS407" s="204"/>
      <c r="AT407" s="204"/>
      <c r="AU407" s="204"/>
      <c r="AV407" s="204"/>
      <c r="AW407" s="204"/>
      <c r="AX407" s="205"/>
      <c r="AY407" s="195"/>
      <c r="BA407" s="192">
        <f t="shared" si="102"/>
        <v>7</v>
      </c>
      <c r="BB407" s="192">
        <f t="shared" si="102"/>
        <v>2</v>
      </c>
      <c r="BC407" s="192">
        <f t="shared" si="102"/>
        <v>1</v>
      </c>
      <c r="BD407" s="192"/>
      <c r="BE407" s="1102"/>
      <c r="BF407" s="1102"/>
      <c r="BG407" s="559" t="str">
        <f t="shared" ca="1" si="96"/>
        <v/>
      </c>
      <c r="BH407" s="560" t="str">
        <f t="shared" ca="1" si="97"/>
        <v/>
      </c>
      <c r="BI407" s="560" t="str">
        <f t="shared" ca="1" si="98"/>
        <v/>
      </c>
      <c r="BJ407" s="560" t="str">
        <f t="shared" ca="1" si="99"/>
        <v/>
      </c>
      <c r="BK407" s="560" t="str">
        <f t="shared" ca="1" si="100"/>
        <v/>
      </c>
      <c r="BL407" s="561" t="str">
        <f t="shared" ca="1" si="101"/>
        <v/>
      </c>
      <c r="CV407" s="1528"/>
      <c r="CW407" s="1529"/>
      <c r="CX407" s="1529"/>
      <c r="CY407" s="1529"/>
      <c r="CZ407" s="1529"/>
      <c r="DA407" s="1529"/>
      <c r="DB407" s="1529"/>
      <c r="DC407" s="1529"/>
      <c r="DD407" s="1991"/>
      <c r="DE407" s="1992"/>
      <c r="DF407" s="1992"/>
      <c r="DG407" s="1993"/>
      <c r="DH407" s="1264"/>
      <c r="DI407" s="1264"/>
      <c r="DJ407" s="1264"/>
      <c r="DK407" s="1264"/>
      <c r="DL407" s="1264"/>
      <c r="DM407" s="1264"/>
      <c r="DN407" s="1264"/>
      <c r="DO407" s="1264"/>
      <c r="DP407" s="1264"/>
      <c r="DQ407" s="1264"/>
      <c r="DR407" s="307"/>
    </row>
    <row r="408" spans="1:122" s="465" customFormat="1" ht="15" customHeight="1">
      <c r="A408" s="1889" t="str">
        <f>BA408&amp;"."&amp;BB408&amp;"."&amp;BC408</f>
        <v>7.2.2</v>
      </c>
      <c r="B408" s="1889"/>
      <c r="C408" s="1889"/>
      <c r="D408" s="1889"/>
      <c r="E408" s="465" t="s">
        <v>380</v>
      </c>
      <c r="AY408" s="195"/>
      <c r="BA408" s="192">
        <f t="shared" si="102"/>
        <v>7</v>
      </c>
      <c r="BB408" s="192">
        <f t="shared" si="102"/>
        <v>2</v>
      </c>
      <c r="BC408" s="193">
        <f>BC407+1</f>
        <v>2</v>
      </c>
      <c r="BD408" s="192"/>
      <c r="BE408" s="1102"/>
      <c r="BF408" s="1102"/>
      <c r="BG408" s="559" t="str">
        <f t="shared" ca="1" si="96"/>
        <v/>
      </c>
      <c r="BH408" s="560" t="str">
        <f t="shared" ca="1" si="97"/>
        <v/>
      </c>
      <c r="BI408" s="560" t="str">
        <f t="shared" ca="1" si="98"/>
        <v/>
      </c>
      <c r="BJ408" s="560" t="str">
        <f t="shared" ca="1" si="99"/>
        <v/>
      </c>
      <c r="BK408" s="560" t="str">
        <f t="shared" ca="1" si="100"/>
        <v/>
      </c>
      <c r="BL408" s="561" t="str">
        <f t="shared" ca="1" si="101"/>
        <v/>
      </c>
      <c r="CV408" s="1528" t="s">
        <v>2283</v>
      </c>
      <c r="CW408" s="1529"/>
      <c r="CX408" s="1529"/>
      <c r="CY408" s="1529"/>
      <c r="CZ408" s="1529"/>
      <c r="DA408" s="1529"/>
      <c r="DB408" s="1529"/>
      <c r="DC408" s="1529"/>
      <c r="DD408" s="1991"/>
      <c r="DE408" s="1992"/>
      <c r="DF408" s="1992"/>
      <c r="DG408" s="1993"/>
      <c r="DH408" s="1264"/>
      <c r="DI408" s="1264"/>
      <c r="DJ408" s="1264"/>
      <c r="DK408" s="1264"/>
      <c r="DL408" s="1264"/>
      <c r="DM408" s="1264"/>
      <c r="DN408" s="1264"/>
      <c r="DO408" s="1264"/>
      <c r="DP408" s="1264"/>
      <c r="DQ408" s="1264"/>
      <c r="DR408" s="307"/>
    </row>
    <row r="409" spans="1:122" s="465" customFormat="1" ht="15" customHeight="1">
      <c r="A409" s="1889" t="str">
        <f>BA409&amp;"."&amp;BB409&amp;"."&amp;BC409</f>
        <v>7.2.3</v>
      </c>
      <c r="B409" s="1889"/>
      <c r="C409" s="1889"/>
      <c r="D409" s="1889"/>
      <c r="E409" s="465" t="s">
        <v>469</v>
      </c>
      <c r="X409" s="189"/>
      <c r="AY409" s="195"/>
      <c r="BA409" s="192">
        <f t="shared" si="102"/>
        <v>7</v>
      </c>
      <c r="BB409" s="192">
        <f t="shared" si="102"/>
        <v>2</v>
      </c>
      <c r="BC409" s="193">
        <f>BC408+1</f>
        <v>3</v>
      </c>
      <c r="BD409" s="192"/>
      <c r="BE409" s="1102"/>
      <c r="BF409" s="1102"/>
      <c r="BG409" s="559" t="str">
        <f t="shared" ca="1" si="96"/>
        <v/>
      </c>
      <c r="BH409" s="560" t="str">
        <f t="shared" ca="1" si="97"/>
        <v/>
      </c>
      <c r="BI409" s="560" t="str">
        <f t="shared" ca="1" si="98"/>
        <v/>
      </c>
      <c r="BJ409" s="560" t="str">
        <f t="shared" ca="1" si="99"/>
        <v/>
      </c>
      <c r="BK409" s="560" t="str">
        <f t="shared" ca="1" si="100"/>
        <v/>
      </c>
      <c r="BL409" s="561" t="str">
        <f t="shared" ca="1" si="101"/>
        <v/>
      </c>
      <c r="CV409" s="1528"/>
      <c r="CW409" s="1529"/>
      <c r="CX409" s="1529"/>
      <c r="CY409" s="1529"/>
      <c r="CZ409" s="1529"/>
      <c r="DA409" s="1529"/>
      <c r="DB409" s="1529"/>
      <c r="DC409" s="1529"/>
      <c r="DD409" s="1991"/>
      <c r="DE409" s="1992"/>
      <c r="DF409" s="1992"/>
      <c r="DG409" s="1993"/>
      <c r="DH409" s="1264"/>
      <c r="DI409" s="1264"/>
      <c r="DJ409" s="1264"/>
      <c r="DK409" s="1264"/>
      <c r="DL409" s="1264"/>
      <c r="DM409" s="1264"/>
      <c r="DN409" s="1264"/>
      <c r="DO409" s="1264"/>
      <c r="DP409" s="1264"/>
      <c r="DQ409" s="1264"/>
      <c r="DR409" s="307"/>
    </row>
    <row r="410" spans="1:122" s="465" customFormat="1" ht="15" customHeight="1">
      <c r="A410" s="1772" t="str">
        <f>BD410</f>
        <v>①</v>
      </c>
      <c r="B410" s="1773"/>
      <c r="C410" s="1773"/>
      <c r="D410" s="1773"/>
      <c r="E410" s="1773"/>
      <c r="F410" s="187" t="s">
        <v>383</v>
      </c>
      <c r="AY410" s="195"/>
      <c r="BA410" s="192">
        <f t="shared" ref="BA410:BC411" si="103">BA409</f>
        <v>7</v>
      </c>
      <c r="BB410" s="192">
        <f t="shared" si="103"/>
        <v>2</v>
      </c>
      <c r="BC410" s="192">
        <f t="shared" si="103"/>
        <v>3</v>
      </c>
      <c r="BD410" s="193" t="str">
        <f>IF(ISBLANK(BD409),"①",CHAR(CODE(BD409)+1))</f>
        <v>①</v>
      </c>
      <c r="BE410" s="1102"/>
      <c r="BF410" s="1102"/>
      <c r="BG410" s="559" t="str">
        <f t="shared" ca="1" si="96"/>
        <v/>
      </c>
      <c r="BH410" s="560" t="str">
        <f t="shared" ca="1" si="97"/>
        <v/>
      </c>
      <c r="BI410" s="560" t="str">
        <f t="shared" ca="1" si="98"/>
        <v/>
      </c>
      <c r="BJ410" s="560" t="str">
        <f t="shared" ca="1" si="99"/>
        <v/>
      </c>
      <c r="BK410" s="560" t="str">
        <f t="shared" ca="1" si="100"/>
        <v/>
      </c>
      <c r="BL410" s="561" t="str">
        <f t="shared" ca="1" si="101"/>
        <v/>
      </c>
      <c r="CV410" s="1488" t="s">
        <v>2265</v>
      </c>
      <c r="CW410" s="1489"/>
      <c r="CX410" s="1489"/>
      <c r="CY410" s="1489"/>
      <c r="CZ410" s="1489"/>
      <c r="DA410" s="1489"/>
      <c r="DB410" s="1489"/>
      <c r="DC410" s="1489"/>
      <c r="DD410" s="1859">
        <v>44641</v>
      </c>
      <c r="DE410" s="1860"/>
      <c r="DF410" s="1860"/>
      <c r="DG410" s="1861"/>
      <c r="DH410" s="1264"/>
      <c r="DI410" s="1264"/>
      <c r="DJ410" s="1264"/>
      <c r="DK410" s="1264"/>
      <c r="DL410" s="1264"/>
      <c r="DM410" s="1264"/>
      <c r="DN410" s="1264"/>
      <c r="DO410" s="1264"/>
      <c r="DP410" s="1264"/>
      <c r="DQ410" s="1264"/>
      <c r="DR410" s="307"/>
    </row>
    <row r="411" spans="1:122" s="465" customFormat="1" ht="15" customHeight="1">
      <c r="A411" s="1772" t="str">
        <f>BD411</f>
        <v>②</v>
      </c>
      <c r="B411" s="1773"/>
      <c r="C411" s="1773"/>
      <c r="D411" s="1773"/>
      <c r="E411" s="1773"/>
      <c r="F411" s="465" t="s">
        <v>867</v>
      </c>
      <c r="H411" s="189"/>
      <c r="I411" s="234"/>
      <c r="L411" s="190"/>
      <c r="M411" s="190"/>
      <c r="N411" s="190"/>
      <c r="AY411" s="195"/>
      <c r="BA411" s="192">
        <f t="shared" si="103"/>
        <v>7</v>
      </c>
      <c r="BB411" s="192">
        <f t="shared" si="103"/>
        <v>2</v>
      </c>
      <c r="BC411" s="192">
        <f t="shared" si="103"/>
        <v>3</v>
      </c>
      <c r="BD411" s="193" t="str">
        <f>IF(ISBLANK(BD410),"①",CHAR(CODE(BD410)+1))</f>
        <v>②</v>
      </c>
      <c r="BE411" s="1102"/>
      <c r="BF411" s="1102"/>
      <c r="BG411" s="559" t="str">
        <f t="shared" ca="1" si="96"/>
        <v/>
      </c>
      <c r="BH411" s="560" t="str">
        <f t="shared" ca="1" si="97"/>
        <v/>
      </c>
      <c r="BI411" s="560" t="str">
        <f t="shared" ca="1" si="98"/>
        <v/>
      </c>
      <c r="BJ411" s="560" t="str">
        <f t="shared" ca="1" si="99"/>
        <v/>
      </c>
      <c r="BK411" s="560" t="str">
        <f t="shared" ca="1" si="100"/>
        <v/>
      </c>
      <c r="BL411" s="561" t="str">
        <f t="shared" ca="1" si="101"/>
        <v/>
      </c>
      <c r="CV411" s="1488" t="s">
        <v>2265</v>
      </c>
      <c r="CW411" s="1489"/>
      <c r="CX411" s="1489"/>
      <c r="CY411" s="1489"/>
      <c r="CZ411" s="1489"/>
      <c r="DA411" s="1489"/>
      <c r="DB411" s="1489"/>
      <c r="DC411" s="1489"/>
      <c r="DD411" s="1859">
        <v>44641</v>
      </c>
      <c r="DE411" s="1860"/>
      <c r="DF411" s="1860"/>
      <c r="DG411" s="1861"/>
      <c r="DH411" s="1264"/>
      <c r="DI411" s="1264"/>
      <c r="DJ411" s="1264"/>
      <c r="DK411" s="1264"/>
      <c r="DL411" s="1264"/>
      <c r="DM411" s="1264"/>
      <c r="DN411" s="1264"/>
      <c r="DO411" s="1264"/>
      <c r="DP411" s="1264"/>
      <c r="DQ411" s="1264"/>
      <c r="DR411" s="307"/>
    </row>
    <row r="412" spans="1:122" s="465" customFormat="1" ht="15" customHeight="1">
      <c r="A412" s="1889" t="str">
        <f>BA412&amp;"."&amp;BB412</f>
        <v>7.3</v>
      </c>
      <c r="B412" s="1889"/>
      <c r="C412" s="1889"/>
      <c r="D412" s="187" t="s">
        <v>470</v>
      </c>
      <c r="H412" s="189"/>
      <c r="I412" s="234"/>
      <c r="L412" s="190"/>
      <c r="M412" s="190"/>
      <c r="N412" s="190"/>
      <c r="AY412" s="195"/>
      <c r="BA412" s="192">
        <f>BA411</f>
        <v>7</v>
      </c>
      <c r="BB412" s="193">
        <f>BB411+1</f>
        <v>3</v>
      </c>
      <c r="BC412" s="192"/>
      <c r="BD412" s="192"/>
      <c r="BE412" s="1102"/>
      <c r="BF412" s="1102"/>
      <c r="BG412" s="559" t="str">
        <f t="shared" ca="1" si="96"/>
        <v/>
      </c>
      <c r="BH412" s="560" t="str">
        <f t="shared" ca="1" si="97"/>
        <v/>
      </c>
      <c r="BI412" s="560" t="str">
        <f t="shared" ca="1" si="98"/>
        <v/>
      </c>
      <c r="BJ412" s="560" t="str">
        <f t="shared" ca="1" si="99"/>
        <v/>
      </c>
      <c r="BK412" s="560" t="str">
        <f t="shared" ca="1" si="100"/>
        <v/>
      </c>
      <c r="BL412" s="561" t="str">
        <f t="shared" ca="1" si="101"/>
        <v/>
      </c>
      <c r="CV412" s="1488" t="s">
        <v>2265</v>
      </c>
      <c r="CW412" s="1489"/>
      <c r="CX412" s="1489"/>
      <c r="CY412" s="1489"/>
      <c r="CZ412" s="1489"/>
      <c r="DA412" s="1489"/>
      <c r="DB412" s="1489"/>
      <c r="DC412" s="1489"/>
      <c r="DD412" s="1859">
        <v>44641</v>
      </c>
      <c r="DE412" s="1860"/>
      <c r="DF412" s="1860"/>
      <c r="DG412" s="1861"/>
      <c r="DH412" s="1264"/>
      <c r="DI412" s="1264"/>
      <c r="DJ412" s="1264"/>
      <c r="DK412" s="1264"/>
      <c r="DL412" s="1264"/>
      <c r="DM412" s="1264"/>
      <c r="DN412" s="1264"/>
      <c r="DO412" s="1264"/>
      <c r="DP412" s="1264"/>
      <c r="DQ412" s="1264"/>
      <c r="DR412" s="307"/>
    </row>
    <row r="413" spans="1:122" s="465" customFormat="1" ht="15" customHeight="1">
      <c r="A413" s="1048"/>
      <c r="B413" s="1049"/>
      <c r="C413" s="1049"/>
      <c r="D413" s="1029" t="s">
        <v>1381</v>
      </c>
      <c r="AY413" s="195"/>
      <c r="BA413" s="192">
        <f>BA412</f>
        <v>7</v>
      </c>
      <c r="BB413" s="192">
        <f>BB412</f>
        <v>3</v>
      </c>
      <c r="BC413" s="193">
        <f>BC412+1</f>
        <v>1</v>
      </c>
      <c r="BD413" s="192"/>
      <c r="BE413" s="1102"/>
      <c r="BF413" s="1102"/>
      <c r="BG413" s="559" t="str">
        <f t="shared" ca="1" si="96"/>
        <v/>
      </c>
      <c r="BH413" s="560" t="str">
        <f t="shared" ca="1" si="97"/>
        <v/>
      </c>
      <c r="BI413" s="560" t="str">
        <f t="shared" ca="1" si="98"/>
        <v/>
      </c>
      <c r="BJ413" s="560" t="str">
        <f t="shared" ca="1" si="99"/>
        <v/>
      </c>
      <c r="BK413" s="560" t="str">
        <f t="shared" ca="1" si="100"/>
        <v/>
      </c>
      <c r="BL413" s="561" t="str">
        <f t="shared" ca="1" si="101"/>
        <v/>
      </c>
      <c r="CV413" s="1528"/>
      <c r="CW413" s="1529"/>
      <c r="CX413" s="1529"/>
      <c r="CY413" s="1529"/>
      <c r="CZ413" s="1529"/>
      <c r="DA413" s="1529"/>
      <c r="DB413" s="1529"/>
      <c r="DC413" s="1529"/>
      <c r="DD413" s="1991"/>
      <c r="DE413" s="1992"/>
      <c r="DF413" s="1992"/>
      <c r="DG413" s="1993"/>
      <c r="DH413" s="1264"/>
      <c r="DI413" s="1264"/>
      <c r="DJ413" s="1264"/>
      <c r="DK413" s="1264"/>
      <c r="DL413" s="1264"/>
      <c r="DM413" s="1264"/>
      <c r="DN413" s="1264"/>
      <c r="DO413" s="1264"/>
      <c r="DP413" s="1264"/>
      <c r="DQ413" s="1264"/>
      <c r="DR413" s="307"/>
    </row>
    <row r="414" spans="1:122" s="465" customFormat="1" ht="15" customHeight="1">
      <c r="A414" s="1868" t="str">
        <f>BA414&amp;"."</f>
        <v>8.</v>
      </c>
      <c r="B414" s="1954"/>
      <c r="C414" s="469" t="s">
        <v>316</v>
      </c>
      <c r="D414" s="469"/>
      <c r="E414" s="469"/>
      <c r="F414" s="469"/>
      <c r="G414" s="469"/>
      <c r="H414" s="469"/>
      <c r="I414" s="469"/>
      <c r="J414" s="469"/>
      <c r="K414" s="469"/>
      <c r="L414" s="469"/>
      <c r="M414" s="469"/>
      <c r="N414" s="469"/>
      <c r="O414" s="469"/>
      <c r="P414" s="469"/>
      <c r="Q414" s="469"/>
      <c r="R414" s="469"/>
      <c r="S414" s="469"/>
      <c r="T414" s="469"/>
      <c r="U414" s="469"/>
      <c r="V414" s="469"/>
      <c r="W414" s="469"/>
      <c r="X414" s="469"/>
      <c r="Y414" s="469"/>
      <c r="Z414" s="469"/>
      <c r="AA414" s="469"/>
      <c r="AB414" s="469"/>
      <c r="AC414" s="469"/>
      <c r="AD414" s="469"/>
      <c r="AE414" s="469"/>
      <c r="AF414" s="469"/>
      <c r="AG414" s="469"/>
      <c r="AH414" s="469"/>
      <c r="AI414" s="469"/>
      <c r="AJ414" s="469"/>
      <c r="AK414" s="469"/>
      <c r="AL414" s="469"/>
      <c r="AM414" s="469"/>
      <c r="AN414" s="469"/>
      <c r="AO414" s="469"/>
      <c r="AP414" s="469"/>
      <c r="AQ414" s="469"/>
      <c r="AR414" s="469"/>
      <c r="AS414" s="469"/>
      <c r="AT414" s="469"/>
      <c r="AU414" s="469"/>
      <c r="AV414" s="469"/>
      <c r="AW414" s="469"/>
      <c r="AX414" s="469"/>
      <c r="AY414" s="276"/>
      <c r="BA414" s="193">
        <f>BA413+1</f>
        <v>8</v>
      </c>
      <c r="BB414" s="192"/>
      <c r="BC414" s="192"/>
      <c r="BD414" s="192"/>
      <c r="BE414" s="1102"/>
      <c r="BF414" s="1102"/>
      <c r="BG414" s="559" t="str">
        <f t="shared" ca="1" si="96"/>
        <v/>
      </c>
      <c r="BH414" s="560" t="str">
        <f t="shared" ca="1" si="97"/>
        <v/>
      </c>
      <c r="BI414" s="560" t="str">
        <f t="shared" ca="1" si="98"/>
        <v/>
      </c>
      <c r="BJ414" s="560" t="str">
        <f t="shared" ca="1" si="99"/>
        <v/>
      </c>
      <c r="BK414" s="560" t="str">
        <f t="shared" ca="1" si="100"/>
        <v/>
      </c>
      <c r="BL414" s="561" t="str">
        <f t="shared" ca="1" si="101"/>
        <v/>
      </c>
      <c r="CC414" s="94"/>
      <c r="CD414" s="94"/>
      <c r="CE414" s="94"/>
      <c r="CF414" s="94"/>
      <c r="CG414" s="94"/>
      <c r="CH414" s="94"/>
      <c r="CV414" s="1513"/>
      <c r="CW414" s="1264"/>
      <c r="CX414" s="1264"/>
      <c r="CY414" s="1264"/>
      <c r="CZ414" s="1264"/>
      <c r="DA414" s="1264"/>
      <c r="DB414" s="1264"/>
      <c r="DC414" s="1264"/>
      <c r="DD414" s="1991"/>
      <c r="DE414" s="1992"/>
      <c r="DF414" s="1992"/>
      <c r="DG414" s="1993"/>
      <c r="DH414" s="1264"/>
      <c r="DI414" s="1264"/>
      <c r="DJ414" s="1264"/>
      <c r="DK414" s="1264"/>
      <c r="DL414" s="1264"/>
      <c r="DM414" s="1264"/>
      <c r="DN414" s="1264"/>
      <c r="DO414" s="1264"/>
      <c r="DP414" s="1264"/>
      <c r="DQ414" s="1264"/>
      <c r="DR414" s="307"/>
    </row>
    <row r="415" spans="1:122" s="465" customFormat="1" ht="15" customHeight="1">
      <c r="A415" s="1760" t="str">
        <f>$BA415&amp;"."&amp;$BB415&amp;"."</f>
        <v>8.1.</v>
      </c>
      <c r="B415" s="1761"/>
      <c r="C415" s="1761"/>
      <c r="D415" s="319" t="s">
        <v>146</v>
      </c>
      <c r="E415" s="275"/>
      <c r="F415" s="275"/>
      <c r="G415" s="275"/>
      <c r="H415" s="1882">
        <f>$B$117</f>
        <v>77</v>
      </c>
      <c r="I415" s="1882"/>
      <c r="J415" s="844" t="str">
        <f>VLOOKUP(VALUE(H415),$B$38:$F$131,3,FALSE) &amp;" "&amp; VLOOKUP(VALUE(H415),$B$38:$F$131,5,FALSE)</f>
        <v>F2 データ登録</v>
      </c>
      <c r="K415" s="469"/>
      <c r="L415" s="244"/>
      <c r="M415" s="244"/>
      <c r="N415" s="244"/>
      <c r="O415" s="469" t="s">
        <v>871</v>
      </c>
      <c r="P415" s="469"/>
      <c r="Q415" s="469"/>
      <c r="R415" s="469"/>
      <c r="S415" s="469"/>
      <c r="T415" s="469"/>
      <c r="U415" s="469"/>
      <c r="V415" s="469"/>
      <c r="W415" s="469"/>
      <c r="X415" s="469"/>
      <c r="Y415" s="469"/>
      <c r="Z415" s="469"/>
      <c r="AA415" s="469"/>
      <c r="AB415" s="469"/>
      <c r="AC415" s="469"/>
      <c r="AD415" s="469"/>
      <c r="AE415" s="469"/>
      <c r="AF415" s="469"/>
      <c r="AG415" s="469"/>
      <c r="AH415" s="469"/>
      <c r="AI415" s="469"/>
      <c r="AJ415" s="469"/>
      <c r="AK415" s="469"/>
      <c r="AL415" s="469"/>
      <c r="AM415" s="469"/>
      <c r="AN415" s="469"/>
      <c r="AO415" s="469"/>
      <c r="AP415" s="469"/>
      <c r="AQ415" s="469"/>
      <c r="AR415" s="469"/>
      <c r="AS415" s="469"/>
      <c r="AT415" s="469"/>
      <c r="AU415" s="469"/>
      <c r="AV415" s="469"/>
      <c r="AW415" s="469"/>
      <c r="AX415" s="469"/>
      <c r="AY415" s="276"/>
      <c r="BA415" s="192">
        <f t="shared" ref="BA415:BC417" si="104">BA414</f>
        <v>8</v>
      </c>
      <c r="BB415" s="193">
        <f>BB414+1</f>
        <v>1</v>
      </c>
      <c r="BC415" s="192"/>
      <c r="BD415" s="192"/>
      <c r="BE415" s="1102"/>
      <c r="BF415" s="1102"/>
      <c r="BG415" s="559" t="str">
        <f t="shared" ca="1" si="96"/>
        <v/>
      </c>
      <c r="BH415" s="560" t="str">
        <f t="shared" ca="1" si="97"/>
        <v/>
      </c>
      <c r="BI415" s="560" t="str">
        <f t="shared" ca="1" si="98"/>
        <v/>
      </c>
      <c r="BJ415" s="560" t="str">
        <f t="shared" ca="1" si="99"/>
        <v/>
      </c>
      <c r="BK415" s="560" t="str">
        <f t="shared" ca="1" si="100"/>
        <v/>
      </c>
      <c r="BL415" s="561" t="str">
        <f t="shared" ca="1" si="101"/>
        <v/>
      </c>
      <c r="BN415" s="465" t="s">
        <v>2234</v>
      </c>
      <c r="BX415" s="94"/>
      <c r="BY415" s="94"/>
      <c r="BZ415" s="94"/>
      <c r="CA415" s="94"/>
      <c r="CB415" s="94"/>
      <c r="CV415" s="1528"/>
      <c r="CW415" s="1529"/>
      <c r="CX415" s="1529"/>
      <c r="CY415" s="1529"/>
      <c r="CZ415" s="1529"/>
      <c r="DA415" s="1529"/>
      <c r="DB415" s="1529"/>
      <c r="DC415" s="1529"/>
      <c r="DD415" s="1991"/>
      <c r="DE415" s="1992"/>
      <c r="DF415" s="1992"/>
      <c r="DG415" s="1993"/>
      <c r="DH415" s="1264"/>
      <c r="DI415" s="1264"/>
      <c r="DJ415" s="1264"/>
      <c r="DK415" s="1264"/>
      <c r="DL415" s="1264"/>
      <c r="DM415" s="1264"/>
      <c r="DN415" s="1264"/>
      <c r="DO415" s="1264"/>
      <c r="DP415" s="1264"/>
      <c r="DQ415" s="1264"/>
      <c r="DR415" s="307"/>
    </row>
    <row r="416" spans="1:122" s="465" customFormat="1" ht="15" customHeight="1">
      <c r="A416" s="1760" t="str">
        <f>$BA416&amp;"."&amp;$BB416&amp;"."&amp;$BC416&amp;"."</f>
        <v>8.1.1.</v>
      </c>
      <c r="B416" s="1761"/>
      <c r="C416" s="1761"/>
      <c r="D416" s="1761"/>
      <c r="E416" s="469" t="s">
        <v>1051</v>
      </c>
      <c r="F416" s="469"/>
      <c r="G416" s="469"/>
      <c r="H416" s="469"/>
      <c r="I416" s="469"/>
      <c r="J416" s="469"/>
      <c r="K416" s="469"/>
      <c r="L416" s="469"/>
      <c r="M416" s="469"/>
      <c r="N416" s="469"/>
      <c r="O416" s="469"/>
      <c r="P416" s="469"/>
      <c r="Q416" s="469"/>
      <c r="R416" s="469"/>
      <c r="S416" s="469"/>
      <c r="T416" s="469"/>
      <c r="U416" s="469"/>
      <c r="V416" s="469"/>
      <c r="W416" s="469"/>
      <c r="X416" s="469"/>
      <c r="Y416" s="469"/>
      <c r="Z416" s="469"/>
      <c r="AA416" s="469"/>
      <c r="AB416" s="469"/>
      <c r="AC416" s="469"/>
      <c r="AD416" s="469"/>
      <c r="AE416" s="469"/>
      <c r="AF416" s="469"/>
      <c r="AG416" s="469"/>
      <c r="AH416" s="469"/>
      <c r="AI416" s="469"/>
      <c r="AJ416" s="469"/>
      <c r="AK416" s="469"/>
      <c r="AL416" s="469"/>
      <c r="AM416" s="469"/>
      <c r="AN416" s="469"/>
      <c r="AO416" s="469"/>
      <c r="AP416" s="469"/>
      <c r="AQ416" s="469"/>
      <c r="AR416" s="469"/>
      <c r="AS416" s="469"/>
      <c r="AT416" s="469"/>
      <c r="AU416" s="469"/>
      <c r="AV416" s="469"/>
      <c r="AW416" s="469"/>
      <c r="AX416" s="469"/>
      <c r="AY416" s="276"/>
      <c r="BA416" s="192">
        <f t="shared" si="104"/>
        <v>8</v>
      </c>
      <c r="BB416" s="192">
        <f t="shared" si="104"/>
        <v>1</v>
      </c>
      <c r="BC416" s="193">
        <f>BC415+1</f>
        <v>1</v>
      </c>
      <c r="BD416" s="192"/>
      <c r="BE416" s="192"/>
      <c r="BF416" s="1102"/>
      <c r="BG416" s="559" t="str">
        <f t="shared" ca="1" si="96"/>
        <v/>
      </c>
      <c r="BH416" s="560" t="str">
        <f t="shared" ca="1" si="97"/>
        <v/>
      </c>
      <c r="BI416" s="560" t="str">
        <f t="shared" ca="1" si="98"/>
        <v/>
      </c>
      <c r="BJ416" s="560" t="str">
        <f t="shared" ca="1" si="99"/>
        <v/>
      </c>
      <c r="BK416" s="560" t="str">
        <f t="shared" ca="1" si="100"/>
        <v/>
      </c>
      <c r="BL416" s="561" t="str">
        <f t="shared" ca="1" si="101"/>
        <v/>
      </c>
      <c r="BO416" s="465" t="s">
        <v>2235</v>
      </c>
      <c r="CV416" s="1488" t="s">
        <v>2265</v>
      </c>
      <c r="CW416" s="1489"/>
      <c r="CX416" s="1489"/>
      <c r="CY416" s="1489"/>
      <c r="CZ416" s="1489"/>
      <c r="DA416" s="1489"/>
      <c r="DB416" s="1489"/>
      <c r="DC416" s="1489"/>
      <c r="DD416" s="1859">
        <v>44643</v>
      </c>
      <c r="DE416" s="1860"/>
      <c r="DF416" s="1860"/>
      <c r="DG416" s="1861"/>
      <c r="DH416" s="1264"/>
      <c r="DI416" s="1264"/>
      <c r="DJ416" s="1264"/>
      <c r="DK416" s="1264"/>
      <c r="DL416" s="1264"/>
      <c r="DM416" s="1264"/>
      <c r="DN416" s="1264"/>
      <c r="DO416" s="1264"/>
      <c r="DP416" s="1264"/>
      <c r="DQ416" s="1264"/>
      <c r="DR416" s="307"/>
    </row>
    <row r="417" spans="1:122" s="465" customFormat="1" ht="15" customHeight="1">
      <c r="A417" s="469"/>
      <c r="B417" s="469"/>
      <c r="C417" s="469"/>
      <c r="D417" s="469"/>
      <c r="E417" s="469" t="str">
        <f>$BR$77&amp;"を行う。"</f>
        <v>「共通仕様」「52. データ登録共通処理」を行う。</v>
      </c>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c r="AE417" s="275"/>
      <c r="AF417" s="275"/>
      <c r="AG417" s="275"/>
      <c r="AH417" s="275"/>
      <c r="AI417" s="275"/>
      <c r="AJ417" s="275"/>
      <c r="AK417" s="275"/>
      <c r="AL417" s="275"/>
      <c r="AM417" s="275"/>
      <c r="AN417" s="275"/>
      <c r="AO417" s="275"/>
      <c r="AP417" s="275"/>
      <c r="AQ417" s="275"/>
      <c r="AR417" s="275"/>
      <c r="AS417" s="275"/>
      <c r="AT417" s="275"/>
      <c r="AU417" s="275"/>
      <c r="AV417" s="275"/>
      <c r="AW417" s="275"/>
      <c r="AX417" s="275"/>
      <c r="AY417" s="276"/>
      <c r="BA417" s="192">
        <f t="shared" si="104"/>
        <v>8</v>
      </c>
      <c r="BB417" s="192">
        <f t="shared" si="104"/>
        <v>1</v>
      </c>
      <c r="BC417" s="192">
        <f t="shared" si="104"/>
        <v>1</v>
      </c>
      <c r="BD417" s="192"/>
      <c r="BE417" s="192"/>
      <c r="BF417" s="192"/>
      <c r="BG417" s="559" t="str">
        <f t="shared" ca="1" si="96"/>
        <v/>
      </c>
      <c r="BH417" s="560" t="str">
        <f t="shared" ca="1" si="97"/>
        <v/>
      </c>
      <c r="BI417" s="560" t="str">
        <f t="shared" ca="1" si="98"/>
        <v/>
      </c>
      <c r="BJ417" s="560" t="str">
        <f t="shared" ca="1" si="99"/>
        <v/>
      </c>
      <c r="BK417" s="560" t="str">
        <f t="shared" ca="1" si="100"/>
        <v/>
      </c>
      <c r="BL417" s="561" t="str">
        <f t="shared" ca="1" si="101"/>
        <v/>
      </c>
      <c r="BP417" s="465" t="s">
        <v>2236</v>
      </c>
      <c r="BR417" s="94"/>
      <c r="BS417" s="94"/>
      <c r="BT417" s="94"/>
      <c r="BU417" s="94"/>
      <c r="BV417" s="94"/>
      <c r="BW417" s="94"/>
      <c r="CV417" s="1528"/>
      <c r="CW417" s="1529"/>
      <c r="CX417" s="1529"/>
      <c r="CY417" s="1529"/>
      <c r="CZ417" s="1529"/>
      <c r="DA417" s="1529"/>
      <c r="DB417" s="1529"/>
      <c r="DC417" s="1529"/>
      <c r="DD417" s="1991"/>
      <c r="DE417" s="1992"/>
      <c r="DF417" s="1992"/>
      <c r="DG417" s="1993"/>
      <c r="DH417" s="1264"/>
      <c r="DI417" s="1264"/>
      <c r="DJ417" s="1264"/>
      <c r="DK417" s="1264"/>
      <c r="DL417" s="1264"/>
      <c r="DM417" s="1264"/>
      <c r="DN417" s="1264"/>
      <c r="DO417" s="1264"/>
      <c r="DP417" s="1264"/>
      <c r="DQ417" s="1264"/>
      <c r="DR417" s="307"/>
    </row>
    <row r="418" spans="1:122" s="465" customFormat="1" ht="15" customHeight="1">
      <c r="A418" s="1760" t="str">
        <f>$BA418&amp;"."&amp;$BB418&amp;"."&amp;$BC418&amp;"."</f>
        <v>8.1.2.</v>
      </c>
      <c r="B418" s="1761"/>
      <c r="C418" s="1761"/>
      <c r="D418" s="1761"/>
      <c r="E418" s="469" t="s">
        <v>1052</v>
      </c>
      <c r="F418" s="469"/>
      <c r="G418" s="469"/>
      <c r="H418" s="469"/>
      <c r="I418" s="469"/>
      <c r="J418" s="469"/>
      <c r="K418" s="469"/>
      <c r="L418" s="469"/>
      <c r="M418" s="469"/>
      <c r="N418" s="469"/>
      <c r="O418" s="469"/>
      <c r="P418" s="469"/>
      <c r="Q418" s="469"/>
      <c r="R418" s="469"/>
      <c r="S418" s="469"/>
      <c r="T418" s="469"/>
      <c r="U418" s="469"/>
      <c r="V418" s="469"/>
      <c r="W418" s="469"/>
      <c r="X418" s="469"/>
      <c r="Y418" s="469"/>
      <c r="Z418" s="469"/>
      <c r="AA418" s="469"/>
      <c r="AB418" s="469"/>
      <c r="AC418" s="469"/>
      <c r="AD418" s="469"/>
      <c r="AE418" s="469"/>
      <c r="AF418" s="469"/>
      <c r="AG418" s="469"/>
      <c r="AH418" s="469"/>
      <c r="AI418" s="469"/>
      <c r="AJ418" s="469"/>
      <c r="AK418" s="469"/>
      <c r="AL418" s="469"/>
      <c r="AM418" s="469"/>
      <c r="AN418" s="469"/>
      <c r="AO418" s="469"/>
      <c r="AP418" s="469"/>
      <c r="AQ418" s="469"/>
      <c r="AR418" s="469"/>
      <c r="AS418" s="469"/>
      <c r="AT418" s="469"/>
      <c r="AU418" s="469"/>
      <c r="AV418" s="469"/>
      <c r="AW418" s="469"/>
      <c r="AX418" s="469"/>
      <c r="AY418" s="276"/>
      <c r="BA418" s="192">
        <f t="shared" ref="BA418:BC423" si="105">BA417</f>
        <v>8</v>
      </c>
      <c r="BB418" s="192">
        <f t="shared" si="105"/>
        <v>1</v>
      </c>
      <c r="BC418" s="193">
        <f>BC417+1</f>
        <v>2</v>
      </c>
      <c r="BD418" s="192"/>
      <c r="BE418" s="192"/>
      <c r="BF418" s="1102"/>
      <c r="BG418" s="559" t="str">
        <f t="shared" ca="1" si="96"/>
        <v/>
      </c>
      <c r="BH418" s="560" t="str">
        <f t="shared" ca="1" si="97"/>
        <v/>
      </c>
      <c r="BI418" s="560" t="str">
        <f t="shared" ca="1" si="98"/>
        <v/>
      </c>
      <c r="BJ418" s="560" t="str">
        <f t="shared" ca="1" si="99"/>
        <v/>
      </c>
      <c r="BK418" s="560" t="str">
        <f t="shared" ca="1" si="100"/>
        <v/>
      </c>
      <c r="BL418" s="561" t="str">
        <f t="shared" ca="1" si="101"/>
        <v/>
      </c>
      <c r="CV418" s="1488" t="s">
        <v>2265</v>
      </c>
      <c r="CW418" s="1489"/>
      <c r="CX418" s="1489"/>
      <c r="CY418" s="1489"/>
      <c r="CZ418" s="1489"/>
      <c r="DA418" s="1489"/>
      <c r="DB418" s="1489"/>
      <c r="DC418" s="1489"/>
      <c r="DD418" s="1859">
        <v>44643</v>
      </c>
      <c r="DE418" s="1860"/>
      <c r="DF418" s="1860"/>
      <c r="DG418" s="1861"/>
      <c r="DH418" s="1264"/>
      <c r="DI418" s="1264"/>
      <c r="DJ418" s="1264"/>
      <c r="DK418" s="1264"/>
      <c r="DL418" s="1264"/>
      <c r="DM418" s="1264"/>
      <c r="DN418" s="1264"/>
      <c r="DO418" s="1264"/>
      <c r="DP418" s="1264"/>
      <c r="DQ418" s="1264"/>
      <c r="DR418" s="307"/>
    </row>
    <row r="419" spans="1:122" s="465" customFormat="1" ht="15" customHeight="1">
      <c r="A419" s="469"/>
      <c r="B419" s="469"/>
      <c r="C419" s="469"/>
      <c r="D419" s="469"/>
      <c r="E419" s="469" t="s">
        <v>1664</v>
      </c>
      <c r="F419" s="469"/>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c r="AE419" s="275"/>
      <c r="AF419" s="275"/>
      <c r="AG419" s="275"/>
      <c r="AH419" s="275"/>
      <c r="AI419" s="275"/>
      <c r="AJ419" s="275"/>
      <c r="AK419" s="275"/>
      <c r="AL419" s="275"/>
      <c r="AM419" s="275"/>
      <c r="AN419" s="275"/>
      <c r="AO419" s="275"/>
      <c r="AP419" s="275"/>
      <c r="AQ419" s="275"/>
      <c r="AR419" s="275"/>
      <c r="AS419" s="275"/>
      <c r="AT419" s="275"/>
      <c r="AU419" s="275"/>
      <c r="AV419" s="275"/>
      <c r="AW419" s="275"/>
      <c r="AX419" s="275"/>
      <c r="AY419" s="276"/>
      <c r="BA419" s="192">
        <f t="shared" si="105"/>
        <v>8</v>
      </c>
      <c r="BB419" s="192">
        <f t="shared" si="105"/>
        <v>1</v>
      </c>
      <c r="BC419" s="192">
        <f t="shared" si="105"/>
        <v>2</v>
      </c>
      <c r="BD419" s="192"/>
      <c r="BE419" s="192"/>
      <c r="BF419" s="192"/>
      <c r="BG419" s="559" t="str">
        <f t="shared" ca="1" si="96"/>
        <v/>
      </c>
      <c r="BH419" s="560" t="str">
        <f t="shared" ca="1" si="97"/>
        <v/>
      </c>
      <c r="BI419" s="560" t="str">
        <f t="shared" ca="1" si="98"/>
        <v/>
      </c>
      <c r="BJ419" s="560" t="str">
        <f t="shared" ca="1" si="99"/>
        <v/>
      </c>
      <c r="BK419" s="560" t="str">
        <f t="shared" ca="1" si="100"/>
        <v/>
      </c>
      <c r="BL419" s="561" t="str">
        <f t="shared" ca="1" si="101"/>
        <v/>
      </c>
      <c r="CV419" s="1488" t="s">
        <v>2265</v>
      </c>
      <c r="CW419" s="1489"/>
      <c r="CX419" s="1489"/>
      <c r="CY419" s="1489"/>
      <c r="CZ419" s="1489"/>
      <c r="DA419" s="1489"/>
      <c r="DB419" s="1489"/>
      <c r="DC419" s="1489"/>
      <c r="DD419" s="1859">
        <v>44643</v>
      </c>
      <c r="DE419" s="1860"/>
      <c r="DF419" s="1860"/>
      <c r="DG419" s="1861"/>
      <c r="DH419" s="1264"/>
      <c r="DI419" s="1264"/>
      <c r="DJ419" s="1264"/>
      <c r="DK419" s="1264"/>
      <c r="DL419" s="1264"/>
      <c r="DM419" s="1264"/>
      <c r="DN419" s="1264"/>
      <c r="DO419" s="1264"/>
      <c r="DP419" s="1264"/>
      <c r="DQ419" s="1264"/>
      <c r="DR419" s="307"/>
    </row>
    <row r="420" spans="1:122" s="94" customFormat="1" ht="15" customHeight="1">
      <c r="A420" s="1760" t="str">
        <f>$BA420&amp;"."&amp;$BB420&amp;"."&amp;$BC420&amp;"."</f>
        <v>8.1.3.</v>
      </c>
      <c r="B420" s="1761"/>
      <c r="C420" s="1761"/>
      <c r="D420" s="1761"/>
      <c r="E420" s="469" t="s">
        <v>1065</v>
      </c>
      <c r="F420" s="469"/>
      <c r="G420" s="469"/>
      <c r="H420" s="469"/>
      <c r="I420" s="469"/>
      <c r="J420" s="469"/>
      <c r="K420" s="469"/>
      <c r="L420" s="469"/>
      <c r="M420" s="469"/>
      <c r="N420" s="469"/>
      <c r="O420" s="469"/>
      <c r="P420" s="469"/>
      <c r="Q420" s="469"/>
      <c r="R420" s="469"/>
      <c r="S420" s="469"/>
      <c r="T420" s="469"/>
      <c r="U420" s="469"/>
      <c r="V420" s="469"/>
      <c r="W420" s="469"/>
      <c r="X420" s="469"/>
      <c r="Y420" s="469"/>
      <c r="Z420" s="469"/>
      <c r="AA420" s="469"/>
      <c r="AB420" s="469"/>
      <c r="AC420" s="469"/>
      <c r="AD420" s="469"/>
      <c r="AE420" s="469"/>
      <c r="AF420" s="469"/>
      <c r="AG420" s="469"/>
      <c r="AH420" s="469"/>
      <c r="AI420" s="469"/>
      <c r="AJ420" s="469"/>
      <c r="AK420" s="469"/>
      <c r="AL420" s="469"/>
      <c r="AM420" s="469"/>
      <c r="AN420" s="469"/>
      <c r="AO420" s="469"/>
      <c r="AP420" s="469"/>
      <c r="AQ420" s="469"/>
      <c r="AR420" s="469"/>
      <c r="AS420" s="469"/>
      <c r="AT420" s="469"/>
      <c r="AU420" s="469"/>
      <c r="AV420" s="469"/>
      <c r="AW420" s="469"/>
      <c r="AX420" s="469"/>
      <c r="AY420" s="276"/>
      <c r="AZ420" s="465"/>
      <c r="BA420" s="192">
        <f t="shared" si="105"/>
        <v>8</v>
      </c>
      <c r="BB420" s="192">
        <f t="shared" si="105"/>
        <v>1</v>
      </c>
      <c r="BC420" s="193">
        <f>BC419+1</f>
        <v>3</v>
      </c>
      <c r="BD420" s="192"/>
      <c r="BE420" s="192"/>
      <c r="BF420" s="1102"/>
      <c r="BG420" s="559" t="str">
        <f t="shared" ca="1" si="96"/>
        <v/>
      </c>
      <c r="BH420" s="560" t="str">
        <f t="shared" ca="1" si="97"/>
        <v/>
      </c>
      <c r="BI420" s="560" t="str">
        <f t="shared" ca="1" si="98"/>
        <v/>
      </c>
      <c r="BJ420" s="560" t="str">
        <f t="shared" ca="1" si="99"/>
        <v/>
      </c>
      <c r="BK420" s="560" t="str">
        <f t="shared" ca="1" si="100"/>
        <v/>
      </c>
      <c r="BL420" s="561" t="str">
        <f t="shared" ca="1" si="101"/>
        <v/>
      </c>
      <c r="BO420" s="94" t="s">
        <v>2237</v>
      </c>
      <c r="BR420" s="465"/>
      <c r="BS420" s="465"/>
      <c r="BT420" s="465"/>
      <c r="BU420" s="465"/>
      <c r="BV420" s="465"/>
      <c r="BW420" s="465"/>
      <c r="BX420" s="465"/>
      <c r="BY420" s="465"/>
      <c r="BZ420" s="465"/>
      <c r="CA420" s="465"/>
      <c r="CB420" s="465"/>
      <c r="CC420" s="465"/>
      <c r="CD420" s="465"/>
      <c r="CE420" s="465"/>
      <c r="CF420" s="465"/>
      <c r="CG420" s="465"/>
      <c r="CH420" s="465"/>
      <c r="CI420" s="465"/>
      <c r="CJ420" s="465"/>
      <c r="CK420" s="465"/>
      <c r="CV420" s="1488" t="s">
        <v>2265</v>
      </c>
      <c r="CW420" s="1489"/>
      <c r="CX420" s="1489"/>
      <c r="CY420" s="1489"/>
      <c r="CZ420" s="1489"/>
      <c r="DA420" s="1489"/>
      <c r="DB420" s="1489"/>
      <c r="DC420" s="1489"/>
      <c r="DD420" s="1859">
        <v>44643</v>
      </c>
      <c r="DE420" s="1860"/>
      <c r="DF420" s="1860"/>
      <c r="DG420" s="1861"/>
      <c r="DH420" s="1522"/>
      <c r="DI420" s="1522"/>
      <c r="DJ420" s="1522"/>
      <c r="DK420" s="1522"/>
      <c r="DL420" s="1522"/>
      <c r="DM420" s="1522"/>
      <c r="DN420" s="1522"/>
      <c r="DO420" s="1522"/>
      <c r="DP420" s="1522"/>
      <c r="DQ420" s="1522"/>
      <c r="DR420" s="1523"/>
    </row>
    <row r="421" spans="1:122" s="465" customFormat="1" ht="15" customHeight="1">
      <c r="A421" s="469"/>
      <c r="B421" s="469"/>
      <c r="C421" s="469"/>
      <c r="D421" s="469"/>
      <c r="E421" s="304" t="str">
        <f>$CL$26&amp;"を実施する。"</f>
        <v>「9. データ登録処理」を実施する。</v>
      </c>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c r="AU421" s="304"/>
      <c r="AV421" s="304"/>
      <c r="AW421" s="304"/>
      <c r="AX421" s="304"/>
      <c r="AY421" s="276"/>
      <c r="BA421" s="683">
        <f t="shared" si="105"/>
        <v>8</v>
      </c>
      <c r="BB421" s="683">
        <f t="shared" si="105"/>
        <v>1</v>
      </c>
      <c r="BC421" s="683">
        <f t="shared" si="105"/>
        <v>3</v>
      </c>
      <c r="BD421" s="192"/>
      <c r="BE421" s="192"/>
      <c r="BF421" s="1102"/>
      <c r="BG421" s="559" t="str">
        <f t="shared" ca="1" si="96"/>
        <v/>
      </c>
      <c r="BH421" s="560" t="str">
        <f t="shared" ca="1" si="97"/>
        <v/>
      </c>
      <c r="BI421" s="560" t="str">
        <f t="shared" ca="1" si="98"/>
        <v/>
      </c>
      <c r="BJ421" s="560" t="str">
        <f t="shared" ca="1" si="99"/>
        <v/>
      </c>
      <c r="BK421" s="560" t="str">
        <f t="shared" ca="1" si="100"/>
        <v/>
      </c>
      <c r="BL421" s="561" t="str">
        <f t="shared" ca="1" si="101"/>
        <v/>
      </c>
      <c r="BP421" s="465" t="s">
        <v>2238</v>
      </c>
      <c r="CC421" s="469"/>
      <c r="CD421" s="469"/>
      <c r="CE421" s="469"/>
      <c r="CV421" s="1528"/>
      <c r="CW421" s="1529"/>
      <c r="CX421" s="1529"/>
      <c r="CY421" s="1529"/>
      <c r="CZ421" s="1529"/>
      <c r="DA421" s="1529"/>
      <c r="DB421" s="1529"/>
      <c r="DC421" s="1529"/>
      <c r="DD421" s="1991"/>
      <c r="DE421" s="1992"/>
      <c r="DF421" s="1992"/>
      <c r="DG421" s="1993"/>
      <c r="DH421" s="1264"/>
      <c r="DI421" s="1264"/>
      <c r="DJ421" s="1264"/>
      <c r="DK421" s="1264"/>
      <c r="DL421" s="1264"/>
      <c r="DM421" s="1264"/>
      <c r="DN421" s="1264"/>
      <c r="DO421" s="1264"/>
      <c r="DP421" s="1264"/>
      <c r="DQ421" s="1264"/>
      <c r="DR421" s="307"/>
    </row>
    <row r="422" spans="1:122" s="465" customFormat="1" ht="15" customHeight="1">
      <c r="A422" s="1760" t="str">
        <f>$BA422&amp;"."&amp;$BB422&amp;"."</f>
        <v>8.2.</v>
      </c>
      <c r="B422" s="1761"/>
      <c r="C422" s="1761"/>
      <c r="D422" s="319" t="s">
        <v>146</v>
      </c>
      <c r="E422" s="275"/>
      <c r="F422" s="275"/>
      <c r="G422" s="275"/>
      <c r="H422" s="1882">
        <f>$B$119</f>
        <v>79</v>
      </c>
      <c r="I422" s="1882"/>
      <c r="J422" s="844" t="str">
        <f>VLOOKUP(VALUE(H422),$B$38:$F$131,3,FALSE) &amp;" "&amp; VLOOKUP(VALUE(H422),$B$38:$F$131,5,FALSE)</f>
        <v>F4 Excel出力</v>
      </c>
      <c r="K422" s="275"/>
      <c r="L422" s="475"/>
      <c r="M422" s="475"/>
      <c r="N422" s="475"/>
      <c r="O422" s="275" t="s">
        <v>317</v>
      </c>
      <c r="P422" s="275"/>
      <c r="Q422" s="275"/>
      <c r="R422" s="275"/>
      <c r="S422" s="275"/>
      <c r="T422" s="275"/>
      <c r="U422" s="275"/>
      <c r="V422" s="275"/>
      <c r="W422" s="275"/>
      <c r="X422" s="275"/>
      <c r="Y422" s="275"/>
      <c r="Z422" s="275"/>
      <c r="AA422" s="275"/>
      <c r="AB422" s="275"/>
      <c r="AC422" s="275"/>
      <c r="AD422" s="275"/>
      <c r="AE422" s="275"/>
      <c r="AF422" s="275"/>
      <c r="AG422" s="275"/>
      <c r="AH422" s="275"/>
      <c r="AI422" s="275"/>
      <c r="AJ422" s="275"/>
      <c r="AK422" s="275"/>
      <c r="AL422" s="275"/>
      <c r="AM422" s="275"/>
      <c r="AN422" s="275"/>
      <c r="AO422" s="275"/>
      <c r="AP422" s="275"/>
      <c r="AQ422" s="275"/>
      <c r="AR422" s="275"/>
      <c r="AS422" s="275"/>
      <c r="AT422" s="275"/>
      <c r="AU422" s="275"/>
      <c r="AV422" s="275"/>
      <c r="AW422" s="275"/>
      <c r="AX422" s="275"/>
      <c r="AY422" s="223"/>
      <c r="BA422" s="192">
        <f>BA421</f>
        <v>8</v>
      </c>
      <c r="BB422" s="193">
        <f>BB421+1</f>
        <v>2</v>
      </c>
      <c r="BC422" s="192"/>
      <c r="BD422" s="192"/>
      <c r="BE422" s="192"/>
      <c r="BF422" s="1101"/>
      <c r="BG422" s="559" t="str">
        <f t="shared" ca="1" si="96"/>
        <v/>
      </c>
      <c r="BH422" s="560" t="str">
        <f t="shared" ca="1" si="97"/>
        <v/>
      </c>
      <c r="BI422" s="560" t="str">
        <f t="shared" ca="1" si="98"/>
        <v/>
      </c>
      <c r="BJ422" s="560" t="str">
        <f t="shared" ca="1" si="99"/>
        <v/>
      </c>
      <c r="BK422" s="560" t="str">
        <f t="shared" ca="1" si="100"/>
        <v/>
      </c>
      <c r="BL422" s="561" t="str">
        <f t="shared" ca="1" si="101"/>
        <v/>
      </c>
      <c r="BN422" s="465" t="s">
        <v>2243</v>
      </c>
      <c r="BX422" s="469"/>
      <c r="BY422" s="469"/>
      <c r="BZ422" s="469"/>
      <c r="CA422" s="469"/>
      <c r="CB422" s="469"/>
      <c r="CV422" s="1528"/>
      <c r="CW422" s="1529"/>
      <c r="CX422" s="1529"/>
      <c r="CY422" s="1529"/>
      <c r="CZ422" s="1529"/>
      <c r="DA422" s="1529"/>
      <c r="DB422" s="1529"/>
      <c r="DC422" s="1529"/>
      <c r="DD422" s="1991"/>
      <c r="DE422" s="1992"/>
      <c r="DF422" s="1992"/>
      <c r="DG422" s="1993"/>
      <c r="DH422" s="1264"/>
      <c r="DI422" s="1264"/>
      <c r="DJ422" s="1264"/>
      <c r="DK422" s="1264"/>
      <c r="DL422" s="1264"/>
      <c r="DM422" s="1264"/>
      <c r="DN422" s="1264"/>
      <c r="DO422" s="1264"/>
      <c r="DP422" s="1264"/>
      <c r="DQ422" s="1264"/>
      <c r="DR422" s="307"/>
    </row>
    <row r="423" spans="1:122" s="465" customFormat="1" ht="15" customHeight="1">
      <c r="A423" s="1760" t="str">
        <f>$BA423&amp;"."&amp;$BB423&amp;"."&amp;$BC423&amp;"."</f>
        <v>8.2.1.</v>
      </c>
      <c r="B423" s="1761"/>
      <c r="C423" s="1761"/>
      <c r="D423" s="1761"/>
      <c r="E423" s="469" t="s">
        <v>1385</v>
      </c>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c r="AE423" s="275"/>
      <c r="AF423" s="275"/>
      <c r="AG423" s="275"/>
      <c r="AH423" s="275"/>
      <c r="AI423" s="275"/>
      <c r="AJ423" s="275"/>
      <c r="AK423" s="275"/>
      <c r="AL423" s="275"/>
      <c r="AM423" s="275"/>
      <c r="AN423" s="275"/>
      <c r="AO423" s="275"/>
      <c r="AP423" s="275"/>
      <c r="AQ423" s="275"/>
      <c r="AR423" s="275"/>
      <c r="AS423" s="275"/>
      <c r="AT423" s="275"/>
      <c r="AU423" s="275"/>
      <c r="AV423" s="275"/>
      <c r="AW423" s="275"/>
      <c r="AX423" s="275"/>
      <c r="AY423" s="223"/>
      <c r="BA423" s="192">
        <f t="shared" si="105"/>
        <v>8</v>
      </c>
      <c r="BB423" s="192">
        <f t="shared" si="105"/>
        <v>2</v>
      </c>
      <c r="BC423" s="193">
        <f>BC422+1</f>
        <v>1</v>
      </c>
      <c r="BD423" s="192"/>
      <c r="BE423" s="192"/>
      <c r="BF423" s="1101"/>
      <c r="BG423" s="559" t="str">
        <f t="shared" ca="1" si="96"/>
        <v/>
      </c>
      <c r="BH423" s="560" t="str">
        <f t="shared" ca="1" si="97"/>
        <v/>
      </c>
      <c r="BI423" s="560" t="str">
        <f t="shared" ca="1" si="98"/>
        <v/>
      </c>
      <c r="BJ423" s="560" t="str">
        <f t="shared" ca="1" si="99"/>
        <v/>
      </c>
      <c r="BK423" s="560" t="str">
        <f t="shared" ca="1" si="100"/>
        <v/>
      </c>
      <c r="BL423" s="561" t="str">
        <f t="shared" ca="1" si="101"/>
        <v/>
      </c>
      <c r="BO423" s="465" t="s">
        <v>2239</v>
      </c>
      <c r="CV423" s="1488" t="s">
        <v>2265</v>
      </c>
      <c r="CW423" s="1489"/>
      <c r="CX423" s="1489"/>
      <c r="CY423" s="1489"/>
      <c r="CZ423" s="1489"/>
      <c r="DA423" s="1489"/>
      <c r="DB423" s="1489"/>
      <c r="DC423" s="1489"/>
      <c r="DD423" s="1859">
        <v>44644</v>
      </c>
      <c r="DE423" s="1860"/>
      <c r="DF423" s="1860"/>
      <c r="DG423" s="1861"/>
      <c r="DH423" s="1264"/>
      <c r="DI423" s="1264"/>
      <c r="DJ423" s="1264"/>
      <c r="DK423" s="1264"/>
      <c r="DL423" s="1264"/>
      <c r="DM423" s="1264"/>
      <c r="DN423" s="1264"/>
      <c r="DO423" s="1264"/>
      <c r="DP423" s="1264"/>
      <c r="DQ423" s="1264"/>
      <c r="DR423" s="307"/>
    </row>
    <row r="424" spans="1:122" s="465" customFormat="1" ht="15" customHeight="1">
      <c r="A424" s="1462"/>
      <c r="B424" s="1463"/>
      <c r="C424" s="1463"/>
      <c r="D424" s="1463"/>
      <c r="E424" s="1212" t="s">
        <v>1386</v>
      </c>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479"/>
      <c r="AD424" s="275"/>
      <c r="AE424" s="275"/>
      <c r="AF424" s="275"/>
      <c r="AG424" s="275"/>
      <c r="AH424" s="275"/>
      <c r="AI424" s="275"/>
      <c r="AJ424" s="275"/>
      <c r="AK424" s="275"/>
      <c r="AL424" s="275"/>
      <c r="AM424" s="275"/>
      <c r="AN424" s="275"/>
      <c r="AO424" s="275"/>
      <c r="AP424" s="275"/>
      <c r="AQ424" s="275"/>
      <c r="AR424" s="275"/>
      <c r="AS424" s="275"/>
      <c r="AT424" s="275"/>
      <c r="AU424" s="275"/>
      <c r="AV424" s="275"/>
      <c r="AW424" s="275"/>
      <c r="AX424" s="275"/>
      <c r="AY424" s="223"/>
      <c r="AZ424" s="469"/>
      <c r="BA424" s="192">
        <f t="shared" ref="BA424:BD425" si="106">BA423</f>
        <v>8</v>
      </c>
      <c r="BB424" s="192">
        <f t="shared" si="106"/>
        <v>2</v>
      </c>
      <c r="BC424" s="192">
        <f t="shared" si="106"/>
        <v>1</v>
      </c>
      <c r="BD424" s="193" t="str">
        <f>IF(ISBLANK(BD423),"①",CHAR(CODE(BD423)+1))</f>
        <v>①</v>
      </c>
      <c r="BE424" s="1103"/>
      <c r="BF424" s="1103"/>
      <c r="BG424" s="559" t="str">
        <f t="shared" ca="1" si="96"/>
        <v/>
      </c>
      <c r="BH424" s="560" t="str">
        <f t="shared" ca="1" si="97"/>
        <v/>
      </c>
      <c r="BI424" s="560" t="str">
        <f t="shared" ca="1" si="98"/>
        <v/>
      </c>
      <c r="BJ424" s="560" t="str">
        <f t="shared" ca="1" si="99"/>
        <v/>
      </c>
      <c r="BK424" s="560" t="str">
        <f t="shared" ca="1" si="100"/>
        <v/>
      </c>
      <c r="BL424" s="561" t="str">
        <f t="shared" ca="1" si="101"/>
        <v/>
      </c>
      <c r="CV424" s="1528"/>
      <c r="CW424" s="1529"/>
      <c r="CX424" s="1529"/>
      <c r="CY424" s="1529"/>
      <c r="CZ424" s="1529"/>
      <c r="DA424" s="1529"/>
      <c r="DB424" s="1529"/>
      <c r="DC424" s="1529"/>
      <c r="DD424" s="1991"/>
      <c r="DE424" s="1992"/>
      <c r="DF424" s="1992"/>
      <c r="DG424" s="1993"/>
      <c r="DH424" s="1264"/>
      <c r="DI424" s="1264"/>
      <c r="DJ424" s="1264"/>
      <c r="DK424" s="1264"/>
      <c r="DL424" s="1264"/>
      <c r="DM424" s="1264"/>
      <c r="DN424" s="1264"/>
      <c r="DO424" s="1264"/>
      <c r="DP424" s="1264"/>
      <c r="DQ424" s="1264"/>
      <c r="DR424" s="307"/>
    </row>
    <row r="425" spans="1:122" s="465" customFormat="1" ht="15" customHeight="1">
      <c r="A425" s="320"/>
      <c r="B425" s="275"/>
      <c r="C425" s="275"/>
      <c r="D425" s="275"/>
      <c r="E425" s="845" t="s">
        <v>150</v>
      </c>
      <c r="F425" s="846"/>
      <c r="G425" s="846"/>
      <c r="H425" s="846"/>
      <c r="I425" s="846"/>
      <c r="J425" s="846"/>
      <c r="K425" s="846"/>
      <c r="L425" s="847"/>
      <c r="M425" s="301" t="s">
        <v>153</v>
      </c>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c r="AJ425" s="266"/>
      <c r="AK425" s="266"/>
      <c r="AL425" s="266"/>
      <c r="AM425" s="266"/>
      <c r="AN425" s="266"/>
      <c r="AO425" s="266"/>
      <c r="AP425" s="266"/>
      <c r="AQ425" s="266"/>
      <c r="AR425" s="266"/>
      <c r="AS425" s="266"/>
      <c r="AT425" s="266"/>
      <c r="AU425" s="266"/>
      <c r="AV425" s="266"/>
      <c r="AW425" s="266"/>
      <c r="AX425" s="267"/>
      <c r="AY425" s="223"/>
      <c r="AZ425" s="469"/>
      <c r="BA425" s="192">
        <f t="shared" si="106"/>
        <v>8</v>
      </c>
      <c r="BB425" s="192">
        <f t="shared" si="106"/>
        <v>2</v>
      </c>
      <c r="BC425" s="192">
        <f t="shared" si="106"/>
        <v>1</v>
      </c>
      <c r="BD425" s="192" t="str">
        <f t="shared" si="106"/>
        <v>①</v>
      </c>
      <c r="BE425" s="1101"/>
      <c r="BF425" s="192"/>
      <c r="BG425" s="559" t="str">
        <f t="shared" ca="1" si="96"/>
        <v/>
      </c>
      <c r="BH425" s="560" t="str">
        <f t="shared" ca="1" si="97"/>
        <v/>
      </c>
      <c r="BI425" s="560" t="str">
        <f t="shared" ca="1" si="98"/>
        <v/>
      </c>
      <c r="BJ425" s="560" t="str">
        <f t="shared" ca="1" si="99"/>
        <v/>
      </c>
      <c r="BK425" s="560" t="str">
        <f t="shared" ca="1" si="100"/>
        <v/>
      </c>
      <c r="BL425" s="561" t="str">
        <f t="shared" ca="1" si="101"/>
        <v/>
      </c>
      <c r="CV425" s="1528"/>
      <c r="CW425" s="1529"/>
      <c r="CX425" s="1529"/>
      <c r="CY425" s="1529"/>
      <c r="CZ425" s="1529"/>
      <c r="DA425" s="1529"/>
      <c r="DB425" s="1529"/>
      <c r="DC425" s="1529"/>
      <c r="DD425" s="1991"/>
      <c r="DE425" s="1992"/>
      <c r="DF425" s="1992"/>
      <c r="DG425" s="1993"/>
      <c r="DH425" s="1264"/>
      <c r="DI425" s="1264"/>
      <c r="DJ425" s="1264"/>
      <c r="DK425" s="1264"/>
      <c r="DL425" s="1264"/>
      <c r="DM425" s="1264"/>
      <c r="DN425" s="1264"/>
      <c r="DO425" s="1264"/>
      <c r="DP425" s="1264"/>
      <c r="DQ425" s="1264"/>
      <c r="DR425" s="307"/>
    </row>
    <row r="426" spans="1:122" s="465" customFormat="1" ht="15" customHeight="1">
      <c r="A426" s="320"/>
      <c r="B426" s="275"/>
      <c r="C426" s="275"/>
      <c r="D426" s="275"/>
      <c r="E426" s="848" t="s">
        <v>151</v>
      </c>
      <c r="F426" s="849"/>
      <c r="G426" s="849"/>
      <c r="H426" s="849"/>
      <c r="I426" s="849"/>
      <c r="J426" s="849"/>
      <c r="K426" s="849"/>
      <c r="L426" s="850"/>
      <c r="M426" s="1464" t="s">
        <v>1387</v>
      </c>
      <c r="N426" s="257"/>
      <c r="O426" s="257"/>
      <c r="P426" s="257"/>
      <c r="Q426" s="257"/>
      <c r="R426" s="257"/>
      <c r="S426" s="257"/>
      <c r="T426" s="257"/>
      <c r="U426" s="257"/>
      <c r="V426" s="257"/>
      <c r="W426" s="257"/>
      <c r="X426" s="257"/>
      <c r="Y426" s="257"/>
      <c r="Z426" s="257"/>
      <c r="AA426" s="257"/>
      <c r="AB426" s="257"/>
      <c r="AC426" s="257"/>
      <c r="AD426" s="257"/>
      <c r="AE426" s="257"/>
      <c r="AF426" s="257"/>
      <c r="AG426" s="257"/>
      <c r="AH426" s="257"/>
      <c r="AI426" s="257"/>
      <c r="AJ426" s="257"/>
      <c r="AK426" s="257"/>
      <c r="AL426" s="257"/>
      <c r="AM426" s="257"/>
      <c r="AN426" s="257"/>
      <c r="AO426" s="257"/>
      <c r="AP426" s="257"/>
      <c r="AQ426" s="257"/>
      <c r="AR426" s="257"/>
      <c r="AS426" s="257"/>
      <c r="AT426" s="257"/>
      <c r="AU426" s="257"/>
      <c r="AV426" s="257"/>
      <c r="AW426" s="257"/>
      <c r="AX426" s="258"/>
      <c r="AY426" s="223"/>
      <c r="AZ426" s="469"/>
      <c r="BA426" s="192">
        <f>BA425</f>
        <v>8</v>
      </c>
      <c r="BB426" s="192">
        <f>BB425</f>
        <v>2</v>
      </c>
      <c r="BC426" s="192">
        <f>BC425</f>
        <v>1</v>
      </c>
      <c r="BD426" s="192" t="str">
        <f>BD425</f>
        <v>①</v>
      </c>
      <c r="BE426" s="192"/>
      <c r="BF426" s="192"/>
      <c r="BG426" s="559" t="str">
        <f t="shared" ca="1" si="96"/>
        <v/>
      </c>
      <c r="BH426" s="560" t="str">
        <f t="shared" ca="1" si="97"/>
        <v/>
      </c>
      <c r="BI426" s="560" t="str">
        <f t="shared" ca="1" si="98"/>
        <v/>
      </c>
      <c r="BJ426" s="560" t="str">
        <f t="shared" ca="1" si="99"/>
        <v/>
      </c>
      <c r="BK426" s="560" t="str">
        <f t="shared" ca="1" si="100"/>
        <v/>
      </c>
      <c r="BL426" s="561" t="str">
        <f t="shared" ca="1" si="101"/>
        <v/>
      </c>
      <c r="CV426" s="1528"/>
      <c r="CW426" s="1529"/>
      <c r="CX426" s="1529"/>
      <c r="CY426" s="1529"/>
      <c r="CZ426" s="1529"/>
      <c r="DA426" s="1529"/>
      <c r="DB426" s="1529"/>
      <c r="DC426" s="1529"/>
      <c r="DD426" s="1991"/>
      <c r="DE426" s="1992"/>
      <c r="DF426" s="1992"/>
      <c r="DG426" s="1993"/>
      <c r="DH426" s="1264"/>
      <c r="DI426" s="1264"/>
      <c r="DJ426" s="1264"/>
      <c r="DK426" s="1264"/>
      <c r="DL426" s="1264"/>
      <c r="DM426" s="1264"/>
      <c r="DN426" s="1264"/>
      <c r="DO426" s="1264"/>
      <c r="DP426" s="1264"/>
      <c r="DQ426" s="1264"/>
      <c r="DR426" s="307"/>
    </row>
    <row r="427" spans="1:122" s="465" customFormat="1" ht="15" customHeight="1">
      <c r="A427" s="320"/>
      <c r="B427" s="275"/>
      <c r="C427" s="275"/>
      <c r="D427" s="275"/>
      <c r="E427" s="303"/>
      <c r="F427" s="538"/>
      <c r="G427" s="538"/>
      <c r="H427" s="538"/>
      <c r="I427" s="538"/>
      <c r="J427" s="538"/>
      <c r="K427" s="538"/>
      <c r="L427" s="1104"/>
      <c r="M427" s="303" t="s">
        <v>1388</v>
      </c>
      <c r="N427" s="538"/>
      <c r="O427" s="538"/>
      <c r="P427" s="538"/>
      <c r="Q427" s="538"/>
      <c r="R427" s="538"/>
      <c r="S427" s="538"/>
      <c r="T427" s="538"/>
      <c r="U427" s="538"/>
      <c r="V427" s="538"/>
      <c r="W427" s="538"/>
      <c r="X427" s="538"/>
      <c r="Y427" s="538"/>
      <c r="Z427" s="538"/>
      <c r="AA427" s="538"/>
      <c r="AB427" s="538"/>
      <c r="AC427" s="538"/>
      <c r="AD427" s="538"/>
      <c r="AE427" s="538"/>
      <c r="AF427" s="538"/>
      <c r="AG427" s="538"/>
      <c r="AH427" s="538"/>
      <c r="AI427" s="538"/>
      <c r="AJ427" s="538"/>
      <c r="AK427" s="538"/>
      <c r="AL427" s="538"/>
      <c r="AM427" s="538"/>
      <c r="AN427" s="538"/>
      <c r="AO427" s="538"/>
      <c r="AP427" s="538"/>
      <c r="AQ427" s="538"/>
      <c r="AR427" s="538"/>
      <c r="AS427" s="538"/>
      <c r="AT427" s="538"/>
      <c r="AU427" s="538"/>
      <c r="AV427" s="538"/>
      <c r="AW427" s="538"/>
      <c r="AX427" s="1104"/>
      <c r="AY427" s="223"/>
      <c r="AZ427" s="469"/>
      <c r="BA427" s="192">
        <f t="shared" ref="BA427:BD428" si="107">BA426</f>
        <v>8</v>
      </c>
      <c r="BB427" s="192">
        <f t="shared" si="107"/>
        <v>2</v>
      </c>
      <c r="BC427" s="192">
        <f t="shared" si="107"/>
        <v>1</v>
      </c>
      <c r="BD427" s="192" t="str">
        <f t="shared" si="107"/>
        <v>①</v>
      </c>
      <c r="BE427" s="192"/>
      <c r="BF427" s="192"/>
      <c r="BG427" s="559" t="str">
        <f t="shared" ca="1" si="96"/>
        <v/>
      </c>
      <c r="BH427" s="560" t="str">
        <f t="shared" ca="1" si="97"/>
        <v/>
      </c>
      <c r="BI427" s="560" t="str">
        <f t="shared" ca="1" si="98"/>
        <v/>
      </c>
      <c r="BJ427" s="560" t="str">
        <f t="shared" ca="1" si="99"/>
        <v/>
      </c>
      <c r="BK427" s="560" t="str">
        <f t="shared" ca="1" si="100"/>
        <v/>
      </c>
      <c r="BL427" s="561" t="str">
        <f t="shared" ca="1" si="101"/>
        <v/>
      </c>
      <c r="CV427" s="1528"/>
      <c r="CW427" s="1529"/>
      <c r="CX427" s="1529"/>
      <c r="CY427" s="1529"/>
      <c r="CZ427" s="1529"/>
      <c r="DA427" s="1529"/>
      <c r="DB427" s="1529"/>
      <c r="DC427" s="1529"/>
      <c r="DD427" s="1991"/>
      <c r="DE427" s="1992"/>
      <c r="DF427" s="1992"/>
      <c r="DG427" s="1993"/>
      <c r="DH427" s="1264"/>
      <c r="DI427" s="1264"/>
      <c r="DJ427" s="1264"/>
      <c r="DK427" s="1264"/>
      <c r="DL427" s="1264"/>
      <c r="DM427" s="1264"/>
      <c r="DN427" s="1264"/>
      <c r="DO427" s="1264"/>
      <c r="DP427" s="1264"/>
      <c r="DQ427" s="1264"/>
      <c r="DR427" s="307"/>
    </row>
    <row r="428" spans="1:122" s="465" customFormat="1" ht="15" customHeight="1">
      <c r="A428" s="1760" t="str">
        <f>$BA428&amp;"."&amp;$BB428&amp;"."&amp;$BC428&amp;"."</f>
        <v>8.2.2.</v>
      </c>
      <c r="B428" s="1761"/>
      <c r="C428" s="1761"/>
      <c r="D428" s="1761"/>
      <c r="E428" s="469" t="s">
        <v>1383</v>
      </c>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c r="AR428" s="275"/>
      <c r="AS428" s="275"/>
      <c r="AT428" s="275"/>
      <c r="AU428" s="275"/>
      <c r="AV428" s="275"/>
      <c r="AW428" s="275"/>
      <c r="AX428" s="275"/>
      <c r="AY428" s="223"/>
      <c r="AZ428" s="469"/>
      <c r="BA428" s="192">
        <f t="shared" si="107"/>
        <v>8</v>
      </c>
      <c r="BB428" s="192">
        <f t="shared" si="107"/>
        <v>2</v>
      </c>
      <c r="BC428" s="193">
        <f>BC427+1</f>
        <v>2</v>
      </c>
      <c r="BD428" s="192"/>
      <c r="BE428" s="192"/>
      <c r="BF428" s="1101"/>
      <c r="BG428" s="559" t="str">
        <f t="shared" ca="1" si="96"/>
        <v/>
      </c>
      <c r="BH428" s="560" t="str">
        <f t="shared" ca="1" si="97"/>
        <v/>
      </c>
      <c r="BI428" s="560" t="str">
        <f t="shared" ca="1" si="98"/>
        <v/>
      </c>
      <c r="BJ428" s="560" t="str">
        <f t="shared" ca="1" si="99"/>
        <v/>
      </c>
      <c r="BK428" s="560" t="str">
        <f t="shared" ca="1" si="100"/>
        <v/>
      </c>
      <c r="BL428" s="561" t="str">
        <f t="shared" ca="1" si="101"/>
        <v/>
      </c>
      <c r="CV428" s="1488" t="s">
        <v>2265</v>
      </c>
      <c r="CW428" s="1489"/>
      <c r="CX428" s="1489"/>
      <c r="CY428" s="1489"/>
      <c r="CZ428" s="1489"/>
      <c r="DA428" s="1489"/>
      <c r="DB428" s="1489"/>
      <c r="DC428" s="1489"/>
      <c r="DD428" s="1859">
        <v>44644</v>
      </c>
      <c r="DE428" s="1860"/>
      <c r="DF428" s="1860"/>
      <c r="DG428" s="1861"/>
      <c r="DH428" s="1264"/>
      <c r="DI428" s="1264"/>
      <c r="DJ428" s="1264"/>
      <c r="DK428" s="1264"/>
      <c r="DL428" s="1264"/>
      <c r="DM428" s="1264"/>
      <c r="DN428" s="1264"/>
      <c r="DO428" s="1264"/>
      <c r="DP428" s="1264"/>
      <c r="DQ428" s="1264"/>
      <c r="DR428" s="307"/>
    </row>
    <row r="429" spans="1:122" s="465" customFormat="1" ht="15" customHeight="1">
      <c r="A429" s="1758" t="str">
        <f>$BD429&amp;"."</f>
        <v>①.</v>
      </c>
      <c r="B429" s="1759"/>
      <c r="C429" s="1759"/>
      <c r="D429" s="1759"/>
      <c r="E429" s="1759"/>
      <c r="F429" s="469" t="s">
        <v>562</v>
      </c>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479"/>
      <c r="AD429" s="275"/>
      <c r="AE429" s="275"/>
      <c r="AF429" s="275"/>
      <c r="AG429" s="275"/>
      <c r="AH429" s="275"/>
      <c r="AI429" s="275"/>
      <c r="AJ429" s="275"/>
      <c r="AK429" s="275"/>
      <c r="AL429" s="275"/>
      <c r="AM429" s="275"/>
      <c r="AN429" s="275"/>
      <c r="AO429" s="275"/>
      <c r="AP429" s="275"/>
      <c r="AQ429" s="275"/>
      <c r="AR429" s="275"/>
      <c r="AS429" s="275"/>
      <c r="AT429" s="275"/>
      <c r="AU429" s="275"/>
      <c r="AV429" s="275"/>
      <c r="AW429" s="275"/>
      <c r="AX429" s="275"/>
      <c r="AY429" s="223"/>
      <c r="AZ429" s="469"/>
      <c r="BA429" s="192">
        <f t="shared" ref="BA429:BC433" si="108">BA428</f>
        <v>8</v>
      </c>
      <c r="BB429" s="192">
        <f t="shared" si="108"/>
        <v>2</v>
      </c>
      <c r="BC429" s="192">
        <f t="shared" si="108"/>
        <v>2</v>
      </c>
      <c r="BD429" s="193" t="str">
        <f>IF(ISBLANK(BD428),"①",CHAR(CODE(BD428)+1))</f>
        <v>①</v>
      </c>
      <c r="BE429" s="1103"/>
      <c r="BF429" s="1103"/>
      <c r="BG429" s="559" t="str">
        <f t="shared" ca="1" si="96"/>
        <v/>
      </c>
      <c r="BH429" s="560" t="str">
        <f t="shared" ca="1" si="97"/>
        <v/>
      </c>
      <c r="BI429" s="560" t="str">
        <f t="shared" ca="1" si="98"/>
        <v/>
      </c>
      <c r="BJ429" s="560" t="str">
        <f t="shared" ca="1" si="99"/>
        <v/>
      </c>
      <c r="BK429" s="560" t="str">
        <f t="shared" ca="1" si="100"/>
        <v/>
      </c>
      <c r="BL429" s="561" t="str">
        <f t="shared" ca="1" si="101"/>
        <v/>
      </c>
      <c r="CV429" s="1528"/>
      <c r="CW429" s="1529"/>
      <c r="CX429" s="1529"/>
      <c r="CY429" s="1529"/>
      <c r="CZ429" s="1529"/>
      <c r="DA429" s="1529"/>
      <c r="DB429" s="1529"/>
      <c r="DC429" s="1529"/>
      <c r="DD429" s="1991"/>
      <c r="DE429" s="1992"/>
      <c r="DF429" s="1992"/>
      <c r="DG429" s="1993"/>
      <c r="DH429" s="1264"/>
      <c r="DI429" s="1264"/>
      <c r="DJ429" s="1264"/>
      <c r="DK429" s="1264"/>
      <c r="DL429" s="1264"/>
      <c r="DM429" s="1264"/>
      <c r="DN429" s="1264"/>
      <c r="DO429" s="1264"/>
      <c r="DP429" s="1264"/>
      <c r="DQ429" s="1264"/>
      <c r="DR429" s="307"/>
    </row>
    <row r="430" spans="1:122" s="465" customFormat="1" ht="15" customHeight="1">
      <c r="A430" s="1462"/>
      <c r="B430" s="1463"/>
      <c r="C430" s="1463"/>
      <c r="D430" s="1463"/>
      <c r="E430" s="1463"/>
      <c r="F430" s="469" t="s">
        <v>874</v>
      </c>
      <c r="G430" s="469"/>
      <c r="H430" s="1465"/>
      <c r="I430" s="1465"/>
      <c r="J430" s="1465"/>
      <c r="K430" s="1465"/>
      <c r="L430" s="1465"/>
      <c r="M430" s="1465"/>
      <c r="N430" s="275"/>
      <c r="O430" s="1465"/>
      <c r="P430" s="1465"/>
      <c r="Q430" s="275"/>
      <c r="R430" s="275"/>
      <c r="S430" s="275"/>
      <c r="T430" s="275"/>
      <c r="U430" s="275"/>
      <c r="V430" s="275"/>
      <c r="W430" s="275"/>
      <c r="X430" s="275"/>
      <c r="Y430" s="275"/>
      <c r="Z430" s="275"/>
      <c r="AA430" s="275"/>
      <c r="AB430" s="275"/>
      <c r="AC430" s="479"/>
      <c r="AD430" s="275"/>
      <c r="AE430" s="275"/>
      <c r="AF430" s="275"/>
      <c r="AG430" s="275"/>
      <c r="AH430" s="275"/>
      <c r="AI430" s="275"/>
      <c r="AJ430" s="275"/>
      <c r="AK430" s="275"/>
      <c r="AL430" s="275"/>
      <c r="AM430" s="275"/>
      <c r="AN430" s="275"/>
      <c r="AO430" s="275"/>
      <c r="AP430" s="275"/>
      <c r="AQ430" s="275"/>
      <c r="AR430" s="275"/>
      <c r="AS430" s="275"/>
      <c r="AT430" s="275"/>
      <c r="AU430" s="275"/>
      <c r="AV430" s="275"/>
      <c r="AW430" s="275"/>
      <c r="AX430" s="275"/>
      <c r="AY430" s="223"/>
      <c r="AZ430" s="469"/>
      <c r="BA430" s="192">
        <f t="shared" si="108"/>
        <v>8</v>
      </c>
      <c r="BB430" s="192">
        <f t="shared" si="108"/>
        <v>2</v>
      </c>
      <c r="BC430" s="192">
        <f t="shared" si="108"/>
        <v>2</v>
      </c>
      <c r="BD430" s="192" t="str">
        <f>BD429</f>
        <v>①</v>
      </c>
      <c r="BE430" s="1103"/>
      <c r="BF430" s="1103"/>
      <c r="BG430" s="559" t="str">
        <f t="shared" ca="1" si="96"/>
        <v/>
      </c>
      <c r="BH430" s="560" t="str">
        <f t="shared" ca="1" si="97"/>
        <v/>
      </c>
      <c r="BI430" s="560" t="str">
        <f t="shared" ca="1" si="98"/>
        <v/>
      </c>
      <c r="BJ430" s="560" t="str">
        <f t="shared" ca="1" si="99"/>
        <v/>
      </c>
      <c r="BK430" s="560" t="str">
        <f t="shared" ca="1" si="100"/>
        <v/>
      </c>
      <c r="BL430" s="561" t="str">
        <f t="shared" ca="1" si="101"/>
        <v/>
      </c>
      <c r="CV430" s="1528"/>
      <c r="CW430" s="1529"/>
      <c r="CX430" s="1529"/>
      <c r="CY430" s="1529"/>
      <c r="CZ430" s="1529"/>
      <c r="DA430" s="1529"/>
      <c r="DB430" s="1529"/>
      <c r="DC430" s="1529"/>
      <c r="DD430" s="1991"/>
      <c r="DE430" s="1992"/>
      <c r="DF430" s="1992"/>
      <c r="DG430" s="1993"/>
      <c r="DH430" s="1264"/>
      <c r="DI430" s="1264"/>
      <c r="DJ430" s="1264"/>
      <c r="DK430" s="1264"/>
      <c r="DL430" s="1264"/>
      <c r="DM430" s="1264"/>
      <c r="DN430" s="1264"/>
      <c r="DO430" s="1264"/>
      <c r="DP430" s="1264"/>
      <c r="DQ430" s="1264"/>
      <c r="DR430" s="307"/>
    </row>
    <row r="431" spans="1:122" s="465" customFormat="1" ht="15" customHeight="1">
      <c r="A431" s="320"/>
      <c r="B431" s="275"/>
      <c r="C431" s="275"/>
      <c r="D431" s="275"/>
      <c r="E431" s="469"/>
      <c r="F431" s="845" t="s">
        <v>150</v>
      </c>
      <c r="G431" s="846"/>
      <c r="H431" s="846"/>
      <c r="I431" s="846"/>
      <c r="J431" s="846"/>
      <c r="K431" s="846"/>
      <c r="L431" s="846"/>
      <c r="M431" s="847"/>
      <c r="N431" s="301" t="s">
        <v>342</v>
      </c>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c r="AJ431" s="266"/>
      <c r="AK431" s="266"/>
      <c r="AL431" s="266"/>
      <c r="AM431" s="266"/>
      <c r="AN431" s="266"/>
      <c r="AO431" s="266"/>
      <c r="AP431" s="266"/>
      <c r="AQ431" s="266"/>
      <c r="AR431" s="266"/>
      <c r="AS431" s="266"/>
      <c r="AT431" s="266"/>
      <c r="AU431" s="266"/>
      <c r="AV431" s="266"/>
      <c r="AW431" s="266"/>
      <c r="AX431" s="267"/>
      <c r="AY431" s="223"/>
      <c r="AZ431" s="469"/>
      <c r="BA431" s="192">
        <f t="shared" si="108"/>
        <v>8</v>
      </c>
      <c r="BB431" s="192">
        <f t="shared" si="108"/>
        <v>2</v>
      </c>
      <c r="BC431" s="192">
        <f t="shared" si="108"/>
        <v>2</v>
      </c>
      <c r="BD431" s="192" t="str">
        <f>BD430</f>
        <v>①</v>
      </c>
      <c r="BE431" s="1101"/>
      <c r="BF431" s="192"/>
      <c r="BG431" s="559" t="str">
        <f t="shared" ca="1" si="96"/>
        <v/>
      </c>
      <c r="BH431" s="560" t="str">
        <f t="shared" ca="1" si="97"/>
        <v/>
      </c>
      <c r="BI431" s="560" t="str">
        <f t="shared" ca="1" si="98"/>
        <v/>
      </c>
      <c r="BJ431" s="560" t="str">
        <f t="shared" ca="1" si="99"/>
        <v/>
      </c>
      <c r="BK431" s="560" t="str">
        <f t="shared" ca="1" si="100"/>
        <v/>
      </c>
      <c r="BL431" s="561" t="str">
        <f t="shared" ca="1" si="101"/>
        <v/>
      </c>
      <c r="CV431" s="1528"/>
      <c r="CW431" s="1529"/>
      <c r="CX431" s="1529"/>
      <c r="CY431" s="1529"/>
      <c r="CZ431" s="1529"/>
      <c r="DA431" s="1529"/>
      <c r="DB431" s="1529"/>
      <c r="DC431" s="1529"/>
      <c r="DD431" s="1991"/>
      <c r="DE431" s="1992"/>
      <c r="DF431" s="1992"/>
      <c r="DG431" s="1993"/>
      <c r="DH431" s="1264"/>
      <c r="DI431" s="1264"/>
      <c r="DJ431" s="1264"/>
      <c r="DK431" s="1264"/>
      <c r="DL431" s="1264"/>
      <c r="DM431" s="1264"/>
      <c r="DN431" s="1264"/>
      <c r="DO431" s="1264"/>
      <c r="DP431" s="1264"/>
      <c r="DQ431" s="1264"/>
      <c r="DR431" s="307"/>
    </row>
    <row r="432" spans="1:122" s="465" customFormat="1" ht="15" customHeight="1">
      <c r="A432" s="320"/>
      <c r="B432" s="275"/>
      <c r="C432" s="275"/>
      <c r="D432" s="275"/>
      <c r="E432" s="469"/>
      <c r="F432" s="848" t="s">
        <v>151</v>
      </c>
      <c r="G432" s="849"/>
      <c r="H432" s="849"/>
      <c r="I432" s="849"/>
      <c r="J432" s="849"/>
      <c r="K432" s="849"/>
      <c r="L432" s="849"/>
      <c r="M432" s="850"/>
      <c r="N432" s="1464" t="s">
        <v>1384</v>
      </c>
      <c r="O432" s="257"/>
      <c r="P432" s="257"/>
      <c r="Q432" s="257"/>
      <c r="R432" s="257"/>
      <c r="S432" s="257"/>
      <c r="T432" s="257"/>
      <c r="U432" s="257"/>
      <c r="V432" s="257"/>
      <c r="W432" s="257"/>
      <c r="X432" s="257"/>
      <c r="Y432" s="257"/>
      <c r="Z432" s="257"/>
      <c r="AA432" s="257"/>
      <c r="AB432" s="257"/>
      <c r="AC432" s="257"/>
      <c r="AD432" s="257"/>
      <c r="AE432" s="257"/>
      <c r="AF432" s="257"/>
      <c r="AG432" s="257"/>
      <c r="AH432" s="257"/>
      <c r="AI432" s="257"/>
      <c r="AJ432" s="257"/>
      <c r="AK432" s="257"/>
      <c r="AL432" s="257"/>
      <c r="AM432" s="257"/>
      <c r="AN432" s="257"/>
      <c r="AO432" s="257"/>
      <c r="AP432" s="257"/>
      <c r="AQ432" s="257"/>
      <c r="AR432" s="257"/>
      <c r="AS432" s="257"/>
      <c r="AT432" s="257"/>
      <c r="AU432" s="257"/>
      <c r="AV432" s="257"/>
      <c r="AW432" s="257"/>
      <c r="AX432" s="258"/>
      <c r="AY432" s="223"/>
      <c r="AZ432" s="469"/>
      <c r="BA432" s="192">
        <f t="shared" si="108"/>
        <v>8</v>
      </c>
      <c r="BB432" s="192">
        <f t="shared" si="108"/>
        <v>2</v>
      </c>
      <c r="BC432" s="192">
        <f t="shared" si="108"/>
        <v>2</v>
      </c>
      <c r="BD432" s="192" t="str">
        <f>BD431</f>
        <v>①</v>
      </c>
      <c r="BE432" s="192"/>
      <c r="BF432" s="192"/>
      <c r="BG432" s="559" t="str">
        <f t="shared" ca="1" si="96"/>
        <v/>
      </c>
      <c r="BH432" s="560" t="str">
        <f t="shared" ca="1" si="97"/>
        <v/>
      </c>
      <c r="BI432" s="560" t="str">
        <f t="shared" ca="1" si="98"/>
        <v/>
      </c>
      <c r="BJ432" s="560" t="str">
        <f t="shared" ca="1" si="99"/>
        <v/>
      </c>
      <c r="BK432" s="560" t="str">
        <f t="shared" ca="1" si="100"/>
        <v/>
      </c>
      <c r="BL432" s="561" t="str">
        <f t="shared" ca="1" si="101"/>
        <v/>
      </c>
      <c r="CV432" s="1528"/>
      <c r="CW432" s="1529"/>
      <c r="CX432" s="1529"/>
      <c r="CY432" s="1529"/>
      <c r="CZ432" s="1529"/>
      <c r="DA432" s="1529"/>
      <c r="DB432" s="1529"/>
      <c r="DC432" s="1529"/>
      <c r="DD432" s="1991"/>
      <c r="DE432" s="1992"/>
      <c r="DF432" s="1992"/>
      <c r="DG432" s="1993"/>
      <c r="DH432" s="1264"/>
      <c r="DI432" s="1264"/>
      <c r="DJ432" s="1264"/>
      <c r="DK432" s="1264"/>
      <c r="DL432" s="1264"/>
      <c r="DM432" s="1264"/>
      <c r="DN432" s="1264"/>
      <c r="DO432" s="1264"/>
      <c r="DP432" s="1264"/>
      <c r="DQ432" s="1264"/>
      <c r="DR432" s="307"/>
    </row>
    <row r="433" spans="1:122" s="465" customFormat="1" ht="15" customHeight="1">
      <c r="A433" s="320"/>
      <c r="B433" s="275"/>
      <c r="C433" s="275"/>
      <c r="D433" s="275"/>
      <c r="E433" s="469"/>
      <c r="F433" s="303"/>
      <c r="G433" s="538"/>
      <c r="H433" s="538"/>
      <c r="I433" s="538"/>
      <c r="J433" s="538"/>
      <c r="K433" s="538"/>
      <c r="L433" s="538"/>
      <c r="M433" s="1104"/>
      <c r="N433" s="303" t="s">
        <v>343</v>
      </c>
      <c r="O433" s="538"/>
      <c r="P433" s="538"/>
      <c r="Q433" s="538"/>
      <c r="R433" s="538"/>
      <c r="S433" s="538"/>
      <c r="T433" s="538"/>
      <c r="U433" s="538"/>
      <c r="V433" s="538"/>
      <c r="W433" s="538"/>
      <c r="X433" s="538"/>
      <c r="Y433" s="538"/>
      <c r="Z433" s="538"/>
      <c r="AA433" s="538"/>
      <c r="AB433" s="538"/>
      <c r="AC433" s="538"/>
      <c r="AD433" s="538"/>
      <c r="AE433" s="538"/>
      <c r="AF433" s="538"/>
      <c r="AG433" s="538"/>
      <c r="AH433" s="538"/>
      <c r="AI433" s="538"/>
      <c r="AJ433" s="538"/>
      <c r="AK433" s="538"/>
      <c r="AL433" s="538"/>
      <c r="AM433" s="538"/>
      <c r="AN433" s="538"/>
      <c r="AO433" s="538"/>
      <c r="AP433" s="538"/>
      <c r="AQ433" s="538"/>
      <c r="AR433" s="538"/>
      <c r="AS433" s="538"/>
      <c r="AT433" s="538"/>
      <c r="AU433" s="538"/>
      <c r="AV433" s="538"/>
      <c r="AW433" s="538"/>
      <c r="AX433" s="1104"/>
      <c r="AY433" s="223"/>
      <c r="AZ433" s="469"/>
      <c r="BA433" s="192">
        <f t="shared" si="108"/>
        <v>8</v>
      </c>
      <c r="BB433" s="192">
        <f t="shared" si="108"/>
        <v>2</v>
      </c>
      <c r="BC433" s="192">
        <f t="shared" si="108"/>
        <v>2</v>
      </c>
      <c r="BD433" s="192" t="str">
        <f>BD432</f>
        <v>①</v>
      </c>
      <c r="BE433" s="192"/>
      <c r="BF433" s="192"/>
      <c r="BG433" s="559" t="str">
        <f t="shared" ca="1" si="96"/>
        <v/>
      </c>
      <c r="BH433" s="560" t="str">
        <f t="shared" ca="1" si="97"/>
        <v/>
      </c>
      <c r="BI433" s="560" t="str">
        <f t="shared" ca="1" si="98"/>
        <v/>
      </c>
      <c r="BJ433" s="560" t="str">
        <f t="shared" ca="1" si="99"/>
        <v/>
      </c>
      <c r="BK433" s="560" t="str">
        <f t="shared" ca="1" si="100"/>
        <v/>
      </c>
      <c r="BL433" s="561" t="str">
        <f t="shared" ca="1" si="101"/>
        <v/>
      </c>
      <c r="CV433" s="1528"/>
      <c r="CW433" s="1529"/>
      <c r="CX433" s="1529"/>
      <c r="CY433" s="1529"/>
      <c r="CZ433" s="1529"/>
      <c r="DA433" s="1529"/>
      <c r="DB433" s="1529"/>
      <c r="DC433" s="1529"/>
      <c r="DD433" s="1991"/>
      <c r="DE433" s="1992"/>
      <c r="DF433" s="1992"/>
      <c r="DG433" s="1993"/>
      <c r="DH433" s="1264"/>
      <c r="DI433" s="1264"/>
      <c r="DJ433" s="1264"/>
      <c r="DK433" s="1264"/>
      <c r="DL433" s="1264"/>
      <c r="DM433" s="1264"/>
      <c r="DN433" s="1264"/>
      <c r="DO433" s="1264"/>
      <c r="DP433" s="1264"/>
      <c r="DQ433" s="1264"/>
      <c r="DR433" s="307"/>
    </row>
    <row r="434" spans="1:122" s="465" customFormat="1" ht="15" customHeight="1">
      <c r="A434" s="1758" t="str">
        <f>$BD434&amp;"."</f>
        <v>②.</v>
      </c>
      <c r="B434" s="1759"/>
      <c r="C434" s="1759"/>
      <c r="D434" s="1759"/>
      <c r="E434" s="1759"/>
      <c r="F434" s="275" t="s">
        <v>1122</v>
      </c>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c r="AE434" s="275"/>
      <c r="AF434" s="275"/>
      <c r="AG434" s="275"/>
      <c r="AH434" s="275"/>
      <c r="AI434" s="275"/>
      <c r="AJ434" s="275"/>
      <c r="AK434" s="275"/>
      <c r="AL434" s="275"/>
      <c r="AM434" s="275"/>
      <c r="AN434" s="275"/>
      <c r="AO434" s="275"/>
      <c r="AP434" s="275"/>
      <c r="AQ434" s="275"/>
      <c r="AR434" s="275"/>
      <c r="AS434" s="275"/>
      <c r="AT434" s="275"/>
      <c r="AU434" s="275"/>
      <c r="AV434" s="275"/>
      <c r="AW434" s="275"/>
      <c r="AX434" s="275"/>
      <c r="AY434" s="223"/>
      <c r="AZ434" s="469"/>
      <c r="BA434" s="192">
        <f>BA433</f>
        <v>8</v>
      </c>
      <c r="BB434" s="192">
        <f>BB433</f>
        <v>2</v>
      </c>
      <c r="BC434" s="192">
        <f>BC433</f>
        <v>2</v>
      </c>
      <c r="BD434" s="193" t="str">
        <f>IF(ISBLANK(BD433),"①",CHAR(CODE(BD433)+1))</f>
        <v>②</v>
      </c>
      <c r="BE434" s="1103"/>
      <c r="BF434" s="1103"/>
      <c r="BG434" s="559" t="str">
        <f t="shared" ca="1" si="96"/>
        <v/>
      </c>
      <c r="BH434" s="560" t="str">
        <f t="shared" ca="1" si="97"/>
        <v/>
      </c>
      <c r="BI434" s="560" t="str">
        <f t="shared" ca="1" si="98"/>
        <v/>
      </c>
      <c r="BJ434" s="560" t="str">
        <f t="shared" ca="1" si="99"/>
        <v/>
      </c>
      <c r="BK434" s="560" t="str">
        <f t="shared" ca="1" si="100"/>
        <v/>
      </c>
      <c r="BL434" s="561" t="str">
        <f t="shared" ca="1" si="101"/>
        <v/>
      </c>
      <c r="CB434" s="469"/>
      <c r="CC434" s="469"/>
      <c r="CD434" s="469"/>
      <c r="CE434" s="469"/>
      <c r="CV434" s="1488" t="s">
        <v>2265</v>
      </c>
      <c r="CW434" s="1489"/>
      <c r="CX434" s="1489"/>
      <c r="CY434" s="1489"/>
      <c r="CZ434" s="1489"/>
      <c r="DA434" s="1489"/>
      <c r="DB434" s="1489"/>
      <c r="DC434" s="1489"/>
      <c r="DD434" s="1859">
        <v>44644</v>
      </c>
      <c r="DE434" s="1860"/>
      <c r="DF434" s="1860"/>
      <c r="DG434" s="1861"/>
      <c r="DH434" s="1264"/>
      <c r="DI434" s="1264"/>
      <c r="DJ434" s="1264"/>
      <c r="DK434" s="1264"/>
      <c r="DL434" s="1264"/>
      <c r="DM434" s="1264"/>
      <c r="DN434" s="1264"/>
      <c r="DO434" s="1264"/>
      <c r="DP434" s="1264"/>
      <c r="DQ434" s="1264"/>
      <c r="DR434" s="307"/>
    </row>
    <row r="435" spans="1:122" s="465" customFormat="1" ht="15" customHeight="1">
      <c r="A435" s="1462"/>
      <c r="B435" s="1463"/>
      <c r="C435" s="1463"/>
      <c r="D435" s="1463"/>
      <c r="E435" s="1463"/>
      <c r="F435" s="275" t="s">
        <v>344</v>
      </c>
      <c r="G435" s="469"/>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479"/>
      <c r="AD435" s="275"/>
      <c r="AE435" s="275"/>
      <c r="AF435" s="275"/>
      <c r="AG435" s="275"/>
      <c r="AH435" s="275"/>
      <c r="AI435" s="275"/>
      <c r="AJ435" s="275"/>
      <c r="AK435" s="275"/>
      <c r="AL435" s="275"/>
      <c r="AM435" s="275"/>
      <c r="AN435" s="275"/>
      <c r="AO435" s="275"/>
      <c r="AP435" s="275"/>
      <c r="AQ435" s="275"/>
      <c r="AR435" s="275"/>
      <c r="AS435" s="275"/>
      <c r="AT435" s="275"/>
      <c r="AU435" s="275"/>
      <c r="AV435" s="275"/>
      <c r="AW435" s="275"/>
      <c r="AX435" s="275"/>
      <c r="AY435" s="223"/>
      <c r="AZ435" s="469"/>
      <c r="BA435" s="192">
        <f t="shared" ref="BA435:BD437" si="109">BA434</f>
        <v>8</v>
      </c>
      <c r="BB435" s="192">
        <f t="shared" si="109"/>
        <v>2</v>
      </c>
      <c r="BC435" s="192">
        <f t="shared" si="109"/>
        <v>2</v>
      </c>
      <c r="BD435" s="192" t="str">
        <f t="shared" si="109"/>
        <v>②</v>
      </c>
      <c r="BE435" s="1103"/>
      <c r="BF435" s="1103"/>
      <c r="BG435" s="559" t="str">
        <f t="shared" ca="1" si="96"/>
        <v/>
      </c>
      <c r="BH435" s="560" t="str">
        <f t="shared" ca="1" si="97"/>
        <v/>
      </c>
      <c r="BI435" s="560" t="str">
        <f t="shared" ca="1" si="98"/>
        <v/>
      </c>
      <c r="BJ435" s="560" t="str">
        <f t="shared" ca="1" si="99"/>
        <v/>
      </c>
      <c r="BK435" s="560" t="str">
        <f t="shared" ca="1" si="100"/>
        <v/>
      </c>
      <c r="BL435" s="561" t="str">
        <f t="shared" ca="1" si="101"/>
        <v/>
      </c>
      <c r="CB435" s="469"/>
      <c r="CC435" s="469"/>
      <c r="CD435" s="469"/>
      <c r="CE435" s="469"/>
      <c r="CV435" s="1528"/>
      <c r="CW435" s="1529"/>
      <c r="CX435" s="1529"/>
      <c r="CY435" s="1529"/>
      <c r="CZ435" s="1529"/>
      <c r="DA435" s="1529"/>
      <c r="DB435" s="1529"/>
      <c r="DC435" s="1529"/>
      <c r="DD435" s="1991"/>
      <c r="DE435" s="1992"/>
      <c r="DF435" s="1992"/>
      <c r="DG435" s="1993"/>
      <c r="DH435" s="1264"/>
      <c r="DI435" s="1264"/>
      <c r="DJ435" s="1264"/>
      <c r="DK435" s="1264"/>
      <c r="DL435" s="1264"/>
      <c r="DM435" s="1264"/>
      <c r="DN435" s="1264"/>
      <c r="DO435" s="1264"/>
      <c r="DP435" s="1264"/>
      <c r="DQ435" s="1264"/>
      <c r="DR435" s="307"/>
    </row>
    <row r="436" spans="1:122" s="465" customFormat="1" ht="15" customHeight="1">
      <c r="A436" s="1760" t="str">
        <f>$BA436&amp;"."&amp;$BB436&amp;"."&amp;$BC436&amp;"."</f>
        <v>8.2.3.</v>
      </c>
      <c r="B436" s="1761"/>
      <c r="C436" s="1761"/>
      <c r="D436" s="1761"/>
      <c r="E436" s="469" t="s">
        <v>1389</v>
      </c>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c r="AE436" s="275"/>
      <c r="AF436" s="275"/>
      <c r="AG436" s="275"/>
      <c r="AH436" s="275"/>
      <c r="AI436" s="275"/>
      <c r="AJ436" s="275"/>
      <c r="AK436" s="275"/>
      <c r="AL436" s="275"/>
      <c r="AM436" s="275"/>
      <c r="AN436" s="275"/>
      <c r="AO436" s="275"/>
      <c r="AP436" s="275"/>
      <c r="AQ436" s="275"/>
      <c r="AR436" s="275"/>
      <c r="AS436" s="275"/>
      <c r="AT436" s="275"/>
      <c r="AU436" s="275"/>
      <c r="AV436" s="275"/>
      <c r="AW436" s="275"/>
      <c r="AX436" s="275"/>
      <c r="AY436" s="223"/>
      <c r="BA436" s="192">
        <f t="shared" si="109"/>
        <v>8</v>
      </c>
      <c r="BB436" s="192">
        <f t="shared" si="109"/>
        <v>2</v>
      </c>
      <c r="BC436" s="193">
        <f>BC435+1</f>
        <v>3</v>
      </c>
      <c r="BD436" s="192"/>
      <c r="BE436" s="192"/>
      <c r="BF436" s="1101"/>
      <c r="BG436" s="559" t="str">
        <f t="shared" ca="1" si="96"/>
        <v/>
      </c>
      <c r="BH436" s="560" t="str">
        <f t="shared" ca="1" si="97"/>
        <v/>
      </c>
      <c r="BI436" s="560" t="str">
        <f t="shared" ca="1" si="98"/>
        <v/>
      </c>
      <c r="BJ436" s="560" t="str">
        <f t="shared" ca="1" si="99"/>
        <v/>
      </c>
      <c r="BK436" s="560" t="str">
        <f t="shared" ca="1" si="100"/>
        <v/>
      </c>
      <c r="BL436" s="561" t="str">
        <f t="shared" ca="1" si="101"/>
        <v/>
      </c>
      <c r="CB436" s="469"/>
      <c r="CI436" s="469"/>
      <c r="CJ436" s="469"/>
      <c r="CV436" s="1488" t="s">
        <v>2265</v>
      </c>
      <c r="CW436" s="1489"/>
      <c r="CX436" s="1489"/>
      <c r="CY436" s="1489"/>
      <c r="CZ436" s="1489"/>
      <c r="DA436" s="1489"/>
      <c r="DB436" s="1489"/>
      <c r="DC436" s="1489"/>
      <c r="DD436" s="1859">
        <v>44644</v>
      </c>
      <c r="DE436" s="1860"/>
      <c r="DF436" s="1860"/>
      <c r="DG436" s="1861"/>
      <c r="DH436" s="1264"/>
      <c r="DI436" s="1264"/>
      <c r="DJ436" s="1264"/>
      <c r="DK436" s="1264"/>
      <c r="DL436" s="1264"/>
      <c r="DM436" s="1264"/>
      <c r="DN436" s="1264"/>
      <c r="DO436" s="1264"/>
      <c r="DP436" s="1264"/>
      <c r="DQ436" s="1264"/>
      <c r="DR436" s="307"/>
    </row>
    <row r="437" spans="1:122" s="465" customFormat="1" ht="15" customHeight="1">
      <c r="A437" s="1758" t="str">
        <f>$BD437&amp;"."</f>
        <v>①.</v>
      </c>
      <c r="B437" s="1759"/>
      <c r="C437" s="1759"/>
      <c r="D437" s="1759"/>
      <c r="E437" s="1759"/>
      <c r="F437" s="469" t="s">
        <v>1590</v>
      </c>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479"/>
      <c r="AD437" s="275"/>
      <c r="AE437" s="275"/>
      <c r="AF437" s="275"/>
      <c r="AG437" s="275"/>
      <c r="AH437" s="275"/>
      <c r="AI437" s="275"/>
      <c r="AJ437" s="275"/>
      <c r="AK437" s="275"/>
      <c r="AL437" s="275"/>
      <c r="AM437" s="275"/>
      <c r="AN437" s="275"/>
      <c r="AO437" s="275"/>
      <c r="AP437" s="275"/>
      <c r="AQ437" s="275"/>
      <c r="AR437" s="275"/>
      <c r="AS437" s="275"/>
      <c r="AT437" s="275"/>
      <c r="AU437" s="275"/>
      <c r="AV437" s="275"/>
      <c r="AW437" s="275"/>
      <c r="AX437" s="275"/>
      <c r="AY437" s="223"/>
      <c r="BA437" s="192">
        <f t="shared" si="109"/>
        <v>8</v>
      </c>
      <c r="BB437" s="192">
        <f t="shared" si="109"/>
        <v>2</v>
      </c>
      <c r="BC437" s="192">
        <f>BC436</f>
        <v>3</v>
      </c>
      <c r="BD437" s="193" t="str">
        <f>IF(ISBLANK(BD436),"①",CHAR(CODE(BD436)+1))</f>
        <v>①</v>
      </c>
      <c r="BE437" s="1101"/>
      <c r="BF437" s="1101"/>
      <c r="BG437" s="559" t="str">
        <f t="shared" ca="1" si="96"/>
        <v/>
      </c>
      <c r="BH437" s="560" t="str">
        <f t="shared" ca="1" si="97"/>
        <v/>
      </c>
      <c r="BI437" s="560" t="str">
        <f t="shared" ca="1" si="98"/>
        <v/>
      </c>
      <c r="BJ437" s="560" t="str">
        <f t="shared" ca="1" si="99"/>
        <v/>
      </c>
      <c r="BK437" s="560" t="str">
        <f t="shared" ca="1" si="100"/>
        <v/>
      </c>
      <c r="BL437" s="561" t="str">
        <f t="shared" ca="1" si="101"/>
        <v/>
      </c>
      <c r="CV437" s="1528"/>
      <c r="CW437" s="1529"/>
      <c r="CX437" s="1529"/>
      <c r="CY437" s="1529"/>
      <c r="CZ437" s="1529"/>
      <c r="DA437" s="1529"/>
      <c r="DB437" s="1529"/>
      <c r="DC437" s="1529"/>
      <c r="DD437" s="1991"/>
      <c r="DE437" s="1992"/>
      <c r="DF437" s="1992"/>
      <c r="DG437" s="1993"/>
      <c r="DH437" s="1264"/>
      <c r="DI437" s="1264"/>
      <c r="DJ437" s="1264"/>
      <c r="DK437" s="1264"/>
      <c r="DL437" s="1264"/>
      <c r="DM437" s="1264"/>
      <c r="DN437" s="1264"/>
      <c r="DO437" s="1264"/>
      <c r="DP437" s="1264"/>
      <c r="DQ437" s="1264"/>
      <c r="DR437" s="307"/>
    </row>
    <row r="438" spans="1:122" s="465" customFormat="1" ht="15" customHeight="1">
      <c r="A438" s="1463"/>
      <c r="B438" s="1463"/>
      <c r="C438" s="1463"/>
      <c r="D438" s="1463"/>
      <c r="E438" s="275"/>
      <c r="F438" s="858" t="s">
        <v>1591</v>
      </c>
      <c r="G438" s="858"/>
      <c r="H438" s="858"/>
      <c r="I438" s="858"/>
      <c r="J438" s="858"/>
      <c r="K438" s="858"/>
      <c r="L438" s="858"/>
      <c r="M438" s="858"/>
      <c r="N438" s="858"/>
      <c r="O438" s="858"/>
      <c r="P438" s="858"/>
      <c r="Q438" s="858"/>
      <c r="R438" s="858"/>
      <c r="S438" s="858"/>
      <c r="T438" s="858"/>
      <c r="U438" s="858"/>
      <c r="V438" s="858"/>
      <c r="W438" s="858"/>
      <c r="X438" s="858"/>
      <c r="Y438" s="858"/>
      <c r="Z438" s="858"/>
      <c r="AA438" s="858"/>
      <c r="AB438" s="858"/>
      <c r="AC438" s="858"/>
      <c r="AD438" s="858"/>
      <c r="AE438" s="858"/>
      <c r="AF438" s="858"/>
      <c r="AG438" s="858"/>
      <c r="AH438" s="858"/>
      <c r="AI438" s="858"/>
      <c r="AJ438" s="858"/>
      <c r="AK438" s="858"/>
      <c r="AL438" s="858"/>
      <c r="AM438" s="858"/>
      <c r="AN438" s="858"/>
      <c r="AO438" s="858"/>
      <c r="AP438" s="858"/>
      <c r="AQ438" s="858"/>
      <c r="AR438" s="858"/>
      <c r="AS438" s="858"/>
      <c r="AT438" s="858"/>
      <c r="AU438" s="858"/>
      <c r="AV438" s="858"/>
      <c r="AW438" s="858"/>
      <c r="AX438" s="858"/>
      <c r="AY438" s="223"/>
      <c r="BA438" s="192">
        <f t="shared" ref="BA438:BB445" si="110">BA437</f>
        <v>8</v>
      </c>
      <c r="BB438" s="192">
        <f t="shared" ref="BB438:BB444" si="111">BB437</f>
        <v>2</v>
      </c>
      <c r="BC438" s="192">
        <f t="shared" ref="BC438:BD442" si="112">BC437</f>
        <v>3</v>
      </c>
      <c r="BD438" s="192" t="str">
        <f t="shared" si="112"/>
        <v>①</v>
      </c>
      <c r="BE438" s="1101"/>
      <c r="BF438" s="1101"/>
      <c r="BG438" s="559" t="str">
        <f t="shared" ca="1" si="96"/>
        <v/>
      </c>
      <c r="BH438" s="560" t="str">
        <f t="shared" ca="1" si="97"/>
        <v/>
      </c>
      <c r="BI438" s="560" t="str">
        <f t="shared" ca="1" si="98"/>
        <v/>
      </c>
      <c r="BJ438" s="560" t="str">
        <f t="shared" ca="1" si="99"/>
        <v/>
      </c>
      <c r="BK438" s="560" t="str">
        <f t="shared" ca="1" si="100"/>
        <v/>
      </c>
      <c r="BL438" s="561" t="str">
        <f t="shared" ca="1" si="101"/>
        <v/>
      </c>
      <c r="CV438" s="1528"/>
      <c r="CW438" s="1529"/>
      <c r="CX438" s="1529"/>
      <c r="CY438" s="1529"/>
      <c r="CZ438" s="1529"/>
      <c r="DA438" s="1529"/>
      <c r="DB438" s="1529"/>
      <c r="DC438" s="1529"/>
      <c r="DD438" s="1991"/>
      <c r="DE438" s="1992"/>
      <c r="DF438" s="1992"/>
      <c r="DG438" s="1993"/>
      <c r="DH438" s="1264"/>
      <c r="DI438" s="1264"/>
      <c r="DJ438" s="1264"/>
      <c r="DK438" s="1264"/>
      <c r="DL438" s="1264"/>
      <c r="DM438" s="1264"/>
      <c r="DN438" s="1264"/>
      <c r="DO438" s="1264"/>
      <c r="DP438" s="1264"/>
      <c r="DQ438" s="1264"/>
      <c r="DR438" s="307"/>
    </row>
    <row r="439" spans="1:122" s="465" customFormat="1" ht="15" customHeight="1">
      <c r="A439" s="1463"/>
      <c r="B439" s="1463"/>
      <c r="C439" s="1463"/>
      <c r="D439" s="1463"/>
      <c r="E439" s="275"/>
      <c r="F439" s="1475" t="s">
        <v>1592</v>
      </c>
      <c r="G439" s="873"/>
      <c r="H439" s="873"/>
      <c r="I439" s="873"/>
      <c r="J439" s="873"/>
      <c r="K439" s="873"/>
      <c r="L439" s="873"/>
      <c r="M439" s="873"/>
      <c r="N439" s="872" t="s">
        <v>1583</v>
      </c>
      <c r="O439" s="873"/>
      <c r="P439" s="873"/>
      <c r="Q439" s="873"/>
      <c r="R439" s="873"/>
      <c r="S439" s="873"/>
      <c r="T439" s="873"/>
      <c r="U439" s="873"/>
      <c r="V439" s="873"/>
      <c r="W439" s="873"/>
      <c r="X439" s="873"/>
      <c r="Y439" s="873"/>
      <c r="Z439" s="873"/>
      <c r="AA439" s="873"/>
      <c r="AB439" s="873"/>
      <c r="AC439" s="873"/>
      <c r="AD439" s="873"/>
      <c r="AE439" s="873"/>
      <c r="AF439" s="873"/>
      <c r="AG439" s="873"/>
      <c r="AH439" s="873"/>
      <c r="AI439" s="873"/>
      <c r="AJ439" s="873"/>
      <c r="AK439" s="873"/>
      <c r="AL439" s="873"/>
      <c r="AM439" s="873"/>
      <c r="AN439" s="873"/>
      <c r="AO439" s="873"/>
      <c r="AP439" s="873"/>
      <c r="AQ439" s="873"/>
      <c r="AR439" s="873"/>
      <c r="AS439" s="873"/>
      <c r="AT439" s="873"/>
      <c r="AU439" s="873"/>
      <c r="AV439" s="873"/>
      <c r="AW439" s="873"/>
      <c r="AX439" s="874"/>
      <c r="AY439" s="223"/>
      <c r="BA439" s="192">
        <f t="shared" si="110"/>
        <v>8</v>
      </c>
      <c r="BB439" s="192">
        <f t="shared" si="111"/>
        <v>2</v>
      </c>
      <c r="BC439" s="192">
        <f t="shared" si="112"/>
        <v>3</v>
      </c>
      <c r="BD439" s="192" t="str">
        <f t="shared" si="112"/>
        <v>①</v>
      </c>
      <c r="BE439" s="1101"/>
      <c r="BF439" s="1101"/>
      <c r="BG439" s="559" t="str">
        <f t="shared" ca="1" si="96"/>
        <v/>
      </c>
      <c r="BH439" s="560" t="str">
        <f t="shared" ca="1" si="97"/>
        <v/>
      </c>
      <c r="BI439" s="560" t="str">
        <f t="shared" ca="1" si="98"/>
        <v/>
      </c>
      <c r="BJ439" s="560" t="str">
        <f t="shared" ca="1" si="99"/>
        <v/>
      </c>
      <c r="BK439" s="560" t="str">
        <f t="shared" ca="1" si="100"/>
        <v/>
      </c>
      <c r="BL439" s="561" t="str">
        <f t="shared" ca="1" si="101"/>
        <v/>
      </c>
      <c r="CV439" s="1528"/>
      <c r="CW439" s="1529"/>
      <c r="CX439" s="1529"/>
      <c r="CY439" s="1529"/>
      <c r="CZ439" s="1529"/>
      <c r="DA439" s="1529"/>
      <c r="DB439" s="1529"/>
      <c r="DC439" s="1529"/>
      <c r="DD439" s="1991"/>
      <c r="DE439" s="1992"/>
      <c r="DF439" s="1992"/>
      <c r="DG439" s="1993"/>
      <c r="DH439" s="1264"/>
      <c r="DI439" s="1264"/>
      <c r="DJ439" s="1264"/>
      <c r="DK439" s="1264"/>
      <c r="DL439" s="1264"/>
      <c r="DM439" s="1264"/>
      <c r="DN439" s="1264"/>
      <c r="DO439" s="1264"/>
      <c r="DP439" s="1264"/>
      <c r="DQ439" s="1264"/>
      <c r="DR439" s="307"/>
    </row>
    <row r="440" spans="1:122" s="465" customFormat="1" ht="15" customHeight="1">
      <c r="A440" s="1463"/>
      <c r="B440" s="1463"/>
      <c r="C440" s="1463"/>
      <c r="D440" s="1463"/>
      <c r="E440" s="275"/>
      <c r="F440" s="1476" t="s">
        <v>1594</v>
      </c>
      <c r="G440" s="878"/>
      <c r="H440" s="878"/>
      <c r="I440" s="878"/>
      <c r="J440" s="878"/>
      <c r="K440" s="878"/>
      <c r="L440" s="878"/>
      <c r="M440" s="878"/>
      <c r="N440" s="877" t="s">
        <v>1583</v>
      </c>
      <c r="O440" s="878"/>
      <c r="P440" s="878"/>
      <c r="Q440" s="878"/>
      <c r="R440" s="878"/>
      <c r="S440" s="878"/>
      <c r="T440" s="878"/>
      <c r="U440" s="878"/>
      <c r="V440" s="878"/>
      <c r="W440" s="878"/>
      <c r="X440" s="878"/>
      <c r="Y440" s="878"/>
      <c r="Z440" s="878"/>
      <c r="AA440" s="878"/>
      <c r="AB440" s="878"/>
      <c r="AC440" s="878"/>
      <c r="AD440" s="878"/>
      <c r="AE440" s="878"/>
      <c r="AF440" s="878"/>
      <c r="AG440" s="878"/>
      <c r="AH440" s="878"/>
      <c r="AI440" s="878"/>
      <c r="AJ440" s="878"/>
      <c r="AK440" s="878"/>
      <c r="AL440" s="878"/>
      <c r="AM440" s="878"/>
      <c r="AN440" s="878"/>
      <c r="AO440" s="878"/>
      <c r="AP440" s="878"/>
      <c r="AQ440" s="878"/>
      <c r="AR440" s="878"/>
      <c r="AS440" s="878"/>
      <c r="AT440" s="878"/>
      <c r="AU440" s="878"/>
      <c r="AV440" s="878"/>
      <c r="AW440" s="878"/>
      <c r="AX440" s="880"/>
      <c r="AY440" s="223"/>
      <c r="BA440" s="192">
        <f t="shared" si="110"/>
        <v>8</v>
      </c>
      <c r="BB440" s="192">
        <f t="shared" si="111"/>
        <v>2</v>
      </c>
      <c r="BC440" s="192">
        <f t="shared" si="112"/>
        <v>3</v>
      </c>
      <c r="BD440" s="192" t="str">
        <f t="shared" si="112"/>
        <v>①</v>
      </c>
      <c r="BE440" s="1101"/>
      <c r="BF440" s="1101"/>
      <c r="BG440" s="559" t="str">
        <f t="shared" ca="1" si="96"/>
        <v/>
      </c>
      <c r="BH440" s="560" t="str">
        <f t="shared" ca="1" si="97"/>
        <v/>
      </c>
      <c r="BI440" s="560" t="str">
        <f t="shared" ca="1" si="98"/>
        <v/>
      </c>
      <c r="BJ440" s="560" t="str">
        <f t="shared" ca="1" si="99"/>
        <v/>
      </c>
      <c r="BK440" s="560" t="str">
        <f t="shared" ca="1" si="100"/>
        <v/>
      </c>
      <c r="BL440" s="561" t="str">
        <f t="shared" ca="1" si="101"/>
        <v/>
      </c>
      <c r="CV440" s="1528"/>
      <c r="CW440" s="1529"/>
      <c r="CX440" s="1529"/>
      <c r="CY440" s="1529"/>
      <c r="CZ440" s="1529"/>
      <c r="DA440" s="1529"/>
      <c r="DB440" s="1529"/>
      <c r="DC440" s="1529"/>
      <c r="DD440" s="1991"/>
      <c r="DE440" s="1992"/>
      <c r="DF440" s="1992"/>
      <c r="DG440" s="1993"/>
      <c r="DH440" s="1264"/>
      <c r="DI440" s="1264"/>
      <c r="DJ440" s="1264"/>
      <c r="DK440" s="1264"/>
      <c r="DL440" s="1264"/>
      <c r="DM440" s="1264"/>
      <c r="DN440" s="1264"/>
      <c r="DO440" s="1264"/>
      <c r="DP440" s="1264"/>
      <c r="DQ440" s="1264"/>
      <c r="DR440" s="307"/>
    </row>
    <row r="441" spans="1:122" s="465" customFormat="1" ht="15" customHeight="1">
      <c r="A441" s="1463"/>
      <c r="B441" s="1463"/>
      <c r="C441" s="1463"/>
      <c r="D441" s="1463"/>
      <c r="E441" s="275"/>
      <c r="F441" s="1476" t="s">
        <v>1593</v>
      </c>
      <c r="G441" s="878"/>
      <c r="H441" s="878"/>
      <c r="I441" s="878"/>
      <c r="J441" s="878"/>
      <c r="K441" s="878"/>
      <c r="L441" s="878"/>
      <c r="M441" s="878"/>
      <c r="N441" s="877" t="s">
        <v>1596</v>
      </c>
      <c r="O441" s="878"/>
      <c r="P441" s="878"/>
      <c r="Q441" s="878"/>
      <c r="R441" s="878"/>
      <c r="S441" s="878"/>
      <c r="T441" s="878"/>
      <c r="U441" s="878"/>
      <c r="V441" s="878"/>
      <c r="W441" s="878"/>
      <c r="X441" s="878"/>
      <c r="Y441" s="878"/>
      <c r="Z441" s="878"/>
      <c r="AA441" s="878"/>
      <c r="AB441" s="878"/>
      <c r="AC441" s="878"/>
      <c r="AD441" s="878"/>
      <c r="AE441" s="878"/>
      <c r="AF441" s="878"/>
      <c r="AG441" s="878"/>
      <c r="AH441" s="878"/>
      <c r="AI441" s="878"/>
      <c r="AJ441" s="878"/>
      <c r="AK441" s="878"/>
      <c r="AL441" s="878"/>
      <c r="AM441" s="878"/>
      <c r="AN441" s="878"/>
      <c r="AO441" s="878"/>
      <c r="AP441" s="878"/>
      <c r="AQ441" s="878"/>
      <c r="AR441" s="878"/>
      <c r="AS441" s="878"/>
      <c r="AT441" s="878"/>
      <c r="AU441" s="878"/>
      <c r="AV441" s="878"/>
      <c r="AW441" s="878"/>
      <c r="AX441" s="880"/>
      <c r="AY441" s="223"/>
      <c r="BA441" s="192">
        <f t="shared" si="110"/>
        <v>8</v>
      </c>
      <c r="BB441" s="192">
        <f t="shared" si="111"/>
        <v>2</v>
      </c>
      <c r="BC441" s="192">
        <f t="shared" si="112"/>
        <v>3</v>
      </c>
      <c r="BD441" s="192" t="str">
        <f t="shared" si="112"/>
        <v>①</v>
      </c>
      <c r="BE441" s="1101"/>
      <c r="BF441" s="1101"/>
      <c r="BG441" s="559" t="str">
        <f t="shared" ca="1" si="96"/>
        <v/>
      </c>
      <c r="BH441" s="560" t="str">
        <f t="shared" ca="1" si="97"/>
        <v/>
      </c>
      <c r="BI441" s="560" t="str">
        <f t="shared" ca="1" si="98"/>
        <v/>
      </c>
      <c r="BJ441" s="560" t="str">
        <f t="shared" ca="1" si="99"/>
        <v/>
      </c>
      <c r="BK441" s="560" t="str">
        <f t="shared" ca="1" si="100"/>
        <v/>
      </c>
      <c r="BL441" s="561" t="str">
        <f t="shared" ca="1" si="101"/>
        <v/>
      </c>
      <c r="CV441" s="1528"/>
      <c r="CW441" s="1529"/>
      <c r="CX441" s="1529"/>
      <c r="CY441" s="1529"/>
      <c r="CZ441" s="1529"/>
      <c r="DA441" s="1529"/>
      <c r="DB441" s="1529"/>
      <c r="DC441" s="1529"/>
      <c r="DD441" s="1991"/>
      <c r="DE441" s="1992"/>
      <c r="DF441" s="1992"/>
      <c r="DG441" s="1993"/>
      <c r="DH441" s="1264"/>
      <c r="DI441" s="1264"/>
      <c r="DJ441" s="1264"/>
      <c r="DK441" s="1264"/>
      <c r="DL441" s="1264"/>
      <c r="DM441" s="1264"/>
      <c r="DN441" s="1264"/>
      <c r="DO441" s="1264"/>
      <c r="DP441" s="1264"/>
      <c r="DQ441" s="1264"/>
      <c r="DR441" s="307"/>
    </row>
    <row r="442" spans="1:122" s="465" customFormat="1" ht="15" customHeight="1">
      <c r="A442" s="1463"/>
      <c r="B442" s="1463"/>
      <c r="C442" s="1463"/>
      <c r="D442" s="1463"/>
      <c r="E442" s="275"/>
      <c r="F442" s="1477" t="s">
        <v>1595</v>
      </c>
      <c r="G442" s="884"/>
      <c r="H442" s="884"/>
      <c r="I442" s="884"/>
      <c r="J442" s="884"/>
      <c r="K442" s="884"/>
      <c r="L442" s="884"/>
      <c r="M442" s="884"/>
      <c r="N442" s="883" t="s">
        <v>1597</v>
      </c>
      <c r="O442" s="884"/>
      <c r="P442" s="884"/>
      <c r="Q442" s="884"/>
      <c r="R442" s="884"/>
      <c r="S442" s="884"/>
      <c r="T442" s="884"/>
      <c r="U442" s="884"/>
      <c r="V442" s="884"/>
      <c r="W442" s="884"/>
      <c r="X442" s="884"/>
      <c r="Y442" s="884"/>
      <c r="Z442" s="884"/>
      <c r="AA442" s="884"/>
      <c r="AB442" s="884"/>
      <c r="AC442" s="884"/>
      <c r="AD442" s="884"/>
      <c r="AE442" s="884"/>
      <c r="AF442" s="884"/>
      <c r="AG442" s="884"/>
      <c r="AH442" s="884"/>
      <c r="AI442" s="884"/>
      <c r="AJ442" s="884"/>
      <c r="AK442" s="884"/>
      <c r="AL442" s="884"/>
      <c r="AM442" s="884"/>
      <c r="AN442" s="884"/>
      <c r="AO442" s="884"/>
      <c r="AP442" s="884"/>
      <c r="AQ442" s="884"/>
      <c r="AR442" s="884"/>
      <c r="AS442" s="884"/>
      <c r="AT442" s="884"/>
      <c r="AU442" s="884"/>
      <c r="AV442" s="884"/>
      <c r="AW442" s="884"/>
      <c r="AX442" s="886"/>
      <c r="AY442" s="223"/>
      <c r="BA442" s="192">
        <f t="shared" si="110"/>
        <v>8</v>
      </c>
      <c r="BB442" s="192">
        <f t="shared" si="111"/>
        <v>2</v>
      </c>
      <c r="BC442" s="192">
        <f t="shared" si="112"/>
        <v>3</v>
      </c>
      <c r="BD442" s="192" t="str">
        <f t="shared" si="112"/>
        <v>①</v>
      </c>
      <c r="BE442" s="1101"/>
      <c r="BF442" s="1101"/>
      <c r="BG442" s="559" t="str">
        <f t="shared" ca="1" si="96"/>
        <v/>
      </c>
      <c r="BH442" s="560" t="str">
        <f t="shared" ca="1" si="97"/>
        <v/>
      </c>
      <c r="BI442" s="560" t="str">
        <f t="shared" ca="1" si="98"/>
        <v/>
      </c>
      <c r="BJ442" s="560" t="str">
        <f t="shared" ca="1" si="99"/>
        <v/>
      </c>
      <c r="BK442" s="560" t="str">
        <f t="shared" ca="1" si="100"/>
        <v/>
      </c>
      <c r="BL442" s="561" t="str">
        <f t="shared" ca="1" si="101"/>
        <v/>
      </c>
      <c r="CV442" s="1528"/>
      <c r="CW442" s="1529"/>
      <c r="CX442" s="1529"/>
      <c r="CY442" s="1529"/>
      <c r="CZ442" s="1529"/>
      <c r="DA442" s="1529"/>
      <c r="DB442" s="1529"/>
      <c r="DC442" s="1529"/>
      <c r="DD442" s="1991"/>
      <c r="DE442" s="1992"/>
      <c r="DF442" s="1992"/>
      <c r="DG442" s="1993"/>
      <c r="DH442" s="1264"/>
      <c r="DI442" s="1264"/>
      <c r="DJ442" s="1264"/>
      <c r="DK442" s="1264"/>
      <c r="DL442" s="1264"/>
      <c r="DM442" s="1264"/>
      <c r="DN442" s="1264"/>
      <c r="DO442" s="1264"/>
      <c r="DP442" s="1264"/>
      <c r="DQ442" s="1264"/>
      <c r="DR442" s="307"/>
    </row>
    <row r="443" spans="1:122" s="465" customFormat="1" ht="15" customHeight="1">
      <c r="A443" s="1758" t="str">
        <f>$BD443&amp;"."</f>
        <v>②.</v>
      </c>
      <c r="B443" s="1759"/>
      <c r="C443" s="1759"/>
      <c r="D443" s="1759"/>
      <c r="E443" s="1759"/>
      <c r="F443" s="469" t="s">
        <v>1598</v>
      </c>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479"/>
      <c r="AD443" s="275"/>
      <c r="AE443" s="275"/>
      <c r="AF443" s="275"/>
      <c r="AG443" s="275"/>
      <c r="AH443" s="275"/>
      <c r="AI443" s="275"/>
      <c r="AJ443" s="275"/>
      <c r="AK443" s="275"/>
      <c r="AL443" s="275"/>
      <c r="AM443" s="275"/>
      <c r="AN443" s="275"/>
      <c r="AO443" s="275"/>
      <c r="AP443" s="275"/>
      <c r="AQ443" s="275"/>
      <c r="AR443" s="275"/>
      <c r="AS443" s="275"/>
      <c r="AT443" s="275"/>
      <c r="AU443" s="275"/>
      <c r="AV443" s="275"/>
      <c r="AW443" s="275"/>
      <c r="AX443" s="275"/>
      <c r="AY443" s="223"/>
      <c r="BA443" s="192">
        <f t="shared" si="110"/>
        <v>8</v>
      </c>
      <c r="BB443" s="192">
        <f t="shared" si="110"/>
        <v>2</v>
      </c>
      <c r="BC443" s="192">
        <f>BC442</f>
        <v>3</v>
      </c>
      <c r="BD443" s="193" t="str">
        <f>IF(ISBLANK(BD442),"①",CHAR(CODE(BD442)+1))</f>
        <v>②</v>
      </c>
      <c r="BE443" s="1101"/>
      <c r="BF443" s="1101"/>
      <c r="BG443" s="559" t="str">
        <f t="shared" ca="1" si="96"/>
        <v/>
      </c>
      <c r="BH443" s="560" t="str">
        <f t="shared" ca="1" si="97"/>
        <v/>
      </c>
      <c r="BI443" s="560" t="str">
        <f t="shared" ca="1" si="98"/>
        <v/>
      </c>
      <c r="BJ443" s="560" t="str">
        <f t="shared" ca="1" si="99"/>
        <v/>
      </c>
      <c r="BK443" s="560" t="str">
        <f t="shared" ca="1" si="100"/>
        <v/>
      </c>
      <c r="BL443" s="561" t="str">
        <f t="shared" ca="1" si="101"/>
        <v/>
      </c>
      <c r="CV443" s="1528"/>
      <c r="CW443" s="1529"/>
      <c r="CX443" s="1529"/>
      <c r="CY443" s="1529"/>
      <c r="CZ443" s="1529"/>
      <c r="DA443" s="1529"/>
      <c r="DB443" s="1529"/>
      <c r="DC443" s="1529"/>
      <c r="DD443" s="1991"/>
      <c r="DE443" s="1992"/>
      <c r="DF443" s="1992"/>
      <c r="DG443" s="1993"/>
      <c r="DH443" s="1264"/>
      <c r="DI443" s="1264"/>
      <c r="DJ443" s="1264"/>
      <c r="DK443" s="1264"/>
      <c r="DL443" s="1264"/>
      <c r="DM443" s="1264"/>
      <c r="DN443" s="1264"/>
      <c r="DO443" s="1264"/>
      <c r="DP443" s="1264"/>
      <c r="DQ443" s="1264"/>
      <c r="DR443" s="307"/>
    </row>
    <row r="444" spans="1:122" s="465" customFormat="1" ht="15" customHeight="1">
      <c r="A444" s="1463"/>
      <c r="B444" s="1463"/>
      <c r="C444" s="1463"/>
      <c r="D444" s="1463"/>
      <c r="E444" s="275"/>
      <c r="F444" s="275" t="str">
        <f>$BR$95&amp;"を実施する。"</f>
        <v>「共通仕様」「59. Excel出力共通処理(ExcelOutput_Common)」を実施する。</v>
      </c>
      <c r="G444" s="858"/>
      <c r="H444" s="858"/>
      <c r="I444" s="858"/>
      <c r="J444" s="858"/>
      <c r="K444" s="858"/>
      <c r="L444" s="858"/>
      <c r="M444" s="858"/>
      <c r="N444" s="858"/>
      <c r="O444" s="858"/>
      <c r="P444" s="858"/>
      <c r="Q444" s="858"/>
      <c r="R444" s="858"/>
      <c r="S444" s="858"/>
      <c r="T444" s="858"/>
      <c r="U444" s="858"/>
      <c r="V444" s="858"/>
      <c r="W444" s="858"/>
      <c r="X444" s="858"/>
      <c r="Y444" s="858"/>
      <c r="Z444" s="858"/>
      <c r="AA444" s="858"/>
      <c r="AB444" s="858"/>
      <c r="AC444" s="858"/>
      <c r="AD444" s="858"/>
      <c r="AE444" s="858"/>
      <c r="AF444" s="858"/>
      <c r="AG444" s="858"/>
      <c r="AH444" s="858"/>
      <c r="AI444" s="858"/>
      <c r="AJ444" s="858"/>
      <c r="AK444" s="858"/>
      <c r="AL444" s="858"/>
      <c r="AM444" s="858"/>
      <c r="AN444" s="858"/>
      <c r="AO444" s="858"/>
      <c r="AP444" s="858"/>
      <c r="AQ444" s="858"/>
      <c r="AR444" s="858"/>
      <c r="AS444" s="858"/>
      <c r="AT444" s="858"/>
      <c r="AU444" s="858"/>
      <c r="AV444" s="858"/>
      <c r="AW444" s="858"/>
      <c r="AX444" s="858"/>
      <c r="AY444" s="223"/>
      <c r="BA444" s="192">
        <f t="shared" si="110"/>
        <v>8</v>
      </c>
      <c r="BB444" s="192">
        <f t="shared" si="111"/>
        <v>2</v>
      </c>
      <c r="BC444" s="192">
        <f>BC443</f>
        <v>3</v>
      </c>
      <c r="BD444" s="192" t="str">
        <f>BD443</f>
        <v>②</v>
      </c>
      <c r="BE444" s="1101"/>
      <c r="BF444" s="1101"/>
      <c r="BG444" s="559" t="str">
        <f t="shared" ca="1" si="96"/>
        <v/>
      </c>
      <c r="BH444" s="560" t="str">
        <f t="shared" ca="1" si="97"/>
        <v/>
      </c>
      <c r="BI444" s="560" t="str">
        <f t="shared" ca="1" si="98"/>
        <v/>
      </c>
      <c r="BJ444" s="560" t="str">
        <f t="shared" ca="1" si="99"/>
        <v/>
      </c>
      <c r="BK444" s="560" t="str">
        <f t="shared" ca="1" si="100"/>
        <v/>
      </c>
      <c r="BL444" s="561" t="str">
        <f t="shared" ca="1" si="101"/>
        <v/>
      </c>
      <c r="CV444" s="1528"/>
      <c r="CW444" s="1529"/>
      <c r="CX444" s="1529"/>
      <c r="CY444" s="1529"/>
      <c r="CZ444" s="1529"/>
      <c r="DA444" s="1529"/>
      <c r="DB444" s="1529"/>
      <c r="DC444" s="1529"/>
      <c r="DD444" s="1991"/>
      <c r="DE444" s="1992"/>
      <c r="DF444" s="1992"/>
      <c r="DG444" s="1993"/>
      <c r="DH444" s="1264"/>
      <c r="DI444" s="1264"/>
      <c r="DJ444" s="1264"/>
      <c r="DK444" s="1264"/>
      <c r="DL444" s="1264"/>
      <c r="DM444" s="1264"/>
      <c r="DN444" s="1264"/>
      <c r="DO444" s="1264"/>
      <c r="DP444" s="1264"/>
      <c r="DQ444" s="1264"/>
      <c r="DR444" s="307"/>
    </row>
    <row r="445" spans="1:122" s="465" customFormat="1" ht="15" customHeight="1">
      <c r="A445" s="1760" t="str">
        <f>$BA445&amp;"."&amp;$BB445&amp;"."&amp;$BC445&amp;"."</f>
        <v>8.2.4.</v>
      </c>
      <c r="B445" s="1761"/>
      <c r="C445" s="1761"/>
      <c r="D445" s="1761"/>
      <c r="E445" s="469" t="s">
        <v>1451</v>
      </c>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c r="AE445" s="275"/>
      <c r="AF445" s="275"/>
      <c r="AG445" s="275"/>
      <c r="AH445" s="275"/>
      <c r="AI445" s="275"/>
      <c r="AJ445" s="275"/>
      <c r="AK445" s="275"/>
      <c r="AL445" s="275"/>
      <c r="AM445" s="275"/>
      <c r="AN445" s="275"/>
      <c r="AO445" s="275"/>
      <c r="AP445" s="275"/>
      <c r="AQ445" s="275"/>
      <c r="AR445" s="275"/>
      <c r="AS445" s="275"/>
      <c r="AT445" s="275"/>
      <c r="AU445" s="275"/>
      <c r="AV445" s="275"/>
      <c r="AW445" s="275"/>
      <c r="AX445" s="275"/>
      <c r="AY445" s="223"/>
      <c r="BA445" s="192">
        <f t="shared" si="110"/>
        <v>8</v>
      </c>
      <c r="BB445" s="192">
        <f t="shared" si="110"/>
        <v>2</v>
      </c>
      <c r="BC445" s="193">
        <f>BC444+1</f>
        <v>4</v>
      </c>
      <c r="BD445" s="192"/>
      <c r="BE445" s="192"/>
      <c r="BF445" s="1101"/>
      <c r="BG445" s="559" t="str">
        <f t="shared" ca="1" si="96"/>
        <v/>
      </c>
      <c r="BH445" s="560" t="str">
        <f t="shared" ca="1" si="97"/>
        <v/>
      </c>
      <c r="BI445" s="560" t="str">
        <f t="shared" ca="1" si="98"/>
        <v/>
      </c>
      <c r="BJ445" s="560" t="str">
        <f t="shared" ca="1" si="99"/>
        <v/>
      </c>
      <c r="BK445" s="560" t="str">
        <f t="shared" ca="1" si="100"/>
        <v/>
      </c>
      <c r="BL445" s="561" t="str">
        <f t="shared" ca="1" si="101"/>
        <v/>
      </c>
      <c r="BN445" s="465" t="s">
        <v>2243</v>
      </c>
      <c r="CB445" s="469"/>
      <c r="CI445" s="469"/>
      <c r="CJ445" s="469"/>
      <c r="CV445" s="1488" t="s">
        <v>2265</v>
      </c>
      <c r="CW445" s="1489"/>
      <c r="CX445" s="1489"/>
      <c r="CY445" s="1489"/>
      <c r="CZ445" s="1489"/>
      <c r="DA445" s="1489"/>
      <c r="DB445" s="1489"/>
      <c r="DC445" s="1489"/>
      <c r="DD445" s="1859">
        <v>44644</v>
      </c>
      <c r="DE445" s="1860"/>
      <c r="DF445" s="1860"/>
      <c r="DG445" s="1861"/>
      <c r="DH445" s="1264"/>
      <c r="DI445" s="1264"/>
      <c r="DJ445" s="1264"/>
      <c r="DK445" s="1264"/>
      <c r="DL445" s="1264"/>
      <c r="DM445" s="1264"/>
      <c r="DN445" s="1264"/>
      <c r="DO445" s="1264"/>
      <c r="DP445" s="1264"/>
      <c r="DQ445" s="1264"/>
      <c r="DR445" s="307"/>
    </row>
    <row r="446" spans="1:122" s="465" customFormat="1" ht="15" customHeight="1">
      <c r="A446" s="1463"/>
      <c r="B446" s="1463"/>
      <c r="C446" s="1463"/>
      <c r="D446" s="1463"/>
      <c r="E446" s="275" t="s">
        <v>1599</v>
      </c>
      <c r="F446" s="275"/>
      <c r="G446" s="858"/>
      <c r="H446" s="858"/>
      <c r="I446" s="858"/>
      <c r="J446" s="858"/>
      <c r="K446" s="858"/>
      <c r="L446" s="858"/>
      <c r="M446" s="858"/>
      <c r="N446" s="858"/>
      <c r="O446" s="858"/>
      <c r="P446" s="858"/>
      <c r="Q446" s="858"/>
      <c r="R446" s="858"/>
      <c r="S446" s="858"/>
      <c r="T446" s="858"/>
      <c r="U446" s="858"/>
      <c r="V446" s="858"/>
      <c r="W446" s="858"/>
      <c r="X446" s="858"/>
      <c r="Y446" s="858"/>
      <c r="Z446" s="858"/>
      <c r="AA446" s="858"/>
      <c r="AB446" s="858"/>
      <c r="AC446" s="858"/>
      <c r="AD446" s="858"/>
      <c r="AE446" s="858"/>
      <c r="AF446" s="858"/>
      <c r="AG446" s="858"/>
      <c r="AH446" s="858"/>
      <c r="AI446" s="858"/>
      <c r="AJ446" s="858"/>
      <c r="AK446" s="858"/>
      <c r="AL446" s="858"/>
      <c r="AM446" s="858"/>
      <c r="AN446" s="858"/>
      <c r="AO446" s="858"/>
      <c r="AP446" s="858"/>
      <c r="AQ446" s="858"/>
      <c r="AR446" s="858"/>
      <c r="AS446" s="858"/>
      <c r="AT446" s="858"/>
      <c r="AU446" s="858"/>
      <c r="AV446" s="858"/>
      <c r="AW446" s="858"/>
      <c r="AX446" s="858"/>
      <c r="AY446" s="223"/>
      <c r="BA446" s="192">
        <f>BA445</f>
        <v>8</v>
      </c>
      <c r="BB446" s="192">
        <f>BB445</f>
        <v>2</v>
      </c>
      <c r="BC446" s="192">
        <f>BC445</f>
        <v>4</v>
      </c>
      <c r="BD446" s="192"/>
      <c r="BE446" s="1101"/>
      <c r="BF446" s="1101"/>
      <c r="BG446" s="559" t="str">
        <f t="shared" ca="1" si="96"/>
        <v/>
      </c>
      <c r="BH446" s="560" t="str">
        <f t="shared" ca="1" si="97"/>
        <v/>
      </c>
      <c r="BI446" s="560" t="str">
        <f t="shared" ca="1" si="98"/>
        <v/>
      </c>
      <c r="BJ446" s="560" t="str">
        <f t="shared" ca="1" si="99"/>
        <v/>
      </c>
      <c r="BK446" s="560" t="str">
        <f t="shared" ca="1" si="100"/>
        <v/>
      </c>
      <c r="BL446" s="561" t="str">
        <f t="shared" ca="1" si="101"/>
        <v/>
      </c>
      <c r="BO446" s="465" t="s">
        <v>2248</v>
      </c>
      <c r="CF446" s="469"/>
      <c r="CG446" s="469"/>
      <c r="CH446" s="469"/>
      <c r="CI446" s="469"/>
      <c r="CJ446" s="469"/>
      <c r="CV446" s="1528"/>
      <c r="CW446" s="1529"/>
      <c r="CX446" s="1529"/>
      <c r="CY446" s="1529"/>
      <c r="CZ446" s="1529"/>
      <c r="DA446" s="1529"/>
      <c r="DB446" s="1529"/>
      <c r="DC446" s="1529"/>
      <c r="DD446" s="1991"/>
      <c r="DE446" s="1992"/>
      <c r="DF446" s="1992"/>
      <c r="DG446" s="1993"/>
      <c r="DH446" s="1264"/>
      <c r="DI446" s="1264"/>
      <c r="DJ446" s="1264"/>
      <c r="DK446" s="1264"/>
      <c r="DL446" s="1264"/>
      <c r="DM446" s="1264"/>
      <c r="DN446" s="1264"/>
      <c r="DO446" s="1264"/>
      <c r="DP446" s="1264"/>
      <c r="DQ446" s="1264"/>
      <c r="DR446" s="307"/>
    </row>
    <row r="447" spans="1:122" s="465" customFormat="1" ht="15" customHeight="1">
      <c r="A447" s="1760" t="str">
        <f>$BA447&amp;"."&amp;$BB447&amp;"."</f>
        <v>8.3.</v>
      </c>
      <c r="B447" s="1761"/>
      <c r="C447" s="1761"/>
      <c r="D447" s="319" t="s">
        <v>146</v>
      </c>
      <c r="E447" s="275"/>
      <c r="F447" s="275"/>
      <c r="G447" s="275"/>
      <c r="H447" s="1882">
        <f>$B$120</f>
        <v>80</v>
      </c>
      <c r="I447" s="1882"/>
      <c r="J447" s="844" t="str">
        <f>VLOOKUP(VALUE(H447),$B$38:$F$131,3,FALSE) &amp;" "&amp; VLOOKUP(VALUE(H447),$B$38:$F$131,5,FALSE)</f>
        <v>F5 データ検索</v>
      </c>
      <c r="K447" s="275"/>
      <c r="L447" s="475"/>
      <c r="M447" s="475"/>
      <c r="N447" s="475"/>
      <c r="O447" s="275" t="s">
        <v>317</v>
      </c>
      <c r="P447" s="275"/>
      <c r="Q447" s="275"/>
      <c r="R447" s="275"/>
      <c r="S447" s="275"/>
      <c r="T447" s="275"/>
      <c r="U447" s="275"/>
      <c r="V447" s="275"/>
      <c r="W447" s="275"/>
      <c r="X447" s="275"/>
      <c r="Y447" s="275"/>
      <c r="Z447" s="275"/>
      <c r="AA447" s="275"/>
      <c r="AB447" s="275"/>
      <c r="AC447" s="275"/>
      <c r="AD447" s="275"/>
      <c r="AE447" s="275"/>
      <c r="AF447" s="275"/>
      <c r="AG447" s="275"/>
      <c r="AH447" s="275"/>
      <c r="AI447" s="275"/>
      <c r="AJ447" s="275"/>
      <c r="AK447" s="275"/>
      <c r="AL447" s="275"/>
      <c r="AM447" s="275"/>
      <c r="AN447" s="275"/>
      <c r="AO447" s="275"/>
      <c r="AP447" s="275"/>
      <c r="AQ447" s="275"/>
      <c r="AR447" s="275"/>
      <c r="AS447" s="275"/>
      <c r="AT447" s="275"/>
      <c r="AU447" s="275"/>
      <c r="AV447" s="275"/>
      <c r="AW447" s="275"/>
      <c r="AX447" s="275"/>
      <c r="AY447" s="223"/>
      <c r="BA447" s="192">
        <f t="shared" ref="BA447:BA456" si="113">BA446</f>
        <v>8</v>
      </c>
      <c r="BB447" s="193">
        <f>BB446+1</f>
        <v>3</v>
      </c>
      <c r="BC447" s="192"/>
      <c r="BD447" s="192"/>
      <c r="BE447" s="192"/>
      <c r="BF447" s="1101"/>
      <c r="BG447" s="559" t="str">
        <f t="shared" ca="1" si="96"/>
        <v/>
      </c>
      <c r="BH447" s="560" t="str">
        <f t="shared" ca="1" si="97"/>
        <v/>
      </c>
      <c r="BI447" s="560" t="str">
        <f t="shared" ca="1" si="98"/>
        <v/>
      </c>
      <c r="BJ447" s="560" t="str">
        <f t="shared" ca="1" si="99"/>
        <v/>
      </c>
      <c r="BK447" s="560" t="str">
        <f t="shared" ca="1" si="100"/>
        <v/>
      </c>
      <c r="BL447" s="561" t="str">
        <f t="shared" ca="1" si="101"/>
        <v/>
      </c>
      <c r="BN447" s="465" t="s">
        <v>2234</v>
      </c>
      <c r="BX447" s="469"/>
      <c r="BY447" s="469"/>
      <c r="BZ447" s="469"/>
      <c r="CA447" s="469"/>
      <c r="CB447" s="469"/>
      <c r="CV447" s="1528"/>
      <c r="CW447" s="1529"/>
      <c r="CX447" s="1529"/>
      <c r="CY447" s="1529"/>
      <c r="CZ447" s="1529"/>
      <c r="DA447" s="1529"/>
      <c r="DB447" s="1529"/>
      <c r="DC447" s="1529"/>
      <c r="DD447" s="1991"/>
      <c r="DE447" s="1992"/>
      <c r="DF447" s="1992"/>
      <c r="DG447" s="1993"/>
      <c r="DH447" s="1264"/>
      <c r="DI447" s="1264"/>
      <c r="DJ447" s="1264"/>
      <c r="DK447" s="1264"/>
      <c r="DL447" s="1264"/>
      <c r="DM447" s="1264"/>
      <c r="DN447" s="1264"/>
      <c r="DO447" s="1264"/>
      <c r="DP447" s="1264"/>
      <c r="DQ447" s="1264"/>
      <c r="DR447" s="307"/>
    </row>
    <row r="448" spans="1:122" s="465" customFormat="1" ht="15" customHeight="1">
      <c r="A448" s="1760" t="str">
        <f>$BA448&amp;"."&amp;$BB448&amp;"."&amp;$BC448&amp;"."</f>
        <v>8.3.1.</v>
      </c>
      <c r="B448" s="1761"/>
      <c r="C448" s="1761"/>
      <c r="D448" s="1761"/>
      <c r="E448" s="469" t="s">
        <v>1078</v>
      </c>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c r="AE448" s="275"/>
      <c r="AF448" s="275"/>
      <c r="AG448" s="275"/>
      <c r="AH448" s="275"/>
      <c r="AI448" s="275"/>
      <c r="AJ448" s="275"/>
      <c r="AK448" s="275"/>
      <c r="AL448" s="275"/>
      <c r="AM448" s="275"/>
      <c r="AN448" s="275"/>
      <c r="AO448" s="275"/>
      <c r="AP448" s="275"/>
      <c r="AQ448" s="275"/>
      <c r="AR448" s="275"/>
      <c r="AS448" s="275"/>
      <c r="AT448" s="275"/>
      <c r="AU448" s="275"/>
      <c r="AV448" s="275"/>
      <c r="AW448" s="275"/>
      <c r="AX448" s="275"/>
      <c r="AY448" s="223"/>
      <c r="BA448" s="192">
        <f t="shared" si="113"/>
        <v>8</v>
      </c>
      <c r="BB448" s="192">
        <f t="shared" ref="BB448:BB456" si="114">BB447</f>
        <v>3</v>
      </c>
      <c r="BC448" s="193">
        <f>BC447+1</f>
        <v>1</v>
      </c>
      <c r="BD448" s="192"/>
      <c r="BE448" s="192"/>
      <c r="BF448" s="1101"/>
      <c r="BG448" s="559" t="str">
        <f t="shared" ca="1" si="96"/>
        <v/>
      </c>
      <c r="BH448" s="560" t="str">
        <f t="shared" ca="1" si="97"/>
        <v/>
      </c>
      <c r="BI448" s="560" t="str">
        <f t="shared" ca="1" si="98"/>
        <v/>
      </c>
      <c r="BJ448" s="560" t="str">
        <f t="shared" ca="1" si="99"/>
        <v/>
      </c>
      <c r="BK448" s="560" t="str">
        <f t="shared" ca="1" si="100"/>
        <v/>
      </c>
      <c r="BL448" s="561" t="str">
        <f t="shared" ca="1" si="101"/>
        <v/>
      </c>
      <c r="BO448" s="465" t="s">
        <v>2240</v>
      </c>
      <c r="CV448" s="1528"/>
      <c r="CW448" s="1529"/>
      <c r="CX448" s="1529"/>
      <c r="CY448" s="1529"/>
      <c r="CZ448" s="1529"/>
      <c r="DA448" s="1529"/>
      <c r="DB448" s="1529"/>
      <c r="DC448" s="1529"/>
      <c r="DD448" s="1991"/>
      <c r="DE448" s="1992"/>
      <c r="DF448" s="1992"/>
      <c r="DG448" s="1993"/>
      <c r="DH448" s="1264"/>
      <c r="DI448" s="1264"/>
      <c r="DJ448" s="1264"/>
      <c r="DK448" s="1264"/>
      <c r="DL448" s="1264"/>
      <c r="DM448" s="1264"/>
      <c r="DN448" s="1264"/>
      <c r="DO448" s="1264"/>
      <c r="DP448" s="1264"/>
      <c r="DQ448" s="1264"/>
      <c r="DR448" s="307"/>
    </row>
    <row r="449" spans="1:122" s="465" customFormat="1" ht="15" customHeight="1">
      <c r="A449" s="1232"/>
      <c r="B449" s="1233"/>
      <c r="C449" s="1233"/>
      <c r="D449" s="1233"/>
      <c r="E449" s="987" t="str">
        <f>$BR$78&amp;"を実施する。"</f>
        <v>「共通仕様」「53. データ検索共通処理」を実施する。</v>
      </c>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c r="AE449" s="275"/>
      <c r="AF449" s="275"/>
      <c r="AG449" s="275"/>
      <c r="AH449" s="275"/>
      <c r="AI449" s="275"/>
      <c r="AJ449" s="275"/>
      <c r="AK449" s="275"/>
      <c r="AL449" s="275"/>
      <c r="AM449" s="275"/>
      <c r="AN449" s="275"/>
      <c r="AO449" s="275"/>
      <c r="AP449" s="275"/>
      <c r="AQ449" s="275"/>
      <c r="AR449" s="275"/>
      <c r="AS449" s="275"/>
      <c r="AT449" s="275"/>
      <c r="AU449" s="275"/>
      <c r="AV449" s="275"/>
      <c r="AW449" s="275"/>
      <c r="AX449" s="275"/>
      <c r="AY449" s="223"/>
      <c r="BA449" s="192">
        <f t="shared" si="113"/>
        <v>8</v>
      </c>
      <c r="BB449" s="192">
        <f t="shared" si="114"/>
        <v>3</v>
      </c>
      <c r="BC449" s="192">
        <f>BC448</f>
        <v>1</v>
      </c>
      <c r="BD449" s="192"/>
      <c r="BE449" s="192"/>
      <c r="BF449" s="1101"/>
      <c r="BG449" s="559" t="str">
        <f t="shared" ca="1" si="96"/>
        <v/>
      </c>
      <c r="BH449" s="560" t="str">
        <f t="shared" ca="1" si="97"/>
        <v/>
      </c>
      <c r="BI449" s="560" t="str">
        <f t="shared" ca="1" si="98"/>
        <v/>
      </c>
      <c r="BJ449" s="560" t="str">
        <f t="shared" ca="1" si="99"/>
        <v/>
      </c>
      <c r="BK449" s="560" t="str">
        <f t="shared" ca="1" si="100"/>
        <v/>
      </c>
      <c r="BL449" s="561" t="str">
        <f t="shared" ca="1" si="101"/>
        <v/>
      </c>
      <c r="BP449" s="465" t="s">
        <v>2241</v>
      </c>
      <c r="BR449" s="469"/>
      <c r="BS449" s="469"/>
      <c r="BT449" s="469"/>
      <c r="BU449" s="469"/>
      <c r="BV449" s="469"/>
      <c r="BW449" s="469"/>
      <c r="CV449" s="1528"/>
      <c r="CW449" s="1529"/>
      <c r="CX449" s="1529"/>
      <c r="CY449" s="1529"/>
      <c r="CZ449" s="1529"/>
      <c r="DA449" s="1529"/>
      <c r="DB449" s="1529"/>
      <c r="DC449" s="1529"/>
      <c r="DD449" s="1991"/>
      <c r="DE449" s="1992"/>
      <c r="DF449" s="1992"/>
      <c r="DG449" s="1993"/>
      <c r="DH449" s="1264"/>
      <c r="DI449" s="1264"/>
      <c r="DJ449" s="1264"/>
      <c r="DK449" s="1264"/>
      <c r="DL449" s="1264"/>
      <c r="DM449" s="1264"/>
      <c r="DN449" s="1264"/>
      <c r="DO449" s="1264"/>
      <c r="DP449" s="1264"/>
      <c r="DQ449" s="1264"/>
      <c r="DR449" s="307"/>
    </row>
    <row r="450" spans="1:122" s="465" customFormat="1" ht="15" customHeight="1">
      <c r="A450" s="1760" t="str">
        <f>$BA450&amp;"."&amp;$BB450&amp;"."&amp;$BC450&amp;"."</f>
        <v>8.3.2.</v>
      </c>
      <c r="B450" s="1761"/>
      <c r="C450" s="1761"/>
      <c r="D450" s="1761"/>
      <c r="E450" s="469" t="s">
        <v>1600</v>
      </c>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c r="AE450" s="275"/>
      <c r="AF450" s="275"/>
      <c r="AG450" s="275"/>
      <c r="AH450" s="275"/>
      <c r="AI450" s="275"/>
      <c r="AJ450" s="275"/>
      <c r="AK450" s="275"/>
      <c r="AL450" s="275"/>
      <c r="AM450" s="275"/>
      <c r="AN450" s="275"/>
      <c r="AO450" s="275"/>
      <c r="AP450" s="275"/>
      <c r="AQ450" s="275"/>
      <c r="AR450" s="275"/>
      <c r="AS450" s="275"/>
      <c r="AT450" s="275"/>
      <c r="AU450" s="275"/>
      <c r="AV450" s="275"/>
      <c r="AW450" s="275"/>
      <c r="AX450" s="275"/>
      <c r="AY450" s="223"/>
      <c r="BA450" s="192">
        <f t="shared" si="113"/>
        <v>8</v>
      </c>
      <c r="BB450" s="192">
        <f t="shared" si="114"/>
        <v>3</v>
      </c>
      <c r="BC450" s="193">
        <f>BC449+1</f>
        <v>2</v>
      </c>
      <c r="BD450" s="192"/>
      <c r="BE450" s="192"/>
      <c r="BF450" s="1101"/>
      <c r="BG450" s="559" t="str">
        <f t="shared" ca="1" si="96"/>
        <v/>
      </c>
      <c r="BH450" s="560" t="str">
        <f t="shared" ca="1" si="97"/>
        <v/>
      </c>
      <c r="BI450" s="560" t="str">
        <f t="shared" ca="1" si="98"/>
        <v/>
      </c>
      <c r="BJ450" s="560" t="str">
        <f t="shared" ca="1" si="99"/>
        <v/>
      </c>
      <c r="BK450" s="560" t="str">
        <f t="shared" ca="1" si="100"/>
        <v/>
      </c>
      <c r="BL450" s="561" t="str">
        <f t="shared" ca="1" si="101"/>
        <v/>
      </c>
      <c r="BN450" s="465" t="s">
        <v>2243</v>
      </c>
      <c r="CV450" s="1528"/>
      <c r="CW450" s="1529"/>
      <c r="CX450" s="1529"/>
      <c r="CY450" s="1529"/>
      <c r="CZ450" s="1529"/>
      <c r="DA450" s="1529"/>
      <c r="DB450" s="1529"/>
      <c r="DC450" s="1529"/>
      <c r="DD450" s="1991"/>
      <c r="DE450" s="1992"/>
      <c r="DF450" s="1992"/>
      <c r="DG450" s="1993"/>
      <c r="DH450" s="1264"/>
      <c r="DI450" s="1264"/>
      <c r="DJ450" s="1264"/>
      <c r="DK450" s="1264"/>
      <c r="DL450" s="1264"/>
      <c r="DM450" s="1264"/>
      <c r="DN450" s="1264"/>
      <c r="DO450" s="1264"/>
      <c r="DP450" s="1264"/>
      <c r="DQ450" s="1264"/>
      <c r="DR450" s="307"/>
    </row>
    <row r="451" spans="1:122" s="465" customFormat="1" ht="15" customHeight="1">
      <c r="A451" s="1234"/>
      <c r="B451" s="1235"/>
      <c r="C451" s="1235"/>
      <c r="D451" s="1235"/>
      <c r="E451" s="1212" t="s">
        <v>1601</v>
      </c>
      <c r="F451" s="469"/>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479"/>
      <c r="AD451" s="275"/>
      <c r="AE451" s="275"/>
      <c r="AF451" s="275"/>
      <c r="AG451" s="275"/>
      <c r="AH451" s="275"/>
      <c r="AI451" s="275"/>
      <c r="AJ451" s="275"/>
      <c r="AK451" s="275"/>
      <c r="AL451" s="275"/>
      <c r="AM451" s="275"/>
      <c r="AN451" s="275"/>
      <c r="AO451" s="275"/>
      <c r="AP451" s="275"/>
      <c r="AQ451" s="275"/>
      <c r="AR451" s="275"/>
      <c r="AS451" s="275"/>
      <c r="AT451" s="275"/>
      <c r="AU451" s="275"/>
      <c r="AV451" s="275"/>
      <c r="AW451" s="275"/>
      <c r="AX451" s="275"/>
      <c r="AY451" s="223"/>
      <c r="BA451" s="192">
        <f t="shared" si="113"/>
        <v>8</v>
      </c>
      <c r="BB451" s="192">
        <f t="shared" si="114"/>
        <v>3</v>
      </c>
      <c r="BC451" s="192">
        <f t="shared" ref="BC451:BC456" si="115">BC450</f>
        <v>2</v>
      </c>
      <c r="BD451" s="192"/>
      <c r="BE451" s="1103"/>
      <c r="BF451" s="1103"/>
      <c r="BG451" s="559" t="str">
        <f t="shared" ref="BG451:BG550" ca="1" si="116">IF(BA451&lt;&gt;"",IF(MID(_xlfn.FORMULATEXT(BA451),SEARCH("[",_xlfn.FORMULATEXT(BA451))+1,SEARCH("]",_xlfn.FORMULATEXT(BA451))-(SEARCH("[",_xlfn.FORMULATEXT(BA451))+1))="-1","",1),"")</f>
        <v/>
      </c>
      <c r="BH451" s="560" t="str">
        <f t="shared" ref="BH451:BH550" ca="1" si="117">IF(BB451&lt;&gt;"",IF(MID(_xlfn.FORMULATEXT(BB451),SEARCH("[",_xlfn.FORMULATEXT(BB451))+1,SEARCH("]",_xlfn.FORMULATEXT(BB451))-(SEARCH("[",_xlfn.FORMULATEXT(BB451))+1))="-1","",1),"")</f>
        <v/>
      </c>
      <c r="BI451" s="560" t="str">
        <f t="shared" ref="BI451:BI550" ca="1" si="118">IF(BC451&lt;&gt;"",IF(MID(_xlfn.FORMULATEXT(BC451),SEARCH("[",_xlfn.FORMULATEXT(BC451))+1,SEARCH("]",_xlfn.FORMULATEXT(BC451))-(SEARCH("[",_xlfn.FORMULATEXT(BC451))+1))="-1","",1),"")</f>
        <v/>
      </c>
      <c r="BJ451" s="560" t="str">
        <f t="shared" ref="BJ451:BJ550" ca="1" si="119">IF(BD451&lt;&gt;"",IF(MID(_xlfn.FORMULATEXT(BD451),SEARCH("[",_xlfn.FORMULATEXT(BD451))+1,SEARCH("]",_xlfn.FORMULATEXT(BD451))-(SEARCH("[",_xlfn.FORMULATEXT(BD451))+1))="-1","",1),"")</f>
        <v/>
      </c>
      <c r="BK451" s="560" t="str">
        <f t="shared" ref="BK451:BK550" ca="1" si="120">IF(BE451&lt;&gt;"",IF(MID(_xlfn.FORMULATEXT(BE451),SEARCH("[",_xlfn.FORMULATEXT(BE451))+1,SEARCH("]",_xlfn.FORMULATEXT(BE451))-(SEARCH("[",_xlfn.FORMULATEXT(BE451))+1))="-1","",1),"")</f>
        <v/>
      </c>
      <c r="BL451" s="561" t="str">
        <f t="shared" ref="BL451:BL550" ca="1" si="121">IF(BF451&lt;&gt;"",IF(MID(_xlfn.FORMULATEXT(BF451),SEARCH("[",_xlfn.FORMULATEXT(BF451))+1,SEARCH("]",_xlfn.FORMULATEXT(BF451))-(SEARCH("[",_xlfn.FORMULATEXT(BF451))+1))="-1","",1),"")</f>
        <v/>
      </c>
      <c r="BO451" s="465" t="s">
        <v>2242</v>
      </c>
      <c r="CV451" s="1528"/>
      <c r="CW451" s="1529"/>
      <c r="CX451" s="1529"/>
      <c r="CY451" s="1529"/>
      <c r="CZ451" s="1529"/>
      <c r="DA451" s="1529"/>
      <c r="DB451" s="1529"/>
      <c r="DC451" s="1529"/>
      <c r="DD451" s="1991"/>
      <c r="DE451" s="1992"/>
      <c r="DF451" s="1992"/>
      <c r="DG451" s="1993"/>
      <c r="DH451" s="1264"/>
      <c r="DI451" s="1264"/>
      <c r="DJ451" s="1264"/>
      <c r="DK451" s="1264"/>
      <c r="DL451" s="1264"/>
      <c r="DM451" s="1264"/>
      <c r="DN451" s="1264"/>
      <c r="DO451" s="1264"/>
      <c r="DP451" s="1264"/>
      <c r="DQ451" s="1264"/>
      <c r="DR451" s="307"/>
    </row>
    <row r="452" spans="1:122" s="465" customFormat="1" ht="15" customHeight="1">
      <c r="A452" s="1758" t="str">
        <f>$BD452&amp;"."</f>
        <v>①.</v>
      </c>
      <c r="B452" s="1759"/>
      <c r="C452" s="1759"/>
      <c r="D452" s="1759"/>
      <c r="E452" s="1759"/>
      <c r="F452" s="275" t="s">
        <v>1602</v>
      </c>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479"/>
      <c r="AD452" s="275"/>
      <c r="AE452" s="275"/>
      <c r="AF452" s="275"/>
      <c r="AG452" s="275"/>
      <c r="AH452" s="275"/>
      <c r="AI452" s="275"/>
      <c r="AJ452" s="275"/>
      <c r="AK452" s="275"/>
      <c r="AL452" s="275"/>
      <c r="AM452" s="275"/>
      <c r="AN452" s="275"/>
      <c r="AO452" s="275"/>
      <c r="AP452" s="275"/>
      <c r="AQ452" s="275"/>
      <c r="AR452" s="275"/>
      <c r="AS452" s="275"/>
      <c r="AT452" s="275"/>
      <c r="AU452" s="275"/>
      <c r="AV452" s="275"/>
      <c r="AW452" s="275"/>
      <c r="AX452" s="275"/>
      <c r="AY452" s="223"/>
      <c r="BA452" s="192">
        <f t="shared" si="113"/>
        <v>8</v>
      </c>
      <c r="BB452" s="192">
        <f t="shared" si="114"/>
        <v>3</v>
      </c>
      <c r="BC452" s="192">
        <f t="shared" si="115"/>
        <v>2</v>
      </c>
      <c r="BD452" s="193" t="str">
        <f>IF(ISBLANK(BD451),"①",CHAR(CODE(BD451)+1))</f>
        <v>①</v>
      </c>
      <c r="BE452" s="1103"/>
      <c r="BF452" s="1103"/>
      <c r="BG452" s="559" t="str">
        <f t="shared" ca="1" si="116"/>
        <v/>
      </c>
      <c r="BH452" s="560" t="str">
        <f t="shared" ca="1" si="117"/>
        <v/>
      </c>
      <c r="BI452" s="560" t="str">
        <f t="shared" ca="1" si="118"/>
        <v/>
      </c>
      <c r="BJ452" s="560" t="str">
        <f t="shared" ca="1" si="119"/>
        <v/>
      </c>
      <c r="BK452" s="560" t="str">
        <f t="shared" ca="1" si="120"/>
        <v/>
      </c>
      <c r="BL452" s="561" t="str">
        <f t="shared" ca="1" si="121"/>
        <v/>
      </c>
      <c r="CV452" s="1528"/>
      <c r="CW452" s="1529"/>
      <c r="CX452" s="1529"/>
      <c r="CY452" s="1529"/>
      <c r="CZ452" s="1529"/>
      <c r="DA452" s="1529"/>
      <c r="DB452" s="1529"/>
      <c r="DC452" s="1529"/>
      <c r="DD452" s="1991"/>
      <c r="DE452" s="1992"/>
      <c r="DF452" s="1992"/>
      <c r="DG452" s="1993"/>
      <c r="DH452" s="1264"/>
      <c r="DI452" s="1264"/>
      <c r="DJ452" s="1264"/>
      <c r="DK452" s="1264"/>
      <c r="DL452" s="1264"/>
      <c r="DM452" s="1264"/>
      <c r="DN452" s="1264"/>
      <c r="DO452" s="1264"/>
      <c r="DP452" s="1264"/>
      <c r="DQ452" s="1264"/>
      <c r="DR452" s="307"/>
    </row>
    <row r="453" spans="1:122" s="465" customFormat="1" ht="15" customHeight="1">
      <c r="A453" s="1234"/>
      <c r="B453" s="1235"/>
      <c r="C453" s="1235"/>
      <c r="D453" s="1235"/>
      <c r="E453" s="1235"/>
      <c r="F453" s="275" t="s">
        <v>1603</v>
      </c>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479"/>
      <c r="AD453" s="275"/>
      <c r="AE453" s="275"/>
      <c r="AF453" s="275"/>
      <c r="AG453" s="275"/>
      <c r="AH453" s="275"/>
      <c r="AI453" s="275"/>
      <c r="AJ453" s="275"/>
      <c r="AK453" s="275"/>
      <c r="AL453" s="275"/>
      <c r="AM453" s="275"/>
      <c r="AN453" s="275"/>
      <c r="AO453" s="275"/>
      <c r="AP453" s="275"/>
      <c r="AQ453" s="275"/>
      <c r="AR453" s="275"/>
      <c r="AS453" s="275"/>
      <c r="AT453" s="275"/>
      <c r="AU453" s="275"/>
      <c r="AV453" s="275"/>
      <c r="AW453" s="275"/>
      <c r="AX453" s="275"/>
      <c r="AY453" s="223"/>
      <c r="BA453" s="192">
        <f t="shared" si="113"/>
        <v>8</v>
      </c>
      <c r="BB453" s="192">
        <f t="shared" si="114"/>
        <v>3</v>
      </c>
      <c r="BC453" s="192">
        <f t="shared" si="115"/>
        <v>2</v>
      </c>
      <c r="BD453" s="192" t="str">
        <f>BD452</f>
        <v>①</v>
      </c>
      <c r="BE453" s="1103"/>
      <c r="BF453" s="1103"/>
      <c r="BG453" s="559" t="str">
        <f t="shared" ca="1" si="116"/>
        <v/>
      </c>
      <c r="BH453" s="560" t="str">
        <f t="shared" ca="1" si="117"/>
        <v/>
      </c>
      <c r="BI453" s="560" t="str">
        <f t="shared" ca="1" si="118"/>
        <v/>
      </c>
      <c r="BJ453" s="560" t="str">
        <f t="shared" ca="1" si="119"/>
        <v/>
      </c>
      <c r="BK453" s="560" t="str">
        <f t="shared" ca="1" si="120"/>
        <v/>
      </c>
      <c r="BL453" s="561" t="str">
        <f t="shared" ca="1" si="121"/>
        <v/>
      </c>
      <c r="CV453" s="1528"/>
      <c r="CW453" s="1529"/>
      <c r="CX453" s="1529"/>
      <c r="CY453" s="1529"/>
      <c r="CZ453" s="1529"/>
      <c r="DA453" s="1529"/>
      <c r="DB453" s="1529"/>
      <c r="DC453" s="1529"/>
      <c r="DD453" s="1991"/>
      <c r="DE453" s="1992"/>
      <c r="DF453" s="1992"/>
      <c r="DG453" s="1993"/>
      <c r="DH453" s="1264"/>
      <c r="DI453" s="1264"/>
      <c r="DJ453" s="1264"/>
      <c r="DK453" s="1264"/>
      <c r="DL453" s="1264"/>
      <c r="DM453" s="1264"/>
      <c r="DN453" s="1264"/>
      <c r="DO453" s="1264"/>
      <c r="DP453" s="1264"/>
      <c r="DQ453" s="1264"/>
      <c r="DR453" s="307"/>
    </row>
    <row r="454" spans="1:122" s="465" customFormat="1" ht="15" customHeight="1">
      <c r="A454" s="1234"/>
      <c r="B454" s="1235"/>
      <c r="C454" s="1235"/>
      <c r="D454" s="1235"/>
      <c r="E454" s="1235"/>
      <c r="F454" s="1286" t="s">
        <v>34</v>
      </c>
      <c r="G454" s="1287"/>
      <c r="H454" s="1288" t="s">
        <v>117</v>
      </c>
      <c r="I454" s="1287"/>
      <c r="J454" s="1287"/>
      <c r="K454" s="1287"/>
      <c r="L454" s="1287"/>
      <c r="M454" s="1287"/>
      <c r="N454" s="1287"/>
      <c r="O454" s="1289"/>
      <c r="P454" s="275"/>
      <c r="Q454" s="275"/>
      <c r="R454" s="275"/>
      <c r="S454" s="275"/>
      <c r="T454" s="275"/>
      <c r="U454" s="275"/>
      <c r="V454" s="275"/>
      <c r="W454" s="275"/>
      <c r="X454" s="275"/>
      <c r="Y454" s="275"/>
      <c r="Z454" s="275"/>
      <c r="AA454" s="275"/>
      <c r="AB454" s="275"/>
      <c r="AC454" s="479"/>
      <c r="AD454" s="275"/>
      <c r="AE454" s="275"/>
      <c r="AF454" s="275"/>
      <c r="AG454" s="275"/>
      <c r="AH454" s="275"/>
      <c r="AI454" s="275"/>
      <c r="AJ454" s="275"/>
      <c r="AK454" s="275"/>
      <c r="AL454" s="275"/>
      <c r="AM454" s="275"/>
      <c r="AN454" s="275"/>
      <c r="AO454" s="275"/>
      <c r="AP454" s="275"/>
      <c r="AQ454" s="275"/>
      <c r="AR454" s="275"/>
      <c r="AS454" s="275"/>
      <c r="AT454" s="275"/>
      <c r="AU454" s="275"/>
      <c r="AV454" s="275"/>
      <c r="AW454" s="275"/>
      <c r="AX454" s="275"/>
      <c r="AY454" s="223"/>
      <c r="BA454" s="192">
        <f t="shared" si="113"/>
        <v>8</v>
      </c>
      <c r="BB454" s="192">
        <f t="shared" si="114"/>
        <v>3</v>
      </c>
      <c r="BC454" s="192">
        <f t="shared" si="115"/>
        <v>2</v>
      </c>
      <c r="BD454" s="192" t="str">
        <f>BD453</f>
        <v>①</v>
      </c>
      <c r="BE454" s="1103"/>
      <c r="BF454" s="1103"/>
      <c r="BG454" s="559" t="str">
        <f t="shared" ca="1" si="116"/>
        <v/>
      </c>
      <c r="BH454" s="560" t="str">
        <f t="shared" ca="1" si="117"/>
        <v/>
      </c>
      <c r="BI454" s="560" t="str">
        <f t="shared" ca="1" si="118"/>
        <v/>
      </c>
      <c r="BJ454" s="560" t="str">
        <f t="shared" ca="1" si="119"/>
        <v/>
      </c>
      <c r="BK454" s="560" t="str">
        <f t="shared" ca="1" si="120"/>
        <v/>
      </c>
      <c r="BL454" s="561" t="str">
        <f t="shared" ca="1" si="121"/>
        <v/>
      </c>
      <c r="CV454" s="1528"/>
      <c r="CW454" s="1529"/>
      <c r="CX454" s="1529"/>
      <c r="CY454" s="1529"/>
      <c r="CZ454" s="1529"/>
      <c r="DA454" s="1529"/>
      <c r="DB454" s="1529"/>
      <c r="DC454" s="1529"/>
      <c r="DD454" s="1991"/>
      <c r="DE454" s="1992"/>
      <c r="DF454" s="1992"/>
      <c r="DG454" s="1993"/>
      <c r="DH454" s="1264"/>
      <c r="DI454" s="1264"/>
      <c r="DJ454" s="1264"/>
      <c r="DK454" s="1264"/>
      <c r="DL454" s="1264"/>
      <c r="DM454" s="1264"/>
      <c r="DN454" s="1264"/>
      <c r="DO454" s="1264"/>
      <c r="DP454" s="1264"/>
      <c r="DQ454" s="1264"/>
      <c r="DR454" s="307"/>
    </row>
    <row r="455" spans="1:122" s="465" customFormat="1" ht="15" customHeight="1">
      <c r="A455" s="1234"/>
      <c r="B455" s="1235"/>
      <c r="C455" s="1235"/>
      <c r="D455" s="1235"/>
      <c r="E455" s="1235"/>
      <c r="F455" s="1256" t="str">
        <f>TEXT($B$39,"###")</f>
        <v>2</v>
      </c>
      <c r="G455" s="1257"/>
      <c r="H455" s="585" t="str">
        <f>VLOOKUP(VALUE(F455),$B$38:$F$130,3)</f>
        <v>計画年度</v>
      </c>
      <c r="I455" s="266"/>
      <c r="J455" s="266"/>
      <c r="K455" s="266"/>
      <c r="L455" s="266"/>
      <c r="M455" s="266"/>
      <c r="N455" s="266"/>
      <c r="O455" s="267"/>
      <c r="P455" s="275"/>
      <c r="Q455" s="275"/>
      <c r="R455" s="275"/>
      <c r="S455" s="275"/>
      <c r="T455" s="275"/>
      <c r="U455" s="275"/>
      <c r="V455" s="275"/>
      <c r="W455" s="275"/>
      <c r="X455" s="275"/>
      <c r="Y455" s="275"/>
      <c r="Z455" s="275"/>
      <c r="AA455" s="275"/>
      <c r="AB455" s="275"/>
      <c r="AC455" s="479"/>
      <c r="AD455" s="275"/>
      <c r="AE455" s="275"/>
      <c r="AF455" s="275"/>
      <c r="AG455" s="275"/>
      <c r="AH455" s="275"/>
      <c r="AI455" s="275"/>
      <c r="AJ455" s="275"/>
      <c r="AK455" s="275"/>
      <c r="AL455" s="275"/>
      <c r="AM455" s="275"/>
      <c r="AN455" s="275"/>
      <c r="AO455" s="275"/>
      <c r="AP455" s="275"/>
      <c r="AQ455" s="275"/>
      <c r="AR455" s="275"/>
      <c r="AS455" s="275"/>
      <c r="AT455" s="275"/>
      <c r="AU455" s="275"/>
      <c r="AV455" s="275"/>
      <c r="AW455" s="275"/>
      <c r="AX455" s="275"/>
      <c r="AY455" s="223"/>
      <c r="BA455" s="192">
        <f t="shared" si="113"/>
        <v>8</v>
      </c>
      <c r="BB455" s="192">
        <f t="shared" si="114"/>
        <v>3</v>
      </c>
      <c r="BC455" s="192">
        <f t="shared" si="115"/>
        <v>2</v>
      </c>
      <c r="BD455" s="192" t="str">
        <f>BD454</f>
        <v>①</v>
      </c>
      <c r="BE455" s="1103"/>
      <c r="BF455" s="1103"/>
      <c r="BG455" s="559" t="str">
        <f t="shared" ca="1" si="116"/>
        <v/>
      </c>
      <c r="BH455" s="560" t="str">
        <f t="shared" ca="1" si="117"/>
        <v/>
      </c>
      <c r="BI455" s="560" t="str">
        <f t="shared" ca="1" si="118"/>
        <v/>
      </c>
      <c r="BJ455" s="560" t="str">
        <f t="shared" ca="1" si="119"/>
        <v/>
      </c>
      <c r="BK455" s="560" t="str">
        <f t="shared" ca="1" si="120"/>
        <v/>
      </c>
      <c r="BL455" s="561" t="str">
        <f t="shared" ca="1" si="121"/>
        <v/>
      </c>
      <c r="CV455" s="1488" t="s">
        <v>2265</v>
      </c>
      <c r="CW455" s="1489"/>
      <c r="CX455" s="1489"/>
      <c r="CY455" s="1489"/>
      <c r="CZ455" s="1489"/>
      <c r="DA455" s="1489"/>
      <c r="DB455" s="1489"/>
      <c r="DC455" s="1489"/>
      <c r="DD455" s="1859">
        <v>44641</v>
      </c>
      <c r="DE455" s="1860"/>
      <c r="DF455" s="1860"/>
      <c r="DG455" s="1861"/>
      <c r="DH455" s="1264"/>
      <c r="DI455" s="1264"/>
      <c r="DJ455" s="1264"/>
      <c r="DK455" s="1264"/>
      <c r="DL455" s="1264"/>
      <c r="DM455" s="1264"/>
      <c r="DN455" s="1264"/>
      <c r="DO455" s="1264"/>
      <c r="DP455" s="1264"/>
      <c r="DQ455" s="1264"/>
      <c r="DR455" s="307"/>
    </row>
    <row r="456" spans="1:122" s="465" customFormat="1" ht="15" customHeight="1">
      <c r="A456" s="1234"/>
      <c r="B456" s="1235"/>
      <c r="C456" s="1235"/>
      <c r="D456" s="1235"/>
      <c r="E456" s="1235"/>
      <c r="F456" s="261" t="str">
        <f>TEXT($B$41,"###")</f>
        <v>4</v>
      </c>
      <c r="G456" s="262"/>
      <c r="H456" s="588" t="str">
        <f>VLOOKUP(VALUE(F456),$B$38:$F$130,3)</f>
        <v>計画作成日</v>
      </c>
      <c r="I456" s="271"/>
      <c r="J456" s="271"/>
      <c r="K456" s="271"/>
      <c r="L456" s="271"/>
      <c r="M456" s="271"/>
      <c r="N456" s="271"/>
      <c r="O456" s="272"/>
      <c r="P456" s="275"/>
      <c r="Q456" s="275"/>
      <c r="R456" s="275"/>
      <c r="S456" s="275"/>
      <c r="T456" s="275"/>
      <c r="U456" s="275"/>
      <c r="V456" s="275"/>
      <c r="W456" s="275"/>
      <c r="X456" s="275"/>
      <c r="Y456" s="275"/>
      <c r="Z456" s="275"/>
      <c r="AA456" s="275"/>
      <c r="AB456" s="275"/>
      <c r="AC456" s="479"/>
      <c r="AD456" s="275"/>
      <c r="AE456" s="275"/>
      <c r="AF456" s="275"/>
      <c r="AG456" s="275"/>
      <c r="AH456" s="275"/>
      <c r="AI456" s="275"/>
      <c r="AJ456" s="275"/>
      <c r="AK456" s="275"/>
      <c r="AL456" s="275"/>
      <c r="AM456" s="275"/>
      <c r="AN456" s="275"/>
      <c r="AO456" s="275"/>
      <c r="AP456" s="275"/>
      <c r="AQ456" s="275"/>
      <c r="AR456" s="275"/>
      <c r="AS456" s="275"/>
      <c r="AT456" s="275"/>
      <c r="AU456" s="275"/>
      <c r="AV456" s="275"/>
      <c r="AW456" s="275"/>
      <c r="AX456" s="275"/>
      <c r="AY456" s="223"/>
      <c r="BA456" s="192">
        <f t="shared" si="113"/>
        <v>8</v>
      </c>
      <c r="BB456" s="192">
        <f t="shared" si="114"/>
        <v>3</v>
      </c>
      <c r="BC456" s="192">
        <f t="shared" si="115"/>
        <v>2</v>
      </c>
      <c r="BD456" s="192" t="str">
        <f>BD455</f>
        <v>①</v>
      </c>
      <c r="BE456" s="1103"/>
      <c r="BF456" s="1103"/>
      <c r="BG456" s="559" t="str">
        <f t="shared" ca="1" si="116"/>
        <v/>
      </c>
      <c r="BH456" s="560" t="str">
        <f t="shared" ca="1" si="117"/>
        <v/>
      </c>
      <c r="BI456" s="560" t="str">
        <f t="shared" ca="1" si="118"/>
        <v/>
      </c>
      <c r="BJ456" s="560" t="str">
        <f t="shared" ca="1" si="119"/>
        <v/>
      </c>
      <c r="BK456" s="560" t="str">
        <f t="shared" ca="1" si="120"/>
        <v/>
      </c>
      <c r="BL456" s="561" t="str">
        <f t="shared" ca="1" si="121"/>
        <v/>
      </c>
      <c r="CV456" s="1528" t="s">
        <v>2284</v>
      </c>
      <c r="CW456" s="1529"/>
      <c r="CX456" s="1529"/>
      <c r="CY456" s="1529"/>
      <c r="CZ456" s="1529"/>
      <c r="DA456" s="1529"/>
      <c r="DB456" s="1529"/>
      <c r="DC456" s="1529"/>
      <c r="DD456" s="1991"/>
      <c r="DE456" s="1992"/>
      <c r="DF456" s="1992"/>
      <c r="DG456" s="1993"/>
      <c r="DH456" s="1264"/>
      <c r="DI456" s="1264"/>
      <c r="DJ456" s="1264"/>
      <c r="DK456" s="1264"/>
      <c r="DL456" s="1264"/>
      <c r="DM456" s="1264"/>
      <c r="DN456" s="1264"/>
      <c r="DO456" s="1264"/>
      <c r="DP456" s="1264"/>
      <c r="DQ456" s="1264"/>
      <c r="DR456" s="307"/>
    </row>
    <row r="457" spans="1:122" s="465" customFormat="1" ht="15" customHeight="1">
      <c r="A457" s="1758" t="str">
        <f>$BD457&amp;"."</f>
        <v>①.</v>
      </c>
      <c r="B457" s="1759"/>
      <c r="C457" s="1759"/>
      <c r="D457" s="1759"/>
      <c r="E457" s="1759"/>
      <c r="F457" s="275" t="s">
        <v>1604</v>
      </c>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479"/>
      <c r="AD457" s="275"/>
      <c r="AE457" s="275"/>
      <c r="AF457" s="275"/>
      <c r="AG457" s="275"/>
      <c r="AH457" s="275"/>
      <c r="AI457" s="275"/>
      <c r="AJ457" s="275"/>
      <c r="AK457" s="275"/>
      <c r="AL457" s="275"/>
      <c r="AM457" s="275"/>
      <c r="AN457" s="275"/>
      <c r="AO457" s="275"/>
      <c r="AP457" s="275"/>
      <c r="AQ457" s="275"/>
      <c r="AR457" s="275"/>
      <c r="AS457" s="275"/>
      <c r="AT457" s="275"/>
      <c r="AU457" s="275"/>
      <c r="AV457" s="275"/>
      <c r="AW457" s="275"/>
      <c r="AX457" s="275"/>
      <c r="AY457" s="223"/>
      <c r="BA457" s="192">
        <f t="shared" ref="BA457:BD458" si="122">BA456</f>
        <v>8</v>
      </c>
      <c r="BB457" s="192">
        <f t="shared" si="122"/>
        <v>3</v>
      </c>
      <c r="BC457" s="192">
        <f t="shared" si="122"/>
        <v>2</v>
      </c>
      <c r="BD457" s="192" t="str">
        <f t="shared" si="122"/>
        <v>①</v>
      </c>
      <c r="BE457" s="1103"/>
      <c r="BF457" s="1103"/>
      <c r="BG457" s="559" t="str">
        <f t="shared" ca="1" si="116"/>
        <v/>
      </c>
      <c r="BH457" s="560" t="str">
        <f t="shared" ca="1" si="117"/>
        <v/>
      </c>
      <c r="BI457" s="560" t="str">
        <f t="shared" ca="1" si="118"/>
        <v/>
      </c>
      <c r="BJ457" s="560" t="str">
        <f t="shared" ca="1" si="119"/>
        <v/>
      </c>
      <c r="BK457" s="560" t="str">
        <f t="shared" ca="1" si="120"/>
        <v/>
      </c>
      <c r="BL457" s="561" t="str">
        <f t="shared" ca="1" si="121"/>
        <v/>
      </c>
      <c r="CV457" s="1488" t="s">
        <v>2265</v>
      </c>
      <c r="CW457" s="1489"/>
      <c r="CX457" s="1489"/>
      <c r="CY457" s="1489"/>
      <c r="CZ457" s="1489"/>
      <c r="DA457" s="1489"/>
      <c r="DB457" s="1489"/>
      <c r="DC457" s="1489"/>
      <c r="DD457" s="1859">
        <v>44641</v>
      </c>
      <c r="DE457" s="1860"/>
      <c r="DF457" s="1860"/>
      <c r="DG457" s="1861"/>
      <c r="DH457" s="1264"/>
      <c r="DI457" s="1264"/>
      <c r="DJ457" s="1264"/>
      <c r="DK457" s="1264"/>
      <c r="DL457" s="1264"/>
      <c r="DM457" s="1264"/>
      <c r="DN457" s="1264"/>
      <c r="DO457" s="1264"/>
      <c r="DP457" s="1264"/>
      <c r="DQ457" s="1264"/>
      <c r="DR457" s="307"/>
    </row>
    <row r="458" spans="1:122" s="465" customFormat="1" ht="15" customHeight="1">
      <c r="A458" s="1234"/>
      <c r="B458" s="1235"/>
      <c r="C458" s="1235"/>
      <c r="D458" s="1235"/>
      <c r="E458" s="1235"/>
      <c r="F458" s="275" t="s">
        <v>1605</v>
      </c>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479"/>
      <c r="AD458" s="275"/>
      <c r="AE458" s="275"/>
      <c r="AF458" s="275"/>
      <c r="AG458" s="275"/>
      <c r="AH458" s="275"/>
      <c r="AI458" s="275"/>
      <c r="AJ458" s="275"/>
      <c r="AK458" s="275"/>
      <c r="AL458" s="275"/>
      <c r="AM458" s="275"/>
      <c r="AN458" s="275"/>
      <c r="AO458" s="275"/>
      <c r="AP458" s="275"/>
      <c r="AQ458" s="275"/>
      <c r="AR458" s="275"/>
      <c r="AS458" s="275"/>
      <c r="AT458" s="275"/>
      <c r="AU458" s="275"/>
      <c r="AV458" s="275"/>
      <c r="AW458" s="275"/>
      <c r="AX458" s="275"/>
      <c r="AY458" s="223"/>
      <c r="BA458" s="192">
        <f t="shared" si="122"/>
        <v>8</v>
      </c>
      <c r="BB458" s="192">
        <f t="shared" si="122"/>
        <v>3</v>
      </c>
      <c r="BC458" s="192">
        <f t="shared" si="122"/>
        <v>2</v>
      </c>
      <c r="BD458" s="192" t="str">
        <f t="shared" si="122"/>
        <v>①</v>
      </c>
      <c r="BE458" s="1103"/>
      <c r="BF458" s="1103"/>
      <c r="BG458" s="559" t="str">
        <f t="shared" ca="1" si="116"/>
        <v/>
      </c>
      <c r="BH458" s="560" t="str">
        <f t="shared" ca="1" si="117"/>
        <v/>
      </c>
      <c r="BI458" s="560" t="str">
        <f t="shared" ca="1" si="118"/>
        <v/>
      </c>
      <c r="BJ458" s="560" t="str">
        <f t="shared" ca="1" si="119"/>
        <v/>
      </c>
      <c r="BK458" s="560" t="str">
        <f t="shared" ca="1" si="120"/>
        <v/>
      </c>
      <c r="BL458" s="561" t="str">
        <f t="shared" ca="1" si="121"/>
        <v/>
      </c>
      <c r="CV458" s="1528"/>
      <c r="CW458" s="1529"/>
      <c r="CX458" s="1529"/>
      <c r="CY458" s="1529"/>
      <c r="CZ458" s="1529"/>
      <c r="DA458" s="1529"/>
      <c r="DB458" s="1529"/>
      <c r="DC458" s="1529"/>
      <c r="DD458" s="1991"/>
      <c r="DE458" s="1992"/>
      <c r="DF458" s="1992"/>
      <c r="DG458" s="1993"/>
      <c r="DH458" s="1264"/>
      <c r="DI458" s="1264"/>
      <c r="DJ458" s="1264"/>
      <c r="DK458" s="1264"/>
      <c r="DL458" s="1264"/>
      <c r="DM458" s="1264"/>
      <c r="DN458" s="1264"/>
      <c r="DO458" s="1264"/>
      <c r="DP458" s="1264"/>
      <c r="DQ458" s="1264"/>
      <c r="DR458" s="307"/>
    </row>
    <row r="459" spans="1:122" s="465" customFormat="1" ht="15" customHeight="1">
      <c r="A459" s="320"/>
      <c r="B459" s="275"/>
      <c r="C459" s="275"/>
      <c r="D459" s="275"/>
      <c r="E459" s="469"/>
      <c r="F459" s="845" t="s">
        <v>150</v>
      </c>
      <c r="G459" s="846"/>
      <c r="H459" s="846"/>
      <c r="I459" s="846"/>
      <c r="J459" s="846"/>
      <c r="K459" s="846"/>
      <c r="L459" s="846"/>
      <c r="M459" s="847"/>
      <c r="N459" s="301" t="s">
        <v>153</v>
      </c>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c r="AJ459" s="266"/>
      <c r="AK459" s="266"/>
      <c r="AL459" s="266"/>
      <c r="AM459" s="266"/>
      <c r="AN459" s="266"/>
      <c r="AO459" s="266"/>
      <c r="AP459" s="266"/>
      <c r="AQ459" s="266"/>
      <c r="AR459" s="266"/>
      <c r="AS459" s="266"/>
      <c r="AT459" s="266"/>
      <c r="AU459" s="266"/>
      <c r="AV459" s="266"/>
      <c r="AW459" s="266"/>
      <c r="AX459" s="267"/>
      <c r="AY459" s="223"/>
      <c r="BA459" s="192">
        <f t="shared" ref="BA459:BD461" si="123">BA458</f>
        <v>8</v>
      </c>
      <c r="BB459" s="192">
        <f t="shared" si="123"/>
        <v>3</v>
      </c>
      <c r="BC459" s="192">
        <f t="shared" si="123"/>
        <v>2</v>
      </c>
      <c r="BD459" s="192" t="str">
        <f t="shared" si="123"/>
        <v>①</v>
      </c>
      <c r="BE459" s="1101"/>
      <c r="BF459" s="192"/>
      <c r="BG459" s="559" t="str">
        <f t="shared" ca="1" si="116"/>
        <v/>
      </c>
      <c r="BH459" s="560" t="str">
        <f t="shared" ca="1" si="117"/>
        <v/>
      </c>
      <c r="BI459" s="560" t="str">
        <f t="shared" ca="1" si="118"/>
        <v/>
      </c>
      <c r="BJ459" s="560" t="str">
        <f t="shared" ca="1" si="119"/>
        <v/>
      </c>
      <c r="BK459" s="560" t="str">
        <f t="shared" ca="1" si="120"/>
        <v/>
      </c>
      <c r="BL459" s="561" t="str">
        <f t="shared" ca="1" si="121"/>
        <v/>
      </c>
      <c r="CV459" s="1528"/>
      <c r="CW459" s="1529"/>
      <c r="CX459" s="1529"/>
      <c r="CY459" s="1529"/>
      <c r="CZ459" s="1529"/>
      <c r="DA459" s="1529"/>
      <c r="DB459" s="1529"/>
      <c r="DC459" s="1529"/>
      <c r="DD459" s="1991"/>
      <c r="DE459" s="1992"/>
      <c r="DF459" s="1992"/>
      <c r="DG459" s="1993"/>
      <c r="DH459" s="1264"/>
      <c r="DI459" s="1264"/>
      <c r="DJ459" s="1264"/>
      <c r="DK459" s="1264"/>
      <c r="DL459" s="1264"/>
      <c r="DM459" s="1264"/>
      <c r="DN459" s="1264"/>
      <c r="DO459" s="1264"/>
      <c r="DP459" s="1264"/>
      <c r="DQ459" s="1264"/>
      <c r="DR459" s="307"/>
    </row>
    <row r="460" spans="1:122" s="465" customFormat="1" ht="15" customHeight="1">
      <c r="A460" s="320"/>
      <c r="B460" s="275"/>
      <c r="C460" s="275"/>
      <c r="D460" s="275"/>
      <c r="E460" s="469"/>
      <c r="F460" s="848" t="s">
        <v>151</v>
      </c>
      <c r="G460" s="849"/>
      <c r="H460" s="849"/>
      <c r="I460" s="849"/>
      <c r="J460" s="849"/>
      <c r="K460" s="849"/>
      <c r="L460" s="849"/>
      <c r="M460" s="850"/>
      <c r="N460" s="1251" t="s">
        <v>1606</v>
      </c>
      <c r="O460" s="257"/>
      <c r="P460" s="257"/>
      <c r="Q460" s="257"/>
      <c r="R460" s="257"/>
      <c r="S460" s="257"/>
      <c r="T460" s="257"/>
      <c r="U460" s="257"/>
      <c r="V460" s="257"/>
      <c r="W460" s="257"/>
      <c r="X460" s="257"/>
      <c r="Y460" s="257"/>
      <c r="Z460" s="257"/>
      <c r="AA460" s="257"/>
      <c r="AB460" s="257"/>
      <c r="AC460" s="257"/>
      <c r="AD460" s="257"/>
      <c r="AE460" s="257"/>
      <c r="AF460" s="257"/>
      <c r="AG460" s="257"/>
      <c r="AH460" s="257"/>
      <c r="AI460" s="257"/>
      <c r="AJ460" s="257"/>
      <c r="AK460" s="257"/>
      <c r="AL460" s="257"/>
      <c r="AM460" s="257"/>
      <c r="AN460" s="257"/>
      <c r="AO460" s="257"/>
      <c r="AP460" s="257"/>
      <c r="AQ460" s="257"/>
      <c r="AR460" s="257"/>
      <c r="AS460" s="257"/>
      <c r="AT460" s="257"/>
      <c r="AU460" s="257"/>
      <c r="AV460" s="257"/>
      <c r="AW460" s="257"/>
      <c r="AX460" s="258"/>
      <c r="AY460" s="223"/>
      <c r="BA460" s="192">
        <f t="shared" si="123"/>
        <v>8</v>
      </c>
      <c r="BB460" s="192">
        <f t="shared" si="123"/>
        <v>3</v>
      </c>
      <c r="BC460" s="192">
        <f t="shared" si="123"/>
        <v>2</v>
      </c>
      <c r="BD460" s="192" t="str">
        <f t="shared" si="123"/>
        <v>①</v>
      </c>
      <c r="BE460" s="192"/>
      <c r="BF460" s="192"/>
      <c r="BG460" s="559" t="str">
        <f t="shared" ca="1" si="116"/>
        <v/>
      </c>
      <c r="BH460" s="560" t="str">
        <f t="shared" ca="1" si="117"/>
        <v/>
      </c>
      <c r="BI460" s="560" t="str">
        <f t="shared" ca="1" si="118"/>
        <v/>
      </c>
      <c r="BJ460" s="560" t="str">
        <f t="shared" ca="1" si="119"/>
        <v/>
      </c>
      <c r="BK460" s="560" t="str">
        <f t="shared" ca="1" si="120"/>
        <v/>
      </c>
      <c r="BL460" s="561" t="str">
        <f t="shared" ca="1" si="121"/>
        <v/>
      </c>
      <c r="CV460" s="1528"/>
      <c r="CW460" s="1529"/>
      <c r="CX460" s="1529"/>
      <c r="CY460" s="1529"/>
      <c r="CZ460" s="1529"/>
      <c r="DA460" s="1529"/>
      <c r="DB460" s="1529"/>
      <c r="DC460" s="1529"/>
      <c r="DD460" s="1991"/>
      <c r="DE460" s="1992"/>
      <c r="DF460" s="1992"/>
      <c r="DG460" s="1993"/>
      <c r="DH460" s="1264"/>
      <c r="DI460" s="1264"/>
      <c r="DJ460" s="1264"/>
      <c r="DK460" s="1264"/>
      <c r="DL460" s="1264"/>
      <c r="DM460" s="1264"/>
      <c r="DN460" s="1264"/>
      <c r="DO460" s="1264"/>
      <c r="DP460" s="1264"/>
      <c r="DQ460" s="1264"/>
      <c r="DR460" s="307"/>
    </row>
    <row r="461" spans="1:122" s="465" customFormat="1" ht="15" customHeight="1">
      <c r="A461" s="320"/>
      <c r="B461" s="275"/>
      <c r="C461" s="275"/>
      <c r="D461" s="275"/>
      <c r="E461" s="469"/>
      <c r="F461" s="303"/>
      <c r="G461" s="538"/>
      <c r="H461" s="538"/>
      <c r="I461" s="538"/>
      <c r="J461" s="538"/>
      <c r="K461" s="538"/>
      <c r="L461" s="538"/>
      <c r="M461" s="1104"/>
      <c r="N461" s="303" t="s">
        <v>347</v>
      </c>
      <c r="O461" s="538"/>
      <c r="P461" s="538"/>
      <c r="Q461" s="538"/>
      <c r="R461" s="538"/>
      <c r="S461" s="538"/>
      <c r="T461" s="538"/>
      <c r="U461" s="538"/>
      <c r="V461" s="538"/>
      <c r="W461" s="538"/>
      <c r="X461" s="538"/>
      <c r="Y461" s="538"/>
      <c r="Z461" s="538"/>
      <c r="AA461" s="538"/>
      <c r="AB461" s="538"/>
      <c r="AC461" s="538"/>
      <c r="AD461" s="538"/>
      <c r="AE461" s="538"/>
      <c r="AF461" s="538"/>
      <c r="AG461" s="538"/>
      <c r="AH461" s="538"/>
      <c r="AI461" s="538"/>
      <c r="AJ461" s="538"/>
      <c r="AK461" s="538"/>
      <c r="AL461" s="538"/>
      <c r="AM461" s="538"/>
      <c r="AN461" s="538"/>
      <c r="AO461" s="538"/>
      <c r="AP461" s="538"/>
      <c r="AQ461" s="538"/>
      <c r="AR461" s="538"/>
      <c r="AS461" s="538"/>
      <c r="AT461" s="538"/>
      <c r="AU461" s="538"/>
      <c r="AV461" s="538"/>
      <c r="AW461" s="538"/>
      <c r="AX461" s="1104"/>
      <c r="AY461" s="223"/>
      <c r="BA461" s="192">
        <f t="shared" si="123"/>
        <v>8</v>
      </c>
      <c r="BB461" s="192">
        <f t="shared" si="123"/>
        <v>3</v>
      </c>
      <c r="BC461" s="192">
        <f t="shared" si="123"/>
        <v>2</v>
      </c>
      <c r="BD461" s="192" t="str">
        <f t="shared" si="123"/>
        <v>①</v>
      </c>
      <c r="BE461" s="192"/>
      <c r="BF461" s="192"/>
      <c r="BG461" s="559" t="str">
        <f t="shared" ca="1" si="116"/>
        <v/>
      </c>
      <c r="BH461" s="560" t="str">
        <f t="shared" ca="1" si="117"/>
        <v/>
      </c>
      <c r="BI461" s="560" t="str">
        <f t="shared" ca="1" si="118"/>
        <v/>
      </c>
      <c r="BJ461" s="560" t="str">
        <f t="shared" ca="1" si="119"/>
        <v/>
      </c>
      <c r="BK461" s="560" t="str">
        <f t="shared" ca="1" si="120"/>
        <v/>
      </c>
      <c r="BL461" s="561" t="str">
        <f t="shared" ca="1" si="121"/>
        <v/>
      </c>
      <c r="CV461" s="1528"/>
      <c r="CW461" s="1529"/>
      <c r="CX461" s="1529"/>
      <c r="CY461" s="1529"/>
      <c r="CZ461" s="1529"/>
      <c r="DA461" s="1529"/>
      <c r="DB461" s="1529"/>
      <c r="DC461" s="1529"/>
      <c r="DD461" s="1991"/>
      <c r="DE461" s="1992"/>
      <c r="DF461" s="1992"/>
      <c r="DG461" s="1993"/>
      <c r="DH461" s="1264"/>
      <c r="DI461" s="1264"/>
      <c r="DJ461" s="1264"/>
      <c r="DK461" s="1264"/>
      <c r="DL461" s="1264"/>
      <c r="DM461" s="1264"/>
      <c r="DN461" s="1264"/>
      <c r="DO461" s="1264"/>
      <c r="DP461" s="1264"/>
      <c r="DQ461" s="1264"/>
      <c r="DR461" s="307"/>
    </row>
    <row r="462" spans="1:122" s="465" customFormat="1" ht="15" customHeight="1">
      <c r="A462" s="1760" t="str">
        <f>$BA462&amp;"."&amp;$BB462&amp;"."&amp;$BC462&amp;"."</f>
        <v>8.3.3.</v>
      </c>
      <c r="B462" s="1761"/>
      <c r="C462" s="1761"/>
      <c r="D462" s="1761"/>
      <c r="E462" s="275" t="s">
        <v>1081</v>
      </c>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c r="AR462" s="275"/>
      <c r="AS462" s="275"/>
      <c r="AT462" s="275"/>
      <c r="AU462" s="275"/>
      <c r="AV462" s="275"/>
      <c r="AW462" s="275"/>
      <c r="AX462" s="275"/>
      <c r="AY462" s="223"/>
      <c r="BA462" s="192">
        <f t="shared" ref="BA462:BB472" si="124">BA461</f>
        <v>8</v>
      </c>
      <c r="BB462" s="192">
        <f t="shared" ref="BB462:BB471" si="125">BB461</f>
        <v>3</v>
      </c>
      <c r="BC462" s="193">
        <f>BC461+1</f>
        <v>3</v>
      </c>
      <c r="BD462" s="192"/>
      <c r="BE462" s="192"/>
      <c r="BF462" s="1101"/>
      <c r="BG462" s="559" t="str">
        <f t="shared" ca="1" si="116"/>
        <v/>
      </c>
      <c r="BH462" s="560" t="str">
        <f t="shared" ca="1" si="117"/>
        <v/>
      </c>
      <c r="BI462" s="560" t="str">
        <f t="shared" ca="1" si="118"/>
        <v/>
      </c>
      <c r="BJ462" s="560" t="str">
        <f t="shared" ca="1" si="119"/>
        <v/>
      </c>
      <c r="BK462" s="560" t="str">
        <f t="shared" ca="1" si="120"/>
        <v/>
      </c>
      <c r="BL462" s="561" t="str">
        <f t="shared" ca="1" si="121"/>
        <v/>
      </c>
      <c r="CV462" s="1528"/>
      <c r="CW462" s="1529"/>
      <c r="CX462" s="1529"/>
      <c r="CY462" s="1529"/>
      <c r="CZ462" s="1529"/>
      <c r="DA462" s="1529"/>
      <c r="DB462" s="1529"/>
      <c r="DC462" s="1529"/>
      <c r="DD462" s="1991"/>
      <c r="DE462" s="1992"/>
      <c r="DF462" s="1992"/>
      <c r="DG462" s="1993"/>
      <c r="DH462" s="1264"/>
      <c r="DI462" s="1264"/>
      <c r="DJ462" s="1264"/>
      <c r="DK462" s="1264"/>
      <c r="DL462" s="1264"/>
      <c r="DM462" s="1264"/>
      <c r="DN462" s="1264"/>
      <c r="DO462" s="1264"/>
      <c r="DP462" s="1264"/>
      <c r="DQ462" s="1264"/>
      <c r="DR462" s="307"/>
    </row>
    <row r="463" spans="1:122" s="465" customFormat="1" ht="15" customHeight="1">
      <c r="A463" s="1758" t="str">
        <f>$BD463&amp;"."</f>
        <v>①.</v>
      </c>
      <c r="B463" s="1759"/>
      <c r="C463" s="1759"/>
      <c r="D463" s="1759"/>
      <c r="E463" s="1759"/>
      <c r="F463" s="275" t="s">
        <v>562</v>
      </c>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479"/>
      <c r="AD463" s="275"/>
      <c r="AE463" s="275"/>
      <c r="AF463" s="275"/>
      <c r="AG463" s="275"/>
      <c r="AH463" s="275"/>
      <c r="AI463" s="275"/>
      <c r="AJ463" s="275"/>
      <c r="AK463" s="275"/>
      <c r="AL463" s="275"/>
      <c r="AM463" s="275"/>
      <c r="AN463" s="275"/>
      <c r="AO463" s="275"/>
      <c r="AP463" s="275"/>
      <c r="AQ463" s="275"/>
      <c r="AR463" s="275"/>
      <c r="AS463" s="275"/>
      <c r="AT463" s="275"/>
      <c r="AU463" s="275"/>
      <c r="AV463" s="275"/>
      <c r="AW463" s="275"/>
      <c r="AX463" s="275"/>
      <c r="AY463" s="223"/>
      <c r="BA463" s="192">
        <f t="shared" si="124"/>
        <v>8</v>
      </c>
      <c r="BB463" s="192">
        <f t="shared" si="125"/>
        <v>3</v>
      </c>
      <c r="BC463" s="192">
        <f t="shared" ref="BC463:BC471" si="126">BC462</f>
        <v>3</v>
      </c>
      <c r="BD463" s="193" t="str">
        <f>IF(ISBLANK(BD462),"①",CHAR(CODE(BD462)+1))</f>
        <v>①</v>
      </c>
      <c r="BE463" s="1103"/>
      <c r="BF463" s="1103"/>
      <c r="BG463" s="559" t="str">
        <f t="shared" ca="1" si="116"/>
        <v/>
      </c>
      <c r="BH463" s="560" t="str">
        <f t="shared" ca="1" si="117"/>
        <v/>
      </c>
      <c r="BI463" s="560" t="str">
        <f t="shared" ca="1" si="118"/>
        <v/>
      </c>
      <c r="BJ463" s="560" t="str">
        <f t="shared" ca="1" si="119"/>
        <v/>
      </c>
      <c r="BK463" s="560" t="str">
        <f t="shared" ca="1" si="120"/>
        <v/>
      </c>
      <c r="BL463" s="561" t="str">
        <f t="shared" ca="1" si="121"/>
        <v/>
      </c>
      <c r="CV463" s="1488" t="s">
        <v>2265</v>
      </c>
      <c r="CW463" s="1489"/>
      <c r="CX463" s="1489"/>
      <c r="CY463" s="1489"/>
      <c r="CZ463" s="1489"/>
      <c r="DA463" s="1489"/>
      <c r="DB463" s="1489"/>
      <c r="DC463" s="1489"/>
      <c r="DD463" s="1859">
        <v>44641</v>
      </c>
      <c r="DE463" s="1860"/>
      <c r="DF463" s="1860"/>
      <c r="DG463" s="1861"/>
      <c r="DH463" s="1264"/>
      <c r="DI463" s="1264"/>
      <c r="DJ463" s="1264"/>
      <c r="DK463" s="1264"/>
      <c r="DL463" s="1264"/>
      <c r="DM463" s="1264"/>
      <c r="DN463" s="1264"/>
      <c r="DO463" s="1264"/>
      <c r="DP463" s="1264"/>
      <c r="DQ463" s="1264"/>
      <c r="DR463" s="307"/>
    </row>
    <row r="464" spans="1:122" s="465" customFormat="1" ht="15" customHeight="1">
      <c r="A464" s="1234"/>
      <c r="B464" s="1235"/>
      <c r="C464" s="1235"/>
      <c r="D464" s="1235"/>
      <c r="E464" s="1235"/>
      <c r="F464" s="469" t="s">
        <v>874</v>
      </c>
      <c r="G464" s="469"/>
      <c r="H464" s="1254"/>
      <c r="I464" s="1254"/>
      <c r="J464" s="1254"/>
      <c r="K464" s="1254"/>
      <c r="L464" s="1254"/>
      <c r="M464" s="1254"/>
      <c r="N464" s="275"/>
      <c r="O464" s="1254"/>
      <c r="P464" s="1254"/>
      <c r="Q464" s="275"/>
      <c r="R464" s="275"/>
      <c r="S464" s="275"/>
      <c r="T464" s="275"/>
      <c r="U464" s="275"/>
      <c r="V464" s="275"/>
      <c r="W464" s="275"/>
      <c r="X464" s="275"/>
      <c r="Y464" s="275"/>
      <c r="Z464" s="275"/>
      <c r="AA464" s="275"/>
      <c r="AB464" s="275"/>
      <c r="AC464" s="479"/>
      <c r="AD464" s="275"/>
      <c r="AE464" s="275"/>
      <c r="AF464" s="275"/>
      <c r="AG464" s="275"/>
      <c r="AH464" s="275"/>
      <c r="AI464" s="275"/>
      <c r="AJ464" s="275"/>
      <c r="AK464" s="275"/>
      <c r="AL464" s="275"/>
      <c r="AM464" s="275"/>
      <c r="AN464" s="275"/>
      <c r="AO464" s="275"/>
      <c r="AP464" s="275"/>
      <c r="AQ464" s="275"/>
      <c r="AR464" s="275"/>
      <c r="AS464" s="275"/>
      <c r="AT464" s="275"/>
      <c r="AU464" s="275"/>
      <c r="AV464" s="275"/>
      <c r="AW464" s="275"/>
      <c r="AX464" s="275"/>
      <c r="AY464" s="223"/>
      <c r="BA464" s="192">
        <f t="shared" si="124"/>
        <v>8</v>
      </c>
      <c r="BB464" s="192">
        <f t="shared" si="125"/>
        <v>3</v>
      </c>
      <c r="BC464" s="192">
        <f t="shared" si="126"/>
        <v>3</v>
      </c>
      <c r="BD464" s="192" t="str">
        <f>BD463</f>
        <v>①</v>
      </c>
      <c r="BE464" s="1103"/>
      <c r="BF464" s="1103"/>
      <c r="BG464" s="559" t="str">
        <f t="shared" ca="1" si="116"/>
        <v/>
      </c>
      <c r="BH464" s="560" t="str">
        <f t="shared" ca="1" si="117"/>
        <v/>
      </c>
      <c r="BI464" s="560" t="str">
        <f t="shared" ca="1" si="118"/>
        <v/>
      </c>
      <c r="BJ464" s="560" t="str">
        <f t="shared" ca="1" si="119"/>
        <v/>
      </c>
      <c r="BK464" s="560" t="str">
        <f t="shared" ca="1" si="120"/>
        <v/>
      </c>
      <c r="BL464" s="561" t="str">
        <f t="shared" ca="1" si="121"/>
        <v/>
      </c>
      <c r="CV464" s="1528"/>
      <c r="CW464" s="1529"/>
      <c r="CX464" s="1529"/>
      <c r="CY464" s="1529"/>
      <c r="CZ464" s="1529"/>
      <c r="DA464" s="1529"/>
      <c r="DB464" s="1529"/>
      <c r="DC464" s="1529"/>
      <c r="DD464" s="1991"/>
      <c r="DE464" s="1992"/>
      <c r="DF464" s="1992"/>
      <c r="DG464" s="1993"/>
      <c r="DH464" s="1264"/>
      <c r="DI464" s="1264"/>
      <c r="DJ464" s="1264"/>
      <c r="DK464" s="1264"/>
      <c r="DL464" s="1264"/>
      <c r="DM464" s="1264"/>
      <c r="DN464" s="1264"/>
      <c r="DO464" s="1264"/>
      <c r="DP464" s="1264"/>
      <c r="DQ464" s="1264"/>
      <c r="DR464" s="307"/>
    </row>
    <row r="465" spans="1:122" s="465" customFormat="1" ht="15" customHeight="1">
      <c r="A465" s="320"/>
      <c r="B465" s="275"/>
      <c r="C465" s="275"/>
      <c r="D465" s="275"/>
      <c r="E465" s="469"/>
      <c r="F465" s="845" t="s">
        <v>150</v>
      </c>
      <c r="G465" s="846"/>
      <c r="H465" s="846"/>
      <c r="I465" s="846"/>
      <c r="J465" s="846"/>
      <c r="K465" s="846"/>
      <c r="L465" s="846"/>
      <c r="M465" s="847"/>
      <c r="N465" s="301" t="s">
        <v>342</v>
      </c>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c r="AJ465" s="266"/>
      <c r="AK465" s="266"/>
      <c r="AL465" s="266"/>
      <c r="AM465" s="266"/>
      <c r="AN465" s="266"/>
      <c r="AO465" s="266"/>
      <c r="AP465" s="266"/>
      <c r="AQ465" s="266"/>
      <c r="AR465" s="266"/>
      <c r="AS465" s="266"/>
      <c r="AT465" s="266"/>
      <c r="AU465" s="266"/>
      <c r="AV465" s="266"/>
      <c r="AW465" s="266"/>
      <c r="AX465" s="267"/>
      <c r="AY465" s="223"/>
      <c r="BA465" s="192">
        <f t="shared" si="124"/>
        <v>8</v>
      </c>
      <c r="BB465" s="192">
        <f t="shared" si="125"/>
        <v>3</v>
      </c>
      <c r="BC465" s="192">
        <f t="shared" si="126"/>
        <v>3</v>
      </c>
      <c r="BD465" s="192" t="str">
        <f>BD464</f>
        <v>①</v>
      </c>
      <c r="BE465" s="1101"/>
      <c r="BF465" s="192"/>
      <c r="BG465" s="559" t="str">
        <f t="shared" ca="1" si="116"/>
        <v/>
      </c>
      <c r="BH465" s="560" t="str">
        <f t="shared" ca="1" si="117"/>
        <v/>
      </c>
      <c r="BI465" s="560" t="str">
        <f t="shared" ca="1" si="118"/>
        <v/>
      </c>
      <c r="BJ465" s="560" t="str">
        <f t="shared" ca="1" si="119"/>
        <v/>
      </c>
      <c r="BK465" s="560" t="str">
        <f t="shared" ca="1" si="120"/>
        <v/>
      </c>
      <c r="BL465" s="561" t="str">
        <f t="shared" ca="1" si="121"/>
        <v/>
      </c>
      <c r="CV465" s="1528"/>
      <c r="CW465" s="1529"/>
      <c r="CX465" s="1529"/>
      <c r="CY465" s="1529"/>
      <c r="CZ465" s="1529"/>
      <c r="DA465" s="1529"/>
      <c r="DB465" s="1529"/>
      <c r="DC465" s="1529"/>
      <c r="DD465" s="1991"/>
      <c r="DE465" s="1992"/>
      <c r="DF465" s="1992"/>
      <c r="DG465" s="1993"/>
      <c r="DH465" s="1264"/>
      <c r="DI465" s="1264"/>
      <c r="DJ465" s="1264"/>
      <c r="DK465" s="1264"/>
      <c r="DL465" s="1264"/>
      <c r="DM465" s="1264"/>
      <c r="DN465" s="1264"/>
      <c r="DO465" s="1264"/>
      <c r="DP465" s="1264"/>
      <c r="DQ465" s="1264"/>
      <c r="DR465" s="307"/>
    </row>
    <row r="466" spans="1:122" s="465" customFormat="1" ht="15" customHeight="1">
      <c r="A466" s="320"/>
      <c r="B466" s="275"/>
      <c r="C466" s="275"/>
      <c r="D466" s="275"/>
      <c r="E466" s="469"/>
      <c r="F466" s="848" t="s">
        <v>151</v>
      </c>
      <c r="G466" s="849"/>
      <c r="H466" s="849"/>
      <c r="I466" s="849"/>
      <c r="J466" s="849"/>
      <c r="K466" s="849"/>
      <c r="L466" s="849"/>
      <c r="M466" s="850"/>
      <c r="N466" s="1251" t="s">
        <v>1607</v>
      </c>
      <c r="O466" s="257"/>
      <c r="P466" s="257"/>
      <c r="Q466" s="257"/>
      <c r="R466" s="257"/>
      <c r="S466" s="257"/>
      <c r="T466" s="257"/>
      <c r="U466" s="257"/>
      <c r="V466" s="257"/>
      <c r="W466" s="257"/>
      <c r="X466" s="257"/>
      <c r="Y466" s="257"/>
      <c r="Z466" s="257"/>
      <c r="AA466" s="257"/>
      <c r="AB466" s="257"/>
      <c r="AC466" s="257"/>
      <c r="AD466" s="257"/>
      <c r="AE466" s="257"/>
      <c r="AF466" s="257"/>
      <c r="AG466" s="257"/>
      <c r="AH466" s="257"/>
      <c r="AI466" s="257"/>
      <c r="AJ466" s="257"/>
      <c r="AK466" s="257"/>
      <c r="AL466" s="257"/>
      <c r="AM466" s="257"/>
      <c r="AN466" s="257"/>
      <c r="AO466" s="257"/>
      <c r="AP466" s="257"/>
      <c r="AQ466" s="257"/>
      <c r="AR466" s="257"/>
      <c r="AS466" s="257"/>
      <c r="AT466" s="257"/>
      <c r="AU466" s="257"/>
      <c r="AV466" s="257"/>
      <c r="AW466" s="257"/>
      <c r="AX466" s="258"/>
      <c r="AY466" s="223"/>
      <c r="BA466" s="192">
        <f t="shared" si="124"/>
        <v>8</v>
      </c>
      <c r="BB466" s="192">
        <f t="shared" si="125"/>
        <v>3</v>
      </c>
      <c r="BC466" s="192">
        <f t="shared" si="126"/>
        <v>3</v>
      </c>
      <c r="BD466" s="192" t="str">
        <f>BD465</f>
        <v>①</v>
      </c>
      <c r="BE466" s="192"/>
      <c r="BF466" s="192"/>
      <c r="BG466" s="559" t="str">
        <f t="shared" ca="1" si="116"/>
        <v/>
      </c>
      <c r="BH466" s="560" t="str">
        <f t="shared" ca="1" si="117"/>
        <v/>
      </c>
      <c r="BI466" s="560" t="str">
        <f t="shared" ca="1" si="118"/>
        <v/>
      </c>
      <c r="BJ466" s="560" t="str">
        <f t="shared" ca="1" si="119"/>
        <v/>
      </c>
      <c r="BK466" s="560" t="str">
        <f t="shared" ca="1" si="120"/>
        <v/>
      </c>
      <c r="BL466" s="561" t="str">
        <f t="shared" ca="1" si="121"/>
        <v/>
      </c>
      <c r="CV466" s="1528"/>
      <c r="CW466" s="1529"/>
      <c r="CX466" s="1529"/>
      <c r="CY466" s="1529"/>
      <c r="CZ466" s="1529"/>
      <c r="DA466" s="1529"/>
      <c r="DB466" s="1529"/>
      <c r="DC466" s="1529"/>
      <c r="DD466" s="1991"/>
      <c r="DE466" s="1992"/>
      <c r="DF466" s="1992"/>
      <c r="DG466" s="1993"/>
      <c r="DH466" s="1264"/>
      <c r="DI466" s="1264"/>
      <c r="DJ466" s="1264"/>
      <c r="DK466" s="1264"/>
      <c r="DL466" s="1264"/>
      <c r="DM466" s="1264"/>
      <c r="DN466" s="1264"/>
      <c r="DO466" s="1264"/>
      <c r="DP466" s="1264"/>
      <c r="DQ466" s="1264"/>
      <c r="DR466" s="307"/>
    </row>
    <row r="467" spans="1:122" s="465" customFormat="1" ht="15" customHeight="1">
      <c r="A467" s="320"/>
      <c r="B467" s="275"/>
      <c r="C467" s="275"/>
      <c r="D467" s="275"/>
      <c r="E467" s="469"/>
      <c r="F467" s="303"/>
      <c r="G467" s="538"/>
      <c r="H467" s="538"/>
      <c r="I467" s="538"/>
      <c r="J467" s="538"/>
      <c r="K467" s="538"/>
      <c r="L467" s="538"/>
      <c r="M467" s="1104"/>
      <c r="N467" s="303" t="s">
        <v>1608</v>
      </c>
      <c r="O467" s="538"/>
      <c r="P467" s="538"/>
      <c r="Q467" s="538"/>
      <c r="R467" s="538"/>
      <c r="S467" s="538"/>
      <c r="T467" s="538"/>
      <c r="U467" s="538"/>
      <c r="V467" s="538"/>
      <c r="W467" s="538"/>
      <c r="X467" s="538"/>
      <c r="Y467" s="538"/>
      <c r="Z467" s="538"/>
      <c r="AA467" s="538"/>
      <c r="AB467" s="538"/>
      <c r="AC467" s="538"/>
      <c r="AD467" s="538"/>
      <c r="AE467" s="538"/>
      <c r="AF467" s="538"/>
      <c r="AG467" s="538"/>
      <c r="AH467" s="538"/>
      <c r="AI467" s="538"/>
      <c r="AJ467" s="538"/>
      <c r="AK467" s="538"/>
      <c r="AL467" s="538"/>
      <c r="AM467" s="538"/>
      <c r="AN467" s="538"/>
      <c r="AO467" s="538"/>
      <c r="AP467" s="538"/>
      <c r="AQ467" s="538"/>
      <c r="AR467" s="538"/>
      <c r="AS467" s="538"/>
      <c r="AT467" s="538"/>
      <c r="AU467" s="538"/>
      <c r="AV467" s="538"/>
      <c r="AW467" s="538"/>
      <c r="AX467" s="1104"/>
      <c r="AY467" s="223"/>
      <c r="BA467" s="192">
        <f t="shared" si="124"/>
        <v>8</v>
      </c>
      <c r="BB467" s="192">
        <f t="shared" si="125"/>
        <v>3</v>
      </c>
      <c r="BC467" s="192">
        <f t="shared" si="126"/>
        <v>3</v>
      </c>
      <c r="BD467" s="192" t="str">
        <f>BD466</f>
        <v>①</v>
      </c>
      <c r="BE467" s="192"/>
      <c r="BF467" s="192"/>
      <c r="BG467" s="559" t="str">
        <f t="shared" ca="1" si="116"/>
        <v/>
      </c>
      <c r="BH467" s="560" t="str">
        <f t="shared" ca="1" si="117"/>
        <v/>
      </c>
      <c r="BI467" s="560" t="str">
        <f t="shared" ca="1" si="118"/>
        <v/>
      </c>
      <c r="BJ467" s="560" t="str">
        <f t="shared" ca="1" si="119"/>
        <v/>
      </c>
      <c r="BK467" s="560" t="str">
        <f t="shared" ca="1" si="120"/>
        <v/>
      </c>
      <c r="BL467" s="561" t="str">
        <f t="shared" ca="1" si="121"/>
        <v/>
      </c>
      <c r="CV467" s="1528"/>
      <c r="CW467" s="1529"/>
      <c r="CX467" s="1529"/>
      <c r="CY467" s="1529"/>
      <c r="CZ467" s="1529"/>
      <c r="DA467" s="1529"/>
      <c r="DB467" s="1529"/>
      <c r="DC467" s="1529"/>
      <c r="DD467" s="1991"/>
      <c r="DE467" s="1992"/>
      <c r="DF467" s="1992"/>
      <c r="DG467" s="1993"/>
      <c r="DH467" s="1264"/>
      <c r="DI467" s="1264"/>
      <c r="DJ467" s="1264"/>
      <c r="DK467" s="1264"/>
      <c r="DL467" s="1264"/>
      <c r="DM467" s="1264"/>
      <c r="DN467" s="1264"/>
      <c r="DO467" s="1264"/>
      <c r="DP467" s="1264"/>
      <c r="DQ467" s="1264"/>
      <c r="DR467" s="307"/>
    </row>
    <row r="468" spans="1:122" s="465" customFormat="1" ht="15" customHeight="1">
      <c r="A468" s="1758" t="str">
        <f>$BD468&amp;"."</f>
        <v>②.</v>
      </c>
      <c r="B468" s="1759"/>
      <c r="C468" s="1759"/>
      <c r="D468" s="1759"/>
      <c r="E468" s="1759"/>
      <c r="F468" s="275" t="s">
        <v>1122</v>
      </c>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c r="AE468" s="275"/>
      <c r="AF468" s="275"/>
      <c r="AG468" s="275"/>
      <c r="AH468" s="275"/>
      <c r="AI468" s="275"/>
      <c r="AJ468" s="275"/>
      <c r="AK468" s="275"/>
      <c r="AL468" s="275"/>
      <c r="AM468" s="275"/>
      <c r="AN468" s="275"/>
      <c r="AO468" s="275"/>
      <c r="AP468" s="275"/>
      <c r="AQ468" s="275"/>
      <c r="AR468" s="275"/>
      <c r="AS468" s="275"/>
      <c r="AT468" s="275"/>
      <c r="AU468" s="275"/>
      <c r="AV468" s="275"/>
      <c r="AW468" s="275"/>
      <c r="AX468" s="275"/>
      <c r="AY468" s="223"/>
      <c r="BA468" s="192">
        <f t="shared" si="124"/>
        <v>8</v>
      </c>
      <c r="BB468" s="192">
        <f t="shared" si="125"/>
        <v>3</v>
      </c>
      <c r="BC468" s="192">
        <f t="shared" si="126"/>
        <v>3</v>
      </c>
      <c r="BD468" s="193" t="str">
        <f>IF(ISBLANK(BD467),"①",CHAR(CODE(BD467)+1))</f>
        <v>②</v>
      </c>
      <c r="BE468" s="1103"/>
      <c r="BF468" s="1103"/>
      <c r="BG468" s="559" t="str">
        <f t="shared" ca="1" si="116"/>
        <v/>
      </c>
      <c r="BH468" s="560" t="str">
        <f t="shared" ca="1" si="117"/>
        <v/>
      </c>
      <c r="BI468" s="560" t="str">
        <f t="shared" ca="1" si="118"/>
        <v/>
      </c>
      <c r="BJ468" s="560" t="str">
        <f t="shared" ca="1" si="119"/>
        <v/>
      </c>
      <c r="BK468" s="560" t="str">
        <f t="shared" ca="1" si="120"/>
        <v/>
      </c>
      <c r="BL468" s="561" t="str">
        <f t="shared" ca="1" si="121"/>
        <v/>
      </c>
      <c r="CB468" s="469"/>
      <c r="CC468" s="469"/>
      <c r="CD468" s="469"/>
      <c r="CE468" s="469"/>
      <c r="CV468" s="1488" t="s">
        <v>2265</v>
      </c>
      <c r="CW468" s="1489"/>
      <c r="CX468" s="1489"/>
      <c r="CY468" s="1489"/>
      <c r="CZ468" s="1489"/>
      <c r="DA468" s="1489"/>
      <c r="DB468" s="1489"/>
      <c r="DC468" s="1489"/>
      <c r="DD468" s="1859">
        <v>44641</v>
      </c>
      <c r="DE468" s="1860"/>
      <c r="DF468" s="1860"/>
      <c r="DG468" s="1861"/>
      <c r="DH468" s="1264"/>
      <c r="DI468" s="1264"/>
      <c r="DJ468" s="1264"/>
      <c r="DK468" s="1264"/>
      <c r="DL468" s="1264"/>
      <c r="DM468" s="1264"/>
      <c r="DN468" s="1264"/>
      <c r="DO468" s="1264"/>
      <c r="DP468" s="1264"/>
      <c r="DQ468" s="1264"/>
      <c r="DR468" s="307"/>
    </row>
    <row r="469" spans="1:122" s="465" customFormat="1" ht="15" customHeight="1">
      <c r="A469" s="1234"/>
      <c r="B469" s="1235"/>
      <c r="C469" s="1235"/>
      <c r="D469" s="1235"/>
      <c r="E469" s="1235"/>
      <c r="F469" s="275" t="s">
        <v>1609</v>
      </c>
      <c r="G469" s="469"/>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479"/>
      <c r="AD469" s="275"/>
      <c r="AE469" s="275"/>
      <c r="AF469" s="275"/>
      <c r="AG469" s="275"/>
      <c r="AH469" s="275"/>
      <c r="AI469" s="275"/>
      <c r="AJ469" s="275"/>
      <c r="AK469" s="275"/>
      <c r="AL469" s="275"/>
      <c r="AM469" s="275"/>
      <c r="AN469" s="275"/>
      <c r="AO469" s="275"/>
      <c r="AP469" s="275"/>
      <c r="AQ469" s="275"/>
      <c r="AR469" s="275"/>
      <c r="AS469" s="275"/>
      <c r="AT469" s="275"/>
      <c r="AU469" s="275"/>
      <c r="AV469" s="275"/>
      <c r="AW469" s="275"/>
      <c r="AX469" s="275"/>
      <c r="AY469" s="223"/>
      <c r="BA469" s="192">
        <f t="shared" si="124"/>
        <v>8</v>
      </c>
      <c r="BB469" s="192">
        <f t="shared" si="125"/>
        <v>3</v>
      </c>
      <c r="BC469" s="192">
        <f t="shared" si="126"/>
        <v>3</v>
      </c>
      <c r="BD469" s="192" t="str">
        <f>BD468</f>
        <v>②</v>
      </c>
      <c r="BE469" s="1103"/>
      <c r="BF469" s="1103"/>
      <c r="BG469" s="559" t="str">
        <f t="shared" ca="1" si="116"/>
        <v/>
      </c>
      <c r="BH469" s="560" t="str">
        <f t="shared" ca="1" si="117"/>
        <v/>
      </c>
      <c r="BI469" s="560" t="str">
        <f t="shared" ca="1" si="118"/>
        <v/>
      </c>
      <c r="BJ469" s="560" t="str">
        <f t="shared" ca="1" si="119"/>
        <v/>
      </c>
      <c r="BK469" s="560" t="str">
        <f t="shared" ca="1" si="120"/>
        <v/>
      </c>
      <c r="BL469" s="561" t="str">
        <f t="shared" ca="1" si="121"/>
        <v/>
      </c>
      <c r="CB469" s="469"/>
      <c r="CC469" s="469"/>
      <c r="CD469" s="469"/>
      <c r="CE469" s="469"/>
      <c r="CV469" s="1528"/>
      <c r="CW469" s="1529"/>
      <c r="CX469" s="1529"/>
      <c r="CY469" s="1529"/>
      <c r="CZ469" s="1529"/>
      <c r="DA469" s="1529"/>
      <c r="DB469" s="1529"/>
      <c r="DC469" s="1529"/>
      <c r="DD469" s="1991"/>
      <c r="DE469" s="1992"/>
      <c r="DF469" s="1992"/>
      <c r="DG469" s="1993"/>
      <c r="DH469" s="1264"/>
      <c r="DI469" s="1264"/>
      <c r="DJ469" s="1264"/>
      <c r="DK469" s="1264"/>
      <c r="DL469" s="1264"/>
      <c r="DM469" s="1264"/>
      <c r="DN469" s="1264"/>
      <c r="DO469" s="1264"/>
      <c r="DP469" s="1264"/>
      <c r="DQ469" s="1264"/>
      <c r="DR469" s="307"/>
    </row>
    <row r="470" spans="1:122" s="465" customFormat="1" ht="15" customHeight="1">
      <c r="A470" s="1758" t="str">
        <f>$BD470&amp;"."</f>
        <v>③.</v>
      </c>
      <c r="B470" s="1759"/>
      <c r="C470" s="1759"/>
      <c r="D470" s="1759"/>
      <c r="E470" s="1759"/>
      <c r="F470" s="275" t="s">
        <v>1610</v>
      </c>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c r="AE470" s="275"/>
      <c r="AF470" s="275"/>
      <c r="AG470" s="275"/>
      <c r="AH470" s="275"/>
      <c r="AI470" s="275"/>
      <c r="AJ470" s="275"/>
      <c r="AK470" s="275"/>
      <c r="AL470" s="275"/>
      <c r="AM470" s="275"/>
      <c r="AN470" s="275"/>
      <c r="AO470" s="275"/>
      <c r="AP470" s="275"/>
      <c r="AQ470" s="275"/>
      <c r="AR470" s="275"/>
      <c r="AS470" s="275"/>
      <c r="AT470" s="275"/>
      <c r="AU470" s="275"/>
      <c r="AV470" s="275"/>
      <c r="AW470" s="275"/>
      <c r="AX470" s="275"/>
      <c r="AY470" s="223"/>
      <c r="BA470" s="192">
        <f t="shared" si="124"/>
        <v>8</v>
      </c>
      <c r="BB470" s="192">
        <f t="shared" si="125"/>
        <v>3</v>
      </c>
      <c r="BC470" s="192">
        <f t="shared" si="126"/>
        <v>3</v>
      </c>
      <c r="BD470" s="193" t="str">
        <f>IF(ISBLANK(BD469),"①",CHAR(CODE(BD469)+1))</f>
        <v>③</v>
      </c>
      <c r="BE470" s="1103"/>
      <c r="BF470" s="1103"/>
      <c r="BG470" s="559" t="str">
        <f t="shared" ca="1" si="116"/>
        <v/>
      </c>
      <c r="BH470" s="560" t="str">
        <f t="shared" ca="1" si="117"/>
        <v/>
      </c>
      <c r="BI470" s="560" t="str">
        <f t="shared" ca="1" si="118"/>
        <v/>
      </c>
      <c r="BJ470" s="560" t="str">
        <f t="shared" ca="1" si="119"/>
        <v/>
      </c>
      <c r="BK470" s="560" t="str">
        <f t="shared" ca="1" si="120"/>
        <v/>
      </c>
      <c r="BL470" s="561" t="str">
        <f t="shared" ca="1" si="121"/>
        <v/>
      </c>
      <c r="CB470" s="469"/>
      <c r="CC470" s="469"/>
      <c r="CD470" s="469"/>
      <c r="CE470" s="469"/>
      <c r="CV470" s="1528"/>
      <c r="CW470" s="1529"/>
      <c r="CX470" s="1529"/>
      <c r="CY470" s="1529"/>
      <c r="CZ470" s="1529"/>
      <c r="DA470" s="1529"/>
      <c r="DB470" s="1529"/>
      <c r="DC470" s="1529"/>
      <c r="DD470" s="1991"/>
      <c r="DE470" s="1992"/>
      <c r="DF470" s="1992"/>
      <c r="DG470" s="1993"/>
      <c r="DH470" s="1264"/>
      <c r="DI470" s="1264"/>
      <c r="DJ470" s="1264"/>
      <c r="DK470" s="1264"/>
      <c r="DL470" s="1264"/>
      <c r="DM470" s="1264"/>
      <c r="DN470" s="1264"/>
      <c r="DO470" s="1264"/>
      <c r="DP470" s="1264"/>
      <c r="DQ470" s="1264"/>
      <c r="DR470" s="307"/>
    </row>
    <row r="471" spans="1:122" s="465" customFormat="1" ht="15" customHeight="1">
      <c r="A471" s="1234"/>
      <c r="B471" s="1235"/>
      <c r="C471" s="1235"/>
      <c r="D471" s="1235"/>
      <c r="E471" s="1235"/>
      <c r="F471" s="275" t="s">
        <v>1611</v>
      </c>
      <c r="G471" s="469"/>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479"/>
      <c r="AD471" s="275"/>
      <c r="AE471" s="275"/>
      <c r="AF471" s="275"/>
      <c r="AG471" s="275"/>
      <c r="AH471" s="275"/>
      <c r="AI471" s="275"/>
      <c r="AJ471" s="275"/>
      <c r="AK471" s="275"/>
      <c r="AL471" s="275"/>
      <c r="AM471" s="275"/>
      <c r="AN471" s="275"/>
      <c r="AO471" s="275"/>
      <c r="AP471" s="275"/>
      <c r="AQ471" s="275"/>
      <c r="AR471" s="275"/>
      <c r="AS471" s="275"/>
      <c r="AT471" s="275"/>
      <c r="AU471" s="275"/>
      <c r="AV471" s="275"/>
      <c r="AW471" s="275"/>
      <c r="AX471" s="275"/>
      <c r="AY471" s="223"/>
      <c r="BA471" s="192">
        <f t="shared" si="124"/>
        <v>8</v>
      </c>
      <c r="BB471" s="192">
        <f t="shared" si="125"/>
        <v>3</v>
      </c>
      <c r="BC471" s="192">
        <f t="shared" si="126"/>
        <v>3</v>
      </c>
      <c r="BD471" s="192" t="str">
        <f>BD470</f>
        <v>③</v>
      </c>
      <c r="BE471" s="1103"/>
      <c r="BF471" s="1103"/>
      <c r="BG471" s="559" t="str">
        <f t="shared" ca="1" si="116"/>
        <v/>
      </c>
      <c r="BH471" s="560" t="str">
        <f t="shared" ca="1" si="117"/>
        <v/>
      </c>
      <c r="BI471" s="560" t="str">
        <f t="shared" ca="1" si="118"/>
        <v/>
      </c>
      <c r="BJ471" s="560" t="str">
        <f t="shared" ca="1" si="119"/>
        <v/>
      </c>
      <c r="BK471" s="560" t="str">
        <f t="shared" ca="1" si="120"/>
        <v/>
      </c>
      <c r="BL471" s="561" t="str">
        <f t="shared" ca="1" si="121"/>
        <v/>
      </c>
      <c r="BN471" s="465" t="s">
        <v>2243</v>
      </c>
      <c r="CB471" s="469"/>
      <c r="CC471" s="469"/>
      <c r="CD471" s="469"/>
      <c r="CE471" s="469"/>
      <c r="CV471" s="1528"/>
      <c r="CW471" s="1529"/>
      <c r="CX471" s="1529"/>
      <c r="CY471" s="1529"/>
      <c r="CZ471" s="1529"/>
      <c r="DA471" s="1529"/>
      <c r="DB471" s="1529"/>
      <c r="DC471" s="1529"/>
      <c r="DD471" s="1991"/>
      <c r="DE471" s="1992"/>
      <c r="DF471" s="1992"/>
      <c r="DG471" s="1993"/>
      <c r="DH471" s="1264"/>
      <c r="DI471" s="1264"/>
      <c r="DJ471" s="1264"/>
      <c r="DK471" s="1264"/>
      <c r="DL471" s="1264"/>
      <c r="DM471" s="1264"/>
      <c r="DN471" s="1264"/>
      <c r="DO471" s="1264"/>
      <c r="DP471" s="1264"/>
      <c r="DQ471" s="1264"/>
      <c r="DR471" s="307"/>
    </row>
    <row r="472" spans="1:122" s="465" customFormat="1" ht="15" customHeight="1">
      <c r="A472" s="1760" t="str">
        <f>$BA472&amp;"."&amp;$BB472&amp;"."&amp;$BC472&amp;"."</f>
        <v>8.3.4.</v>
      </c>
      <c r="B472" s="1761"/>
      <c r="C472" s="1761"/>
      <c r="D472" s="1761"/>
      <c r="E472" s="469" t="s">
        <v>1080</v>
      </c>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c r="AE472" s="275"/>
      <c r="AF472" s="275"/>
      <c r="AG472" s="275"/>
      <c r="AH472" s="275"/>
      <c r="AI472" s="275"/>
      <c r="AJ472" s="275"/>
      <c r="AK472" s="275"/>
      <c r="AL472" s="275"/>
      <c r="AM472" s="275"/>
      <c r="AN472" s="275"/>
      <c r="AO472" s="275"/>
      <c r="AP472" s="275"/>
      <c r="AQ472" s="275"/>
      <c r="AR472" s="275"/>
      <c r="AS472" s="275"/>
      <c r="AT472" s="275"/>
      <c r="AU472" s="275"/>
      <c r="AV472" s="275"/>
      <c r="AW472" s="275"/>
      <c r="AX472" s="275"/>
      <c r="AY472" s="223"/>
      <c r="BA472" s="192">
        <f t="shared" si="124"/>
        <v>8</v>
      </c>
      <c r="BB472" s="192">
        <f t="shared" si="124"/>
        <v>3</v>
      </c>
      <c r="BC472" s="193">
        <f>BC471+1</f>
        <v>4</v>
      </c>
      <c r="BD472" s="192"/>
      <c r="BE472" s="192"/>
      <c r="BF472" s="1101"/>
      <c r="BG472" s="559" t="str">
        <f t="shared" ca="1" si="116"/>
        <v/>
      </c>
      <c r="BH472" s="560" t="str">
        <f t="shared" ca="1" si="117"/>
        <v/>
      </c>
      <c r="BI472" s="560" t="str">
        <f t="shared" ca="1" si="118"/>
        <v/>
      </c>
      <c r="BJ472" s="560" t="str">
        <f t="shared" ca="1" si="119"/>
        <v/>
      </c>
      <c r="BK472" s="560" t="str">
        <f t="shared" ca="1" si="120"/>
        <v/>
      </c>
      <c r="BL472" s="561" t="str">
        <f t="shared" ca="1" si="121"/>
        <v/>
      </c>
      <c r="BO472" s="465" t="s">
        <v>2196</v>
      </c>
      <c r="CB472" s="469"/>
      <c r="CI472" s="469"/>
      <c r="CJ472" s="469"/>
      <c r="CV472" s="1528"/>
      <c r="CW472" s="1529"/>
      <c r="CX472" s="1529"/>
      <c r="CY472" s="1529"/>
      <c r="CZ472" s="1529"/>
      <c r="DA472" s="1529"/>
      <c r="DB472" s="1529"/>
      <c r="DC472" s="1529"/>
      <c r="DD472" s="1991"/>
      <c r="DE472" s="1992"/>
      <c r="DF472" s="1992"/>
      <c r="DG472" s="1993"/>
      <c r="DH472" s="1264"/>
      <c r="DI472" s="1264"/>
      <c r="DJ472" s="1264"/>
      <c r="DK472" s="1264"/>
      <c r="DL472" s="1264"/>
      <c r="DM472" s="1264"/>
      <c r="DN472" s="1264"/>
      <c r="DO472" s="1264"/>
      <c r="DP472" s="1264"/>
      <c r="DQ472" s="1264"/>
      <c r="DR472" s="307"/>
    </row>
    <row r="473" spans="1:122" s="465" customFormat="1" ht="15" customHeight="1">
      <c r="A473" s="1758" t="str">
        <f>$BD473&amp;"."</f>
        <v>①.</v>
      </c>
      <c r="B473" s="1759"/>
      <c r="C473" s="1759"/>
      <c r="D473" s="1759"/>
      <c r="E473" s="1759"/>
      <c r="F473" s="275" t="str">
        <f>$CL$27&amp;"を実施する。"</f>
        <v>「10. データ検索処理」を実施する。</v>
      </c>
      <c r="G473" s="858"/>
      <c r="H473" s="858"/>
      <c r="I473" s="858"/>
      <c r="J473" s="858"/>
      <c r="K473" s="858"/>
      <c r="L473" s="858"/>
      <c r="M473" s="858"/>
      <c r="N473" s="858"/>
      <c r="O473" s="858"/>
      <c r="P473" s="858"/>
      <c r="Q473" s="858"/>
      <c r="R473" s="858"/>
      <c r="S473" s="858"/>
      <c r="T473" s="858"/>
      <c r="U473" s="858"/>
      <c r="V473" s="858"/>
      <c r="W473" s="858"/>
      <c r="X473" s="858"/>
      <c r="Y473" s="858"/>
      <c r="Z473" s="858"/>
      <c r="AA473" s="858"/>
      <c r="AB473" s="858"/>
      <c r="AC473" s="858"/>
      <c r="AD473" s="858"/>
      <c r="AE473" s="858"/>
      <c r="AF473" s="858"/>
      <c r="AG473" s="858"/>
      <c r="AH473" s="858"/>
      <c r="AI473" s="858"/>
      <c r="AJ473" s="858"/>
      <c r="AK473" s="858"/>
      <c r="AL473" s="858"/>
      <c r="AM473" s="858"/>
      <c r="AN473" s="858"/>
      <c r="AO473" s="858"/>
      <c r="AP473" s="858"/>
      <c r="AQ473" s="858"/>
      <c r="AR473" s="858"/>
      <c r="AS473" s="858"/>
      <c r="AT473" s="858"/>
      <c r="AU473" s="858"/>
      <c r="AV473" s="858"/>
      <c r="AW473" s="858"/>
      <c r="AX473" s="858"/>
      <c r="AY473" s="223"/>
      <c r="BA473" s="192">
        <f t="shared" ref="BA473:BC476" si="127">BA472</f>
        <v>8</v>
      </c>
      <c r="BB473" s="192">
        <f t="shared" si="127"/>
        <v>3</v>
      </c>
      <c r="BC473" s="192">
        <f t="shared" si="127"/>
        <v>4</v>
      </c>
      <c r="BD473" s="193" t="str">
        <f>IF(ISBLANK(BD472),"①",CHAR(CODE(BD472)+1))</f>
        <v>①</v>
      </c>
      <c r="BE473" s="1101"/>
      <c r="BF473" s="1101"/>
      <c r="BG473" s="559" t="str">
        <f t="shared" ca="1" si="116"/>
        <v/>
      </c>
      <c r="BH473" s="560" t="str">
        <f t="shared" ca="1" si="117"/>
        <v/>
      </c>
      <c r="BI473" s="560" t="str">
        <f t="shared" ca="1" si="118"/>
        <v/>
      </c>
      <c r="BJ473" s="560" t="str">
        <f t="shared" ca="1" si="119"/>
        <v/>
      </c>
      <c r="BK473" s="560" t="str">
        <f t="shared" ca="1" si="120"/>
        <v/>
      </c>
      <c r="BL473" s="561" t="str">
        <f t="shared" ca="1" si="121"/>
        <v/>
      </c>
      <c r="BO473" s="465" t="s">
        <v>2193</v>
      </c>
      <c r="CF473" s="469"/>
      <c r="CG473" s="469"/>
      <c r="CH473" s="469"/>
      <c r="CI473" s="469"/>
      <c r="CJ473" s="469"/>
      <c r="CV473" s="1528"/>
      <c r="CW473" s="1529"/>
      <c r="CX473" s="1529"/>
      <c r="CY473" s="1529"/>
      <c r="CZ473" s="1529"/>
      <c r="DA473" s="1529"/>
      <c r="DB473" s="1529"/>
      <c r="DC473" s="1529"/>
      <c r="DD473" s="1991"/>
      <c r="DE473" s="1992"/>
      <c r="DF473" s="1992"/>
      <c r="DG473" s="1993"/>
      <c r="DH473" s="1264"/>
      <c r="DI473" s="1264"/>
      <c r="DJ473" s="1264"/>
      <c r="DK473" s="1264"/>
      <c r="DL473" s="1264"/>
      <c r="DM473" s="1264"/>
      <c r="DN473" s="1264"/>
      <c r="DO473" s="1264"/>
      <c r="DP473" s="1264"/>
      <c r="DQ473" s="1264"/>
      <c r="DR473" s="307"/>
    </row>
    <row r="474" spans="1:122" s="465" customFormat="1" ht="15" customHeight="1">
      <c r="A474" s="1758" t="str">
        <f>$BD474&amp;"."</f>
        <v>②.</v>
      </c>
      <c r="B474" s="1759"/>
      <c r="C474" s="1759"/>
      <c r="D474" s="1759"/>
      <c r="E474" s="1759"/>
      <c r="F474" s="275" t="s">
        <v>886</v>
      </c>
      <c r="G474" s="858"/>
      <c r="H474" s="858"/>
      <c r="I474" s="858"/>
      <c r="J474" s="858"/>
      <c r="K474" s="858"/>
      <c r="L474" s="858"/>
      <c r="M474" s="858"/>
      <c r="N474" s="858"/>
      <c r="O474" s="858"/>
      <c r="P474" s="858"/>
      <c r="Q474" s="858"/>
      <c r="R474" s="858"/>
      <c r="S474" s="858"/>
      <c r="T474" s="858"/>
      <c r="U474" s="858"/>
      <c r="V474" s="858"/>
      <c r="W474" s="858"/>
      <c r="X474" s="858"/>
      <c r="Y474" s="858"/>
      <c r="Z474" s="858"/>
      <c r="AA474" s="858"/>
      <c r="AB474" s="858"/>
      <c r="AC474" s="858"/>
      <c r="AD474" s="858"/>
      <c r="AE474" s="858"/>
      <c r="AF474" s="858"/>
      <c r="AG474" s="858"/>
      <c r="AH474" s="858"/>
      <c r="AI474" s="858"/>
      <c r="AJ474" s="858"/>
      <c r="AK474" s="858"/>
      <c r="AL474" s="858"/>
      <c r="AM474" s="858"/>
      <c r="AN474" s="858"/>
      <c r="AO474" s="858"/>
      <c r="AP474" s="858"/>
      <c r="AQ474" s="858"/>
      <c r="AR474" s="858"/>
      <c r="AS474" s="858"/>
      <c r="AT474" s="858"/>
      <c r="AU474" s="858"/>
      <c r="AV474" s="858"/>
      <c r="AW474" s="858"/>
      <c r="AX474" s="858"/>
      <c r="AY474" s="223"/>
      <c r="BA474" s="192">
        <f t="shared" si="127"/>
        <v>8</v>
      </c>
      <c r="BB474" s="192">
        <f t="shared" si="127"/>
        <v>3</v>
      </c>
      <c r="BC474" s="192">
        <f t="shared" si="127"/>
        <v>4</v>
      </c>
      <c r="BD474" s="193" t="str">
        <f>IF(ISBLANK(BD473),"①",CHAR(CODE(BD473)+1))</f>
        <v>②</v>
      </c>
      <c r="BE474" s="1101"/>
      <c r="BF474" s="1101"/>
      <c r="BG474" s="559" t="str">
        <f t="shared" ca="1" si="116"/>
        <v/>
      </c>
      <c r="BH474" s="560" t="str">
        <f t="shared" ca="1" si="117"/>
        <v/>
      </c>
      <c r="BI474" s="560" t="str">
        <f t="shared" ca="1" si="118"/>
        <v/>
      </c>
      <c r="BJ474" s="560" t="str">
        <f t="shared" ca="1" si="119"/>
        <v/>
      </c>
      <c r="BK474" s="560" t="str">
        <f t="shared" ca="1" si="120"/>
        <v/>
      </c>
      <c r="BL474" s="561" t="str">
        <f t="shared" ca="1" si="121"/>
        <v/>
      </c>
      <c r="CF474" s="469"/>
      <c r="CG474" s="469"/>
      <c r="CH474" s="469"/>
      <c r="CI474" s="469"/>
      <c r="CJ474" s="469"/>
      <c r="CV474" s="1488" t="s">
        <v>2265</v>
      </c>
      <c r="CW474" s="1489"/>
      <c r="CX474" s="1489"/>
      <c r="CY474" s="1489"/>
      <c r="CZ474" s="1489"/>
      <c r="DA474" s="1489"/>
      <c r="DB474" s="1489"/>
      <c r="DC474" s="1489"/>
      <c r="DD474" s="1859">
        <v>44641</v>
      </c>
      <c r="DE474" s="1860"/>
      <c r="DF474" s="1860"/>
      <c r="DG474" s="1861"/>
      <c r="DH474" s="1264"/>
      <c r="DI474" s="1264"/>
      <c r="DJ474" s="1264"/>
      <c r="DK474" s="1264"/>
      <c r="DL474" s="1264"/>
      <c r="DM474" s="1264"/>
      <c r="DN474" s="1264"/>
      <c r="DO474" s="1264"/>
      <c r="DP474" s="1264"/>
      <c r="DQ474" s="1264"/>
      <c r="DR474" s="307"/>
    </row>
    <row r="475" spans="1:122" s="465" customFormat="1" ht="15" customHeight="1">
      <c r="A475" s="1235"/>
      <c r="B475" s="1235"/>
      <c r="C475" s="1235"/>
      <c r="D475" s="1235"/>
      <c r="E475" s="1235"/>
      <c r="F475" s="275" t="s">
        <v>888</v>
      </c>
      <c r="G475" s="858"/>
      <c r="H475" s="858"/>
      <c r="I475" s="858"/>
      <c r="J475" s="858"/>
      <c r="K475" s="858"/>
      <c r="L475" s="858"/>
      <c r="M475" s="858"/>
      <c r="N475" s="858"/>
      <c r="O475" s="858"/>
      <c r="P475" s="858"/>
      <c r="Q475" s="858"/>
      <c r="R475" s="858"/>
      <c r="S475" s="858"/>
      <c r="T475" s="858"/>
      <c r="U475" s="858"/>
      <c r="V475" s="858"/>
      <c r="W475" s="858"/>
      <c r="X475" s="858"/>
      <c r="Y475" s="858"/>
      <c r="Z475" s="858"/>
      <c r="AA475" s="858"/>
      <c r="AB475" s="858"/>
      <c r="AC475" s="858"/>
      <c r="AD475" s="858"/>
      <c r="AE475" s="858"/>
      <c r="AF475" s="858"/>
      <c r="AG475" s="858"/>
      <c r="AH475" s="858"/>
      <c r="AI475" s="858"/>
      <c r="AJ475" s="858"/>
      <c r="AK475" s="858"/>
      <c r="AL475" s="858"/>
      <c r="AM475" s="858"/>
      <c r="AN475" s="858"/>
      <c r="AO475" s="858"/>
      <c r="AP475" s="858"/>
      <c r="AQ475" s="858"/>
      <c r="AR475" s="858"/>
      <c r="AS475" s="858"/>
      <c r="AT475" s="858"/>
      <c r="AU475" s="858"/>
      <c r="AV475" s="858"/>
      <c r="AW475" s="858"/>
      <c r="AX475" s="858"/>
      <c r="AY475" s="223"/>
      <c r="BA475" s="192">
        <f t="shared" si="127"/>
        <v>8</v>
      </c>
      <c r="BB475" s="192">
        <f t="shared" si="127"/>
        <v>3</v>
      </c>
      <c r="BC475" s="192">
        <f t="shared" si="127"/>
        <v>4</v>
      </c>
      <c r="BD475" s="192" t="str">
        <f>BD474</f>
        <v>②</v>
      </c>
      <c r="BE475" s="1101"/>
      <c r="BF475" s="1101"/>
      <c r="BG475" s="559" t="str">
        <f t="shared" ca="1" si="116"/>
        <v/>
      </c>
      <c r="BH475" s="560" t="str">
        <f t="shared" ca="1" si="117"/>
        <v/>
      </c>
      <c r="BI475" s="560" t="str">
        <f t="shared" ca="1" si="118"/>
        <v/>
      </c>
      <c r="BJ475" s="560" t="str">
        <f t="shared" ca="1" si="119"/>
        <v/>
      </c>
      <c r="BK475" s="560" t="str">
        <f t="shared" ca="1" si="120"/>
        <v/>
      </c>
      <c r="BL475" s="561" t="str">
        <f t="shared" ca="1" si="121"/>
        <v/>
      </c>
      <c r="CF475" s="469"/>
      <c r="CG475" s="469"/>
      <c r="CH475" s="469"/>
      <c r="CV475" s="1528"/>
      <c r="CW475" s="1529"/>
      <c r="CX475" s="1529"/>
      <c r="CY475" s="1529"/>
      <c r="CZ475" s="1529"/>
      <c r="DA475" s="1529"/>
      <c r="DB475" s="1529"/>
      <c r="DC475" s="1529"/>
      <c r="DD475" s="1991"/>
      <c r="DE475" s="1992"/>
      <c r="DF475" s="1992"/>
      <c r="DG475" s="1993"/>
      <c r="DH475" s="1264"/>
      <c r="DI475" s="1264"/>
      <c r="DJ475" s="1264"/>
      <c r="DK475" s="1264"/>
      <c r="DL475" s="1264"/>
      <c r="DM475" s="1264"/>
      <c r="DN475" s="1264"/>
      <c r="DO475" s="1264"/>
      <c r="DP475" s="1264"/>
      <c r="DQ475" s="1264"/>
      <c r="DR475" s="307"/>
    </row>
    <row r="476" spans="1:122" s="465" customFormat="1" ht="15" customHeight="1">
      <c r="A476" s="1235"/>
      <c r="B476" s="1235"/>
      <c r="C476" s="1235"/>
      <c r="D476" s="1235"/>
      <c r="E476" s="1235"/>
      <c r="F476" s="845" t="s">
        <v>150</v>
      </c>
      <c r="G476" s="846"/>
      <c r="H476" s="846"/>
      <c r="I476" s="846"/>
      <c r="J476" s="846"/>
      <c r="K476" s="846"/>
      <c r="L476" s="846"/>
      <c r="M476" s="847"/>
      <c r="N476" s="301" t="s">
        <v>153</v>
      </c>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7"/>
      <c r="AY476" s="223"/>
      <c r="BA476" s="192">
        <f t="shared" si="127"/>
        <v>8</v>
      </c>
      <c r="BB476" s="192">
        <f t="shared" si="127"/>
        <v>3</v>
      </c>
      <c r="BC476" s="192">
        <f t="shared" si="127"/>
        <v>4</v>
      </c>
      <c r="BD476" s="192" t="str">
        <f>BD475</f>
        <v>②</v>
      </c>
      <c r="BE476" s="1101"/>
      <c r="BF476" s="1101"/>
      <c r="BG476" s="559" t="str">
        <f t="shared" ca="1" si="116"/>
        <v/>
      </c>
      <c r="BH476" s="560" t="str">
        <f t="shared" ca="1" si="117"/>
        <v/>
      </c>
      <c r="BI476" s="560" t="str">
        <f t="shared" ca="1" si="118"/>
        <v/>
      </c>
      <c r="BJ476" s="560" t="str">
        <f t="shared" ca="1" si="119"/>
        <v/>
      </c>
      <c r="BK476" s="560" t="str">
        <f t="shared" ca="1" si="120"/>
        <v/>
      </c>
      <c r="BL476" s="561" t="str">
        <f t="shared" ca="1" si="121"/>
        <v/>
      </c>
      <c r="CV476" s="1528"/>
      <c r="CW476" s="1529"/>
      <c r="CX476" s="1529"/>
      <c r="CY476" s="1529"/>
      <c r="CZ476" s="1529"/>
      <c r="DA476" s="1529"/>
      <c r="DB476" s="1529"/>
      <c r="DC476" s="1529"/>
      <c r="DD476" s="1991"/>
      <c r="DE476" s="1992"/>
      <c r="DF476" s="1992"/>
      <c r="DG476" s="1993"/>
      <c r="DH476" s="1264"/>
      <c r="DI476" s="1264"/>
      <c r="DJ476" s="1264"/>
      <c r="DK476" s="1264"/>
      <c r="DL476" s="1264"/>
      <c r="DM476" s="1264"/>
      <c r="DN476" s="1264"/>
      <c r="DO476" s="1264"/>
      <c r="DP476" s="1264"/>
      <c r="DQ476" s="1264"/>
      <c r="DR476" s="307"/>
    </row>
    <row r="477" spans="1:122" s="465" customFormat="1" ht="15" customHeight="1">
      <c r="A477" s="1235"/>
      <c r="B477" s="1235"/>
      <c r="C477" s="1235"/>
      <c r="D477" s="1235"/>
      <c r="E477" s="1235"/>
      <c r="F477" s="848" t="s">
        <v>151</v>
      </c>
      <c r="G477" s="849"/>
      <c r="H477" s="849"/>
      <c r="I477" s="849"/>
      <c r="J477" s="849"/>
      <c r="K477" s="849"/>
      <c r="L477" s="849"/>
      <c r="M477" s="850"/>
      <c r="N477" s="268" t="s">
        <v>381</v>
      </c>
      <c r="O477" s="269"/>
      <c r="P477" s="269"/>
      <c r="Q477" s="269"/>
      <c r="R477" s="269"/>
      <c r="S477" s="257"/>
      <c r="T477" s="257"/>
      <c r="U477" s="257"/>
      <c r="V477" s="257"/>
      <c r="W477" s="257"/>
      <c r="X477" s="257"/>
      <c r="Y477" s="257"/>
      <c r="Z477" s="257"/>
      <c r="AA477" s="257"/>
      <c r="AB477" s="257"/>
      <c r="AC477" s="257"/>
      <c r="AD477" s="257"/>
      <c r="AE477" s="257"/>
      <c r="AF477" s="257"/>
      <c r="AG477" s="257"/>
      <c r="AH477" s="257"/>
      <c r="AI477" s="257"/>
      <c r="AJ477" s="257"/>
      <c r="AK477" s="257"/>
      <c r="AL477" s="257"/>
      <c r="AM477" s="257"/>
      <c r="AN477" s="257"/>
      <c r="AO477" s="257"/>
      <c r="AP477" s="257"/>
      <c r="AQ477" s="257"/>
      <c r="AR477" s="257"/>
      <c r="AS477" s="257"/>
      <c r="AT477" s="257"/>
      <c r="AU477" s="257"/>
      <c r="AV477" s="257"/>
      <c r="AW477" s="257"/>
      <c r="AX477" s="258"/>
      <c r="AY477" s="223"/>
      <c r="BA477" s="192">
        <f t="shared" ref="BA477:BD495" si="128">BA476</f>
        <v>8</v>
      </c>
      <c r="BB477" s="192">
        <f t="shared" si="128"/>
        <v>3</v>
      </c>
      <c r="BC477" s="192">
        <f t="shared" si="128"/>
        <v>4</v>
      </c>
      <c r="BD477" s="192" t="str">
        <f t="shared" si="128"/>
        <v>②</v>
      </c>
      <c r="BE477" s="1101"/>
      <c r="BF477" s="1101"/>
      <c r="BG477" s="559" t="str">
        <f t="shared" ca="1" si="116"/>
        <v/>
      </c>
      <c r="BH477" s="560" t="str">
        <f t="shared" ca="1" si="117"/>
        <v/>
      </c>
      <c r="BI477" s="560" t="str">
        <f t="shared" ca="1" si="118"/>
        <v/>
      </c>
      <c r="BJ477" s="560" t="str">
        <f t="shared" ca="1" si="119"/>
        <v/>
      </c>
      <c r="BK477" s="560" t="str">
        <f t="shared" ca="1" si="120"/>
        <v/>
      </c>
      <c r="BL477" s="561" t="str">
        <f t="shared" ca="1" si="121"/>
        <v/>
      </c>
      <c r="CV477" s="1528"/>
      <c r="CW477" s="1529"/>
      <c r="CX477" s="1529"/>
      <c r="CY477" s="1529"/>
      <c r="CZ477" s="1529"/>
      <c r="DA477" s="1529"/>
      <c r="DB477" s="1529"/>
      <c r="DC477" s="1529"/>
      <c r="DD477" s="1991"/>
      <c r="DE477" s="1992"/>
      <c r="DF477" s="1992"/>
      <c r="DG477" s="1993"/>
      <c r="DH477" s="1264"/>
      <c r="DI477" s="1264"/>
      <c r="DJ477" s="1264"/>
      <c r="DK477" s="1264"/>
      <c r="DL477" s="1264"/>
      <c r="DM477" s="1264"/>
      <c r="DN477" s="1264"/>
      <c r="DO477" s="1264"/>
      <c r="DP477" s="1264"/>
      <c r="DQ477" s="1264"/>
      <c r="DR477" s="307"/>
    </row>
    <row r="478" spans="1:122" s="465" customFormat="1" ht="15" customHeight="1">
      <c r="A478" s="1235"/>
      <c r="B478" s="1235"/>
      <c r="C478" s="1235"/>
      <c r="D478" s="1235"/>
      <c r="E478" s="1235"/>
      <c r="F478" s="851" t="s">
        <v>152</v>
      </c>
      <c r="G478" s="852"/>
      <c r="H478" s="852"/>
      <c r="I478" s="852"/>
      <c r="J478" s="852"/>
      <c r="K478" s="852"/>
      <c r="L478" s="852"/>
      <c r="M478" s="853"/>
      <c r="N478" s="303" t="s">
        <v>399</v>
      </c>
      <c r="O478" s="538"/>
      <c r="P478" s="538"/>
      <c r="Q478" s="538"/>
      <c r="R478" s="538"/>
      <c r="S478" s="271"/>
      <c r="T478" s="271"/>
      <c r="U478" s="271"/>
      <c r="V478" s="271"/>
      <c r="W478" s="271"/>
      <c r="X478" s="271"/>
      <c r="Y478" s="271"/>
      <c r="Z478" s="271"/>
      <c r="AA478" s="271"/>
      <c r="AB478" s="271"/>
      <c r="AC478" s="271"/>
      <c r="AD478" s="271"/>
      <c r="AE478" s="271"/>
      <c r="AF478" s="271"/>
      <c r="AG478" s="271"/>
      <c r="AH478" s="271"/>
      <c r="AI478" s="271"/>
      <c r="AJ478" s="271"/>
      <c r="AK478" s="271"/>
      <c r="AL478" s="271"/>
      <c r="AM478" s="271"/>
      <c r="AN478" s="271"/>
      <c r="AO478" s="271"/>
      <c r="AP478" s="271"/>
      <c r="AQ478" s="271"/>
      <c r="AR478" s="271"/>
      <c r="AS478" s="271"/>
      <c r="AT478" s="271"/>
      <c r="AU478" s="271"/>
      <c r="AV478" s="271"/>
      <c r="AW478" s="271"/>
      <c r="AX478" s="272"/>
      <c r="AY478" s="223"/>
      <c r="BA478" s="192">
        <f t="shared" si="128"/>
        <v>8</v>
      </c>
      <c r="BB478" s="192">
        <f t="shared" si="128"/>
        <v>3</v>
      </c>
      <c r="BC478" s="192">
        <f t="shared" si="128"/>
        <v>4</v>
      </c>
      <c r="BD478" s="192" t="str">
        <f t="shared" si="128"/>
        <v>②</v>
      </c>
      <c r="BE478" s="1101"/>
      <c r="BF478" s="1101"/>
      <c r="BG478" s="559" t="str">
        <f t="shared" ca="1" si="116"/>
        <v/>
      </c>
      <c r="BH478" s="560" t="str">
        <f t="shared" ca="1" si="117"/>
        <v/>
      </c>
      <c r="BI478" s="560" t="str">
        <f t="shared" ca="1" si="118"/>
        <v/>
      </c>
      <c r="BJ478" s="560" t="str">
        <f t="shared" ca="1" si="119"/>
        <v/>
      </c>
      <c r="BK478" s="560" t="str">
        <f t="shared" ca="1" si="120"/>
        <v/>
      </c>
      <c r="BL478" s="561" t="str">
        <f t="shared" ca="1" si="121"/>
        <v/>
      </c>
      <c r="CV478" s="1528"/>
      <c r="CW478" s="1529"/>
      <c r="CX478" s="1529"/>
      <c r="CY478" s="1529"/>
      <c r="CZ478" s="1529"/>
      <c r="DA478" s="1529"/>
      <c r="DB478" s="1529"/>
      <c r="DC478" s="1529"/>
      <c r="DD478" s="1991"/>
      <c r="DE478" s="1992"/>
      <c r="DF478" s="1992"/>
      <c r="DG478" s="1993"/>
      <c r="DH478" s="1264"/>
      <c r="DI478" s="1264"/>
      <c r="DJ478" s="1264"/>
      <c r="DK478" s="1264"/>
      <c r="DL478" s="1264"/>
      <c r="DM478" s="1264"/>
      <c r="DN478" s="1264"/>
      <c r="DO478" s="1264"/>
      <c r="DP478" s="1264"/>
      <c r="DQ478" s="1264"/>
      <c r="DR478" s="307"/>
    </row>
    <row r="479" spans="1:122" s="465" customFormat="1" ht="15" customHeight="1">
      <c r="A479" s="1758" t="str">
        <f>$BD479&amp;"."</f>
        <v>③.</v>
      </c>
      <c r="B479" s="1759"/>
      <c r="C479" s="1759"/>
      <c r="D479" s="1759"/>
      <c r="E479" s="1759"/>
      <c r="F479" s="275" t="s">
        <v>885</v>
      </c>
      <c r="G479" s="858"/>
      <c r="H479" s="858"/>
      <c r="I479" s="858"/>
      <c r="J479" s="858"/>
      <c r="K479" s="858"/>
      <c r="L479" s="858"/>
      <c r="M479" s="858"/>
      <c r="N479" s="858"/>
      <c r="O479" s="858"/>
      <c r="P479" s="858"/>
      <c r="Q479" s="858"/>
      <c r="R479" s="858"/>
      <c r="S479" s="858"/>
      <c r="T479" s="858"/>
      <c r="U479" s="858"/>
      <c r="V479" s="858"/>
      <c r="W479" s="858"/>
      <c r="X479" s="858"/>
      <c r="Y479" s="858"/>
      <c r="Z479" s="858"/>
      <c r="AA479" s="858"/>
      <c r="AB479" s="858"/>
      <c r="AC479" s="858"/>
      <c r="AD479" s="858"/>
      <c r="AE479" s="858"/>
      <c r="AF479" s="858"/>
      <c r="AG479" s="858"/>
      <c r="AH479" s="858"/>
      <c r="AI479" s="858"/>
      <c r="AJ479" s="858"/>
      <c r="AK479" s="858"/>
      <c r="AL479" s="858"/>
      <c r="AM479" s="858"/>
      <c r="AN479" s="858"/>
      <c r="AO479" s="858"/>
      <c r="AP479" s="858"/>
      <c r="AQ479" s="858"/>
      <c r="AR479" s="858"/>
      <c r="AS479" s="858"/>
      <c r="AT479" s="858"/>
      <c r="AU479" s="858"/>
      <c r="AV479" s="858"/>
      <c r="AW479" s="858"/>
      <c r="AX479" s="858"/>
      <c r="AY479" s="223"/>
      <c r="BA479" s="192">
        <f t="shared" si="128"/>
        <v>8</v>
      </c>
      <c r="BB479" s="192">
        <f t="shared" si="128"/>
        <v>3</v>
      </c>
      <c r="BC479" s="192">
        <f t="shared" si="128"/>
        <v>4</v>
      </c>
      <c r="BD479" s="193" t="str">
        <f>IF(ISBLANK(BD478),"①",CHAR(CODE(BD478)+1))</f>
        <v>③</v>
      </c>
      <c r="BE479" s="1101"/>
      <c r="BF479" s="1101"/>
      <c r="BG479" s="559" t="str">
        <f t="shared" ca="1" si="116"/>
        <v/>
      </c>
      <c r="BH479" s="560" t="str">
        <f t="shared" ca="1" si="117"/>
        <v/>
      </c>
      <c r="BI479" s="560" t="str">
        <f t="shared" ca="1" si="118"/>
        <v/>
      </c>
      <c r="BJ479" s="560" t="str">
        <f t="shared" ca="1" si="119"/>
        <v/>
      </c>
      <c r="BK479" s="560" t="str">
        <f t="shared" ca="1" si="120"/>
        <v/>
      </c>
      <c r="BL479" s="561" t="str">
        <f t="shared" ca="1" si="121"/>
        <v/>
      </c>
      <c r="CA479" s="469"/>
      <c r="CV479" s="1488" t="s">
        <v>2265</v>
      </c>
      <c r="CW479" s="1489"/>
      <c r="CX479" s="1489"/>
      <c r="CY479" s="1489"/>
      <c r="CZ479" s="1489"/>
      <c r="DA479" s="1489"/>
      <c r="DB479" s="1489"/>
      <c r="DC479" s="1489"/>
      <c r="DD479" s="1859">
        <v>44641</v>
      </c>
      <c r="DE479" s="1860"/>
      <c r="DF479" s="1860"/>
      <c r="DG479" s="1861"/>
      <c r="DH479" s="1264"/>
      <c r="DI479" s="1264"/>
      <c r="DJ479" s="1264"/>
      <c r="DK479" s="1264"/>
      <c r="DL479" s="1264"/>
      <c r="DM479" s="1264"/>
      <c r="DN479" s="1264"/>
      <c r="DO479" s="1264"/>
      <c r="DP479" s="1264"/>
      <c r="DQ479" s="1264"/>
      <c r="DR479" s="307"/>
    </row>
    <row r="480" spans="1:122" s="465" customFormat="1" ht="15" customHeight="1">
      <c r="A480" s="1235"/>
      <c r="B480" s="1235"/>
      <c r="C480" s="1235"/>
      <c r="D480" s="1235"/>
      <c r="E480" s="1235"/>
      <c r="F480" s="275" t="s">
        <v>887</v>
      </c>
      <c r="G480" s="858"/>
      <c r="H480" s="858"/>
      <c r="I480" s="858"/>
      <c r="J480" s="858"/>
      <c r="K480" s="858"/>
      <c r="L480" s="858"/>
      <c r="M480" s="858"/>
      <c r="N480" s="858"/>
      <c r="O480" s="858"/>
      <c r="P480" s="858"/>
      <c r="Q480" s="858"/>
      <c r="R480" s="858"/>
      <c r="S480" s="858"/>
      <c r="T480" s="858"/>
      <c r="U480" s="858"/>
      <c r="V480" s="858"/>
      <c r="W480" s="858"/>
      <c r="X480" s="858"/>
      <c r="Y480" s="858"/>
      <c r="Z480" s="858"/>
      <c r="AA480" s="858"/>
      <c r="AB480" s="858"/>
      <c r="AC480" s="858"/>
      <c r="AD480" s="858"/>
      <c r="AE480" s="858"/>
      <c r="AF480" s="858"/>
      <c r="AG480" s="858"/>
      <c r="AH480" s="858"/>
      <c r="AI480" s="858"/>
      <c r="AJ480" s="858"/>
      <c r="AK480" s="858"/>
      <c r="AL480" s="858"/>
      <c r="AM480" s="858"/>
      <c r="AN480" s="858"/>
      <c r="AO480" s="858"/>
      <c r="AP480" s="858"/>
      <c r="AQ480" s="858"/>
      <c r="AR480" s="858"/>
      <c r="AS480" s="858"/>
      <c r="AT480" s="858"/>
      <c r="AU480" s="858"/>
      <c r="AV480" s="858"/>
      <c r="AW480" s="858"/>
      <c r="AX480" s="858"/>
      <c r="AY480" s="223"/>
      <c r="BA480" s="192">
        <f t="shared" si="128"/>
        <v>8</v>
      </c>
      <c r="BB480" s="192">
        <f t="shared" si="128"/>
        <v>3</v>
      </c>
      <c r="BC480" s="192">
        <f t="shared" si="128"/>
        <v>4</v>
      </c>
      <c r="BD480" s="192" t="str">
        <f t="shared" si="128"/>
        <v>③</v>
      </c>
      <c r="BE480" s="1101"/>
      <c r="BF480" s="1101"/>
      <c r="BG480" s="559" t="str">
        <f t="shared" ca="1" si="116"/>
        <v/>
      </c>
      <c r="BH480" s="560" t="str">
        <f t="shared" ca="1" si="117"/>
        <v/>
      </c>
      <c r="BI480" s="560" t="str">
        <f t="shared" ca="1" si="118"/>
        <v/>
      </c>
      <c r="BJ480" s="560" t="str">
        <f t="shared" ca="1" si="119"/>
        <v/>
      </c>
      <c r="BK480" s="560" t="str">
        <f t="shared" ca="1" si="120"/>
        <v/>
      </c>
      <c r="BL480" s="561" t="str">
        <f t="shared" ca="1" si="121"/>
        <v/>
      </c>
      <c r="CV480" s="1528"/>
      <c r="CW480" s="1529"/>
      <c r="CX480" s="1529"/>
      <c r="CY480" s="1529"/>
      <c r="CZ480" s="1529"/>
      <c r="DA480" s="1529"/>
      <c r="DB480" s="1529"/>
      <c r="DC480" s="1529"/>
      <c r="DD480" s="1991"/>
      <c r="DE480" s="1992"/>
      <c r="DF480" s="1992"/>
      <c r="DG480" s="1993"/>
      <c r="DH480" s="1264"/>
      <c r="DI480" s="1264"/>
      <c r="DJ480" s="1264"/>
      <c r="DK480" s="1264"/>
      <c r="DL480" s="1264"/>
      <c r="DM480" s="1264"/>
      <c r="DN480" s="1264"/>
      <c r="DO480" s="1264"/>
      <c r="DP480" s="1264"/>
      <c r="DQ480" s="1264"/>
      <c r="DR480" s="307"/>
    </row>
    <row r="481" spans="1:122" s="465" customFormat="1" ht="15" customHeight="1">
      <c r="A481" s="1235"/>
      <c r="B481" s="1235"/>
      <c r="C481" s="1235"/>
      <c r="D481" s="1235"/>
      <c r="E481" s="988"/>
      <c r="F481" s="845" t="s">
        <v>150</v>
      </c>
      <c r="G481" s="846"/>
      <c r="H481" s="846"/>
      <c r="I481" s="846"/>
      <c r="J481" s="846"/>
      <c r="K481" s="846"/>
      <c r="L481" s="846"/>
      <c r="M481" s="847"/>
      <c r="N481" s="301" t="s">
        <v>153</v>
      </c>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c r="AJ481" s="266"/>
      <c r="AK481" s="266"/>
      <c r="AL481" s="266"/>
      <c r="AM481" s="266"/>
      <c r="AN481" s="266"/>
      <c r="AO481" s="266"/>
      <c r="AP481" s="266"/>
      <c r="AQ481" s="266"/>
      <c r="AR481" s="266"/>
      <c r="AS481" s="266"/>
      <c r="AT481" s="266"/>
      <c r="AU481" s="266"/>
      <c r="AV481" s="266"/>
      <c r="AW481" s="266"/>
      <c r="AX481" s="267"/>
      <c r="AY481" s="223"/>
      <c r="BA481" s="192">
        <f t="shared" si="128"/>
        <v>8</v>
      </c>
      <c r="BB481" s="192">
        <f t="shared" si="128"/>
        <v>3</v>
      </c>
      <c r="BC481" s="192">
        <f t="shared" si="128"/>
        <v>4</v>
      </c>
      <c r="BD481" s="192" t="str">
        <f t="shared" si="128"/>
        <v>③</v>
      </c>
      <c r="BE481" s="1101"/>
      <c r="BF481" s="1101"/>
      <c r="BG481" s="559" t="str">
        <f t="shared" ca="1" si="116"/>
        <v/>
      </c>
      <c r="BH481" s="560" t="str">
        <f t="shared" ca="1" si="117"/>
        <v/>
      </c>
      <c r="BI481" s="560" t="str">
        <f t="shared" ca="1" si="118"/>
        <v/>
      </c>
      <c r="BJ481" s="560" t="str">
        <f t="shared" ca="1" si="119"/>
        <v/>
      </c>
      <c r="BK481" s="560" t="str">
        <f t="shared" ca="1" si="120"/>
        <v/>
      </c>
      <c r="BL481" s="561" t="str">
        <f t="shared" ca="1" si="121"/>
        <v/>
      </c>
      <c r="CA481" s="469"/>
      <c r="CV481" s="1528"/>
      <c r="CW481" s="1529"/>
      <c r="CX481" s="1529"/>
      <c r="CY481" s="1529"/>
      <c r="CZ481" s="1529"/>
      <c r="DA481" s="1529"/>
      <c r="DB481" s="1529"/>
      <c r="DC481" s="1529"/>
      <c r="DD481" s="1991"/>
      <c r="DE481" s="1992"/>
      <c r="DF481" s="1992"/>
      <c r="DG481" s="1993"/>
      <c r="DH481" s="1264"/>
      <c r="DI481" s="1264"/>
      <c r="DJ481" s="1264"/>
      <c r="DK481" s="1264"/>
      <c r="DL481" s="1264"/>
      <c r="DM481" s="1264"/>
      <c r="DN481" s="1264"/>
      <c r="DO481" s="1264"/>
      <c r="DP481" s="1264"/>
      <c r="DQ481" s="1264"/>
      <c r="DR481" s="307"/>
    </row>
    <row r="482" spans="1:122" s="465" customFormat="1" ht="15" customHeight="1">
      <c r="A482" s="1235"/>
      <c r="B482" s="1235"/>
      <c r="C482" s="1235"/>
      <c r="D482" s="1235"/>
      <c r="E482" s="1235"/>
      <c r="F482" s="848" t="s">
        <v>151</v>
      </c>
      <c r="G482" s="849"/>
      <c r="H482" s="849"/>
      <c r="I482" s="849"/>
      <c r="J482" s="849"/>
      <c r="K482" s="849"/>
      <c r="L482" s="849"/>
      <c r="M482" s="850"/>
      <c r="N482" s="268" t="s">
        <v>889</v>
      </c>
      <c r="O482" s="257"/>
      <c r="P482" s="257"/>
      <c r="Q482" s="257"/>
      <c r="R482" s="257"/>
      <c r="S482" s="257"/>
      <c r="T482" s="257"/>
      <c r="U482" s="257"/>
      <c r="V482" s="257"/>
      <c r="W482" s="257"/>
      <c r="X482" s="257"/>
      <c r="Y482" s="257"/>
      <c r="Z482" s="257"/>
      <c r="AA482" s="257"/>
      <c r="AB482" s="257"/>
      <c r="AC482" s="257"/>
      <c r="AD482" s="257"/>
      <c r="AE482" s="257"/>
      <c r="AF482" s="257"/>
      <c r="AG482" s="257"/>
      <c r="AH482" s="257"/>
      <c r="AI482" s="257"/>
      <c r="AJ482" s="257"/>
      <c r="AK482" s="257"/>
      <c r="AL482" s="257"/>
      <c r="AM482" s="257"/>
      <c r="AN482" s="257"/>
      <c r="AO482" s="257"/>
      <c r="AP482" s="257"/>
      <c r="AQ482" s="257"/>
      <c r="AR482" s="257"/>
      <c r="AS482" s="257"/>
      <c r="AT482" s="257"/>
      <c r="AU482" s="257"/>
      <c r="AV482" s="257"/>
      <c r="AW482" s="257"/>
      <c r="AX482" s="258"/>
      <c r="AY482" s="223"/>
      <c r="BA482" s="192">
        <f t="shared" si="128"/>
        <v>8</v>
      </c>
      <c r="BB482" s="192">
        <f t="shared" si="128"/>
        <v>3</v>
      </c>
      <c r="BC482" s="192">
        <f t="shared" si="128"/>
        <v>4</v>
      </c>
      <c r="BD482" s="192" t="str">
        <f t="shared" si="128"/>
        <v>③</v>
      </c>
      <c r="BE482" s="1101"/>
      <c r="BF482" s="1101"/>
      <c r="BG482" s="559" t="str">
        <f t="shared" ca="1" si="116"/>
        <v/>
      </c>
      <c r="BH482" s="560" t="str">
        <f t="shared" ca="1" si="117"/>
        <v/>
      </c>
      <c r="BI482" s="560" t="str">
        <f t="shared" ca="1" si="118"/>
        <v/>
      </c>
      <c r="BJ482" s="560" t="str">
        <f t="shared" ca="1" si="119"/>
        <v/>
      </c>
      <c r="BK482" s="560" t="str">
        <f t="shared" ca="1" si="120"/>
        <v/>
      </c>
      <c r="BL482" s="561" t="str">
        <f t="shared" ca="1" si="121"/>
        <v/>
      </c>
      <c r="CA482" s="469"/>
      <c r="CK482" s="469"/>
      <c r="CV482" s="1528"/>
      <c r="CW482" s="1529"/>
      <c r="CX482" s="1529"/>
      <c r="CY482" s="1529"/>
      <c r="CZ482" s="1529"/>
      <c r="DA482" s="1529"/>
      <c r="DB482" s="1529"/>
      <c r="DC482" s="1529"/>
      <c r="DD482" s="1991"/>
      <c r="DE482" s="1992"/>
      <c r="DF482" s="1992"/>
      <c r="DG482" s="1993"/>
      <c r="DH482" s="1264"/>
      <c r="DI482" s="1264"/>
      <c r="DJ482" s="1264"/>
      <c r="DK482" s="1264"/>
      <c r="DL482" s="1264"/>
      <c r="DM482" s="1264"/>
      <c r="DN482" s="1264"/>
      <c r="DO482" s="1264"/>
      <c r="DP482" s="1264"/>
      <c r="DQ482" s="1264"/>
      <c r="DR482" s="307"/>
    </row>
    <row r="483" spans="1:122" s="465" customFormat="1" ht="15" customHeight="1">
      <c r="A483" s="1235"/>
      <c r="B483" s="1235"/>
      <c r="C483" s="1235"/>
      <c r="D483" s="1235"/>
      <c r="E483" s="1235"/>
      <c r="F483" s="851" t="s">
        <v>152</v>
      </c>
      <c r="G483" s="852"/>
      <c r="H483" s="852"/>
      <c r="I483" s="852"/>
      <c r="J483" s="852"/>
      <c r="K483" s="852"/>
      <c r="L483" s="852"/>
      <c r="M483" s="853"/>
      <c r="N483" s="303" t="s">
        <v>399</v>
      </c>
      <c r="O483" s="271"/>
      <c r="P483" s="271"/>
      <c r="Q483" s="271"/>
      <c r="R483" s="271"/>
      <c r="S483" s="271"/>
      <c r="T483" s="271"/>
      <c r="U483" s="271"/>
      <c r="V483" s="271"/>
      <c r="W483" s="271"/>
      <c r="X483" s="271"/>
      <c r="Y483" s="271"/>
      <c r="Z483" s="271"/>
      <c r="AA483" s="271"/>
      <c r="AB483" s="271"/>
      <c r="AC483" s="271"/>
      <c r="AD483" s="271"/>
      <c r="AE483" s="271"/>
      <c r="AF483" s="271"/>
      <c r="AG483" s="271"/>
      <c r="AH483" s="271"/>
      <c r="AI483" s="271"/>
      <c r="AJ483" s="271"/>
      <c r="AK483" s="271"/>
      <c r="AL483" s="271"/>
      <c r="AM483" s="271"/>
      <c r="AN483" s="271"/>
      <c r="AO483" s="271"/>
      <c r="AP483" s="271"/>
      <c r="AQ483" s="271"/>
      <c r="AR483" s="271"/>
      <c r="AS483" s="271"/>
      <c r="AT483" s="271"/>
      <c r="AU483" s="271"/>
      <c r="AV483" s="271"/>
      <c r="AW483" s="271"/>
      <c r="AX483" s="272"/>
      <c r="AY483" s="223"/>
      <c r="BA483" s="192">
        <f t="shared" si="128"/>
        <v>8</v>
      </c>
      <c r="BB483" s="192">
        <f t="shared" si="128"/>
        <v>3</v>
      </c>
      <c r="BC483" s="192">
        <f t="shared" si="128"/>
        <v>4</v>
      </c>
      <c r="BD483" s="192" t="str">
        <f t="shared" si="128"/>
        <v>③</v>
      </c>
      <c r="BE483" s="1101"/>
      <c r="BF483" s="1101"/>
      <c r="BG483" s="559" t="str">
        <f t="shared" ca="1" si="116"/>
        <v/>
      </c>
      <c r="BH483" s="560" t="str">
        <f t="shared" ca="1" si="117"/>
        <v/>
      </c>
      <c r="BI483" s="560" t="str">
        <f t="shared" ca="1" si="118"/>
        <v/>
      </c>
      <c r="BJ483" s="560" t="str">
        <f t="shared" ca="1" si="119"/>
        <v/>
      </c>
      <c r="BK483" s="560" t="str">
        <f t="shared" ca="1" si="120"/>
        <v/>
      </c>
      <c r="BL483" s="561" t="str">
        <f t="shared" ca="1" si="121"/>
        <v/>
      </c>
      <c r="CA483" s="469"/>
      <c r="CV483" s="1528"/>
      <c r="CW483" s="1529"/>
      <c r="CX483" s="1529"/>
      <c r="CY483" s="1529"/>
      <c r="CZ483" s="1529"/>
      <c r="DA483" s="1529"/>
      <c r="DB483" s="1529"/>
      <c r="DC483" s="1529"/>
      <c r="DD483" s="1991"/>
      <c r="DE483" s="1992"/>
      <c r="DF483" s="1992"/>
      <c r="DG483" s="1993"/>
      <c r="DH483" s="1264"/>
      <c r="DI483" s="1264"/>
      <c r="DJ483" s="1264"/>
      <c r="DK483" s="1264"/>
      <c r="DL483" s="1264"/>
      <c r="DM483" s="1264"/>
      <c r="DN483" s="1264"/>
      <c r="DO483" s="1264"/>
      <c r="DP483" s="1264"/>
      <c r="DQ483" s="1264"/>
      <c r="DR483" s="307"/>
    </row>
    <row r="484" spans="1:122" s="465" customFormat="1" ht="15" customHeight="1">
      <c r="A484" s="1758" t="str">
        <f>$BD484&amp;"."</f>
        <v>④.</v>
      </c>
      <c r="B484" s="1759"/>
      <c r="C484" s="1759"/>
      <c r="D484" s="1759"/>
      <c r="E484" s="1759"/>
      <c r="F484" s="275" t="s">
        <v>1713</v>
      </c>
      <c r="G484" s="858"/>
      <c r="H484" s="858"/>
      <c r="I484" s="858"/>
      <c r="J484" s="858"/>
      <c r="K484" s="858"/>
      <c r="L484" s="858"/>
      <c r="M484" s="858"/>
      <c r="N484" s="858"/>
      <c r="O484" s="858"/>
      <c r="P484" s="858"/>
      <c r="Q484" s="858"/>
      <c r="R484" s="858"/>
      <c r="S484" s="858"/>
      <c r="T484" s="858"/>
      <c r="U484" s="858"/>
      <c r="V484" s="858"/>
      <c r="W484" s="858"/>
      <c r="X484" s="858"/>
      <c r="Y484" s="858"/>
      <c r="Z484" s="858"/>
      <c r="AA484" s="858"/>
      <c r="AB484" s="858"/>
      <c r="AC484" s="858"/>
      <c r="AD484" s="858"/>
      <c r="AE484" s="858"/>
      <c r="AF484" s="858"/>
      <c r="AG484" s="858"/>
      <c r="AH484" s="858"/>
      <c r="AI484" s="858"/>
      <c r="AJ484" s="858"/>
      <c r="AK484" s="858"/>
      <c r="AL484" s="858"/>
      <c r="AM484" s="858"/>
      <c r="AN484" s="858"/>
      <c r="AO484" s="858"/>
      <c r="AP484" s="858"/>
      <c r="AQ484" s="858"/>
      <c r="AR484" s="858"/>
      <c r="AS484" s="858"/>
      <c r="AT484" s="858"/>
      <c r="AU484" s="858"/>
      <c r="AV484" s="858"/>
      <c r="AW484" s="858"/>
      <c r="AX484" s="858"/>
      <c r="AY484" s="223"/>
      <c r="BA484" s="192">
        <f>BA483</f>
        <v>8</v>
      </c>
      <c r="BB484" s="192">
        <f>BB483</f>
        <v>3</v>
      </c>
      <c r="BC484" s="192">
        <f>BC483</f>
        <v>4</v>
      </c>
      <c r="BD484" s="193" t="str">
        <f>IF(ISBLANK(BD483),"①",CHAR(CODE(BD483)+1))</f>
        <v>④</v>
      </c>
      <c r="BE484" s="1101"/>
      <c r="BF484" s="1101"/>
      <c r="BG484" s="559" t="str">
        <f t="shared" ref="BG484:BL486" ca="1" si="129">IF(BA484&lt;&gt;"",IF(MID(_xlfn.FORMULATEXT(BA484),SEARCH("[",_xlfn.FORMULATEXT(BA484))+1,SEARCH("]",_xlfn.FORMULATEXT(BA484))-(SEARCH("[",_xlfn.FORMULATEXT(BA484))+1))="-1","",1),"")</f>
        <v/>
      </c>
      <c r="BH484" s="560" t="str">
        <f t="shared" ca="1" si="129"/>
        <v/>
      </c>
      <c r="BI484" s="560" t="str">
        <f t="shared" ca="1" si="129"/>
        <v/>
      </c>
      <c r="BJ484" s="560" t="str">
        <f t="shared" ca="1" si="129"/>
        <v/>
      </c>
      <c r="BK484" s="560" t="str">
        <f t="shared" ca="1" si="129"/>
        <v/>
      </c>
      <c r="BL484" s="561" t="str">
        <f t="shared" ca="1" si="129"/>
        <v/>
      </c>
      <c r="CA484" s="469"/>
      <c r="CV484" s="1513"/>
      <c r="CW484" s="1264"/>
      <c r="CX484" s="1264"/>
      <c r="CY484" s="1264"/>
      <c r="CZ484" s="1264"/>
      <c r="DA484" s="1264"/>
      <c r="DB484" s="1264"/>
      <c r="DC484" s="1264"/>
      <c r="DD484" s="1991"/>
      <c r="DE484" s="1992"/>
      <c r="DF484" s="1992"/>
      <c r="DG484" s="1993"/>
      <c r="DH484" s="1264"/>
      <c r="DI484" s="1264"/>
      <c r="DJ484" s="1264"/>
      <c r="DK484" s="1264"/>
      <c r="DL484" s="1264"/>
      <c r="DM484" s="1264"/>
      <c r="DN484" s="1264"/>
      <c r="DO484" s="1264"/>
      <c r="DP484" s="1264"/>
      <c r="DQ484" s="1264"/>
      <c r="DR484" s="307"/>
    </row>
    <row r="485" spans="1:122" s="465" customFormat="1" ht="15" customHeight="1">
      <c r="A485" s="1235"/>
      <c r="B485" s="1235"/>
      <c r="C485" s="1235"/>
      <c r="D485" s="1235"/>
      <c r="E485" s="1235"/>
      <c r="F485" s="275" t="s">
        <v>1714</v>
      </c>
      <c r="G485" s="858"/>
      <c r="H485" s="858"/>
      <c r="I485" s="858"/>
      <c r="J485" s="858"/>
      <c r="K485" s="858"/>
      <c r="L485" s="858"/>
      <c r="M485" s="858"/>
      <c r="N485" s="858"/>
      <c r="O485" s="858"/>
      <c r="P485" s="858"/>
      <c r="Q485" s="858"/>
      <c r="R485" s="858"/>
      <c r="S485" s="858"/>
      <c r="T485" s="858"/>
      <c r="U485" s="858"/>
      <c r="V485" s="858"/>
      <c r="W485" s="858"/>
      <c r="X485" s="858"/>
      <c r="Y485" s="858"/>
      <c r="Z485" s="858"/>
      <c r="AA485" s="858"/>
      <c r="AB485" s="858"/>
      <c r="AC485" s="858"/>
      <c r="AD485" s="858"/>
      <c r="AE485" s="858"/>
      <c r="AF485" s="858"/>
      <c r="AG485" s="858"/>
      <c r="AH485" s="858"/>
      <c r="AI485" s="858"/>
      <c r="AJ485" s="858"/>
      <c r="AK485" s="858"/>
      <c r="AL485" s="858"/>
      <c r="AM485" s="858"/>
      <c r="AN485" s="858"/>
      <c r="AO485" s="858"/>
      <c r="AP485" s="858"/>
      <c r="AQ485" s="858"/>
      <c r="AR485" s="858"/>
      <c r="AS485" s="858"/>
      <c r="AT485" s="858"/>
      <c r="AU485" s="858"/>
      <c r="AV485" s="858"/>
      <c r="AW485" s="858"/>
      <c r="AX485" s="858"/>
      <c r="AY485" s="223"/>
      <c r="BA485" s="192">
        <f t="shared" ref="BA485:BD486" si="130">BA484</f>
        <v>8</v>
      </c>
      <c r="BB485" s="192">
        <f t="shared" si="130"/>
        <v>3</v>
      </c>
      <c r="BC485" s="192">
        <f t="shared" si="130"/>
        <v>4</v>
      </c>
      <c r="BD485" s="192" t="str">
        <f t="shared" si="130"/>
        <v>④</v>
      </c>
      <c r="BE485" s="1101"/>
      <c r="BF485" s="1101"/>
      <c r="BG485" s="559" t="str">
        <f t="shared" ca="1" si="129"/>
        <v/>
      </c>
      <c r="BH485" s="560" t="str">
        <f t="shared" ca="1" si="129"/>
        <v/>
      </c>
      <c r="BI485" s="560" t="str">
        <f t="shared" ca="1" si="129"/>
        <v/>
      </c>
      <c r="BJ485" s="560" t="str">
        <f t="shared" ca="1" si="129"/>
        <v/>
      </c>
      <c r="BK485" s="560" t="str">
        <f t="shared" ca="1" si="129"/>
        <v/>
      </c>
      <c r="BL485" s="561" t="str">
        <f t="shared" ca="1" si="129"/>
        <v/>
      </c>
      <c r="CV485" s="1513"/>
      <c r="CW485" s="1264"/>
      <c r="CX485" s="1264"/>
      <c r="CY485" s="1264"/>
      <c r="CZ485" s="1264"/>
      <c r="DA485" s="1264"/>
      <c r="DB485" s="1264"/>
      <c r="DC485" s="1264"/>
      <c r="DD485" s="1991"/>
      <c r="DE485" s="1992"/>
      <c r="DF485" s="1992"/>
      <c r="DG485" s="1993"/>
      <c r="DH485" s="1264"/>
      <c r="DI485" s="1264"/>
      <c r="DJ485" s="1264"/>
      <c r="DK485" s="1264"/>
      <c r="DL485" s="1264"/>
      <c r="DM485" s="1264"/>
      <c r="DN485" s="1264"/>
      <c r="DO485" s="1264"/>
      <c r="DP485" s="1264"/>
      <c r="DQ485" s="1264"/>
      <c r="DR485" s="307"/>
    </row>
    <row r="486" spans="1:122" s="465" customFormat="1" ht="15" customHeight="1">
      <c r="A486" s="1235"/>
      <c r="B486" s="1235"/>
      <c r="C486" s="1235"/>
      <c r="D486" s="1235"/>
      <c r="E486" s="1235"/>
      <c r="F486" s="275" t="s">
        <v>1715</v>
      </c>
      <c r="G486" s="858"/>
      <c r="H486" s="858"/>
      <c r="I486" s="858"/>
      <c r="J486" s="858"/>
      <c r="K486" s="858"/>
      <c r="L486" s="858"/>
      <c r="M486" s="858"/>
      <c r="N486" s="858"/>
      <c r="O486" s="858"/>
      <c r="P486" s="858"/>
      <c r="Q486" s="858"/>
      <c r="R486" s="858"/>
      <c r="S486" s="858"/>
      <c r="T486" s="858"/>
      <c r="U486" s="858"/>
      <c r="V486" s="858"/>
      <c r="W486" s="858"/>
      <c r="X486" s="858"/>
      <c r="Y486" s="858"/>
      <c r="Z486" s="858"/>
      <c r="AA486" s="858"/>
      <c r="AB486" s="858"/>
      <c r="AC486" s="858"/>
      <c r="AD486" s="858"/>
      <c r="AE486" s="858"/>
      <c r="AF486" s="858"/>
      <c r="AG486" s="858"/>
      <c r="AH486" s="858"/>
      <c r="AI486" s="858"/>
      <c r="AJ486" s="858"/>
      <c r="AK486" s="858"/>
      <c r="AL486" s="858"/>
      <c r="AM486" s="858"/>
      <c r="AN486" s="858"/>
      <c r="AO486" s="858"/>
      <c r="AP486" s="858"/>
      <c r="AQ486" s="858"/>
      <c r="AR486" s="858"/>
      <c r="AS486" s="858"/>
      <c r="AT486" s="858"/>
      <c r="AU486" s="858"/>
      <c r="AV486" s="858"/>
      <c r="AW486" s="858"/>
      <c r="AX486" s="858"/>
      <c r="AY486" s="223"/>
      <c r="BA486" s="192">
        <f t="shared" si="130"/>
        <v>8</v>
      </c>
      <c r="BB486" s="192">
        <f t="shared" si="130"/>
        <v>3</v>
      </c>
      <c r="BC486" s="192">
        <f t="shared" si="130"/>
        <v>4</v>
      </c>
      <c r="BD486" s="192" t="str">
        <f t="shared" si="130"/>
        <v>④</v>
      </c>
      <c r="BE486" s="1101"/>
      <c r="BF486" s="1101"/>
      <c r="BG486" s="559" t="str">
        <f t="shared" ca="1" si="129"/>
        <v/>
      </c>
      <c r="BH486" s="560" t="str">
        <f t="shared" ca="1" si="129"/>
        <v/>
      </c>
      <c r="BI486" s="560" t="str">
        <f t="shared" ca="1" si="129"/>
        <v/>
      </c>
      <c r="BJ486" s="560" t="str">
        <f t="shared" ca="1" si="129"/>
        <v/>
      </c>
      <c r="BK486" s="560" t="str">
        <f t="shared" ca="1" si="129"/>
        <v/>
      </c>
      <c r="BL486" s="561" t="str">
        <f t="shared" ca="1" si="129"/>
        <v/>
      </c>
      <c r="CV486" s="1513"/>
      <c r="CW486" s="1264"/>
      <c r="CX486" s="1264"/>
      <c r="CY486" s="1264"/>
      <c r="CZ486" s="1264"/>
      <c r="DA486" s="1264"/>
      <c r="DB486" s="1264"/>
      <c r="DC486" s="1264"/>
      <c r="DD486" s="1991"/>
      <c r="DE486" s="1992"/>
      <c r="DF486" s="1992"/>
      <c r="DG486" s="1993"/>
      <c r="DH486" s="1264"/>
      <c r="DI486" s="1264"/>
      <c r="DJ486" s="1264"/>
      <c r="DK486" s="1264"/>
      <c r="DL486" s="1264"/>
      <c r="DM486" s="1264"/>
      <c r="DN486" s="1264"/>
      <c r="DO486" s="1264"/>
      <c r="DP486" s="1264"/>
      <c r="DQ486" s="1264"/>
      <c r="DR486" s="307"/>
    </row>
    <row r="487" spans="1:122" s="465" customFormat="1" ht="15" customHeight="1">
      <c r="A487" s="1760" t="str">
        <f>$BA487&amp;"."&amp;$BB487&amp;"."</f>
        <v>8.4.</v>
      </c>
      <c r="B487" s="1761"/>
      <c r="C487" s="1761"/>
      <c r="D487" s="319" t="s">
        <v>146</v>
      </c>
      <c r="E487" s="275"/>
      <c r="F487" s="275"/>
      <c r="G487" s="275"/>
      <c r="H487" s="1882">
        <f>$B$121</f>
        <v>81</v>
      </c>
      <c r="I487" s="1882"/>
      <c r="J487" s="844" t="str">
        <f>VLOOKUP(VALUE(H487),$B$38:$F$131,3,FALSE) &amp;" "&amp; VLOOKUP(VALUE(H487),$B$38:$F$131,5,FALSE)</f>
        <v>F6 画面クリア</v>
      </c>
      <c r="K487" s="469"/>
      <c r="L487" s="244"/>
      <c r="M487" s="244"/>
      <c r="N487" s="244"/>
      <c r="O487" s="469" t="s">
        <v>317</v>
      </c>
      <c r="P487" s="469"/>
      <c r="Q487" s="469"/>
      <c r="R487" s="469"/>
      <c r="S487" s="469"/>
      <c r="T487" s="469"/>
      <c r="U487" s="469"/>
      <c r="V487" s="469"/>
      <c r="W487" s="469"/>
      <c r="X487" s="469"/>
      <c r="Y487" s="469"/>
      <c r="Z487" s="469"/>
      <c r="AA487" s="469"/>
      <c r="AB487" s="469"/>
      <c r="AC487" s="469"/>
      <c r="AD487" s="469"/>
      <c r="AE487" s="469"/>
      <c r="AF487" s="469"/>
      <c r="AG487" s="469"/>
      <c r="AH487" s="469"/>
      <c r="AI487" s="469"/>
      <c r="AJ487" s="469"/>
      <c r="AK487" s="469"/>
      <c r="AL487" s="469"/>
      <c r="AM487" s="469"/>
      <c r="AN487" s="469"/>
      <c r="AO487" s="469"/>
      <c r="AP487" s="469"/>
      <c r="AQ487" s="469"/>
      <c r="AR487" s="469"/>
      <c r="AS487" s="469"/>
      <c r="AT487" s="469"/>
      <c r="AU487" s="469"/>
      <c r="AV487" s="469"/>
      <c r="AW487" s="469"/>
      <c r="AX487" s="469"/>
      <c r="AY487" s="276"/>
      <c r="BA487" s="192">
        <f t="shared" si="128"/>
        <v>8</v>
      </c>
      <c r="BB487" s="193">
        <f>BB486+1</f>
        <v>4</v>
      </c>
      <c r="BC487" s="192"/>
      <c r="BD487" s="192"/>
      <c r="BE487" s="1102"/>
      <c r="BF487" s="1102"/>
      <c r="BG487" s="559" t="str">
        <f t="shared" ca="1" si="116"/>
        <v/>
      </c>
      <c r="BH487" s="560" t="str">
        <f t="shared" ca="1" si="117"/>
        <v/>
      </c>
      <c r="BI487" s="560" t="str">
        <f t="shared" ca="1" si="118"/>
        <v/>
      </c>
      <c r="BJ487" s="560" t="str">
        <f t="shared" ca="1" si="119"/>
        <v/>
      </c>
      <c r="BK487" s="560" t="str">
        <f t="shared" ca="1" si="120"/>
        <v/>
      </c>
      <c r="BL487" s="561" t="str">
        <f t="shared" ca="1" si="121"/>
        <v/>
      </c>
      <c r="BN487" s="465" t="s">
        <v>2234</v>
      </c>
      <c r="CV487" s="1528"/>
      <c r="CW487" s="1529"/>
      <c r="CX487" s="1529"/>
      <c r="CY487" s="1529"/>
      <c r="CZ487" s="1529"/>
      <c r="DA487" s="1529"/>
      <c r="DB487" s="1529"/>
      <c r="DC487" s="1529"/>
      <c r="DD487" s="1991"/>
      <c r="DE487" s="1992"/>
      <c r="DF487" s="1992"/>
      <c r="DG487" s="1993"/>
      <c r="DH487" s="1264"/>
      <c r="DI487" s="1264"/>
      <c r="DJ487" s="1264"/>
      <c r="DK487" s="1264"/>
      <c r="DL487" s="1264"/>
      <c r="DM487" s="1264"/>
      <c r="DN487" s="1264"/>
      <c r="DO487" s="1264"/>
      <c r="DP487" s="1264"/>
      <c r="DQ487" s="1264"/>
      <c r="DR487" s="307"/>
    </row>
    <row r="488" spans="1:122" s="465" customFormat="1" ht="15" customHeight="1">
      <c r="A488" s="1760" t="str">
        <f>$BA488&amp;"."&amp;$BB488&amp;"."&amp;$BC488&amp;"."</f>
        <v>8.4.1.</v>
      </c>
      <c r="B488" s="1761"/>
      <c r="C488" s="1761"/>
      <c r="D488" s="1761"/>
      <c r="E488" s="469" t="s">
        <v>970</v>
      </c>
      <c r="F488" s="469"/>
      <c r="G488" s="469"/>
      <c r="H488" s="469"/>
      <c r="I488" s="469"/>
      <c r="J488" s="469"/>
      <c r="K488" s="469"/>
      <c r="L488" s="469"/>
      <c r="M488" s="469"/>
      <c r="N488" s="469"/>
      <c r="O488" s="469"/>
      <c r="P488" s="469"/>
      <c r="Q488" s="469"/>
      <c r="R488" s="469"/>
      <c r="S488" s="469"/>
      <c r="T488" s="469"/>
      <c r="U488" s="469"/>
      <c r="V488" s="469"/>
      <c r="W488" s="469"/>
      <c r="X488" s="469"/>
      <c r="Y488" s="469"/>
      <c r="Z488" s="469"/>
      <c r="AA488" s="469"/>
      <c r="AB488" s="469"/>
      <c r="AC488" s="469"/>
      <c r="AD488" s="469"/>
      <c r="AE488" s="469"/>
      <c r="AF488" s="469"/>
      <c r="AG488" s="469"/>
      <c r="AH488" s="469"/>
      <c r="AI488" s="469"/>
      <c r="AJ488" s="469"/>
      <c r="AK488" s="469"/>
      <c r="AL488" s="469"/>
      <c r="AM488" s="469"/>
      <c r="AN488" s="469"/>
      <c r="AO488" s="469"/>
      <c r="AP488" s="469"/>
      <c r="AQ488" s="469"/>
      <c r="AR488" s="469"/>
      <c r="AS488" s="469"/>
      <c r="AT488" s="469"/>
      <c r="AU488" s="469"/>
      <c r="AV488" s="469"/>
      <c r="AW488" s="469"/>
      <c r="AX488" s="469"/>
      <c r="AY488" s="276"/>
      <c r="BA488" s="192">
        <f t="shared" si="128"/>
        <v>8</v>
      </c>
      <c r="BB488" s="192">
        <f t="shared" si="128"/>
        <v>4</v>
      </c>
      <c r="BC488" s="193">
        <f>BC487+1</f>
        <v>1</v>
      </c>
      <c r="BD488" s="192"/>
      <c r="BE488" s="192"/>
      <c r="BF488" s="1102"/>
      <c r="BG488" s="559" t="str">
        <f t="shared" ca="1" si="116"/>
        <v/>
      </c>
      <c r="BH488" s="560" t="str">
        <f t="shared" ca="1" si="117"/>
        <v/>
      </c>
      <c r="BI488" s="560" t="str">
        <f t="shared" ca="1" si="118"/>
        <v/>
      </c>
      <c r="BJ488" s="560" t="str">
        <f t="shared" ca="1" si="119"/>
        <v/>
      </c>
      <c r="BK488" s="560" t="str">
        <f t="shared" ca="1" si="120"/>
        <v/>
      </c>
      <c r="BL488" s="561" t="str">
        <f t="shared" ca="1" si="121"/>
        <v/>
      </c>
      <c r="BO488" s="465" t="s">
        <v>2244</v>
      </c>
      <c r="CV488" s="1488" t="s">
        <v>2265</v>
      </c>
      <c r="CW488" s="1489"/>
      <c r="CX488" s="1489"/>
      <c r="CY488" s="1489"/>
      <c r="CZ488" s="1489"/>
      <c r="DA488" s="1489"/>
      <c r="DB488" s="1489"/>
      <c r="DC488" s="1489"/>
      <c r="DD488" s="1859">
        <v>44641</v>
      </c>
      <c r="DE488" s="1860"/>
      <c r="DF488" s="1860"/>
      <c r="DG488" s="1861"/>
      <c r="DH488" s="1264" t="s">
        <v>2285</v>
      </c>
      <c r="DI488" s="1264"/>
      <c r="DJ488" s="1264"/>
      <c r="DK488" s="1264"/>
      <c r="DL488" s="1264"/>
      <c r="DM488" s="1264"/>
      <c r="DN488" s="1264"/>
      <c r="DO488" s="1264"/>
      <c r="DP488" s="1264"/>
      <c r="DQ488" s="1264"/>
      <c r="DR488" s="307"/>
    </row>
    <row r="489" spans="1:122" s="465" customFormat="1" ht="15" customHeight="1">
      <c r="A489" s="1233"/>
      <c r="B489" s="1233"/>
      <c r="C489" s="1233"/>
      <c r="D489" s="1233"/>
      <c r="E489" s="469" t="str">
        <f>$BR$66&amp;"を実施する。"</f>
        <v>「共通仕様」「47. 画面クリア共通処理」を実施する。</v>
      </c>
      <c r="F489" s="469"/>
      <c r="G489" s="469"/>
      <c r="H489" s="469"/>
      <c r="I489" s="469"/>
      <c r="J489" s="469"/>
      <c r="K489" s="469"/>
      <c r="L489" s="469"/>
      <c r="M489" s="469"/>
      <c r="N489" s="469"/>
      <c r="O489" s="469"/>
      <c r="P489" s="469"/>
      <c r="Q489" s="469"/>
      <c r="R489" s="469"/>
      <c r="S489" s="469"/>
      <c r="T489" s="469"/>
      <c r="U489" s="469"/>
      <c r="V489" s="469"/>
      <c r="W489" s="469"/>
      <c r="X489" s="469"/>
      <c r="Y489" s="469"/>
      <c r="Z489" s="469"/>
      <c r="AA489" s="469"/>
      <c r="AB489" s="469"/>
      <c r="AC489" s="469"/>
      <c r="AD489" s="469"/>
      <c r="AE489" s="469"/>
      <c r="AF489" s="469"/>
      <c r="AG489" s="469"/>
      <c r="AH489" s="469"/>
      <c r="AI489" s="469"/>
      <c r="AJ489" s="469"/>
      <c r="AK489" s="469"/>
      <c r="AL489" s="469"/>
      <c r="AM489" s="469"/>
      <c r="AN489" s="469"/>
      <c r="AO489" s="469"/>
      <c r="AP489" s="469"/>
      <c r="AQ489" s="469"/>
      <c r="AR489" s="469"/>
      <c r="AS489" s="469"/>
      <c r="AT489" s="469"/>
      <c r="AU489" s="469"/>
      <c r="AV489" s="469"/>
      <c r="AW489" s="469"/>
      <c r="AX489" s="469"/>
      <c r="AY489" s="276"/>
      <c r="BA489" s="192">
        <f t="shared" si="128"/>
        <v>8</v>
      </c>
      <c r="BB489" s="192">
        <f t="shared" si="128"/>
        <v>4</v>
      </c>
      <c r="BC489" s="192">
        <f t="shared" si="128"/>
        <v>1</v>
      </c>
      <c r="BD489" s="192"/>
      <c r="BE489" s="192"/>
      <c r="BF489" s="1102"/>
      <c r="BG489" s="559" t="str">
        <f t="shared" ca="1" si="116"/>
        <v/>
      </c>
      <c r="BH489" s="560" t="str">
        <f t="shared" ca="1" si="117"/>
        <v/>
      </c>
      <c r="BI489" s="560" t="str">
        <f t="shared" ca="1" si="118"/>
        <v/>
      </c>
      <c r="BJ489" s="560" t="str">
        <f t="shared" ca="1" si="119"/>
        <v/>
      </c>
      <c r="BK489" s="560" t="str">
        <f t="shared" ca="1" si="120"/>
        <v/>
      </c>
      <c r="BL489" s="561" t="str">
        <f t="shared" ca="1" si="121"/>
        <v/>
      </c>
      <c r="CV489" s="1528"/>
      <c r="CW489" s="1529"/>
      <c r="CX489" s="1529"/>
      <c r="CY489" s="1529"/>
      <c r="CZ489" s="1529"/>
      <c r="DA489" s="1529"/>
      <c r="DB489" s="1529"/>
      <c r="DC489" s="1529"/>
      <c r="DD489" s="1991"/>
      <c r="DE489" s="1992"/>
      <c r="DF489" s="1992"/>
      <c r="DG489" s="1993"/>
      <c r="DH489" s="1264"/>
      <c r="DI489" s="1264"/>
      <c r="DJ489" s="1264"/>
      <c r="DK489" s="1264"/>
      <c r="DL489" s="1264"/>
      <c r="DM489" s="1264"/>
      <c r="DN489" s="1264"/>
      <c r="DO489" s="1264"/>
      <c r="DP489" s="1264"/>
      <c r="DQ489" s="1264"/>
      <c r="DR489" s="307"/>
    </row>
    <row r="490" spans="1:122" s="465" customFormat="1" ht="15" customHeight="1">
      <c r="A490" s="1760" t="str">
        <f>$BA490&amp;"."&amp;$BB490&amp;"."&amp;$BC490&amp;"."</f>
        <v>8.4.2.</v>
      </c>
      <c r="B490" s="1761"/>
      <c r="C490" s="1761"/>
      <c r="D490" s="1761"/>
      <c r="E490" s="469" t="s">
        <v>917</v>
      </c>
      <c r="F490" s="469"/>
      <c r="G490" s="469"/>
      <c r="H490" s="469"/>
      <c r="I490" s="469"/>
      <c r="J490" s="469"/>
      <c r="K490" s="469"/>
      <c r="L490" s="469"/>
      <c r="M490" s="469"/>
      <c r="N490" s="469"/>
      <c r="O490" s="469"/>
      <c r="P490" s="469"/>
      <c r="Q490" s="469"/>
      <c r="R490" s="469"/>
      <c r="S490" s="469"/>
      <c r="T490" s="469"/>
      <c r="U490" s="469"/>
      <c r="V490" s="469"/>
      <c r="W490" s="469"/>
      <c r="X490" s="469"/>
      <c r="Y490" s="469"/>
      <c r="Z490" s="469"/>
      <c r="AA490" s="469"/>
      <c r="AB490" s="469"/>
      <c r="AC490" s="469"/>
      <c r="AD490" s="469"/>
      <c r="AE490" s="469"/>
      <c r="AF490" s="469"/>
      <c r="AG490" s="469"/>
      <c r="AH490" s="469"/>
      <c r="AI490" s="469"/>
      <c r="AJ490" s="469"/>
      <c r="AK490" s="469"/>
      <c r="AL490" s="469"/>
      <c r="AM490" s="469"/>
      <c r="AN490" s="469"/>
      <c r="AO490" s="469"/>
      <c r="AP490" s="469"/>
      <c r="AQ490" s="469"/>
      <c r="AR490" s="469"/>
      <c r="AS490" s="469"/>
      <c r="AT490" s="469"/>
      <c r="AU490" s="469"/>
      <c r="AV490" s="469"/>
      <c r="AW490" s="469"/>
      <c r="AX490" s="469"/>
      <c r="AY490" s="276"/>
      <c r="BA490" s="192">
        <f t="shared" si="128"/>
        <v>8</v>
      </c>
      <c r="BB490" s="192">
        <f t="shared" si="128"/>
        <v>4</v>
      </c>
      <c r="BC490" s="193">
        <f>BC489+1</f>
        <v>2</v>
      </c>
      <c r="BD490" s="192"/>
      <c r="BE490" s="192"/>
      <c r="BF490" s="1102"/>
      <c r="BG490" s="559" t="str">
        <f t="shared" ca="1" si="116"/>
        <v/>
      </c>
      <c r="BH490" s="560" t="str">
        <f t="shared" ca="1" si="117"/>
        <v/>
      </c>
      <c r="BI490" s="560" t="str">
        <f t="shared" ca="1" si="118"/>
        <v/>
      </c>
      <c r="BJ490" s="560" t="str">
        <f t="shared" ca="1" si="119"/>
        <v/>
      </c>
      <c r="BK490" s="560" t="str">
        <f t="shared" ca="1" si="120"/>
        <v/>
      </c>
      <c r="BL490" s="561" t="str">
        <f t="shared" ca="1" si="121"/>
        <v/>
      </c>
      <c r="BN490" s="465" t="s">
        <v>2243</v>
      </c>
      <c r="CV490" s="1488" t="s">
        <v>2265</v>
      </c>
      <c r="CW490" s="1489"/>
      <c r="CX490" s="1489"/>
      <c r="CY490" s="1489"/>
      <c r="CZ490" s="1489"/>
      <c r="DA490" s="1489"/>
      <c r="DB490" s="1489"/>
      <c r="DC490" s="1489"/>
      <c r="DD490" s="1859">
        <v>44641</v>
      </c>
      <c r="DE490" s="1860"/>
      <c r="DF490" s="1860"/>
      <c r="DG490" s="1861"/>
      <c r="DH490" s="1264"/>
      <c r="DI490" s="1264"/>
      <c r="DJ490" s="1264"/>
      <c r="DK490" s="1264"/>
      <c r="DL490" s="1264"/>
      <c r="DM490" s="1264"/>
      <c r="DN490" s="1264"/>
      <c r="DO490" s="1264"/>
      <c r="DP490" s="1264"/>
      <c r="DQ490" s="1264"/>
      <c r="DR490" s="307"/>
    </row>
    <row r="491" spans="1:122" s="465" customFormat="1" ht="15" customHeight="1">
      <c r="A491" s="836"/>
      <c r="B491" s="836"/>
      <c r="C491" s="836"/>
      <c r="D491" s="836"/>
      <c r="E491" s="469" t="s">
        <v>495</v>
      </c>
      <c r="F491" s="304"/>
      <c r="G491" s="304"/>
      <c r="H491" s="304"/>
      <c r="I491" s="304"/>
      <c r="J491" s="304"/>
      <c r="K491" s="304"/>
      <c r="L491" s="304"/>
      <c r="M491" s="304"/>
      <c r="N491" s="304"/>
      <c r="O491" s="304"/>
      <c r="P491" s="304"/>
      <c r="Q491" s="304"/>
      <c r="R491" s="304"/>
      <c r="S491" s="469"/>
      <c r="T491" s="469"/>
      <c r="U491" s="304"/>
      <c r="V491" s="469"/>
      <c r="W491" s="469"/>
      <c r="X491" s="469"/>
      <c r="Y491" s="469"/>
      <c r="Z491" s="469"/>
      <c r="AA491" s="469"/>
      <c r="AB491" s="469"/>
      <c r="AC491" s="469"/>
      <c r="AD491" s="469"/>
      <c r="AE491" s="469"/>
      <c r="AF491" s="469"/>
      <c r="AG491" s="469"/>
      <c r="AH491" s="469"/>
      <c r="AI491" s="469"/>
      <c r="AJ491" s="304"/>
      <c r="AK491" s="304"/>
      <c r="AL491" s="304"/>
      <c r="AM491" s="304"/>
      <c r="AN491" s="304"/>
      <c r="AO491" s="304"/>
      <c r="AP491" s="304"/>
      <c r="AQ491" s="304"/>
      <c r="AR491" s="304"/>
      <c r="AS491" s="304"/>
      <c r="AT491" s="304"/>
      <c r="AU491" s="304"/>
      <c r="AV491" s="304"/>
      <c r="AW491" s="304"/>
      <c r="AX491" s="304"/>
      <c r="AY491" s="276"/>
      <c r="BA491" s="192">
        <f t="shared" si="128"/>
        <v>8</v>
      </c>
      <c r="BB491" s="192">
        <f t="shared" si="128"/>
        <v>4</v>
      </c>
      <c r="BC491" s="192">
        <f t="shared" si="128"/>
        <v>2</v>
      </c>
      <c r="BD491" s="192"/>
      <c r="BE491" s="192"/>
      <c r="BF491" s="1102"/>
      <c r="BG491" s="559" t="str">
        <f t="shared" ca="1" si="116"/>
        <v/>
      </c>
      <c r="BH491" s="560" t="str">
        <f t="shared" ca="1" si="117"/>
        <v/>
      </c>
      <c r="BI491" s="560" t="str">
        <f t="shared" ca="1" si="118"/>
        <v/>
      </c>
      <c r="BJ491" s="560" t="str">
        <f t="shared" ca="1" si="119"/>
        <v/>
      </c>
      <c r="BK491" s="560" t="str">
        <f t="shared" ca="1" si="120"/>
        <v/>
      </c>
      <c r="BL491" s="561" t="str">
        <f t="shared" ca="1" si="121"/>
        <v/>
      </c>
      <c r="BO491" s="465" t="s">
        <v>2228</v>
      </c>
      <c r="CV491" s="1528"/>
      <c r="CW491" s="1529"/>
      <c r="CX491" s="1529"/>
      <c r="CY491" s="1529"/>
      <c r="CZ491" s="1529"/>
      <c r="DA491" s="1529"/>
      <c r="DB491" s="1529"/>
      <c r="DC491" s="1529"/>
      <c r="DD491" s="1991"/>
      <c r="DE491" s="1992"/>
      <c r="DF491" s="1992"/>
      <c r="DG491" s="1993"/>
      <c r="DH491" s="1264"/>
      <c r="DI491" s="1264"/>
      <c r="DJ491" s="1264"/>
      <c r="DK491" s="1264"/>
      <c r="DL491" s="1264"/>
      <c r="DM491" s="1264"/>
      <c r="DN491" s="1264"/>
      <c r="DO491" s="1264"/>
      <c r="DP491" s="1264"/>
      <c r="DQ491" s="1264"/>
      <c r="DR491" s="307"/>
    </row>
    <row r="492" spans="1:122" s="465" customFormat="1" ht="15" customHeight="1">
      <c r="A492" s="836"/>
      <c r="B492" s="836"/>
      <c r="C492" s="836"/>
      <c r="D492" s="836"/>
      <c r="E492" s="863" t="s">
        <v>34</v>
      </c>
      <c r="F492" s="864"/>
      <c r="G492" s="570" t="s">
        <v>42</v>
      </c>
      <c r="H492" s="570"/>
      <c r="I492" s="570"/>
      <c r="J492" s="570"/>
      <c r="K492" s="570"/>
      <c r="L492" s="570"/>
      <c r="M492" s="865"/>
      <c r="N492" s="866" t="s">
        <v>493</v>
      </c>
      <c r="O492" s="570"/>
      <c r="P492" s="570"/>
      <c r="Q492" s="570"/>
      <c r="R492" s="571"/>
      <c r="S492" s="863" t="s">
        <v>34</v>
      </c>
      <c r="T492" s="864"/>
      <c r="U492" s="570" t="s">
        <v>42</v>
      </c>
      <c r="V492" s="570"/>
      <c r="W492" s="570"/>
      <c r="X492" s="570"/>
      <c r="Y492" s="570"/>
      <c r="Z492" s="570"/>
      <c r="AA492" s="865"/>
      <c r="AB492" s="866" t="s">
        <v>493</v>
      </c>
      <c r="AC492" s="570"/>
      <c r="AD492" s="570"/>
      <c r="AE492" s="570"/>
      <c r="AF492" s="571"/>
      <c r="AG492" s="863" t="s">
        <v>34</v>
      </c>
      <c r="AH492" s="864"/>
      <c r="AI492" s="570" t="s">
        <v>42</v>
      </c>
      <c r="AJ492" s="570"/>
      <c r="AK492" s="570"/>
      <c r="AL492" s="570"/>
      <c r="AM492" s="570"/>
      <c r="AN492" s="570"/>
      <c r="AO492" s="865"/>
      <c r="AP492" s="866" t="s">
        <v>493</v>
      </c>
      <c r="AQ492" s="570"/>
      <c r="AR492" s="570"/>
      <c r="AS492" s="570"/>
      <c r="AT492" s="571"/>
      <c r="AU492" s="469"/>
      <c r="AV492" s="469"/>
      <c r="AW492" s="858"/>
      <c r="AX492" s="304"/>
      <c r="AY492" s="276"/>
      <c r="BA492" s="192">
        <f t="shared" si="128"/>
        <v>8</v>
      </c>
      <c r="BB492" s="192">
        <f t="shared" si="128"/>
        <v>4</v>
      </c>
      <c r="BC492" s="192">
        <f t="shared" si="128"/>
        <v>2</v>
      </c>
      <c r="BD492" s="192"/>
      <c r="BE492" s="192"/>
      <c r="BF492" s="1102"/>
      <c r="BG492" s="559" t="str">
        <f t="shared" ca="1" si="116"/>
        <v/>
      </c>
      <c r="BH492" s="560" t="str">
        <f t="shared" ca="1" si="117"/>
        <v/>
      </c>
      <c r="BI492" s="560" t="str">
        <f t="shared" ca="1" si="118"/>
        <v/>
      </c>
      <c r="BJ492" s="560" t="str">
        <f t="shared" ca="1" si="119"/>
        <v/>
      </c>
      <c r="BK492" s="560" t="str">
        <f t="shared" ca="1" si="120"/>
        <v/>
      </c>
      <c r="BL492" s="561" t="str">
        <f t="shared" ca="1" si="121"/>
        <v/>
      </c>
      <c r="CV492" s="1528"/>
      <c r="CW492" s="1529"/>
      <c r="CX492" s="1529"/>
      <c r="CY492" s="1529"/>
      <c r="CZ492" s="1529"/>
      <c r="DA492" s="1529"/>
      <c r="DB492" s="1529"/>
      <c r="DC492" s="1529"/>
      <c r="DD492" s="1991"/>
      <c r="DE492" s="1992"/>
      <c r="DF492" s="1992"/>
      <c r="DG492" s="1993"/>
      <c r="DH492" s="1264"/>
      <c r="DI492" s="1264"/>
      <c r="DJ492" s="1264"/>
      <c r="DK492" s="1264"/>
      <c r="DL492" s="1264"/>
      <c r="DM492" s="1264"/>
      <c r="DN492" s="1264"/>
      <c r="DO492" s="1264"/>
      <c r="DP492" s="1264"/>
      <c r="DQ492" s="1264"/>
      <c r="DR492" s="307"/>
    </row>
    <row r="493" spans="1:122" s="465" customFormat="1" ht="15" customHeight="1">
      <c r="A493" s="836"/>
      <c r="B493" s="836"/>
      <c r="C493" s="836"/>
      <c r="D493" s="836"/>
      <c r="E493" s="867" t="s">
        <v>120</v>
      </c>
      <c r="F493" s="867"/>
      <c r="G493" s="868"/>
      <c r="H493" s="868"/>
      <c r="I493" s="868"/>
      <c r="J493" s="868"/>
      <c r="K493" s="868"/>
      <c r="L493" s="868"/>
      <c r="M493" s="868"/>
      <c r="N493" s="868"/>
      <c r="O493" s="868"/>
      <c r="P493" s="868"/>
      <c r="Q493" s="868"/>
      <c r="R493" s="869"/>
      <c r="S493" s="870" t="str">
        <f>TEXT($B$60,"###")</f>
        <v>23</v>
      </c>
      <c r="T493" s="871"/>
      <c r="U493" s="872" t="str">
        <f t="shared" ref="U493:U498" si="131">IF(NOT(ISBLANK(S493)),VLOOKUP(VALUE(S493),$B$37:$D$131,3,FALSE),"")</f>
        <v>起点月</v>
      </c>
      <c r="V493" s="873"/>
      <c r="W493" s="873"/>
      <c r="X493" s="873"/>
      <c r="Y493" s="873"/>
      <c r="Z493" s="873"/>
      <c r="AA493" s="871"/>
      <c r="AB493" s="1213" t="s">
        <v>1612</v>
      </c>
      <c r="AC493" s="873"/>
      <c r="AD493" s="873"/>
      <c r="AE493" s="873"/>
      <c r="AF493" s="874"/>
      <c r="AG493" s="867" t="s">
        <v>121</v>
      </c>
      <c r="AH493" s="867"/>
      <c r="AI493" s="868"/>
      <c r="AJ493" s="868"/>
      <c r="AK493" s="868"/>
      <c r="AL493" s="868"/>
      <c r="AM493" s="868"/>
      <c r="AN493" s="868"/>
      <c r="AO493" s="868"/>
      <c r="AP493" s="868"/>
      <c r="AQ493" s="868"/>
      <c r="AR493" s="868"/>
      <c r="AS493" s="868"/>
      <c r="AT493" s="869"/>
      <c r="AU493" s="469"/>
      <c r="AV493" s="469"/>
      <c r="AW493" s="858"/>
      <c r="AX493" s="469"/>
      <c r="AY493" s="276"/>
      <c r="BA493" s="192">
        <f t="shared" si="128"/>
        <v>8</v>
      </c>
      <c r="BB493" s="192">
        <f t="shared" si="128"/>
        <v>4</v>
      </c>
      <c r="BC493" s="192">
        <f t="shared" si="128"/>
        <v>2</v>
      </c>
      <c r="BD493" s="192"/>
      <c r="BE493" s="192"/>
      <c r="BF493" s="1102"/>
      <c r="BG493" s="559" t="str">
        <f t="shared" ca="1" si="116"/>
        <v/>
      </c>
      <c r="BH493" s="560" t="str">
        <f t="shared" ca="1" si="117"/>
        <v/>
      </c>
      <c r="BI493" s="560" t="str">
        <f t="shared" ca="1" si="118"/>
        <v/>
      </c>
      <c r="BJ493" s="560" t="str">
        <f t="shared" ca="1" si="119"/>
        <v/>
      </c>
      <c r="BK493" s="560" t="str">
        <f t="shared" ca="1" si="120"/>
        <v/>
      </c>
      <c r="BL493" s="561" t="str">
        <f t="shared" ca="1" si="121"/>
        <v/>
      </c>
      <c r="CV493" s="1528"/>
      <c r="CW493" s="1529"/>
      <c r="CX493" s="1529"/>
      <c r="CY493" s="1529"/>
      <c r="CZ493" s="1529"/>
      <c r="DA493" s="1529"/>
      <c r="DB493" s="1529"/>
      <c r="DC493" s="1529"/>
      <c r="DD493" s="1991"/>
      <c r="DE493" s="1992"/>
      <c r="DF493" s="1992"/>
      <c r="DG493" s="1993"/>
      <c r="DH493" s="1264"/>
      <c r="DI493" s="1264"/>
      <c r="DJ493" s="1264"/>
      <c r="DK493" s="1264"/>
      <c r="DL493" s="1264"/>
      <c r="DM493" s="1264"/>
      <c r="DN493" s="1264"/>
      <c r="DO493" s="1264"/>
      <c r="DP493" s="1264"/>
      <c r="DQ493" s="1264"/>
      <c r="DR493" s="307"/>
    </row>
    <row r="494" spans="1:122" s="465" customFormat="1" ht="15" customHeight="1">
      <c r="A494" s="836"/>
      <c r="B494" s="836"/>
      <c r="C494" s="836"/>
      <c r="D494" s="836"/>
      <c r="E494" s="870" t="str">
        <f>TEXT($B$51,"###")</f>
        <v>14</v>
      </c>
      <c r="F494" s="871"/>
      <c r="G494" s="872" t="str">
        <f>IF(NOT(ISBLANK(E494)),VLOOKUP(VALUE(E494),$B$37:$D$131,3,FALSE),"")</f>
        <v>車種</v>
      </c>
      <c r="H494" s="873"/>
      <c r="I494" s="873"/>
      <c r="J494" s="873"/>
      <c r="K494" s="873"/>
      <c r="L494" s="873"/>
      <c r="M494" s="871"/>
      <c r="N494" s="872" t="s">
        <v>1382</v>
      </c>
      <c r="O494" s="873"/>
      <c r="P494" s="873"/>
      <c r="Q494" s="873"/>
      <c r="R494" s="874"/>
      <c r="S494" s="875" t="str">
        <f>TEXT($B$62,"###")</f>
        <v>25</v>
      </c>
      <c r="T494" s="876"/>
      <c r="U494" s="877" t="str">
        <f t="shared" si="131"/>
        <v>起点ST</v>
      </c>
      <c r="V494" s="878"/>
      <c r="W494" s="878"/>
      <c r="X494" s="878"/>
      <c r="Y494" s="878"/>
      <c r="Z494" s="878"/>
      <c r="AA494" s="876"/>
      <c r="AB494" s="877" t="s">
        <v>494</v>
      </c>
      <c r="AC494" s="878"/>
      <c r="AD494" s="878"/>
      <c r="AE494" s="878"/>
      <c r="AF494" s="880"/>
      <c r="AG494" s="870" t="str">
        <f>TEXT($B$73,"###")</f>
        <v>35</v>
      </c>
      <c r="AH494" s="871"/>
      <c r="AI494" s="872" t="str">
        <f>IF(NOT(ISBLANK(AG494)),VLOOKUP(VALUE(AG494),$B$37:$D$131,3,FALSE),"")</f>
        <v>車種</v>
      </c>
      <c r="AJ494" s="873"/>
      <c r="AK494" s="873"/>
      <c r="AL494" s="873"/>
      <c r="AM494" s="873"/>
      <c r="AN494" s="873"/>
      <c r="AO494" s="871"/>
      <c r="AP494" s="872" t="s">
        <v>1382</v>
      </c>
      <c r="AQ494" s="873"/>
      <c r="AR494" s="873"/>
      <c r="AS494" s="873"/>
      <c r="AT494" s="874"/>
      <c r="AU494" s="469"/>
      <c r="AV494" s="469"/>
      <c r="AW494" s="858"/>
      <c r="AX494" s="469"/>
      <c r="AY494" s="276"/>
      <c r="BA494" s="192">
        <f t="shared" si="128"/>
        <v>8</v>
      </c>
      <c r="BB494" s="192">
        <f t="shared" si="128"/>
        <v>4</v>
      </c>
      <c r="BC494" s="192">
        <f t="shared" si="128"/>
        <v>2</v>
      </c>
      <c r="BD494" s="192"/>
      <c r="BE494" s="192"/>
      <c r="BF494" s="1102"/>
      <c r="BG494" s="559" t="str">
        <f t="shared" ca="1" si="116"/>
        <v/>
      </c>
      <c r="BH494" s="560" t="str">
        <f t="shared" ca="1" si="117"/>
        <v/>
      </c>
      <c r="BI494" s="560" t="str">
        <f t="shared" ca="1" si="118"/>
        <v/>
      </c>
      <c r="BJ494" s="560" t="str">
        <f t="shared" ca="1" si="119"/>
        <v/>
      </c>
      <c r="BK494" s="560" t="str">
        <f t="shared" ca="1" si="120"/>
        <v/>
      </c>
      <c r="BL494" s="561" t="str">
        <f t="shared" ca="1" si="121"/>
        <v/>
      </c>
      <c r="CV494" s="1528"/>
      <c r="CW494" s="1529"/>
      <c r="CX494" s="1529"/>
      <c r="CY494" s="1529"/>
      <c r="CZ494" s="1529"/>
      <c r="DA494" s="1529"/>
      <c r="DB494" s="1529"/>
      <c r="DC494" s="1529"/>
      <c r="DD494" s="1991"/>
      <c r="DE494" s="1992"/>
      <c r="DF494" s="1992"/>
      <c r="DG494" s="1993"/>
      <c r="DH494" s="1264"/>
      <c r="DI494" s="1264"/>
      <c r="DJ494" s="1264"/>
      <c r="DK494" s="1264"/>
      <c r="DL494" s="1264"/>
      <c r="DM494" s="1264"/>
      <c r="DN494" s="1264"/>
      <c r="DO494" s="1264"/>
      <c r="DP494" s="1264"/>
      <c r="DQ494" s="1264"/>
      <c r="DR494" s="307"/>
    </row>
    <row r="495" spans="1:122" s="465" customFormat="1" ht="15" customHeight="1">
      <c r="A495" s="836"/>
      <c r="B495" s="836"/>
      <c r="C495" s="836"/>
      <c r="D495" s="836"/>
      <c r="E495" s="875" t="str">
        <f>TEXT($B$53,"###")</f>
        <v>16</v>
      </c>
      <c r="F495" s="876"/>
      <c r="G495" s="877" t="str">
        <f>IF(NOT(ISBLANK(E495)),VLOOKUP(VALUE(E495),$B$37:$D$131,3,FALSE),"")</f>
        <v>部品番号</v>
      </c>
      <c r="H495" s="878"/>
      <c r="I495" s="878"/>
      <c r="J495" s="878"/>
      <c r="K495" s="878"/>
      <c r="L495" s="878"/>
      <c r="M495" s="876"/>
      <c r="N495" s="879" t="s">
        <v>1382</v>
      </c>
      <c r="O495" s="878"/>
      <c r="P495" s="878"/>
      <c r="Q495" s="878"/>
      <c r="R495" s="880"/>
      <c r="S495" s="875" t="str">
        <f>TEXT($B$65,"###")</f>
        <v>28</v>
      </c>
      <c r="T495" s="876"/>
      <c r="U495" s="877" t="str">
        <f t="shared" si="131"/>
        <v>保守間近年月</v>
      </c>
      <c r="V495" s="878"/>
      <c r="W495" s="878"/>
      <c r="X495" s="878"/>
      <c r="Y495" s="878"/>
      <c r="Z495" s="878"/>
      <c r="AA495" s="876"/>
      <c r="AB495" s="877" t="s">
        <v>494</v>
      </c>
      <c r="AC495" s="878"/>
      <c r="AD495" s="878"/>
      <c r="AE495" s="878"/>
      <c r="AF495" s="880"/>
      <c r="AG495" s="875" t="str">
        <f>TEXT($B$75,"###")</f>
        <v>37</v>
      </c>
      <c r="AH495" s="876"/>
      <c r="AI495" s="877" t="str">
        <f>IF(NOT(ISBLANK(AG495)),VLOOKUP(VALUE(AG495),$B$37:$D$131,3,FALSE),"")</f>
        <v>部品番号</v>
      </c>
      <c r="AJ495" s="878"/>
      <c r="AK495" s="878"/>
      <c r="AL495" s="878"/>
      <c r="AM495" s="878"/>
      <c r="AN495" s="878"/>
      <c r="AO495" s="876"/>
      <c r="AP495" s="877" t="s">
        <v>1382</v>
      </c>
      <c r="AQ495" s="878"/>
      <c r="AR495" s="878"/>
      <c r="AS495" s="878"/>
      <c r="AT495" s="880"/>
      <c r="AU495" s="469"/>
      <c r="AV495" s="469"/>
      <c r="AW495" s="858"/>
      <c r="AX495" s="469"/>
      <c r="AY495" s="276"/>
      <c r="BA495" s="192">
        <f t="shared" si="128"/>
        <v>8</v>
      </c>
      <c r="BB495" s="192">
        <f t="shared" si="128"/>
        <v>4</v>
      </c>
      <c r="BC495" s="192">
        <f t="shared" si="128"/>
        <v>2</v>
      </c>
      <c r="BD495" s="192"/>
      <c r="BE495" s="192"/>
      <c r="BF495" s="1102"/>
      <c r="BG495" s="559" t="str">
        <f t="shared" ca="1" si="116"/>
        <v/>
      </c>
      <c r="BH495" s="560" t="str">
        <f t="shared" ca="1" si="117"/>
        <v/>
      </c>
      <c r="BI495" s="560" t="str">
        <f t="shared" ca="1" si="118"/>
        <v/>
      </c>
      <c r="BJ495" s="560" t="str">
        <f t="shared" ca="1" si="119"/>
        <v/>
      </c>
      <c r="BK495" s="560" t="str">
        <f t="shared" ca="1" si="120"/>
        <v/>
      </c>
      <c r="BL495" s="561" t="str">
        <f t="shared" ca="1" si="121"/>
        <v/>
      </c>
      <c r="CV495" s="1528"/>
      <c r="CW495" s="1529"/>
      <c r="CX495" s="1529"/>
      <c r="CY495" s="1529"/>
      <c r="CZ495" s="1529"/>
      <c r="DA495" s="1529"/>
      <c r="DB495" s="1529"/>
      <c r="DC495" s="1529"/>
      <c r="DD495" s="1991"/>
      <c r="DE495" s="1992"/>
      <c r="DF495" s="1992"/>
      <c r="DG495" s="1993"/>
      <c r="DH495" s="1264"/>
      <c r="DI495" s="1264"/>
      <c r="DJ495" s="1264"/>
      <c r="DK495" s="1264"/>
      <c r="DL495" s="1264"/>
      <c r="DM495" s="1264"/>
      <c r="DN495" s="1264"/>
      <c r="DO495" s="1264"/>
      <c r="DP495" s="1264"/>
      <c r="DQ495" s="1264"/>
      <c r="DR495" s="307"/>
    </row>
    <row r="496" spans="1:122" s="465" customFormat="1" ht="15" customHeight="1">
      <c r="A496" s="836"/>
      <c r="B496" s="836"/>
      <c r="C496" s="836"/>
      <c r="D496" s="836"/>
      <c r="E496" s="875" t="str">
        <f>TEXT($B$55,"###")</f>
        <v>18</v>
      </c>
      <c r="F496" s="876"/>
      <c r="G496" s="877" t="str">
        <f>IF(NOT(ISBLANK(E496)),VLOOKUP(VALUE(E496),$B$37:$D$131,3,FALSE),"")</f>
        <v>ステージNo</v>
      </c>
      <c r="H496" s="878"/>
      <c r="I496" s="878"/>
      <c r="J496" s="878"/>
      <c r="K496" s="878"/>
      <c r="L496" s="878"/>
      <c r="M496" s="876"/>
      <c r="N496" s="877" t="s">
        <v>494</v>
      </c>
      <c r="O496" s="878"/>
      <c r="P496" s="878"/>
      <c r="Q496" s="878"/>
      <c r="R496" s="880"/>
      <c r="S496" s="875" t="str">
        <f>TEXT($B$66,"###")</f>
        <v>29</v>
      </c>
      <c r="T496" s="876"/>
      <c r="U496" s="877" t="str">
        <f t="shared" si="131"/>
        <v>保守間近ストローク</v>
      </c>
      <c r="V496" s="878"/>
      <c r="W496" s="878"/>
      <c r="X496" s="878"/>
      <c r="Y496" s="878"/>
      <c r="Z496" s="878"/>
      <c r="AA496" s="876"/>
      <c r="AB496" s="877" t="s">
        <v>494</v>
      </c>
      <c r="AC496" s="878"/>
      <c r="AD496" s="878"/>
      <c r="AE496" s="878"/>
      <c r="AF496" s="880"/>
      <c r="AG496" s="881" t="str">
        <f>TEXT($B$77,"###")</f>
        <v>39</v>
      </c>
      <c r="AH496" s="882"/>
      <c r="AI496" s="883" t="str">
        <f>IF(NOT(ISBLANK(AG496)),VLOOKUP(VALUE(AG496),$B$37:$D$131,3,FALSE),"")</f>
        <v>工具番号</v>
      </c>
      <c r="AJ496" s="884"/>
      <c r="AK496" s="884"/>
      <c r="AL496" s="884"/>
      <c r="AM496" s="884"/>
      <c r="AN496" s="884"/>
      <c r="AO496" s="882"/>
      <c r="AP496" s="883" t="s">
        <v>1382</v>
      </c>
      <c r="AQ496" s="884"/>
      <c r="AR496" s="884"/>
      <c r="AS496" s="884"/>
      <c r="AT496" s="886"/>
      <c r="AU496" s="469"/>
      <c r="AV496" s="469"/>
      <c r="AW496" s="858"/>
      <c r="AX496" s="469"/>
      <c r="AY496" s="276"/>
      <c r="BA496" s="192">
        <f t="shared" ref="BA496:BC498" si="132">BA495</f>
        <v>8</v>
      </c>
      <c r="BB496" s="192">
        <f t="shared" si="132"/>
        <v>4</v>
      </c>
      <c r="BC496" s="192">
        <f t="shared" si="132"/>
        <v>2</v>
      </c>
      <c r="BD496" s="192"/>
      <c r="BE496" s="192"/>
      <c r="BF496" s="1102"/>
      <c r="BG496" s="559" t="str">
        <f t="shared" ca="1" si="116"/>
        <v/>
      </c>
      <c r="BH496" s="560" t="str">
        <f t="shared" ca="1" si="117"/>
        <v/>
      </c>
      <c r="BI496" s="560" t="str">
        <f t="shared" ca="1" si="118"/>
        <v/>
      </c>
      <c r="BJ496" s="560" t="str">
        <f t="shared" ca="1" si="119"/>
        <v/>
      </c>
      <c r="BK496" s="560" t="str">
        <f t="shared" ca="1" si="120"/>
        <v/>
      </c>
      <c r="BL496" s="561" t="str">
        <f t="shared" ca="1" si="121"/>
        <v/>
      </c>
      <c r="CV496" s="1528"/>
      <c r="CW496" s="1529"/>
      <c r="CX496" s="1529"/>
      <c r="CY496" s="1529"/>
      <c r="CZ496" s="1529"/>
      <c r="DA496" s="1529"/>
      <c r="DB496" s="1529"/>
      <c r="DC496" s="1529"/>
      <c r="DD496" s="1991"/>
      <c r="DE496" s="1992"/>
      <c r="DF496" s="1992"/>
      <c r="DG496" s="1993"/>
      <c r="DH496" s="1264"/>
      <c r="DI496" s="1264"/>
      <c r="DJ496" s="1264"/>
      <c r="DK496" s="1264"/>
      <c r="DL496" s="1264"/>
      <c r="DM496" s="1264"/>
      <c r="DN496" s="1264"/>
      <c r="DO496" s="1264"/>
      <c r="DP496" s="1264"/>
      <c r="DQ496" s="1264"/>
      <c r="DR496" s="307"/>
    </row>
    <row r="497" spans="1:131" s="465" customFormat="1" ht="15" customHeight="1">
      <c r="A497" s="836"/>
      <c r="B497" s="836"/>
      <c r="C497" s="836"/>
      <c r="D497" s="836"/>
      <c r="E497" s="875" t="str">
        <f>TEXT($B$56,"###")</f>
        <v>19</v>
      </c>
      <c r="F497" s="876"/>
      <c r="G497" s="877" t="str">
        <f>IF(NOT(ISBLANK(E497)),VLOOKUP(VALUE(E497),$B$37:$D$131,3,FALSE),"")</f>
        <v>工程名称</v>
      </c>
      <c r="H497" s="878"/>
      <c r="I497" s="878"/>
      <c r="J497" s="878"/>
      <c r="K497" s="878"/>
      <c r="L497" s="878"/>
      <c r="M497" s="876"/>
      <c r="N497" s="879" t="s">
        <v>1382</v>
      </c>
      <c r="O497" s="878"/>
      <c r="P497" s="878"/>
      <c r="Q497" s="878"/>
      <c r="R497" s="880"/>
      <c r="S497" s="875" t="str">
        <f>TEXT($B$68,"###")</f>
        <v>31</v>
      </c>
      <c r="T497" s="876"/>
      <c r="U497" s="877" t="str">
        <f t="shared" si="131"/>
        <v>保守切れ年月</v>
      </c>
      <c r="V497" s="878"/>
      <c r="W497" s="878"/>
      <c r="X497" s="878"/>
      <c r="Y497" s="878"/>
      <c r="Z497" s="878"/>
      <c r="AA497" s="876"/>
      <c r="AB497" s="877" t="s">
        <v>494</v>
      </c>
      <c r="AC497" s="878"/>
      <c r="AD497" s="878"/>
      <c r="AE497" s="878"/>
      <c r="AF497" s="880"/>
      <c r="AG497" s="991"/>
      <c r="AH497" s="858"/>
      <c r="AI497" s="858"/>
      <c r="AJ497" s="858"/>
      <c r="AK497" s="858"/>
      <c r="AL497" s="858"/>
      <c r="AM497" s="858"/>
      <c r="AN497" s="858"/>
      <c r="AO497" s="858"/>
      <c r="AP497" s="990"/>
      <c r="AQ497" s="858"/>
      <c r="AR497" s="858"/>
      <c r="AS497" s="858"/>
      <c r="AT497" s="992"/>
      <c r="AU497" s="469"/>
      <c r="AV497" s="275"/>
      <c r="AW497" s="858"/>
      <c r="AX497" s="469"/>
      <c r="AY497" s="276"/>
      <c r="BA497" s="192">
        <f t="shared" si="132"/>
        <v>8</v>
      </c>
      <c r="BB497" s="192">
        <f t="shared" si="132"/>
        <v>4</v>
      </c>
      <c r="BC497" s="192">
        <f t="shared" si="132"/>
        <v>2</v>
      </c>
      <c r="BD497" s="192"/>
      <c r="BE497" s="192"/>
      <c r="BF497" s="1102"/>
      <c r="BG497" s="559" t="str">
        <f t="shared" ca="1" si="116"/>
        <v/>
      </c>
      <c r="BH497" s="560" t="str">
        <f t="shared" ca="1" si="117"/>
        <v/>
      </c>
      <c r="BI497" s="560" t="str">
        <f t="shared" ca="1" si="118"/>
        <v/>
      </c>
      <c r="BJ497" s="560" t="str">
        <f t="shared" ca="1" si="119"/>
        <v/>
      </c>
      <c r="BK497" s="560" t="str">
        <f t="shared" ca="1" si="120"/>
        <v/>
      </c>
      <c r="BL497" s="561" t="str">
        <f t="shared" ca="1" si="121"/>
        <v/>
      </c>
      <c r="CV497" s="1528"/>
      <c r="CW497" s="1529"/>
      <c r="CX497" s="1529"/>
      <c r="CY497" s="1529"/>
      <c r="CZ497" s="1529"/>
      <c r="DA497" s="1529"/>
      <c r="DB497" s="1529"/>
      <c r="DC497" s="1529"/>
      <c r="DD497" s="1991"/>
      <c r="DE497" s="1992"/>
      <c r="DF497" s="1992"/>
      <c r="DG497" s="1993"/>
      <c r="DH497" s="1264"/>
      <c r="DI497" s="1264"/>
      <c r="DJ497" s="1264"/>
      <c r="DK497" s="1264"/>
      <c r="DL497" s="1264"/>
      <c r="DM497" s="1264"/>
      <c r="DN497" s="1264"/>
      <c r="DO497" s="1264"/>
      <c r="DP497" s="1264"/>
      <c r="DQ497" s="1264"/>
      <c r="DR497" s="307"/>
    </row>
    <row r="498" spans="1:131" s="465" customFormat="1" ht="15" customHeight="1">
      <c r="A498" s="836"/>
      <c r="B498" s="836"/>
      <c r="C498" s="836"/>
      <c r="D498" s="836"/>
      <c r="E498" s="881" t="str">
        <f>TEXT($B$58,"###")</f>
        <v>21</v>
      </c>
      <c r="F498" s="882"/>
      <c r="G498" s="883" t="str">
        <f>IF(NOT(ISBLANK(E498)),VLOOKUP(VALUE(E498),$B$37:$D$131,3,FALSE),"")</f>
        <v>工具番号</v>
      </c>
      <c r="H498" s="884"/>
      <c r="I498" s="884"/>
      <c r="J498" s="884"/>
      <c r="K498" s="884"/>
      <c r="L498" s="884"/>
      <c r="M498" s="882"/>
      <c r="N498" s="885" t="s">
        <v>1382</v>
      </c>
      <c r="O498" s="884"/>
      <c r="P498" s="884"/>
      <c r="Q498" s="884"/>
      <c r="R498" s="886"/>
      <c r="S498" s="881" t="str">
        <f>TEXT($B$69,"###")</f>
        <v>32</v>
      </c>
      <c r="T498" s="882"/>
      <c r="U498" s="883" t="str">
        <f t="shared" si="131"/>
        <v>保守切れストローク</v>
      </c>
      <c r="V498" s="884"/>
      <c r="W498" s="884"/>
      <c r="X498" s="884"/>
      <c r="Y498" s="884"/>
      <c r="Z498" s="884"/>
      <c r="AA498" s="882"/>
      <c r="AB498" s="883" t="s">
        <v>494</v>
      </c>
      <c r="AC498" s="884"/>
      <c r="AD498" s="884"/>
      <c r="AE498" s="884"/>
      <c r="AF498" s="886"/>
      <c r="AG498" s="993"/>
      <c r="AH498" s="994"/>
      <c r="AI498" s="994"/>
      <c r="AJ498" s="994"/>
      <c r="AK498" s="994"/>
      <c r="AL498" s="994"/>
      <c r="AM498" s="994"/>
      <c r="AN498" s="994"/>
      <c r="AO498" s="994"/>
      <c r="AP498" s="995"/>
      <c r="AQ498" s="994"/>
      <c r="AR498" s="994"/>
      <c r="AS498" s="994"/>
      <c r="AT498" s="996"/>
      <c r="AU498" s="469"/>
      <c r="AV498" s="275"/>
      <c r="AW498" s="858"/>
      <c r="AX498" s="469"/>
      <c r="AY498" s="276"/>
      <c r="BA498" s="192">
        <f t="shared" si="132"/>
        <v>8</v>
      </c>
      <c r="BB498" s="192">
        <f t="shared" si="132"/>
        <v>4</v>
      </c>
      <c r="BC498" s="192">
        <f t="shared" si="132"/>
        <v>2</v>
      </c>
      <c r="BD498" s="192"/>
      <c r="BE498" s="192"/>
      <c r="BF498" s="1102"/>
      <c r="BG498" s="559" t="str">
        <f t="shared" ca="1" si="116"/>
        <v/>
      </c>
      <c r="BH498" s="560" t="str">
        <f t="shared" ca="1" si="117"/>
        <v/>
      </c>
      <c r="BI498" s="560" t="str">
        <f t="shared" ca="1" si="118"/>
        <v/>
      </c>
      <c r="BJ498" s="560" t="str">
        <f t="shared" ca="1" si="119"/>
        <v/>
      </c>
      <c r="BK498" s="560" t="str">
        <f t="shared" ca="1" si="120"/>
        <v/>
      </c>
      <c r="BL498" s="561" t="str">
        <f t="shared" ca="1" si="121"/>
        <v/>
      </c>
      <c r="CV498" s="1528"/>
      <c r="CW498" s="1529"/>
      <c r="CX498" s="1529"/>
      <c r="CY498" s="1529"/>
      <c r="CZ498" s="1529"/>
      <c r="DA498" s="1529"/>
      <c r="DB498" s="1529"/>
      <c r="DC498" s="1529"/>
      <c r="DD498" s="1991"/>
      <c r="DE498" s="1992"/>
      <c r="DF498" s="1992"/>
      <c r="DG498" s="1993"/>
      <c r="DH498" s="1264"/>
      <c r="DI498" s="1264"/>
      <c r="DJ498" s="1264"/>
      <c r="DK498" s="1264"/>
      <c r="DL498" s="1264"/>
      <c r="DM498" s="1264"/>
      <c r="DN498" s="1264"/>
      <c r="DO498" s="1264"/>
      <c r="DP498" s="1264"/>
      <c r="DQ498" s="1264"/>
      <c r="DR498" s="307"/>
    </row>
    <row r="499" spans="1:131" s="465" customFormat="1" ht="15" customHeight="1">
      <c r="A499" s="1760" t="str">
        <f>$BA499&amp;"."&amp;$BB499&amp;"."&amp;$BC499&amp;"."</f>
        <v>8.4.3.</v>
      </c>
      <c r="B499" s="1761"/>
      <c r="C499" s="1761"/>
      <c r="D499" s="1761"/>
      <c r="E499" s="469" t="s">
        <v>1613</v>
      </c>
      <c r="F499" s="469"/>
      <c r="G499" s="469"/>
      <c r="H499" s="469"/>
      <c r="I499" s="469"/>
      <c r="J499" s="469"/>
      <c r="K499" s="469"/>
      <c r="L499" s="469"/>
      <c r="M499" s="469"/>
      <c r="N499" s="469"/>
      <c r="O499" s="469"/>
      <c r="P499" s="469"/>
      <c r="Q499" s="469"/>
      <c r="R499" s="469"/>
      <c r="S499" s="469"/>
      <c r="T499" s="469"/>
      <c r="U499" s="469"/>
      <c r="V499" s="469"/>
      <c r="W499" s="469"/>
      <c r="X499" s="469"/>
      <c r="Y499" s="469"/>
      <c r="Z499" s="469"/>
      <c r="AA499" s="469"/>
      <c r="AB499" s="469"/>
      <c r="AC499" s="469"/>
      <c r="AD499" s="469"/>
      <c r="AE499" s="469"/>
      <c r="AF499" s="469"/>
      <c r="AG499" s="469"/>
      <c r="AH499" s="469"/>
      <c r="AI499" s="469"/>
      <c r="AJ499" s="469"/>
      <c r="AK499" s="469"/>
      <c r="AL499" s="469"/>
      <c r="AM499" s="469"/>
      <c r="AN499" s="469"/>
      <c r="AO499" s="469"/>
      <c r="AP499" s="469"/>
      <c r="AQ499" s="469"/>
      <c r="AR499" s="469"/>
      <c r="AS499" s="469"/>
      <c r="AT499" s="469"/>
      <c r="AU499" s="469"/>
      <c r="AV499" s="469"/>
      <c r="AW499" s="469"/>
      <c r="AX499" s="469"/>
      <c r="AY499" s="276"/>
      <c r="BA499" s="192">
        <f>BA498</f>
        <v>8</v>
      </c>
      <c r="BB499" s="192">
        <f>BB498</f>
        <v>4</v>
      </c>
      <c r="BC499" s="193">
        <f>BC498+1</f>
        <v>3</v>
      </c>
      <c r="BD499" s="192"/>
      <c r="BE499" s="192"/>
      <c r="BF499" s="1102"/>
      <c r="BG499" s="559" t="str">
        <f t="shared" ca="1" si="116"/>
        <v/>
      </c>
      <c r="BH499" s="560" t="str">
        <f t="shared" ca="1" si="117"/>
        <v/>
      </c>
      <c r="BI499" s="560" t="str">
        <f t="shared" ca="1" si="118"/>
        <v/>
      </c>
      <c r="BJ499" s="560" t="str">
        <f t="shared" ca="1" si="119"/>
        <v/>
      </c>
      <c r="BK499" s="560" t="str">
        <f t="shared" ca="1" si="120"/>
        <v/>
      </c>
      <c r="BL499" s="561" t="str">
        <f t="shared" ca="1" si="121"/>
        <v/>
      </c>
      <c r="CV499" s="1488" t="s">
        <v>2265</v>
      </c>
      <c r="CW499" s="1489"/>
      <c r="CX499" s="1489"/>
      <c r="CY499" s="1489"/>
      <c r="CZ499" s="1489"/>
      <c r="DA499" s="1489"/>
      <c r="DB499" s="1489"/>
      <c r="DC499" s="1489"/>
      <c r="DD499" s="1859">
        <v>44641</v>
      </c>
      <c r="DE499" s="1860"/>
      <c r="DF499" s="1860"/>
      <c r="DG499" s="1861"/>
      <c r="DH499" s="1264"/>
      <c r="DI499" s="1264"/>
      <c r="DJ499" s="1264"/>
      <c r="DK499" s="1264"/>
      <c r="DL499" s="1264"/>
      <c r="DM499" s="1264"/>
      <c r="DN499" s="1264"/>
      <c r="DO499" s="1264"/>
      <c r="DP499" s="1264"/>
      <c r="DQ499" s="1264"/>
      <c r="DR499" s="307"/>
    </row>
    <row r="500" spans="1:131" s="465" customFormat="1" ht="15" customHeight="1">
      <c r="A500" s="1233"/>
      <c r="B500" s="1233"/>
      <c r="C500" s="1233"/>
      <c r="D500" s="1233"/>
      <c r="E500" s="469" t="str">
        <f>$CL$27&amp;"を実施する。"</f>
        <v>「10. データ検索処理」を実施する。</v>
      </c>
      <c r="F500" s="469"/>
      <c r="G500" s="469"/>
      <c r="H500" s="469"/>
      <c r="I500" s="469"/>
      <c r="J500" s="469"/>
      <c r="K500" s="469"/>
      <c r="L500" s="469"/>
      <c r="M500" s="469"/>
      <c r="N500" s="469"/>
      <c r="O500" s="469"/>
      <c r="P500" s="469"/>
      <c r="Q500" s="469"/>
      <c r="R500" s="469"/>
      <c r="S500" s="469"/>
      <c r="T500" s="469"/>
      <c r="U500" s="469"/>
      <c r="V500" s="469"/>
      <c r="W500" s="469"/>
      <c r="X500" s="469"/>
      <c r="Y500" s="469"/>
      <c r="Z500" s="469"/>
      <c r="AA500" s="469"/>
      <c r="AB500" s="469"/>
      <c r="AC500" s="469"/>
      <c r="AD500" s="469"/>
      <c r="AE500" s="469"/>
      <c r="AF500" s="469"/>
      <c r="AG500" s="469"/>
      <c r="AH500" s="469"/>
      <c r="AI500" s="469"/>
      <c r="AJ500" s="469"/>
      <c r="AK500" s="469"/>
      <c r="AL500" s="469"/>
      <c r="AM500" s="469"/>
      <c r="AN500" s="469"/>
      <c r="AO500" s="469"/>
      <c r="AP500" s="469"/>
      <c r="AQ500" s="469"/>
      <c r="AR500" s="469"/>
      <c r="AS500" s="469"/>
      <c r="AT500" s="469"/>
      <c r="AU500" s="469"/>
      <c r="AV500" s="469"/>
      <c r="AW500" s="469"/>
      <c r="AX500" s="469"/>
      <c r="AY500" s="276"/>
      <c r="BA500" s="192">
        <f>BA499</f>
        <v>8</v>
      </c>
      <c r="BB500" s="192">
        <f>BB499</f>
        <v>4</v>
      </c>
      <c r="BC500" s="192">
        <f>BC499</f>
        <v>3</v>
      </c>
      <c r="BD500" s="192"/>
      <c r="BE500" s="192"/>
      <c r="BF500" s="1102"/>
      <c r="BG500" s="559" t="str">
        <f t="shared" ca="1" si="116"/>
        <v/>
      </c>
      <c r="BH500" s="560" t="str">
        <f t="shared" ca="1" si="117"/>
        <v/>
      </c>
      <c r="BI500" s="560" t="str">
        <f t="shared" ca="1" si="118"/>
        <v/>
      </c>
      <c r="BJ500" s="560" t="str">
        <f t="shared" ca="1" si="119"/>
        <v/>
      </c>
      <c r="BK500" s="560" t="str">
        <f t="shared" ca="1" si="120"/>
        <v/>
      </c>
      <c r="BL500" s="561" t="str">
        <f t="shared" ca="1" si="121"/>
        <v/>
      </c>
      <c r="CV500" s="1528"/>
      <c r="CW500" s="1529"/>
      <c r="CX500" s="1529"/>
      <c r="CY500" s="1529"/>
      <c r="CZ500" s="1529"/>
      <c r="DA500" s="1529"/>
      <c r="DB500" s="1529"/>
      <c r="DC500" s="1529"/>
      <c r="DD500" s="1991"/>
      <c r="DE500" s="1992"/>
      <c r="DF500" s="1992"/>
      <c r="DG500" s="1993"/>
      <c r="DH500" s="1264"/>
      <c r="DI500" s="1264"/>
      <c r="DJ500" s="1264"/>
      <c r="DK500" s="1264"/>
      <c r="DL500" s="1264"/>
      <c r="DM500" s="1264"/>
      <c r="DN500" s="1264"/>
      <c r="DO500" s="1264"/>
      <c r="DP500" s="1264"/>
      <c r="DQ500" s="1264"/>
      <c r="DR500" s="307"/>
    </row>
    <row r="501" spans="1:131" s="465" customFormat="1" ht="15" customHeight="1">
      <c r="A501" s="1862" t="str">
        <f>BA501&amp;"."&amp;BB501</f>
        <v>8.5</v>
      </c>
      <c r="B501" s="1862"/>
      <c r="C501" s="1862"/>
      <c r="D501" s="319" t="s">
        <v>146</v>
      </c>
      <c r="E501" s="275"/>
      <c r="F501" s="275"/>
      <c r="G501" s="275"/>
      <c r="H501" s="1882">
        <f>$B$123</f>
        <v>83</v>
      </c>
      <c r="I501" s="1882"/>
      <c r="J501" s="844" t="str">
        <f>VLOOKUP(VALUE(H501),$B$38:$F$131,3,FALSE) &amp;" "&amp; VLOOKUP(VALUE(H501),$B$38:$F$131,5,FALSE)</f>
        <v>F8 保守計画実行</v>
      </c>
      <c r="K501" s="469"/>
      <c r="L501" s="244"/>
      <c r="M501" s="244"/>
      <c r="N501" s="244"/>
      <c r="O501" s="469" t="s">
        <v>317</v>
      </c>
      <c r="P501" s="469"/>
      <c r="Q501" s="469"/>
      <c r="R501" s="469"/>
      <c r="S501" s="469"/>
      <c r="T501" s="469"/>
      <c r="U501" s="469"/>
      <c r="V501" s="469"/>
      <c r="W501" s="469"/>
      <c r="X501" s="469"/>
      <c r="Y501" s="469"/>
      <c r="Z501" s="469"/>
      <c r="AA501" s="469"/>
      <c r="AB501" s="469"/>
      <c r="AC501" s="469"/>
      <c r="AD501" s="469"/>
      <c r="AE501" s="469"/>
      <c r="AF501" s="469"/>
      <c r="AG501" s="469"/>
      <c r="AH501" s="469"/>
      <c r="AI501" s="469"/>
      <c r="AJ501" s="469"/>
      <c r="AK501" s="469"/>
      <c r="AL501" s="469"/>
      <c r="AM501" s="469"/>
      <c r="AN501" s="469"/>
      <c r="AO501" s="469"/>
      <c r="AP501" s="469"/>
      <c r="AQ501" s="469"/>
      <c r="AR501" s="469"/>
      <c r="AS501" s="469"/>
      <c r="AT501" s="469"/>
      <c r="AU501" s="469"/>
      <c r="AV501" s="469"/>
      <c r="AW501" s="469"/>
      <c r="AX501" s="469"/>
      <c r="AY501" s="276"/>
      <c r="BA501" s="192">
        <f t="shared" ref="BA501:BA507" si="133">BA500</f>
        <v>8</v>
      </c>
      <c r="BB501" s="193">
        <f>BB500+1</f>
        <v>5</v>
      </c>
      <c r="BC501" s="192"/>
      <c r="BD501" s="192"/>
      <c r="BE501" s="1102"/>
      <c r="BF501" s="1102"/>
      <c r="BG501" s="559" t="str">
        <f t="shared" ref="BG501:BG508" ca="1" si="134">IF(BA501&lt;&gt;"",IF(MID(_xlfn.FORMULATEXT(BA501),SEARCH("[",_xlfn.FORMULATEXT(BA501))+1,SEARCH("]",_xlfn.FORMULATEXT(BA501))-(SEARCH("[",_xlfn.FORMULATEXT(BA501))+1))="-1","",1),"")</f>
        <v/>
      </c>
      <c r="BH501" s="560" t="str">
        <f t="shared" ref="BH501:BH508" ca="1" si="135">IF(BB501&lt;&gt;"",IF(MID(_xlfn.FORMULATEXT(BB501),SEARCH("[",_xlfn.FORMULATEXT(BB501))+1,SEARCH("]",_xlfn.FORMULATEXT(BB501))-(SEARCH("[",_xlfn.FORMULATEXT(BB501))+1))="-1","",1),"")</f>
        <v/>
      </c>
      <c r="BI501" s="560" t="str">
        <f t="shared" ref="BI501:BI508" ca="1" si="136">IF(BC501&lt;&gt;"",IF(MID(_xlfn.FORMULATEXT(BC501),SEARCH("[",_xlfn.FORMULATEXT(BC501))+1,SEARCH("]",_xlfn.FORMULATEXT(BC501))-(SEARCH("[",_xlfn.FORMULATEXT(BC501))+1))="-1","",1),"")</f>
        <v/>
      </c>
      <c r="BJ501" s="560" t="str">
        <f t="shared" ref="BJ501:BJ508" ca="1" si="137">IF(BD501&lt;&gt;"",IF(MID(_xlfn.FORMULATEXT(BD501),SEARCH("[",_xlfn.FORMULATEXT(BD501))+1,SEARCH("]",_xlfn.FORMULATEXT(BD501))-(SEARCH("[",_xlfn.FORMULATEXT(BD501))+1))="-1","",1),"")</f>
        <v/>
      </c>
      <c r="BK501" s="560" t="str">
        <f t="shared" ref="BK501:BK508" ca="1" si="138">IF(BE501&lt;&gt;"",IF(MID(_xlfn.FORMULATEXT(BE501),SEARCH("[",_xlfn.FORMULATEXT(BE501))+1,SEARCH("]",_xlfn.FORMULATEXT(BE501))-(SEARCH("[",_xlfn.FORMULATEXT(BE501))+1))="-1","",1),"")</f>
        <v/>
      </c>
      <c r="BL501" s="561" t="str">
        <f t="shared" ref="BL501:BL508" ca="1" si="139">IF(BF501&lt;&gt;"",IF(MID(_xlfn.FORMULATEXT(BF501),SEARCH("[",_xlfn.FORMULATEXT(BF501))+1,SEARCH("]",_xlfn.FORMULATEXT(BF501))-(SEARCH("[",_xlfn.FORMULATEXT(BF501))+1))="-1","",1),"")</f>
        <v/>
      </c>
      <c r="BN501" s="465" t="s">
        <v>2243</v>
      </c>
      <c r="CV501" s="1528"/>
      <c r="CW501" s="1529"/>
      <c r="CX501" s="1529"/>
      <c r="CY501" s="1529"/>
      <c r="CZ501" s="1529"/>
      <c r="DA501" s="1529"/>
      <c r="DB501" s="1529"/>
      <c r="DC501" s="1529"/>
      <c r="DD501" s="1991"/>
      <c r="DE501" s="1992"/>
      <c r="DF501" s="1992"/>
      <c r="DG501" s="1993"/>
      <c r="DH501" s="1264"/>
      <c r="DI501" s="1264"/>
      <c r="DJ501" s="1264"/>
      <c r="DK501" s="1264"/>
      <c r="DL501" s="1264"/>
      <c r="DM501" s="1264"/>
      <c r="DN501" s="1264"/>
      <c r="DO501" s="1264"/>
      <c r="DP501" s="1264"/>
      <c r="DQ501" s="1264"/>
      <c r="DR501" s="307"/>
      <c r="EA501" s="465" t="s">
        <v>2286</v>
      </c>
    </row>
    <row r="502" spans="1:131" s="465" customFormat="1" ht="15" customHeight="1">
      <c r="A502" s="1760" t="str">
        <f>$BA502&amp;"."&amp;$BB502&amp;"."&amp;$BC502&amp;"."</f>
        <v>8.5.1.</v>
      </c>
      <c r="B502" s="1761"/>
      <c r="C502" s="1761"/>
      <c r="D502" s="1761"/>
      <c r="E502" s="469" t="s">
        <v>1691</v>
      </c>
      <c r="F502" s="469"/>
      <c r="G502" s="469"/>
      <c r="H502" s="469"/>
      <c r="I502" s="469"/>
      <c r="J502" s="469"/>
      <c r="K502" s="469"/>
      <c r="L502" s="469"/>
      <c r="M502" s="469"/>
      <c r="N502" s="469"/>
      <c r="O502" s="469"/>
      <c r="P502" s="469"/>
      <c r="Q502" s="469"/>
      <c r="R502" s="469"/>
      <c r="S502" s="469"/>
      <c r="T502" s="469"/>
      <c r="U502" s="469"/>
      <c r="V502" s="469"/>
      <c r="W502" s="469"/>
      <c r="X502" s="469"/>
      <c r="Y502" s="469"/>
      <c r="Z502" s="469"/>
      <c r="AA502" s="469"/>
      <c r="AB502" s="469"/>
      <c r="AC502" s="469"/>
      <c r="AD502" s="469"/>
      <c r="AE502" s="469"/>
      <c r="AF502" s="469"/>
      <c r="AG502" s="469"/>
      <c r="AH502" s="469"/>
      <c r="AI502" s="469"/>
      <c r="AJ502" s="469"/>
      <c r="AK502" s="469"/>
      <c r="AL502" s="469"/>
      <c r="AM502" s="469"/>
      <c r="AN502" s="469"/>
      <c r="AO502" s="469"/>
      <c r="AP502" s="469"/>
      <c r="AQ502" s="469"/>
      <c r="AR502" s="469"/>
      <c r="AS502" s="469"/>
      <c r="AT502" s="469"/>
      <c r="AU502" s="469"/>
      <c r="AV502" s="469"/>
      <c r="AW502" s="469"/>
      <c r="AX502" s="469"/>
      <c r="AY502" s="276"/>
      <c r="BA502" s="192">
        <f t="shared" si="133"/>
        <v>8</v>
      </c>
      <c r="BB502" s="192">
        <f t="shared" ref="BB502:BB507" si="140">BB501</f>
        <v>5</v>
      </c>
      <c r="BC502" s="193">
        <f>BC501+1</f>
        <v>1</v>
      </c>
      <c r="BD502" s="192"/>
      <c r="BE502" s="192"/>
      <c r="BF502" s="1102"/>
      <c r="BG502" s="559" t="str">
        <f t="shared" ca="1" si="134"/>
        <v/>
      </c>
      <c r="BH502" s="560" t="str">
        <f t="shared" ca="1" si="135"/>
        <v/>
      </c>
      <c r="BI502" s="560" t="str">
        <f t="shared" ca="1" si="136"/>
        <v/>
      </c>
      <c r="BJ502" s="560" t="str">
        <f t="shared" ca="1" si="137"/>
        <v/>
      </c>
      <c r="BK502" s="560" t="str">
        <f t="shared" ca="1" si="138"/>
        <v/>
      </c>
      <c r="BL502" s="561" t="str">
        <f t="shared" ca="1" si="139"/>
        <v/>
      </c>
      <c r="BO502" s="465" t="s">
        <v>2247</v>
      </c>
      <c r="CV502" s="1488" t="s">
        <v>2265</v>
      </c>
      <c r="CW502" s="1489"/>
      <c r="CX502" s="1489"/>
      <c r="CY502" s="1489"/>
      <c r="CZ502" s="1489"/>
      <c r="DA502" s="1489"/>
      <c r="DB502" s="1489"/>
      <c r="DC502" s="1489"/>
      <c r="DD502" s="1859">
        <v>44643</v>
      </c>
      <c r="DE502" s="1860"/>
      <c r="DF502" s="1860"/>
      <c r="DG502" s="1861"/>
      <c r="DH502" s="1264"/>
      <c r="DI502" s="1264"/>
      <c r="DJ502" s="1264"/>
      <c r="DK502" s="1264"/>
      <c r="DL502" s="1264"/>
      <c r="DM502" s="1264"/>
      <c r="DN502" s="1264"/>
      <c r="DO502" s="1264"/>
      <c r="DP502" s="1264"/>
      <c r="DQ502" s="1264"/>
      <c r="DR502" s="307"/>
    </row>
    <row r="503" spans="1:131" s="465" customFormat="1" ht="15" customHeight="1">
      <c r="A503" s="1450"/>
      <c r="B503" s="1450"/>
      <c r="C503" s="1450"/>
      <c r="D503" s="1450"/>
      <c r="E503" s="469" t="s">
        <v>1692</v>
      </c>
      <c r="F503" s="469"/>
      <c r="G503" s="469"/>
      <c r="H503" s="469"/>
      <c r="I503" s="469"/>
      <c r="J503" s="469"/>
      <c r="K503" s="469"/>
      <c r="L503" s="469"/>
      <c r="M503" s="469"/>
      <c r="N503" s="469"/>
      <c r="O503" s="469"/>
      <c r="P503" s="469"/>
      <c r="Q503" s="469"/>
      <c r="R503" s="469"/>
      <c r="S503" s="469"/>
      <c r="T503" s="469"/>
      <c r="U503" s="469"/>
      <c r="V503" s="469"/>
      <c r="W503" s="469"/>
      <c r="X503" s="469"/>
      <c r="Y503" s="469"/>
      <c r="Z503" s="469"/>
      <c r="AA503" s="469"/>
      <c r="AB503" s="469"/>
      <c r="AC503" s="469"/>
      <c r="AD503" s="469"/>
      <c r="AE503" s="469"/>
      <c r="AF503" s="469"/>
      <c r="AG503" s="469"/>
      <c r="AH503" s="469"/>
      <c r="AI503" s="469"/>
      <c r="AJ503" s="469"/>
      <c r="AK503" s="469"/>
      <c r="AL503" s="469"/>
      <c r="AM503" s="469"/>
      <c r="AN503" s="469"/>
      <c r="AO503" s="469"/>
      <c r="AP503" s="469"/>
      <c r="AQ503" s="469"/>
      <c r="AR503" s="469"/>
      <c r="AS503" s="469"/>
      <c r="AT503" s="469"/>
      <c r="AU503" s="469"/>
      <c r="AV503" s="469"/>
      <c r="AW503" s="469"/>
      <c r="AX503" s="469"/>
      <c r="AY503" s="276"/>
      <c r="BA503" s="192">
        <f t="shared" si="133"/>
        <v>8</v>
      </c>
      <c r="BB503" s="192">
        <f t="shared" si="140"/>
        <v>5</v>
      </c>
      <c r="BC503" s="192">
        <f>BC502</f>
        <v>1</v>
      </c>
      <c r="BD503" s="192"/>
      <c r="BE503" s="192"/>
      <c r="BF503" s="1102"/>
      <c r="BG503" s="559" t="str">
        <f t="shared" ca="1" si="134"/>
        <v/>
      </c>
      <c r="BH503" s="560" t="str">
        <f t="shared" ca="1" si="135"/>
        <v/>
      </c>
      <c r="BI503" s="560" t="str">
        <f t="shared" ca="1" si="136"/>
        <v/>
      </c>
      <c r="BJ503" s="560" t="str">
        <f t="shared" ca="1" si="137"/>
        <v/>
      </c>
      <c r="BK503" s="560" t="str">
        <f t="shared" ca="1" si="138"/>
        <v/>
      </c>
      <c r="BL503" s="561" t="str">
        <f t="shared" ca="1" si="139"/>
        <v/>
      </c>
      <c r="CV503" s="1528"/>
      <c r="CW503" s="1529"/>
      <c r="CX503" s="1529"/>
      <c r="CY503" s="1529"/>
      <c r="CZ503" s="1529"/>
      <c r="DA503" s="1529"/>
      <c r="DB503" s="1529"/>
      <c r="DC503" s="1529"/>
      <c r="DD503" s="1991"/>
      <c r="DE503" s="1992"/>
      <c r="DF503" s="1992"/>
      <c r="DG503" s="1993"/>
      <c r="DH503" s="1264"/>
      <c r="DI503" s="1264"/>
      <c r="DJ503" s="1264"/>
      <c r="DK503" s="1264"/>
      <c r="DL503" s="1264"/>
      <c r="DM503" s="1264"/>
      <c r="DN503" s="1264"/>
      <c r="DO503" s="1264"/>
      <c r="DP503" s="1264"/>
      <c r="DQ503" s="1264"/>
      <c r="DR503" s="307"/>
    </row>
    <row r="504" spans="1:131" s="465" customFormat="1" ht="15" customHeight="1">
      <c r="A504" s="1450"/>
      <c r="B504" s="1450"/>
      <c r="C504" s="1450"/>
      <c r="D504" s="1450"/>
      <c r="E504" s="845" t="s">
        <v>150</v>
      </c>
      <c r="F504" s="846"/>
      <c r="G504" s="846"/>
      <c r="H504" s="846"/>
      <c r="I504" s="846"/>
      <c r="J504" s="846"/>
      <c r="K504" s="846"/>
      <c r="L504" s="847"/>
      <c r="M504" s="301" t="s">
        <v>342</v>
      </c>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c r="AJ504" s="266"/>
      <c r="AK504" s="266"/>
      <c r="AL504" s="266"/>
      <c r="AM504" s="266"/>
      <c r="AN504" s="266"/>
      <c r="AO504" s="266"/>
      <c r="AP504" s="266"/>
      <c r="AQ504" s="266"/>
      <c r="AR504" s="266"/>
      <c r="AS504" s="266"/>
      <c r="AT504" s="266"/>
      <c r="AU504" s="266"/>
      <c r="AV504" s="266"/>
      <c r="AW504" s="267"/>
      <c r="AX504" s="469"/>
      <c r="AY504" s="276"/>
      <c r="BA504" s="192">
        <f t="shared" si="133"/>
        <v>8</v>
      </c>
      <c r="BB504" s="192">
        <f t="shared" si="140"/>
        <v>5</v>
      </c>
      <c r="BC504" s="192">
        <f>BC503</f>
        <v>1</v>
      </c>
      <c r="BD504" s="192"/>
      <c r="BE504" s="192"/>
      <c r="BF504" s="1102"/>
      <c r="BG504" s="559" t="str">
        <f t="shared" ca="1" si="134"/>
        <v/>
      </c>
      <c r="BH504" s="560" t="str">
        <f t="shared" ca="1" si="135"/>
        <v/>
      </c>
      <c r="BI504" s="560" t="str">
        <f t="shared" ca="1" si="136"/>
        <v/>
      </c>
      <c r="BJ504" s="560" t="str">
        <f t="shared" ca="1" si="137"/>
        <v/>
      </c>
      <c r="BK504" s="560" t="str">
        <f t="shared" ca="1" si="138"/>
        <v/>
      </c>
      <c r="BL504" s="561" t="str">
        <f t="shared" ca="1" si="139"/>
        <v/>
      </c>
      <c r="CV504" s="1528"/>
      <c r="CW504" s="1529"/>
      <c r="CX504" s="1529"/>
      <c r="CY504" s="1529"/>
      <c r="CZ504" s="1529"/>
      <c r="DA504" s="1529"/>
      <c r="DB504" s="1529"/>
      <c r="DC504" s="1529"/>
      <c r="DD504" s="1991"/>
      <c r="DE504" s="1992"/>
      <c r="DF504" s="1992"/>
      <c r="DG504" s="1993"/>
      <c r="DH504" s="1264"/>
      <c r="DI504" s="1264"/>
      <c r="DJ504" s="1264"/>
      <c r="DK504" s="1264"/>
      <c r="DL504" s="1264"/>
      <c r="DM504" s="1264"/>
      <c r="DN504" s="1264"/>
      <c r="DO504" s="1264"/>
      <c r="DP504" s="1264"/>
      <c r="DQ504" s="1264"/>
      <c r="DR504" s="307"/>
    </row>
    <row r="505" spans="1:131" s="465" customFormat="1" ht="15" customHeight="1">
      <c r="A505" s="1450"/>
      <c r="B505" s="1450"/>
      <c r="C505" s="1450"/>
      <c r="D505" s="1450"/>
      <c r="E505" s="848" t="s">
        <v>151</v>
      </c>
      <c r="F505" s="849"/>
      <c r="G505" s="849"/>
      <c r="H505" s="849"/>
      <c r="I505" s="849"/>
      <c r="J505" s="849"/>
      <c r="K505" s="849"/>
      <c r="L505" s="850"/>
      <c r="M505" s="1453" t="s">
        <v>1698</v>
      </c>
      <c r="N505" s="257"/>
      <c r="O505" s="257"/>
      <c r="P505" s="257"/>
      <c r="Q505" s="257"/>
      <c r="R505" s="257"/>
      <c r="S505" s="257"/>
      <c r="T505" s="257"/>
      <c r="U505" s="257"/>
      <c r="V505" s="257"/>
      <c r="W505" s="257"/>
      <c r="X505" s="257"/>
      <c r="Y505" s="257"/>
      <c r="Z505" s="257"/>
      <c r="AA505" s="257"/>
      <c r="AB505" s="257"/>
      <c r="AC505" s="257"/>
      <c r="AD505" s="257"/>
      <c r="AE505" s="257"/>
      <c r="AF505" s="257"/>
      <c r="AG505" s="257"/>
      <c r="AH505" s="257"/>
      <c r="AI505" s="257"/>
      <c r="AJ505" s="257"/>
      <c r="AK505" s="257"/>
      <c r="AL505" s="257"/>
      <c r="AM505" s="257"/>
      <c r="AN505" s="257"/>
      <c r="AO505" s="257"/>
      <c r="AP505" s="257"/>
      <c r="AQ505" s="257"/>
      <c r="AR505" s="257"/>
      <c r="AS505" s="257"/>
      <c r="AT505" s="257"/>
      <c r="AU505" s="257"/>
      <c r="AV505" s="257"/>
      <c r="AW505" s="258"/>
      <c r="AX505" s="469"/>
      <c r="AY505" s="276"/>
      <c r="BA505" s="192">
        <f t="shared" si="133"/>
        <v>8</v>
      </c>
      <c r="BB505" s="192">
        <f t="shared" si="140"/>
        <v>5</v>
      </c>
      <c r="BC505" s="192">
        <f>BC504</f>
        <v>1</v>
      </c>
      <c r="BD505" s="192"/>
      <c r="BE505" s="192"/>
      <c r="BF505" s="1102"/>
      <c r="BG505" s="559" t="str">
        <f t="shared" ca="1" si="134"/>
        <v/>
      </c>
      <c r="BH505" s="560" t="str">
        <f t="shared" ca="1" si="135"/>
        <v/>
      </c>
      <c r="BI505" s="560" t="str">
        <f t="shared" ca="1" si="136"/>
        <v/>
      </c>
      <c r="BJ505" s="560" t="str">
        <f t="shared" ca="1" si="137"/>
        <v/>
      </c>
      <c r="BK505" s="560" t="str">
        <f t="shared" ca="1" si="138"/>
        <v/>
      </c>
      <c r="BL505" s="561" t="str">
        <f t="shared" ca="1" si="139"/>
        <v/>
      </c>
      <c r="CV505" s="1528"/>
      <c r="CW505" s="1529"/>
      <c r="CX505" s="1529"/>
      <c r="CY505" s="1529"/>
      <c r="CZ505" s="1529"/>
      <c r="DA505" s="1529"/>
      <c r="DB505" s="1529"/>
      <c r="DC505" s="1529"/>
      <c r="DD505" s="1991"/>
      <c r="DE505" s="1992"/>
      <c r="DF505" s="1992"/>
      <c r="DG505" s="1993"/>
      <c r="DH505" s="1264"/>
      <c r="DI505" s="1264"/>
      <c r="DJ505" s="1264"/>
      <c r="DK505" s="1264"/>
      <c r="DL505" s="1264"/>
      <c r="DM505" s="1264"/>
      <c r="DN505" s="1264"/>
      <c r="DO505" s="1264"/>
      <c r="DP505" s="1264"/>
      <c r="DQ505" s="1264"/>
      <c r="DR505" s="307"/>
    </row>
    <row r="506" spans="1:131" s="465" customFormat="1" ht="15" customHeight="1">
      <c r="A506" s="1450"/>
      <c r="B506" s="1450"/>
      <c r="C506" s="1450"/>
      <c r="D506" s="1450"/>
      <c r="E506" s="303"/>
      <c r="F506" s="538"/>
      <c r="G506" s="538"/>
      <c r="H506" s="538"/>
      <c r="I506" s="538"/>
      <c r="J506" s="538"/>
      <c r="K506" s="538"/>
      <c r="L506" s="1104"/>
      <c r="M506" s="303" t="s">
        <v>1608</v>
      </c>
      <c r="N506" s="538"/>
      <c r="O506" s="538"/>
      <c r="P506" s="538"/>
      <c r="Q506" s="538"/>
      <c r="R506" s="538"/>
      <c r="S506" s="538"/>
      <c r="T506" s="538"/>
      <c r="U506" s="538"/>
      <c r="V506" s="538"/>
      <c r="W506" s="538"/>
      <c r="X506" s="538"/>
      <c r="Y506" s="538"/>
      <c r="Z506" s="538"/>
      <c r="AA506" s="538"/>
      <c r="AB506" s="538"/>
      <c r="AC506" s="538"/>
      <c r="AD506" s="538"/>
      <c r="AE506" s="538"/>
      <c r="AF506" s="538"/>
      <c r="AG506" s="538"/>
      <c r="AH506" s="538"/>
      <c r="AI506" s="538"/>
      <c r="AJ506" s="538"/>
      <c r="AK506" s="538"/>
      <c r="AL506" s="538"/>
      <c r="AM506" s="538"/>
      <c r="AN506" s="538"/>
      <c r="AO506" s="538"/>
      <c r="AP506" s="538"/>
      <c r="AQ506" s="538"/>
      <c r="AR506" s="538"/>
      <c r="AS506" s="538"/>
      <c r="AT506" s="538"/>
      <c r="AU506" s="538"/>
      <c r="AV506" s="538"/>
      <c r="AW506" s="1104"/>
      <c r="AX506" s="469"/>
      <c r="AY506" s="276"/>
      <c r="BA506" s="192">
        <f t="shared" si="133"/>
        <v>8</v>
      </c>
      <c r="BB506" s="192">
        <f t="shared" si="140"/>
        <v>5</v>
      </c>
      <c r="BC506" s="192">
        <f>BC505</f>
        <v>1</v>
      </c>
      <c r="BD506" s="192"/>
      <c r="BE506" s="192"/>
      <c r="BF506" s="1102"/>
      <c r="BG506" s="559" t="str">
        <f t="shared" ca="1" si="134"/>
        <v/>
      </c>
      <c r="BH506" s="560" t="str">
        <f t="shared" ca="1" si="135"/>
        <v/>
      </c>
      <c r="BI506" s="560" t="str">
        <f t="shared" ca="1" si="136"/>
        <v/>
      </c>
      <c r="BJ506" s="560" t="str">
        <f t="shared" ca="1" si="137"/>
        <v/>
      </c>
      <c r="BK506" s="560" t="str">
        <f t="shared" ca="1" si="138"/>
        <v/>
      </c>
      <c r="BL506" s="561" t="str">
        <f t="shared" ca="1" si="139"/>
        <v/>
      </c>
      <c r="CV506" s="1528"/>
      <c r="CW506" s="1529"/>
      <c r="CX506" s="1529"/>
      <c r="CY506" s="1529"/>
      <c r="CZ506" s="1529"/>
      <c r="DA506" s="1529"/>
      <c r="DB506" s="1529"/>
      <c r="DC506" s="1529"/>
      <c r="DD506" s="1991"/>
      <c r="DE506" s="1992"/>
      <c r="DF506" s="1992"/>
      <c r="DG506" s="1993"/>
      <c r="DH506" s="1264"/>
      <c r="DI506" s="1264"/>
      <c r="DJ506" s="1264"/>
      <c r="DK506" s="1264"/>
      <c r="DL506" s="1264"/>
      <c r="DM506" s="1264"/>
      <c r="DN506" s="1264"/>
      <c r="DO506" s="1264"/>
      <c r="DP506" s="1264"/>
      <c r="DQ506" s="1264"/>
      <c r="DR506" s="307"/>
    </row>
    <row r="507" spans="1:131" s="465" customFormat="1" ht="15" customHeight="1">
      <c r="A507" s="1758" t="str">
        <f>$BD507&amp;"."</f>
        <v>①.</v>
      </c>
      <c r="B507" s="1759"/>
      <c r="C507" s="1759"/>
      <c r="D507" s="1759"/>
      <c r="E507" s="1759"/>
      <c r="F507" s="275" t="s">
        <v>1694</v>
      </c>
      <c r="G507" s="858"/>
      <c r="H507" s="858"/>
      <c r="I507" s="858"/>
      <c r="J507" s="858"/>
      <c r="K507" s="858"/>
      <c r="L507" s="858"/>
      <c r="M507" s="858"/>
      <c r="N507" s="858"/>
      <c r="O507" s="858"/>
      <c r="P507" s="858"/>
      <c r="Q507" s="858"/>
      <c r="R507" s="858"/>
      <c r="S507" s="858"/>
      <c r="T507" s="858"/>
      <c r="U507" s="858"/>
      <c r="V507" s="858"/>
      <c r="W507" s="858"/>
      <c r="X507" s="858"/>
      <c r="Y507" s="858"/>
      <c r="Z507" s="858"/>
      <c r="AA507" s="858"/>
      <c r="AB507" s="858"/>
      <c r="AC507" s="858"/>
      <c r="AD507" s="858"/>
      <c r="AE507" s="858"/>
      <c r="AF507" s="858"/>
      <c r="AG507" s="858"/>
      <c r="AH507" s="858"/>
      <c r="AI507" s="858"/>
      <c r="AJ507" s="858"/>
      <c r="AK507" s="858"/>
      <c r="AL507" s="858"/>
      <c r="AM507" s="858"/>
      <c r="AN507" s="858"/>
      <c r="AO507" s="858"/>
      <c r="AP507" s="858"/>
      <c r="AQ507" s="858"/>
      <c r="AR507" s="858"/>
      <c r="AS507" s="858"/>
      <c r="AT507" s="858"/>
      <c r="AU507" s="858"/>
      <c r="AV507" s="858"/>
      <c r="AW507" s="858"/>
      <c r="AX507" s="858"/>
      <c r="AY507" s="223"/>
      <c r="BA507" s="192">
        <f t="shared" si="133"/>
        <v>8</v>
      </c>
      <c r="BB507" s="192">
        <f t="shared" si="140"/>
        <v>5</v>
      </c>
      <c r="BC507" s="192">
        <f>BC506</f>
        <v>1</v>
      </c>
      <c r="BD507" s="193" t="str">
        <f>IF(ISBLANK(BD506),"①",CHAR(CODE(BD506)+1))</f>
        <v>①</v>
      </c>
      <c r="BE507" s="1101"/>
      <c r="BF507" s="1101"/>
      <c r="BG507" s="559" t="str">
        <f t="shared" ca="1" si="134"/>
        <v/>
      </c>
      <c r="BH507" s="560" t="str">
        <f t="shared" ca="1" si="135"/>
        <v/>
      </c>
      <c r="BI507" s="560" t="str">
        <f t="shared" ca="1" si="136"/>
        <v/>
      </c>
      <c r="BJ507" s="560" t="str">
        <f t="shared" ca="1" si="137"/>
        <v/>
      </c>
      <c r="BK507" s="560" t="str">
        <f t="shared" ca="1" si="138"/>
        <v/>
      </c>
      <c r="BL507" s="561" t="str">
        <f t="shared" ca="1" si="139"/>
        <v/>
      </c>
      <c r="CV507" s="1488" t="s">
        <v>2265</v>
      </c>
      <c r="CW507" s="1489"/>
      <c r="CX507" s="1489"/>
      <c r="CY507" s="1489"/>
      <c r="CZ507" s="1489"/>
      <c r="DA507" s="1489"/>
      <c r="DB507" s="1489"/>
      <c r="DC507" s="1489"/>
      <c r="DD507" s="1859">
        <v>44643</v>
      </c>
      <c r="DE507" s="1860"/>
      <c r="DF507" s="1860"/>
      <c r="DG507" s="1861"/>
      <c r="DH507" s="1264"/>
      <c r="DI507" s="1264"/>
      <c r="DJ507" s="1264"/>
      <c r="DK507" s="1264"/>
      <c r="DL507" s="1264"/>
      <c r="DM507" s="1264"/>
      <c r="DN507" s="1264"/>
      <c r="DO507" s="1264"/>
      <c r="DP507" s="1264"/>
      <c r="DQ507" s="1264"/>
      <c r="DR507" s="307"/>
    </row>
    <row r="508" spans="1:131" s="465" customFormat="1" ht="15" customHeight="1">
      <c r="A508" s="1450"/>
      <c r="B508" s="1450"/>
      <c r="C508" s="1450"/>
      <c r="D508" s="1450"/>
      <c r="E508" s="469"/>
      <c r="F508" s="469" t="s">
        <v>1695</v>
      </c>
      <c r="G508" s="469"/>
      <c r="H508" s="469"/>
      <c r="I508" s="469"/>
      <c r="J508" s="469"/>
      <c r="K508" s="469"/>
      <c r="L508" s="469"/>
      <c r="M508" s="469"/>
      <c r="N508" s="469"/>
      <c r="O508" s="469"/>
      <c r="P508" s="469"/>
      <c r="Q508" s="469"/>
      <c r="R508" s="469"/>
      <c r="S508" s="469"/>
      <c r="T508" s="469"/>
      <c r="U508" s="469"/>
      <c r="V508" s="469"/>
      <c r="W508" s="469"/>
      <c r="X508" s="469"/>
      <c r="Y508" s="469"/>
      <c r="Z508" s="469"/>
      <c r="AA508" s="469"/>
      <c r="AB508" s="469"/>
      <c r="AC508" s="469"/>
      <c r="AD508" s="469"/>
      <c r="AE508" s="469"/>
      <c r="AF508" s="469"/>
      <c r="AG508" s="469"/>
      <c r="AH508" s="469"/>
      <c r="AI508" s="469"/>
      <c r="AJ508" s="469"/>
      <c r="AK508" s="469"/>
      <c r="AL508" s="469"/>
      <c r="AM508" s="469"/>
      <c r="AN508" s="469"/>
      <c r="AO508" s="469"/>
      <c r="AP508" s="469"/>
      <c r="AQ508" s="469"/>
      <c r="AR508" s="469"/>
      <c r="AS508" s="469"/>
      <c r="AT508" s="469"/>
      <c r="AU508" s="469"/>
      <c r="AV508" s="469"/>
      <c r="AW508" s="469"/>
      <c r="AX508" s="469"/>
      <c r="AY508" s="276"/>
      <c r="BA508" s="192">
        <f t="shared" ref="BA508:BD513" si="141">BA507</f>
        <v>8</v>
      </c>
      <c r="BB508" s="192">
        <f t="shared" si="141"/>
        <v>5</v>
      </c>
      <c r="BC508" s="192">
        <f t="shared" si="141"/>
        <v>1</v>
      </c>
      <c r="BD508" s="192" t="str">
        <f t="shared" si="141"/>
        <v>①</v>
      </c>
      <c r="BE508" s="192"/>
      <c r="BF508" s="1102"/>
      <c r="BG508" s="559" t="str">
        <f t="shared" ca="1" si="134"/>
        <v/>
      </c>
      <c r="BH508" s="560" t="str">
        <f t="shared" ca="1" si="135"/>
        <v/>
      </c>
      <c r="BI508" s="560" t="str">
        <f t="shared" ca="1" si="136"/>
        <v/>
      </c>
      <c r="BJ508" s="560" t="str">
        <f t="shared" ca="1" si="137"/>
        <v/>
      </c>
      <c r="BK508" s="560" t="str">
        <f t="shared" ca="1" si="138"/>
        <v/>
      </c>
      <c r="BL508" s="561" t="str">
        <f t="shared" ca="1" si="139"/>
        <v/>
      </c>
      <c r="CV508" s="1528"/>
      <c r="CW508" s="1529"/>
      <c r="CX508" s="1529"/>
      <c r="CY508" s="1529"/>
      <c r="CZ508" s="1529"/>
      <c r="DA508" s="1529"/>
      <c r="DB508" s="1529"/>
      <c r="DC508" s="1529"/>
      <c r="DD508" s="1991"/>
      <c r="DE508" s="1992"/>
      <c r="DF508" s="1992"/>
      <c r="DG508" s="1993"/>
      <c r="DH508" s="1264"/>
      <c r="DI508" s="1264"/>
      <c r="DJ508" s="1264"/>
      <c r="DK508" s="1264"/>
      <c r="DL508" s="1264"/>
      <c r="DM508" s="1264"/>
      <c r="DN508" s="1264"/>
      <c r="DO508" s="1264"/>
      <c r="DP508" s="1264"/>
      <c r="DQ508" s="1264"/>
      <c r="DR508" s="307"/>
    </row>
    <row r="509" spans="1:131" s="465" customFormat="1" ht="15" customHeight="1">
      <c r="A509" s="1760" t="str">
        <f>$BA509&amp;"."&amp;$BB509&amp;"."&amp;$BC509&amp;"."</f>
        <v>8.5.2.</v>
      </c>
      <c r="B509" s="1761"/>
      <c r="C509" s="1761"/>
      <c r="D509" s="1761"/>
      <c r="E509" s="469" t="s">
        <v>1700</v>
      </c>
      <c r="F509" s="469"/>
      <c r="G509" s="469"/>
      <c r="H509" s="469"/>
      <c r="I509" s="469"/>
      <c r="J509" s="469"/>
      <c r="K509" s="469"/>
      <c r="L509" s="469"/>
      <c r="M509" s="469"/>
      <c r="N509" s="469"/>
      <c r="O509" s="469"/>
      <c r="P509" s="469"/>
      <c r="Q509" s="469"/>
      <c r="R509" s="469"/>
      <c r="S509" s="469"/>
      <c r="T509" s="469"/>
      <c r="U509" s="469"/>
      <c r="V509" s="469"/>
      <c r="W509" s="469"/>
      <c r="X509" s="469"/>
      <c r="Y509" s="469"/>
      <c r="Z509" s="469"/>
      <c r="AA509" s="469"/>
      <c r="AB509" s="469"/>
      <c r="AC509" s="469"/>
      <c r="AD509" s="469"/>
      <c r="AE509" s="469"/>
      <c r="AF509" s="469"/>
      <c r="AG509" s="469"/>
      <c r="AH509" s="469"/>
      <c r="AI509" s="469"/>
      <c r="AJ509" s="469"/>
      <c r="AK509" s="469"/>
      <c r="AL509" s="469"/>
      <c r="AM509" s="469"/>
      <c r="AN509" s="469"/>
      <c r="AO509" s="469"/>
      <c r="AP509" s="469"/>
      <c r="AQ509" s="469"/>
      <c r="AR509" s="469"/>
      <c r="AS509" s="469"/>
      <c r="AT509" s="469"/>
      <c r="AU509" s="469"/>
      <c r="AV509" s="469"/>
      <c r="AW509" s="469"/>
      <c r="AX509" s="469"/>
      <c r="AY509" s="276"/>
      <c r="BA509" s="192">
        <f t="shared" si="141"/>
        <v>8</v>
      </c>
      <c r="BB509" s="192">
        <f t="shared" si="141"/>
        <v>5</v>
      </c>
      <c r="BC509" s="193">
        <f>BC508+1</f>
        <v>2</v>
      </c>
      <c r="BD509" s="192"/>
      <c r="BE509" s="192"/>
      <c r="BF509" s="1102"/>
      <c r="BG509" s="559" t="str">
        <f t="shared" ref="BG509:BL512" ca="1" si="142">IF(BA509&lt;&gt;"",IF(MID(_xlfn.FORMULATEXT(BA509),SEARCH("[",_xlfn.FORMULATEXT(BA509))+1,SEARCH("]",_xlfn.FORMULATEXT(BA509))-(SEARCH("[",_xlfn.FORMULATEXT(BA509))+1))="-1","",1),"")</f>
        <v/>
      </c>
      <c r="BH509" s="560" t="str">
        <f t="shared" ca="1" si="142"/>
        <v/>
      </c>
      <c r="BI509" s="560" t="str">
        <f t="shared" ca="1" si="142"/>
        <v/>
      </c>
      <c r="BJ509" s="560" t="str">
        <f t="shared" ca="1" si="142"/>
        <v/>
      </c>
      <c r="BK509" s="560" t="str">
        <f t="shared" ca="1" si="142"/>
        <v/>
      </c>
      <c r="BL509" s="561" t="str">
        <f t="shared" ca="1" si="142"/>
        <v/>
      </c>
      <c r="CV509" s="1488" t="s">
        <v>2265</v>
      </c>
      <c r="CW509" s="1489"/>
      <c r="CX509" s="1489"/>
      <c r="CY509" s="1489"/>
      <c r="CZ509" s="1489"/>
      <c r="DA509" s="1489"/>
      <c r="DB509" s="1489"/>
      <c r="DC509" s="1489"/>
      <c r="DD509" s="1859">
        <v>44643</v>
      </c>
      <c r="DE509" s="1860"/>
      <c r="DF509" s="1860"/>
      <c r="DG509" s="1861"/>
      <c r="DH509" s="1264"/>
      <c r="DI509" s="1264"/>
      <c r="DJ509" s="1264"/>
      <c r="DK509" s="1264"/>
      <c r="DL509" s="1264"/>
      <c r="DM509" s="1264"/>
      <c r="DN509" s="1264"/>
      <c r="DO509" s="1264"/>
      <c r="DP509" s="1264"/>
      <c r="DQ509" s="1264"/>
      <c r="DR509" s="307"/>
    </row>
    <row r="510" spans="1:131" s="465" customFormat="1" ht="15" customHeight="1">
      <c r="A510" s="1450"/>
      <c r="B510" s="1450"/>
      <c r="C510" s="1450"/>
      <c r="D510" s="1450"/>
      <c r="E510" s="469" t="s">
        <v>1701</v>
      </c>
      <c r="F510" s="469"/>
      <c r="G510" s="469"/>
      <c r="H510" s="469"/>
      <c r="I510" s="469"/>
      <c r="J510" s="469"/>
      <c r="K510" s="469"/>
      <c r="L510" s="469"/>
      <c r="M510" s="469"/>
      <c r="N510" s="469"/>
      <c r="O510" s="469"/>
      <c r="P510" s="469"/>
      <c r="Q510" s="469"/>
      <c r="R510" s="469"/>
      <c r="S510" s="469"/>
      <c r="T510" s="469"/>
      <c r="U510" s="469"/>
      <c r="V510" s="469"/>
      <c r="W510" s="469"/>
      <c r="X510" s="469"/>
      <c r="Y510" s="469"/>
      <c r="Z510" s="469"/>
      <c r="AA510" s="469"/>
      <c r="AB510" s="469"/>
      <c r="AC510" s="469"/>
      <c r="AD510" s="469"/>
      <c r="AE510" s="469"/>
      <c r="AF510" s="469"/>
      <c r="AG510" s="469"/>
      <c r="AH510" s="469"/>
      <c r="AI510" s="469"/>
      <c r="AJ510" s="469"/>
      <c r="AK510" s="469"/>
      <c r="AL510" s="469"/>
      <c r="AM510" s="469"/>
      <c r="AN510" s="469"/>
      <c r="AO510" s="469"/>
      <c r="AP510" s="469"/>
      <c r="AQ510" s="469"/>
      <c r="AR510" s="469"/>
      <c r="AS510" s="469"/>
      <c r="AT510" s="469"/>
      <c r="AU510" s="469"/>
      <c r="AV510" s="469"/>
      <c r="AW510" s="469"/>
      <c r="AX510" s="469"/>
      <c r="AY510" s="276"/>
      <c r="BA510" s="192">
        <f t="shared" si="141"/>
        <v>8</v>
      </c>
      <c r="BB510" s="192">
        <f t="shared" si="141"/>
        <v>5</v>
      </c>
      <c r="BC510" s="192">
        <f t="shared" si="141"/>
        <v>2</v>
      </c>
      <c r="BD510" s="192"/>
      <c r="BE510" s="192"/>
      <c r="BF510" s="1102"/>
      <c r="BG510" s="559" t="str">
        <f t="shared" ca="1" si="142"/>
        <v/>
      </c>
      <c r="BH510" s="560" t="str">
        <f t="shared" ca="1" si="142"/>
        <v/>
      </c>
      <c r="BI510" s="560" t="str">
        <f t="shared" ca="1" si="142"/>
        <v/>
      </c>
      <c r="BJ510" s="560" t="str">
        <f t="shared" ca="1" si="142"/>
        <v/>
      </c>
      <c r="BK510" s="560" t="str">
        <f t="shared" ca="1" si="142"/>
        <v/>
      </c>
      <c r="BL510" s="561" t="str">
        <f t="shared" ca="1" si="142"/>
        <v/>
      </c>
      <c r="CV510" s="1528"/>
      <c r="CW510" s="1529"/>
      <c r="CX510" s="1529"/>
      <c r="CY510" s="1529"/>
      <c r="CZ510" s="1529"/>
      <c r="DA510" s="1529"/>
      <c r="DB510" s="1529"/>
      <c r="DC510" s="1529"/>
      <c r="DD510" s="1991"/>
      <c r="DE510" s="1992"/>
      <c r="DF510" s="1992"/>
      <c r="DG510" s="1993"/>
      <c r="DH510" s="1264"/>
      <c r="DI510" s="1264"/>
      <c r="DJ510" s="1264"/>
      <c r="DK510" s="1264"/>
      <c r="DL510" s="1264"/>
      <c r="DM510" s="1264"/>
      <c r="DN510" s="1264"/>
      <c r="DO510" s="1264"/>
      <c r="DP510" s="1264"/>
      <c r="DQ510" s="1264"/>
      <c r="DR510" s="307"/>
    </row>
    <row r="511" spans="1:131" s="87" customFormat="1" ht="15" customHeight="1">
      <c r="A511" s="1090"/>
      <c r="B511" s="1091"/>
      <c r="C511" s="1091"/>
      <c r="D511" s="1091"/>
      <c r="E511" s="978" t="s">
        <v>103</v>
      </c>
      <c r="F511" s="979"/>
      <c r="G511" s="979"/>
      <c r="H511" s="979"/>
      <c r="I511" s="979"/>
      <c r="J511" s="979"/>
      <c r="K511" s="979"/>
      <c r="L511" s="980"/>
      <c r="M511" s="1290" t="s">
        <v>306</v>
      </c>
      <c r="N511" s="1455"/>
      <c r="O511" s="266" t="str">
        <f>"("&amp;VLOOKUP(M511,[1]processing_log!$B$37:$Y$105,4,FALSE)&amp;" - "&amp;VLOOKUP(M511,[1]processing_log!$B$37:$Y$105,21,FALSE)&amp;VLOOKUP(M511,[1]processing_log!$B$37:$Y$105,24,FALSE)&amp;")"</f>
        <v>(他処理 - 開始)</v>
      </c>
      <c r="P511" s="1455"/>
      <c r="Q511" s="1455"/>
      <c r="R511" s="1455"/>
      <c r="S511" s="1455"/>
      <c r="T511" s="1455"/>
      <c r="U511" s="1455"/>
      <c r="V511" s="1455"/>
      <c r="W511" s="1455"/>
      <c r="X511" s="1455"/>
      <c r="Y511" s="1455"/>
      <c r="Z511" s="1455"/>
      <c r="AA511" s="1455"/>
      <c r="AB511" s="1455"/>
      <c r="AC511" s="1455"/>
      <c r="AD511" s="1455"/>
      <c r="AE511" s="1455"/>
      <c r="AF511" s="1455"/>
      <c r="AG511" s="1455"/>
      <c r="AH511" s="1455"/>
      <c r="AI511" s="1455"/>
      <c r="AJ511" s="1455"/>
      <c r="AK511" s="1455"/>
      <c r="AL511" s="1455"/>
      <c r="AM511" s="1455"/>
      <c r="AN511" s="1455"/>
      <c r="AO511" s="1455"/>
      <c r="AP511" s="1455"/>
      <c r="AQ511" s="1455"/>
      <c r="AR511" s="1455"/>
      <c r="AS511" s="1455"/>
      <c r="AT511" s="1455"/>
      <c r="AU511" s="1455"/>
      <c r="AV511" s="1455"/>
      <c r="AW511" s="1455"/>
      <c r="AX511" s="1292"/>
      <c r="AY511" s="1293"/>
      <c r="AZ511" s="95"/>
      <c r="BA511" s="192">
        <f t="shared" si="141"/>
        <v>8</v>
      </c>
      <c r="BB511" s="95">
        <f t="shared" si="141"/>
        <v>5</v>
      </c>
      <c r="BC511" s="95">
        <f>BC510</f>
        <v>2</v>
      </c>
      <c r="BD511" s="95"/>
      <c r="BE511" s="95"/>
      <c r="BF511" s="95"/>
      <c r="BG511" s="563" t="str">
        <f t="shared" ca="1" si="142"/>
        <v/>
      </c>
      <c r="BH511" s="564" t="str">
        <f t="shared" ca="1" si="142"/>
        <v/>
      </c>
      <c r="BI511" s="564" t="str">
        <f t="shared" ca="1" si="142"/>
        <v/>
      </c>
      <c r="BJ511" s="564" t="str">
        <f t="shared" ca="1" si="142"/>
        <v/>
      </c>
      <c r="BK511" s="564" t="str">
        <f t="shared" ca="1" si="142"/>
        <v/>
      </c>
      <c r="BL511" s="565" t="str">
        <f t="shared" ca="1" si="142"/>
        <v/>
      </c>
      <c r="BM511" s="95"/>
      <c r="BN511" s="95"/>
      <c r="BO511" s="95"/>
      <c r="BP511" s="95"/>
      <c r="BQ511" s="95"/>
      <c r="BR511" s="95"/>
      <c r="BS511" s="95"/>
      <c r="BT511" s="95"/>
      <c r="BU511" s="95"/>
      <c r="BV511" s="95"/>
      <c r="BW511" s="95"/>
      <c r="BX511" s="95"/>
      <c r="BY511" s="95"/>
      <c r="BZ511" s="95"/>
      <c r="CA511" s="95"/>
      <c r="CB511" s="95"/>
      <c r="CC511" s="95"/>
      <c r="CD511" s="95"/>
      <c r="CE511" s="95"/>
      <c r="CF511" s="95"/>
      <c r="CG511" s="95"/>
      <c r="CH511" s="95"/>
      <c r="CI511" s="95"/>
      <c r="CJ511" s="95"/>
      <c r="CK511" s="95"/>
      <c r="CL511" s="95"/>
      <c r="CM511" s="95"/>
      <c r="CN511" s="95"/>
      <c r="CO511" s="95"/>
      <c r="CP511" s="95"/>
      <c r="CQ511" s="95"/>
      <c r="CR511" s="95"/>
      <c r="CS511" s="95"/>
      <c r="CV511" s="1547"/>
      <c r="CW511" s="1548"/>
      <c r="CX511" s="1548"/>
      <c r="CY511" s="1548"/>
      <c r="CZ511" s="1548"/>
      <c r="DA511" s="1548"/>
      <c r="DB511" s="1548"/>
      <c r="DC511" s="1548"/>
      <c r="DD511" s="1991"/>
      <c r="DE511" s="1992"/>
      <c r="DF511" s="1992"/>
      <c r="DG511" s="1993"/>
      <c r="DH511" s="1543"/>
      <c r="DI511" s="1543"/>
      <c r="DJ511" s="1543"/>
      <c r="DK511" s="1543"/>
      <c r="DL511" s="1543"/>
      <c r="DM511" s="1543"/>
      <c r="DN511" s="1543"/>
      <c r="DO511" s="1543"/>
      <c r="DP511" s="1543"/>
      <c r="DQ511" s="1543"/>
      <c r="DR511" s="1544"/>
    </row>
    <row r="512" spans="1:131" s="87" customFormat="1" ht="15" customHeight="1">
      <c r="A512" s="1090"/>
      <c r="B512" s="1091"/>
      <c r="C512" s="1091"/>
      <c r="D512" s="1091"/>
      <c r="E512" s="984" t="s">
        <v>104</v>
      </c>
      <c r="F512" s="985"/>
      <c r="G512" s="985"/>
      <c r="H512" s="985"/>
      <c r="I512" s="985"/>
      <c r="J512" s="985"/>
      <c r="K512" s="985"/>
      <c r="L512" s="986"/>
      <c r="M512" s="1458" t="s">
        <v>1702</v>
      </c>
      <c r="N512" s="1459"/>
      <c r="O512" s="1459"/>
      <c r="P512" s="1459"/>
      <c r="Q512" s="1459"/>
      <c r="R512" s="1459"/>
      <c r="S512" s="1459"/>
      <c r="T512" s="1459"/>
      <c r="U512" s="1459"/>
      <c r="V512" s="1459"/>
      <c r="W512" s="1459"/>
      <c r="X512" s="1459"/>
      <c r="Y512" s="1459"/>
      <c r="Z512" s="1459"/>
      <c r="AA512" s="1459"/>
      <c r="AB512" s="1459"/>
      <c r="AC512" s="1459"/>
      <c r="AD512" s="1459"/>
      <c r="AE512" s="1459"/>
      <c r="AF512" s="1459"/>
      <c r="AG512" s="1459"/>
      <c r="AH512" s="1459"/>
      <c r="AI512" s="1459"/>
      <c r="AJ512" s="1459"/>
      <c r="AK512" s="1459"/>
      <c r="AL512" s="1459"/>
      <c r="AM512" s="1459"/>
      <c r="AN512" s="1459"/>
      <c r="AO512" s="1459"/>
      <c r="AP512" s="1459"/>
      <c r="AQ512" s="1459"/>
      <c r="AR512" s="1459"/>
      <c r="AS512" s="1459"/>
      <c r="AT512" s="1459"/>
      <c r="AU512" s="1459"/>
      <c r="AV512" s="1459"/>
      <c r="AW512" s="1459"/>
      <c r="AX512" s="1296"/>
      <c r="AY512" s="1293"/>
      <c r="AZ512" s="95"/>
      <c r="BA512" s="192">
        <f t="shared" si="141"/>
        <v>8</v>
      </c>
      <c r="BB512" s="95">
        <f t="shared" si="141"/>
        <v>5</v>
      </c>
      <c r="BC512" s="95">
        <f>BC511</f>
        <v>2</v>
      </c>
      <c r="BD512" s="95"/>
      <c r="BE512" s="95"/>
      <c r="BF512" s="95"/>
      <c r="BG512" s="563" t="str">
        <f t="shared" ca="1" si="142"/>
        <v/>
      </c>
      <c r="BH512" s="564" t="str">
        <f t="shared" ca="1" si="142"/>
        <v/>
      </c>
      <c r="BI512" s="564" t="str">
        <f t="shared" ca="1" si="142"/>
        <v/>
      </c>
      <c r="BJ512" s="564" t="str">
        <f t="shared" ca="1" si="142"/>
        <v/>
      </c>
      <c r="BK512" s="564" t="str">
        <f t="shared" ca="1" si="142"/>
        <v/>
      </c>
      <c r="BL512" s="565" t="str">
        <f t="shared" ca="1" si="142"/>
        <v/>
      </c>
      <c r="BM512" s="95"/>
      <c r="BN512" s="95"/>
      <c r="BO512" s="95"/>
      <c r="BP512" s="95"/>
      <c r="BQ512" s="95"/>
      <c r="BR512" s="95"/>
      <c r="BS512" s="95"/>
      <c r="BT512" s="95"/>
      <c r="BU512" s="95"/>
      <c r="BV512" s="95"/>
      <c r="BW512" s="95"/>
      <c r="BX512" s="95"/>
      <c r="BY512" s="95"/>
      <c r="BZ512" s="95"/>
      <c r="CA512" s="95"/>
      <c r="CB512" s="95"/>
      <c r="CC512" s="95"/>
      <c r="CD512" s="95"/>
      <c r="CE512" s="95"/>
      <c r="CF512" s="95"/>
      <c r="CG512" s="95"/>
      <c r="CH512" s="95"/>
      <c r="CI512" s="95"/>
      <c r="CJ512" s="95"/>
      <c r="CK512" s="95"/>
      <c r="CL512" s="95"/>
      <c r="CM512" s="95"/>
      <c r="CN512" s="95"/>
      <c r="CO512" s="95"/>
      <c r="CP512" s="95"/>
      <c r="CQ512" s="95"/>
      <c r="CR512" s="95"/>
      <c r="CS512" s="95"/>
      <c r="CV512" s="1547"/>
      <c r="CW512" s="1548"/>
      <c r="CX512" s="1548"/>
      <c r="CY512" s="1548"/>
      <c r="CZ512" s="1548"/>
      <c r="DA512" s="1548"/>
      <c r="DB512" s="1548"/>
      <c r="DC512" s="1548"/>
      <c r="DD512" s="1991"/>
      <c r="DE512" s="1992"/>
      <c r="DF512" s="1992"/>
      <c r="DG512" s="1993"/>
      <c r="DH512" s="1543"/>
      <c r="DI512" s="1543"/>
      <c r="DJ512" s="1543"/>
      <c r="DK512" s="1543"/>
      <c r="DL512" s="1543"/>
      <c r="DM512" s="1543"/>
      <c r="DN512" s="1543"/>
      <c r="DO512" s="1543"/>
      <c r="DP512" s="1543"/>
      <c r="DQ512" s="1543"/>
      <c r="DR512" s="1544"/>
    </row>
    <row r="513" spans="1:122" s="465" customFormat="1" ht="15" customHeight="1">
      <c r="A513" s="1760" t="str">
        <f>$BA513&amp;"."&amp;$BB513&amp;"."&amp;$BC513&amp;"."</f>
        <v>8.5.3.</v>
      </c>
      <c r="B513" s="1761"/>
      <c r="C513" s="1761"/>
      <c r="D513" s="1761"/>
      <c r="E513" s="469" t="s">
        <v>1699</v>
      </c>
      <c r="F513" s="469"/>
      <c r="G513" s="469"/>
      <c r="H513" s="469"/>
      <c r="I513" s="469"/>
      <c r="J513" s="469"/>
      <c r="K513" s="469"/>
      <c r="L513" s="469"/>
      <c r="M513" s="469"/>
      <c r="N513" s="469"/>
      <c r="O513" s="469"/>
      <c r="P513" s="469"/>
      <c r="Q513" s="469"/>
      <c r="R513" s="469"/>
      <c r="S513" s="469"/>
      <c r="T513" s="469"/>
      <c r="U513" s="469"/>
      <c r="V513" s="469"/>
      <c r="W513" s="469"/>
      <c r="X513" s="469"/>
      <c r="Y513" s="469"/>
      <c r="Z513" s="469"/>
      <c r="AA513" s="469"/>
      <c r="AB513" s="469"/>
      <c r="AC513" s="469"/>
      <c r="AD513" s="469"/>
      <c r="AE513" s="469"/>
      <c r="AF513" s="469"/>
      <c r="AG513" s="469"/>
      <c r="AH513" s="469"/>
      <c r="AI513" s="469"/>
      <c r="AJ513" s="469"/>
      <c r="AK513" s="469"/>
      <c r="AL513" s="469"/>
      <c r="AM513" s="469"/>
      <c r="AN513" s="469"/>
      <c r="AO513" s="469"/>
      <c r="AP513" s="469"/>
      <c r="AQ513" s="469"/>
      <c r="AR513" s="469"/>
      <c r="AS513" s="469"/>
      <c r="AT513" s="469"/>
      <c r="AU513" s="469"/>
      <c r="AV513" s="469"/>
      <c r="AW513" s="469"/>
      <c r="AX513" s="469"/>
      <c r="AY513" s="276"/>
      <c r="BA513" s="192">
        <f t="shared" si="141"/>
        <v>8</v>
      </c>
      <c r="BB513" s="192">
        <f t="shared" si="141"/>
        <v>5</v>
      </c>
      <c r="BC513" s="193">
        <f>BC512+1</f>
        <v>3</v>
      </c>
      <c r="BD513" s="192"/>
      <c r="BE513" s="192"/>
      <c r="BF513" s="1102"/>
      <c r="BG513" s="559" t="str">
        <f t="shared" ref="BG513:BG527" ca="1" si="143">IF(BA513&lt;&gt;"",IF(MID(_xlfn.FORMULATEXT(BA513),SEARCH("[",_xlfn.FORMULATEXT(BA513))+1,SEARCH("]",_xlfn.FORMULATEXT(BA513))-(SEARCH("[",_xlfn.FORMULATEXT(BA513))+1))="-1","",1),"")</f>
        <v/>
      </c>
      <c r="BH513" s="560" t="str">
        <f t="shared" ref="BH513:BH527" ca="1" si="144">IF(BB513&lt;&gt;"",IF(MID(_xlfn.FORMULATEXT(BB513),SEARCH("[",_xlfn.FORMULATEXT(BB513))+1,SEARCH("]",_xlfn.FORMULATEXT(BB513))-(SEARCH("[",_xlfn.FORMULATEXT(BB513))+1))="-1","",1),"")</f>
        <v/>
      </c>
      <c r="BI513" s="560" t="str">
        <f t="shared" ref="BI513:BI527" ca="1" si="145">IF(BC513&lt;&gt;"",IF(MID(_xlfn.FORMULATEXT(BC513),SEARCH("[",_xlfn.FORMULATEXT(BC513))+1,SEARCH("]",_xlfn.FORMULATEXT(BC513))-(SEARCH("[",_xlfn.FORMULATEXT(BC513))+1))="-1","",1),"")</f>
        <v/>
      </c>
      <c r="BJ513" s="560" t="str">
        <f t="shared" ref="BJ513:BJ527" ca="1" si="146">IF(BD513&lt;&gt;"",IF(MID(_xlfn.FORMULATEXT(BD513),SEARCH("[",_xlfn.FORMULATEXT(BD513))+1,SEARCH("]",_xlfn.FORMULATEXT(BD513))-(SEARCH("[",_xlfn.FORMULATEXT(BD513))+1))="-1","",1),"")</f>
        <v/>
      </c>
      <c r="BK513" s="560" t="str">
        <f t="shared" ref="BK513:BK527" ca="1" si="147">IF(BE513&lt;&gt;"",IF(MID(_xlfn.FORMULATEXT(BE513),SEARCH("[",_xlfn.FORMULATEXT(BE513))+1,SEARCH("]",_xlfn.FORMULATEXT(BE513))-(SEARCH("[",_xlfn.FORMULATEXT(BE513))+1))="-1","",1),"")</f>
        <v/>
      </c>
      <c r="BL513" s="561" t="str">
        <f t="shared" ref="BL513:BL527" ca="1" si="148">IF(BF513&lt;&gt;"",IF(MID(_xlfn.FORMULATEXT(BF513),SEARCH("[",_xlfn.FORMULATEXT(BF513))+1,SEARCH("]",_xlfn.FORMULATEXT(BF513))-(SEARCH("[",_xlfn.FORMULATEXT(BF513))+1))="-1","",1),"")</f>
        <v/>
      </c>
      <c r="CV513" s="1488" t="s">
        <v>2265</v>
      </c>
      <c r="CW513" s="1489"/>
      <c r="CX513" s="1489"/>
      <c r="CY513" s="1489"/>
      <c r="CZ513" s="1489"/>
      <c r="DA513" s="1489"/>
      <c r="DB513" s="1489"/>
      <c r="DC513" s="1489"/>
      <c r="DD513" s="1859">
        <v>44643</v>
      </c>
      <c r="DE513" s="1860"/>
      <c r="DF513" s="1860"/>
      <c r="DG513" s="1861"/>
      <c r="DH513" s="1264"/>
      <c r="DI513" s="1264"/>
      <c r="DJ513" s="1264"/>
      <c r="DK513" s="1264"/>
      <c r="DL513" s="1264"/>
      <c r="DM513" s="1264"/>
      <c r="DN513" s="1264"/>
      <c r="DO513" s="1264"/>
      <c r="DP513" s="1264"/>
      <c r="DQ513" s="1264"/>
      <c r="DR513" s="307"/>
    </row>
    <row r="514" spans="1:122" s="465" customFormat="1" ht="15" customHeight="1">
      <c r="A514" s="1450"/>
      <c r="B514" s="1450"/>
      <c r="C514" s="1450"/>
      <c r="D514" s="1450"/>
      <c r="E514" s="469" t="str">
        <f>"一覧領域のチェックボックスにチェックが入れられたデータに対し、"&amp;$CL$28&amp;"を行う。"</f>
        <v>一覧領域のチェックボックスにチェックが入れられたデータに対し、「11. 保守計画処理（各工具番号の処理）」を行う。</v>
      </c>
      <c r="F514" s="469"/>
      <c r="G514" s="469"/>
      <c r="H514" s="469"/>
      <c r="I514" s="469"/>
      <c r="J514" s="469"/>
      <c r="K514" s="469"/>
      <c r="L514" s="469"/>
      <c r="M514" s="469"/>
      <c r="N514" s="469"/>
      <c r="O514" s="469"/>
      <c r="P514" s="469"/>
      <c r="Q514" s="469"/>
      <c r="R514" s="469"/>
      <c r="S514" s="469"/>
      <c r="T514" s="469"/>
      <c r="U514" s="469"/>
      <c r="V514" s="469"/>
      <c r="W514" s="469"/>
      <c r="X514" s="469"/>
      <c r="Y514" s="469"/>
      <c r="Z514" s="469"/>
      <c r="AA514" s="469"/>
      <c r="AB514" s="469"/>
      <c r="AC514" s="469"/>
      <c r="AD514" s="469"/>
      <c r="AE514" s="469"/>
      <c r="AF514" s="469"/>
      <c r="AG514" s="469"/>
      <c r="AH514" s="469"/>
      <c r="AI514" s="469"/>
      <c r="AJ514" s="469"/>
      <c r="AK514" s="469"/>
      <c r="AL514" s="469"/>
      <c r="AM514" s="469"/>
      <c r="AN514" s="469"/>
      <c r="AO514" s="469"/>
      <c r="AP514" s="469"/>
      <c r="AQ514" s="469"/>
      <c r="AR514" s="469"/>
      <c r="AS514" s="469"/>
      <c r="AT514" s="469"/>
      <c r="AU514" s="469"/>
      <c r="AV514" s="469"/>
      <c r="AW514" s="469"/>
      <c r="AX514" s="469"/>
      <c r="AY514" s="276"/>
      <c r="BA514" s="192">
        <f>BA513</f>
        <v>8</v>
      </c>
      <c r="BB514" s="192">
        <f>BB513</f>
        <v>5</v>
      </c>
      <c r="BC514" s="192">
        <f>BC513</f>
        <v>3</v>
      </c>
      <c r="BD514" s="192"/>
      <c r="BE514" s="192"/>
      <c r="BF514" s="1102"/>
      <c r="BG514" s="559" t="str">
        <f t="shared" ca="1" si="143"/>
        <v/>
      </c>
      <c r="BH514" s="560" t="str">
        <f t="shared" ca="1" si="144"/>
        <v/>
      </c>
      <c r="BI514" s="560" t="str">
        <f t="shared" ca="1" si="145"/>
        <v/>
      </c>
      <c r="BJ514" s="560" t="str">
        <f t="shared" ca="1" si="146"/>
        <v/>
      </c>
      <c r="BK514" s="560" t="str">
        <f t="shared" ca="1" si="147"/>
        <v/>
      </c>
      <c r="BL514" s="561" t="str">
        <f t="shared" ca="1" si="148"/>
        <v/>
      </c>
      <c r="CV514" s="1528"/>
      <c r="CW514" s="1529"/>
      <c r="CX514" s="1529"/>
      <c r="CY514" s="1529"/>
      <c r="CZ514" s="1529"/>
      <c r="DA514" s="1529"/>
      <c r="DB514" s="1529"/>
      <c r="DC514" s="1529"/>
      <c r="DD514" s="1991"/>
      <c r="DE514" s="1992"/>
      <c r="DF514" s="1992"/>
      <c r="DG514" s="1993"/>
      <c r="DH514" s="1264"/>
      <c r="DI514" s="1264"/>
      <c r="DJ514" s="1264"/>
      <c r="DK514" s="1264"/>
      <c r="DL514" s="1264"/>
      <c r="DM514" s="1264"/>
      <c r="DN514" s="1264"/>
      <c r="DO514" s="1264"/>
      <c r="DP514" s="1264"/>
      <c r="DQ514" s="1264"/>
      <c r="DR514" s="307"/>
    </row>
    <row r="515" spans="1:122" s="465" customFormat="1" ht="15" customHeight="1">
      <c r="A515" s="1760" t="str">
        <f>$BA515&amp;"."&amp;$BB515&amp;"."&amp;$BC515&amp;"."</f>
        <v>8.5.4.</v>
      </c>
      <c r="B515" s="1761"/>
      <c r="C515" s="1761"/>
      <c r="D515" s="1761"/>
      <c r="E515" s="469" t="s">
        <v>1704</v>
      </c>
      <c r="F515" s="469"/>
      <c r="G515" s="469"/>
      <c r="H515" s="469"/>
      <c r="I515" s="469"/>
      <c r="J515" s="469"/>
      <c r="K515" s="469"/>
      <c r="L515" s="469"/>
      <c r="M515" s="469"/>
      <c r="N515" s="469"/>
      <c r="O515" s="469"/>
      <c r="P515" s="469"/>
      <c r="Q515" s="469"/>
      <c r="R515" s="469"/>
      <c r="S515" s="469"/>
      <c r="T515" s="469"/>
      <c r="U515" s="469"/>
      <c r="V515" s="469"/>
      <c r="W515" s="469"/>
      <c r="X515" s="469"/>
      <c r="Y515" s="469"/>
      <c r="Z515" s="469"/>
      <c r="AA515" s="469"/>
      <c r="AB515" s="469"/>
      <c r="AC515" s="469"/>
      <c r="AD515" s="469"/>
      <c r="AE515" s="469"/>
      <c r="AF515" s="469"/>
      <c r="AG515" s="469"/>
      <c r="AH515" s="469"/>
      <c r="AI515" s="469"/>
      <c r="AJ515" s="469"/>
      <c r="AK515" s="469"/>
      <c r="AL515" s="469"/>
      <c r="AM515" s="469"/>
      <c r="AN515" s="469"/>
      <c r="AO515" s="469"/>
      <c r="AP515" s="469"/>
      <c r="AQ515" s="469"/>
      <c r="AR515" s="469"/>
      <c r="AS515" s="469"/>
      <c r="AT515" s="469"/>
      <c r="AU515" s="469"/>
      <c r="AV515" s="469"/>
      <c r="AW515" s="469"/>
      <c r="AX515" s="469"/>
      <c r="AY515" s="276"/>
      <c r="BA515" s="192">
        <f t="shared" ref="BA515:BC517" si="149">BA514</f>
        <v>8</v>
      </c>
      <c r="BB515" s="192">
        <f t="shared" si="149"/>
        <v>5</v>
      </c>
      <c r="BC515" s="193">
        <f>BC514+1</f>
        <v>4</v>
      </c>
      <c r="BD515" s="192"/>
      <c r="BE515" s="192"/>
      <c r="BF515" s="1102"/>
      <c r="BG515" s="559" t="str">
        <f t="shared" ca="1" si="143"/>
        <v/>
      </c>
      <c r="BH515" s="560" t="str">
        <f t="shared" ca="1" si="144"/>
        <v/>
      </c>
      <c r="BI515" s="560" t="str">
        <f t="shared" ca="1" si="145"/>
        <v/>
      </c>
      <c r="BJ515" s="560" t="str">
        <f t="shared" ca="1" si="146"/>
        <v/>
      </c>
      <c r="BK515" s="560" t="str">
        <f t="shared" ca="1" si="147"/>
        <v/>
      </c>
      <c r="BL515" s="561" t="str">
        <f t="shared" ca="1" si="148"/>
        <v/>
      </c>
      <c r="CV515" s="1528"/>
      <c r="CW515" s="1529"/>
      <c r="CX515" s="1529"/>
      <c r="CY515" s="1529"/>
      <c r="CZ515" s="1529"/>
      <c r="DA515" s="1529"/>
      <c r="DB515" s="1529"/>
      <c r="DC515" s="1529"/>
      <c r="DD515" s="1991"/>
      <c r="DE515" s="1992"/>
      <c r="DF515" s="1992"/>
      <c r="DG515" s="1993"/>
      <c r="DH515" s="1264"/>
      <c r="DI515" s="1264"/>
      <c r="DJ515" s="1264"/>
      <c r="DK515" s="1264"/>
      <c r="DL515" s="1264"/>
      <c r="DM515" s="1264"/>
      <c r="DN515" s="1264"/>
      <c r="DO515" s="1264"/>
      <c r="DP515" s="1264"/>
      <c r="DQ515" s="1264"/>
      <c r="DR515" s="307"/>
    </row>
    <row r="516" spans="1:122" s="465" customFormat="1" ht="15" customHeight="1">
      <c r="A516" s="1450"/>
      <c r="B516" s="1450"/>
      <c r="C516" s="1450"/>
      <c r="D516" s="1450"/>
      <c r="E516" s="469" t="s">
        <v>1712</v>
      </c>
      <c r="F516" s="469"/>
      <c r="G516" s="469"/>
      <c r="H516" s="469"/>
      <c r="I516" s="469"/>
      <c r="J516" s="469"/>
      <c r="K516" s="469"/>
      <c r="L516" s="469"/>
      <c r="M516" s="469"/>
      <c r="N516" s="469"/>
      <c r="O516" s="469"/>
      <c r="P516" s="469"/>
      <c r="Q516" s="469"/>
      <c r="R516" s="469"/>
      <c r="S516" s="469"/>
      <c r="T516" s="469"/>
      <c r="U516" s="469"/>
      <c r="V516" s="469"/>
      <c r="W516" s="469"/>
      <c r="X516" s="469"/>
      <c r="Y516" s="469"/>
      <c r="Z516" s="469"/>
      <c r="AA516" s="469"/>
      <c r="AB516" s="469"/>
      <c r="AC516" s="469"/>
      <c r="AD516" s="469"/>
      <c r="AE516" s="469"/>
      <c r="AF516" s="469"/>
      <c r="AG516" s="469"/>
      <c r="AH516" s="469"/>
      <c r="AI516" s="469"/>
      <c r="AJ516" s="469"/>
      <c r="AK516" s="469"/>
      <c r="AL516" s="469"/>
      <c r="AM516" s="469"/>
      <c r="AN516" s="469"/>
      <c r="AO516" s="469"/>
      <c r="AP516" s="469"/>
      <c r="AQ516" s="469"/>
      <c r="AR516" s="469"/>
      <c r="AS516" s="469"/>
      <c r="AT516" s="469"/>
      <c r="AU516" s="469"/>
      <c r="AV516" s="469"/>
      <c r="AW516" s="469"/>
      <c r="AX516" s="469"/>
      <c r="AY516" s="276"/>
      <c r="BA516" s="192">
        <f t="shared" si="149"/>
        <v>8</v>
      </c>
      <c r="BB516" s="192">
        <f t="shared" si="149"/>
        <v>5</v>
      </c>
      <c r="BC516" s="192">
        <f t="shared" si="149"/>
        <v>4</v>
      </c>
      <c r="BD516" s="192"/>
      <c r="BE516" s="192"/>
      <c r="BF516" s="1102"/>
      <c r="BG516" s="559" t="str">
        <f t="shared" ref="BG516:BL517" ca="1" si="150">IF(BA516&lt;&gt;"",IF(MID(_xlfn.FORMULATEXT(BA516),SEARCH("[",_xlfn.FORMULATEXT(BA516))+1,SEARCH("]",_xlfn.FORMULATEXT(BA516))-(SEARCH("[",_xlfn.FORMULATEXT(BA516))+1))="-1","",1),"")</f>
        <v/>
      </c>
      <c r="BH516" s="560" t="str">
        <f t="shared" ca="1" si="150"/>
        <v/>
      </c>
      <c r="BI516" s="560" t="str">
        <f t="shared" ca="1" si="150"/>
        <v/>
      </c>
      <c r="BJ516" s="560" t="str">
        <f t="shared" ca="1" si="150"/>
        <v/>
      </c>
      <c r="BK516" s="560" t="str">
        <f t="shared" ca="1" si="150"/>
        <v/>
      </c>
      <c r="BL516" s="561" t="str">
        <f t="shared" ca="1" si="150"/>
        <v/>
      </c>
      <c r="CV516" s="1528"/>
      <c r="CW516" s="1529"/>
      <c r="CX516" s="1529"/>
      <c r="CY516" s="1529"/>
      <c r="CZ516" s="1529"/>
      <c r="DA516" s="1529"/>
      <c r="DB516" s="1529"/>
      <c r="DC516" s="1529"/>
      <c r="DD516" s="1991"/>
      <c r="DE516" s="1992"/>
      <c r="DF516" s="1992"/>
      <c r="DG516" s="1993"/>
      <c r="DH516" s="1264"/>
      <c r="DI516" s="1264"/>
      <c r="DJ516" s="1264"/>
      <c r="DK516" s="1264"/>
      <c r="DL516" s="1264"/>
      <c r="DM516" s="1264"/>
      <c r="DN516" s="1264"/>
      <c r="DO516" s="1264"/>
      <c r="DP516" s="1264"/>
      <c r="DQ516" s="1264"/>
      <c r="DR516" s="307"/>
    </row>
    <row r="517" spans="1:122" s="465" customFormat="1" ht="15" customHeight="1">
      <c r="A517" s="1758" t="str">
        <f>$BD517&amp;"."</f>
        <v>①.</v>
      </c>
      <c r="B517" s="1759"/>
      <c r="C517" s="1759"/>
      <c r="D517" s="1759"/>
      <c r="E517" s="1759"/>
      <c r="F517" s="275" t="s">
        <v>560</v>
      </c>
      <c r="G517" s="858"/>
      <c r="H517" s="858"/>
      <c r="I517" s="858"/>
      <c r="J517" s="858"/>
      <c r="K517" s="858"/>
      <c r="L517" s="858"/>
      <c r="M517" s="858"/>
      <c r="N517" s="858"/>
      <c r="O517" s="858"/>
      <c r="P517" s="858"/>
      <c r="Q517" s="858"/>
      <c r="R517" s="858"/>
      <c r="S517" s="858"/>
      <c r="T517" s="858"/>
      <c r="U517" s="858"/>
      <c r="V517" s="858"/>
      <c r="W517" s="858"/>
      <c r="X517" s="858"/>
      <c r="Y517" s="858"/>
      <c r="Z517" s="858"/>
      <c r="AA517" s="858"/>
      <c r="AB517" s="858"/>
      <c r="AC517" s="858"/>
      <c r="AD517" s="858"/>
      <c r="AE517" s="858"/>
      <c r="AF517" s="858"/>
      <c r="AG517" s="858"/>
      <c r="AH517" s="858"/>
      <c r="AI517" s="858"/>
      <c r="AJ517" s="858"/>
      <c r="AK517" s="858"/>
      <c r="AL517" s="858"/>
      <c r="AM517" s="858"/>
      <c r="AN517" s="858"/>
      <c r="AO517" s="858"/>
      <c r="AP517" s="858"/>
      <c r="AQ517" s="858"/>
      <c r="AR517" s="858"/>
      <c r="AS517" s="858"/>
      <c r="AT517" s="858"/>
      <c r="AU517" s="858"/>
      <c r="AV517" s="858"/>
      <c r="AW517" s="858"/>
      <c r="AX517" s="858"/>
      <c r="AY517" s="223"/>
      <c r="BA517" s="192">
        <f t="shared" si="149"/>
        <v>8</v>
      </c>
      <c r="BB517" s="192">
        <f t="shared" si="149"/>
        <v>5</v>
      </c>
      <c r="BC517" s="192">
        <f t="shared" si="149"/>
        <v>4</v>
      </c>
      <c r="BD517" s="193" t="str">
        <f>IF(ISBLANK(BD516),"①",CHAR(CODE(BD516)+1))</f>
        <v>①</v>
      </c>
      <c r="BE517" s="1101"/>
      <c r="BF517" s="1101"/>
      <c r="BG517" s="559" t="str">
        <f t="shared" ca="1" si="150"/>
        <v/>
      </c>
      <c r="BH517" s="560" t="str">
        <f t="shared" ca="1" si="150"/>
        <v/>
      </c>
      <c r="BI517" s="560" t="str">
        <f t="shared" ca="1" si="150"/>
        <v/>
      </c>
      <c r="BJ517" s="560" t="str">
        <f t="shared" ca="1" si="150"/>
        <v/>
      </c>
      <c r="BK517" s="560" t="str">
        <f t="shared" ca="1" si="150"/>
        <v/>
      </c>
      <c r="BL517" s="561" t="str">
        <f t="shared" ca="1" si="150"/>
        <v/>
      </c>
      <c r="CV517" s="1488" t="s">
        <v>2265</v>
      </c>
      <c r="CW517" s="1489"/>
      <c r="CX517" s="1489"/>
      <c r="CY517" s="1489"/>
      <c r="CZ517" s="1489"/>
      <c r="DA517" s="1489"/>
      <c r="DB517" s="1489"/>
      <c r="DC517" s="1489"/>
      <c r="DD517" s="1859">
        <v>44643</v>
      </c>
      <c r="DE517" s="1860"/>
      <c r="DF517" s="1860"/>
      <c r="DG517" s="1861"/>
      <c r="DH517" s="1264"/>
      <c r="DI517" s="1264"/>
      <c r="DJ517" s="1264"/>
      <c r="DK517" s="1264"/>
      <c r="DL517" s="1264"/>
      <c r="DM517" s="1264"/>
      <c r="DN517" s="1264"/>
      <c r="DO517" s="1264"/>
      <c r="DP517" s="1264"/>
      <c r="DQ517" s="1264"/>
      <c r="DR517" s="307"/>
    </row>
    <row r="518" spans="1:122" s="465" customFormat="1" ht="15" customHeight="1">
      <c r="A518" s="1450"/>
      <c r="B518" s="1450"/>
      <c r="C518" s="1450"/>
      <c r="D518" s="1450"/>
      <c r="E518" s="469"/>
      <c r="F518" s="469" t="s">
        <v>1701</v>
      </c>
      <c r="G518" s="469"/>
      <c r="H518" s="469"/>
      <c r="I518" s="469"/>
      <c r="J518" s="469"/>
      <c r="K518" s="469"/>
      <c r="L518" s="469"/>
      <c r="M518" s="469"/>
      <c r="N518" s="469"/>
      <c r="O518" s="469"/>
      <c r="P518" s="469"/>
      <c r="Q518" s="469"/>
      <c r="R518" s="469"/>
      <c r="S518" s="469"/>
      <c r="T518" s="469"/>
      <c r="U518" s="469"/>
      <c r="V518" s="469"/>
      <c r="W518" s="469"/>
      <c r="X518" s="469"/>
      <c r="Y518" s="469"/>
      <c r="Z518" s="469"/>
      <c r="AA518" s="469"/>
      <c r="AB518" s="469"/>
      <c r="AC518" s="469"/>
      <c r="AD518" s="469"/>
      <c r="AE518" s="469"/>
      <c r="AF518" s="469"/>
      <c r="AG518" s="469"/>
      <c r="AH518" s="469"/>
      <c r="AI518" s="469"/>
      <c r="AJ518" s="469"/>
      <c r="AK518" s="469"/>
      <c r="AL518" s="469"/>
      <c r="AM518" s="469"/>
      <c r="AN518" s="469"/>
      <c r="AO518" s="469"/>
      <c r="AP518" s="469"/>
      <c r="AQ518" s="469"/>
      <c r="AR518" s="469"/>
      <c r="AS518" s="469"/>
      <c r="AT518" s="469"/>
      <c r="AU518" s="469"/>
      <c r="AV518" s="469"/>
      <c r="AW518" s="469"/>
      <c r="AX518" s="469"/>
      <c r="AY518" s="276"/>
      <c r="BA518" s="192">
        <f t="shared" ref="BA518:BD520" si="151">BA517</f>
        <v>8</v>
      </c>
      <c r="BB518" s="192">
        <f t="shared" si="151"/>
        <v>5</v>
      </c>
      <c r="BC518" s="192">
        <f t="shared" si="151"/>
        <v>4</v>
      </c>
      <c r="BD518" s="192" t="str">
        <f t="shared" si="151"/>
        <v>①</v>
      </c>
      <c r="BE518" s="192"/>
      <c r="BF518" s="1102"/>
      <c r="BG518" s="559" t="str">
        <f t="shared" ca="1" si="143"/>
        <v/>
      </c>
      <c r="BH518" s="560" t="str">
        <f t="shared" ca="1" si="144"/>
        <v/>
      </c>
      <c r="BI518" s="560" t="str">
        <f t="shared" ca="1" si="145"/>
        <v/>
      </c>
      <c r="BJ518" s="560" t="str">
        <f t="shared" ca="1" si="146"/>
        <v/>
      </c>
      <c r="BK518" s="560" t="str">
        <f t="shared" ca="1" si="147"/>
        <v/>
      </c>
      <c r="BL518" s="561" t="str">
        <f t="shared" ca="1" si="148"/>
        <v/>
      </c>
      <c r="CV518" s="1528"/>
      <c r="CW518" s="1529"/>
      <c r="CX518" s="1529"/>
      <c r="CY518" s="1529"/>
      <c r="CZ518" s="1529"/>
      <c r="DA518" s="1529"/>
      <c r="DB518" s="1529"/>
      <c r="DC518" s="1529"/>
      <c r="DD518" s="1991"/>
      <c r="DE518" s="1992"/>
      <c r="DF518" s="1992"/>
      <c r="DG518" s="1993"/>
      <c r="DH518" s="1264"/>
      <c r="DI518" s="1264"/>
      <c r="DJ518" s="1264"/>
      <c r="DK518" s="1264"/>
      <c r="DL518" s="1264"/>
      <c r="DM518" s="1264"/>
      <c r="DN518" s="1264"/>
      <c r="DO518" s="1264"/>
      <c r="DP518" s="1264"/>
      <c r="DQ518" s="1264"/>
      <c r="DR518" s="307"/>
    </row>
    <row r="519" spans="1:122" s="465" customFormat="1" ht="15" customHeight="1">
      <c r="A519" s="1090"/>
      <c r="B519" s="1091"/>
      <c r="C519" s="1091"/>
      <c r="D519" s="1091"/>
      <c r="E519" s="469"/>
      <c r="F519" s="978" t="s">
        <v>103</v>
      </c>
      <c r="G519" s="979"/>
      <c r="H519" s="979"/>
      <c r="I519" s="979"/>
      <c r="J519" s="979"/>
      <c r="K519" s="979"/>
      <c r="L519" s="979"/>
      <c r="M519" s="980"/>
      <c r="N519" s="1290" t="s">
        <v>323</v>
      </c>
      <c r="O519" s="1455"/>
      <c r="P519" s="266" t="str">
        <f>"("&amp;VLOOKUP(N519,[1]processing_log!$B$37:$Y$105,4,FALSE)&amp;" - "&amp;VLOOKUP(N519,[1]processing_log!$B$37:$Y$105,21,FALSE)&amp;VLOOKUP(N519,[1]processing_log!$B$37:$Y$105,24,FALSE)&amp;")"</f>
        <v>(他処理 - 正常終了)</v>
      </c>
      <c r="Q519" s="1455"/>
      <c r="R519" s="1455"/>
      <c r="S519" s="1455"/>
      <c r="T519" s="1455"/>
      <c r="U519" s="1455"/>
      <c r="V519" s="1455"/>
      <c r="W519" s="1455"/>
      <c r="X519" s="1455"/>
      <c r="Y519" s="1455"/>
      <c r="Z519" s="1455"/>
      <c r="AA519" s="1455"/>
      <c r="AB519" s="1455"/>
      <c r="AC519" s="1455"/>
      <c r="AD519" s="1455"/>
      <c r="AE519" s="1455"/>
      <c r="AF519" s="1455"/>
      <c r="AG519" s="1455"/>
      <c r="AH519" s="1455"/>
      <c r="AI519" s="1455"/>
      <c r="AJ519" s="1455"/>
      <c r="AK519" s="1455"/>
      <c r="AL519" s="1455"/>
      <c r="AM519" s="1455"/>
      <c r="AN519" s="1455"/>
      <c r="AO519" s="1455"/>
      <c r="AP519" s="1455"/>
      <c r="AQ519" s="1455"/>
      <c r="AR519" s="1455"/>
      <c r="AS519" s="1455"/>
      <c r="AT519" s="1455"/>
      <c r="AU519" s="1455"/>
      <c r="AV519" s="1455"/>
      <c r="AW519" s="1455"/>
      <c r="AX519" s="1292"/>
      <c r="AY519" s="1293"/>
      <c r="AZ519" s="95"/>
      <c r="BA519" s="192">
        <f t="shared" si="151"/>
        <v>8</v>
      </c>
      <c r="BB519" s="192">
        <f t="shared" si="151"/>
        <v>5</v>
      </c>
      <c r="BC519" s="192">
        <f t="shared" si="151"/>
        <v>4</v>
      </c>
      <c r="BD519" s="192" t="str">
        <f t="shared" si="151"/>
        <v>①</v>
      </c>
      <c r="BE519" s="95"/>
      <c r="BF519" s="95"/>
      <c r="BG519" s="559" t="str">
        <f t="shared" ca="1" si="143"/>
        <v/>
      </c>
      <c r="BH519" s="560" t="str">
        <f t="shared" ca="1" si="144"/>
        <v/>
      </c>
      <c r="BI519" s="560" t="str">
        <f t="shared" ca="1" si="145"/>
        <v/>
      </c>
      <c r="BJ519" s="560" t="str">
        <f t="shared" ca="1" si="146"/>
        <v/>
      </c>
      <c r="BK519" s="560" t="str">
        <f t="shared" ca="1" si="147"/>
        <v/>
      </c>
      <c r="BL519" s="561" t="str">
        <f t="shared" ca="1" si="148"/>
        <v/>
      </c>
      <c r="CV519" s="1528"/>
      <c r="CW519" s="1529"/>
      <c r="CX519" s="1529"/>
      <c r="CY519" s="1529"/>
      <c r="CZ519" s="1529"/>
      <c r="DA519" s="1529"/>
      <c r="DB519" s="1529"/>
      <c r="DC519" s="1529"/>
      <c r="DD519" s="1991"/>
      <c r="DE519" s="1992"/>
      <c r="DF519" s="1992"/>
      <c r="DG519" s="1993"/>
      <c r="DH519" s="1264"/>
      <c r="DI519" s="1264"/>
      <c r="DJ519" s="1264"/>
      <c r="DK519" s="1264"/>
      <c r="DL519" s="1264"/>
      <c r="DM519" s="1264"/>
      <c r="DN519" s="1264"/>
      <c r="DO519" s="1264"/>
      <c r="DP519" s="1264"/>
      <c r="DQ519" s="1264"/>
      <c r="DR519" s="307"/>
    </row>
    <row r="520" spans="1:122" s="465" customFormat="1" ht="15" customHeight="1">
      <c r="A520" s="1090"/>
      <c r="B520" s="1091"/>
      <c r="C520" s="1091"/>
      <c r="D520" s="1091"/>
      <c r="E520" s="469"/>
      <c r="F520" s="984" t="s">
        <v>104</v>
      </c>
      <c r="G520" s="985"/>
      <c r="H520" s="985"/>
      <c r="I520" s="985"/>
      <c r="J520" s="985"/>
      <c r="K520" s="985"/>
      <c r="L520" s="985"/>
      <c r="M520" s="986"/>
      <c r="N520" s="1458" t="s">
        <v>1705</v>
      </c>
      <c r="O520" s="1459"/>
      <c r="P520" s="1459"/>
      <c r="Q520" s="1459"/>
      <c r="R520" s="1459"/>
      <c r="S520" s="1459"/>
      <c r="T520" s="1459"/>
      <c r="U520" s="1459"/>
      <c r="V520" s="1459"/>
      <c r="W520" s="1459"/>
      <c r="X520" s="1459"/>
      <c r="Y520" s="1459"/>
      <c r="Z520" s="1459"/>
      <c r="AA520" s="1459"/>
      <c r="AB520" s="1459"/>
      <c r="AC520" s="1459"/>
      <c r="AD520" s="1459"/>
      <c r="AE520" s="1459"/>
      <c r="AF520" s="1459"/>
      <c r="AG520" s="1459"/>
      <c r="AH520" s="1459"/>
      <c r="AI520" s="1459"/>
      <c r="AJ520" s="1459"/>
      <c r="AK520" s="1459"/>
      <c r="AL520" s="1459"/>
      <c r="AM520" s="1459"/>
      <c r="AN520" s="1459"/>
      <c r="AO520" s="1459"/>
      <c r="AP520" s="1459"/>
      <c r="AQ520" s="1459"/>
      <c r="AR520" s="1459"/>
      <c r="AS520" s="1459"/>
      <c r="AT520" s="1459"/>
      <c r="AU520" s="1459"/>
      <c r="AV520" s="1459"/>
      <c r="AW520" s="1459"/>
      <c r="AX520" s="1296"/>
      <c r="AY520" s="1293"/>
      <c r="AZ520" s="95"/>
      <c r="BA520" s="192">
        <f t="shared" si="151"/>
        <v>8</v>
      </c>
      <c r="BB520" s="192">
        <f t="shared" si="151"/>
        <v>5</v>
      </c>
      <c r="BC520" s="192">
        <f t="shared" si="151"/>
        <v>4</v>
      </c>
      <c r="BD520" s="192" t="str">
        <f t="shared" si="151"/>
        <v>①</v>
      </c>
      <c r="BE520" s="95"/>
      <c r="BF520" s="95"/>
      <c r="BG520" s="559" t="str">
        <f t="shared" ca="1" si="143"/>
        <v/>
      </c>
      <c r="BH520" s="560" t="str">
        <f t="shared" ca="1" si="144"/>
        <v/>
      </c>
      <c r="BI520" s="560" t="str">
        <f t="shared" ca="1" si="145"/>
        <v/>
      </c>
      <c r="BJ520" s="560" t="str">
        <f t="shared" ca="1" si="146"/>
        <v/>
      </c>
      <c r="BK520" s="560" t="str">
        <f t="shared" ca="1" si="147"/>
        <v/>
      </c>
      <c r="BL520" s="561" t="str">
        <f t="shared" ca="1" si="148"/>
        <v/>
      </c>
      <c r="CV520" s="1528"/>
      <c r="CW520" s="1529"/>
      <c r="CX520" s="1529"/>
      <c r="CY520" s="1529"/>
      <c r="CZ520" s="1529"/>
      <c r="DA520" s="1529"/>
      <c r="DB520" s="1529"/>
      <c r="DC520" s="1529"/>
      <c r="DD520" s="1991"/>
      <c r="DE520" s="1992"/>
      <c r="DF520" s="1992"/>
      <c r="DG520" s="1993"/>
      <c r="DH520" s="1264"/>
      <c r="DI520" s="1264"/>
      <c r="DJ520" s="1264"/>
      <c r="DK520" s="1264"/>
      <c r="DL520" s="1264"/>
      <c r="DM520" s="1264"/>
      <c r="DN520" s="1264"/>
      <c r="DO520" s="1264"/>
      <c r="DP520" s="1264"/>
      <c r="DQ520" s="1264"/>
      <c r="DR520" s="307"/>
    </row>
    <row r="521" spans="1:122" s="465" customFormat="1" ht="15" customHeight="1">
      <c r="A521" s="1758" t="str">
        <f>$BD521&amp;"."</f>
        <v>②.</v>
      </c>
      <c r="B521" s="1759"/>
      <c r="C521" s="1759"/>
      <c r="D521" s="1759"/>
      <c r="E521" s="1759"/>
      <c r="F521" s="275" t="s">
        <v>562</v>
      </c>
      <c r="G521" s="858"/>
      <c r="H521" s="858"/>
      <c r="I521" s="858"/>
      <c r="J521" s="858"/>
      <c r="K521" s="858"/>
      <c r="L521" s="858"/>
      <c r="M521" s="858"/>
      <c r="N521" s="858"/>
      <c r="O521" s="858"/>
      <c r="P521" s="858"/>
      <c r="Q521" s="858"/>
      <c r="R521" s="858"/>
      <c r="S521" s="858"/>
      <c r="T521" s="858"/>
      <c r="U521" s="858"/>
      <c r="V521" s="858"/>
      <c r="W521" s="858"/>
      <c r="X521" s="858"/>
      <c r="Y521" s="858"/>
      <c r="Z521" s="858"/>
      <c r="AA521" s="858"/>
      <c r="AB521" s="858"/>
      <c r="AC521" s="858"/>
      <c r="AD521" s="858"/>
      <c r="AE521" s="858"/>
      <c r="AF521" s="858"/>
      <c r="AG521" s="858"/>
      <c r="AH521" s="858"/>
      <c r="AI521" s="858"/>
      <c r="AJ521" s="858"/>
      <c r="AK521" s="858"/>
      <c r="AL521" s="858"/>
      <c r="AM521" s="858"/>
      <c r="AN521" s="858"/>
      <c r="AO521" s="858"/>
      <c r="AP521" s="858"/>
      <c r="AQ521" s="858"/>
      <c r="AR521" s="858"/>
      <c r="AS521" s="858"/>
      <c r="AT521" s="858"/>
      <c r="AU521" s="858"/>
      <c r="AV521" s="858"/>
      <c r="AW521" s="858"/>
      <c r="AX521" s="858"/>
      <c r="AY521" s="223"/>
      <c r="BA521" s="192">
        <f t="shared" ref="BA521:BC523" si="152">BA520</f>
        <v>8</v>
      </c>
      <c r="BB521" s="192">
        <f t="shared" si="152"/>
        <v>5</v>
      </c>
      <c r="BC521" s="192">
        <f t="shared" si="152"/>
        <v>4</v>
      </c>
      <c r="BD521" s="193" t="str">
        <f>IF(ISBLANK(BD520),"①",CHAR(CODE(BD520)+1))</f>
        <v>②</v>
      </c>
      <c r="BE521" s="1101"/>
      <c r="BF521" s="1101"/>
      <c r="BG521" s="559" t="str">
        <f t="shared" ca="1" si="143"/>
        <v/>
      </c>
      <c r="BH521" s="560" t="str">
        <f t="shared" ca="1" si="144"/>
        <v/>
      </c>
      <c r="BI521" s="560" t="str">
        <f t="shared" ca="1" si="145"/>
        <v/>
      </c>
      <c r="BJ521" s="560" t="str">
        <f t="shared" ca="1" si="146"/>
        <v/>
      </c>
      <c r="BK521" s="560" t="str">
        <f t="shared" ca="1" si="147"/>
        <v/>
      </c>
      <c r="BL521" s="561" t="str">
        <f t="shared" ca="1" si="148"/>
        <v/>
      </c>
      <c r="CV521" s="1488" t="s">
        <v>2265</v>
      </c>
      <c r="CW521" s="1489"/>
      <c r="CX521" s="1489"/>
      <c r="CY521" s="1489"/>
      <c r="CZ521" s="1489"/>
      <c r="DA521" s="1489"/>
      <c r="DB521" s="1489"/>
      <c r="DC521" s="1489"/>
      <c r="DD521" s="1859">
        <v>44643</v>
      </c>
      <c r="DE521" s="1860"/>
      <c r="DF521" s="1860"/>
      <c r="DG521" s="1861"/>
      <c r="DH521" s="1264"/>
      <c r="DI521" s="1264"/>
      <c r="DJ521" s="1264"/>
      <c r="DK521" s="1264"/>
      <c r="DL521" s="1264"/>
      <c r="DM521" s="1264"/>
      <c r="DN521" s="1264"/>
      <c r="DO521" s="1264"/>
      <c r="DP521" s="1264"/>
      <c r="DQ521" s="1264"/>
      <c r="DR521" s="307"/>
    </row>
    <row r="522" spans="1:122" s="465" customFormat="1" ht="15" customHeight="1">
      <c r="A522" s="1450"/>
      <c r="B522" s="1450"/>
      <c r="C522" s="1450"/>
      <c r="D522" s="1450"/>
      <c r="E522" s="469"/>
      <c r="F522" s="469" t="s">
        <v>1711</v>
      </c>
      <c r="G522" s="469"/>
      <c r="H522" s="469"/>
      <c r="I522" s="469"/>
      <c r="J522" s="469"/>
      <c r="K522" s="469"/>
      <c r="L522" s="469"/>
      <c r="M522" s="469"/>
      <c r="N522" s="469"/>
      <c r="O522" s="469"/>
      <c r="P522" s="469"/>
      <c r="Q522" s="469"/>
      <c r="R522" s="469"/>
      <c r="S522" s="469"/>
      <c r="T522" s="469"/>
      <c r="U522" s="469"/>
      <c r="V522" s="469"/>
      <c r="W522" s="469"/>
      <c r="X522" s="469"/>
      <c r="Y522" s="469"/>
      <c r="Z522" s="469"/>
      <c r="AA522" s="469"/>
      <c r="AB522" s="469"/>
      <c r="AC522" s="469"/>
      <c r="AD522" s="469"/>
      <c r="AE522" s="469"/>
      <c r="AF522" s="469"/>
      <c r="AG522" s="469"/>
      <c r="AH522" s="469"/>
      <c r="AI522" s="469"/>
      <c r="AJ522" s="469"/>
      <c r="AK522" s="469"/>
      <c r="AL522" s="469"/>
      <c r="AM522" s="469"/>
      <c r="AN522" s="469"/>
      <c r="AO522" s="469"/>
      <c r="AP522" s="469"/>
      <c r="AQ522" s="469"/>
      <c r="AR522" s="469"/>
      <c r="AS522" s="469"/>
      <c r="AT522" s="469"/>
      <c r="AU522" s="469"/>
      <c r="AV522" s="469"/>
      <c r="AW522" s="469"/>
      <c r="AX522" s="469"/>
      <c r="AY522" s="276"/>
      <c r="BA522" s="192">
        <f t="shared" si="152"/>
        <v>8</v>
      </c>
      <c r="BB522" s="192">
        <f t="shared" si="152"/>
        <v>5</v>
      </c>
      <c r="BC522" s="192">
        <f t="shared" si="152"/>
        <v>4</v>
      </c>
      <c r="BD522" s="192" t="str">
        <f>BD521</f>
        <v>②</v>
      </c>
      <c r="BE522" s="192"/>
      <c r="BF522" s="1102"/>
      <c r="BG522" s="559" t="str">
        <f t="shared" ref="BG522:BL522" ca="1" si="153">IF(BA522&lt;&gt;"",IF(MID(_xlfn.FORMULATEXT(BA522),SEARCH("[",_xlfn.FORMULATEXT(BA522))+1,SEARCH("]",_xlfn.FORMULATEXT(BA522))-(SEARCH("[",_xlfn.FORMULATEXT(BA522))+1))="-1","",1),"")</f>
        <v/>
      </c>
      <c r="BH522" s="560" t="str">
        <f t="shared" ca="1" si="153"/>
        <v/>
      </c>
      <c r="BI522" s="560" t="str">
        <f t="shared" ca="1" si="153"/>
        <v/>
      </c>
      <c r="BJ522" s="560" t="str">
        <f t="shared" ca="1" si="153"/>
        <v/>
      </c>
      <c r="BK522" s="560" t="str">
        <f t="shared" ca="1" si="153"/>
        <v/>
      </c>
      <c r="BL522" s="561" t="str">
        <f t="shared" ca="1" si="153"/>
        <v/>
      </c>
      <c r="CV522" s="1528"/>
      <c r="CW522" s="1529"/>
      <c r="CX522" s="1529"/>
      <c r="CY522" s="1529"/>
      <c r="CZ522" s="1529"/>
      <c r="DA522" s="1529"/>
      <c r="DB522" s="1529"/>
      <c r="DC522" s="1529"/>
      <c r="DD522" s="1991"/>
      <c r="DE522" s="1992"/>
      <c r="DF522" s="1992"/>
      <c r="DG522" s="1993"/>
      <c r="DH522" s="1264"/>
      <c r="DI522" s="1264"/>
      <c r="DJ522" s="1264"/>
      <c r="DK522" s="1264"/>
      <c r="DL522" s="1264"/>
      <c r="DM522" s="1264"/>
      <c r="DN522" s="1264"/>
      <c r="DO522" s="1264"/>
      <c r="DP522" s="1264"/>
      <c r="DQ522" s="1264"/>
      <c r="DR522" s="307"/>
    </row>
    <row r="523" spans="1:122" s="465" customFormat="1" ht="15" customHeight="1">
      <c r="A523" s="1450"/>
      <c r="B523" s="1450"/>
      <c r="C523" s="1450"/>
      <c r="D523" s="1450"/>
      <c r="E523" s="469"/>
      <c r="F523" s="845" t="s">
        <v>150</v>
      </c>
      <c r="G523" s="846"/>
      <c r="H523" s="846"/>
      <c r="I523" s="846"/>
      <c r="J523" s="846"/>
      <c r="K523" s="846"/>
      <c r="L523" s="846"/>
      <c r="M523" s="847"/>
      <c r="N523" s="301" t="s">
        <v>153</v>
      </c>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c r="AJ523" s="266"/>
      <c r="AK523" s="266"/>
      <c r="AL523" s="266"/>
      <c r="AM523" s="266"/>
      <c r="AN523" s="266"/>
      <c r="AO523" s="266"/>
      <c r="AP523" s="266"/>
      <c r="AQ523" s="266"/>
      <c r="AR523" s="266"/>
      <c r="AS523" s="266"/>
      <c r="AT523" s="266"/>
      <c r="AU523" s="266"/>
      <c r="AV523" s="266"/>
      <c r="AW523" s="267"/>
      <c r="AX523" s="469"/>
      <c r="AY523" s="276"/>
      <c r="BA523" s="192">
        <f t="shared" si="152"/>
        <v>8</v>
      </c>
      <c r="BB523" s="192">
        <f t="shared" si="152"/>
        <v>5</v>
      </c>
      <c r="BC523" s="192">
        <f t="shared" si="152"/>
        <v>4</v>
      </c>
      <c r="BD523" s="192" t="str">
        <f>BD522</f>
        <v>②</v>
      </c>
      <c r="BE523" s="192"/>
      <c r="BF523" s="1102"/>
      <c r="BG523" s="559" t="str">
        <f t="shared" ca="1" si="143"/>
        <v/>
      </c>
      <c r="BH523" s="560" t="str">
        <f t="shared" ca="1" si="144"/>
        <v/>
      </c>
      <c r="BI523" s="560" t="str">
        <f t="shared" ca="1" si="145"/>
        <v/>
      </c>
      <c r="BJ523" s="560" t="str">
        <f t="shared" ca="1" si="146"/>
        <v/>
      </c>
      <c r="BK523" s="560" t="str">
        <f t="shared" ca="1" si="147"/>
        <v/>
      </c>
      <c r="BL523" s="561" t="str">
        <f t="shared" ca="1" si="148"/>
        <v/>
      </c>
      <c r="CV523" s="1528"/>
      <c r="CW523" s="1529"/>
      <c r="CX523" s="1529"/>
      <c r="CY523" s="1529"/>
      <c r="CZ523" s="1529"/>
      <c r="DA523" s="1529"/>
      <c r="DB523" s="1529"/>
      <c r="DC523" s="1529"/>
      <c r="DD523" s="1991"/>
      <c r="DE523" s="1992"/>
      <c r="DF523" s="1992"/>
      <c r="DG523" s="1993"/>
      <c r="DH523" s="1264"/>
      <c r="DI523" s="1264"/>
      <c r="DJ523" s="1264"/>
      <c r="DK523" s="1264"/>
      <c r="DL523" s="1264"/>
      <c r="DM523" s="1264"/>
      <c r="DN523" s="1264"/>
      <c r="DO523" s="1264"/>
      <c r="DP523" s="1264"/>
      <c r="DQ523" s="1264"/>
      <c r="DR523" s="307"/>
    </row>
    <row r="524" spans="1:122" s="465" customFormat="1" ht="15" customHeight="1">
      <c r="A524" s="1450"/>
      <c r="B524" s="1450"/>
      <c r="C524" s="1450"/>
      <c r="D524" s="1450"/>
      <c r="E524" s="469"/>
      <c r="F524" s="851" t="s">
        <v>151</v>
      </c>
      <c r="G524" s="852"/>
      <c r="H524" s="852"/>
      <c r="I524" s="852"/>
      <c r="J524" s="852"/>
      <c r="K524" s="852"/>
      <c r="L524" s="852"/>
      <c r="M524" s="853"/>
      <c r="N524" s="261" t="s">
        <v>1710</v>
      </c>
      <c r="O524" s="271"/>
      <c r="P524" s="271"/>
      <c r="Q524" s="271"/>
      <c r="R524" s="271"/>
      <c r="S524" s="271"/>
      <c r="T524" s="271"/>
      <c r="U524" s="271"/>
      <c r="V524" s="271"/>
      <c r="W524" s="271"/>
      <c r="X524" s="271"/>
      <c r="Y524" s="271"/>
      <c r="Z524" s="271"/>
      <c r="AA524" s="271"/>
      <c r="AB524" s="271"/>
      <c r="AC524" s="271"/>
      <c r="AD524" s="271"/>
      <c r="AE524" s="271"/>
      <c r="AF524" s="271"/>
      <c r="AG524" s="271"/>
      <c r="AH524" s="271"/>
      <c r="AI524" s="271"/>
      <c r="AJ524" s="271"/>
      <c r="AK524" s="271"/>
      <c r="AL524" s="271"/>
      <c r="AM524" s="271"/>
      <c r="AN524" s="271"/>
      <c r="AO524" s="271"/>
      <c r="AP524" s="271"/>
      <c r="AQ524" s="271"/>
      <c r="AR524" s="271"/>
      <c r="AS524" s="271"/>
      <c r="AT524" s="271"/>
      <c r="AU524" s="271"/>
      <c r="AV524" s="271"/>
      <c r="AW524" s="272"/>
      <c r="AX524" s="469"/>
      <c r="AY524" s="276"/>
      <c r="BA524" s="192">
        <f t="shared" ref="BA524:BD525" si="154">BA523</f>
        <v>8</v>
      </c>
      <c r="BB524" s="192">
        <f t="shared" si="154"/>
        <v>5</v>
      </c>
      <c r="BC524" s="192">
        <f t="shared" si="154"/>
        <v>4</v>
      </c>
      <c r="BD524" s="192" t="str">
        <f t="shared" si="154"/>
        <v>②</v>
      </c>
      <c r="BE524" s="192"/>
      <c r="BF524" s="1102"/>
      <c r="BG524" s="559" t="str">
        <f t="shared" ca="1" si="143"/>
        <v/>
      </c>
      <c r="BH524" s="560" t="str">
        <f t="shared" ca="1" si="144"/>
        <v/>
      </c>
      <c r="BI524" s="560" t="str">
        <f t="shared" ca="1" si="145"/>
        <v/>
      </c>
      <c r="BJ524" s="560" t="str">
        <f t="shared" ca="1" si="146"/>
        <v/>
      </c>
      <c r="BK524" s="560" t="str">
        <f t="shared" ca="1" si="147"/>
        <v/>
      </c>
      <c r="BL524" s="561" t="str">
        <f t="shared" ca="1" si="148"/>
        <v/>
      </c>
      <c r="CV524" s="1528"/>
      <c r="CW524" s="1529"/>
      <c r="CX524" s="1529"/>
      <c r="CY524" s="1529"/>
      <c r="CZ524" s="1529"/>
      <c r="DA524" s="1529"/>
      <c r="DB524" s="1529"/>
      <c r="DC524" s="1529"/>
      <c r="DD524" s="1991"/>
      <c r="DE524" s="1992"/>
      <c r="DF524" s="1992"/>
      <c r="DG524" s="1993"/>
      <c r="DH524" s="1264"/>
      <c r="DI524" s="1264"/>
      <c r="DJ524" s="1264"/>
      <c r="DK524" s="1264"/>
      <c r="DL524" s="1264"/>
      <c r="DM524" s="1264"/>
      <c r="DN524" s="1264"/>
      <c r="DO524" s="1264"/>
      <c r="DP524" s="1264"/>
      <c r="DQ524" s="1264"/>
      <c r="DR524" s="307"/>
    </row>
    <row r="525" spans="1:122" s="465" customFormat="1" ht="15" customHeight="1">
      <c r="A525" s="1760" t="str">
        <f>$BA525&amp;"."&amp;$BB525&amp;"."&amp;$BC525&amp;"."</f>
        <v>8.5.5.</v>
      </c>
      <c r="B525" s="1761"/>
      <c r="C525" s="1761"/>
      <c r="D525" s="1761"/>
      <c r="E525" s="469" t="s">
        <v>1706</v>
      </c>
      <c r="F525" s="469"/>
      <c r="G525" s="469"/>
      <c r="H525" s="469"/>
      <c r="I525" s="469"/>
      <c r="J525" s="469"/>
      <c r="K525" s="469"/>
      <c r="L525" s="469"/>
      <c r="M525" s="469"/>
      <c r="N525" s="469"/>
      <c r="O525" s="469"/>
      <c r="P525" s="469"/>
      <c r="Q525" s="469"/>
      <c r="R525" s="469"/>
      <c r="S525" s="469"/>
      <c r="T525" s="469"/>
      <c r="U525" s="469"/>
      <c r="V525" s="469"/>
      <c r="W525" s="469"/>
      <c r="X525" s="469"/>
      <c r="Y525" s="469"/>
      <c r="Z525" s="469"/>
      <c r="AA525" s="469"/>
      <c r="AB525" s="469"/>
      <c r="AC525" s="469"/>
      <c r="AD525" s="469"/>
      <c r="AE525" s="469"/>
      <c r="AF525" s="469"/>
      <c r="AG525" s="469"/>
      <c r="AH525" s="469"/>
      <c r="AI525" s="469"/>
      <c r="AJ525" s="469"/>
      <c r="AK525" s="469"/>
      <c r="AL525" s="469"/>
      <c r="AM525" s="469"/>
      <c r="AN525" s="469"/>
      <c r="AO525" s="469"/>
      <c r="AP525" s="469"/>
      <c r="AQ525" s="469"/>
      <c r="AR525" s="469"/>
      <c r="AS525" s="469"/>
      <c r="AT525" s="469"/>
      <c r="AU525" s="469"/>
      <c r="AV525" s="469"/>
      <c r="AW525" s="469"/>
      <c r="AX525" s="469"/>
      <c r="AY525" s="276"/>
      <c r="BA525" s="192">
        <f t="shared" si="154"/>
        <v>8</v>
      </c>
      <c r="BB525" s="192">
        <f t="shared" si="154"/>
        <v>5</v>
      </c>
      <c r="BC525" s="193">
        <f>BC524+1</f>
        <v>5</v>
      </c>
      <c r="BD525" s="192"/>
      <c r="BE525" s="192"/>
      <c r="BF525" s="1102"/>
      <c r="BG525" s="559" t="str">
        <f t="shared" ca="1" si="143"/>
        <v/>
      </c>
      <c r="BH525" s="560" t="str">
        <f t="shared" ca="1" si="144"/>
        <v/>
      </c>
      <c r="BI525" s="560" t="str">
        <f t="shared" ca="1" si="145"/>
        <v/>
      </c>
      <c r="BJ525" s="560" t="str">
        <f t="shared" ca="1" si="146"/>
        <v/>
      </c>
      <c r="BK525" s="560" t="str">
        <f t="shared" ca="1" si="147"/>
        <v/>
      </c>
      <c r="BL525" s="561" t="str">
        <f t="shared" ca="1" si="148"/>
        <v/>
      </c>
      <c r="CV525" s="1528"/>
      <c r="CW525" s="1529"/>
      <c r="CX525" s="1529"/>
      <c r="CY525" s="1529"/>
      <c r="CZ525" s="1529"/>
      <c r="DA525" s="1529"/>
      <c r="DB525" s="1529"/>
      <c r="DC525" s="1529"/>
      <c r="DD525" s="1991"/>
      <c r="DE525" s="1992"/>
      <c r="DF525" s="1992"/>
      <c r="DG525" s="1993"/>
      <c r="DH525" s="1264"/>
      <c r="DI525" s="1264"/>
      <c r="DJ525" s="1264"/>
      <c r="DK525" s="1264"/>
      <c r="DL525" s="1264"/>
      <c r="DM525" s="1264"/>
      <c r="DN525" s="1264"/>
      <c r="DO525" s="1264"/>
      <c r="DP525" s="1264"/>
      <c r="DQ525" s="1264"/>
      <c r="DR525" s="307"/>
    </row>
    <row r="526" spans="1:122" s="465" customFormat="1" ht="15" customHeight="1">
      <c r="A526" s="1450"/>
      <c r="B526" s="1450"/>
      <c r="C526" s="1450"/>
      <c r="D526" s="1450"/>
      <c r="E526" s="469" t="s">
        <v>1709</v>
      </c>
      <c r="F526" s="469"/>
      <c r="G526" s="469"/>
      <c r="H526" s="469"/>
      <c r="I526" s="469"/>
      <c r="J526" s="469"/>
      <c r="K526" s="469"/>
      <c r="L526" s="469"/>
      <c r="M526" s="469"/>
      <c r="N526" s="469"/>
      <c r="O526" s="469"/>
      <c r="P526" s="469"/>
      <c r="Q526" s="469"/>
      <c r="R526" s="469"/>
      <c r="S526" s="469"/>
      <c r="T526" s="469"/>
      <c r="U526" s="469"/>
      <c r="V526" s="469"/>
      <c r="W526" s="469"/>
      <c r="X526" s="469"/>
      <c r="Y526" s="469"/>
      <c r="Z526" s="469"/>
      <c r="AA526" s="469"/>
      <c r="AB526" s="469"/>
      <c r="AC526" s="469"/>
      <c r="AD526" s="469"/>
      <c r="AE526" s="469"/>
      <c r="AF526" s="469"/>
      <c r="AG526" s="469"/>
      <c r="AH526" s="469"/>
      <c r="AI526" s="469"/>
      <c r="AJ526" s="469"/>
      <c r="AK526" s="469"/>
      <c r="AL526" s="469"/>
      <c r="AM526" s="469"/>
      <c r="AN526" s="469"/>
      <c r="AO526" s="469"/>
      <c r="AP526" s="469"/>
      <c r="AQ526" s="469"/>
      <c r="AR526" s="469"/>
      <c r="AS526" s="469"/>
      <c r="AT526" s="469"/>
      <c r="AU526" s="469"/>
      <c r="AV526" s="469"/>
      <c r="AW526" s="469"/>
      <c r="AX526" s="469"/>
      <c r="AY526" s="276"/>
      <c r="BA526" s="192">
        <f t="shared" ref="BA526:BC527" si="155">BA525</f>
        <v>8</v>
      </c>
      <c r="BB526" s="192">
        <f t="shared" si="155"/>
        <v>5</v>
      </c>
      <c r="BC526" s="192">
        <f t="shared" si="155"/>
        <v>5</v>
      </c>
      <c r="BD526" s="192"/>
      <c r="BE526" s="192"/>
      <c r="BF526" s="1102"/>
      <c r="BG526" s="559" t="str">
        <f t="shared" ca="1" si="143"/>
        <v/>
      </c>
      <c r="BH526" s="560" t="str">
        <f t="shared" ca="1" si="144"/>
        <v/>
      </c>
      <c r="BI526" s="560" t="str">
        <f t="shared" ca="1" si="145"/>
        <v/>
      </c>
      <c r="BJ526" s="560" t="str">
        <f t="shared" ca="1" si="146"/>
        <v/>
      </c>
      <c r="BK526" s="560" t="str">
        <f t="shared" ca="1" si="147"/>
        <v/>
      </c>
      <c r="BL526" s="561" t="str">
        <f t="shared" ca="1" si="148"/>
        <v/>
      </c>
      <c r="CV526" s="1528"/>
      <c r="CW526" s="1529"/>
      <c r="CX526" s="1529"/>
      <c r="CY526" s="1529"/>
      <c r="CZ526" s="1529"/>
      <c r="DA526" s="1529"/>
      <c r="DB526" s="1529"/>
      <c r="DC526" s="1529"/>
      <c r="DD526" s="1991"/>
      <c r="DE526" s="1992"/>
      <c r="DF526" s="1992"/>
      <c r="DG526" s="1993"/>
      <c r="DH526" s="1264"/>
      <c r="DI526" s="1264"/>
      <c r="DJ526" s="1264"/>
      <c r="DK526" s="1264"/>
      <c r="DL526" s="1264"/>
      <c r="DM526" s="1264"/>
      <c r="DN526" s="1264"/>
      <c r="DO526" s="1264"/>
      <c r="DP526" s="1264"/>
      <c r="DQ526" s="1264"/>
      <c r="DR526" s="307"/>
    </row>
    <row r="527" spans="1:122" s="465" customFormat="1" ht="15" customHeight="1">
      <c r="A527" s="1758" t="str">
        <f>$BD527&amp;"."</f>
        <v>①.</v>
      </c>
      <c r="B527" s="1759"/>
      <c r="C527" s="1759"/>
      <c r="D527" s="1759"/>
      <c r="E527" s="1759"/>
      <c r="F527" s="275" t="s">
        <v>560</v>
      </c>
      <c r="G527" s="858"/>
      <c r="H527" s="858"/>
      <c r="I527" s="858"/>
      <c r="J527" s="858"/>
      <c r="K527" s="858"/>
      <c r="L527" s="858"/>
      <c r="M527" s="858"/>
      <c r="N527" s="858"/>
      <c r="O527" s="858"/>
      <c r="P527" s="858"/>
      <c r="Q527" s="858"/>
      <c r="R527" s="858"/>
      <c r="S527" s="858"/>
      <c r="T527" s="858"/>
      <c r="U527" s="858"/>
      <c r="V527" s="858"/>
      <c r="W527" s="858"/>
      <c r="X527" s="858"/>
      <c r="Y527" s="858"/>
      <c r="Z527" s="858"/>
      <c r="AA527" s="858"/>
      <c r="AB527" s="858"/>
      <c r="AC527" s="858"/>
      <c r="AD527" s="858"/>
      <c r="AE527" s="858"/>
      <c r="AF527" s="858"/>
      <c r="AG527" s="858"/>
      <c r="AH527" s="858"/>
      <c r="AI527" s="858"/>
      <c r="AJ527" s="858"/>
      <c r="AK527" s="858"/>
      <c r="AL527" s="858"/>
      <c r="AM527" s="858"/>
      <c r="AN527" s="858"/>
      <c r="AO527" s="858"/>
      <c r="AP527" s="858"/>
      <c r="AQ527" s="858"/>
      <c r="AR527" s="858"/>
      <c r="AS527" s="858"/>
      <c r="AT527" s="858"/>
      <c r="AU527" s="858"/>
      <c r="AV527" s="858"/>
      <c r="AW527" s="858"/>
      <c r="AX527" s="858"/>
      <c r="AY527" s="223"/>
      <c r="BA527" s="192">
        <f t="shared" si="155"/>
        <v>8</v>
      </c>
      <c r="BB527" s="192">
        <f t="shared" si="155"/>
        <v>5</v>
      </c>
      <c r="BC527" s="192">
        <f t="shared" si="155"/>
        <v>5</v>
      </c>
      <c r="BD527" s="193" t="str">
        <f>IF(ISBLANK(BD526),"①",CHAR(CODE(BD526)+1))</f>
        <v>①</v>
      </c>
      <c r="BE527" s="1101"/>
      <c r="BF527" s="1101"/>
      <c r="BG527" s="559" t="str">
        <f t="shared" ca="1" si="143"/>
        <v/>
      </c>
      <c r="BH527" s="560" t="str">
        <f t="shared" ca="1" si="144"/>
        <v/>
      </c>
      <c r="BI527" s="560" t="str">
        <f t="shared" ca="1" si="145"/>
        <v/>
      </c>
      <c r="BJ527" s="560" t="str">
        <f t="shared" ca="1" si="146"/>
        <v/>
      </c>
      <c r="BK527" s="560" t="str">
        <f t="shared" ca="1" si="147"/>
        <v/>
      </c>
      <c r="BL527" s="561" t="str">
        <f t="shared" ca="1" si="148"/>
        <v/>
      </c>
      <c r="CV527" s="1488" t="s">
        <v>2265</v>
      </c>
      <c r="CW527" s="1489"/>
      <c r="CX527" s="1489"/>
      <c r="CY527" s="1489"/>
      <c r="CZ527" s="1489"/>
      <c r="DA527" s="1489"/>
      <c r="DB527" s="1489"/>
      <c r="DC527" s="1489"/>
      <c r="DD527" s="1859">
        <v>44641</v>
      </c>
      <c r="DE527" s="1860"/>
      <c r="DF527" s="1860"/>
      <c r="DG527" s="1861"/>
      <c r="DH527" s="1264"/>
      <c r="DI527" s="1264"/>
      <c r="DJ527" s="1264"/>
      <c r="DK527" s="1264"/>
      <c r="DL527" s="1264"/>
      <c r="DM527" s="1264"/>
      <c r="DN527" s="1264"/>
      <c r="DO527" s="1264"/>
      <c r="DP527" s="1264"/>
      <c r="DQ527" s="1264"/>
      <c r="DR527" s="307"/>
    </row>
    <row r="528" spans="1:122" s="465" customFormat="1" ht="15" customHeight="1">
      <c r="A528" s="1450"/>
      <c r="B528" s="1450"/>
      <c r="C528" s="1450"/>
      <c r="D528" s="1450"/>
      <c r="E528" s="469"/>
      <c r="F528" s="469" t="s">
        <v>1701</v>
      </c>
      <c r="G528" s="469"/>
      <c r="H528" s="469"/>
      <c r="I528" s="469"/>
      <c r="J528" s="469"/>
      <c r="K528" s="469"/>
      <c r="L528" s="469"/>
      <c r="M528" s="469"/>
      <c r="N528" s="469"/>
      <c r="O528" s="469"/>
      <c r="P528" s="469"/>
      <c r="Q528" s="469"/>
      <c r="R528" s="469"/>
      <c r="S528" s="469"/>
      <c r="T528" s="469"/>
      <c r="U528" s="469"/>
      <c r="V528" s="469"/>
      <c r="W528" s="469"/>
      <c r="X528" s="469"/>
      <c r="Y528" s="469"/>
      <c r="Z528" s="469"/>
      <c r="AA528" s="469"/>
      <c r="AB528" s="469"/>
      <c r="AC528" s="469"/>
      <c r="AD528" s="469"/>
      <c r="AE528" s="469"/>
      <c r="AF528" s="469"/>
      <c r="AG528" s="469"/>
      <c r="AH528" s="469"/>
      <c r="AI528" s="469"/>
      <c r="AJ528" s="469"/>
      <c r="AK528" s="469"/>
      <c r="AL528" s="469"/>
      <c r="AM528" s="469"/>
      <c r="AN528" s="469"/>
      <c r="AO528" s="469"/>
      <c r="AP528" s="469"/>
      <c r="AQ528" s="469"/>
      <c r="AR528" s="469"/>
      <c r="AS528" s="469"/>
      <c r="AT528" s="469"/>
      <c r="AU528" s="469"/>
      <c r="AV528" s="469"/>
      <c r="AW528" s="469"/>
      <c r="AX528" s="469"/>
      <c r="AY528" s="276"/>
      <c r="BA528" s="192">
        <f t="shared" ref="BA528:BD530" si="156">BA527</f>
        <v>8</v>
      </c>
      <c r="BB528" s="192">
        <f t="shared" si="156"/>
        <v>5</v>
      </c>
      <c r="BC528" s="192">
        <f t="shared" si="156"/>
        <v>5</v>
      </c>
      <c r="BD528" s="192" t="str">
        <f t="shared" si="156"/>
        <v>①</v>
      </c>
      <c r="BE528" s="192"/>
      <c r="BF528" s="1102"/>
      <c r="BG528" s="559" t="str">
        <f t="shared" ref="BG528:BL528" ca="1" si="157">IF(BA528&lt;&gt;"",IF(MID(_xlfn.FORMULATEXT(BA528),SEARCH("[",_xlfn.FORMULATEXT(BA528))+1,SEARCH("]",_xlfn.FORMULATEXT(BA528))-(SEARCH("[",_xlfn.FORMULATEXT(BA528))+1))="-1","",1),"")</f>
        <v/>
      </c>
      <c r="BH528" s="560" t="str">
        <f t="shared" ca="1" si="157"/>
        <v/>
      </c>
      <c r="BI528" s="560" t="str">
        <f t="shared" ca="1" si="157"/>
        <v/>
      </c>
      <c r="BJ528" s="560" t="str">
        <f t="shared" ca="1" si="157"/>
        <v/>
      </c>
      <c r="BK528" s="560" t="str">
        <f t="shared" ca="1" si="157"/>
        <v/>
      </c>
      <c r="BL528" s="561" t="str">
        <f t="shared" ca="1" si="157"/>
        <v/>
      </c>
      <c r="CV528" s="1528"/>
      <c r="CW528" s="1529"/>
      <c r="CX528" s="1529"/>
      <c r="CY528" s="1529"/>
      <c r="CZ528" s="1529"/>
      <c r="DA528" s="1529"/>
      <c r="DB528" s="1529"/>
      <c r="DC528" s="1529"/>
      <c r="DD528" s="1991"/>
      <c r="DE528" s="1992"/>
      <c r="DF528" s="1992"/>
      <c r="DG528" s="1993"/>
      <c r="DH528" s="1264"/>
      <c r="DI528" s="1264"/>
      <c r="DJ528" s="1264"/>
      <c r="DK528" s="1264"/>
      <c r="DL528" s="1264"/>
      <c r="DM528" s="1264"/>
      <c r="DN528" s="1264"/>
      <c r="DO528" s="1264"/>
      <c r="DP528" s="1264"/>
      <c r="DQ528" s="1264"/>
      <c r="DR528" s="307"/>
    </row>
    <row r="529" spans="1:122" s="465" customFormat="1" ht="15" customHeight="1">
      <c r="A529" s="1090"/>
      <c r="B529" s="1091"/>
      <c r="C529" s="1091"/>
      <c r="D529" s="1091"/>
      <c r="E529" s="469"/>
      <c r="F529" s="978" t="s">
        <v>103</v>
      </c>
      <c r="G529" s="979"/>
      <c r="H529" s="979"/>
      <c r="I529" s="979"/>
      <c r="J529" s="979"/>
      <c r="K529" s="979"/>
      <c r="L529" s="979"/>
      <c r="M529" s="980"/>
      <c r="N529" s="1290" t="s">
        <v>307</v>
      </c>
      <c r="O529" s="1455"/>
      <c r="P529" s="266" t="str">
        <f>"("&amp;VLOOKUP(N529,[1]processing_log!$B$37:$Y$105,4,FALSE)&amp;" - "&amp;VLOOKUP(N529,[1]processing_log!$B$37:$Y$105,21,FALSE)&amp;VLOOKUP(N529,[1]processing_log!$B$37:$Y$105,24,FALSE)&amp;")"</f>
        <v>(他処理 - 異常終了)</v>
      </c>
      <c r="Q529" s="1455"/>
      <c r="R529" s="1455"/>
      <c r="S529" s="1455"/>
      <c r="T529" s="1455"/>
      <c r="U529" s="1455"/>
      <c r="V529" s="1455"/>
      <c r="W529" s="1455"/>
      <c r="X529" s="1455"/>
      <c r="Y529" s="1455"/>
      <c r="Z529" s="1455"/>
      <c r="AA529" s="1455"/>
      <c r="AB529" s="1455"/>
      <c r="AC529" s="1455"/>
      <c r="AD529" s="1455"/>
      <c r="AE529" s="1455"/>
      <c r="AF529" s="1455"/>
      <c r="AG529" s="1455"/>
      <c r="AH529" s="1455"/>
      <c r="AI529" s="1455"/>
      <c r="AJ529" s="1455"/>
      <c r="AK529" s="1455"/>
      <c r="AL529" s="1455"/>
      <c r="AM529" s="1455"/>
      <c r="AN529" s="1455"/>
      <c r="AO529" s="1455"/>
      <c r="AP529" s="1455"/>
      <c r="AQ529" s="1455"/>
      <c r="AR529" s="1455"/>
      <c r="AS529" s="1455"/>
      <c r="AT529" s="1455"/>
      <c r="AU529" s="1455"/>
      <c r="AV529" s="1455"/>
      <c r="AW529" s="1455"/>
      <c r="AX529" s="1292"/>
      <c r="AY529" s="1293"/>
      <c r="AZ529" s="95"/>
      <c r="BA529" s="192">
        <f t="shared" si="156"/>
        <v>8</v>
      </c>
      <c r="BB529" s="192">
        <f t="shared" si="156"/>
        <v>5</v>
      </c>
      <c r="BC529" s="192">
        <f t="shared" si="156"/>
        <v>5</v>
      </c>
      <c r="BD529" s="192" t="str">
        <f t="shared" si="156"/>
        <v>①</v>
      </c>
      <c r="BE529" s="95"/>
      <c r="BF529" s="95"/>
      <c r="BG529" s="559" t="str">
        <f t="shared" ref="BG529:BG535" ca="1" si="158">IF(BA529&lt;&gt;"",IF(MID(_xlfn.FORMULATEXT(BA529),SEARCH("[",_xlfn.FORMULATEXT(BA529))+1,SEARCH("]",_xlfn.FORMULATEXT(BA529))-(SEARCH("[",_xlfn.FORMULATEXT(BA529))+1))="-1","",1),"")</f>
        <v/>
      </c>
      <c r="BH529" s="560" t="str">
        <f t="shared" ref="BH529:BH535" ca="1" si="159">IF(BB529&lt;&gt;"",IF(MID(_xlfn.FORMULATEXT(BB529),SEARCH("[",_xlfn.FORMULATEXT(BB529))+1,SEARCH("]",_xlfn.FORMULATEXT(BB529))-(SEARCH("[",_xlfn.FORMULATEXT(BB529))+1))="-1","",1),"")</f>
        <v/>
      </c>
      <c r="BI529" s="560" t="str">
        <f t="shared" ref="BI529:BI535" ca="1" si="160">IF(BC529&lt;&gt;"",IF(MID(_xlfn.FORMULATEXT(BC529),SEARCH("[",_xlfn.FORMULATEXT(BC529))+1,SEARCH("]",_xlfn.FORMULATEXT(BC529))-(SEARCH("[",_xlfn.FORMULATEXT(BC529))+1))="-1","",1),"")</f>
        <v/>
      </c>
      <c r="BJ529" s="560" t="str">
        <f t="shared" ref="BJ529:BJ535" ca="1" si="161">IF(BD529&lt;&gt;"",IF(MID(_xlfn.FORMULATEXT(BD529),SEARCH("[",_xlfn.FORMULATEXT(BD529))+1,SEARCH("]",_xlfn.FORMULATEXT(BD529))-(SEARCH("[",_xlfn.FORMULATEXT(BD529))+1))="-1","",1),"")</f>
        <v/>
      </c>
      <c r="BK529" s="560" t="str">
        <f t="shared" ref="BK529:BK535" ca="1" si="162">IF(BE529&lt;&gt;"",IF(MID(_xlfn.FORMULATEXT(BE529),SEARCH("[",_xlfn.FORMULATEXT(BE529))+1,SEARCH("]",_xlfn.FORMULATEXT(BE529))-(SEARCH("[",_xlfn.FORMULATEXT(BE529))+1))="-1","",1),"")</f>
        <v/>
      </c>
      <c r="BL529" s="561" t="str">
        <f t="shared" ref="BL529:BL535" ca="1" si="163">IF(BF529&lt;&gt;"",IF(MID(_xlfn.FORMULATEXT(BF529),SEARCH("[",_xlfn.FORMULATEXT(BF529))+1,SEARCH("]",_xlfn.FORMULATEXT(BF529))-(SEARCH("[",_xlfn.FORMULATEXT(BF529))+1))="-1","",1),"")</f>
        <v/>
      </c>
      <c r="CV529" s="1528"/>
      <c r="CW529" s="1529"/>
      <c r="CX529" s="1529"/>
      <c r="CY529" s="1529"/>
      <c r="CZ529" s="1529"/>
      <c r="DA529" s="1529"/>
      <c r="DB529" s="1529"/>
      <c r="DC529" s="1529"/>
      <c r="DD529" s="1991"/>
      <c r="DE529" s="1992"/>
      <c r="DF529" s="1992"/>
      <c r="DG529" s="1993"/>
      <c r="DH529" s="1264"/>
      <c r="DI529" s="1264"/>
      <c r="DJ529" s="1264"/>
      <c r="DK529" s="1264"/>
      <c r="DL529" s="1264"/>
      <c r="DM529" s="1264"/>
      <c r="DN529" s="1264"/>
      <c r="DO529" s="1264"/>
      <c r="DP529" s="1264"/>
      <c r="DQ529" s="1264"/>
      <c r="DR529" s="307"/>
    </row>
    <row r="530" spans="1:122" s="465" customFormat="1" ht="15" customHeight="1">
      <c r="A530" s="1090"/>
      <c r="B530" s="1091"/>
      <c r="C530" s="1091"/>
      <c r="D530" s="1091"/>
      <c r="E530" s="469"/>
      <c r="F530" s="984" t="s">
        <v>104</v>
      </c>
      <c r="G530" s="985"/>
      <c r="H530" s="985"/>
      <c r="I530" s="985"/>
      <c r="J530" s="985"/>
      <c r="K530" s="985"/>
      <c r="L530" s="985"/>
      <c r="M530" s="986"/>
      <c r="N530" s="1458" t="s">
        <v>1707</v>
      </c>
      <c r="O530" s="1459"/>
      <c r="P530" s="1459"/>
      <c r="Q530" s="1459"/>
      <c r="R530" s="1459"/>
      <c r="S530" s="1459"/>
      <c r="T530" s="1459"/>
      <c r="U530" s="1459"/>
      <c r="V530" s="1459"/>
      <c r="W530" s="1459"/>
      <c r="X530" s="1459"/>
      <c r="Y530" s="1459"/>
      <c r="Z530" s="1459"/>
      <c r="AA530" s="1459"/>
      <c r="AB530" s="1459"/>
      <c r="AC530" s="1459"/>
      <c r="AD530" s="1459"/>
      <c r="AE530" s="1459"/>
      <c r="AF530" s="1459"/>
      <c r="AG530" s="1459"/>
      <c r="AH530" s="1459"/>
      <c r="AI530" s="1459"/>
      <c r="AJ530" s="1459"/>
      <c r="AK530" s="1459"/>
      <c r="AL530" s="1459"/>
      <c r="AM530" s="1459"/>
      <c r="AN530" s="1459"/>
      <c r="AO530" s="1459"/>
      <c r="AP530" s="1459"/>
      <c r="AQ530" s="1459"/>
      <c r="AR530" s="1459"/>
      <c r="AS530" s="1459"/>
      <c r="AT530" s="1459"/>
      <c r="AU530" s="1459"/>
      <c r="AV530" s="1459"/>
      <c r="AW530" s="1459"/>
      <c r="AX530" s="1296"/>
      <c r="AY530" s="1293"/>
      <c r="AZ530" s="95"/>
      <c r="BA530" s="192">
        <f t="shared" si="156"/>
        <v>8</v>
      </c>
      <c r="BB530" s="192">
        <f t="shared" si="156"/>
        <v>5</v>
      </c>
      <c r="BC530" s="192">
        <f t="shared" si="156"/>
        <v>5</v>
      </c>
      <c r="BD530" s="192" t="str">
        <f t="shared" si="156"/>
        <v>①</v>
      </c>
      <c r="BE530" s="95"/>
      <c r="BF530" s="95"/>
      <c r="BG530" s="559" t="str">
        <f t="shared" ca="1" si="158"/>
        <v/>
      </c>
      <c r="BH530" s="560" t="str">
        <f t="shared" ca="1" si="159"/>
        <v/>
      </c>
      <c r="BI530" s="560" t="str">
        <f t="shared" ca="1" si="160"/>
        <v/>
      </c>
      <c r="BJ530" s="560" t="str">
        <f t="shared" ca="1" si="161"/>
        <v/>
      </c>
      <c r="BK530" s="560" t="str">
        <f t="shared" ca="1" si="162"/>
        <v/>
      </c>
      <c r="BL530" s="561" t="str">
        <f t="shared" ca="1" si="163"/>
        <v/>
      </c>
      <c r="CV530" s="1528"/>
      <c r="CW530" s="1529"/>
      <c r="CX530" s="1529"/>
      <c r="CY530" s="1529"/>
      <c r="CZ530" s="1529"/>
      <c r="DA530" s="1529"/>
      <c r="DB530" s="1529"/>
      <c r="DC530" s="1529"/>
      <c r="DD530" s="1991"/>
      <c r="DE530" s="1992"/>
      <c r="DF530" s="1992"/>
      <c r="DG530" s="1993"/>
      <c r="DH530" s="1264"/>
      <c r="DI530" s="1264"/>
      <c r="DJ530" s="1264"/>
      <c r="DK530" s="1264"/>
      <c r="DL530" s="1264"/>
      <c r="DM530" s="1264"/>
      <c r="DN530" s="1264"/>
      <c r="DO530" s="1264"/>
      <c r="DP530" s="1264"/>
      <c r="DQ530" s="1264"/>
      <c r="DR530" s="307"/>
    </row>
    <row r="531" spans="1:122" s="465" customFormat="1" ht="15" customHeight="1">
      <c r="A531" s="1758" t="str">
        <f>$BD531&amp;"."</f>
        <v>②.</v>
      </c>
      <c r="B531" s="1759"/>
      <c r="C531" s="1759"/>
      <c r="D531" s="1759"/>
      <c r="E531" s="1759"/>
      <c r="F531" s="275" t="s">
        <v>562</v>
      </c>
      <c r="G531" s="858"/>
      <c r="H531" s="858"/>
      <c r="I531" s="858"/>
      <c r="J531" s="858"/>
      <c r="K531" s="858"/>
      <c r="L531" s="858"/>
      <c r="M531" s="858"/>
      <c r="N531" s="858"/>
      <c r="O531" s="858"/>
      <c r="P531" s="858"/>
      <c r="Q531" s="858"/>
      <c r="R531" s="858"/>
      <c r="S531" s="858"/>
      <c r="T531" s="858"/>
      <c r="U531" s="858"/>
      <c r="V531" s="858"/>
      <c r="W531" s="858"/>
      <c r="X531" s="858"/>
      <c r="Y531" s="858"/>
      <c r="Z531" s="858"/>
      <c r="AA531" s="858"/>
      <c r="AB531" s="858"/>
      <c r="AC531" s="858"/>
      <c r="AD531" s="858"/>
      <c r="AE531" s="858"/>
      <c r="AF531" s="858"/>
      <c r="AG531" s="858"/>
      <c r="AH531" s="858"/>
      <c r="AI531" s="858"/>
      <c r="AJ531" s="858"/>
      <c r="AK531" s="858"/>
      <c r="AL531" s="858"/>
      <c r="AM531" s="858"/>
      <c r="AN531" s="858"/>
      <c r="AO531" s="858"/>
      <c r="AP531" s="858"/>
      <c r="AQ531" s="858"/>
      <c r="AR531" s="858"/>
      <c r="AS531" s="858"/>
      <c r="AT531" s="858"/>
      <c r="AU531" s="858"/>
      <c r="AV531" s="858"/>
      <c r="AW531" s="858"/>
      <c r="AX531" s="858"/>
      <c r="AY531" s="223"/>
      <c r="BA531" s="192">
        <f t="shared" ref="BA531:BC533" si="164">BA530</f>
        <v>8</v>
      </c>
      <c r="BB531" s="192">
        <f t="shared" si="164"/>
        <v>5</v>
      </c>
      <c r="BC531" s="192">
        <f t="shared" si="164"/>
        <v>5</v>
      </c>
      <c r="BD531" s="193" t="str">
        <f>IF(ISBLANK(BD530),"①",CHAR(CODE(BD530)+1))</f>
        <v>②</v>
      </c>
      <c r="BE531" s="1101"/>
      <c r="BF531" s="1101"/>
      <c r="BG531" s="559" t="str">
        <f t="shared" ca="1" si="158"/>
        <v/>
      </c>
      <c r="BH531" s="560" t="str">
        <f t="shared" ca="1" si="159"/>
        <v/>
      </c>
      <c r="BI531" s="560" t="str">
        <f t="shared" ca="1" si="160"/>
        <v/>
      </c>
      <c r="BJ531" s="560" t="str">
        <f t="shared" ca="1" si="161"/>
        <v/>
      </c>
      <c r="BK531" s="560" t="str">
        <f t="shared" ca="1" si="162"/>
        <v/>
      </c>
      <c r="BL531" s="561" t="str">
        <f t="shared" ca="1" si="163"/>
        <v/>
      </c>
      <c r="CV531" s="1488" t="s">
        <v>2265</v>
      </c>
      <c r="CW531" s="1489"/>
      <c r="CX531" s="1489"/>
      <c r="CY531" s="1489"/>
      <c r="CZ531" s="1489"/>
      <c r="DA531" s="1489"/>
      <c r="DB531" s="1489"/>
      <c r="DC531" s="1489"/>
      <c r="DD531" s="1859">
        <v>44641</v>
      </c>
      <c r="DE531" s="1860"/>
      <c r="DF531" s="1860"/>
      <c r="DG531" s="1861"/>
      <c r="DH531" s="1264"/>
      <c r="DI531" s="1264"/>
      <c r="DJ531" s="1264"/>
      <c r="DK531" s="1264"/>
      <c r="DL531" s="1264"/>
      <c r="DM531" s="1264"/>
      <c r="DN531" s="1264"/>
      <c r="DO531" s="1264"/>
      <c r="DP531" s="1264"/>
      <c r="DQ531" s="1264"/>
      <c r="DR531" s="307"/>
    </row>
    <row r="532" spans="1:122" s="465" customFormat="1" ht="15" customHeight="1">
      <c r="A532" s="1450"/>
      <c r="B532" s="1450"/>
      <c r="C532" s="1450"/>
      <c r="D532" s="1450"/>
      <c r="E532" s="469"/>
      <c r="F532" s="469" t="s">
        <v>1711</v>
      </c>
      <c r="G532" s="469"/>
      <c r="H532" s="469"/>
      <c r="I532" s="469"/>
      <c r="J532" s="469"/>
      <c r="K532" s="469"/>
      <c r="L532" s="469"/>
      <c r="M532" s="469"/>
      <c r="N532" s="469"/>
      <c r="O532" s="469"/>
      <c r="P532" s="469"/>
      <c r="Q532" s="469"/>
      <c r="R532" s="469"/>
      <c r="S532" s="469"/>
      <c r="T532" s="469"/>
      <c r="U532" s="469"/>
      <c r="V532" s="469"/>
      <c r="W532" s="469"/>
      <c r="X532" s="469"/>
      <c r="Y532" s="469"/>
      <c r="Z532" s="469"/>
      <c r="AA532" s="469"/>
      <c r="AB532" s="469"/>
      <c r="AC532" s="469"/>
      <c r="AD532" s="469"/>
      <c r="AE532" s="469"/>
      <c r="AF532" s="469"/>
      <c r="AG532" s="469"/>
      <c r="AH532" s="469"/>
      <c r="AI532" s="469"/>
      <c r="AJ532" s="469"/>
      <c r="AK532" s="469"/>
      <c r="AL532" s="469"/>
      <c r="AM532" s="469"/>
      <c r="AN532" s="469"/>
      <c r="AO532" s="469"/>
      <c r="AP532" s="469"/>
      <c r="AQ532" s="469"/>
      <c r="AR532" s="469"/>
      <c r="AS532" s="469"/>
      <c r="AT532" s="469"/>
      <c r="AU532" s="469"/>
      <c r="AV532" s="469"/>
      <c r="AW532" s="469"/>
      <c r="AX532" s="469"/>
      <c r="AY532" s="276"/>
      <c r="BA532" s="192">
        <f t="shared" si="164"/>
        <v>8</v>
      </c>
      <c r="BB532" s="192">
        <f t="shared" si="164"/>
        <v>5</v>
      </c>
      <c r="BC532" s="192">
        <f t="shared" si="164"/>
        <v>5</v>
      </c>
      <c r="BD532" s="192" t="str">
        <f>BD531</f>
        <v>②</v>
      </c>
      <c r="BE532" s="192"/>
      <c r="BF532" s="1102"/>
      <c r="BG532" s="559" t="str">
        <f t="shared" ca="1" si="158"/>
        <v/>
      </c>
      <c r="BH532" s="560" t="str">
        <f t="shared" ca="1" si="159"/>
        <v/>
      </c>
      <c r="BI532" s="560" t="str">
        <f t="shared" ca="1" si="160"/>
        <v/>
      </c>
      <c r="BJ532" s="560" t="str">
        <f t="shared" ca="1" si="161"/>
        <v/>
      </c>
      <c r="BK532" s="560" t="str">
        <f t="shared" ca="1" si="162"/>
        <v/>
      </c>
      <c r="BL532" s="561" t="str">
        <f t="shared" ca="1" si="163"/>
        <v/>
      </c>
      <c r="CV532" s="1528"/>
      <c r="CW532" s="1529"/>
      <c r="CX532" s="1529"/>
      <c r="CY532" s="1529"/>
      <c r="CZ532" s="1529"/>
      <c r="DA532" s="1529"/>
      <c r="DB532" s="1529"/>
      <c r="DC532" s="1529"/>
      <c r="DD532" s="1991"/>
      <c r="DE532" s="1992"/>
      <c r="DF532" s="1992"/>
      <c r="DG532" s="1993"/>
      <c r="DH532" s="1264"/>
      <c r="DI532" s="1264"/>
      <c r="DJ532" s="1264"/>
      <c r="DK532" s="1264"/>
      <c r="DL532" s="1264"/>
      <c r="DM532" s="1264"/>
      <c r="DN532" s="1264"/>
      <c r="DO532" s="1264"/>
      <c r="DP532" s="1264"/>
      <c r="DQ532" s="1264"/>
      <c r="DR532" s="307"/>
    </row>
    <row r="533" spans="1:122" s="465" customFormat="1" ht="15" customHeight="1">
      <c r="A533" s="1450"/>
      <c r="B533" s="1450"/>
      <c r="C533" s="1450"/>
      <c r="D533" s="1450"/>
      <c r="E533" s="469"/>
      <c r="F533" s="845" t="s">
        <v>150</v>
      </c>
      <c r="G533" s="846"/>
      <c r="H533" s="846"/>
      <c r="I533" s="846"/>
      <c r="J533" s="846"/>
      <c r="K533" s="846"/>
      <c r="L533" s="846"/>
      <c r="M533" s="847"/>
      <c r="N533" s="301" t="s">
        <v>153</v>
      </c>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c r="AJ533" s="266"/>
      <c r="AK533" s="266"/>
      <c r="AL533" s="266"/>
      <c r="AM533" s="266"/>
      <c r="AN533" s="266"/>
      <c r="AO533" s="266"/>
      <c r="AP533" s="266"/>
      <c r="AQ533" s="266"/>
      <c r="AR533" s="266"/>
      <c r="AS533" s="266"/>
      <c r="AT533" s="266"/>
      <c r="AU533" s="266"/>
      <c r="AV533" s="266"/>
      <c r="AW533" s="267"/>
      <c r="AX533" s="469"/>
      <c r="AY533" s="276"/>
      <c r="BA533" s="192">
        <f t="shared" si="164"/>
        <v>8</v>
      </c>
      <c r="BB533" s="192">
        <f t="shared" si="164"/>
        <v>5</v>
      </c>
      <c r="BC533" s="192">
        <f t="shared" si="164"/>
        <v>5</v>
      </c>
      <c r="BD533" s="192" t="str">
        <f>BD532</f>
        <v>②</v>
      </c>
      <c r="BE533" s="192"/>
      <c r="BF533" s="1102"/>
      <c r="BG533" s="559" t="str">
        <f t="shared" ca="1" si="158"/>
        <v/>
      </c>
      <c r="BH533" s="560" t="str">
        <f t="shared" ca="1" si="159"/>
        <v/>
      </c>
      <c r="BI533" s="560" t="str">
        <f t="shared" ca="1" si="160"/>
        <v/>
      </c>
      <c r="BJ533" s="560" t="str">
        <f t="shared" ca="1" si="161"/>
        <v/>
      </c>
      <c r="BK533" s="560" t="str">
        <f t="shared" ca="1" si="162"/>
        <v/>
      </c>
      <c r="BL533" s="561" t="str">
        <f t="shared" ca="1" si="163"/>
        <v/>
      </c>
      <c r="CV533" s="1528"/>
      <c r="CW533" s="1529"/>
      <c r="CX533" s="1529"/>
      <c r="CY533" s="1529"/>
      <c r="CZ533" s="1529"/>
      <c r="DA533" s="1529"/>
      <c r="DB533" s="1529"/>
      <c r="DC533" s="1529"/>
      <c r="DD533" s="1991"/>
      <c r="DE533" s="1992"/>
      <c r="DF533" s="1992"/>
      <c r="DG533" s="1993"/>
      <c r="DH533" s="1264"/>
      <c r="DI533" s="1264"/>
      <c r="DJ533" s="1264"/>
      <c r="DK533" s="1264"/>
      <c r="DL533" s="1264"/>
      <c r="DM533" s="1264"/>
      <c r="DN533" s="1264"/>
      <c r="DO533" s="1264"/>
      <c r="DP533" s="1264"/>
      <c r="DQ533" s="1264"/>
      <c r="DR533" s="307"/>
    </row>
    <row r="534" spans="1:122" s="465" customFormat="1" ht="15" customHeight="1">
      <c r="A534" s="1450"/>
      <c r="B534" s="1450"/>
      <c r="C534" s="1450"/>
      <c r="D534" s="1450"/>
      <c r="E534" s="469"/>
      <c r="F534" s="848" t="s">
        <v>151</v>
      </c>
      <c r="G534" s="849"/>
      <c r="H534" s="849"/>
      <c r="I534" s="849"/>
      <c r="J534" s="849"/>
      <c r="K534" s="849"/>
      <c r="L534" s="849"/>
      <c r="M534" s="850"/>
      <c r="N534" s="1453" t="s">
        <v>1708</v>
      </c>
      <c r="O534" s="257"/>
      <c r="P534" s="257"/>
      <c r="Q534" s="257"/>
      <c r="R534" s="257"/>
      <c r="S534" s="257"/>
      <c r="T534" s="257"/>
      <c r="U534" s="257"/>
      <c r="V534" s="257"/>
      <c r="W534" s="257"/>
      <c r="X534" s="257"/>
      <c r="Y534" s="257"/>
      <c r="Z534" s="257"/>
      <c r="AA534" s="257"/>
      <c r="AB534" s="257"/>
      <c r="AC534" s="257"/>
      <c r="AD534" s="257"/>
      <c r="AE534" s="257"/>
      <c r="AF534" s="257"/>
      <c r="AG534" s="257"/>
      <c r="AH534" s="257"/>
      <c r="AI534" s="257"/>
      <c r="AJ534" s="257"/>
      <c r="AK534" s="257"/>
      <c r="AL534" s="257"/>
      <c r="AM534" s="257"/>
      <c r="AN534" s="257"/>
      <c r="AO534" s="257"/>
      <c r="AP534" s="257"/>
      <c r="AQ534" s="257"/>
      <c r="AR534" s="257"/>
      <c r="AS534" s="257"/>
      <c r="AT534" s="257"/>
      <c r="AU534" s="257"/>
      <c r="AV534" s="257"/>
      <c r="AW534" s="258"/>
      <c r="AX534" s="469"/>
      <c r="AY534" s="276"/>
      <c r="BA534" s="192">
        <f t="shared" ref="BA534:BD535" si="165">BA533</f>
        <v>8</v>
      </c>
      <c r="BB534" s="192">
        <f t="shared" si="165"/>
        <v>5</v>
      </c>
      <c r="BC534" s="192">
        <f t="shared" si="165"/>
        <v>5</v>
      </c>
      <c r="BD534" s="192" t="str">
        <f t="shared" si="165"/>
        <v>②</v>
      </c>
      <c r="BE534" s="192"/>
      <c r="BF534" s="1102"/>
      <c r="BG534" s="559" t="str">
        <f t="shared" ca="1" si="158"/>
        <v/>
      </c>
      <c r="BH534" s="560" t="str">
        <f t="shared" ca="1" si="159"/>
        <v/>
      </c>
      <c r="BI534" s="560" t="str">
        <f t="shared" ca="1" si="160"/>
        <v/>
      </c>
      <c r="BJ534" s="560" t="str">
        <f t="shared" ca="1" si="161"/>
        <v/>
      </c>
      <c r="BK534" s="560" t="str">
        <f t="shared" ca="1" si="162"/>
        <v/>
      </c>
      <c r="BL534" s="561" t="str">
        <f t="shared" ca="1" si="163"/>
        <v/>
      </c>
      <c r="CV534" s="1528"/>
      <c r="CW534" s="1529"/>
      <c r="CX534" s="1529"/>
      <c r="CY534" s="1529"/>
      <c r="CZ534" s="1529"/>
      <c r="DA534" s="1529"/>
      <c r="DB534" s="1529"/>
      <c r="DC534" s="1529"/>
      <c r="DD534" s="1991"/>
      <c r="DE534" s="1992"/>
      <c r="DF534" s="1992"/>
      <c r="DG534" s="1993"/>
      <c r="DH534" s="1264"/>
      <c r="DI534" s="1264"/>
      <c r="DJ534" s="1264"/>
      <c r="DK534" s="1264"/>
      <c r="DL534" s="1264"/>
      <c r="DM534" s="1264"/>
      <c r="DN534" s="1264"/>
      <c r="DO534" s="1264"/>
      <c r="DP534" s="1264"/>
      <c r="DQ534" s="1264"/>
      <c r="DR534" s="307"/>
    </row>
    <row r="535" spans="1:122" s="465" customFormat="1" ht="15" customHeight="1">
      <c r="A535" s="1450"/>
      <c r="B535" s="1450"/>
      <c r="C535" s="1450"/>
      <c r="D535" s="1450"/>
      <c r="E535" s="469"/>
      <c r="F535" s="303"/>
      <c r="G535" s="538"/>
      <c r="H535" s="538"/>
      <c r="I535" s="538"/>
      <c r="J535" s="538"/>
      <c r="K535" s="538"/>
      <c r="L535" s="538"/>
      <c r="M535" s="1104"/>
      <c r="N535" s="303" t="s">
        <v>311</v>
      </c>
      <c r="O535" s="538"/>
      <c r="P535" s="538"/>
      <c r="Q535" s="538"/>
      <c r="R535" s="538"/>
      <c r="S535" s="538"/>
      <c r="T535" s="538"/>
      <c r="U535" s="538"/>
      <c r="V535" s="538"/>
      <c r="W535" s="538"/>
      <c r="X535" s="538"/>
      <c r="Y535" s="538"/>
      <c r="Z535" s="538"/>
      <c r="AA535" s="538"/>
      <c r="AB535" s="538"/>
      <c r="AC535" s="538"/>
      <c r="AD535" s="538"/>
      <c r="AE535" s="538"/>
      <c r="AF535" s="538"/>
      <c r="AG535" s="538"/>
      <c r="AH535" s="538"/>
      <c r="AI535" s="538"/>
      <c r="AJ535" s="538"/>
      <c r="AK535" s="538"/>
      <c r="AL535" s="538"/>
      <c r="AM535" s="538"/>
      <c r="AN535" s="538"/>
      <c r="AO535" s="538"/>
      <c r="AP535" s="538"/>
      <c r="AQ535" s="538"/>
      <c r="AR535" s="538"/>
      <c r="AS535" s="538"/>
      <c r="AT535" s="538"/>
      <c r="AU535" s="538"/>
      <c r="AV535" s="538"/>
      <c r="AW535" s="1104"/>
      <c r="AX535" s="469"/>
      <c r="AY535" s="276"/>
      <c r="BA535" s="192">
        <f>BA534</f>
        <v>8</v>
      </c>
      <c r="BB535" s="192">
        <f>BB534</f>
        <v>5</v>
      </c>
      <c r="BC535" s="192">
        <f>BC534</f>
        <v>5</v>
      </c>
      <c r="BD535" s="192" t="str">
        <f t="shared" si="165"/>
        <v>②</v>
      </c>
      <c r="BE535" s="192"/>
      <c r="BF535" s="1102"/>
      <c r="BG535" s="559" t="str">
        <f t="shared" ca="1" si="158"/>
        <v/>
      </c>
      <c r="BH535" s="560" t="str">
        <f t="shared" ca="1" si="159"/>
        <v/>
      </c>
      <c r="BI535" s="560" t="str">
        <f t="shared" ca="1" si="160"/>
        <v/>
      </c>
      <c r="BJ535" s="560" t="str">
        <f t="shared" ca="1" si="161"/>
        <v/>
      </c>
      <c r="BK535" s="560" t="str">
        <f t="shared" ca="1" si="162"/>
        <v/>
      </c>
      <c r="BL535" s="561" t="str">
        <f t="shared" ca="1" si="163"/>
        <v/>
      </c>
      <c r="CV535" s="1528"/>
      <c r="CW535" s="1529"/>
      <c r="CX535" s="1529"/>
      <c r="CY535" s="1529"/>
      <c r="CZ535" s="1529"/>
      <c r="DA535" s="1529"/>
      <c r="DB535" s="1529"/>
      <c r="DC535" s="1529"/>
      <c r="DD535" s="1991"/>
      <c r="DE535" s="1992"/>
      <c r="DF535" s="1992"/>
      <c r="DG535" s="1993"/>
      <c r="DH535" s="1264"/>
      <c r="DI535" s="1264"/>
      <c r="DJ535" s="1264"/>
      <c r="DK535" s="1264"/>
      <c r="DL535" s="1264"/>
      <c r="DM535" s="1264"/>
      <c r="DN535" s="1264"/>
      <c r="DO535" s="1264"/>
      <c r="DP535" s="1264"/>
      <c r="DQ535" s="1264"/>
      <c r="DR535" s="307"/>
    </row>
    <row r="536" spans="1:122" s="465" customFormat="1" ht="15" customHeight="1">
      <c r="A536" s="1862" t="str">
        <f>BA536&amp;"."&amp;BB536</f>
        <v>8.6</v>
      </c>
      <c r="B536" s="1862"/>
      <c r="C536" s="1862"/>
      <c r="D536" s="319" t="s">
        <v>146</v>
      </c>
      <c r="E536" s="275"/>
      <c r="F536" s="275"/>
      <c r="G536" s="275"/>
      <c r="H536" s="1882">
        <f>$B$124</f>
        <v>84</v>
      </c>
      <c r="I536" s="1882"/>
      <c r="J536" s="844" t="str">
        <f>VLOOKUP(VALUE(H536),$B$38:$F$131,3,FALSE) &amp;" "&amp; VLOOKUP(VALUE(H536),$B$38:$F$131,5,FALSE)</f>
        <v>F9 情報更新</v>
      </c>
      <c r="K536" s="469"/>
      <c r="L536" s="244"/>
      <c r="M536" s="244"/>
      <c r="N536" s="244"/>
      <c r="O536" s="469" t="s">
        <v>317</v>
      </c>
      <c r="P536" s="469"/>
      <c r="Q536" s="469"/>
      <c r="R536" s="469"/>
      <c r="S536" s="469"/>
      <c r="T536" s="469"/>
      <c r="U536" s="469"/>
      <c r="V536" s="469"/>
      <c r="W536" s="469"/>
      <c r="X536" s="469"/>
      <c r="Y536" s="469"/>
      <c r="Z536" s="469"/>
      <c r="AA536" s="469"/>
      <c r="AB536" s="469"/>
      <c r="AC536" s="469"/>
      <c r="AD536" s="469"/>
      <c r="AE536" s="469"/>
      <c r="AF536" s="469"/>
      <c r="AG536" s="469"/>
      <c r="AH536" s="469"/>
      <c r="AI536" s="469"/>
      <c r="AJ536" s="469"/>
      <c r="AK536" s="469"/>
      <c r="AL536" s="469"/>
      <c r="AM536" s="469"/>
      <c r="AN536" s="469"/>
      <c r="AO536" s="469"/>
      <c r="AP536" s="469"/>
      <c r="AQ536" s="469"/>
      <c r="AR536" s="469"/>
      <c r="AS536" s="469"/>
      <c r="AT536" s="469"/>
      <c r="AU536" s="469"/>
      <c r="AV536" s="469"/>
      <c r="AW536" s="469"/>
      <c r="AX536" s="469"/>
      <c r="AY536" s="276"/>
      <c r="BA536" s="192">
        <f>BA535</f>
        <v>8</v>
      </c>
      <c r="BB536" s="193">
        <f>BB535+1</f>
        <v>6</v>
      </c>
      <c r="BC536" s="192"/>
      <c r="BD536" s="192"/>
      <c r="BE536" s="1102"/>
      <c r="BF536" s="1102"/>
      <c r="BG536" s="559" t="str">
        <f t="shared" ca="1" si="116"/>
        <v/>
      </c>
      <c r="BH536" s="560" t="str">
        <f t="shared" ca="1" si="117"/>
        <v/>
      </c>
      <c r="BI536" s="560" t="str">
        <f t="shared" ca="1" si="118"/>
        <v/>
      </c>
      <c r="BJ536" s="560" t="str">
        <f t="shared" ca="1" si="119"/>
        <v/>
      </c>
      <c r="BK536" s="560" t="str">
        <f t="shared" ca="1" si="120"/>
        <v/>
      </c>
      <c r="BL536" s="561" t="str">
        <f t="shared" ca="1" si="121"/>
        <v/>
      </c>
      <c r="BN536" s="465" t="s">
        <v>2243</v>
      </c>
      <c r="CV536" s="1528"/>
      <c r="CW536" s="1529"/>
      <c r="CX536" s="1529"/>
      <c r="CY536" s="1529"/>
      <c r="CZ536" s="1529"/>
      <c r="DA536" s="1529"/>
      <c r="DB536" s="1529"/>
      <c r="DC536" s="1529"/>
      <c r="DD536" s="1991"/>
      <c r="DE536" s="1992"/>
      <c r="DF536" s="1992"/>
      <c r="DG536" s="1993"/>
      <c r="DH536" s="1264"/>
      <c r="DI536" s="1264"/>
      <c r="DJ536" s="1264"/>
      <c r="DK536" s="1264"/>
      <c r="DL536" s="1264"/>
      <c r="DM536" s="1264"/>
      <c r="DN536" s="1264"/>
      <c r="DO536" s="1264"/>
      <c r="DP536" s="1264"/>
      <c r="DQ536" s="1264"/>
      <c r="DR536" s="307"/>
    </row>
    <row r="537" spans="1:122" s="465" customFormat="1" ht="15" customHeight="1">
      <c r="A537" s="1760" t="str">
        <f>$BA537&amp;"."&amp;$BB537&amp;"."&amp;$BC537&amp;"."</f>
        <v>8.6.1.</v>
      </c>
      <c r="B537" s="1761"/>
      <c r="C537" s="1761"/>
      <c r="D537" s="1761"/>
      <c r="E537" s="469" t="s">
        <v>1691</v>
      </c>
      <c r="F537" s="469"/>
      <c r="G537" s="469"/>
      <c r="H537" s="469"/>
      <c r="I537" s="469"/>
      <c r="J537" s="469"/>
      <c r="K537" s="469"/>
      <c r="L537" s="469"/>
      <c r="M537" s="469"/>
      <c r="N537" s="469"/>
      <c r="O537" s="469"/>
      <c r="P537" s="469"/>
      <c r="Q537" s="469"/>
      <c r="R537" s="469"/>
      <c r="S537" s="469"/>
      <c r="T537" s="469"/>
      <c r="U537" s="469"/>
      <c r="V537" s="469"/>
      <c r="W537" s="469"/>
      <c r="X537" s="469"/>
      <c r="Y537" s="469"/>
      <c r="Z537" s="469"/>
      <c r="AA537" s="469"/>
      <c r="AB537" s="469"/>
      <c r="AC537" s="469"/>
      <c r="AD537" s="469"/>
      <c r="AE537" s="469"/>
      <c r="AF537" s="469"/>
      <c r="AG537" s="469"/>
      <c r="AH537" s="469"/>
      <c r="AI537" s="469"/>
      <c r="AJ537" s="469"/>
      <c r="AK537" s="469"/>
      <c r="AL537" s="469"/>
      <c r="AM537" s="469"/>
      <c r="AN537" s="469"/>
      <c r="AO537" s="469"/>
      <c r="AP537" s="469"/>
      <c r="AQ537" s="469"/>
      <c r="AR537" s="469"/>
      <c r="AS537" s="469"/>
      <c r="AT537" s="469"/>
      <c r="AU537" s="469"/>
      <c r="AV537" s="469"/>
      <c r="AW537" s="469"/>
      <c r="AX537" s="469"/>
      <c r="AY537" s="276"/>
      <c r="BA537" s="192">
        <f>BA536</f>
        <v>8</v>
      </c>
      <c r="BB537" s="192">
        <f>BB536</f>
        <v>6</v>
      </c>
      <c r="BC537" s="193">
        <f>BC536+1</f>
        <v>1</v>
      </c>
      <c r="BD537" s="192"/>
      <c r="BE537" s="192"/>
      <c r="BF537" s="1102"/>
      <c r="BG537" s="559" t="str">
        <f t="shared" ca="1" si="116"/>
        <v/>
      </c>
      <c r="BH537" s="560" t="str">
        <f t="shared" ca="1" si="117"/>
        <v/>
      </c>
      <c r="BI537" s="560" t="str">
        <f t="shared" ca="1" si="118"/>
        <v/>
      </c>
      <c r="BJ537" s="560" t="str">
        <f t="shared" ca="1" si="119"/>
        <v/>
      </c>
      <c r="BK537" s="560" t="str">
        <f t="shared" ca="1" si="120"/>
        <v/>
      </c>
      <c r="BL537" s="561" t="str">
        <f t="shared" ca="1" si="121"/>
        <v/>
      </c>
      <c r="BO537" s="465" t="s">
        <v>2245</v>
      </c>
      <c r="CV537" s="1488" t="s">
        <v>2265</v>
      </c>
      <c r="CW537" s="1489"/>
      <c r="CX537" s="1489"/>
      <c r="CY537" s="1489"/>
      <c r="CZ537" s="1489"/>
      <c r="DA537" s="1489"/>
      <c r="DB537" s="1489"/>
      <c r="DC537" s="1489"/>
      <c r="DD537" s="1859">
        <v>44643</v>
      </c>
      <c r="DE537" s="1860"/>
      <c r="DF537" s="1860"/>
      <c r="DG537" s="1861"/>
      <c r="DH537" s="1264"/>
      <c r="DI537" s="1264"/>
      <c r="DJ537" s="1264"/>
      <c r="DK537" s="1264"/>
      <c r="DL537" s="1264"/>
      <c r="DM537" s="1264"/>
      <c r="DN537" s="1264"/>
      <c r="DO537" s="1264"/>
      <c r="DP537" s="1264"/>
      <c r="DQ537" s="1264"/>
      <c r="DR537" s="307"/>
    </row>
    <row r="538" spans="1:122" s="465" customFormat="1" ht="15" customHeight="1">
      <c r="A538" s="1450"/>
      <c r="B538" s="1450"/>
      <c r="C538" s="1450"/>
      <c r="D538" s="1450"/>
      <c r="E538" s="469" t="s">
        <v>1692</v>
      </c>
      <c r="F538" s="469"/>
      <c r="G538" s="469"/>
      <c r="H538" s="469"/>
      <c r="I538" s="469"/>
      <c r="J538" s="469"/>
      <c r="K538" s="469"/>
      <c r="L538" s="469"/>
      <c r="M538" s="469"/>
      <c r="N538" s="469"/>
      <c r="O538" s="469"/>
      <c r="P538" s="469"/>
      <c r="Q538" s="469"/>
      <c r="R538" s="469"/>
      <c r="S538" s="469"/>
      <c r="T538" s="469"/>
      <c r="U538" s="469"/>
      <c r="V538" s="469"/>
      <c r="W538" s="469"/>
      <c r="X538" s="469"/>
      <c r="Y538" s="469"/>
      <c r="Z538" s="469"/>
      <c r="AA538" s="469"/>
      <c r="AB538" s="469"/>
      <c r="AC538" s="469"/>
      <c r="AD538" s="469"/>
      <c r="AE538" s="469"/>
      <c r="AF538" s="469"/>
      <c r="AG538" s="469"/>
      <c r="AH538" s="469"/>
      <c r="AI538" s="469"/>
      <c r="AJ538" s="469"/>
      <c r="AK538" s="469"/>
      <c r="AL538" s="469"/>
      <c r="AM538" s="469"/>
      <c r="AN538" s="469"/>
      <c r="AO538" s="469"/>
      <c r="AP538" s="469"/>
      <c r="AQ538" s="469"/>
      <c r="AR538" s="469"/>
      <c r="AS538" s="469"/>
      <c r="AT538" s="469"/>
      <c r="AU538" s="469"/>
      <c r="AV538" s="469"/>
      <c r="AW538" s="469"/>
      <c r="AX538" s="469"/>
      <c r="AY538" s="276"/>
      <c r="BA538" s="192">
        <f>BA537</f>
        <v>8</v>
      </c>
      <c r="BB538" s="192">
        <f>BB537</f>
        <v>6</v>
      </c>
      <c r="BC538" s="192">
        <f>BC537</f>
        <v>1</v>
      </c>
      <c r="BD538" s="192"/>
      <c r="BE538" s="192"/>
      <c r="BF538" s="1102"/>
      <c r="BG538" s="559" t="str">
        <f t="shared" ca="1" si="116"/>
        <v/>
      </c>
      <c r="BH538" s="560" t="str">
        <f t="shared" ca="1" si="117"/>
        <v/>
      </c>
      <c r="BI538" s="560" t="str">
        <f t="shared" ca="1" si="118"/>
        <v/>
      </c>
      <c r="BJ538" s="560" t="str">
        <f t="shared" ca="1" si="119"/>
        <v/>
      </c>
      <c r="BK538" s="560" t="str">
        <f t="shared" ca="1" si="120"/>
        <v/>
      </c>
      <c r="BL538" s="561" t="str">
        <f t="shared" ca="1" si="121"/>
        <v/>
      </c>
      <c r="CV538" s="1528"/>
      <c r="CW538" s="1529"/>
      <c r="CX538" s="1529"/>
      <c r="CY538" s="1529"/>
      <c r="CZ538" s="1529"/>
      <c r="DA538" s="1529"/>
      <c r="DB538" s="1529"/>
      <c r="DC538" s="1529"/>
      <c r="DD538" s="1991"/>
      <c r="DE538" s="1992"/>
      <c r="DF538" s="1992"/>
      <c r="DG538" s="1993"/>
      <c r="DH538" s="1264"/>
      <c r="DI538" s="1264"/>
      <c r="DJ538" s="1264"/>
      <c r="DK538" s="1264"/>
      <c r="DL538" s="1264"/>
      <c r="DM538" s="1264"/>
      <c r="DN538" s="1264"/>
      <c r="DO538" s="1264"/>
      <c r="DP538" s="1264"/>
      <c r="DQ538" s="1264"/>
      <c r="DR538" s="307"/>
    </row>
    <row r="539" spans="1:122" s="465" customFormat="1" ht="15" customHeight="1">
      <c r="A539" s="1450"/>
      <c r="B539" s="1450"/>
      <c r="C539" s="1450"/>
      <c r="D539" s="1450"/>
      <c r="E539" s="845" t="s">
        <v>150</v>
      </c>
      <c r="F539" s="846"/>
      <c r="G539" s="846"/>
      <c r="H539" s="846"/>
      <c r="I539" s="846"/>
      <c r="J539" s="846"/>
      <c r="K539" s="846"/>
      <c r="L539" s="847"/>
      <c r="M539" s="301" t="s">
        <v>342</v>
      </c>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c r="AJ539" s="266"/>
      <c r="AK539" s="266"/>
      <c r="AL539" s="266"/>
      <c r="AM539" s="266"/>
      <c r="AN539" s="266"/>
      <c r="AO539" s="266"/>
      <c r="AP539" s="266"/>
      <c r="AQ539" s="266"/>
      <c r="AR539" s="266"/>
      <c r="AS539" s="266"/>
      <c r="AT539" s="266"/>
      <c r="AU539" s="266"/>
      <c r="AV539" s="266"/>
      <c r="AW539" s="267"/>
      <c r="AX539" s="469"/>
      <c r="AY539" s="276"/>
      <c r="BA539" s="192">
        <f>BA538</f>
        <v>8</v>
      </c>
      <c r="BB539" s="192">
        <f>BB538</f>
        <v>6</v>
      </c>
      <c r="BC539" s="192">
        <f>BC538</f>
        <v>1</v>
      </c>
      <c r="BD539" s="192"/>
      <c r="BE539" s="192"/>
      <c r="BF539" s="1102"/>
      <c r="BG539" s="559" t="str">
        <f t="shared" ca="1" si="116"/>
        <v/>
      </c>
      <c r="BH539" s="560" t="str">
        <f t="shared" ca="1" si="117"/>
        <v/>
      </c>
      <c r="BI539" s="560" t="str">
        <f t="shared" ca="1" si="118"/>
        <v/>
      </c>
      <c r="BJ539" s="560" t="str">
        <f t="shared" ca="1" si="119"/>
        <v/>
      </c>
      <c r="BK539" s="560" t="str">
        <f t="shared" ca="1" si="120"/>
        <v/>
      </c>
      <c r="BL539" s="561" t="str">
        <f t="shared" ca="1" si="121"/>
        <v/>
      </c>
      <c r="CV539" s="1528"/>
      <c r="CW539" s="1529"/>
      <c r="CX539" s="1529"/>
      <c r="CY539" s="1529"/>
      <c r="CZ539" s="1529"/>
      <c r="DA539" s="1529"/>
      <c r="DB539" s="1529"/>
      <c r="DC539" s="1529"/>
      <c r="DD539" s="1991"/>
      <c r="DE539" s="1992"/>
      <c r="DF539" s="1992"/>
      <c r="DG539" s="1993"/>
      <c r="DH539" s="1264"/>
      <c r="DI539" s="1264"/>
      <c r="DJ539" s="1264"/>
      <c r="DK539" s="1264"/>
      <c r="DL539" s="1264"/>
      <c r="DM539" s="1264"/>
      <c r="DN539" s="1264"/>
      <c r="DO539" s="1264"/>
      <c r="DP539" s="1264"/>
      <c r="DQ539" s="1264"/>
      <c r="DR539" s="307"/>
    </row>
    <row r="540" spans="1:122" s="465" customFormat="1" ht="15" customHeight="1">
      <c r="A540" s="1450"/>
      <c r="B540" s="1450"/>
      <c r="C540" s="1450"/>
      <c r="D540" s="1450"/>
      <c r="E540" s="848" t="s">
        <v>151</v>
      </c>
      <c r="F540" s="849"/>
      <c r="G540" s="849"/>
      <c r="H540" s="849"/>
      <c r="I540" s="849"/>
      <c r="J540" s="849"/>
      <c r="K540" s="849"/>
      <c r="L540" s="850"/>
      <c r="M540" s="1453" t="s">
        <v>1693</v>
      </c>
      <c r="N540" s="257"/>
      <c r="O540" s="257"/>
      <c r="P540" s="257"/>
      <c r="Q540" s="257"/>
      <c r="R540" s="257"/>
      <c r="S540" s="257"/>
      <c r="T540" s="257"/>
      <c r="U540" s="257"/>
      <c r="V540" s="257"/>
      <c r="W540" s="257"/>
      <c r="X540" s="257"/>
      <c r="Y540" s="257"/>
      <c r="Z540" s="257"/>
      <c r="AA540" s="257"/>
      <c r="AB540" s="257"/>
      <c r="AC540" s="257"/>
      <c r="AD540" s="257"/>
      <c r="AE540" s="257"/>
      <c r="AF540" s="257"/>
      <c r="AG540" s="257"/>
      <c r="AH540" s="257"/>
      <c r="AI540" s="257"/>
      <c r="AJ540" s="257"/>
      <c r="AK540" s="257"/>
      <c r="AL540" s="257"/>
      <c r="AM540" s="257"/>
      <c r="AN540" s="257"/>
      <c r="AO540" s="257"/>
      <c r="AP540" s="257"/>
      <c r="AQ540" s="257"/>
      <c r="AR540" s="257"/>
      <c r="AS540" s="257"/>
      <c r="AT540" s="257"/>
      <c r="AU540" s="257"/>
      <c r="AV540" s="257"/>
      <c r="AW540" s="258"/>
      <c r="AX540" s="469"/>
      <c r="AY540" s="276"/>
      <c r="BA540" s="192">
        <f>BA539</f>
        <v>8</v>
      </c>
      <c r="BB540" s="192">
        <f>BB539</f>
        <v>6</v>
      </c>
      <c r="BC540" s="192">
        <f>BC539</f>
        <v>1</v>
      </c>
      <c r="BD540" s="192"/>
      <c r="BE540" s="192"/>
      <c r="BF540" s="1102"/>
      <c r="BG540" s="559" t="str">
        <f t="shared" ca="1" si="116"/>
        <v/>
      </c>
      <c r="BH540" s="560" t="str">
        <f t="shared" ca="1" si="117"/>
        <v/>
      </c>
      <c r="BI540" s="560" t="str">
        <f t="shared" ca="1" si="118"/>
        <v/>
      </c>
      <c r="BJ540" s="560" t="str">
        <f t="shared" ca="1" si="119"/>
        <v/>
      </c>
      <c r="BK540" s="560" t="str">
        <f t="shared" ca="1" si="120"/>
        <v/>
      </c>
      <c r="BL540" s="561" t="str">
        <f t="shared" ca="1" si="121"/>
        <v/>
      </c>
      <c r="CV540" s="1528"/>
      <c r="CW540" s="1529"/>
      <c r="CX540" s="1529"/>
      <c r="CY540" s="1529"/>
      <c r="CZ540" s="1529"/>
      <c r="DA540" s="1529"/>
      <c r="DB540" s="1529"/>
      <c r="DC540" s="1529"/>
      <c r="DD540" s="1991"/>
      <c r="DE540" s="1992"/>
      <c r="DF540" s="1992"/>
      <c r="DG540" s="1993"/>
      <c r="DH540" s="1264"/>
      <c r="DI540" s="1264"/>
      <c r="DJ540" s="1264"/>
      <c r="DK540" s="1264"/>
      <c r="DL540" s="1264"/>
      <c r="DM540" s="1264"/>
      <c r="DN540" s="1264"/>
      <c r="DO540" s="1264"/>
      <c r="DP540" s="1264"/>
      <c r="DQ540" s="1264"/>
      <c r="DR540" s="307"/>
    </row>
    <row r="541" spans="1:122" s="465" customFormat="1" ht="15" customHeight="1">
      <c r="A541" s="1450"/>
      <c r="B541" s="1450"/>
      <c r="C541" s="1450"/>
      <c r="D541" s="1450"/>
      <c r="E541" s="303"/>
      <c r="F541" s="538"/>
      <c r="G541" s="538"/>
      <c r="H541" s="538"/>
      <c r="I541" s="538"/>
      <c r="J541" s="538"/>
      <c r="K541" s="538"/>
      <c r="L541" s="1104"/>
      <c r="M541" s="303" t="s">
        <v>1608</v>
      </c>
      <c r="N541" s="538"/>
      <c r="O541" s="538"/>
      <c r="P541" s="538"/>
      <c r="Q541" s="538"/>
      <c r="R541" s="538"/>
      <c r="S541" s="538"/>
      <c r="T541" s="538"/>
      <c r="U541" s="538"/>
      <c r="V541" s="538"/>
      <c r="W541" s="538"/>
      <c r="X541" s="538"/>
      <c r="Y541" s="538"/>
      <c r="Z541" s="538"/>
      <c r="AA541" s="538"/>
      <c r="AB541" s="538"/>
      <c r="AC541" s="538"/>
      <c r="AD541" s="538"/>
      <c r="AE541" s="538"/>
      <c r="AF541" s="538"/>
      <c r="AG541" s="538"/>
      <c r="AH541" s="538"/>
      <c r="AI541" s="538"/>
      <c r="AJ541" s="538"/>
      <c r="AK541" s="538"/>
      <c r="AL541" s="538"/>
      <c r="AM541" s="538"/>
      <c r="AN541" s="538"/>
      <c r="AO541" s="538"/>
      <c r="AP541" s="538"/>
      <c r="AQ541" s="538"/>
      <c r="AR541" s="538"/>
      <c r="AS541" s="538"/>
      <c r="AT541" s="538"/>
      <c r="AU541" s="538"/>
      <c r="AV541" s="538"/>
      <c r="AW541" s="1104"/>
      <c r="AX541" s="469"/>
      <c r="AY541" s="276"/>
      <c r="BA541" s="192">
        <f t="shared" ref="BA541:BC542" si="166">BA540</f>
        <v>8</v>
      </c>
      <c r="BB541" s="192">
        <f t="shared" si="166"/>
        <v>6</v>
      </c>
      <c r="BC541" s="192">
        <f t="shared" si="166"/>
        <v>1</v>
      </c>
      <c r="BD541" s="192"/>
      <c r="BE541" s="192"/>
      <c r="BF541" s="1102"/>
      <c r="BG541" s="559" t="str">
        <f t="shared" ca="1" si="116"/>
        <v/>
      </c>
      <c r="BH541" s="560" t="str">
        <f t="shared" ca="1" si="117"/>
        <v/>
      </c>
      <c r="BI541" s="560" t="str">
        <f t="shared" ca="1" si="118"/>
        <v/>
      </c>
      <c r="BJ541" s="560" t="str">
        <f t="shared" ca="1" si="119"/>
        <v/>
      </c>
      <c r="BK541" s="560" t="str">
        <f t="shared" ca="1" si="120"/>
        <v/>
      </c>
      <c r="BL541" s="561" t="str">
        <f t="shared" ca="1" si="121"/>
        <v/>
      </c>
      <c r="CV541" s="1528"/>
      <c r="CW541" s="1529"/>
      <c r="CX541" s="1529"/>
      <c r="CY541" s="1529"/>
      <c r="CZ541" s="1529"/>
      <c r="DA541" s="1529"/>
      <c r="DB541" s="1529"/>
      <c r="DC541" s="1529"/>
      <c r="DD541" s="1991"/>
      <c r="DE541" s="1992"/>
      <c r="DF541" s="1992"/>
      <c r="DG541" s="1993"/>
      <c r="DH541" s="1264"/>
      <c r="DI541" s="1264"/>
      <c r="DJ541" s="1264"/>
      <c r="DK541" s="1264"/>
      <c r="DL541" s="1264"/>
      <c r="DM541" s="1264"/>
      <c r="DN541" s="1264"/>
      <c r="DO541" s="1264"/>
      <c r="DP541" s="1264"/>
      <c r="DQ541" s="1264"/>
      <c r="DR541" s="307"/>
    </row>
    <row r="542" spans="1:122" s="465" customFormat="1" ht="15" customHeight="1">
      <c r="A542" s="1758" t="str">
        <f>$BD542&amp;"."</f>
        <v>①.</v>
      </c>
      <c r="B542" s="1759"/>
      <c r="C542" s="1759"/>
      <c r="D542" s="1759"/>
      <c r="E542" s="1759"/>
      <c r="F542" s="275" t="s">
        <v>1694</v>
      </c>
      <c r="G542" s="858"/>
      <c r="H542" s="858"/>
      <c r="I542" s="858"/>
      <c r="J542" s="858"/>
      <c r="K542" s="858"/>
      <c r="L542" s="858"/>
      <c r="M542" s="858"/>
      <c r="N542" s="858"/>
      <c r="O542" s="858"/>
      <c r="P542" s="858"/>
      <c r="Q542" s="858"/>
      <c r="R542" s="858"/>
      <c r="S542" s="858"/>
      <c r="T542" s="858"/>
      <c r="U542" s="858"/>
      <c r="V542" s="858"/>
      <c r="W542" s="858"/>
      <c r="X542" s="858"/>
      <c r="Y542" s="858"/>
      <c r="Z542" s="858"/>
      <c r="AA542" s="858"/>
      <c r="AB542" s="858"/>
      <c r="AC542" s="858"/>
      <c r="AD542" s="858"/>
      <c r="AE542" s="858"/>
      <c r="AF542" s="858"/>
      <c r="AG542" s="858"/>
      <c r="AH542" s="858"/>
      <c r="AI542" s="858"/>
      <c r="AJ542" s="858"/>
      <c r="AK542" s="858"/>
      <c r="AL542" s="858"/>
      <c r="AM542" s="858"/>
      <c r="AN542" s="858"/>
      <c r="AO542" s="858"/>
      <c r="AP542" s="858"/>
      <c r="AQ542" s="858"/>
      <c r="AR542" s="858"/>
      <c r="AS542" s="858"/>
      <c r="AT542" s="858"/>
      <c r="AU542" s="858"/>
      <c r="AV542" s="858"/>
      <c r="AW542" s="858"/>
      <c r="AX542" s="858"/>
      <c r="AY542" s="223"/>
      <c r="BA542" s="192">
        <f t="shared" si="166"/>
        <v>8</v>
      </c>
      <c r="BB542" s="192">
        <f t="shared" si="166"/>
        <v>6</v>
      </c>
      <c r="BC542" s="192">
        <f t="shared" si="166"/>
        <v>1</v>
      </c>
      <c r="BD542" s="193" t="str">
        <f>IF(ISBLANK(BD541),"①",CHAR(CODE(BD541)+1))</f>
        <v>①</v>
      </c>
      <c r="BE542" s="1101"/>
      <c r="BF542" s="1101"/>
      <c r="BG542" s="559" t="str">
        <f t="shared" ca="1" si="116"/>
        <v/>
      </c>
      <c r="BH542" s="560" t="str">
        <f t="shared" ca="1" si="117"/>
        <v/>
      </c>
      <c r="BI542" s="560" t="str">
        <f t="shared" ca="1" si="118"/>
        <v/>
      </c>
      <c r="BJ542" s="560" t="str">
        <f t="shared" ca="1" si="119"/>
        <v/>
      </c>
      <c r="BK542" s="560" t="str">
        <f t="shared" ca="1" si="120"/>
        <v/>
      </c>
      <c r="BL542" s="561" t="str">
        <f t="shared" ca="1" si="121"/>
        <v/>
      </c>
      <c r="CV542" s="1488" t="s">
        <v>2265</v>
      </c>
      <c r="CW542" s="1489"/>
      <c r="CX542" s="1489"/>
      <c r="CY542" s="1489"/>
      <c r="CZ542" s="1489"/>
      <c r="DA542" s="1489"/>
      <c r="DB542" s="1489"/>
      <c r="DC542" s="1489"/>
      <c r="DD542" s="1859">
        <v>44643</v>
      </c>
      <c r="DE542" s="1860"/>
      <c r="DF542" s="1860"/>
      <c r="DG542" s="1861"/>
      <c r="DH542" s="1264"/>
      <c r="DI542" s="1264"/>
      <c r="DJ542" s="1264"/>
      <c r="DK542" s="1264"/>
      <c r="DL542" s="1264"/>
      <c r="DM542" s="1264"/>
      <c r="DN542" s="1264"/>
      <c r="DO542" s="1264"/>
      <c r="DP542" s="1264"/>
      <c r="DQ542" s="1264"/>
      <c r="DR542" s="307"/>
    </row>
    <row r="543" spans="1:122" s="465" customFormat="1" ht="15" customHeight="1">
      <c r="A543" s="1450"/>
      <c r="B543" s="1450"/>
      <c r="C543" s="1450"/>
      <c r="D543" s="1450"/>
      <c r="E543" s="469"/>
      <c r="F543" s="469" t="s">
        <v>1695</v>
      </c>
      <c r="G543" s="469"/>
      <c r="H543" s="469"/>
      <c r="I543" s="469"/>
      <c r="J543" s="469"/>
      <c r="K543" s="469"/>
      <c r="L543" s="469"/>
      <c r="M543" s="469"/>
      <c r="N543" s="469"/>
      <c r="O543" s="469"/>
      <c r="P543" s="469"/>
      <c r="Q543" s="469"/>
      <c r="R543" s="469"/>
      <c r="S543" s="469"/>
      <c r="T543" s="469"/>
      <c r="U543" s="469"/>
      <c r="V543" s="469"/>
      <c r="W543" s="469"/>
      <c r="X543" s="469"/>
      <c r="Y543" s="469"/>
      <c r="Z543" s="469"/>
      <c r="AA543" s="469"/>
      <c r="AB543" s="469"/>
      <c r="AC543" s="469"/>
      <c r="AD543" s="469"/>
      <c r="AE543" s="469"/>
      <c r="AF543" s="469"/>
      <c r="AG543" s="469"/>
      <c r="AH543" s="469"/>
      <c r="AI543" s="469"/>
      <c r="AJ543" s="469"/>
      <c r="AK543" s="469"/>
      <c r="AL543" s="469"/>
      <c r="AM543" s="469"/>
      <c r="AN543" s="469"/>
      <c r="AO543" s="469"/>
      <c r="AP543" s="469"/>
      <c r="AQ543" s="469"/>
      <c r="AR543" s="469"/>
      <c r="AS543" s="469"/>
      <c r="AT543" s="469"/>
      <c r="AU543" s="469"/>
      <c r="AV543" s="469"/>
      <c r="AW543" s="469"/>
      <c r="AX543" s="469"/>
      <c r="AY543" s="276"/>
      <c r="BA543" s="192">
        <f t="shared" ref="BA543:BD544" si="167">BA542</f>
        <v>8</v>
      </c>
      <c r="BB543" s="192">
        <f t="shared" si="167"/>
        <v>6</v>
      </c>
      <c r="BC543" s="192">
        <f t="shared" si="167"/>
        <v>1</v>
      </c>
      <c r="BD543" s="192" t="str">
        <f t="shared" si="167"/>
        <v>①</v>
      </c>
      <c r="BE543" s="192"/>
      <c r="BF543" s="1102"/>
      <c r="BG543" s="559" t="str">
        <f t="shared" ca="1" si="116"/>
        <v/>
      </c>
      <c r="BH543" s="560" t="str">
        <f t="shared" ca="1" si="117"/>
        <v/>
      </c>
      <c r="BI543" s="560" t="str">
        <f t="shared" ca="1" si="118"/>
        <v/>
      </c>
      <c r="BJ543" s="560" t="str">
        <f t="shared" ca="1" si="119"/>
        <v/>
      </c>
      <c r="BK543" s="560" t="str">
        <f t="shared" ca="1" si="120"/>
        <v/>
      </c>
      <c r="BL543" s="561" t="str">
        <f t="shared" ca="1" si="121"/>
        <v/>
      </c>
      <c r="CV543" s="1528"/>
      <c r="CW543" s="1529"/>
      <c r="CX543" s="1529"/>
      <c r="CY543" s="1529"/>
      <c r="CZ543" s="1529"/>
      <c r="DA543" s="1529"/>
      <c r="DB543" s="1529"/>
      <c r="DC543" s="1529"/>
      <c r="DD543" s="1991"/>
      <c r="DE543" s="1992"/>
      <c r="DF543" s="1992"/>
      <c r="DG543" s="1993"/>
      <c r="DH543" s="1264"/>
      <c r="DI543" s="1264"/>
      <c r="DJ543" s="1264"/>
      <c r="DK543" s="1264"/>
      <c r="DL543" s="1264"/>
      <c r="DM543" s="1264"/>
      <c r="DN543" s="1264"/>
      <c r="DO543" s="1264"/>
      <c r="DP543" s="1264"/>
      <c r="DQ543" s="1264"/>
      <c r="DR543" s="307"/>
    </row>
    <row r="544" spans="1:122" s="465" customFormat="1" ht="15" customHeight="1">
      <c r="A544" s="1760" t="str">
        <f>$BA544&amp;"."&amp;$BB544&amp;"."&amp;$BC544&amp;"."</f>
        <v>8.6.2.</v>
      </c>
      <c r="B544" s="1761"/>
      <c r="C544" s="1761"/>
      <c r="D544" s="1761"/>
      <c r="E544" s="469" t="s">
        <v>1696</v>
      </c>
      <c r="F544" s="469"/>
      <c r="G544" s="469"/>
      <c r="H544" s="469"/>
      <c r="I544" s="469"/>
      <c r="J544" s="469"/>
      <c r="K544" s="469"/>
      <c r="L544" s="469"/>
      <c r="M544" s="469"/>
      <c r="N544" s="469"/>
      <c r="O544" s="469"/>
      <c r="P544" s="469"/>
      <c r="Q544" s="469"/>
      <c r="R544" s="469"/>
      <c r="S544" s="469"/>
      <c r="T544" s="469"/>
      <c r="U544" s="469"/>
      <c r="V544" s="469"/>
      <c r="W544" s="469"/>
      <c r="X544" s="469"/>
      <c r="Y544" s="469"/>
      <c r="Z544" s="469"/>
      <c r="AA544" s="469"/>
      <c r="AB544" s="469"/>
      <c r="AC544" s="469"/>
      <c r="AD544" s="469"/>
      <c r="AE544" s="469"/>
      <c r="AF544" s="469"/>
      <c r="AG544" s="469"/>
      <c r="AH544" s="469"/>
      <c r="AI544" s="469"/>
      <c r="AJ544" s="469"/>
      <c r="AK544" s="469"/>
      <c r="AL544" s="469"/>
      <c r="AM544" s="469"/>
      <c r="AN544" s="469"/>
      <c r="AO544" s="469"/>
      <c r="AP544" s="469"/>
      <c r="AQ544" s="469"/>
      <c r="AR544" s="469"/>
      <c r="AS544" s="469"/>
      <c r="AT544" s="469"/>
      <c r="AU544" s="469"/>
      <c r="AV544" s="469"/>
      <c r="AW544" s="469"/>
      <c r="AX544" s="469"/>
      <c r="AY544" s="276"/>
      <c r="BA544" s="192">
        <f t="shared" si="167"/>
        <v>8</v>
      </c>
      <c r="BB544" s="192">
        <f t="shared" si="167"/>
        <v>6</v>
      </c>
      <c r="BC544" s="193">
        <f>BC543+1</f>
        <v>2</v>
      </c>
      <c r="BD544" s="192"/>
      <c r="BE544" s="192"/>
      <c r="BF544" s="1102"/>
      <c r="BG544" s="559" t="str">
        <f t="shared" ca="1" si="116"/>
        <v/>
      </c>
      <c r="BH544" s="560" t="str">
        <f t="shared" ca="1" si="117"/>
        <v/>
      </c>
      <c r="BI544" s="560" t="str">
        <f t="shared" ca="1" si="118"/>
        <v/>
      </c>
      <c r="BJ544" s="560" t="str">
        <f t="shared" ca="1" si="119"/>
        <v/>
      </c>
      <c r="BK544" s="560" t="str">
        <f t="shared" ca="1" si="120"/>
        <v/>
      </c>
      <c r="BL544" s="561" t="str">
        <f t="shared" ca="1" si="121"/>
        <v/>
      </c>
      <c r="CV544" s="1488" t="s">
        <v>2265</v>
      </c>
      <c r="CW544" s="1489"/>
      <c r="CX544" s="1489"/>
      <c r="CY544" s="1489"/>
      <c r="CZ544" s="1489"/>
      <c r="DA544" s="1489"/>
      <c r="DB544" s="1489"/>
      <c r="DC544" s="1489"/>
      <c r="DD544" s="1859">
        <v>44643</v>
      </c>
      <c r="DE544" s="1860"/>
      <c r="DF544" s="1860"/>
      <c r="DG544" s="1861"/>
      <c r="DH544" s="1264"/>
      <c r="DI544" s="1264"/>
      <c r="DJ544" s="1264"/>
      <c r="DK544" s="1264"/>
      <c r="DL544" s="1264"/>
      <c r="DM544" s="1264"/>
      <c r="DN544" s="1264"/>
      <c r="DO544" s="1264"/>
      <c r="DP544" s="1264"/>
      <c r="DQ544" s="1264"/>
      <c r="DR544" s="307"/>
    </row>
    <row r="545" spans="1:122" s="465" customFormat="1" ht="15" customHeight="1">
      <c r="A545" s="836"/>
      <c r="B545" s="836"/>
      <c r="C545" s="836"/>
      <c r="D545" s="836"/>
      <c r="E545" s="469" t="s">
        <v>1697</v>
      </c>
      <c r="F545" s="304"/>
      <c r="G545" s="304"/>
      <c r="H545" s="304"/>
      <c r="I545" s="304"/>
      <c r="J545" s="304"/>
      <c r="K545" s="304"/>
      <c r="L545" s="304"/>
      <c r="M545" s="304"/>
      <c r="N545" s="304"/>
      <c r="O545" s="304"/>
      <c r="P545" s="304"/>
      <c r="Q545" s="304"/>
      <c r="R545" s="304"/>
      <c r="S545" s="469"/>
      <c r="T545" s="469"/>
      <c r="U545" s="304"/>
      <c r="V545" s="469"/>
      <c r="W545" s="469"/>
      <c r="X545" s="469"/>
      <c r="Y545" s="469"/>
      <c r="Z545" s="469"/>
      <c r="AA545" s="469"/>
      <c r="AB545" s="469"/>
      <c r="AC545" s="469"/>
      <c r="AD545" s="469"/>
      <c r="AE545" s="469"/>
      <c r="AF545" s="469"/>
      <c r="AG545" s="469"/>
      <c r="AH545" s="469"/>
      <c r="AI545" s="469"/>
      <c r="AJ545" s="304"/>
      <c r="AK545" s="304"/>
      <c r="AL545" s="304"/>
      <c r="AM545" s="304"/>
      <c r="AN545" s="304"/>
      <c r="AO545" s="304"/>
      <c r="AP545" s="304"/>
      <c r="AQ545" s="304"/>
      <c r="AR545" s="304"/>
      <c r="AS545" s="304"/>
      <c r="AT545" s="304"/>
      <c r="AU545" s="304"/>
      <c r="AV545" s="304"/>
      <c r="AW545" s="304"/>
      <c r="AX545" s="304"/>
      <c r="AY545" s="276"/>
      <c r="BA545" s="192">
        <f t="shared" ref="BA545:BC552" si="168">BA544</f>
        <v>8</v>
      </c>
      <c r="BB545" s="192">
        <f t="shared" si="168"/>
        <v>6</v>
      </c>
      <c r="BC545" s="192">
        <f t="shared" si="168"/>
        <v>2</v>
      </c>
      <c r="BD545" s="192"/>
      <c r="BE545" s="192"/>
      <c r="BF545" s="1102"/>
      <c r="BG545" s="559" t="str">
        <f t="shared" ca="1" si="116"/>
        <v/>
      </c>
      <c r="BH545" s="560" t="str">
        <f t="shared" ca="1" si="117"/>
        <v/>
      </c>
      <c r="BI545" s="560" t="str">
        <f t="shared" ca="1" si="118"/>
        <v/>
      </c>
      <c r="BJ545" s="560" t="str">
        <f t="shared" ca="1" si="119"/>
        <v/>
      </c>
      <c r="BK545" s="560" t="str">
        <f t="shared" ca="1" si="120"/>
        <v/>
      </c>
      <c r="BL545" s="561" t="str">
        <f t="shared" ca="1" si="121"/>
        <v/>
      </c>
      <c r="CV545" s="1528"/>
      <c r="CW545" s="1529"/>
      <c r="CX545" s="1529"/>
      <c r="CY545" s="1529"/>
      <c r="CZ545" s="1529"/>
      <c r="DA545" s="1529"/>
      <c r="DB545" s="1529"/>
      <c r="DC545" s="1529"/>
      <c r="DD545" s="1991"/>
      <c r="DE545" s="1992"/>
      <c r="DF545" s="1992"/>
      <c r="DG545" s="1993"/>
      <c r="DH545" s="1264"/>
      <c r="DI545" s="1264"/>
      <c r="DJ545" s="1264"/>
      <c r="DK545" s="1264"/>
      <c r="DL545" s="1264"/>
      <c r="DM545" s="1264"/>
      <c r="DN545" s="1264"/>
      <c r="DO545" s="1264"/>
      <c r="DP545" s="1264"/>
      <c r="DQ545" s="1264"/>
      <c r="DR545" s="307"/>
    </row>
    <row r="546" spans="1:122" s="465" customFormat="1" ht="15" customHeight="1">
      <c r="A546" s="836"/>
      <c r="B546" s="836"/>
      <c r="C546" s="836"/>
      <c r="D546" s="836"/>
      <c r="E546" s="863" t="s">
        <v>34</v>
      </c>
      <c r="F546" s="864"/>
      <c r="G546" s="570" t="s">
        <v>42</v>
      </c>
      <c r="H546" s="570"/>
      <c r="I546" s="570"/>
      <c r="J546" s="570"/>
      <c r="K546" s="570"/>
      <c r="L546" s="570"/>
      <c r="M546" s="865"/>
      <c r="N546" s="863" t="s">
        <v>34</v>
      </c>
      <c r="O546" s="864"/>
      <c r="P546" s="570" t="s">
        <v>42</v>
      </c>
      <c r="Q546" s="570"/>
      <c r="R546" s="570"/>
      <c r="S546" s="570"/>
      <c r="T546" s="570"/>
      <c r="U546" s="570"/>
      <c r="V546" s="571"/>
      <c r="AO546" s="1466"/>
      <c r="AP546" s="1466"/>
      <c r="AQ546" s="1466"/>
      <c r="AR546" s="1466"/>
      <c r="AS546" s="1466"/>
      <c r="AT546" s="1466"/>
      <c r="AU546" s="469"/>
      <c r="AV546" s="469"/>
      <c r="AW546" s="858"/>
      <c r="AX546" s="304"/>
      <c r="AY546" s="276"/>
      <c r="BA546" s="192">
        <f t="shared" si="168"/>
        <v>8</v>
      </c>
      <c r="BB546" s="192">
        <f t="shared" si="168"/>
        <v>6</v>
      </c>
      <c r="BC546" s="192">
        <f t="shared" si="168"/>
        <v>2</v>
      </c>
      <c r="BD546" s="192"/>
      <c r="BE546" s="192"/>
      <c r="BF546" s="1102"/>
      <c r="BG546" s="559" t="str">
        <f t="shared" ca="1" si="116"/>
        <v/>
      </c>
      <c r="BH546" s="560" t="str">
        <f t="shared" ca="1" si="117"/>
        <v/>
      </c>
      <c r="BI546" s="560" t="str">
        <f t="shared" ca="1" si="118"/>
        <v/>
      </c>
      <c r="BJ546" s="560" t="str">
        <f t="shared" ca="1" si="119"/>
        <v/>
      </c>
      <c r="BK546" s="560" t="str">
        <f t="shared" ca="1" si="120"/>
        <v/>
      </c>
      <c r="BL546" s="561" t="str">
        <f t="shared" ca="1" si="121"/>
        <v/>
      </c>
      <c r="CV546" s="1528"/>
      <c r="CW546" s="1529"/>
      <c r="CX546" s="1529"/>
      <c r="CY546" s="1529"/>
      <c r="CZ546" s="1529"/>
      <c r="DA546" s="1529"/>
      <c r="DB546" s="1529"/>
      <c r="DC546" s="1529"/>
      <c r="DD546" s="1991"/>
      <c r="DE546" s="1992"/>
      <c r="DF546" s="1992"/>
      <c r="DG546" s="1993"/>
      <c r="DH546" s="1264"/>
      <c r="DI546" s="1264"/>
      <c r="DJ546" s="1264"/>
      <c r="DK546" s="1264"/>
      <c r="DL546" s="1264"/>
      <c r="DM546" s="1264"/>
      <c r="DN546" s="1264"/>
      <c r="DO546" s="1264"/>
      <c r="DP546" s="1264"/>
      <c r="DQ546" s="1264"/>
      <c r="DR546" s="307"/>
    </row>
    <row r="547" spans="1:122" s="465" customFormat="1" ht="15" customHeight="1">
      <c r="A547" s="836"/>
      <c r="B547" s="836"/>
      <c r="C547" s="836"/>
      <c r="D547" s="836"/>
      <c r="E547" s="867" t="str">
        <f>$B$37</f>
        <v>入力領域</v>
      </c>
      <c r="F547" s="867"/>
      <c r="G547" s="868"/>
      <c r="H547" s="868"/>
      <c r="I547" s="868"/>
      <c r="J547" s="868"/>
      <c r="K547" s="868"/>
      <c r="L547" s="868"/>
      <c r="M547" s="868"/>
      <c r="N547" s="867" t="str">
        <f>$B$78</f>
        <v>一覧領域</v>
      </c>
      <c r="O547" s="867"/>
      <c r="P547" s="868"/>
      <c r="Q547" s="868"/>
      <c r="R547" s="868"/>
      <c r="S547" s="868"/>
      <c r="T547" s="868"/>
      <c r="U547" s="868"/>
      <c r="V547" s="869"/>
      <c r="AO547" s="475"/>
      <c r="AP547" s="475"/>
      <c r="AQ547" s="475"/>
      <c r="AR547" s="475"/>
      <c r="AS547" s="475"/>
      <c r="AT547" s="475"/>
      <c r="AU547" s="469"/>
      <c r="AV547" s="469"/>
      <c r="AW547" s="858"/>
      <c r="AX547" s="469"/>
      <c r="AY547" s="276"/>
      <c r="BA547" s="192">
        <f t="shared" si="168"/>
        <v>8</v>
      </c>
      <c r="BB547" s="192">
        <f t="shared" si="168"/>
        <v>6</v>
      </c>
      <c r="BC547" s="192">
        <f t="shared" si="168"/>
        <v>2</v>
      </c>
      <c r="BD547" s="192"/>
      <c r="BE547" s="192"/>
      <c r="BF547" s="1102"/>
      <c r="BG547" s="559" t="str">
        <f t="shared" ca="1" si="116"/>
        <v/>
      </c>
      <c r="BH547" s="560" t="str">
        <f t="shared" ca="1" si="117"/>
        <v/>
      </c>
      <c r="BI547" s="560" t="str">
        <f t="shared" ca="1" si="118"/>
        <v/>
      </c>
      <c r="BJ547" s="560" t="str">
        <f t="shared" ca="1" si="119"/>
        <v/>
      </c>
      <c r="BK547" s="560" t="str">
        <f t="shared" ca="1" si="120"/>
        <v/>
      </c>
      <c r="BL547" s="561" t="str">
        <f t="shared" ca="1" si="121"/>
        <v/>
      </c>
      <c r="CV547" s="1528"/>
      <c r="CW547" s="1529"/>
      <c r="CX547" s="1529"/>
      <c r="CY547" s="1529"/>
      <c r="CZ547" s="1529"/>
      <c r="DA547" s="1529"/>
      <c r="DB547" s="1529"/>
      <c r="DC547" s="1529"/>
      <c r="DD547" s="1991"/>
      <c r="DE547" s="1992"/>
      <c r="DF547" s="1992"/>
      <c r="DG547" s="1993"/>
      <c r="DH547" s="1264"/>
      <c r="DI547" s="1264"/>
      <c r="DJ547" s="1264"/>
      <c r="DK547" s="1264"/>
      <c r="DL547" s="1264"/>
      <c r="DM547" s="1264"/>
      <c r="DN547" s="1264"/>
      <c r="DO547" s="1264"/>
      <c r="DP547" s="1264"/>
      <c r="DQ547" s="1264"/>
      <c r="DR547" s="307"/>
    </row>
    <row r="548" spans="1:122" s="465" customFormat="1" ht="15" customHeight="1">
      <c r="A548" s="836"/>
      <c r="B548" s="836"/>
      <c r="C548" s="836"/>
      <c r="D548" s="836"/>
      <c r="E548" s="870" t="str">
        <f>TEXT($B$60,"###")</f>
        <v>23</v>
      </c>
      <c r="F548" s="871"/>
      <c r="G548" s="872" t="str">
        <f>IF(NOT(ISBLANK(E548)),VLOOKUP(VALUE(E548),$B$37:$D$131,3,FALSE),"")</f>
        <v>起点月</v>
      </c>
      <c r="H548" s="873"/>
      <c r="I548" s="873"/>
      <c r="J548" s="873"/>
      <c r="K548" s="873"/>
      <c r="L548" s="873"/>
      <c r="M548" s="871"/>
      <c r="N548" s="870" t="str">
        <f>TEXT($B$63,"###")</f>
        <v>26</v>
      </c>
      <c r="O548" s="871"/>
      <c r="P548" s="872" t="str">
        <f>IF(NOT(ISBLANK(N548)),VLOOKUP(VALUE(N548),$B$37:$D$131,3,FALSE),"")</f>
        <v>起点ST登録</v>
      </c>
      <c r="Q548" s="873"/>
      <c r="R548" s="873"/>
      <c r="S548" s="873"/>
      <c r="T548" s="873"/>
      <c r="U548" s="873"/>
      <c r="V548" s="874"/>
      <c r="AO548" s="1466"/>
      <c r="AP548" s="1466"/>
      <c r="AQ548" s="1466"/>
      <c r="AR548" s="1466"/>
      <c r="AS548" s="1466"/>
      <c r="AT548" s="1466"/>
      <c r="AU548" s="469"/>
      <c r="AV548" s="469"/>
      <c r="AW548" s="858"/>
      <c r="AX548" s="469"/>
      <c r="AY548" s="276"/>
      <c r="BA548" s="192">
        <f t="shared" si="168"/>
        <v>8</v>
      </c>
      <c r="BB548" s="192">
        <f t="shared" si="168"/>
        <v>6</v>
      </c>
      <c r="BC548" s="192">
        <f t="shared" si="168"/>
        <v>2</v>
      </c>
      <c r="BD548" s="192"/>
      <c r="BE548" s="192"/>
      <c r="BF548" s="1102"/>
      <c r="BG548" s="559" t="str">
        <f t="shared" ca="1" si="116"/>
        <v/>
      </c>
      <c r="BH548" s="560" t="str">
        <f t="shared" ca="1" si="117"/>
        <v/>
      </c>
      <c r="BI548" s="560" t="str">
        <f t="shared" ca="1" si="118"/>
        <v/>
      </c>
      <c r="BJ548" s="560" t="str">
        <f t="shared" ca="1" si="119"/>
        <v/>
      </c>
      <c r="BK548" s="560" t="str">
        <f t="shared" ca="1" si="120"/>
        <v/>
      </c>
      <c r="BL548" s="561" t="str">
        <f t="shared" ca="1" si="121"/>
        <v/>
      </c>
      <c r="CV548" s="1528"/>
      <c r="CW548" s="1529"/>
      <c r="CX548" s="1529"/>
      <c r="CY548" s="1529"/>
      <c r="CZ548" s="1529"/>
      <c r="DA548" s="1529"/>
      <c r="DB548" s="1529"/>
      <c r="DC548" s="1529"/>
      <c r="DD548" s="1991"/>
      <c r="DE548" s="1992"/>
      <c r="DF548" s="1992"/>
      <c r="DG548" s="1993"/>
      <c r="DH548" s="1264"/>
      <c r="DI548" s="1264"/>
      <c r="DJ548" s="1264"/>
      <c r="DK548" s="1264"/>
      <c r="DL548" s="1264"/>
      <c r="DM548" s="1264"/>
      <c r="DN548" s="1264"/>
      <c r="DO548" s="1264"/>
      <c r="DP548" s="1264"/>
      <c r="DQ548" s="1264"/>
      <c r="DR548" s="307"/>
    </row>
    <row r="549" spans="1:122" s="465" customFormat="1" ht="15" customHeight="1">
      <c r="A549" s="836"/>
      <c r="B549" s="836"/>
      <c r="C549" s="836"/>
      <c r="D549" s="836"/>
      <c r="E549" s="875" t="str">
        <f>TEXT($B$62,"###")</f>
        <v>25</v>
      </c>
      <c r="F549" s="876"/>
      <c r="G549" s="877" t="str">
        <f>IF(NOT(ISBLANK(E549)),VLOOKUP(VALUE(E549),$B$37:$D$131,3,FALSE),"")</f>
        <v>起点ST</v>
      </c>
      <c r="H549" s="878"/>
      <c r="I549" s="878"/>
      <c r="J549" s="878"/>
      <c r="K549" s="878"/>
      <c r="L549" s="878"/>
      <c r="M549" s="876"/>
      <c r="N549" s="875" t="str">
        <f>TEXT($B$105,"###")</f>
        <v>66</v>
      </c>
      <c r="O549" s="876"/>
      <c r="P549" s="877" t="str">
        <f>IF(NOT(ISBLANK(N549)),VLOOKUP(VALUE(N549),$B$37:$D$131,3,FALSE),"")</f>
        <v>起点ストローク</v>
      </c>
      <c r="Q549" s="878"/>
      <c r="R549" s="878"/>
      <c r="S549" s="878"/>
      <c r="T549" s="878"/>
      <c r="U549" s="878"/>
      <c r="V549" s="880"/>
      <c r="AO549" s="1466"/>
      <c r="AP549" s="1466"/>
      <c r="AQ549" s="1466"/>
      <c r="AR549" s="1466"/>
      <c r="AS549" s="1466"/>
      <c r="AT549" s="1466"/>
      <c r="AU549" s="469"/>
      <c r="AV549" s="469"/>
      <c r="AW549" s="858"/>
      <c r="AX549" s="469"/>
      <c r="AY549" s="276"/>
      <c r="BA549" s="192">
        <f t="shared" si="168"/>
        <v>8</v>
      </c>
      <c r="BB549" s="192">
        <f t="shared" si="168"/>
        <v>6</v>
      </c>
      <c r="BC549" s="192">
        <f t="shared" si="168"/>
        <v>2</v>
      </c>
      <c r="BD549" s="192"/>
      <c r="BE549" s="192"/>
      <c r="BF549" s="1102"/>
      <c r="BG549" s="559" t="str">
        <f t="shared" ca="1" si="116"/>
        <v/>
      </c>
      <c r="BH549" s="560" t="str">
        <f t="shared" ca="1" si="117"/>
        <v/>
      </c>
      <c r="BI549" s="560" t="str">
        <f t="shared" ca="1" si="118"/>
        <v/>
      </c>
      <c r="BJ549" s="560" t="str">
        <f t="shared" ca="1" si="119"/>
        <v/>
      </c>
      <c r="BK549" s="560" t="str">
        <f t="shared" ca="1" si="120"/>
        <v/>
      </c>
      <c r="BL549" s="561" t="str">
        <f t="shared" ca="1" si="121"/>
        <v/>
      </c>
      <c r="CV549" s="1528"/>
      <c r="CW549" s="1529"/>
      <c r="CX549" s="1529"/>
      <c r="CY549" s="1529"/>
      <c r="CZ549" s="1529"/>
      <c r="DA549" s="1529"/>
      <c r="DB549" s="1529"/>
      <c r="DC549" s="1529"/>
      <c r="DD549" s="1991"/>
      <c r="DE549" s="1992"/>
      <c r="DF549" s="1992"/>
      <c r="DG549" s="1993"/>
      <c r="DH549" s="1264"/>
      <c r="DI549" s="1264"/>
      <c r="DJ549" s="1264"/>
      <c r="DK549" s="1264"/>
      <c r="DL549" s="1264"/>
      <c r="DM549" s="1264"/>
      <c r="DN549" s="1264"/>
      <c r="DO549" s="1264"/>
      <c r="DP549" s="1264"/>
      <c r="DQ549" s="1264"/>
      <c r="DR549" s="307"/>
    </row>
    <row r="550" spans="1:122" s="465" customFormat="1" ht="15" customHeight="1">
      <c r="A550" s="836"/>
      <c r="B550" s="836"/>
      <c r="C550" s="836"/>
      <c r="D550" s="836"/>
      <c r="E550" s="875" t="str">
        <f>TEXT($B$65,"###")</f>
        <v>28</v>
      </c>
      <c r="F550" s="876"/>
      <c r="G550" s="877" t="str">
        <f>IF(NOT(ISBLANK(E550)),VLOOKUP(VALUE(E550),$B$37:$D$131,3,FALSE),"")</f>
        <v>保守間近年月</v>
      </c>
      <c r="H550" s="878"/>
      <c r="I550" s="878"/>
      <c r="J550" s="878"/>
      <c r="K550" s="878"/>
      <c r="L550" s="878"/>
      <c r="M550" s="876"/>
      <c r="N550" s="875" t="str">
        <f>TEXT($B$103,"###")</f>
        <v>64</v>
      </c>
      <c r="O550" s="876"/>
      <c r="P550" s="877" t="str">
        <f>IF(NOT(ISBLANK(N550)),VLOOKUP(VALUE(N550),$B$37:$D$131,3,FALSE),"")</f>
        <v>保守間近年月</v>
      </c>
      <c r="Q550" s="878"/>
      <c r="R550" s="878"/>
      <c r="S550" s="878"/>
      <c r="T550" s="878"/>
      <c r="U550" s="878"/>
      <c r="V550" s="880"/>
      <c r="AO550" s="1466"/>
      <c r="AP550" s="1466"/>
      <c r="AQ550" s="1466"/>
      <c r="AR550" s="1466"/>
      <c r="AS550" s="1466"/>
      <c r="AT550" s="1466"/>
      <c r="AU550" s="469"/>
      <c r="AV550" s="469"/>
      <c r="AW550" s="858"/>
      <c r="AX550" s="469"/>
      <c r="AY550" s="276"/>
      <c r="BA550" s="192">
        <f t="shared" si="168"/>
        <v>8</v>
      </c>
      <c r="BB550" s="192">
        <f t="shared" si="168"/>
        <v>6</v>
      </c>
      <c r="BC550" s="192">
        <f t="shared" si="168"/>
        <v>2</v>
      </c>
      <c r="BD550" s="192"/>
      <c r="BE550" s="192"/>
      <c r="BF550" s="1102"/>
      <c r="BG550" s="559" t="str">
        <f t="shared" ca="1" si="116"/>
        <v/>
      </c>
      <c r="BH550" s="560" t="str">
        <f t="shared" ca="1" si="117"/>
        <v/>
      </c>
      <c r="BI550" s="560" t="str">
        <f t="shared" ca="1" si="118"/>
        <v/>
      </c>
      <c r="BJ550" s="560" t="str">
        <f t="shared" ca="1" si="119"/>
        <v/>
      </c>
      <c r="BK550" s="560" t="str">
        <f t="shared" ca="1" si="120"/>
        <v/>
      </c>
      <c r="BL550" s="561" t="str">
        <f t="shared" ca="1" si="121"/>
        <v/>
      </c>
      <c r="CV550" s="1528"/>
      <c r="CW550" s="1529"/>
      <c r="CX550" s="1529"/>
      <c r="CY550" s="1529"/>
      <c r="CZ550" s="1529"/>
      <c r="DA550" s="1529"/>
      <c r="DB550" s="1529"/>
      <c r="DC550" s="1529"/>
      <c r="DD550" s="1991"/>
      <c r="DE550" s="1992"/>
      <c r="DF550" s="1992"/>
      <c r="DG550" s="1993"/>
      <c r="DH550" s="1264"/>
      <c r="DI550" s="1264"/>
      <c r="DJ550" s="1264"/>
      <c r="DK550" s="1264"/>
      <c r="DL550" s="1264"/>
      <c r="DM550" s="1264"/>
      <c r="DN550" s="1264"/>
      <c r="DO550" s="1264"/>
      <c r="DP550" s="1264"/>
      <c r="DQ550" s="1264"/>
      <c r="DR550" s="307"/>
    </row>
    <row r="551" spans="1:122" s="465" customFormat="1" ht="15" customHeight="1">
      <c r="A551" s="836"/>
      <c r="B551" s="836"/>
      <c r="C551" s="836"/>
      <c r="D551" s="836"/>
      <c r="E551" s="1467" t="str">
        <f>TEXT($B$68,"###")</f>
        <v>31</v>
      </c>
      <c r="F551" s="1468"/>
      <c r="G551" s="1469" t="str">
        <f>IF(NOT(ISBLANK(E551)),VLOOKUP(VALUE(E551),$B$37:$D$131,3,FALSE),"")</f>
        <v>保守切れ年月</v>
      </c>
      <c r="H551" s="1470"/>
      <c r="I551" s="1470"/>
      <c r="J551" s="1470"/>
      <c r="K551" s="1470"/>
      <c r="L551" s="1470"/>
      <c r="M551" s="1468"/>
      <c r="N551" s="1467" t="str">
        <f>TEXT($B$104,"###")</f>
        <v>65</v>
      </c>
      <c r="O551" s="1468"/>
      <c r="P551" s="1469" t="str">
        <f>IF(NOT(ISBLANK(N551)),VLOOKUP(VALUE(N551),$B$37:$D$131,3,FALSE),"")</f>
        <v>保守切れ年月</v>
      </c>
      <c r="Q551" s="1470"/>
      <c r="R551" s="1470"/>
      <c r="S551" s="1470"/>
      <c r="T551" s="1470"/>
      <c r="U551" s="1470"/>
      <c r="V551" s="1471"/>
      <c r="AO551" s="1466"/>
      <c r="AP551" s="1472"/>
      <c r="AQ551" s="1466"/>
      <c r="AR551" s="1466"/>
      <c r="AS551" s="1466"/>
      <c r="AT551" s="1466"/>
      <c r="AU551" s="469"/>
      <c r="AV551" s="275"/>
      <c r="AW551" s="858"/>
      <c r="AX551" s="469"/>
      <c r="AY551" s="276"/>
      <c r="BA551" s="192">
        <f t="shared" si="168"/>
        <v>8</v>
      </c>
      <c r="BB551" s="192">
        <f t="shared" si="168"/>
        <v>6</v>
      </c>
      <c r="BC551" s="192">
        <f t="shared" si="168"/>
        <v>2</v>
      </c>
      <c r="BD551" s="192"/>
      <c r="BE551" s="192"/>
      <c r="BF551" s="1102"/>
      <c r="BG551" s="559" t="str">
        <f t="shared" ref="BG551:BG612" ca="1" si="169">IF(BA551&lt;&gt;"",IF(MID(_xlfn.FORMULATEXT(BA551),SEARCH("[",_xlfn.FORMULATEXT(BA551))+1,SEARCH("]",_xlfn.FORMULATEXT(BA551))-(SEARCH("[",_xlfn.FORMULATEXT(BA551))+1))="-1","",1),"")</f>
        <v/>
      </c>
      <c r="BH551" s="560" t="str">
        <f t="shared" ref="BH551:BH612" ca="1" si="170">IF(BB551&lt;&gt;"",IF(MID(_xlfn.FORMULATEXT(BB551),SEARCH("[",_xlfn.FORMULATEXT(BB551))+1,SEARCH("]",_xlfn.FORMULATEXT(BB551))-(SEARCH("[",_xlfn.FORMULATEXT(BB551))+1))="-1","",1),"")</f>
        <v/>
      </c>
      <c r="BI551" s="560" t="str">
        <f t="shared" ref="BI551:BI612" ca="1" si="171">IF(BC551&lt;&gt;"",IF(MID(_xlfn.FORMULATEXT(BC551),SEARCH("[",_xlfn.FORMULATEXT(BC551))+1,SEARCH("]",_xlfn.FORMULATEXT(BC551))-(SEARCH("[",_xlfn.FORMULATEXT(BC551))+1))="-1","",1),"")</f>
        <v/>
      </c>
      <c r="BJ551" s="560" t="str">
        <f t="shared" ref="BJ551:BJ612" ca="1" si="172">IF(BD551&lt;&gt;"",IF(MID(_xlfn.FORMULATEXT(BD551),SEARCH("[",_xlfn.FORMULATEXT(BD551))+1,SEARCH("]",_xlfn.FORMULATEXT(BD551))-(SEARCH("[",_xlfn.FORMULATEXT(BD551))+1))="-1","",1),"")</f>
        <v/>
      </c>
      <c r="BK551" s="560" t="str">
        <f t="shared" ref="BK551:BK612" ca="1" si="173">IF(BE551&lt;&gt;"",IF(MID(_xlfn.FORMULATEXT(BE551),SEARCH("[",_xlfn.FORMULATEXT(BE551))+1,SEARCH("]",_xlfn.FORMULATEXT(BE551))-(SEARCH("[",_xlfn.FORMULATEXT(BE551))+1))="-1","",1),"")</f>
        <v/>
      </c>
      <c r="BL551" s="561" t="str">
        <f t="shared" ref="BL551:BL612" ca="1" si="174">IF(BF551&lt;&gt;"",IF(MID(_xlfn.FORMULATEXT(BF551),SEARCH("[",_xlfn.FORMULATEXT(BF551))+1,SEARCH("]",_xlfn.FORMULATEXT(BF551))-(SEARCH("[",_xlfn.FORMULATEXT(BF551))+1))="-1","",1),"")</f>
        <v/>
      </c>
      <c r="CV551" s="1528"/>
      <c r="CW551" s="1529"/>
      <c r="CX551" s="1529"/>
      <c r="CY551" s="1529"/>
      <c r="CZ551" s="1529"/>
      <c r="DA551" s="1529"/>
      <c r="DB551" s="1529"/>
      <c r="DC551" s="1529"/>
      <c r="DD551" s="1991"/>
      <c r="DE551" s="1992"/>
      <c r="DF551" s="1992"/>
      <c r="DG551" s="1993"/>
      <c r="DH551" s="1264"/>
      <c r="DI551" s="1264"/>
      <c r="DJ551" s="1264"/>
      <c r="DK551" s="1264"/>
      <c r="DL551" s="1264"/>
      <c r="DM551" s="1264"/>
      <c r="DN551" s="1264"/>
      <c r="DO551" s="1264"/>
      <c r="DP551" s="1264"/>
      <c r="DQ551" s="1264"/>
      <c r="DR551" s="307"/>
    </row>
    <row r="552" spans="1:122" s="465" customFormat="1" ht="15" customHeight="1">
      <c r="A552" s="836"/>
      <c r="B552" s="836"/>
      <c r="C552" s="836"/>
      <c r="D552" s="836"/>
      <c r="E552" s="967"/>
      <c r="F552" s="968"/>
      <c r="G552" s="968"/>
      <c r="H552" s="968"/>
      <c r="I552" s="968"/>
      <c r="J552" s="968"/>
      <c r="K552" s="968"/>
      <c r="L552" s="968"/>
      <c r="M552" s="968"/>
      <c r="N552" s="1473"/>
      <c r="O552" s="968"/>
      <c r="P552" s="968"/>
      <c r="Q552" s="968"/>
      <c r="R552" s="968"/>
      <c r="S552" s="968"/>
      <c r="T552" s="968"/>
      <c r="U552" s="968"/>
      <c r="V552" s="969"/>
      <c r="AO552" s="1466"/>
      <c r="AP552" s="1472"/>
      <c r="AQ552" s="1466"/>
      <c r="AR552" s="1466"/>
      <c r="AS552" s="1466"/>
      <c r="AT552" s="1466"/>
      <c r="AU552" s="469"/>
      <c r="AV552" s="275"/>
      <c r="AW552" s="858"/>
      <c r="AX552" s="469"/>
      <c r="AY552" s="276"/>
      <c r="BA552" s="192">
        <f t="shared" si="168"/>
        <v>8</v>
      </c>
      <c r="BB552" s="192">
        <f t="shared" si="168"/>
        <v>6</v>
      </c>
      <c r="BC552" s="192">
        <f t="shared" si="168"/>
        <v>2</v>
      </c>
      <c r="BD552" s="192"/>
      <c r="BE552" s="192"/>
      <c r="BF552" s="1102"/>
      <c r="BG552" s="559" t="str">
        <f t="shared" ca="1" si="169"/>
        <v/>
      </c>
      <c r="BH552" s="560" t="str">
        <f t="shared" ca="1" si="170"/>
        <v/>
      </c>
      <c r="BI552" s="560" t="str">
        <f t="shared" ca="1" si="171"/>
        <v/>
      </c>
      <c r="BJ552" s="560" t="str">
        <f t="shared" ca="1" si="172"/>
        <v/>
      </c>
      <c r="BK552" s="560" t="str">
        <f t="shared" ca="1" si="173"/>
        <v/>
      </c>
      <c r="BL552" s="561" t="str">
        <f t="shared" ca="1" si="174"/>
        <v/>
      </c>
      <c r="CV552" s="1528"/>
      <c r="CW552" s="1529"/>
      <c r="CX552" s="1529"/>
      <c r="CY552" s="1529"/>
      <c r="CZ552" s="1529"/>
      <c r="DA552" s="1529"/>
      <c r="DB552" s="1529"/>
      <c r="DC552" s="1529"/>
      <c r="DD552" s="1991"/>
      <c r="DE552" s="1992"/>
      <c r="DF552" s="1992"/>
      <c r="DG552" s="1993"/>
      <c r="DH552" s="1264"/>
      <c r="DI552" s="1264"/>
      <c r="DJ552" s="1264"/>
      <c r="DK552" s="1264"/>
      <c r="DL552" s="1264"/>
      <c r="DM552" s="1264"/>
      <c r="DN552" s="1264"/>
      <c r="DO552" s="1264"/>
      <c r="DP552" s="1264"/>
      <c r="DQ552" s="1264"/>
      <c r="DR552" s="307"/>
    </row>
    <row r="553" spans="1:122" s="465" customFormat="1" ht="15" customHeight="1">
      <c r="A553" s="1862" t="str">
        <f>BA553&amp;"."&amp;BB553</f>
        <v>8.7</v>
      </c>
      <c r="B553" s="1862"/>
      <c r="C553" s="1862"/>
      <c r="D553" s="319" t="s">
        <v>146</v>
      </c>
      <c r="E553" s="275"/>
      <c r="F553" s="275"/>
      <c r="G553" s="275"/>
      <c r="H553" s="1882">
        <f>$B$127</f>
        <v>87</v>
      </c>
      <c r="I553" s="1882"/>
      <c r="J553" s="844" t="str">
        <f>VLOOKUP(VALUE(H553),$B$38:$F$131,3,FALSE) &amp;" "&amp; VLOOKUP(VALUE(H553),$B$38:$F$131,5,FALSE)</f>
        <v>F12 閉じる</v>
      </c>
      <c r="K553" s="469"/>
      <c r="L553" s="244"/>
      <c r="M553" s="244"/>
      <c r="N553" s="244" t="s">
        <v>918</v>
      </c>
      <c r="O553" s="469"/>
      <c r="P553" s="469"/>
      <c r="Q553" s="469"/>
      <c r="R553" s="469"/>
      <c r="S553" s="469"/>
      <c r="T553" s="469"/>
      <c r="U553" s="469"/>
      <c r="V553" s="469"/>
      <c r="W553" s="469"/>
      <c r="X553" s="469"/>
      <c r="Y553" s="469"/>
      <c r="Z553" s="469"/>
      <c r="AA553" s="469"/>
      <c r="AB553" s="469"/>
      <c r="AC553" s="469"/>
      <c r="AD553" s="469"/>
      <c r="AE553" s="469"/>
      <c r="AF553" s="469"/>
      <c r="AG553" s="469"/>
      <c r="AH553" s="469"/>
      <c r="AI553" s="469"/>
      <c r="AJ553" s="469"/>
      <c r="AK553" s="469"/>
      <c r="AL553" s="469"/>
      <c r="AM553" s="469"/>
      <c r="AN553" s="469"/>
      <c r="AO553" s="469"/>
      <c r="AP553" s="469"/>
      <c r="AQ553" s="469"/>
      <c r="AR553" s="469"/>
      <c r="AS553" s="469"/>
      <c r="AT553" s="469"/>
      <c r="AU553" s="469"/>
      <c r="AV553" s="469"/>
      <c r="AW553" s="469"/>
      <c r="AX553" s="469"/>
      <c r="AY553" s="276"/>
      <c r="BA553" s="192">
        <f>BA552</f>
        <v>8</v>
      </c>
      <c r="BB553" s="193">
        <f>BB552+1</f>
        <v>7</v>
      </c>
      <c r="BC553" s="192"/>
      <c r="BD553" s="233"/>
      <c r="BE553" s="233"/>
      <c r="BF553" s="233"/>
      <c r="BG553" s="559" t="str">
        <f t="shared" ca="1" si="169"/>
        <v/>
      </c>
      <c r="BH553" s="560" t="str">
        <f t="shared" ca="1" si="170"/>
        <v/>
      </c>
      <c r="BI553" s="560" t="str">
        <f t="shared" ca="1" si="171"/>
        <v/>
      </c>
      <c r="BJ553" s="560" t="str">
        <f t="shared" ca="1" si="172"/>
        <v/>
      </c>
      <c r="BK553" s="560" t="str">
        <f t="shared" ca="1" si="173"/>
        <v/>
      </c>
      <c r="BL553" s="561" t="str">
        <f t="shared" ca="1" si="174"/>
        <v/>
      </c>
      <c r="BN553" s="465" t="s">
        <v>2234</v>
      </c>
      <c r="CV553" s="1488" t="s">
        <v>2265</v>
      </c>
      <c r="CW553" s="1489"/>
      <c r="CX553" s="1489"/>
      <c r="CY553" s="1489"/>
      <c r="CZ553" s="1489"/>
      <c r="DA553" s="1489"/>
      <c r="DB553" s="1489"/>
      <c r="DC553" s="1489"/>
      <c r="DD553" s="1859">
        <v>44643</v>
      </c>
      <c r="DE553" s="1860"/>
      <c r="DF553" s="1860"/>
      <c r="DG553" s="1861"/>
      <c r="DH553" s="1264"/>
      <c r="DI553" s="1264"/>
      <c r="DJ553" s="1264"/>
      <c r="DK553" s="1264"/>
      <c r="DL553" s="1264"/>
      <c r="DM553" s="1264"/>
      <c r="DN553" s="1264"/>
      <c r="DO553" s="1264"/>
      <c r="DP553" s="1264"/>
      <c r="DQ553" s="1264"/>
      <c r="DR553" s="307"/>
    </row>
    <row r="554" spans="1:122" s="465" customFormat="1" ht="15" customHeight="1">
      <c r="A554" s="469"/>
      <c r="B554" s="469"/>
      <c r="C554" s="469"/>
      <c r="D554" s="469" t="str">
        <f>$BR$68&amp;"を実施する。"</f>
        <v>「共通仕様」「49. 画面終了共通処理」を実施する。</v>
      </c>
      <c r="E554" s="469"/>
      <c r="F554" s="469"/>
      <c r="G554" s="469"/>
      <c r="H554" s="469"/>
      <c r="I554" s="469"/>
      <c r="J554" s="469"/>
      <c r="K554" s="469"/>
      <c r="L554" s="469"/>
      <c r="M554" s="469"/>
      <c r="N554" s="469"/>
      <c r="O554" s="469"/>
      <c r="P554" s="469"/>
      <c r="Q554" s="469"/>
      <c r="R554" s="469"/>
      <c r="S554" s="469"/>
      <c r="T554" s="469"/>
      <c r="U554" s="469"/>
      <c r="V554" s="469"/>
      <c r="W554" s="469"/>
      <c r="X554" s="469"/>
      <c r="Y554" s="469"/>
      <c r="Z554" s="469"/>
      <c r="AA554" s="469"/>
      <c r="AB554" s="469"/>
      <c r="AC554" s="469"/>
      <c r="AD554" s="469"/>
      <c r="AE554" s="469"/>
      <c r="AF554" s="469"/>
      <c r="AG554" s="469"/>
      <c r="AH554" s="469"/>
      <c r="AI554" s="469"/>
      <c r="AJ554" s="469"/>
      <c r="AK554" s="469"/>
      <c r="AL554" s="469"/>
      <c r="AM554" s="469"/>
      <c r="AN554" s="469"/>
      <c r="AO554" s="469"/>
      <c r="AP554" s="469"/>
      <c r="AQ554" s="469"/>
      <c r="AR554" s="469"/>
      <c r="AS554" s="469"/>
      <c r="AT554" s="469"/>
      <c r="AU554" s="469"/>
      <c r="AV554" s="469"/>
      <c r="AW554" s="469"/>
      <c r="AX554" s="469"/>
      <c r="AY554" s="276"/>
      <c r="BA554" s="192">
        <f>BA553</f>
        <v>8</v>
      </c>
      <c r="BB554" s="192">
        <f>BB553</f>
        <v>7</v>
      </c>
      <c r="BC554" s="193">
        <f>BC553+1</f>
        <v>1</v>
      </c>
      <c r="BD554" s="233"/>
      <c r="BE554" s="233"/>
      <c r="BF554" s="233"/>
      <c r="BG554" s="559" t="str">
        <f t="shared" ca="1" si="169"/>
        <v/>
      </c>
      <c r="BH554" s="560" t="str">
        <f t="shared" ca="1" si="170"/>
        <v/>
      </c>
      <c r="BI554" s="560" t="str">
        <f t="shared" ca="1" si="171"/>
        <v/>
      </c>
      <c r="BJ554" s="560" t="str">
        <f t="shared" ca="1" si="172"/>
        <v/>
      </c>
      <c r="BK554" s="560" t="str">
        <f t="shared" ca="1" si="173"/>
        <v/>
      </c>
      <c r="BL554" s="561" t="str">
        <f t="shared" ca="1" si="174"/>
        <v/>
      </c>
      <c r="BO554" s="465" t="s">
        <v>2246</v>
      </c>
      <c r="CV554" s="1528"/>
      <c r="CW554" s="1529"/>
      <c r="CX554" s="1529"/>
      <c r="CY554" s="1529"/>
      <c r="CZ554" s="1529"/>
      <c r="DA554" s="1529"/>
      <c r="DB554" s="1529"/>
      <c r="DC554" s="1529"/>
      <c r="DD554" s="1991"/>
      <c r="DE554" s="1992"/>
      <c r="DF554" s="1992"/>
      <c r="DG554" s="1993"/>
      <c r="DH554" s="1264"/>
      <c r="DI554" s="1264"/>
      <c r="DJ554" s="1264"/>
      <c r="DK554" s="1264"/>
      <c r="DL554" s="1264"/>
      <c r="DM554" s="1264"/>
      <c r="DN554" s="1264"/>
      <c r="DO554" s="1264"/>
      <c r="DP554" s="1264"/>
      <c r="DQ554" s="1264"/>
      <c r="DR554" s="307"/>
    </row>
    <row r="555" spans="1:122" s="465" customFormat="1" ht="15" customHeight="1">
      <c r="A555" s="1868" t="str">
        <f>BA555&amp;"."</f>
        <v>9.</v>
      </c>
      <c r="B555" s="1869"/>
      <c r="C555" s="319" t="s">
        <v>319</v>
      </c>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c r="AC555" s="475"/>
      <c r="AD555" s="475"/>
      <c r="AE555" s="475"/>
      <c r="AF555" s="475"/>
      <c r="AG555" s="475"/>
      <c r="AH555" s="475"/>
      <c r="AI555" s="475"/>
      <c r="AJ555" s="475"/>
      <c r="AK555" s="475"/>
      <c r="AL555" s="475"/>
      <c r="AM555" s="475"/>
      <c r="AN555" s="475"/>
      <c r="AO555" s="475"/>
      <c r="AP555" s="475"/>
      <c r="AQ555" s="475"/>
      <c r="AR555" s="475"/>
      <c r="AS555" s="475"/>
      <c r="AT555" s="475"/>
      <c r="AU555" s="475"/>
      <c r="AV555" s="475"/>
      <c r="AW555" s="475"/>
      <c r="AX555" s="475"/>
      <c r="AY555" s="471"/>
      <c r="BA555" s="193">
        <f>BA554+1</f>
        <v>9</v>
      </c>
      <c r="BB555" s="192"/>
      <c r="BC555" s="192"/>
      <c r="BD555" s="192"/>
      <c r="BE555" s="192"/>
      <c r="BF555" s="192"/>
      <c r="BG555" s="559" t="str">
        <f t="shared" ca="1" si="169"/>
        <v/>
      </c>
      <c r="BH555" s="560" t="str">
        <f t="shared" ca="1" si="170"/>
        <v/>
      </c>
      <c r="BI555" s="560" t="str">
        <f t="shared" ca="1" si="171"/>
        <v/>
      </c>
      <c r="BJ555" s="560" t="str">
        <f t="shared" ca="1" si="172"/>
        <v/>
      </c>
      <c r="BK555" s="560" t="str">
        <f t="shared" ca="1" si="173"/>
        <v/>
      </c>
      <c r="BL555" s="561" t="str">
        <f t="shared" ca="1" si="174"/>
        <v/>
      </c>
      <c r="BN555" s="465" t="s">
        <v>2243</v>
      </c>
      <c r="CV555" s="1528"/>
      <c r="CW555" s="1529"/>
      <c r="CX555" s="1529"/>
      <c r="CY555" s="1529"/>
      <c r="CZ555" s="1529"/>
      <c r="DA555" s="1529"/>
      <c r="DB555" s="1529"/>
      <c r="DC555" s="1529"/>
      <c r="DD555" s="1991"/>
      <c r="DE555" s="1992"/>
      <c r="DF555" s="1992"/>
      <c r="DG555" s="1993"/>
      <c r="DH555" s="1264"/>
      <c r="DI555" s="1264"/>
      <c r="DJ555" s="1264"/>
      <c r="DK555" s="1264"/>
      <c r="DL555" s="1264"/>
      <c r="DM555" s="1264"/>
      <c r="DN555" s="1264"/>
      <c r="DO555" s="1264"/>
      <c r="DP555" s="1264"/>
      <c r="DQ555" s="1264"/>
      <c r="DR555" s="307"/>
    </row>
    <row r="556" spans="1:122" s="465" customFormat="1" ht="15" customHeight="1">
      <c r="A556" s="1863" t="str">
        <f>BA556&amp;"."&amp;BB556</f>
        <v>9.1</v>
      </c>
      <c r="B556" s="1864"/>
      <c r="C556" s="1864"/>
      <c r="D556" s="475" t="s">
        <v>1665</v>
      </c>
      <c r="E556" s="275"/>
      <c r="F556" s="275"/>
      <c r="G556" s="275"/>
      <c r="H556" s="479"/>
      <c r="I556" s="275"/>
      <c r="J556" s="475"/>
      <c r="K556" s="475"/>
      <c r="L556" s="475"/>
      <c r="M556" s="475"/>
      <c r="N556" s="475"/>
      <c r="O556" s="475"/>
      <c r="P556" s="475"/>
      <c r="Q556" s="475"/>
      <c r="R556" s="475"/>
      <c r="S556" s="475"/>
      <c r="T556" s="475"/>
      <c r="U556" s="475"/>
      <c r="V556" s="475"/>
      <c r="W556" s="475"/>
      <c r="X556" s="475"/>
      <c r="Y556" s="475"/>
      <c r="Z556" s="475"/>
      <c r="AA556" s="475"/>
      <c r="AB556" s="475"/>
      <c r="AC556" s="475"/>
      <c r="AD556" s="475"/>
      <c r="AE556" s="475"/>
      <c r="AF556" s="475"/>
      <c r="AG556" s="475"/>
      <c r="AH556" s="475"/>
      <c r="AI556" s="475"/>
      <c r="AJ556" s="475"/>
      <c r="AK556" s="475"/>
      <c r="AL556" s="475"/>
      <c r="AM556" s="475"/>
      <c r="AN556" s="475"/>
      <c r="AO556" s="475"/>
      <c r="AP556" s="475"/>
      <c r="AQ556" s="475"/>
      <c r="AR556" s="475"/>
      <c r="AS556" s="475"/>
      <c r="AT556" s="475"/>
      <c r="AU556" s="475"/>
      <c r="AV556" s="475"/>
      <c r="AW556" s="475"/>
      <c r="AX556" s="475"/>
      <c r="AY556" s="471"/>
      <c r="BA556" s="192">
        <f t="shared" ref="BA556:BA563" si="175">BA555</f>
        <v>9</v>
      </c>
      <c r="BB556" s="193">
        <f>BB555+1</f>
        <v>1</v>
      </c>
      <c r="BC556" s="192"/>
      <c r="BD556" s="192"/>
      <c r="BE556" s="192"/>
      <c r="BF556" s="192"/>
      <c r="BG556" s="559" t="str">
        <f t="shared" ca="1" si="169"/>
        <v/>
      </c>
      <c r="BH556" s="560" t="str">
        <f t="shared" ca="1" si="170"/>
        <v/>
      </c>
      <c r="BI556" s="560" t="str">
        <f t="shared" ca="1" si="171"/>
        <v/>
      </c>
      <c r="BJ556" s="560" t="str">
        <f t="shared" ca="1" si="172"/>
        <v/>
      </c>
      <c r="BK556" s="560" t="str">
        <f t="shared" ca="1" si="173"/>
        <v/>
      </c>
      <c r="BL556" s="561" t="str">
        <f t="shared" ca="1" si="174"/>
        <v/>
      </c>
      <c r="BO556" s="465" t="s">
        <v>2238</v>
      </c>
      <c r="CV556" s="1488" t="s">
        <v>2265</v>
      </c>
      <c r="CW556" s="1489"/>
      <c r="CX556" s="1489"/>
      <c r="CY556" s="1489"/>
      <c r="CZ556" s="1489"/>
      <c r="DA556" s="1489"/>
      <c r="DB556" s="1489"/>
      <c r="DC556" s="1489"/>
      <c r="DD556" s="1859">
        <v>44643</v>
      </c>
      <c r="DE556" s="1860"/>
      <c r="DF556" s="1860"/>
      <c r="DG556" s="1861"/>
      <c r="DH556" s="1264"/>
      <c r="DI556" s="1264"/>
      <c r="DJ556" s="1264"/>
      <c r="DK556" s="1264"/>
      <c r="DL556" s="1264"/>
      <c r="DM556" s="1264"/>
      <c r="DN556" s="1264"/>
      <c r="DO556" s="1264"/>
      <c r="DP556" s="1264"/>
      <c r="DQ556" s="1264"/>
      <c r="DR556" s="307"/>
    </row>
    <row r="557" spans="1:122" s="465" customFormat="1" ht="15" customHeight="1">
      <c r="A557" s="1244"/>
      <c r="B557" s="1245"/>
      <c r="C557" s="1245"/>
      <c r="D557" s="475" t="s">
        <v>1666</v>
      </c>
      <c r="E557" s="275"/>
      <c r="F557" s="275"/>
      <c r="G557" s="275"/>
      <c r="H557" s="479"/>
      <c r="I557" s="275"/>
      <c r="J557" s="475"/>
      <c r="K557" s="475"/>
      <c r="L557" s="475"/>
      <c r="M557" s="475"/>
      <c r="N557" s="475"/>
      <c r="O557" s="475"/>
      <c r="P557" s="475"/>
      <c r="Q557" s="475"/>
      <c r="R557" s="475"/>
      <c r="S557" s="475"/>
      <c r="T557" s="475"/>
      <c r="U557" s="475"/>
      <c r="V557" s="475"/>
      <c r="W557" s="475"/>
      <c r="X557" s="475"/>
      <c r="Y557" s="475"/>
      <c r="Z557" s="475"/>
      <c r="AA557" s="475"/>
      <c r="AB557" s="475"/>
      <c r="AC557" s="475"/>
      <c r="AD557" s="475"/>
      <c r="AE557" s="475"/>
      <c r="AF557" s="475"/>
      <c r="AG557" s="475"/>
      <c r="AH557" s="475"/>
      <c r="AI557" s="475"/>
      <c r="AJ557" s="475"/>
      <c r="AK557" s="475"/>
      <c r="AL557" s="475"/>
      <c r="AM557" s="475"/>
      <c r="AN557" s="475"/>
      <c r="AO557" s="475"/>
      <c r="AP557" s="475"/>
      <c r="AQ557" s="475"/>
      <c r="AR557" s="475"/>
      <c r="AS557" s="475"/>
      <c r="AT557" s="475"/>
      <c r="AU557" s="475"/>
      <c r="AV557" s="475"/>
      <c r="AW557" s="475"/>
      <c r="AX557" s="475"/>
      <c r="AY557" s="471"/>
      <c r="BA557" s="192">
        <f t="shared" si="175"/>
        <v>9</v>
      </c>
      <c r="BB557" s="192">
        <f>BB556</f>
        <v>1</v>
      </c>
      <c r="BC557" s="192"/>
      <c r="BD557" s="192"/>
      <c r="BE557" s="192"/>
      <c r="BF557" s="192"/>
      <c r="BG557" s="559" t="str">
        <f t="shared" ca="1" si="169"/>
        <v/>
      </c>
      <c r="BH557" s="560" t="str">
        <f t="shared" ca="1" si="170"/>
        <v/>
      </c>
      <c r="BI557" s="560" t="str">
        <f t="shared" ca="1" si="171"/>
        <v/>
      </c>
      <c r="BJ557" s="560" t="str">
        <f t="shared" ca="1" si="172"/>
        <v/>
      </c>
      <c r="BK557" s="560" t="str">
        <f t="shared" ca="1" si="173"/>
        <v/>
      </c>
      <c r="BL557" s="561" t="str">
        <f t="shared" ca="1" si="174"/>
        <v/>
      </c>
      <c r="CV557" s="1528"/>
      <c r="CW557" s="1529"/>
      <c r="CX557" s="1529"/>
      <c r="CY557" s="1529"/>
      <c r="CZ557" s="1529"/>
      <c r="DA557" s="1529"/>
      <c r="DB557" s="1529"/>
      <c r="DC557" s="1529"/>
      <c r="DD557" s="1991"/>
      <c r="DE557" s="1992"/>
      <c r="DF557" s="1992"/>
      <c r="DG557" s="1993"/>
      <c r="DH557" s="1264"/>
      <c r="DI557" s="1264"/>
      <c r="DJ557" s="1264"/>
      <c r="DK557" s="1264"/>
      <c r="DL557" s="1264"/>
      <c r="DM557" s="1264"/>
      <c r="DN557" s="1264"/>
      <c r="DO557" s="1264"/>
      <c r="DP557" s="1264"/>
      <c r="DQ557" s="1264"/>
      <c r="DR557" s="307"/>
    </row>
    <row r="558" spans="1:122" s="465" customFormat="1" ht="15" customHeight="1">
      <c r="A558" s="1863" t="str">
        <f>BA558&amp;"."&amp;BB558</f>
        <v>9.2</v>
      </c>
      <c r="B558" s="1864"/>
      <c r="C558" s="1864"/>
      <c r="D558" s="475" t="s">
        <v>1651</v>
      </c>
      <c r="E558" s="275"/>
      <c r="F558" s="275"/>
      <c r="G558" s="275"/>
      <c r="H558" s="479"/>
      <c r="I558" s="275"/>
      <c r="J558" s="475"/>
      <c r="K558" s="475"/>
      <c r="L558" s="475"/>
      <c r="M558" s="475"/>
      <c r="N558" s="475"/>
      <c r="O558" s="475"/>
      <c r="P558" s="475"/>
      <c r="Q558" s="475"/>
      <c r="R558" s="475"/>
      <c r="S558" s="475"/>
      <c r="T558" s="475"/>
      <c r="U558" s="475"/>
      <c r="V558" s="475"/>
      <c r="W558" s="475"/>
      <c r="X558" s="475"/>
      <c r="Y558" s="475"/>
      <c r="Z558" s="475"/>
      <c r="AA558" s="475"/>
      <c r="AB558" s="475"/>
      <c r="AC558" s="475"/>
      <c r="AD558" s="475"/>
      <c r="AE558" s="469"/>
      <c r="AF558" s="469"/>
      <c r="AG558" s="469"/>
      <c r="AH558" s="469"/>
      <c r="AI558" s="469"/>
      <c r="AJ558" s="469"/>
      <c r="AK558" s="469"/>
      <c r="AL558" s="469"/>
      <c r="AM558" s="469"/>
      <c r="AN558" s="475"/>
      <c r="AO558" s="475"/>
      <c r="AP558" s="475"/>
      <c r="AQ558" s="475"/>
      <c r="AR558" s="475"/>
      <c r="AS558" s="475"/>
      <c r="AT558" s="475"/>
      <c r="AU558" s="475"/>
      <c r="AV558" s="475"/>
      <c r="AW558" s="475"/>
      <c r="AX558" s="475"/>
      <c r="AY558" s="471"/>
      <c r="BA558" s="192">
        <f t="shared" si="175"/>
        <v>9</v>
      </c>
      <c r="BB558" s="193">
        <f>BB557+1</f>
        <v>2</v>
      </c>
      <c r="BC558" s="192"/>
      <c r="BD558" s="192"/>
      <c r="BE558" s="192"/>
      <c r="BF558" s="192"/>
      <c r="BG558" s="559" t="str">
        <f t="shared" ca="1" si="169"/>
        <v/>
      </c>
      <c r="BH558" s="560" t="str">
        <f t="shared" ca="1" si="170"/>
        <v/>
      </c>
      <c r="BI558" s="560" t="str">
        <f t="shared" ca="1" si="171"/>
        <v/>
      </c>
      <c r="BJ558" s="560" t="str">
        <f t="shared" ca="1" si="172"/>
        <v/>
      </c>
      <c r="BK558" s="560" t="str">
        <f t="shared" ca="1" si="173"/>
        <v/>
      </c>
      <c r="BL558" s="561" t="str">
        <f t="shared" ca="1" si="174"/>
        <v/>
      </c>
      <c r="CV558" s="1488" t="s">
        <v>2265</v>
      </c>
      <c r="CW558" s="1489"/>
      <c r="CX558" s="1489"/>
      <c r="CY558" s="1489"/>
      <c r="CZ558" s="1489"/>
      <c r="DA558" s="1489"/>
      <c r="DB558" s="1489"/>
      <c r="DC558" s="1489"/>
      <c r="DD558" s="1859">
        <v>44643</v>
      </c>
      <c r="DE558" s="1860"/>
      <c r="DF558" s="1860"/>
      <c r="DG558" s="1861"/>
      <c r="DH558" s="1264"/>
      <c r="DI558" s="1264"/>
      <c r="DJ558" s="1264"/>
      <c r="DK558" s="1264"/>
      <c r="DL558" s="1264"/>
      <c r="DM558" s="1264"/>
      <c r="DN558" s="1264"/>
      <c r="DO558" s="1264"/>
      <c r="DP558" s="1264"/>
      <c r="DQ558" s="1264"/>
      <c r="DR558" s="307"/>
    </row>
    <row r="559" spans="1:122" s="465" customFormat="1" ht="15" customHeight="1">
      <c r="A559" s="1244"/>
      <c r="B559" s="1245"/>
      <c r="C559" s="1245"/>
      <c r="D559" s="475" t="s">
        <v>1652</v>
      </c>
      <c r="E559" s="275"/>
      <c r="F559" s="275"/>
      <c r="G559" s="479"/>
      <c r="H559" s="275"/>
      <c r="I559" s="475"/>
      <c r="J559" s="475"/>
      <c r="K559" s="475"/>
      <c r="L559" s="475"/>
      <c r="M559" s="475"/>
      <c r="N559" s="475"/>
      <c r="O559" s="475"/>
      <c r="P559" s="475"/>
      <c r="Q559" s="475"/>
      <c r="R559" s="475"/>
      <c r="S559" s="475"/>
      <c r="T559" s="475"/>
      <c r="U559" s="475"/>
      <c r="V559" s="475"/>
      <c r="W559" s="475"/>
      <c r="X559" s="475"/>
      <c r="Y559" s="475"/>
      <c r="Z559" s="475"/>
      <c r="AA559" s="475"/>
      <c r="AB559" s="475"/>
      <c r="AC559" s="475"/>
      <c r="AD559" s="475"/>
      <c r="AE559" s="469"/>
      <c r="AF559" s="469"/>
      <c r="AG559" s="469"/>
      <c r="AH559" s="469"/>
      <c r="AI559" s="469"/>
      <c r="AJ559" s="469"/>
      <c r="AK559" s="469"/>
      <c r="AL559" s="469"/>
      <c r="AM559" s="469"/>
      <c r="AN559" s="475"/>
      <c r="AO559" s="475"/>
      <c r="AP559" s="475"/>
      <c r="AQ559" s="475"/>
      <c r="AR559" s="475"/>
      <c r="AS559" s="475"/>
      <c r="AT559" s="475"/>
      <c r="AU559" s="475"/>
      <c r="AV559" s="475"/>
      <c r="AW559" s="475"/>
      <c r="AX559" s="475"/>
      <c r="AY559" s="471"/>
      <c r="BA559" s="192">
        <f t="shared" si="175"/>
        <v>9</v>
      </c>
      <c r="BB559" s="192">
        <f t="shared" ref="BB559:BB565" si="176">BB558</f>
        <v>2</v>
      </c>
      <c r="BC559" s="192"/>
      <c r="BD559" s="192"/>
      <c r="BE559" s="192"/>
      <c r="BF559" s="192"/>
      <c r="BG559" s="559" t="str">
        <f t="shared" ca="1" si="169"/>
        <v/>
      </c>
      <c r="BH559" s="560" t="str">
        <f t="shared" ca="1" si="170"/>
        <v/>
      </c>
      <c r="BI559" s="560" t="str">
        <f t="shared" ca="1" si="171"/>
        <v/>
      </c>
      <c r="BJ559" s="560" t="str">
        <f t="shared" ca="1" si="172"/>
        <v/>
      </c>
      <c r="BK559" s="560" t="str">
        <f t="shared" ca="1" si="173"/>
        <v/>
      </c>
      <c r="BL559" s="561" t="str">
        <f t="shared" ca="1" si="174"/>
        <v/>
      </c>
      <c r="CV559" s="1528"/>
      <c r="CW559" s="1529"/>
      <c r="CX559" s="1529"/>
      <c r="CY559" s="1529"/>
      <c r="CZ559" s="1529"/>
      <c r="DA559" s="1529"/>
      <c r="DB559" s="1529"/>
      <c r="DC559" s="1529"/>
      <c r="DD559" s="1991"/>
      <c r="DE559" s="1992"/>
      <c r="DF559" s="1992"/>
      <c r="DG559" s="1993"/>
      <c r="DH559" s="1264"/>
      <c r="DI559" s="1264"/>
      <c r="DJ559" s="1264"/>
      <c r="DK559" s="1264"/>
      <c r="DL559" s="1264"/>
      <c r="DM559" s="1264"/>
      <c r="DN559" s="1264"/>
      <c r="DO559" s="1264"/>
      <c r="DP559" s="1264"/>
      <c r="DQ559" s="1264"/>
      <c r="DR559" s="307"/>
    </row>
    <row r="560" spans="1:122" s="465" customFormat="1" ht="15" customHeight="1">
      <c r="A560" s="1244"/>
      <c r="B560" s="1245"/>
      <c r="C560" s="1245"/>
      <c r="D560" s="845" t="s">
        <v>265</v>
      </c>
      <c r="E560" s="846"/>
      <c r="F560" s="846"/>
      <c r="G560" s="846"/>
      <c r="H560" s="846"/>
      <c r="I560" s="846"/>
      <c r="J560" s="846"/>
      <c r="K560" s="847"/>
      <c r="L560" s="1256" t="s">
        <v>964</v>
      </c>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c r="AJ560" s="266"/>
      <c r="AK560" s="266"/>
      <c r="AL560" s="266"/>
      <c r="AM560" s="266"/>
      <c r="AN560" s="266"/>
      <c r="AO560" s="266"/>
      <c r="AP560" s="266"/>
      <c r="AQ560" s="266"/>
      <c r="AR560" s="266"/>
      <c r="AS560" s="266"/>
      <c r="AT560" s="266"/>
      <c r="AU560" s="266"/>
      <c r="AV560" s="266"/>
      <c r="AW560" s="266"/>
      <c r="AX560" s="267"/>
      <c r="AY560" s="471"/>
      <c r="BA560" s="192">
        <f t="shared" si="175"/>
        <v>9</v>
      </c>
      <c r="BB560" s="192">
        <f t="shared" si="176"/>
        <v>2</v>
      </c>
      <c r="BC560" s="192"/>
      <c r="BD560" s="192"/>
      <c r="BE560" s="192"/>
      <c r="BF560" s="192"/>
      <c r="BG560" s="559" t="str">
        <f t="shared" ca="1" si="169"/>
        <v/>
      </c>
      <c r="BH560" s="560" t="str">
        <f t="shared" ca="1" si="170"/>
        <v/>
      </c>
      <c r="BI560" s="560" t="str">
        <f t="shared" ca="1" si="171"/>
        <v/>
      </c>
      <c r="BJ560" s="560" t="str">
        <f t="shared" ca="1" si="172"/>
        <v/>
      </c>
      <c r="BK560" s="560" t="str">
        <f t="shared" ca="1" si="173"/>
        <v/>
      </c>
      <c r="BL560" s="561" t="str">
        <f t="shared" ca="1" si="174"/>
        <v/>
      </c>
      <c r="CV560" s="1528"/>
      <c r="CW560" s="1529"/>
      <c r="CX560" s="1529"/>
      <c r="CY560" s="1529"/>
      <c r="CZ560" s="1529"/>
      <c r="DA560" s="1529"/>
      <c r="DB560" s="1529"/>
      <c r="DC560" s="1529"/>
      <c r="DD560" s="1991"/>
      <c r="DE560" s="1992"/>
      <c r="DF560" s="1992"/>
      <c r="DG560" s="1993"/>
      <c r="DH560" s="1264"/>
      <c r="DI560" s="1264"/>
      <c r="DJ560" s="1264"/>
      <c r="DK560" s="1264"/>
      <c r="DL560" s="1264"/>
      <c r="DM560" s="1264"/>
      <c r="DN560" s="1264"/>
      <c r="DO560" s="1264"/>
      <c r="DP560" s="1264"/>
      <c r="DQ560" s="1264"/>
      <c r="DR560" s="307"/>
    </row>
    <row r="561" spans="1:122" s="465" customFormat="1" ht="15" customHeight="1">
      <c r="A561" s="1244"/>
      <c r="B561" s="1245"/>
      <c r="C561" s="1245"/>
      <c r="D561" s="848" t="s">
        <v>84</v>
      </c>
      <c r="E561" s="849"/>
      <c r="F561" s="849"/>
      <c r="G561" s="849"/>
      <c r="H561" s="849"/>
      <c r="I561" s="849"/>
      <c r="J561" s="849"/>
      <c r="K561" s="850"/>
      <c r="L561" s="268" t="s">
        <v>1667</v>
      </c>
      <c r="M561" s="269"/>
      <c r="N561" s="269"/>
      <c r="O561" s="269"/>
      <c r="P561" s="269"/>
      <c r="Q561" s="269"/>
      <c r="R561" s="269"/>
      <c r="S561" s="269"/>
      <c r="T561" s="269"/>
      <c r="U561" s="269"/>
      <c r="V561" s="269"/>
      <c r="W561" s="269"/>
      <c r="X561" s="269"/>
      <c r="Y561" s="269"/>
      <c r="Z561" s="269"/>
      <c r="AA561" s="269"/>
      <c r="AB561" s="269"/>
      <c r="AC561" s="269"/>
      <c r="AD561" s="269"/>
      <c r="AE561" s="269"/>
      <c r="AF561" s="269"/>
      <c r="AG561" s="269"/>
      <c r="AH561" s="269"/>
      <c r="AI561" s="269"/>
      <c r="AJ561" s="269"/>
      <c r="AK561" s="269"/>
      <c r="AL561" s="269"/>
      <c r="AM561" s="269"/>
      <c r="AN561" s="269"/>
      <c r="AO561" s="269"/>
      <c r="AP561" s="269"/>
      <c r="AQ561" s="269"/>
      <c r="AR561" s="269"/>
      <c r="AS561" s="269"/>
      <c r="AT561" s="269"/>
      <c r="AU561" s="269"/>
      <c r="AV561" s="269"/>
      <c r="AW561" s="269"/>
      <c r="AX561" s="270"/>
      <c r="AY561" s="471"/>
      <c r="BA561" s="192">
        <f t="shared" si="175"/>
        <v>9</v>
      </c>
      <c r="BB561" s="192">
        <f t="shared" si="176"/>
        <v>2</v>
      </c>
      <c r="BC561" s="192"/>
      <c r="BD561" s="192"/>
      <c r="BE561" s="192"/>
      <c r="BF561" s="192"/>
      <c r="BG561" s="559" t="str">
        <f t="shared" ca="1" si="169"/>
        <v/>
      </c>
      <c r="BH561" s="560" t="str">
        <f t="shared" ca="1" si="170"/>
        <v/>
      </c>
      <c r="BI561" s="560" t="str">
        <f t="shared" ca="1" si="171"/>
        <v/>
      </c>
      <c r="BJ561" s="560" t="str">
        <f t="shared" ca="1" si="172"/>
        <v/>
      </c>
      <c r="BK561" s="560" t="str">
        <f t="shared" ca="1" si="173"/>
        <v/>
      </c>
      <c r="BL561" s="561" t="str">
        <f t="shared" ca="1" si="174"/>
        <v/>
      </c>
      <c r="CV561" s="1528"/>
      <c r="CW561" s="1529"/>
      <c r="CX561" s="1529"/>
      <c r="CY561" s="1529"/>
      <c r="CZ561" s="1529"/>
      <c r="DA561" s="1529"/>
      <c r="DB561" s="1529"/>
      <c r="DC561" s="1529"/>
      <c r="DD561" s="1991"/>
      <c r="DE561" s="1992"/>
      <c r="DF561" s="1992"/>
      <c r="DG561" s="1993"/>
      <c r="DH561" s="1264"/>
      <c r="DI561" s="1264"/>
      <c r="DJ561" s="1264"/>
      <c r="DK561" s="1264"/>
      <c r="DL561" s="1264"/>
      <c r="DM561" s="1264"/>
      <c r="DN561" s="1264"/>
      <c r="DO561" s="1264"/>
      <c r="DP561" s="1264"/>
      <c r="DQ561" s="1264"/>
      <c r="DR561" s="307"/>
    </row>
    <row r="562" spans="1:122" s="465" customFormat="1" ht="15" customHeight="1">
      <c r="A562" s="1244"/>
      <c r="B562" s="1245"/>
      <c r="C562" s="1245"/>
      <c r="D562" s="848" t="s">
        <v>233</v>
      </c>
      <c r="E562" s="849"/>
      <c r="F562" s="849"/>
      <c r="G562" s="849"/>
      <c r="H562" s="849"/>
      <c r="I562" s="849"/>
      <c r="J562" s="849"/>
      <c r="K562" s="850"/>
      <c r="L562" s="268" t="str">
        <f>"金型保守情報取得.保守年度 = '&lt;画面項目No."&amp;$B$39&amp;" "&amp;$B$37&amp;"."&amp;$D$39&amp;"&gt;'"</f>
        <v>金型保守情報取得.保守年度 = '&lt;画面項目No.2 入力領域.計画年度&gt;'</v>
      </c>
      <c r="M562" s="269"/>
      <c r="N562" s="269"/>
      <c r="O562" s="269"/>
      <c r="P562" s="269"/>
      <c r="Q562" s="269"/>
      <c r="R562" s="269"/>
      <c r="S562" s="269"/>
      <c r="T562" s="269"/>
      <c r="U562" s="269"/>
      <c r="V562" s="269"/>
      <c r="W562" s="269"/>
      <c r="X562" s="269"/>
      <c r="Y562" s="269"/>
      <c r="Z562" s="269"/>
      <c r="AA562" s="269"/>
      <c r="AB562" s="269"/>
      <c r="AC562" s="269"/>
      <c r="AD562" s="269"/>
      <c r="AE562" s="269"/>
      <c r="AF562" s="269"/>
      <c r="AG562" s="269"/>
      <c r="AH562" s="269"/>
      <c r="AI562" s="269"/>
      <c r="AJ562" s="269"/>
      <c r="AK562" s="269"/>
      <c r="AL562" s="269"/>
      <c r="AM562" s="269"/>
      <c r="AN562" s="269"/>
      <c r="AO562" s="269"/>
      <c r="AP562" s="269"/>
      <c r="AQ562" s="269"/>
      <c r="AR562" s="269"/>
      <c r="AS562" s="269"/>
      <c r="AT562" s="269"/>
      <c r="AU562" s="269"/>
      <c r="AV562" s="269"/>
      <c r="AW562" s="269"/>
      <c r="AX562" s="270"/>
      <c r="AY562" s="471"/>
      <c r="BA562" s="192">
        <f t="shared" si="175"/>
        <v>9</v>
      </c>
      <c r="BB562" s="192">
        <f t="shared" si="176"/>
        <v>2</v>
      </c>
      <c r="BC562" s="192"/>
      <c r="BD562" s="192"/>
      <c r="BE562" s="192"/>
      <c r="BF562" s="192"/>
      <c r="BG562" s="559" t="str">
        <f t="shared" ca="1" si="169"/>
        <v/>
      </c>
      <c r="BH562" s="560" t="str">
        <f t="shared" ca="1" si="170"/>
        <v/>
      </c>
      <c r="BI562" s="560" t="str">
        <f t="shared" ca="1" si="171"/>
        <v/>
      </c>
      <c r="BJ562" s="560" t="str">
        <f t="shared" ca="1" si="172"/>
        <v/>
      </c>
      <c r="BK562" s="560" t="str">
        <f t="shared" ca="1" si="173"/>
        <v/>
      </c>
      <c r="BL562" s="561" t="str">
        <f t="shared" ca="1" si="174"/>
        <v/>
      </c>
      <c r="CV562" s="1528"/>
      <c r="CW562" s="1529"/>
      <c r="CX562" s="1529"/>
      <c r="CY562" s="1529"/>
      <c r="CZ562" s="1529"/>
      <c r="DA562" s="1529"/>
      <c r="DB562" s="1529"/>
      <c r="DC562" s="1529"/>
      <c r="DD562" s="1991"/>
      <c r="DE562" s="1992"/>
      <c r="DF562" s="1992"/>
      <c r="DG562" s="1993"/>
      <c r="DH562" s="1264"/>
      <c r="DI562" s="1264"/>
      <c r="DJ562" s="1264"/>
      <c r="DK562" s="1264"/>
      <c r="DL562" s="1264"/>
      <c r="DM562" s="1264"/>
      <c r="DN562" s="1264"/>
      <c r="DO562" s="1264"/>
      <c r="DP562" s="1264"/>
      <c r="DQ562" s="1264"/>
      <c r="DR562" s="307"/>
    </row>
    <row r="563" spans="1:122" s="465" customFormat="1" ht="15" customHeight="1">
      <c r="A563" s="1244"/>
      <c r="B563" s="1245"/>
      <c r="C563" s="1245"/>
      <c r="D563" s="888"/>
      <c r="E563" s="274"/>
      <c r="F563" s="274"/>
      <c r="G563" s="274"/>
      <c r="H563" s="274"/>
      <c r="I563" s="274"/>
      <c r="J563" s="274"/>
      <c r="K563" s="889"/>
      <c r="L563" s="268" t="str">
        <f>"金型保守情報取得.計画作成日 = '&lt;画面項目No."&amp;$B$41&amp;" "&amp;$B$37&amp;"."&amp;$D$41&amp;"&gt;'"</f>
        <v>金型保守情報取得.計画作成日 = '&lt;画面項目No.4 入力領域.計画作成日&gt;'</v>
      </c>
      <c r="M563" s="269"/>
      <c r="N563" s="269"/>
      <c r="O563" s="269"/>
      <c r="P563" s="269"/>
      <c r="Q563" s="269"/>
      <c r="R563" s="269"/>
      <c r="S563" s="269"/>
      <c r="T563" s="269"/>
      <c r="U563" s="269"/>
      <c r="V563" s="269"/>
      <c r="W563" s="269"/>
      <c r="X563" s="269"/>
      <c r="Y563" s="269"/>
      <c r="Z563" s="269"/>
      <c r="AA563" s="269"/>
      <c r="AB563" s="269"/>
      <c r="AC563" s="269"/>
      <c r="AD563" s="269"/>
      <c r="AE563" s="269"/>
      <c r="AF563" s="269"/>
      <c r="AG563" s="269"/>
      <c r="AH563" s="269"/>
      <c r="AI563" s="269"/>
      <c r="AJ563" s="269"/>
      <c r="AK563" s="269"/>
      <c r="AL563" s="269"/>
      <c r="AM563" s="269"/>
      <c r="AN563" s="269"/>
      <c r="AO563" s="269"/>
      <c r="AP563" s="269"/>
      <c r="AQ563" s="269"/>
      <c r="AR563" s="269"/>
      <c r="AS563" s="269"/>
      <c r="AT563" s="269"/>
      <c r="AU563" s="269"/>
      <c r="AV563" s="269"/>
      <c r="AW563" s="269"/>
      <c r="AX563" s="270"/>
      <c r="AY563" s="471"/>
      <c r="BA563" s="192">
        <f t="shared" si="175"/>
        <v>9</v>
      </c>
      <c r="BB563" s="192">
        <f t="shared" si="176"/>
        <v>2</v>
      </c>
      <c r="BC563" s="192"/>
      <c r="BD563" s="192"/>
      <c r="BE563" s="192"/>
      <c r="BF563" s="192"/>
      <c r="BG563" s="559" t="str">
        <f t="shared" ca="1" si="169"/>
        <v/>
      </c>
      <c r="BH563" s="560" t="str">
        <f t="shared" ca="1" si="170"/>
        <v/>
      </c>
      <c r="BI563" s="560" t="str">
        <f t="shared" ca="1" si="171"/>
        <v/>
      </c>
      <c r="BJ563" s="560" t="str">
        <f t="shared" ca="1" si="172"/>
        <v/>
      </c>
      <c r="BK563" s="560" t="str">
        <f t="shared" ca="1" si="173"/>
        <v/>
      </c>
      <c r="BL563" s="561" t="str">
        <f t="shared" ca="1" si="174"/>
        <v/>
      </c>
      <c r="CV563" s="1528"/>
      <c r="CW563" s="1529"/>
      <c r="CX563" s="1529"/>
      <c r="CY563" s="1529"/>
      <c r="CZ563" s="1529"/>
      <c r="DA563" s="1529"/>
      <c r="DB563" s="1529"/>
      <c r="DC563" s="1529"/>
      <c r="DD563" s="1991"/>
      <c r="DE563" s="1992"/>
      <c r="DF563" s="1992"/>
      <c r="DG563" s="1993"/>
      <c r="DH563" s="1264"/>
      <c r="DI563" s="1264"/>
      <c r="DJ563" s="1264"/>
      <c r="DK563" s="1264"/>
      <c r="DL563" s="1264"/>
      <c r="DM563" s="1264"/>
      <c r="DN563" s="1264"/>
      <c r="DO563" s="1264"/>
      <c r="DP563" s="1264"/>
      <c r="DQ563" s="1264"/>
      <c r="DR563" s="307"/>
    </row>
    <row r="564" spans="1:122" s="465" customFormat="1" ht="15" customHeight="1">
      <c r="A564" s="1244"/>
      <c r="B564" s="1245"/>
      <c r="C564" s="1245"/>
      <c r="D564" s="888"/>
      <c r="E564" s="274"/>
      <c r="F564" s="274"/>
      <c r="G564" s="274"/>
      <c r="H564" s="274"/>
      <c r="I564" s="274"/>
      <c r="J564" s="274"/>
      <c r="K564" s="889"/>
      <c r="L564" s="268" t="str">
        <f>"金型保守情報取得.日付 = '&lt;画面項目No."&amp;$B$85&amp;" "&amp;$B$78&amp;"."&amp;$D$85&amp;"&gt;'"</f>
        <v>金型保守情報取得.日付 = '&lt;画面項目No.46 一覧領域.年月&gt;'</v>
      </c>
      <c r="M564" s="269"/>
      <c r="N564" s="269"/>
      <c r="O564" s="269"/>
      <c r="P564" s="269"/>
      <c r="Q564" s="269"/>
      <c r="R564" s="269"/>
      <c r="S564" s="269"/>
      <c r="T564" s="269"/>
      <c r="U564" s="269"/>
      <c r="V564" s="269"/>
      <c r="W564" s="269"/>
      <c r="X564" s="269"/>
      <c r="Y564" s="269"/>
      <c r="Z564" s="269"/>
      <c r="AA564" s="269"/>
      <c r="AB564" s="269"/>
      <c r="AC564" s="269"/>
      <c r="AD564" s="269"/>
      <c r="AE564" s="269"/>
      <c r="AF564" s="269"/>
      <c r="AG564" s="269"/>
      <c r="AH564" s="269"/>
      <c r="AI564" s="269"/>
      <c r="AJ564" s="269"/>
      <c r="AK564" s="269"/>
      <c r="AL564" s="269"/>
      <c r="AM564" s="269"/>
      <c r="AN564" s="269"/>
      <c r="AO564" s="269"/>
      <c r="AP564" s="269"/>
      <c r="AQ564" s="269"/>
      <c r="AR564" s="269"/>
      <c r="AS564" s="269"/>
      <c r="AT564" s="269"/>
      <c r="AU564" s="269"/>
      <c r="AV564" s="269"/>
      <c r="AW564" s="269"/>
      <c r="AX564" s="270"/>
      <c r="AY564" s="471"/>
      <c r="BA564" s="192">
        <f>BA563</f>
        <v>9</v>
      </c>
      <c r="BB564" s="192">
        <f t="shared" si="176"/>
        <v>2</v>
      </c>
      <c r="BC564" s="192"/>
      <c r="BD564" s="192"/>
      <c r="BE564" s="192"/>
      <c r="BF564" s="192"/>
      <c r="BG564" s="559" t="str">
        <f t="shared" ca="1" si="169"/>
        <v/>
      </c>
      <c r="BH564" s="560" t="str">
        <f t="shared" ca="1" si="170"/>
        <v/>
      </c>
      <c r="BI564" s="560" t="str">
        <f t="shared" ca="1" si="171"/>
        <v/>
      </c>
      <c r="BJ564" s="560" t="str">
        <f t="shared" ca="1" si="172"/>
        <v/>
      </c>
      <c r="BK564" s="560" t="str">
        <f t="shared" ca="1" si="173"/>
        <v/>
      </c>
      <c r="BL564" s="561" t="str">
        <f t="shared" ca="1" si="174"/>
        <v/>
      </c>
      <c r="CV564" s="1528"/>
      <c r="CW564" s="1529"/>
      <c r="CX564" s="1529"/>
      <c r="CY564" s="1529"/>
      <c r="CZ564" s="1529"/>
      <c r="DA564" s="1529"/>
      <c r="DB564" s="1529"/>
      <c r="DC564" s="1529"/>
      <c r="DD564" s="1991"/>
      <c r="DE564" s="1992"/>
      <c r="DF564" s="1992"/>
      <c r="DG564" s="1993"/>
      <c r="DH564" s="1264"/>
      <c r="DI564" s="1264"/>
      <c r="DJ564" s="1264"/>
      <c r="DK564" s="1264"/>
      <c r="DL564" s="1264"/>
      <c r="DM564" s="1264"/>
      <c r="DN564" s="1264"/>
      <c r="DO564" s="1264"/>
      <c r="DP564" s="1264"/>
      <c r="DQ564" s="1264"/>
      <c r="DR564" s="307"/>
    </row>
    <row r="565" spans="1:122" s="465" customFormat="1" ht="15" customHeight="1">
      <c r="A565" s="1244"/>
      <c r="B565" s="1245"/>
      <c r="C565" s="1245"/>
      <c r="D565" s="888"/>
      <c r="E565" s="274"/>
      <c r="F565" s="274"/>
      <c r="G565" s="274"/>
      <c r="H565" s="274"/>
      <c r="I565" s="274"/>
      <c r="J565" s="274"/>
      <c r="K565" s="889"/>
      <c r="L565" s="268" t="str">
        <f>"金型保守情報取得.部品番号 = '&lt;画面項目No."&amp;$B$91&amp;" "&amp;$B$78&amp;"."&amp;$D$91&amp;"&gt;'"</f>
        <v>金型保守情報取得.部品番号 = '&lt;画面項目No.52 一覧領域.部品番号&gt;'</v>
      </c>
      <c r="M565" s="269"/>
      <c r="N565" s="269"/>
      <c r="O565" s="269"/>
      <c r="P565" s="269"/>
      <c r="Q565" s="269"/>
      <c r="R565" s="269"/>
      <c r="S565" s="269"/>
      <c r="T565" s="269"/>
      <c r="U565" s="269"/>
      <c r="V565" s="269"/>
      <c r="W565" s="269"/>
      <c r="X565" s="269"/>
      <c r="Y565" s="269"/>
      <c r="Z565" s="269"/>
      <c r="AA565" s="269"/>
      <c r="AB565" s="269"/>
      <c r="AC565" s="269"/>
      <c r="AD565" s="269"/>
      <c r="AE565" s="269"/>
      <c r="AF565" s="269"/>
      <c r="AG565" s="269"/>
      <c r="AH565" s="269"/>
      <c r="AI565" s="269"/>
      <c r="AJ565" s="269"/>
      <c r="AK565" s="269"/>
      <c r="AL565" s="269"/>
      <c r="AM565" s="269"/>
      <c r="AN565" s="269"/>
      <c r="AO565" s="269"/>
      <c r="AP565" s="269"/>
      <c r="AQ565" s="269"/>
      <c r="AR565" s="269"/>
      <c r="AS565" s="269"/>
      <c r="AT565" s="269"/>
      <c r="AU565" s="269"/>
      <c r="AV565" s="269"/>
      <c r="AW565" s="269"/>
      <c r="AX565" s="270"/>
      <c r="AY565" s="471"/>
      <c r="BA565" s="192">
        <f>BA564</f>
        <v>9</v>
      </c>
      <c r="BB565" s="192">
        <f t="shared" si="176"/>
        <v>2</v>
      </c>
      <c r="BC565" s="192"/>
      <c r="BD565" s="192"/>
      <c r="BE565" s="192"/>
      <c r="BF565" s="192"/>
      <c r="BG565" s="559" t="str">
        <f t="shared" ca="1" si="169"/>
        <v/>
      </c>
      <c r="BH565" s="560" t="str">
        <f t="shared" ca="1" si="170"/>
        <v/>
      </c>
      <c r="BI565" s="560" t="str">
        <f t="shared" ca="1" si="171"/>
        <v/>
      </c>
      <c r="BJ565" s="560" t="str">
        <f t="shared" ca="1" si="172"/>
        <v/>
      </c>
      <c r="BK565" s="560" t="str">
        <f t="shared" ca="1" si="173"/>
        <v/>
      </c>
      <c r="BL565" s="561" t="str">
        <f t="shared" ca="1" si="174"/>
        <v/>
      </c>
      <c r="CV565" s="1528"/>
      <c r="CW565" s="1529"/>
      <c r="CX565" s="1529"/>
      <c r="CY565" s="1529"/>
      <c r="CZ565" s="1529"/>
      <c r="DA565" s="1529"/>
      <c r="DB565" s="1529"/>
      <c r="DC565" s="1529"/>
      <c r="DD565" s="1991"/>
      <c r="DE565" s="1992"/>
      <c r="DF565" s="1992"/>
      <c r="DG565" s="1993"/>
      <c r="DH565" s="1264"/>
      <c r="DI565" s="1264"/>
      <c r="DJ565" s="1264"/>
      <c r="DK565" s="1264"/>
      <c r="DL565" s="1264"/>
      <c r="DM565" s="1264"/>
      <c r="DN565" s="1264"/>
      <c r="DO565" s="1264"/>
      <c r="DP565" s="1264"/>
      <c r="DQ565" s="1264"/>
      <c r="DR565" s="307"/>
    </row>
    <row r="566" spans="1:122" s="465" customFormat="1" ht="15" customHeight="1">
      <c r="A566" s="1244"/>
      <c r="B566" s="1245"/>
      <c r="C566" s="1245"/>
      <c r="D566" s="888"/>
      <c r="E566" s="274"/>
      <c r="F566" s="274"/>
      <c r="G566" s="274"/>
      <c r="H566" s="274"/>
      <c r="I566" s="274"/>
      <c r="J566" s="274"/>
      <c r="K566" s="889"/>
      <c r="L566" s="268" t="str">
        <f>"金型保守情報取得.工具番号 = '&lt;画面項目No."&amp;$B$94&amp;" "&amp;$B$78&amp;"."&amp;$D$94&amp;"&gt;'"</f>
        <v>金型保守情報取得.工具番号 = '&lt;画面項目No.55 一覧領域.工具番号&gt;'</v>
      </c>
      <c r="M566" s="269"/>
      <c r="N566" s="269"/>
      <c r="O566" s="269"/>
      <c r="P566" s="269"/>
      <c r="Q566" s="269"/>
      <c r="R566" s="269"/>
      <c r="S566" s="269"/>
      <c r="T566" s="269"/>
      <c r="U566" s="269"/>
      <c r="V566" s="269"/>
      <c r="W566" s="269"/>
      <c r="X566" s="269"/>
      <c r="Y566" s="269"/>
      <c r="Z566" s="269"/>
      <c r="AA566" s="269"/>
      <c r="AB566" s="269"/>
      <c r="AC566" s="269"/>
      <c r="AD566" s="269"/>
      <c r="AE566" s="269"/>
      <c r="AF566" s="269"/>
      <c r="AG566" s="269"/>
      <c r="AH566" s="269"/>
      <c r="AI566" s="269"/>
      <c r="AJ566" s="269"/>
      <c r="AK566" s="269"/>
      <c r="AL566" s="269"/>
      <c r="AM566" s="269"/>
      <c r="AN566" s="269"/>
      <c r="AO566" s="269"/>
      <c r="AP566" s="269"/>
      <c r="AQ566" s="269"/>
      <c r="AR566" s="269"/>
      <c r="AS566" s="269"/>
      <c r="AT566" s="269"/>
      <c r="AU566" s="269"/>
      <c r="AV566" s="269"/>
      <c r="AW566" s="269"/>
      <c r="AX566" s="270"/>
      <c r="AY566" s="471"/>
      <c r="BA566" s="192">
        <f t="shared" ref="BA566:BB573" si="177">BA565</f>
        <v>9</v>
      </c>
      <c r="BB566" s="192">
        <f t="shared" si="177"/>
        <v>2</v>
      </c>
      <c r="BC566" s="192"/>
      <c r="BD566" s="192"/>
      <c r="BE566" s="192"/>
      <c r="BF566" s="192"/>
      <c r="BG566" s="559" t="str">
        <f t="shared" ca="1" si="169"/>
        <v/>
      </c>
      <c r="BH566" s="560" t="str">
        <f t="shared" ca="1" si="170"/>
        <v/>
      </c>
      <c r="BI566" s="560" t="str">
        <f t="shared" ca="1" si="171"/>
        <v/>
      </c>
      <c r="BJ566" s="560" t="str">
        <f t="shared" ca="1" si="172"/>
        <v/>
      </c>
      <c r="BK566" s="560" t="str">
        <f t="shared" ca="1" si="173"/>
        <v/>
      </c>
      <c r="BL566" s="561" t="str">
        <f t="shared" ca="1" si="174"/>
        <v/>
      </c>
      <c r="CV566" s="1528"/>
      <c r="CW566" s="1529"/>
      <c r="CX566" s="1529"/>
      <c r="CY566" s="1529"/>
      <c r="CZ566" s="1529"/>
      <c r="DA566" s="1529"/>
      <c r="DB566" s="1529"/>
      <c r="DC566" s="1529"/>
      <c r="DD566" s="1991"/>
      <c r="DE566" s="1992"/>
      <c r="DF566" s="1992"/>
      <c r="DG566" s="1993"/>
      <c r="DH566" s="1264"/>
      <c r="DI566" s="1264"/>
      <c r="DJ566" s="1264"/>
      <c r="DK566" s="1264"/>
      <c r="DL566" s="1264"/>
      <c r="DM566" s="1264"/>
      <c r="DN566" s="1264"/>
      <c r="DO566" s="1264"/>
      <c r="DP566" s="1264"/>
      <c r="DQ566" s="1264"/>
      <c r="DR566" s="307"/>
    </row>
    <row r="567" spans="1:122" s="465" customFormat="1" ht="15" customHeight="1">
      <c r="A567" s="1244"/>
      <c r="B567" s="1245"/>
      <c r="C567" s="1245"/>
      <c r="D567" s="897"/>
      <c r="E567" s="898"/>
      <c r="F567" s="898"/>
      <c r="G567" s="898"/>
      <c r="H567" s="898"/>
      <c r="I567" s="898"/>
      <c r="J567" s="898"/>
      <c r="K567" s="899"/>
      <c r="L567" s="261" t="str">
        <f>"金型保守情報取得.ステージNo = &lt;画面項目No."&amp;$B$93&amp;" "&amp;$B$78&amp;"."&amp;$D$93&amp;"&gt;"</f>
        <v>金型保守情報取得.ステージNo = &lt;画面項目No.54 一覧領域.ステージNo&gt;</v>
      </c>
      <c r="M567" s="271"/>
      <c r="N567" s="271"/>
      <c r="O567" s="271"/>
      <c r="P567" s="271"/>
      <c r="Q567" s="271"/>
      <c r="R567" s="271"/>
      <c r="S567" s="271"/>
      <c r="T567" s="271"/>
      <c r="U567" s="271"/>
      <c r="V567" s="271"/>
      <c r="W567" s="271"/>
      <c r="X567" s="271"/>
      <c r="Y567" s="271"/>
      <c r="Z567" s="271"/>
      <c r="AA567" s="271"/>
      <c r="AB567" s="271"/>
      <c r="AC567" s="271"/>
      <c r="AD567" s="271"/>
      <c r="AE567" s="271"/>
      <c r="AF567" s="271"/>
      <c r="AG567" s="271"/>
      <c r="AH567" s="271"/>
      <c r="AI567" s="271"/>
      <c r="AJ567" s="271"/>
      <c r="AK567" s="271"/>
      <c r="AL567" s="271"/>
      <c r="AM567" s="271"/>
      <c r="AN567" s="271"/>
      <c r="AO567" s="271"/>
      <c r="AP567" s="271"/>
      <c r="AQ567" s="271"/>
      <c r="AR567" s="271"/>
      <c r="AS567" s="271"/>
      <c r="AT567" s="271"/>
      <c r="AU567" s="271"/>
      <c r="AV567" s="271"/>
      <c r="AW567" s="271"/>
      <c r="AX567" s="272"/>
      <c r="AY567" s="471"/>
      <c r="BA567" s="192">
        <f t="shared" si="177"/>
        <v>9</v>
      </c>
      <c r="BB567" s="192">
        <f t="shared" si="177"/>
        <v>2</v>
      </c>
      <c r="BC567" s="192"/>
      <c r="BD567" s="192"/>
      <c r="BE567" s="192"/>
      <c r="BF567" s="192"/>
      <c r="BG567" s="559" t="str">
        <f t="shared" ca="1" si="169"/>
        <v/>
      </c>
      <c r="BH567" s="560" t="str">
        <f t="shared" ca="1" si="170"/>
        <v/>
      </c>
      <c r="BI567" s="560" t="str">
        <f t="shared" ca="1" si="171"/>
        <v/>
      </c>
      <c r="BJ567" s="560" t="str">
        <f t="shared" ca="1" si="172"/>
        <v/>
      </c>
      <c r="BK567" s="560" t="str">
        <f t="shared" ca="1" si="173"/>
        <v/>
      </c>
      <c r="BL567" s="561" t="str">
        <f t="shared" ca="1" si="174"/>
        <v/>
      </c>
      <c r="CV567" s="1528"/>
      <c r="CW567" s="1529"/>
      <c r="CX567" s="1529"/>
      <c r="CY567" s="1529"/>
      <c r="CZ567" s="1529"/>
      <c r="DA567" s="1529"/>
      <c r="DB567" s="1529"/>
      <c r="DC567" s="1529"/>
      <c r="DD567" s="1991"/>
      <c r="DE567" s="1992"/>
      <c r="DF567" s="1992"/>
      <c r="DG567" s="1993"/>
      <c r="DH567" s="1264"/>
      <c r="DI567" s="1264"/>
      <c r="DJ567" s="1264"/>
      <c r="DK567" s="1264"/>
      <c r="DL567" s="1264"/>
      <c r="DM567" s="1264"/>
      <c r="DN567" s="1264"/>
      <c r="DO567" s="1264"/>
      <c r="DP567" s="1264"/>
      <c r="DQ567" s="1264"/>
      <c r="DR567" s="307"/>
    </row>
    <row r="568" spans="1:122" s="465" customFormat="1" ht="15" customHeight="1">
      <c r="A568" s="1863" t="str">
        <f>BA568&amp;"."&amp;BB568&amp;"."&amp;BC568</f>
        <v>9.2.1</v>
      </c>
      <c r="B568" s="1864"/>
      <c r="C568" s="1864"/>
      <c r="D568" s="1864"/>
      <c r="E568" s="275" t="s">
        <v>1655</v>
      </c>
      <c r="F568" s="469"/>
      <c r="G568" s="275"/>
      <c r="H568" s="479"/>
      <c r="I568" s="275"/>
      <c r="J568" s="475"/>
      <c r="K568" s="475"/>
      <c r="L568" s="475"/>
      <c r="M568" s="475"/>
      <c r="N568" s="475"/>
      <c r="O568" s="475"/>
      <c r="P568" s="475"/>
      <c r="Q568" s="475"/>
      <c r="R568" s="475"/>
      <c r="S568" s="475"/>
      <c r="T568" s="475"/>
      <c r="U568" s="475"/>
      <c r="V568" s="475"/>
      <c r="W568" s="475"/>
      <c r="X568" s="475"/>
      <c r="Y568" s="475"/>
      <c r="Z568" s="475"/>
      <c r="AA568" s="475"/>
      <c r="AB568" s="475"/>
      <c r="AC568" s="475"/>
      <c r="AD568" s="475"/>
      <c r="AE568" s="469"/>
      <c r="AF568" s="469"/>
      <c r="AG568" s="469"/>
      <c r="AH568" s="469"/>
      <c r="AI568" s="469"/>
      <c r="AJ568" s="469"/>
      <c r="AK568" s="469"/>
      <c r="AL568" s="469"/>
      <c r="AM568" s="469"/>
      <c r="AN568" s="475"/>
      <c r="AO568" s="475"/>
      <c r="AP568" s="475"/>
      <c r="AQ568" s="475"/>
      <c r="AR568" s="475"/>
      <c r="AS568" s="475"/>
      <c r="AT568" s="475"/>
      <c r="AU568" s="475"/>
      <c r="AV568" s="475"/>
      <c r="AW568" s="475"/>
      <c r="AX568" s="475"/>
      <c r="AY568" s="471"/>
      <c r="BA568" s="192">
        <f t="shared" si="177"/>
        <v>9</v>
      </c>
      <c r="BB568" s="192">
        <f t="shared" si="177"/>
        <v>2</v>
      </c>
      <c r="BC568" s="193">
        <f>BC567+1</f>
        <v>1</v>
      </c>
      <c r="BD568" s="192"/>
      <c r="BE568" s="192"/>
      <c r="BF568" s="192"/>
      <c r="BG568" s="559" t="str">
        <f t="shared" ca="1" si="169"/>
        <v/>
      </c>
      <c r="BH568" s="560" t="str">
        <f t="shared" ca="1" si="170"/>
        <v/>
      </c>
      <c r="BI568" s="560" t="str">
        <f t="shared" ca="1" si="171"/>
        <v/>
      </c>
      <c r="BJ568" s="560" t="str">
        <f t="shared" ca="1" si="172"/>
        <v/>
      </c>
      <c r="BK568" s="560" t="str">
        <f t="shared" ca="1" si="173"/>
        <v/>
      </c>
      <c r="BL568" s="561" t="str">
        <f t="shared" ca="1" si="174"/>
        <v/>
      </c>
      <c r="CV568" s="1528" t="s">
        <v>2289</v>
      </c>
      <c r="CW568" s="1529"/>
      <c r="CX568" s="1529"/>
      <c r="CY568" s="1529"/>
      <c r="CZ568" s="1529"/>
      <c r="DA568" s="1529"/>
      <c r="DB568" s="1529"/>
      <c r="DC568" s="1529"/>
      <c r="DD568" s="1991"/>
      <c r="DE568" s="1992"/>
      <c r="DF568" s="1992"/>
      <c r="DG568" s="1993"/>
      <c r="DH568" s="1264"/>
      <c r="DI568" s="1264"/>
      <c r="DJ568" s="1264"/>
      <c r="DK568" s="1264"/>
      <c r="DL568" s="1264"/>
      <c r="DM568" s="1264"/>
      <c r="DN568" s="1264"/>
      <c r="DO568" s="1264"/>
      <c r="DP568" s="1264"/>
      <c r="DQ568" s="1264"/>
      <c r="DR568" s="307"/>
    </row>
    <row r="569" spans="1:122" s="465" customFormat="1" ht="15" customHeight="1">
      <c r="A569" s="1246"/>
      <c r="B569" s="1253"/>
      <c r="C569" s="1253"/>
      <c r="D569" s="1253"/>
      <c r="E569" s="275" t="s">
        <v>1659</v>
      </c>
      <c r="F569" s="469"/>
      <c r="G569" s="475"/>
      <c r="H569" s="475"/>
      <c r="I569" s="475"/>
      <c r="J569" s="475"/>
      <c r="K569" s="475"/>
      <c r="L569" s="475"/>
      <c r="M569" s="475"/>
      <c r="N569" s="475"/>
      <c r="O569" s="475"/>
      <c r="P569" s="475"/>
      <c r="Q569" s="475"/>
      <c r="R569" s="475"/>
      <c r="S569" s="475"/>
      <c r="T569" s="475"/>
      <c r="U569" s="469"/>
      <c r="V569" s="475"/>
      <c r="W569" s="475"/>
      <c r="X569" s="475"/>
      <c r="Y569" s="475"/>
      <c r="Z569" s="475"/>
      <c r="AA569" s="475"/>
      <c r="AB569" s="475"/>
      <c r="AC569" s="475"/>
      <c r="AD569" s="475"/>
      <c r="AE569" s="475"/>
      <c r="AF569" s="475"/>
      <c r="AG569" s="475"/>
      <c r="AH569" s="475"/>
      <c r="AI569" s="475"/>
      <c r="AJ569" s="475"/>
      <c r="AK569" s="475"/>
      <c r="AL569" s="475"/>
      <c r="AM569" s="475"/>
      <c r="AN569" s="475"/>
      <c r="AO569" s="475"/>
      <c r="AP569" s="475"/>
      <c r="AQ569" s="475"/>
      <c r="AR569" s="475"/>
      <c r="AS569" s="475"/>
      <c r="AT569" s="475"/>
      <c r="AU569" s="475"/>
      <c r="AV569" s="475"/>
      <c r="AW569" s="475"/>
      <c r="AX569" s="475"/>
      <c r="AY569" s="471"/>
      <c r="BA569" s="192">
        <f t="shared" si="177"/>
        <v>9</v>
      </c>
      <c r="BB569" s="192">
        <f t="shared" si="177"/>
        <v>2</v>
      </c>
      <c r="BC569" s="192">
        <f>BC568</f>
        <v>1</v>
      </c>
      <c r="BD569" s="192"/>
      <c r="BE569" s="192"/>
      <c r="BF569" s="192"/>
      <c r="BG569" s="559" t="str">
        <f t="shared" ca="1" si="169"/>
        <v/>
      </c>
      <c r="BH569" s="560" t="str">
        <f t="shared" ca="1" si="170"/>
        <v/>
      </c>
      <c r="BI569" s="560" t="str">
        <f t="shared" ca="1" si="171"/>
        <v/>
      </c>
      <c r="BJ569" s="560" t="str">
        <f t="shared" ca="1" si="172"/>
        <v/>
      </c>
      <c r="BK569" s="560" t="str">
        <f t="shared" ca="1" si="173"/>
        <v/>
      </c>
      <c r="BL569" s="561" t="str">
        <f t="shared" ca="1" si="174"/>
        <v/>
      </c>
      <c r="CV569" s="1528"/>
      <c r="CW569" s="1529"/>
      <c r="CX569" s="1529"/>
      <c r="CY569" s="1529"/>
      <c r="CZ569" s="1529"/>
      <c r="DA569" s="1529"/>
      <c r="DB569" s="1529"/>
      <c r="DC569" s="1529"/>
      <c r="DD569" s="1991"/>
      <c r="DE569" s="1992"/>
      <c r="DF569" s="1992"/>
      <c r="DG569" s="1993"/>
      <c r="DH569" s="1264"/>
      <c r="DI569" s="1264"/>
      <c r="DJ569" s="1264"/>
      <c r="DK569" s="1264"/>
      <c r="DL569" s="1264"/>
      <c r="DM569" s="1264"/>
      <c r="DN569" s="1264"/>
      <c r="DO569" s="1264"/>
      <c r="DP569" s="1264"/>
      <c r="DQ569" s="1264"/>
      <c r="DR569" s="307"/>
    </row>
    <row r="570" spans="1:122" s="465" customFormat="1" ht="15" customHeight="1">
      <c r="A570" s="1863" t="str">
        <f>BA570&amp;"."&amp;BB570&amp;"."&amp;BC570</f>
        <v>9.2.2</v>
      </c>
      <c r="B570" s="1864"/>
      <c r="C570" s="1864"/>
      <c r="D570" s="1864"/>
      <c r="E570" s="275" t="s">
        <v>1656</v>
      </c>
      <c r="F570" s="469"/>
      <c r="G570" s="275"/>
      <c r="H570" s="479"/>
      <c r="I570" s="275"/>
      <c r="J570" s="475"/>
      <c r="K570" s="475"/>
      <c r="L570" s="475"/>
      <c r="M570" s="475"/>
      <c r="N570" s="475"/>
      <c r="O570" s="475"/>
      <c r="P570" s="475"/>
      <c r="Q570" s="475"/>
      <c r="R570" s="475"/>
      <c r="S570" s="475"/>
      <c r="T570" s="475"/>
      <c r="U570" s="475"/>
      <c r="V570" s="475"/>
      <c r="W570" s="475"/>
      <c r="X570" s="475"/>
      <c r="Y570" s="475"/>
      <c r="Z570" s="475"/>
      <c r="AA570" s="475"/>
      <c r="AB570" s="475"/>
      <c r="AC570" s="475"/>
      <c r="AD570" s="475"/>
      <c r="AE570" s="469"/>
      <c r="AF570" s="469"/>
      <c r="AG570" s="469"/>
      <c r="AH570" s="469"/>
      <c r="AI570" s="469"/>
      <c r="AJ570" s="469"/>
      <c r="AK570" s="469"/>
      <c r="AL570" s="469"/>
      <c r="AM570" s="469"/>
      <c r="AN570" s="469"/>
      <c r="AO570" s="469"/>
      <c r="AP570" s="469"/>
      <c r="AQ570" s="469"/>
      <c r="AR570" s="469"/>
      <c r="AS570" s="469"/>
      <c r="AT570" s="469"/>
      <c r="AU570" s="469"/>
      <c r="AV570" s="469"/>
      <c r="AW570" s="475"/>
      <c r="AX570" s="475"/>
      <c r="AY570" s="471"/>
      <c r="BA570" s="192">
        <f t="shared" si="177"/>
        <v>9</v>
      </c>
      <c r="BB570" s="192">
        <f t="shared" si="177"/>
        <v>2</v>
      </c>
      <c r="BC570" s="193">
        <f>BC569+1</f>
        <v>2</v>
      </c>
      <c r="BD570" s="192"/>
      <c r="BE570" s="192"/>
      <c r="BF570" s="192"/>
      <c r="BG570" s="559" t="str">
        <f t="shared" ca="1" si="169"/>
        <v/>
      </c>
      <c r="BH570" s="560" t="str">
        <f t="shared" ca="1" si="170"/>
        <v/>
      </c>
      <c r="BI570" s="560" t="str">
        <f t="shared" ca="1" si="171"/>
        <v/>
      </c>
      <c r="BJ570" s="560" t="str">
        <f t="shared" ca="1" si="172"/>
        <v/>
      </c>
      <c r="BK570" s="560" t="str">
        <f t="shared" ca="1" si="173"/>
        <v/>
      </c>
      <c r="BL570" s="561" t="str">
        <f t="shared" ca="1" si="174"/>
        <v/>
      </c>
      <c r="CV570" s="1528"/>
      <c r="CW570" s="1529"/>
      <c r="CX570" s="1529"/>
      <c r="CY570" s="1529"/>
      <c r="CZ570" s="1529"/>
      <c r="DA570" s="1529"/>
      <c r="DB570" s="1529"/>
      <c r="DC570" s="1529"/>
      <c r="DD570" s="1991"/>
      <c r="DE570" s="1992"/>
      <c r="DF570" s="1992"/>
      <c r="DG570" s="1993"/>
      <c r="DH570" s="1264"/>
      <c r="DI570" s="1264"/>
      <c r="DJ570" s="1264"/>
      <c r="DK570" s="1264"/>
      <c r="DL570" s="1264"/>
      <c r="DM570" s="1264"/>
      <c r="DN570" s="1264"/>
      <c r="DO570" s="1264"/>
      <c r="DP570" s="1264"/>
      <c r="DQ570" s="1264"/>
      <c r="DR570" s="307"/>
    </row>
    <row r="571" spans="1:122" s="465" customFormat="1" ht="15" customHeight="1">
      <c r="A571" s="1246"/>
      <c r="B571" s="1253"/>
      <c r="C571" s="1253"/>
      <c r="D571" s="1253"/>
      <c r="E571" s="275" t="s">
        <v>1660</v>
      </c>
      <c r="F571" s="475"/>
      <c r="G571" s="475"/>
      <c r="H571" s="475"/>
      <c r="I571" s="475"/>
      <c r="J571" s="475"/>
      <c r="K571" s="475"/>
      <c r="L571" s="475"/>
      <c r="M571" s="475"/>
      <c r="N571" s="475"/>
      <c r="O571" s="475"/>
      <c r="P571" s="475"/>
      <c r="Q571" s="475"/>
      <c r="R571" s="475"/>
      <c r="S571" s="475"/>
      <c r="T571" s="475"/>
      <c r="U571" s="469"/>
      <c r="V571" s="475"/>
      <c r="W571" s="475"/>
      <c r="X571" s="475"/>
      <c r="Y571" s="475"/>
      <c r="Z571" s="475"/>
      <c r="AA571" s="475"/>
      <c r="AB571" s="475"/>
      <c r="AC571" s="475"/>
      <c r="AD571" s="475"/>
      <c r="AE571" s="475"/>
      <c r="AF571" s="475"/>
      <c r="AG571" s="475"/>
      <c r="AH571" s="469"/>
      <c r="AI571" s="469"/>
      <c r="AJ571" s="469"/>
      <c r="AK571" s="469"/>
      <c r="AL571" s="469"/>
      <c r="AM571" s="469"/>
      <c r="AN571" s="469"/>
      <c r="AO571" s="469"/>
      <c r="AP571" s="469"/>
      <c r="AQ571" s="469"/>
      <c r="AR571" s="469"/>
      <c r="AS571" s="469"/>
      <c r="AT571" s="469"/>
      <c r="AU571" s="469"/>
      <c r="AV571" s="469"/>
      <c r="AW571" s="475"/>
      <c r="AX571" s="475"/>
      <c r="AY571" s="471"/>
      <c r="BA571" s="192">
        <f t="shared" si="177"/>
        <v>9</v>
      </c>
      <c r="BB571" s="192">
        <f t="shared" si="177"/>
        <v>2</v>
      </c>
      <c r="BC571" s="192">
        <f>BC570</f>
        <v>2</v>
      </c>
      <c r="BD571" s="192"/>
      <c r="BE571" s="192"/>
      <c r="BF571" s="192"/>
      <c r="BG571" s="559" t="str">
        <f t="shared" ca="1" si="169"/>
        <v/>
      </c>
      <c r="BH571" s="560" t="str">
        <f t="shared" ca="1" si="170"/>
        <v/>
      </c>
      <c r="BI571" s="560" t="str">
        <f t="shared" ca="1" si="171"/>
        <v/>
      </c>
      <c r="BJ571" s="560" t="str">
        <f t="shared" ca="1" si="172"/>
        <v/>
      </c>
      <c r="BK571" s="560" t="str">
        <f t="shared" ca="1" si="173"/>
        <v/>
      </c>
      <c r="BL571" s="561" t="str">
        <f t="shared" ca="1" si="174"/>
        <v/>
      </c>
      <c r="CV571" s="1528"/>
      <c r="CW571" s="1529"/>
      <c r="CX571" s="1529"/>
      <c r="CY571" s="1529"/>
      <c r="CZ571" s="1529"/>
      <c r="DA571" s="1529"/>
      <c r="DB571" s="1529"/>
      <c r="DC571" s="1529"/>
      <c r="DD571" s="1991"/>
      <c r="DE571" s="1992"/>
      <c r="DF571" s="1992"/>
      <c r="DG571" s="1993"/>
      <c r="DH571" s="1264"/>
      <c r="DI571" s="1264"/>
      <c r="DJ571" s="1264"/>
      <c r="DK571" s="1264"/>
      <c r="DL571" s="1264"/>
      <c r="DM571" s="1264"/>
      <c r="DN571" s="1264"/>
      <c r="DO571" s="1264"/>
      <c r="DP571" s="1264"/>
      <c r="DQ571" s="1264"/>
      <c r="DR571" s="307"/>
    </row>
    <row r="572" spans="1:122" s="465" customFormat="1" ht="15" customHeight="1">
      <c r="A572" s="1863" t="str">
        <f>BA572&amp;"."&amp;BB572&amp;"."&amp;BC572</f>
        <v>9.2.3</v>
      </c>
      <c r="B572" s="1864"/>
      <c r="C572" s="1864"/>
      <c r="D572" s="1864"/>
      <c r="E572" s="475" t="s">
        <v>1658</v>
      </c>
      <c r="F572" s="475"/>
      <c r="G572" s="475"/>
      <c r="H572" s="475"/>
      <c r="I572" s="475"/>
      <c r="J572" s="475"/>
      <c r="K572" s="475"/>
      <c r="L572" s="475"/>
      <c r="M572" s="475"/>
      <c r="N572" s="475"/>
      <c r="O572" s="475"/>
      <c r="P572" s="475"/>
      <c r="Q572" s="475"/>
      <c r="R572" s="475"/>
      <c r="S572" s="475"/>
      <c r="T572" s="475"/>
      <c r="U572" s="469"/>
      <c r="V572" s="475"/>
      <c r="W572" s="475"/>
      <c r="X572" s="475"/>
      <c r="Y572" s="475"/>
      <c r="Z572" s="475"/>
      <c r="AA572" s="475"/>
      <c r="AB572" s="475"/>
      <c r="AC572" s="475"/>
      <c r="AD572" s="475"/>
      <c r="AE572" s="475"/>
      <c r="AF572" s="475"/>
      <c r="AG572" s="475"/>
      <c r="AH572" s="469"/>
      <c r="AI572" s="469"/>
      <c r="AJ572" s="469"/>
      <c r="AK572" s="469"/>
      <c r="AL572" s="469"/>
      <c r="AM572" s="469"/>
      <c r="AN572" s="469"/>
      <c r="AO572" s="469"/>
      <c r="AP572" s="469"/>
      <c r="AQ572" s="469"/>
      <c r="AR572" s="469"/>
      <c r="AS572" s="469"/>
      <c r="AT572" s="469"/>
      <c r="AU572" s="469"/>
      <c r="AV572" s="469"/>
      <c r="AW572" s="475"/>
      <c r="AX572" s="475"/>
      <c r="AY572" s="471"/>
      <c r="BA572" s="192">
        <f t="shared" si="177"/>
        <v>9</v>
      </c>
      <c r="BB572" s="192">
        <f t="shared" si="177"/>
        <v>2</v>
      </c>
      <c r="BC572" s="193">
        <f>BC571+1</f>
        <v>3</v>
      </c>
      <c r="BD572" s="192"/>
      <c r="BE572" s="192"/>
      <c r="BF572" s="192"/>
      <c r="BG572" s="559" t="str">
        <f t="shared" ca="1" si="169"/>
        <v/>
      </c>
      <c r="BH572" s="560" t="str">
        <f t="shared" ca="1" si="170"/>
        <v/>
      </c>
      <c r="BI572" s="560" t="str">
        <f t="shared" ca="1" si="171"/>
        <v/>
      </c>
      <c r="BJ572" s="560" t="str">
        <f t="shared" ca="1" si="172"/>
        <v/>
      </c>
      <c r="BK572" s="560" t="str">
        <f t="shared" ca="1" si="173"/>
        <v/>
      </c>
      <c r="BL572" s="561" t="str">
        <f t="shared" ca="1" si="174"/>
        <v/>
      </c>
      <c r="CV572" s="1528"/>
      <c r="CW572" s="1529"/>
      <c r="CX572" s="1529"/>
      <c r="CY572" s="1529"/>
      <c r="CZ572" s="1529"/>
      <c r="DA572" s="1529"/>
      <c r="DB572" s="1529"/>
      <c r="DC572" s="1529"/>
      <c r="DD572" s="1991"/>
      <c r="DE572" s="1992"/>
      <c r="DF572" s="1992"/>
      <c r="DG572" s="1993"/>
      <c r="DH572" s="1264"/>
      <c r="DI572" s="1264"/>
      <c r="DJ572" s="1264"/>
      <c r="DK572" s="1264"/>
      <c r="DL572" s="1264"/>
      <c r="DM572" s="1264"/>
      <c r="DN572" s="1264"/>
      <c r="DO572" s="1264"/>
      <c r="DP572" s="1264"/>
      <c r="DQ572" s="1264"/>
      <c r="DR572" s="307"/>
    </row>
    <row r="573" spans="1:122" s="465" customFormat="1" ht="15" customHeight="1">
      <c r="A573" s="1246"/>
      <c r="B573" s="1253"/>
      <c r="C573" s="1253"/>
      <c r="D573" s="1253"/>
      <c r="E573" s="275" t="s">
        <v>1657</v>
      </c>
      <c r="F573" s="475"/>
      <c r="G573" s="475"/>
      <c r="H573" s="475"/>
      <c r="I573" s="475"/>
      <c r="J573" s="475"/>
      <c r="K573" s="475"/>
      <c r="L573" s="475"/>
      <c r="M573" s="475"/>
      <c r="N573" s="475"/>
      <c r="O573" s="475"/>
      <c r="P573" s="475"/>
      <c r="Q573" s="475"/>
      <c r="R573" s="475"/>
      <c r="S573" s="475"/>
      <c r="T573" s="475"/>
      <c r="U573" s="469"/>
      <c r="V573" s="475"/>
      <c r="W573" s="475"/>
      <c r="X573" s="475"/>
      <c r="Y573" s="475"/>
      <c r="Z573" s="475"/>
      <c r="AA573" s="475"/>
      <c r="AB573" s="475"/>
      <c r="AC573" s="475"/>
      <c r="AD573" s="475"/>
      <c r="AE573" s="475"/>
      <c r="AF573" s="475"/>
      <c r="AG573" s="475"/>
      <c r="AH573" s="469"/>
      <c r="AI573" s="469"/>
      <c r="AJ573" s="469"/>
      <c r="AK573" s="469"/>
      <c r="AL573" s="469"/>
      <c r="AM573" s="469"/>
      <c r="AN573" s="469"/>
      <c r="AO573" s="469"/>
      <c r="AP573" s="469"/>
      <c r="AQ573" s="469"/>
      <c r="AR573" s="469"/>
      <c r="AS573" s="469"/>
      <c r="AT573" s="469"/>
      <c r="AU573" s="469"/>
      <c r="AV573" s="469"/>
      <c r="AW573" s="475"/>
      <c r="AX573" s="475"/>
      <c r="AY573" s="471"/>
      <c r="BA573" s="192">
        <f t="shared" si="177"/>
        <v>9</v>
      </c>
      <c r="BB573" s="192">
        <f t="shared" si="177"/>
        <v>2</v>
      </c>
      <c r="BC573" s="192">
        <f>BC572</f>
        <v>3</v>
      </c>
      <c r="BD573" s="192"/>
      <c r="BE573" s="192"/>
      <c r="BF573" s="192"/>
      <c r="BG573" s="559" t="str">
        <f t="shared" ca="1" si="169"/>
        <v/>
      </c>
      <c r="BH573" s="560" t="str">
        <f t="shared" ca="1" si="170"/>
        <v/>
      </c>
      <c r="BI573" s="560" t="str">
        <f t="shared" ca="1" si="171"/>
        <v/>
      </c>
      <c r="BJ573" s="560" t="str">
        <f t="shared" ca="1" si="172"/>
        <v/>
      </c>
      <c r="BK573" s="560" t="str">
        <f t="shared" ca="1" si="173"/>
        <v/>
      </c>
      <c r="BL573" s="561" t="str">
        <f t="shared" ca="1" si="174"/>
        <v/>
      </c>
      <c r="CV573" s="1528"/>
      <c r="CW573" s="1529"/>
      <c r="CX573" s="1529"/>
      <c r="CY573" s="1529"/>
      <c r="CZ573" s="1529"/>
      <c r="DA573" s="1529"/>
      <c r="DB573" s="1529"/>
      <c r="DC573" s="1529"/>
      <c r="DD573" s="1991"/>
      <c r="DE573" s="1992"/>
      <c r="DF573" s="1992"/>
      <c r="DG573" s="1993"/>
      <c r="DH573" s="1264"/>
      <c r="DI573" s="1264"/>
      <c r="DJ573" s="1264"/>
      <c r="DK573" s="1264"/>
      <c r="DL573" s="1264"/>
      <c r="DM573" s="1264"/>
      <c r="DN573" s="1264"/>
      <c r="DO573" s="1264"/>
      <c r="DP573" s="1264"/>
      <c r="DQ573" s="1264"/>
      <c r="DR573" s="307"/>
    </row>
    <row r="574" spans="1:122" s="465" customFormat="1" ht="15" customHeight="1">
      <c r="A574" s="1863" t="str">
        <f>BA574&amp;"."&amp;BB574</f>
        <v>9.3</v>
      </c>
      <c r="B574" s="1864"/>
      <c r="C574" s="1864"/>
      <c r="D574" s="475" t="s">
        <v>1670</v>
      </c>
      <c r="E574" s="275"/>
      <c r="F574" s="275"/>
      <c r="G574" s="479"/>
      <c r="H574" s="275"/>
      <c r="I574" s="475"/>
      <c r="J574" s="475"/>
      <c r="K574" s="475"/>
      <c r="L574" s="475"/>
      <c r="M574" s="475"/>
      <c r="N574" s="475"/>
      <c r="O574" s="475"/>
      <c r="P574" s="475"/>
      <c r="Q574" s="475"/>
      <c r="R574" s="475"/>
      <c r="S574" s="475"/>
      <c r="T574" s="475"/>
      <c r="U574" s="475"/>
      <c r="V574" s="475"/>
      <c r="W574" s="475"/>
      <c r="X574" s="475"/>
      <c r="Y574" s="475"/>
      <c r="Z574" s="475"/>
      <c r="AA574" s="475"/>
      <c r="AB574" s="475"/>
      <c r="AC574" s="475"/>
      <c r="AD574" s="469"/>
      <c r="AE574" s="469"/>
      <c r="AF574" s="469"/>
      <c r="AG574" s="469"/>
      <c r="AH574" s="469"/>
      <c r="AI574" s="469"/>
      <c r="AJ574" s="469"/>
      <c r="AK574" s="469"/>
      <c r="AL574" s="469"/>
      <c r="AM574" s="469"/>
      <c r="AN574" s="469"/>
      <c r="AO574" s="469"/>
      <c r="AP574" s="469"/>
      <c r="AQ574" s="469"/>
      <c r="AR574" s="469"/>
      <c r="AS574" s="469"/>
      <c r="AT574" s="469"/>
      <c r="AU574" s="469"/>
      <c r="AV574" s="469"/>
      <c r="AW574" s="475"/>
      <c r="AX574" s="475"/>
      <c r="AY574" s="471"/>
      <c r="BA574" s="192">
        <f t="shared" ref="BA574:BA599" si="178">BA573</f>
        <v>9</v>
      </c>
      <c r="BB574" s="193">
        <f>BB573+1</f>
        <v>3</v>
      </c>
      <c r="BC574" s="192"/>
      <c r="BD574" s="192"/>
      <c r="BE574" s="192"/>
      <c r="BF574" s="192"/>
      <c r="BG574" s="559" t="str">
        <f t="shared" ca="1" si="169"/>
        <v/>
      </c>
      <c r="BH574" s="560" t="str">
        <f t="shared" ca="1" si="170"/>
        <v/>
      </c>
      <c r="BI574" s="560" t="str">
        <f t="shared" ca="1" si="171"/>
        <v/>
      </c>
      <c r="BJ574" s="560" t="str">
        <f t="shared" ca="1" si="172"/>
        <v/>
      </c>
      <c r="BK574" s="560" t="str">
        <f t="shared" ca="1" si="173"/>
        <v/>
      </c>
      <c r="BL574" s="561" t="str">
        <f t="shared" ca="1" si="174"/>
        <v/>
      </c>
      <c r="CV574" s="1488" t="s">
        <v>2265</v>
      </c>
      <c r="CW574" s="1489"/>
      <c r="CX574" s="1489"/>
      <c r="CY574" s="1489"/>
      <c r="CZ574" s="1489"/>
      <c r="DA574" s="1489"/>
      <c r="DB574" s="1489"/>
      <c r="DC574" s="1489"/>
      <c r="DD574" s="1859">
        <v>44643</v>
      </c>
      <c r="DE574" s="1860"/>
      <c r="DF574" s="1860"/>
      <c r="DG574" s="1861"/>
      <c r="DH574" s="1264"/>
      <c r="DI574" s="1264"/>
      <c r="DJ574" s="1264"/>
      <c r="DK574" s="1264"/>
      <c r="DL574" s="1264"/>
      <c r="DM574" s="1264"/>
      <c r="DN574" s="1264"/>
      <c r="DO574" s="1264"/>
      <c r="DP574" s="1264"/>
      <c r="DQ574" s="1264"/>
      <c r="DR574" s="307"/>
    </row>
    <row r="575" spans="1:122" s="465" customFormat="1" ht="15" customHeight="1">
      <c r="A575" s="1246"/>
      <c r="B575" s="1253"/>
      <c r="C575" s="1253"/>
      <c r="D575" s="475" t="s">
        <v>1669</v>
      </c>
      <c r="E575" s="1253"/>
      <c r="F575" s="275"/>
      <c r="G575" s="475"/>
      <c r="H575" s="475"/>
      <c r="I575" s="475"/>
      <c r="J575" s="475"/>
      <c r="K575" s="475"/>
      <c r="L575" s="475"/>
      <c r="M575" s="475"/>
      <c r="N575" s="475"/>
      <c r="O575" s="475"/>
      <c r="P575" s="475"/>
      <c r="Q575" s="475"/>
      <c r="R575" s="475"/>
      <c r="S575" s="475"/>
      <c r="T575" s="475"/>
      <c r="U575" s="469"/>
      <c r="V575" s="475"/>
      <c r="W575" s="475"/>
      <c r="X575" s="475"/>
      <c r="Y575" s="475"/>
      <c r="Z575" s="475"/>
      <c r="AA575" s="475"/>
      <c r="AB575" s="475"/>
      <c r="AC575" s="475"/>
      <c r="AD575" s="475"/>
      <c r="AE575" s="475"/>
      <c r="AF575" s="475"/>
      <c r="AG575" s="475"/>
      <c r="AH575" s="469"/>
      <c r="AI575" s="469"/>
      <c r="AJ575" s="469"/>
      <c r="AK575" s="469"/>
      <c r="AL575" s="469"/>
      <c r="AM575" s="469"/>
      <c r="AN575" s="469"/>
      <c r="AO575" s="469"/>
      <c r="AP575" s="469"/>
      <c r="AQ575" s="469"/>
      <c r="AR575" s="469"/>
      <c r="AS575" s="469"/>
      <c r="AT575" s="469"/>
      <c r="AU575" s="469"/>
      <c r="AV575" s="469"/>
      <c r="AW575" s="475"/>
      <c r="AX575" s="475"/>
      <c r="AY575" s="471"/>
      <c r="BA575" s="192">
        <f t="shared" si="178"/>
        <v>9</v>
      </c>
      <c r="BB575" s="192">
        <f t="shared" ref="BB575:BB599" si="179">BB574</f>
        <v>3</v>
      </c>
      <c r="BC575" s="192"/>
      <c r="BD575" s="192"/>
      <c r="BE575" s="192"/>
      <c r="BF575" s="192"/>
      <c r="BG575" s="559" t="str">
        <f t="shared" ca="1" si="169"/>
        <v/>
      </c>
      <c r="BH575" s="560" t="str">
        <f t="shared" ca="1" si="170"/>
        <v/>
      </c>
      <c r="BI575" s="560" t="str">
        <f t="shared" ca="1" si="171"/>
        <v/>
      </c>
      <c r="BJ575" s="560" t="str">
        <f t="shared" ca="1" si="172"/>
        <v/>
      </c>
      <c r="BK575" s="560" t="str">
        <f t="shared" ca="1" si="173"/>
        <v/>
      </c>
      <c r="BL575" s="561" t="str">
        <f t="shared" ca="1" si="174"/>
        <v/>
      </c>
      <c r="CV575" s="1528"/>
      <c r="CW575" s="1529"/>
      <c r="CX575" s="1529"/>
      <c r="CY575" s="1529"/>
      <c r="CZ575" s="1529"/>
      <c r="DA575" s="1529"/>
      <c r="DB575" s="1529"/>
      <c r="DC575" s="1529"/>
      <c r="DD575" s="1991"/>
      <c r="DE575" s="1992"/>
      <c r="DF575" s="1992"/>
      <c r="DG575" s="1993"/>
      <c r="DH575" s="1264"/>
      <c r="DI575" s="1264"/>
      <c r="DJ575" s="1264"/>
      <c r="DK575" s="1264"/>
      <c r="DL575" s="1264"/>
      <c r="DM575" s="1264"/>
      <c r="DN575" s="1264"/>
      <c r="DO575" s="1264"/>
      <c r="DP575" s="1264"/>
      <c r="DQ575" s="1264"/>
      <c r="DR575" s="307"/>
    </row>
    <row r="576" spans="1:122" s="465" customFormat="1" ht="15" customHeight="1">
      <c r="A576" s="1246"/>
      <c r="B576" s="1253"/>
      <c r="C576" s="1253"/>
      <c r="D576" s="1272" t="s">
        <v>1682</v>
      </c>
      <c r="E576" s="568"/>
      <c r="F576" s="569" t="s">
        <v>1671</v>
      </c>
      <c r="G576" s="568"/>
      <c r="H576" s="568"/>
      <c r="I576" s="568"/>
      <c r="J576" s="568"/>
      <c r="K576" s="568"/>
      <c r="L576" s="1276"/>
      <c r="M576" s="568" t="s">
        <v>1683</v>
      </c>
      <c r="N576" s="568"/>
      <c r="O576" s="568"/>
      <c r="P576" s="568"/>
      <c r="Q576" s="568"/>
      <c r="R576" s="902"/>
      <c r="S576" s="1272" t="s">
        <v>1682</v>
      </c>
      <c r="T576" s="568"/>
      <c r="U576" s="569" t="s">
        <v>1671</v>
      </c>
      <c r="V576" s="568"/>
      <c r="W576" s="568"/>
      <c r="X576" s="568"/>
      <c r="Y576" s="568"/>
      <c r="Z576" s="568"/>
      <c r="AA576" s="1276"/>
      <c r="AB576" s="568" t="s">
        <v>1683</v>
      </c>
      <c r="AC576" s="568"/>
      <c r="AD576" s="568"/>
      <c r="AE576" s="568"/>
      <c r="AF576" s="568"/>
      <c r="AG576" s="902"/>
      <c r="AH576" s="469"/>
      <c r="AI576" s="469"/>
      <c r="AJ576" s="469"/>
      <c r="AK576" s="469"/>
      <c r="AL576" s="469"/>
      <c r="AM576" s="469"/>
      <c r="AN576" s="475"/>
      <c r="AO576" s="475"/>
      <c r="AP576" s="475"/>
      <c r="AQ576" s="475"/>
      <c r="AR576" s="475"/>
      <c r="AS576" s="475"/>
      <c r="AT576" s="475"/>
      <c r="AU576" s="475"/>
      <c r="AV576" s="475"/>
      <c r="AW576" s="475"/>
      <c r="AX576" s="475"/>
      <c r="AY576" s="471"/>
      <c r="BA576" s="192">
        <f t="shared" si="178"/>
        <v>9</v>
      </c>
      <c r="BB576" s="192">
        <f t="shared" si="179"/>
        <v>3</v>
      </c>
      <c r="BC576" s="192"/>
      <c r="BD576" s="192"/>
      <c r="BE576" s="192"/>
      <c r="BF576" s="192"/>
      <c r="BG576" s="559" t="str">
        <f t="shared" ca="1" si="169"/>
        <v/>
      </c>
      <c r="BH576" s="560" t="str">
        <f t="shared" ca="1" si="170"/>
        <v/>
      </c>
      <c r="BI576" s="560" t="str">
        <f t="shared" ca="1" si="171"/>
        <v/>
      </c>
      <c r="BJ576" s="560" t="str">
        <f t="shared" ca="1" si="172"/>
        <v/>
      </c>
      <c r="BK576" s="560" t="str">
        <f t="shared" ca="1" si="173"/>
        <v/>
      </c>
      <c r="BL576" s="561" t="str">
        <f t="shared" ca="1" si="174"/>
        <v/>
      </c>
      <c r="CV576" s="1528"/>
      <c r="CW576" s="1529"/>
      <c r="CX576" s="1529"/>
      <c r="CY576" s="1529"/>
      <c r="CZ576" s="1529"/>
      <c r="DA576" s="1529"/>
      <c r="DB576" s="1529"/>
      <c r="DC576" s="1529"/>
      <c r="DD576" s="1991"/>
      <c r="DE576" s="1992"/>
      <c r="DF576" s="1992"/>
      <c r="DG576" s="1993"/>
      <c r="DH576" s="1264"/>
      <c r="DI576" s="1264"/>
      <c r="DJ576" s="1264"/>
      <c r="DK576" s="1264"/>
      <c r="DL576" s="1264"/>
      <c r="DM576" s="1264"/>
      <c r="DN576" s="1264"/>
      <c r="DO576" s="1264"/>
      <c r="DP576" s="1264"/>
      <c r="DQ576" s="1264"/>
      <c r="DR576" s="307"/>
    </row>
    <row r="577" spans="1:122" s="465" customFormat="1" ht="15" customHeight="1">
      <c r="A577" s="1246"/>
      <c r="B577" s="1253"/>
      <c r="C577" s="1253"/>
      <c r="D577" s="1262" t="s">
        <v>1688</v>
      </c>
      <c r="E577" s="1195"/>
      <c r="F577" s="1263" t="str">
        <f>IF(D577&lt;&gt;"",VLOOKUP(VALUE(D577),$B$37:$F$131,3,FALSE),"")</f>
        <v>起点年月</v>
      </c>
      <c r="G577" s="1195"/>
      <c r="H577" s="1195"/>
      <c r="I577" s="1195"/>
      <c r="J577" s="1195"/>
      <c r="K577" s="1195"/>
      <c r="L577" s="1277"/>
      <c r="M577" s="1195" t="s">
        <v>1672</v>
      </c>
      <c r="N577" s="1195"/>
      <c r="O577" s="1195"/>
      <c r="P577" s="1195"/>
      <c r="Q577" s="1195"/>
      <c r="R577" s="1273"/>
      <c r="S577" s="1262" t="s">
        <v>1685</v>
      </c>
      <c r="T577" s="1195"/>
      <c r="U577" s="1263" t="str">
        <f>IF(S577&lt;&gt;"",VLOOKUP(VALUE(S577),$B$37:$F$131,3,FALSE),"")</f>
        <v>&lt;yymm&gt;予定台数</v>
      </c>
      <c r="V577" s="1195"/>
      <c r="W577" s="1195"/>
      <c r="X577" s="1195"/>
      <c r="Y577" s="1195"/>
      <c r="Z577" s="1195"/>
      <c r="AA577" s="1277"/>
      <c r="AB577" s="1195" t="s">
        <v>1673</v>
      </c>
      <c r="AC577" s="1195"/>
      <c r="AD577" s="1195"/>
      <c r="AE577" s="1195"/>
      <c r="AF577" s="1195"/>
      <c r="AG577" s="1273"/>
      <c r="AH577" s="475"/>
      <c r="AI577" s="475"/>
      <c r="AJ577" s="475"/>
      <c r="AK577" s="475"/>
      <c r="AL577" s="475"/>
      <c r="AM577" s="475"/>
      <c r="AN577" s="475"/>
      <c r="AO577" s="475"/>
      <c r="AP577" s="475"/>
      <c r="AQ577" s="475"/>
      <c r="AR577" s="475"/>
      <c r="AS577" s="475"/>
      <c r="AT577" s="475"/>
      <c r="AU577" s="475"/>
      <c r="AV577" s="475"/>
      <c r="AW577" s="475"/>
      <c r="AX577" s="475"/>
      <c r="AY577" s="471"/>
      <c r="BA577" s="192">
        <f t="shared" si="178"/>
        <v>9</v>
      </c>
      <c r="BB577" s="192">
        <f t="shared" si="179"/>
        <v>3</v>
      </c>
      <c r="BC577" s="192"/>
      <c r="BD577" s="192"/>
      <c r="BE577" s="192"/>
      <c r="BF577" s="192"/>
      <c r="BG577" s="559" t="str">
        <f t="shared" ca="1" si="169"/>
        <v/>
      </c>
      <c r="BH577" s="560" t="str">
        <f t="shared" ca="1" si="170"/>
        <v/>
      </c>
      <c r="BI577" s="560" t="str">
        <f t="shared" ca="1" si="171"/>
        <v/>
      </c>
      <c r="BJ577" s="560" t="str">
        <f t="shared" ca="1" si="172"/>
        <v/>
      </c>
      <c r="BK577" s="560" t="str">
        <f t="shared" ca="1" si="173"/>
        <v/>
      </c>
      <c r="BL577" s="561" t="str">
        <f t="shared" ca="1" si="174"/>
        <v/>
      </c>
      <c r="CV577" s="1528"/>
      <c r="CW577" s="1529"/>
      <c r="CX577" s="1529"/>
      <c r="CY577" s="1529"/>
      <c r="CZ577" s="1529"/>
      <c r="DA577" s="1529"/>
      <c r="DB577" s="1529"/>
      <c r="DC577" s="1529"/>
      <c r="DD577" s="1991"/>
      <c r="DE577" s="1992"/>
      <c r="DF577" s="1992"/>
      <c r="DG577" s="1993"/>
      <c r="DH577" s="1264"/>
      <c r="DI577" s="1264"/>
      <c r="DJ577" s="1264"/>
      <c r="DK577" s="1264"/>
      <c r="DL577" s="1264"/>
      <c r="DM577" s="1264"/>
      <c r="DN577" s="1264"/>
      <c r="DO577" s="1264"/>
      <c r="DP577" s="1264"/>
      <c r="DQ577" s="1264"/>
      <c r="DR577" s="307"/>
    </row>
    <row r="578" spans="1:122" s="465" customFormat="1" ht="15" customHeight="1">
      <c r="A578" s="1246"/>
      <c r="B578" s="1253"/>
      <c r="C578" s="1253"/>
      <c r="D578" s="1258" t="s">
        <v>1689</v>
      </c>
      <c r="E578" s="1189"/>
      <c r="F578" s="1259" t="str">
        <f>IF(D578&lt;&gt;"",VLOOKUP(VALUE(D578),$B$37:$F$131,3,FALSE),"")</f>
        <v>起点ストローク</v>
      </c>
      <c r="G578" s="1189"/>
      <c r="H578" s="1189"/>
      <c r="I578" s="1189"/>
      <c r="J578" s="1189"/>
      <c r="K578" s="1189"/>
      <c r="L578" s="1278"/>
      <c r="M578" s="1189" t="s">
        <v>1673</v>
      </c>
      <c r="N578" s="1189"/>
      <c r="O578" s="1189"/>
      <c r="P578" s="1189"/>
      <c r="Q578" s="1189"/>
      <c r="R578" s="1274"/>
      <c r="S578" s="1258" t="s">
        <v>1686</v>
      </c>
      <c r="T578" s="1189"/>
      <c r="U578" s="1259" t="str">
        <f>IF(S578&lt;&gt;"",VLOOKUP(VALUE(S578),$B$37:$F$131,3,FALSE),"")</f>
        <v>&lt;yymm&gt;実績台数</v>
      </c>
      <c r="V578" s="1189"/>
      <c r="W578" s="1189"/>
      <c r="X578" s="1189"/>
      <c r="Y578" s="1189"/>
      <c r="Z578" s="1189"/>
      <c r="AA578" s="1278"/>
      <c r="AB578" s="1189" t="s">
        <v>1674</v>
      </c>
      <c r="AC578" s="1189"/>
      <c r="AD578" s="1189"/>
      <c r="AE578" s="1189"/>
      <c r="AF578" s="1189"/>
      <c r="AG578" s="1274"/>
      <c r="AH578" s="475"/>
      <c r="AI578" s="475"/>
      <c r="AJ578" s="475"/>
      <c r="AK578" s="475"/>
      <c r="AL578" s="475"/>
      <c r="AM578" s="475"/>
      <c r="AN578" s="475"/>
      <c r="AO578" s="475"/>
      <c r="AP578" s="475"/>
      <c r="AQ578" s="475"/>
      <c r="AR578" s="475"/>
      <c r="AS578" s="475"/>
      <c r="AT578" s="475"/>
      <c r="AU578" s="475"/>
      <c r="AV578" s="475"/>
      <c r="AW578" s="475"/>
      <c r="AX578" s="475"/>
      <c r="AY578" s="471"/>
      <c r="BA578" s="192">
        <f t="shared" si="178"/>
        <v>9</v>
      </c>
      <c r="BB578" s="192">
        <f t="shared" si="179"/>
        <v>3</v>
      </c>
      <c r="BC578" s="192"/>
      <c r="BD578" s="192"/>
      <c r="BE578" s="192"/>
      <c r="BF578" s="192"/>
      <c r="BG578" s="559" t="str">
        <f t="shared" ca="1" si="169"/>
        <v/>
      </c>
      <c r="BH578" s="560" t="str">
        <f t="shared" ca="1" si="170"/>
        <v/>
      </c>
      <c r="BI578" s="560" t="str">
        <f t="shared" ca="1" si="171"/>
        <v/>
      </c>
      <c r="BJ578" s="560" t="str">
        <f t="shared" ca="1" si="172"/>
        <v/>
      </c>
      <c r="BK578" s="560" t="str">
        <f t="shared" ca="1" si="173"/>
        <v/>
      </c>
      <c r="BL578" s="561" t="str">
        <f t="shared" ca="1" si="174"/>
        <v/>
      </c>
      <c r="CV578" s="1528"/>
      <c r="CW578" s="1529"/>
      <c r="CX578" s="1529"/>
      <c r="CY578" s="1529"/>
      <c r="CZ578" s="1529"/>
      <c r="DA578" s="1529"/>
      <c r="DB578" s="1529"/>
      <c r="DC578" s="1529"/>
      <c r="DD578" s="1991"/>
      <c r="DE578" s="1992"/>
      <c r="DF578" s="1992"/>
      <c r="DG578" s="1993"/>
      <c r="DH578" s="1264"/>
      <c r="DI578" s="1264"/>
      <c r="DJ578" s="1264"/>
      <c r="DK578" s="1264"/>
      <c r="DL578" s="1264"/>
      <c r="DM578" s="1264"/>
      <c r="DN578" s="1264"/>
      <c r="DO578" s="1264"/>
      <c r="DP578" s="1264"/>
      <c r="DQ578" s="1264"/>
      <c r="DR578" s="307"/>
    </row>
    <row r="579" spans="1:122" s="465" customFormat="1" ht="15" customHeight="1">
      <c r="A579" s="1246"/>
      <c r="B579" s="1253"/>
      <c r="C579" s="1253"/>
      <c r="D579" s="1258" t="s">
        <v>1684</v>
      </c>
      <c r="E579" s="1189"/>
      <c r="F579" s="1259" t="str">
        <f>IF(D579&lt;&gt;"",VLOOKUP(VALUE(D579),$B$37:$F$131,3,FALSE),"")</f>
        <v>保守間近年月</v>
      </c>
      <c r="G579" s="1189"/>
      <c r="H579" s="1189"/>
      <c r="I579" s="1189"/>
      <c r="J579" s="1189"/>
      <c r="K579" s="1189"/>
      <c r="L579" s="1278"/>
      <c r="M579" s="1189" t="s">
        <v>1674</v>
      </c>
      <c r="N579" s="1189"/>
      <c r="O579" s="1189"/>
      <c r="P579" s="1189"/>
      <c r="Q579" s="1189"/>
      <c r="R579" s="1274"/>
      <c r="S579" s="1258" t="s">
        <v>1687</v>
      </c>
      <c r="T579" s="1189"/>
      <c r="U579" s="1259" t="str">
        <f>IF(S579&lt;&gt;"",VLOOKUP(VALUE(S579),$B$37:$F$131,3,FALSE),"")</f>
        <v>&lt;yymm&gt;計画ST</v>
      </c>
      <c r="V579" s="1189"/>
      <c r="W579" s="1189"/>
      <c r="X579" s="1189"/>
      <c r="Y579" s="1189"/>
      <c r="Z579" s="1189"/>
      <c r="AA579" s="1278"/>
      <c r="AB579" s="1189" t="s">
        <v>1672</v>
      </c>
      <c r="AC579" s="1189"/>
      <c r="AD579" s="1189"/>
      <c r="AE579" s="1189"/>
      <c r="AF579" s="1189"/>
      <c r="AG579" s="1274"/>
      <c r="AH579" s="475"/>
      <c r="AI579" s="475"/>
      <c r="AJ579" s="475"/>
      <c r="AK579" s="475"/>
      <c r="AL579" s="475"/>
      <c r="AM579" s="475"/>
      <c r="AN579" s="475"/>
      <c r="AO579" s="475"/>
      <c r="AP579" s="475"/>
      <c r="AQ579" s="475"/>
      <c r="AR579" s="475"/>
      <c r="AS579" s="475"/>
      <c r="AT579" s="475"/>
      <c r="AU579" s="475"/>
      <c r="AV579" s="475"/>
      <c r="AW579" s="475"/>
      <c r="AX579" s="475"/>
      <c r="AY579" s="471"/>
      <c r="BA579" s="192">
        <f t="shared" si="178"/>
        <v>9</v>
      </c>
      <c r="BB579" s="192">
        <f t="shared" si="179"/>
        <v>3</v>
      </c>
      <c r="BC579" s="192"/>
      <c r="BD579" s="192"/>
      <c r="BE579" s="192"/>
      <c r="BF579" s="192"/>
      <c r="BG579" s="559" t="str">
        <f t="shared" ca="1" si="169"/>
        <v/>
      </c>
      <c r="BH579" s="560" t="str">
        <f t="shared" ca="1" si="170"/>
        <v/>
      </c>
      <c r="BI579" s="560" t="str">
        <f t="shared" ca="1" si="171"/>
        <v/>
      </c>
      <c r="BJ579" s="560" t="str">
        <f t="shared" ca="1" si="172"/>
        <v/>
      </c>
      <c r="BK579" s="560" t="str">
        <f t="shared" ca="1" si="173"/>
        <v/>
      </c>
      <c r="BL579" s="561" t="str">
        <f t="shared" ca="1" si="174"/>
        <v/>
      </c>
      <c r="CV579" s="1528"/>
      <c r="CW579" s="1529"/>
      <c r="CX579" s="1529"/>
      <c r="CY579" s="1529"/>
      <c r="CZ579" s="1529"/>
      <c r="DA579" s="1529"/>
      <c r="DB579" s="1529"/>
      <c r="DC579" s="1529"/>
      <c r="DD579" s="1991"/>
      <c r="DE579" s="1992"/>
      <c r="DF579" s="1992"/>
      <c r="DG579" s="1993"/>
      <c r="DH579" s="1264"/>
      <c r="DI579" s="1264"/>
      <c r="DJ579" s="1264"/>
      <c r="DK579" s="1264"/>
      <c r="DL579" s="1264"/>
      <c r="DM579" s="1264"/>
      <c r="DN579" s="1264"/>
      <c r="DO579" s="1264"/>
      <c r="DP579" s="1264"/>
      <c r="DQ579" s="1264"/>
      <c r="DR579" s="307"/>
    </row>
    <row r="580" spans="1:122" s="465" customFormat="1" ht="15" customHeight="1">
      <c r="A580" s="1246"/>
      <c r="B580" s="1253"/>
      <c r="C580" s="1253"/>
      <c r="D580" s="1260" t="str">
        <f>TEXT($B$104,"#")</f>
        <v>65</v>
      </c>
      <c r="E580" s="1192"/>
      <c r="F580" s="1261" t="str">
        <f>IF(D580&lt;&gt;"",VLOOKUP(VALUE(D580),$B$37:$F$131,3,FALSE),"")</f>
        <v>保守切れ年月</v>
      </c>
      <c r="G580" s="1192"/>
      <c r="H580" s="1192"/>
      <c r="I580" s="1192"/>
      <c r="J580" s="1192"/>
      <c r="K580" s="1192"/>
      <c r="L580" s="1279"/>
      <c r="M580" s="1192" t="s">
        <v>1672</v>
      </c>
      <c r="N580" s="1192"/>
      <c r="O580" s="1192"/>
      <c r="P580" s="1192"/>
      <c r="Q580" s="1192"/>
      <c r="R580" s="1275"/>
      <c r="S580" s="1260"/>
      <c r="T580" s="1192"/>
      <c r="U580" s="1192"/>
      <c r="V580" s="1192"/>
      <c r="W580" s="1192"/>
      <c r="X580" s="1192"/>
      <c r="Y580" s="1192"/>
      <c r="Z580" s="1192"/>
      <c r="AA580" s="1192"/>
      <c r="AB580" s="1192"/>
      <c r="AC580" s="1192"/>
      <c r="AD580" s="1192"/>
      <c r="AE580" s="1192"/>
      <c r="AF580" s="1192"/>
      <c r="AG580" s="1275"/>
      <c r="AH580" s="469"/>
      <c r="AI580" s="469"/>
      <c r="AJ580" s="469"/>
      <c r="AK580" s="469"/>
      <c r="AL580" s="469"/>
      <c r="AM580" s="475"/>
      <c r="AN580" s="475"/>
      <c r="AO580" s="475"/>
      <c r="AP580" s="475"/>
      <c r="AQ580" s="475"/>
      <c r="AR580" s="475"/>
      <c r="AS580" s="469"/>
      <c r="AT580" s="475"/>
      <c r="AU580" s="475"/>
      <c r="AV580" s="475"/>
      <c r="AW580" s="475"/>
      <c r="AX580" s="475"/>
      <c r="AY580" s="471"/>
      <c r="BA580" s="192">
        <f t="shared" si="178"/>
        <v>9</v>
      </c>
      <c r="BB580" s="192">
        <f t="shared" si="179"/>
        <v>3</v>
      </c>
      <c r="BC580" s="192"/>
      <c r="BD580" s="192"/>
      <c r="BE580" s="192"/>
      <c r="BF580" s="192"/>
      <c r="BG580" s="559" t="str">
        <f t="shared" ca="1" si="169"/>
        <v/>
      </c>
      <c r="BH580" s="560" t="str">
        <f t="shared" ca="1" si="170"/>
        <v/>
      </c>
      <c r="BI580" s="560" t="str">
        <f t="shared" ca="1" si="171"/>
        <v/>
      </c>
      <c r="BJ580" s="560" t="str">
        <f t="shared" ca="1" si="172"/>
        <v/>
      </c>
      <c r="BK580" s="560" t="str">
        <f t="shared" ca="1" si="173"/>
        <v/>
      </c>
      <c r="BL580" s="561" t="str">
        <f t="shared" ca="1" si="174"/>
        <v/>
      </c>
      <c r="CV580" s="1528"/>
      <c r="CW580" s="1529"/>
      <c r="CX580" s="1529"/>
      <c r="CY580" s="1529"/>
      <c r="CZ580" s="1529"/>
      <c r="DA580" s="1529"/>
      <c r="DB580" s="1529"/>
      <c r="DC580" s="1529"/>
      <c r="DD580" s="1991"/>
      <c r="DE580" s="1992"/>
      <c r="DF580" s="1992"/>
      <c r="DG580" s="1993"/>
      <c r="DH580" s="1264"/>
      <c r="DI580" s="1264"/>
      <c r="DJ580" s="1264"/>
      <c r="DK580" s="1264"/>
      <c r="DL580" s="1264"/>
      <c r="DM580" s="1264"/>
      <c r="DN580" s="1264"/>
      <c r="DO580" s="1264"/>
      <c r="DP580" s="1264"/>
      <c r="DQ580" s="1264"/>
      <c r="DR580" s="307"/>
    </row>
    <row r="581" spans="1:122" s="465" customFormat="1" ht="15" customHeight="1">
      <c r="A581" s="1863" t="str">
        <f>BA581&amp;"."&amp;BB581&amp;"."&amp;BC581</f>
        <v>9.3.1</v>
      </c>
      <c r="B581" s="1864"/>
      <c r="C581" s="1864"/>
      <c r="D581" s="1864"/>
      <c r="E581" s="275" t="s">
        <v>1675</v>
      </c>
      <c r="F581" s="469"/>
      <c r="G581" s="275"/>
      <c r="H581" s="479"/>
      <c r="I581" s="275"/>
      <c r="J581" s="475"/>
      <c r="K581" s="475"/>
      <c r="L581" s="475"/>
      <c r="M581" s="475"/>
      <c r="N581" s="475"/>
      <c r="O581" s="475"/>
      <c r="P581" s="475"/>
      <c r="Q581" s="475"/>
      <c r="R581" s="475"/>
      <c r="S581" s="475"/>
      <c r="T581" s="475"/>
      <c r="U581" s="475"/>
      <c r="V581" s="475"/>
      <c r="W581" s="475"/>
      <c r="X581" s="475"/>
      <c r="Y581" s="475"/>
      <c r="Z581" s="475"/>
      <c r="AA581" s="475"/>
      <c r="AB581" s="475"/>
      <c r="AC581" s="475"/>
      <c r="AD581" s="475"/>
      <c r="AE581" s="469"/>
      <c r="AF581" s="469"/>
      <c r="AG581" s="469"/>
      <c r="AH581" s="475"/>
      <c r="AI581" s="475"/>
      <c r="AJ581" s="475"/>
      <c r="AK581" s="475"/>
      <c r="AL581" s="475"/>
      <c r="AM581" s="475"/>
      <c r="AN581" s="475"/>
      <c r="AO581" s="475"/>
      <c r="AP581" s="475"/>
      <c r="AQ581" s="475"/>
      <c r="AR581" s="475"/>
      <c r="AS581" s="475"/>
      <c r="AT581" s="475"/>
      <c r="AU581" s="475"/>
      <c r="AV581" s="475"/>
      <c r="AW581" s="475"/>
      <c r="AX581" s="475"/>
      <c r="AY581" s="471"/>
      <c r="BA581" s="192">
        <f t="shared" si="178"/>
        <v>9</v>
      </c>
      <c r="BB581" s="192">
        <f t="shared" si="179"/>
        <v>3</v>
      </c>
      <c r="BC581" s="193">
        <f>BC580+1</f>
        <v>1</v>
      </c>
      <c r="BD581" s="192"/>
      <c r="BE581" s="192"/>
      <c r="BF581" s="192"/>
      <c r="BG581" s="559" t="str">
        <f t="shared" ca="1" si="169"/>
        <v/>
      </c>
      <c r="BH581" s="560" t="str">
        <f t="shared" ca="1" si="170"/>
        <v/>
      </c>
      <c r="BI581" s="560" t="str">
        <f t="shared" ca="1" si="171"/>
        <v/>
      </c>
      <c r="BJ581" s="560" t="str">
        <f t="shared" ca="1" si="172"/>
        <v/>
      </c>
      <c r="BK581" s="560" t="str">
        <f t="shared" ca="1" si="173"/>
        <v/>
      </c>
      <c r="BL581" s="561" t="str">
        <f t="shared" ca="1" si="174"/>
        <v/>
      </c>
      <c r="CV581" s="1488" t="s">
        <v>2265</v>
      </c>
      <c r="CW581" s="1489"/>
      <c r="CX581" s="1489"/>
      <c r="CY581" s="1489"/>
      <c r="CZ581" s="1489"/>
      <c r="DA581" s="1489"/>
      <c r="DB581" s="1489"/>
      <c r="DC581" s="1489"/>
      <c r="DD581" s="1859">
        <v>44643</v>
      </c>
      <c r="DE581" s="1860"/>
      <c r="DF581" s="1860"/>
      <c r="DG581" s="1861"/>
      <c r="DH581" s="1264"/>
      <c r="DI581" s="1264"/>
      <c r="DJ581" s="1264"/>
      <c r="DK581" s="1264"/>
      <c r="DL581" s="1264"/>
      <c r="DM581" s="1264"/>
      <c r="DN581" s="1264"/>
      <c r="DO581" s="1264"/>
      <c r="DP581" s="1264"/>
      <c r="DQ581" s="1264"/>
      <c r="DR581" s="307"/>
    </row>
    <row r="582" spans="1:122" s="465" customFormat="1" ht="15" customHeight="1">
      <c r="A582" s="1281"/>
      <c r="B582" s="1083"/>
      <c r="C582" s="1083"/>
      <c r="D582" s="1083"/>
      <c r="E582" s="1083" t="s">
        <v>1676</v>
      </c>
      <c r="F582" s="1083"/>
      <c r="G582" s="1083"/>
      <c r="H582" s="1083"/>
      <c r="I582" s="1083"/>
      <c r="J582" s="1083"/>
      <c r="K582" s="1083"/>
      <c r="L582" s="1083"/>
      <c r="M582" s="1083"/>
      <c r="N582" s="1083"/>
      <c r="O582" s="1083"/>
      <c r="P582" s="1083"/>
      <c r="Q582" s="1083"/>
      <c r="R582" s="1083"/>
      <c r="S582" s="1083"/>
      <c r="T582" s="1083"/>
      <c r="U582" s="1282"/>
      <c r="V582" s="1083"/>
      <c r="W582" s="1083"/>
      <c r="X582" s="1083"/>
      <c r="Y582" s="1083"/>
      <c r="Z582" s="1083"/>
      <c r="AA582" s="1083"/>
      <c r="AB582" s="1083"/>
      <c r="AC582" s="1083"/>
      <c r="AD582" s="1083"/>
      <c r="AE582" s="1083"/>
      <c r="AF582" s="1083"/>
      <c r="AG582" s="1083"/>
      <c r="AH582" s="1083"/>
      <c r="AI582" s="1083"/>
      <c r="AJ582" s="1083"/>
      <c r="AK582" s="1083"/>
      <c r="AL582" s="1083"/>
      <c r="AM582" s="1083"/>
      <c r="AN582" s="1083"/>
      <c r="AO582" s="1083"/>
      <c r="AP582" s="1083"/>
      <c r="AQ582" s="1083"/>
      <c r="AR582" s="1083"/>
      <c r="AS582" s="1083"/>
      <c r="AT582" s="1083"/>
      <c r="AU582" s="1083"/>
      <c r="AV582" s="1083"/>
      <c r="AW582" s="1083"/>
      <c r="AX582" s="1083"/>
      <c r="AY582" s="1280"/>
      <c r="BA582" s="192">
        <f t="shared" si="178"/>
        <v>9</v>
      </c>
      <c r="BB582" s="192">
        <f t="shared" si="179"/>
        <v>3</v>
      </c>
      <c r="BC582" s="192">
        <f t="shared" ref="BC582:BC599" si="180">BC581</f>
        <v>1</v>
      </c>
      <c r="BD582" s="192"/>
      <c r="BE582" s="192"/>
      <c r="BF582" s="192"/>
      <c r="BG582" s="559" t="str">
        <f t="shared" ca="1" si="169"/>
        <v/>
      </c>
      <c r="BH582" s="560" t="str">
        <f t="shared" ca="1" si="170"/>
        <v/>
      </c>
      <c r="BI582" s="560" t="str">
        <f t="shared" ca="1" si="171"/>
        <v/>
      </c>
      <c r="BJ582" s="560" t="str">
        <f t="shared" ca="1" si="172"/>
        <v/>
      </c>
      <c r="BK582" s="560" t="str">
        <f t="shared" ca="1" si="173"/>
        <v/>
      </c>
      <c r="BL582" s="561" t="str">
        <f t="shared" ca="1" si="174"/>
        <v/>
      </c>
      <c r="CV582" s="1528"/>
      <c r="CW582" s="1529"/>
      <c r="CX582" s="1529"/>
      <c r="CY582" s="1529"/>
      <c r="CZ582" s="1529"/>
      <c r="DA582" s="1529"/>
      <c r="DB582" s="1529"/>
      <c r="DC582" s="1529"/>
      <c r="DD582" s="1991"/>
      <c r="DE582" s="1992"/>
      <c r="DF582" s="1992"/>
      <c r="DG582" s="1993"/>
      <c r="DH582" s="1264"/>
      <c r="DI582" s="1264"/>
      <c r="DJ582" s="1264"/>
      <c r="DK582" s="1264"/>
      <c r="DL582" s="1264"/>
      <c r="DM582" s="1264"/>
      <c r="DN582" s="1264"/>
      <c r="DO582" s="1264"/>
      <c r="DP582" s="1264"/>
      <c r="DQ582" s="1264"/>
      <c r="DR582" s="307"/>
    </row>
    <row r="583" spans="1:122" s="465" customFormat="1" ht="15" customHeight="1">
      <c r="A583" s="1244"/>
      <c r="B583" s="1245"/>
      <c r="C583" s="1245"/>
      <c r="D583" s="469"/>
      <c r="E583" s="845" t="s">
        <v>265</v>
      </c>
      <c r="F583" s="846"/>
      <c r="G583" s="846"/>
      <c r="H583" s="846"/>
      <c r="I583" s="846"/>
      <c r="J583" s="846"/>
      <c r="K583" s="846"/>
      <c r="L583" s="847"/>
      <c r="M583" s="1256" t="s">
        <v>964</v>
      </c>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c r="AJ583" s="266"/>
      <c r="AK583" s="266"/>
      <c r="AL583" s="266"/>
      <c r="AM583" s="266"/>
      <c r="AN583" s="266"/>
      <c r="AO583" s="266"/>
      <c r="AP583" s="266"/>
      <c r="AQ583" s="266"/>
      <c r="AR583" s="266"/>
      <c r="AS583" s="266"/>
      <c r="AT583" s="266"/>
      <c r="AU583" s="266"/>
      <c r="AV583" s="266"/>
      <c r="AW583" s="266"/>
      <c r="AX583" s="267"/>
      <c r="AY583" s="471"/>
      <c r="BA583" s="192">
        <f t="shared" si="178"/>
        <v>9</v>
      </c>
      <c r="BB583" s="192">
        <f t="shared" si="179"/>
        <v>3</v>
      </c>
      <c r="BC583" s="192">
        <f t="shared" si="180"/>
        <v>1</v>
      </c>
      <c r="BD583" s="192"/>
      <c r="BE583" s="192"/>
      <c r="BF583" s="192"/>
      <c r="BG583" s="559" t="str">
        <f t="shared" ca="1" si="169"/>
        <v/>
      </c>
      <c r="BH583" s="560" t="str">
        <f t="shared" ca="1" si="170"/>
        <v/>
      </c>
      <c r="BI583" s="560" t="str">
        <f t="shared" ca="1" si="171"/>
        <v/>
      </c>
      <c r="BJ583" s="560" t="str">
        <f t="shared" ca="1" si="172"/>
        <v/>
      </c>
      <c r="BK583" s="560" t="str">
        <f t="shared" ca="1" si="173"/>
        <v/>
      </c>
      <c r="BL583" s="561" t="str">
        <f t="shared" ca="1" si="174"/>
        <v/>
      </c>
      <c r="CV583" s="1528"/>
      <c r="CW583" s="1529"/>
      <c r="CX583" s="1529"/>
      <c r="CY583" s="1529"/>
      <c r="CZ583" s="1529"/>
      <c r="DA583" s="1529"/>
      <c r="DB583" s="1529"/>
      <c r="DC583" s="1529"/>
      <c r="DD583" s="1991"/>
      <c r="DE583" s="1992"/>
      <c r="DF583" s="1992"/>
      <c r="DG583" s="1993"/>
      <c r="DH583" s="1264"/>
      <c r="DI583" s="1264"/>
      <c r="DJ583" s="1264"/>
      <c r="DK583" s="1264"/>
      <c r="DL583" s="1264"/>
      <c r="DM583" s="1264"/>
      <c r="DN583" s="1264"/>
      <c r="DO583" s="1264"/>
      <c r="DP583" s="1264"/>
      <c r="DQ583" s="1264"/>
      <c r="DR583" s="307"/>
    </row>
    <row r="584" spans="1:122" s="465" customFormat="1" ht="15" customHeight="1">
      <c r="A584" s="1244"/>
      <c r="B584" s="1245"/>
      <c r="C584" s="1245"/>
      <c r="D584" s="469"/>
      <c r="E584" s="848" t="s">
        <v>331</v>
      </c>
      <c r="F584" s="849"/>
      <c r="G584" s="849"/>
      <c r="H584" s="849"/>
      <c r="I584" s="849"/>
      <c r="J584" s="849"/>
      <c r="K584" s="849"/>
      <c r="L584" s="850"/>
      <c r="M584" s="268" t="s">
        <v>1677</v>
      </c>
      <c r="N584" s="269"/>
      <c r="O584" s="269"/>
      <c r="P584" s="269"/>
      <c r="Q584" s="269"/>
      <c r="R584" s="269"/>
      <c r="S584" s="269"/>
      <c r="T584" s="269"/>
      <c r="U584" s="269"/>
      <c r="V584" s="269"/>
      <c r="W584" s="269"/>
      <c r="X584" s="269"/>
      <c r="Y584" s="269"/>
      <c r="Z584" s="269"/>
      <c r="AA584" s="269"/>
      <c r="AB584" s="269"/>
      <c r="AC584" s="269"/>
      <c r="AD584" s="269"/>
      <c r="AE584" s="269"/>
      <c r="AF584" s="269"/>
      <c r="AG584" s="269"/>
      <c r="AH584" s="269"/>
      <c r="AI584" s="269"/>
      <c r="AJ584" s="269"/>
      <c r="AK584" s="269"/>
      <c r="AL584" s="269"/>
      <c r="AM584" s="269"/>
      <c r="AN584" s="269"/>
      <c r="AO584" s="269"/>
      <c r="AP584" s="269"/>
      <c r="AQ584" s="269"/>
      <c r="AR584" s="269"/>
      <c r="AS584" s="269"/>
      <c r="AT584" s="269"/>
      <c r="AU584" s="269"/>
      <c r="AV584" s="269"/>
      <c r="AW584" s="269"/>
      <c r="AX584" s="270"/>
      <c r="AY584" s="471"/>
      <c r="BA584" s="192">
        <f t="shared" si="178"/>
        <v>9</v>
      </c>
      <c r="BB584" s="192">
        <f t="shared" si="179"/>
        <v>3</v>
      </c>
      <c r="BC584" s="192">
        <f t="shared" si="180"/>
        <v>1</v>
      </c>
      <c r="BD584" s="192"/>
      <c r="BE584" s="192"/>
      <c r="BF584" s="192"/>
      <c r="BG584" s="559" t="str">
        <f t="shared" ca="1" si="169"/>
        <v/>
      </c>
      <c r="BH584" s="560" t="str">
        <f t="shared" ca="1" si="170"/>
        <v/>
      </c>
      <c r="BI584" s="560" t="str">
        <f t="shared" ca="1" si="171"/>
        <v/>
      </c>
      <c r="BJ584" s="560" t="str">
        <f t="shared" ca="1" si="172"/>
        <v/>
      </c>
      <c r="BK584" s="560" t="str">
        <f t="shared" ca="1" si="173"/>
        <v/>
      </c>
      <c r="BL584" s="561" t="str">
        <f t="shared" ca="1" si="174"/>
        <v/>
      </c>
      <c r="CV584" s="1528"/>
      <c r="CW584" s="1529"/>
      <c r="CX584" s="1529"/>
      <c r="CY584" s="1529"/>
      <c r="CZ584" s="1529"/>
      <c r="DA584" s="1529"/>
      <c r="DB584" s="1529"/>
      <c r="DC584" s="1529"/>
      <c r="DD584" s="1991"/>
      <c r="DE584" s="1992"/>
      <c r="DF584" s="1992"/>
      <c r="DG584" s="1993"/>
      <c r="DH584" s="1264"/>
      <c r="DI584" s="1264"/>
      <c r="DJ584" s="1264"/>
      <c r="DK584" s="1264"/>
      <c r="DL584" s="1264"/>
      <c r="DM584" s="1264"/>
      <c r="DN584" s="1264"/>
      <c r="DO584" s="1264"/>
      <c r="DP584" s="1264"/>
      <c r="DQ584" s="1264"/>
      <c r="DR584" s="307"/>
    </row>
    <row r="585" spans="1:122" s="465" customFormat="1" ht="15" customHeight="1">
      <c r="A585" s="1244"/>
      <c r="B585" s="1245"/>
      <c r="C585" s="1245"/>
      <c r="D585" s="469"/>
      <c r="E585" s="848" t="s">
        <v>1662</v>
      </c>
      <c r="F585" s="849"/>
      <c r="G585" s="849"/>
      <c r="H585" s="849"/>
      <c r="I585" s="849"/>
      <c r="J585" s="849"/>
      <c r="K585" s="849"/>
      <c r="L585" s="850"/>
      <c r="M585" s="275"/>
      <c r="N585" s="275"/>
      <c r="O585" s="275"/>
      <c r="P585" s="275"/>
      <c r="Q585" s="275"/>
      <c r="R585" s="275"/>
      <c r="S585" s="275"/>
      <c r="T585" s="275"/>
      <c r="U585" s="275"/>
      <c r="V585" s="275"/>
      <c r="W585" s="275"/>
      <c r="X585" s="275"/>
      <c r="Y585" s="275"/>
      <c r="Z585" s="275"/>
      <c r="AA585" s="275"/>
      <c r="AB585" s="275"/>
      <c r="AC585" s="275"/>
      <c r="AD585" s="275"/>
      <c r="AE585" s="275"/>
      <c r="AF585" s="275"/>
      <c r="AG585" s="275"/>
      <c r="AH585" s="275"/>
      <c r="AI585" s="275"/>
      <c r="AJ585" s="275"/>
      <c r="AK585" s="275"/>
      <c r="AL585" s="275"/>
      <c r="AM585" s="275"/>
      <c r="AN585" s="275"/>
      <c r="AO585" s="275"/>
      <c r="AP585" s="275"/>
      <c r="AQ585" s="275"/>
      <c r="AR585" s="275"/>
      <c r="AS585" s="275"/>
      <c r="AT585" s="275"/>
      <c r="AU585" s="275"/>
      <c r="AV585" s="275"/>
      <c r="AW585" s="275"/>
      <c r="AX585" s="584"/>
      <c r="AY585" s="471"/>
      <c r="BA585" s="192">
        <f t="shared" si="178"/>
        <v>9</v>
      </c>
      <c r="BB585" s="192">
        <f t="shared" si="179"/>
        <v>3</v>
      </c>
      <c r="BC585" s="192">
        <f t="shared" si="180"/>
        <v>1</v>
      </c>
      <c r="BD585" s="192"/>
      <c r="BE585" s="192"/>
      <c r="BF585" s="192"/>
      <c r="BG585" s="559" t="str">
        <f t="shared" ca="1" si="169"/>
        <v/>
      </c>
      <c r="BH585" s="560" t="str">
        <f t="shared" ca="1" si="170"/>
        <v/>
      </c>
      <c r="BI585" s="560" t="str">
        <f t="shared" ca="1" si="171"/>
        <v/>
      </c>
      <c r="BJ585" s="560" t="str">
        <f t="shared" ca="1" si="172"/>
        <v/>
      </c>
      <c r="BK585" s="560" t="str">
        <f t="shared" ca="1" si="173"/>
        <v/>
      </c>
      <c r="BL585" s="561" t="str">
        <f t="shared" ca="1" si="174"/>
        <v/>
      </c>
      <c r="CV585" s="1528"/>
      <c r="CW585" s="1529"/>
      <c r="CX585" s="1529"/>
      <c r="CY585" s="1529"/>
      <c r="CZ585" s="1529"/>
      <c r="DA585" s="1529"/>
      <c r="DB585" s="1529"/>
      <c r="DC585" s="1529"/>
      <c r="DD585" s="1991"/>
      <c r="DE585" s="1992"/>
      <c r="DF585" s="1992"/>
      <c r="DG585" s="1993"/>
      <c r="DH585" s="1264"/>
      <c r="DI585" s="1264"/>
      <c r="DJ585" s="1264"/>
      <c r="DK585" s="1264"/>
      <c r="DL585" s="1264"/>
      <c r="DM585" s="1264"/>
      <c r="DN585" s="1264"/>
      <c r="DO585" s="1264"/>
      <c r="DP585" s="1264"/>
      <c r="DQ585" s="1264"/>
      <c r="DR585" s="307"/>
    </row>
    <row r="586" spans="1:122" s="465" customFormat="1" ht="15" customHeight="1">
      <c r="A586" s="1244"/>
      <c r="B586" s="1245"/>
      <c r="C586" s="1245"/>
      <c r="D586" s="469"/>
      <c r="E586" s="888"/>
      <c r="F586" s="274"/>
      <c r="G586" s="274"/>
      <c r="H586" s="274"/>
      <c r="I586" s="274"/>
      <c r="J586" s="274"/>
      <c r="K586" s="274"/>
      <c r="L586" s="889"/>
      <c r="M586" s="275"/>
      <c r="N586" s="1876" t="s">
        <v>481</v>
      </c>
      <c r="O586" s="1877"/>
      <c r="P586" s="1877"/>
      <c r="Q586" s="1877"/>
      <c r="R586" s="1877"/>
      <c r="S586" s="1877"/>
      <c r="T586" s="1877"/>
      <c r="U586" s="1877"/>
      <c r="V586" s="1877"/>
      <c r="W586" s="1877"/>
      <c r="X586" s="1877"/>
      <c r="Y586" s="1877"/>
      <c r="Z586" s="1878"/>
      <c r="AA586" s="1956" t="s">
        <v>482</v>
      </c>
      <c r="AB586" s="1957"/>
      <c r="AC586" s="1957"/>
      <c r="AD586" s="1957"/>
      <c r="AE586" s="1957"/>
      <c r="AF586" s="1957"/>
      <c r="AG586" s="1957"/>
      <c r="AH586" s="1957"/>
      <c r="AI586" s="1957"/>
      <c r="AJ586" s="1957"/>
      <c r="AK586" s="1957"/>
      <c r="AL586" s="1957"/>
      <c r="AM586" s="1957"/>
      <c r="AN586" s="1957"/>
      <c r="AO586" s="1957"/>
      <c r="AP586" s="1957"/>
      <c r="AQ586" s="1958"/>
      <c r="AR586" s="275"/>
      <c r="AS586" s="275"/>
      <c r="AT586" s="275"/>
      <c r="AU586" s="275"/>
      <c r="AV586" s="275"/>
      <c r="AW586" s="275"/>
      <c r="AX586" s="584"/>
      <c r="AY586" s="471"/>
      <c r="BA586" s="192">
        <f t="shared" si="178"/>
        <v>9</v>
      </c>
      <c r="BB586" s="192">
        <f t="shared" si="179"/>
        <v>3</v>
      </c>
      <c r="BC586" s="192">
        <f t="shared" si="180"/>
        <v>1</v>
      </c>
      <c r="BD586" s="192"/>
      <c r="BE586" s="192"/>
      <c r="BF586" s="192"/>
      <c r="BG586" s="559" t="str">
        <f t="shared" ca="1" si="169"/>
        <v/>
      </c>
      <c r="BH586" s="560" t="str">
        <f t="shared" ca="1" si="170"/>
        <v/>
      </c>
      <c r="BI586" s="560" t="str">
        <f t="shared" ca="1" si="171"/>
        <v/>
      </c>
      <c r="BJ586" s="560" t="str">
        <f t="shared" ca="1" si="172"/>
        <v/>
      </c>
      <c r="BK586" s="560" t="str">
        <f t="shared" ca="1" si="173"/>
        <v/>
      </c>
      <c r="BL586" s="561" t="str">
        <f t="shared" ca="1" si="174"/>
        <v/>
      </c>
      <c r="CV586" s="1528"/>
      <c r="CW586" s="1529"/>
      <c r="CX586" s="1529"/>
      <c r="CY586" s="1529"/>
      <c r="CZ586" s="1529"/>
      <c r="DA586" s="1529"/>
      <c r="DB586" s="1529"/>
      <c r="DC586" s="1529"/>
      <c r="DD586" s="1991"/>
      <c r="DE586" s="1992"/>
      <c r="DF586" s="1992"/>
      <c r="DG586" s="1993"/>
      <c r="DH586" s="1264"/>
      <c r="DI586" s="1264"/>
      <c r="DJ586" s="1264"/>
      <c r="DK586" s="1264"/>
      <c r="DL586" s="1264"/>
      <c r="DM586" s="1264"/>
      <c r="DN586" s="1264"/>
      <c r="DO586" s="1264"/>
      <c r="DP586" s="1264"/>
      <c r="DQ586" s="1264"/>
      <c r="DR586" s="307"/>
    </row>
    <row r="587" spans="1:122" s="465" customFormat="1" ht="15" customHeight="1">
      <c r="A587" s="1244"/>
      <c r="B587" s="1245"/>
      <c r="C587" s="1245"/>
      <c r="D587" s="469"/>
      <c r="E587" s="888"/>
      <c r="F587" s="274"/>
      <c r="G587" s="274"/>
      <c r="H587" s="274"/>
      <c r="I587" s="274"/>
      <c r="J587" s="274"/>
      <c r="K587" s="274"/>
      <c r="L587" s="889"/>
      <c r="M587" s="275"/>
      <c r="N587" s="1879"/>
      <c r="O587" s="1880"/>
      <c r="P587" s="1880"/>
      <c r="Q587" s="1880"/>
      <c r="R587" s="1880"/>
      <c r="S587" s="1880"/>
      <c r="T587" s="1880"/>
      <c r="U587" s="1880"/>
      <c r="V587" s="1880"/>
      <c r="W587" s="1880"/>
      <c r="X587" s="1880"/>
      <c r="Y587" s="1880"/>
      <c r="Z587" s="1881"/>
      <c r="AA587" s="1959" t="s">
        <v>322</v>
      </c>
      <c r="AB587" s="1960"/>
      <c r="AC587" s="1960"/>
      <c r="AD587" s="1960" t="s">
        <v>325</v>
      </c>
      <c r="AE587" s="1960"/>
      <c r="AF587" s="1960"/>
      <c r="AG587" s="1960"/>
      <c r="AH587" s="1960"/>
      <c r="AI587" s="1960"/>
      <c r="AJ587" s="1960"/>
      <c r="AK587" s="1960"/>
      <c r="AL587" s="1960"/>
      <c r="AM587" s="1960"/>
      <c r="AN587" s="1960"/>
      <c r="AO587" s="1960"/>
      <c r="AP587" s="1960"/>
      <c r="AQ587" s="1961"/>
      <c r="AR587" s="275"/>
      <c r="AS587" s="275"/>
      <c r="AT587" s="275"/>
      <c r="AU587" s="275"/>
      <c r="AV587" s="275"/>
      <c r="AW587" s="275"/>
      <c r="AX587" s="584"/>
      <c r="AY587" s="471"/>
      <c r="BA587" s="192">
        <f t="shared" si="178"/>
        <v>9</v>
      </c>
      <c r="BB587" s="192">
        <f t="shared" si="179"/>
        <v>3</v>
      </c>
      <c r="BC587" s="192">
        <f t="shared" si="180"/>
        <v>1</v>
      </c>
      <c r="BD587" s="192"/>
      <c r="BE587" s="192"/>
      <c r="BF587" s="192"/>
      <c r="BG587" s="559" t="str">
        <f t="shared" ca="1" si="169"/>
        <v/>
      </c>
      <c r="BH587" s="560" t="str">
        <f t="shared" ca="1" si="170"/>
        <v/>
      </c>
      <c r="BI587" s="560" t="str">
        <f t="shared" ca="1" si="171"/>
        <v/>
      </c>
      <c r="BJ587" s="560" t="str">
        <f t="shared" ca="1" si="172"/>
        <v/>
      </c>
      <c r="BK587" s="560" t="str">
        <f t="shared" ca="1" si="173"/>
        <v/>
      </c>
      <c r="BL587" s="561" t="str">
        <f t="shared" ca="1" si="174"/>
        <v/>
      </c>
      <c r="CV587" s="1528"/>
      <c r="CW587" s="1529"/>
      <c r="CX587" s="1529"/>
      <c r="CY587" s="1529"/>
      <c r="CZ587" s="1529"/>
      <c r="DA587" s="1529"/>
      <c r="DB587" s="1529"/>
      <c r="DC587" s="1529"/>
      <c r="DD587" s="1991"/>
      <c r="DE587" s="1992"/>
      <c r="DF587" s="1992"/>
      <c r="DG587" s="1993"/>
      <c r="DH587" s="1264"/>
      <c r="DI587" s="1264"/>
      <c r="DJ587" s="1264"/>
      <c r="DK587" s="1264"/>
      <c r="DL587" s="1264"/>
      <c r="DM587" s="1264"/>
      <c r="DN587" s="1264"/>
      <c r="DO587" s="1264"/>
      <c r="DP587" s="1264"/>
      <c r="DQ587" s="1264"/>
      <c r="DR587" s="307"/>
    </row>
    <row r="588" spans="1:122" s="465" customFormat="1" ht="15" customHeight="1">
      <c r="A588" s="1244"/>
      <c r="B588" s="1245"/>
      <c r="C588" s="1245"/>
      <c r="D588" s="469"/>
      <c r="E588" s="888"/>
      <c r="F588" s="274"/>
      <c r="G588" s="274"/>
      <c r="H588" s="274"/>
      <c r="I588" s="274"/>
      <c r="J588" s="274"/>
      <c r="K588" s="274"/>
      <c r="L588" s="889"/>
      <c r="M588" s="275"/>
      <c r="N588" s="1256" t="s">
        <v>1646</v>
      </c>
      <c r="O588" s="266"/>
      <c r="P588" s="266"/>
      <c r="Q588" s="266"/>
      <c r="R588" s="266"/>
      <c r="S588" s="266"/>
      <c r="T588" s="266"/>
      <c r="U588" s="266"/>
      <c r="V588" s="266"/>
      <c r="W588" s="266"/>
      <c r="X588" s="266"/>
      <c r="Y588" s="266"/>
      <c r="Z588" s="266"/>
      <c r="AA588" s="893" t="str">
        <f>TEXT($B$39,"###")</f>
        <v>2</v>
      </c>
      <c r="AB588" s="266"/>
      <c r="AC588" s="1257"/>
      <c r="AD588" s="585" t="str">
        <f>IF(NOT(ISBLANK(AA588)),VLOOKUP(VALUE(AA588),$B$37:$D$131,3,FALSE),"")</f>
        <v>計画年度</v>
      </c>
      <c r="AE588" s="266"/>
      <c r="AF588" s="266"/>
      <c r="AG588" s="266"/>
      <c r="AH588" s="266"/>
      <c r="AI588" s="266"/>
      <c r="AJ588" s="266"/>
      <c r="AK588" s="266"/>
      <c r="AL588" s="266"/>
      <c r="AM588" s="266"/>
      <c r="AN588" s="266"/>
      <c r="AO588" s="266"/>
      <c r="AP588" s="266"/>
      <c r="AQ588" s="267"/>
      <c r="AR588" s="275"/>
      <c r="AS588" s="275"/>
      <c r="AT588" s="275"/>
      <c r="AU588" s="275"/>
      <c r="AV588" s="275"/>
      <c r="AW588" s="275"/>
      <c r="AX588" s="584"/>
      <c r="AY588" s="471"/>
      <c r="BA588" s="192">
        <f t="shared" si="178"/>
        <v>9</v>
      </c>
      <c r="BB588" s="192">
        <f t="shared" si="179"/>
        <v>3</v>
      </c>
      <c r="BC588" s="192">
        <f t="shared" si="180"/>
        <v>1</v>
      </c>
      <c r="BD588" s="192"/>
      <c r="BE588" s="192"/>
      <c r="BF588" s="192"/>
      <c r="BG588" s="559" t="str">
        <f t="shared" ca="1" si="169"/>
        <v/>
      </c>
      <c r="BH588" s="560" t="str">
        <f t="shared" ca="1" si="170"/>
        <v/>
      </c>
      <c r="BI588" s="560" t="str">
        <f t="shared" ca="1" si="171"/>
        <v/>
      </c>
      <c r="BJ588" s="560" t="str">
        <f t="shared" ca="1" si="172"/>
        <v/>
      </c>
      <c r="BK588" s="560" t="str">
        <f t="shared" ca="1" si="173"/>
        <v/>
      </c>
      <c r="BL588" s="561" t="str">
        <f t="shared" ca="1" si="174"/>
        <v/>
      </c>
      <c r="CV588" s="1528"/>
      <c r="CW588" s="1529"/>
      <c r="CX588" s="1529"/>
      <c r="CY588" s="1529"/>
      <c r="CZ588" s="1529"/>
      <c r="DA588" s="1529"/>
      <c r="DB588" s="1529"/>
      <c r="DC588" s="1529"/>
      <c r="DD588" s="1991"/>
      <c r="DE588" s="1992"/>
      <c r="DF588" s="1992"/>
      <c r="DG588" s="1993"/>
      <c r="DH588" s="1264"/>
      <c r="DI588" s="1264"/>
      <c r="DJ588" s="1264"/>
      <c r="DK588" s="1264"/>
      <c r="DL588" s="1264"/>
      <c r="DM588" s="1264"/>
      <c r="DN588" s="1264"/>
      <c r="DO588" s="1264"/>
      <c r="DP588" s="1264"/>
      <c r="DQ588" s="1264"/>
      <c r="DR588" s="307"/>
    </row>
    <row r="589" spans="1:122" s="465" customFormat="1" ht="15" customHeight="1">
      <c r="A589" s="1244"/>
      <c r="B589" s="1245"/>
      <c r="C589" s="1245"/>
      <c r="D589" s="469"/>
      <c r="E589" s="888"/>
      <c r="F589" s="274"/>
      <c r="G589" s="274"/>
      <c r="H589" s="274"/>
      <c r="I589" s="274"/>
      <c r="J589" s="274"/>
      <c r="K589" s="274"/>
      <c r="L589" s="889"/>
      <c r="M589" s="275"/>
      <c r="N589" s="268" t="s">
        <v>1647</v>
      </c>
      <c r="O589" s="269"/>
      <c r="P589" s="269"/>
      <c r="Q589" s="269"/>
      <c r="R589" s="269"/>
      <c r="S589" s="269"/>
      <c r="T589" s="269"/>
      <c r="U589" s="269"/>
      <c r="V589" s="269"/>
      <c r="W589" s="269"/>
      <c r="X589" s="269"/>
      <c r="Y589" s="269"/>
      <c r="Z589" s="270"/>
      <c r="AA589" s="586" t="str">
        <f>TEXT($B$41,"###")</f>
        <v>4</v>
      </c>
      <c r="AB589" s="269"/>
      <c r="AC589" s="296"/>
      <c r="AD589" s="474" t="str">
        <f>IF(NOT(ISBLANK(AA589)),VLOOKUP(VALUE(AA589),$B$37:$D$131,3,FALSE),"")</f>
        <v>計画作成日</v>
      </c>
      <c r="AE589" s="269"/>
      <c r="AF589" s="269"/>
      <c r="AG589" s="269"/>
      <c r="AH589" s="269"/>
      <c r="AI589" s="269"/>
      <c r="AJ589" s="269"/>
      <c r="AK589" s="269"/>
      <c r="AL589" s="269"/>
      <c r="AM589" s="269"/>
      <c r="AN589" s="269"/>
      <c r="AO589" s="269"/>
      <c r="AP589" s="269"/>
      <c r="AQ589" s="270"/>
      <c r="AR589" s="275"/>
      <c r="AS589" s="275"/>
      <c r="AT589" s="275"/>
      <c r="AU589" s="275"/>
      <c r="AV589" s="275"/>
      <c r="AW589" s="275"/>
      <c r="AX589" s="584"/>
      <c r="AY589" s="471"/>
      <c r="BA589" s="192">
        <f t="shared" si="178"/>
        <v>9</v>
      </c>
      <c r="BB589" s="192">
        <f t="shared" si="179"/>
        <v>3</v>
      </c>
      <c r="BC589" s="192">
        <f t="shared" si="180"/>
        <v>1</v>
      </c>
      <c r="BD589" s="192"/>
      <c r="BE589" s="192"/>
      <c r="BF589" s="192"/>
      <c r="BG589" s="559" t="str">
        <f t="shared" ca="1" si="169"/>
        <v/>
      </c>
      <c r="BH589" s="560" t="str">
        <f t="shared" ca="1" si="170"/>
        <v/>
      </c>
      <c r="BI589" s="560" t="str">
        <f t="shared" ca="1" si="171"/>
        <v/>
      </c>
      <c r="BJ589" s="560" t="str">
        <f t="shared" ca="1" si="172"/>
        <v/>
      </c>
      <c r="BK589" s="560" t="str">
        <f t="shared" ca="1" si="173"/>
        <v/>
      </c>
      <c r="BL589" s="561" t="str">
        <f t="shared" ca="1" si="174"/>
        <v/>
      </c>
      <c r="CV589" s="1528"/>
      <c r="CW589" s="1529"/>
      <c r="CX589" s="1529"/>
      <c r="CY589" s="1529"/>
      <c r="CZ589" s="1529"/>
      <c r="DA589" s="1529"/>
      <c r="DB589" s="1529"/>
      <c r="DC589" s="1529"/>
      <c r="DD589" s="1991"/>
      <c r="DE589" s="1992"/>
      <c r="DF589" s="1992"/>
      <c r="DG589" s="1993"/>
      <c r="DH589" s="1264"/>
      <c r="DI589" s="1264"/>
      <c r="DJ589" s="1264"/>
      <c r="DK589" s="1264"/>
      <c r="DL589" s="1264"/>
      <c r="DM589" s="1264"/>
      <c r="DN589" s="1264"/>
      <c r="DO589" s="1264"/>
      <c r="DP589" s="1264"/>
      <c r="DQ589" s="1264"/>
      <c r="DR589" s="307"/>
    </row>
    <row r="590" spans="1:122" s="465" customFormat="1" ht="15" customHeight="1">
      <c r="A590" s="1244"/>
      <c r="B590" s="1245"/>
      <c r="C590" s="1245"/>
      <c r="D590" s="469"/>
      <c r="E590" s="888"/>
      <c r="F590" s="274"/>
      <c r="G590" s="274"/>
      <c r="H590" s="274"/>
      <c r="I590" s="274"/>
      <c r="J590" s="274"/>
      <c r="K590" s="274"/>
      <c r="L590" s="889"/>
      <c r="M590" s="275"/>
      <c r="N590" s="268" t="s">
        <v>1648</v>
      </c>
      <c r="O590" s="269"/>
      <c r="P590" s="269"/>
      <c r="Q590" s="269"/>
      <c r="R590" s="269"/>
      <c r="S590" s="269"/>
      <c r="T590" s="269"/>
      <c r="U590" s="269"/>
      <c r="V590" s="269"/>
      <c r="W590" s="269"/>
      <c r="X590" s="269"/>
      <c r="Y590" s="269"/>
      <c r="Z590" s="270"/>
      <c r="AA590" s="586" t="str">
        <f>TEXT($B$85,"###")</f>
        <v>46</v>
      </c>
      <c r="AB590" s="269"/>
      <c r="AC590" s="296"/>
      <c r="AD590" s="474" t="str">
        <f t="shared" ref="AD590:AD600" si="181">IF(NOT(ISBLANK(AA590)),VLOOKUP(VALUE(AA590),$B$37:$D$131,3,FALSE),"")</f>
        <v>年月</v>
      </c>
      <c r="AE590" s="269"/>
      <c r="AF590" s="269"/>
      <c r="AG590" s="269"/>
      <c r="AH590" s="269"/>
      <c r="AI590" s="269"/>
      <c r="AJ590" s="269"/>
      <c r="AK590" s="269"/>
      <c r="AL590" s="269"/>
      <c r="AM590" s="269"/>
      <c r="AN590" s="269"/>
      <c r="AO590" s="269"/>
      <c r="AP590" s="269"/>
      <c r="AQ590" s="270"/>
      <c r="AR590" s="275"/>
      <c r="AS590" s="275"/>
      <c r="AT590" s="275"/>
      <c r="AU590" s="275"/>
      <c r="AV590" s="275"/>
      <c r="AW590" s="275"/>
      <c r="AX590" s="584"/>
      <c r="AY590" s="471"/>
      <c r="BA590" s="192">
        <f t="shared" si="178"/>
        <v>9</v>
      </c>
      <c r="BB590" s="192">
        <f t="shared" si="179"/>
        <v>3</v>
      </c>
      <c r="BC590" s="192">
        <f t="shared" si="180"/>
        <v>1</v>
      </c>
      <c r="BD590" s="192"/>
      <c r="BE590" s="192"/>
      <c r="BF590" s="192"/>
      <c r="BG590" s="559" t="str">
        <f t="shared" ca="1" si="169"/>
        <v/>
      </c>
      <c r="BH590" s="560" t="str">
        <f t="shared" ca="1" si="170"/>
        <v/>
      </c>
      <c r="BI590" s="560" t="str">
        <f t="shared" ca="1" si="171"/>
        <v/>
      </c>
      <c r="BJ590" s="560" t="str">
        <f t="shared" ca="1" si="172"/>
        <v/>
      </c>
      <c r="BK590" s="560" t="str">
        <f t="shared" ca="1" si="173"/>
        <v/>
      </c>
      <c r="BL590" s="561" t="str">
        <f t="shared" ca="1" si="174"/>
        <v/>
      </c>
      <c r="CV590" s="1528"/>
      <c r="CW590" s="1529"/>
      <c r="CX590" s="1529"/>
      <c r="CY590" s="1529"/>
      <c r="CZ590" s="1529"/>
      <c r="DA590" s="1529"/>
      <c r="DB590" s="1529"/>
      <c r="DC590" s="1529"/>
      <c r="DD590" s="1991"/>
      <c r="DE590" s="1992"/>
      <c r="DF590" s="1992"/>
      <c r="DG590" s="1993"/>
      <c r="DH590" s="1264"/>
      <c r="DI590" s="1264"/>
      <c r="DJ590" s="1264"/>
      <c r="DK590" s="1264"/>
      <c r="DL590" s="1264"/>
      <c r="DM590" s="1264"/>
      <c r="DN590" s="1264"/>
      <c r="DO590" s="1264"/>
      <c r="DP590" s="1264"/>
      <c r="DQ590" s="1264"/>
      <c r="DR590" s="307"/>
    </row>
    <row r="591" spans="1:122" s="465" customFormat="1" ht="15" customHeight="1">
      <c r="A591" s="1244"/>
      <c r="B591" s="1245"/>
      <c r="C591" s="1245"/>
      <c r="D591" s="469"/>
      <c r="E591" s="888"/>
      <c r="F591" s="274"/>
      <c r="G591" s="274"/>
      <c r="H591" s="274"/>
      <c r="I591" s="274"/>
      <c r="J591" s="274"/>
      <c r="K591" s="274"/>
      <c r="L591" s="889"/>
      <c r="M591" s="275"/>
      <c r="N591" s="268" t="s">
        <v>1649</v>
      </c>
      <c r="O591" s="269"/>
      <c r="P591" s="269"/>
      <c r="Q591" s="269"/>
      <c r="R591" s="269"/>
      <c r="S591" s="269"/>
      <c r="T591" s="269"/>
      <c r="U591" s="269"/>
      <c r="V591" s="269"/>
      <c r="W591" s="269"/>
      <c r="X591" s="269"/>
      <c r="Y591" s="269"/>
      <c r="Z591" s="270"/>
      <c r="AA591" s="586" t="str">
        <f>TEXT($B$91,"###")</f>
        <v>52</v>
      </c>
      <c r="AB591" s="269"/>
      <c r="AC591" s="296"/>
      <c r="AD591" s="474" t="str">
        <f t="shared" si="181"/>
        <v>部品番号</v>
      </c>
      <c r="AE591" s="269"/>
      <c r="AF591" s="269"/>
      <c r="AG591" s="269"/>
      <c r="AH591" s="269"/>
      <c r="AI591" s="269"/>
      <c r="AJ591" s="269"/>
      <c r="AK591" s="269"/>
      <c r="AL591" s="269"/>
      <c r="AM591" s="269"/>
      <c r="AN591" s="269"/>
      <c r="AO591" s="269"/>
      <c r="AP591" s="269"/>
      <c r="AQ591" s="270"/>
      <c r="AR591" s="275"/>
      <c r="AS591" s="275"/>
      <c r="AT591" s="275"/>
      <c r="AU591" s="275"/>
      <c r="AV591" s="275"/>
      <c r="AW591" s="275"/>
      <c r="AX591" s="584"/>
      <c r="AY591" s="471"/>
      <c r="BA591" s="192">
        <f t="shared" si="178"/>
        <v>9</v>
      </c>
      <c r="BB591" s="192">
        <f t="shared" si="179"/>
        <v>3</v>
      </c>
      <c r="BC591" s="192">
        <f t="shared" si="180"/>
        <v>1</v>
      </c>
      <c r="BD591" s="192"/>
      <c r="BE591" s="192"/>
      <c r="BF591" s="192"/>
      <c r="BG591" s="559" t="str">
        <f t="shared" ca="1" si="169"/>
        <v/>
      </c>
      <c r="BH591" s="560" t="str">
        <f t="shared" ca="1" si="170"/>
        <v/>
      </c>
      <c r="BI591" s="560" t="str">
        <f t="shared" ca="1" si="171"/>
        <v/>
      </c>
      <c r="BJ591" s="560" t="str">
        <f t="shared" ca="1" si="172"/>
        <v/>
      </c>
      <c r="BK591" s="560" t="str">
        <f t="shared" ca="1" si="173"/>
        <v/>
      </c>
      <c r="BL591" s="561" t="str">
        <f t="shared" ca="1" si="174"/>
        <v/>
      </c>
      <c r="CV591" s="1528"/>
      <c r="CW591" s="1529"/>
      <c r="CX591" s="1529"/>
      <c r="CY591" s="1529"/>
      <c r="CZ591" s="1529"/>
      <c r="DA591" s="1529"/>
      <c r="DB591" s="1529"/>
      <c r="DC591" s="1529"/>
      <c r="DD591" s="1991"/>
      <c r="DE591" s="1992"/>
      <c r="DF591" s="1992"/>
      <c r="DG591" s="1993"/>
      <c r="DH591" s="1264"/>
      <c r="DI591" s="1264"/>
      <c r="DJ591" s="1264"/>
      <c r="DK591" s="1264"/>
      <c r="DL591" s="1264"/>
      <c r="DM591" s="1264"/>
      <c r="DN591" s="1264"/>
      <c r="DO591" s="1264"/>
      <c r="DP591" s="1264"/>
      <c r="DQ591" s="1264"/>
      <c r="DR591" s="307"/>
    </row>
    <row r="592" spans="1:122" s="465" customFormat="1" ht="15" customHeight="1">
      <c r="A592" s="1244"/>
      <c r="B592" s="1245"/>
      <c r="C592" s="1245"/>
      <c r="D592" s="469"/>
      <c r="E592" s="888"/>
      <c r="F592" s="274"/>
      <c r="G592" s="274"/>
      <c r="H592" s="274"/>
      <c r="I592" s="274"/>
      <c r="J592" s="274"/>
      <c r="K592" s="274"/>
      <c r="L592" s="889"/>
      <c r="M592" s="275"/>
      <c r="N592" s="268" t="s">
        <v>1650</v>
      </c>
      <c r="O592" s="269"/>
      <c r="P592" s="269"/>
      <c r="Q592" s="269"/>
      <c r="R592" s="269"/>
      <c r="S592" s="269"/>
      <c r="T592" s="269"/>
      <c r="U592" s="269"/>
      <c r="V592" s="269"/>
      <c r="W592" s="269"/>
      <c r="X592" s="269"/>
      <c r="Y592" s="269"/>
      <c r="Z592" s="270"/>
      <c r="AA592" s="586" t="str">
        <f>TEXT($B$94,"###")</f>
        <v>55</v>
      </c>
      <c r="AB592" s="269"/>
      <c r="AC592" s="296"/>
      <c r="AD592" s="474" t="str">
        <f t="shared" si="181"/>
        <v>工具番号</v>
      </c>
      <c r="AE592" s="269"/>
      <c r="AF592" s="269"/>
      <c r="AG592" s="269"/>
      <c r="AH592" s="269"/>
      <c r="AI592" s="269"/>
      <c r="AJ592" s="269"/>
      <c r="AK592" s="269"/>
      <c r="AL592" s="269"/>
      <c r="AM592" s="269"/>
      <c r="AN592" s="269"/>
      <c r="AO592" s="269"/>
      <c r="AP592" s="269"/>
      <c r="AQ592" s="270"/>
      <c r="AR592" s="275"/>
      <c r="AS592" s="275"/>
      <c r="AT592" s="275"/>
      <c r="AU592" s="275"/>
      <c r="AV592" s="275"/>
      <c r="AW592" s="275"/>
      <c r="AX592" s="584"/>
      <c r="AY592" s="471"/>
      <c r="BA592" s="192">
        <f t="shared" si="178"/>
        <v>9</v>
      </c>
      <c r="BB592" s="192">
        <f t="shared" si="179"/>
        <v>3</v>
      </c>
      <c r="BC592" s="192">
        <f t="shared" si="180"/>
        <v>1</v>
      </c>
      <c r="BD592" s="192"/>
      <c r="BE592" s="192"/>
      <c r="BF592" s="192"/>
      <c r="BG592" s="559" t="str">
        <f t="shared" ca="1" si="169"/>
        <v/>
      </c>
      <c r="BH592" s="560" t="str">
        <f t="shared" ca="1" si="170"/>
        <v/>
      </c>
      <c r="BI592" s="560" t="str">
        <f t="shared" ca="1" si="171"/>
        <v/>
      </c>
      <c r="BJ592" s="560" t="str">
        <f t="shared" ca="1" si="172"/>
        <v/>
      </c>
      <c r="BK592" s="560" t="str">
        <f t="shared" ca="1" si="173"/>
        <v/>
      </c>
      <c r="BL592" s="561" t="str">
        <f t="shared" ca="1" si="174"/>
        <v/>
      </c>
      <c r="CV592" s="1528"/>
      <c r="CW592" s="1529"/>
      <c r="CX592" s="1529"/>
      <c r="CY592" s="1529"/>
      <c r="CZ592" s="1529"/>
      <c r="DA592" s="1529"/>
      <c r="DB592" s="1529"/>
      <c r="DC592" s="1529"/>
      <c r="DD592" s="1991"/>
      <c r="DE592" s="1992"/>
      <c r="DF592" s="1992"/>
      <c r="DG592" s="1993"/>
      <c r="DH592" s="1264"/>
      <c r="DI592" s="1264"/>
      <c r="DJ592" s="1264"/>
      <c r="DK592" s="1264"/>
      <c r="DL592" s="1264"/>
      <c r="DM592" s="1264"/>
      <c r="DN592" s="1264"/>
      <c r="DO592" s="1264"/>
      <c r="DP592" s="1264"/>
      <c r="DQ592" s="1264"/>
      <c r="DR592" s="307"/>
    </row>
    <row r="593" spans="1:122" s="465" customFormat="1" ht="15" customHeight="1">
      <c r="A593" s="1244"/>
      <c r="B593" s="1245"/>
      <c r="C593" s="1245"/>
      <c r="D593" s="469"/>
      <c r="E593" s="888"/>
      <c r="F593" s="274"/>
      <c r="G593" s="274"/>
      <c r="H593" s="274"/>
      <c r="I593" s="274"/>
      <c r="J593" s="274"/>
      <c r="K593" s="274"/>
      <c r="L593" s="889"/>
      <c r="M593" s="275"/>
      <c r="N593" s="268" t="s">
        <v>327</v>
      </c>
      <c r="O593" s="269"/>
      <c r="P593" s="269"/>
      <c r="Q593" s="269"/>
      <c r="R593" s="269"/>
      <c r="S593" s="269"/>
      <c r="T593" s="269"/>
      <c r="U593" s="269"/>
      <c r="V593" s="269"/>
      <c r="W593" s="269"/>
      <c r="X593" s="269"/>
      <c r="Y593" s="269"/>
      <c r="Z593" s="270"/>
      <c r="AA593" s="586" t="str">
        <f>TEXT($B$93,"###")</f>
        <v>54</v>
      </c>
      <c r="AB593" s="269"/>
      <c r="AC593" s="296"/>
      <c r="AD593" s="474" t="str">
        <f t="shared" si="181"/>
        <v>ステージNo</v>
      </c>
      <c r="AE593" s="269"/>
      <c r="AF593" s="269"/>
      <c r="AG593" s="269"/>
      <c r="AH593" s="269"/>
      <c r="AI593" s="269"/>
      <c r="AJ593" s="269"/>
      <c r="AK593" s="269"/>
      <c r="AL593" s="269"/>
      <c r="AM593" s="269"/>
      <c r="AN593" s="269"/>
      <c r="AO593" s="269"/>
      <c r="AP593" s="269"/>
      <c r="AQ593" s="270"/>
      <c r="AR593" s="275"/>
      <c r="AS593" s="275"/>
      <c r="AT593" s="275"/>
      <c r="AU593" s="275"/>
      <c r="AV593" s="275"/>
      <c r="AW593" s="275"/>
      <c r="AX593" s="584"/>
      <c r="AY593" s="471"/>
      <c r="BA593" s="192">
        <f t="shared" si="178"/>
        <v>9</v>
      </c>
      <c r="BB593" s="192">
        <f t="shared" si="179"/>
        <v>3</v>
      </c>
      <c r="BC593" s="192">
        <f t="shared" si="180"/>
        <v>1</v>
      </c>
      <c r="BD593" s="192"/>
      <c r="BE593" s="192"/>
      <c r="BF593" s="192"/>
      <c r="BG593" s="559" t="str">
        <f t="shared" ca="1" si="169"/>
        <v/>
      </c>
      <c r="BH593" s="560" t="str">
        <f t="shared" ca="1" si="170"/>
        <v/>
      </c>
      <c r="BI593" s="560" t="str">
        <f t="shared" ca="1" si="171"/>
        <v/>
      </c>
      <c r="BJ593" s="560" t="str">
        <f t="shared" ca="1" si="172"/>
        <v/>
      </c>
      <c r="BK593" s="560" t="str">
        <f t="shared" ca="1" si="173"/>
        <v/>
      </c>
      <c r="BL593" s="561" t="str">
        <f t="shared" ca="1" si="174"/>
        <v/>
      </c>
      <c r="CV593" s="1528"/>
      <c r="CW593" s="1529"/>
      <c r="CX593" s="1529"/>
      <c r="CY593" s="1529"/>
      <c r="CZ593" s="1529"/>
      <c r="DA593" s="1529"/>
      <c r="DB593" s="1529"/>
      <c r="DC593" s="1529"/>
      <c r="DD593" s="1991"/>
      <c r="DE593" s="1992"/>
      <c r="DF593" s="1992"/>
      <c r="DG593" s="1993"/>
      <c r="DH593" s="1264"/>
      <c r="DI593" s="1264"/>
      <c r="DJ593" s="1264"/>
      <c r="DK593" s="1264"/>
      <c r="DL593" s="1264"/>
      <c r="DM593" s="1264"/>
      <c r="DN593" s="1264"/>
      <c r="DO593" s="1264"/>
      <c r="DP593" s="1264"/>
      <c r="DQ593" s="1264"/>
      <c r="DR593" s="307"/>
    </row>
    <row r="594" spans="1:122" s="465" customFormat="1" ht="15" customHeight="1">
      <c r="A594" s="1244"/>
      <c r="B594" s="1245"/>
      <c r="C594" s="1245"/>
      <c r="D594" s="469"/>
      <c r="E594" s="888"/>
      <c r="F594" s="274"/>
      <c r="G594" s="274"/>
      <c r="H594" s="274"/>
      <c r="I594" s="274"/>
      <c r="J594" s="274"/>
      <c r="K594" s="274"/>
      <c r="L594" s="889"/>
      <c r="M594" s="275"/>
      <c r="N594" s="268" t="s">
        <v>1678</v>
      </c>
      <c r="O594" s="269"/>
      <c r="P594" s="269"/>
      <c r="Q594" s="269"/>
      <c r="R594" s="269"/>
      <c r="S594" s="269"/>
      <c r="T594" s="269"/>
      <c r="U594" s="269"/>
      <c r="V594" s="269"/>
      <c r="W594" s="269"/>
      <c r="X594" s="269"/>
      <c r="Y594" s="269"/>
      <c r="Z594" s="270"/>
      <c r="AA594" s="586" t="str">
        <f>TEXT($B$102,"###")</f>
        <v>63</v>
      </c>
      <c r="AB594" s="269"/>
      <c r="AC594" s="296"/>
      <c r="AD594" s="474" t="str">
        <f t="shared" si="181"/>
        <v>起点年月</v>
      </c>
      <c r="AE594" s="269"/>
      <c r="AF594" s="269"/>
      <c r="AG594" s="269"/>
      <c r="AH594" s="269"/>
      <c r="AI594" s="269"/>
      <c r="AJ594" s="269"/>
      <c r="AK594" s="269"/>
      <c r="AL594" s="269"/>
      <c r="AM594" s="269"/>
      <c r="AN594" s="269"/>
      <c r="AO594" s="269"/>
      <c r="AP594" s="269"/>
      <c r="AQ594" s="270"/>
      <c r="AR594" s="275"/>
      <c r="AS594" s="275"/>
      <c r="AT594" s="275"/>
      <c r="AU594" s="275"/>
      <c r="AV594" s="275"/>
      <c r="AW594" s="275"/>
      <c r="AX594" s="584"/>
      <c r="AY594" s="471"/>
      <c r="BA594" s="192">
        <f t="shared" si="178"/>
        <v>9</v>
      </c>
      <c r="BB594" s="192">
        <f t="shared" si="179"/>
        <v>3</v>
      </c>
      <c r="BC594" s="192">
        <f t="shared" si="180"/>
        <v>1</v>
      </c>
      <c r="BD594" s="192"/>
      <c r="BE594" s="192"/>
      <c r="BF594" s="192"/>
      <c r="BG594" s="559" t="str">
        <f t="shared" ca="1" si="169"/>
        <v/>
      </c>
      <c r="BH594" s="560" t="str">
        <f t="shared" ca="1" si="170"/>
        <v/>
      </c>
      <c r="BI594" s="560" t="str">
        <f t="shared" ca="1" si="171"/>
        <v/>
      </c>
      <c r="BJ594" s="560" t="str">
        <f t="shared" ca="1" si="172"/>
        <v/>
      </c>
      <c r="BK594" s="560" t="str">
        <f t="shared" ca="1" si="173"/>
        <v/>
      </c>
      <c r="BL594" s="561" t="str">
        <f t="shared" ca="1" si="174"/>
        <v/>
      </c>
      <c r="CV594" s="1528"/>
      <c r="CW594" s="1529"/>
      <c r="CX594" s="1529"/>
      <c r="CY594" s="1529"/>
      <c r="CZ594" s="1529"/>
      <c r="DA594" s="1529"/>
      <c r="DB594" s="1529"/>
      <c r="DC594" s="1529"/>
      <c r="DD594" s="1991"/>
      <c r="DE594" s="1992"/>
      <c r="DF594" s="1992"/>
      <c r="DG594" s="1993"/>
      <c r="DH594" s="1264"/>
      <c r="DI594" s="1264"/>
      <c r="DJ594" s="1264"/>
      <c r="DK594" s="1264"/>
      <c r="DL594" s="1264"/>
      <c r="DM594" s="1264"/>
      <c r="DN594" s="1264"/>
      <c r="DO594" s="1264"/>
      <c r="DP594" s="1264"/>
      <c r="DQ594" s="1264"/>
      <c r="DR594" s="307"/>
    </row>
    <row r="595" spans="1:122" s="465" customFormat="1" ht="15" customHeight="1">
      <c r="A595" s="1244"/>
      <c r="B595" s="1245"/>
      <c r="C595" s="1245"/>
      <c r="D595" s="469"/>
      <c r="E595" s="888"/>
      <c r="F595" s="274"/>
      <c r="G595" s="274"/>
      <c r="H595" s="274"/>
      <c r="I595" s="274"/>
      <c r="J595" s="274"/>
      <c r="K595" s="274"/>
      <c r="L595" s="889"/>
      <c r="M595" s="275"/>
      <c r="N595" s="268" t="s">
        <v>1679</v>
      </c>
      <c r="O595" s="269"/>
      <c r="P595" s="269"/>
      <c r="Q595" s="269"/>
      <c r="R595" s="269"/>
      <c r="S595" s="269"/>
      <c r="T595" s="269"/>
      <c r="U595" s="269"/>
      <c r="V595" s="269"/>
      <c r="W595" s="269"/>
      <c r="X595" s="269"/>
      <c r="Y595" s="269"/>
      <c r="Z595" s="270"/>
      <c r="AA595" s="586" t="str">
        <f>TEXT($B$105,"###")</f>
        <v>66</v>
      </c>
      <c r="AB595" s="269"/>
      <c r="AC595" s="296"/>
      <c r="AD595" s="474" t="str">
        <f t="shared" si="181"/>
        <v>起点ストローク</v>
      </c>
      <c r="AE595" s="269"/>
      <c r="AF595" s="269"/>
      <c r="AG595" s="269"/>
      <c r="AH595" s="269"/>
      <c r="AI595" s="269"/>
      <c r="AJ595" s="269"/>
      <c r="AK595" s="269"/>
      <c r="AL595" s="269"/>
      <c r="AM595" s="269"/>
      <c r="AN595" s="269"/>
      <c r="AO595" s="269"/>
      <c r="AP595" s="269"/>
      <c r="AQ595" s="270"/>
      <c r="AR595" s="275"/>
      <c r="AS595" s="275"/>
      <c r="AT595" s="275"/>
      <c r="AU595" s="275"/>
      <c r="AV595" s="275"/>
      <c r="AW595" s="275"/>
      <c r="AX595" s="584"/>
      <c r="AY595" s="471"/>
      <c r="BA595" s="192">
        <f t="shared" si="178"/>
        <v>9</v>
      </c>
      <c r="BB595" s="192">
        <f t="shared" si="179"/>
        <v>3</v>
      </c>
      <c r="BC595" s="192">
        <f t="shared" si="180"/>
        <v>1</v>
      </c>
      <c r="BD595" s="192"/>
      <c r="BE595" s="192"/>
      <c r="BF595" s="192"/>
      <c r="BG595" s="559" t="str">
        <f t="shared" ca="1" si="169"/>
        <v/>
      </c>
      <c r="BH595" s="560" t="str">
        <f t="shared" ca="1" si="170"/>
        <v/>
      </c>
      <c r="BI595" s="560" t="str">
        <f t="shared" ca="1" si="171"/>
        <v/>
      </c>
      <c r="BJ595" s="560" t="str">
        <f t="shared" ca="1" si="172"/>
        <v/>
      </c>
      <c r="BK595" s="560" t="str">
        <f t="shared" ca="1" si="173"/>
        <v/>
      </c>
      <c r="BL595" s="561" t="str">
        <f t="shared" ca="1" si="174"/>
        <v/>
      </c>
      <c r="CV595" s="1528"/>
      <c r="CW595" s="1529"/>
      <c r="CX595" s="1529"/>
      <c r="CY595" s="1529"/>
      <c r="CZ595" s="1529"/>
      <c r="DA595" s="1529"/>
      <c r="DB595" s="1529"/>
      <c r="DC595" s="1529"/>
      <c r="DD595" s="1991"/>
      <c r="DE595" s="1992"/>
      <c r="DF595" s="1992"/>
      <c r="DG595" s="1993"/>
      <c r="DH595" s="1264"/>
      <c r="DI595" s="1264"/>
      <c r="DJ595" s="1264"/>
      <c r="DK595" s="1264"/>
      <c r="DL595" s="1264"/>
      <c r="DM595" s="1264"/>
      <c r="DN595" s="1264"/>
      <c r="DO595" s="1264"/>
      <c r="DP595" s="1264"/>
      <c r="DQ595" s="1264"/>
      <c r="DR595" s="307"/>
    </row>
    <row r="596" spans="1:122" s="465" customFormat="1" ht="15" customHeight="1">
      <c r="A596" s="1244"/>
      <c r="B596" s="1245"/>
      <c r="C596" s="1245"/>
      <c r="D596" s="469"/>
      <c r="E596" s="888"/>
      <c r="F596" s="274"/>
      <c r="G596" s="274"/>
      <c r="H596" s="274"/>
      <c r="I596" s="274"/>
      <c r="J596" s="274"/>
      <c r="K596" s="274"/>
      <c r="L596" s="889"/>
      <c r="M596" s="275"/>
      <c r="N596" s="268" t="s">
        <v>1680</v>
      </c>
      <c r="O596" s="269"/>
      <c r="P596" s="269"/>
      <c r="Q596" s="269"/>
      <c r="R596" s="269"/>
      <c r="S596" s="269"/>
      <c r="T596" s="269"/>
      <c r="U596" s="269"/>
      <c r="V596" s="269"/>
      <c r="W596" s="269"/>
      <c r="X596" s="269"/>
      <c r="Y596" s="269"/>
      <c r="Z596" s="270"/>
      <c r="AA596" s="586" t="str">
        <f>TEXT($B$103,"###")</f>
        <v>64</v>
      </c>
      <c r="AB596" s="269"/>
      <c r="AC596" s="296"/>
      <c r="AD596" s="474" t="str">
        <f t="shared" si="181"/>
        <v>保守間近年月</v>
      </c>
      <c r="AE596" s="269"/>
      <c r="AF596" s="269"/>
      <c r="AG596" s="269"/>
      <c r="AH596" s="269"/>
      <c r="AI596" s="269"/>
      <c r="AJ596" s="269"/>
      <c r="AK596" s="269"/>
      <c r="AL596" s="269"/>
      <c r="AM596" s="269"/>
      <c r="AN596" s="269"/>
      <c r="AO596" s="269"/>
      <c r="AP596" s="269"/>
      <c r="AQ596" s="270"/>
      <c r="AR596" s="275"/>
      <c r="AS596" s="275"/>
      <c r="AT596" s="275"/>
      <c r="AU596" s="275"/>
      <c r="AV596" s="275"/>
      <c r="AW596" s="275"/>
      <c r="AX596" s="584"/>
      <c r="AY596" s="471"/>
      <c r="BA596" s="192">
        <f t="shared" si="178"/>
        <v>9</v>
      </c>
      <c r="BB596" s="192">
        <f t="shared" si="179"/>
        <v>3</v>
      </c>
      <c r="BC596" s="192">
        <f t="shared" si="180"/>
        <v>1</v>
      </c>
      <c r="BD596" s="192"/>
      <c r="BE596" s="192"/>
      <c r="BF596" s="192"/>
      <c r="BG596" s="559" t="str">
        <f t="shared" ca="1" si="169"/>
        <v/>
      </c>
      <c r="BH596" s="560" t="str">
        <f t="shared" ca="1" si="170"/>
        <v/>
      </c>
      <c r="BI596" s="560" t="str">
        <f t="shared" ca="1" si="171"/>
        <v/>
      </c>
      <c r="BJ596" s="560" t="str">
        <f t="shared" ca="1" si="172"/>
        <v/>
      </c>
      <c r="BK596" s="560" t="str">
        <f t="shared" ca="1" si="173"/>
        <v/>
      </c>
      <c r="BL596" s="561" t="str">
        <f t="shared" ca="1" si="174"/>
        <v/>
      </c>
      <c r="CV596" s="1528"/>
      <c r="CW596" s="1529"/>
      <c r="CX596" s="1529"/>
      <c r="CY596" s="1529"/>
      <c r="CZ596" s="1529"/>
      <c r="DA596" s="1529"/>
      <c r="DB596" s="1529"/>
      <c r="DC596" s="1529"/>
      <c r="DD596" s="1991"/>
      <c r="DE596" s="1992"/>
      <c r="DF596" s="1992"/>
      <c r="DG596" s="1993"/>
      <c r="DH596" s="1264"/>
      <c r="DI596" s="1264"/>
      <c r="DJ596" s="1264"/>
      <c r="DK596" s="1264"/>
      <c r="DL596" s="1264"/>
      <c r="DM596" s="1264"/>
      <c r="DN596" s="1264"/>
      <c r="DO596" s="1264"/>
      <c r="DP596" s="1264"/>
      <c r="DQ596" s="1264"/>
      <c r="DR596" s="307"/>
    </row>
    <row r="597" spans="1:122" s="465" customFormat="1" ht="15" customHeight="1">
      <c r="A597" s="1244"/>
      <c r="B597" s="1245"/>
      <c r="C597" s="1245"/>
      <c r="D597" s="469"/>
      <c r="E597" s="888"/>
      <c r="F597" s="274"/>
      <c r="G597" s="274"/>
      <c r="H597" s="274"/>
      <c r="I597" s="274"/>
      <c r="J597" s="274"/>
      <c r="K597" s="274"/>
      <c r="L597" s="889"/>
      <c r="M597" s="275"/>
      <c r="N597" s="268" t="s">
        <v>1681</v>
      </c>
      <c r="O597" s="269"/>
      <c r="P597" s="269"/>
      <c r="Q597" s="269"/>
      <c r="R597" s="269"/>
      <c r="S597" s="269"/>
      <c r="T597" s="269"/>
      <c r="U597" s="269"/>
      <c r="V597" s="269"/>
      <c r="W597" s="269"/>
      <c r="X597" s="269"/>
      <c r="Y597" s="269"/>
      <c r="Z597" s="270"/>
      <c r="AA597" s="586" t="str">
        <f>TEXT($B$104,"###")</f>
        <v>65</v>
      </c>
      <c r="AB597" s="269"/>
      <c r="AC597" s="296"/>
      <c r="AD597" s="474" t="str">
        <f t="shared" si="181"/>
        <v>保守切れ年月</v>
      </c>
      <c r="AE597" s="269"/>
      <c r="AF597" s="269"/>
      <c r="AG597" s="269"/>
      <c r="AH597" s="269"/>
      <c r="AI597" s="269"/>
      <c r="AJ597" s="269"/>
      <c r="AK597" s="269"/>
      <c r="AL597" s="269"/>
      <c r="AM597" s="269"/>
      <c r="AN597" s="269"/>
      <c r="AO597" s="269"/>
      <c r="AP597" s="269"/>
      <c r="AQ597" s="270"/>
      <c r="AR597" s="275"/>
      <c r="AS597" s="275"/>
      <c r="AT597" s="275"/>
      <c r="AU597" s="275"/>
      <c r="AV597" s="275"/>
      <c r="AW597" s="275"/>
      <c r="AX597" s="584"/>
      <c r="AY597" s="471"/>
      <c r="BA597" s="192">
        <f t="shared" si="178"/>
        <v>9</v>
      </c>
      <c r="BB597" s="192">
        <f t="shared" si="179"/>
        <v>3</v>
      </c>
      <c r="BC597" s="192">
        <f t="shared" si="180"/>
        <v>1</v>
      </c>
      <c r="BD597" s="192"/>
      <c r="BE597" s="192"/>
      <c r="BF597" s="192"/>
      <c r="BG597" s="559" t="str">
        <f t="shared" ca="1" si="169"/>
        <v/>
      </c>
      <c r="BH597" s="560" t="str">
        <f t="shared" ca="1" si="170"/>
        <v/>
      </c>
      <c r="BI597" s="560" t="str">
        <f t="shared" ca="1" si="171"/>
        <v/>
      </c>
      <c r="BJ597" s="560" t="str">
        <f t="shared" ca="1" si="172"/>
        <v/>
      </c>
      <c r="BK597" s="560" t="str">
        <f t="shared" ca="1" si="173"/>
        <v/>
      </c>
      <c r="BL597" s="561" t="str">
        <f t="shared" ca="1" si="174"/>
        <v/>
      </c>
      <c r="CV597" s="1528"/>
      <c r="CW597" s="1529"/>
      <c r="CX597" s="1529"/>
      <c r="CY597" s="1529"/>
      <c r="CZ597" s="1529"/>
      <c r="DA597" s="1529"/>
      <c r="DB597" s="1529"/>
      <c r="DC597" s="1529"/>
      <c r="DD597" s="1991"/>
      <c r="DE597" s="1992"/>
      <c r="DF597" s="1992"/>
      <c r="DG597" s="1993"/>
      <c r="DH597" s="1264"/>
      <c r="DI597" s="1264"/>
      <c r="DJ597" s="1264"/>
      <c r="DK597" s="1264"/>
      <c r="DL597" s="1264"/>
      <c r="DM597" s="1264"/>
      <c r="DN597" s="1264"/>
      <c r="DO597" s="1264"/>
      <c r="DP597" s="1264"/>
      <c r="DQ597" s="1264"/>
      <c r="DR597" s="307"/>
    </row>
    <row r="598" spans="1:122" s="465" customFormat="1" ht="15" customHeight="1">
      <c r="A598" s="1244"/>
      <c r="B598" s="1245"/>
      <c r="C598" s="1245"/>
      <c r="D598" s="469"/>
      <c r="E598" s="888"/>
      <c r="F598" s="274"/>
      <c r="G598" s="274"/>
      <c r="H598" s="274"/>
      <c r="I598" s="274"/>
      <c r="J598" s="274"/>
      <c r="K598" s="274"/>
      <c r="L598" s="889"/>
      <c r="M598" s="275"/>
      <c r="N598" s="268" t="s">
        <v>1672</v>
      </c>
      <c r="O598" s="269"/>
      <c r="P598" s="269"/>
      <c r="Q598" s="269"/>
      <c r="R598" s="269"/>
      <c r="S598" s="269"/>
      <c r="T598" s="269"/>
      <c r="U598" s="269"/>
      <c r="V598" s="269"/>
      <c r="W598" s="269"/>
      <c r="X598" s="269"/>
      <c r="Y598" s="269"/>
      <c r="Z598" s="270"/>
      <c r="AA598" s="586" t="str">
        <f>TEXT($B$111,"###")</f>
        <v>72</v>
      </c>
      <c r="AB598" s="269"/>
      <c r="AC598" s="296"/>
      <c r="AD598" s="474" t="str">
        <f t="shared" si="181"/>
        <v>&lt;yymm&gt;予定台数</v>
      </c>
      <c r="AE598" s="269"/>
      <c r="AF598" s="269"/>
      <c r="AG598" s="269"/>
      <c r="AH598" s="269"/>
      <c r="AI598" s="269"/>
      <c r="AJ598" s="269"/>
      <c r="AK598" s="269"/>
      <c r="AL598" s="269"/>
      <c r="AM598" s="269"/>
      <c r="AN598" s="269"/>
      <c r="AO598" s="269"/>
      <c r="AP598" s="269"/>
      <c r="AQ598" s="270"/>
      <c r="AR598" s="275"/>
      <c r="AS598" s="275"/>
      <c r="AT598" s="275"/>
      <c r="AU598" s="275"/>
      <c r="AV598" s="275"/>
      <c r="AW598" s="275"/>
      <c r="AX598" s="584"/>
      <c r="AY598" s="471"/>
      <c r="BA598" s="192">
        <f t="shared" si="178"/>
        <v>9</v>
      </c>
      <c r="BB598" s="192">
        <f t="shared" si="179"/>
        <v>3</v>
      </c>
      <c r="BC598" s="192">
        <f t="shared" si="180"/>
        <v>1</v>
      </c>
      <c r="BD598" s="192"/>
      <c r="BE598" s="192"/>
      <c r="BF598" s="192"/>
      <c r="BG598" s="559" t="str">
        <f t="shared" ca="1" si="169"/>
        <v/>
      </c>
      <c r="BH598" s="560" t="str">
        <f t="shared" ca="1" si="170"/>
        <v/>
      </c>
      <c r="BI598" s="560" t="str">
        <f t="shared" ca="1" si="171"/>
        <v/>
      </c>
      <c r="BJ598" s="560" t="str">
        <f t="shared" ca="1" si="172"/>
        <v/>
      </c>
      <c r="BK598" s="560" t="str">
        <f t="shared" ca="1" si="173"/>
        <v/>
      </c>
      <c r="BL598" s="561" t="str">
        <f t="shared" ca="1" si="174"/>
        <v/>
      </c>
      <c r="CV598" s="1528"/>
      <c r="CW598" s="1529"/>
      <c r="CX598" s="1529"/>
      <c r="CY598" s="1529"/>
      <c r="CZ598" s="1529"/>
      <c r="DA598" s="1529"/>
      <c r="DB598" s="1529"/>
      <c r="DC598" s="1529"/>
      <c r="DD598" s="1991"/>
      <c r="DE598" s="1992"/>
      <c r="DF598" s="1992"/>
      <c r="DG598" s="1993"/>
      <c r="DH598" s="1264"/>
      <c r="DI598" s="1264"/>
      <c r="DJ598" s="1264"/>
      <c r="DK598" s="1264"/>
      <c r="DL598" s="1264"/>
      <c r="DM598" s="1264"/>
      <c r="DN598" s="1264"/>
      <c r="DO598" s="1264"/>
      <c r="DP598" s="1264"/>
      <c r="DQ598" s="1264"/>
      <c r="DR598" s="307"/>
    </row>
    <row r="599" spans="1:122" s="465" customFormat="1" ht="15" customHeight="1">
      <c r="A599" s="1244"/>
      <c r="B599" s="1245"/>
      <c r="C599" s="1245"/>
      <c r="D599" s="469"/>
      <c r="E599" s="888"/>
      <c r="F599" s="274"/>
      <c r="G599" s="274"/>
      <c r="H599" s="274"/>
      <c r="I599" s="274"/>
      <c r="J599" s="274"/>
      <c r="K599" s="274"/>
      <c r="L599" s="889"/>
      <c r="M599" s="275"/>
      <c r="N599" s="268" t="s">
        <v>1673</v>
      </c>
      <c r="O599" s="269"/>
      <c r="P599" s="269"/>
      <c r="Q599" s="269"/>
      <c r="R599" s="269"/>
      <c r="S599" s="269"/>
      <c r="T599" s="269"/>
      <c r="U599" s="269"/>
      <c r="V599" s="269"/>
      <c r="W599" s="269"/>
      <c r="X599" s="269"/>
      <c r="Y599" s="269"/>
      <c r="Z599" s="270"/>
      <c r="AA599" s="586" t="str">
        <f>TEXT($B$112,"###")</f>
        <v>73</v>
      </c>
      <c r="AB599" s="269"/>
      <c r="AC599" s="296"/>
      <c r="AD599" s="474" t="str">
        <f t="shared" si="181"/>
        <v>&lt;yymm&gt;実績台数</v>
      </c>
      <c r="AE599" s="269"/>
      <c r="AF599" s="269"/>
      <c r="AG599" s="269"/>
      <c r="AH599" s="269"/>
      <c r="AI599" s="269"/>
      <c r="AJ599" s="269"/>
      <c r="AK599" s="269"/>
      <c r="AL599" s="269"/>
      <c r="AM599" s="269"/>
      <c r="AN599" s="269"/>
      <c r="AO599" s="269"/>
      <c r="AP599" s="269"/>
      <c r="AQ599" s="270"/>
      <c r="AR599" s="275"/>
      <c r="AS599" s="275"/>
      <c r="AT599" s="275"/>
      <c r="AU599" s="275"/>
      <c r="AV599" s="275"/>
      <c r="AW599" s="275"/>
      <c r="AX599" s="584"/>
      <c r="AY599" s="471"/>
      <c r="BA599" s="192">
        <f t="shared" si="178"/>
        <v>9</v>
      </c>
      <c r="BB599" s="192">
        <f t="shared" si="179"/>
        <v>3</v>
      </c>
      <c r="BC599" s="192">
        <f t="shared" si="180"/>
        <v>1</v>
      </c>
      <c r="BD599" s="192"/>
      <c r="BE599" s="192"/>
      <c r="BF599" s="192"/>
      <c r="BG599" s="559" t="str">
        <f t="shared" ca="1" si="169"/>
        <v/>
      </c>
      <c r="BH599" s="560" t="str">
        <f t="shared" ca="1" si="170"/>
        <v/>
      </c>
      <c r="BI599" s="560" t="str">
        <f t="shared" ca="1" si="171"/>
        <v/>
      </c>
      <c r="BJ599" s="560" t="str">
        <f t="shared" ca="1" si="172"/>
        <v/>
      </c>
      <c r="BK599" s="560" t="str">
        <f t="shared" ca="1" si="173"/>
        <v/>
      </c>
      <c r="BL599" s="561" t="str">
        <f t="shared" ca="1" si="174"/>
        <v/>
      </c>
      <c r="CV599" s="1528"/>
      <c r="CW599" s="1529"/>
      <c r="CX599" s="1529"/>
      <c r="CY599" s="1529"/>
      <c r="CZ599" s="1529"/>
      <c r="DA599" s="1529"/>
      <c r="DB599" s="1529"/>
      <c r="DC599" s="1529"/>
      <c r="DD599" s="1991"/>
      <c r="DE599" s="1992"/>
      <c r="DF599" s="1992"/>
      <c r="DG599" s="1993"/>
      <c r="DH599" s="1264"/>
      <c r="DI599" s="1264"/>
      <c r="DJ599" s="1264"/>
      <c r="DK599" s="1264"/>
      <c r="DL599" s="1264"/>
      <c r="DM599" s="1264"/>
      <c r="DN599" s="1264"/>
      <c r="DO599" s="1264"/>
      <c r="DP599" s="1264"/>
      <c r="DQ599" s="1264"/>
      <c r="DR599" s="307"/>
    </row>
    <row r="600" spans="1:122" s="465" customFormat="1" ht="15" customHeight="1">
      <c r="A600" s="1244"/>
      <c r="B600" s="1245"/>
      <c r="C600" s="1245"/>
      <c r="D600" s="469"/>
      <c r="E600" s="888"/>
      <c r="F600" s="274"/>
      <c r="G600" s="274"/>
      <c r="H600" s="274"/>
      <c r="I600" s="274"/>
      <c r="J600" s="274"/>
      <c r="K600" s="274"/>
      <c r="L600" s="889"/>
      <c r="M600" s="275"/>
      <c r="N600" s="268" t="s">
        <v>1674</v>
      </c>
      <c r="O600" s="269"/>
      <c r="P600" s="269"/>
      <c r="Q600" s="269"/>
      <c r="R600" s="269"/>
      <c r="S600" s="269"/>
      <c r="T600" s="269"/>
      <c r="U600" s="269"/>
      <c r="V600" s="269"/>
      <c r="W600" s="269"/>
      <c r="X600" s="269"/>
      <c r="Y600" s="269"/>
      <c r="Z600" s="270"/>
      <c r="AA600" s="586" t="str">
        <f>TEXT($B$113,"###")</f>
        <v>74</v>
      </c>
      <c r="AB600" s="269"/>
      <c r="AC600" s="296"/>
      <c r="AD600" s="474" t="str">
        <f t="shared" si="181"/>
        <v>&lt;yymm&gt;計画ST</v>
      </c>
      <c r="AE600" s="269"/>
      <c r="AF600" s="269"/>
      <c r="AG600" s="269"/>
      <c r="AH600" s="269"/>
      <c r="AI600" s="269"/>
      <c r="AJ600" s="269"/>
      <c r="AK600" s="269"/>
      <c r="AL600" s="269"/>
      <c r="AM600" s="269"/>
      <c r="AN600" s="269"/>
      <c r="AO600" s="269"/>
      <c r="AP600" s="269"/>
      <c r="AQ600" s="270"/>
      <c r="AR600" s="275"/>
      <c r="AS600" s="275"/>
      <c r="AT600" s="275"/>
      <c r="AU600" s="275"/>
      <c r="AV600" s="275"/>
      <c r="AW600" s="275"/>
      <c r="AX600" s="584"/>
      <c r="AY600" s="471"/>
      <c r="BA600" s="192">
        <f t="shared" ref="BA600:BC601" si="182">BA599</f>
        <v>9</v>
      </c>
      <c r="BB600" s="192">
        <f t="shared" si="182"/>
        <v>3</v>
      </c>
      <c r="BC600" s="192">
        <f t="shared" si="182"/>
        <v>1</v>
      </c>
      <c r="BD600" s="192"/>
      <c r="BE600" s="192"/>
      <c r="BF600" s="192"/>
      <c r="BG600" s="559" t="str">
        <f t="shared" ca="1" si="169"/>
        <v/>
      </c>
      <c r="BH600" s="560" t="str">
        <f t="shared" ca="1" si="170"/>
        <v/>
      </c>
      <c r="BI600" s="560" t="str">
        <f t="shared" ca="1" si="171"/>
        <v/>
      </c>
      <c r="BJ600" s="560" t="str">
        <f t="shared" ca="1" si="172"/>
        <v/>
      </c>
      <c r="BK600" s="560" t="str">
        <f t="shared" ca="1" si="173"/>
        <v/>
      </c>
      <c r="BL600" s="561" t="str">
        <f t="shared" ca="1" si="174"/>
        <v/>
      </c>
      <c r="CV600" s="1528"/>
      <c r="CW600" s="1529"/>
      <c r="CX600" s="1529"/>
      <c r="CY600" s="1529"/>
      <c r="CZ600" s="1529"/>
      <c r="DA600" s="1529"/>
      <c r="DB600" s="1529"/>
      <c r="DC600" s="1529"/>
      <c r="DD600" s="1991"/>
      <c r="DE600" s="1992"/>
      <c r="DF600" s="1992"/>
      <c r="DG600" s="1993"/>
      <c r="DH600" s="1264"/>
      <c r="DI600" s="1264"/>
      <c r="DJ600" s="1264"/>
      <c r="DK600" s="1264"/>
      <c r="DL600" s="1264"/>
      <c r="DM600" s="1264"/>
      <c r="DN600" s="1264"/>
      <c r="DO600" s="1264"/>
      <c r="DP600" s="1264"/>
      <c r="DQ600" s="1264"/>
      <c r="DR600" s="307"/>
    </row>
    <row r="601" spans="1:122" s="465" customFormat="1" ht="15" customHeight="1">
      <c r="A601" s="1244"/>
      <c r="B601" s="1245"/>
      <c r="C601" s="1245"/>
      <c r="D601" s="469"/>
      <c r="E601" s="888"/>
      <c r="F601" s="274"/>
      <c r="G601" s="274"/>
      <c r="H601" s="274"/>
      <c r="I601" s="274"/>
      <c r="J601" s="274"/>
      <c r="K601" s="274"/>
      <c r="L601" s="889"/>
      <c r="M601" s="275"/>
      <c r="N601" s="268" t="s">
        <v>451</v>
      </c>
      <c r="O601" s="269"/>
      <c r="P601" s="269"/>
      <c r="Q601" s="269"/>
      <c r="R601" s="269"/>
      <c r="S601" s="269"/>
      <c r="T601" s="269"/>
      <c r="U601" s="269"/>
      <c r="V601" s="269"/>
      <c r="W601" s="269"/>
      <c r="X601" s="269"/>
      <c r="Y601" s="269"/>
      <c r="Z601" s="270"/>
      <c r="AA601" s="581" t="s">
        <v>53</v>
      </c>
      <c r="AB601" s="269"/>
      <c r="AC601" s="296"/>
      <c r="AD601" s="474" t="s">
        <v>326</v>
      </c>
      <c r="AE601" s="269"/>
      <c r="AF601" s="269"/>
      <c r="AG601" s="269"/>
      <c r="AH601" s="269"/>
      <c r="AI601" s="269"/>
      <c r="AJ601" s="269"/>
      <c r="AK601" s="269"/>
      <c r="AL601" s="269"/>
      <c r="AM601" s="269"/>
      <c r="AN601" s="269"/>
      <c r="AO601" s="269"/>
      <c r="AP601" s="269"/>
      <c r="AQ601" s="270"/>
      <c r="AR601" s="275"/>
      <c r="AS601" s="275"/>
      <c r="AT601" s="275"/>
      <c r="AU601" s="275"/>
      <c r="AV601" s="275"/>
      <c r="AW601" s="275"/>
      <c r="AX601" s="584"/>
      <c r="AY601" s="471"/>
      <c r="BA601" s="192">
        <f t="shared" si="182"/>
        <v>9</v>
      </c>
      <c r="BB601" s="192">
        <f t="shared" si="182"/>
        <v>3</v>
      </c>
      <c r="BC601" s="192">
        <f t="shared" si="182"/>
        <v>1</v>
      </c>
      <c r="BD601" s="192"/>
      <c r="BE601" s="192"/>
      <c r="BF601" s="192"/>
      <c r="BG601" s="559" t="str">
        <f t="shared" ca="1" si="169"/>
        <v/>
      </c>
      <c r="BH601" s="560" t="str">
        <f t="shared" ca="1" si="170"/>
        <v/>
      </c>
      <c r="BI601" s="560" t="str">
        <f t="shared" ca="1" si="171"/>
        <v/>
      </c>
      <c r="BJ601" s="560" t="str">
        <f t="shared" ca="1" si="172"/>
        <v/>
      </c>
      <c r="BK601" s="560" t="str">
        <f t="shared" ca="1" si="173"/>
        <v/>
      </c>
      <c r="BL601" s="561" t="str">
        <f t="shared" ca="1" si="174"/>
        <v/>
      </c>
      <c r="CV601" s="1528"/>
      <c r="CW601" s="1529"/>
      <c r="CX601" s="1529"/>
      <c r="CY601" s="1529"/>
      <c r="CZ601" s="1529"/>
      <c r="DA601" s="1529"/>
      <c r="DB601" s="1529"/>
      <c r="DC601" s="1529"/>
      <c r="DD601" s="1991"/>
      <c r="DE601" s="1992"/>
      <c r="DF601" s="1992"/>
      <c r="DG601" s="1993"/>
      <c r="DH601" s="1264"/>
      <c r="DI601" s="1264"/>
      <c r="DJ601" s="1264"/>
      <c r="DK601" s="1264"/>
      <c r="DL601" s="1264"/>
      <c r="DM601" s="1264"/>
      <c r="DN601" s="1264"/>
      <c r="DO601" s="1264"/>
      <c r="DP601" s="1264"/>
      <c r="DQ601" s="1264"/>
      <c r="DR601" s="307"/>
    </row>
    <row r="602" spans="1:122" s="465" customFormat="1" ht="15" customHeight="1">
      <c r="A602" s="1244"/>
      <c r="B602" s="1245"/>
      <c r="C602" s="1245"/>
      <c r="D602" s="469"/>
      <c r="E602" s="888"/>
      <c r="F602" s="274"/>
      <c r="G602" s="274"/>
      <c r="H602" s="274"/>
      <c r="I602" s="274"/>
      <c r="J602" s="274"/>
      <c r="K602" s="274"/>
      <c r="L602" s="274"/>
      <c r="M602" s="589"/>
      <c r="N602" s="261" t="s">
        <v>452</v>
      </c>
      <c r="O602" s="271"/>
      <c r="P602" s="271"/>
      <c r="Q602" s="271"/>
      <c r="R602" s="271"/>
      <c r="S602" s="271"/>
      <c r="T602" s="271"/>
      <c r="U602" s="271"/>
      <c r="V602" s="271"/>
      <c r="W602" s="271"/>
      <c r="X602" s="271"/>
      <c r="Y602" s="271"/>
      <c r="Z602" s="272"/>
      <c r="AA602" s="481" t="s">
        <v>53</v>
      </c>
      <c r="AB602" s="271"/>
      <c r="AC602" s="262"/>
      <c r="AD602" s="588" t="s">
        <v>472</v>
      </c>
      <c r="AE602" s="271"/>
      <c r="AF602" s="271"/>
      <c r="AG602" s="271"/>
      <c r="AH602" s="271"/>
      <c r="AI602" s="271"/>
      <c r="AJ602" s="271"/>
      <c r="AK602" s="271"/>
      <c r="AL602" s="271"/>
      <c r="AM602" s="271"/>
      <c r="AN602" s="271"/>
      <c r="AO602" s="271"/>
      <c r="AP602" s="271"/>
      <c r="AQ602" s="272"/>
      <c r="AR602" s="275"/>
      <c r="AS602" s="275"/>
      <c r="AT602" s="275"/>
      <c r="AU602" s="275"/>
      <c r="AV602" s="275"/>
      <c r="AW602" s="275"/>
      <c r="AX602" s="584"/>
      <c r="AY602" s="471"/>
      <c r="BA602" s="192">
        <f t="shared" ref="BA602:BC603" si="183">BA601</f>
        <v>9</v>
      </c>
      <c r="BB602" s="192">
        <f t="shared" si="183"/>
        <v>3</v>
      </c>
      <c r="BC602" s="192">
        <f t="shared" si="183"/>
        <v>1</v>
      </c>
      <c r="BD602" s="192"/>
      <c r="BE602" s="192"/>
      <c r="BF602" s="192"/>
      <c r="BG602" s="559" t="str">
        <f t="shared" ca="1" si="169"/>
        <v/>
      </c>
      <c r="BH602" s="560" t="str">
        <f t="shared" ca="1" si="170"/>
        <v/>
      </c>
      <c r="BI602" s="560" t="str">
        <f t="shared" ca="1" si="171"/>
        <v/>
      </c>
      <c r="BJ602" s="560" t="str">
        <f t="shared" ca="1" si="172"/>
        <v/>
      </c>
      <c r="BK602" s="560" t="str">
        <f t="shared" ca="1" si="173"/>
        <v/>
      </c>
      <c r="BL602" s="561" t="str">
        <f t="shared" ca="1" si="174"/>
        <v/>
      </c>
      <c r="CV602" s="1528"/>
      <c r="CW602" s="1529"/>
      <c r="CX602" s="1529"/>
      <c r="CY602" s="1529"/>
      <c r="CZ602" s="1529"/>
      <c r="DA602" s="1529"/>
      <c r="DB602" s="1529"/>
      <c r="DC602" s="1529"/>
      <c r="DD602" s="1991"/>
      <c r="DE602" s="1992"/>
      <c r="DF602" s="1992"/>
      <c r="DG602" s="1993"/>
      <c r="DH602" s="1264"/>
      <c r="DI602" s="1264"/>
      <c r="DJ602" s="1264"/>
      <c r="DK602" s="1264"/>
      <c r="DL602" s="1264"/>
      <c r="DM602" s="1264"/>
      <c r="DN602" s="1264"/>
      <c r="DO602" s="1264"/>
      <c r="DP602" s="1264"/>
      <c r="DQ602" s="1264"/>
      <c r="DR602" s="307"/>
    </row>
    <row r="603" spans="1:122" s="465" customFormat="1" ht="15" customHeight="1">
      <c r="A603" s="1281"/>
      <c r="B603" s="1083"/>
      <c r="C603" s="1083"/>
      <c r="D603" s="469"/>
      <c r="E603" s="1283"/>
      <c r="F603" s="1284"/>
      <c r="G603" s="1284"/>
      <c r="H603" s="1284"/>
      <c r="I603" s="1284"/>
      <c r="J603" s="1284"/>
      <c r="K603" s="1284"/>
      <c r="L603" s="1284"/>
      <c r="M603" s="1283"/>
      <c r="N603" s="1284"/>
      <c r="O603" s="1284"/>
      <c r="P603" s="1284"/>
      <c r="Q603" s="1284"/>
      <c r="R603" s="1284"/>
      <c r="S603" s="1284"/>
      <c r="T603" s="1284"/>
      <c r="U603" s="1284"/>
      <c r="V603" s="1284"/>
      <c r="W603" s="1284"/>
      <c r="X603" s="1284"/>
      <c r="Y603" s="1284"/>
      <c r="Z603" s="1284"/>
      <c r="AA603" s="1284"/>
      <c r="AB603" s="1284"/>
      <c r="AC603" s="1284"/>
      <c r="AD603" s="1284"/>
      <c r="AE603" s="1284"/>
      <c r="AF603" s="1284"/>
      <c r="AG603" s="1284"/>
      <c r="AH603" s="1284"/>
      <c r="AI603" s="1284"/>
      <c r="AJ603" s="1284"/>
      <c r="AK603" s="1284"/>
      <c r="AL603" s="1284"/>
      <c r="AM603" s="1284"/>
      <c r="AN603" s="1284"/>
      <c r="AO603" s="1284"/>
      <c r="AP603" s="1284"/>
      <c r="AQ603" s="1284"/>
      <c r="AR603" s="1284"/>
      <c r="AS603" s="1284"/>
      <c r="AT603" s="1284"/>
      <c r="AU603" s="1284"/>
      <c r="AV603" s="1284"/>
      <c r="AW603" s="1284"/>
      <c r="AX603" s="1285"/>
      <c r="AY603" s="1280"/>
      <c r="BA603" s="192">
        <f t="shared" si="183"/>
        <v>9</v>
      </c>
      <c r="BB603" s="192">
        <f t="shared" si="183"/>
        <v>3</v>
      </c>
      <c r="BC603" s="192">
        <f t="shared" si="183"/>
        <v>1</v>
      </c>
      <c r="BD603" s="192"/>
      <c r="BE603" s="192"/>
      <c r="BF603" s="192"/>
      <c r="BG603" s="559" t="str">
        <f t="shared" ca="1" si="169"/>
        <v/>
      </c>
      <c r="BH603" s="560" t="str">
        <f t="shared" ca="1" si="170"/>
        <v/>
      </c>
      <c r="BI603" s="560" t="str">
        <f t="shared" ca="1" si="171"/>
        <v/>
      </c>
      <c r="BJ603" s="560" t="str">
        <f t="shared" ca="1" si="172"/>
        <v/>
      </c>
      <c r="BK603" s="560" t="str">
        <f t="shared" ca="1" si="173"/>
        <v/>
      </c>
      <c r="BL603" s="561" t="str">
        <f t="shared" ca="1" si="174"/>
        <v/>
      </c>
      <c r="CV603" s="1528"/>
      <c r="CW603" s="1529"/>
      <c r="CX603" s="1529"/>
      <c r="CY603" s="1529"/>
      <c r="CZ603" s="1529"/>
      <c r="DA603" s="1529"/>
      <c r="DB603" s="1529"/>
      <c r="DC603" s="1529"/>
      <c r="DD603" s="1991"/>
      <c r="DE603" s="1992"/>
      <c r="DF603" s="1992"/>
      <c r="DG603" s="1993"/>
      <c r="DH603" s="1264"/>
      <c r="DI603" s="1264"/>
      <c r="DJ603" s="1264"/>
      <c r="DK603" s="1264"/>
      <c r="DL603" s="1264"/>
      <c r="DM603" s="1264"/>
      <c r="DN603" s="1264"/>
      <c r="DO603" s="1264"/>
      <c r="DP603" s="1264"/>
      <c r="DQ603" s="1264"/>
      <c r="DR603" s="307"/>
    </row>
    <row r="604" spans="1:122" s="465" customFormat="1" ht="15" customHeight="1">
      <c r="A604" s="1863" t="str">
        <f>BA604&amp;"."&amp;BB604</f>
        <v>9.4</v>
      </c>
      <c r="B604" s="1864"/>
      <c r="C604" s="1864"/>
      <c r="D604" s="475" t="s">
        <v>1668</v>
      </c>
      <c r="E604" s="275"/>
      <c r="F604" s="275"/>
      <c r="G604" s="479"/>
      <c r="H604" s="275"/>
      <c r="I604" s="475"/>
      <c r="J604" s="475"/>
      <c r="K604" s="475"/>
      <c r="L604" s="475"/>
      <c r="M604" s="475"/>
      <c r="N604" s="475"/>
      <c r="O604" s="475"/>
      <c r="P604" s="475"/>
      <c r="Q604" s="475"/>
      <c r="R604" s="475"/>
      <c r="S604" s="475"/>
      <c r="T604" s="475"/>
      <c r="U604" s="475"/>
      <c r="V604" s="475"/>
      <c r="W604" s="475"/>
      <c r="X604" s="475"/>
      <c r="Y604" s="475"/>
      <c r="Z604" s="475"/>
      <c r="AA604" s="475"/>
      <c r="AB604" s="475"/>
      <c r="AC604" s="475"/>
      <c r="AD604" s="469"/>
      <c r="AE604" s="469"/>
      <c r="AF604" s="469"/>
      <c r="AG604" s="469"/>
      <c r="AH604" s="469"/>
      <c r="AI604" s="469"/>
      <c r="AJ604" s="469"/>
      <c r="AK604" s="469"/>
      <c r="AL604" s="469"/>
      <c r="AM604" s="475"/>
      <c r="AN604" s="475"/>
      <c r="AO604" s="475"/>
      <c r="AP604" s="475"/>
      <c r="AQ604" s="475"/>
      <c r="AR604" s="475"/>
      <c r="AS604" s="469"/>
      <c r="AT604" s="475"/>
      <c r="AU604" s="475"/>
      <c r="AV604" s="475"/>
      <c r="AW604" s="475"/>
      <c r="AX604" s="475"/>
      <c r="AY604" s="471"/>
      <c r="BA604" s="192">
        <f>BA603</f>
        <v>9</v>
      </c>
      <c r="BB604" s="193">
        <f>BB603+1</f>
        <v>4</v>
      </c>
      <c r="BC604" s="192"/>
      <c r="BD604" s="192"/>
      <c r="BE604" s="192"/>
      <c r="BF604" s="192"/>
      <c r="BG604" s="559" t="str">
        <f t="shared" ca="1" si="169"/>
        <v/>
      </c>
      <c r="BH604" s="560" t="str">
        <f t="shared" ca="1" si="170"/>
        <v/>
      </c>
      <c r="BI604" s="560" t="str">
        <f t="shared" ca="1" si="171"/>
        <v/>
      </c>
      <c r="BJ604" s="560" t="str">
        <f t="shared" ca="1" si="172"/>
        <v/>
      </c>
      <c r="BK604" s="560" t="str">
        <f t="shared" ca="1" si="173"/>
        <v/>
      </c>
      <c r="BL604" s="561" t="str">
        <f t="shared" ca="1" si="174"/>
        <v/>
      </c>
      <c r="CV604" s="1488" t="s">
        <v>2265</v>
      </c>
      <c r="CW604" s="1489"/>
      <c r="CX604" s="1489"/>
      <c r="CY604" s="1489"/>
      <c r="CZ604" s="1489"/>
      <c r="DA604" s="1489"/>
      <c r="DB604" s="1489"/>
      <c r="DC604" s="1489"/>
      <c r="DD604" s="1859">
        <v>44643</v>
      </c>
      <c r="DE604" s="1860"/>
      <c r="DF604" s="1860"/>
      <c r="DG604" s="1861"/>
      <c r="DH604" s="1264"/>
      <c r="DI604" s="1264"/>
      <c r="DJ604" s="1264"/>
      <c r="DK604" s="1264"/>
      <c r="DL604" s="1264"/>
      <c r="DM604" s="1264"/>
      <c r="DN604" s="1264"/>
      <c r="DO604" s="1264"/>
      <c r="DP604" s="1264"/>
      <c r="DQ604" s="1264"/>
      <c r="DR604" s="307"/>
    </row>
    <row r="605" spans="1:122" s="465" customFormat="1" ht="15" customHeight="1">
      <c r="A605" s="1246"/>
      <c r="B605" s="1253"/>
      <c r="C605" s="1253"/>
      <c r="D605" s="475" t="s">
        <v>543</v>
      </c>
      <c r="E605" s="1253"/>
      <c r="F605" s="275"/>
      <c r="G605" s="475"/>
      <c r="H605" s="475"/>
      <c r="I605" s="475"/>
      <c r="J605" s="475"/>
      <c r="K605" s="475"/>
      <c r="L605" s="475"/>
      <c r="M605" s="475"/>
      <c r="N605" s="475"/>
      <c r="O605" s="475"/>
      <c r="P605" s="475"/>
      <c r="Q605" s="475"/>
      <c r="R605" s="475"/>
      <c r="S605" s="475"/>
      <c r="T605" s="475"/>
      <c r="U605" s="469"/>
      <c r="V605" s="475"/>
      <c r="W605" s="475"/>
      <c r="X605" s="475"/>
      <c r="Y605" s="475"/>
      <c r="Z605" s="475"/>
      <c r="AA605" s="475"/>
      <c r="AB605" s="475"/>
      <c r="AC605" s="475"/>
      <c r="AD605" s="475"/>
      <c r="AE605" s="475"/>
      <c r="AF605" s="475"/>
      <c r="AG605" s="475"/>
      <c r="AH605" s="475"/>
      <c r="AI605" s="475"/>
      <c r="AJ605" s="475"/>
      <c r="AK605" s="475"/>
      <c r="AL605" s="475"/>
      <c r="AM605" s="475"/>
      <c r="AN605" s="475"/>
      <c r="AO605" s="475"/>
      <c r="AP605" s="475"/>
      <c r="AQ605" s="475"/>
      <c r="AR605" s="475"/>
      <c r="AS605" s="475"/>
      <c r="AT605" s="475"/>
      <c r="AU605" s="475"/>
      <c r="AV605" s="475"/>
      <c r="AW605" s="475"/>
      <c r="AX605" s="475"/>
      <c r="AY605" s="471"/>
      <c r="BA605" s="192">
        <f>BA604</f>
        <v>9</v>
      </c>
      <c r="BB605" s="192">
        <f>BB604</f>
        <v>4</v>
      </c>
      <c r="BC605" s="192"/>
      <c r="BD605" s="192"/>
      <c r="BE605" s="192"/>
      <c r="BF605" s="192"/>
      <c r="BG605" s="559" t="str">
        <f t="shared" ca="1" si="169"/>
        <v/>
      </c>
      <c r="BH605" s="560" t="str">
        <f t="shared" ca="1" si="170"/>
        <v/>
      </c>
      <c r="BI605" s="560" t="str">
        <f t="shared" ca="1" si="171"/>
        <v/>
      </c>
      <c r="BJ605" s="560" t="str">
        <f t="shared" ca="1" si="172"/>
        <v/>
      </c>
      <c r="BK605" s="560" t="str">
        <f t="shared" ca="1" si="173"/>
        <v/>
      </c>
      <c r="BL605" s="561" t="str">
        <f t="shared" ca="1" si="174"/>
        <v/>
      </c>
      <c r="CV605" s="1528"/>
      <c r="CW605" s="1529"/>
      <c r="CX605" s="1529"/>
      <c r="CY605" s="1529"/>
      <c r="CZ605" s="1529"/>
      <c r="DA605" s="1529"/>
      <c r="DB605" s="1529"/>
      <c r="DC605" s="1529"/>
      <c r="DD605" s="1991"/>
      <c r="DE605" s="1992"/>
      <c r="DF605" s="1992"/>
      <c r="DG605" s="1993"/>
      <c r="DH605" s="1264"/>
      <c r="DI605" s="1264"/>
      <c r="DJ605" s="1264"/>
      <c r="DK605" s="1264"/>
      <c r="DL605" s="1264"/>
      <c r="DM605" s="1264"/>
      <c r="DN605" s="1264"/>
      <c r="DO605" s="1264"/>
      <c r="DP605" s="1264"/>
      <c r="DQ605" s="1264"/>
      <c r="DR605" s="307"/>
    </row>
    <row r="606" spans="1:122" s="465" customFormat="1" ht="15" customHeight="1">
      <c r="A606" s="1244"/>
      <c r="B606" s="1245"/>
      <c r="C606" s="1245"/>
      <c r="D606" s="1870" t="s">
        <v>265</v>
      </c>
      <c r="E606" s="1871"/>
      <c r="F606" s="1871"/>
      <c r="G606" s="1871"/>
      <c r="H606" s="1871"/>
      <c r="I606" s="1871"/>
      <c r="J606" s="1871"/>
      <c r="K606" s="1872"/>
      <c r="L606" s="1256" t="s">
        <v>964</v>
      </c>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c r="AJ606" s="266"/>
      <c r="AK606" s="266"/>
      <c r="AL606" s="266"/>
      <c r="AM606" s="266"/>
      <c r="AN606" s="266"/>
      <c r="AO606" s="266"/>
      <c r="AP606" s="266"/>
      <c r="AQ606" s="266"/>
      <c r="AR606" s="266"/>
      <c r="AS606" s="266"/>
      <c r="AT606" s="266"/>
      <c r="AU606" s="266"/>
      <c r="AV606" s="266"/>
      <c r="AW606" s="266"/>
      <c r="AX606" s="267"/>
      <c r="AY606" s="471"/>
      <c r="BA606" s="192">
        <f>BA605</f>
        <v>9</v>
      </c>
      <c r="BB606" s="192">
        <f>BB605</f>
        <v>4</v>
      </c>
      <c r="BC606" s="192"/>
      <c r="BD606" s="192"/>
      <c r="BE606" s="192"/>
      <c r="BF606" s="192"/>
      <c r="BG606" s="559" t="str">
        <f t="shared" ca="1" si="169"/>
        <v/>
      </c>
      <c r="BH606" s="560" t="str">
        <f t="shared" ca="1" si="170"/>
        <v/>
      </c>
      <c r="BI606" s="560" t="str">
        <f t="shared" ca="1" si="171"/>
        <v/>
      </c>
      <c r="BJ606" s="560" t="str">
        <f t="shared" ca="1" si="172"/>
        <v/>
      </c>
      <c r="BK606" s="560" t="str">
        <f t="shared" ca="1" si="173"/>
        <v/>
      </c>
      <c r="BL606" s="561" t="str">
        <f t="shared" ca="1" si="174"/>
        <v/>
      </c>
      <c r="CV606" s="1528"/>
      <c r="CW606" s="1529"/>
      <c r="CX606" s="1529"/>
      <c r="CY606" s="1529"/>
      <c r="CZ606" s="1529"/>
      <c r="DA606" s="1529"/>
      <c r="DB606" s="1529"/>
      <c r="DC606" s="1529"/>
      <c r="DD606" s="1991"/>
      <c r="DE606" s="1992"/>
      <c r="DF606" s="1992"/>
      <c r="DG606" s="1993"/>
      <c r="DH606" s="1264"/>
      <c r="DI606" s="1264"/>
      <c r="DJ606" s="1264"/>
      <c r="DK606" s="1264"/>
      <c r="DL606" s="1264"/>
      <c r="DM606" s="1264"/>
      <c r="DN606" s="1264"/>
      <c r="DO606" s="1264"/>
      <c r="DP606" s="1264"/>
      <c r="DQ606" s="1264"/>
      <c r="DR606" s="307"/>
    </row>
    <row r="607" spans="1:122" s="465" customFormat="1" ht="15" customHeight="1">
      <c r="A607" s="1244"/>
      <c r="B607" s="1245"/>
      <c r="C607" s="1245"/>
      <c r="D607" s="1873" t="s">
        <v>331</v>
      </c>
      <c r="E607" s="1874"/>
      <c r="F607" s="1874"/>
      <c r="G607" s="1874"/>
      <c r="H607" s="1874"/>
      <c r="I607" s="1874"/>
      <c r="J607" s="1874"/>
      <c r="K607" s="1875"/>
      <c r="L607" s="268" t="s">
        <v>1661</v>
      </c>
      <c r="M607" s="269"/>
      <c r="N607" s="269"/>
      <c r="O607" s="269"/>
      <c r="P607" s="269"/>
      <c r="Q607" s="269"/>
      <c r="R607" s="269"/>
      <c r="S607" s="269"/>
      <c r="T607" s="269"/>
      <c r="U607" s="269"/>
      <c r="V607" s="269"/>
      <c r="W607" s="269"/>
      <c r="X607" s="269"/>
      <c r="Y607" s="269"/>
      <c r="Z607" s="269"/>
      <c r="AA607" s="269"/>
      <c r="AB607" s="269"/>
      <c r="AC607" s="269"/>
      <c r="AD607" s="269"/>
      <c r="AE607" s="269"/>
      <c r="AF607" s="269"/>
      <c r="AG607" s="269"/>
      <c r="AH607" s="269"/>
      <c r="AI607" s="269"/>
      <c r="AJ607" s="269"/>
      <c r="AK607" s="269"/>
      <c r="AL607" s="269"/>
      <c r="AM607" s="269"/>
      <c r="AN607" s="269"/>
      <c r="AO607" s="269"/>
      <c r="AP607" s="269"/>
      <c r="AQ607" s="269"/>
      <c r="AR607" s="269"/>
      <c r="AS607" s="269"/>
      <c r="AT607" s="269"/>
      <c r="AU607" s="269"/>
      <c r="AV607" s="269"/>
      <c r="AW607" s="269"/>
      <c r="AX607" s="270"/>
      <c r="AY607" s="471"/>
      <c r="BA607" s="192">
        <f>BA606</f>
        <v>9</v>
      </c>
      <c r="BB607" s="192">
        <f>BB606</f>
        <v>4</v>
      </c>
      <c r="BC607" s="192"/>
      <c r="BD607" s="192"/>
      <c r="BE607" s="192"/>
      <c r="BF607" s="192"/>
      <c r="BG607" s="559" t="str">
        <f t="shared" ca="1" si="169"/>
        <v/>
      </c>
      <c r="BH607" s="560" t="str">
        <f t="shared" ca="1" si="170"/>
        <v/>
      </c>
      <c r="BI607" s="560" t="str">
        <f t="shared" ca="1" si="171"/>
        <v/>
      </c>
      <c r="BJ607" s="560" t="str">
        <f t="shared" ca="1" si="172"/>
        <v/>
      </c>
      <c r="BK607" s="560" t="str">
        <f t="shared" ca="1" si="173"/>
        <v/>
      </c>
      <c r="BL607" s="561" t="str">
        <f t="shared" ca="1" si="174"/>
        <v/>
      </c>
      <c r="CV607" s="1528"/>
      <c r="CW607" s="1529"/>
      <c r="CX607" s="1529"/>
      <c r="CY607" s="1529"/>
      <c r="CZ607" s="1529"/>
      <c r="DA607" s="1529"/>
      <c r="DB607" s="1529"/>
      <c r="DC607" s="1529"/>
      <c r="DD607" s="1991"/>
      <c r="DE607" s="1992"/>
      <c r="DF607" s="1992"/>
      <c r="DG607" s="1993"/>
      <c r="DH607" s="1264"/>
      <c r="DI607" s="1264"/>
      <c r="DJ607" s="1264"/>
      <c r="DK607" s="1264"/>
      <c r="DL607" s="1264"/>
      <c r="DM607" s="1264"/>
      <c r="DN607" s="1264"/>
      <c r="DO607" s="1264"/>
      <c r="DP607" s="1264"/>
      <c r="DQ607" s="1264"/>
      <c r="DR607" s="307"/>
    </row>
    <row r="608" spans="1:122" s="465" customFormat="1" ht="15" customHeight="1">
      <c r="A608" s="1244"/>
      <c r="B608" s="1245"/>
      <c r="C608" s="1245"/>
      <c r="D608" s="1873" t="s">
        <v>1662</v>
      </c>
      <c r="E608" s="1874"/>
      <c r="F608" s="1874"/>
      <c r="G608" s="1874"/>
      <c r="H608" s="1874"/>
      <c r="I608" s="1874"/>
      <c r="J608" s="1874"/>
      <c r="K608" s="1875"/>
      <c r="L608" s="275"/>
      <c r="M608" s="275"/>
      <c r="N608" s="275"/>
      <c r="O608" s="275"/>
      <c r="P608" s="275"/>
      <c r="Q608" s="275"/>
      <c r="R608" s="275"/>
      <c r="S608" s="275"/>
      <c r="T608" s="275"/>
      <c r="U608" s="275"/>
      <c r="V608" s="275"/>
      <c r="W608" s="275"/>
      <c r="X608" s="275"/>
      <c r="Y608" s="275"/>
      <c r="Z608" s="275"/>
      <c r="AA608" s="275"/>
      <c r="AB608" s="275"/>
      <c r="AC608" s="275"/>
      <c r="AD608" s="275"/>
      <c r="AE608" s="275"/>
      <c r="AF608" s="275"/>
      <c r="AG608" s="275"/>
      <c r="AH608" s="275"/>
      <c r="AI608" s="275"/>
      <c r="AJ608" s="275"/>
      <c r="AK608" s="275"/>
      <c r="AL608" s="275"/>
      <c r="AM608" s="275"/>
      <c r="AN608" s="275"/>
      <c r="AO608" s="275"/>
      <c r="AP608" s="275"/>
      <c r="AQ608" s="275"/>
      <c r="AR608" s="275"/>
      <c r="AS608" s="275"/>
      <c r="AT608" s="275"/>
      <c r="AU608" s="275"/>
      <c r="AV608" s="275"/>
      <c r="AW608" s="275"/>
      <c r="AX608" s="584"/>
      <c r="AY608" s="471"/>
      <c r="BA608" s="192">
        <f>BA607</f>
        <v>9</v>
      </c>
      <c r="BB608" s="192">
        <f>BB607</f>
        <v>4</v>
      </c>
      <c r="BC608" s="192"/>
      <c r="BD608" s="192"/>
      <c r="BE608" s="192"/>
      <c r="BF608" s="192"/>
      <c r="BG608" s="559" t="str">
        <f t="shared" ca="1" si="169"/>
        <v/>
      </c>
      <c r="BH608" s="560" t="str">
        <f t="shared" ca="1" si="170"/>
        <v/>
      </c>
      <c r="BI608" s="560" t="str">
        <f t="shared" ca="1" si="171"/>
        <v/>
      </c>
      <c r="BJ608" s="560" t="str">
        <f t="shared" ca="1" si="172"/>
        <v/>
      </c>
      <c r="BK608" s="560" t="str">
        <f t="shared" ca="1" si="173"/>
        <v/>
      </c>
      <c r="BL608" s="561" t="str">
        <f t="shared" ca="1" si="174"/>
        <v/>
      </c>
      <c r="CV608" s="1528"/>
      <c r="CW608" s="1529"/>
      <c r="CX608" s="1529"/>
      <c r="CY608" s="1529"/>
      <c r="CZ608" s="1529"/>
      <c r="DA608" s="1529"/>
      <c r="DB608" s="1529"/>
      <c r="DC608" s="1529"/>
      <c r="DD608" s="1991"/>
      <c r="DE608" s="1992"/>
      <c r="DF608" s="1992"/>
      <c r="DG608" s="1993"/>
      <c r="DH608" s="1264"/>
      <c r="DI608" s="1264"/>
      <c r="DJ608" s="1264"/>
      <c r="DK608" s="1264"/>
      <c r="DL608" s="1264"/>
      <c r="DM608" s="1264"/>
      <c r="DN608" s="1264"/>
      <c r="DO608" s="1264"/>
      <c r="DP608" s="1264"/>
      <c r="DQ608" s="1264"/>
      <c r="DR608" s="307"/>
    </row>
    <row r="609" spans="1:122" s="465" customFormat="1" ht="15" customHeight="1">
      <c r="A609" s="1244"/>
      <c r="B609" s="1245"/>
      <c r="C609" s="1245"/>
      <c r="D609" s="888"/>
      <c r="E609" s="274"/>
      <c r="F609" s="274"/>
      <c r="G609" s="274"/>
      <c r="H609" s="274"/>
      <c r="I609" s="274"/>
      <c r="J609" s="274"/>
      <c r="K609" s="889"/>
      <c r="L609" s="275"/>
      <c r="M609" s="1876" t="s">
        <v>481</v>
      </c>
      <c r="N609" s="1877"/>
      <c r="O609" s="1877"/>
      <c r="P609" s="1877"/>
      <c r="Q609" s="1877"/>
      <c r="R609" s="1877"/>
      <c r="S609" s="1877"/>
      <c r="T609" s="1877"/>
      <c r="U609" s="1877"/>
      <c r="V609" s="1877"/>
      <c r="W609" s="1877"/>
      <c r="X609" s="1877"/>
      <c r="Y609" s="1878"/>
      <c r="Z609" s="1956" t="s">
        <v>482</v>
      </c>
      <c r="AA609" s="1957"/>
      <c r="AB609" s="1957"/>
      <c r="AC609" s="1957"/>
      <c r="AD609" s="1957"/>
      <c r="AE609" s="1957"/>
      <c r="AF609" s="1957"/>
      <c r="AG609" s="1957"/>
      <c r="AH609" s="1957"/>
      <c r="AI609" s="1957"/>
      <c r="AJ609" s="1957"/>
      <c r="AK609" s="1957"/>
      <c r="AL609" s="1957"/>
      <c r="AM609" s="1957"/>
      <c r="AN609" s="1957"/>
      <c r="AO609" s="1957"/>
      <c r="AP609" s="1958"/>
      <c r="AQ609" s="275"/>
      <c r="AR609" s="275"/>
      <c r="AS609" s="275"/>
      <c r="AT609" s="275"/>
      <c r="AU609" s="275"/>
      <c r="AV609" s="275"/>
      <c r="AW609" s="275"/>
      <c r="AX609" s="584"/>
      <c r="AY609" s="471"/>
      <c r="BA609" s="192">
        <f t="shared" ref="BA609:BB633" si="184">BA608</f>
        <v>9</v>
      </c>
      <c r="BB609" s="192">
        <f t="shared" si="184"/>
        <v>4</v>
      </c>
      <c r="BC609" s="192"/>
      <c r="BD609" s="192"/>
      <c r="BE609" s="192"/>
      <c r="BF609" s="192"/>
      <c r="BG609" s="559" t="str">
        <f t="shared" ca="1" si="169"/>
        <v/>
      </c>
      <c r="BH609" s="560" t="str">
        <f t="shared" ca="1" si="170"/>
        <v/>
      </c>
      <c r="BI609" s="560" t="str">
        <f t="shared" ca="1" si="171"/>
        <v/>
      </c>
      <c r="BJ609" s="560" t="str">
        <f t="shared" ca="1" si="172"/>
        <v/>
      </c>
      <c r="BK609" s="560" t="str">
        <f t="shared" ca="1" si="173"/>
        <v/>
      </c>
      <c r="BL609" s="561" t="str">
        <f t="shared" ca="1" si="174"/>
        <v/>
      </c>
      <c r="CV609" s="1528"/>
      <c r="CW609" s="1529"/>
      <c r="CX609" s="1529"/>
      <c r="CY609" s="1529"/>
      <c r="CZ609" s="1529"/>
      <c r="DA609" s="1529"/>
      <c r="DB609" s="1529"/>
      <c r="DC609" s="1529"/>
      <c r="DD609" s="1991"/>
      <c r="DE609" s="1992"/>
      <c r="DF609" s="1992"/>
      <c r="DG609" s="1993"/>
      <c r="DH609" s="1264"/>
      <c r="DI609" s="1264"/>
      <c r="DJ609" s="1264"/>
      <c r="DK609" s="1264"/>
      <c r="DL609" s="1264"/>
      <c r="DM609" s="1264"/>
      <c r="DN609" s="1264"/>
      <c r="DO609" s="1264"/>
      <c r="DP609" s="1264"/>
      <c r="DQ609" s="1264"/>
      <c r="DR609" s="307"/>
    </row>
    <row r="610" spans="1:122" s="465" customFormat="1" ht="15" customHeight="1">
      <c r="A610" s="1244"/>
      <c r="B610" s="1245"/>
      <c r="C610" s="1245"/>
      <c r="D610" s="888"/>
      <c r="E610" s="274"/>
      <c r="F610" s="274"/>
      <c r="G610" s="274"/>
      <c r="H610" s="274"/>
      <c r="I610" s="274"/>
      <c r="J610" s="274"/>
      <c r="K610" s="889"/>
      <c r="L610" s="275"/>
      <c r="M610" s="1879"/>
      <c r="N610" s="1880"/>
      <c r="O610" s="1880"/>
      <c r="P610" s="1880"/>
      <c r="Q610" s="1880"/>
      <c r="R610" s="1880"/>
      <c r="S610" s="1880"/>
      <c r="T610" s="1880"/>
      <c r="U610" s="1880"/>
      <c r="V610" s="1880"/>
      <c r="W610" s="1880"/>
      <c r="X610" s="1880"/>
      <c r="Y610" s="1881"/>
      <c r="Z610" s="1959" t="s">
        <v>322</v>
      </c>
      <c r="AA610" s="1960"/>
      <c r="AB610" s="1960"/>
      <c r="AC610" s="1960" t="s">
        <v>325</v>
      </c>
      <c r="AD610" s="1960"/>
      <c r="AE610" s="1960"/>
      <c r="AF610" s="1960"/>
      <c r="AG610" s="1960"/>
      <c r="AH610" s="1960"/>
      <c r="AI610" s="1960"/>
      <c r="AJ610" s="1960"/>
      <c r="AK610" s="1960"/>
      <c r="AL610" s="1960"/>
      <c r="AM610" s="1960"/>
      <c r="AN610" s="1960"/>
      <c r="AO610" s="1960"/>
      <c r="AP610" s="1961"/>
      <c r="AQ610" s="275"/>
      <c r="AR610" s="275"/>
      <c r="AS610" s="275"/>
      <c r="AT610" s="275"/>
      <c r="AU610" s="275"/>
      <c r="AV610" s="275"/>
      <c r="AW610" s="275"/>
      <c r="AX610" s="584"/>
      <c r="AY610" s="471"/>
      <c r="BA610" s="192">
        <f t="shared" si="184"/>
        <v>9</v>
      </c>
      <c r="BB610" s="192">
        <f t="shared" si="184"/>
        <v>4</v>
      </c>
      <c r="BC610" s="192"/>
      <c r="BD610" s="192"/>
      <c r="BE610" s="192"/>
      <c r="BF610" s="192"/>
      <c r="BG610" s="559" t="str">
        <f t="shared" ca="1" si="169"/>
        <v/>
      </c>
      <c r="BH610" s="560" t="str">
        <f t="shared" ca="1" si="170"/>
        <v/>
      </c>
      <c r="BI610" s="560" t="str">
        <f t="shared" ca="1" si="171"/>
        <v/>
      </c>
      <c r="BJ610" s="560" t="str">
        <f t="shared" ca="1" si="172"/>
        <v/>
      </c>
      <c r="BK610" s="560" t="str">
        <f t="shared" ca="1" si="173"/>
        <v/>
      </c>
      <c r="BL610" s="561" t="str">
        <f t="shared" ca="1" si="174"/>
        <v/>
      </c>
      <c r="CV610" s="1528"/>
      <c r="CW610" s="1529"/>
      <c r="CX610" s="1529"/>
      <c r="CY610" s="1529"/>
      <c r="CZ610" s="1529"/>
      <c r="DA610" s="1529"/>
      <c r="DB610" s="1529"/>
      <c r="DC610" s="1529"/>
      <c r="DD610" s="1991"/>
      <c r="DE610" s="1992"/>
      <c r="DF610" s="1992"/>
      <c r="DG610" s="1993"/>
      <c r="DH610" s="1264"/>
      <c r="DI610" s="1264"/>
      <c r="DJ610" s="1264"/>
      <c r="DK610" s="1264"/>
      <c r="DL610" s="1264"/>
      <c r="DM610" s="1264"/>
      <c r="DN610" s="1264"/>
      <c r="DO610" s="1264"/>
      <c r="DP610" s="1264"/>
      <c r="DQ610" s="1264"/>
      <c r="DR610" s="307"/>
    </row>
    <row r="611" spans="1:122" s="465" customFormat="1" ht="15" customHeight="1">
      <c r="A611" s="1244"/>
      <c r="B611" s="1245"/>
      <c r="C611" s="469"/>
      <c r="D611" s="888"/>
      <c r="E611" s="274"/>
      <c r="F611" s="274"/>
      <c r="G611" s="274"/>
      <c r="H611" s="274"/>
      <c r="I611" s="274"/>
      <c r="J611" s="274"/>
      <c r="K611" s="889"/>
      <c r="L611" s="275"/>
      <c r="M611" s="1256" t="s">
        <v>1646</v>
      </c>
      <c r="N611" s="266"/>
      <c r="O611" s="266"/>
      <c r="P611" s="266"/>
      <c r="Q611" s="266"/>
      <c r="R611" s="266"/>
      <c r="S611" s="266"/>
      <c r="T611" s="266"/>
      <c r="U611" s="266"/>
      <c r="V611" s="266"/>
      <c r="W611" s="266"/>
      <c r="X611" s="266"/>
      <c r="Y611" s="266"/>
      <c r="Z611" s="893" t="str">
        <f>TEXT($B$39,"###")</f>
        <v>2</v>
      </c>
      <c r="AA611" s="266"/>
      <c r="AB611" s="1257"/>
      <c r="AC611" s="585" t="str">
        <f>IF(NOT(ISBLANK(Z611)),VLOOKUP(VALUE(Z611),$B$37:$D$131,3,FALSE),"")</f>
        <v>計画年度</v>
      </c>
      <c r="AD611" s="266"/>
      <c r="AE611" s="266"/>
      <c r="AF611" s="266"/>
      <c r="AG611" s="266"/>
      <c r="AH611" s="266"/>
      <c r="AI611" s="266"/>
      <c r="AJ611" s="266"/>
      <c r="AK611" s="266"/>
      <c r="AL611" s="266"/>
      <c r="AM611" s="266"/>
      <c r="AN611" s="266"/>
      <c r="AO611" s="266"/>
      <c r="AP611" s="267"/>
      <c r="AQ611" s="275"/>
      <c r="AR611" s="275"/>
      <c r="AS611" s="275"/>
      <c r="AT611" s="275"/>
      <c r="AU611" s="275"/>
      <c r="AV611" s="275"/>
      <c r="AW611" s="275"/>
      <c r="AX611" s="584"/>
      <c r="AY611" s="471"/>
      <c r="BA611" s="192">
        <f>BA610</f>
        <v>9</v>
      </c>
      <c r="BB611" s="192">
        <f t="shared" si="184"/>
        <v>4</v>
      </c>
      <c r="BC611" s="192"/>
      <c r="BD611" s="192"/>
      <c r="BE611" s="192"/>
      <c r="BF611" s="192"/>
      <c r="BG611" s="559" t="str">
        <f t="shared" ca="1" si="169"/>
        <v/>
      </c>
      <c r="BH611" s="560" t="str">
        <f t="shared" ca="1" si="170"/>
        <v/>
      </c>
      <c r="BI611" s="560" t="str">
        <f t="shared" ca="1" si="171"/>
        <v/>
      </c>
      <c r="BJ611" s="560" t="str">
        <f t="shared" ca="1" si="172"/>
        <v/>
      </c>
      <c r="BK611" s="560" t="str">
        <f t="shared" ca="1" si="173"/>
        <v/>
      </c>
      <c r="BL611" s="561" t="str">
        <f t="shared" ca="1" si="174"/>
        <v/>
      </c>
      <c r="CV611" s="1528"/>
      <c r="CW611" s="1529"/>
      <c r="CX611" s="1529"/>
      <c r="CY611" s="1529"/>
      <c r="CZ611" s="1529"/>
      <c r="DA611" s="1529"/>
      <c r="DB611" s="1529"/>
      <c r="DC611" s="1529"/>
      <c r="DD611" s="1991"/>
      <c r="DE611" s="1992"/>
      <c r="DF611" s="1992"/>
      <c r="DG611" s="1993"/>
      <c r="DH611" s="1264"/>
      <c r="DI611" s="1264"/>
      <c r="DJ611" s="1264"/>
      <c r="DK611" s="1264"/>
      <c r="DL611" s="1264"/>
      <c r="DM611" s="1264"/>
      <c r="DN611" s="1264"/>
      <c r="DO611" s="1264"/>
      <c r="DP611" s="1264"/>
      <c r="DQ611" s="1264"/>
      <c r="DR611" s="307"/>
    </row>
    <row r="612" spans="1:122" s="465" customFormat="1" ht="15" customHeight="1">
      <c r="A612" s="1244"/>
      <c r="B612" s="1245"/>
      <c r="C612" s="469"/>
      <c r="D612" s="888"/>
      <c r="E612" s="274"/>
      <c r="F612" s="274"/>
      <c r="G612" s="274"/>
      <c r="H612" s="274"/>
      <c r="I612" s="274"/>
      <c r="J612" s="274"/>
      <c r="K612" s="889"/>
      <c r="L612" s="275"/>
      <c r="M612" s="268" t="s">
        <v>1647</v>
      </c>
      <c r="N612" s="269"/>
      <c r="O612" s="269"/>
      <c r="P612" s="269"/>
      <c r="Q612" s="269"/>
      <c r="R612" s="269"/>
      <c r="S612" s="269"/>
      <c r="T612" s="269"/>
      <c r="U612" s="269"/>
      <c r="V612" s="269"/>
      <c r="W612" s="269"/>
      <c r="X612" s="269"/>
      <c r="Y612" s="270"/>
      <c r="Z612" s="586" t="str">
        <f>TEXT($B$41,"###")</f>
        <v>4</v>
      </c>
      <c r="AA612" s="269"/>
      <c r="AB612" s="296"/>
      <c r="AC612" s="474" t="str">
        <f>IF(NOT(ISBLANK(Z612)),VLOOKUP(VALUE(Z612),$B$37:$D$131,3,FALSE),"")</f>
        <v>計画作成日</v>
      </c>
      <c r="AD612" s="269"/>
      <c r="AE612" s="269"/>
      <c r="AF612" s="269"/>
      <c r="AG612" s="269"/>
      <c r="AH612" s="269"/>
      <c r="AI612" s="269"/>
      <c r="AJ612" s="269"/>
      <c r="AK612" s="269"/>
      <c r="AL612" s="269"/>
      <c r="AM612" s="269"/>
      <c r="AN612" s="269"/>
      <c r="AO612" s="269"/>
      <c r="AP612" s="270"/>
      <c r="AQ612" s="275"/>
      <c r="AR612" s="275"/>
      <c r="AS612" s="275"/>
      <c r="AT612" s="275"/>
      <c r="AU612" s="275"/>
      <c r="AV612" s="275"/>
      <c r="AW612" s="275"/>
      <c r="AX612" s="584"/>
      <c r="AY612" s="471"/>
      <c r="BA612" s="192">
        <f t="shared" si="184"/>
        <v>9</v>
      </c>
      <c r="BB612" s="192">
        <f t="shared" si="184"/>
        <v>4</v>
      </c>
      <c r="BC612" s="192"/>
      <c r="BD612" s="192"/>
      <c r="BE612" s="192"/>
      <c r="BF612" s="192"/>
      <c r="BG612" s="559" t="str">
        <f t="shared" ca="1" si="169"/>
        <v/>
      </c>
      <c r="BH612" s="560" t="str">
        <f t="shared" ca="1" si="170"/>
        <v/>
      </c>
      <c r="BI612" s="560" t="str">
        <f t="shared" ca="1" si="171"/>
        <v/>
      </c>
      <c r="BJ612" s="560" t="str">
        <f t="shared" ca="1" si="172"/>
        <v/>
      </c>
      <c r="BK612" s="560" t="str">
        <f t="shared" ca="1" si="173"/>
        <v/>
      </c>
      <c r="BL612" s="561" t="str">
        <f t="shared" ca="1" si="174"/>
        <v/>
      </c>
      <c r="CV612" s="1528"/>
      <c r="CW612" s="1529"/>
      <c r="CX612" s="1529"/>
      <c r="CY612" s="1529"/>
      <c r="CZ612" s="1529"/>
      <c r="DA612" s="1529"/>
      <c r="DB612" s="1529"/>
      <c r="DC612" s="1529"/>
      <c r="DD612" s="1991"/>
      <c r="DE612" s="1992"/>
      <c r="DF612" s="1992"/>
      <c r="DG612" s="1993"/>
      <c r="DH612" s="1264"/>
      <c r="DI612" s="1264"/>
      <c r="DJ612" s="1264"/>
      <c r="DK612" s="1264"/>
      <c r="DL612" s="1264"/>
      <c r="DM612" s="1264"/>
      <c r="DN612" s="1264"/>
      <c r="DO612" s="1264"/>
      <c r="DP612" s="1264"/>
      <c r="DQ612" s="1264"/>
      <c r="DR612" s="307"/>
    </row>
    <row r="613" spans="1:122" s="465" customFormat="1" ht="15" customHeight="1">
      <c r="A613" s="1244"/>
      <c r="B613" s="1245"/>
      <c r="C613" s="469"/>
      <c r="D613" s="888"/>
      <c r="E613" s="274"/>
      <c r="F613" s="274"/>
      <c r="G613" s="274"/>
      <c r="H613" s="274"/>
      <c r="I613" s="274"/>
      <c r="J613" s="274"/>
      <c r="K613" s="889"/>
      <c r="L613" s="275"/>
      <c r="M613" s="268" t="s">
        <v>1648</v>
      </c>
      <c r="N613" s="269"/>
      <c r="O613" s="269"/>
      <c r="P613" s="269"/>
      <c r="Q613" s="269"/>
      <c r="R613" s="269"/>
      <c r="S613" s="269"/>
      <c r="T613" s="269"/>
      <c r="U613" s="269"/>
      <c r="V613" s="269"/>
      <c r="W613" s="269"/>
      <c r="X613" s="269"/>
      <c r="Y613" s="270"/>
      <c r="Z613" s="586" t="str">
        <f>TEXT($B$85,"###")</f>
        <v>46</v>
      </c>
      <c r="AA613" s="269"/>
      <c r="AB613" s="296"/>
      <c r="AC613" s="474" t="str">
        <f t="shared" ref="AC613:AC623" si="185">IF(NOT(ISBLANK(Z613)),VLOOKUP(VALUE(Z613),$B$37:$D$131,3,FALSE),"")</f>
        <v>年月</v>
      </c>
      <c r="AD613" s="269"/>
      <c r="AE613" s="269"/>
      <c r="AF613" s="269"/>
      <c r="AG613" s="269"/>
      <c r="AH613" s="269"/>
      <c r="AI613" s="269"/>
      <c r="AJ613" s="269"/>
      <c r="AK613" s="269"/>
      <c r="AL613" s="269"/>
      <c r="AM613" s="269"/>
      <c r="AN613" s="269"/>
      <c r="AO613" s="269"/>
      <c r="AP613" s="270"/>
      <c r="AQ613" s="275"/>
      <c r="AR613" s="275"/>
      <c r="AS613" s="275"/>
      <c r="AT613" s="275"/>
      <c r="AU613" s="275"/>
      <c r="AV613" s="275"/>
      <c r="AW613" s="275"/>
      <c r="AX613" s="584"/>
      <c r="AY613" s="471"/>
      <c r="BA613" s="192">
        <f t="shared" si="184"/>
        <v>9</v>
      </c>
      <c r="BB613" s="192">
        <f t="shared" si="184"/>
        <v>4</v>
      </c>
      <c r="BC613" s="192"/>
      <c r="BD613" s="192"/>
      <c r="BE613" s="192"/>
      <c r="BF613" s="192"/>
      <c r="BG613" s="559" t="str">
        <f t="shared" ref="BG613:BG676" ca="1" si="186">IF(BA613&lt;&gt;"",IF(MID(_xlfn.FORMULATEXT(BA613),SEARCH("[",_xlfn.FORMULATEXT(BA613))+1,SEARCH("]",_xlfn.FORMULATEXT(BA613))-(SEARCH("[",_xlfn.FORMULATEXT(BA613))+1))="-1","",1),"")</f>
        <v/>
      </c>
      <c r="BH613" s="560" t="str">
        <f t="shared" ref="BH613:BH676" ca="1" si="187">IF(BB613&lt;&gt;"",IF(MID(_xlfn.FORMULATEXT(BB613),SEARCH("[",_xlfn.FORMULATEXT(BB613))+1,SEARCH("]",_xlfn.FORMULATEXT(BB613))-(SEARCH("[",_xlfn.FORMULATEXT(BB613))+1))="-1","",1),"")</f>
        <v/>
      </c>
      <c r="BI613" s="560" t="str">
        <f t="shared" ref="BI613:BI676" ca="1" si="188">IF(BC613&lt;&gt;"",IF(MID(_xlfn.FORMULATEXT(BC613),SEARCH("[",_xlfn.FORMULATEXT(BC613))+1,SEARCH("]",_xlfn.FORMULATEXT(BC613))-(SEARCH("[",_xlfn.FORMULATEXT(BC613))+1))="-1","",1),"")</f>
        <v/>
      </c>
      <c r="BJ613" s="560" t="str">
        <f t="shared" ref="BJ613:BJ676" ca="1" si="189">IF(BD613&lt;&gt;"",IF(MID(_xlfn.FORMULATEXT(BD613),SEARCH("[",_xlfn.FORMULATEXT(BD613))+1,SEARCH("]",_xlfn.FORMULATEXT(BD613))-(SEARCH("[",_xlfn.FORMULATEXT(BD613))+1))="-1","",1),"")</f>
        <v/>
      </c>
      <c r="BK613" s="560" t="str">
        <f t="shared" ref="BK613:BK676" ca="1" si="190">IF(BE613&lt;&gt;"",IF(MID(_xlfn.FORMULATEXT(BE613),SEARCH("[",_xlfn.FORMULATEXT(BE613))+1,SEARCH("]",_xlfn.FORMULATEXT(BE613))-(SEARCH("[",_xlfn.FORMULATEXT(BE613))+1))="-1","",1),"")</f>
        <v/>
      </c>
      <c r="BL613" s="561" t="str">
        <f t="shared" ref="BL613:BL676" ca="1" si="191">IF(BF613&lt;&gt;"",IF(MID(_xlfn.FORMULATEXT(BF613),SEARCH("[",_xlfn.FORMULATEXT(BF613))+1,SEARCH("]",_xlfn.FORMULATEXT(BF613))-(SEARCH("[",_xlfn.FORMULATEXT(BF613))+1))="-1","",1),"")</f>
        <v/>
      </c>
      <c r="CV613" s="1528"/>
      <c r="CW613" s="1529"/>
      <c r="CX613" s="1529"/>
      <c r="CY613" s="1529"/>
      <c r="CZ613" s="1529"/>
      <c r="DA613" s="1529"/>
      <c r="DB613" s="1529"/>
      <c r="DC613" s="1529"/>
      <c r="DD613" s="1991"/>
      <c r="DE613" s="1992"/>
      <c r="DF613" s="1992"/>
      <c r="DG613" s="1993"/>
      <c r="DH613" s="1264"/>
      <c r="DI613" s="1264"/>
      <c r="DJ613" s="1264"/>
      <c r="DK613" s="1264"/>
      <c r="DL613" s="1264"/>
      <c r="DM613" s="1264"/>
      <c r="DN613" s="1264"/>
      <c r="DO613" s="1264"/>
      <c r="DP613" s="1264"/>
      <c r="DQ613" s="1264"/>
      <c r="DR613" s="307"/>
    </row>
    <row r="614" spans="1:122" s="465" customFormat="1" ht="15" customHeight="1">
      <c r="A614" s="1244"/>
      <c r="B614" s="1245"/>
      <c r="C614" s="469"/>
      <c r="D614" s="888"/>
      <c r="E614" s="274"/>
      <c r="F614" s="274"/>
      <c r="G614" s="274"/>
      <c r="H614" s="274"/>
      <c r="I614" s="274"/>
      <c r="J614" s="274"/>
      <c r="K614" s="889"/>
      <c r="L614" s="275"/>
      <c r="M614" s="268" t="s">
        <v>1649</v>
      </c>
      <c r="N614" s="269"/>
      <c r="O614" s="269"/>
      <c r="P614" s="269"/>
      <c r="Q614" s="269"/>
      <c r="R614" s="269"/>
      <c r="S614" s="269"/>
      <c r="T614" s="269"/>
      <c r="U614" s="269"/>
      <c r="V614" s="269"/>
      <c r="W614" s="269"/>
      <c r="X614" s="269"/>
      <c r="Y614" s="270"/>
      <c r="Z614" s="586" t="str">
        <f>TEXT($B$91,"###")</f>
        <v>52</v>
      </c>
      <c r="AA614" s="269"/>
      <c r="AB614" s="296"/>
      <c r="AC614" s="474" t="str">
        <f t="shared" si="185"/>
        <v>部品番号</v>
      </c>
      <c r="AD614" s="269"/>
      <c r="AE614" s="269"/>
      <c r="AF614" s="269"/>
      <c r="AG614" s="269"/>
      <c r="AH614" s="269"/>
      <c r="AI614" s="269"/>
      <c r="AJ614" s="269"/>
      <c r="AK614" s="269"/>
      <c r="AL614" s="269"/>
      <c r="AM614" s="269"/>
      <c r="AN614" s="269"/>
      <c r="AO614" s="269"/>
      <c r="AP614" s="270"/>
      <c r="AQ614" s="275"/>
      <c r="AR614" s="275"/>
      <c r="AS614" s="275"/>
      <c r="AT614" s="275"/>
      <c r="AU614" s="275"/>
      <c r="AV614" s="275"/>
      <c r="AW614" s="275"/>
      <c r="AX614" s="584"/>
      <c r="AY614" s="471"/>
      <c r="BA614" s="192">
        <f t="shared" si="184"/>
        <v>9</v>
      </c>
      <c r="BB614" s="192">
        <f t="shared" si="184"/>
        <v>4</v>
      </c>
      <c r="BC614" s="192"/>
      <c r="BD614" s="192"/>
      <c r="BE614" s="192"/>
      <c r="BF614" s="192"/>
      <c r="BG614" s="559" t="str">
        <f t="shared" ca="1" si="186"/>
        <v/>
      </c>
      <c r="BH614" s="560" t="str">
        <f t="shared" ca="1" si="187"/>
        <v/>
      </c>
      <c r="BI614" s="560" t="str">
        <f t="shared" ca="1" si="188"/>
        <v/>
      </c>
      <c r="BJ614" s="560" t="str">
        <f t="shared" ca="1" si="189"/>
        <v/>
      </c>
      <c r="BK614" s="560" t="str">
        <f t="shared" ca="1" si="190"/>
        <v/>
      </c>
      <c r="BL614" s="561" t="str">
        <f t="shared" ca="1" si="191"/>
        <v/>
      </c>
      <c r="CV614" s="1528"/>
      <c r="CW614" s="1529"/>
      <c r="CX614" s="1529"/>
      <c r="CY614" s="1529"/>
      <c r="CZ614" s="1529"/>
      <c r="DA614" s="1529"/>
      <c r="DB614" s="1529"/>
      <c r="DC614" s="1529"/>
      <c r="DD614" s="1991"/>
      <c r="DE614" s="1992"/>
      <c r="DF614" s="1992"/>
      <c r="DG614" s="1993"/>
      <c r="DH614" s="1264"/>
      <c r="DI614" s="1264"/>
      <c r="DJ614" s="1264"/>
      <c r="DK614" s="1264"/>
      <c r="DL614" s="1264"/>
      <c r="DM614" s="1264"/>
      <c r="DN614" s="1264"/>
      <c r="DO614" s="1264"/>
      <c r="DP614" s="1264"/>
      <c r="DQ614" s="1264"/>
      <c r="DR614" s="307"/>
    </row>
    <row r="615" spans="1:122" s="465" customFormat="1" ht="15" customHeight="1">
      <c r="A615" s="1244"/>
      <c r="B615" s="1245"/>
      <c r="C615" s="469"/>
      <c r="D615" s="888"/>
      <c r="E615" s="274"/>
      <c r="F615" s="274"/>
      <c r="G615" s="274"/>
      <c r="H615" s="274"/>
      <c r="I615" s="274"/>
      <c r="J615" s="274"/>
      <c r="K615" s="889"/>
      <c r="L615" s="275"/>
      <c r="M615" s="268" t="s">
        <v>1650</v>
      </c>
      <c r="N615" s="269"/>
      <c r="O615" s="269"/>
      <c r="P615" s="269"/>
      <c r="Q615" s="269"/>
      <c r="R615" s="269"/>
      <c r="S615" s="269"/>
      <c r="T615" s="269"/>
      <c r="U615" s="269"/>
      <c r="V615" s="269"/>
      <c r="W615" s="269"/>
      <c r="X615" s="269"/>
      <c r="Y615" s="270"/>
      <c r="Z615" s="586" t="str">
        <f>TEXT($B$94,"###")</f>
        <v>55</v>
      </c>
      <c r="AA615" s="269"/>
      <c r="AB615" s="296"/>
      <c r="AC615" s="474" t="str">
        <f t="shared" si="185"/>
        <v>工具番号</v>
      </c>
      <c r="AD615" s="269"/>
      <c r="AE615" s="269"/>
      <c r="AF615" s="269"/>
      <c r="AG615" s="269"/>
      <c r="AH615" s="269"/>
      <c r="AI615" s="269"/>
      <c r="AJ615" s="269"/>
      <c r="AK615" s="269"/>
      <c r="AL615" s="269"/>
      <c r="AM615" s="269"/>
      <c r="AN615" s="269"/>
      <c r="AO615" s="269"/>
      <c r="AP615" s="270"/>
      <c r="AQ615" s="275"/>
      <c r="AR615" s="275"/>
      <c r="AS615" s="275"/>
      <c r="AT615" s="275"/>
      <c r="AU615" s="275"/>
      <c r="AV615" s="275"/>
      <c r="AW615" s="275"/>
      <c r="AX615" s="584"/>
      <c r="AY615" s="471"/>
      <c r="BA615" s="192">
        <f t="shared" si="184"/>
        <v>9</v>
      </c>
      <c r="BB615" s="192">
        <f t="shared" si="184"/>
        <v>4</v>
      </c>
      <c r="BC615" s="192"/>
      <c r="BD615" s="192"/>
      <c r="BE615" s="192"/>
      <c r="BF615" s="192"/>
      <c r="BG615" s="559" t="str">
        <f t="shared" ca="1" si="186"/>
        <v/>
      </c>
      <c r="BH615" s="560" t="str">
        <f t="shared" ca="1" si="187"/>
        <v/>
      </c>
      <c r="BI615" s="560" t="str">
        <f t="shared" ca="1" si="188"/>
        <v/>
      </c>
      <c r="BJ615" s="560" t="str">
        <f t="shared" ca="1" si="189"/>
        <v/>
      </c>
      <c r="BK615" s="560" t="str">
        <f t="shared" ca="1" si="190"/>
        <v/>
      </c>
      <c r="BL615" s="561" t="str">
        <f t="shared" ca="1" si="191"/>
        <v/>
      </c>
      <c r="CV615" s="1528"/>
      <c r="CW615" s="1529"/>
      <c r="CX615" s="1529"/>
      <c r="CY615" s="1529"/>
      <c r="CZ615" s="1529"/>
      <c r="DA615" s="1529"/>
      <c r="DB615" s="1529"/>
      <c r="DC615" s="1529"/>
      <c r="DD615" s="1991"/>
      <c r="DE615" s="1992"/>
      <c r="DF615" s="1992"/>
      <c r="DG615" s="1993"/>
      <c r="DH615" s="1264"/>
      <c r="DI615" s="1264"/>
      <c r="DJ615" s="1264"/>
      <c r="DK615" s="1264"/>
      <c r="DL615" s="1264"/>
      <c r="DM615" s="1264"/>
      <c r="DN615" s="1264"/>
      <c r="DO615" s="1264"/>
      <c r="DP615" s="1264"/>
      <c r="DQ615" s="1264"/>
      <c r="DR615" s="307"/>
    </row>
    <row r="616" spans="1:122" s="465" customFormat="1" ht="15" customHeight="1">
      <c r="A616" s="1244"/>
      <c r="B616" s="1245"/>
      <c r="C616" s="469"/>
      <c r="D616" s="888"/>
      <c r="E616" s="274"/>
      <c r="F616" s="274"/>
      <c r="G616" s="274"/>
      <c r="H616" s="274"/>
      <c r="I616" s="274"/>
      <c r="J616" s="274"/>
      <c r="K616" s="889"/>
      <c r="L616" s="275"/>
      <c r="M616" s="268" t="s">
        <v>327</v>
      </c>
      <c r="N616" s="269"/>
      <c r="O616" s="269"/>
      <c r="P616" s="269"/>
      <c r="Q616" s="269"/>
      <c r="R616" s="269"/>
      <c r="S616" s="269"/>
      <c r="T616" s="269"/>
      <c r="U616" s="269"/>
      <c r="V616" s="269"/>
      <c r="W616" s="269"/>
      <c r="X616" s="269"/>
      <c r="Y616" s="270"/>
      <c r="Z616" s="586" t="str">
        <f>TEXT($B$93,"###")</f>
        <v>54</v>
      </c>
      <c r="AA616" s="269"/>
      <c r="AB616" s="296"/>
      <c r="AC616" s="474" t="str">
        <f t="shared" si="185"/>
        <v>ステージNo</v>
      </c>
      <c r="AD616" s="269"/>
      <c r="AE616" s="269"/>
      <c r="AF616" s="269"/>
      <c r="AG616" s="269"/>
      <c r="AH616" s="269"/>
      <c r="AI616" s="269"/>
      <c r="AJ616" s="269"/>
      <c r="AK616" s="269"/>
      <c r="AL616" s="269"/>
      <c r="AM616" s="269"/>
      <c r="AN616" s="269"/>
      <c r="AO616" s="269"/>
      <c r="AP616" s="270"/>
      <c r="AQ616" s="275"/>
      <c r="AR616" s="275"/>
      <c r="AS616" s="275"/>
      <c r="AT616" s="275"/>
      <c r="AU616" s="275"/>
      <c r="AV616" s="275"/>
      <c r="AW616" s="275"/>
      <c r="AX616" s="584"/>
      <c r="AY616" s="471"/>
      <c r="BA616" s="192">
        <f t="shared" si="184"/>
        <v>9</v>
      </c>
      <c r="BB616" s="192">
        <f t="shared" si="184"/>
        <v>4</v>
      </c>
      <c r="BC616" s="192"/>
      <c r="BD616" s="192"/>
      <c r="BE616" s="192"/>
      <c r="BF616" s="192"/>
      <c r="BG616" s="559" t="str">
        <f t="shared" ca="1" si="186"/>
        <v/>
      </c>
      <c r="BH616" s="560" t="str">
        <f t="shared" ca="1" si="187"/>
        <v/>
      </c>
      <c r="BI616" s="560" t="str">
        <f t="shared" ca="1" si="188"/>
        <v/>
      </c>
      <c r="BJ616" s="560" t="str">
        <f t="shared" ca="1" si="189"/>
        <v/>
      </c>
      <c r="BK616" s="560" t="str">
        <f t="shared" ca="1" si="190"/>
        <v/>
      </c>
      <c r="BL616" s="561" t="str">
        <f t="shared" ca="1" si="191"/>
        <v/>
      </c>
      <c r="CV616" s="1528"/>
      <c r="CW616" s="1529"/>
      <c r="CX616" s="1529"/>
      <c r="CY616" s="1529"/>
      <c r="CZ616" s="1529"/>
      <c r="DA616" s="1529"/>
      <c r="DB616" s="1529"/>
      <c r="DC616" s="1529"/>
      <c r="DD616" s="1991"/>
      <c r="DE616" s="1992"/>
      <c r="DF616" s="1992"/>
      <c r="DG616" s="1993"/>
      <c r="DH616" s="1264"/>
      <c r="DI616" s="1264"/>
      <c r="DJ616" s="1264"/>
      <c r="DK616" s="1264"/>
      <c r="DL616" s="1264"/>
      <c r="DM616" s="1264"/>
      <c r="DN616" s="1264"/>
      <c r="DO616" s="1264"/>
      <c r="DP616" s="1264"/>
      <c r="DQ616" s="1264"/>
      <c r="DR616" s="307"/>
    </row>
    <row r="617" spans="1:122" s="465" customFormat="1" ht="15" customHeight="1">
      <c r="A617" s="1244"/>
      <c r="B617" s="1245"/>
      <c r="C617" s="469"/>
      <c r="D617" s="888"/>
      <c r="E617" s="274"/>
      <c r="F617" s="274"/>
      <c r="G617" s="274"/>
      <c r="H617" s="274"/>
      <c r="I617" s="274"/>
      <c r="J617" s="274"/>
      <c r="K617" s="889"/>
      <c r="L617" s="275"/>
      <c r="M617" s="268" t="s">
        <v>1678</v>
      </c>
      <c r="N617" s="269"/>
      <c r="O617" s="269"/>
      <c r="P617" s="269"/>
      <c r="Q617" s="269"/>
      <c r="R617" s="269"/>
      <c r="S617" s="269"/>
      <c r="T617" s="269"/>
      <c r="U617" s="269"/>
      <c r="V617" s="269"/>
      <c r="W617" s="269"/>
      <c r="X617" s="269"/>
      <c r="Y617" s="270"/>
      <c r="Z617" s="586" t="str">
        <f>TEXT($B$102,"###")</f>
        <v>63</v>
      </c>
      <c r="AA617" s="269"/>
      <c r="AB617" s="296"/>
      <c r="AC617" s="474" t="str">
        <f t="shared" si="185"/>
        <v>起点年月</v>
      </c>
      <c r="AD617" s="269"/>
      <c r="AE617" s="269"/>
      <c r="AF617" s="269"/>
      <c r="AG617" s="269"/>
      <c r="AH617" s="269"/>
      <c r="AI617" s="269"/>
      <c r="AJ617" s="269"/>
      <c r="AK617" s="269"/>
      <c r="AL617" s="269"/>
      <c r="AM617" s="269"/>
      <c r="AN617" s="269"/>
      <c r="AO617" s="269"/>
      <c r="AP617" s="270"/>
      <c r="AQ617" s="275"/>
      <c r="AR617" s="275"/>
      <c r="AS617" s="275"/>
      <c r="AT617" s="275"/>
      <c r="AU617" s="275"/>
      <c r="AV617" s="275"/>
      <c r="AW617" s="275"/>
      <c r="AX617" s="584"/>
      <c r="AY617" s="471"/>
      <c r="BA617" s="192">
        <f t="shared" si="184"/>
        <v>9</v>
      </c>
      <c r="BB617" s="192">
        <f t="shared" si="184"/>
        <v>4</v>
      </c>
      <c r="BC617" s="192"/>
      <c r="BD617" s="192"/>
      <c r="BE617" s="192"/>
      <c r="BF617" s="192"/>
      <c r="BG617" s="559" t="str">
        <f t="shared" ca="1" si="186"/>
        <v/>
      </c>
      <c r="BH617" s="560" t="str">
        <f t="shared" ca="1" si="187"/>
        <v/>
      </c>
      <c r="BI617" s="560" t="str">
        <f t="shared" ca="1" si="188"/>
        <v/>
      </c>
      <c r="BJ617" s="560" t="str">
        <f t="shared" ca="1" si="189"/>
        <v/>
      </c>
      <c r="BK617" s="560" t="str">
        <f t="shared" ca="1" si="190"/>
        <v/>
      </c>
      <c r="BL617" s="561" t="str">
        <f t="shared" ca="1" si="191"/>
        <v/>
      </c>
      <c r="CV617" s="1528"/>
      <c r="CW617" s="1529"/>
      <c r="CX617" s="1529"/>
      <c r="CY617" s="1529"/>
      <c r="CZ617" s="1529"/>
      <c r="DA617" s="1529"/>
      <c r="DB617" s="1529"/>
      <c r="DC617" s="1529"/>
      <c r="DD617" s="1991"/>
      <c r="DE617" s="1992"/>
      <c r="DF617" s="1992"/>
      <c r="DG617" s="1993"/>
      <c r="DH617" s="1264"/>
      <c r="DI617" s="1264"/>
      <c r="DJ617" s="1264"/>
      <c r="DK617" s="1264"/>
      <c r="DL617" s="1264"/>
      <c r="DM617" s="1264"/>
      <c r="DN617" s="1264"/>
      <c r="DO617" s="1264"/>
      <c r="DP617" s="1264"/>
      <c r="DQ617" s="1264"/>
      <c r="DR617" s="307"/>
    </row>
    <row r="618" spans="1:122" s="465" customFormat="1" ht="15" customHeight="1">
      <c r="A618" s="1244"/>
      <c r="B618" s="1245"/>
      <c r="C618" s="469"/>
      <c r="D618" s="888"/>
      <c r="E618" s="274"/>
      <c r="F618" s="274"/>
      <c r="G618" s="274"/>
      <c r="H618" s="274"/>
      <c r="I618" s="274"/>
      <c r="J618" s="274"/>
      <c r="K618" s="889"/>
      <c r="L618" s="275"/>
      <c r="M618" s="268" t="s">
        <v>1679</v>
      </c>
      <c r="N618" s="269"/>
      <c r="O618" s="269"/>
      <c r="P618" s="269"/>
      <c r="Q618" s="269"/>
      <c r="R618" s="269"/>
      <c r="S618" s="269"/>
      <c r="T618" s="269"/>
      <c r="U618" s="269"/>
      <c r="V618" s="269"/>
      <c r="W618" s="269"/>
      <c r="X618" s="269"/>
      <c r="Y618" s="270"/>
      <c r="Z618" s="586" t="str">
        <f>TEXT($B$105,"###")</f>
        <v>66</v>
      </c>
      <c r="AA618" s="269"/>
      <c r="AB618" s="296"/>
      <c r="AC618" s="474" t="str">
        <f t="shared" si="185"/>
        <v>起点ストローク</v>
      </c>
      <c r="AD618" s="269"/>
      <c r="AE618" s="269"/>
      <c r="AF618" s="269"/>
      <c r="AG618" s="269"/>
      <c r="AH618" s="269"/>
      <c r="AI618" s="269"/>
      <c r="AJ618" s="269"/>
      <c r="AK618" s="269"/>
      <c r="AL618" s="269"/>
      <c r="AM618" s="269"/>
      <c r="AN618" s="269"/>
      <c r="AO618" s="269"/>
      <c r="AP618" s="270"/>
      <c r="AQ618" s="275"/>
      <c r="AR618" s="275"/>
      <c r="AS618" s="275"/>
      <c r="AT618" s="275"/>
      <c r="AU618" s="275"/>
      <c r="AV618" s="275"/>
      <c r="AW618" s="275"/>
      <c r="AX618" s="584"/>
      <c r="AY618" s="471"/>
      <c r="BA618" s="192">
        <f t="shared" si="184"/>
        <v>9</v>
      </c>
      <c r="BB618" s="192">
        <f t="shared" si="184"/>
        <v>4</v>
      </c>
      <c r="BC618" s="192"/>
      <c r="BD618" s="192"/>
      <c r="BE618" s="192"/>
      <c r="BF618" s="192"/>
      <c r="BG618" s="559" t="str">
        <f t="shared" ca="1" si="186"/>
        <v/>
      </c>
      <c r="BH618" s="560" t="str">
        <f t="shared" ca="1" si="187"/>
        <v/>
      </c>
      <c r="BI618" s="560" t="str">
        <f t="shared" ca="1" si="188"/>
        <v/>
      </c>
      <c r="BJ618" s="560" t="str">
        <f t="shared" ca="1" si="189"/>
        <v/>
      </c>
      <c r="BK618" s="560" t="str">
        <f t="shared" ca="1" si="190"/>
        <v/>
      </c>
      <c r="BL618" s="561" t="str">
        <f t="shared" ca="1" si="191"/>
        <v/>
      </c>
      <c r="CV618" s="1528"/>
      <c r="CW618" s="1529"/>
      <c r="CX618" s="1529"/>
      <c r="CY618" s="1529"/>
      <c r="CZ618" s="1529"/>
      <c r="DA618" s="1529"/>
      <c r="DB618" s="1529"/>
      <c r="DC618" s="1529"/>
      <c r="DD618" s="1991"/>
      <c r="DE618" s="1992"/>
      <c r="DF618" s="1992"/>
      <c r="DG618" s="1993"/>
      <c r="DH618" s="1264"/>
      <c r="DI618" s="1264"/>
      <c r="DJ618" s="1264"/>
      <c r="DK618" s="1264"/>
      <c r="DL618" s="1264"/>
      <c r="DM618" s="1264"/>
      <c r="DN618" s="1264"/>
      <c r="DO618" s="1264"/>
      <c r="DP618" s="1264"/>
      <c r="DQ618" s="1264"/>
      <c r="DR618" s="307"/>
    </row>
    <row r="619" spans="1:122" s="465" customFormat="1" ht="15" customHeight="1">
      <c r="A619" s="1244"/>
      <c r="B619" s="1245"/>
      <c r="C619" s="469"/>
      <c r="D619" s="888"/>
      <c r="E619" s="274"/>
      <c r="F619" s="274"/>
      <c r="G619" s="274"/>
      <c r="H619" s="274"/>
      <c r="I619" s="274"/>
      <c r="J619" s="274"/>
      <c r="K619" s="889"/>
      <c r="L619" s="275"/>
      <c r="M619" s="268" t="s">
        <v>1680</v>
      </c>
      <c r="N619" s="269"/>
      <c r="O619" s="269"/>
      <c r="P619" s="269"/>
      <c r="Q619" s="269"/>
      <c r="R619" s="269"/>
      <c r="S619" s="269"/>
      <c r="T619" s="269"/>
      <c r="U619" s="269"/>
      <c r="V619" s="269"/>
      <c r="W619" s="269"/>
      <c r="X619" s="269"/>
      <c r="Y619" s="270"/>
      <c r="Z619" s="586" t="str">
        <f>TEXT($B$103,"###")</f>
        <v>64</v>
      </c>
      <c r="AA619" s="269"/>
      <c r="AB619" s="296"/>
      <c r="AC619" s="474" t="str">
        <f t="shared" si="185"/>
        <v>保守間近年月</v>
      </c>
      <c r="AD619" s="269"/>
      <c r="AE619" s="269"/>
      <c r="AF619" s="269"/>
      <c r="AG619" s="269"/>
      <c r="AH619" s="269"/>
      <c r="AI619" s="269"/>
      <c r="AJ619" s="269"/>
      <c r="AK619" s="269"/>
      <c r="AL619" s="269"/>
      <c r="AM619" s="269"/>
      <c r="AN619" s="269"/>
      <c r="AO619" s="269"/>
      <c r="AP619" s="270"/>
      <c r="AQ619" s="275"/>
      <c r="AR619" s="275"/>
      <c r="AS619" s="275"/>
      <c r="AT619" s="275"/>
      <c r="AU619" s="275"/>
      <c r="AV619" s="275"/>
      <c r="AW619" s="275"/>
      <c r="AX619" s="584"/>
      <c r="AY619" s="471"/>
      <c r="BA619" s="192">
        <f t="shared" si="184"/>
        <v>9</v>
      </c>
      <c r="BB619" s="192">
        <f t="shared" si="184"/>
        <v>4</v>
      </c>
      <c r="BC619" s="192"/>
      <c r="BD619" s="192"/>
      <c r="BE619" s="192"/>
      <c r="BF619" s="192"/>
      <c r="BG619" s="559" t="str">
        <f t="shared" ca="1" si="186"/>
        <v/>
      </c>
      <c r="BH619" s="560" t="str">
        <f t="shared" ca="1" si="187"/>
        <v/>
      </c>
      <c r="BI619" s="560" t="str">
        <f t="shared" ca="1" si="188"/>
        <v/>
      </c>
      <c r="BJ619" s="560" t="str">
        <f t="shared" ca="1" si="189"/>
        <v/>
      </c>
      <c r="BK619" s="560" t="str">
        <f t="shared" ca="1" si="190"/>
        <v/>
      </c>
      <c r="BL619" s="561" t="str">
        <f t="shared" ca="1" si="191"/>
        <v/>
      </c>
      <c r="CV619" s="1528"/>
      <c r="CW619" s="1529"/>
      <c r="CX619" s="1529"/>
      <c r="CY619" s="1529"/>
      <c r="CZ619" s="1529"/>
      <c r="DA619" s="1529"/>
      <c r="DB619" s="1529"/>
      <c r="DC619" s="1529"/>
      <c r="DD619" s="1991"/>
      <c r="DE619" s="1992"/>
      <c r="DF619" s="1992"/>
      <c r="DG619" s="1993"/>
      <c r="DH619" s="1264"/>
      <c r="DI619" s="1264"/>
      <c r="DJ619" s="1264"/>
      <c r="DK619" s="1264"/>
      <c r="DL619" s="1264"/>
      <c r="DM619" s="1264"/>
      <c r="DN619" s="1264"/>
      <c r="DO619" s="1264"/>
      <c r="DP619" s="1264"/>
      <c r="DQ619" s="1264"/>
      <c r="DR619" s="307"/>
    </row>
    <row r="620" spans="1:122" s="465" customFormat="1" ht="15" customHeight="1">
      <c r="A620" s="1244"/>
      <c r="B620" s="1245"/>
      <c r="C620" s="469"/>
      <c r="D620" s="888"/>
      <c r="E620" s="274"/>
      <c r="F620" s="274"/>
      <c r="G620" s="274"/>
      <c r="H620" s="274"/>
      <c r="I620" s="274"/>
      <c r="J620" s="274"/>
      <c r="K620" s="889"/>
      <c r="L620" s="275"/>
      <c r="M620" s="268" t="s">
        <v>1681</v>
      </c>
      <c r="N620" s="269"/>
      <c r="O620" s="269"/>
      <c r="P620" s="269"/>
      <c r="Q620" s="269"/>
      <c r="R620" s="269"/>
      <c r="S620" s="269"/>
      <c r="T620" s="269"/>
      <c r="U620" s="269"/>
      <c r="V620" s="269"/>
      <c r="W620" s="269"/>
      <c r="X620" s="269"/>
      <c r="Y620" s="270"/>
      <c r="Z620" s="586" t="str">
        <f>TEXT($B$104,"###")</f>
        <v>65</v>
      </c>
      <c r="AA620" s="269"/>
      <c r="AB620" s="296"/>
      <c r="AC620" s="474" t="str">
        <f t="shared" si="185"/>
        <v>保守切れ年月</v>
      </c>
      <c r="AD620" s="269"/>
      <c r="AE620" s="269"/>
      <c r="AF620" s="269"/>
      <c r="AG620" s="269"/>
      <c r="AH620" s="269"/>
      <c r="AI620" s="269"/>
      <c r="AJ620" s="269"/>
      <c r="AK620" s="269"/>
      <c r="AL620" s="269"/>
      <c r="AM620" s="269"/>
      <c r="AN620" s="269"/>
      <c r="AO620" s="269"/>
      <c r="AP620" s="270"/>
      <c r="AQ620" s="275"/>
      <c r="AR620" s="275"/>
      <c r="AS620" s="275"/>
      <c r="AT620" s="275"/>
      <c r="AU620" s="275"/>
      <c r="AV620" s="275"/>
      <c r="AW620" s="275"/>
      <c r="AX620" s="584"/>
      <c r="AY620" s="471"/>
      <c r="BA620" s="192">
        <f t="shared" si="184"/>
        <v>9</v>
      </c>
      <c r="BB620" s="192">
        <f t="shared" si="184"/>
        <v>4</v>
      </c>
      <c r="BC620" s="192"/>
      <c r="BD620" s="192"/>
      <c r="BE620" s="192"/>
      <c r="BF620" s="192"/>
      <c r="BG620" s="559" t="str">
        <f t="shared" ca="1" si="186"/>
        <v/>
      </c>
      <c r="BH620" s="560" t="str">
        <f t="shared" ca="1" si="187"/>
        <v/>
      </c>
      <c r="BI620" s="560" t="str">
        <f t="shared" ca="1" si="188"/>
        <v/>
      </c>
      <c r="BJ620" s="560" t="str">
        <f t="shared" ca="1" si="189"/>
        <v/>
      </c>
      <c r="BK620" s="560" t="str">
        <f t="shared" ca="1" si="190"/>
        <v/>
      </c>
      <c r="BL620" s="561" t="str">
        <f t="shared" ca="1" si="191"/>
        <v/>
      </c>
      <c r="CV620" s="1528"/>
      <c r="CW620" s="1529"/>
      <c r="CX620" s="1529"/>
      <c r="CY620" s="1529"/>
      <c r="CZ620" s="1529"/>
      <c r="DA620" s="1529"/>
      <c r="DB620" s="1529"/>
      <c r="DC620" s="1529"/>
      <c r="DD620" s="1991"/>
      <c r="DE620" s="1992"/>
      <c r="DF620" s="1992"/>
      <c r="DG620" s="1993"/>
      <c r="DH620" s="1264"/>
      <c r="DI620" s="1264"/>
      <c r="DJ620" s="1264"/>
      <c r="DK620" s="1264"/>
      <c r="DL620" s="1264"/>
      <c r="DM620" s="1264"/>
      <c r="DN620" s="1264"/>
      <c r="DO620" s="1264"/>
      <c r="DP620" s="1264"/>
      <c r="DQ620" s="1264"/>
      <c r="DR620" s="307"/>
    </row>
    <row r="621" spans="1:122" s="465" customFormat="1" ht="15" customHeight="1">
      <c r="A621" s="1244"/>
      <c r="B621" s="1245"/>
      <c r="C621" s="469"/>
      <c r="D621" s="888"/>
      <c r="E621" s="274"/>
      <c r="F621" s="274"/>
      <c r="G621" s="274"/>
      <c r="H621" s="274"/>
      <c r="I621" s="274"/>
      <c r="J621" s="274"/>
      <c r="K621" s="889"/>
      <c r="L621" s="275"/>
      <c r="M621" s="268" t="s">
        <v>1672</v>
      </c>
      <c r="N621" s="269"/>
      <c r="O621" s="269"/>
      <c r="P621" s="269"/>
      <c r="Q621" s="269"/>
      <c r="R621" s="269"/>
      <c r="S621" s="269"/>
      <c r="T621" s="269"/>
      <c r="U621" s="269"/>
      <c r="V621" s="269"/>
      <c r="W621" s="269"/>
      <c r="X621" s="269"/>
      <c r="Y621" s="270"/>
      <c r="Z621" s="586" t="str">
        <f>TEXT($B$111,"###")</f>
        <v>72</v>
      </c>
      <c r="AA621" s="269"/>
      <c r="AB621" s="296"/>
      <c r="AC621" s="474" t="str">
        <f t="shared" si="185"/>
        <v>&lt;yymm&gt;予定台数</v>
      </c>
      <c r="AD621" s="269"/>
      <c r="AE621" s="269"/>
      <c r="AF621" s="269"/>
      <c r="AG621" s="269"/>
      <c r="AH621" s="269"/>
      <c r="AI621" s="269"/>
      <c r="AJ621" s="269"/>
      <c r="AK621" s="269"/>
      <c r="AL621" s="269"/>
      <c r="AM621" s="269"/>
      <c r="AN621" s="269"/>
      <c r="AO621" s="269"/>
      <c r="AP621" s="270"/>
      <c r="AQ621" s="275"/>
      <c r="AR621" s="275"/>
      <c r="AS621" s="275"/>
      <c r="AT621" s="275"/>
      <c r="AU621" s="275"/>
      <c r="AV621" s="275"/>
      <c r="AW621" s="275"/>
      <c r="AX621" s="584"/>
      <c r="AY621" s="471"/>
      <c r="BA621" s="192">
        <f t="shared" si="184"/>
        <v>9</v>
      </c>
      <c r="BB621" s="192">
        <f t="shared" si="184"/>
        <v>4</v>
      </c>
      <c r="BC621" s="192"/>
      <c r="BD621" s="192"/>
      <c r="BE621" s="192"/>
      <c r="BF621" s="192"/>
      <c r="BG621" s="559" t="str">
        <f t="shared" ca="1" si="186"/>
        <v/>
      </c>
      <c r="BH621" s="560" t="str">
        <f t="shared" ca="1" si="187"/>
        <v/>
      </c>
      <c r="BI621" s="560" t="str">
        <f t="shared" ca="1" si="188"/>
        <v/>
      </c>
      <c r="BJ621" s="560" t="str">
        <f t="shared" ca="1" si="189"/>
        <v/>
      </c>
      <c r="BK621" s="560" t="str">
        <f t="shared" ca="1" si="190"/>
        <v/>
      </c>
      <c r="BL621" s="561" t="str">
        <f t="shared" ca="1" si="191"/>
        <v/>
      </c>
      <c r="CV621" s="1528"/>
      <c r="CW621" s="1529"/>
      <c r="CX621" s="1529"/>
      <c r="CY621" s="1529"/>
      <c r="CZ621" s="1529"/>
      <c r="DA621" s="1529"/>
      <c r="DB621" s="1529"/>
      <c r="DC621" s="1529"/>
      <c r="DD621" s="1991"/>
      <c r="DE621" s="1992"/>
      <c r="DF621" s="1992"/>
      <c r="DG621" s="1993"/>
      <c r="DH621" s="1264"/>
      <c r="DI621" s="1264"/>
      <c r="DJ621" s="1264"/>
      <c r="DK621" s="1264"/>
      <c r="DL621" s="1264"/>
      <c r="DM621" s="1264"/>
      <c r="DN621" s="1264"/>
      <c r="DO621" s="1264"/>
      <c r="DP621" s="1264"/>
      <c r="DQ621" s="1264"/>
      <c r="DR621" s="307"/>
    </row>
    <row r="622" spans="1:122" s="465" customFormat="1" ht="15" customHeight="1">
      <c r="A622" s="1244"/>
      <c r="B622" s="1245"/>
      <c r="C622" s="469"/>
      <c r="D622" s="888"/>
      <c r="E622" s="274"/>
      <c r="F622" s="274"/>
      <c r="G622" s="274"/>
      <c r="H622" s="274"/>
      <c r="I622" s="274"/>
      <c r="J622" s="274"/>
      <c r="K622" s="889"/>
      <c r="L622" s="275"/>
      <c r="M622" s="268" t="s">
        <v>1673</v>
      </c>
      <c r="N622" s="269"/>
      <c r="O622" s="269"/>
      <c r="P622" s="269"/>
      <c r="Q622" s="269"/>
      <c r="R622" s="269"/>
      <c r="S622" s="269"/>
      <c r="T622" s="269"/>
      <c r="U622" s="269"/>
      <c r="V622" s="269"/>
      <c r="W622" s="269"/>
      <c r="X622" s="269"/>
      <c r="Y622" s="270"/>
      <c r="Z622" s="586" t="str">
        <f>TEXT($B$112,"###")</f>
        <v>73</v>
      </c>
      <c r="AA622" s="269"/>
      <c r="AB622" s="296"/>
      <c r="AC622" s="474" t="str">
        <f t="shared" si="185"/>
        <v>&lt;yymm&gt;実績台数</v>
      </c>
      <c r="AD622" s="269"/>
      <c r="AE622" s="269"/>
      <c r="AF622" s="269"/>
      <c r="AG622" s="269"/>
      <c r="AH622" s="269"/>
      <c r="AI622" s="269"/>
      <c r="AJ622" s="269"/>
      <c r="AK622" s="269"/>
      <c r="AL622" s="269"/>
      <c r="AM622" s="269"/>
      <c r="AN622" s="269"/>
      <c r="AO622" s="269"/>
      <c r="AP622" s="270"/>
      <c r="AQ622" s="275"/>
      <c r="AR622" s="275"/>
      <c r="AS622" s="275"/>
      <c r="AT622" s="275"/>
      <c r="AU622" s="275"/>
      <c r="AV622" s="275"/>
      <c r="AW622" s="275"/>
      <c r="AX622" s="584"/>
      <c r="AY622" s="471"/>
      <c r="BA622" s="192">
        <f t="shared" si="184"/>
        <v>9</v>
      </c>
      <c r="BB622" s="192">
        <f t="shared" si="184"/>
        <v>4</v>
      </c>
      <c r="BC622" s="192"/>
      <c r="BD622" s="192"/>
      <c r="BE622" s="192"/>
      <c r="BF622" s="192"/>
      <c r="BG622" s="559" t="str">
        <f t="shared" ca="1" si="186"/>
        <v/>
      </c>
      <c r="BH622" s="560" t="str">
        <f t="shared" ca="1" si="187"/>
        <v/>
      </c>
      <c r="BI622" s="560" t="str">
        <f t="shared" ca="1" si="188"/>
        <v/>
      </c>
      <c r="BJ622" s="560" t="str">
        <f t="shared" ca="1" si="189"/>
        <v/>
      </c>
      <c r="BK622" s="560" t="str">
        <f t="shared" ca="1" si="190"/>
        <v/>
      </c>
      <c r="BL622" s="561" t="str">
        <f t="shared" ca="1" si="191"/>
        <v/>
      </c>
      <c r="CV622" s="1528"/>
      <c r="CW622" s="1529"/>
      <c r="CX622" s="1529"/>
      <c r="CY622" s="1529"/>
      <c r="CZ622" s="1529"/>
      <c r="DA622" s="1529"/>
      <c r="DB622" s="1529"/>
      <c r="DC622" s="1529"/>
      <c r="DD622" s="1991"/>
      <c r="DE622" s="1992"/>
      <c r="DF622" s="1992"/>
      <c r="DG622" s="1993"/>
      <c r="DH622" s="1264"/>
      <c r="DI622" s="1264"/>
      <c r="DJ622" s="1264"/>
      <c r="DK622" s="1264"/>
      <c r="DL622" s="1264"/>
      <c r="DM622" s="1264"/>
      <c r="DN622" s="1264"/>
      <c r="DO622" s="1264"/>
      <c r="DP622" s="1264"/>
      <c r="DQ622" s="1264"/>
      <c r="DR622" s="307"/>
    </row>
    <row r="623" spans="1:122" s="465" customFormat="1" ht="15" customHeight="1">
      <c r="A623" s="1244"/>
      <c r="B623" s="1245"/>
      <c r="C623" s="469"/>
      <c r="D623" s="888"/>
      <c r="E623" s="274"/>
      <c r="F623" s="274"/>
      <c r="G623" s="274"/>
      <c r="H623" s="274"/>
      <c r="I623" s="274"/>
      <c r="J623" s="274"/>
      <c r="K623" s="889"/>
      <c r="L623" s="275"/>
      <c r="M623" s="268" t="s">
        <v>1674</v>
      </c>
      <c r="N623" s="269"/>
      <c r="O623" s="269"/>
      <c r="P623" s="269"/>
      <c r="Q623" s="269"/>
      <c r="R623" s="269"/>
      <c r="S623" s="269"/>
      <c r="T623" s="269"/>
      <c r="U623" s="269"/>
      <c r="V623" s="269"/>
      <c r="W623" s="269"/>
      <c r="X623" s="269"/>
      <c r="Y623" s="270"/>
      <c r="Z623" s="586" t="str">
        <f>TEXT($B$113,"###")</f>
        <v>74</v>
      </c>
      <c r="AA623" s="269"/>
      <c r="AB623" s="296"/>
      <c r="AC623" s="474" t="str">
        <f t="shared" si="185"/>
        <v>&lt;yymm&gt;計画ST</v>
      </c>
      <c r="AD623" s="269"/>
      <c r="AE623" s="269"/>
      <c r="AF623" s="269"/>
      <c r="AG623" s="269"/>
      <c r="AH623" s="269"/>
      <c r="AI623" s="269"/>
      <c r="AJ623" s="269"/>
      <c r="AK623" s="269"/>
      <c r="AL623" s="269"/>
      <c r="AM623" s="269"/>
      <c r="AN623" s="269"/>
      <c r="AO623" s="269"/>
      <c r="AP623" s="270"/>
      <c r="AQ623" s="275"/>
      <c r="AR623" s="275"/>
      <c r="AS623" s="275"/>
      <c r="AT623" s="275"/>
      <c r="AU623" s="275"/>
      <c r="AV623" s="275"/>
      <c r="AW623" s="275"/>
      <c r="AX623" s="584"/>
      <c r="AY623" s="471"/>
      <c r="BA623" s="192">
        <f t="shared" si="184"/>
        <v>9</v>
      </c>
      <c r="BB623" s="192">
        <f t="shared" si="184"/>
        <v>4</v>
      </c>
      <c r="BC623" s="192"/>
      <c r="BD623" s="192"/>
      <c r="BE623" s="192"/>
      <c r="BF623" s="192"/>
      <c r="BG623" s="559" t="str">
        <f t="shared" ca="1" si="186"/>
        <v/>
      </c>
      <c r="BH623" s="560" t="str">
        <f t="shared" ca="1" si="187"/>
        <v/>
      </c>
      <c r="BI623" s="560" t="str">
        <f t="shared" ca="1" si="188"/>
        <v/>
      </c>
      <c r="BJ623" s="560" t="str">
        <f t="shared" ca="1" si="189"/>
        <v/>
      </c>
      <c r="BK623" s="560" t="str">
        <f t="shared" ca="1" si="190"/>
        <v/>
      </c>
      <c r="BL623" s="561" t="str">
        <f t="shared" ca="1" si="191"/>
        <v/>
      </c>
      <c r="CV623" s="1528"/>
      <c r="CW623" s="1529"/>
      <c r="CX623" s="1529"/>
      <c r="CY623" s="1529"/>
      <c r="CZ623" s="1529"/>
      <c r="DA623" s="1529"/>
      <c r="DB623" s="1529"/>
      <c r="DC623" s="1529"/>
      <c r="DD623" s="1991"/>
      <c r="DE623" s="1992"/>
      <c r="DF623" s="1992"/>
      <c r="DG623" s="1993"/>
      <c r="DH623" s="1264"/>
      <c r="DI623" s="1264"/>
      <c r="DJ623" s="1264"/>
      <c r="DK623" s="1264"/>
      <c r="DL623" s="1264"/>
      <c r="DM623" s="1264"/>
      <c r="DN623" s="1264"/>
      <c r="DO623" s="1264"/>
      <c r="DP623" s="1264"/>
      <c r="DQ623" s="1264"/>
      <c r="DR623" s="307"/>
    </row>
    <row r="624" spans="1:122" s="465" customFormat="1" ht="15" customHeight="1">
      <c r="A624" s="1244"/>
      <c r="B624" s="1245"/>
      <c r="C624" s="1245"/>
      <c r="D624" s="888"/>
      <c r="E624" s="274"/>
      <c r="F624" s="274"/>
      <c r="G624" s="274"/>
      <c r="H624" s="274"/>
      <c r="I624" s="274"/>
      <c r="J624" s="274"/>
      <c r="K624" s="889"/>
      <c r="L624" s="275"/>
      <c r="M624" s="268" t="s">
        <v>1690</v>
      </c>
      <c r="N624" s="269"/>
      <c r="O624" s="269"/>
      <c r="P624" s="269"/>
      <c r="Q624" s="269"/>
      <c r="R624" s="269"/>
      <c r="S624" s="269"/>
      <c r="T624" s="269"/>
      <c r="U624" s="269"/>
      <c r="V624" s="269"/>
      <c r="W624" s="269"/>
      <c r="X624" s="269"/>
      <c r="Y624" s="269"/>
      <c r="Z624" s="894"/>
      <c r="AA624" s="269"/>
      <c r="AB624" s="269"/>
      <c r="AC624" s="269"/>
      <c r="AD624" s="269"/>
      <c r="AE624" s="269"/>
      <c r="AF624" s="269"/>
      <c r="AG624" s="269"/>
      <c r="AH624" s="269"/>
      <c r="AI624" s="269"/>
      <c r="AJ624" s="269"/>
      <c r="AK624" s="269"/>
      <c r="AL624" s="269"/>
      <c r="AM624" s="269"/>
      <c r="AN624" s="269"/>
      <c r="AO624" s="269"/>
      <c r="AP624" s="270"/>
      <c r="AQ624" s="275"/>
      <c r="AR624" s="275"/>
      <c r="AS624" s="275"/>
      <c r="AT624" s="275"/>
      <c r="AU624" s="275"/>
      <c r="AV624" s="275"/>
      <c r="AW624" s="275"/>
      <c r="AX624" s="584"/>
      <c r="AY624" s="471"/>
      <c r="BA624" s="192">
        <f t="shared" si="184"/>
        <v>9</v>
      </c>
      <c r="BB624" s="192">
        <f t="shared" si="184"/>
        <v>4</v>
      </c>
      <c r="BC624" s="192"/>
      <c r="BD624" s="192"/>
      <c r="BE624" s="192"/>
      <c r="BF624" s="192"/>
      <c r="BG624" s="559" t="str">
        <f t="shared" ca="1" si="186"/>
        <v/>
      </c>
      <c r="BH624" s="560" t="str">
        <f t="shared" ca="1" si="187"/>
        <v/>
      </c>
      <c r="BI624" s="560" t="str">
        <f t="shared" ca="1" si="188"/>
        <v/>
      </c>
      <c r="BJ624" s="560" t="str">
        <f t="shared" ca="1" si="189"/>
        <v/>
      </c>
      <c r="BK624" s="560" t="str">
        <f t="shared" ca="1" si="190"/>
        <v/>
      </c>
      <c r="BL624" s="561" t="str">
        <f t="shared" ca="1" si="191"/>
        <v/>
      </c>
      <c r="CV624" s="1528"/>
      <c r="CW624" s="1529"/>
      <c r="CX624" s="1529"/>
      <c r="CY624" s="1529"/>
      <c r="CZ624" s="1529"/>
      <c r="DA624" s="1529"/>
      <c r="DB624" s="1529"/>
      <c r="DC624" s="1529"/>
      <c r="DD624" s="1991"/>
      <c r="DE624" s="1992"/>
      <c r="DF624" s="1992"/>
      <c r="DG624" s="1993"/>
      <c r="DH624" s="1264"/>
      <c r="DI624" s="1264"/>
      <c r="DJ624" s="1264"/>
      <c r="DK624" s="1264"/>
      <c r="DL624" s="1264"/>
      <c r="DM624" s="1264"/>
      <c r="DN624" s="1264"/>
      <c r="DO624" s="1264"/>
      <c r="DP624" s="1264"/>
      <c r="DQ624" s="1264"/>
      <c r="DR624" s="307"/>
    </row>
    <row r="625" spans="1:122" s="465" customFormat="1" ht="15" customHeight="1">
      <c r="A625" s="1244"/>
      <c r="B625" s="1245"/>
      <c r="C625" s="1245"/>
      <c r="D625" s="888"/>
      <c r="E625" s="274"/>
      <c r="F625" s="274"/>
      <c r="G625" s="274"/>
      <c r="H625" s="274"/>
      <c r="I625" s="274"/>
      <c r="J625" s="274"/>
      <c r="K625" s="889"/>
      <c r="L625" s="275"/>
      <c r="M625" s="268"/>
      <c r="N625" s="269" t="s">
        <v>451</v>
      </c>
      <c r="O625" s="269"/>
      <c r="P625" s="269"/>
      <c r="Q625" s="269"/>
      <c r="R625" s="269"/>
      <c r="S625" s="269"/>
      <c r="T625" s="269"/>
      <c r="U625" s="269"/>
      <c r="V625" s="269"/>
      <c r="W625" s="269"/>
      <c r="X625" s="269"/>
      <c r="Y625" s="270"/>
      <c r="Z625" s="581" t="s">
        <v>53</v>
      </c>
      <c r="AA625" s="269"/>
      <c r="AB625" s="296"/>
      <c r="AC625" s="474" t="s">
        <v>326</v>
      </c>
      <c r="AD625" s="269"/>
      <c r="AE625" s="269"/>
      <c r="AF625" s="269"/>
      <c r="AG625" s="269"/>
      <c r="AH625" s="269"/>
      <c r="AI625" s="269"/>
      <c r="AJ625" s="269"/>
      <c r="AK625" s="269"/>
      <c r="AL625" s="269"/>
      <c r="AM625" s="269"/>
      <c r="AN625" s="269"/>
      <c r="AO625" s="269"/>
      <c r="AP625" s="270"/>
      <c r="AQ625" s="275"/>
      <c r="AR625" s="275"/>
      <c r="AS625" s="275"/>
      <c r="AT625" s="275"/>
      <c r="AU625" s="275"/>
      <c r="AV625" s="275"/>
      <c r="AW625" s="275"/>
      <c r="AX625" s="584"/>
      <c r="AY625" s="471"/>
      <c r="BA625" s="192">
        <f t="shared" si="184"/>
        <v>9</v>
      </c>
      <c r="BB625" s="192">
        <f t="shared" si="184"/>
        <v>4</v>
      </c>
      <c r="BC625" s="192"/>
      <c r="BD625" s="192"/>
      <c r="BE625" s="192"/>
      <c r="BF625" s="192"/>
      <c r="BG625" s="559" t="str">
        <f t="shared" ca="1" si="186"/>
        <v/>
      </c>
      <c r="BH625" s="560" t="str">
        <f t="shared" ca="1" si="187"/>
        <v/>
      </c>
      <c r="BI625" s="560" t="str">
        <f t="shared" ca="1" si="188"/>
        <v/>
      </c>
      <c r="BJ625" s="560" t="str">
        <f t="shared" ca="1" si="189"/>
        <v/>
      </c>
      <c r="BK625" s="560" t="str">
        <f t="shared" ca="1" si="190"/>
        <v/>
      </c>
      <c r="BL625" s="561" t="str">
        <f t="shared" ca="1" si="191"/>
        <v/>
      </c>
      <c r="CV625" s="1528"/>
      <c r="CW625" s="1529"/>
      <c r="CX625" s="1529"/>
      <c r="CY625" s="1529"/>
      <c r="CZ625" s="1529"/>
      <c r="DA625" s="1529"/>
      <c r="DB625" s="1529"/>
      <c r="DC625" s="1529"/>
      <c r="DD625" s="1991"/>
      <c r="DE625" s="1992"/>
      <c r="DF625" s="1992"/>
      <c r="DG625" s="1993"/>
      <c r="DH625" s="1264"/>
      <c r="DI625" s="1264"/>
      <c r="DJ625" s="1264"/>
      <c r="DK625" s="1264"/>
      <c r="DL625" s="1264"/>
      <c r="DM625" s="1264"/>
      <c r="DN625" s="1264"/>
      <c r="DO625" s="1264"/>
      <c r="DP625" s="1264"/>
      <c r="DQ625" s="1264"/>
      <c r="DR625" s="307"/>
    </row>
    <row r="626" spans="1:122" s="465" customFormat="1" ht="15" customHeight="1">
      <c r="A626" s="1244"/>
      <c r="B626" s="1245"/>
      <c r="C626" s="1245"/>
      <c r="D626" s="888"/>
      <c r="E626" s="274"/>
      <c r="F626" s="274"/>
      <c r="G626" s="274"/>
      <c r="H626" s="274"/>
      <c r="I626" s="274"/>
      <c r="J626" s="274"/>
      <c r="K626" s="889"/>
      <c r="L626" s="275"/>
      <c r="M626" s="1251"/>
      <c r="N626" s="257" t="s">
        <v>452</v>
      </c>
      <c r="O626" s="257"/>
      <c r="P626" s="257"/>
      <c r="Q626" s="257"/>
      <c r="R626" s="257"/>
      <c r="S626" s="257"/>
      <c r="T626" s="257"/>
      <c r="U626" s="257"/>
      <c r="V626" s="257"/>
      <c r="W626" s="257"/>
      <c r="X626" s="257"/>
      <c r="Y626" s="258"/>
      <c r="Z626" s="587" t="s">
        <v>53</v>
      </c>
      <c r="AA626" s="257"/>
      <c r="AB626" s="1252"/>
      <c r="AC626" s="358" t="s">
        <v>472</v>
      </c>
      <c r="AD626" s="257"/>
      <c r="AE626" s="257"/>
      <c r="AF626" s="257"/>
      <c r="AG626" s="257"/>
      <c r="AH626" s="257"/>
      <c r="AI626" s="257"/>
      <c r="AJ626" s="257"/>
      <c r="AK626" s="257"/>
      <c r="AL626" s="257"/>
      <c r="AM626" s="257"/>
      <c r="AN626" s="257"/>
      <c r="AO626" s="257"/>
      <c r="AP626" s="258"/>
      <c r="AQ626" s="275"/>
      <c r="AR626" s="275"/>
      <c r="AS626" s="275"/>
      <c r="AT626" s="275"/>
      <c r="AU626" s="275"/>
      <c r="AV626" s="275"/>
      <c r="AW626" s="275"/>
      <c r="AX626" s="584"/>
      <c r="AY626" s="471"/>
      <c r="BA626" s="192">
        <f t="shared" si="184"/>
        <v>9</v>
      </c>
      <c r="BB626" s="192">
        <f t="shared" si="184"/>
        <v>4</v>
      </c>
      <c r="BC626" s="192"/>
      <c r="BD626" s="192"/>
      <c r="BE626" s="192"/>
      <c r="BF626" s="192"/>
      <c r="BG626" s="559" t="str">
        <f t="shared" ca="1" si="186"/>
        <v/>
      </c>
      <c r="BH626" s="560" t="str">
        <f t="shared" ca="1" si="187"/>
        <v/>
      </c>
      <c r="BI626" s="560" t="str">
        <f t="shared" ca="1" si="188"/>
        <v/>
      </c>
      <c r="BJ626" s="560" t="str">
        <f t="shared" ca="1" si="189"/>
        <v/>
      </c>
      <c r="BK626" s="560" t="str">
        <f t="shared" ca="1" si="190"/>
        <v/>
      </c>
      <c r="BL626" s="561" t="str">
        <f t="shared" ca="1" si="191"/>
        <v/>
      </c>
      <c r="CV626" s="1528"/>
      <c r="CW626" s="1529"/>
      <c r="CX626" s="1529"/>
      <c r="CY626" s="1529"/>
      <c r="CZ626" s="1529"/>
      <c r="DA626" s="1529"/>
      <c r="DB626" s="1529"/>
      <c r="DC626" s="1529"/>
      <c r="DD626" s="1991"/>
      <c r="DE626" s="1992"/>
      <c r="DF626" s="1992"/>
      <c r="DG626" s="1993"/>
      <c r="DH626" s="1264"/>
      <c r="DI626" s="1264"/>
      <c r="DJ626" s="1264"/>
      <c r="DK626" s="1264"/>
      <c r="DL626" s="1264"/>
      <c r="DM626" s="1264"/>
      <c r="DN626" s="1264"/>
      <c r="DO626" s="1264"/>
      <c r="DP626" s="1264"/>
      <c r="DQ626" s="1264"/>
      <c r="DR626" s="307"/>
    </row>
    <row r="627" spans="1:122" s="465" customFormat="1" ht="15" customHeight="1">
      <c r="A627" s="1244"/>
      <c r="B627" s="1245"/>
      <c r="C627" s="1245"/>
      <c r="D627" s="888"/>
      <c r="E627" s="274"/>
      <c r="F627" s="274"/>
      <c r="G627" s="274"/>
      <c r="H627" s="274"/>
      <c r="I627" s="274"/>
      <c r="J627" s="274"/>
      <c r="K627" s="889"/>
      <c r="L627" s="275"/>
      <c r="M627" s="268" t="s">
        <v>484</v>
      </c>
      <c r="N627" s="269"/>
      <c r="O627" s="269"/>
      <c r="P627" s="269"/>
      <c r="Q627" s="269"/>
      <c r="R627" s="269"/>
      <c r="S627" s="269"/>
      <c r="T627" s="269"/>
      <c r="U627" s="269"/>
      <c r="V627" s="269"/>
      <c r="W627" s="269"/>
      <c r="X627" s="269"/>
      <c r="Y627" s="269"/>
      <c r="Z627" s="894"/>
      <c r="AA627" s="269"/>
      <c r="AB627" s="269"/>
      <c r="AC627" s="269"/>
      <c r="AD627" s="269"/>
      <c r="AE627" s="269"/>
      <c r="AF627" s="269"/>
      <c r="AG627" s="269"/>
      <c r="AH627" s="269"/>
      <c r="AI627" s="894"/>
      <c r="AJ627" s="269"/>
      <c r="AK627" s="269"/>
      <c r="AL627" s="269"/>
      <c r="AM627" s="269"/>
      <c r="AN627" s="269"/>
      <c r="AO627" s="269"/>
      <c r="AP627" s="270"/>
      <c r="AQ627" s="275"/>
      <c r="AR627" s="275"/>
      <c r="AS627" s="275"/>
      <c r="AT627" s="275"/>
      <c r="AU627" s="275"/>
      <c r="AV627" s="275"/>
      <c r="AW627" s="275"/>
      <c r="AX627" s="584"/>
      <c r="AY627" s="471"/>
      <c r="BA627" s="192">
        <f t="shared" si="184"/>
        <v>9</v>
      </c>
      <c r="BB627" s="192">
        <f t="shared" si="184"/>
        <v>4</v>
      </c>
      <c r="BC627" s="192"/>
      <c r="BD627" s="192"/>
      <c r="BE627" s="192"/>
      <c r="BF627" s="192"/>
      <c r="BG627" s="559" t="str">
        <f t="shared" ca="1" si="186"/>
        <v/>
      </c>
      <c r="BH627" s="560" t="str">
        <f t="shared" ca="1" si="187"/>
        <v/>
      </c>
      <c r="BI627" s="560" t="str">
        <f t="shared" ca="1" si="188"/>
        <v/>
      </c>
      <c r="BJ627" s="560" t="str">
        <f t="shared" ca="1" si="189"/>
        <v/>
      </c>
      <c r="BK627" s="560" t="str">
        <f t="shared" ca="1" si="190"/>
        <v/>
      </c>
      <c r="BL627" s="561" t="str">
        <f t="shared" ca="1" si="191"/>
        <v/>
      </c>
      <c r="CV627" s="1528"/>
      <c r="CW627" s="1529"/>
      <c r="CX627" s="1529"/>
      <c r="CY627" s="1529"/>
      <c r="CZ627" s="1529"/>
      <c r="DA627" s="1529"/>
      <c r="DB627" s="1529"/>
      <c r="DC627" s="1529"/>
      <c r="DD627" s="1991"/>
      <c r="DE627" s="1992"/>
      <c r="DF627" s="1992"/>
      <c r="DG627" s="1993"/>
      <c r="DH627" s="1264"/>
      <c r="DI627" s="1264"/>
      <c r="DJ627" s="1264"/>
      <c r="DK627" s="1264"/>
      <c r="DL627" s="1264"/>
      <c r="DM627" s="1264"/>
      <c r="DN627" s="1264"/>
      <c r="DO627" s="1264"/>
      <c r="DP627" s="1264"/>
      <c r="DQ627" s="1264"/>
      <c r="DR627" s="307"/>
    </row>
    <row r="628" spans="1:122" s="465" customFormat="1" ht="15" customHeight="1">
      <c r="A628" s="1244"/>
      <c r="B628" s="1245"/>
      <c r="C628" s="1245"/>
      <c r="D628" s="888"/>
      <c r="E628" s="274"/>
      <c r="F628" s="274"/>
      <c r="G628" s="274"/>
      <c r="H628" s="274"/>
      <c r="I628" s="274"/>
      <c r="J628" s="274"/>
      <c r="K628" s="889"/>
      <c r="L628" s="275"/>
      <c r="M628" s="268"/>
      <c r="N628" s="269" t="s">
        <v>514</v>
      </c>
      <c r="O628" s="269"/>
      <c r="P628" s="269"/>
      <c r="Q628" s="269"/>
      <c r="R628" s="269"/>
      <c r="S628" s="269"/>
      <c r="T628" s="269"/>
      <c r="U628" s="269"/>
      <c r="V628" s="269"/>
      <c r="W628" s="269"/>
      <c r="X628" s="269"/>
      <c r="Y628" s="270"/>
      <c r="Z628" s="581" t="s">
        <v>53</v>
      </c>
      <c r="AA628" s="269"/>
      <c r="AB628" s="296"/>
      <c r="AC628" s="474" t="s">
        <v>516</v>
      </c>
      <c r="AD628" s="269"/>
      <c r="AE628" s="269"/>
      <c r="AF628" s="269"/>
      <c r="AG628" s="269"/>
      <c r="AH628" s="269"/>
      <c r="AI628" s="269"/>
      <c r="AJ628" s="269"/>
      <c r="AK628" s="269"/>
      <c r="AL628" s="269"/>
      <c r="AM628" s="269"/>
      <c r="AN628" s="269"/>
      <c r="AO628" s="269"/>
      <c r="AP628" s="270"/>
      <c r="AQ628" s="275"/>
      <c r="AR628" s="275"/>
      <c r="AS628" s="275"/>
      <c r="AT628" s="275"/>
      <c r="AU628" s="275"/>
      <c r="AV628" s="275"/>
      <c r="AW628" s="275"/>
      <c r="AX628" s="584"/>
      <c r="AY628" s="471"/>
      <c r="BA628" s="192">
        <f t="shared" si="184"/>
        <v>9</v>
      </c>
      <c r="BB628" s="192">
        <f t="shared" si="184"/>
        <v>4</v>
      </c>
      <c r="BC628" s="192"/>
      <c r="BD628" s="192"/>
      <c r="BE628" s="192"/>
      <c r="BF628" s="192"/>
      <c r="BG628" s="559" t="str">
        <f t="shared" ca="1" si="186"/>
        <v/>
      </c>
      <c r="BH628" s="560" t="str">
        <f t="shared" ca="1" si="187"/>
        <v/>
      </c>
      <c r="BI628" s="560" t="str">
        <f t="shared" ca="1" si="188"/>
        <v/>
      </c>
      <c r="BJ628" s="560" t="str">
        <f t="shared" ca="1" si="189"/>
        <v/>
      </c>
      <c r="BK628" s="560" t="str">
        <f t="shared" ca="1" si="190"/>
        <v/>
      </c>
      <c r="BL628" s="561" t="str">
        <f t="shared" ca="1" si="191"/>
        <v/>
      </c>
      <c r="CV628" s="1528"/>
      <c r="CW628" s="1529"/>
      <c r="CX628" s="1529"/>
      <c r="CY628" s="1529"/>
      <c r="CZ628" s="1529"/>
      <c r="DA628" s="1529"/>
      <c r="DB628" s="1529"/>
      <c r="DC628" s="1529"/>
      <c r="DD628" s="1991"/>
      <c r="DE628" s="1992"/>
      <c r="DF628" s="1992"/>
      <c r="DG628" s="1993"/>
      <c r="DH628" s="1264"/>
      <c r="DI628" s="1264"/>
      <c r="DJ628" s="1264"/>
      <c r="DK628" s="1264"/>
      <c r="DL628" s="1264"/>
      <c r="DM628" s="1264"/>
      <c r="DN628" s="1264"/>
      <c r="DO628" s="1264"/>
      <c r="DP628" s="1264"/>
      <c r="DQ628" s="1264"/>
      <c r="DR628" s="307"/>
    </row>
    <row r="629" spans="1:122" s="465" customFormat="1" ht="15" customHeight="1">
      <c r="A629" s="1244"/>
      <c r="B629" s="1245"/>
      <c r="C629" s="1245"/>
      <c r="D629" s="888"/>
      <c r="E629" s="274"/>
      <c r="F629" s="274"/>
      <c r="G629" s="274"/>
      <c r="H629" s="274"/>
      <c r="I629" s="274"/>
      <c r="J629" s="274"/>
      <c r="K629" s="889"/>
      <c r="L629" s="275"/>
      <c r="M629" s="268"/>
      <c r="N629" s="269" t="s">
        <v>515</v>
      </c>
      <c r="O629" s="269"/>
      <c r="P629" s="269"/>
      <c r="Q629" s="269"/>
      <c r="R629" s="269"/>
      <c r="S629" s="269"/>
      <c r="T629" s="269"/>
      <c r="U629" s="269"/>
      <c r="V629" s="269"/>
      <c r="W629" s="269"/>
      <c r="X629" s="269"/>
      <c r="Y629" s="270"/>
      <c r="Z629" s="581" t="s">
        <v>53</v>
      </c>
      <c r="AA629" s="269"/>
      <c r="AB629" s="296"/>
      <c r="AC629" s="474" t="s">
        <v>516</v>
      </c>
      <c r="AD629" s="269"/>
      <c r="AE629" s="269"/>
      <c r="AF629" s="269"/>
      <c r="AG629" s="269"/>
      <c r="AH629" s="269"/>
      <c r="AI629" s="269"/>
      <c r="AJ629" s="269"/>
      <c r="AK629" s="269"/>
      <c r="AL629" s="269"/>
      <c r="AM629" s="269"/>
      <c r="AN629" s="269"/>
      <c r="AO629" s="269"/>
      <c r="AP629" s="270"/>
      <c r="AQ629" s="275"/>
      <c r="AR629" s="275"/>
      <c r="AS629" s="275"/>
      <c r="AT629" s="275"/>
      <c r="AU629" s="275"/>
      <c r="AV629" s="275"/>
      <c r="AW629" s="275"/>
      <c r="AX629" s="584"/>
      <c r="AY629" s="471"/>
      <c r="BA629" s="192">
        <f t="shared" si="184"/>
        <v>9</v>
      </c>
      <c r="BB629" s="192">
        <f t="shared" si="184"/>
        <v>4</v>
      </c>
      <c r="BC629" s="192"/>
      <c r="BD629" s="192"/>
      <c r="BE629" s="192"/>
      <c r="BF629" s="192"/>
      <c r="BG629" s="559" t="str">
        <f t="shared" ca="1" si="186"/>
        <v/>
      </c>
      <c r="BH629" s="560" t="str">
        <f t="shared" ca="1" si="187"/>
        <v/>
      </c>
      <c r="BI629" s="560" t="str">
        <f t="shared" ca="1" si="188"/>
        <v/>
      </c>
      <c r="BJ629" s="560" t="str">
        <f t="shared" ca="1" si="189"/>
        <v/>
      </c>
      <c r="BK629" s="560" t="str">
        <f t="shared" ca="1" si="190"/>
        <v/>
      </c>
      <c r="BL629" s="561" t="str">
        <f t="shared" ca="1" si="191"/>
        <v/>
      </c>
      <c r="CV629" s="1528"/>
      <c r="CW629" s="1529"/>
      <c r="CX629" s="1529"/>
      <c r="CY629" s="1529"/>
      <c r="CZ629" s="1529"/>
      <c r="DA629" s="1529"/>
      <c r="DB629" s="1529"/>
      <c r="DC629" s="1529"/>
      <c r="DD629" s="1991"/>
      <c r="DE629" s="1992"/>
      <c r="DF629" s="1992"/>
      <c r="DG629" s="1993"/>
      <c r="DH629" s="1264"/>
      <c r="DI629" s="1264"/>
      <c r="DJ629" s="1264"/>
      <c r="DK629" s="1264"/>
      <c r="DL629" s="1264"/>
      <c r="DM629" s="1264"/>
      <c r="DN629" s="1264"/>
      <c r="DO629" s="1264"/>
      <c r="DP629" s="1264"/>
      <c r="DQ629" s="1264"/>
      <c r="DR629" s="307"/>
    </row>
    <row r="630" spans="1:122" s="465" customFormat="1" ht="15" customHeight="1">
      <c r="A630" s="1244"/>
      <c r="B630" s="1245"/>
      <c r="C630" s="1245"/>
      <c r="D630" s="888"/>
      <c r="E630" s="274"/>
      <c r="F630" s="274"/>
      <c r="G630" s="274"/>
      <c r="H630" s="274"/>
      <c r="I630" s="274"/>
      <c r="J630" s="274"/>
      <c r="K630" s="889"/>
      <c r="L630" s="275"/>
      <c r="M630" s="268"/>
      <c r="N630" s="269" t="s">
        <v>485</v>
      </c>
      <c r="O630" s="269"/>
      <c r="P630" s="269"/>
      <c r="Q630" s="269"/>
      <c r="R630" s="269"/>
      <c r="S630" s="269"/>
      <c r="T630" s="269"/>
      <c r="U630" s="269"/>
      <c r="V630" s="269"/>
      <c r="W630" s="269"/>
      <c r="X630" s="269"/>
      <c r="Y630" s="270"/>
      <c r="Z630" s="581" t="s">
        <v>53</v>
      </c>
      <c r="AA630" s="269"/>
      <c r="AB630" s="296"/>
      <c r="AC630" s="474" t="s">
        <v>326</v>
      </c>
      <c r="AD630" s="269"/>
      <c r="AE630" s="269"/>
      <c r="AF630" s="269"/>
      <c r="AG630" s="269"/>
      <c r="AH630" s="269"/>
      <c r="AI630" s="269"/>
      <c r="AJ630" s="269"/>
      <c r="AK630" s="269"/>
      <c r="AL630" s="269"/>
      <c r="AM630" s="269"/>
      <c r="AN630" s="269"/>
      <c r="AO630" s="269"/>
      <c r="AP630" s="270"/>
      <c r="AQ630" s="275"/>
      <c r="AR630" s="275"/>
      <c r="AS630" s="275"/>
      <c r="AT630" s="275"/>
      <c r="AU630" s="275"/>
      <c r="AV630" s="275"/>
      <c r="AW630" s="275"/>
      <c r="AX630" s="584"/>
      <c r="AY630" s="471"/>
      <c r="BA630" s="192">
        <f t="shared" si="184"/>
        <v>9</v>
      </c>
      <c r="BB630" s="192">
        <f t="shared" si="184"/>
        <v>4</v>
      </c>
      <c r="BC630" s="192"/>
      <c r="BD630" s="192"/>
      <c r="BE630" s="192"/>
      <c r="BF630" s="192"/>
      <c r="BG630" s="559" t="str">
        <f t="shared" ca="1" si="186"/>
        <v/>
      </c>
      <c r="BH630" s="560" t="str">
        <f t="shared" ca="1" si="187"/>
        <v/>
      </c>
      <c r="BI630" s="560" t="str">
        <f t="shared" ca="1" si="188"/>
        <v/>
      </c>
      <c r="BJ630" s="560" t="str">
        <f t="shared" ca="1" si="189"/>
        <v/>
      </c>
      <c r="BK630" s="560" t="str">
        <f t="shared" ca="1" si="190"/>
        <v/>
      </c>
      <c r="BL630" s="561" t="str">
        <f t="shared" ca="1" si="191"/>
        <v/>
      </c>
      <c r="CV630" s="1528"/>
      <c r="CW630" s="1529"/>
      <c r="CX630" s="1529"/>
      <c r="CY630" s="1529"/>
      <c r="CZ630" s="1529"/>
      <c r="DA630" s="1529"/>
      <c r="DB630" s="1529"/>
      <c r="DC630" s="1529"/>
      <c r="DD630" s="1991"/>
      <c r="DE630" s="1992"/>
      <c r="DF630" s="1992"/>
      <c r="DG630" s="1993"/>
      <c r="DH630" s="1264"/>
      <c r="DI630" s="1264"/>
      <c r="DJ630" s="1264"/>
      <c r="DK630" s="1264"/>
      <c r="DL630" s="1264"/>
      <c r="DM630" s="1264"/>
      <c r="DN630" s="1264"/>
      <c r="DO630" s="1264"/>
      <c r="DP630" s="1264"/>
      <c r="DQ630" s="1264"/>
      <c r="DR630" s="307"/>
    </row>
    <row r="631" spans="1:122" s="465" customFormat="1" ht="15" customHeight="1">
      <c r="A631" s="1244"/>
      <c r="B631" s="1245"/>
      <c r="C631" s="1245"/>
      <c r="D631" s="888"/>
      <c r="E631" s="274"/>
      <c r="F631" s="274"/>
      <c r="G631" s="274"/>
      <c r="H631" s="274"/>
      <c r="I631" s="274"/>
      <c r="J631" s="274"/>
      <c r="K631" s="889"/>
      <c r="L631" s="275"/>
      <c r="M631" s="261"/>
      <c r="N631" s="271" t="s">
        <v>486</v>
      </c>
      <c r="O631" s="271"/>
      <c r="P631" s="271"/>
      <c r="Q631" s="271"/>
      <c r="R631" s="271"/>
      <c r="S631" s="271"/>
      <c r="T631" s="271"/>
      <c r="U631" s="271"/>
      <c r="V631" s="271"/>
      <c r="W631" s="271"/>
      <c r="X631" s="271"/>
      <c r="Y631" s="272"/>
      <c r="Z631" s="481" t="s">
        <v>53</v>
      </c>
      <c r="AA631" s="271"/>
      <c r="AB631" s="262"/>
      <c r="AC631" s="588" t="s">
        <v>472</v>
      </c>
      <c r="AD631" s="271"/>
      <c r="AE631" s="271"/>
      <c r="AF631" s="271"/>
      <c r="AG631" s="271"/>
      <c r="AH631" s="271"/>
      <c r="AI631" s="271"/>
      <c r="AJ631" s="271"/>
      <c r="AK631" s="271"/>
      <c r="AL631" s="271"/>
      <c r="AM631" s="271"/>
      <c r="AN631" s="271"/>
      <c r="AO631" s="271"/>
      <c r="AP631" s="272"/>
      <c r="AQ631" s="275"/>
      <c r="AR631" s="275"/>
      <c r="AS631" s="275"/>
      <c r="AT631" s="275"/>
      <c r="AU631" s="275"/>
      <c r="AV631" s="275"/>
      <c r="AW631" s="275"/>
      <c r="AX631" s="584"/>
      <c r="AY631" s="471"/>
      <c r="BA631" s="192">
        <f t="shared" si="184"/>
        <v>9</v>
      </c>
      <c r="BB631" s="192">
        <f t="shared" si="184"/>
        <v>4</v>
      </c>
      <c r="BC631" s="192"/>
      <c r="BD631" s="192"/>
      <c r="BE631" s="192"/>
      <c r="BF631" s="192"/>
      <c r="BG631" s="559" t="str">
        <f t="shared" ca="1" si="186"/>
        <v/>
      </c>
      <c r="BH631" s="560" t="str">
        <f t="shared" ca="1" si="187"/>
        <v/>
      </c>
      <c r="BI631" s="560" t="str">
        <f t="shared" ca="1" si="188"/>
        <v/>
      </c>
      <c r="BJ631" s="560" t="str">
        <f t="shared" ca="1" si="189"/>
        <v/>
      </c>
      <c r="BK631" s="560" t="str">
        <f t="shared" ca="1" si="190"/>
        <v/>
      </c>
      <c r="BL631" s="561" t="str">
        <f t="shared" ca="1" si="191"/>
        <v/>
      </c>
      <c r="CV631" s="1528"/>
      <c r="CW631" s="1529"/>
      <c r="CX631" s="1529"/>
      <c r="CY631" s="1529"/>
      <c r="CZ631" s="1529"/>
      <c r="DA631" s="1529"/>
      <c r="DB631" s="1529"/>
      <c r="DC631" s="1529"/>
      <c r="DD631" s="1991"/>
      <c r="DE631" s="1992"/>
      <c r="DF631" s="1992"/>
      <c r="DG631" s="1993"/>
      <c r="DH631" s="1264"/>
      <c r="DI631" s="1264"/>
      <c r="DJ631" s="1264"/>
      <c r="DK631" s="1264"/>
      <c r="DL631" s="1264"/>
      <c r="DM631" s="1264"/>
      <c r="DN631" s="1264"/>
      <c r="DO631" s="1264"/>
      <c r="DP631" s="1264"/>
      <c r="DQ631" s="1264"/>
      <c r="DR631" s="307"/>
    </row>
    <row r="632" spans="1:122" s="465" customFormat="1" ht="15" customHeight="1">
      <c r="A632" s="1244"/>
      <c r="B632" s="1245"/>
      <c r="C632" s="1245"/>
      <c r="D632" s="888"/>
      <c r="E632" s="274"/>
      <c r="F632" s="274"/>
      <c r="G632" s="274"/>
      <c r="H632" s="274"/>
      <c r="I632" s="274"/>
      <c r="J632" s="274"/>
      <c r="K632" s="889"/>
      <c r="L632" s="275"/>
      <c r="M632" s="275"/>
      <c r="N632" s="275"/>
      <c r="O632" s="275"/>
      <c r="P632" s="275"/>
      <c r="Q632" s="275"/>
      <c r="R632" s="275"/>
      <c r="S632" s="275"/>
      <c r="T632" s="275"/>
      <c r="U632" s="275"/>
      <c r="V632" s="275"/>
      <c r="W632" s="275"/>
      <c r="X632" s="275"/>
      <c r="Y632" s="275"/>
      <c r="Z632" s="275"/>
      <c r="AA632" s="275"/>
      <c r="AB632" s="275"/>
      <c r="AC632" s="275"/>
      <c r="AD632" s="275"/>
      <c r="AE632" s="275"/>
      <c r="AF632" s="275"/>
      <c r="AG632" s="275"/>
      <c r="AH632" s="275"/>
      <c r="AI632" s="275"/>
      <c r="AJ632" s="275"/>
      <c r="AK632" s="275"/>
      <c r="AL632" s="275"/>
      <c r="AM632" s="275"/>
      <c r="AN632" s="275"/>
      <c r="AO632" s="275"/>
      <c r="AP632" s="275"/>
      <c r="AQ632" s="275"/>
      <c r="AR632" s="275"/>
      <c r="AS632" s="275"/>
      <c r="AT632" s="275"/>
      <c r="AU632" s="275"/>
      <c r="AV632" s="275"/>
      <c r="AW632" s="275"/>
      <c r="AX632" s="584"/>
      <c r="AY632" s="471"/>
      <c r="BA632" s="192">
        <f t="shared" si="184"/>
        <v>9</v>
      </c>
      <c r="BB632" s="192">
        <f t="shared" si="184"/>
        <v>4</v>
      </c>
      <c r="BC632" s="192"/>
      <c r="BD632" s="192"/>
      <c r="BE632" s="192"/>
      <c r="BF632" s="192"/>
      <c r="BG632" s="559" t="str">
        <f t="shared" ca="1" si="186"/>
        <v/>
      </c>
      <c r="BH632" s="560" t="str">
        <f t="shared" ca="1" si="187"/>
        <v/>
      </c>
      <c r="BI632" s="560" t="str">
        <f t="shared" ca="1" si="188"/>
        <v/>
      </c>
      <c r="BJ632" s="560" t="str">
        <f t="shared" ca="1" si="189"/>
        <v/>
      </c>
      <c r="BK632" s="560" t="str">
        <f t="shared" ca="1" si="190"/>
        <v/>
      </c>
      <c r="BL632" s="561" t="str">
        <f t="shared" ca="1" si="191"/>
        <v/>
      </c>
      <c r="CV632" s="1528"/>
      <c r="CW632" s="1529"/>
      <c r="CX632" s="1529"/>
      <c r="CY632" s="1529"/>
      <c r="CZ632" s="1529"/>
      <c r="DA632" s="1529"/>
      <c r="DB632" s="1529"/>
      <c r="DC632" s="1529"/>
      <c r="DD632" s="1991"/>
      <c r="DE632" s="1992"/>
      <c r="DF632" s="1992"/>
      <c r="DG632" s="1993"/>
      <c r="DH632" s="1264"/>
      <c r="DI632" s="1264"/>
      <c r="DJ632" s="1264"/>
      <c r="DK632" s="1264"/>
      <c r="DL632" s="1264"/>
      <c r="DM632" s="1264"/>
      <c r="DN632" s="1264"/>
      <c r="DO632" s="1264"/>
      <c r="DP632" s="1264"/>
      <c r="DQ632" s="1264"/>
      <c r="DR632" s="307"/>
    </row>
    <row r="633" spans="1:122" s="465" customFormat="1" ht="15" customHeight="1">
      <c r="A633" s="1244"/>
      <c r="B633" s="1245"/>
      <c r="C633" s="1245"/>
      <c r="D633" s="1873" t="s">
        <v>333</v>
      </c>
      <c r="E633" s="1874"/>
      <c r="F633" s="1874"/>
      <c r="G633" s="1874"/>
      <c r="H633" s="1874"/>
      <c r="I633" s="1874"/>
      <c r="J633" s="1874"/>
      <c r="K633" s="1875"/>
      <c r="L633" s="268" t="str">
        <f>"金型保守情報.保守年度 = &lt;"&amp;$B$37&amp;"."&amp;$D$39&amp;"&gt;"</f>
        <v>金型保守情報.保守年度 = &lt;入力領域.計画年度&gt;</v>
      </c>
      <c r="M633" s="269"/>
      <c r="N633" s="269"/>
      <c r="O633" s="269"/>
      <c r="P633" s="269"/>
      <c r="Q633" s="269"/>
      <c r="R633" s="269"/>
      <c r="S633" s="269"/>
      <c r="T633" s="269"/>
      <c r="U633" s="269"/>
      <c r="V633" s="269"/>
      <c r="W633" s="269"/>
      <c r="X633" s="269"/>
      <c r="Y633" s="269"/>
      <c r="Z633" s="269"/>
      <c r="AA633" s="269"/>
      <c r="AB633" s="269"/>
      <c r="AC633" s="269"/>
      <c r="AD633" s="269"/>
      <c r="AE633" s="269"/>
      <c r="AF633" s="269"/>
      <c r="AG633" s="269"/>
      <c r="AH633" s="269"/>
      <c r="AI633" s="269"/>
      <c r="AJ633" s="269"/>
      <c r="AK633" s="269"/>
      <c r="AL633" s="269"/>
      <c r="AM633" s="269"/>
      <c r="AN633" s="269"/>
      <c r="AO633" s="269"/>
      <c r="AP633" s="269"/>
      <c r="AQ633" s="269"/>
      <c r="AR633" s="269"/>
      <c r="AS633" s="269"/>
      <c r="AT633" s="269"/>
      <c r="AU633" s="269"/>
      <c r="AV633" s="269"/>
      <c r="AW633" s="269"/>
      <c r="AX633" s="270"/>
      <c r="AY633" s="471"/>
      <c r="BA633" s="192">
        <f t="shared" si="184"/>
        <v>9</v>
      </c>
      <c r="BB633" s="192">
        <f t="shared" si="184"/>
        <v>4</v>
      </c>
      <c r="BC633" s="192"/>
      <c r="BD633" s="192"/>
      <c r="BE633" s="192"/>
      <c r="BF633" s="192"/>
      <c r="BG633" s="559" t="str">
        <f t="shared" ca="1" si="186"/>
        <v/>
      </c>
      <c r="BH633" s="560" t="str">
        <f t="shared" ca="1" si="187"/>
        <v/>
      </c>
      <c r="BI633" s="560" t="str">
        <f t="shared" ca="1" si="188"/>
        <v/>
      </c>
      <c r="BJ633" s="560" t="str">
        <f t="shared" ca="1" si="189"/>
        <v/>
      </c>
      <c r="BK633" s="560" t="str">
        <f t="shared" ca="1" si="190"/>
        <v/>
      </c>
      <c r="BL633" s="561" t="str">
        <f t="shared" ca="1" si="191"/>
        <v/>
      </c>
      <c r="CV633" s="1528"/>
      <c r="CW633" s="1529"/>
      <c r="CX633" s="1529"/>
      <c r="CY633" s="1529"/>
      <c r="CZ633" s="1529"/>
      <c r="DA633" s="1529"/>
      <c r="DB633" s="1529"/>
      <c r="DC633" s="1529"/>
      <c r="DD633" s="1991"/>
      <c r="DE633" s="1992"/>
      <c r="DF633" s="1992"/>
      <c r="DG633" s="1993"/>
      <c r="DH633" s="1264"/>
      <c r="DI633" s="1264"/>
      <c r="DJ633" s="1264"/>
      <c r="DK633" s="1264"/>
      <c r="DL633" s="1264"/>
      <c r="DM633" s="1264"/>
      <c r="DN633" s="1264"/>
      <c r="DO633" s="1264"/>
      <c r="DP633" s="1264"/>
      <c r="DQ633" s="1264"/>
      <c r="DR633" s="307"/>
    </row>
    <row r="634" spans="1:122" s="465" customFormat="1" ht="15" customHeight="1">
      <c r="A634" s="1244"/>
      <c r="B634" s="1245"/>
      <c r="C634" s="1245"/>
      <c r="D634" s="888"/>
      <c r="E634" s="274"/>
      <c r="F634" s="274"/>
      <c r="G634" s="274"/>
      <c r="H634" s="274"/>
      <c r="I634" s="274"/>
      <c r="J634" s="274"/>
      <c r="K634" s="889"/>
      <c r="L634" s="268" t="str">
        <f>"金型保守情報.作成日 = &lt;"&amp;$B$37&amp;"."&amp;$D$41&amp;"&gt;"</f>
        <v>金型保守情報.作成日 = &lt;入力領域.計画作成日&gt;</v>
      </c>
      <c r="M634" s="269"/>
      <c r="N634" s="269"/>
      <c r="O634" s="269"/>
      <c r="P634" s="269"/>
      <c r="Q634" s="269"/>
      <c r="R634" s="269"/>
      <c r="S634" s="269"/>
      <c r="T634" s="269"/>
      <c r="U634" s="269"/>
      <c r="V634" s="269"/>
      <c r="W634" s="269"/>
      <c r="X634" s="269"/>
      <c r="Y634" s="269"/>
      <c r="Z634" s="269"/>
      <c r="AA634" s="269"/>
      <c r="AB634" s="269"/>
      <c r="AC634" s="269"/>
      <c r="AD634" s="269"/>
      <c r="AE634" s="269"/>
      <c r="AF634" s="269"/>
      <c r="AG634" s="269"/>
      <c r="AH634" s="269"/>
      <c r="AI634" s="269"/>
      <c r="AJ634" s="269"/>
      <c r="AK634" s="269"/>
      <c r="AL634" s="269"/>
      <c r="AM634" s="269"/>
      <c r="AN634" s="269"/>
      <c r="AO634" s="269"/>
      <c r="AP634" s="269"/>
      <c r="AQ634" s="269"/>
      <c r="AR634" s="269"/>
      <c r="AS634" s="269"/>
      <c r="AT634" s="269"/>
      <c r="AU634" s="269"/>
      <c r="AV634" s="269"/>
      <c r="AW634" s="269"/>
      <c r="AX634" s="270"/>
      <c r="AY634" s="471"/>
      <c r="BA634" s="192">
        <f t="shared" ref="BA634:BB638" si="192">BA633</f>
        <v>9</v>
      </c>
      <c r="BB634" s="192">
        <f t="shared" si="192"/>
        <v>4</v>
      </c>
      <c r="BC634" s="192"/>
      <c r="BD634" s="192"/>
      <c r="BE634" s="192"/>
      <c r="BF634" s="192"/>
      <c r="BG634" s="559" t="str">
        <f t="shared" ca="1" si="186"/>
        <v/>
      </c>
      <c r="BH634" s="560" t="str">
        <f t="shared" ca="1" si="187"/>
        <v/>
      </c>
      <c r="BI634" s="560" t="str">
        <f t="shared" ca="1" si="188"/>
        <v/>
      </c>
      <c r="BJ634" s="560" t="str">
        <f t="shared" ca="1" si="189"/>
        <v/>
      </c>
      <c r="BK634" s="560" t="str">
        <f t="shared" ca="1" si="190"/>
        <v/>
      </c>
      <c r="BL634" s="561" t="str">
        <f t="shared" ca="1" si="191"/>
        <v/>
      </c>
      <c r="CV634" s="1528"/>
      <c r="CW634" s="1529"/>
      <c r="CX634" s="1529"/>
      <c r="CY634" s="1529"/>
      <c r="CZ634" s="1529"/>
      <c r="DA634" s="1529"/>
      <c r="DB634" s="1529"/>
      <c r="DC634" s="1529"/>
      <c r="DD634" s="1991"/>
      <c r="DE634" s="1992"/>
      <c r="DF634" s="1992"/>
      <c r="DG634" s="1993"/>
      <c r="DH634" s="1264"/>
      <c r="DI634" s="1264"/>
      <c r="DJ634" s="1264"/>
      <c r="DK634" s="1264"/>
      <c r="DL634" s="1264"/>
      <c r="DM634" s="1264"/>
      <c r="DN634" s="1264"/>
      <c r="DO634" s="1264"/>
      <c r="DP634" s="1264"/>
      <c r="DQ634" s="1264"/>
      <c r="DR634" s="307"/>
    </row>
    <row r="635" spans="1:122" s="465" customFormat="1" ht="15" customHeight="1">
      <c r="A635" s="1244"/>
      <c r="B635" s="1245"/>
      <c r="C635" s="1245"/>
      <c r="D635" s="888"/>
      <c r="E635" s="274"/>
      <c r="F635" s="274"/>
      <c r="G635" s="274"/>
      <c r="H635" s="274"/>
      <c r="I635" s="274"/>
      <c r="J635" s="274"/>
      <c r="K635" s="889"/>
      <c r="L635" s="268" t="str">
        <f>"金型保守情報.日付 = &lt;"&amp;$B$78&amp;"."&amp;$D$85&amp;"&gt;"</f>
        <v>金型保守情報.日付 = &lt;一覧領域.年月&gt;</v>
      </c>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c r="AR635" s="269"/>
      <c r="AS635" s="269"/>
      <c r="AT635" s="269"/>
      <c r="AU635" s="269"/>
      <c r="AV635" s="269"/>
      <c r="AW635" s="269"/>
      <c r="AX635" s="270"/>
      <c r="AY635" s="471"/>
      <c r="BA635" s="192">
        <f t="shared" si="192"/>
        <v>9</v>
      </c>
      <c r="BB635" s="192">
        <f t="shared" si="192"/>
        <v>4</v>
      </c>
      <c r="BC635" s="192"/>
      <c r="BD635" s="192"/>
      <c r="BE635" s="192"/>
      <c r="BF635" s="192"/>
      <c r="BG635" s="559" t="str">
        <f t="shared" ca="1" si="186"/>
        <v/>
      </c>
      <c r="BH635" s="560" t="str">
        <f t="shared" ca="1" si="187"/>
        <v/>
      </c>
      <c r="BI635" s="560" t="str">
        <f t="shared" ca="1" si="188"/>
        <v/>
      </c>
      <c r="BJ635" s="560" t="str">
        <f t="shared" ca="1" si="189"/>
        <v/>
      </c>
      <c r="BK635" s="560" t="str">
        <f t="shared" ca="1" si="190"/>
        <v/>
      </c>
      <c r="BL635" s="561" t="str">
        <f t="shared" ca="1" si="191"/>
        <v/>
      </c>
      <c r="CV635" s="1528"/>
      <c r="CW635" s="1529"/>
      <c r="CX635" s="1529"/>
      <c r="CY635" s="1529"/>
      <c r="CZ635" s="1529"/>
      <c r="DA635" s="1529"/>
      <c r="DB635" s="1529"/>
      <c r="DC635" s="1529"/>
      <c r="DD635" s="1991"/>
      <c r="DE635" s="1992"/>
      <c r="DF635" s="1992"/>
      <c r="DG635" s="1993"/>
      <c r="DH635" s="1264"/>
      <c r="DI635" s="1264"/>
      <c r="DJ635" s="1264"/>
      <c r="DK635" s="1264"/>
      <c r="DL635" s="1264"/>
      <c r="DM635" s="1264"/>
      <c r="DN635" s="1264"/>
      <c r="DO635" s="1264"/>
      <c r="DP635" s="1264"/>
      <c r="DQ635" s="1264"/>
      <c r="DR635" s="307"/>
    </row>
    <row r="636" spans="1:122" s="465" customFormat="1" ht="15" customHeight="1">
      <c r="A636" s="1244"/>
      <c r="B636" s="1245"/>
      <c r="C636" s="1245"/>
      <c r="D636" s="888"/>
      <c r="E636" s="274"/>
      <c r="F636" s="274"/>
      <c r="G636" s="274"/>
      <c r="H636" s="274"/>
      <c r="I636" s="274"/>
      <c r="J636" s="274"/>
      <c r="K636" s="889"/>
      <c r="L636" s="268" t="str">
        <f>"金型保守情報.部品番号 = &lt;"&amp;$B$78&amp;"."&amp;$D$91&amp;"&gt;"</f>
        <v>金型保守情報.部品番号 = &lt;一覧領域.部品番号&gt;</v>
      </c>
      <c r="M636" s="269"/>
      <c r="N636" s="269"/>
      <c r="O636" s="269"/>
      <c r="P636" s="269"/>
      <c r="Q636" s="269"/>
      <c r="R636" s="269"/>
      <c r="S636" s="269"/>
      <c r="T636" s="269"/>
      <c r="U636" s="269"/>
      <c r="V636" s="269"/>
      <c r="W636" s="269"/>
      <c r="X636" s="269"/>
      <c r="Y636" s="269"/>
      <c r="Z636" s="269"/>
      <c r="AA636" s="269"/>
      <c r="AB636" s="269"/>
      <c r="AC636" s="269"/>
      <c r="AD636" s="269"/>
      <c r="AE636" s="269"/>
      <c r="AF636" s="269"/>
      <c r="AG636" s="269"/>
      <c r="AH636" s="269"/>
      <c r="AI636" s="269"/>
      <c r="AJ636" s="269"/>
      <c r="AK636" s="269"/>
      <c r="AL636" s="269"/>
      <c r="AM636" s="269"/>
      <c r="AN636" s="269"/>
      <c r="AO636" s="269"/>
      <c r="AP636" s="269"/>
      <c r="AQ636" s="269"/>
      <c r="AR636" s="269"/>
      <c r="AS636" s="269"/>
      <c r="AT636" s="269"/>
      <c r="AU636" s="269"/>
      <c r="AV636" s="269"/>
      <c r="AW636" s="269"/>
      <c r="AX636" s="270"/>
      <c r="AY636" s="471"/>
      <c r="BA636" s="192">
        <f t="shared" si="192"/>
        <v>9</v>
      </c>
      <c r="BB636" s="192">
        <f t="shared" si="192"/>
        <v>4</v>
      </c>
      <c r="BC636" s="192"/>
      <c r="BD636" s="192"/>
      <c r="BE636" s="192"/>
      <c r="BF636" s="192"/>
      <c r="BG636" s="559" t="str">
        <f t="shared" ca="1" si="186"/>
        <v/>
      </c>
      <c r="BH636" s="560" t="str">
        <f t="shared" ca="1" si="187"/>
        <v/>
      </c>
      <c r="BI636" s="560" t="str">
        <f t="shared" ca="1" si="188"/>
        <v/>
      </c>
      <c r="BJ636" s="560" t="str">
        <f t="shared" ca="1" si="189"/>
        <v/>
      </c>
      <c r="BK636" s="560" t="str">
        <f t="shared" ca="1" si="190"/>
        <v/>
      </c>
      <c r="BL636" s="561" t="str">
        <f t="shared" ca="1" si="191"/>
        <v/>
      </c>
      <c r="CV636" s="1528"/>
      <c r="CW636" s="1529"/>
      <c r="CX636" s="1529"/>
      <c r="CY636" s="1529"/>
      <c r="CZ636" s="1529"/>
      <c r="DA636" s="1529"/>
      <c r="DB636" s="1529"/>
      <c r="DC636" s="1529"/>
      <c r="DD636" s="1991"/>
      <c r="DE636" s="1992"/>
      <c r="DF636" s="1992"/>
      <c r="DG636" s="1993"/>
      <c r="DH636" s="1264"/>
      <c r="DI636" s="1264"/>
      <c r="DJ636" s="1264"/>
      <c r="DK636" s="1264"/>
      <c r="DL636" s="1264"/>
      <c r="DM636" s="1264"/>
      <c r="DN636" s="1264"/>
      <c r="DO636" s="1264"/>
      <c r="DP636" s="1264"/>
      <c r="DQ636" s="1264"/>
      <c r="DR636" s="307"/>
    </row>
    <row r="637" spans="1:122" s="465" customFormat="1" ht="15" customHeight="1">
      <c r="A637" s="1244"/>
      <c r="B637" s="1245"/>
      <c r="C637" s="1245"/>
      <c r="D637" s="888"/>
      <c r="E637" s="274"/>
      <c r="F637" s="274"/>
      <c r="G637" s="274"/>
      <c r="H637" s="274"/>
      <c r="I637" s="274"/>
      <c r="J637" s="274"/>
      <c r="K637" s="889"/>
      <c r="L637" s="268" t="str">
        <f>"金型保守情報.工具番号 = &lt;"&amp;$B$78&amp;"."&amp;$D$94&amp;"&gt;"</f>
        <v>金型保守情報.工具番号 = &lt;一覧領域.工具番号&gt;</v>
      </c>
      <c r="M637" s="269"/>
      <c r="N637" s="269"/>
      <c r="O637" s="269"/>
      <c r="P637" s="269"/>
      <c r="Q637" s="269"/>
      <c r="R637" s="269"/>
      <c r="S637" s="269"/>
      <c r="T637" s="269"/>
      <c r="U637" s="269"/>
      <c r="V637" s="269"/>
      <c r="W637" s="269"/>
      <c r="X637" s="269"/>
      <c r="Y637" s="269"/>
      <c r="Z637" s="269"/>
      <c r="AA637" s="269"/>
      <c r="AB637" s="269"/>
      <c r="AC637" s="269"/>
      <c r="AD637" s="269"/>
      <c r="AE637" s="269"/>
      <c r="AF637" s="269"/>
      <c r="AG637" s="269"/>
      <c r="AH637" s="269"/>
      <c r="AI637" s="269"/>
      <c r="AJ637" s="269"/>
      <c r="AK637" s="269"/>
      <c r="AL637" s="269"/>
      <c r="AM637" s="269"/>
      <c r="AN637" s="269"/>
      <c r="AO637" s="269"/>
      <c r="AP637" s="269"/>
      <c r="AQ637" s="269"/>
      <c r="AR637" s="269"/>
      <c r="AS637" s="269"/>
      <c r="AT637" s="269"/>
      <c r="AU637" s="269"/>
      <c r="AV637" s="269"/>
      <c r="AW637" s="269"/>
      <c r="AX637" s="270"/>
      <c r="AY637" s="471"/>
      <c r="BA637" s="192">
        <f t="shared" si="192"/>
        <v>9</v>
      </c>
      <c r="BB637" s="192">
        <f t="shared" si="192"/>
        <v>4</v>
      </c>
      <c r="BC637" s="192"/>
      <c r="BD637" s="192"/>
      <c r="BE637" s="192"/>
      <c r="BF637" s="192"/>
      <c r="BG637" s="559" t="str">
        <f t="shared" ca="1" si="186"/>
        <v/>
      </c>
      <c r="BH637" s="560" t="str">
        <f t="shared" ca="1" si="187"/>
        <v/>
      </c>
      <c r="BI637" s="560" t="str">
        <f t="shared" ca="1" si="188"/>
        <v/>
      </c>
      <c r="BJ637" s="560" t="str">
        <f t="shared" ca="1" si="189"/>
        <v/>
      </c>
      <c r="BK637" s="560" t="str">
        <f t="shared" ca="1" si="190"/>
        <v/>
      </c>
      <c r="BL637" s="561" t="str">
        <f t="shared" ca="1" si="191"/>
        <v/>
      </c>
      <c r="CV637" s="1528"/>
      <c r="CW637" s="1529"/>
      <c r="CX637" s="1529"/>
      <c r="CY637" s="1529"/>
      <c r="CZ637" s="1529"/>
      <c r="DA637" s="1529"/>
      <c r="DB637" s="1529"/>
      <c r="DC637" s="1529"/>
      <c r="DD637" s="1991"/>
      <c r="DE637" s="1992"/>
      <c r="DF637" s="1992"/>
      <c r="DG637" s="1993"/>
      <c r="DH637" s="1264"/>
      <c r="DI637" s="1264"/>
      <c r="DJ637" s="1264"/>
      <c r="DK637" s="1264"/>
      <c r="DL637" s="1264"/>
      <c r="DM637" s="1264"/>
      <c r="DN637" s="1264"/>
      <c r="DO637" s="1264"/>
      <c r="DP637" s="1264"/>
      <c r="DQ637" s="1264"/>
      <c r="DR637" s="307"/>
    </row>
    <row r="638" spans="1:122" s="465" customFormat="1" ht="15" customHeight="1">
      <c r="A638" s="1244"/>
      <c r="B638" s="1245"/>
      <c r="C638" s="1245"/>
      <c r="D638" s="897"/>
      <c r="E638" s="898"/>
      <c r="F638" s="898"/>
      <c r="G638" s="898"/>
      <c r="H638" s="898"/>
      <c r="I638" s="898"/>
      <c r="J638" s="898"/>
      <c r="K638" s="899"/>
      <c r="L638" s="261" t="str">
        <f>"金型保守情報.ステージNo = &lt;"&amp;$B$78&amp;"."&amp;$D$93&amp;"&gt;"</f>
        <v>金型保守情報.ステージNo = &lt;一覧領域.ステージNo&gt;</v>
      </c>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c r="AR638" s="271"/>
      <c r="AS638" s="271"/>
      <c r="AT638" s="271"/>
      <c r="AU638" s="271"/>
      <c r="AV638" s="271"/>
      <c r="AW638" s="271"/>
      <c r="AX638" s="272"/>
      <c r="AY638" s="471"/>
      <c r="BA638" s="192">
        <f t="shared" si="192"/>
        <v>9</v>
      </c>
      <c r="BB638" s="192">
        <f t="shared" si="192"/>
        <v>4</v>
      </c>
      <c r="BC638" s="192"/>
      <c r="BD638" s="192"/>
      <c r="BE638" s="192"/>
      <c r="BF638" s="192"/>
      <c r="BG638" s="559" t="str">
        <f t="shared" ca="1" si="186"/>
        <v/>
      </c>
      <c r="BH638" s="560" t="str">
        <f t="shared" ca="1" si="187"/>
        <v/>
      </c>
      <c r="BI638" s="560" t="str">
        <f t="shared" ca="1" si="188"/>
        <v/>
      </c>
      <c r="BJ638" s="560" t="str">
        <f t="shared" ca="1" si="189"/>
        <v/>
      </c>
      <c r="BK638" s="560" t="str">
        <f t="shared" ca="1" si="190"/>
        <v/>
      </c>
      <c r="BL638" s="561" t="str">
        <f t="shared" ca="1" si="191"/>
        <v/>
      </c>
      <c r="CV638" s="1528"/>
      <c r="CW638" s="1529"/>
      <c r="CX638" s="1529"/>
      <c r="CY638" s="1529"/>
      <c r="CZ638" s="1529"/>
      <c r="DA638" s="1529"/>
      <c r="DB638" s="1529"/>
      <c r="DC638" s="1529"/>
      <c r="DD638" s="1991"/>
      <c r="DE638" s="1992"/>
      <c r="DF638" s="1992"/>
      <c r="DG638" s="1993"/>
      <c r="DH638" s="1264"/>
      <c r="DI638" s="1264"/>
      <c r="DJ638" s="1264"/>
      <c r="DK638" s="1264"/>
      <c r="DL638" s="1264"/>
      <c r="DM638" s="1264"/>
      <c r="DN638" s="1264"/>
      <c r="DO638" s="1264"/>
      <c r="DP638" s="1264"/>
      <c r="DQ638" s="1264"/>
      <c r="DR638" s="307"/>
    </row>
    <row r="639" spans="1:122" s="465" customFormat="1" ht="15" customHeight="1">
      <c r="A639" s="1863" t="str">
        <f>BA639&amp;"."&amp;BB639</f>
        <v>9.5</v>
      </c>
      <c r="B639" s="1864"/>
      <c r="C639" s="1864"/>
      <c r="D639" s="475" t="s">
        <v>382</v>
      </c>
      <c r="E639" s="275"/>
      <c r="F639" s="275"/>
      <c r="G639" s="275"/>
      <c r="H639" s="479"/>
      <c r="I639" s="275"/>
      <c r="J639" s="475"/>
      <c r="K639" s="475"/>
      <c r="L639" s="475"/>
      <c r="M639" s="475"/>
      <c r="N639" s="475"/>
      <c r="O639" s="475"/>
      <c r="P639" s="475"/>
      <c r="Q639" s="475"/>
      <c r="R639" s="475"/>
      <c r="S639" s="475"/>
      <c r="T639" s="475"/>
      <c r="U639" s="475"/>
      <c r="V639" s="475"/>
      <c r="W639" s="475"/>
      <c r="X639" s="475"/>
      <c r="Y639" s="475"/>
      <c r="Z639" s="475"/>
      <c r="AA639" s="475"/>
      <c r="AB639" s="475"/>
      <c r="AC639" s="475"/>
      <c r="AD639" s="475"/>
      <c r="AE639" s="475"/>
      <c r="AF639" s="475"/>
      <c r="AG639" s="475"/>
      <c r="AH639" s="475"/>
      <c r="AI639" s="475"/>
      <c r="AJ639" s="475"/>
      <c r="AK639" s="475"/>
      <c r="AL639" s="475"/>
      <c r="AM639" s="475"/>
      <c r="AN639" s="475"/>
      <c r="AO639" s="475"/>
      <c r="AP639" s="475"/>
      <c r="AQ639" s="475"/>
      <c r="AR639" s="475"/>
      <c r="AS639" s="475"/>
      <c r="AT639" s="475"/>
      <c r="AU639" s="475"/>
      <c r="AV639" s="475"/>
      <c r="AW639" s="475"/>
      <c r="AX639" s="475"/>
      <c r="AY639" s="471"/>
      <c r="BA639" s="192">
        <f>BA638</f>
        <v>9</v>
      </c>
      <c r="BB639" s="193">
        <f>BB638+1</f>
        <v>5</v>
      </c>
      <c r="BC639" s="192"/>
      <c r="BD639" s="192"/>
      <c r="BE639" s="192"/>
      <c r="BF639" s="192"/>
      <c r="BG639" s="559" t="str">
        <f t="shared" ca="1" si="186"/>
        <v/>
      </c>
      <c r="BH639" s="560" t="str">
        <f t="shared" ca="1" si="187"/>
        <v/>
      </c>
      <c r="BI639" s="560" t="str">
        <f t="shared" ca="1" si="188"/>
        <v/>
      </c>
      <c r="BJ639" s="560" t="str">
        <f t="shared" ca="1" si="189"/>
        <v/>
      </c>
      <c r="BK639" s="560" t="str">
        <f t="shared" ca="1" si="190"/>
        <v/>
      </c>
      <c r="BL639" s="561" t="str">
        <f t="shared" ca="1" si="191"/>
        <v/>
      </c>
      <c r="CV639" s="1528"/>
      <c r="CW639" s="1529"/>
      <c r="CX639" s="1529"/>
      <c r="CY639" s="1529"/>
      <c r="CZ639" s="1529"/>
      <c r="DA639" s="1529"/>
      <c r="DB639" s="1529"/>
      <c r="DC639" s="1529"/>
      <c r="DD639" s="1991"/>
      <c r="DE639" s="1992"/>
      <c r="DF639" s="1992"/>
      <c r="DG639" s="1993"/>
      <c r="DH639" s="1264"/>
      <c r="DI639" s="1264"/>
      <c r="DJ639" s="1264"/>
      <c r="DK639" s="1264"/>
      <c r="DL639" s="1264"/>
      <c r="DM639" s="1264"/>
      <c r="DN639" s="1264"/>
      <c r="DO639" s="1264"/>
      <c r="DP639" s="1264"/>
      <c r="DQ639" s="1264"/>
      <c r="DR639" s="307"/>
    </row>
    <row r="640" spans="1:122" s="465" customFormat="1" ht="15" customHeight="1">
      <c r="A640" s="1863" t="str">
        <f>BA640&amp;"."&amp;BB640&amp;"."&amp;BC640</f>
        <v>9.5.1</v>
      </c>
      <c r="B640" s="1864"/>
      <c r="C640" s="1864"/>
      <c r="D640" s="1864"/>
      <c r="E640" s="275" t="s">
        <v>513</v>
      </c>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c r="AC640" s="475"/>
      <c r="AD640" s="475"/>
      <c r="AE640" s="475"/>
      <c r="AF640" s="475"/>
      <c r="AG640" s="475"/>
      <c r="AH640" s="475"/>
      <c r="AI640" s="475"/>
      <c r="AJ640" s="475"/>
      <c r="AK640" s="475"/>
      <c r="AL640" s="475"/>
      <c r="AM640" s="475"/>
      <c r="AN640" s="475"/>
      <c r="AO640" s="475"/>
      <c r="AP640" s="475"/>
      <c r="AQ640" s="475"/>
      <c r="AR640" s="475"/>
      <c r="AS640" s="475"/>
      <c r="AT640" s="475"/>
      <c r="AU640" s="475"/>
      <c r="AV640" s="475"/>
      <c r="AW640" s="475"/>
      <c r="AX640" s="475"/>
      <c r="AY640" s="471"/>
      <c r="BA640" s="192">
        <f>BA639</f>
        <v>9</v>
      </c>
      <c r="BB640" s="192">
        <f>BB639</f>
        <v>5</v>
      </c>
      <c r="BC640" s="193">
        <f>BC639+1</f>
        <v>1</v>
      </c>
      <c r="BD640" s="192"/>
      <c r="BE640" s="192"/>
      <c r="BF640" s="192"/>
      <c r="BG640" s="559" t="str">
        <f t="shared" ca="1" si="186"/>
        <v/>
      </c>
      <c r="BH640" s="560" t="str">
        <f t="shared" ca="1" si="187"/>
        <v/>
      </c>
      <c r="BI640" s="560" t="str">
        <f t="shared" ca="1" si="188"/>
        <v/>
      </c>
      <c r="BJ640" s="560" t="str">
        <f t="shared" ca="1" si="189"/>
        <v/>
      </c>
      <c r="BK640" s="560" t="str">
        <f t="shared" ca="1" si="190"/>
        <v/>
      </c>
      <c r="BL640" s="561" t="str">
        <f t="shared" ca="1" si="191"/>
        <v/>
      </c>
      <c r="CV640" s="1488" t="s">
        <v>2265</v>
      </c>
      <c r="CW640" s="1489"/>
      <c r="CX640" s="1489"/>
      <c r="CY640" s="1489"/>
      <c r="CZ640" s="1489"/>
      <c r="DA640" s="1489"/>
      <c r="DB640" s="1489"/>
      <c r="DC640" s="1489"/>
      <c r="DD640" s="1859">
        <v>44643</v>
      </c>
      <c r="DE640" s="1860"/>
      <c r="DF640" s="1860"/>
      <c r="DG640" s="1861"/>
      <c r="DH640" s="1264"/>
      <c r="DI640" s="1264"/>
      <c r="DJ640" s="1264"/>
      <c r="DK640" s="1264"/>
      <c r="DL640" s="1264"/>
      <c r="DM640" s="1264"/>
      <c r="DN640" s="1264"/>
      <c r="DO640" s="1264"/>
      <c r="DP640" s="1264"/>
      <c r="DQ640" s="1264"/>
      <c r="DR640" s="307"/>
    </row>
    <row r="641" spans="1:122" s="465" customFormat="1" ht="15" customHeight="1">
      <c r="A641" s="1863" t="str">
        <f>BA641&amp;"."&amp;BB641&amp;"."&amp;BC641</f>
        <v>9.5.2</v>
      </c>
      <c r="B641" s="1864"/>
      <c r="C641" s="1864"/>
      <c r="D641" s="1864"/>
      <c r="E641" s="275" t="str">
        <f>$CL$27&amp;"を実施し一覧表を更新する。"</f>
        <v>「10. データ検索処理」を実施し一覧表を更新する。</v>
      </c>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c r="AC641" s="475"/>
      <c r="AD641" s="475"/>
      <c r="AE641" s="475"/>
      <c r="AF641" s="475"/>
      <c r="AG641" s="475"/>
      <c r="AH641" s="475"/>
      <c r="AI641" s="475"/>
      <c r="AJ641" s="475"/>
      <c r="AK641" s="475"/>
      <c r="AL641" s="475"/>
      <c r="AM641" s="475"/>
      <c r="AN641" s="475"/>
      <c r="AO641" s="475"/>
      <c r="AP641" s="475"/>
      <c r="AQ641" s="475"/>
      <c r="AR641" s="475"/>
      <c r="AS641" s="475"/>
      <c r="AT641" s="475"/>
      <c r="AU641" s="475"/>
      <c r="AV641" s="475"/>
      <c r="AW641" s="475"/>
      <c r="AX641" s="475"/>
      <c r="AY641" s="471"/>
      <c r="BA641" s="192">
        <f>BA640</f>
        <v>9</v>
      </c>
      <c r="BB641" s="192">
        <f>BB640</f>
        <v>5</v>
      </c>
      <c r="BC641" s="193">
        <f>BC640+1</f>
        <v>2</v>
      </c>
      <c r="BD641" s="192"/>
      <c r="BE641" s="192"/>
      <c r="BF641" s="192"/>
      <c r="BG641" s="559" t="str">
        <f t="shared" ca="1" si="186"/>
        <v/>
      </c>
      <c r="BH641" s="560" t="str">
        <f t="shared" ca="1" si="187"/>
        <v/>
      </c>
      <c r="BI641" s="560" t="str">
        <f t="shared" ca="1" si="188"/>
        <v/>
      </c>
      <c r="BJ641" s="560" t="str">
        <f t="shared" ca="1" si="189"/>
        <v/>
      </c>
      <c r="BK641" s="560" t="str">
        <f t="shared" ca="1" si="190"/>
        <v/>
      </c>
      <c r="BL641" s="561" t="str">
        <f t="shared" ca="1" si="191"/>
        <v/>
      </c>
      <c r="CV641" s="1528"/>
      <c r="CW641" s="1529"/>
      <c r="CX641" s="1529"/>
      <c r="CY641" s="1529"/>
      <c r="CZ641" s="1529"/>
      <c r="DA641" s="1529"/>
      <c r="DB641" s="1529"/>
      <c r="DC641" s="1529"/>
      <c r="DD641" s="1991"/>
      <c r="DE641" s="1992"/>
      <c r="DF641" s="1992"/>
      <c r="DG641" s="1993"/>
      <c r="DH641" s="1264"/>
      <c r="DI641" s="1264"/>
      <c r="DJ641" s="1264"/>
      <c r="DK641" s="1264"/>
      <c r="DL641" s="1264"/>
      <c r="DM641" s="1264"/>
      <c r="DN641" s="1264"/>
      <c r="DO641" s="1264"/>
      <c r="DP641" s="1264"/>
      <c r="DQ641" s="1264"/>
      <c r="DR641" s="307"/>
    </row>
    <row r="642" spans="1:122" s="465" customFormat="1" ht="15" customHeight="1">
      <c r="A642" s="1863" t="str">
        <f>BA642&amp;"."&amp;BB642</f>
        <v>9.6</v>
      </c>
      <c r="B642" s="1864"/>
      <c r="C642" s="1864"/>
      <c r="D642" s="475" t="s">
        <v>1653</v>
      </c>
      <c r="E642" s="275"/>
      <c r="F642" s="275"/>
      <c r="G642" s="479"/>
      <c r="H642" s="275"/>
      <c r="I642" s="475"/>
      <c r="J642" s="475"/>
      <c r="K642" s="475"/>
      <c r="L642" s="475"/>
      <c r="M642" s="475"/>
      <c r="N642" s="475"/>
      <c r="O642" s="475"/>
      <c r="P642" s="475"/>
      <c r="Q642" s="475"/>
      <c r="R642" s="475"/>
      <c r="S642" s="475"/>
      <c r="T642" s="475"/>
      <c r="U642" s="475"/>
      <c r="V642" s="475"/>
      <c r="W642" s="475"/>
      <c r="X642" s="475"/>
      <c r="Y642" s="475"/>
      <c r="Z642" s="475"/>
      <c r="AA642" s="475"/>
      <c r="AB642" s="475"/>
      <c r="AC642" s="475"/>
      <c r="AD642" s="469"/>
      <c r="AE642" s="469"/>
      <c r="AF642" s="469"/>
      <c r="AG642" s="469"/>
      <c r="AH642" s="469"/>
      <c r="AI642" s="469"/>
      <c r="AJ642" s="469"/>
      <c r="AK642" s="469"/>
      <c r="AL642" s="469"/>
      <c r="AM642" s="475"/>
      <c r="AN642" s="475"/>
      <c r="AO642" s="475"/>
      <c r="AP642" s="475"/>
      <c r="AQ642" s="475"/>
      <c r="AR642" s="475"/>
      <c r="AS642" s="469"/>
      <c r="AT642" s="475"/>
      <c r="AU642" s="475"/>
      <c r="AV642" s="475"/>
      <c r="AW642" s="475"/>
      <c r="AX642" s="475"/>
      <c r="AY642" s="471"/>
      <c r="BA642" s="192">
        <f>BA641</f>
        <v>9</v>
      </c>
      <c r="BB642" s="193">
        <f>BB641+1</f>
        <v>6</v>
      </c>
      <c r="BC642" s="192"/>
      <c r="BD642" s="192"/>
      <c r="BE642" s="192"/>
      <c r="BF642" s="192"/>
      <c r="BG642" s="559" t="str">
        <f t="shared" ca="1" si="186"/>
        <v/>
      </c>
      <c r="BH642" s="560" t="str">
        <f t="shared" ca="1" si="187"/>
        <v/>
      </c>
      <c r="BI642" s="560" t="str">
        <f t="shared" ca="1" si="188"/>
        <v/>
      </c>
      <c r="BJ642" s="560" t="str">
        <f t="shared" ca="1" si="189"/>
        <v/>
      </c>
      <c r="BK642" s="560" t="str">
        <f t="shared" ca="1" si="190"/>
        <v/>
      </c>
      <c r="BL642" s="561" t="str">
        <f t="shared" ca="1" si="191"/>
        <v/>
      </c>
      <c r="CV642" s="1488" t="s">
        <v>2265</v>
      </c>
      <c r="CW642" s="1489"/>
      <c r="CX642" s="1489"/>
      <c r="CY642" s="1489"/>
      <c r="CZ642" s="1489"/>
      <c r="DA642" s="1489"/>
      <c r="DB642" s="1489"/>
      <c r="DC642" s="1489"/>
      <c r="DD642" s="1859">
        <v>44643</v>
      </c>
      <c r="DE642" s="1860"/>
      <c r="DF642" s="1860"/>
      <c r="DG642" s="1861"/>
      <c r="DH642" s="1264"/>
      <c r="DI642" s="1264"/>
      <c r="DJ642" s="1264"/>
      <c r="DK642" s="1264"/>
      <c r="DL642" s="1264"/>
      <c r="DM642" s="1264"/>
      <c r="DN642" s="1264"/>
      <c r="DO642" s="1264"/>
      <c r="DP642" s="1264"/>
      <c r="DQ642" s="1264"/>
      <c r="DR642" s="307"/>
    </row>
    <row r="643" spans="1:122" s="465" customFormat="1" ht="15" customHeight="1">
      <c r="A643" s="1246"/>
      <c r="B643" s="1253"/>
      <c r="C643" s="1253"/>
      <c r="D643" s="475" t="s">
        <v>1654</v>
      </c>
      <c r="E643" s="1253"/>
      <c r="F643" s="275"/>
      <c r="G643" s="475"/>
      <c r="H643" s="475"/>
      <c r="I643" s="475"/>
      <c r="J643" s="475"/>
      <c r="K643" s="475"/>
      <c r="L643" s="475"/>
      <c r="M643" s="475"/>
      <c r="N643" s="475"/>
      <c r="O643" s="475"/>
      <c r="P643" s="475"/>
      <c r="Q643" s="475"/>
      <c r="R643" s="475"/>
      <c r="S643" s="475"/>
      <c r="T643" s="475"/>
      <c r="U643" s="469"/>
      <c r="V643" s="475"/>
      <c r="W643" s="475"/>
      <c r="X643" s="475"/>
      <c r="Y643" s="475"/>
      <c r="Z643" s="475"/>
      <c r="AA643" s="475"/>
      <c r="AB643" s="475"/>
      <c r="AC643" s="475"/>
      <c r="AD643" s="475"/>
      <c r="AE643" s="475"/>
      <c r="AF643" s="475"/>
      <c r="AG643" s="475"/>
      <c r="AH643" s="475"/>
      <c r="AI643" s="475"/>
      <c r="AJ643" s="475"/>
      <c r="AK643" s="475"/>
      <c r="AL643" s="475"/>
      <c r="AM643" s="475"/>
      <c r="AN643" s="475"/>
      <c r="AO643" s="475"/>
      <c r="AP643" s="475"/>
      <c r="AQ643" s="475"/>
      <c r="AR643" s="475"/>
      <c r="AS643" s="475"/>
      <c r="AT643" s="475"/>
      <c r="AU643" s="475"/>
      <c r="AV643" s="475"/>
      <c r="AW643" s="475"/>
      <c r="AX643" s="475"/>
      <c r="AY643" s="471"/>
      <c r="BA643" s="192">
        <f>BA642</f>
        <v>9</v>
      </c>
      <c r="BB643" s="192">
        <f>BB642</f>
        <v>6</v>
      </c>
      <c r="BC643" s="192"/>
      <c r="BD643" s="192"/>
      <c r="BE643" s="192"/>
      <c r="BF643" s="192"/>
      <c r="BG643" s="559" t="str">
        <f t="shared" ca="1" si="186"/>
        <v/>
      </c>
      <c r="BH643" s="560" t="str">
        <f t="shared" ca="1" si="187"/>
        <v/>
      </c>
      <c r="BI643" s="560" t="str">
        <f t="shared" ca="1" si="188"/>
        <v/>
      </c>
      <c r="BJ643" s="560" t="str">
        <f t="shared" ca="1" si="189"/>
        <v/>
      </c>
      <c r="BK643" s="560" t="str">
        <f t="shared" ca="1" si="190"/>
        <v/>
      </c>
      <c r="BL643" s="561" t="str">
        <f t="shared" ca="1" si="191"/>
        <v/>
      </c>
      <c r="CV643" s="1528"/>
      <c r="CW643" s="1529"/>
      <c r="CX643" s="1529"/>
      <c r="CY643" s="1529"/>
      <c r="CZ643" s="1529"/>
      <c r="DA643" s="1529"/>
      <c r="DB643" s="1529"/>
      <c r="DC643" s="1529"/>
      <c r="DD643" s="1991"/>
      <c r="DE643" s="1992"/>
      <c r="DF643" s="1992"/>
      <c r="DG643" s="1993"/>
      <c r="DH643" s="1264"/>
      <c r="DI643" s="1264"/>
      <c r="DJ643" s="1264"/>
      <c r="DK643" s="1264"/>
      <c r="DL643" s="1264"/>
      <c r="DM643" s="1264"/>
      <c r="DN643" s="1264"/>
      <c r="DO643" s="1264"/>
      <c r="DP643" s="1264"/>
      <c r="DQ643" s="1264"/>
      <c r="DR643" s="307"/>
    </row>
    <row r="644" spans="1:122" s="465" customFormat="1" ht="15" customHeight="1">
      <c r="A644" s="1868" t="str">
        <f>BA644&amp;"."</f>
        <v>10.</v>
      </c>
      <c r="B644" s="1869"/>
      <c r="C644" s="319" t="s">
        <v>348</v>
      </c>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c r="AC644" s="475"/>
      <c r="AD644" s="475"/>
      <c r="AE644" s="475"/>
      <c r="AF644" s="475"/>
      <c r="AG644" s="475"/>
      <c r="AH644" s="475"/>
      <c r="AI644" s="475"/>
      <c r="AJ644" s="475"/>
      <c r="AK644" s="475"/>
      <c r="AL644" s="475"/>
      <c r="AM644" s="475"/>
      <c r="AN644" s="475"/>
      <c r="AO644" s="475"/>
      <c r="AP644" s="475"/>
      <c r="AQ644" s="475"/>
      <c r="AR644" s="475"/>
      <c r="AS644" s="475"/>
      <c r="AT644" s="475"/>
      <c r="AU644" s="475"/>
      <c r="AV644" s="475"/>
      <c r="AW644" s="475"/>
      <c r="AX644" s="475"/>
      <c r="AY644" s="895"/>
      <c r="AZ644" s="236"/>
      <c r="BA644" s="193">
        <f>BA643+1</f>
        <v>10</v>
      </c>
      <c r="BB644" s="192"/>
      <c r="BC644" s="192"/>
      <c r="BD644" s="192"/>
      <c r="BE644" s="192"/>
      <c r="BF644" s="192"/>
      <c r="BG644" s="559" t="str">
        <f t="shared" ca="1" si="186"/>
        <v/>
      </c>
      <c r="BH644" s="560" t="str">
        <f t="shared" ca="1" si="187"/>
        <v/>
      </c>
      <c r="BI644" s="560" t="str">
        <f t="shared" ca="1" si="188"/>
        <v/>
      </c>
      <c r="BJ644" s="560" t="str">
        <f t="shared" ca="1" si="189"/>
        <v/>
      </c>
      <c r="BK644" s="560" t="str">
        <f t="shared" ca="1" si="190"/>
        <v/>
      </c>
      <c r="BL644" s="561" t="str">
        <f t="shared" ca="1" si="191"/>
        <v/>
      </c>
      <c r="BN644" s="465" t="s">
        <v>2243</v>
      </c>
      <c r="CV644" s="1528"/>
      <c r="CW644" s="1529"/>
      <c r="CX644" s="1529"/>
      <c r="CY644" s="1529"/>
      <c r="CZ644" s="1529"/>
      <c r="DA644" s="1529"/>
      <c r="DB644" s="1529"/>
      <c r="DC644" s="1529"/>
      <c r="DD644" s="1991"/>
      <c r="DE644" s="1992"/>
      <c r="DF644" s="1992"/>
      <c r="DG644" s="1993"/>
      <c r="DH644" s="1264"/>
      <c r="DI644" s="1264"/>
      <c r="DJ644" s="1264"/>
      <c r="DK644" s="1264"/>
      <c r="DL644" s="1264"/>
      <c r="DM644" s="1264"/>
      <c r="DN644" s="1264"/>
      <c r="DO644" s="1264"/>
      <c r="DP644" s="1264"/>
      <c r="DQ644" s="1264"/>
      <c r="DR644" s="307"/>
    </row>
    <row r="645" spans="1:122" ht="15" customHeight="1">
      <c r="A645" s="1863" t="str">
        <f>$BA645&amp;"."&amp;$BB645&amp;"."</f>
        <v>10.1.</v>
      </c>
      <c r="B645" s="1864"/>
      <c r="C645" s="1864"/>
      <c r="D645" s="475" t="s">
        <v>881</v>
      </c>
      <c r="E645" s="275"/>
      <c r="F645" s="275"/>
      <c r="G645" s="275"/>
      <c r="H645" s="479"/>
      <c r="I645" s="275"/>
      <c r="J645" s="475"/>
      <c r="K645" s="475"/>
      <c r="L645" s="475"/>
      <c r="M645" s="475"/>
      <c r="N645" s="475"/>
      <c r="O645" s="475"/>
      <c r="P645" s="475"/>
      <c r="Q645" s="475"/>
      <c r="R645" s="475"/>
      <c r="S645" s="475"/>
      <c r="T645" s="475"/>
      <c r="U645" s="475"/>
      <c r="V645" s="475"/>
      <c r="W645" s="475"/>
      <c r="X645" s="475"/>
      <c r="Y645" s="475"/>
      <c r="Z645" s="475"/>
      <c r="AA645" s="475"/>
      <c r="AB645" s="475"/>
      <c r="AC645" s="475"/>
      <c r="AD645" s="475"/>
      <c r="AE645" s="475"/>
      <c r="AF645" s="475"/>
      <c r="AG645" s="475"/>
      <c r="AH645" s="475"/>
      <c r="AI645" s="475"/>
      <c r="AJ645" s="475"/>
      <c r="AK645" s="475"/>
      <c r="AL645" s="475"/>
      <c r="AM645" s="475"/>
      <c r="AN645" s="475"/>
      <c r="AO645" s="475"/>
      <c r="AP645" s="475"/>
      <c r="AQ645" s="475"/>
      <c r="AR645" s="475"/>
      <c r="AS645" s="475"/>
      <c r="AT645" s="475"/>
      <c r="AU645" s="475"/>
      <c r="AV645" s="475"/>
      <c r="AW645" s="475"/>
      <c r="AX645" s="475"/>
      <c r="AY645" s="471"/>
      <c r="BA645" s="192">
        <f t="shared" ref="BA645:BA656" si="193">BA644</f>
        <v>10</v>
      </c>
      <c r="BB645" s="193">
        <f>BB644+1</f>
        <v>1</v>
      </c>
      <c r="BD645" s="192"/>
      <c r="BE645" s="192"/>
      <c r="BF645" s="192"/>
      <c r="BG645" s="559" t="str">
        <f t="shared" ca="1" si="186"/>
        <v/>
      </c>
      <c r="BH645" s="560" t="str">
        <f t="shared" ca="1" si="187"/>
        <v/>
      </c>
      <c r="BI645" s="560" t="str">
        <f t="shared" ca="1" si="188"/>
        <v/>
      </c>
      <c r="BJ645" s="560" t="str">
        <f t="shared" ca="1" si="189"/>
        <v/>
      </c>
      <c r="BK645" s="560" t="str">
        <f t="shared" ca="1" si="190"/>
        <v/>
      </c>
      <c r="BL645" s="561" t="str">
        <f t="shared" ca="1" si="191"/>
        <v/>
      </c>
      <c r="BO645" s="465" t="s">
        <v>2193</v>
      </c>
      <c r="BR645" s="465"/>
      <c r="BS645" s="465"/>
      <c r="BT645" s="465"/>
      <c r="BU645" s="465"/>
      <c r="BV645" s="465"/>
      <c r="BW645" s="465"/>
      <c r="BX645" s="465"/>
      <c r="BY645" s="465"/>
      <c r="BZ645" s="465"/>
      <c r="CA645" s="465"/>
      <c r="CB645" s="465"/>
      <c r="CC645" s="465"/>
      <c r="CD645" s="465"/>
      <c r="CE645" s="465"/>
      <c r="CF645" s="465"/>
      <c r="CG645" s="465"/>
      <c r="CH645" s="465"/>
      <c r="CI645" s="465"/>
      <c r="CJ645" s="465"/>
      <c r="CK645" s="465"/>
      <c r="CV645" s="1488" t="s">
        <v>2265</v>
      </c>
      <c r="CW645" s="1489"/>
      <c r="CX645" s="1489"/>
      <c r="CY645" s="1489"/>
      <c r="CZ645" s="1489"/>
      <c r="DA645" s="1489"/>
      <c r="DB645" s="1489"/>
      <c r="DC645" s="1489"/>
      <c r="DD645" s="1859">
        <v>44641</v>
      </c>
      <c r="DE645" s="1860"/>
      <c r="DF645" s="1860"/>
      <c r="DG645" s="1861"/>
      <c r="DH645" s="1490"/>
      <c r="DI645" s="1490"/>
      <c r="DJ645" s="1490"/>
      <c r="DK645" s="1490"/>
      <c r="DL645" s="1490"/>
      <c r="DM645" s="1490"/>
      <c r="DN645" s="1490"/>
      <c r="DO645" s="1490"/>
      <c r="DP645" s="1490"/>
      <c r="DQ645" s="1490"/>
      <c r="DR645" s="1516"/>
    </row>
    <row r="646" spans="1:122" ht="15" customHeight="1">
      <c r="A646" s="1297"/>
      <c r="B646" s="225"/>
      <c r="C646" s="225"/>
      <c r="D646" s="225" t="s">
        <v>1211</v>
      </c>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c r="AX646" s="225"/>
      <c r="AY646" s="223"/>
      <c r="BA646" s="192">
        <f t="shared" si="193"/>
        <v>10</v>
      </c>
      <c r="BB646" s="192">
        <f>BB645</f>
        <v>1</v>
      </c>
      <c r="BD646" s="192"/>
      <c r="BE646" s="192"/>
      <c r="BF646" s="192"/>
      <c r="BG646" s="559" t="str">
        <f t="shared" ca="1" si="186"/>
        <v/>
      </c>
      <c r="BH646" s="560" t="str">
        <f t="shared" ca="1" si="187"/>
        <v/>
      </c>
      <c r="BI646" s="560" t="str">
        <f t="shared" ca="1" si="188"/>
        <v/>
      </c>
      <c r="BJ646" s="560" t="str">
        <f t="shared" ca="1" si="189"/>
        <v/>
      </c>
      <c r="BK646" s="560" t="str">
        <f t="shared" ca="1" si="190"/>
        <v/>
      </c>
      <c r="BL646" s="561" t="str">
        <f t="shared" ca="1" si="191"/>
        <v/>
      </c>
      <c r="BR646" s="465"/>
      <c r="BS646" s="465"/>
      <c r="BT646" s="465"/>
      <c r="BU646" s="465"/>
      <c r="BV646" s="465"/>
      <c r="BW646" s="465"/>
      <c r="BX646" s="465"/>
      <c r="BY646" s="465"/>
      <c r="BZ646" s="465"/>
      <c r="CA646" s="465"/>
      <c r="CB646" s="465"/>
      <c r="CC646" s="465"/>
      <c r="CD646" s="465"/>
      <c r="CE646" s="465"/>
      <c r="CF646" s="465"/>
      <c r="CG646" s="465"/>
      <c r="CH646" s="465"/>
      <c r="CI646" s="465"/>
      <c r="CJ646" s="465"/>
      <c r="CK646" s="465"/>
      <c r="CV646" s="1545"/>
      <c r="CW646" s="1530"/>
      <c r="CX646" s="1530"/>
      <c r="CY646" s="1530"/>
      <c r="CZ646" s="1530"/>
      <c r="DA646" s="1530"/>
      <c r="DB646" s="1530"/>
      <c r="DC646" s="1530"/>
      <c r="DD646" s="1991"/>
      <c r="DE646" s="1992"/>
      <c r="DF646" s="1992"/>
      <c r="DG646" s="1993"/>
      <c r="DH646" s="1490"/>
      <c r="DI646" s="1490"/>
      <c r="DJ646" s="1490"/>
      <c r="DK646" s="1490"/>
      <c r="DL646" s="1490"/>
      <c r="DM646" s="1490"/>
      <c r="DN646" s="1490"/>
      <c r="DO646" s="1490"/>
      <c r="DP646" s="1490"/>
      <c r="DQ646" s="1490"/>
      <c r="DR646" s="1516"/>
    </row>
    <row r="647" spans="1:122" s="465" customFormat="1" ht="15" customHeight="1">
      <c r="A647" s="1863" t="str">
        <f>$BA647&amp;"."&amp;$BB647&amp;"."</f>
        <v>10.2.</v>
      </c>
      <c r="B647" s="1864"/>
      <c r="C647" s="1864"/>
      <c r="D647" s="475" t="s">
        <v>1230</v>
      </c>
      <c r="E647" s="2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c r="AC647" s="475"/>
      <c r="AD647" s="475"/>
      <c r="AE647" s="475"/>
      <c r="AF647" s="475"/>
      <c r="AG647" s="475"/>
      <c r="AH647" s="475"/>
      <c r="AI647" s="475"/>
      <c r="AJ647" s="475"/>
      <c r="AK647" s="475"/>
      <c r="AL647" s="475"/>
      <c r="AM647" s="475"/>
      <c r="AN647" s="475"/>
      <c r="AO647" s="475"/>
      <c r="AP647" s="475"/>
      <c r="AQ647" s="475"/>
      <c r="AR647" s="475"/>
      <c r="AS647" s="475"/>
      <c r="AT647" s="475"/>
      <c r="AU647" s="475"/>
      <c r="AV647" s="475"/>
      <c r="AW647" s="475"/>
      <c r="AX647" s="475"/>
      <c r="AY647" s="895"/>
      <c r="BA647" s="192">
        <f>BA646</f>
        <v>10</v>
      </c>
      <c r="BB647" s="193">
        <f>BB646+1</f>
        <v>2</v>
      </c>
      <c r="BC647" s="192"/>
      <c r="BD647" s="192"/>
      <c r="BE647" s="192"/>
      <c r="BF647" s="192"/>
      <c r="BG647" s="559" t="str">
        <f t="shared" ca="1" si="186"/>
        <v/>
      </c>
      <c r="BH647" s="560" t="str">
        <f t="shared" ca="1" si="187"/>
        <v/>
      </c>
      <c r="BI647" s="560" t="str">
        <f t="shared" ca="1" si="188"/>
        <v/>
      </c>
      <c r="BJ647" s="560" t="str">
        <f t="shared" ca="1" si="189"/>
        <v/>
      </c>
      <c r="BK647" s="560" t="str">
        <f t="shared" ca="1" si="190"/>
        <v/>
      </c>
      <c r="BL647" s="561" t="str">
        <f t="shared" ca="1" si="191"/>
        <v/>
      </c>
      <c r="BR647" s="226"/>
      <c r="BS647" s="226"/>
      <c r="BT647" s="226"/>
      <c r="BU647" s="226"/>
      <c r="BV647" s="226"/>
      <c r="BW647" s="226"/>
      <c r="BX647" s="226"/>
      <c r="BY647" s="226"/>
      <c r="BZ647" s="226"/>
      <c r="CA647" s="226"/>
      <c r="CB647" s="226"/>
      <c r="CC647" s="226"/>
      <c r="CD647" s="226"/>
      <c r="CE647" s="226"/>
      <c r="CF647" s="226"/>
      <c r="CG647" s="226"/>
      <c r="CH647" s="226"/>
      <c r="CI647" s="226"/>
      <c r="CJ647" s="226"/>
      <c r="CK647" s="226"/>
      <c r="CV647" s="1528"/>
      <c r="CW647" s="1529"/>
      <c r="CX647" s="1529"/>
      <c r="CY647" s="1529"/>
      <c r="CZ647" s="1529"/>
      <c r="DA647" s="1529"/>
      <c r="DB647" s="1529"/>
      <c r="DC647" s="1529"/>
      <c r="DD647" s="1991"/>
      <c r="DE647" s="1992"/>
      <c r="DF647" s="1992"/>
      <c r="DG647" s="1993"/>
      <c r="DH647" s="1264"/>
      <c r="DI647" s="1264"/>
      <c r="DJ647" s="1264"/>
      <c r="DK647" s="1264"/>
      <c r="DL647" s="1264"/>
      <c r="DM647" s="1264"/>
      <c r="DN647" s="1264"/>
      <c r="DO647" s="1264"/>
      <c r="DP647" s="1264"/>
      <c r="DQ647" s="1264"/>
      <c r="DR647" s="307"/>
    </row>
    <row r="648" spans="1:122" s="465" customFormat="1" ht="15" customHeight="1">
      <c r="A648" s="1863" t="str">
        <f>BA648&amp;"."&amp;BB648&amp;"."&amp;BC648</f>
        <v>10.2.1</v>
      </c>
      <c r="B648" s="1864"/>
      <c r="C648" s="1864"/>
      <c r="D648" s="1864"/>
      <c r="E648" s="275" t="s">
        <v>503</v>
      </c>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c r="AC648" s="475"/>
      <c r="AD648" s="475"/>
      <c r="AE648" s="475"/>
      <c r="AF648" s="475"/>
      <c r="AG648" s="475"/>
      <c r="AH648" s="475"/>
      <c r="AI648" s="475"/>
      <c r="AJ648" s="475"/>
      <c r="AK648" s="475"/>
      <c r="AL648" s="475"/>
      <c r="AM648" s="475"/>
      <c r="AN648" s="475"/>
      <c r="AO648" s="475"/>
      <c r="AP648" s="475"/>
      <c r="AQ648" s="475"/>
      <c r="AR648" s="475"/>
      <c r="AS648" s="475"/>
      <c r="AT648" s="475"/>
      <c r="AU648" s="475"/>
      <c r="AV648" s="475"/>
      <c r="AW648" s="475"/>
      <c r="AX648" s="475"/>
      <c r="AY648" s="471"/>
      <c r="BA648" s="192">
        <f t="shared" si="193"/>
        <v>10</v>
      </c>
      <c r="BB648" s="192">
        <f t="shared" ref="BB648:BB656" si="194">BB647</f>
        <v>2</v>
      </c>
      <c r="BC648" s="193">
        <f>BC647+1</f>
        <v>1</v>
      </c>
      <c r="BD648" s="192"/>
      <c r="BE648" s="192"/>
      <c r="BF648" s="192"/>
      <c r="BG648" s="559" t="str">
        <f t="shared" ca="1" si="186"/>
        <v/>
      </c>
      <c r="BH648" s="560" t="str">
        <f t="shared" ca="1" si="187"/>
        <v/>
      </c>
      <c r="BI648" s="560" t="str">
        <f t="shared" ca="1" si="188"/>
        <v/>
      </c>
      <c r="BJ648" s="560" t="str">
        <f t="shared" ca="1" si="189"/>
        <v/>
      </c>
      <c r="BK648" s="560" t="str">
        <f t="shared" ca="1" si="190"/>
        <v/>
      </c>
      <c r="BL648" s="561" t="str">
        <f t="shared" ca="1" si="191"/>
        <v/>
      </c>
      <c r="BR648" s="226"/>
      <c r="BS648" s="226"/>
      <c r="BT648" s="226"/>
      <c r="BU648" s="226"/>
      <c r="BV648" s="226"/>
      <c r="BW648" s="226"/>
      <c r="BX648" s="226"/>
      <c r="BY648" s="226"/>
      <c r="BZ648" s="226"/>
      <c r="CA648" s="226"/>
      <c r="CB648" s="226"/>
      <c r="CC648" s="226"/>
      <c r="CD648" s="226"/>
      <c r="CE648" s="226"/>
      <c r="CF648" s="226"/>
      <c r="CG648" s="226"/>
      <c r="CH648" s="226"/>
      <c r="CI648" s="226"/>
      <c r="CJ648" s="226"/>
      <c r="CK648" s="226"/>
      <c r="CV648" s="1488" t="s">
        <v>2265</v>
      </c>
      <c r="CW648" s="1489"/>
      <c r="CX648" s="1489"/>
      <c r="CY648" s="1489"/>
      <c r="CZ648" s="1489"/>
      <c r="DA648" s="1489"/>
      <c r="DB648" s="1489"/>
      <c r="DC648" s="1489"/>
      <c r="DD648" s="1859">
        <v>44641</v>
      </c>
      <c r="DE648" s="1860"/>
      <c r="DF648" s="1860"/>
      <c r="DG648" s="1861"/>
      <c r="DH648" s="1264"/>
      <c r="DI648" s="1264"/>
      <c r="DJ648" s="1264"/>
      <c r="DK648" s="1264"/>
      <c r="DL648" s="1264"/>
      <c r="DM648" s="1264"/>
      <c r="DN648" s="1264"/>
      <c r="DO648" s="1264"/>
      <c r="DP648" s="1264"/>
      <c r="DQ648" s="1264"/>
      <c r="DR648" s="307"/>
    </row>
    <row r="649" spans="1:122" s="465" customFormat="1" ht="15" customHeight="1">
      <c r="A649" s="896"/>
      <c r="B649" s="575"/>
      <c r="C649" s="575"/>
      <c r="D649" s="575"/>
      <c r="E649" s="475" t="s">
        <v>349</v>
      </c>
      <c r="F649" s="469"/>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c r="AC649" s="475"/>
      <c r="AD649" s="475"/>
      <c r="AE649" s="475"/>
      <c r="AF649" s="475"/>
      <c r="AG649" s="475"/>
      <c r="AH649" s="475"/>
      <c r="AI649" s="475"/>
      <c r="AJ649" s="475"/>
      <c r="AK649" s="475"/>
      <c r="AL649" s="475"/>
      <c r="AM649" s="475"/>
      <c r="AN649" s="475"/>
      <c r="AO649" s="475"/>
      <c r="AP649" s="475"/>
      <c r="AQ649" s="475"/>
      <c r="AR649" s="475"/>
      <c r="AS649" s="475"/>
      <c r="AT649" s="475"/>
      <c r="AU649" s="475"/>
      <c r="AV649" s="475"/>
      <c r="AW649" s="475"/>
      <c r="AX649" s="475"/>
      <c r="AY649" s="895"/>
      <c r="BA649" s="192">
        <f t="shared" si="193"/>
        <v>10</v>
      </c>
      <c r="BB649" s="192">
        <f t="shared" si="194"/>
        <v>2</v>
      </c>
      <c r="BC649" s="192">
        <f t="shared" ref="BC649:BC677" si="195">BC648</f>
        <v>1</v>
      </c>
      <c r="BD649" s="192"/>
      <c r="BE649" s="192"/>
      <c r="BF649" s="192"/>
      <c r="BG649" s="559" t="str">
        <f t="shared" ca="1" si="186"/>
        <v/>
      </c>
      <c r="BH649" s="560" t="str">
        <f t="shared" ca="1" si="187"/>
        <v/>
      </c>
      <c r="BI649" s="560" t="str">
        <f t="shared" ca="1" si="188"/>
        <v/>
      </c>
      <c r="BJ649" s="560" t="str">
        <f t="shared" ca="1" si="189"/>
        <v/>
      </c>
      <c r="BK649" s="560" t="str">
        <f t="shared" ca="1" si="190"/>
        <v/>
      </c>
      <c r="BL649" s="561" t="str">
        <f t="shared" ca="1" si="191"/>
        <v/>
      </c>
      <c r="BR649" s="226"/>
      <c r="BS649" s="226"/>
      <c r="BT649" s="226"/>
      <c r="BU649" s="226"/>
      <c r="BV649" s="226"/>
      <c r="BW649" s="226"/>
      <c r="BX649" s="226"/>
      <c r="BY649" s="226"/>
      <c r="BZ649" s="226"/>
      <c r="CA649" s="226"/>
      <c r="CB649" s="226"/>
      <c r="CC649" s="226"/>
      <c r="CD649" s="226"/>
      <c r="CE649" s="226"/>
      <c r="CF649" s="226"/>
      <c r="CG649" s="226"/>
      <c r="CH649" s="226"/>
      <c r="CI649" s="226"/>
      <c r="CJ649" s="226"/>
      <c r="CK649" s="226"/>
      <c r="CV649" s="1528"/>
      <c r="CW649" s="1529"/>
      <c r="CX649" s="1529"/>
      <c r="CY649" s="1529"/>
      <c r="CZ649" s="1529"/>
      <c r="DA649" s="1529"/>
      <c r="DB649" s="1529"/>
      <c r="DC649" s="1529"/>
      <c r="DD649" s="1991"/>
      <c r="DE649" s="1992"/>
      <c r="DF649" s="1992"/>
      <c r="DG649" s="1993"/>
      <c r="DH649" s="1264"/>
      <c r="DI649" s="1264"/>
      <c r="DJ649" s="1264"/>
      <c r="DK649" s="1264"/>
      <c r="DL649" s="1264"/>
      <c r="DM649" s="1264"/>
      <c r="DN649" s="1264"/>
      <c r="DO649" s="1264"/>
      <c r="DP649" s="1264"/>
      <c r="DQ649" s="1264"/>
      <c r="DR649" s="307"/>
    </row>
    <row r="650" spans="1:122" s="465" customFormat="1" ht="15" customHeight="1">
      <c r="A650" s="320"/>
      <c r="B650" s="275"/>
      <c r="C650" s="275"/>
      <c r="D650" s="275"/>
      <c r="E650" s="845" t="s">
        <v>265</v>
      </c>
      <c r="F650" s="846"/>
      <c r="G650" s="846"/>
      <c r="H650" s="846"/>
      <c r="I650" s="846"/>
      <c r="J650" s="846"/>
      <c r="K650" s="846"/>
      <c r="L650" s="847"/>
      <c r="M650" s="1256" t="s">
        <v>978</v>
      </c>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c r="AJ650" s="266"/>
      <c r="AK650" s="266"/>
      <c r="AL650" s="266"/>
      <c r="AM650" s="266"/>
      <c r="AN650" s="266"/>
      <c r="AO650" s="266"/>
      <c r="AP650" s="266"/>
      <c r="AQ650" s="266"/>
      <c r="AR650" s="266"/>
      <c r="AS650" s="266"/>
      <c r="AT650" s="266"/>
      <c r="AU650" s="266"/>
      <c r="AV650" s="266"/>
      <c r="AW650" s="266"/>
      <c r="AX650" s="267"/>
      <c r="AY650" s="895"/>
      <c r="BA650" s="192">
        <f t="shared" si="193"/>
        <v>10</v>
      </c>
      <c r="BB650" s="192">
        <f t="shared" si="194"/>
        <v>2</v>
      </c>
      <c r="BC650" s="192">
        <f t="shared" si="195"/>
        <v>1</v>
      </c>
      <c r="BD650" s="192"/>
      <c r="BE650" s="192"/>
      <c r="BF650" s="192"/>
      <c r="BG650" s="559" t="str">
        <f t="shared" ca="1" si="186"/>
        <v/>
      </c>
      <c r="BH650" s="560" t="str">
        <f t="shared" ca="1" si="187"/>
        <v/>
      </c>
      <c r="BI650" s="560" t="str">
        <f t="shared" ca="1" si="188"/>
        <v/>
      </c>
      <c r="BJ650" s="560" t="str">
        <f t="shared" ca="1" si="189"/>
        <v/>
      </c>
      <c r="BK650" s="560" t="str">
        <f t="shared" ca="1" si="190"/>
        <v/>
      </c>
      <c r="BL650" s="561" t="str">
        <f t="shared" ca="1" si="191"/>
        <v/>
      </c>
      <c r="BR650" s="226"/>
      <c r="BS650" s="226"/>
      <c r="BT650" s="226"/>
      <c r="BU650" s="226"/>
      <c r="BV650" s="226"/>
      <c r="BW650" s="226"/>
      <c r="BX650" s="226"/>
      <c r="BY650" s="226"/>
      <c r="BZ650" s="226"/>
      <c r="CA650" s="226"/>
      <c r="CB650" s="226"/>
      <c r="CC650" s="226"/>
      <c r="CD650" s="226"/>
      <c r="CE650" s="226"/>
      <c r="CF650" s="226"/>
      <c r="CG650" s="226"/>
      <c r="CH650" s="226"/>
      <c r="CI650" s="226"/>
      <c r="CJ650" s="226"/>
      <c r="CK650" s="226"/>
      <c r="CV650" s="1528"/>
      <c r="CW650" s="1529"/>
      <c r="CX650" s="1529"/>
      <c r="CY650" s="1529"/>
      <c r="CZ650" s="1529"/>
      <c r="DA650" s="1529"/>
      <c r="DB650" s="1529"/>
      <c r="DC650" s="1529"/>
      <c r="DD650" s="1991"/>
      <c r="DE650" s="1992"/>
      <c r="DF650" s="1992"/>
      <c r="DG650" s="1993"/>
      <c r="DH650" s="1264"/>
      <c r="DI650" s="1264"/>
      <c r="DJ650" s="1264"/>
      <c r="DK650" s="1264"/>
      <c r="DL650" s="1264"/>
      <c r="DM650" s="1264"/>
      <c r="DN650" s="1264"/>
      <c r="DO650" s="1264"/>
      <c r="DP650" s="1264"/>
      <c r="DQ650" s="1264"/>
      <c r="DR650" s="307"/>
    </row>
    <row r="651" spans="1:122" s="465" customFormat="1" ht="15" customHeight="1">
      <c r="A651" s="1244"/>
      <c r="B651" s="1245"/>
      <c r="C651" s="1245"/>
      <c r="D651" s="1245"/>
      <c r="E651" s="848" t="s">
        <v>84</v>
      </c>
      <c r="F651" s="849"/>
      <c r="G651" s="849"/>
      <c r="H651" s="849"/>
      <c r="I651" s="849"/>
      <c r="J651" s="849"/>
      <c r="K651" s="849"/>
      <c r="L651" s="849"/>
      <c r="M651" s="268" t="s">
        <v>1212</v>
      </c>
      <c r="N651" s="269"/>
      <c r="O651" s="269"/>
      <c r="P651" s="269"/>
      <c r="Q651" s="269"/>
      <c r="R651" s="269"/>
      <c r="S651" s="269"/>
      <c r="T651" s="269"/>
      <c r="U651" s="269"/>
      <c r="V651" s="269"/>
      <c r="W651" s="269"/>
      <c r="X651" s="269"/>
      <c r="Y651" s="269"/>
      <c r="Z651" s="269"/>
      <c r="AA651" s="269"/>
      <c r="AB651" s="269"/>
      <c r="AC651" s="269"/>
      <c r="AD651" s="269"/>
      <c r="AE651" s="269"/>
      <c r="AF651" s="269"/>
      <c r="AG651" s="269"/>
      <c r="AH651" s="269"/>
      <c r="AI651" s="269"/>
      <c r="AJ651" s="269"/>
      <c r="AK651" s="269"/>
      <c r="AL651" s="269"/>
      <c r="AM651" s="269"/>
      <c r="AN651" s="269"/>
      <c r="AO651" s="269"/>
      <c r="AP651" s="269"/>
      <c r="AQ651" s="269"/>
      <c r="AR651" s="269"/>
      <c r="AS651" s="269"/>
      <c r="AT651" s="269"/>
      <c r="AU651" s="269"/>
      <c r="AV651" s="269"/>
      <c r="AW651" s="269"/>
      <c r="AX651" s="270"/>
      <c r="AY651" s="223"/>
      <c r="BA651" s="192">
        <f t="shared" si="193"/>
        <v>10</v>
      </c>
      <c r="BB651" s="192">
        <f t="shared" si="194"/>
        <v>2</v>
      </c>
      <c r="BC651" s="192">
        <f t="shared" si="195"/>
        <v>1</v>
      </c>
      <c r="BD651" s="192"/>
      <c r="BE651" s="192"/>
      <c r="BF651" s="192"/>
      <c r="BG651" s="559" t="str">
        <f t="shared" ca="1" si="186"/>
        <v/>
      </c>
      <c r="BH651" s="560" t="str">
        <f t="shared" ca="1" si="187"/>
        <v/>
      </c>
      <c r="BI651" s="560" t="str">
        <f t="shared" ca="1" si="188"/>
        <v/>
      </c>
      <c r="BJ651" s="560" t="str">
        <f t="shared" ca="1" si="189"/>
        <v/>
      </c>
      <c r="BK651" s="560" t="str">
        <f t="shared" ca="1" si="190"/>
        <v/>
      </c>
      <c r="BL651" s="561" t="str">
        <f t="shared" ca="1" si="191"/>
        <v/>
      </c>
      <c r="BR651" s="226"/>
      <c r="BS651" s="226"/>
      <c r="BT651" s="226"/>
      <c r="BU651" s="226"/>
      <c r="BV651" s="226"/>
      <c r="BW651" s="226"/>
      <c r="BX651" s="226"/>
      <c r="BY651" s="226"/>
      <c r="BZ651" s="226"/>
      <c r="CA651" s="226"/>
      <c r="CB651" s="226"/>
      <c r="CC651" s="226"/>
      <c r="CD651" s="226"/>
      <c r="CE651" s="226"/>
      <c r="CF651" s="226"/>
      <c r="CG651" s="226"/>
      <c r="CH651" s="226"/>
      <c r="CI651" s="226"/>
      <c r="CJ651" s="226"/>
      <c r="CK651" s="226"/>
      <c r="CV651" s="1528"/>
      <c r="CW651" s="1529"/>
      <c r="CX651" s="1529"/>
      <c r="CY651" s="1529"/>
      <c r="CZ651" s="1529"/>
      <c r="DA651" s="1529"/>
      <c r="DB651" s="1529"/>
      <c r="DC651" s="1529"/>
      <c r="DD651" s="1991"/>
      <c r="DE651" s="1992"/>
      <c r="DF651" s="1992"/>
      <c r="DG651" s="1993"/>
      <c r="DH651" s="1264"/>
      <c r="DI651" s="1264"/>
      <c r="DJ651" s="1264"/>
      <c r="DK651" s="1264"/>
      <c r="DL651" s="1264"/>
      <c r="DM651" s="1264"/>
      <c r="DN651" s="1264"/>
      <c r="DO651" s="1264"/>
      <c r="DP651" s="1264"/>
      <c r="DQ651" s="1264"/>
      <c r="DR651" s="307"/>
    </row>
    <row r="652" spans="1:122" s="465" customFormat="1" ht="15" customHeight="1">
      <c r="A652" s="1244"/>
      <c r="B652" s="1245"/>
      <c r="C652" s="1245"/>
      <c r="D652" s="1245"/>
      <c r="E652" s="848" t="s">
        <v>233</v>
      </c>
      <c r="F652" s="849"/>
      <c r="G652" s="849"/>
      <c r="H652" s="849"/>
      <c r="I652" s="849"/>
      <c r="J652" s="849"/>
      <c r="K652" s="849"/>
      <c r="L652" s="850"/>
      <c r="M652" s="268" t="str">
        <f>"金型保守情報取得.保守年度 = '&lt;"&amp;$B$37&amp;"."&amp;$D$39&amp;"&gt;'"</f>
        <v>金型保守情報取得.保守年度 = '&lt;入力領域.計画年度&gt;'</v>
      </c>
      <c r="N652" s="257"/>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c r="AR652" s="269"/>
      <c r="AS652" s="269"/>
      <c r="AT652" s="269"/>
      <c r="AU652" s="269"/>
      <c r="AV652" s="269"/>
      <c r="AW652" s="269"/>
      <c r="AX652" s="270"/>
      <c r="AY652" s="895"/>
      <c r="BA652" s="192">
        <f t="shared" si="193"/>
        <v>10</v>
      </c>
      <c r="BB652" s="192">
        <f t="shared" si="194"/>
        <v>2</v>
      </c>
      <c r="BC652" s="192">
        <f t="shared" si="195"/>
        <v>1</v>
      </c>
      <c r="BD652" s="192"/>
      <c r="BE652" s="192"/>
      <c r="BF652" s="192"/>
      <c r="BG652" s="559" t="str">
        <f t="shared" ca="1" si="186"/>
        <v/>
      </c>
      <c r="BH652" s="560" t="str">
        <f t="shared" ca="1" si="187"/>
        <v/>
      </c>
      <c r="BI652" s="560" t="str">
        <f t="shared" ca="1" si="188"/>
        <v/>
      </c>
      <c r="BJ652" s="560" t="str">
        <f t="shared" ca="1" si="189"/>
        <v/>
      </c>
      <c r="BK652" s="560" t="str">
        <f t="shared" ca="1" si="190"/>
        <v/>
      </c>
      <c r="BL652" s="561" t="str">
        <f t="shared" ca="1" si="191"/>
        <v/>
      </c>
      <c r="BR652" s="226"/>
      <c r="BS652" s="226"/>
      <c r="BT652" s="226"/>
      <c r="BU652" s="226"/>
      <c r="BV652" s="226"/>
      <c r="BW652" s="226"/>
      <c r="BX652" s="226"/>
      <c r="BY652" s="226"/>
      <c r="BZ652" s="226"/>
      <c r="CA652" s="226"/>
      <c r="CB652" s="226"/>
      <c r="CC652" s="226"/>
      <c r="CD652" s="226"/>
      <c r="CE652" s="226"/>
      <c r="CF652" s="226"/>
      <c r="CG652" s="226"/>
      <c r="CH652" s="226"/>
      <c r="CI652" s="226"/>
      <c r="CJ652" s="226"/>
      <c r="CK652" s="226"/>
      <c r="CV652" s="1528"/>
      <c r="CW652" s="1529"/>
      <c r="CX652" s="1529"/>
      <c r="CY652" s="1529"/>
      <c r="CZ652" s="1529"/>
      <c r="DA652" s="1529"/>
      <c r="DB652" s="1529"/>
      <c r="DC652" s="1529"/>
      <c r="DD652" s="1991"/>
      <c r="DE652" s="1992"/>
      <c r="DF652" s="1992"/>
      <c r="DG652" s="1993"/>
      <c r="DH652" s="1264"/>
      <c r="DI652" s="1264"/>
      <c r="DJ652" s="1264"/>
      <c r="DK652" s="1264"/>
      <c r="DL652" s="1264"/>
      <c r="DM652" s="1264"/>
      <c r="DN652" s="1264"/>
      <c r="DO652" s="1264"/>
      <c r="DP652" s="1264"/>
      <c r="DQ652" s="1264"/>
      <c r="DR652" s="307"/>
    </row>
    <row r="653" spans="1:122" s="465" customFormat="1" ht="15" customHeight="1">
      <c r="A653" s="1244"/>
      <c r="B653" s="1245"/>
      <c r="C653" s="1245"/>
      <c r="D653" s="1245"/>
      <c r="E653" s="888"/>
      <c r="F653" s="274"/>
      <c r="G653" s="274"/>
      <c r="H653" s="274"/>
      <c r="I653" s="274"/>
      <c r="J653" s="274"/>
      <c r="K653" s="274"/>
      <c r="L653" s="889"/>
      <c r="M653" s="581" t="s">
        <v>1213</v>
      </c>
      <c r="N653" s="269"/>
      <c r="O653" s="269" t="str">
        <f>"金型保守情報取得.計画作成日 = '&lt;"&amp;$B$37&amp;"."&amp;$D$41&amp;"&gt;'"</f>
        <v>金型保守情報取得.計画作成日 = '&lt;入力領域.計画作成日&gt;'</v>
      </c>
      <c r="P653" s="269"/>
      <c r="Q653" s="269"/>
      <c r="R653" s="269"/>
      <c r="S653" s="269"/>
      <c r="T653" s="269"/>
      <c r="U653" s="269"/>
      <c r="V653" s="269"/>
      <c r="W653" s="269"/>
      <c r="X653" s="269"/>
      <c r="Y653" s="269"/>
      <c r="Z653" s="269"/>
      <c r="AA653" s="269"/>
      <c r="AB653" s="269"/>
      <c r="AC653" s="269"/>
      <c r="AD653" s="269"/>
      <c r="AE653" s="269"/>
      <c r="AF653" s="269"/>
      <c r="AG653" s="269"/>
      <c r="AH653" s="269"/>
      <c r="AI653" s="269"/>
      <c r="AJ653" s="269"/>
      <c r="AK653" s="269"/>
      <c r="AL653" s="269"/>
      <c r="AM653" s="269"/>
      <c r="AN653" s="269"/>
      <c r="AO653" s="269"/>
      <c r="AP653" s="269"/>
      <c r="AQ653" s="269"/>
      <c r="AR653" s="269"/>
      <c r="AS653" s="269"/>
      <c r="AT653" s="269"/>
      <c r="AU653" s="269"/>
      <c r="AV653" s="269"/>
      <c r="AW653" s="269"/>
      <c r="AX653" s="270"/>
      <c r="AY653" s="895"/>
      <c r="BA653" s="192">
        <f t="shared" si="193"/>
        <v>10</v>
      </c>
      <c r="BB653" s="192">
        <f t="shared" si="194"/>
        <v>2</v>
      </c>
      <c r="BC653" s="192">
        <f t="shared" si="195"/>
        <v>1</v>
      </c>
      <c r="BD653" s="192"/>
      <c r="BE653" s="192"/>
      <c r="BF653" s="192"/>
      <c r="BG653" s="559" t="str">
        <f t="shared" ca="1" si="186"/>
        <v/>
      </c>
      <c r="BH653" s="560" t="str">
        <f t="shared" ca="1" si="187"/>
        <v/>
      </c>
      <c r="BI653" s="560" t="str">
        <f t="shared" ca="1" si="188"/>
        <v/>
      </c>
      <c r="BJ653" s="560" t="str">
        <f t="shared" ca="1" si="189"/>
        <v/>
      </c>
      <c r="BK653" s="560" t="str">
        <f t="shared" ca="1" si="190"/>
        <v/>
      </c>
      <c r="BL653" s="561" t="str">
        <f t="shared" ca="1" si="191"/>
        <v/>
      </c>
      <c r="BR653" s="226"/>
      <c r="BS653" s="226"/>
      <c r="BT653" s="226"/>
      <c r="BU653" s="226"/>
      <c r="BV653" s="226"/>
      <c r="BW653" s="226"/>
      <c r="BX653" s="226"/>
      <c r="BY653" s="226"/>
      <c r="BZ653" s="226"/>
      <c r="CA653" s="226"/>
      <c r="CB653" s="226"/>
      <c r="CC653" s="226"/>
      <c r="CD653" s="226"/>
      <c r="CE653" s="226"/>
      <c r="CF653" s="226"/>
      <c r="CG653" s="226"/>
      <c r="CH653" s="226"/>
      <c r="CI653" s="226"/>
      <c r="CJ653" s="226"/>
      <c r="CK653" s="226"/>
      <c r="CV653" s="1528"/>
      <c r="CW653" s="1529"/>
      <c r="CX653" s="1529"/>
      <c r="CY653" s="1529"/>
      <c r="CZ653" s="1529"/>
      <c r="DA653" s="1529"/>
      <c r="DB653" s="1529"/>
      <c r="DC653" s="1529"/>
      <c r="DD653" s="1991"/>
      <c r="DE653" s="1992"/>
      <c r="DF653" s="1992"/>
      <c r="DG653" s="1993"/>
      <c r="DH653" s="1264"/>
      <c r="DI653" s="1264"/>
      <c r="DJ653" s="1264"/>
      <c r="DK653" s="1264"/>
      <c r="DL653" s="1264"/>
      <c r="DM653" s="1264"/>
      <c r="DN653" s="1264"/>
      <c r="DO653" s="1264"/>
      <c r="DP653" s="1264"/>
      <c r="DQ653" s="1264"/>
      <c r="DR653" s="307"/>
    </row>
    <row r="654" spans="1:122" ht="15" customHeight="1">
      <c r="A654" s="1297"/>
      <c r="B654" s="225"/>
      <c r="C654" s="225"/>
      <c r="D654" s="225"/>
      <c r="E654" s="404"/>
      <c r="F654" s="225"/>
      <c r="G654" s="225"/>
      <c r="H654" s="225"/>
      <c r="I654" s="225"/>
      <c r="J654" s="225"/>
      <c r="K654" s="225"/>
      <c r="L654" s="1298"/>
      <c r="M654" s="1269" t="str">
        <f>$B$71&amp;"."&amp;$D$73&amp;"が指定されている場合"</f>
        <v>検索領域.車種が指定されている場合</v>
      </c>
      <c r="N654" s="1270"/>
      <c r="O654" s="1270"/>
      <c r="P654" s="1270"/>
      <c r="Q654" s="1270"/>
      <c r="R654" s="1270"/>
      <c r="S654" s="1270"/>
      <c r="T654" s="1270"/>
      <c r="U654" s="1270"/>
      <c r="V654" s="1270"/>
      <c r="W654" s="1270"/>
      <c r="X654" s="1270"/>
      <c r="Y654" s="1270"/>
      <c r="Z654" s="1270"/>
      <c r="AA654" s="1270"/>
      <c r="AB654" s="1270"/>
      <c r="AC654" s="1270"/>
      <c r="AD654" s="1270"/>
      <c r="AE654" s="1270"/>
      <c r="AF654" s="1270"/>
      <c r="AG654" s="1270"/>
      <c r="AH654" s="1270"/>
      <c r="AI654" s="1270"/>
      <c r="AJ654" s="1270"/>
      <c r="AK654" s="1270"/>
      <c r="AL654" s="1270"/>
      <c r="AM654" s="1270"/>
      <c r="AN654" s="1270"/>
      <c r="AO654" s="1270"/>
      <c r="AP654" s="1270"/>
      <c r="AQ654" s="1270"/>
      <c r="AR654" s="1270"/>
      <c r="AS654" s="1270"/>
      <c r="AT654" s="1270"/>
      <c r="AU654" s="1270"/>
      <c r="AV654" s="1270"/>
      <c r="AW654" s="1270"/>
      <c r="AX654" s="1299"/>
      <c r="AY654" s="223"/>
      <c r="BA654" s="192">
        <f t="shared" si="193"/>
        <v>10</v>
      </c>
      <c r="BB654" s="192">
        <f t="shared" si="194"/>
        <v>2</v>
      </c>
      <c r="BC654" s="192">
        <f t="shared" si="195"/>
        <v>1</v>
      </c>
      <c r="BD654" s="192"/>
      <c r="BE654" s="192"/>
      <c r="BF654" s="192"/>
      <c r="BG654" s="559" t="str">
        <f t="shared" ca="1" si="186"/>
        <v/>
      </c>
      <c r="BH654" s="560" t="str">
        <f t="shared" ca="1" si="187"/>
        <v/>
      </c>
      <c r="BI654" s="560" t="str">
        <f t="shared" ca="1" si="188"/>
        <v/>
      </c>
      <c r="BJ654" s="560" t="str">
        <f t="shared" ca="1" si="189"/>
        <v/>
      </c>
      <c r="BK654" s="560" t="str">
        <f t="shared" ca="1" si="190"/>
        <v/>
      </c>
      <c r="BL654" s="561" t="str">
        <f t="shared" ca="1" si="191"/>
        <v/>
      </c>
      <c r="CV654" s="1545"/>
      <c r="CW654" s="1530"/>
      <c r="CX654" s="1530"/>
      <c r="CY654" s="1530"/>
      <c r="CZ654" s="1530"/>
      <c r="DA654" s="1530"/>
      <c r="DB654" s="1530"/>
      <c r="DC654" s="1530"/>
      <c r="DD654" s="1991"/>
      <c r="DE654" s="1992"/>
      <c r="DF654" s="1992"/>
      <c r="DG654" s="1993"/>
      <c r="DH654" s="1490"/>
      <c r="DI654" s="1490"/>
      <c r="DJ654" s="1490"/>
      <c r="DK654" s="1490"/>
      <c r="DL654" s="1490"/>
      <c r="DM654" s="1490"/>
      <c r="DN654" s="1490"/>
      <c r="DO654" s="1490"/>
      <c r="DP654" s="1490"/>
      <c r="DQ654" s="1490"/>
      <c r="DR654" s="1516"/>
    </row>
    <row r="655" spans="1:122" ht="15" customHeight="1">
      <c r="A655" s="1297"/>
      <c r="B655" s="225"/>
      <c r="C655" s="225"/>
      <c r="D655" s="225"/>
      <c r="E655" s="404"/>
      <c r="F655" s="225"/>
      <c r="G655" s="225"/>
      <c r="H655" s="225"/>
      <c r="I655" s="225"/>
      <c r="J655" s="225"/>
      <c r="K655" s="225"/>
      <c r="L655" s="1298"/>
      <c r="M655" s="1269"/>
      <c r="N655" s="1270" t="s">
        <v>1213</v>
      </c>
      <c r="O655" s="1270"/>
      <c r="P655" s="1270" t="str">
        <f>"金型保守情報取得.車種 LIKE '&lt;"&amp;$B$71&amp;"."&amp;$D$73&amp;"&gt;%'"</f>
        <v>金型保守情報取得.車種 LIKE '&lt;検索領域.車種&gt;%'</v>
      </c>
      <c r="Q655" s="1270"/>
      <c r="R655" s="1270"/>
      <c r="S655" s="1270"/>
      <c r="T655" s="1270"/>
      <c r="U655" s="1270"/>
      <c r="V655" s="1270"/>
      <c r="W655" s="1270"/>
      <c r="X655" s="1270"/>
      <c r="Y655" s="1270"/>
      <c r="Z655" s="1270"/>
      <c r="AA655" s="1270"/>
      <c r="AB655" s="1270"/>
      <c r="AC655" s="1270"/>
      <c r="AD655" s="1270"/>
      <c r="AE655" s="1270"/>
      <c r="AF655" s="1270"/>
      <c r="AG655" s="1270"/>
      <c r="AH655" s="1270"/>
      <c r="AI655" s="1270"/>
      <c r="AJ655" s="1270"/>
      <c r="AK655" s="1270"/>
      <c r="AL655" s="1270"/>
      <c r="AM655" s="1270"/>
      <c r="AN655" s="1270"/>
      <c r="AO655" s="1270"/>
      <c r="AP655" s="1270"/>
      <c r="AQ655" s="1270"/>
      <c r="AR655" s="1270"/>
      <c r="AS655" s="1270"/>
      <c r="AT655" s="1270"/>
      <c r="AU655" s="1270"/>
      <c r="AV655" s="1270"/>
      <c r="AW655" s="1270"/>
      <c r="AX655" s="1299"/>
      <c r="AY655" s="223"/>
      <c r="BA655" s="192">
        <f t="shared" si="193"/>
        <v>10</v>
      </c>
      <c r="BB655" s="192">
        <f t="shared" si="194"/>
        <v>2</v>
      </c>
      <c r="BC655" s="192">
        <f t="shared" si="195"/>
        <v>1</v>
      </c>
      <c r="BD655" s="192"/>
      <c r="BE655" s="192"/>
      <c r="BF655" s="192"/>
      <c r="BG655" s="559" t="str">
        <f t="shared" ca="1" si="186"/>
        <v/>
      </c>
      <c r="BH655" s="560" t="str">
        <f t="shared" ca="1" si="187"/>
        <v/>
      </c>
      <c r="BI655" s="560" t="str">
        <f t="shared" ca="1" si="188"/>
        <v/>
      </c>
      <c r="BJ655" s="560" t="str">
        <f t="shared" ca="1" si="189"/>
        <v/>
      </c>
      <c r="BK655" s="560" t="str">
        <f t="shared" ca="1" si="190"/>
        <v/>
      </c>
      <c r="BL655" s="561" t="str">
        <f t="shared" ca="1" si="191"/>
        <v/>
      </c>
      <c r="CV655" s="1545"/>
      <c r="CW655" s="1530"/>
      <c r="CX655" s="1530"/>
      <c r="CY655" s="1530"/>
      <c r="CZ655" s="1530"/>
      <c r="DA655" s="1530"/>
      <c r="DB655" s="1530"/>
      <c r="DC655" s="1530"/>
      <c r="DD655" s="1991"/>
      <c r="DE655" s="1992"/>
      <c r="DF655" s="1992"/>
      <c r="DG655" s="1993"/>
      <c r="DH655" s="1490"/>
      <c r="DI655" s="1490"/>
      <c r="DJ655" s="1490"/>
      <c r="DK655" s="1490"/>
      <c r="DL655" s="1490"/>
      <c r="DM655" s="1490"/>
      <c r="DN655" s="1490"/>
      <c r="DO655" s="1490"/>
      <c r="DP655" s="1490"/>
      <c r="DQ655" s="1490"/>
      <c r="DR655" s="1516"/>
    </row>
    <row r="656" spans="1:122" ht="15" customHeight="1">
      <c r="A656" s="1297"/>
      <c r="B656" s="225"/>
      <c r="C656" s="225"/>
      <c r="D656" s="225"/>
      <c r="E656" s="404"/>
      <c r="F656" s="225"/>
      <c r="G656" s="225"/>
      <c r="H656" s="225"/>
      <c r="I656" s="225"/>
      <c r="J656" s="225"/>
      <c r="K656" s="225"/>
      <c r="L656" s="1298"/>
      <c r="M656" s="1269" t="str">
        <f>$B$71&amp;"."&amp;$D$75&amp;"が指定されている場合"</f>
        <v>検索領域.部品番号が指定されている場合</v>
      </c>
      <c r="N656" s="1270"/>
      <c r="O656" s="1270"/>
      <c r="P656" s="1270"/>
      <c r="Q656" s="1270"/>
      <c r="R656" s="1270"/>
      <c r="S656" s="1270"/>
      <c r="T656" s="1270"/>
      <c r="U656" s="1270"/>
      <c r="V656" s="1270"/>
      <c r="W656" s="1270"/>
      <c r="X656" s="1270"/>
      <c r="Y656" s="1270"/>
      <c r="Z656" s="1270"/>
      <c r="AA656" s="1270"/>
      <c r="AB656" s="1270"/>
      <c r="AC656" s="1270"/>
      <c r="AD656" s="1270"/>
      <c r="AE656" s="1270"/>
      <c r="AF656" s="1270"/>
      <c r="AG656" s="1270"/>
      <c r="AH656" s="1270"/>
      <c r="AI656" s="1270"/>
      <c r="AJ656" s="1270"/>
      <c r="AK656" s="1270"/>
      <c r="AL656" s="1270"/>
      <c r="AM656" s="1270"/>
      <c r="AN656" s="1270"/>
      <c r="AO656" s="1270"/>
      <c r="AP656" s="1270"/>
      <c r="AQ656" s="1270"/>
      <c r="AR656" s="1270"/>
      <c r="AS656" s="1270"/>
      <c r="AT656" s="1270"/>
      <c r="AU656" s="1270"/>
      <c r="AV656" s="1270"/>
      <c r="AW656" s="1270"/>
      <c r="AX656" s="1299"/>
      <c r="AY656" s="223"/>
      <c r="BA656" s="192">
        <f t="shared" si="193"/>
        <v>10</v>
      </c>
      <c r="BB656" s="192">
        <f t="shared" si="194"/>
        <v>2</v>
      </c>
      <c r="BC656" s="192">
        <f t="shared" si="195"/>
        <v>1</v>
      </c>
      <c r="BD656" s="192"/>
      <c r="BE656" s="192"/>
      <c r="BF656" s="192"/>
      <c r="BG656" s="559" t="str">
        <f t="shared" ca="1" si="186"/>
        <v/>
      </c>
      <c r="BH656" s="560" t="str">
        <f t="shared" ca="1" si="187"/>
        <v/>
      </c>
      <c r="BI656" s="560" t="str">
        <f t="shared" ca="1" si="188"/>
        <v/>
      </c>
      <c r="BJ656" s="560" t="str">
        <f t="shared" ca="1" si="189"/>
        <v/>
      </c>
      <c r="BK656" s="560" t="str">
        <f t="shared" ca="1" si="190"/>
        <v/>
      </c>
      <c r="BL656" s="561" t="str">
        <f t="shared" ca="1" si="191"/>
        <v/>
      </c>
      <c r="CV656" s="1545"/>
      <c r="CW656" s="1530"/>
      <c r="CX656" s="1530"/>
      <c r="CY656" s="1530"/>
      <c r="CZ656" s="1530"/>
      <c r="DA656" s="1530"/>
      <c r="DB656" s="1530"/>
      <c r="DC656" s="1530"/>
      <c r="DD656" s="1991"/>
      <c r="DE656" s="1992"/>
      <c r="DF656" s="1992"/>
      <c r="DG656" s="1993"/>
      <c r="DH656" s="1490"/>
      <c r="DI656" s="1490"/>
      <c r="DJ656" s="1490"/>
      <c r="DK656" s="1490"/>
      <c r="DL656" s="1490"/>
      <c r="DM656" s="1490"/>
      <c r="DN656" s="1490"/>
      <c r="DO656" s="1490"/>
      <c r="DP656" s="1490"/>
      <c r="DQ656" s="1490"/>
      <c r="DR656" s="1516"/>
    </row>
    <row r="657" spans="1:122" ht="15" customHeight="1">
      <c r="A657" s="1297"/>
      <c r="B657" s="225"/>
      <c r="C657" s="225"/>
      <c r="D657" s="225"/>
      <c r="E657" s="404"/>
      <c r="F657" s="225"/>
      <c r="G657" s="225"/>
      <c r="H657" s="225"/>
      <c r="I657" s="225"/>
      <c r="J657" s="225"/>
      <c r="K657" s="225"/>
      <c r="L657" s="1298"/>
      <c r="M657" s="1269"/>
      <c r="N657" s="1270" t="s">
        <v>1213</v>
      </c>
      <c r="O657" s="1270"/>
      <c r="P657" s="1270" t="str">
        <f>"金型保守情報取得.部品番号 LIKE '&lt;"&amp;$B$71&amp;"."&amp;$D$75&amp;"&gt;%'"</f>
        <v>金型保守情報取得.部品番号 LIKE '&lt;検索領域.部品番号&gt;%'</v>
      </c>
      <c r="Q657" s="1270"/>
      <c r="R657" s="1270"/>
      <c r="S657" s="1270"/>
      <c r="T657" s="1270"/>
      <c r="U657" s="1270"/>
      <c r="V657" s="1270"/>
      <c r="W657" s="1270"/>
      <c r="X657" s="1270"/>
      <c r="Y657" s="1270"/>
      <c r="Z657" s="1270"/>
      <c r="AA657" s="1270"/>
      <c r="AB657" s="1270"/>
      <c r="AC657" s="1270"/>
      <c r="AD657" s="1270"/>
      <c r="AE657" s="1270"/>
      <c r="AF657" s="1270"/>
      <c r="AG657" s="1270"/>
      <c r="AH657" s="1270"/>
      <c r="AI657" s="1270"/>
      <c r="AJ657" s="1270"/>
      <c r="AK657" s="1270"/>
      <c r="AL657" s="1270"/>
      <c r="AM657" s="1270"/>
      <c r="AN657" s="1270"/>
      <c r="AO657" s="1270"/>
      <c r="AP657" s="1270"/>
      <c r="AQ657" s="1270"/>
      <c r="AR657" s="1270"/>
      <c r="AS657" s="1270"/>
      <c r="AT657" s="1270"/>
      <c r="AU657" s="1270"/>
      <c r="AV657" s="1270"/>
      <c r="AW657" s="1270"/>
      <c r="AX657" s="1299"/>
      <c r="AY657" s="223"/>
      <c r="BA657" s="192">
        <f t="shared" ref="BA657:BB660" si="196">BA656</f>
        <v>10</v>
      </c>
      <c r="BB657" s="192">
        <f t="shared" si="196"/>
        <v>2</v>
      </c>
      <c r="BC657" s="192">
        <f t="shared" si="195"/>
        <v>1</v>
      </c>
      <c r="BD657" s="192"/>
      <c r="BE657" s="192"/>
      <c r="BF657" s="192"/>
      <c r="BG657" s="559" t="str">
        <f t="shared" ca="1" si="186"/>
        <v/>
      </c>
      <c r="BH657" s="560" t="str">
        <f t="shared" ca="1" si="187"/>
        <v/>
      </c>
      <c r="BI657" s="560" t="str">
        <f t="shared" ca="1" si="188"/>
        <v/>
      </c>
      <c r="BJ657" s="560" t="str">
        <f t="shared" ca="1" si="189"/>
        <v/>
      </c>
      <c r="BK657" s="560" t="str">
        <f t="shared" ca="1" si="190"/>
        <v/>
      </c>
      <c r="BL657" s="561" t="str">
        <f t="shared" ca="1" si="191"/>
        <v/>
      </c>
      <c r="CV657" s="1545"/>
      <c r="CW657" s="1530"/>
      <c r="CX657" s="1530"/>
      <c r="CY657" s="1530"/>
      <c r="CZ657" s="1530"/>
      <c r="DA657" s="1530"/>
      <c r="DB657" s="1530"/>
      <c r="DC657" s="1530"/>
      <c r="DD657" s="1991"/>
      <c r="DE657" s="1992"/>
      <c r="DF657" s="1992"/>
      <c r="DG657" s="1993"/>
      <c r="DH657" s="1490"/>
      <c r="DI657" s="1490"/>
      <c r="DJ657" s="1490"/>
      <c r="DK657" s="1490"/>
      <c r="DL657" s="1490"/>
      <c r="DM657" s="1490"/>
      <c r="DN657" s="1490"/>
      <c r="DO657" s="1490"/>
      <c r="DP657" s="1490"/>
      <c r="DQ657" s="1490"/>
      <c r="DR657" s="1516"/>
    </row>
    <row r="658" spans="1:122" ht="15" customHeight="1">
      <c r="A658" s="1297"/>
      <c r="B658" s="225"/>
      <c r="C658" s="225"/>
      <c r="D658" s="225"/>
      <c r="E658" s="404"/>
      <c r="F658" s="225"/>
      <c r="G658" s="225"/>
      <c r="H658" s="225"/>
      <c r="I658" s="225"/>
      <c r="J658" s="225"/>
      <c r="K658" s="225"/>
      <c r="L658" s="1298"/>
      <c r="M658" s="1269" t="str">
        <f>$B$71&amp;"."&amp;$D$77&amp;"が指定されている場合"</f>
        <v>検索領域.工具番号が指定されている場合</v>
      </c>
      <c r="N658" s="1270"/>
      <c r="O658" s="1270"/>
      <c r="P658" s="1270"/>
      <c r="Q658" s="1270"/>
      <c r="R658" s="1270"/>
      <c r="S658" s="1270"/>
      <c r="T658" s="1270"/>
      <c r="U658" s="1270"/>
      <c r="V658" s="1270"/>
      <c r="W658" s="1270"/>
      <c r="X658" s="1270"/>
      <c r="Y658" s="1270"/>
      <c r="Z658" s="1270"/>
      <c r="AA658" s="1270"/>
      <c r="AB658" s="1270"/>
      <c r="AC658" s="1270"/>
      <c r="AD658" s="1270"/>
      <c r="AE658" s="1270"/>
      <c r="AF658" s="1270"/>
      <c r="AG658" s="1270"/>
      <c r="AH658" s="1270"/>
      <c r="AI658" s="1270"/>
      <c r="AJ658" s="1270"/>
      <c r="AK658" s="1270"/>
      <c r="AL658" s="1270"/>
      <c r="AM658" s="1270"/>
      <c r="AN658" s="1270"/>
      <c r="AO658" s="1270"/>
      <c r="AP658" s="1270"/>
      <c r="AQ658" s="1270"/>
      <c r="AR658" s="1270"/>
      <c r="AS658" s="1270"/>
      <c r="AT658" s="1270"/>
      <c r="AU658" s="1270"/>
      <c r="AV658" s="1270"/>
      <c r="AW658" s="1270"/>
      <c r="AX658" s="1299"/>
      <c r="AY658" s="223"/>
      <c r="BA658" s="192">
        <f t="shared" si="196"/>
        <v>10</v>
      </c>
      <c r="BB658" s="192">
        <f t="shared" si="196"/>
        <v>2</v>
      </c>
      <c r="BC658" s="192">
        <f t="shared" si="195"/>
        <v>1</v>
      </c>
      <c r="BD658" s="192"/>
      <c r="BE658" s="192"/>
      <c r="BF658" s="192"/>
      <c r="BG658" s="559" t="str">
        <f t="shared" ca="1" si="186"/>
        <v/>
      </c>
      <c r="BH658" s="560" t="str">
        <f t="shared" ca="1" si="187"/>
        <v/>
      </c>
      <c r="BI658" s="560" t="str">
        <f t="shared" ca="1" si="188"/>
        <v/>
      </c>
      <c r="BJ658" s="560" t="str">
        <f t="shared" ca="1" si="189"/>
        <v/>
      </c>
      <c r="BK658" s="560" t="str">
        <f t="shared" ca="1" si="190"/>
        <v/>
      </c>
      <c r="BL658" s="561" t="str">
        <f t="shared" ca="1" si="191"/>
        <v/>
      </c>
      <c r="CV658" s="1545"/>
      <c r="CW658" s="1530"/>
      <c r="CX658" s="1530"/>
      <c r="CY658" s="1530"/>
      <c r="CZ658" s="1530"/>
      <c r="DA658" s="1530"/>
      <c r="DB658" s="1530"/>
      <c r="DC658" s="1530"/>
      <c r="DD658" s="1991"/>
      <c r="DE658" s="1992"/>
      <c r="DF658" s="1992"/>
      <c r="DG658" s="1993"/>
      <c r="DH658" s="1490"/>
      <c r="DI658" s="1490"/>
      <c r="DJ658" s="1490"/>
      <c r="DK658" s="1490"/>
      <c r="DL658" s="1490"/>
      <c r="DM658" s="1490"/>
      <c r="DN658" s="1490"/>
      <c r="DO658" s="1490"/>
      <c r="DP658" s="1490"/>
      <c r="DQ658" s="1490"/>
      <c r="DR658" s="1516"/>
    </row>
    <row r="659" spans="1:122" ht="15" customHeight="1">
      <c r="A659" s="1297"/>
      <c r="B659" s="225"/>
      <c r="C659" s="225"/>
      <c r="D659" s="225"/>
      <c r="E659" s="1300"/>
      <c r="F659" s="1301"/>
      <c r="G659" s="1301"/>
      <c r="H659" s="1301"/>
      <c r="I659" s="1301"/>
      <c r="J659" s="1301"/>
      <c r="K659" s="1301"/>
      <c r="L659" s="1302"/>
      <c r="M659" s="1294"/>
      <c r="N659" s="1295" t="s">
        <v>1213</v>
      </c>
      <c r="O659" s="1295"/>
      <c r="P659" s="1295" t="str">
        <f>"金型保守情報取得.工具番号 LIKE '&lt;"&amp;$B$71&amp;"."&amp;$D$77&amp;"&gt;%'"</f>
        <v>金型保守情報取得.工具番号 LIKE '&lt;検索領域.工具番号&gt;%'</v>
      </c>
      <c r="Q659" s="1295"/>
      <c r="R659" s="1295"/>
      <c r="S659" s="1295"/>
      <c r="T659" s="1295"/>
      <c r="U659" s="1295"/>
      <c r="V659" s="1295"/>
      <c r="W659" s="1295"/>
      <c r="X659" s="1295"/>
      <c r="Y659" s="1295"/>
      <c r="Z659" s="1295"/>
      <c r="AA659" s="1295"/>
      <c r="AB659" s="1295"/>
      <c r="AC659" s="1295"/>
      <c r="AD659" s="1295"/>
      <c r="AE659" s="1295"/>
      <c r="AF659" s="1295"/>
      <c r="AG659" s="1295"/>
      <c r="AH659" s="1295"/>
      <c r="AI659" s="1295"/>
      <c r="AJ659" s="1295"/>
      <c r="AK659" s="1295"/>
      <c r="AL659" s="1295"/>
      <c r="AM659" s="1295"/>
      <c r="AN659" s="1295"/>
      <c r="AO659" s="1295"/>
      <c r="AP659" s="1295"/>
      <c r="AQ659" s="1295"/>
      <c r="AR659" s="1295"/>
      <c r="AS659" s="1295"/>
      <c r="AT659" s="1295"/>
      <c r="AU659" s="1295"/>
      <c r="AV659" s="1295"/>
      <c r="AW659" s="1295"/>
      <c r="AX659" s="1296"/>
      <c r="AY659" s="223"/>
      <c r="BA659" s="192">
        <f t="shared" si="196"/>
        <v>10</v>
      </c>
      <c r="BB659" s="192">
        <f t="shared" si="196"/>
        <v>2</v>
      </c>
      <c r="BC659" s="192">
        <f t="shared" si="195"/>
        <v>1</v>
      </c>
      <c r="BD659" s="192"/>
      <c r="BE659" s="192"/>
      <c r="BF659" s="192"/>
      <c r="BG659" s="559" t="str">
        <f t="shared" ca="1" si="186"/>
        <v/>
      </c>
      <c r="BH659" s="560" t="str">
        <f t="shared" ca="1" si="187"/>
        <v/>
      </c>
      <c r="BI659" s="560" t="str">
        <f t="shared" ca="1" si="188"/>
        <v/>
      </c>
      <c r="BJ659" s="560" t="str">
        <f t="shared" ca="1" si="189"/>
        <v/>
      </c>
      <c r="BK659" s="560" t="str">
        <f t="shared" ca="1" si="190"/>
        <v/>
      </c>
      <c r="BL659" s="561" t="str">
        <f t="shared" ca="1" si="191"/>
        <v/>
      </c>
      <c r="CV659" s="1545"/>
      <c r="CW659" s="1530"/>
      <c r="CX659" s="1530"/>
      <c r="CY659" s="1530"/>
      <c r="CZ659" s="1530"/>
      <c r="DA659" s="1530"/>
      <c r="DB659" s="1530"/>
      <c r="DC659" s="1530"/>
      <c r="DD659" s="1991"/>
      <c r="DE659" s="1992"/>
      <c r="DF659" s="1992"/>
      <c r="DG659" s="1993"/>
      <c r="DH659" s="1490"/>
      <c r="DI659" s="1490"/>
      <c r="DJ659" s="1490"/>
      <c r="DK659" s="1490"/>
      <c r="DL659" s="1490"/>
      <c r="DM659" s="1490"/>
      <c r="DN659" s="1490"/>
      <c r="DO659" s="1490"/>
      <c r="DP659" s="1490"/>
      <c r="DQ659" s="1490"/>
      <c r="DR659" s="1516"/>
    </row>
    <row r="660" spans="1:122" s="465" customFormat="1" ht="15" customHeight="1">
      <c r="A660" s="1863" t="str">
        <f>BA660&amp;"."&amp;BB660&amp;"."&amp;BC660</f>
        <v>10.2.2</v>
      </c>
      <c r="B660" s="1864"/>
      <c r="C660" s="1864"/>
      <c r="D660" s="1864"/>
      <c r="E660" s="475" t="s">
        <v>883</v>
      </c>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c r="AC660" s="475"/>
      <c r="AD660" s="475"/>
      <c r="AE660" s="475"/>
      <c r="AF660" s="475"/>
      <c r="AG660" s="475"/>
      <c r="AH660" s="475"/>
      <c r="AI660" s="475"/>
      <c r="AJ660" s="475"/>
      <c r="AK660" s="475"/>
      <c r="AL660" s="475"/>
      <c r="AM660" s="475"/>
      <c r="AN660" s="475"/>
      <c r="AO660" s="475"/>
      <c r="AP660" s="475"/>
      <c r="AQ660" s="475"/>
      <c r="AR660" s="475"/>
      <c r="AS660" s="475"/>
      <c r="AT660" s="475"/>
      <c r="AU660" s="475"/>
      <c r="AV660" s="475"/>
      <c r="AW660" s="475"/>
      <c r="AX660" s="475"/>
      <c r="AY660" s="895"/>
      <c r="BA660" s="192">
        <f t="shared" si="196"/>
        <v>10</v>
      </c>
      <c r="BB660" s="192">
        <f t="shared" si="196"/>
        <v>2</v>
      </c>
      <c r="BC660" s="193">
        <f>BC659+1</f>
        <v>2</v>
      </c>
      <c r="BD660" s="192"/>
      <c r="BE660" s="192"/>
      <c r="BF660" s="192"/>
      <c r="BG660" s="559" t="str">
        <f t="shared" ca="1" si="186"/>
        <v/>
      </c>
      <c r="BH660" s="560" t="str">
        <f t="shared" ca="1" si="187"/>
        <v/>
      </c>
      <c r="BI660" s="560" t="str">
        <f t="shared" ca="1" si="188"/>
        <v/>
      </c>
      <c r="BJ660" s="560" t="str">
        <f t="shared" ca="1" si="189"/>
        <v/>
      </c>
      <c r="BK660" s="560" t="str">
        <f t="shared" ca="1" si="190"/>
        <v/>
      </c>
      <c r="BL660" s="561" t="str">
        <f t="shared" ca="1" si="191"/>
        <v/>
      </c>
      <c r="BR660" s="226"/>
      <c r="BS660" s="226"/>
      <c r="BT660" s="226"/>
      <c r="BU660" s="226"/>
      <c r="BV660" s="226"/>
      <c r="BW660" s="226"/>
      <c r="BX660" s="226"/>
      <c r="BY660" s="226"/>
      <c r="BZ660" s="226"/>
      <c r="CA660" s="226"/>
      <c r="CB660" s="226"/>
      <c r="CC660" s="226"/>
      <c r="CD660" s="226"/>
      <c r="CE660" s="226"/>
      <c r="CF660" s="226"/>
      <c r="CG660" s="226"/>
      <c r="CH660" s="226"/>
      <c r="CI660" s="226"/>
      <c r="CJ660" s="226"/>
      <c r="CK660" s="226"/>
      <c r="CV660" s="1488" t="s">
        <v>2265</v>
      </c>
      <c r="CW660" s="1489"/>
      <c r="CX660" s="1489"/>
      <c r="CY660" s="1489"/>
      <c r="CZ660" s="1489"/>
      <c r="DA660" s="1489"/>
      <c r="DB660" s="1489"/>
      <c r="DC660" s="1489"/>
      <c r="DD660" s="1859">
        <v>44641</v>
      </c>
      <c r="DE660" s="1860"/>
      <c r="DF660" s="1860"/>
      <c r="DG660" s="1861"/>
      <c r="DH660" s="1264"/>
      <c r="DI660" s="1264"/>
      <c r="DJ660" s="1264"/>
      <c r="DK660" s="1264"/>
      <c r="DL660" s="1264"/>
      <c r="DM660" s="1264"/>
      <c r="DN660" s="1264"/>
      <c r="DO660" s="1264"/>
      <c r="DP660" s="1264"/>
      <c r="DQ660" s="1264"/>
      <c r="DR660" s="307"/>
    </row>
    <row r="661" spans="1:122" s="465" customFormat="1" ht="15" customHeight="1">
      <c r="A661" s="320"/>
      <c r="B661" s="275"/>
      <c r="C661" s="275"/>
      <c r="D661" s="275"/>
      <c r="E661" s="275" t="s">
        <v>353</v>
      </c>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c r="AC661" s="475"/>
      <c r="AD661" s="475"/>
      <c r="AE661" s="475"/>
      <c r="AF661" s="475"/>
      <c r="AG661" s="475"/>
      <c r="AH661" s="475"/>
      <c r="AI661" s="475"/>
      <c r="AJ661" s="475"/>
      <c r="AK661" s="475"/>
      <c r="AL661" s="475"/>
      <c r="AM661" s="475"/>
      <c r="AN661" s="475"/>
      <c r="AO661" s="475"/>
      <c r="AP661" s="475"/>
      <c r="AQ661" s="475"/>
      <c r="AR661" s="475"/>
      <c r="AS661" s="475"/>
      <c r="AT661" s="475"/>
      <c r="AU661" s="475"/>
      <c r="AV661" s="475"/>
      <c r="AW661" s="475"/>
      <c r="AX661" s="475"/>
      <c r="AY661" s="895"/>
      <c r="BA661" s="192">
        <f t="shared" ref="BA661:BB665" si="197">BA660</f>
        <v>10</v>
      </c>
      <c r="BB661" s="192">
        <f t="shared" si="197"/>
        <v>2</v>
      </c>
      <c r="BC661" s="192">
        <f t="shared" si="195"/>
        <v>2</v>
      </c>
      <c r="BD661" s="192"/>
      <c r="BE661" s="192"/>
      <c r="BF661" s="192"/>
      <c r="BG661" s="559" t="str">
        <f t="shared" ca="1" si="186"/>
        <v/>
      </c>
      <c r="BH661" s="560" t="str">
        <f t="shared" ca="1" si="187"/>
        <v/>
      </c>
      <c r="BI661" s="560" t="str">
        <f t="shared" ca="1" si="188"/>
        <v/>
      </c>
      <c r="BJ661" s="560" t="str">
        <f t="shared" ca="1" si="189"/>
        <v/>
      </c>
      <c r="BK661" s="560" t="str">
        <f t="shared" ca="1" si="190"/>
        <v/>
      </c>
      <c r="BL661" s="561" t="str">
        <f t="shared" ca="1" si="191"/>
        <v/>
      </c>
      <c r="BR661" s="226"/>
      <c r="BS661" s="226"/>
      <c r="BT661" s="226"/>
      <c r="BU661" s="226"/>
      <c r="BV661" s="226"/>
      <c r="BW661" s="226"/>
      <c r="BX661" s="226"/>
      <c r="BY661" s="226"/>
      <c r="BZ661" s="226"/>
      <c r="CA661" s="226"/>
      <c r="CB661" s="226"/>
      <c r="CC661" s="226"/>
      <c r="CD661" s="226"/>
      <c r="CE661" s="226"/>
      <c r="CF661" s="226"/>
      <c r="CG661" s="226"/>
      <c r="CH661" s="226"/>
      <c r="CI661" s="226"/>
      <c r="CJ661" s="226"/>
      <c r="CK661" s="226"/>
      <c r="CV661" s="1528"/>
      <c r="CW661" s="1529"/>
      <c r="CX661" s="1529"/>
      <c r="CY661" s="1529"/>
      <c r="CZ661" s="1529"/>
      <c r="DA661" s="1529"/>
      <c r="DB661" s="1529"/>
      <c r="DC661" s="1529"/>
      <c r="DD661" s="1991"/>
      <c r="DE661" s="1992"/>
      <c r="DF661" s="1992"/>
      <c r="DG661" s="1993"/>
      <c r="DH661" s="1264"/>
      <c r="DI661" s="1264"/>
      <c r="DJ661" s="1264"/>
      <c r="DK661" s="1264"/>
      <c r="DL661" s="1264"/>
      <c r="DM661" s="1264"/>
      <c r="DN661" s="1264"/>
      <c r="DO661" s="1264"/>
      <c r="DP661" s="1264"/>
      <c r="DQ661" s="1264"/>
      <c r="DR661" s="307"/>
    </row>
    <row r="662" spans="1:122" s="465" customFormat="1" ht="15" customHeight="1">
      <c r="A662" s="320"/>
      <c r="B662" s="275"/>
      <c r="C662" s="275"/>
      <c r="D662" s="275"/>
      <c r="E662" s="900" t="s">
        <v>34</v>
      </c>
      <c r="F662" s="901"/>
      <c r="G662" s="901" t="s">
        <v>117</v>
      </c>
      <c r="H662" s="901"/>
      <c r="I662" s="901"/>
      <c r="J662" s="901"/>
      <c r="K662" s="901"/>
      <c r="L662" s="901"/>
      <c r="M662" s="901"/>
      <c r="N662" s="901"/>
      <c r="O662" s="569" t="s">
        <v>355</v>
      </c>
      <c r="P662" s="568"/>
      <c r="Q662" s="568"/>
      <c r="R662" s="568"/>
      <c r="S662" s="568"/>
      <c r="T662" s="568"/>
      <c r="U662" s="568"/>
      <c r="V662" s="568"/>
      <c r="W662" s="568"/>
      <c r="X662" s="568"/>
      <c r="Y662" s="568"/>
      <c r="Z662" s="568"/>
      <c r="AA662" s="568"/>
      <c r="AB662" s="568"/>
      <c r="AC662" s="568"/>
      <c r="AD662" s="568"/>
      <c r="AE662" s="568"/>
      <c r="AF662" s="568"/>
      <c r="AG662" s="568"/>
      <c r="AH662" s="568"/>
      <c r="AI662" s="568"/>
      <c r="AJ662" s="568"/>
      <c r="AK662" s="569" t="s">
        <v>356</v>
      </c>
      <c r="AL662" s="568"/>
      <c r="AM662" s="568"/>
      <c r="AN662" s="568"/>
      <c r="AO662" s="568"/>
      <c r="AP662" s="568"/>
      <c r="AQ662" s="568"/>
      <c r="AR662" s="568"/>
      <c r="AS662" s="568"/>
      <c r="AT662" s="568"/>
      <c r="AU662" s="568"/>
      <c r="AV662" s="568"/>
      <c r="AW662" s="568"/>
      <c r="AX662" s="902"/>
      <c r="AY662" s="223"/>
      <c r="BA662" s="192">
        <f t="shared" si="197"/>
        <v>10</v>
      </c>
      <c r="BB662" s="192">
        <f t="shared" si="197"/>
        <v>2</v>
      </c>
      <c r="BC662" s="192">
        <f t="shared" si="195"/>
        <v>2</v>
      </c>
      <c r="BD662" s="192"/>
      <c r="BE662" s="192"/>
      <c r="BF662" s="192"/>
      <c r="BG662" s="559" t="str">
        <f t="shared" ca="1" si="186"/>
        <v/>
      </c>
      <c r="BH662" s="560" t="str">
        <f t="shared" ca="1" si="187"/>
        <v/>
      </c>
      <c r="BI662" s="560" t="str">
        <f t="shared" ca="1" si="188"/>
        <v/>
      </c>
      <c r="BJ662" s="560" t="str">
        <f t="shared" ca="1" si="189"/>
        <v/>
      </c>
      <c r="BK662" s="560" t="str">
        <f t="shared" ca="1" si="190"/>
        <v/>
      </c>
      <c r="BL662" s="561" t="str">
        <f t="shared" ca="1" si="191"/>
        <v/>
      </c>
      <c r="BR662" s="226"/>
      <c r="BS662" s="226"/>
      <c r="BT662" s="226"/>
      <c r="BU662" s="226"/>
      <c r="BV662" s="226"/>
      <c r="BW662" s="226"/>
      <c r="BX662" s="226"/>
      <c r="BY662" s="226"/>
      <c r="BZ662" s="226"/>
      <c r="CA662" s="226"/>
      <c r="CB662" s="226"/>
      <c r="CC662" s="226"/>
      <c r="CD662" s="226"/>
      <c r="CE662" s="226"/>
      <c r="CF662" s="226"/>
      <c r="CG662" s="226"/>
      <c r="CH662" s="226"/>
      <c r="CI662" s="226"/>
      <c r="CJ662" s="226"/>
      <c r="CK662" s="226"/>
      <c r="CV662" s="1528"/>
      <c r="CW662" s="1529"/>
      <c r="CX662" s="1529"/>
      <c r="CY662" s="1529"/>
      <c r="CZ662" s="1529"/>
      <c r="DA662" s="1529"/>
      <c r="DB662" s="1529"/>
      <c r="DC662" s="1529"/>
      <c r="DD662" s="1991"/>
      <c r="DE662" s="1992"/>
      <c r="DF662" s="1992"/>
      <c r="DG662" s="1993"/>
      <c r="DH662" s="1264"/>
      <c r="DI662" s="1264"/>
      <c r="DJ662" s="1264"/>
      <c r="DK662" s="1264"/>
      <c r="DL662" s="1264"/>
      <c r="DM662" s="1264"/>
      <c r="DN662" s="1264"/>
      <c r="DO662" s="1264"/>
      <c r="DP662" s="1264"/>
      <c r="DQ662" s="1264"/>
      <c r="DR662" s="307"/>
    </row>
    <row r="663" spans="1:122" s="465" customFormat="1" ht="15" customHeight="1">
      <c r="A663" s="320"/>
      <c r="B663" s="275"/>
      <c r="C663" s="275"/>
      <c r="D663" s="275"/>
      <c r="E663" s="893" t="str">
        <f>TEXT($B$87,"###")</f>
        <v>48</v>
      </c>
      <c r="F663" s="1257"/>
      <c r="G663" s="585" t="str">
        <f t="shared" ref="G663:G677" si="198">IF(NOT(ISBLANK(E663)),VLOOKUP(VALUE(E663),$B$38:$D$131,3,FALSE),"")</f>
        <v>データID</v>
      </c>
      <c r="H663" s="266"/>
      <c r="I663" s="266"/>
      <c r="J663" s="266"/>
      <c r="K663" s="266"/>
      <c r="L663" s="266"/>
      <c r="M663" s="266"/>
      <c r="N663" s="1257"/>
      <c r="O663" s="585" t="s">
        <v>1214</v>
      </c>
      <c r="P663" s="266"/>
      <c r="Q663" s="266"/>
      <c r="R663" s="266"/>
      <c r="S663" s="266"/>
      <c r="T663" s="266"/>
      <c r="U663" s="266"/>
      <c r="V663" s="266"/>
      <c r="W663" s="266"/>
      <c r="X663" s="266"/>
      <c r="Y663" s="266"/>
      <c r="Z663" s="266"/>
      <c r="AA663" s="266"/>
      <c r="AB663" s="266"/>
      <c r="AC663" s="266"/>
      <c r="AD663" s="266"/>
      <c r="AE663" s="266"/>
      <c r="AF663" s="266"/>
      <c r="AG663" s="266"/>
      <c r="AH663" s="266"/>
      <c r="AI663" s="266"/>
      <c r="AJ663" s="266"/>
      <c r="AK663" s="585"/>
      <c r="AL663" s="266"/>
      <c r="AM663" s="266"/>
      <c r="AN663" s="266"/>
      <c r="AO663" s="266"/>
      <c r="AP663" s="266"/>
      <c r="AQ663" s="266"/>
      <c r="AR663" s="266"/>
      <c r="AS663" s="266"/>
      <c r="AT663" s="266"/>
      <c r="AU663" s="266"/>
      <c r="AV663" s="266"/>
      <c r="AW663" s="266"/>
      <c r="AX663" s="267"/>
      <c r="AY663" s="223"/>
      <c r="BA663" s="192">
        <f t="shared" si="197"/>
        <v>10</v>
      </c>
      <c r="BB663" s="192">
        <f t="shared" si="197"/>
        <v>2</v>
      </c>
      <c r="BC663" s="192">
        <f t="shared" si="195"/>
        <v>2</v>
      </c>
      <c r="BD663" s="192"/>
      <c r="BE663" s="192"/>
      <c r="BF663" s="192"/>
      <c r="BG663" s="559" t="str">
        <f t="shared" ca="1" si="186"/>
        <v/>
      </c>
      <c r="BH663" s="560" t="str">
        <f t="shared" ca="1" si="187"/>
        <v/>
      </c>
      <c r="BI663" s="560" t="str">
        <f t="shared" ca="1" si="188"/>
        <v/>
      </c>
      <c r="BJ663" s="560" t="str">
        <f t="shared" ca="1" si="189"/>
        <v/>
      </c>
      <c r="BK663" s="560" t="str">
        <f t="shared" ca="1" si="190"/>
        <v/>
      </c>
      <c r="BL663" s="561" t="str">
        <f t="shared" ca="1" si="191"/>
        <v/>
      </c>
      <c r="BR663" s="226"/>
      <c r="BS663" s="226"/>
      <c r="BT663" s="226"/>
      <c r="BU663" s="226"/>
      <c r="BV663" s="226"/>
      <c r="BW663" s="226"/>
      <c r="BX663" s="226"/>
      <c r="BY663" s="226"/>
      <c r="BZ663" s="226"/>
      <c r="CA663" s="226"/>
      <c r="CB663" s="226"/>
      <c r="CC663" s="226"/>
      <c r="CD663" s="226"/>
      <c r="CE663" s="226"/>
      <c r="CF663" s="226"/>
      <c r="CG663" s="226"/>
      <c r="CH663" s="226"/>
      <c r="CI663" s="226"/>
      <c r="CJ663" s="226"/>
      <c r="CK663" s="226"/>
      <c r="CV663" s="1528"/>
      <c r="CW663" s="1529"/>
      <c r="CX663" s="1529"/>
      <c r="CY663" s="1529"/>
      <c r="CZ663" s="1529"/>
      <c r="DA663" s="1529"/>
      <c r="DB663" s="1529"/>
      <c r="DC663" s="1529"/>
      <c r="DD663" s="1991"/>
      <c r="DE663" s="1992"/>
      <c r="DF663" s="1992"/>
      <c r="DG663" s="1993"/>
      <c r="DH663" s="1264"/>
      <c r="DI663" s="1264"/>
      <c r="DJ663" s="1264"/>
      <c r="DK663" s="1264"/>
      <c r="DL663" s="1264"/>
      <c r="DM663" s="1264"/>
      <c r="DN663" s="1264"/>
      <c r="DO663" s="1264"/>
      <c r="DP663" s="1264"/>
      <c r="DQ663" s="1264"/>
      <c r="DR663" s="307"/>
    </row>
    <row r="664" spans="1:122" s="465" customFormat="1" ht="15" customHeight="1">
      <c r="A664" s="320"/>
      <c r="B664" s="275"/>
      <c r="C664" s="275"/>
      <c r="D664" s="275"/>
      <c r="E664" s="586" t="str">
        <f>TEXT($B$90,"###")</f>
        <v>51</v>
      </c>
      <c r="F664" s="296"/>
      <c r="G664" s="474" t="str">
        <f t="shared" si="198"/>
        <v>車種</v>
      </c>
      <c r="H664" s="269"/>
      <c r="I664" s="269"/>
      <c r="J664" s="269"/>
      <c r="K664" s="269"/>
      <c r="L664" s="269"/>
      <c r="M664" s="269"/>
      <c r="N664" s="296"/>
      <c r="O664" s="474" t="s">
        <v>1215</v>
      </c>
      <c r="P664" s="269"/>
      <c r="Q664" s="269"/>
      <c r="R664" s="269"/>
      <c r="S664" s="269"/>
      <c r="T664" s="269"/>
      <c r="U664" s="269"/>
      <c r="V664" s="269"/>
      <c r="W664" s="269"/>
      <c r="X664" s="269"/>
      <c r="Y664" s="269"/>
      <c r="Z664" s="269"/>
      <c r="AA664" s="269"/>
      <c r="AB664" s="269"/>
      <c r="AC664" s="269"/>
      <c r="AD664" s="269"/>
      <c r="AE664" s="269"/>
      <c r="AF664" s="269"/>
      <c r="AG664" s="269"/>
      <c r="AH664" s="269"/>
      <c r="AI664" s="269"/>
      <c r="AJ664" s="269"/>
      <c r="AK664" s="474"/>
      <c r="AL664" s="269"/>
      <c r="AM664" s="269"/>
      <c r="AN664" s="269"/>
      <c r="AO664" s="269"/>
      <c r="AP664" s="269"/>
      <c r="AQ664" s="269"/>
      <c r="AR664" s="269"/>
      <c r="AS664" s="269"/>
      <c r="AT664" s="269"/>
      <c r="AU664" s="269"/>
      <c r="AV664" s="269"/>
      <c r="AW664" s="269"/>
      <c r="AX664" s="270"/>
      <c r="AY664" s="223"/>
      <c r="BA664" s="192">
        <f t="shared" si="197"/>
        <v>10</v>
      </c>
      <c r="BB664" s="192">
        <f t="shared" si="197"/>
        <v>2</v>
      </c>
      <c r="BC664" s="192">
        <f t="shared" si="195"/>
        <v>2</v>
      </c>
      <c r="BD664" s="192"/>
      <c r="BE664" s="192"/>
      <c r="BF664" s="192"/>
      <c r="BG664" s="559" t="str">
        <f t="shared" ca="1" si="186"/>
        <v/>
      </c>
      <c r="BH664" s="560" t="str">
        <f t="shared" ca="1" si="187"/>
        <v/>
      </c>
      <c r="BI664" s="560" t="str">
        <f t="shared" ca="1" si="188"/>
        <v/>
      </c>
      <c r="BJ664" s="560" t="str">
        <f t="shared" ca="1" si="189"/>
        <v/>
      </c>
      <c r="BK664" s="560" t="str">
        <f t="shared" ca="1" si="190"/>
        <v/>
      </c>
      <c r="BL664" s="561" t="str">
        <f t="shared" ca="1" si="191"/>
        <v/>
      </c>
      <c r="BR664" s="226"/>
      <c r="BS664" s="226"/>
      <c r="BT664" s="226"/>
      <c r="BU664" s="226"/>
      <c r="BV664" s="226"/>
      <c r="BW664" s="226"/>
      <c r="BX664" s="226"/>
      <c r="BY664" s="226"/>
      <c r="BZ664" s="226"/>
      <c r="CA664" s="226"/>
      <c r="CB664" s="226"/>
      <c r="CC664" s="226"/>
      <c r="CD664" s="226"/>
      <c r="CE664" s="226"/>
      <c r="CF664" s="226"/>
      <c r="CG664" s="226"/>
      <c r="CH664" s="226"/>
      <c r="CI664" s="226"/>
      <c r="CJ664" s="226"/>
      <c r="CK664" s="226"/>
      <c r="CV664" s="1528"/>
      <c r="CW664" s="1529"/>
      <c r="CX664" s="1529"/>
      <c r="CY664" s="1529"/>
      <c r="CZ664" s="1529"/>
      <c r="DA664" s="1529"/>
      <c r="DB664" s="1529"/>
      <c r="DC664" s="1529"/>
      <c r="DD664" s="1991"/>
      <c r="DE664" s="1992"/>
      <c r="DF664" s="1992"/>
      <c r="DG664" s="1993"/>
      <c r="DH664" s="1264"/>
      <c r="DI664" s="1264"/>
      <c r="DJ664" s="1264"/>
      <c r="DK664" s="1264"/>
      <c r="DL664" s="1264"/>
      <c r="DM664" s="1264"/>
      <c r="DN664" s="1264"/>
      <c r="DO664" s="1264"/>
      <c r="DP664" s="1264"/>
      <c r="DQ664" s="1264"/>
      <c r="DR664" s="307"/>
    </row>
    <row r="665" spans="1:122" s="465" customFormat="1" ht="15" customHeight="1">
      <c r="A665" s="320"/>
      <c r="B665" s="275"/>
      <c r="C665" s="275"/>
      <c r="D665" s="275"/>
      <c r="E665" s="586" t="str">
        <f>TEXT($B$91,"###")</f>
        <v>52</v>
      </c>
      <c r="F665" s="296"/>
      <c r="G665" s="474" t="str">
        <f t="shared" si="198"/>
        <v>部品番号</v>
      </c>
      <c r="H665" s="269"/>
      <c r="I665" s="269"/>
      <c r="J665" s="269"/>
      <c r="K665" s="269"/>
      <c r="L665" s="269"/>
      <c r="M665" s="269"/>
      <c r="N665" s="296"/>
      <c r="O665" s="474" t="s">
        <v>1216</v>
      </c>
      <c r="P665" s="269"/>
      <c r="Q665" s="269"/>
      <c r="R665" s="269"/>
      <c r="S665" s="269"/>
      <c r="T665" s="269"/>
      <c r="U665" s="269"/>
      <c r="V665" s="269"/>
      <c r="W665" s="269"/>
      <c r="X665" s="269"/>
      <c r="Y665" s="269"/>
      <c r="Z665" s="269"/>
      <c r="AA665" s="269"/>
      <c r="AB665" s="269"/>
      <c r="AC665" s="269"/>
      <c r="AD665" s="269"/>
      <c r="AE665" s="269"/>
      <c r="AF665" s="269"/>
      <c r="AG665" s="269"/>
      <c r="AH665" s="269"/>
      <c r="AI665" s="269"/>
      <c r="AJ665" s="269"/>
      <c r="AK665" s="474"/>
      <c r="AL665" s="269"/>
      <c r="AM665" s="269"/>
      <c r="AN665" s="269"/>
      <c r="AO665" s="269"/>
      <c r="AP665" s="269"/>
      <c r="AQ665" s="269"/>
      <c r="AR665" s="269"/>
      <c r="AS665" s="269"/>
      <c r="AT665" s="269"/>
      <c r="AU665" s="269"/>
      <c r="AV665" s="269"/>
      <c r="AW665" s="269"/>
      <c r="AX665" s="270"/>
      <c r="AY665" s="223"/>
      <c r="BA665" s="192">
        <f t="shared" si="197"/>
        <v>10</v>
      </c>
      <c r="BB665" s="192">
        <f t="shared" si="197"/>
        <v>2</v>
      </c>
      <c r="BC665" s="192">
        <f t="shared" si="195"/>
        <v>2</v>
      </c>
      <c r="BD665" s="192"/>
      <c r="BE665" s="192"/>
      <c r="BF665" s="192"/>
      <c r="BG665" s="559" t="str">
        <f t="shared" ca="1" si="186"/>
        <v/>
      </c>
      <c r="BH665" s="560" t="str">
        <f t="shared" ca="1" si="187"/>
        <v/>
      </c>
      <c r="BI665" s="560" t="str">
        <f t="shared" ca="1" si="188"/>
        <v/>
      </c>
      <c r="BJ665" s="560" t="str">
        <f t="shared" ca="1" si="189"/>
        <v/>
      </c>
      <c r="BK665" s="560" t="str">
        <f t="shared" ca="1" si="190"/>
        <v/>
      </c>
      <c r="BL665" s="561" t="str">
        <f t="shared" ca="1" si="191"/>
        <v/>
      </c>
      <c r="BR665" s="226"/>
      <c r="BS665" s="226"/>
      <c r="BT665" s="226"/>
      <c r="BU665" s="226"/>
      <c r="BV665" s="226"/>
      <c r="BW665" s="226"/>
      <c r="BX665" s="226"/>
      <c r="BY665" s="226"/>
      <c r="BZ665" s="226"/>
      <c r="CA665" s="226"/>
      <c r="CB665" s="226"/>
      <c r="CC665" s="226"/>
      <c r="CD665" s="226"/>
      <c r="CE665" s="226"/>
      <c r="CF665" s="226"/>
      <c r="CG665" s="226"/>
      <c r="CH665" s="226"/>
      <c r="CI665" s="226"/>
      <c r="CJ665" s="226"/>
      <c r="CK665" s="226"/>
      <c r="CV665" s="1528"/>
      <c r="CW665" s="1529"/>
      <c r="CX665" s="1529"/>
      <c r="CY665" s="1529"/>
      <c r="CZ665" s="1529"/>
      <c r="DA665" s="1529"/>
      <c r="DB665" s="1529"/>
      <c r="DC665" s="1529"/>
      <c r="DD665" s="1991"/>
      <c r="DE665" s="1992"/>
      <c r="DF665" s="1992"/>
      <c r="DG665" s="1993"/>
      <c r="DH665" s="1264"/>
      <c r="DI665" s="1264"/>
      <c r="DJ665" s="1264"/>
      <c r="DK665" s="1264"/>
      <c r="DL665" s="1264"/>
      <c r="DM665" s="1264"/>
      <c r="DN665" s="1264"/>
      <c r="DO665" s="1264"/>
      <c r="DP665" s="1264"/>
      <c r="DQ665" s="1264"/>
      <c r="DR665" s="307"/>
    </row>
    <row r="666" spans="1:122" s="465" customFormat="1" ht="15" customHeight="1">
      <c r="A666" s="320"/>
      <c r="B666" s="275"/>
      <c r="C666" s="275"/>
      <c r="D666" s="275"/>
      <c r="E666" s="586" t="str">
        <f>TEXT($B$93,"###")</f>
        <v>54</v>
      </c>
      <c r="F666" s="296"/>
      <c r="G666" s="474" t="str">
        <f t="shared" si="198"/>
        <v>ステージNo</v>
      </c>
      <c r="H666" s="269"/>
      <c r="I666" s="269"/>
      <c r="J666" s="269"/>
      <c r="K666" s="269"/>
      <c r="L666" s="269"/>
      <c r="M666" s="269"/>
      <c r="N666" s="296"/>
      <c r="O666" s="474" t="s">
        <v>1218</v>
      </c>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474"/>
      <c r="AL666" s="269"/>
      <c r="AM666" s="269"/>
      <c r="AN666" s="269"/>
      <c r="AO666" s="269"/>
      <c r="AP666" s="269"/>
      <c r="AQ666" s="269"/>
      <c r="AR666" s="269"/>
      <c r="AS666" s="269"/>
      <c r="AT666" s="269"/>
      <c r="AU666" s="269"/>
      <c r="AV666" s="269"/>
      <c r="AW666" s="269"/>
      <c r="AX666" s="270"/>
      <c r="AY666" s="223"/>
      <c r="BA666" s="192">
        <f t="shared" ref="BA666:BB668" si="199">BA665</f>
        <v>10</v>
      </c>
      <c r="BB666" s="192">
        <f t="shared" si="199"/>
        <v>2</v>
      </c>
      <c r="BC666" s="192">
        <f t="shared" si="195"/>
        <v>2</v>
      </c>
      <c r="BD666" s="192"/>
      <c r="BE666" s="192"/>
      <c r="BF666" s="192"/>
      <c r="BG666" s="559" t="str">
        <f t="shared" ca="1" si="186"/>
        <v/>
      </c>
      <c r="BH666" s="560" t="str">
        <f t="shared" ca="1" si="187"/>
        <v/>
      </c>
      <c r="BI666" s="560" t="str">
        <f t="shared" ca="1" si="188"/>
        <v/>
      </c>
      <c r="BJ666" s="560" t="str">
        <f t="shared" ca="1" si="189"/>
        <v/>
      </c>
      <c r="BK666" s="560" t="str">
        <f t="shared" ca="1" si="190"/>
        <v/>
      </c>
      <c r="BL666" s="561" t="str">
        <f t="shared" ca="1" si="191"/>
        <v/>
      </c>
      <c r="BR666" s="226"/>
      <c r="BS666" s="226"/>
      <c r="BT666" s="226"/>
      <c r="BU666" s="226"/>
      <c r="BV666" s="226"/>
      <c r="BW666" s="226"/>
      <c r="BX666" s="226"/>
      <c r="BY666" s="226"/>
      <c r="BZ666" s="226"/>
      <c r="CA666" s="226"/>
      <c r="CB666" s="226"/>
      <c r="CC666" s="226"/>
      <c r="CD666" s="226"/>
      <c r="CE666" s="226"/>
      <c r="CF666" s="226"/>
      <c r="CG666" s="226"/>
      <c r="CH666" s="226"/>
      <c r="CI666" s="226"/>
      <c r="CJ666" s="226"/>
      <c r="CK666" s="226"/>
      <c r="CV666" s="1528"/>
      <c r="CW666" s="1529"/>
      <c r="CX666" s="1529"/>
      <c r="CY666" s="1529"/>
      <c r="CZ666" s="1529"/>
      <c r="DA666" s="1529"/>
      <c r="DB666" s="1529"/>
      <c r="DC666" s="1529"/>
      <c r="DD666" s="1991"/>
      <c r="DE666" s="1992"/>
      <c r="DF666" s="1992"/>
      <c r="DG666" s="1993"/>
      <c r="DH666" s="1264"/>
      <c r="DI666" s="1264"/>
      <c r="DJ666" s="1264"/>
      <c r="DK666" s="1264"/>
      <c r="DL666" s="1264"/>
      <c r="DM666" s="1264"/>
      <c r="DN666" s="1264"/>
      <c r="DO666" s="1264"/>
      <c r="DP666" s="1264"/>
      <c r="DQ666" s="1264"/>
      <c r="DR666" s="307"/>
    </row>
    <row r="667" spans="1:122" s="465" customFormat="1" ht="15" customHeight="1">
      <c r="A667" s="320"/>
      <c r="B667" s="275"/>
      <c r="C667" s="275"/>
      <c r="D667" s="275"/>
      <c r="E667" s="586" t="str">
        <f>TEXT($B$94,"###")</f>
        <v>55</v>
      </c>
      <c r="F667" s="296"/>
      <c r="G667" s="474" t="str">
        <f t="shared" si="198"/>
        <v>工具番号</v>
      </c>
      <c r="H667" s="269"/>
      <c r="I667" s="269"/>
      <c r="J667" s="269"/>
      <c r="K667" s="269"/>
      <c r="L667" s="269"/>
      <c r="M667" s="269"/>
      <c r="N667" s="296"/>
      <c r="O667" s="474" t="s">
        <v>1217</v>
      </c>
      <c r="P667" s="269"/>
      <c r="Q667" s="269"/>
      <c r="R667" s="269"/>
      <c r="S667" s="269"/>
      <c r="T667" s="269"/>
      <c r="U667" s="269"/>
      <c r="V667" s="269"/>
      <c r="W667" s="269"/>
      <c r="X667" s="269"/>
      <c r="Y667" s="269"/>
      <c r="Z667" s="269"/>
      <c r="AA667" s="269"/>
      <c r="AB667" s="269"/>
      <c r="AC667" s="269"/>
      <c r="AD667" s="269"/>
      <c r="AE667" s="269"/>
      <c r="AF667" s="269"/>
      <c r="AG667" s="269"/>
      <c r="AH667" s="269"/>
      <c r="AI667" s="269"/>
      <c r="AJ667" s="269"/>
      <c r="AK667" s="474"/>
      <c r="AL667" s="269"/>
      <c r="AM667" s="269"/>
      <c r="AN667" s="269"/>
      <c r="AO667" s="269"/>
      <c r="AP667" s="269"/>
      <c r="AQ667" s="269"/>
      <c r="AR667" s="269"/>
      <c r="AS667" s="269"/>
      <c r="AT667" s="269"/>
      <c r="AU667" s="269"/>
      <c r="AV667" s="269"/>
      <c r="AW667" s="269"/>
      <c r="AX667" s="270"/>
      <c r="AY667" s="223"/>
      <c r="BA667" s="192">
        <f t="shared" si="199"/>
        <v>10</v>
      </c>
      <c r="BB667" s="192">
        <f t="shared" si="199"/>
        <v>2</v>
      </c>
      <c r="BC667" s="192">
        <f t="shared" si="195"/>
        <v>2</v>
      </c>
      <c r="BD667" s="192"/>
      <c r="BE667" s="192"/>
      <c r="BF667" s="192"/>
      <c r="BG667" s="559" t="str">
        <f t="shared" ca="1" si="186"/>
        <v/>
      </c>
      <c r="BH667" s="560" t="str">
        <f t="shared" ca="1" si="187"/>
        <v/>
      </c>
      <c r="BI667" s="560" t="str">
        <f t="shared" ca="1" si="188"/>
        <v/>
      </c>
      <c r="BJ667" s="560" t="str">
        <f t="shared" ca="1" si="189"/>
        <v/>
      </c>
      <c r="BK667" s="560" t="str">
        <f t="shared" ca="1" si="190"/>
        <v/>
      </c>
      <c r="BL667" s="561" t="str">
        <f t="shared" ca="1" si="191"/>
        <v/>
      </c>
      <c r="BR667" s="226"/>
      <c r="BS667" s="226"/>
      <c r="BT667" s="226"/>
      <c r="BU667" s="226"/>
      <c r="BV667" s="226"/>
      <c r="BW667" s="226"/>
      <c r="BX667" s="226"/>
      <c r="BY667" s="226"/>
      <c r="BZ667" s="226"/>
      <c r="CA667" s="226"/>
      <c r="CB667" s="226"/>
      <c r="CC667" s="226"/>
      <c r="CD667" s="226"/>
      <c r="CE667" s="226"/>
      <c r="CF667" s="226"/>
      <c r="CG667" s="226"/>
      <c r="CH667" s="226"/>
      <c r="CI667" s="226"/>
      <c r="CJ667" s="226"/>
      <c r="CK667" s="226"/>
      <c r="CV667" s="1528"/>
      <c r="CW667" s="1529"/>
      <c r="CX667" s="1529"/>
      <c r="CY667" s="1529"/>
      <c r="CZ667" s="1529"/>
      <c r="DA667" s="1529"/>
      <c r="DB667" s="1529"/>
      <c r="DC667" s="1529"/>
      <c r="DD667" s="1991"/>
      <c r="DE667" s="1992"/>
      <c r="DF667" s="1992"/>
      <c r="DG667" s="1993"/>
      <c r="DH667" s="1264"/>
      <c r="DI667" s="1264"/>
      <c r="DJ667" s="1264"/>
      <c r="DK667" s="1264"/>
      <c r="DL667" s="1264"/>
      <c r="DM667" s="1264"/>
      <c r="DN667" s="1264"/>
      <c r="DO667" s="1264"/>
      <c r="DP667" s="1264"/>
      <c r="DQ667" s="1264"/>
      <c r="DR667" s="307"/>
    </row>
    <row r="668" spans="1:122" s="465" customFormat="1" ht="15" customHeight="1">
      <c r="A668" s="320"/>
      <c r="B668" s="275"/>
      <c r="C668" s="275"/>
      <c r="D668" s="275"/>
      <c r="E668" s="586" t="str">
        <f>TEXT($B$96,"###")</f>
        <v>57</v>
      </c>
      <c r="F668" s="296"/>
      <c r="G668" s="474" t="str">
        <f t="shared" si="198"/>
        <v>工程名称</v>
      </c>
      <c r="H668" s="269"/>
      <c r="I668" s="269"/>
      <c r="J668" s="269"/>
      <c r="K668" s="269"/>
      <c r="L668" s="269"/>
      <c r="M668" s="269"/>
      <c r="N668" s="296"/>
      <c r="O668" s="474" t="s">
        <v>1219</v>
      </c>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474"/>
      <c r="AL668" s="269"/>
      <c r="AM668" s="269"/>
      <c r="AN668" s="269"/>
      <c r="AO668" s="269"/>
      <c r="AP668" s="269"/>
      <c r="AQ668" s="269"/>
      <c r="AR668" s="269"/>
      <c r="AS668" s="269"/>
      <c r="AT668" s="269"/>
      <c r="AU668" s="269"/>
      <c r="AV668" s="269"/>
      <c r="AW668" s="269"/>
      <c r="AX668" s="270"/>
      <c r="AY668" s="223"/>
      <c r="BA668" s="192">
        <f t="shared" si="199"/>
        <v>10</v>
      </c>
      <c r="BB668" s="192">
        <f t="shared" si="199"/>
        <v>2</v>
      </c>
      <c r="BC668" s="192">
        <f t="shared" si="195"/>
        <v>2</v>
      </c>
      <c r="BD668" s="192"/>
      <c r="BE668" s="192"/>
      <c r="BF668" s="192"/>
      <c r="BG668" s="559" t="str">
        <f t="shared" ca="1" si="186"/>
        <v/>
      </c>
      <c r="BH668" s="560" t="str">
        <f t="shared" ca="1" si="187"/>
        <v/>
      </c>
      <c r="BI668" s="560" t="str">
        <f t="shared" ca="1" si="188"/>
        <v/>
      </c>
      <c r="BJ668" s="560" t="str">
        <f t="shared" ca="1" si="189"/>
        <v/>
      </c>
      <c r="BK668" s="560" t="str">
        <f t="shared" ca="1" si="190"/>
        <v/>
      </c>
      <c r="BL668" s="561" t="str">
        <f t="shared" ca="1" si="191"/>
        <v/>
      </c>
      <c r="BR668" s="226"/>
      <c r="BS668" s="226"/>
      <c r="BT668" s="226"/>
      <c r="BU668" s="226"/>
      <c r="BV668" s="226"/>
      <c r="BW668" s="226"/>
      <c r="BX668" s="226"/>
      <c r="BY668" s="226"/>
      <c r="BZ668" s="226"/>
      <c r="CA668" s="226"/>
      <c r="CB668" s="226"/>
      <c r="CC668" s="226"/>
      <c r="CD668" s="226"/>
      <c r="CE668" s="226"/>
      <c r="CF668" s="226"/>
      <c r="CG668" s="226"/>
      <c r="CH668" s="226"/>
      <c r="CI668" s="226"/>
      <c r="CJ668" s="226"/>
      <c r="CK668" s="226"/>
      <c r="CV668" s="1528"/>
      <c r="CW668" s="1529"/>
      <c r="CX668" s="1529"/>
      <c r="CY668" s="1529"/>
      <c r="CZ668" s="1529"/>
      <c r="DA668" s="1529"/>
      <c r="DB668" s="1529"/>
      <c r="DC668" s="1529"/>
      <c r="DD668" s="1991"/>
      <c r="DE668" s="1992"/>
      <c r="DF668" s="1992"/>
      <c r="DG668" s="1993"/>
      <c r="DH668" s="1264"/>
      <c r="DI668" s="1264"/>
      <c r="DJ668" s="1264"/>
      <c r="DK668" s="1264"/>
      <c r="DL668" s="1264"/>
      <c r="DM668" s="1264"/>
      <c r="DN668" s="1264"/>
      <c r="DO668" s="1264"/>
      <c r="DP668" s="1264"/>
      <c r="DQ668" s="1264"/>
      <c r="DR668" s="307"/>
    </row>
    <row r="669" spans="1:122" s="465" customFormat="1" ht="15" customHeight="1">
      <c r="A669" s="320"/>
      <c r="B669" s="275"/>
      <c r="C669" s="275"/>
      <c r="D669" s="275"/>
      <c r="E669" s="586" t="str">
        <f>TEXT($B$102,"###")</f>
        <v>63</v>
      </c>
      <c r="F669" s="296"/>
      <c r="G669" s="474" t="str">
        <f t="shared" si="198"/>
        <v>起点年月</v>
      </c>
      <c r="H669" s="269"/>
      <c r="I669" s="269"/>
      <c r="J669" s="269"/>
      <c r="K669" s="269"/>
      <c r="L669" s="269"/>
      <c r="M669" s="269"/>
      <c r="N669" s="296"/>
      <c r="O669" s="474" t="s">
        <v>1227</v>
      </c>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474"/>
      <c r="AL669" s="269"/>
      <c r="AM669" s="269"/>
      <c r="AN669" s="269"/>
      <c r="AO669" s="269"/>
      <c r="AP669" s="269"/>
      <c r="AQ669" s="269"/>
      <c r="AR669" s="269"/>
      <c r="AS669" s="269"/>
      <c r="AT669" s="269"/>
      <c r="AU669" s="269"/>
      <c r="AV669" s="269"/>
      <c r="AW669" s="269"/>
      <c r="AX669" s="270"/>
      <c r="AY669" s="223"/>
      <c r="BA669" s="192">
        <f t="shared" ref="BA669:BA677" si="200">BA668</f>
        <v>10</v>
      </c>
      <c r="BB669" s="192">
        <f t="shared" ref="BB669:BB677" si="201">BB668</f>
        <v>2</v>
      </c>
      <c r="BC669" s="192">
        <f t="shared" si="195"/>
        <v>2</v>
      </c>
      <c r="BD669" s="192"/>
      <c r="BE669" s="192"/>
      <c r="BF669" s="192"/>
      <c r="BG669" s="559" t="str">
        <f t="shared" ca="1" si="186"/>
        <v/>
      </c>
      <c r="BH669" s="560" t="str">
        <f t="shared" ca="1" si="187"/>
        <v/>
      </c>
      <c r="BI669" s="560" t="str">
        <f t="shared" ca="1" si="188"/>
        <v/>
      </c>
      <c r="BJ669" s="560" t="str">
        <f t="shared" ca="1" si="189"/>
        <v/>
      </c>
      <c r="BK669" s="560" t="str">
        <f t="shared" ca="1" si="190"/>
        <v/>
      </c>
      <c r="BL669" s="561" t="str">
        <f t="shared" ca="1" si="191"/>
        <v/>
      </c>
      <c r="BR669" s="226"/>
      <c r="BS669" s="226"/>
      <c r="BT669" s="226"/>
      <c r="BU669" s="226"/>
      <c r="BV669" s="226"/>
      <c r="BW669" s="226"/>
      <c r="BX669" s="226"/>
      <c r="BY669" s="226"/>
      <c r="BZ669" s="226"/>
      <c r="CA669" s="226"/>
      <c r="CB669" s="226"/>
      <c r="CC669" s="226"/>
      <c r="CD669" s="226"/>
      <c r="CE669" s="226"/>
      <c r="CF669" s="226"/>
      <c r="CG669" s="226"/>
      <c r="CH669" s="226"/>
      <c r="CI669" s="226"/>
      <c r="CJ669" s="226"/>
      <c r="CK669" s="226"/>
      <c r="CV669" s="1528"/>
      <c r="CW669" s="1529"/>
      <c r="CX669" s="1529"/>
      <c r="CY669" s="1529"/>
      <c r="CZ669" s="1529"/>
      <c r="DA669" s="1529"/>
      <c r="DB669" s="1529"/>
      <c r="DC669" s="1529"/>
      <c r="DD669" s="1991"/>
      <c r="DE669" s="1992"/>
      <c r="DF669" s="1992"/>
      <c r="DG669" s="1993"/>
      <c r="DH669" s="1264"/>
      <c r="DI669" s="1264"/>
      <c r="DJ669" s="1264"/>
      <c r="DK669" s="1264"/>
      <c r="DL669" s="1264"/>
      <c r="DM669" s="1264"/>
      <c r="DN669" s="1264"/>
      <c r="DO669" s="1264"/>
      <c r="DP669" s="1264"/>
      <c r="DQ669" s="1264"/>
      <c r="DR669" s="307"/>
    </row>
    <row r="670" spans="1:122" s="465" customFormat="1" ht="15" customHeight="1">
      <c r="A670" s="320"/>
      <c r="B670" s="275"/>
      <c r="C670" s="275"/>
      <c r="D670" s="275"/>
      <c r="E670" s="586" t="str">
        <f>TEXT($B$103,"###")</f>
        <v>64</v>
      </c>
      <c r="F670" s="296"/>
      <c r="G670" s="474" t="str">
        <f t="shared" si="198"/>
        <v>保守間近年月</v>
      </c>
      <c r="H670" s="269"/>
      <c r="I670" s="269"/>
      <c r="J670" s="269"/>
      <c r="K670" s="269"/>
      <c r="L670" s="269"/>
      <c r="M670" s="269"/>
      <c r="N670" s="296"/>
      <c r="O670" s="474" t="s">
        <v>1228</v>
      </c>
      <c r="P670" s="269"/>
      <c r="Q670" s="269"/>
      <c r="R670" s="269"/>
      <c r="S670" s="269"/>
      <c r="T670" s="269"/>
      <c r="U670" s="269"/>
      <c r="V670" s="269"/>
      <c r="W670" s="269"/>
      <c r="X670" s="269"/>
      <c r="Y670" s="269"/>
      <c r="Z670" s="269"/>
      <c r="AA670" s="269"/>
      <c r="AB670" s="269"/>
      <c r="AC670" s="269"/>
      <c r="AD670" s="269"/>
      <c r="AE670" s="269"/>
      <c r="AF670" s="269"/>
      <c r="AG670" s="269"/>
      <c r="AH670" s="269"/>
      <c r="AI670" s="269"/>
      <c r="AJ670" s="269"/>
      <c r="AK670" s="474"/>
      <c r="AL670" s="269"/>
      <c r="AM670" s="269"/>
      <c r="AN670" s="269"/>
      <c r="AO670" s="269"/>
      <c r="AP670" s="269"/>
      <c r="AQ670" s="269"/>
      <c r="AR670" s="269"/>
      <c r="AS670" s="269"/>
      <c r="AT670" s="269"/>
      <c r="AU670" s="269"/>
      <c r="AV670" s="269"/>
      <c r="AW670" s="269"/>
      <c r="AX670" s="270"/>
      <c r="AY670" s="223"/>
      <c r="BA670" s="192">
        <f t="shared" si="200"/>
        <v>10</v>
      </c>
      <c r="BB670" s="192">
        <f t="shared" si="201"/>
        <v>2</v>
      </c>
      <c r="BC670" s="192">
        <f t="shared" si="195"/>
        <v>2</v>
      </c>
      <c r="BD670" s="192"/>
      <c r="BE670" s="192"/>
      <c r="BF670" s="192"/>
      <c r="BG670" s="559" t="str">
        <f t="shared" ca="1" si="186"/>
        <v/>
      </c>
      <c r="BH670" s="560" t="str">
        <f t="shared" ca="1" si="187"/>
        <v/>
      </c>
      <c r="BI670" s="560" t="str">
        <f t="shared" ca="1" si="188"/>
        <v/>
      </c>
      <c r="BJ670" s="560" t="str">
        <f t="shared" ca="1" si="189"/>
        <v/>
      </c>
      <c r="BK670" s="560" t="str">
        <f t="shared" ca="1" si="190"/>
        <v/>
      </c>
      <c r="BL670" s="561" t="str">
        <f t="shared" ca="1" si="191"/>
        <v/>
      </c>
      <c r="BR670" s="226"/>
      <c r="BS670" s="226"/>
      <c r="BT670" s="226"/>
      <c r="BU670" s="226"/>
      <c r="BV670" s="226"/>
      <c r="BW670" s="226"/>
      <c r="BX670" s="226"/>
      <c r="BY670" s="226"/>
      <c r="BZ670" s="226"/>
      <c r="CA670" s="226"/>
      <c r="CB670" s="226"/>
      <c r="CC670" s="226"/>
      <c r="CD670" s="226"/>
      <c r="CE670" s="226"/>
      <c r="CF670" s="226"/>
      <c r="CG670" s="226"/>
      <c r="CH670" s="226"/>
      <c r="CI670" s="226"/>
      <c r="CJ670" s="226"/>
      <c r="CK670" s="226"/>
      <c r="CV670" s="1528"/>
      <c r="CW670" s="1529"/>
      <c r="CX670" s="1529"/>
      <c r="CY670" s="1529"/>
      <c r="CZ670" s="1529"/>
      <c r="DA670" s="1529"/>
      <c r="DB670" s="1529"/>
      <c r="DC670" s="1529"/>
      <c r="DD670" s="1991"/>
      <c r="DE670" s="1992"/>
      <c r="DF670" s="1992"/>
      <c r="DG670" s="1993"/>
      <c r="DH670" s="1264"/>
      <c r="DI670" s="1264"/>
      <c r="DJ670" s="1264"/>
      <c r="DK670" s="1264"/>
      <c r="DL670" s="1264"/>
      <c r="DM670" s="1264"/>
      <c r="DN670" s="1264"/>
      <c r="DO670" s="1264"/>
      <c r="DP670" s="1264"/>
      <c r="DQ670" s="1264"/>
      <c r="DR670" s="307"/>
    </row>
    <row r="671" spans="1:122" s="465" customFormat="1" ht="15" customHeight="1">
      <c r="A671" s="320"/>
      <c r="B671" s="275"/>
      <c r="C671" s="275"/>
      <c r="D671" s="275"/>
      <c r="E671" s="586" t="str">
        <f>TEXT($B$104,"###")</f>
        <v>65</v>
      </c>
      <c r="F671" s="296"/>
      <c r="G671" s="474" t="str">
        <f t="shared" si="198"/>
        <v>保守切れ年月</v>
      </c>
      <c r="H671" s="269"/>
      <c r="I671" s="269"/>
      <c r="J671" s="269"/>
      <c r="K671" s="269"/>
      <c r="L671" s="269"/>
      <c r="M671" s="269"/>
      <c r="N671" s="296"/>
      <c r="O671" s="474" t="s">
        <v>1229</v>
      </c>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474"/>
      <c r="AL671" s="269"/>
      <c r="AM671" s="269"/>
      <c r="AN671" s="269"/>
      <c r="AO671" s="269"/>
      <c r="AP671" s="269"/>
      <c r="AQ671" s="269"/>
      <c r="AR671" s="269"/>
      <c r="AS671" s="269"/>
      <c r="AT671" s="269"/>
      <c r="AU671" s="269"/>
      <c r="AV671" s="269"/>
      <c r="AW671" s="269"/>
      <c r="AX671" s="270"/>
      <c r="AY671" s="223"/>
      <c r="BA671" s="192">
        <f t="shared" si="200"/>
        <v>10</v>
      </c>
      <c r="BB671" s="192">
        <f t="shared" si="201"/>
        <v>2</v>
      </c>
      <c r="BC671" s="192">
        <f t="shared" si="195"/>
        <v>2</v>
      </c>
      <c r="BD671" s="192"/>
      <c r="BE671" s="192"/>
      <c r="BF671" s="192"/>
      <c r="BG671" s="559" t="str">
        <f t="shared" ca="1" si="186"/>
        <v/>
      </c>
      <c r="BH671" s="560" t="str">
        <f t="shared" ca="1" si="187"/>
        <v/>
      </c>
      <c r="BI671" s="560" t="str">
        <f t="shared" ca="1" si="188"/>
        <v/>
      </c>
      <c r="BJ671" s="560" t="str">
        <f t="shared" ca="1" si="189"/>
        <v/>
      </c>
      <c r="BK671" s="560" t="str">
        <f t="shared" ca="1" si="190"/>
        <v/>
      </c>
      <c r="BL671" s="561" t="str">
        <f t="shared" ca="1" si="191"/>
        <v/>
      </c>
      <c r="BR671" s="226"/>
      <c r="BS671" s="226"/>
      <c r="BT671" s="226"/>
      <c r="BU671" s="226"/>
      <c r="BV671" s="226"/>
      <c r="BW671" s="226"/>
      <c r="BX671" s="226"/>
      <c r="BY671" s="226"/>
      <c r="BZ671" s="226"/>
      <c r="CA671" s="226"/>
      <c r="CB671" s="226"/>
      <c r="CC671" s="226"/>
      <c r="CD671" s="226"/>
      <c r="CE671" s="226"/>
      <c r="CF671" s="226"/>
      <c r="CG671" s="226"/>
      <c r="CH671" s="226"/>
      <c r="CI671" s="226"/>
      <c r="CJ671" s="226"/>
      <c r="CK671" s="226"/>
      <c r="CV671" s="1528"/>
      <c r="CW671" s="1529"/>
      <c r="CX671" s="1529"/>
      <c r="CY671" s="1529"/>
      <c r="CZ671" s="1529"/>
      <c r="DA671" s="1529"/>
      <c r="DB671" s="1529"/>
      <c r="DC671" s="1529"/>
      <c r="DD671" s="1991"/>
      <c r="DE671" s="1992"/>
      <c r="DF671" s="1992"/>
      <c r="DG671" s="1993"/>
      <c r="DH671" s="1264"/>
      <c r="DI671" s="1264"/>
      <c r="DJ671" s="1264"/>
      <c r="DK671" s="1264"/>
      <c r="DL671" s="1264"/>
      <c r="DM671" s="1264"/>
      <c r="DN671" s="1264"/>
      <c r="DO671" s="1264"/>
      <c r="DP671" s="1264"/>
      <c r="DQ671" s="1264"/>
      <c r="DR671" s="307"/>
    </row>
    <row r="672" spans="1:122" s="465" customFormat="1" ht="15" customHeight="1">
      <c r="A672" s="320"/>
      <c r="B672" s="275"/>
      <c r="C672" s="275"/>
      <c r="D672" s="275"/>
      <c r="E672" s="586" t="str">
        <f>TEXT($B$105,"###")</f>
        <v>66</v>
      </c>
      <c r="F672" s="296"/>
      <c r="G672" s="474" t="str">
        <f t="shared" si="198"/>
        <v>起点ストローク</v>
      </c>
      <c r="H672" s="269"/>
      <c r="I672" s="269"/>
      <c r="J672" s="269"/>
      <c r="K672" s="269"/>
      <c r="L672" s="269"/>
      <c r="M672" s="269"/>
      <c r="N672" s="296"/>
      <c r="O672" s="474" t="s">
        <v>1222</v>
      </c>
      <c r="P672" s="269"/>
      <c r="Q672" s="269"/>
      <c r="R672" s="269"/>
      <c r="S672" s="269"/>
      <c r="T672" s="269"/>
      <c r="U672" s="269"/>
      <c r="V672" s="269"/>
      <c r="W672" s="269"/>
      <c r="X672" s="269"/>
      <c r="Y672" s="269"/>
      <c r="Z672" s="269"/>
      <c r="AA672" s="269"/>
      <c r="AB672" s="269"/>
      <c r="AC672" s="269"/>
      <c r="AD672" s="269"/>
      <c r="AE672" s="269"/>
      <c r="AF672" s="269"/>
      <c r="AG672" s="269"/>
      <c r="AH672" s="269"/>
      <c r="AI672" s="269"/>
      <c r="AJ672" s="269"/>
      <c r="AK672" s="474"/>
      <c r="AL672" s="269"/>
      <c r="AM672" s="269"/>
      <c r="AN672" s="269"/>
      <c r="AO672" s="269"/>
      <c r="AP672" s="269"/>
      <c r="AQ672" s="269"/>
      <c r="AR672" s="269"/>
      <c r="AS672" s="269"/>
      <c r="AT672" s="269"/>
      <c r="AU672" s="269"/>
      <c r="AV672" s="269"/>
      <c r="AW672" s="269"/>
      <c r="AX672" s="270"/>
      <c r="AY672" s="223"/>
      <c r="BA672" s="192">
        <f t="shared" si="200"/>
        <v>10</v>
      </c>
      <c r="BB672" s="192">
        <f t="shared" si="201"/>
        <v>2</v>
      </c>
      <c r="BC672" s="192">
        <f t="shared" si="195"/>
        <v>2</v>
      </c>
      <c r="BD672" s="192"/>
      <c r="BE672" s="192"/>
      <c r="BF672" s="192"/>
      <c r="BG672" s="559" t="str">
        <f t="shared" ca="1" si="186"/>
        <v/>
      </c>
      <c r="BH672" s="560" t="str">
        <f t="shared" ca="1" si="187"/>
        <v/>
      </c>
      <c r="BI672" s="560" t="str">
        <f t="shared" ca="1" si="188"/>
        <v/>
      </c>
      <c r="BJ672" s="560" t="str">
        <f t="shared" ca="1" si="189"/>
        <v/>
      </c>
      <c r="BK672" s="560" t="str">
        <f t="shared" ca="1" si="190"/>
        <v/>
      </c>
      <c r="BL672" s="561" t="str">
        <f t="shared" ca="1" si="191"/>
        <v/>
      </c>
      <c r="BR672" s="226"/>
      <c r="BS672" s="226"/>
      <c r="BT672" s="226"/>
      <c r="BU672" s="226"/>
      <c r="BV672" s="226"/>
      <c r="BW672" s="226"/>
      <c r="BX672" s="226"/>
      <c r="BY672" s="226"/>
      <c r="BZ672" s="226"/>
      <c r="CA672" s="226"/>
      <c r="CB672" s="226"/>
      <c r="CC672" s="226"/>
      <c r="CD672" s="226"/>
      <c r="CE672" s="226"/>
      <c r="CF672" s="226"/>
      <c r="CG672" s="226"/>
      <c r="CH672" s="226"/>
      <c r="CI672" s="226"/>
      <c r="CJ672" s="226"/>
      <c r="CK672" s="226"/>
      <c r="CV672" s="1528"/>
      <c r="CW672" s="1529"/>
      <c r="CX672" s="1529"/>
      <c r="CY672" s="1529"/>
      <c r="CZ672" s="1529"/>
      <c r="DA672" s="1529"/>
      <c r="DB672" s="1529"/>
      <c r="DC672" s="1529"/>
      <c r="DD672" s="1991"/>
      <c r="DE672" s="1992"/>
      <c r="DF672" s="1992"/>
      <c r="DG672" s="1993"/>
      <c r="DH672" s="1264"/>
      <c r="DI672" s="1264"/>
      <c r="DJ672" s="1264"/>
      <c r="DK672" s="1264"/>
      <c r="DL672" s="1264"/>
      <c r="DM672" s="1264"/>
      <c r="DN672" s="1264"/>
      <c r="DO672" s="1264"/>
      <c r="DP672" s="1264"/>
      <c r="DQ672" s="1264"/>
      <c r="DR672" s="307"/>
    </row>
    <row r="673" spans="1:122" s="465" customFormat="1" ht="15" customHeight="1">
      <c r="A673" s="320"/>
      <c r="B673" s="275"/>
      <c r="C673" s="275"/>
      <c r="D673" s="275"/>
      <c r="E673" s="586" t="str">
        <f>TEXT($B$106,"###")</f>
        <v>67</v>
      </c>
      <c r="F673" s="296"/>
      <c r="G673" s="474" t="str">
        <f t="shared" si="198"/>
        <v>保守間近ストローク</v>
      </c>
      <c r="H673" s="269"/>
      <c r="I673" s="269"/>
      <c r="J673" s="269"/>
      <c r="K673" s="269"/>
      <c r="L673" s="269"/>
      <c r="M673" s="269"/>
      <c r="N673" s="296"/>
      <c r="O673" s="474" t="s">
        <v>1220</v>
      </c>
      <c r="P673" s="269"/>
      <c r="Q673" s="269"/>
      <c r="R673" s="269"/>
      <c r="S673" s="269"/>
      <c r="T673" s="269"/>
      <c r="U673" s="269"/>
      <c r="V673" s="269"/>
      <c r="W673" s="269"/>
      <c r="X673" s="269"/>
      <c r="Y673" s="269"/>
      <c r="Z673" s="269"/>
      <c r="AA673" s="269"/>
      <c r="AB673" s="269"/>
      <c r="AC673" s="269"/>
      <c r="AD673" s="269"/>
      <c r="AE673" s="269"/>
      <c r="AF673" s="269"/>
      <c r="AG673" s="269"/>
      <c r="AH673" s="269"/>
      <c r="AI673" s="269"/>
      <c r="AJ673" s="269"/>
      <c r="AK673" s="474"/>
      <c r="AL673" s="269"/>
      <c r="AM673" s="269"/>
      <c r="AN673" s="269"/>
      <c r="AO673" s="269"/>
      <c r="AP673" s="269"/>
      <c r="AQ673" s="269"/>
      <c r="AR673" s="269"/>
      <c r="AS673" s="269"/>
      <c r="AT673" s="269"/>
      <c r="AU673" s="269"/>
      <c r="AV673" s="269"/>
      <c r="AW673" s="269"/>
      <c r="AX673" s="270"/>
      <c r="AY673" s="223"/>
      <c r="BA673" s="192">
        <f t="shared" si="200"/>
        <v>10</v>
      </c>
      <c r="BB673" s="192">
        <f t="shared" si="201"/>
        <v>2</v>
      </c>
      <c r="BC673" s="192">
        <f t="shared" si="195"/>
        <v>2</v>
      </c>
      <c r="BD673" s="192"/>
      <c r="BE673" s="192"/>
      <c r="BF673" s="192"/>
      <c r="BG673" s="559" t="str">
        <f t="shared" ca="1" si="186"/>
        <v/>
      </c>
      <c r="BH673" s="560" t="str">
        <f t="shared" ca="1" si="187"/>
        <v/>
      </c>
      <c r="BI673" s="560" t="str">
        <f t="shared" ca="1" si="188"/>
        <v/>
      </c>
      <c r="BJ673" s="560" t="str">
        <f t="shared" ca="1" si="189"/>
        <v/>
      </c>
      <c r="BK673" s="560" t="str">
        <f t="shared" ca="1" si="190"/>
        <v/>
      </c>
      <c r="BL673" s="561" t="str">
        <f t="shared" ca="1" si="191"/>
        <v/>
      </c>
      <c r="BR673" s="226"/>
      <c r="BS673" s="226"/>
      <c r="BT673" s="226"/>
      <c r="BU673" s="226"/>
      <c r="BV673" s="226"/>
      <c r="BW673" s="226"/>
      <c r="BX673" s="226"/>
      <c r="BY673" s="226"/>
      <c r="BZ673" s="226"/>
      <c r="CA673" s="226"/>
      <c r="CB673" s="226"/>
      <c r="CC673" s="226"/>
      <c r="CD673" s="226"/>
      <c r="CE673" s="226"/>
      <c r="CF673" s="226"/>
      <c r="CG673" s="226"/>
      <c r="CH673" s="226"/>
      <c r="CI673" s="226"/>
      <c r="CJ673" s="226"/>
      <c r="CK673" s="226"/>
      <c r="CV673" s="1528"/>
      <c r="CW673" s="1529"/>
      <c r="CX673" s="1529"/>
      <c r="CY673" s="1529"/>
      <c r="CZ673" s="1529"/>
      <c r="DA673" s="1529"/>
      <c r="DB673" s="1529"/>
      <c r="DC673" s="1529"/>
      <c r="DD673" s="1991"/>
      <c r="DE673" s="1992"/>
      <c r="DF673" s="1992"/>
      <c r="DG673" s="1993"/>
      <c r="DH673" s="1264"/>
      <c r="DI673" s="1264"/>
      <c r="DJ673" s="1264"/>
      <c r="DK673" s="1264"/>
      <c r="DL673" s="1264"/>
      <c r="DM673" s="1264"/>
      <c r="DN673" s="1264"/>
      <c r="DO673" s="1264"/>
      <c r="DP673" s="1264"/>
      <c r="DQ673" s="1264"/>
      <c r="DR673" s="307"/>
    </row>
    <row r="674" spans="1:122" s="465" customFormat="1" ht="15" customHeight="1">
      <c r="A674" s="320"/>
      <c r="B674" s="275"/>
      <c r="C674" s="275"/>
      <c r="D674" s="275"/>
      <c r="E674" s="586" t="str">
        <f>TEXT($B$107,"###")</f>
        <v>68</v>
      </c>
      <c r="F674" s="296"/>
      <c r="G674" s="474" t="str">
        <f t="shared" si="198"/>
        <v>保守切れストローク</v>
      </c>
      <c r="H674" s="269"/>
      <c r="I674" s="269"/>
      <c r="J674" s="269"/>
      <c r="K674" s="269"/>
      <c r="L674" s="269"/>
      <c r="M674" s="269"/>
      <c r="N674" s="296"/>
      <c r="O674" s="474" t="s">
        <v>1221</v>
      </c>
      <c r="P674" s="269"/>
      <c r="Q674" s="269"/>
      <c r="R674" s="269"/>
      <c r="S674" s="269"/>
      <c r="T674" s="269"/>
      <c r="U674" s="269"/>
      <c r="V674" s="269"/>
      <c r="W674" s="269"/>
      <c r="X674" s="269"/>
      <c r="Y674" s="269"/>
      <c r="Z674" s="269"/>
      <c r="AA674" s="269"/>
      <c r="AB674" s="269"/>
      <c r="AC674" s="269"/>
      <c r="AD674" s="269"/>
      <c r="AE674" s="269"/>
      <c r="AF674" s="269"/>
      <c r="AG674" s="269"/>
      <c r="AH674" s="269"/>
      <c r="AI674" s="269"/>
      <c r="AJ674" s="269"/>
      <c r="AK674" s="474"/>
      <c r="AL674" s="269"/>
      <c r="AM674" s="269"/>
      <c r="AN674" s="269"/>
      <c r="AO674" s="269"/>
      <c r="AP674" s="269"/>
      <c r="AQ674" s="269"/>
      <c r="AR674" s="269"/>
      <c r="AS674" s="269"/>
      <c r="AT674" s="269"/>
      <c r="AU674" s="269"/>
      <c r="AV674" s="269"/>
      <c r="AW674" s="269"/>
      <c r="AX674" s="270"/>
      <c r="AY674" s="223"/>
      <c r="BA674" s="192">
        <f t="shared" si="200"/>
        <v>10</v>
      </c>
      <c r="BB674" s="192">
        <f t="shared" si="201"/>
        <v>2</v>
      </c>
      <c r="BC674" s="192">
        <f t="shared" si="195"/>
        <v>2</v>
      </c>
      <c r="BD674" s="192"/>
      <c r="BE674" s="192"/>
      <c r="BF674" s="192"/>
      <c r="BG674" s="559" t="str">
        <f t="shared" ca="1" si="186"/>
        <v/>
      </c>
      <c r="BH674" s="560" t="str">
        <f t="shared" ca="1" si="187"/>
        <v/>
      </c>
      <c r="BI674" s="560" t="str">
        <f t="shared" ca="1" si="188"/>
        <v/>
      </c>
      <c r="BJ674" s="560" t="str">
        <f t="shared" ca="1" si="189"/>
        <v/>
      </c>
      <c r="BK674" s="560" t="str">
        <f t="shared" ca="1" si="190"/>
        <v/>
      </c>
      <c r="BL674" s="561" t="str">
        <f t="shared" ca="1" si="191"/>
        <v/>
      </c>
      <c r="BR674" s="226"/>
      <c r="BS674" s="226"/>
      <c r="BT674" s="226"/>
      <c r="BU674" s="226"/>
      <c r="BV674" s="226"/>
      <c r="BW674" s="226"/>
      <c r="BX674" s="226"/>
      <c r="BY674" s="226"/>
      <c r="BZ674" s="226"/>
      <c r="CA674" s="226"/>
      <c r="CB674" s="226"/>
      <c r="CC674" s="226"/>
      <c r="CD674" s="226"/>
      <c r="CE674" s="226"/>
      <c r="CF674" s="226"/>
      <c r="CG674" s="226"/>
      <c r="CH674" s="226"/>
      <c r="CI674" s="226"/>
      <c r="CJ674" s="226"/>
      <c r="CK674" s="226"/>
      <c r="CV674" s="1528"/>
      <c r="CW674" s="1529"/>
      <c r="CX674" s="1529"/>
      <c r="CY674" s="1529"/>
      <c r="CZ674" s="1529"/>
      <c r="DA674" s="1529"/>
      <c r="DB674" s="1529"/>
      <c r="DC674" s="1529"/>
      <c r="DD674" s="1991"/>
      <c r="DE674" s="1992"/>
      <c r="DF674" s="1992"/>
      <c r="DG674" s="1993"/>
      <c r="DH674" s="1264"/>
      <c r="DI674" s="1264"/>
      <c r="DJ674" s="1264"/>
      <c r="DK674" s="1264"/>
      <c r="DL674" s="1264"/>
      <c r="DM674" s="1264"/>
      <c r="DN674" s="1264"/>
      <c r="DO674" s="1264"/>
      <c r="DP674" s="1264"/>
      <c r="DQ674" s="1264"/>
      <c r="DR674" s="307"/>
    </row>
    <row r="675" spans="1:122" s="465" customFormat="1" ht="15" customHeight="1">
      <c r="A675" s="320"/>
      <c r="B675" s="275"/>
      <c r="C675" s="275"/>
      <c r="D675" s="275"/>
      <c r="E675" s="586" t="str">
        <f>TEXT($B$111,"###")</f>
        <v>72</v>
      </c>
      <c r="F675" s="296"/>
      <c r="G675" s="474" t="str">
        <f t="shared" si="198"/>
        <v>&lt;yymm&gt;予定台数</v>
      </c>
      <c r="H675" s="269"/>
      <c r="I675" s="269"/>
      <c r="J675" s="269"/>
      <c r="K675" s="269"/>
      <c r="L675" s="269"/>
      <c r="M675" s="269"/>
      <c r="N675" s="296"/>
      <c r="O675" s="474" t="s">
        <v>1223</v>
      </c>
      <c r="P675" s="269"/>
      <c r="Q675" s="269"/>
      <c r="R675" s="269"/>
      <c r="S675" s="269"/>
      <c r="T675" s="269"/>
      <c r="U675" s="269"/>
      <c r="V675" s="269"/>
      <c r="W675" s="269"/>
      <c r="X675" s="269"/>
      <c r="Y675" s="269"/>
      <c r="Z675" s="269"/>
      <c r="AA675" s="269"/>
      <c r="AB675" s="269"/>
      <c r="AC675" s="269"/>
      <c r="AD675" s="269"/>
      <c r="AE675" s="269"/>
      <c r="AF675" s="269"/>
      <c r="AG675" s="269"/>
      <c r="AH675" s="269"/>
      <c r="AI675" s="269"/>
      <c r="AJ675" s="269"/>
      <c r="AK675" s="474" t="s">
        <v>1226</v>
      </c>
      <c r="AL675" s="269"/>
      <c r="AM675" s="269"/>
      <c r="AN675" s="269"/>
      <c r="AO675" s="269"/>
      <c r="AP675" s="269"/>
      <c r="AQ675" s="269"/>
      <c r="AR675" s="269"/>
      <c r="AS675" s="269"/>
      <c r="AT675" s="269"/>
      <c r="AU675" s="269"/>
      <c r="AV675" s="269"/>
      <c r="AW675" s="269"/>
      <c r="AX675" s="270"/>
      <c r="AY675" s="223"/>
      <c r="BA675" s="192">
        <f t="shared" si="200"/>
        <v>10</v>
      </c>
      <c r="BB675" s="192">
        <f t="shared" si="201"/>
        <v>2</v>
      </c>
      <c r="BC675" s="192">
        <f t="shared" si="195"/>
        <v>2</v>
      </c>
      <c r="BD675" s="192"/>
      <c r="BE675" s="192"/>
      <c r="BF675" s="192"/>
      <c r="BG675" s="559" t="str">
        <f t="shared" ca="1" si="186"/>
        <v/>
      </c>
      <c r="BH675" s="560" t="str">
        <f t="shared" ca="1" si="187"/>
        <v/>
      </c>
      <c r="BI675" s="560" t="str">
        <f t="shared" ca="1" si="188"/>
        <v/>
      </c>
      <c r="BJ675" s="560" t="str">
        <f t="shared" ca="1" si="189"/>
        <v/>
      </c>
      <c r="BK675" s="560" t="str">
        <f t="shared" ca="1" si="190"/>
        <v/>
      </c>
      <c r="BL675" s="561" t="str">
        <f t="shared" ca="1" si="191"/>
        <v/>
      </c>
      <c r="BR675" s="226"/>
      <c r="BS675" s="226"/>
      <c r="BT675" s="226"/>
      <c r="BU675" s="226"/>
      <c r="BV675" s="226"/>
      <c r="BW675" s="226"/>
      <c r="BX675" s="226"/>
      <c r="BY675" s="226"/>
      <c r="BZ675" s="226"/>
      <c r="CA675" s="226"/>
      <c r="CB675" s="226"/>
      <c r="CC675" s="226"/>
      <c r="CD675" s="226"/>
      <c r="CE675" s="226"/>
      <c r="CF675" s="226"/>
      <c r="CG675" s="226"/>
      <c r="CH675" s="226"/>
      <c r="CI675" s="226"/>
      <c r="CJ675" s="226"/>
      <c r="CK675" s="226"/>
      <c r="CV675" s="1528"/>
      <c r="CW675" s="1529"/>
      <c r="CX675" s="1529"/>
      <c r="CY675" s="1529"/>
      <c r="CZ675" s="1529"/>
      <c r="DA675" s="1529"/>
      <c r="DB675" s="1529"/>
      <c r="DC675" s="1529"/>
      <c r="DD675" s="1991"/>
      <c r="DE675" s="1992"/>
      <c r="DF675" s="1992"/>
      <c r="DG675" s="1993"/>
      <c r="DH675" s="1264"/>
      <c r="DI675" s="1264"/>
      <c r="DJ675" s="1264"/>
      <c r="DK675" s="1264"/>
      <c r="DL675" s="1264"/>
      <c r="DM675" s="1264"/>
      <c r="DN675" s="1264"/>
      <c r="DO675" s="1264"/>
      <c r="DP675" s="1264"/>
      <c r="DQ675" s="1264"/>
      <c r="DR675" s="307"/>
    </row>
    <row r="676" spans="1:122" s="465" customFormat="1" ht="15" customHeight="1">
      <c r="A676" s="320"/>
      <c r="B676" s="275"/>
      <c r="C676" s="275"/>
      <c r="D676" s="275"/>
      <c r="E676" s="586" t="str">
        <f>TEXT($B$112,"###")</f>
        <v>73</v>
      </c>
      <c r="F676" s="296"/>
      <c r="G676" s="474" t="str">
        <f t="shared" si="198"/>
        <v>&lt;yymm&gt;実績台数</v>
      </c>
      <c r="H676" s="269"/>
      <c r="I676" s="269"/>
      <c r="J676" s="269"/>
      <c r="K676" s="269"/>
      <c r="L676" s="269"/>
      <c r="M676" s="269"/>
      <c r="N676" s="296"/>
      <c r="O676" s="474" t="s">
        <v>1224</v>
      </c>
      <c r="P676" s="269"/>
      <c r="Q676" s="269"/>
      <c r="R676" s="269"/>
      <c r="S676" s="269"/>
      <c r="T676" s="269"/>
      <c r="U676" s="269"/>
      <c r="V676" s="269"/>
      <c r="W676" s="269"/>
      <c r="X676" s="269"/>
      <c r="Y676" s="269"/>
      <c r="Z676" s="269"/>
      <c r="AA676" s="269"/>
      <c r="AB676" s="269"/>
      <c r="AC676" s="269"/>
      <c r="AD676" s="269"/>
      <c r="AE676" s="269"/>
      <c r="AF676" s="269"/>
      <c r="AG676" s="269"/>
      <c r="AH676" s="269"/>
      <c r="AI676" s="269"/>
      <c r="AJ676" s="269"/>
      <c r="AK676" s="474" t="s">
        <v>1226</v>
      </c>
      <c r="AL676" s="269"/>
      <c r="AM676" s="269"/>
      <c r="AN676" s="269"/>
      <c r="AO676" s="269"/>
      <c r="AP676" s="269"/>
      <c r="AQ676" s="269"/>
      <c r="AR676" s="269"/>
      <c r="AS676" s="269"/>
      <c r="AT676" s="269"/>
      <c r="AU676" s="269"/>
      <c r="AV676" s="269"/>
      <c r="AW676" s="269"/>
      <c r="AX676" s="270"/>
      <c r="AY676" s="223"/>
      <c r="BA676" s="192">
        <f t="shared" si="200"/>
        <v>10</v>
      </c>
      <c r="BB676" s="192">
        <f t="shared" si="201"/>
        <v>2</v>
      </c>
      <c r="BC676" s="192">
        <f t="shared" si="195"/>
        <v>2</v>
      </c>
      <c r="BD676" s="192"/>
      <c r="BE676" s="192"/>
      <c r="BF676" s="192"/>
      <c r="BG676" s="559" t="str">
        <f t="shared" ca="1" si="186"/>
        <v/>
      </c>
      <c r="BH676" s="560" t="str">
        <f t="shared" ca="1" si="187"/>
        <v/>
      </c>
      <c r="BI676" s="560" t="str">
        <f t="shared" ca="1" si="188"/>
        <v/>
      </c>
      <c r="BJ676" s="560" t="str">
        <f t="shared" ca="1" si="189"/>
        <v/>
      </c>
      <c r="BK676" s="560" t="str">
        <f t="shared" ca="1" si="190"/>
        <v/>
      </c>
      <c r="BL676" s="561" t="str">
        <f t="shared" ca="1" si="191"/>
        <v/>
      </c>
      <c r="BR676" s="226"/>
      <c r="BS676" s="226"/>
      <c r="BT676" s="226"/>
      <c r="BU676" s="226"/>
      <c r="BV676" s="226"/>
      <c r="BW676" s="226"/>
      <c r="BX676" s="226"/>
      <c r="BY676" s="226"/>
      <c r="BZ676" s="226"/>
      <c r="CA676" s="226"/>
      <c r="CB676" s="226"/>
      <c r="CC676" s="226"/>
      <c r="CD676" s="226"/>
      <c r="CE676" s="226"/>
      <c r="CF676" s="226"/>
      <c r="CG676" s="226"/>
      <c r="CH676" s="226"/>
      <c r="CI676" s="226"/>
      <c r="CJ676" s="226"/>
      <c r="CK676" s="226"/>
      <c r="CV676" s="1528"/>
      <c r="CW676" s="1529"/>
      <c r="CX676" s="1529"/>
      <c r="CY676" s="1529"/>
      <c r="CZ676" s="1529"/>
      <c r="DA676" s="1529"/>
      <c r="DB676" s="1529"/>
      <c r="DC676" s="1529"/>
      <c r="DD676" s="1991"/>
      <c r="DE676" s="1992"/>
      <c r="DF676" s="1992"/>
      <c r="DG676" s="1993"/>
      <c r="DH676" s="1264"/>
      <c r="DI676" s="1264"/>
      <c r="DJ676" s="1264"/>
      <c r="DK676" s="1264"/>
      <c r="DL676" s="1264"/>
      <c r="DM676" s="1264"/>
      <c r="DN676" s="1264"/>
      <c r="DO676" s="1264"/>
      <c r="DP676" s="1264"/>
      <c r="DQ676" s="1264"/>
      <c r="DR676" s="307"/>
    </row>
    <row r="677" spans="1:122" s="465" customFormat="1" ht="15" customHeight="1">
      <c r="A677" s="320"/>
      <c r="B677" s="275"/>
      <c r="C677" s="275"/>
      <c r="D677" s="275"/>
      <c r="E677" s="892" t="str">
        <f>TEXT($B$113,"###")</f>
        <v>74</v>
      </c>
      <c r="F677" s="262"/>
      <c r="G677" s="588" t="str">
        <f t="shared" si="198"/>
        <v>&lt;yymm&gt;計画ST</v>
      </c>
      <c r="H677" s="271"/>
      <c r="I677" s="271"/>
      <c r="J677" s="271"/>
      <c r="K677" s="271"/>
      <c r="L677" s="271"/>
      <c r="M677" s="271"/>
      <c r="N677" s="262"/>
      <c r="O677" s="588" t="s">
        <v>1225</v>
      </c>
      <c r="P677" s="271"/>
      <c r="Q677" s="271"/>
      <c r="R677" s="271"/>
      <c r="S677" s="271"/>
      <c r="T677" s="271"/>
      <c r="U677" s="271"/>
      <c r="V677" s="271"/>
      <c r="W677" s="271"/>
      <c r="X677" s="271"/>
      <c r="Y677" s="271"/>
      <c r="Z677" s="271"/>
      <c r="AA677" s="271"/>
      <c r="AB677" s="271"/>
      <c r="AC677" s="271"/>
      <c r="AD677" s="271"/>
      <c r="AE677" s="271"/>
      <c r="AF677" s="271"/>
      <c r="AG677" s="271"/>
      <c r="AH677" s="271"/>
      <c r="AI677" s="271"/>
      <c r="AJ677" s="271"/>
      <c r="AK677" s="588" t="s">
        <v>1226</v>
      </c>
      <c r="AL677" s="271"/>
      <c r="AM677" s="271"/>
      <c r="AN677" s="271"/>
      <c r="AO677" s="271"/>
      <c r="AP677" s="271"/>
      <c r="AQ677" s="271"/>
      <c r="AR677" s="271"/>
      <c r="AS677" s="271"/>
      <c r="AT677" s="271"/>
      <c r="AU677" s="271"/>
      <c r="AV677" s="271"/>
      <c r="AW677" s="271"/>
      <c r="AX677" s="272"/>
      <c r="AY677" s="223"/>
      <c r="BA677" s="192">
        <f t="shared" si="200"/>
        <v>10</v>
      </c>
      <c r="BB677" s="192">
        <f t="shared" si="201"/>
        <v>2</v>
      </c>
      <c r="BC677" s="192">
        <f t="shared" si="195"/>
        <v>2</v>
      </c>
      <c r="BD677" s="192"/>
      <c r="BE677" s="192"/>
      <c r="BF677" s="192"/>
      <c r="BG677" s="559" t="str">
        <f t="shared" ref="BG677:BG739" ca="1" si="202">IF(BA677&lt;&gt;"",IF(MID(_xlfn.FORMULATEXT(BA677),SEARCH("[",_xlfn.FORMULATEXT(BA677))+1,SEARCH("]",_xlfn.FORMULATEXT(BA677))-(SEARCH("[",_xlfn.FORMULATEXT(BA677))+1))="-1","",1),"")</f>
        <v/>
      </c>
      <c r="BH677" s="560" t="str">
        <f t="shared" ref="BH677:BH739" ca="1" si="203">IF(BB677&lt;&gt;"",IF(MID(_xlfn.FORMULATEXT(BB677),SEARCH("[",_xlfn.FORMULATEXT(BB677))+1,SEARCH("]",_xlfn.FORMULATEXT(BB677))-(SEARCH("[",_xlfn.FORMULATEXT(BB677))+1))="-1","",1),"")</f>
        <v/>
      </c>
      <c r="BI677" s="560" t="str">
        <f t="shared" ref="BI677:BI739" ca="1" si="204">IF(BC677&lt;&gt;"",IF(MID(_xlfn.FORMULATEXT(BC677),SEARCH("[",_xlfn.FORMULATEXT(BC677))+1,SEARCH("]",_xlfn.FORMULATEXT(BC677))-(SEARCH("[",_xlfn.FORMULATEXT(BC677))+1))="-1","",1),"")</f>
        <v/>
      </c>
      <c r="BJ677" s="560" t="str">
        <f t="shared" ref="BJ677:BJ739" ca="1" si="205">IF(BD677&lt;&gt;"",IF(MID(_xlfn.FORMULATEXT(BD677),SEARCH("[",_xlfn.FORMULATEXT(BD677))+1,SEARCH("]",_xlfn.FORMULATEXT(BD677))-(SEARCH("[",_xlfn.FORMULATEXT(BD677))+1))="-1","",1),"")</f>
        <v/>
      </c>
      <c r="BK677" s="560" t="str">
        <f t="shared" ref="BK677:BK739" ca="1" si="206">IF(BE677&lt;&gt;"",IF(MID(_xlfn.FORMULATEXT(BE677),SEARCH("[",_xlfn.FORMULATEXT(BE677))+1,SEARCH("]",_xlfn.FORMULATEXT(BE677))-(SEARCH("[",_xlfn.FORMULATEXT(BE677))+1))="-1","",1),"")</f>
        <v/>
      </c>
      <c r="BL677" s="561" t="str">
        <f t="shared" ref="BL677:BL739" ca="1" si="207">IF(BF677&lt;&gt;"",IF(MID(_xlfn.FORMULATEXT(BF677),SEARCH("[",_xlfn.FORMULATEXT(BF677))+1,SEARCH("]",_xlfn.FORMULATEXT(BF677))-(SEARCH("[",_xlfn.FORMULATEXT(BF677))+1))="-1","",1),"")</f>
        <v/>
      </c>
      <c r="BR677" s="226"/>
      <c r="BS677" s="226"/>
      <c r="BT677" s="226"/>
      <c r="BU677" s="226"/>
      <c r="BV677" s="226"/>
      <c r="BW677" s="226"/>
      <c r="BX677" s="226"/>
      <c r="BY677" s="226"/>
      <c r="BZ677" s="226"/>
      <c r="CA677" s="226"/>
      <c r="CB677" s="226"/>
      <c r="CC677" s="226"/>
      <c r="CD677" s="226"/>
      <c r="CE677" s="226"/>
      <c r="CF677" s="226"/>
      <c r="CG677" s="226"/>
      <c r="CH677" s="226"/>
      <c r="CI677" s="226"/>
      <c r="CJ677" s="226"/>
      <c r="CK677" s="226"/>
      <c r="CV677" s="1528"/>
      <c r="CW677" s="1529"/>
      <c r="CX677" s="1529"/>
      <c r="CY677" s="1529"/>
      <c r="CZ677" s="1529"/>
      <c r="DA677" s="1529"/>
      <c r="DB677" s="1529"/>
      <c r="DC677" s="1529"/>
      <c r="DD677" s="1991"/>
      <c r="DE677" s="1992"/>
      <c r="DF677" s="1992"/>
      <c r="DG677" s="1993"/>
      <c r="DH677" s="1264"/>
      <c r="DI677" s="1264"/>
      <c r="DJ677" s="1264"/>
      <c r="DK677" s="1264"/>
      <c r="DL677" s="1264"/>
      <c r="DM677" s="1264"/>
      <c r="DN677" s="1264"/>
      <c r="DO677" s="1264"/>
      <c r="DP677" s="1264"/>
      <c r="DQ677" s="1264"/>
      <c r="DR677" s="307"/>
    </row>
    <row r="678" spans="1:122" ht="15" customHeight="1">
      <c r="A678" s="1868" t="str">
        <f>BA678&amp;"."</f>
        <v>11.</v>
      </c>
      <c r="B678" s="1869"/>
      <c r="C678" s="319" t="s">
        <v>1645</v>
      </c>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c r="AC678" s="475"/>
      <c r="AD678" s="475"/>
      <c r="AE678" s="475"/>
      <c r="AF678" s="475"/>
      <c r="AG678" s="475"/>
      <c r="AH678" s="475"/>
      <c r="AI678" s="475"/>
      <c r="AJ678" s="475"/>
      <c r="AK678" s="475"/>
      <c r="AL678" s="475"/>
      <c r="AM678" s="475"/>
      <c r="AN678" s="475"/>
      <c r="AO678" s="475"/>
      <c r="AP678" s="475"/>
      <c r="AQ678" s="475"/>
      <c r="AR678" s="475"/>
      <c r="AS678" s="475"/>
      <c r="AT678" s="475"/>
      <c r="AU678" s="475"/>
      <c r="AV678" s="475"/>
      <c r="AW678" s="475"/>
      <c r="AX678" s="475"/>
      <c r="AY678" s="471"/>
      <c r="BA678" s="678">
        <f>BA677+1</f>
        <v>11</v>
      </c>
      <c r="BD678" s="192"/>
      <c r="BE678" s="192"/>
      <c r="BF678" s="192"/>
      <c r="BG678" s="559" t="str">
        <f t="shared" ca="1" si="202"/>
        <v/>
      </c>
      <c r="BH678" s="560" t="str">
        <f t="shared" ca="1" si="203"/>
        <v/>
      </c>
      <c r="BI678" s="560" t="str">
        <f t="shared" ca="1" si="204"/>
        <v/>
      </c>
      <c r="BJ678" s="560" t="str">
        <f t="shared" ca="1" si="205"/>
        <v/>
      </c>
      <c r="BK678" s="560" t="str">
        <f t="shared" ca="1" si="206"/>
        <v/>
      </c>
      <c r="BL678" s="561" t="str">
        <f t="shared" ca="1" si="207"/>
        <v/>
      </c>
      <c r="CV678" s="1545"/>
      <c r="CW678" s="1530"/>
      <c r="CX678" s="1530"/>
      <c r="CY678" s="1530"/>
      <c r="CZ678" s="1530"/>
      <c r="DA678" s="1530"/>
      <c r="DB678" s="1530"/>
      <c r="DC678" s="1530"/>
      <c r="DD678" s="1991"/>
      <c r="DE678" s="1992"/>
      <c r="DF678" s="1992"/>
      <c r="DG678" s="1993"/>
      <c r="DH678" s="1490"/>
      <c r="DI678" s="1490"/>
      <c r="DJ678" s="1490"/>
      <c r="DK678" s="1490"/>
      <c r="DL678" s="1490"/>
      <c r="DM678" s="1490"/>
      <c r="DN678" s="1490"/>
      <c r="DO678" s="1490"/>
      <c r="DP678" s="1490"/>
      <c r="DQ678" s="1490"/>
      <c r="DR678" s="1516"/>
    </row>
    <row r="679" spans="1:122" ht="15" customHeight="1">
      <c r="A679" s="1863" t="str">
        <f>BA679&amp;"."&amp;BB679</f>
        <v>11.1</v>
      </c>
      <c r="B679" s="1864"/>
      <c r="C679" s="1864"/>
      <c r="D679" s="475" t="s">
        <v>767</v>
      </c>
      <c r="E679" s="275"/>
      <c r="F679" s="275"/>
      <c r="G679" s="275"/>
      <c r="H679" s="479"/>
      <c r="I679" s="275"/>
      <c r="J679" s="475"/>
      <c r="K679" s="475"/>
      <c r="L679" s="475"/>
      <c r="M679" s="475"/>
      <c r="N679" s="475"/>
      <c r="O679" s="475"/>
      <c r="P679" s="475"/>
      <c r="Q679" s="475"/>
      <c r="R679" s="475"/>
      <c r="S679" s="475"/>
      <c r="T679" s="475"/>
      <c r="U679" s="475"/>
      <c r="V679" s="475"/>
      <c r="W679" s="475"/>
      <c r="X679" s="475"/>
      <c r="Y679" s="475"/>
      <c r="Z679" s="475"/>
      <c r="AA679" s="475"/>
      <c r="AB679" s="475"/>
      <c r="AC679" s="475"/>
      <c r="AD679" s="475"/>
      <c r="AE679" s="475"/>
      <c r="AF679" s="475"/>
      <c r="AG679" s="475"/>
      <c r="AH679" s="475"/>
      <c r="AI679" s="475"/>
      <c r="AJ679" s="475"/>
      <c r="AK679" s="475"/>
      <c r="AL679" s="475"/>
      <c r="AM679" s="475"/>
      <c r="AN679" s="475"/>
      <c r="AO679" s="475"/>
      <c r="AP679" s="475"/>
      <c r="AQ679" s="475"/>
      <c r="AR679" s="475"/>
      <c r="AS679" s="475"/>
      <c r="AT679" s="475"/>
      <c r="AU679" s="475"/>
      <c r="AV679" s="475"/>
      <c r="AW679" s="475"/>
      <c r="AX679" s="475"/>
      <c r="AY679" s="471"/>
      <c r="BA679" s="683">
        <f>BA678</f>
        <v>11</v>
      </c>
      <c r="BB679" s="678">
        <f>BB678+1</f>
        <v>1</v>
      </c>
      <c r="BD679" s="192"/>
      <c r="BE679" s="192"/>
      <c r="BF679" s="192"/>
      <c r="BG679" s="559" t="str">
        <f t="shared" ca="1" si="202"/>
        <v/>
      </c>
      <c r="BH679" s="560" t="str">
        <f t="shared" ca="1" si="203"/>
        <v/>
      </c>
      <c r="BI679" s="560" t="str">
        <f t="shared" ca="1" si="204"/>
        <v/>
      </c>
      <c r="BJ679" s="560" t="str">
        <f t="shared" ca="1" si="205"/>
        <v/>
      </c>
      <c r="BK679" s="560" t="str">
        <f t="shared" ca="1" si="206"/>
        <v/>
      </c>
      <c r="BL679" s="561" t="str">
        <f t="shared" ca="1" si="207"/>
        <v/>
      </c>
      <c r="CV679" s="1488" t="s">
        <v>2265</v>
      </c>
      <c r="CW679" s="1489"/>
      <c r="CX679" s="1489"/>
      <c r="CY679" s="1489"/>
      <c r="CZ679" s="1489"/>
      <c r="DA679" s="1489"/>
      <c r="DB679" s="1489"/>
      <c r="DC679" s="1489"/>
      <c r="DD679" s="1859">
        <v>44643</v>
      </c>
      <c r="DE679" s="1860"/>
      <c r="DF679" s="1860"/>
      <c r="DG679" s="1861"/>
      <c r="DH679" s="1490"/>
      <c r="DI679" s="1490"/>
      <c r="DJ679" s="1490"/>
      <c r="DK679" s="1490"/>
      <c r="DL679" s="1490"/>
      <c r="DM679" s="1490"/>
      <c r="DN679" s="1490"/>
      <c r="DO679" s="1490"/>
      <c r="DP679" s="1490"/>
      <c r="DQ679" s="1490"/>
      <c r="DR679" s="1516"/>
    </row>
    <row r="680" spans="1:122" ht="15" customHeight="1">
      <c r="A680" s="1297"/>
      <c r="B680" s="225"/>
      <c r="C680" s="225"/>
      <c r="D680" s="225" t="s">
        <v>1614</v>
      </c>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c r="AX680" s="225"/>
      <c r="AY680" s="223"/>
      <c r="BA680" s="192">
        <f>BA679</f>
        <v>11</v>
      </c>
      <c r="BB680" s="192">
        <f>BB679</f>
        <v>1</v>
      </c>
      <c r="BD680" s="192"/>
      <c r="BE680" s="192"/>
      <c r="BF680" s="192"/>
      <c r="BG680" s="559" t="str">
        <f t="shared" ca="1" si="202"/>
        <v/>
      </c>
      <c r="BH680" s="560" t="str">
        <f t="shared" ca="1" si="203"/>
        <v/>
      </c>
      <c r="BI680" s="560" t="str">
        <f t="shared" ca="1" si="204"/>
        <v/>
      </c>
      <c r="BJ680" s="560" t="str">
        <f t="shared" ca="1" si="205"/>
        <v/>
      </c>
      <c r="BK680" s="560" t="str">
        <f t="shared" ca="1" si="206"/>
        <v/>
      </c>
      <c r="BL680" s="561" t="str">
        <f t="shared" ca="1" si="207"/>
        <v/>
      </c>
      <c r="CV680" s="1545"/>
      <c r="CW680" s="1530"/>
      <c r="CX680" s="1530"/>
      <c r="CY680" s="1530"/>
      <c r="CZ680" s="1530"/>
      <c r="DA680" s="1530"/>
      <c r="DB680" s="1530"/>
      <c r="DC680" s="1530"/>
      <c r="DD680" s="1991"/>
      <c r="DE680" s="1992"/>
      <c r="DF680" s="1992"/>
      <c r="DG680" s="1993"/>
      <c r="DH680" s="1490"/>
      <c r="DI680" s="1490"/>
      <c r="DJ680" s="1490"/>
      <c r="DK680" s="1490"/>
      <c r="DL680" s="1490"/>
      <c r="DM680" s="1490"/>
      <c r="DN680" s="1490"/>
      <c r="DO680" s="1490"/>
      <c r="DP680" s="1490"/>
      <c r="DQ680" s="1490"/>
      <c r="DR680" s="1516"/>
    </row>
    <row r="681" spans="1:122" ht="15" customHeight="1">
      <c r="A681" s="1297"/>
      <c r="B681" s="225"/>
      <c r="C681" s="225"/>
      <c r="D681" s="225" t="s">
        <v>1615</v>
      </c>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c r="AX681" s="225"/>
      <c r="AY681" s="223"/>
      <c r="BA681" s="192">
        <f>BA680</f>
        <v>11</v>
      </c>
      <c r="BB681" s="192">
        <f>BB680</f>
        <v>1</v>
      </c>
      <c r="BD681" s="192"/>
      <c r="BE681" s="192"/>
      <c r="BF681" s="192"/>
      <c r="BG681" s="559" t="str">
        <f t="shared" ca="1" si="202"/>
        <v/>
      </c>
      <c r="BH681" s="560" t="str">
        <f t="shared" ca="1" si="203"/>
        <v/>
      </c>
      <c r="BI681" s="560" t="str">
        <f t="shared" ca="1" si="204"/>
        <v/>
      </c>
      <c r="BJ681" s="560" t="str">
        <f t="shared" ca="1" si="205"/>
        <v/>
      </c>
      <c r="BK681" s="560" t="str">
        <f t="shared" ca="1" si="206"/>
        <v/>
      </c>
      <c r="BL681" s="561" t="str">
        <f t="shared" ca="1" si="207"/>
        <v/>
      </c>
      <c r="CV681" s="1545"/>
      <c r="CW681" s="1530"/>
      <c r="CX681" s="1530"/>
      <c r="CY681" s="1530"/>
      <c r="CZ681" s="1530"/>
      <c r="DA681" s="1530"/>
      <c r="DB681" s="1530"/>
      <c r="DC681" s="1530"/>
      <c r="DD681" s="1991"/>
      <c r="DE681" s="1992"/>
      <c r="DF681" s="1992"/>
      <c r="DG681" s="1993"/>
      <c r="DH681" s="1490"/>
      <c r="DI681" s="1490"/>
      <c r="DJ681" s="1490"/>
      <c r="DK681" s="1490"/>
      <c r="DL681" s="1490"/>
      <c r="DM681" s="1490"/>
      <c r="DN681" s="1490"/>
      <c r="DO681" s="1490"/>
      <c r="DP681" s="1490"/>
      <c r="DQ681" s="1490"/>
      <c r="DR681" s="1516"/>
    </row>
    <row r="682" spans="1:122" ht="15" customHeight="1">
      <c r="A682" s="1760" t="str">
        <f>$BA682&amp;"."&amp;$BB682&amp;"."&amp;$BC682&amp;"."</f>
        <v>11.1.1.</v>
      </c>
      <c r="B682" s="1761"/>
      <c r="C682" s="1761"/>
      <c r="D682" s="1761"/>
      <c r="E682" s="685" t="s">
        <v>1619</v>
      </c>
      <c r="F682" s="685"/>
      <c r="G682" s="676"/>
      <c r="H682" s="676"/>
      <c r="I682" s="676"/>
      <c r="J682" s="676"/>
      <c r="K682" s="676"/>
      <c r="L682" s="676"/>
      <c r="M682" s="685"/>
      <c r="N682" s="685"/>
      <c r="O682" s="685"/>
      <c r="P682" s="685"/>
      <c r="Q682" s="685"/>
      <c r="R682" s="685"/>
      <c r="S682" s="685"/>
      <c r="T682" s="685"/>
      <c r="U682" s="685"/>
      <c r="V682" s="685"/>
      <c r="W682" s="685"/>
      <c r="X682" s="685"/>
      <c r="Y682" s="685"/>
      <c r="Z682" s="685"/>
      <c r="AA682" s="685"/>
      <c r="AB682" s="685"/>
      <c r="AC682" s="685"/>
      <c r="AD682" s="685"/>
      <c r="AE682" s="685"/>
      <c r="AF682" s="685"/>
      <c r="AG682" s="685"/>
      <c r="AH682" s="685"/>
      <c r="AI682" s="685"/>
      <c r="AJ682" s="685"/>
      <c r="AK682" s="685"/>
      <c r="AL682" s="685"/>
      <c r="AM682" s="685"/>
      <c r="AN682" s="685"/>
      <c r="AO682" s="685"/>
      <c r="AP682" s="685"/>
      <c r="AQ682" s="685"/>
      <c r="AR682" s="685"/>
      <c r="AS682" s="685"/>
      <c r="AT682" s="685"/>
      <c r="AU682" s="685"/>
      <c r="AV682" s="685"/>
      <c r="AW682" s="685"/>
      <c r="AX682" s="685"/>
      <c r="AY682" s="854"/>
      <c r="AZ682" s="92"/>
      <c r="BA682" s="683">
        <f>BA681</f>
        <v>11</v>
      </c>
      <c r="BB682" s="683">
        <f>BB681</f>
        <v>1</v>
      </c>
      <c r="BC682" s="678">
        <f>BC681+1</f>
        <v>1</v>
      </c>
      <c r="BD682" s="95"/>
      <c r="BE682" s="87"/>
      <c r="BF682" s="87"/>
      <c r="BG682" s="559" t="str">
        <f t="shared" ca="1" si="202"/>
        <v/>
      </c>
      <c r="BH682" s="560" t="str">
        <f t="shared" ca="1" si="203"/>
        <v/>
      </c>
      <c r="BI682" s="560" t="str">
        <f t="shared" ca="1" si="204"/>
        <v/>
      </c>
      <c r="BJ682" s="560" t="str">
        <f t="shared" ca="1" si="205"/>
        <v/>
      </c>
      <c r="BK682" s="560" t="str">
        <f t="shared" ca="1" si="206"/>
        <v/>
      </c>
      <c r="BL682" s="561" t="str">
        <f t="shared" ca="1" si="207"/>
        <v/>
      </c>
      <c r="CV682" s="1488" t="s">
        <v>2265</v>
      </c>
      <c r="CW682" s="1489"/>
      <c r="CX682" s="1489"/>
      <c r="CY682" s="1489"/>
      <c r="CZ682" s="1489"/>
      <c r="DA682" s="1489"/>
      <c r="DB682" s="1489"/>
      <c r="DC682" s="1489"/>
      <c r="DD682" s="1859">
        <v>44643</v>
      </c>
      <c r="DE682" s="1860"/>
      <c r="DF682" s="1860"/>
      <c r="DG682" s="1861"/>
      <c r="DH682" s="1490"/>
      <c r="DI682" s="1490"/>
      <c r="DJ682" s="1490"/>
      <c r="DK682" s="1490"/>
      <c r="DL682" s="1490"/>
      <c r="DM682" s="1490"/>
      <c r="DN682" s="1490"/>
      <c r="DO682" s="1490"/>
      <c r="DP682" s="1490"/>
      <c r="DQ682" s="1490"/>
      <c r="DR682" s="1516"/>
    </row>
    <row r="683" spans="1:122" s="469" customFormat="1" ht="15" customHeight="1">
      <c r="A683" s="320"/>
      <c r="B683" s="275"/>
      <c r="C683" s="275"/>
      <c r="E683" s="225" t="s">
        <v>1616</v>
      </c>
      <c r="F683" s="225"/>
      <c r="G683" s="225"/>
      <c r="H683" s="225"/>
      <c r="I683" s="225"/>
      <c r="J683" s="225"/>
      <c r="K683" s="225"/>
      <c r="L683" s="225"/>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c r="AX683" s="225"/>
      <c r="AY683" s="895"/>
      <c r="BA683" s="1220">
        <f t="shared" ref="BA683:BC697" si="208">BA682</f>
        <v>11</v>
      </c>
      <c r="BB683" s="1220">
        <f t="shared" si="208"/>
        <v>1</v>
      </c>
      <c r="BC683" s="1220">
        <f t="shared" si="208"/>
        <v>1</v>
      </c>
      <c r="BD683" s="1220"/>
      <c r="BE683" s="1220"/>
      <c r="BF683" s="1220"/>
      <c r="BG683" s="1221" t="str">
        <f t="shared" ca="1" si="202"/>
        <v/>
      </c>
      <c r="BH683" s="1222" t="str">
        <f t="shared" ca="1" si="203"/>
        <v/>
      </c>
      <c r="BI683" s="1222" t="str">
        <f t="shared" ca="1" si="204"/>
        <v/>
      </c>
      <c r="BJ683" s="1222" t="str">
        <f t="shared" ca="1" si="205"/>
        <v/>
      </c>
      <c r="BK683" s="1222" t="str">
        <f t="shared" ca="1" si="206"/>
        <v/>
      </c>
      <c r="BL683" s="1223" t="str">
        <f t="shared" ca="1" si="207"/>
        <v/>
      </c>
      <c r="BR683" s="211"/>
      <c r="BS683" s="211"/>
      <c r="BT683" s="211"/>
      <c r="BU683" s="211"/>
      <c r="BV683" s="211"/>
      <c r="BW683" s="211"/>
      <c r="BX683" s="211"/>
      <c r="BY683" s="211"/>
      <c r="BZ683" s="211"/>
      <c r="CA683" s="211"/>
      <c r="CB683" s="211"/>
      <c r="CC683" s="211"/>
      <c r="CD683" s="211"/>
      <c r="CE683" s="211"/>
      <c r="CF683" s="211"/>
      <c r="CG683" s="211"/>
      <c r="CH683" s="211"/>
      <c r="CI683" s="211"/>
      <c r="CJ683" s="211"/>
      <c r="CK683" s="211"/>
      <c r="CV683" s="1528"/>
      <c r="CW683" s="1529"/>
      <c r="CX683" s="1529"/>
      <c r="CY683" s="1529"/>
      <c r="CZ683" s="1529"/>
      <c r="DA683" s="1529"/>
      <c r="DB683" s="1529"/>
      <c r="DC683" s="1529"/>
      <c r="DD683" s="1991"/>
      <c r="DE683" s="1992"/>
      <c r="DF683" s="1992"/>
      <c r="DG683" s="1993"/>
      <c r="DH683" s="269"/>
      <c r="DI683" s="269"/>
      <c r="DJ683" s="269"/>
      <c r="DK683" s="269"/>
      <c r="DL683" s="269"/>
      <c r="DM683" s="269"/>
      <c r="DN683" s="269"/>
      <c r="DO683" s="269"/>
      <c r="DP683" s="269"/>
      <c r="DQ683" s="269"/>
      <c r="DR683" s="1525"/>
    </row>
    <row r="684" spans="1:122" s="469" customFormat="1" ht="15" customHeight="1">
      <c r="A684" s="1451"/>
      <c r="B684" s="1452"/>
      <c r="C684" s="1452"/>
      <c r="E684" s="845" t="s">
        <v>265</v>
      </c>
      <c r="F684" s="846"/>
      <c r="G684" s="846"/>
      <c r="H684" s="846"/>
      <c r="I684" s="846"/>
      <c r="J684" s="846"/>
      <c r="K684" s="846"/>
      <c r="L684" s="847"/>
      <c r="M684" s="1454" t="s">
        <v>1617</v>
      </c>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c r="AJ684" s="266"/>
      <c r="AK684" s="266"/>
      <c r="AL684" s="266"/>
      <c r="AM684" s="266"/>
      <c r="AN684" s="266"/>
      <c r="AO684" s="266"/>
      <c r="AP684" s="266"/>
      <c r="AQ684" s="266"/>
      <c r="AR684" s="266"/>
      <c r="AS684" s="266"/>
      <c r="AT684" s="266"/>
      <c r="AU684" s="266"/>
      <c r="AV684" s="266"/>
      <c r="AW684" s="266"/>
      <c r="AX684" s="267"/>
      <c r="AY684" s="223"/>
      <c r="BA684" s="1220">
        <f t="shared" si="208"/>
        <v>11</v>
      </c>
      <c r="BB684" s="1220">
        <f t="shared" si="208"/>
        <v>1</v>
      </c>
      <c r="BC684" s="1220">
        <f t="shared" si="208"/>
        <v>1</v>
      </c>
      <c r="BD684" s="1220"/>
      <c r="BE684" s="1220"/>
      <c r="BF684" s="1220"/>
      <c r="BG684" s="1221" t="str">
        <f t="shared" ca="1" si="202"/>
        <v/>
      </c>
      <c r="BH684" s="1222" t="str">
        <f t="shared" ca="1" si="203"/>
        <v/>
      </c>
      <c r="BI684" s="1222" t="str">
        <f t="shared" ca="1" si="204"/>
        <v/>
      </c>
      <c r="BJ684" s="1222" t="str">
        <f t="shared" ca="1" si="205"/>
        <v/>
      </c>
      <c r="BK684" s="1222" t="str">
        <f t="shared" ca="1" si="206"/>
        <v/>
      </c>
      <c r="BL684" s="1223" t="str">
        <f t="shared" ca="1" si="207"/>
        <v/>
      </c>
      <c r="BR684" s="211"/>
      <c r="BS684" s="211"/>
      <c r="BT684" s="211"/>
      <c r="BU684" s="211"/>
      <c r="BV684" s="211"/>
      <c r="BW684" s="211"/>
      <c r="BX684" s="211"/>
      <c r="BY684" s="211"/>
      <c r="BZ684" s="211"/>
      <c r="CA684" s="211"/>
      <c r="CB684" s="211"/>
      <c r="CC684" s="211"/>
      <c r="CD684" s="211"/>
      <c r="CE684" s="211"/>
      <c r="CF684" s="211"/>
      <c r="CG684" s="211"/>
      <c r="CH684" s="211"/>
      <c r="CI684" s="211"/>
      <c r="CJ684" s="211"/>
      <c r="CK684" s="211"/>
      <c r="CV684" s="1528"/>
      <c r="CW684" s="1529"/>
      <c r="CX684" s="1529"/>
      <c r="CY684" s="1529"/>
      <c r="CZ684" s="1529"/>
      <c r="DA684" s="1529"/>
      <c r="DB684" s="1529"/>
      <c r="DC684" s="1529"/>
      <c r="DD684" s="1991"/>
      <c r="DE684" s="1992"/>
      <c r="DF684" s="1992"/>
      <c r="DG684" s="1993"/>
      <c r="DH684" s="269"/>
      <c r="DI684" s="269"/>
      <c r="DJ684" s="269"/>
      <c r="DK684" s="269"/>
      <c r="DL684" s="269"/>
      <c r="DM684" s="269"/>
      <c r="DN684" s="269"/>
      <c r="DO684" s="269"/>
      <c r="DP684" s="269"/>
      <c r="DQ684" s="269"/>
      <c r="DR684" s="1525"/>
    </row>
    <row r="685" spans="1:122" s="469" customFormat="1" ht="15" customHeight="1">
      <c r="A685" s="1451"/>
      <c r="B685" s="1452"/>
      <c r="C685" s="1452"/>
      <c r="E685" s="848" t="s">
        <v>84</v>
      </c>
      <c r="F685" s="849"/>
      <c r="G685" s="849"/>
      <c r="H685" s="849"/>
      <c r="I685" s="849"/>
      <c r="J685" s="849"/>
      <c r="K685" s="849"/>
      <c r="L685" s="850"/>
      <c r="M685" s="268" t="s">
        <v>1618</v>
      </c>
      <c r="N685" s="269"/>
      <c r="O685" s="269"/>
      <c r="P685" s="269"/>
      <c r="Q685" s="269"/>
      <c r="R685" s="269"/>
      <c r="S685" s="269"/>
      <c r="T685" s="269"/>
      <c r="U685" s="269"/>
      <c r="V685" s="269"/>
      <c r="W685" s="269"/>
      <c r="X685" s="269"/>
      <c r="Y685" s="269"/>
      <c r="Z685" s="269"/>
      <c r="AA685" s="269"/>
      <c r="AB685" s="269"/>
      <c r="AC685" s="269"/>
      <c r="AD685" s="269"/>
      <c r="AE685" s="269"/>
      <c r="AF685" s="269"/>
      <c r="AG685" s="269"/>
      <c r="AH685" s="269"/>
      <c r="AI685" s="269"/>
      <c r="AJ685" s="269"/>
      <c r="AK685" s="269"/>
      <c r="AL685" s="269"/>
      <c r="AM685" s="269"/>
      <c r="AN685" s="269"/>
      <c r="AO685" s="269"/>
      <c r="AP685" s="269"/>
      <c r="AQ685" s="269"/>
      <c r="AR685" s="269"/>
      <c r="AS685" s="269"/>
      <c r="AT685" s="269"/>
      <c r="AU685" s="269"/>
      <c r="AV685" s="269"/>
      <c r="AW685" s="269"/>
      <c r="AX685" s="270"/>
      <c r="AY685" s="895"/>
      <c r="BA685" s="1220">
        <f t="shared" si="208"/>
        <v>11</v>
      </c>
      <c r="BB685" s="1220">
        <f t="shared" si="208"/>
        <v>1</v>
      </c>
      <c r="BC685" s="1220">
        <f t="shared" si="208"/>
        <v>1</v>
      </c>
      <c r="BD685" s="1220"/>
      <c r="BE685" s="1220"/>
      <c r="BF685" s="1220"/>
      <c r="BG685" s="1221" t="str">
        <f t="shared" ca="1" si="202"/>
        <v/>
      </c>
      <c r="BH685" s="1222" t="str">
        <f t="shared" ca="1" si="203"/>
        <v/>
      </c>
      <c r="BI685" s="1222" t="str">
        <f t="shared" ca="1" si="204"/>
        <v/>
      </c>
      <c r="BJ685" s="1222" t="str">
        <f t="shared" ca="1" si="205"/>
        <v/>
      </c>
      <c r="BK685" s="1222" t="str">
        <f t="shared" ca="1" si="206"/>
        <v/>
      </c>
      <c r="BL685" s="1223" t="str">
        <f t="shared" ca="1" si="207"/>
        <v/>
      </c>
      <c r="BR685" s="211"/>
      <c r="BS685" s="211"/>
      <c r="BT685" s="211"/>
      <c r="BU685" s="211"/>
      <c r="BV685" s="211"/>
      <c r="BW685" s="211"/>
      <c r="BX685" s="211"/>
      <c r="BY685" s="211"/>
      <c r="BZ685" s="211"/>
      <c r="CA685" s="211"/>
      <c r="CB685" s="211"/>
      <c r="CC685" s="211"/>
      <c r="CD685" s="211"/>
      <c r="CE685" s="211"/>
      <c r="CF685" s="211"/>
      <c r="CG685" s="211"/>
      <c r="CH685" s="211"/>
      <c r="CI685" s="211"/>
      <c r="CJ685" s="211"/>
      <c r="CK685" s="211"/>
      <c r="CV685" s="1528"/>
      <c r="CW685" s="1529"/>
      <c r="CX685" s="1529"/>
      <c r="CY685" s="1529"/>
      <c r="CZ685" s="1529"/>
      <c r="DA685" s="1529"/>
      <c r="DB685" s="1529"/>
      <c r="DC685" s="1529"/>
      <c r="DD685" s="1991"/>
      <c r="DE685" s="1992"/>
      <c r="DF685" s="1992"/>
      <c r="DG685" s="1993"/>
      <c r="DH685" s="269"/>
      <c r="DI685" s="269"/>
      <c r="DJ685" s="269"/>
      <c r="DK685" s="269"/>
      <c r="DL685" s="269"/>
      <c r="DM685" s="269"/>
      <c r="DN685" s="269"/>
      <c r="DO685" s="269"/>
      <c r="DP685" s="269"/>
      <c r="DQ685" s="269"/>
      <c r="DR685" s="1525"/>
    </row>
    <row r="686" spans="1:122" s="469" customFormat="1" ht="15" customHeight="1">
      <c r="A686" s="1451"/>
      <c r="B686" s="1452"/>
      <c r="C686" s="1452"/>
      <c r="E686" s="851" t="s">
        <v>233</v>
      </c>
      <c r="F686" s="852"/>
      <c r="G686" s="852"/>
      <c r="H686" s="852"/>
      <c r="I686" s="852"/>
      <c r="J686" s="852"/>
      <c r="K686" s="852"/>
      <c r="L686" s="853"/>
      <c r="M686" s="261" t="str">
        <f>"部品マスタ.部品番号 = '&lt;"&amp;$B$78&amp;"."&amp;$D$91&amp;"&gt;'"</f>
        <v>部品マスタ.部品番号 = '&lt;一覧領域.部品番号&gt;'</v>
      </c>
      <c r="N686" s="271"/>
      <c r="O686" s="271"/>
      <c r="P686" s="271"/>
      <c r="Q686" s="271"/>
      <c r="R686" s="271"/>
      <c r="S686" s="271"/>
      <c r="T686" s="271"/>
      <c r="U686" s="271"/>
      <c r="V686" s="271"/>
      <c r="W686" s="271"/>
      <c r="X686" s="271"/>
      <c r="Y686" s="271"/>
      <c r="Z686" s="271"/>
      <c r="AA686" s="271"/>
      <c r="AB686" s="271"/>
      <c r="AC686" s="271"/>
      <c r="AD686" s="271"/>
      <c r="AE686" s="271"/>
      <c r="AF686" s="271"/>
      <c r="AG686" s="271"/>
      <c r="AH686" s="271"/>
      <c r="AI686" s="271"/>
      <c r="AJ686" s="271"/>
      <c r="AK686" s="271"/>
      <c r="AL686" s="271"/>
      <c r="AM686" s="271"/>
      <c r="AN686" s="271"/>
      <c r="AO686" s="271"/>
      <c r="AP686" s="271"/>
      <c r="AQ686" s="271"/>
      <c r="AR686" s="271"/>
      <c r="AS686" s="271"/>
      <c r="AT686" s="271"/>
      <c r="AU686" s="271"/>
      <c r="AV686" s="271"/>
      <c r="AW686" s="271"/>
      <c r="AX686" s="272"/>
      <c r="AY686" s="895"/>
      <c r="BA686" s="1220">
        <f t="shared" si="208"/>
        <v>11</v>
      </c>
      <c r="BB686" s="1220">
        <f t="shared" si="208"/>
        <v>1</v>
      </c>
      <c r="BC686" s="1220">
        <f t="shared" si="208"/>
        <v>1</v>
      </c>
      <c r="BD686" s="1220"/>
      <c r="BE686" s="1220"/>
      <c r="BF686" s="1220"/>
      <c r="BG686" s="1221" t="str">
        <f t="shared" ca="1" si="202"/>
        <v/>
      </c>
      <c r="BH686" s="1222" t="str">
        <f t="shared" ca="1" si="203"/>
        <v/>
      </c>
      <c r="BI686" s="1222" t="str">
        <f t="shared" ca="1" si="204"/>
        <v/>
      </c>
      <c r="BJ686" s="1222" t="str">
        <f t="shared" ca="1" si="205"/>
        <v/>
      </c>
      <c r="BK686" s="1222" t="str">
        <f t="shared" ca="1" si="206"/>
        <v/>
      </c>
      <c r="BL686" s="1223" t="str">
        <f t="shared" ca="1" si="207"/>
        <v/>
      </c>
      <c r="BR686" s="211"/>
      <c r="BS686" s="211"/>
      <c r="BT686" s="211"/>
      <c r="BU686" s="211"/>
      <c r="BV686" s="211"/>
      <c r="BW686" s="211"/>
      <c r="BX686" s="211"/>
      <c r="BY686" s="211"/>
      <c r="BZ686" s="211"/>
      <c r="CA686" s="211"/>
      <c r="CB686" s="211"/>
      <c r="CC686" s="211"/>
      <c r="CD686" s="211"/>
      <c r="CE686" s="211"/>
      <c r="CF686" s="211"/>
      <c r="CG686" s="211"/>
      <c r="CH686" s="211"/>
      <c r="CI686" s="211"/>
      <c r="CJ686" s="211"/>
      <c r="CK686" s="211"/>
      <c r="CV686" s="1528"/>
      <c r="CW686" s="1529"/>
      <c r="CX686" s="1529"/>
      <c r="CY686" s="1529"/>
      <c r="CZ686" s="1529"/>
      <c r="DA686" s="1529"/>
      <c r="DB686" s="1529"/>
      <c r="DC686" s="1529"/>
      <c r="DD686" s="1991"/>
      <c r="DE686" s="1992"/>
      <c r="DF686" s="1992"/>
      <c r="DG686" s="1993"/>
      <c r="DH686" s="269"/>
      <c r="DI686" s="269"/>
      <c r="DJ686" s="269"/>
      <c r="DK686" s="269"/>
      <c r="DL686" s="269"/>
      <c r="DM686" s="269"/>
      <c r="DN686" s="269"/>
      <c r="DO686" s="269"/>
      <c r="DP686" s="269"/>
      <c r="DQ686" s="269"/>
      <c r="DR686" s="1525"/>
    </row>
    <row r="687" spans="1:122" s="211" customFormat="1" ht="15" customHeight="1">
      <c r="A687" s="1760" t="str">
        <f>$BA687&amp;"."&amp;$BB687&amp;"."&amp;$BC687&amp;"."</f>
        <v>11.1.1.</v>
      </c>
      <c r="B687" s="1761"/>
      <c r="C687" s="1761"/>
      <c r="D687" s="1761"/>
      <c r="E687" s="685" t="s">
        <v>1620</v>
      </c>
      <c r="F687" s="377"/>
      <c r="G687" s="377"/>
      <c r="H687" s="377"/>
      <c r="I687" s="377"/>
      <c r="J687" s="377"/>
      <c r="K687" s="377"/>
      <c r="L687" s="377"/>
      <c r="M687" s="377"/>
      <c r="N687" s="377"/>
      <c r="O687" s="377"/>
      <c r="P687" s="377"/>
      <c r="Q687" s="377"/>
      <c r="R687" s="377"/>
      <c r="S687" s="377"/>
      <c r="T687" s="377"/>
      <c r="U687" s="377"/>
      <c r="V687" s="377"/>
      <c r="W687" s="377"/>
      <c r="X687" s="377"/>
      <c r="Y687" s="377"/>
      <c r="Z687" s="377"/>
      <c r="AA687" s="377"/>
      <c r="AB687" s="377"/>
      <c r="AC687" s="377"/>
      <c r="AD687" s="377"/>
      <c r="AE687" s="377"/>
      <c r="AF687" s="377"/>
      <c r="AG687" s="377"/>
      <c r="AH687" s="377"/>
      <c r="AI687" s="377"/>
      <c r="AJ687" s="377"/>
      <c r="AK687" s="377"/>
      <c r="AL687" s="377"/>
      <c r="AM687" s="377"/>
      <c r="AN687" s="377"/>
      <c r="AO687" s="377"/>
      <c r="AP687" s="377"/>
      <c r="AQ687" s="377"/>
      <c r="AR687" s="377"/>
      <c r="AS687" s="377"/>
      <c r="AT687" s="377"/>
      <c r="AU687" s="377"/>
      <c r="AV687" s="377"/>
      <c r="AW687" s="377"/>
      <c r="AX687" s="377"/>
      <c r="AY687" s="223"/>
      <c r="AZ687" s="469"/>
      <c r="BA687" s="1220">
        <f t="shared" si="208"/>
        <v>11</v>
      </c>
      <c r="BB687" s="1220">
        <f t="shared" si="208"/>
        <v>1</v>
      </c>
      <c r="BC687" s="1220">
        <f t="shared" si="208"/>
        <v>1</v>
      </c>
      <c r="BD687" s="1220"/>
      <c r="BE687" s="1220"/>
      <c r="BF687" s="1220"/>
      <c r="BG687" s="1221" t="str">
        <f t="shared" ca="1" si="202"/>
        <v/>
      </c>
      <c r="BH687" s="1222" t="str">
        <f t="shared" ca="1" si="203"/>
        <v/>
      </c>
      <c r="BI687" s="1222" t="str">
        <f t="shared" ca="1" si="204"/>
        <v/>
      </c>
      <c r="BJ687" s="1222" t="str">
        <f t="shared" ca="1" si="205"/>
        <v/>
      </c>
      <c r="BK687" s="1222" t="str">
        <f t="shared" ca="1" si="206"/>
        <v/>
      </c>
      <c r="BL687" s="1223" t="str">
        <f t="shared" ca="1" si="207"/>
        <v/>
      </c>
      <c r="CV687" s="1488" t="s">
        <v>2265</v>
      </c>
      <c r="CW687" s="1489"/>
      <c r="CX687" s="1489"/>
      <c r="CY687" s="1489"/>
      <c r="CZ687" s="1489"/>
      <c r="DA687" s="1489"/>
      <c r="DB687" s="1489"/>
      <c r="DC687" s="1489"/>
      <c r="DD687" s="1859">
        <v>44643</v>
      </c>
      <c r="DE687" s="1860"/>
      <c r="DF687" s="1860"/>
      <c r="DG687" s="1861"/>
      <c r="DH687" s="1492"/>
      <c r="DI687" s="1492"/>
      <c r="DJ687" s="1492"/>
      <c r="DK687" s="1492"/>
      <c r="DL687" s="1492"/>
      <c r="DM687" s="1492"/>
      <c r="DN687" s="1492"/>
      <c r="DO687" s="1492"/>
      <c r="DP687" s="1492"/>
      <c r="DQ687" s="1492"/>
      <c r="DR687" s="1524"/>
    </row>
    <row r="688" spans="1:122" s="211" customFormat="1" ht="15" customHeight="1">
      <c r="A688" s="1297"/>
      <c r="B688" s="225"/>
      <c r="C688" s="225"/>
      <c r="D688" s="225"/>
      <c r="E688" s="377" t="s">
        <v>1621</v>
      </c>
      <c r="F688" s="377"/>
      <c r="G688" s="377"/>
      <c r="H688" s="377"/>
      <c r="I688" s="377"/>
      <c r="J688" s="377"/>
      <c r="K688" s="377"/>
      <c r="L688" s="377"/>
      <c r="M688" s="377"/>
      <c r="N688" s="377"/>
      <c r="O688" s="377"/>
      <c r="P688" s="377"/>
      <c r="Q688" s="377"/>
      <c r="R688" s="377"/>
      <c r="S688" s="377"/>
      <c r="T688" s="377"/>
      <c r="U688" s="377"/>
      <c r="V688" s="377"/>
      <c r="W688" s="377"/>
      <c r="X688" s="377"/>
      <c r="Y688" s="377"/>
      <c r="Z688" s="377"/>
      <c r="AA688" s="377"/>
      <c r="AB688" s="377"/>
      <c r="AC688" s="377"/>
      <c r="AD688" s="377"/>
      <c r="AE688" s="377"/>
      <c r="AF688" s="377"/>
      <c r="AG688" s="377"/>
      <c r="AH688" s="377"/>
      <c r="AI688" s="377"/>
      <c r="AJ688" s="377"/>
      <c r="AK688" s="377"/>
      <c r="AL688" s="377"/>
      <c r="AM688" s="377"/>
      <c r="AN688" s="377"/>
      <c r="AO688" s="377"/>
      <c r="AP688" s="377"/>
      <c r="AQ688" s="377"/>
      <c r="AR688" s="377"/>
      <c r="AS688" s="377"/>
      <c r="AT688" s="377"/>
      <c r="AU688" s="377"/>
      <c r="AV688" s="377"/>
      <c r="AW688" s="377"/>
      <c r="AX688" s="377"/>
      <c r="AY688" s="223"/>
      <c r="AZ688" s="469"/>
      <c r="BA688" s="1220">
        <f t="shared" si="208"/>
        <v>11</v>
      </c>
      <c r="BB688" s="1220">
        <f t="shared" si="208"/>
        <v>1</v>
      </c>
      <c r="BC688" s="1220">
        <f t="shared" si="208"/>
        <v>1</v>
      </c>
      <c r="BD688" s="1220"/>
      <c r="BE688" s="1220"/>
      <c r="BF688" s="1220"/>
      <c r="BG688" s="1221" t="str">
        <f t="shared" ca="1" si="202"/>
        <v/>
      </c>
      <c r="BH688" s="1222" t="str">
        <f t="shared" ca="1" si="203"/>
        <v/>
      </c>
      <c r="BI688" s="1222" t="str">
        <f t="shared" ca="1" si="204"/>
        <v/>
      </c>
      <c r="BJ688" s="1222" t="str">
        <f t="shared" ca="1" si="205"/>
        <v/>
      </c>
      <c r="BK688" s="1222" t="str">
        <f t="shared" ca="1" si="206"/>
        <v/>
      </c>
      <c r="BL688" s="1223" t="str">
        <f t="shared" ca="1" si="207"/>
        <v/>
      </c>
      <c r="CV688" s="1545"/>
      <c r="CW688" s="1530"/>
      <c r="CX688" s="1530"/>
      <c r="CY688" s="1530"/>
      <c r="CZ688" s="1530"/>
      <c r="DA688" s="1530"/>
      <c r="DB688" s="1530"/>
      <c r="DC688" s="1530"/>
      <c r="DD688" s="1991"/>
      <c r="DE688" s="1992"/>
      <c r="DF688" s="1992"/>
      <c r="DG688" s="1993"/>
      <c r="DH688" s="1492"/>
      <c r="DI688" s="1492"/>
      <c r="DJ688" s="1492"/>
      <c r="DK688" s="1492"/>
      <c r="DL688" s="1492"/>
      <c r="DM688" s="1492"/>
      <c r="DN688" s="1492"/>
      <c r="DO688" s="1492"/>
      <c r="DP688" s="1492"/>
      <c r="DQ688" s="1492"/>
      <c r="DR688" s="1524"/>
    </row>
    <row r="689" spans="1:122" s="211" customFormat="1" ht="15" customHeight="1">
      <c r="A689" s="1297"/>
      <c r="B689" s="225"/>
      <c r="C689" s="225"/>
      <c r="D689" s="225"/>
      <c r="E689" s="377" t="s">
        <v>1622</v>
      </c>
      <c r="F689" s="377"/>
      <c r="G689" s="377"/>
      <c r="H689" s="377"/>
      <c r="I689" s="377"/>
      <c r="J689" s="377"/>
      <c r="K689" s="377"/>
      <c r="L689" s="377"/>
      <c r="M689" s="377"/>
      <c r="N689" s="377"/>
      <c r="O689" s="377"/>
      <c r="P689" s="377"/>
      <c r="Q689" s="377"/>
      <c r="R689" s="377"/>
      <c r="S689" s="377"/>
      <c r="T689" s="377"/>
      <c r="U689" s="377"/>
      <c r="V689" s="377"/>
      <c r="W689" s="377"/>
      <c r="X689" s="377"/>
      <c r="Y689" s="377"/>
      <c r="Z689" s="377"/>
      <c r="AA689" s="377"/>
      <c r="AB689" s="377"/>
      <c r="AC689" s="377"/>
      <c r="AD689" s="377"/>
      <c r="AE689" s="377"/>
      <c r="AF689" s="377"/>
      <c r="AG689" s="377"/>
      <c r="AH689" s="377"/>
      <c r="AI689" s="377"/>
      <c r="AJ689" s="377"/>
      <c r="AK689" s="377"/>
      <c r="AL689" s="377"/>
      <c r="AM689" s="377"/>
      <c r="AN689" s="377"/>
      <c r="AO689" s="377"/>
      <c r="AP689" s="377"/>
      <c r="AQ689" s="377"/>
      <c r="AR689" s="377"/>
      <c r="AS689" s="377"/>
      <c r="AT689" s="377"/>
      <c r="AU689" s="377"/>
      <c r="AV689" s="377"/>
      <c r="AW689" s="377"/>
      <c r="AX689" s="377"/>
      <c r="AY689" s="223"/>
      <c r="AZ689" s="469"/>
      <c r="BA689" s="1220">
        <f t="shared" si="208"/>
        <v>11</v>
      </c>
      <c r="BB689" s="1220">
        <f t="shared" si="208"/>
        <v>1</v>
      </c>
      <c r="BC689" s="1220">
        <f t="shared" si="208"/>
        <v>1</v>
      </c>
      <c r="BD689" s="1220"/>
      <c r="BE689" s="1220"/>
      <c r="BF689" s="1220"/>
      <c r="BG689" s="1221" t="str">
        <f t="shared" ca="1" si="202"/>
        <v/>
      </c>
      <c r="BH689" s="1222" t="str">
        <f t="shared" ca="1" si="203"/>
        <v/>
      </c>
      <c r="BI689" s="1222" t="str">
        <f t="shared" ca="1" si="204"/>
        <v/>
      </c>
      <c r="BJ689" s="1222" t="str">
        <f t="shared" ca="1" si="205"/>
        <v/>
      </c>
      <c r="BK689" s="1222" t="str">
        <f t="shared" ca="1" si="206"/>
        <v/>
      </c>
      <c r="BL689" s="1223" t="str">
        <f t="shared" ca="1" si="207"/>
        <v/>
      </c>
      <c r="CV689" s="1545"/>
      <c r="CW689" s="1530"/>
      <c r="CX689" s="1530"/>
      <c r="CY689" s="1530"/>
      <c r="CZ689" s="1530"/>
      <c r="DA689" s="1530"/>
      <c r="DB689" s="1530"/>
      <c r="DC689" s="1530"/>
      <c r="DD689" s="1991"/>
      <c r="DE689" s="1992"/>
      <c r="DF689" s="1992"/>
      <c r="DG689" s="1993"/>
      <c r="DH689" s="1492"/>
      <c r="DI689" s="1492"/>
      <c r="DJ689" s="1492"/>
      <c r="DK689" s="1492"/>
      <c r="DL689" s="1492"/>
      <c r="DM689" s="1492"/>
      <c r="DN689" s="1492"/>
      <c r="DO689" s="1492"/>
      <c r="DP689" s="1492"/>
      <c r="DQ689" s="1492"/>
      <c r="DR689" s="1524"/>
    </row>
    <row r="690" spans="1:122" ht="15" customHeight="1">
      <c r="A690" s="1863" t="str">
        <f>BA690&amp;"."&amp;BB690</f>
        <v>11.2</v>
      </c>
      <c r="B690" s="1864"/>
      <c r="C690" s="1864"/>
      <c r="D690" s="475" t="s">
        <v>552</v>
      </c>
      <c r="E690" s="275"/>
      <c r="F690" s="275"/>
      <c r="G690" s="275"/>
      <c r="H690" s="479"/>
      <c r="I690" s="275"/>
      <c r="J690" s="475"/>
      <c r="K690" s="475"/>
      <c r="L690" s="475"/>
      <c r="M690" s="475"/>
      <c r="N690" s="475"/>
      <c r="O690" s="475"/>
      <c r="P690" s="475"/>
      <c r="Q690" s="475"/>
      <c r="R690" s="475"/>
      <c r="S690" s="475"/>
      <c r="T690" s="475"/>
      <c r="U690" s="475"/>
      <c r="V690" s="475"/>
      <c r="W690" s="475"/>
      <c r="X690" s="475"/>
      <c r="Y690" s="475"/>
      <c r="Z690" s="475"/>
      <c r="AA690" s="475"/>
      <c r="AB690" s="475"/>
      <c r="AC690" s="475"/>
      <c r="AD690" s="475"/>
      <c r="AE690" s="475"/>
      <c r="AF690" s="475"/>
      <c r="AG690" s="475"/>
      <c r="AH690" s="475"/>
      <c r="AI690" s="475"/>
      <c r="AJ690" s="475"/>
      <c r="AK690" s="475"/>
      <c r="AL690" s="475"/>
      <c r="AM690" s="475"/>
      <c r="AN690" s="475"/>
      <c r="AO690" s="475"/>
      <c r="AP690" s="475"/>
      <c r="AQ690" s="475"/>
      <c r="AR690" s="475"/>
      <c r="AS690" s="475"/>
      <c r="AT690" s="475"/>
      <c r="AU690" s="475"/>
      <c r="AV690" s="475"/>
      <c r="AW690" s="475"/>
      <c r="AX690" s="475"/>
      <c r="AY690" s="471"/>
      <c r="BA690" s="683">
        <f t="shared" si="208"/>
        <v>11</v>
      </c>
      <c r="BB690" s="678">
        <f>BB689+1</f>
        <v>2</v>
      </c>
      <c r="BD690" s="192"/>
      <c r="BE690" s="192"/>
      <c r="BF690" s="192"/>
      <c r="BG690" s="559" t="str">
        <f t="shared" ref="BG690:BL694" ca="1" si="209">IF(BA690&lt;&gt;"",IF(MID(_xlfn.FORMULATEXT(BA690),SEARCH("[",_xlfn.FORMULATEXT(BA690))+1,SEARCH("]",_xlfn.FORMULATEXT(BA690))-(SEARCH("[",_xlfn.FORMULATEXT(BA690))+1))="-1","",1),"")</f>
        <v/>
      </c>
      <c r="BH690" s="560" t="str">
        <f t="shared" ca="1" si="209"/>
        <v/>
      </c>
      <c r="BI690" s="560" t="str">
        <f t="shared" ca="1" si="209"/>
        <v/>
      </c>
      <c r="BJ690" s="560" t="str">
        <f t="shared" ca="1" si="209"/>
        <v/>
      </c>
      <c r="BK690" s="560" t="str">
        <f t="shared" ca="1" si="209"/>
        <v/>
      </c>
      <c r="BL690" s="561" t="str">
        <f t="shared" ca="1" si="209"/>
        <v/>
      </c>
      <c r="CV690" s="1488" t="s">
        <v>2265</v>
      </c>
      <c r="CW690" s="1489"/>
      <c r="CX690" s="1489"/>
      <c r="CY690" s="1489"/>
      <c r="CZ690" s="1489"/>
      <c r="DA690" s="1489"/>
      <c r="DB690" s="1489"/>
      <c r="DC690" s="1489"/>
      <c r="DD690" s="1859">
        <v>44643</v>
      </c>
      <c r="DE690" s="1860"/>
      <c r="DF690" s="1860"/>
      <c r="DG690" s="1861"/>
      <c r="DH690" s="1490"/>
      <c r="DI690" s="1490"/>
      <c r="DJ690" s="1490"/>
      <c r="DK690" s="1490"/>
      <c r="DL690" s="1490"/>
      <c r="DM690" s="1490"/>
      <c r="DN690" s="1490"/>
      <c r="DO690" s="1490"/>
      <c r="DP690" s="1490"/>
      <c r="DQ690" s="1490"/>
      <c r="DR690" s="1516"/>
    </row>
    <row r="691" spans="1:122" ht="15" customHeight="1">
      <c r="A691" s="1297"/>
      <c r="B691" s="225"/>
      <c r="C691" s="225"/>
      <c r="D691" s="225" t="s">
        <v>1053</v>
      </c>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c r="AX691" s="225"/>
      <c r="AY691" s="223"/>
      <c r="BA691" s="192">
        <f t="shared" ref="BA691:BB694" si="210">BA690</f>
        <v>11</v>
      </c>
      <c r="BB691" s="192">
        <f t="shared" si="210"/>
        <v>2</v>
      </c>
      <c r="BD691" s="192"/>
      <c r="BE691" s="192"/>
      <c r="BF691" s="192"/>
      <c r="BG691" s="559" t="str">
        <f t="shared" ca="1" si="209"/>
        <v/>
      </c>
      <c r="BH691" s="560" t="str">
        <f t="shared" ca="1" si="209"/>
        <v/>
      </c>
      <c r="BI691" s="560" t="str">
        <f t="shared" ca="1" si="209"/>
        <v/>
      </c>
      <c r="BJ691" s="560" t="str">
        <f t="shared" ca="1" si="209"/>
        <v/>
      </c>
      <c r="BK691" s="560" t="str">
        <f t="shared" ca="1" si="209"/>
        <v/>
      </c>
      <c r="BL691" s="561" t="str">
        <f t="shared" ca="1" si="209"/>
        <v/>
      </c>
      <c r="CV691" s="1545"/>
      <c r="CW691" s="1530"/>
      <c r="CX691" s="1530"/>
      <c r="CY691" s="1530"/>
      <c r="CZ691" s="1530"/>
      <c r="DA691" s="1530"/>
      <c r="DB691" s="1530"/>
      <c r="DC691" s="1530"/>
      <c r="DD691" s="1991"/>
      <c r="DE691" s="1992"/>
      <c r="DF691" s="1992"/>
      <c r="DG691" s="1993"/>
      <c r="DH691" s="1490"/>
      <c r="DI691" s="1490"/>
      <c r="DJ691" s="1490"/>
      <c r="DK691" s="1490"/>
      <c r="DL691" s="1490"/>
      <c r="DM691" s="1490"/>
      <c r="DN691" s="1490"/>
      <c r="DO691" s="1490"/>
      <c r="DP691" s="1490"/>
      <c r="DQ691" s="1490"/>
      <c r="DR691" s="1516"/>
    </row>
    <row r="692" spans="1:122" s="87" customFormat="1" ht="15" customHeight="1">
      <c r="A692" s="1090"/>
      <c r="B692" s="1091"/>
      <c r="C692" s="1091"/>
      <c r="D692" s="978" t="s">
        <v>103</v>
      </c>
      <c r="E692" s="979"/>
      <c r="F692" s="979"/>
      <c r="G692" s="979"/>
      <c r="H692" s="979"/>
      <c r="I692" s="979"/>
      <c r="J692" s="979"/>
      <c r="K692" s="980"/>
      <c r="L692" s="1290" t="s">
        <v>555</v>
      </c>
      <c r="M692" s="1455"/>
      <c r="N692" s="266" t="str">
        <f>"("&amp;VLOOKUP(L692,[1]processing_log!$B$37:$Y$105,4,FALSE)&amp;" - "&amp;VLOOKUP(L692,[1]processing_log!$B$37:$Y$105,21,FALSE)&amp;VLOOKUP(L692,[1]processing_log!$B$37:$Y$105,24,FALSE)&amp;")"</f>
        <v>(処理 - 途中)</v>
      </c>
      <c r="O692" s="1455"/>
      <c r="P692" s="1455"/>
      <c r="Q692" s="1455"/>
      <c r="R692" s="1455"/>
      <c r="S692" s="1455"/>
      <c r="T692" s="1455"/>
      <c r="U692" s="1455"/>
      <c r="V692" s="1455"/>
      <c r="W692" s="1455"/>
      <c r="X692" s="1455"/>
      <c r="Y692" s="1455"/>
      <c r="Z692" s="1455"/>
      <c r="AA692" s="1455"/>
      <c r="AB692" s="1455"/>
      <c r="AC692" s="1455"/>
      <c r="AD692" s="1455"/>
      <c r="AE692" s="1455"/>
      <c r="AF692" s="1455"/>
      <c r="AG692" s="1455"/>
      <c r="AH692" s="1455"/>
      <c r="AI692" s="1455"/>
      <c r="AJ692" s="1455"/>
      <c r="AK692" s="1455"/>
      <c r="AL692" s="1455"/>
      <c r="AM692" s="1455"/>
      <c r="AN692" s="1455"/>
      <c r="AO692" s="1455"/>
      <c r="AP692" s="1455"/>
      <c r="AQ692" s="1455"/>
      <c r="AR692" s="1455"/>
      <c r="AS692" s="1455"/>
      <c r="AT692" s="1455"/>
      <c r="AU692" s="1455"/>
      <c r="AV692" s="1455"/>
      <c r="AW692" s="1455"/>
      <c r="AX692" s="1292"/>
      <c r="AY692" s="1293"/>
      <c r="AZ692" s="95"/>
      <c r="BA692" s="192">
        <f t="shared" si="210"/>
        <v>11</v>
      </c>
      <c r="BB692" s="95">
        <f t="shared" si="210"/>
        <v>2</v>
      </c>
      <c r="BC692" s="95"/>
      <c r="BD692" s="95"/>
      <c r="BE692" s="95"/>
      <c r="BF692" s="95"/>
      <c r="BG692" s="563" t="str">
        <f t="shared" ca="1" si="209"/>
        <v/>
      </c>
      <c r="BH692" s="564" t="str">
        <f t="shared" ca="1" si="209"/>
        <v/>
      </c>
      <c r="BI692" s="564" t="str">
        <f t="shared" ca="1" si="209"/>
        <v/>
      </c>
      <c r="BJ692" s="564" t="str">
        <f t="shared" ca="1" si="209"/>
        <v/>
      </c>
      <c r="BK692" s="564" t="str">
        <f t="shared" ca="1" si="209"/>
        <v/>
      </c>
      <c r="BL692" s="565" t="str">
        <f t="shared" ca="1" si="209"/>
        <v/>
      </c>
      <c r="BM692" s="95"/>
      <c r="BN692" s="95"/>
      <c r="BO692" s="95"/>
      <c r="BP692" s="95"/>
      <c r="BQ692" s="95"/>
      <c r="BR692" s="95"/>
      <c r="BS692" s="95"/>
      <c r="BT692" s="95"/>
      <c r="BU692" s="95"/>
      <c r="BV692" s="95"/>
      <c r="BW692" s="95"/>
      <c r="BX692" s="95"/>
      <c r="BY692" s="95"/>
      <c r="BZ692" s="95"/>
      <c r="CA692" s="95"/>
      <c r="CB692" s="95"/>
      <c r="CC692" s="95"/>
      <c r="CD692" s="95"/>
      <c r="CE692" s="95"/>
      <c r="CF692" s="95"/>
      <c r="CG692" s="95"/>
      <c r="CH692" s="95"/>
      <c r="CI692" s="95"/>
      <c r="CJ692" s="95"/>
      <c r="CK692" s="95"/>
      <c r="CL692" s="95"/>
      <c r="CM692" s="95"/>
      <c r="CN692" s="95"/>
      <c r="CO692" s="95"/>
      <c r="CP692" s="95"/>
      <c r="CQ692" s="95"/>
      <c r="CR692" s="95"/>
      <c r="CS692" s="95"/>
      <c r="CV692" s="1547"/>
      <c r="CW692" s="1548"/>
      <c r="CX692" s="1548"/>
      <c r="CY692" s="1548"/>
      <c r="CZ692" s="1548"/>
      <c r="DA692" s="1548"/>
      <c r="DB692" s="1548"/>
      <c r="DC692" s="1548"/>
      <c r="DD692" s="1991"/>
      <c r="DE692" s="1992"/>
      <c r="DF692" s="1992"/>
      <c r="DG692" s="1993"/>
      <c r="DH692" s="1543"/>
      <c r="DI692" s="1543"/>
      <c r="DJ692" s="1543"/>
      <c r="DK692" s="1543"/>
      <c r="DL692" s="1543"/>
      <c r="DM692" s="1543"/>
      <c r="DN692" s="1543"/>
      <c r="DO692" s="1543"/>
      <c r="DP692" s="1543"/>
      <c r="DQ692" s="1543"/>
      <c r="DR692" s="1544"/>
    </row>
    <row r="693" spans="1:122" s="87" customFormat="1" ht="15" customHeight="1">
      <c r="A693" s="1090"/>
      <c r="B693" s="1091"/>
      <c r="C693" s="1091"/>
      <c r="D693" s="1127" t="s">
        <v>104</v>
      </c>
      <c r="E693" s="1128"/>
      <c r="F693" s="1128"/>
      <c r="G693" s="1128"/>
      <c r="H693" s="1128"/>
      <c r="I693" s="1128"/>
      <c r="J693" s="1128"/>
      <c r="K693" s="1129"/>
      <c r="L693" s="1303" t="s">
        <v>1699</v>
      </c>
      <c r="M693" s="1304"/>
      <c r="N693" s="1304"/>
      <c r="O693" s="1304"/>
      <c r="P693" s="1304"/>
      <c r="Q693" s="1304"/>
      <c r="R693" s="1304"/>
      <c r="S693" s="1304"/>
      <c r="T693" s="1304"/>
      <c r="U693" s="1304"/>
      <c r="V693" s="1304"/>
      <c r="W693" s="1304"/>
      <c r="X693" s="1304"/>
      <c r="Y693" s="1304"/>
      <c r="Z693" s="1304"/>
      <c r="AA693" s="1304"/>
      <c r="AB693" s="1304"/>
      <c r="AC693" s="1304"/>
      <c r="AD693" s="1304"/>
      <c r="AE693" s="1304"/>
      <c r="AF693" s="1304"/>
      <c r="AG693" s="1304"/>
      <c r="AH693" s="1304"/>
      <c r="AI693" s="1304"/>
      <c r="AJ693" s="1304"/>
      <c r="AK693" s="1304"/>
      <c r="AL693" s="1304"/>
      <c r="AM693" s="1304"/>
      <c r="AN693" s="1304"/>
      <c r="AO693" s="1304"/>
      <c r="AP693" s="1304"/>
      <c r="AQ693" s="1304"/>
      <c r="AR693" s="1304"/>
      <c r="AS693" s="1304"/>
      <c r="AT693" s="1304"/>
      <c r="AU693" s="1304"/>
      <c r="AV693" s="1304"/>
      <c r="AW693" s="1304"/>
      <c r="AX693" s="1305"/>
      <c r="AY693" s="1293"/>
      <c r="AZ693" s="95"/>
      <c r="BA693" s="192">
        <f t="shared" si="210"/>
        <v>11</v>
      </c>
      <c r="BB693" s="95">
        <f t="shared" si="210"/>
        <v>2</v>
      </c>
      <c r="BC693" s="95"/>
      <c r="BD693" s="95"/>
      <c r="BE693" s="95"/>
      <c r="BF693" s="95"/>
      <c r="BG693" s="563" t="str">
        <f t="shared" ca="1" si="209"/>
        <v/>
      </c>
      <c r="BH693" s="564" t="str">
        <f t="shared" ca="1" si="209"/>
        <v/>
      </c>
      <c r="BI693" s="564" t="str">
        <f t="shared" ca="1" si="209"/>
        <v/>
      </c>
      <c r="BJ693" s="564" t="str">
        <f t="shared" ca="1" si="209"/>
        <v/>
      </c>
      <c r="BK693" s="564" t="str">
        <f t="shared" ca="1" si="209"/>
        <v/>
      </c>
      <c r="BL693" s="565" t="str">
        <f t="shared" ca="1" si="209"/>
        <v/>
      </c>
      <c r="BM693" s="95"/>
      <c r="BN693" s="95"/>
      <c r="BO693" s="95"/>
      <c r="BP693" s="95"/>
      <c r="BQ693" s="95"/>
      <c r="BR693" s="95"/>
      <c r="BS693" s="95"/>
      <c r="BT693" s="95"/>
      <c r="BU693" s="95"/>
      <c r="BV693" s="95"/>
      <c r="BW693" s="95"/>
      <c r="BX693" s="95"/>
      <c r="BY693" s="95"/>
      <c r="BZ693" s="95"/>
      <c r="CA693" s="95"/>
      <c r="CB693" s="95"/>
      <c r="CC693" s="95"/>
      <c r="CD693" s="95"/>
      <c r="CE693" s="95"/>
      <c r="CF693" s="95"/>
      <c r="CG693" s="95"/>
      <c r="CH693" s="95"/>
      <c r="CI693" s="95"/>
      <c r="CJ693" s="95"/>
      <c r="CK693" s="95"/>
      <c r="CL693" s="95"/>
      <c r="CM693" s="95"/>
      <c r="CN693" s="95"/>
      <c r="CO693" s="95"/>
      <c r="CP693" s="95"/>
      <c r="CQ693" s="95"/>
      <c r="CR693" s="95"/>
      <c r="CS693" s="95"/>
      <c r="CV693" s="1547"/>
      <c r="CW693" s="1548"/>
      <c r="CX693" s="1548"/>
      <c r="CY693" s="1548"/>
      <c r="CZ693" s="1548"/>
      <c r="DA693" s="1548"/>
      <c r="DB693" s="1548"/>
      <c r="DC693" s="1548"/>
      <c r="DD693" s="1991"/>
      <c r="DE693" s="1992"/>
      <c r="DF693" s="1992"/>
      <c r="DG693" s="1993"/>
      <c r="DH693" s="1543"/>
      <c r="DI693" s="1543"/>
      <c r="DJ693" s="1543"/>
      <c r="DK693" s="1543"/>
      <c r="DL693" s="1543"/>
      <c r="DM693" s="1543"/>
      <c r="DN693" s="1543"/>
      <c r="DO693" s="1543"/>
      <c r="DP693" s="1543"/>
      <c r="DQ693" s="1543"/>
      <c r="DR693" s="1544"/>
    </row>
    <row r="694" spans="1:122" s="87" customFormat="1" ht="15" customHeight="1">
      <c r="A694" s="1090"/>
      <c r="B694" s="1091"/>
      <c r="C694" s="1091"/>
      <c r="D694" s="984" t="s">
        <v>105</v>
      </c>
      <c r="E694" s="985"/>
      <c r="F694" s="985"/>
      <c r="G694" s="985"/>
      <c r="H694" s="985"/>
      <c r="I694" s="985"/>
      <c r="J694" s="985"/>
      <c r="K694" s="986"/>
      <c r="L694" s="1458" t="s">
        <v>1703</v>
      </c>
      <c r="M694" s="1459"/>
      <c r="N694" s="1459"/>
      <c r="O694" s="1459"/>
      <c r="P694" s="1459"/>
      <c r="Q694" s="1459"/>
      <c r="R694" s="1459"/>
      <c r="S694" s="1459"/>
      <c r="T694" s="1459"/>
      <c r="U694" s="1459"/>
      <c r="V694" s="1459"/>
      <c r="W694" s="1459"/>
      <c r="X694" s="1459"/>
      <c r="Y694" s="1459"/>
      <c r="Z694" s="1459"/>
      <c r="AA694" s="1459"/>
      <c r="AB694" s="1459"/>
      <c r="AC694" s="1459"/>
      <c r="AD694" s="1459"/>
      <c r="AE694" s="1459"/>
      <c r="AF694" s="1459"/>
      <c r="AG694" s="1459"/>
      <c r="AH694" s="1459"/>
      <c r="AI694" s="1459"/>
      <c r="AJ694" s="1459"/>
      <c r="AK694" s="1459"/>
      <c r="AL694" s="1459"/>
      <c r="AM694" s="1459"/>
      <c r="AN694" s="1459"/>
      <c r="AO694" s="1459"/>
      <c r="AP694" s="1459"/>
      <c r="AQ694" s="1459"/>
      <c r="AR694" s="1459"/>
      <c r="AS694" s="1459"/>
      <c r="AT694" s="1459"/>
      <c r="AU694" s="1459"/>
      <c r="AV694" s="1459"/>
      <c r="AW694" s="1459"/>
      <c r="AX694" s="1296"/>
      <c r="AY694" s="1293"/>
      <c r="AZ694" s="95"/>
      <c r="BA694" s="192">
        <f t="shared" si="210"/>
        <v>11</v>
      </c>
      <c r="BB694" s="95">
        <f t="shared" si="210"/>
        <v>2</v>
      </c>
      <c r="BC694" s="95"/>
      <c r="BD694" s="95"/>
      <c r="BE694" s="95"/>
      <c r="BF694" s="95"/>
      <c r="BG694" s="563" t="str">
        <f t="shared" ca="1" si="209"/>
        <v/>
      </c>
      <c r="BH694" s="564" t="str">
        <f t="shared" ca="1" si="209"/>
        <v/>
      </c>
      <c r="BI694" s="564" t="str">
        <f t="shared" ca="1" si="209"/>
        <v/>
      </c>
      <c r="BJ694" s="564" t="str">
        <f t="shared" ca="1" si="209"/>
        <v/>
      </c>
      <c r="BK694" s="564" t="str">
        <f t="shared" ca="1" si="209"/>
        <v/>
      </c>
      <c r="BL694" s="565" t="str">
        <f t="shared" ca="1" si="209"/>
        <v/>
      </c>
      <c r="BM694" s="95"/>
      <c r="BN694" s="95"/>
      <c r="BO694" s="95"/>
      <c r="BP694" s="95"/>
      <c r="BQ694" s="95"/>
      <c r="BR694" s="95"/>
      <c r="BS694" s="95"/>
      <c r="BT694" s="95"/>
      <c r="BU694" s="95"/>
      <c r="BV694" s="95"/>
      <c r="BW694" s="95"/>
      <c r="BX694" s="95"/>
      <c r="BY694" s="95"/>
      <c r="BZ694" s="95"/>
      <c r="CA694" s="95"/>
      <c r="CB694" s="95"/>
      <c r="CC694" s="95"/>
      <c r="CD694" s="95"/>
      <c r="CE694" s="95"/>
      <c r="CF694" s="95"/>
      <c r="CG694" s="95"/>
      <c r="CH694" s="95"/>
      <c r="CI694" s="95"/>
      <c r="CJ694" s="95"/>
      <c r="CK694" s="95"/>
      <c r="CL694" s="95"/>
      <c r="CM694" s="95"/>
      <c r="CN694" s="95"/>
      <c r="CO694" s="95"/>
      <c r="CP694" s="95"/>
      <c r="CQ694" s="95"/>
      <c r="CR694" s="95"/>
      <c r="CS694" s="95"/>
      <c r="CV694" s="1547"/>
      <c r="CW694" s="1548"/>
      <c r="CX694" s="1548"/>
      <c r="CY694" s="1548"/>
      <c r="CZ694" s="1548"/>
      <c r="DA694" s="1548"/>
      <c r="DB694" s="1548"/>
      <c r="DC694" s="1548"/>
      <c r="DD694" s="1991"/>
      <c r="DE694" s="1992"/>
      <c r="DF694" s="1992"/>
      <c r="DG694" s="1993"/>
      <c r="DH694" s="1543"/>
      <c r="DI694" s="1543"/>
      <c r="DJ694" s="1543"/>
      <c r="DK694" s="1543"/>
      <c r="DL694" s="1543"/>
      <c r="DM694" s="1543"/>
      <c r="DN694" s="1543"/>
      <c r="DO694" s="1543"/>
      <c r="DP694" s="1543"/>
      <c r="DQ694" s="1543"/>
      <c r="DR694" s="1544"/>
    </row>
    <row r="695" spans="1:122" s="211" customFormat="1" ht="15" customHeight="1">
      <c r="A695" s="1863" t="str">
        <f>BA695&amp;"."&amp;BB695</f>
        <v>11.3</v>
      </c>
      <c r="B695" s="1864"/>
      <c r="C695" s="1864"/>
      <c r="D695" s="475" t="s">
        <v>1629</v>
      </c>
      <c r="E695" s="275"/>
      <c r="F695" s="275"/>
      <c r="G695" s="275"/>
      <c r="H695" s="479"/>
      <c r="I695" s="275"/>
      <c r="J695" s="475"/>
      <c r="K695" s="475"/>
      <c r="L695" s="475"/>
      <c r="M695" s="475"/>
      <c r="N695" s="475"/>
      <c r="O695" s="475"/>
      <c r="P695" s="475"/>
      <c r="Q695" s="475"/>
      <c r="R695" s="475"/>
      <c r="S695" s="475"/>
      <c r="T695" s="475"/>
      <c r="U695" s="475"/>
      <c r="V695" s="475"/>
      <c r="W695" s="475"/>
      <c r="X695" s="475"/>
      <c r="Y695" s="475"/>
      <c r="Z695" s="475"/>
      <c r="AA695" s="475"/>
      <c r="AB695" s="475"/>
      <c r="AC695" s="475"/>
      <c r="AD695" s="475"/>
      <c r="AE695" s="475"/>
      <c r="AF695" s="475"/>
      <c r="AG695" s="475"/>
      <c r="AH695" s="475"/>
      <c r="AI695" s="475"/>
      <c r="AJ695" s="475"/>
      <c r="AK695" s="475"/>
      <c r="AL695" s="475"/>
      <c r="AM695" s="475"/>
      <c r="AN695" s="475"/>
      <c r="AO695" s="475"/>
      <c r="AP695" s="475"/>
      <c r="AQ695" s="475"/>
      <c r="AR695" s="475"/>
      <c r="AS695" s="475"/>
      <c r="AT695" s="475"/>
      <c r="AU695" s="475"/>
      <c r="AV695" s="475"/>
      <c r="AW695" s="475"/>
      <c r="AX695" s="475"/>
      <c r="AY695" s="471"/>
      <c r="AZ695" s="465"/>
      <c r="BA695" s="192">
        <f>BA694</f>
        <v>11</v>
      </c>
      <c r="BB695" s="193">
        <f>BB694+1</f>
        <v>3</v>
      </c>
      <c r="BC695" s="192"/>
      <c r="BD695" s="192"/>
      <c r="BE695" s="192"/>
      <c r="BF695" s="192"/>
      <c r="BG695" s="1221" t="str">
        <f t="shared" ca="1" si="202"/>
        <v/>
      </c>
      <c r="BH695" s="1222" t="str">
        <f t="shared" ca="1" si="203"/>
        <v/>
      </c>
      <c r="BI695" s="1222" t="str">
        <f t="shared" ca="1" si="204"/>
        <v/>
      </c>
      <c r="BJ695" s="1222" t="str">
        <f t="shared" ca="1" si="205"/>
        <v/>
      </c>
      <c r="BK695" s="1222" t="str">
        <f t="shared" ca="1" si="206"/>
        <v/>
      </c>
      <c r="BL695" s="1223" t="str">
        <f t="shared" ca="1" si="207"/>
        <v/>
      </c>
      <c r="CV695" s="1545"/>
      <c r="CW695" s="1530"/>
      <c r="CX695" s="1530"/>
      <c r="CY695" s="1530"/>
      <c r="CZ695" s="1530"/>
      <c r="DA695" s="1530"/>
      <c r="DB695" s="1530"/>
      <c r="DC695" s="1530"/>
      <c r="DD695" s="1991"/>
      <c r="DE695" s="1992"/>
      <c r="DF695" s="1992"/>
      <c r="DG695" s="1993"/>
      <c r="DH695" s="1492"/>
      <c r="DI695" s="1492"/>
      <c r="DJ695" s="1492"/>
      <c r="DK695" s="1492"/>
      <c r="DL695" s="1492"/>
      <c r="DM695" s="1492"/>
      <c r="DN695" s="1492"/>
      <c r="DO695" s="1492"/>
      <c r="DP695" s="1492"/>
      <c r="DQ695" s="1492"/>
      <c r="DR695" s="1524"/>
    </row>
    <row r="696" spans="1:122" ht="15" customHeight="1">
      <c r="A696" s="1863" t="str">
        <f>BA696&amp;"."&amp;BB696&amp;"."&amp;BC696</f>
        <v>11.3.1</v>
      </c>
      <c r="B696" s="1864"/>
      <c r="C696" s="1864"/>
      <c r="D696" s="1864"/>
      <c r="E696" s="475" t="s">
        <v>1624</v>
      </c>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c r="AC696" s="475"/>
      <c r="AD696" s="475"/>
      <c r="AE696" s="475"/>
      <c r="AF696" s="475"/>
      <c r="AG696" s="475"/>
      <c r="AH696" s="475"/>
      <c r="AI696" s="475"/>
      <c r="AJ696" s="475"/>
      <c r="AK696" s="475"/>
      <c r="AL696" s="475"/>
      <c r="AM696" s="475"/>
      <c r="AN696" s="475"/>
      <c r="AO696" s="475"/>
      <c r="AP696" s="475"/>
      <c r="AQ696" s="475"/>
      <c r="AR696" s="475"/>
      <c r="AS696" s="475"/>
      <c r="AT696" s="475"/>
      <c r="AU696" s="475"/>
      <c r="AV696" s="475"/>
      <c r="AW696" s="475"/>
      <c r="AX696" s="475"/>
      <c r="AY696" s="471"/>
      <c r="BA696" s="192">
        <f>BA695</f>
        <v>11</v>
      </c>
      <c r="BB696" s="192">
        <f>BB695</f>
        <v>3</v>
      </c>
      <c r="BC696" s="193">
        <f>BC695+1</f>
        <v>1</v>
      </c>
      <c r="BD696" s="192"/>
      <c r="BE696" s="192"/>
      <c r="BF696" s="192"/>
      <c r="BG696" s="559" t="str">
        <f t="shared" ca="1" si="202"/>
        <v/>
      </c>
      <c r="BH696" s="560" t="str">
        <f t="shared" ca="1" si="203"/>
        <v/>
      </c>
      <c r="BI696" s="560" t="str">
        <f t="shared" ca="1" si="204"/>
        <v/>
      </c>
      <c r="BJ696" s="560" t="str">
        <f t="shared" ca="1" si="205"/>
        <v/>
      </c>
      <c r="BK696" s="560" t="str">
        <f t="shared" ca="1" si="206"/>
        <v/>
      </c>
      <c r="BL696" s="561" t="str">
        <f t="shared" ca="1" si="207"/>
        <v/>
      </c>
      <c r="CV696" s="1488" t="s">
        <v>2265</v>
      </c>
      <c r="CW696" s="1489"/>
      <c r="CX696" s="1489"/>
      <c r="CY696" s="1489"/>
      <c r="CZ696" s="1489"/>
      <c r="DA696" s="1489"/>
      <c r="DB696" s="1489"/>
      <c r="DC696" s="1489"/>
      <c r="DD696" s="1859">
        <v>44643</v>
      </c>
      <c r="DE696" s="1860"/>
      <c r="DF696" s="1860"/>
      <c r="DG696" s="1861"/>
      <c r="DH696" s="1490"/>
      <c r="DI696" s="1490"/>
      <c r="DJ696" s="1490"/>
      <c r="DK696" s="1490"/>
      <c r="DL696" s="1490"/>
      <c r="DM696" s="1490"/>
      <c r="DN696" s="1490"/>
      <c r="DO696" s="1490"/>
      <c r="DP696" s="1490"/>
      <c r="DQ696" s="1490"/>
      <c r="DR696" s="1516"/>
    </row>
    <row r="697" spans="1:122" s="211" customFormat="1" ht="15" customHeight="1">
      <c r="A697" s="1297"/>
      <c r="B697" s="225"/>
      <c r="C697" s="225"/>
      <c r="D697" s="225"/>
      <c r="E697" s="225" t="s">
        <v>1623</v>
      </c>
      <c r="F697" s="377"/>
      <c r="G697" s="377"/>
      <c r="H697" s="377"/>
      <c r="I697" s="377"/>
      <c r="J697" s="377"/>
      <c r="K697" s="377"/>
      <c r="L697" s="377"/>
      <c r="M697" s="377"/>
      <c r="N697" s="377"/>
      <c r="O697" s="377"/>
      <c r="P697" s="377"/>
      <c r="Q697" s="377"/>
      <c r="R697" s="377"/>
      <c r="S697" s="377"/>
      <c r="T697" s="377"/>
      <c r="U697" s="377"/>
      <c r="V697" s="377"/>
      <c r="W697" s="377"/>
      <c r="X697" s="377"/>
      <c r="Y697" s="377"/>
      <c r="Z697" s="377"/>
      <c r="AA697" s="377"/>
      <c r="AB697" s="377"/>
      <c r="AC697" s="377"/>
      <c r="AD697" s="377"/>
      <c r="AE697" s="377"/>
      <c r="AF697" s="377"/>
      <c r="AG697" s="377"/>
      <c r="AH697" s="377"/>
      <c r="AI697" s="377"/>
      <c r="AJ697" s="377"/>
      <c r="AK697" s="377"/>
      <c r="AL697" s="377"/>
      <c r="AM697" s="377"/>
      <c r="AN697" s="377"/>
      <c r="AO697" s="377"/>
      <c r="AP697" s="377"/>
      <c r="AQ697" s="377"/>
      <c r="AR697" s="377"/>
      <c r="AS697" s="377"/>
      <c r="AT697" s="377"/>
      <c r="AU697" s="377"/>
      <c r="AV697" s="377"/>
      <c r="AW697" s="377"/>
      <c r="AX697" s="377"/>
      <c r="AY697" s="223"/>
      <c r="AZ697" s="469"/>
      <c r="BA697" s="1220">
        <f t="shared" si="208"/>
        <v>11</v>
      </c>
      <c r="BB697" s="192">
        <f>BB696</f>
        <v>3</v>
      </c>
      <c r="BC697" s="192">
        <f>BC696</f>
        <v>1</v>
      </c>
      <c r="BD697" s="1220"/>
      <c r="BE697" s="1220"/>
      <c r="BF697" s="1220"/>
      <c r="BG697" s="1221" t="str">
        <f t="shared" ca="1" si="202"/>
        <v/>
      </c>
      <c r="BH697" s="1222" t="str">
        <f t="shared" ca="1" si="203"/>
        <v/>
      </c>
      <c r="BI697" s="1222" t="str">
        <f t="shared" ca="1" si="204"/>
        <v/>
      </c>
      <c r="BJ697" s="1222" t="str">
        <f t="shared" ca="1" si="205"/>
        <v/>
      </c>
      <c r="BK697" s="1222" t="str">
        <f t="shared" ca="1" si="206"/>
        <v/>
      </c>
      <c r="BL697" s="1223" t="str">
        <f t="shared" ca="1" si="207"/>
        <v/>
      </c>
      <c r="CV697" s="1545"/>
      <c r="CW697" s="1530"/>
      <c r="CX697" s="1530"/>
      <c r="CY697" s="1530"/>
      <c r="CZ697" s="1530"/>
      <c r="DA697" s="1530"/>
      <c r="DB697" s="1530"/>
      <c r="DC697" s="1530"/>
      <c r="DD697" s="1991"/>
      <c r="DE697" s="1992"/>
      <c r="DF697" s="1992"/>
      <c r="DG697" s="1993"/>
      <c r="DH697" s="1492"/>
      <c r="DI697" s="1492"/>
      <c r="DJ697" s="1492"/>
      <c r="DK697" s="1492"/>
      <c r="DL697" s="1492"/>
      <c r="DM697" s="1492"/>
      <c r="DN697" s="1492"/>
      <c r="DO697" s="1492"/>
      <c r="DP697" s="1492"/>
      <c r="DQ697" s="1492"/>
      <c r="DR697" s="1524"/>
    </row>
    <row r="698" spans="1:122" s="211" customFormat="1" ht="15" customHeight="1">
      <c r="A698" s="1863" t="str">
        <f>BA698&amp;"."&amp;BB698&amp;"."&amp;BC698</f>
        <v>11.3.2</v>
      </c>
      <c r="B698" s="1864"/>
      <c r="C698" s="1864"/>
      <c r="D698" s="1864"/>
      <c r="E698" s="475" t="s">
        <v>1626</v>
      </c>
      <c r="F698" s="275"/>
      <c r="G698" s="275"/>
      <c r="H698" s="479"/>
      <c r="I698" s="275"/>
      <c r="J698" s="475"/>
      <c r="K698" s="475"/>
      <c r="L698" s="475"/>
      <c r="M698" s="475"/>
      <c r="N698" s="475"/>
      <c r="O698" s="475"/>
      <c r="P698" s="475"/>
      <c r="Q698" s="475"/>
      <c r="R698" s="475"/>
      <c r="S698" s="475"/>
      <c r="T698" s="475"/>
      <c r="U698" s="475"/>
      <c r="V698" s="475"/>
      <c r="W698" s="475"/>
      <c r="X698" s="475"/>
      <c r="Y698" s="475"/>
      <c r="Z698" s="475"/>
      <c r="AA698" s="475"/>
      <c r="AB698" s="475"/>
      <c r="AC698" s="475"/>
      <c r="AD698" s="475"/>
      <c r="AE698" s="475"/>
      <c r="AF698" s="475"/>
      <c r="AG698" s="475"/>
      <c r="AH698" s="475"/>
      <c r="AI698" s="475"/>
      <c r="AJ698" s="475"/>
      <c r="AK698" s="475"/>
      <c r="AL698" s="475"/>
      <c r="AM698" s="475"/>
      <c r="AN698" s="475"/>
      <c r="AO698" s="475"/>
      <c r="AP698" s="475"/>
      <c r="AQ698" s="475"/>
      <c r="AR698" s="475"/>
      <c r="AS698" s="475"/>
      <c r="AT698" s="475"/>
      <c r="AU698" s="475"/>
      <c r="AV698" s="475"/>
      <c r="AW698" s="475"/>
      <c r="AX698" s="475"/>
      <c r="AY698" s="471"/>
      <c r="AZ698" s="465"/>
      <c r="BA698" s="192">
        <f t="shared" ref="BA698:BB701" si="211">BA697</f>
        <v>11</v>
      </c>
      <c r="BB698" s="192">
        <f t="shared" si="211"/>
        <v>3</v>
      </c>
      <c r="BC698" s="193">
        <f>BC697+1</f>
        <v>2</v>
      </c>
      <c r="BD698" s="192"/>
      <c r="BE698" s="192"/>
      <c r="BF698" s="192"/>
      <c r="BG698" s="1221" t="str">
        <f t="shared" ca="1" si="202"/>
        <v/>
      </c>
      <c r="BH698" s="1222" t="str">
        <f t="shared" ca="1" si="203"/>
        <v/>
      </c>
      <c r="BI698" s="1222" t="str">
        <f t="shared" ca="1" si="204"/>
        <v/>
      </c>
      <c r="BJ698" s="1222" t="str">
        <f t="shared" ca="1" si="205"/>
        <v/>
      </c>
      <c r="BK698" s="1222" t="str">
        <f t="shared" ca="1" si="206"/>
        <v/>
      </c>
      <c r="BL698" s="1223" t="str">
        <f t="shared" ca="1" si="207"/>
        <v/>
      </c>
      <c r="CV698" s="1488" t="s">
        <v>2265</v>
      </c>
      <c r="CW698" s="1489"/>
      <c r="CX698" s="1489"/>
      <c r="CY698" s="1489"/>
      <c r="CZ698" s="1489"/>
      <c r="DA698" s="1489"/>
      <c r="DB698" s="1489"/>
      <c r="DC698" s="1489"/>
      <c r="DD698" s="1859">
        <v>44643</v>
      </c>
      <c r="DE698" s="1860"/>
      <c r="DF698" s="1860"/>
      <c r="DG698" s="1861"/>
      <c r="DH698" s="1492"/>
      <c r="DI698" s="1492"/>
      <c r="DJ698" s="1492"/>
      <c r="DK698" s="1492"/>
      <c r="DL698" s="1492"/>
      <c r="DM698" s="1492"/>
      <c r="DN698" s="1492"/>
      <c r="DO698" s="1492"/>
      <c r="DP698" s="1492"/>
      <c r="DQ698" s="1492"/>
      <c r="DR698" s="1524"/>
    </row>
    <row r="699" spans="1:122" ht="15" customHeight="1">
      <c r="A699" s="1297"/>
      <c r="B699" s="225"/>
      <c r="C699" s="225"/>
      <c r="D699" s="475"/>
      <c r="E699" s="475" t="s">
        <v>1625</v>
      </c>
      <c r="F699" s="225"/>
      <c r="G699" s="225"/>
      <c r="H699" s="225"/>
      <c r="I699" s="225"/>
      <c r="J699" s="225"/>
      <c r="K699" s="225"/>
      <c r="L699" s="225"/>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c r="AX699" s="225"/>
      <c r="AY699" s="223"/>
      <c r="BA699" s="192">
        <f t="shared" si="211"/>
        <v>11</v>
      </c>
      <c r="BB699" s="192">
        <f t="shared" si="211"/>
        <v>3</v>
      </c>
      <c r="BC699" s="192">
        <f>BC698</f>
        <v>2</v>
      </c>
      <c r="BD699" s="192"/>
      <c r="BE699" s="192"/>
      <c r="BF699" s="192"/>
      <c r="BG699" s="559" t="str">
        <f t="shared" ca="1" si="202"/>
        <v/>
      </c>
      <c r="BH699" s="560" t="str">
        <f t="shared" ca="1" si="203"/>
        <v/>
      </c>
      <c r="BI699" s="560" t="str">
        <f t="shared" ca="1" si="204"/>
        <v/>
      </c>
      <c r="BJ699" s="560" t="str">
        <f t="shared" ca="1" si="205"/>
        <v/>
      </c>
      <c r="BK699" s="560" t="str">
        <f t="shared" ca="1" si="206"/>
        <v/>
      </c>
      <c r="BL699" s="561" t="str">
        <f t="shared" ca="1" si="207"/>
        <v/>
      </c>
      <c r="CV699" s="1545"/>
      <c r="CW699" s="1530"/>
      <c r="CX699" s="1530"/>
      <c r="CY699" s="1530"/>
      <c r="CZ699" s="1530"/>
      <c r="DA699" s="1530"/>
      <c r="DB699" s="1530"/>
      <c r="DC699" s="1530"/>
      <c r="DD699" s="1991"/>
      <c r="DE699" s="1992"/>
      <c r="DF699" s="1992"/>
      <c r="DG699" s="1993"/>
      <c r="DH699" s="1490"/>
      <c r="DI699" s="1490"/>
      <c r="DJ699" s="1490"/>
      <c r="DK699" s="1490"/>
      <c r="DL699" s="1490"/>
      <c r="DM699" s="1490"/>
      <c r="DN699" s="1490"/>
      <c r="DO699" s="1490"/>
      <c r="DP699" s="1490"/>
      <c r="DQ699" s="1490"/>
      <c r="DR699" s="1516"/>
    </row>
    <row r="700" spans="1:122" ht="15" customHeight="1">
      <c r="A700" s="1863" t="str">
        <f>BA700&amp;"."&amp;BB700&amp;"."&amp;BC700</f>
        <v>11.3.3</v>
      </c>
      <c r="B700" s="1864"/>
      <c r="C700" s="1864"/>
      <c r="D700" s="1864"/>
      <c r="E700" s="475" t="s">
        <v>1627</v>
      </c>
      <c r="F700" s="275"/>
      <c r="G700" s="275"/>
      <c r="H700" s="479"/>
      <c r="I700" s="275"/>
      <c r="J700" s="475"/>
      <c r="K700" s="475"/>
      <c r="L700" s="475"/>
      <c r="M700" s="475"/>
      <c r="N700" s="475"/>
      <c r="O700" s="475"/>
      <c r="P700" s="475"/>
      <c r="Q700" s="475"/>
      <c r="R700" s="475"/>
      <c r="S700" s="475"/>
      <c r="T700" s="475"/>
      <c r="U700" s="475"/>
      <c r="V700" s="475"/>
      <c r="W700" s="475"/>
      <c r="X700" s="475"/>
      <c r="Y700" s="475"/>
      <c r="Z700" s="475"/>
      <c r="AA700" s="475"/>
      <c r="AB700" s="475"/>
      <c r="AC700" s="475"/>
      <c r="AD700" s="475"/>
      <c r="AE700" s="475"/>
      <c r="AF700" s="475"/>
      <c r="AG700" s="475"/>
      <c r="AH700" s="475"/>
      <c r="AI700" s="475"/>
      <c r="AJ700" s="475"/>
      <c r="AK700" s="475"/>
      <c r="AL700" s="475"/>
      <c r="AM700" s="475"/>
      <c r="AN700" s="475"/>
      <c r="AO700" s="475"/>
      <c r="AP700" s="475"/>
      <c r="AQ700" s="475"/>
      <c r="AR700" s="475"/>
      <c r="AS700" s="475"/>
      <c r="AT700" s="475"/>
      <c r="AU700" s="475"/>
      <c r="AV700" s="475"/>
      <c r="AW700" s="475"/>
      <c r="AX700" s="475"/>
      <c r="AY700" s="471"/>
      <c r="BA700" s="192">
        <f t="shared" si="211"/>
        <v>11</v>
      </c>
      <c r="BB700" s="192">
        <f t="shared" si="211"/>
        <v>3</v>
      </c>
      <c r="BC700" s="193">
        <f>BC699+1</f>
        <v>3</v>
      </c>
      <c r="BD700" s="192"/>
      <c r="BE700" s="192"/>
      <c r="BF700" s="192"/>
      <c r="BG700" s="559" t="str">
        <f t="shared" ca="1" si="202"/>
        <v/>
      </c>
      <c r="BH700" s="560" t="str">
        <f t="shared" ca="1" si="203"/>
        <v/>
      </c>
      <c r="BI700" s="560" t="str">
        <f t="shared" ca="1" si="204"/>
        <v/>
      </c>
      <c r="BJ700" s="560" t="str">
        <f t="shared" ca="1" si="205"/>
        <v/>
      </c>
      <c r="BK700" s="560" t="str">
        <f t="shared" ca="1" si="206"/>
        <v/>
      </c>
      <c r="BL700" s="561" t="str">
        <f t="shared" ca="1" si="207"/>
        <v/>
      </c>
      <c r="CV700" s="1488" t="s">
        <v>2265</v>
      </c>
      <c r="CW700" s="1489"/>
      <c r="CX700" s="1489"/>
      <c r="CY700" s="1489"/>
      <c r="CZ700" s="1489"/>
      <c r="DA700" s="1489"/>
      <c r="DB700" s="1489"/>
      <c r="DC700" s="1489"/>
      <c r="DD700" s="1859">
        <v>44643</v>
      </c>
      <c r="DE700" s="1860"/>
      <c r="DF700" s="1860"/>
      <c r="DG700" s="1861"/>
      <c r="DH700" s="1490"/>
      <c r="DI700" s="1490"/>
      <c r="DJ700" s="1490"/>
      <c r="DK700" s="1490"/>
      <c r="DL700" s="1490"/>
      <c r="DM700" s="1490"/>
      <c r="DN700" s="1490"/>
      <c r="DO700" s="1490"/>
      <c r="DP700" s="1490"/>
      <c r="DQ700" s="1490"/>
      <c r="DR700" s="1516"/>
    </row>
    <row r="701" spans="1:122" ht="15" customHeight="1">
      <c r="A701" s="1297"/>
      <c r="B701" s="225"/>
      <c r="C701" s="225"/>
      <c r="D701" s="475"/>
      <c r="E701" s="475" t="s">
        <v>1628</v>
      </c>
      <c r="F701" s="225"/>
      <c r="G701" s="225"/>
      <c r="H701" s="225"/>
      <c r="I701" s="225"/>
      <c r="J701" s="225"/>
      <c r="K701" s="225"/>
      <c r="L701" s="225"/>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c r="AX701" s="225"/>
      <c r="AY701" s="223"/>
      <c r="BA701" s="192">
        <f t="shared" si="211"/>
        <v>11</v>
      </c>
      <c r="BB701" s="192">
        <f t="shared" si="211"/>
        <v>3</v>
      </c>
      <c r="BC701" s="192">
        <f>BC700</f>
        <v>3</v>
      </c>
      <c r="BD701" s="192"/>
      <c r="BE701" s="192"/>
      <c r="BF701" s="192"/>
      <c r="BG701" s="559" t="str">
        <f t="shared" ca="1" si="202"/>
        <v/>
      </c>
      <c r="BH701" s="560" t="str">
        <f t="shared" ca="1" si="203"/>
        <v/>
      </c>
      <c r="BI701" s="560" t="str">
        <f t="shared" ca="1" si="204"/>
        <v/>
      </c>
      <c r="BJ701" s="560" t="str">
        <f t="shared" ca="1" si="205"/>
        <v/>
      </c>
      <c r="BK701" s="560" t="str">
        <f t="shared" ca="1" si="206"/>
        <v/>
      </c>
      <c r="BL701" s="561" t="str">
        <f t="shared" ca="1" si="207"/>
        <v/>
      </c>
      <c r="CV701" s="1545"/>
      <c r="CW701" s="1530"/>
      <c r="CX701" s="1530"/>
      <c r="CY701" s="1530"/>
      <c r="CZ701" s="1530"/>
      <c r="DA701" s="1530"/>
      <c r="DB701" s="1530"/>
      <c r="DC701" s="1530"/>
      <c r="DD701" s="1991"/>
      <c r="DE701" s="1992"/>
      <c r="DF701" s="1992"/>
      <c r="DG701" s="1993"/>
      <c r="DH701" s="1490"/>
      <c r="DI701" s="1490"/>
      <c r="DJ701" s="1490"/>
      <c r="DK701" s="1490"/>
      <c r="DL701" s="1490"/>
      <c r="DM701" s="1490"/>
      <c r="DN701" s="1490"/>
      <c r="DO701" s="1490"/>
      <c r="DP701" s="1490"/>
      <c r="DQ701" s="1490"/>
      <c r="DR701" s="1516"/>
    </row>
    <row r="702" spans="1:122" ht="15" customHeight="1">
      <c r="A702" s="1863" t="str">
        <f>BA702&amp;"."&amp;BB702</f>
        <v>11.4</v>
      </c>
      <c r="B702" s="1864"/>
      <c r="C702" s="1864"/>
      <c r="D702" s="475" t="s">
        <v>1535</v>
      </c>
      <c r="E702" s="2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c r="AC702" s="475"/>
      <c r="AD702" s="475"/>
      <c r="AE702" s="475"/>
      <c r="AF702" s="475"/>
      <c r="AG702" s="475"/>
      <c r="AH702" s="475"/>
      <c r="AI702" s="475"/>
      <c r="AJ702" s="475"/>
      <c r="AK702" s="475"/>
      <c r="AL702" s="475"/>
      <c r="AM702" s="475"/>
      <c r="AN702" s="475"/>
      <c r="AO702" s="475"/>
      <c r="AP702" s="475"/>
      <c r="AQ702" s="475"/>
      <c r="AR702" s="475"/>
      <c r="AS702" s="475"/>
      <c r="AT702" s="475"/>
      <c r="AU702" s="475"/>
      <c r="AV702" s="475"/>
      <c r="AW702" s="475"/>
      <c r="AX702" s="475"/>
      <c r="AY702" s="471"/>
      <c r="BA702" s="192">
        <f t="shared" ref="BA702:BA733" si="212">BA701</f>
        <v>11</v>
      </c>
      <c r="BB702" s="193">
        <f>BB701+1</f>
        <v>4</v>
      </c>
      <c r="BD702" s="192"/>
      <c r="BE702" s="192"/>
      <c r="BF702" s="192"/>
      <c r="BG702" s="559" t="str">
        <f t="shared" ca="1" si="202"/>
        <v/>
      </c>
      <c r="BH702" s="560" t="str">
        <f t="shared" ca="1" si="203"/>
        <v/>
      </c>
      <c r="BI702" s="560" t="str">
        <f t="shared" ca="1" si="204"/>
        <v/>
      </c>
      <c r="BJ702" s="560" t="str">
        <f t="shared" ca="1" si="205"/>
        <v/>
      </c>
      <c r="BK702" s="560" t="str">
        <f t="shared" ca="1" si="206"/>
        <v/>
      </c>
      <c r="BL702" s="561" t="str">
        <f t="shared" ca="1" si="207"/>
        <v/>
      </c>
      <c r="CV702" s="1488" t="s">
        <v>2265</v>
      </c>
      <c r="CW702" s="1489"/>
      <c r="CX702" s="1489"/>
      <c r="CY702" s="1489"/>
      <c r="CZ702" s="1489"/>
      <c r="DA702" s="1489"/>
      <c r="DB702" s="1489"/>
      <c r="DC702" s="1489"/>
      <c r="DD702" s="1859">
        <v>44643</v>
      </c>
      <c r="DE702" s="1860"/>
      <c r="DF702" s="1860"/>
      <c r="DG702" s="1861"/>
      <c r="DH702" s="1490"/>
      <c r="DI702" s="1490"/>
      <c r="DJ702" s="1490"/>
      <c r="DK702" s="1490"/>
      <c r="DL702" s="1490"/>
      <c r="DM702" s="1490"/>
      <c r="DN702" s="1490"/>
      <c r="DO702" s="1490"/>
      <c r="DP702" s="1490"/>
      <c r="DQ702" s="1490"/>
      <c r="DR702" s="1516"/>
    </row>
    <row r="703" spans="1:122" ht="15" customHeight="1">
      <c r="A703" s="1297"/>
      <c r="B703" s="225"/>
      <c r="C703" s="225"/>
      <c r="D703" s="225" t="s">
        <v>1630</v>
      </c>
      <c r="E703" s="211"/>
      <c r="F703" s="225"/>
      <c r="G703" s="225"/>
      <c r="H703" s="225"/>
      <c r="I703" s="225"/>
      <c r="J703" s="225"/>
      <c r="K703" s="225"/>
      <c r="L703" s="225"/>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c r="AX703" s="225"/>
      <c r="AY703" s="223"/>
      <c r="BA703" s="192">
        <f t="shared" si="212"/>
        <v>11</v>
      </c>
      <c r="BB703" s="192">
        <f>BB702</f>
        <v>4</v>
      </c>
      <c r="BD703" s="192"/>
      <c r="BE703" s="192"/>
      <c r="BF703" s="192"/>
      <c r="BG703" s="559" t="str">
        <f t="shared" ca="1" si="202"/>
        <v/>
      </c>
      <c r="BH703" s="560" t="str">
        <f t="shared" ca="1" si="203"/>
        <v/>
      </c>
      <c r="BI703" s="560" t="str">
        <f t="shared" ca="1" si="204"/>
        <v/>
      </c>
      <c r="BJ703" s="560" t="str">
        <f t="shared" ca="1" si="205"/>
        <v/>
      </c>
      <c r="BK703" s="560" t="str">
        <f t="shared" ca="1" si="206"/>
        <v/>
      </c>
      <c r="BL703" s="561" t="str">
        <f t="shared" ca="1" si="207"/>
        <v/>
      </c>
      <c r="CV703" s="1545"/>
      <c r="CW703" s="1530"/>
      <c r="CX703" s="1530"/>
      <c r="CY703" s="1530"/>
      <c r="CZ703" s="1530"/>
      <c r="DA703" s="1530"/>
      <c r="DB703" s="1530"/>
      <c r="DC703" s="1530"/>
      <c r="DD703" s="1991"/>
      <c r="DE703" s="1992"/>
      <c r="DF703" s="1992"/>
      <c r="DG703" s="1993"/>
      <c r="DH703" s="1490"/>
      <c r="DI703" s="1490"/>
      <c r="DJ703" s="1490"/>
      <c r="DK703" s="1490"/>
      <c r="DL703" s="1490"/>
      <c r="DM703" s="1490"/>
      <c r="DN703" s="1490"/>
      <c r="DO703" s="1490"/>
      <c r="DP703" s="1490"/>
      <c r="DQ703" s="1490"/>
      <c r="DR703" s="1516"/>
    </row>
    <row r="704" spans="1:122" ht="15" customHeight="1">
      <c r="A704" s="1297"/>
      <c r="B704" s="225"/>
      <c r="C704" s="225"/>
      <c r="D704" s="225"/>
      <c r="E704" s="978" t="s">
        <v>1492</v>
      </c>
      <c r="F704" s="979"/>
      <c r="G704" s="979"/>
      <c r="H704" s="979"/>
      <c r="I704" s="1306"/>
      <c r="J704" s="1461" t="s">
        <v>1637</v>
      </c>
      <c r="K704" s="1455"/>
      <c r="L704" s="1455"/>
      <c r="M704" s="1455"/>
      <c r="N704" s="1455"/>
      <c r="O704" s="1455"/>
      <c r="P704" s="1455"/>
      <c r="Q704" s="1455"/>
      <c r="R704" s="1455"/>
      <c r="S704" s="1455"/>
      <c r="T704" s="1455"/>
      <c r="U704" s="1455"/>
      <c r="V704" s="1455"/>
      <c r="W704" s="1292"/>
      <c r="X704" s="225"/>
      <c r="Y704" s="225"/>
      <c r="Z704" s="225"/>
      <c r="AA704" s="225"/>
      <c r="AB704" s="225"/>
      <c r="AC704" s="225"/>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c r="AX704" s="225"/>
      <c r="AY704" s="223"/>
      <c r="BA704" s="192">
        <f t="shared" si="212"/>
        <v>11</v>
      </c>
      <c r="BB704" s="192">
        <f>BB703</f>
        <v>4</v>
      </c>
      <c r="BD704" s="192"/>
      <c r="BE704" s="192"/>
      <c r="BF704" s="192"/>
      <c r="BG704" s="559" t="str">
        <f t="shared" ca="1" si="202"/>
        <v/>
      </c>
      <c r="BH704" s="560" t="str">
        <f t="shared" ca="1" si="203"/>
        <v/>
      </c>
      <c r="BI704" s="560" t="str">
        <f t="shared" ca="1" si="204"/>
        <v/>
      </c>
      <c r="BJ704" s="560" t="str">
        <f t="shared" ca="1" si="205"/>
        <v/>
      </c>
      <c r="BK704" s="560" t="str">
        <f t="shared" ca="1" si="206"/>
        <v/>
      </c>
      <c r="BL704" s="561" t="str">
        <f t="shared" ca="1" si="207"/>
        <v/>
      </c>
      <c r="CV704" s="1545"/>
      <c r="CW704" s="1530"/>
      <c r="CX704" s="1530"/>
      <c r="CY704" s="1530"/>
      <c r="CZ704" s="1530"/>
      <c r="DA704" s="1530"/>
      <c r="DB704" s="1530"/>
      <c r="DC704" s="1530"/>
      <c r="DD704" s="1991"/>
      <c r="DE704" s="1992"/>
      <c r="DF704" s="1992"/>
      <c r="DG704" s="1993"/>
      <c r="DH704" s="1490"/>
      <c r="DI704" s="1490"/>
      <c r="DJ704" s="1490"/>
      <c r="DK704" s="1490"/>
      <c r="DL704" s="1490"/>
      <c r="DM704" s="1490"/>
      <c r="DN704" s="1490"/>
      <c r="DO704" s="1490"/>
      <c r="DP704" s="1490"/>
      <c r="DQ704" s="1490"/>
      <c r="DR704" s="1516"/>
    </row>
    <row r="705" spans="1:122" ht="15" customHeight="1">
      <c r="A705" s="1297"/>
      <c r="B705" s="225"/>
      <c r="C705" s="225"/>
      <c r="D705" s="225"/>
      <c r="E705" s="981" t="s">
        <v>1633</v>
      </c>
      <c r="F705" s="982"/>
      <c r="G705" s="982"/>
      <c r="H705" s="982"/>
      <c r="I705" s="1308"/>
      <c r="J705" s="1457" t="s">
        <v>1638</v>
      </c>
      <c r="K705" s="1456"/>
      <c r="L705" s="1456"/>
      <c r="M705" s="1456"/>
      <c r="N705" s="1456"/>
      <c r="O705" s="1456"/>
      <c r="P705" s="1456"/>
      <c r="Q705" s="1456"/>
      <c r="R705" s="1456"/>
      <c r="S705" s="1456"/>
      <c r="T705" s="1456"/>
      <c r="U705" s="1456"/>
      <c r="V705" s="1456"/>
      <c r="W705" s="1299"/>
      <c r="X705" s="225"/>
      <c r="Y705" s="225"/>
      <c r="Z705" s="225"/>
      <c r="AA705" s="225"/>
      <c r="AB705" s="225"/>
      <c r="AC705" s="225"/>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c r="AX705" s="225"/>
      <c r="AY705" s="223"/>
      <c r="BA705" s="192">
        <f t="shared" si="212"/>
        <v>11</v>
      </c>
      <c r="BB705" s="192">
        <f>BB704</f>
        <v>4</v>
      </c>
      <c r="BD705" s="192"/>
      <c r="BE705" s="192"/>
      <c r="BF705" s="192"/>
      <c r="BG705" s="559" t="str">
        <f t="shared" ca="1" si="202"/>
        <v/>
      </c>
      <c r="BH705" s="560" t="str">
        <f t="shared" ca="1" si="203"/>
        <v/>
      </c>
      <c r="BI705" s="560" t="str">
        <f t="shared" ca="1" si="204"/>
        <v/>
      </c>
      <c r="BJ705" s="560" t="str">
        <f t="shared" ca="1" si="205"/>
        <v/>
      </c>
      <c r="BK705" s="560" t="str">
        <f t="shared" ca="1" si="206"/>
        <v/>
      </c>
      <c r="BL705" s="561" t="str">
        <f t="shared" ca="1" si="207"/>
        <v/>
      </c>
      <c r="CV705" s="1545"/>
      <c r="CW705" s="1530"/>
      <c r="CX705" s="1530"/>
      <c r="CY705" s="1530"/>
      <c r="CZ705" s="1530"/>
      <c r="DA705" s="1530"/>
      <c r="DB705" s="1530"/>
      <c r="DC705" s="1530"/>
      <c r="DD705" s="1991"/>
      <c r="DE705" s="1992"/>
      <c r="DF705" s="1992"/>
      <c r="DG705" s="1993"/>
      <c r="DH705" s="1490"/>
      <c r="DI705" s="1490"/>
      <c r="DJ705" s="1490"/>
      <c r="DK705" s="1490"/>
      <c r="DL705" s="1490"/>
      <c r="DM705" s="1490"/>
      <c r="DN705" s="1490"/>
      <c r="DO705" s="1490"/>
      <c r="DP705" s="1490"/>
      <c r="DQ705" s="1490"/>
      <c r="DR705" s="1516"/>
    </row>
    <row r="706" spans="1:122" ht="15" customHeight="1">
      <c r="A706" s="1297"/>
      <c r="B706" s="225"/>
      <c r="C706" s="225"/>
      <c r="D706" s="225"/>
      <c r="E706" s="984" t="s">
        <v>1635</v>
      </c>
      <c r="F706" s="985"/>
      <c r="G706" s="985"/>
      <c r="H706" s="985"/>
      <c r="I706" s="1310"/>
      <c r="J706" s="1460" t="s">
        <v>1643</v>
      </c>
      <c r="K706" s="1459"/>
      <c r="L706" s="1459"/>
      <c r="M706" s="1459"/>
      <c r="N706" s="1459"/>
      <c r="O706" s="1459"/>
      <c r="P706" s="1459"/>
      <c r="Q706" s="1459"/>
      <c r="R706" s="1459"/>
      <c r="S706" s="1459"/>
      <c r="T706" s="1459"/>
      <c r="U706" s="1459"/>
      <c r="V706" s="1459"/>
      <c r="W706" s="1296"/>
      <c r="X706" s="225"/>
      <c r="Y706" s="225"/>
      <c r="Z706" s="225"/>
      <c r="AA706" s="225"/>
      <c r="AB706" s="225"/>
      <c r="AC706" s="225"/>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c r="AX706" s="225"/>
      <c r="AY706" s="223"/>
      <c r="BA706" s="192">
        <f t="shared" si="212"/>
        <v>11</v>
      </c>
      <c r="BB706" s="192">
        <f>BB705</f>
        <v>4</v>
      </c>
      <c r="BD706" s="192"/>
      <c r="BE706" s="192"/>
      <c r="BF706" s="192"/>
      <c r="BG706" s="559" t="str">
        <f t="shared" ca="1" si="202"/>
        <v/>
      </c>
      <c r="BH706" s="560" t="str">
        <f t="shared" ca="1" si="203"/>
        <v/>
      </c>
      <c r="BI706" s="560" t="str">
        <f t="shared" ca="1" si="204"/>
        <v/>
      </c>
      <c r="BJ706" s="560" t="str">
        <f t="shared" ca="1" si="205"/>
        <v/>
      </c>
      <c r="BK706" s="560" t="str">
        <f t="shared" ca="1" si="206"/>
        <v/>
      </c>
      <c r="BL706" s="561" t="str">
        <f t="shared" ca="1" si="207"/>
        <v/>
      </c>
      <c r="CV706" s="1545"/>
      <c r="CW706" s="1530"/>
      <c r="CX706" s="1530"/>
      <c r="CY706" s="1530"/>
      <c r="CZ706" s="1530"/>
      <c r="DA706" s="1530"/>
      <c r="DB706" s="1530"/>
      <c r="DC706" s="1530"/>
      <c r="DD706" s="1991"/>
      <c r="DE706" s="1992"/>
      <c r="DF706" s="1992"/>
      <c r="DG706" s="1993"/>
      <c r="DH706" s="1490"/>
      <c r="DI706" s="1490"/>
      <c r="DJ706" s="1490"/>
      <c r="DK706" s="1490"/>
      <c r="DL706" s="1490"/>
      <c r="DM706" s="1490"/>
      <c r="DN706" s="1490"/>
      <c r="DO706" s="1490"/>
      <c r="DP706" s="1490"/>
      <c r="DQ706" s="1490"/>
      <c r="DR706" s="1516"/>
    </row>
    <row r="707" spans="1:122" ht="15" customHeight="1">
      <c r="A707" s="1863" t="str">
        <f>BA707&amp;"."&amp;BB707</f>
        <v>11.5</v>
      </c>
      <c r="B707" s="1864"/>
      <c r="C707" s="1864"/>
      <c r="D707" s="475" t="s">
        <v>1536</v>
      </c>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c r="AX707" s="225"/>
      <c r="AY707" s="223"/>
      <c r="BA707" s="192">
        <f t="shared" si="212"/>
        <v>11</v>
      </c>
      <c r="BB707" s="193">
        <f>BB706+1</f>
        <v>5</v>
      </c>
      <c r="BD707" s="192"/>
      <c r="BE707" s="192"/>
      <c r="BF707" s="192"/>
      <c r="BG707" s="559" t="str">
        <f t="shared" ca="1" si="202"/>
        <v/>
      </c>
      <c r="BH707" s="560" t="str">
        <f t="shared" ca="1" si="203"/>
        <v/>
      </c>
      <c r="BI707" s="560" t="str">
        <f t="shared" ca="1" si="204"/>
        <v/>
      </c>
      <c r="BJ707" s="560" t="str">
        <f t="shared" ca="1" si="205"/>
        <v/>
      </c>
      <c r="BK707" s="560" t="str">
        <f t="shared" ca="1" si="206"/>
        <v/>
      </c>
      <c r="BL707" s="561" t="str">
        <f t="shared" ca="1" si="207"/>
        <v/>
      </c>
      <c r="CV707" s="1488" t="s">
        <v>2265</v>
      </c>
      <c r="CW707" s="1489"/>
      <c r="CX707" s="1489"/>
      <c r="CY707" s="1489"/>
      <c r="CZ707" s="1489"/>
      <c r="DA707" s="1489"/>
      <c r="DB707" s="1489"/>
      <c r="DC707" s="1489"/>
      <c r="DD707" s="1859">
        <v>44643</v>
      </c>
      <c r="DE707" s="1860"/>
      <c r="DF707" s="1860"/>
      <c r="DG707" s="1861"/>
      <c r="DH707" s="1490"/>
      <c r="DI707" s="1490"/>
      <c r="DJ707" s="1490"/>
      <c r="DK707" s="1490"/>
      <c r="DL707" s="1490"/>
      <c r="DM707" s="1490"/>
      <c r="DN707" s="1490"/>
      <c r="DO707" s="1490"/>
      <c r="DP707" s="1490"/>
      <c r="DQ707" s="1490"/>
      <c r="DR707" s="1516"/>
    </row>
    <row r="708" spans="1:122" ht="15" customHeight="1">
      <c r="A708" s="1297"/>
      <c r="B708" s="225"/>
      <c r="C708" s="225"/>
      <c r="D708" s="225" t="s">
        <v>1631</v>
      </c>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c r="AX708" s="225"/>
      <c r="AY708" s="223"/>
      <c r="BA708" s="192">
        <f t="shared" si="212"/>
        <v>11</v>
      </c>
      <c r="BB708" s="192">
        <f>BB707</f>
        <v>5</v>
      </c>
      <c r="BD708" s="192"/>
      <c r="BE708" s="192"/>
      <c r="BF708" s="192"/>
      <c r="BG708" s="559" t="str">
        <f t="shared" ca="1" si="202"/>
        <v/>
      </c>
      <c r="BH708" s="560" t="str">
        <f t="shared" ca="1" si="203"/>
        <v/>
      </c>
      <c r="BI708" s="560" t="str">
        <f t="shared" ca="1" si="204"/>
        <v/>
      </c>
      <c r="BJ708" s="560" t="str">
        <f t="shared" ca="1" si="205"/>
        <v/>
      </c>
      <c r="BK708" s="560" t="str">
        <f t="shared" ca="1" si="206"/>
        <v/>
      </c>
      <c r="BL708" s="561" t="str">
        <f t="shared" ca="1" si="207"/>
        <v/>
      </c>
      <c r="CV708" s="1545"/>
      <c r="CW708" s="1530"/>
      <c r="CX708" s="1530"/>
      <c r="CY708" s="1530"/>
      <c r="CZ708" s="1530"/>
      <c r="DA708" s="1530"/>
      <c r="DB708" s="1530"/>
      <c r="DC708" s="1530"/>
      <c r="DD708" s="1991"/>
      <c r="DE708" s="1992"/>
      <c r="DF708" s="1992"/>
      <c r="DG708" s="1993"/>
      <c r="DH708" s="1490"/>
      <c r="DI708" s="1490"/>
      <c r="DJ708" s="1490"/>
      <c r="DK708" s="1490"/>
      <c r="DL708" s="1490"/>
      <c r="DM708" s="1490"/>
      <c r="DN708" s="1490"/>
      <c r="DO708" s="1490"/>
      <c r="DP708" s="1490"/>
      <c r="DQ708" s="1490"/>
      <c r="DR708" s="1516"/>
    </row>
    <row r="709" spans="1:122" ht="15" customHeight="1">
      <c r="A709" s="1297"/>
      <c r="B709" s="225"/>
      <c r="C709" s="225"/>
      <c r="D709" s="225" t="s">
        <v>1644</v>
      </c>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c r="AX709" s="225"/>
      <c r="AY709" s="223"/>
      <c r="BA709" s="192">
        <f t="shared" si="212"/>
        <v>11</v>
      </c>
      <c r="BB709" s="192">
        <f>BB708</f>
        <v>5</v>
      </c>
      <c r="BD709" s="192"/>
      <c r="BE709" s="192"/>
      <c r="BF709" s="192"/>
      <c r="BG709" s="559" t="str">
        <f t="shared" ca="1" si="202"/>
        <v/>
      </c>
      <c r="BH709" s="560" t="str">
        <f t="shared" ca="1" si="203"/>
        <v/>
      </c>
      <c r="BI709" s="560" t="str">
        <f t="shared" ca="1" si="204"/>
        <v/>
      </c>
      <c r="BJ709" s="560" t="str">
        <f t="shared" ca="1" si="205"/>
        <v/>
      </c>
      <c r="BK709" s="560" t="str">
        <f t="shared" ca="1" si="206"/>
        <v/>
      </c>
      <c r="BL709" s="561" t="str">
        <f t="shared" ca="1" si="207"/>
        <v/>
      </c>
      <c r="CV709" s="1545"/>
      <c r="CW709" s="1530"/>
      <c r="CX709" s="1530"/>
      <c r="CY709" s="1530"/>
      <c r="CZ709" s="1530"/>
      <c r="DA709" s="1530"/>
      <c r="DB709" s="1530"/>
      <c r="DC709" s="1530"/>
      <c r="DD709" s="1991"/>
      <c r="DE709" s="1992"/>
      <c r="DF709" s="1992"/>
      <c r="DG709" s="1993"/>
      <c r="DH709" s="1490"/>
      <c r="DI709" s="1490"/>
      <c r="DJ709" s="1490"/>
      <c r="DK709" s="1490"/>
      <c r="DL709" s="1490"/>
      <c r="DM709" s="1490"/>
      <c r="DN709" s="1490"/>
      <c r="DO709" s="1490"/>
      <c r="DP709" s="1490"/>
      <c r="DQ709" s="1490"/>
      <c r="DR709" s="1516"/>
    </row>
    <row r="710" spans="1:122" ht="15" customHeight="1">
      <c r="A710" s="1297"/>
      <c r="B710" s="225"/>
      <c r="C710" s="225"/>
      <c r="D710" s="225"/>
      <c r="E710" s="978" t="s">
        <v>1492</v>
      </c>
      <c r="F710" s="979"/>
      <c r="G710" s="979"/>
      <c r="H710" s="979"/>
      <c r="I710" s="1306"/>
      <c r="J710" s="1461" t="s">
        <v>1632</v>
      </c>
      <c r="K710" s="1455"/>
      <c r="L710" s="1455"/>
      <c r="M710" s="1455"/>
      <c r="N710" s="1455"/>
      <c r="O710" s="1455"/>
      <c r="P710" s="1455"/>
      <c r="Q710" s="1455"/>
      <c r="R710" s="1455"/>
      <c r="S710" s="1455"/>
      <c r="T710" s="1455"/>
      <c r="U710" s="1455"/>
      <c r="V710" s="1455"/>
      <c r="W710" s="1292"/>
      <c r="X710" s="225"/>
      <c r="Y710" s="225"/>
      <c r="Z710" s="225"/>
      <c r="AA710" s="225"/>
      <c r="AB710" s="225"/>
      <c r="AC710" s="225"/>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c r="AX710" s="225"/>
      <c r="AY710" s="223"/>
      <c r="BA710" s="192">
        <f t="shared" si="212"/>
        <v>11</v>
      </c>
      <c r="BB710" s="192">
        <f>BB709</f>
        <v>5</v>
      </c>
      <c r="BD710" s="192"/>
      <c r="BE710" s="192"/>
      <c r="BF710" s="192"/>
      <c r="BG710" s="559" t="str">
        <f t="shared" ca="1" si="202"/>
        <v/>
      </c>
      <c r="BH710" s="560" t="str">
        <f t="shared" ca="1" si="203"/>
        <v/>
      </c>
      <c r="BI710" s="560" t="str">
        <f t="shared" ca="1" si="204"/>
        <v/>
      </c>
      <c r="BJ710" s="560" t="str">
        <f t="shared" ca="1" si="205"/>
        <v/>
      </c>
      <c r="BK710" s="560" t="str">
        <f t="shared" ca="1" si="206"/>
        <v/>
      </c>
      <c r="BL710" s="561" t="str">
        <f t="shared" ca="1" si="207"/>
        <v/>
      </c>
      <c r="CV710" s="1545"/>
      <c r="CW710" s="1530"/>
      <c r="CX710" s="1530"/>
      <c r="CY710" s="1530"/>
      <c r="CZ710" s="1530"/>
      <c r="DA710" s="1530"/>
      <c r="DB710" s="1530"/>
      <c r="DC710" s="1530"/>
      <c r="DD710" s="1991"/>
      <c r="DE710" s="1992"/>
      <c r="DF710" s="1992"/>
      <c r="DG710" s="1993"/>
      <c r="DH710" s="1490"/>
      <c r="DI710" s="1490"/>
      <c r="DJ710" s="1490"/>
      <c r="DK710" s="1490"/>
      <c r="DL710" s="1490"/>
      <c r="DM710" s="1490"/>
      <c r="DN710" s="1490"/>
      <c r="DO710" s="1490"/>
      <c r="DP710" s="1490"/>
      <c r="DQ710" s="1490"/>
      <c r="DR710" s="1516"/>
    </row>
    <row r="711" spans="1:122" ht="15" customHeight="1">
      <c r="A711" s="1297"/>
      <c r="B711" s="225"/>
      <c r="C711" s="225"/>
      <c r="D711" s="225"/>
      <c r="E711" s="981" t="s">
        <v>1633</v>
      </c>
      <c r="F711" s="982"/>
      <c r="G711" s="982"/>
      <c r="H711" s="982"/>
      <c r="I711" s="1308"/>
      <c r="J711" s="1457" t="s">
        <v>1634</v>
      </c>
      <c r="K711" s="1456"/>
      <c r="L711" s="1456"/>
      <c r="M711" s="1456"/>
      <c r="N711" s="1456"/>
      <c r="O711" s="1456"/>
      <c r="P711" s="1456"/>
      <c r="Q711" s="1456"/>
      <c r="R711" s="1456"/>
      <c r="S711" s="1456"/>
      <c r="T711" s="1456"/>
      <c r="U711" s="1456"/>
      <c r="V711" s="1456"/>
      <c r="W711" s="1299"/>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223"/>
      <c r="BA711" s="192">
        <f t="shared" si="212"/>
        <v>11</v>
      </c>
      <c r="BB711" s="192">
        <f>BB710</f>
        <v>5</v>
      </c>
      <c r="BD711" s="192"/>
      <c r="BE711" s="192"/>
      <c r="BF711" s="192"/>
      <c r="BG711" s="559" t="str">
        <f t="shared" ca="1" si="202"/>
        <v/>
      </c>
      <c r="BH711" s="560" t="str">
        <f t="shared" ca="1" si="203"/>
        <v/>
      </c>
      <c r="BI711" s="560" t="str">
        <f t="shared" ca="1" si="204"/>
        <v/>
      </c>
      <c r="BJ711" s="560" t="str">
        <f t="shared" ca="1" si="205"/>
        <v/>
      </c>
      <c r="BK711" s="560" t="str">
        <f t="shared" ca="1" si="206"/>
        <v/>
      </c>
      <c r="BL711" s="561" t="str">
        <f t="shared" ca="1" si="207"/>
        <v/>
      </c>
      <c r="CV711" s="1545"/>
      <c r="CW711" s="1530"/>
      <c r="CX711" s="1530"/>
      <c r="CY711" s="1530"/>
      <c r="CZ711" s="1530"/>
      <c r="DA711" s="1530"/>
      <c r="DB711" s="1530"/>
      <c r="DC711" s="1530"/>
      <c r="DD711" s="1991"/>
      <c r="DE711" s="1992"/>
      <c r="DF711" s="1992"/>
      <c r="DG711" s="1993"/>
      <c r="DH711" s="1490"/>
      <c r="DI711" s="1490"/>
      <c r="DJ711" s="1490"/>
      <c r="DK711" s="1490"/>
      <c r="DL711" s="1490"/>
      <c r="DM711" s="1490"/>
      <c r="DN711" s="1490"/>
      <c r="DO711" s="1490"/>
      <c r="DP711" s="1490"/>
      <c r="DQ711" s="1490"/>
      <c r="DR711" s="1516"/>
    </row>
    <row r="712" spans="1:122" ht="15" customHeight="1">
      <c r="A712" s="1297"/>
      <c r="B712" s="225"/>
      <c r="C712" s="225"/>
      <c r="D712" s="225"/>
      <c r="E712" s="984" t="s">
        <v>1635</v>
      </c>
      <c r="F712" s="985"/>
      <c r="G712" s="985"/>
      <c r="H712" s="985"/>
      <c r="I712" s="1310"/>
      <c r="J712" s="1460" t="s">
        <v>1636</v>
      </c>
      <c r="K712" s="1459"/>
      <c r="L712" s="1459"/>
      <c r="M712" s="1459"/>
      <c r="N712" s="1459"/>
      <c r="O712" s="1459"/>
      <c r="P712" s="1459"/>
      <c r="Q712" s="1459"/>
      <c r="R712" s="1459"/>
      <c r="S712" s="1459"/>
      <c r="T712" s="1459"/>
      <c r="U712" s="1459"/>
      <c r="V712" s="1459"/>
      <c r="W712" s="1296"/>
      <c r="X712" s="225"/>
      <c r="Y712" s="225"/>
      <c r="Z712" s="225"/>
      <c r="AA712" s="225"/>
      <c r="AB712" s="225"/>
      <c r="AC712" s="225"/>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c r="AX712" s="225"/>
      <c r="AY712" s="223"/>
      <c r="BA712" s="192">
        <f t="shared" si="212"/>
        <v>11</v>
      </c>
      <c r="BB712" s="192">
        <f>BB711</f>
        <v>5</v>
      </c>
      <c r="BD712" s="192"/>
      <c r="BE712" s="192"/>
      <c r="BF712" s="192"/>
      <c r="BG712" s="559" t="str">
        <f t="shared" ca="1" si="202"/>
        <v/>
      </c>
      <c r="BH712" s="560" t="str">
        <f t="shared" ca="1" si="203"/>
        <v/>
      </c>
      <c r="BI712" s="560" t="str">
        <f t="shared" ca="1" si="204"/>
        <v/>
      </c>
      <c r="BJ712" s="560" t="str">
        <f t="shared" ca="1" si="205"/>
        <v/>
      </c>
      <c r="BK712" s="560" t="str">
        <f t="shared" ca="1" si="206"/>
        <v/>
      </c>
      <c r="BL712" s="561" t="str">
        <f t="shared" ca="1" si="207"/>
        <v/>
      </c>
      <c r="CV712" s="1545"/>
      <c r="CW712" s="1530"/>
      <c r="CX712" s="1530"/>
      <c r="CY712" s="1530"/>
      <c r="CZ712" s="1530"/>
      <c r="DA712" s="1530"/>
      <c r="DB712" s="1530"/>
      <c r="DC712" s="1530"/>
      <c r="DD712" s="1991"/>
      <c r="DE712" s="1992"/>
      <c r="DF712" s="1992"/>
      <c r="DG712" s="1993"/>
      <c r="DH712" s="1490"/>
      <c r="DI712" s="1490"/>
      <c r="DJ712" s="1490"/>
      <c r="DK712" s="1490"/>
      <c r="DL712" s="1490"/>
      <c r="DM712" s="1490"/>
      <c r="DN712" s="1490"/>
      <c r="DO712" s="1490"/>
      <c r="DP712" s="1490"/>
      <c r="DQ712" s="1490"/>
      <c r="DR712" s="1516"/>
    </row>
    <row r="713" spans="1:122" ht="15" customHeight="1">
      <c r="A713" s="1863" t="str">
        <f>BA713&amp;"."&amp;BB713</f>
        <v>11.6</v>
      </c>
      <c r="B713" s="1864"/>
      <c r="C713" s="1864"/>
      <c r="D713" s="475" t="s">
        <v>1639</v>
      </c>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c r="AX713" s="225"/>
      <c r="AY713" s="223"/>
      <c r="BA713" s="192">
        <f t="shared" si="212"/>
        <v>11</v>
      </c>
      <c r="BB713" s="193">
        <f>BB712+1</f>
        <v>6</v>
      </c>
      <c r="BD713" s="192"/>
      <c r="BE713" s="192"/>
      <c r="BF713" s="192"/>
      <c r="BG713" s="559" t="str">
        <f t="shared" ca="1" si="202"/>
        <v/>
      </c>
      <c r="BH713" s="560" t="str">
        <f t="shared" ca="1" si="203"/>
        <v/>
      </c>
      <c r="BI713" s="560" t="str">
        <f t="shared" ca="1" si="204"/>
        <v/>
      </c>
      <c r="BJ713" s="560" t="str">
        <f t="shared" ca="1" si="205"/>
        <v/>
      </c>
      <c r="BK713" s="560" t="str">
        <f t="shared" ca="1" si="206"/>
        <v/>
      </c>
      <c r="BL713" s="561" t="str">
        <f t="shared" ca="1" si="207"/>
        <v/>
      </c>
      <c r="CV713" s="1488" t="s">
        <v>2265</v>
      </c>
      <c r="CW713" s="1489"/>
      <c r="CX713" s="1489"/>
      <c r="CY713" s="1489"/>
      <c r="CZ713" s="1489"/>
      <c r="DA713" s="1489"/>
      <c r="DB713" s="1489"/>
      <c r="DC713" s="1489"/>
      <c r="DD713" s="1859">
        <v>44643</v>
      </c>
      <c r="DE713" s="1860"/>
      <c r="DF713" s="1860"/>
      <c r="DG713" s="1861"/>
      <c r="DH713" s="1490"/>
      <c r="DI713" s="1490"/>
      <c r="DJ713" s="1490"/>
      <c r="DK713" s="1490"/>
      <c r="DL713" s="1490"/>
      <c r="DM713" s="1490"/>
      <c r="DN713" s="1490"/>
      <c r="DO713" s="1490"/>
      <c r="DP713" s="1490"/>
      <c r="DQ713" s="1490"/>
      <c r="DR713" s="1516"/>
    </row>
    <row r="714" spans="1:122" ht="15" customHeight="1">
      <c r="A714" s="1297"/>
      <c r="B714" s="225"/>
      <c r="C714" s="225"/>
      <c r="D714" s="225" t="s">
        <v>1640</v>
      </c>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c r="AX714" s="225"/>
      <c r="AY714" s="223"/>
      <c r="BA714" s="192">
        <f t="shared" si="212"/>
        <v>11</v>
      </c>
      <c r="BB714" s="192">
        <f>BB713</f>
        <v>6</v>
      </c>
      <c r="BD714" s="192"/>
      <c r="BE714" s="192"/>
      <c r="BF714" s="192"/>
      <c r="BG714" s="559" t="str">
        <f t="shared" ca="1" si="202"/>
        <v/>
      </c>
      <c r="BH714" s="560" t="str">
        <f t="shared" ca="1" si="203"/>
        <v/>
      </c>
      <c r="BI714" s="560" t="str">
        <f t="shared" ca="1" si="204"/>
        <v/>
      </c>
      <c r="BJ714" s="560" t="str">
        <f t="shared" ca="1" si="205"/>
        <v/>
      </c>
      <c r="BK714" s="560" t="str">
        <f t="shared" ca="1" si="206"/>
        <v/>
      </c>
      <c r="BL714" s="561" t="str">
        <f t="shared" ca="1" si="207"/>
        <v/>
      </c>
      <c r="CV714" s="1545"/>
      <c r="CW714" s="1530"/>
      <c r="CX714" s="1530"/>
      <c r="CY714" s="1530"/>
      <c r="CZ714" s="1530"/>
      <c r="DA714" s="1530"/>
      <c r="DB714" s="1530"/>
      <c r="DC714" s="1530"/>
      <c r="DD714" s="1991"/>
      <c r="DE714" s="1992"/>
      <c r="DF714" s="1992"/>
      <c r="DG714" s="1993"/>
      <c r="DH714" s="1490"/>
      <c r="DI714" s="1490"/>
      <c r="DJ714" s="1490"/>
      <c r="DK714" s="1490"/>
      <c r="DL714" s="1490"/>
      <c r="DM714" s="1490"/>
      <c r="DN714" s="1490"/>
      <c r="DO714" s="1490"/>
      <c r="DP714" s="1490"/>
      <c r="DQ714" s="1490"/>
      <c r="DR714" s="1516"/>
    </row>
    <row r="715" spans="1:122" ht="15" customHeight="1">
      <c r="A715" s="1297"/>
      <c r="B715" s="225"/>
      <c r="C715" s="225"/>
      <c r="D715" s="225"/>
      <c r="E715" s="978" t="s">
        <v>1492</v>
      </c>
      <c r="F715" s="979"/>
      <c r="G715" s="979"/>
      <c r="H715" s="979"/>
      <c r="I715" s="1306"/>
      <c r="J715" s="1461" t="s">
        <v>1641</v>
      </c>
      <c r="K715" s="1455"/>
      <c r="L715" s="1455"/>
      <c r="M715" s="1455"/>
      <c r="N715" s="1455"/>
      <c r="O715" s="1455"/>
      <c r="P715" s="1455"/>
      <c r="Q715" s="1455"/>
      <c r="R715" s="1455"/>
      <c r="S715" s="1455"/>
      <c r="T715" s="1455"/>
      <c r="U715" s="1455"/>
      <c r="V715" s="1455"/>
      <c r="W715" s="1292"/>
      <c r="X715" s="225"/>
      <c r="Y715" s="225"/>
      <c r="Z715" s="225"/>
      <c r="AA715" s="225"/>
      <c r="AB715" s="225"/>
      <c r="AC715" s="225"/>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c r="AX715" s="225"/>
      <c r="AY715" s="223"/>
      <c r="BA715" s="192">
        <f t="shared" si="212"/>
        <v>11</v>
      </c>
      <c r="BB715" s="192">
        <f>BB714</f>
        <v>6</v>
      </c>
      <c r="BD715" s="192"/>
      <c r="BE715" s="192"/>
      <c r="BF715" s="192"/>
      <c r="BG715" s="559" t="str">
        <f t="shared" ca="1" si="202"/>
        <v/>
      </c>
      <c r="BH715" s="560" t="str">
        <f t="shared" ca="1" si="203"/>
        <v/>
      </c>
      <c r="BI715" s="560" t="str">
        <f t="shared" ca="1" si="204"/>
        <v/>
      </c>
      <c r="BJ715" s="560" t="str">
        <f t="shared" ca="1" si="205"/>
        <v/>
      </c>
      <c r="BK715" s="560" t="str">
        <f t="shared" ca="1" si="206"/>
        <v/>
      </c>
      <c r="BL715" s="561" t="str">
        <f t="shared" ca="1" si="207"/>
        <v/>
      </c>
      <c r="CV715" s="1545"/>
      <c r="CW715" s="1530"/>
      <c r="CX715" s="1530"/>
      <c r="CY715" s="1530"/>
      <c r="CZ715" s="1530"/>
      <c r="DA715" s="1530"/>
      <c r="DB715" s="1530"/>
      <c r="DC715" s="1530"/>
      <c r="DD715" s="1991"/>
      <c r="DE715" s="1992"/>
      <c r="DF715" s="1992"/>
      <c r="DG715" s="1993"/>
      <c r="DH715" s="1490"/>
      <c r="DI715" s="1490"/>
      <c r="DJ715" s="1490"/>
      <c r="DK715" s="1490"/>
      <c r="DL715" s="1490"/>
      <c r="DM715" s="1490"/>
      <c r="DN715" s="1490"/>
      <c r="DO715" s="1490"/>
      <c r="DP715" s="1490"/>
      <c r="DQ715" s="1490"/>
      <c r="DR715" s="1516"/>
    </row>
    <row r="716" spans="1:122" ht="15" customHeight="1">
      <c r="A716" s="1297"/>
      <c r="B716" s="225"/>
      <c r="C716" s="225"/>
      <c r="D716" s="225"/>
      <c r="E716" s="981" t="s">
        <v>1633</v>
      </c>
      <c r="F716" s="982"/>
      <c r="G716" s="982"/>
      <c r="H716" s="982"/>
      <c r="I716" s="1308"/>
      <c r="J716" s="1457" t="s">
        <v>1642</v>
      </c>
      <c r="K716" s="1456"/>
      <c r="L716" s="1456"/>
      <c r="M716" s="1456"/>
      <c r="N716" s="1456"/>
      <c r="O716" s="1456"/>
      <c r="P716" s="1456"/>
      <c r="Q716" s="1456"/>
      <c r="R716" s="1456"/>
      <c r="S716" s="1456"/>
      <c r="T716" s="1456"/>
      <c r="U716" s="1456"/>
      <c r="V716" s="1456"/>
      <c r="W716" s="1299"/>
      <c r="X716" s="225"/>
      <c r="Y716" s="225"/>
      <c r="Z716" s="225"/>
      <c r="AA716" s="225"/>
      <c r="AB716" s="225"/>
      <c r="AC716" s="225"/>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c r="AX716" s="225"/>
      <c r="AY716" s="223"/>
      <c r="BA716" s="192">
        <f t="shared" si="212"/>
        <v>11</v>
      </c>
      <c r="BB716" s="192">
        <f>BB715</f>
        <v>6</v>
      </c>
      <c r="BD716" s="192"/>
      <c r="BE716" s="192"/>
      <c r="BF716" s="192"/>
      <c r="BG716" s="559" t="str">
        <f t="shared" ca="1" si="202"/>
        <v/>
      </c>
      <c r="BH716" s="560" t="str">
        <f t="shared" ca="1" si="203"/>
        <v/>
      </c>
      <c r="BI716" s="560" t="str">
        <f t="shared" ca="1" si="204"/>
        <v/>
      </c>
      <c r="BJ716" s="560" t="str">
        <f t="shared" ca="1" si="205"/>
        <v/>
      </c>
      <c r="BK716" s="560" t="str">
        <f t="shared" ca="1" si="206"/>
        <v/>
      </c>
      <c r="BL716" s="561" t="str">
        <f t="shared" ca="1" si="207"/>
        <v/>
      </c>
      <c r="CV716" s="1545"/>
      <c r="CW716" s="1530"/>
      <c r="CX716" s="1530"/>
      <c r="CY716" s="1530"/>
      <c r="CZ716" s="1530"/>
      <c r="DA716" s="1530"/>
      <c r="DB716" s="1530"/>
      <c r="DC716" s="1530"/>
      <c r="DD716" s="1991"/>
      <c r="DE716" s="1992"/>
      <c r="DF716" s="1992"/>
      <c r="DG716" s="1993"/>
      <c r="DH716" s="1490"/>
      <c r="DI716" s="1490"/>
      <c r="DJ716" s="1490"/>
      <c r="DK716" s="1490"/>
      <c r="DL716" s="1490"/>
      <c r="DM716" s="1490"/>
      <c r="DN716" s="1490"/>
      <c r="DO716" s="1490"/>
      <c r="DP716" s="1490"/>
      <c r="DQ716" s="1490"/>
      <c r="DR716" s="1516"/>
    </row>
    <row r="717" spans="1:122" ht="15" customHeight="1">
      <c r="A717" s="1297"/>
      <c r="B717" s="225"/>
      <c r="C717" s="225"/>
      <c r="D717" s="225"/>
      <c r="E717" s="984" t="s">
        <v>1635</v>
      </c>
      <c r="F717" s="985"/>
      <c r="G717" s="985"/>
      <c r="H717" s="985"/>
      <c r="I717" s="1310"/>
      <c r="J717" s="1460" t="s">
        <v>1643</v>
      </c>
      <c r="K717" s="1459"/>
      <c r="L717" s="1459"/>
      <c r="M717" s="1459"/>
      <c r="N717" s="1459"/>
      <c r="O717" s="1459"/>
      <c r="P717" s="1459"/>
      <c r="Q717" s="1459"/>
      <c r="R717" s="1459"/>
      <c r="S717" s="1459"/>
      <c r="T717" s="1459"/>
      <c r="U717" s="1459"/>
      <c r="V717" s="1459"/>
      <c r="W717" s="1296"/>
      <c r="X717" s="225"/>
      <c r="Y717" s="225"/>
      <c r="Z717" s="225"/>
      <c r="AA717" s="225"/>
      <c r="AB717" s="225"/>
      <c r="AC717" s="225"/>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c r="AX717" s="225"/>
      <c r="AY717" s="223"/>
      <c r="BA717" s="192">
        <f t="shared" si="212"/>
        <v>11</v>
      </c>
      <c r="BB717" s="192">
        <f>BB716</f>
        <v>6</v>
      </c>
      <c r="BD717" s="192"/>
      <c r="BE717" s="192"/>
      <c r="BF717" s="192"/>
      <c r="BG717" s="559" t="str">
        <f t="shared" ca="1" si="202"/>
        <v/>
      </c>
      <c r="BH717" s="560" t="str">
        <f t="shared" ca="1" si="203"/>
        <v/>
      </c>
      <c r="BI717" s="560" t="str">
        <f t="shared" ca="1" si="204"/>
        <v/>
      </c>
      <c r="BJ717" s="560" t="str">
        <f t="shared" ca="1" si="205"/>
        <v/>
      </c>
      <c r="BK717" s="560" t="str">
        <f t="shared" ca="1" si="206"/>
        <v/>
      </c>
      <c r="BL717" s="561" t="str">
        <f t="shared" ca="1" si="207"/>
        <v/>
      </c>
      <c r="CV717" s="1545"/>
      <c r="CW717" s="1530"/>
      <c r="CX717" s="1530"/>
      <c r="CY717" s="1530"/>
      <c r="CZ717" s="1530"/>
      <c r="DA717" s="1530"/>
      <c r="DB717" s="1530"/>
      <c r="DC717" s="1530"/>
      <c r="DD717" s="1991"/>
      <c r="DE717" s="1992"/>
      <c r="DF717" s="1992"/>
      <c r="DG717" s="1993"/>
      <c r="DH717" s="1490"/>
      <c r="DI717" s="1490"/>
      <c r="DJ717" s="1490"/>
      <c r="DK717" s="1490"/>
      <c r="DL717" s="1490"/>
      <c r="DM717" s="1490"/>
      <c r="DN717" s="1490"/>
      <c r="DO717" s="1490"/>
      <c r="DP717" s="1490"/>
      <c r="DQ717" s="1490"/>
      <c r="DR717" s="1516"/>
    </row>
    <row r="718" spans="1:122" ht="15" customHeight="1">
      <c r="A718" s="218"/>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c r="AC718" s="219"/>
      <c r="AD718" s="219"/>
      <c r="AE718" s="219"/>
      <c r="AF718" s="219"/>
      <c r="AG718" s="219"/>
      <c r="AH718" s="219"/>
      <c r="AI718" s="219"/>
      <c r="AJ718" s="219"/>
      <c r="AK718" s="219"/>
      <c r="AL718" s="219"/>
      <c r="AM718" s="219"/>
      <c r="AN718" s="219"/>
      <c r="AO718" s="219"/>
      <c r="AP718" s="219"/>
      <c r="AQ718" s="219"/>
      <c r="AR718" s="219"/>
      <c r="AS718" s="219"/>
      <c r="AT718" s="219"/>
      <c r="AU718" s="219"/>
      <c r="AV718" s="219"/>
      <c r="AW718" s="219"/>
      <c r="AX718" s="219"/>
      <c r="AY718" s="40"/>
      <c r="BA718" s="192">
        <f t="shared" si="212"/>
        <v>11</v>
      </c>
      <c r="BB718" s="192">
        <f>BB717</f>
        <v>6</v>
      </c>
      <c r="BD718" s="192"/>
      <c r="BE718" s="192"/>
      <c r="BF718" s="192"/>
      <c r="BG718" s="559" t="str">
        <f t="shared" ca="1" si="202"/>
        <v/>
      </c>
      <c r="BH718" s="560" t="str">
        <f t="shared" ca="1" si="203"/>
        <v/>
      </c>
      <c r="BI718" s="560" t="str">
        <f t="shared" ca="1" si="204"/>
        <v/>
      </c>
      <c r="BJ718" s="560" t="str">
        <f t="shared" ca="1" si="205"/>
        <v/>
      </c>
      <c r="BK718" s="560" t="str">
        <f t="shared" ca="1" si="206"/>
        <v/>
      </c>
      <c r="BL718" s="561" t="str">
        <f t="shared" ca="1" si="207"/>
        <v/>
      </c>
      <c r="CV718" s="1517"/>
      <c r="CW718" s="1490"/>
      <c r="CX718" s="1490"/>
      <c r="CY718" s="1490"/>
      <c r="CZ718" s="1490"/>
      <c r="DA718" s="1490"/>
      <c r="DB718" s="1490"/>
      <c r="DC718" s="1490"/>
      <c r="DD718" s="1991"/>
      <c r="DE718" s="1992"/>
      <c r="DF718" s="1992"/>
      <c r="DG718" s="1993"/>
      <c r="DH718" s="1490"/>
      <c r="DI718" s="1490"/>
      <c r="DJ718" s="1490"/>
      <c r="DK718" s="1490"/>
      <c r="DL718" s="1490"/>
      <c r="DM718" s="1490"/>
      <c r="DN718" s="1490"/>
      <c r="DO718" s="1490"/>
      <c r="DP718" s="1490"/>
      <c r="DQ718" s="1490"/>
      <c r="DR718" s="1516"/>
    </row>
    <row r="719" spans="1:122" ht="15" customHeight="1">
      <c r="A719" s="218"/>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c r="AC719" s="219"/>
      <c r="AD719" s="219"/>
      <c r="AE719" s="219"/>
      <c r="AF719" s="219"/>
      <c r="AG719" s="219"/>
      <c r="AH719" s="219"/>
      <c r="AI719" s="219"/>
      <c r="AJ719" s="219"/>
      <c r="AK719" s="219"/>
      <c r="AL719" s="219"/>
      <c r="AM719" s="219"/>
      <c r="AN719" s="219"/>
      <c r="AO719" s="219"/>
      <c r="AP719" s="219"/>
      <c r="AQ719" s="219"/>
      <c r="AR719" s="219"/>
      <c r="AS719" s="219"/>
      <c r="AT719" s="219"/>
      <c r="AU719" s="219"/>
      <c r="AV719" s="219"/>
      <c r="AW719" s="219"/>
      <c r="AX719" s="219"/>
      <c r="AY719" s="40"/>
      <c r="BA719" s="192">
        <f t="shared" si="212"/>
        <v>11</v>
      </c>
      <c r="BD719" s="192"/>
      <c r="BE719" s="192"/>
      <c r="BF719" s="192"/>
      <c r="BG719" s="559" t="str">
        <f t="shared" ca="1" si="202"/>
        <v/>
      </c>
      <c r="BH719" s="560" t="str">
        <f t="shared" ca="1" si="203"/>
        <v/>
      </c>
      <c r="BI719" s="560" t="str">
        <f t="shared" ca="1" si="204"/>
        <v/>
      </c>
      <c r="BJ719" s="560" t="str">
        <f t="shared" ca="1" si="205"/>
        <v/>
      </c>
      <c r="BK719" s="560" t="str">
        <f t="shared" ca="1" si="206"/>
        <v/>
      </c>
      <c r="BL719" s="561" t="str">
        <f t="shared" ca="1" si="207"/>
        <v/>
      </c>
      <c r="CV719" s="1517"/>
      <c r="CW719" s="1490"/>
      <c r="CX719" s="1490"/>
      <c r="CY719" s="1490"/>
      <c r="CZ719" s="1490"/>
      <c r="DA719" s="1490"/>
      <c r="DB719" s="1490"/>
      <c r="DC719" s="1490"/>
      <c r="DD719" s="1991"/>
      <c r="DE719" s="1992"/>
      <c r="DF719" s="1992"/>
      <c r="DG719" s="1993"/>
      <c r="DH719" s="1490"/>
      <c r="DI719" s="1490"/>
      <c r="DJ719" s="1490"/>
      <c r="DK719" s="1490"/>
      <c r="DL719" s="1490"/>
      <c r="DM719" s="1490"/>
      <c r="DN719" s="1490"/>
      <c r="DO719" s="1490"/>
      <c r="DP719" s="1490"/>
      <c r="DQ719" s="1490"/>
      <c r="DR719" s="1516"/>
    </row>
    <row r="720" spans="1:122" ht="15" customHeight="1">
      <c r="A720" s="218"/>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c r="AC720" s="219"/>
      <c r="AD720" s="219"/>
      <c r="AE720" s="219"/>
      <c r="AF720" s="219"/>
      <c r="AG720" s="219"/>
      <c r="AH720" s="219"/>
      <c r="AI720" s="219"/>
      <c r="AJ720" s="219"/>
      <c r="AK720" s="219"/>
      <c r="AL720" s="219"/>
      <c r="AM720" s="219"/>
      <c r="AN720" s="219"/>
      <c r="AO720" s="219"/>
      <c r="AP720" s="219"/>
      <c r="AQ720" s="219"/>
      <c r="AR720" s="219"/>
      <c r="AS720" s="219"/>
      <c r="AT720" s="219"/>
      <c r="AU720" s="219"/>
      <c r="AV720" s="219"/>
      <c r="AW720" s="219"/>
      <c r="AX720" s="219"/>
      <c r="AY720" s="40"/>
      <c r="BA720" s="192">
        <f t="shared" si="212"/>
        <v>11</v>
      </c>
      <c r="BD720" s="192"/>
      <c r="BE720" s="192"/>
      <c r="BF720" s="192"/>
      <c r="BG720" s="559" t="str">
        <f t="shared" ca="1" si="202"/>
        <v/>
      </c>
      <c r="BH720" s="560" t="str">
        <f t="shared" ca="1" si="203"/>
        <v/>
      </c>
      <c r="BI720" s="560" t="str">
        <f t="shared" ca="1" si="204"/>
        <v/>
      </c>
      <c r="BJ720" s="560" t="str">
        <f t="shared" ca="1" si="205"/>
        <v/>
      </c>
      <c r="BK720" s="560" t="str">
        <f t="shared" ca="1" si="206"/>
        <v/>
      </c>
      <c r="BL720" s="561" t="str">
        <f t="shared" ca="1" si="207"/>
        <v/>
      </c>
      <c r="CV720" s="1517"/>
      <c r="CW720" s="1490"/>
      <c r="CX720" s="1490"/>
      <c r="CY720" s="1490"/>
      <c r="CZ720" s="1490"/>
      <c r="DA720" s="1490"/>
      <c r="DB720" s="1490"/>
      <c r="DC720" s="1490"/>
      <c r="DD720" s="1991"/>
      <c r="DE720" s="1992"/>
      <c r="DF720" s="1992"/>
      <c r="DG720" s="1993"/>
      <c r="DH720" s="1490"/>
      <c r="DI720" s="1490"/>
      <c r="DJ720" s="1490"/>
      <c r="DK720" s="1490"/>
      <c r="DL720" s="1490"/>
      <c r="DM720" s="1490"/>
      <c r="DN720" s="1490"/>
      <c r="DO720" s="1490"/>
      <c r="DP720" s="1490"/>
      <c r="DQ720" s="1490"/>
      <c r="DR720" s="1516"/>
    </row>
    <row r="721" spans="1:122" ht="15" customHeight="1">
      <c r="A721" s="218"/>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c r="AC721" s="219"/>
      <c r="AD721" s="219"/>
      <c r="AE721" s="219"/>
      <c r="AF721" s="219"/>
      <c r="AG721" s="219"/>
      <c r="AH721" s="219"/>
      <c r="AI721" s="219"/>
      <c r="AJ721" s="219"/>
      <c r="AK721" s="219"/>
      <c r="AL721" s="219"/>
      <c r="AM721" s="219"/>
      <c r="AN721" s="219"/>
      <c r="AO721" s="219"/>
      <c r="AP721" s="219"/>
      <c r="AQ721" s="219"/>
      <c r="AR721" s="219"/>
      <c r="AS721" s="219"/>
      <c r="AT721" s="219"/>
      <c r="AU721" s="219"/>
      <c r="AV721" s="219"/>
      <c r="AW721" s="219"/>
      <c r="AX721" s="219"/>
      <c r="AY721" s="40"/>
      <c r="BA721" s="192">
        <f t="shared" si="212"/>
        <v>11</v>
      </c>
      <c r="BD721" s="192"/>
      <c r="BE721" s="192"/>
      <c r="BF721" s="192"/>
      <c r="BG721" s="559" t="str">
        <f t="shared" ca="1" si="202"/>
        <v/>
      </c>
      <c r="BH721" s="560" t="str">
        <f t="shared" ca="1" si="203"/>
        <v/>
      </c>
      <c r="BI721" s="560" t="str">
        <f t="shared" ca="1" si="204"/>
        <v/>
      </c>
      <c r="BJ721" s="560" t="str">
        <f t="shared" ca="1" si="205"/>
        <v/>
      </c>
      <c r="BK721" s="560" t="str">
        <f t="shared" ca="1" si="206"/>
        <v/>
      </c>
      <c r="BL721" s="561" t="str">
        <f t="shared" ca="1" si="207"/>
        <v/>
      </c>
      <c r="CV721" s="1517"/>
      <c r="CW721" s="1490"/>
      <c r="CX721" s="1490"/>
      <c r="CY721" s="1490"/>
      <c r="CZ721" s="1490"/>
      <c r="DA721" s="1490"/>
      <c r="DB721" s="1490"/>
      <c r="DC721" s="1490"/>
      <c r="DD721" s="1991"/>
      <c r="DE721" s="1992"/>
      <c r="DF721" s="1992"/>
      <c r="DG721" s="1993"/>
      <c r="DH721" s="1490"/>
      <c r="DI721" s="1490"/>
      <c r="DJ721" s="1490"/>
      <c r="DK721" s="1490"/>
      <c r="DL721" s="1490"/>
      <c r="DM721" s="1490"/>
      <c r="DN721" s="1490"/>
      <c r="DO721" s="1490"/>
      <c r="DP721" s="1490"/>
      <c r="DQ721" s="1490"/>
      <c r="DR721" s="1516"/>
    </row>
    <row r="722" spans="1:122" ht="15" customHeight="1">
      <c r="A722" s="218"/>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c r="AC722" s="219"/>
      <c r="AD722" s="219"/>
      <c r="AE722" s="219"/>
      <c r="AF722" s="219"/>
      <c r="AG722" s="219"/>
      <c r="AH722" s="219"/>
      <c r="AI722" s="219"/>
      <c r="AJ722" s="219"/>
      <c r="AK722" s="219"/>
      <c r="AL722" s="219"/>
      <c r="AM722" s="219"/>
      <c r="AN722" s="219"/>
      <c r="AO722" s="219"/>
      <c r="AP722" s="219"/>
      <c r="AQ722" s="219"/>
      <c r="AR722" s="219"/>
      <c r="AS722" s="219"/>
      <c r="AT722" s="219"/>
      <c r="AU722" s="219"/>
      <c r="AV722" s="219"/>
      <c r="AW722" s="219"/>
      <c r="AX722" s="219"/>
      <c r="AY722" s="40"/>
      <c r="BA722" s="192">
        <f t="shared" si="212"/>
        <v>11</v>
      </c>
      <c r="BD722" s="192"/>
      <c r="BE722" s="192"/>
      <c r="BF722" s="192"/>
      <c r="BG722" s="559" t="str">
        <f t="shared" ca="1" si="202"/>
        <v/>
      </c>
      <c r="BH722" s="560" t="str">
        <f t="shared" ca="1" si="203"/>
        <v/>
      </c>
      <c r="BI722" s="560" t="str">
        <f t="shared" ca="1" si="204"/>
        <v/>
      </c>
      <c r="BJ722" s="560" t="str">
        <f t="shared" ca="1" si="205"/>
        <v/>
      </c>
      <c r="BK722" s="560" t="str">
        <f t="shared" ca="1" si="206"/>
        <v/>
      </c>
      <c r="BL722" s="561" t="str">
        <f t="shared" ca="1" si="207"/>
        <v/>
      </c>
      <c r="CV722" s="1517"/>
      <c r="CW722" s="1490"/>
      <c r="CX722" s="1490"/>
      <c r="CY722" s="1490"/>
      <c r="CZ722" s="1490"/>
      <c r="DA722" s="1490"/>
      <c r="DB722" s="1490"/>
      <c r="DC722" s="1490"/>
      <c r="DD722" s="1991"/>
      <c r="DE722" s="1992"/>
      <c r="DF722" s="1992"/>
      <c r="DG722" s="1993"/>
      <c r="DH722" s="1490"/>
      <c r="DI722" s="1490"/>
      <c r="DJ722" s="1490"/>
      <c r="DK722" s="1490"/>
      <c r="DL722" s="1490"/>
      <c r="DM722" s="1490"/>
      <c r="DN722" s="1490"/>
      <c r="DO722" s="1490"/>
      <c r="DP722" s="1490"/>
      <c r="DQ722" s="1490"/>
      <c r="DR722" s="1516"/>
    </row>
    <row r="723" spans="1:122" ht="15" customHeight="1">
      <c r="A723" s="218"/>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c r="AC723" s="219"/>
      <c r="AD723" s="219"/>
      <c r="AE723" s="219"/>
      <c r="AF723" s="219"/>
      <c r="AG723" s="219"/>
      <c r="AH723" s="219"/>
      <c r="AI723" s="219"/>
      <c r="AJ723" s="219"/>
      <c r="AK723" s="219"/>
      <c r="AL723" s="219"/>
      <c r="AM723" s="219"/>
      <c r="AN723" s="219"/>
      <c r="AO723" s="219"/>
      <c r="AP723" s="219"/>
      <c r="AQ723" s="219"/>
      <c r="AR723" s="219"/>
      <c r="AS723" s="219"/>
      <c r="AT723" s="219"/>
      <c r="AU723" s="219"/>
      <c r="AV723" s="219"/>
      <c r="AW723" s="219"/>
      <c r="AX723" s="219"/>
      <c r="AY723" s="40"/>
      <c r="BA723" s="192">
        <f t="shared" si="212"/>
        <v>11</v>
      </c>
      <c r="BD723" s="192"/>
      <c r="BE723" s="192"/>
      <c r="BF723" s="192"/>
      <c r="BG723" s="559" t="str">
        <f t="shared" ca="1" si="202"/>
        <v/>
      </c>
      <c r="BH723" s="560" t="str">
        <f t="shared" ca="1" si="203"/>
        <v/>
      </c>
      <c r="BI723" s="560" t="str">
        <f t="shared" ca="1" si="204"/>
        <v/>
      </c>
      <c r="BJ723" s="560" t="str">
        <f t="shared" ca="1" si="205"/>
        <v/>
      </c>
      <c r="BK723" s="560" t="str">
        <f t="shared" ca="1" si="206"/>
        <v/>
      </c>
      <c r="BL723" s="561" t="str">
        <f t="shared" ca="1" si="207"/>
        <v/>
      </c>
      <c r="CV723" s="1517"/>
      <c r="CW723" s="1490"/>
      <c r="CX723" s="1490"/>
      <c r="CY723" s="1490"/>
      <c r="CZ723" s="1490"/>
      <c r="DA723" s="1490"/>
      <c r="DB723" s="1490"/>
      <c r="DC723" s="1490"/>
      <c r="DD723" s="1991"/>
      <c r="DE723" s="1992"/>
      <c r="DF723" s="1992"/>
      <c r="DG723" s="1993"/>
      <c r="DH723" s="1490"/>
      <c r="DI723" s="1490"/>
      <c r="DJ723" s="1490"/>
      <c r="DK723" s="1490"/>
      <c r="DL723" s="1490"/>
      <c r="DM723" s="1490"/>
      <c r="DN723" s="1490"/>
      <c r="DO723" s="1490"/>
      <c r="DP723" s="1490"/>
      <c r="DQ723" s="1490"/>
      <c r="DR723" s="1516"/>
    </row>
    <row r="724" spans="1:122" ht="15" customHeight="1">
      <c r="A724" s="218"/>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c r="AC724" s="219"/>
      <c r="AD724" s="219"/>
      <c r="AE724" s="219"/>
      <c r="AF724" s="219"/>
      <c r="AG724" s="219"/>
      <c r="AH724" s="219"/>
      <c r="AI724" s="219"/>
      <c r="AJ724" s="219"/>
      <c r="AK724" s="219"/>
      <c r="AL724" s="219"/>
      <c r="AM724" s="219"/>
      <c r="AN724" s="219"/>
      <c r="AO724" s="219"/>
      <c r="AP724" s="219"/>
      <c r="AQ724" s="219"/>
      <c r="AR724" s="219"/>
      <c r="AS724" s="219"/>
      <c r="AT724" s="219"/>
      <c r="AU724" s="219"/>
      <c r="AV724" s="219"/>
      <c r="AW724" s="219"/>
      <c r="AX724" s="219"/>
      <c r="AY724" s="40"/>
      <c r="BA724" s="192">
        <f t="shared" si="212"/>
        <v>11</v>
      </c>
      <c r="BD724" s="192"/>
      <c r="BE724" s="192"/>
      <c r="BF724" s="192"/>
      <c r="BG724" s="559" t="str">
        <f t="shared" ca="1" si="202"/>
        <v/>
      </c>
      <c r="BH724" s="560" t="str">
        <f t="shared" ca="1" si="203"/>
        <v/>
      </c>
      <c r="BI724" s="560" t="str">
        <f t="shared" ca="1" si="204"/>
        <v/>
      </c>
      <c r="BJ724" s="560" t="str">
        <f t="shared" ca="1" si="205"/>
        <v/>
      </c>
      <c r="BK724" s="560" t="str">
        <f t="shared" ca="1" si="206"/>
        <v/>
      </c>
      <c r="BL724" s="561" t="str">
        <f t="shared" ca="1" si="207"/>
        <v/>
      </c>
      <c r="CV724" s="1517"/>
      <c r="CW724" s="1490"/>
      <c r="CX724" s="1490"/>
      <c r="CY724" s="1490"/>
      <c r="CZ724" s="1490"/>
      <c r="DA724" s="1490"/>
      <c r="DB724" s="1490"/>
      <c r="DC724" s="1490"/>
      <c r="DD724" s="1991"/>
      <c r="DE724" s="1992"/>
      <c r="DF724" s="1992"/>
      <c r="DG724" s="1993"/>
      <c r="DH724" s="1490"/>
      <c r="DI724" s="1490"/>
      <c r="DJ724" s="1490"/>
      <c r="DK724" s="1490"/>
      <c r="DL724" s="1490"/>
      <c r="DM724" s="1490"/>
      <c r="DN724" s="1490"/>
      <c r="DO724" s="1490"/>
      <c r="DP724" s="1490"/>
      <c r="DQ724" s="1490"/>
      <c r="DR724" s="1516"/>
    </row>
    <row r="725" spans="1:122" ht="15" customHeight="1">
      <c r="A725" s="218"/>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c r="AC725" s="219"/>
      <c r="AD725" s="219"/>
      <c r="AE725" s="219"/>
      <c r="AF725" s="219"/>
      <c r="AG725" s="219"/>
      <c r="AH725" s="219"/>
      <c r="AI725" s="219"/>
      <c r="AJ725" s="219"/>
      <c r="AK725" s="219"/>
      <c r="AL725" s="219"/>
      <c r="AM725" s="219"/>
      <c r="AN725" s="219"/>
      <c r="AO725" s="219"/>
      <c r="AP725" s="219"/>
      <c r="AQ725" s="219"/>
      <c r="AR725" s="219"/>
      <c r="AS725" s="219"/>
      <c r="AT725" s="219"/>
      <c r="AU725" s="219"/>
      <c r="AV725" s="219"/>
      <c r="AW725" s="219"/>
      <c r="AX725" s="219"/>
      <c r="AY725" s="40"/>
      <c r="BA725" s="192">
        <f t="shared" si="212"/>
        <v>11</v>
      </c>
      <c r="BD725" s="192"/>
      <c r="BE725" s="192"/>
      <c r="BF725" s="192"/>
      <c r="BG725" s="559" t="str">
        <f t="shared" ca="1" si="202"/>
        <v/>
      </c>
      <c r="BH725" s="560" t="str">
        <f t="shared" ca="1" si="203"/>
        <v/>
      </c>
      <c r="BI725" s="560" t="str">
        <f t="shared" ca="1" si="204"/>
        <v/>
      </c>
      <c r="BJ725" s="560" t="str">
        <f t="shared" ca="1" si="205"/>
        <v/>
      </c>
      <c r="BK725" s="560" t="str">
        <f t="shared" ca="1" si="206"/>
        <v/>
      </c>
      <c r="BL725" s="561" t="str">
        <f t="shared" ca="1" si="207"/>
        <v/>
      </c>
      <c r="CV725" s="1517"/>
      <c r="CW725" s="1490"/>
      <c r="CX725" s="1490"/>
      <c r="CY725" s="1490"/>
      <c r="CZ725" s="1490"/>
      <c r="DA725" s="1490"/>
      <c r="DB725" s="1490"/>
      <c r="DC725" s="1490"/>
      <c r="DD725" s="1991"/>
      <c r="DE725" s="1992"/>
      <c r="DF725" s="1992"/>
      <c r="DG725" s="1993"/>
      <c r="DH725" s="1490"/>
      <c r="DI725" s="1490"/>
      <c r="DJ725" s="1490"/>
      <c r="DK725" s="1490"/>
      <c r="DL725" s="1490"/>
      <c r="DM725" s="1490"/>
      <c r="DN725" s="1490"/>
      <c r="DO725" s="1490"/>
      <c r="DP725" s="1490"/>
      <c r="DQ725" s="1490"/>
      <c r="DR725" s="1516"/>
    </row>
    <row r="726" spans="1:122" ht="15" customHeight="1">
      <c r="A726" s="218"/>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c r="AC726" s="219"/>
      <c r="AD726" s="219"/>
      <c r="AE726" s="219"/>
      <c r="AF726" s="219"/>
      <c r="AG726" s="219"/>
      <c r="AH726" s="219"/>
      <c r="AI726" s="219"/>
      <c r="AJ726" s="219"/>
      <c r="AK726" s="219"/>
      <c r="AL726" s="219"/>
      <c r="AM726" s="219"/>
      <c r="AN726" s="219"/>
      <c r="AO726" s="219"/>
      <c r="AP726" s="219"/>
      <c r="AQ726" s="219"/>
      <c r="AR726" s="219"/>
      <c r="AS726" s="219"/>
      <c r="AT726" s="219"/>
      <c r="AU726" s="219"/>
      <c r="AV726" s="219"/>
      <c r="AW726" s="219"/>
      <c r="AX726" s="219"/>
      <c r="AY726" s="40"/>
      <c r="BA726" s="192">
        <f t="shared" si="212"/>
        <v>11</v>
      </c>
      <c r="BD726" s="192"/>
      <c r="BE726" s="192"/>
      <c r="BF726" s="192"/>
      <c r="BG726" s="559" t="str">
        <f t="shared" ca="1" si="202"/>
        <v/>
      </c>
      <c r="BH726" s="560" t="str">
        <f t="shared" ca="1" si="203"/>
        <v/>
      </c>
      <c r="BI726" s="560" t="str">
        <f t="shared" ca="1" si="204"/>
        <v/>
      </c>
      <c r="BJ726" s="560" t="str">
        <f t="shared" ca="1" si="205"/>
        <v/>
      </c>
      <c r="BK726" s="560" t="str">
        <f t="shared" ca="1" si="206"/>
        <v/>
      </c>
      <c r="BL726" s="561" t="str">
        <f t="shared" ca="1" si="207"/>
        <v/>
      </c>
      <c r="CV726" s="1517"/>
      <c r="CW726" s="1490"/>
      <c r="CX726" s="1490"/>
      <c r="CY726" s="1490"/>
      <c r="CZ726" s="1490"/>
      <c r="DA726" s="1490"/>
      <c r="DB726" s="1490"/>
      <c r="DC726" s="1490"/>
      <c r="DD726" s="1991"/>
      <c r="DE726" s="1992"/>
      <c r="DF726" s="1992"/>
      <c r="DG726" s="1993"/>
      <c r="DH726" s="1490"/>
      <c r="DI726" s="1490"/>
      <c r="DJ726" s="1490"/>
      <c r="DK726" s="1490"/>
      <c r="DL726" s="1490"/>
      <c r="DM726" s="1490"/>
      <c r="DN726" s="1490"/>
      <c r="DO726" s="1490"/>
      <c r="DP726" s="1490"/>
      <c r="DQ726" s="1490"/>
      <c r="DR726" s="1516"/>
    </row>
    <row r="727" spans="1:122" ht="15" customHeight="1">
      <c r="A727" s="218"/>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c r="AC727" s="219"/>
      <c r="AD727" s="219"/>
      <c r="AE727" s="219"/>
      <c r="AF727" s="219"/>
      <c r="AG727" s="219"/>
      <c r="AH727" s="219"/>
      <c r="AI727" s="219"/>
      <c r="AJ727" s="219"/>
      <c r="AK727" s="219"/>
      <c r="AL727" s="219"/>
      <c r="AM727" s="219"/>
      <c r="AN727" s="219"/>
      <c r="AO727" s="219"/>
      <c r="AP727" s="219"/>
      <c r="AQ727" s="219"/>
      <c r="AR727" s="219"/>
      <c r="AS727" s="219"/>
      <c r="AT727" s="219"/>
      <c r="AU727" s="219"/>
      <c r="AV727" s="219"/>
      <c r="AW727" s="219"/>
      <c r="AX727" s="219"/>
      <c r="AY727" s="40"/>
      <c r="BA727" s="192">
        <f t="shared" si="212"/>
        <v>11</v>
      </c>
      <c r="BD727" s="192"/>
      <c r="BE727" s="192"/>
      <c r="BF727" s="192"/>
      <c r="BG727" s="559" t="str">
        <f t="shared" ca="1" si="202"/>
        <v/>
      </c>
      <c r="BH727" s="560" t="str">
        <f t="shared" ca="1" si="203"/>
        <v/>
      </c>
      <c r="BI727" s="560" t="str">
        <f t="shared" ca="1" si="204"/>
        <v/>
      </c>
      <c r="BJ727" s="560" t="str">
        <f t="shared" ca="1" si="205"/>
        <v/>
      </c>
      <c r="BK727" s="560" t="str">
        <f t="shared" ca="1" si="206"/>
        <v/>
      </c>
      <c r="BL727" s="561" t="str">
        <f t="shared" ca="1" si="207"/>
        <v/>
      </c>
      <c r="CV727" s="1517"/>
      <c r="CW727" s="1490"/>
      <c r="CX727" s="1490"/>
      <c r="CY727" s="1490"/>
      <c r="CZ727" s="1490"/>
      <c r="DA727" s="1490"/>
      <c r="DB727" s="1490"/>
      <c r="DC727" s="1490"/>
      <c r="DD727" s="1991"/>
      <c r="DE727" s="1992"/>
      <c r="DF727" s="1992"/>
      <c r="DG727" s="1993"/>
      <c r="DH727" s="1490"/>
      <c r="DI727" s="1490"/>
      <c r="DJ727" s="1490"/>
      <c r="DK727" s="1490"/>
      <c r="DL727" s="1490"/>
      <c r="DM727" s="1490"/>
      <c r="DN727" s="1490"/>
      <c r="DO727" s="1490"/>
      <c r="DP727" s="1490"/>
      <c r="DQ727" s="1490"/>
      <c r="DR727" s="1516"/>
    </row>
    <row r="728" spans="1:122" ht="15" customHeight="1">
      <c r="A728" s="218"/>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c r="AC728" s="219"/>
      <c r="AD728" s="219"/>
      <c r="AE728" s="219"/>
      <c r="AF728" s="219"/>
      <c r="AG728" s="219"/>
      <c r="AH728" s="219"/>
      <c r="AI728" s="219"/>
      <c r="AJ728" s="219"/>
      <c r="AK728" s="219"/>
      <c r="AL728" s="219"/>
      <c r="AM728" s="219"/>
      <c r="AN728" s="219"/>
      <c r="AO728" s="219"/>
      <c r="AP728" s="219"/>
      <c r="AQ728" s="219"/>
      <c r="AR728" s="219"/>
      <c r="AS728" s="219"/>
      <c r="AT728" s="219"/>
      <c r="AU728" s="219"/>
      <c r="AV728" s="219"/>
      <c r="AW728" s="219"/>
      <c r="AX728" s="219"/>
      <c r="AY728" s="40"/>
      <c r="BA728" s="192">
        <f t="shared" si="212"/>
        <v>11</v>
      </c>
      <c r="BD728" s="192"/>
      <c r="BE728" s="192"/>
      <c r="BF728" s="192"/>
      <c r="BG728" s="559" t="str">
        <f t="shared" ca="1" si="202"/>
        <v/>
      </c>
      <c r="BH728" s="560" t="str">
        <f t="shared" ca="1" si="203"/>
        <v/>
      </c>
      <c r="BI728" s="560" t="str">
        <f t="shared" ca="1" si="204"/>
        <v/>
      </c>
      <c r="BJ728" s="560" t="str">
        <f t="shared" ca="1" si="205"/>
        <v/>
      </c>
      <c r="BK728" s="560" t="str">
        <f t="shared" ca="1" si="206"/>
        <v/>
      </c>
      <c r="BL728" s="561" t="str">
        <f t="shared" ca="1" si="207"/>
        <v/>
      </c>
      <c r="CV728" s="1517"/>
      <c r="CW728" s="1490"/>
      <c r="CX728" s="1490"/>
      <c r="CY728" s="1490"/>
      <c r="CZ728" s="1490"/>
      <c r="DA728" s="1490"/>
      <c r="DB728" s="1490"/>
      <c r="DC728" s="1490"/>
      <c r="DD728" s="1991"/>
      <c r="DE728" s="1992"/>
      <c r="DF728" s="1992"/>
      <c r="DG728" s="1993"/>
      <c r="DH728" s="1490"/>
      <c r="DI728" s="1490"/>
      <c r="DJ728" s="1490"/>
      <c r="DK728" s="1490"/>
      <c r="DL728" s="1490"/>
      <c r="DM728" s="1490"/>
      <c r="DN728" s="1490"/>
      <c r="DO728" s="1490"/>
      <c r="DP728" s="1490"/>
      <c r="DQ728" s="1490"/>
      <c r="DR728" s="1516"/>
    </row>
    <row r="729" spans="1:122" ht="15" customHeight="1">
      <c r="A729" s="218"/>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c r="AC729" s="219"/>
      <c r="AD729" s="219"/>
      <c r="AE729" s="219"/>
      <c r="AF729" s="219"/>
      <c r="AG729" s="219"/>
      <c r="AH729" s="219"/>
      <c r="AI729" s="219"/>
      <c r="AJ729" s="219"/>
      <c r="AK729" s="219"/>
      <c r="AL729" s="219"/>
      <c r="AM729" s="219"/>
      <c r="AN729" s="219"/>
      <c r="AO729" s="219"/>
      <c r="AP729" s="219"/>
      <c r="AQ729" s="219"/>
      <c r="AR729" s="219"/>
      <c r="AS729" s="219"/>
      <c r="AT729" s="219"/>
      <c r="AU729" s="219"/>
      <c r="AV729" s="219"/>
      <c r="AW729" s="219"/>
      <c r="AX729" s="219"/>
      <c r="AY729" s="40"/>
      <c r="BA729" s="192">
        <f t="shared" si="212"/>
        <v>11</v>
      </c>
      <c r="BD729" s="192"/>
      <c r="BE729" s="192"/>
      <c r="BF729" s="192"/>
      <c r="BG729" s="559" t="str">
        <f t="shared" ca="1" si="202"/>
        <v/>
      </c>
      <c r="BH729" s="560" t="str">
        <f t="shared" ca="1" si="203"/>
        <v/>
      </c>
      <c r="BI729" s="560" t="str">
        <f t="shared" ca="1" si="204"/>
        <v/>
      </c>
      <c r="BJ729" s="560" t="str">
        <f t="shared" ca="1" si="205"/>
        <v/>
      </c>
      <c r="BK729" s="560" t="str">
        <f t="shared" ca="1" si="206"/>
        <v/>
      </c>
      <c r="BL729" s="561" t="str">
        <f t="shared" ca="1" si="207"/>
        <v/>
      </c>
      <c r="CV729" s="1517"/>
      <c r="CW729" s="1490"/>
      <c r="CX729" s="1490"/>
      <c r="CY729" s="1490"/>
      <c r="CZ729" s="1490"/>
      <c r="DA729" s="1490"/>
      <c r="DB729" s="1490"/>
      <c r="DC729" s="1490"/>
      <c r="DD729" s="1991"/>
      <c r="DE729" s="1992"/>
      <c r="DF729" s="1992"/>
      <c r="DG729" s="1993"/>
      <c r="DH729" s="1490"/>
      <c r="DI729" s="1490"/>
      <c r="DJ729" s="1490"/>
      <c r="DK729" s="1490"/>
      <c r="DL729" s="1490"/>
      <c r="DM729" s="1490"/>
      <c r="DN729" s="1490"/>
      <c r="DO729" s="1490"/>
      <c r="DP729" s="1490"/>
      <c r="DQ729" s="1490"/>
      <c r="DR729" s="1516"/>
    </row>
    <row r="730" spans="1:122" ht="15" customHeight="1">
      <c r="A730" s="218"/>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c r="AC730" s="219"/>
      <c r="AD730" s="219"/>
      <c r="AE730" s="219"/>
      <c r="AF730" s="219"/>
      <c r="AG730" s="219"/>
      <c r="AH730" s="219"/>
      <c r="AI730" s="219"/>
      <c r="AJ730" s="219"/>
      <c r="AK730" s="219"/>
      <c r="AL730" s="219"/>
      <c r="AM730" s="219"/>
      <c r="AN730" s="219"/>
      <c r="AO730" s="219"/>
      <c r="AP730" s="219"/>
      <c r="AQ730" s="219"/>
      <c r="AR730" s="219"/>
      <c r="AS730" s="219"/>
      <c r="AT730" s="219"/>
      <c r="AU730" s="219"/>
      <c r="AV730" s="219"/>
      <c r="AW730" s="219"/>
      <c r="AX730" s="219"/>
      <c r="AY730" s="40"/>
      <c r="BA730" s="192">
        <f t="shared" si="212"/>
        <v>11</v>
      </c>
      <c r="BD730" s="192"/>
      <c r="BE730" s="192"/>
      <c r="BF730" s="192"/>
      <c r="BG730" s="559" t="str">
        <f t="shared" ca="1" si="202"/>
        <v/>
      </c>
      <c r="BH730" s="560" t="str">
        <f t="shared" ca="1" si="203"/>
        <v/>
      </c>
      <c r="BI730" s="560" t="str">
        <f t="shared" ca="1" si="204"/>
        <v/>
      </c>
      <c r="BJ730" s="560" t="str">
        <f t="shared" ca="1" si="205"/>
        <v/>
      </c>
      <c r="BK730" s="560" t="str">
        <f t="shared" ca="1" si="206"/>
        <v/>
      </c>
      <c r="BL730" s="561" t="str">
        <f t="shared" ca="1" si="207"/>
        <v/>
      </c>
      <c r="CV730" s="1517"/>
      <c r="CW730" s="1490"/>
      <c r="CX730" s="1490"/>
      <c r="CY730" s="1490"/>
      <c r="CZ730" s="1490"/>
      <c r="DA730" s="1490"/>
      <c r="DB730" s="1490"/>
      <c r="DC730" s="1490"/>
      <c r="DD730" s="1991"/>
      <c r="DE730" s="1992"/>
      <c r="DF730" s="1992"/>
      <c r="DG730" s="1993"/>
      <c r="DH730" s="1490"/>
      <c r="DI730" s="1490"/>
      <c r="DJ730" s="1490"/>
      <c r="DK730" s="1490"/>
      <c r="DL730" s="1490"/>
      <c r="DM730" s="1490"/>
      <c r="DN730" s="1490"/>
      <c r="DO730" s="1490"/>
      <c r="DP730" s="1490"/>
      <c r="DQ730" s="1490"/>
      <c r="DR730" s="1516"/>
    </row>
    <row r="731" spans="1:122" ht="15" customHeight="1">
      <c r="A731" s="218"/>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c r="AC731" s="219"/>
      <c r="AD731" s="219"/>
      <c r="AE731" s="219"/>
      <c r="AF731" s="219"/>
      <c r="AG731" s="219"/>
      <c r="AH731" s="219"/>
      <c r="AI731" s="219"/>
      <c r="AJ731" s="219"/>
      <c r="AK731" s="219"/>
      <c r="AL731" s="219"/>
      <c r="AM731" s="219"/>
      <c r="AN731" s="219"/>
      <c r="AO731" s="219"/>
      <c r="AP731" s="219"/>
      <c r="AQ731" s="219"/>
      <c r="AR731" s="219"/>
      <c r="AS731" s="219"/>
      <c r="AT731" s="219"/>
      <c r="AU731" s="219"/>
      <c r="AV731" s="219"/>
      <c r="AW731" s="219"/>
      <c r="AX731" s="219"/>
      <c r="AY731" s="40"/>
      <c r="BA731" s="192">
        <f t="shared" si="212"/>
        <v>11</v>
      </c>
      <c r="BD731" s="192"/>
      <c r="BE731" s="192"/>
      <c r="BF731" s="192"/>
      <c r="BG731" s="559" t="str">
        <f t="shared" ca="1" si="202"/>
        <v/>
      </c>
      <c r="BH731" s="560" t="str">
        <f t="shared" ca="1" si="203"/>
        <v/>
      </c>
      <c r="BI731" s="560" t="str">
        <f t="shared" ca="1" si="204"/>
        <v/>
      </c>
      <c r="BJ731" s="560" t="str">
        <f t="shared" ca="1" si="205"/>
        <v/>
      </c>
      <c r="BK731" s="560" t="str">
        <f t="shared" ca="1" si="206"/>
        <v/>
      </c>
      <c r="BL731" s="561" t="str">
        <f t="shared" ca="1" si="207"/>
        <v/>
      </c>
      <c r="CV731" s="1517"/>
      <c r="CW731" s="1490"/>
      <c r="CX731" s="1490"/>
      <c r="CY731" s="1490"/>
      <c r="CZ731" s="1490"/>
      <c r="DA731" s="1490"/>
      <c r="DB731" s="1490"/>
      <c r="DC731" s="1490"/>
      <c r="DD731" s="1991"/>
      <c r="DE731" s="1992"/>
      <c r="DF731" s="1992"/>
      <c r="DG731" s="1993"/>
      <c r="DH731" s="1490"/>
      <c r="DI731" s="1490"/>
      <c r="DJ731" s="1490"/>
      <c r="DK731" s="1490"/>
      <c r="DL731" s="1490"/>
      <c r="DM731" s="1490"/>
      <c r="DN731" s="1490"/>
      <c r="DO731" s="1490"/>
      <c r="DP731" s="1490"/>
      <c r="DQ731" s="1490"/>
      <c r="DR731" s="1516"/>
    </row>
    <row r="732" spans="1:122" ht="15" customHeight="1">
      <c r="A732" s="218"/>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c r="AC732" s="219"/>
      <c r="AD732" s="219"/>
      <c r="AE732" s="219"/>
      <c r="AF732" s="219"/>
      <c r="AG732" s="219"/>
      <c r="AH732" s="219"/>
      <c r="AI732" s="219"/>
      <c r="AJ732" s="219"/>
      <c r="AK732" s="219"/>
      <c r="AL732" s="219"/>
      <c r="AM732" s="219"/>
      <c r="AN732" s="219"/>
      <c r="AO732" s="219"/>
      <c r="AP732" s="219"/>
      <c r="AQ732" s="219"/>
      <c r="AR732" s="219"/>
      <c r="AS732" s="219"/>
      <c r="AT732" s="219"/>
      <c r="AU732" s="219"/>
      <c r="AV732" s="219"/>
      <c r="AW732" s="219"/>
      <c r="AX732" s="219"/>
      <c r="AY732" s="40"/>
      <c r="BA732" s="192">
        <f t="shared" si="212"/>
        <v>11</v>
      </c>
      <c r="BD732" s="192"/>
      <c r="BE732" s="192"/>
      <c r="BF732" s="192"/>
      <c r="BG732" s="559" t="str">
        <f t="shared" ca="1" si="202"/>
        <v/>
      </c>
      <c r="BH732" s="560" t="str">
        <f t="shared" ca="1" si="203"/>
        <v/>
      </c>
      <c r="BI732" s="560" t="str">
        <f t="shared" ca="1" si="204"/>
        <v/>
      </c>
      <c r="BJ732" s="560" t="str">
        <f t="shared" ca="1" si="205"/>
        <v/>
      </c>
      <c r="BK732" s="560" t="str">
        <f t="shared" ca="1" si="206"/>
        <v/>
      </c>
      <c r="BL732" s="561" t="str">
        <f t="shared" ca="1" si="207"/>
        <v/>
      </c>
      <c r="CV732" s="1517"/>
      <c r="CW732" s="1490"/>
      <c r="CX732" s="1490"/>
      <c r="CY732" s="1490"/>
      <c r="CZ732" s="1490"/>
      <c r="DA732" s="1490"/>
      <c r="DB732" s="1490"/>
      <c r="DC732" s="1490"/>
      <c r="DD732" s="1991"/>
      <c r="DE732" s="1992"/>
      <c r="DF732" s="1992"/>
      <c r="DG732" s="1993"/>
      <c r="DH732" s="1490"/>
      <c r="DI732" s="1490"/>
      <c r="DJ732" s="1490"/>
      <c r="DK732" s="1490"/>
      <c r="DL732" s="1490"/>
      <c r="DM732" s="1490"/>
      <c r="DN732" s="1490"/>
      <c r="DO732" s="1490"/>
      <c r="DP732" s="1490"/>
      <c r="DQ732" s="1490"/>
      <c r="DR732" s="1516"/>
    </row>
    <row r="733" spans="1:122" ht="15" customHeight="1">
      <c r="A733" s="218"/>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c r="AC733" s="219"/>
      <c r="AD733" s="219"/>
      <c r="AE733" s="219"/>
      <c r="AF733" s="219"/>
      <c r="AG733" s="219"/>
      <c r="AH733" s="219"/>
      <c r="AI733" s="219"/>
      <c r="AJ733" s="219"/>
      <c r="AK733" s="219"/>
      <c r="AL733" s="219"/>
      <c r="AM733" s="219"/>
      <c r="AN733" s="219"/>
      <c r="AO733" s="219"/>
      <c r="AP733" s="219"/>
      <c r="AQ733" s="219"/>
      <c r="AR733" s="219"/>
      <c r="AS733" s="219"/>
      <c r="AT733" s="219"/>
      <c r="AU733" s="219"/>
      <c r="AV733" s="219"/>
      <c r="AW733" s="219"/>
      <c r="AX733" s="219"/>
      <c r="AY733" s="40"/>
      <c r="BA733" s="192">
        <f t="shared" si="212"/>
        <v>11</v>
      </c>
      <c r="BD733" s="192"/>
      <c r="BE733" s="192"/>
      <c r="BF733" s="192"/>
      <c r="BG733" s="559" t="str">
        <f t="shared" ca="1" si="202"/>
        <v/>
      </c>
      <c r="BH733" s="560" t="str">
        <f t="shared" ca="1" si="203"/>
        <v/>
      </c>
      <c r="BI733" s="560" t="str">
        <f t="shared" ca="1" si="204"/>
        <v/>
      </c>
      <c r="BJ733" s="560" t="str">
        <f t="shared" ca="1" si="205"/>
        <v/>
      </c>
      <c r="BK733" s="560" t="str">
        <f t="shared" ca="1" si="206"/>
        <v/>
      </c>
      <c r="BL733" s="561" t="str">
        <f t="shared" ca="1" si="207"/>
        <v/>
      </c>
      <c r="CV733" s="1517"/>
      <c r="CW733" s="1490"/>
      <c r="CX733" s="1490"/>
      <c r="CY733" s="1490"/>
      <c r="CZ733" s="1490"/>
      <c r="DA733" s="1490"/>
      <c r="DB733" s="1490"/>
      <c r="DC733" s="1490"/>
      <c r="DD733" s="1991"/>
      <c r="DE733" s="1992"/>
      <c r="DF733" s="1992"/>
      <c r="DG733" s="1993"/>
      <c r="DH733" s="1490"/>
      <c r="DI733" s="1490"/>
      <c r="DJ733" s="1490"/>
      <c r="DK733" s="1490"/>
      <c r="DL733" s="1490"/>
      <c r="DM733" s="1490"/>
      <c r="DN733" s="1490"/>
      <c r="DO733" s="1490"/>
      <c r="DP733" s="1490"/>
      <c r="DQ733" s="1490"/>
      <c r="DR733" s="1516"/>
    </row>
    <row r="734" spans="1:122" ht="15" customHeight="1">
      <c r="A734" s="218"/>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c r="AC734" s="219"/>
      <c r="AD734" s="219"/>
      <c r="AE734" s="219"/>
      <c r="AF734" s="219"/>
      <c r="AG734" s="219"/>
      <c r="AH734" s="219"/>
      <c r="AI734" s="219"/>
      <c r="AJ734" s="219"/>
      <c r="AK734" s="219"/>
      <c r="AL734" s="219"/>
      <c r="AM734" s="219"/>
      <c r="AN734" s="219"/>
      <c r="AO734" s="219"/>
      <c r="AP734" s="219"/>
      <c r="AQ734" s="219"/>
      <c r="AR734" s="219"/>
      <c r="AS734" s="219"/>
      <c r="AT734" s="219"/>
      <c r="AU734" s="219"/>
      <c r="AV734" s="219"/>
      <c r="AW734" s="219"/>
      <c r="AX734" s="219"/>
      <c r="AY734" s="40"/>
      <c r="BA734" s="192">
        <f t="shared" ref="BA734:BA760" si="213">BA733</f>
        <v>11</v>
      </c>
      <c r="BD734" s="192"/>
      <c r="BE734" s="192"/>
      <c r="BF734" s="192"/>
      <c r="BG734" s="559" t="str">
        <f t="shared" ca="1" si="202"/>
        <v/>
      </c>
      <c r="BH734" s="560" t="str">
        <f t="shared" ca="1" si="203"/>
        <v/>
      </c>
      <c r="BI734" s="560" t="str">
        <f t="shared" ca="1" si="204"/>
        <v/>
      </c>
      <c r="BJ734" s="560" t="str">
        <f t="shared" ca="1" si="205"/>
        <v/>
      </c>
      <c r="BK734" s="560" t="str">
        <f t="shared" ca="1" si="206"/>
        <v/>
      </c>
      <c r="BL734" s="561" t="str">
        <f t="shared" ca="1" si="207"/>
        <v/>
      </c>
      <c r="CV734" s="1517"/>
      <c r="CW734" s="1490"/>
      <c r="CX734" s="1490"/>
      <c r="CY734" s="1490"/>
      <c r="CZ734" s="1490"/>
      <c r="DA734" s="1490"/>
      <c r="DB734" s="1490"/>
      <c r="DC734" s="1490"/>
      <c r="DD734" s="1991"/>
      <c r="DE734" s="1992"/>
      <c r="DF734" s="1992"/>
      <c r="DG734" s="1993"/>
      <c r="DH734" s="1490"/>
      <c r="DI734" s="1490"/>
      <c r="DJ734" s="1490"/>
      <c r="DK734" s="1490"/>
      <c r="DL734" s="1490"/>
      <c r="DM734" s="1490"/>
      <c r="DN734" s="1490"/>
      <c r="DO734" s="1490"/>
      <c r="DP734" s="1490"/>
      <c r="DQ734" s="1490"/>
      <c r="DR734" s="1516"/>
    </row>
    <row r="735" spans="1:122" ht="15" customHeight="1">
      <c r="A735" s="218"/>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c r="AC735" s="219"/>
      <c r="AD735" s="219"/>
      <c r="AE735" s="219"/>
      <c r="AF735" s="219"/>
      <c r="AG735" s="219"/>
      <c r="AH735" s="219"/>
      <c r="AI735" s="219"/>
      <c r="AJ735" s="219"/>
      <c r="AK735" s="219"/>
      <c r="AL735" s="219"/>
      <c r="AM735" s="219"/>
      <c r="AN735" s="219"/>
      <c r="AO735" s="219"/>
      <c r="AP735" s="219"/>
      <c r="AQ735" s="219"/>
      <c r="AR735" s="219"/>
      <c r="AS735" s="219"/>
      <c r="AT735" s="219"/>
      <c r="AU735" s="219"/>
      <c r="AV735" s="219"/>
      <c r="AW735" s="219"/>
      <c r="AX735" s="219"/>
      <c r="AY735" s="40"/>
      <c r="BA735" s="192">
        <f t="shared" si="213"/>
        <v>11</v>
      </c>
      <c r="BD735" s="192"/>
      <c r="BE735" s="192"/>
      <c r="BF735" s="192"/>
      <c r="BG735" s="559" t="str">
        <f t="shared" ca="1" si="202"/>
        <v/>
      </c>
      <c r="BH735" s="560" t="str">
        <f t="shared" ca="1" si="203"/>
        <v/>
      </c>
      <c r="BI735" s="560" t="str">
        <f t="shared" ca="1" si="204"/>
        <v/>
      </c>
      <c r="BJ735" s="560" t="str">
        <f t="shared" ca="1" si="205"/>
        <v/>
      </c>
      <c r="BK735" s="560" t="str">
        <f t="shared" ca="1" si="206"/>
        <v/>
      </c>
      <c r="BL735" s="561" t="str">
        <f t="shared" ca="1" si="207"/>
        <v/>
      </c>
      <c r="CV735" s="1517"/>
      <c r="CW735" s="1490"/>
      <c r="CX735" s="1490"/>
      <c r="CY735" s="1490"/>
      <c r="CZ735" s="1490"/>
      <c r="DA735" s="1490"/>
      <c r="DB735" s="1490"/>
      <c r="DC735" s="1490"/>
      <c r="DD735" s="1991"/>
      <c r="DE735" s="1992"/>
      <c r="DF735" s="1992"/>
      <c r="DG735" s="1993"/>
      <c r="DH735" s="1490"/>
      <c r="DI735" s="1490"/>
      <c r="DJ735" s="1490"/>
      <c r="DK735" s="1490"/>
      <c r="DL735" s="1490"/>
      <c r="DM735" s="1490"/>
      <c r="DN735" s="1490"/>
      <c r="DO735" s="1490"/>
      <c r="DP735" s="1490"/>
      <c r="DQ735" s="1490"/>
      <c r="DR735" s="1516"/>
    </row>
    <row r="736" spans="1:122" ht="15" customHeight="1">
      <c r="A736" s="218"/>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c r="AC736" s="219"/>
      <c r="AD736" s="219"/>
      <c r="AE736" s="219"/>
      <c r="AF736" s="219"/>
      <c r="AG736" s="219"/>
      <c r="AH736" s="219"/>
      <c r="AI736" s="219"/>
      <c r="AJ736" s="219"/>
      <c r="AK736" s="219"/>
      <c r="AL736" s="219"/>
      <c r="AM736" s="219"/>
      <c r="AN736" s="219"/>
      <c r="AO736" s="219"/>
      <c r="AP736" s="219"/>
      <c r="AQ736" s="219"/>
      <c r="AR736" s="219"/>
      <c r="AS736" s="219"/>
      <c r="AT736" s="219"/>
      <c r="AU736" s="219"/>
      <c r="AV736" s="219"/>
      <c r="AW736" s="219"/>
      <c r="AX736" s="219"/>
      <c r="AY736" s="40"/>
      <c r="BA736" s="192">
        <f t="shared" si="213"/>
        <v>11</v>
      </c>
      <c r="BD736" s="192"/>
      <c r="BE736" s="192"/>
      <c r="BF736" s="192"/>
      <c r="BG736" s="559" t="str">
        <f t="shared" ca="1" si="202"/>
        <v/>
      </c>
      <c r="BH736" s="560" t="str">
        <f t="shared" ca="1" si="203"/>
        <v/>
      </c>
      <c r="BI736" s="560" t="str">
        <f t="shared" ca="1" si="204"/>
        <v/>
      </c>
      <c r="BJ736" s="560" t="str">
        <f t="shared" ca="1" si="205"/>
        <v/>
      </c>
      <c r="BK736" s="560" t="str">
        <f t="shared" ca="1" si="206"/>
        <v/>
      </c>
      <c r="BL736" s="561" t="str">
        <f t="shared" ca="1" si="207"/>
        <v/>
      </c>
      <c r="CV736" s="1517"/>
      <c r="CW736" s="1490"/>
      <c r="CX736" s="1490"/>
      <c r="CY736" s="1490"/>
      <c r="CZ736" s="1490"/>
      <c r="DA736" s="1490"/>
      <c r="DB736" s="1490"/>
      <c r="DC736" s="1490"/>
      <c r="DD736" s="1991"/>
      <c r="DE736" s="1992"/>
      <c r="DF736" s="1992"/>
      <c r="DG736" s="1993"/>
      <c r="DH736" s="1490"/>
      <c r="DI736" s="1490"/>
      <c r="DJ736" s="1490"/>
      <c r="DK736" s="1490"/>
      <c r="DL736" s="1490"/>
      <c r="DM736" s="1490"/>
      <c r="DN736" s="1490"/>
      <c r="DO736" s="1490"/>
      <c r="DP736" s="1490"/>
      <c r="DQ736" s="1490"/>
      <c r="DR736" s="1516"/>
    </row>
    <row r="737" spans="1:122" ht="15" customHeight="1">
      <c r="A737" s="218"/>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c r="AC737" s="219"/>
      <c r="AD737" s="219"/>
      <c r="AE737" s="219"/>
      <c r="AF737" s="219"/>
      <c r="AG737" s="219"/>
      <c r="AH737" s="219"/>
      <c r="AI737" s="219"/>
      <c r="AJ737" s="219"/>
      <c r="AK737" s="219"/>
      <c r="AL737" s="219"/>
      <c r="AM737" s="219"/>
      <c r="AN737" s="219"/>
      <c r="AO737" s="219"/>
      <c r="AP737" s="219"/>
      <c r="AQ737" s="219"/>
      <c r="AR737" s="219"/>
      <c r="AS737" s="219"/>
      <c r="AT737" s="219"/>
      <c r="AU737" s="219"/>
      <c r="AV737" s="219"/>
      <c r="AW737" s="219"/>
      <c r="AX737" s="219"/>
      <c r="AY737" s="40"/>
      <c r="BA737" s="192">
        <f t="shared" si="213"/>
        <v>11</v>
      </c>
      <c r="BD737" s="192"/>
      <c r="BE737" s="192"/>
      <c r="BF737" s="192"/>
      <c r="BG737" s="559" t="str">
        <f t="shared" ca="1" si="202"/>
        <v/>
      </c>
      <c r="BH737" s="560" t="str">
        <f t="shared" ca="1" si="203"/>
        <v/>
      </c>
      <c r="BI737" s="560" t="str">
        <f t="shared" ca="1" si="204"/>
        <v/>
      </c>
      <c r="BJ737" s="560" t="str">
        <f t="shared" ca="1" si="205"/>
        <v/>
      </c>
      <c r="BK737" s="560" t="str">
        <f t="shared" ca="1" si="206"/>
        <v/>
      </c>
      <c r="BL737" s="561" t="str">
        <f t="shared" ca="1" si="207"/>
        <v/>
      </c>
      <c r="CV737" s="1517"/>
      <c r="CW737" s="1490"/>
      <c r="CX737" s="1490"/>
      <c r="CY737" s="1490"/>
      <c r="CZ737" s="1490"/>
      <c r="DA737" s="1490"/>
      <c r="DB737" s="1490"/>
      <c r="DC737" s="1490"/>
      <c r="DD737" s="1991"/>
      <c r="DE737" s="1992"/>
      <c r="DF737" s="1992"/>
      <c r="DG737" s="1993"/>
      <c r="DH737" s="1490"/>
      <c r="DI737" s="1490"/>
      <c r="DJ737" s="1490"/>
      <c r="DK737" s="1490"/>
      <c r="DL737" s="1490"/>
      <c r="DM737" s="1490"/>
      <c r="DN737" s="1490"/>
      <c r="DO737" s="1490"/>
      <c r="DP737" s="1490"/>
      <c r="DQ737" s="1490"/>
      <c r="DR737" s="1516"/>
    </row>
    <row r="738" spans="1:122" ht="15" customHeight="1">
      <c r="A738" s="218"/>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c r="AC738" s="219"/>
      <c r="AD738" s="219"/>
      <c r="AE738" s="219"/>
      <c r="AF738" s="219"/>
      <c r="AG738" s="219"/>
      <c r="AH738" s="219"/>
      <c r="AI738" s="219"/>
      <c r="AJ738" s="219"/>
      <c r="AK738" s="219"/>
      <c r="AL738" s="219"/>
      <c r="AM738" s="219"/>
      <c r="AN738" s="219"/>
      <c r="AO738" s="219"/>
      <c r="AP738" s="219"/>
      <c r="AQ738" s="219"/>
      <c r="AR738" s="219"/>
      <c r="AS738" s="219"/>
      <c r="AT738" s="219"/>
      <c r="AU738" s="219"/>
      <c r="AV738" s="219"/>
      <c r="AW738" s="219"/>
      <c r="AX738" s="219"/>
      <c r="AY738" s="40"/>
      <c r="BA738" s="192">
        <f t="shared" si="213"/>
        <v>11</v>
      </c>
      <c r="BD738" s="192"/>
      <c r="BE738" s="192"/>
      <c r="BF738" s="192"/>
      <c r="BG738" s="559" t="str">
        <f t="shared" ca="1" si="202"/>
        <v/>
      </c>
      <c r="BH738" s="560" t="str">
        <f t="shared" ca="1" si="203"/>
        <v/>
      </c>
      <c r="BI738" s="560" t="str">
        <f t="shared" ca="1" si="204"/>
        <v/>
      </c>
      <c r="BJ738" s="560" t="str">
        <f t="shared" ca="1" si="205"/>
        <v/>
      </c>
      <c r="BK738" s="560" t="str">
        <f t="shared" ca="1" si="206"/>
        <v/>
      </c>
      <c r="BL738" s="561" t="str">
        <f t="shared" ca="1" si="207"/>
        <v/>
      </c>
      <c r="CV738" s="1517"/>
      <c r="CW738" s="1490"/>
      <c r="CX738" s="1490"/>
      <c r="CY738" s="1490"/>
      <c r="CZ738" s="1490"/>
      <c r="DA738" s="1490"/>
      <c r="DB738" s="1490"/>
      <c r="DC738" s="1490"/>
      <c r="DD738" s="1991"/>
      <c r="DE738" s="1992"/>
      <c r="DF738" s="1992"/>
      <c r="DG738" s="1993"/>
      <c r="DH738" s="1490"/>
      <c r="DI738" s="1490"/>
      <c r="DJ738" s="1490"/>
      <c r="DK738" s="1490"/>
      <c r="DL738" s="1490"/>
      <c r="DM738" s="1490"/>
      <c r="DN738" s="1490"/>
      <c r="DO738" s="1490"/>
      <c r="DP738" s="1490"/>
      <c r="DQ738" s="1490"/>
      <c r="DR738" s="1516"/>
    </row>
    <row r="739" spans="1:122" ht="15" customHeight="1">
      <c r="A739" s="218"/>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c r="AC739" s="219"/>
      <c r="AD739" s="219"/>
      <c r="AE739" s="219"/>
      <c r="AF739" s="219"/>
      <c r="AG739" s="219"/>
      <c r="AH739" s="219"/>
      <c r="AI739" s="219"/>
      <c r="AJ739" s="219"/>
      <c r="AK739" s="219"/>
      <c r="AL739" s="219"/>
      <c r="AM739" s="219"/>
      <c r="AN739" s="219"/>
      <c r="AO739" s="219"/>
      <c r="AP739" s="219"/>
      <c r="AQ739" s="219"/>
      <c r="AR739" s="219"/>
      <c r="AS739" s="219"/>
      <c r="AT739" s="219"/>
      <c r="AU739" s="219"/>
      <c r="AV739" s="219"/>
      <c r="AW739" s="219"/>
      <c r="AX739" s="219"/>
      <c r="AY739" s="40"/>
      <c r="BA739" s="192">
        <f t="shared" si="213"/>
        <v>11</v>
      </c>
      <c r="BD739" s="192"/>
      <c r="BE739" s="192"/>
      <c r="BF739" s="192"/>
      <c r="BG739" s="559" t="str">
        <f t="shared" ca="1" si="202"/>
        <v/>
      </c>
      <c r="BH739" s="560" t="str">
        <f t="shared" ca="1" si="203"/>
        <v/>
      </c>
      <c r="BI739" s="560" t="str">
        <f t="shared" ca="1" si="204"/>
        <v/>
      </c>
      <c r="BJ739" s="560" t="str">
        <f t="shared" ca="1" si="205"/>
        <v/>
      </c>
      <c r="BK739" s="560" t="str">
        <f t="shared" ca="1" si="206"/>
        <v/>
      </c>
      <c r="BL739" s="561" t="str">
        <f t="shared" ca="1" si="207"/>
        <v/>
      </c>
      <c r="CV739" s="1517"/>
      <c r="CW739" s="1490"/>
      <c r="CX739" s="1490"/>
      <c r="CY739" s="1490"/>
      <c r="CZ739" s="1490"/>
      <c r="DA739" s="1490"/>
      <c r="DB739" s="1490"/>
      <c r="DC739" s="1490"/>
      <c r="DD739" s="1991"/>
      <c r="DE739" s="1992"/>
      <c r="DF739" s="1992"/>
      <c r="DG739" s="1993"/>
      <c r="DH739" s="1490"/>
      <c r="DI739" s="1490"/>
      <c r="DJ739" s="1490"/>
      <c r="DK739" s="1490"/>
      <c r="DL739" s="1490"/>
      <c r="DM739" s="1490"/>
      <c r="DN739" s="1490"/>
      <c r="DO739" s="1490"/>
      <c r="DP739" s="1490"/>
      <c r="DQ739" s="1490"/>
      <c r="DR739" s="1516"/>
    </row>
    <row r="740" spans="1:122" ht="15" customHeight="1">
      <c r="A740" s="218"/>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c r="AC740" s="219"/>
      <c r="AD740" s="219"/>
      <c r="AE740" s="219"/>
      <c r="AF740" s="219"/>
      <c r="AG740" s="219"/>
      <c r="AH740" s="219"/>
      <c r="AI740" s="219"/>
      <c r="AJ740" s="219"/>
      <c r="AK740" s="219"/>
      <c r="AL740" s="219"/>
      <c r="AM740" s="219"/>
      <c r="AN740" s="219"/>
      <c r="AO740" s="219"/>
      <c r="AP740" s="219"/>
      <c r="AQ740" s="219"/>
      <c r="AR740" s="219"/>
      <c r="AS740" s="219"/>
      <c r="AT740" s="219"/>
      <c r="AU740" s="219"/>
      <c r="AV740" s="219"/>
      <c r="AW740" s="219"/>
      <c r="AX740" s="219"/>
      <c r="AY740" s="40"/>
      <c r="BA740" s="192">
        <f t="shared" si="213"/>
        <v>11</v>
      </c>
      <c r="BD740" s="192"/>
      <c r="BE740" s="192"/>
      <c r="BF740" s="192"/>
      <c r="BG740" s="559" t="str">
        <f t="shared" ref="BG740:BG770" ca="1" si="214">IF(BA740&lt;&gt;"",IF(MID(_xlfn.FORMULATEXT(BA740),SEARCH("[",_xlfn.FORMULATEXT(BA740))+1,SEARCH("]",_xlfn.FORMULATEXT(BA740))-(SEARCH("[",_xlfn.FORMULATEXT(BA740))+1))="-1","",1),"")</f>
        <v/>
      </c>
      <c r="BH740" s="560" t="str">
        <f t="shared" ref="BH740:BH770" ca="1" si="215">IF(BB740&lt;&gt;"",IF(MID(_xlfn.FORMULATEXT(BB740),SEARCH("[",_xlfn.FORMULATEXT(BB740))+1,SEARCH("]",_xlfn.FORMULATEXT(BB740))-(SEARCH("[",_xlfn.FORMULATEXT(BB740))+1))="-1","",1),"")</f>
        <v/>
      </c>
      <c r="BI740" s="560" t="str">
        <f t="shared" ref="BI740:BI770" ca="1" si="216">IF(BC740&lt;&gt;"",IF(MID(_xlfn.FORMULATEXT(BC740),SEARCH("[",_xlfn.FORMULATEXT(BC740))+1,SEARCH("]",_xlfn.FORMULATEXT(BC740))-(SEARCH("[",_xlfn.FORMULATEXT(BC740))+1))="-1","",1),"")</f>
        <v/>
      </c>
      <c r="BJ740" s="560" t="str">
        <f t="shared" ref="BJ740:BJ770" ca="1" si="217">IF(BD740&lt;&gt;"",IF(MID(_xlfn.FORMULATEXT(BD740),SEARCH("[",_xlfn.FORMULATEXT(BD740))+1,SEARCH("]",_xlfn.FORMULATEXT(BD740))-(SEARCH("[",_xlfn.FORMULATEXT(BD740))+1))="-1","",1),"")</f>
        <v/>
      </c>
      <c r="BK740" s="560" t="str">
        <f t="shared" ref="BK740:BK770" ca="1" si="218">IF(BE740&lt;&gt;"",IF(MID(_xlfn.FORMULATEXT(BE740),SEARCH("[",_xlfn.FORMULATEXT(BE740))+1,SEARCH("]",_xlfn.FORMULATEXT(BE740))-(SEARCH("[",_xlfn.FORMULATEXT(BE740))+1))="-1","",1),"")</f>
        <v/>
      </c>
      <c r="BL740" s="561" t="str">
        <f t="shared" ref="BL740:BL770" ca="1" si="219">IF(BF740&lt;&gt;"",IF(MID(_xlfn.FORMULATEXT(BF740),SEARCH("[",_xlfn.FORMULATEXT(BF740))+1,SEARCH("]",_xlfn.FORMULATEXT(BF740))-(SEARCH("[",_xlfn.FORMULATEXT(BF740))+1))="-1","",1),"")</f>
        <v/>
      </c>
      <c r="CV740" s="1517"/>
      <c r="CW740" s="1490"/>
      <c r="CX740" s="1490"/>
      <c r="CY740" s="1490"/>
      <c r="CZ740" s="1490"/>
      <c r="DA740" s="1490"/>
      <c r="DB740" s="1490"/>
      <c r="DC740" s="1490"/>
      <c r="DD740" s="1991"/>
      <c r="DE740" s="1992"/>
      <c r="DF740" s="1992"/>
      <c r="DG740" s="1993"/>
      <c r="DH740" s="1490"/>
      <c r="DI740" s="1490"/>
      <c r="DJ740" s="1490"/>
      <c r="DK740" s="1490"/>
      <c r="DL740" s="1490"/>
      <c r="DM740" s="1490"/>
      <c r="DN740" s="1490"/>
      <c r="DO740" s="1490"/>
      <c r="DP740" s="1490"/>
      <c r="DQ740" s="1490"/>
      <c r="DR740" s="1516"/>
    </row>
    <row r="741" spans="1:122" ht="15" customHeight="1">
      <c r="A741" s="218"/>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c r="AC741" s="219"/>
      <c r="AD741" s="219"/>
      <c r="AE741" s="219"/>
      <c r="AF741" s="219"/>
      <c r="AG741" s="219"/>
      <c r="AH741" s="219"/>
      <c r="AI741" s="219"/>
      <c r="AJ741" s="219"/>
      <c r="AK741" s="219"/>
      <c r="AL741" s="219"/>
      <c r="AM741" s="219"/>
      <c r="AN741" s="219"/>
      <c r="AO741" s="219"/>
      <c r="AP741" s="219"/>
      <c r="AQ741" s="219"/>
      <c r="AR741" s="219"/>
      <c r="AS741" s="219"/>
      <c r="AT741" s="219"/>
      <c r="AU741" s="219"/>
      <c r="AV741" s="219"/>
      <c r="AW741" s="219"/>
      <c r="AX741" s="219"/>
      <c r="AY741" s="40"/>
      <c r="BA741" s="192">
        <f t="shared" si="213"/>
        <v>11</v>
      </c>
      <c r="BD741" s="192"/>
      <c r="BE741" s="192"/>
      <c r="BF741" s="192"/>
      <c r="BG741" s="559" t="str">
        <f t="shared" ca="1" si="214"/>
        <v/>
      </c>
      <c r="BH741" s="560" t="str">
        <f t="shared" ca="1" si="215"/>
        <v/>
      </c>
      <c r="BI741" s="560" t="str">
        <f t="shared" ca="1" si="216"/>
        <v/>
      </c>
      <c r="BJ741" s="560" t="str">
        <f t="shared" ca="1" si="217"/>
        <v/>
      </c>
      <c r="BK741" s="560" t="str">
        <f t="shared" ca="1" si="218"/>
        <v/>
      </c>
      <c r="BL741" s="561" t="str">
        <f t="shared" ca="1" si="219"/>
        <v/>
      </c>
      <c r="CV741" s="1517"/>
      <c r="CW741" s="1490"/>
      <c r="CX741" s="1490"/>
      <c r="CY741" s="1490"/>
      <c r="CZ741" s="1490"/>
      <c r="DA741" s="1490"/>
      <c r="DB741" s="1490"/>
      <c r="DC741" s="1490"/>
      <c r="DD741" s="1991"/>
      <c r="DE741" s="1992"/>
      <c r="DF741" s="1992"/>
      <c r="DG741" s="1993"/>
      <c r="DH741" s="1490"/>
      <c r="DI741" s="1490"/>
      <c r="DJ741" s="1490"/>
      <c r="DK741" s="1490"/>
      <c r="DL741" s="1490"/>
      <c r="DM741" s="1490"/>
      <c r="DN741" s="1490"/>
      <c r="DO741" s="1490"/>
      <c r="DP741" s="1490"/>
      <c r="DQ741" s="1490"/>
      <c r="DR741" s="1516"/>
    </row>
    <row r="742" spans="1:122" ht="15" customHeight="1">
      <c r="A742" s="218"/>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c r="AC742" s="219"/>
      <c r="AD742" s="219"/>
      <c r="AE742" s="219"/>
      <c r="AF742" s="219"/>
      <c r="AG742" s="219"/>
      <c r="AH742" s="219"/>
      <c r="AI742" s="219"/>
      <c r="AJ742" s="219"/>
      <c r="AK742" s="219"/>
      <c r="AL742" s="219"/>
      <c r="AM742" s="219"/>
      <c r="AN742" s="219"/>
      <c r="AO742" s="219"/>
      <c r="AP742" s="219"/>
      <c r="AQ742" s="219"/>
      <c r="AR742" s="219"/>
      <c r="AS742" s="219"/>
      <c r="AT742" s="219"/>
      <c r="AU742" s="219"/>
      <c r="AV742" s="219"/>
      <c r="AW742" s="219"/>
      <c r="AX742" s="219"/>
      <c r="AY742" s="40"/>
      <c r="BA742" s="192">
        <f t="shared" si="213"/>
        <v>11</v>
      </c>
      <c r="BD742" s="192"/>
      <c r="BE742" s="192"/>
      <c r="BF742" s="192"/>
      <c r="BG742" s="559" t="str">
        <f t="shared" ca="1" si="214"/>
        <v/>
      </c>
      <c r="BH742" s="560" t="str">
        <f t="shared" ca="1" si="215"/>
        <v/>
      </c>
      <c r="BI742" s="560" t="str">
        <f t="shared" ca="1" si="216"/>
        <v/>
      </c>
      <c r="BJ742" s="560" t="str">
        <f t="shared" ca="1" si="217"/>
        <v/>
      </c>
      <c r="BK742" s="560" t="str">
        <f t="shared" ca="1" si="218"/>
        <v/>
      </c>
      <c r="BL742" s="561" t="str">
        <f t="shared" ca="1" si="219"/>
        <v/>
      </c>
      <c r="CV742" s="1517"/>
      <c r="CW742" s="1490"/>
      <c r="CX742" s="1490"/>
      <c r="CY742" s="1490"/>
      <c r="CZ742" s="1490"/>
      <c r="DA742" s="1490"/>
      <c r="DB742" s="1490"/>
      <c r="DC742" s="1490"/>
      <c r="DD742" s="1991"/>
      <c r="DE742" s="1992"/>
      <c r="DF742" s="1992"/>
      <c r="DG742" s="1993"/>
      <c r="DH742" s="1490"/>
      <c r="DI742" s="1490"/>
      <c r="DJ742" s="1490"/>
      <c r="DK742" s="1490"/>
      <c r="DL742" s="1490"/>
      <c r="DM742" s="1490"/>
      <c r="DN742" s="1490"/>
      <c r="DO742" s="1490"/>
      <c r="DP742" s="1490"/>
      <c r="DQ742" s="1490"/>
      <c r="DR742" s="1516"/>
    </row>
    <row r="743" spans="1:122" ht="15" customHeight="1">
      <c r="A743" s="218"/>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c r="AC743" s="219"/>
      <c r="AD743" s="219"/>
      <c r="AE743" s="219"/>
      <c r="AF743" s="219"/>
      <c r="AG743" s="219"/>
      <c r="AH743" s="219"/>
      <c r="AI743" s="219"/>
      <c r="AJ743" s="219"/>
      <c r="AK743" s="219"/>
      <c r="AL743" s="219"/>
      <c r="AM743" s="219"/>
      <c r="AN743" s="219"/>
      <c r="AO743" s="219"/>
      <c r="AP743" s="219"/>
      <c r="AQ743" s="219"/>
      <c r="AR743" s="219"/>
      <c r="AS743" s="219"/>
      <c r="AT743" s="219"/>
      <c r="AU743" s="219"/>
      <c r="AV743" s="219"/>
      <c r="AW743" s="219"/>
      <c r="AX743" s="219"/>
      <c r="AY743" s="40"/>
      <c r="BA743" s="192">
        <f t="shared" si="213"/>
        <v>11</v>
      </c>
      <c r="BD743" s="192"/>
      <c r="BE743" s="192"/>
      <c r="BF743" s="192"/>
      <c r="BG743" s="559" t="str">
        <f t="shared" ca="1" si="214"/>
        <v/>
      </c>
      <c r="BH743" s="560" t="str">
        <f t="shared" ca="1" si="215"/>
        <v/>
      </c>
      <c r="BI743" s="560" t="str">
        <f t="shared" ca="1" si="216"/>
        <v/>
      </c>
      <c r="BJ743" s="560" t="str">
        <f t="shared" ca="1" si="217"/>
        <v/>
      </c>
      <c r="BK743" s="560" t="str">
        <f t="shared" ca="1" si="218"/>
        <v/>
      </c>
      <c r="BL743" s="561" t="str">
        <f t="shared" ca="1" si="219"/>
        <v/>
      </c>
      <c r="CV743" s="1517"/>
      <c r="CW743" s="1490"/>
      <c r="CX743" s="1490"/>
      <c r="CY743" s="1490"/>
      <c r="CZ743" s="1490"/>
      <c r="DA743" s="1490"/>
      <c r="DB743" s="1490"/>
      <c r="DC743" s="1490"/>
      <c r="DD743" s="1991"/>
      <c r="DE743" s="1992"/>
      <c r="DF743" s="1992"/>
      <c r="DG743" s="1993"/>
      <c r="DH743" s="1490"/>
      <c r="DI743" s="1490"/>
      <c r="DJ743" s="1490"/>
      <c r="DK743" s="1490"/>
      <c r="DL743" s="1490"/>
      <c r="DM743" s="1490"/>
      <c r="DN743" s="1490"/>
      <c r="DO743" s="1490"/>
      <c r="DP743" s="1490"/>
      <c r="DQ743" s="1490"/>
      <c r="DR743" s="1516"/>
    </row>
    <row r="744" spans="1:122" ht="15" customHeight="1">
      <c r="A744" s="218"/>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c r="AC744" s="219"/>
      <c r="AD744" s="219"/>
      <c r="AE744" s="219"/>
      <c r="AF744" s="219"/>
      <c r="AG744" s="219"/>
      <c r="AH744" s="219"/>
      <c r="AI744" s="219"/>
      <c r="AJ744" s="219"/>
      <c r="AK744" s="219"/>
      <c r="AL744" s="219"/>
      <c r="AM744" s="219"/>
      <c r="AN744" s="219"/>
      <c r="AO744" s="219"/>
      <c r="AP744" s="219"/>
      <c r="AQ744" s="219"/>
      <c r="AR744" s="219"/>
      <c r="AS744" s="219"/>
      <c r="AT744" s="219"/>
      <c r="AU744" s="219"/>
      <c r="AV744" s="219"/>
      <c r="AW744" s="219"/>
      <c r="AX744" s="219"/>
      <c r="AY744" s="40"/>
      <c r="BA744" s="192">
        <f t="shared" si="213"/>
        <v>11</v>
      </c>
      <c r="BD744" s="192"/>
      <c r="BE744" s="192"/>
      <c r="BF744" s="192"/>
      <c r="BG744" s="559" t="str">
        <f t="shared" ca="1" si="214"/>
        <v/>
      </c>
      <c r="BH744" s="560" t="str">
        <f t="shared" ca="1" si="215"/>
        <v/>
      </c>
      <c r="BI744" s="560" t="str">
        <f t="shared" ca="1" si="216"/>
        <v/>
      </c>
      <c r="BJ744" s="560" t="str">
        <f t="shared" ca="1" si="217"/>
        <v/>
      </c>
      <c r="BK744" s="560" t="str">
        <f t="shared" ca="1" si="218"/>
        <v/>
      </c>
      <c r="BL744" s="561" t="str">
        <f t="shared" ca="1" si="219"/>
        <v/>
      </c>
      <c r="CV744" s="1517"/>
      <c r="CW744" s="1490"/>
      <c r="CX744" s="1490"/>
      <c r="CY744" s="1490"/>
      <c r="CZ744" s="1490"/>
      <c r="DA744" s="1490"/>
      <c r="DB744" s="1490"/>
      <c r="DC744" s="1490"/>
      <c r="DD744" s="1991"/>
      <c r="DE744" s="1992"/>
      <c r="DF744" s="1992"/>
      <c r="DG744" s="1993"/>
      <c r="DH744" s="1490"/>
      <c r="DI744" s="1490"/>
      <c r="DJ744" s="1490"/>
      <c r="DK744" s="1490"/>
      <c r="DL744" s="1490"/>
      <c r="DM744" s="1490"/>
      <c r="DN744" s="1490"/>
      <c r="DO744" s="1490"/>
      <c r="DP744" s="1490"/>
      <c r="DQ744" s="1490"/>
      <c r="DR744" s="1516"/>
    </row>
    <row r="745" spans="1:122" ht="15" customHeight="1">
      <c r="A745" s="218"/>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c r="AC745" s="219"/>
      <c r="AD745" s="219"/>
      <c r="AE745" s="219"/>
      <c r="AF745" s="219"/>
      <c r="AG745" s="219"/>
      <c r="AH745" s="219"/>
      <c r="AI745" s="219"/>
      <c r="AJ745" s="219"/>
      <c r="AK745" s="219"/>
      <c r="AL745" s="219"/>
      <c r="AM745" s="219"/>
      <c r="AN745" s="219"/>
      <c r="AO745" s="219"/>
      <c r="AP745" s="219"/>
      <c r="AQ745" s="219"/>
      <c r="AR745" s="219"/>
      <c r="AS745" s="219"/>
      <c r="AT745" s="219"/>
      <c r="AU745" s="219"/>
      <c r="AV745" s="219"/>
      <c r="AW745" s="219"/>
      <c r="AX745" s="219"/>
      <c r="AY745" s="40"/>
      <c r="BA745" s="192">
        <f t="shared" si="213"/>
        <v>11</v>
      </c>
      <c r="BD745" s="192"/>
      <c r="BE745" s="192"/>
      <c r="BF745" s="192"/>
      <c r="BG745" s="559" t="str">
        <f t="shared" ca="1" si="214"/>
        <v/>
      </c>
      <c r="BH745" s="560" t="str">
        <f t="shared" ca="1" si="215"/>
        <v/>
      </c>
      <c r="BI745" s="560" t="str">
        <f t="shared" ca="1" si="216"/>
        <v/>
      </c>
      <c r="BJ745" s="560" t="str">
        <f t="shared" ca="1" si="217"/>
        <v/>
      </c>
      <c r="BK745" s="560" t="str">
        <f t="shared" ca="1" si="218"/>
        <v/>
      </c>
      <c r="BL745" s="561" t="str">
        <f t="shared" ca="1" si="219"/>
        <v/>
      </c>
      <c r="CV745" s="1517"/>
      <c r="CW745" s="1490"/>
      <c r="CX745" s="1490"/>
      <c r="CY745" s="1490"/>
      <c r="CZ745" s="1490"/>
      <c r="DA745" s="1490"/>
      <c r="DB745" s="1490"/>
      <c r="DC745" s="1490"/>
      <c r="DD745" s="1991"/>
      <c r="DE745" s="1992"/>
      <c r="DF745" s="1992"/>
      <c r="DG745" s="1993"/>
      <c r="DH745" s="1490"/>
      <c r="DI745" s="1490"/>
      <c r="DJ745" s="1490"/>
      <c r="DK745" s="1490"/>
      <c r="DL745" s="1490"/>
      <c r="DM745" s="1490"/>
      <c r="DN745" s="1490"/>
      <c r="DO745" s="1490"/>
      <c r="DP745" s="1490"/>
      <c r="DQ745" s="1490"/>
      <c r="DR745" s="1516"/>
    </row>
    <row r="746" spans="1:122" ht="15" customHeight="1">
      <c r="A746" s="218"/>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c r="AC746" s="219"/>
      <c r="AD746" s="219"/>
      <c r="AE746" s="219"/>
      <c r="AF746" s="219"/>
      <c r="AG746" s="219"/>
      <c r="AH746" s="219"/>
      <c r="AI746" s="219"/>
      <c r="AJ746" s="219"/>
      <c r="AK746" s="219"/>
      <c r="AL746" s="219"/>
      <c r="AM746" s="219"/>
      <c r="AN746" s="219"/>
      <c r="AO746" s="219"/>
      <c r="AP746" s="219"/>
      <c r="AQ746" s="219"/>
      <c r="AR746" s="219"/>
      <c r="AS746" s="219"/>
      <c r="AT746" s="219"/>
      <c r="AU746" s="219"/>
      <c r="AV746" s="219"/>
      <c r="AW746" s="219"/>
      <c r="AX746" s="219"/>
      <c r="AY746" s="40"/>
      <c r="BA746" s="192">
        <f t="shared" si="213"/>
        <v>11</v>
      </c>
      <c r="BD746" s="192"/>
      <c r="BE746" s="192"/>
      <c r="BF746" s="192"/>
      <c r="BG746" s="559" t="str">
        <f t="shared" ca="1" si="214"/>
        <v/>
      </c>
      <c r="BH746" s="560" t="str">
        <f t="shared" ca="1" si="215"/>
        <v/>
      </c>
      <c r="BI746" s="560" t="str">
        <f t="shared" ca="1" si="216"/>
        <v/>
      </c>
      <c r="BJ746" s="560" t="str">
        <f t="shared" ca="1" si="217"/>
        <v/>
      </c>
      <c r="BK746" s="560" t="str">
        <f t="shared" ca="1" si="218"/>
        <v/>
      </c>
      <c r="BL746" s="561" t="str">
        <f t="shared" ca="1" si="219"/>
        <v/>
      </c>
      <c r="CV746" s="1517"/>
      <c r="CW746" s="1490"/>
      <c r="CX746" s="1490"/>
      <c r="CY746" s="1490"/>
      <c r="CZ746" s="1490"/>
      <c r="DA746" s="1490"/>
      <c r="DB746" s="1490"/>
      <c r="DC746" s="1490"/>
      <c r="DD746" s="1991"/>
      <c r="DE746" s="1992"/>
      <c r="DF746" s="1992"/>
      <c r="DG746" s="1993"/>
      <c r="DH746" s="1490"/>
      <c r="DI746" s="1490"/>
      <c r="DJ746" s="1490"/>
      <c r="DK746" s="1490"/>
      <c r="DL746" s="1490"/>
      <c r="DM746" s="1490"/>
      <c r="DN746" s="1490"/>
      <c r="DO746" s="1490"/>
      <c r="DP746" s="1490"/>
      <c r="DQ746" s="1490"/>
      <c r="DR746" s="1516"/>
    </row>
    <row r="747" spans="1:122" ht="15" customHeight="1">
      <c r="A747" s="218"/>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c r="AC747" s="219"/>
      <c r="AD747" s="219"/>
      <c r="AE747" s="219"/>
      <c r="AF747" s="219"/>
      <c r="AG747" s="219"/>
      <c r="AH747" s="219"/>
      <c r="AI747" s="219"/>
      <c r="AJ747" s="219"/>
      <c r="AK747" s="219"/>
      <c r="AL747" s="219"/>
      <c r="AM747" s="219"/>
      <c r="AN747" s="219"/>
      <c r="AO747" s="219"/>
      <c r="AP747" s="219"/>
      <c r="AQ747" s="219"/>
      <c r="AR747" s="219"/>
      <c r="AS747" s="219"/>
      <c r="AT747" s="219"/>
      <c r="AU747" s="219"/>
      <c r="AV747" s="219"/>
      <c r="AW747" s="219"/>
      <c r="AX747" s="219"/>
      <c r="AY747" s="40"/>
      <c r="BA747" s="192">
        <f t="shared" si="213"/>
        <v>11</v>
      </c>
      <c r="BD747" s="192"/>
      <c r="BE747" s="192"/>
      <c r="BF747" s="192"/>
      <c r="BG747" s="559" t="str">
        <f t="shared" ca="1" si="214"/>
        <v/>
      </c>
      <c r="BH747" s="560" t="str">
        <f t="shared" ca="1" si="215"/>
        <v/>
      </c>
      <c r="BI747" s="560" t="str">
        <f t="shared" ca="1" si="216"/>
        <v/>
      </c>
      <c r="BJ747" s="560" t="str">
        <f t="shared" ca="1" si="217"/>
        <v/>
      </c>
      <c r="BK747" s="560" t="str">
        <f t="shared" ca="1" si="218"/>
        <v/>
      </c>
      <c r="BL747" s="561" t="str">
        <f t="shared" ca="1" si="219"/>
        <v/>
      </c>
      <c r="CV747" s="1517"/>
      <c r="CW747" s="1490"/>
      <c r="CX747" s="1490"/>
      <c r="CY747" s="1490"/>
      <c r="CZ747" s="1490"/>
      <c r="DA747" s="1490"/>
      <c r="DB747" s="1490"/>
      <c r="DC747" s="1490"/>
      <c r="DD747" s="1991"/>
      <c r="DE747" s="1992"/>
      <c r="DF747" s="1992"/>
      <c r="DG747" s="1993"/>
      <c r="DH747" s="1490"/>
      <c r="DI747" s="1490"/>
      <c r="DJ747" s="1490"/>
      <c r="DK747" s="1490"/>
      <c r="DL747" s="1490"/>
      <c r="DM747" s="1490"/>
      <c r="DN747" s="1490"/>
      <c r="DO747" s="1490"/>
      <c r="DP747" s="1490"/>
      <c r="DQ747" s="1490"/>
      <c r="DR747" s="1516"/>
    </row>
    <row r="748" spans="1:122" ht="15" customHeight="1">
      <c r="A748" s="218"/>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c r="AC748" s="219"/>
      <c r="AD748" s="219"/>
      <c r="AE748" s="219"/>
      <c r="AF748" s="219"/>
      <c r="AG748" s="219"/>
      <c r="AH748" s="219"/>
      <c r="AI748" s="219"/>
      <c r="AJ748" s="219"/>
      <c r="AK748" s="219"/>
      <c r="AL748" s="219"/>
      <c r="AM748" s="219"/>
      <c r="AN748" s="219"/>
      <c r="AO748" s="219"/>
      <c r="AP748" s="219"/>
      <c r="AQ748" s="219"/>
      <c r="AR748" s="219"/>
      <c r="AS748" s="219"/>
      <c r="AT748" s="219"/>
      <c r="AU748" s="219"/>
      <c r="AV748" s="219"/>
      <c r="AW748" s="219"/>
      <c r="AX748" s="219"/>
      <c r="AY748" s="40"/>
      <c r="BA748" s="192">
        <f t="shared" si="213"/>
        <v>11</v>
      </c>
      <c r="BD748" s="192"/>
      <c r="BE748" s="192"/>
      <c r="BF748" s="192"/>
      <c r="BG748" s="559" t="str">
        <f t="shared" ca="1" si="214"/>
        <v/>
      </c>
      <c r="BH748" s="560" t="str">
        <f t="shared" ca="1" si="215"/>
        <v/>
      </c>
      <c r="BI748" s="560" t="str">
        <f t="shared" ca="1" si="216"/>
        <v/>
      </c>
      <c r="BJ748" s="560" t="str">
        <f t="shared" ca="1" si="217"/>
        <v/>
      </c>
      <c r="BK748" s="560" t="str">
        <f t="shared" ca="1" si="218"/>
        <v/>
      </c>
      <c r="BL748" s="561" t="str">
        <f t="shared" ca="1" si="219"/>
        <v/>
      </c>
      <c r="CV748" s="1517"/>
      <c r="CW748" s="1490"/>
      <c r="CX748" s="1490"/>
      <c r="CY748" s="1490"/>
      <c r="CZ748" s="1490"/>
      <c r="DA748" s="1490"/>
      <c r="DB748" s="1490"/>
      <c r="DC748" s="1490"/>
      <c r="DD748" s="1991"/>
      <c r="DE748" s="1992"/>
      <c r="DF748" s="1992"/>
      <c r="DG748" s="1993"/>
      <c r="DH748" s="1490"/>
      <c r="DI748" s="1490"/>
      <c r="DJ748" s="1490"/>
      <c r="DK748" s="1490"/>
      <c r="DL748" s="1490"/>
      <c r="DM748" s="1490"/>
      <c r="DN748" s="1490"/>
      <c r="DO748" s="1490"/>
      <c r="DP748" s="1490"/>
      <c r="DQ748" s="1490"/>
      <c r="DR748" s="1516"/>
    </row>
    <row r="749" spans="1:122" ht="15" customHeight="1">
      <c r="A749" s="218"/>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c r="AC749" s="219"/>
      <c r="AD749" s="219"/>
      <c r="AE749" s="219"/>
      <c r="AF749" s="219"/>
      <c r="AG749" s="219"/>
      <c r="AH749" s="219"/>
      <c r="AI749" s="219"/>
      <c r="AJ749" s="219"/>
      <c r="AK749" s="219"/>
      <c r="AL749" s="219"/>
      <c r="AM749" s="219"/>
      <c r="AN749" s="219"/>
      <c r="AO749" s="219"/>
      <c r="AP749" s="219"/>
      <c r="AQ749" s="219"/>
      <c r="AR749" s="219"/>
      <c r="AS749" s="219"/>
      <c r="AT749" s="219"/>
      <c r="AU749" s="219"/>
      <c r="AV749" s="219"/>
      <c r="AW749" s="219"/>
      <c r="AX749" s="219"/>
      <c r="AY749" s="40"/>
      <c r="BA749" s="192">
        <f t="shared" si="213"/>
        <v>11</v>
      </c>
      <c r="BD749" s="192"/>
      <c r="BE749" s="192"/>
      <c r="BF749" s="192"/>
      <c r="BG749" s="559" t="str">
        <f t="shared" ca="1" si="214"/>
        <v/>
      </c>
      <c r="BH749" s="560" t="str">
        <f t="shared" ca="1" si="215"/>
        <v/>
      </c>
      <c r="BI749" s="560" t="str">
        <f t="shared" ca="1" si="216"/>
        <v/>
      </c>
      <c r="BJ749" s="560" t="str">
        <f t="shared" ca="1" si="217"/>
        <v/>
      </c>
      <c r="BK749" s="560" t="str">
        <f t="shared" ca="1" si="218"/>
        <v/>
      </c>
      <c r="BL749" s="561" t="str">
        <f t="shared" ca="1" si="219"/>
        <v/>
      </c>
      <c r="CV749" s="1517"/>
      <c r="CW749" s="1490"/>
      <c r="CX749" s="1490"/>
      <c r="CY749" s="1490"/>
      <c r="CZ749" s="1490"/>
      <c r="DA749" s="1490"/>
      <c r="DB749" s="1490"/>
      <c r="DC749" s="1490"/>
      <c r="DD749" s="1991"/>
      <c r="DE749" s="1992"/>
      <c r="DF749" s="1992"/>
      <c r="DG749" s="1993"/>
      <c r="DH749" s="1490"/>
      <c r="DI749" s="1490"/>
      <c r="DJ749" s="1490"/>
      <c r="DK749" s="1490"/>
      <c r="DL749" s="1490"/>
      <c r="DM749" s="1490"/>
      <c r="DN749" s="1490"/>
      <c r="DO749" s="1490"/>
      <c r="DP749" s="1490"/>
      <c r="DQ749" s="1490"/>
      <c r="DR749" s="1516"/>
    </row>
    <row r="750" spans="1:122" ht="15" customHeight="1">
      <c r="A750" s="218"/>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c r="AC750" s="219"/>
      <c r="AD750" s="219"/>
      <c r="AE750" s="219"/>
      <c r="AF750" s="219"/>
      <c r="AG750" s="219"/>
      <c r="AH750" s="219"/>
      <c r="AI750" s="219"/>
      <c r="AJ750" s="219"/>
      <c r="AK750" s="219"/>
      <c r="AL750" s="219"/>
      <c r="AM750" s="219"/>
      <c r="AN750" s="219"/>
      <c r="AO750" s="219"/>
      <c r="AP750" s="219"/>
      <c r="AQ750" s="219"/>
      <c r="AR750" s="219"/>
      <c r="AS750" s="219"/>
      <c r="AT750" s="219"/>
      <c r="AU750" s="219"/>
      <c r="AV750" s="219"/>
      <c r="AW750" s="219"/>
      <c r="AX750" s="219"/>
      <c r="AY750" s="40"/>
      <c r="BA750" s="192">
        <f t="shared" si="213"/>
        <v>11</v>
      </c>
      <c r="BD750" s="192"/>
      <c r="BE750" s="192"/>
      <c r="BF750" s="192"/>
      <c r="BG750" s="559" t="str">
        <f t="shared" ca="1" si="214"/>
        <v/>
      </c>
      <c r="BH750" s="560" t="str">
        <f t="shared" ca="1" si="215"/>
        <v/>
      </c>
      <c r="BI750" s="560" t="str">
        <f t="shared" ca="1" si="216"/>
        <v/>
      </c>
      <c r="BJ750" s="560" t="str">
        <f t="shared" ca="1" si="217"/>
        <v/>
      </c>
      <c r="BK750" s="560" t="str">
        <f t="shared" ca="1" si="218"/>
        <v/>
      </c>
      <c r="BL750" s="561" t="str">
        <f t="shared" ca="1" si="219"/>
        <v/>
      </c>
      <c r="CV750" s="1517"/>
      <c r="CW750" s="1490"/>
      <c r="CX750" s="1490"/>
      <c r="CY750" s="1490"/>
      <c r="CZ750" s="1490"/>
      <c r="DA750" s="1490"/>
      <c r="DB750" s="1490"/>
      <c r="DC750" s="1490"/>
      <c r="DD750" s="1991"/>
      <c r="DE750" s="1992"/>
      <c r="DF750" s="1992"/>
      <c r="DG750" s="1993"/>
      <c r="DH750" s="1490"/>
      <c r="DI750" s="1490"/>
      <c r="DJ750" s="1490"/>
      <c r="DK750" s="1490"/>
      <c r="DL750" s="1490"/>
      <c r="DM750" s="1490"/>
      <c r="DN750" s="1490"/>
      <c r="DO750" s="1490"/>
      <c r="DP750" s="1490"/>
      <c r="DQ750" s="1490"/>
      <c r="DR750" s="1516"/>
    </row>
    <row r="751" spans="1:122" ht="15" customHeight="1">
      <c r="A751" s="218"/>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c r="AC751" s="219"/>
      <c r="AD751" s="219"/>
      <c r="AE751" s="219"/>
      <c r="AF751" s="219"/>
      <c r="AG751" s="219"/>
      <c r="AH751" s="219"/>
      <c r="AI751" s="219"/>
      <c r="AJ751" s="219"/>
      <c r="AK751" s="219"/>
      <c r="AL751" s="219"/>
      <c r="AM751" s="219"/>
      <c r="AN751" s="219"/>
      <c r="AO751" s="219"/>
      <c r="AP751" s="219"/>
      <c r="AQ751" s="219"/>
      <c r="AR751" s="219"/>
      <c r="AS751" s="219"/>
      <c r="AT751" s="219"/>
      <c r="AU751" s="219"/>
      <c r="AV751" s="219"/>
      <c r="AW751" s="219"/>
      <c r="AX751" s="219"/>
      <c r="AY751" s="40"/>
      <c r="BA751" s="192">
        <f t="shared" si="213"/>
        <v>11</v>
      </c>
      <c r="BD751" s="192"/>
      <c r="BE751" s="192"/>
      <c r="BF751" s="192"/>
      <c r="BG751" s="559" t="str">
        <f t="shared" ca="1" si="214"/>
        <v/>
      </c>
      <c r="BH751" s="560" t="str">
        <f t="shared" ca="1" si="215"/>
        <v/>
      </c>
      <c r="BI751" s="560" t="str">
        <f t="shared" ca="1" si="216"/>
        <v/>
      </c>
      <c r="BJ751" s="560" t="str">
        <f t="shared" ca="1" si="217"/>
        <v/>
      </c>
      <c r="BK751" s="560" t="str">
        <f t="shared" ca="1" si="218"/>
        <v/>
      </c>
      <c r="BL751" s="561" t="str">
        <f t="shared" ca="1" si="219"/>
        <v/>
      </c>
      <c r="CV751" s="1517"/>
      <c r="CW751" s="1490"/>
      <c r="CX751" s="1490"/>
      <c r="CY751" s="1490"/>
      <c r="CZ751" s="1490"/>
      <c r="DA751" s="1490"/>
      <c r="DB751" s="1490"/>
      <c r="DC751" s="1490"/>
      <c r="DD751" s="1991"/>
      <c r="DE751" s="1992"/>
      <c r="DF751" s="1992"/>
      <c r="DG751" s="1993"/>
      <c r="DH751" s="1490"/>
      <c r="DI751" s="1490"/>
      <c r="DJ751" s="1490"/>
      <c r="DK751" s="1490"/>
      <c r="DL751" s="1490"/>
      <c r="DM751" s="1490"/>
      <c r="DN751" s="1490"/>
      <c r="DO751" s="1490"/>
      <c r="DP751" s="1490"/>
      <c r="DQ751" s="1490"/>
      <c r="DR751" s="1516"/>
    </row>
    <row r="752" spans="1:122" ht="15" customHeight="1">
      <c r="A752" s="218"/>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c r="AC752" s="219"/>
      <c r="AD752" s="219"/>
      <c r="AE752" s="219"/>
      <c r="AF752" s="219"/>
      <c r="AG752" s="219"/>
      <c r="AH752" s="219"/>
      <c r="AI752" s="219"/>
      <c r="AJ752" s="219"/>
      <c r="AK752" s="219"/>
      <c r="AL752" s="219"/>
      <c r="AM752" s="219"/>
      <c r="AN752" s="219"/>
      <c r="AO752" s="219"/>
      <c r="AP752" s="219"/>
      <c r="AQ752" s="219"/>
      <c r="AR752" s="219"/>
      <c r="AS752" s="219"/>
      <c r="AT752" s="219"/>
      <c r="AU752" s="219"/>
      <c r="AV752" s="219"/>
      <c r="AW752" s="219"/>
      <c r="AX752" s="219"/>
      <c r="AY752" s="40"/>
      <c r="BA752" s="192">
        <f t="shared" si="213"/>
        <v>11</v>
      </c>
      <c r="BD752" s="192"/>
      <c r="BE752" s="192"/>
      <c r="BF752" s="192"/>
      <c r="BG752" s="559" t="str">
        <f t="shared" ca="1" si="214"/>
        <v/>
      </c>
      <c r="BH752" s="560" t="str">
        <f t="shared" ca="1" si="215"/>
        <v/>
      </c>
      <c r="BI752" s="560" t="str">
        <f t="shared" ca="1" si="216"/>
        <v/>
      </c>
      <c r="BJ752" s="560" t="str">
        <f t="shared" ca="1" si="217"/>
        <v/>
      </c>
      <c r="BK752" s="560" t="str">
        <f t="shared" ca="1" si="218"/>
        <v/>
      </c>
      <c r="BL752" s="561" t="str">
        <f t="shared" ca="1" si="219"/>
        <v/>
      </c>
      <c r="CV752" s="1517"/>
      <c r="CW752" s="1490"/>
      <c r="CX752" s="1490"/>
      <c r="CY752" s="1490"/>
      <c r="CZ752" s="1490"/>
      <c r="DA752" s="1490"/>
      <c r="DB752" s="1490"/>
      <c r="DC752" s="1490"/>
      <c r="DD752" s="1991"/>
      <c r="DE752" s="1992"/>
      <c r="DF752" s="1992"/>
      <c r="DG752" s="1993"/>
      <c r="DH752" s="1490"/>
      <c r="DI752" s="1490"/>
      <c r="DJ752" s="1490"/>
      <c r="DK752" s="1490"/>
      <c r="DL752" s="1490"/>
      <c r="DM752" s="1490"/>
      <c r="DN752" s="1490"/>
      <c r="DO752" s="1490"/>
      <c r="DP752" s="1490"/>
      <c r="DQ752" s="1490"/>
      <c r="DR752" s="1516"/>
    </row>
    <row r="753" spans="1:122" ht="15" customHeight="1">
      <c r="A753" s="218"/>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c r="AC753" s="219"/>
      <c r="AD753" s="219"/>
      <c r="AE753" s="219"/>
      <c r="AF753" s="219"/>
      <c r="AG753" s="219"/>
      <c r="AH753" s="219"/>
      <c r="AI753" s="219"/>
      <c r="AJ753" s="219"/>
      <c r="AK753" s="219"/>
      <c r="AL753" s="219"/>
      <c r="AM753" s="219"/>
      <c r="AN753" s="219"/>
      <c r="AO753" s="219"/>
      <c r="AP753" s="219"/>
      <c r="AQ753" s="219"/>
      <c r="AR753" s="219"/>
      <c r="AS753" s="219"/>
      <c r="AT753" s="219"/>
      <c r="AU753" s="219"/>
      <c r="AV753" s="219"/>
      <c r="AW753" s="219"/>
      <c r="AX753" s="219"/>
      <c r="AY753" s="40"/>
      <c r="BA753" s="192">
        <f t="shared" si="213"/>
        <v>11</v>
      </c>
      <c r="BD753" s="192"/>
      <c r="BE753" s="192"/>
      <c r="BF753" s="192"/>
      <c r="BG753" s="559" t="str">
        <f t="shared" ca="1" si="214"/>
        <v/>
      </c>
      <c r="BH753" s="560" t="str">
        <f t="shared" ca="1" si="215"/>
        <v/>
      </c>
      <c r="BI753" s="560" t="str">
        <f t="shared" ca="1" si="216"/>
        <v/>
      </c>
      <c r="BJ753" s="560" t="str">
        <f t="shared" ca="1" si="217"/>
        <v/>
      </c>
      <c r="BK753" s="560" t="str">
        <f t="shared" ca="1" si="218"/>
        <v/>
      </c>
      <c r="BL753" s="561" t="str">
        <f t="shared" ca="1" si="219"/>
        <v/>
      </c>
      <c r="CV753" s="1517"/>
      <c r="CW753" s="1490"/>
      <c r="CX753" s="1490"/>
      <c r="CY753" s="1490"/>
      <c r="CZ753" s="1490"/>
      <c r="DA753" s="1490"/>
      <c r="DB753" s="1490"/>
      <c r="DC753" s="1490"/>
      <c r="DD753" s="1991"/>
      <c r="DE753" s="1992"/>
      <c r="DF753" s="1992"/>
      <c r="DG753" s="1993"/>
      <c r="DH753" s="1490"/>
      <c r="DI753" s="1490"/>
      <c r="DJ753" s="1490"/>
      <c r="DK753" s="1490"/>
      <c r="DL753" s="1490"/>
      <c r="DM753" s="1490"/>
      <c r="DN753" s="1490"/>
      <c r="DO753" s="1490"/>
      <c r="DP753" s="1490"/>
      <c r="DQ753" s="1490"/>
      <c r="DR753" s="1516"/>
    </row>
    <row r="754" spans="1:122" ht="15" customHeight="1">
      <c r="A754" s="218"/>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c r="AC754" s="219"/>
      <c r="AD754" s="219"/>
      <c r="AE754" s="219"/>
      <c r="AF754" s="219"/>
      <c r="AG754" s="219"/>
      <c r="AH754" s="219"/>
      <c r="AI754" s="219"/>
      <c r="AJ754" s="219"/>
      <c r="AK754" s="219"/>
      <c r="AL754" s="219"/>
      <c r="AM754" s="219"/>
      <c r="AN754" s="219"/>
      <c r="AO754" s="219"/>
      <c r="AP754" s="219"/>
      <c r="AQ754" s="219"/>
      <c r="AR754" s="219"/>
      <c r="AS754" s="219"/>
      <c r="AT754" s="219"/>
      <c r="AU754" s="219"/>
      <c r="AV754" s="219"/>
      <c r="AW754" s="219"/>
      <c r="AX754" s="219"/>
      <c r="AY754" s="40"/>
      <c r="BA754" s="192">
        <f t="shared" si="213"/>
        <v>11</v>
      </c>
      <c r="BD754" s="192"/>
      <c r="BE754" s="192"/>
      <c r="BF754" s="192"/>
      <c r="BG754" s="559" t="str">
        <f t="shared" ca="1" si="214"/>
        <v/>
      </c>
      <c r="BH754" s="560" t="str">
        <f t="shared" ca="1" si="215"/>
        <v/>
      </c>
      <c r="BI754" s="560" t="str">
        <f t="shared" ca="1" si="216"/>
        <v/>
      </c>
      <c r="BJ754" s="560" t="str">
        <f t="shared" ca="1" si="217"/>
        <v/>
      </c>
      <c r="BK754" s="560" t="str">
        <f t="shared" ca="1" si="218"/>
        <v/>
      </c>
      <c r="BL754" s="561" t="str">
        <f t="shared" ca="1" si="219"/>
        <v/>
      </c>
      <c r="CV754" s="1517"/>
      <c r="CW754" s="1490"/>
      <c r="CX754" s="1490"/>
      <c r="CY754" s="1490"/>
      <c r="CZ754" s="1490"/>
      <c r="DA754" s="1490"/>
      <c r="DB754" s="1490"/>
      <c r="DC754" s="1490"/>
      <c r="DD754" s="1991"/>
      <c r="DE754" s="1992"/>
      <c r="DF754" s="1992"/>
      <c r="DG754" s="1993"/>
      <c r="DH754" s="1490"/>
      <c r="DI754" s="1490"/>
      <c r="DJ754" s="1490"/>
      <c r="DK754" s="1490"/>
      <c r="DL754" s="1490"/>
      <c r="DM754" s="1490"/>
      <c r="DN754" s="1490"/>
      <c r="DO754" s="1490"/>
      <c r="DP754" s="1490"/>
      <c r="DQ754" s="1490"/>
      <c r="DR754" s="1516"/>
    </row>
    <row r="755" spans="1:122" ht="15" customHeight="1">
      <c r="A755" s="218"/>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c r="AC755" s="219"/>
      <c r="AD755" s="219"/>
      <c r="AE755" s="219"/>
      <c r="AF755" s="219"/>
      <c r="AG755" s="219"/>
      <c r="AH755" s="219"/>
      <c r="AI755" s="219"/>
      <c r="AJ755" s="219"/>
      <c r="AK755" s="219"/>
      <c r="AL755" s="219"/>
      <c r="AM755" s="219"/>
      <c r="AN755" s="219"/>
      <c r="AO755" s="219"/>
      <c r="AP755" s="219"/>
      <c r="AQ755" s="219"/>
      <c r="AR755" s="219"/>
      <c r="AS755" s="219"/>
      <c r="AT755" s="219"/>
      <c r="AU755" s="219"/>
      <c r="AV755" s="219"/>
      <c r="AW755" s="219"/>
      <c r="AX755" s="219"/>
      <c r="AY755" s="40"/>
      <c r="BA755" s="192">
        <f t="shared" si="213"/>
        <v>11</v>
      </c>
      <c r="BD755" s="192"/>
      <c r="BE755" s="192"/>
      <c r="BF755" s="192"/>
      <c r="BG755" s="559" t="str">
        <f t="shared" ca="1" si="214"/>
        <v/>
      </c>
      <c r="BH755" s="560" t="str">
        <f t="shared" ca="1" si="215"/>
        <v/>
      </c>
      <c r="BI755" s="560" t="str">
        <f t="shared" ca="1" si="216"/>
        <v/>
      </c>
      <c r="BJ755" s="560" t="str">
        <f t="shared" ca="1" si="217"/>
        <v/>
      </c>
      <c r="BK755" s="560" t="str">
        <f t="shared" ca="1" si="218"/>
        <v/>
      </c>
      <c r="BL755" s="561" t="str">
        <f t="shared" ca="1" si="219"/>
        <v/>
      </c>
      <c r="CV755" s="1517"/>
      <c r="CW755" s="1490"/>
      <c r="CX755" s="1490"/>
      <c r="CY755" s="1490"/>
      <c r="CZ755" s="1490"/>
      <c r="DA755" s="1490"/>
      <c r="DB755" s="1490"/>
      <c r="DC755" s="1490"/>
      <c r="DD755" s="1991"/>
      <c r="DE755" s="1992"/>
      <c r="DF755" s="1992"/>
      <c r="DG755" s="1993"/>
      <c r="DH755" s="1490"/>
      <c r="DI755" s="1490"/>
      <c r="DJ755" s="1490"/>
      <c r="DK755" s="1490"/>
      <c r="DL755" s="1490"/>
      <c r="DM755" s="1490"/>
      <c r="DN755" s="1490"/>
      <c r="DO755" s="1490"/>
      <c r="DP755" s="1490"/>
      <c r="DQ755" s="1490"/>
      <c r="DR755" s="1516"/>
    </row>
    <row r="756" spans="1:122" ht="15" customHeight="1">
      <c r="A756" s="218"/>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c r="AC756" s="219"/>
      <c r="AD756" s="219"/>
      <c r="AE756" s="219"/>
      <c r="AF756" s="219"/>
      <c r="AG756" s="219"/>
      <c r="AH756" s="219"/>
      <c r="AI756" s="219"/>
      <c r="AJ756" s="219"/>
      <c r="AK756" s="219"/>
      <c r="AL756" s="219"/>
      <c r="AM756" s="219"/>
      <c r="AN756" s="219"/>
      <c r="AO756" s="219"/>
      <c r="AP756" s="219"/>
      <c r="AQ756" s="219"/>
      <c r="AR756" s="219"/>
      <c r="AS756" s="219"/>
      <c r="AT756" s="219"/>
      <c r="AU756" s="219"/>
      <c r="AV756" s="219"/>
      <c r="AW756" s="219"/>
      <c r="AX756" s="219"/>
      <c r="AY756" s="40"/>
      <c r="BA756" s="192">
        <f t="shared" si="213"/>
        <v>11</v>
      </c>
      <c r="BD756" s="192"/>
      <c r="BE756" s="192"/>
      <c r="BF756" s="192"/>
      <c r="BG756" s="559" t="str">
        <f t="shared" ca="1" si="214"/>
        <v/>
      </c>
      <c r="BH756" s="560" t="str">
        <f t="shared" ca="1" si="215"/>
        <v/>
      </c>
      <c r="BI756" s="560" t="str">
        <f t="shared" ca="1" si="216"/>
        <v/>
      </c>
      <c r="BJ756" s="560" t="str">
        <f t="shared" ca="1" si="217"/>
        <v/>
      </c>
      <c r="BK756" s="560" t="str">
        <f t="shared" ca="1" si="218"/>
        <v/>
      </c>
      <c r="BL756" s="561" t="str">
        <f t="shared" ca="1" si="219"/>
        <v/>
      </c>
      <c r="CV756" s="1517"/>
      <c r="CW756" s="1490"/>
      <c r="CX756" s="1490"/>
      <c r="CY756" s="1490"/>
      <c r="CZ756" s="1490"/>
      <c r="DA756" s="1490"/>
      <c r="DB756" s="1490"/>
      <c r="DC756" s="1490"/>
      <c r="DD756" s="1991"/>
      <c r="DE756" s="1992"/>
      <c r="DF756" s="1992"/>
      <c r="DG756" s="1993"/>
      <c r="DH756" s="1490"/>
      <c r="DI756" s="1490"/>
      <c r="DJ756" s="1490"/>
      <c r="DK756" s="1490"/>
      <c r="DL756" s="1490"/>
      <c r="DM756" s="1490"/>
      <c r="DN756" s="1490"/>
      <c r="DO756" s="1490"/>
      <c r="DP756" s="1490"/>
      <c r="DQ756" s="1490"/>
      <c r="DR756" s="1516"/>
    </row>
    <row r="757" spans="1:122" ht="15" customHeight="1">
      <c r="A757" s="218"/>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c r="AC757" s="219"/>
      <c r="AD757" s="219"/>
      <c r="AE757" s="219"/>
      <c r="AF757" s="219"/>
      <c r="AG757" s="219"/>
      <c r="AH757" s="219"/>
      <c r="AI757" s="219"/>
      <c r="AJ757" s="219"/>
      <c r="AK757" s="219"/>
      <c r="AL757" s="219"/>
      <c r="AM757" s="219"/>
      <c r="AN757" s="219"/>
      <c r="AO757" s="219"/>
      <c r="AP757" s="219"/>
      <c r="AQ757" s="219"/>
      <c r="AR757" s="219"/>
      <c r="AS757" s="219"/>
      <c r="AT757" s="219"/>
      <c r="AU757" s="219"/>
      <c r="AV757" s="219"/>
      <c r="AW757" s="219"/>
      <c r="AX757" s="219"/>
      <c r="AY757" s="40"/>
      <c r="BA757" s="192">
        <f t="shared" si="213"/>
        <v>11</v>
      </c>
      <c r="BD757" s="192"/>
      <c r="BE757" s="192"/>
      <c r="BF757" s="192"/>
      <c r="BG757" s="559" t="str">
        <f t="shared" ca="1" si="214"/>
        <v/>
      </c>
      <c r="BH757" s="560" t="str">
        <f t="shared" ca="1" si="215"/>
        <v/>
      </c>
      <c r="BI757" s="560" t="str">
        <f t="shared" ca="1" si="216"/>
        <v/>
      </c>
      <c r="BJ757" s="560" t="str">
        <f t="shared" ca="1" si="217"/>
        <v/>
      </c>
      <c r="BK757" s="560" t="str">
        <f t="shared" ca="1" si="218"/>
        <v/>
      </c>
      <c r="BL757" s="561" t="str">
        <f t="shared" ca="1" si="219"/>
        <v/>
      </c>
      <c r="CV757" s="1517"/>
      <c r="CW757" s="1490"/>
      <c r="CX757" s="1490"/>
      <c r="CY757" s="1490"/>
      <c r="CZ757" s="1490"/>
      <c r="DA757" s="1490"/>
      <c r="DB757" s="1490"/>
      <c r="DC757" s="1490"/>
      <c r="DD757" s="1991"/>
      <c r="DE757" s="1992"/>
      <c r="DF757" s="1992"/>
      <c r="DG757" s="1993"/>
      <c r="DH757" s="1490"/>
      <c r="DI757" s="1490"/>
      <c r="DJ757" s="1490"/>
      <c r="DK757" s="1490"/>
      <c r="DL757" s="1490"/>
      <c r="DM757" s="1490"/>
      <c r="DN757" s="1490"/>
      <c r="DO757" s="1490"/>
      <c r="DP757" s="1490"/>
      <c r="DQ757" s="1490"/>
      <c r="DR757" s="1516"/>
    </row>
    <row r="758" spans="1:122" ht="15" customHeight="1">
      <c r="A758" s="218"/>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c r="AC758" s="219"/>
      <c r="AD758" s="219"/>
      <c r="AE758" s="219"/>
      <c r="AF758" s="219"/>
      <c r="AG758" s="219"/>
      <c r="AH758" s="219"/>
      <c r="AI758" s="219"/>
      <c r="AJ758" s="219"/>
      <c r="AK758" s="219"/>
      <c r="AL758" s="219"/>
      <c r="AM758" s="219"/>
      <c r="AN758" s="219"/>
      <c r="AO758" s="219"/>
      <c r="AP758" s="219"/>
      <c r="AQ758" s="219"/>
      <c r="AR758" s="219"/>
      <c r="AS758" s="219"/>
      <c r="AT758" s="219"/>
      <c r="AU758" s="219"/>
      <c r="AV758" s="219"/>
      <c r="AW758" s="219"/>
      <c r="AX758" s="219"/>
      <c r="AY758" s="40"/>
      <c r="BA758" s="192">
        <f t="shared" si="213"/>
        <v>11</v>
      </c>
      <c r="BD758" s="192"/>
      <c r="BE758" s="192"/>
      <c r="BF758" s="192"/>
      <c r="BG758" s="559" t="str">
        <f t="shared" ca="1" si="214"/>
        <v/>
      </c>
      <c r="BH758" s="560" t="str">
        <f t="shared" ca="1" si="215"/>
        <v/>
      </c>
      <c r="BI758" s="560" t="str">
        <f t="shared" ca="1" si="216"/>
        <v/>
      </c>
      <c r="BJ758" s="560" t="str">
        <f t="shared" ca="1" si="217"/>
        <v/>
      </c>
      <c r="BK758" s="560" t="str">
        <f t="shared" ca="1" si="218"/>
        <v/>
      </c>
      <c r="BL758" s="561" t="str">
        <f t="shared" ca="1" si="219"/>
        <v/>
      </c>
      <c r="CV758" s="1517"/>
      <c r="CW758" s="1490"/>
      <c r="CX758" s="1490"/>
      <c r="CY758" s="1490"/>
      <c r="CZ758" s="1490"/>
      <c r="DA758" s="1490"/>
      <c r="DB758" s="1490"/>
      <c r="DC758" s="1490"/>
      <c r="DD758" s="1991"/>
      <c r="DE758" s="1992"/>
      <c r="DF758" s="1992"/>
      <c r="DG758" s="1993"/>
      <c r="DH758" s="1490"/>
      <c r="DI758" s="1490"/>
      <c r="DJ758" s="1490"/>
      <c r="DK758" s="1490"/>
      <c r="DL758" s="1490"/>
      <c r="DM758" s="1490"/>
      <c r="DN758" s="1490"/>
      <c r="DO758" s="1490"/>
      <c r="DP758" s="1490"/>
      <c r="DQ758" s="1490"/>
      <c r="DR758" s="1516"/>
    </row>
    <row r="759" spans="1:122" ht="15" customHeight="1">
      <c r="A759" s="218"/>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c r="AC759" s="219"/>
      <c r="AD759" s="219"/>
      <c r="AE759" s="219"/>
      <c r="AF759" s="219"/>
      <c r="AG759" s="219"/>
      <c r="AH759" s="219"/>
      <c r="AI759" s="219"/>
      <c r="AJ759" s="219"/>
      <c r="AK759" s="219"/>
      <c r="AL759" s="219"/>
      <c r="AM759" s="219"/>
      <c r="AN759" s="219"/>
      <c r="AO759" s="219"/>
      <c r="AP759" s="219"/>
      <c r="AQ759" s="219"/>
      <c r="AR759" s="219"/>
      <c r="AS759" s="219"/>
      <c r="AT759" s="219"/>
      <c r="AU759" s="219"/>
      <c r="AV759" s="219"/>
      <c r="AW759" s="219"/>
      <c r="AX759" s="219"/>
      <c r="AY759" s="40"/>
      <c r="BA759" s="192">
        <f t="shared" si="213"/>
        <v>11</v>
      </c>
      <c r="BD759" s="192"/>
      <c r="BE759" s="192"/>
      <c r="BF759" s="192"/>
      <c r="BG759" s="559" t="str">
        <f t="shared" ca="1" si="214"/>
        <v/>
      </c>
      <c r="BH759" s="560" t="str">
        <f t="shared" ca="1" si="215"/>
        <v/>
      </c>
      <c r="BI759" s="560" t="str">
        <f t="shared" ca="1" si="216"/>
        <v/>
      </c>
      <c r="BJ759" s="560" t="str">
        <f t="shared" ca="1" si="217"/>
        <v/>
      </c>
      <c r="BK759" s="560" t="str">
        <f t="shared" ca="1" si="218"/>
        <v/>
      </c>
      <c r="BL759" s="561" t="str">
        <f t="shared" ca="1" si="219"/>
        <v/>
      </c>
      <c r="CV759" s="1517"/>
      <c r="CW759" s="1490"/>
      <c r="CX759" s="1490"/>
      <c r="CY759" s="1490"/>
      <c r="CZ759" s="1490"/>
      <c r="DA759" s="1490"/>
      <c r="DB759" s="1490"/>
      <c r="DC759" s="1490"/>
      <c r="DD759" s="1991"/>
      <c r="DE759" s="1992"/>
      <c r="DF759" s="1992"/>
      <c r="DG759" s="1993"/>
      <c r="DH759" s="1490"/>
      <c r="DI759" s="1490"/>
      <c r="DJ759" s="1490"/>
      <c r="DK759" s="1490"/>
      <c r="DL759" s="1490"/>
      <c r="DM759" s="1490"/>
      <c r="DN759" s="1490"/>
      <c r="DO759" s="1490"/>
      <c r="DP759" s="1490"/>
      <c r="DQ759" s="1490"/>
      <c r="DR759" s="1516"/>
    </row>
    <row r="760" spans="1:122" ht="15" customHeight="1">
      <c r="A760" s="218"/>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c r="AC760" s="219"/>
      <c r="AD760" s="219"/>
      <c r="AE760" s="219"/>
      <c r="AF760" s="219"/>
      <c r="AG760" s="219"/>
      <c r="AH760" s="219"/>
      <c r="AI760" s="219"/>
      <c r="AJ760" s="219"/>
      <c r="AK760" s="219"/>
      <c r="AL760" s="219"/>
      <c r="AM760" s="219"/>
      <c r="AN760" s="219"/>
      <c r="AO760" s="219"/>
      <c r="AP760" s="219"/>
      <c r="AQ760" s="219"/>
      <c r="AR760" s="219"/>
      <c r="AS760" s="219"/>
      <c r="AT760" s="219"/>
      <c r="AU760" s="219"/>
      <c r="AV760" s="219"/>
      <c r="AW760" s="219"/>
      <c r="AX760" s="219"/>
      <c r="AY760" s="40"/>
      <c r="BA760" s="192">
        <f t="shared" si="213"/>
        <v>11</v>
      </c>
      <c r="BD760" s="192"/>
      <c r="BE760" s="192"/>
      <c r="BF760" s="192"/>
      <c r="BG760" s="559" t="str">
        <f t="shared" ca="1" si="214"/>
        <v/>
      </c>
      <c r="BH760" s="560" t="str">
        <f t="shared" ca="1" si="215"/>
        <v/>
      </c>
      <c r="BI760" s="560" t="str">
        <f t="shared" ca="1" si="216"/>
        <v/>
      </c>
      <c r="BJ760" s="560" t="str">
        <f t="shared" ca="1" si="217"/>
        <v/>
      </c>
      <c r="BK760" s="560" t="str">
        <f t="shared" ca="1" si="218"/>
        <v/>
      </c>
      <c r="BL760" s="561" t="str">
        <f t="shared" ca="1" si="219"/>
        <v/>
      </c>
      <c r="CV760" s="1517"/>
      <c r="CW760" s="1490"/>
      <c r="CX760" s="1490"/>
      <c r="CY760" s="1490"/>
      <c r="CZ760" s="1490"/>
      <c r="DA760" s="1490"/>
      <c r="DB760" s="1490"/>
      <c r="DC760" s="1490"/>
      <c r="DD760" s="1991"/>
      <c r="DE760" s="1992"/>
      <c r="DF760" s="1992"/>
      <c r="DG760" s="1993"/>
      <c r="DH760" s="1490"/>
      <c r="DI760" s="1490"/>
      <c r="DJ760" s="1490"/>
      <c r="DK760" s="1490"/>
      <c r="DL760" s="1490"/>
      <c r="DM760" s="1490"/>
      <c r="DN760" s="1490"/>
      <c r="DO760" s="1490"/>
      <c r="DP760" s="1490"/>
      <c r="DQ760" s="1490"/>
      <c r="DR760" s="1516"/>
    </row>
    <row r="761" spans="1:122" ht="15" customHeight="1">
      <c r="A761" s="218"/>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c r="AC761" s="219"/>
      <c r="AD761" s="219"/>
      <c r="AE761" s="219"/>
      <c r="AF761" s="219"/>
      <c r="AG761" s="219"/>
      <c r="AH761" s="219"/>
      <c r="AI761" s="219"/>
      <c r="AJ761" s="219"/>
      <c r="AK761" s="219"/>
      <c r="AL761" s="219"/>
      <c r="AM761" s="219"/>
      <c r="AN761" s="219"/>
      <c r="AO761" s="219"/>
      <c r="AP761" s="219"/>
      <c r="AQ761" s="219"/>
      <c r="AR761" s="219"/>
      <c r="AS761" s="219"/>
      <c r="AT761" s="219"/>
      <c r="AU761" s="219"/>
      <c r="AV761" s="219"/>
      <c r="AW761" s="219"/>
      <c r="AX761" s="219"/>
      <c r="AY761" s="40"/>
      <c r="BA761" s="192">
        <f t="shared" ref="BA761:BA770" si="220">BA760</f>
        <v>11</v>
      </c>
      <c r="BD761" s="192"/>
      <c r="BE761" s="192"/>
      <c r="BF761" s="192"/>
      <c r="BG761" s="559" t="str">
        <f t="shared" ca="1" si="214"/>
        <v/>
      </c>
      <c r="BH761" s="560" t="str">
        <f t="shared" ca="1" si="215"/>
        <v/>
      </c>
      <c r="BI761" s="560" t="str">
        <f t="shared" ca="1" si="216"/>
        <v/>
      </c>
      <c r="BJ761" s="560" t="str">
        <f t="shared" ca="1" si="217"/>
        <v/>
      </c>
      <c r="BK761" s="560" t="str">
        <f t="shared" ca="1" si="218"/>
        <v/>
      </c>
      <c r="BL761" s="561" t="str">
        <f t="shared" ca="1" si="219"/>
        <v/>
      </c>
      <c r="CV761" s="1517"/>
      <c r="CW761" s="1490"/>
      <c r="CX761" s="1490"/>
      <c r="CY761" s="1490"/>
      <c r="CZ761" s="1490"/>
      <c r="DA761" s="1490"/>
      <c r="DB761" s="1490"/>
      <c r="DC761" s="1490"/>
      <c r="DD761" s="1991"/>
      <c r="DE761" s="1992"/>
      <c r="DF761" s="1992"/>
      <c r="DG761" s="1993"/>
      <c r="DH761" s="1490"/>
      <c r="DI761" s="1490"/>
      <c r="DJ761" s="1490"/>
      <c r="DK761" s="1490"/>
      <c r="DL761" s="1490"/>
      <c r="DM761" s="1490"/>
      <c r="DN761" s="1490"/>
      <c r="DO761" s="1490"/>
      <c r="DP761" s="1490"/>
      <c r="DQ761" s="1490"/>
      <c r="DR761" s="1516"/>
    </row>
    <row r="762" spans="1:122" ht="15" customHeight="1">
      <c r="A762" s="218"/>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c r="AC762" s="219"/>
      <c r="AD762" s="219"/>
      <c r="AE762" s="219"/>
      <c r="AF762" s="219"/>
      <c r="AG762" s="219"/>
      <c r="AH762" s="219"/>
      <c r="AI762" s="219"/>
      <c r="AJ762" s="219"/>
      <c r="AK762" s="219"/>
      <c r="AL762" s="219"/>
      <c r="AM762" s="219"/>
      <c r="AN762" s="219"/>
      <c r="AO762" s="219"/>
      <c r="AP762" s="219"/>
      <c r="AQ762" s="219"/>
      <c r="AR762" s="219"/>
      <c r="AS762" s="219"/>
      <c r="AT762" s="219"/>
      <c r="AU762" s="219"/>
      <c r="AV762" s="219"/>
      <c r="AW762" s="219"/>
      <c r="AX762" s="219"/>
      <c r="AY762" s="40"/>
      <c r="BA762" s="192">
        <f t="shared" si="220"/>
        <v>11</v>
      </c>
      <c r="BD762" s="192"/>
      <c r="BE762" s="192"/>
      <c r="BF762" s="192"/>
      <c r="BG762" s="559" t="str">
        <f t="shared" ca="1" si="214"/>
        <v/>
      </c>
      <c r="BH762" s="560" t="str">
        <f t="shared" ca="1" si="215"/>
        <v/>
      </c>
      <c r="BI762" s="560" t="str">
        <f t="shared" ca="1" si="216"/>
        <v/>
      </c>
      <c r="BJ762" s="560" t="str">
        <f t="shared" ca="1" si="217"/>
        <v/>
      </c>
      <c r="BK762" s="560" t="str">
        <f t="shared" ca="1" si="218"/>
        <v/>
      </c>
      <c r="BL762" s="561" t="str">
        <f t="shared" ca="1" si="219"/>
        <v/>
      </c>
      <c r="CV762" s="1517"/>
      <c r="CW762" s="1490"/>
      <c r="CX762" s="1490"/>
      <c r="CY762" s="1490"/>
      <c r="CZ762" s="1490"/>
      <c r="DA762" s="1490"/>
      <c r="DB762" s="1490"/>
      <c r="DC762" s="1490"/>
      <c r="DD762" s="1991"/>
      <c r="DE762" s="1992"/>
      <c r="DF762" s="1992"/>
      <c r="DG762" s="1993"/>
      <c r="DH762" s="1490"/>
      <c r="DI762" s="1490"/>
      <c r="DJ762" s="1490"/>
      <c r="DK762" s="1490"/>
      <c r="DL762" s="1490"/>
      <c r="DM762" s="1490"/>
      <c r="DN762" s="1490"/>
      <c r="DO762" s="1490"/>
      <c r="DP762" s="1490"/>
      <c r="DQ762" s="1490"/>
      <c r="DR762" s="1516"/>
    </row>
    <row r="763" spans="1:122" ht="15" customHeight="1">
      <c r="A763" s="218"/>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c r="AC763" s="219"/>
      <c r="AD763" s="219"/>
      <c r="AE763" s="219"/>
      <c r="AF763" s="219"/>
      <c r="AG763" s="219"/>
      <c r="AH763" s="219"/>
      <c r="AI763" s="219"/>
      <c r="AJ763" s="219"/>
      <c r="AK763" s="219"/>
      <c r="AL763" s="219"/>
      <c r="AM763" s="219"/>
      <c r="AN763" s="219"/>
      <c r="AO763" s="219"/>
      <c r="AP763" s="219"/>
      <c r="AQ763" s="219"/>
      <c r="AR763" s="219"/>
      <c r="AS763" s="219"/>
      <c r="AT763" s="219"/>
      <c r="AU763" s="219"/>
      <c r="AV763" s="219"/>
      <c r="AW763" s="219"/>
      <c r="AX763" s="219"/>
      <c r="AY763" s="40"/>
      <c r="BA763" s="192">
        <f t="shared" si="220"/>
        <v>11</v>
      </c>
      <c r="BD763" s="192"/>
      <c r="BE763" s="192"/>
      <c r="BF763" s="192"/>
      <c r="BG763" s="559" t="str">
        <f t="shared" ca="1" si="214"/>
        <v/>
      </c>
      <c r="BH763" s="560" t="str">
        <f t="shared" ca="1" si="215"/>
        <v/>
      </c>
      <c r="BI763" s="560" t="str">
        <f t="shared" ca="1" si="216"/>
        <v/>
      </c>
      <c r="BJ763" s="560" t="str">
        <f t="shared" ca="1" si="217"/>
        <v/>
      </c>
      <c r="BK763" s="560" t="str">
        <f t="shared" ca="1" si="218"/>
        <v/>
      </c>
      <c r="BL763" s="561" t="str">
        <f t="shared" ca="1" si="219"/>
        <v/>
      </c>
      <c r="CV763" s="1517"/>
      <c r="CW763" s="1490"/>
      <c r="CX763" s="1490"/>
      <c r="CY763" s="1490"/>
      <c r="CZ763" s="1490"/>
      <c r="DA763" s="1490"/>
      <c r="DB763" s="1490"/>
      <c r="DC763" s="1490"/>
      <c r="DD763" s="1991"/>
      <c r="DE763" s="1992"/>
      <c r="DF763" s="1992"/>
      <c r="DG763" s="1993"/>
      <c r="DH763" s="1490"/>
      <c r="DI763" s="1490"/>
      <c r="DJ763" s="1490"/>
      <c r="DK763" s="1490"/>
      <c r="DL763" s="1490"/>
      <c r="DM763" s="1490"/>
      <c r="DN763" s="1490"/>
      <c r="DO763" s="1490"/>
      <c r="DP763" s="1490"/>
      <c r="DQ763" s="1490"/>
      <c r="DR763" s="1516"/>
    </row>
    <row r="764" spans="1:122" ht="15" customHeight="1">
      <c r="A764" s="218"/>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c r="AC764" s="219"/>
      <c r="AD764" s="219"/>
      <c r="AE764" s="219"/>
      <c r="AF764" s="219"/>
      <c r="AG764" s="219"/>
      <c r="AH764" s="219"/>
      <c r="AI764" s="219"/>
      <c r="AJ764" s="219"/>
      <c r="AK764" s="219"/>
      <c r="AL764" s="219"/>
      <c r="AM764" s="219"/>
      <c r="AN764" s="219"/>
      <c r="AO764" s="219"/>
      <c r="AP764" s="219"/>
      <c r="AQ764" s="219"/>
      <c r="AR764" s="219"/>
      <c r="AS764" s="219"/>
      <c r="AT764" s="219"/>
      <c r="AU764" s="219"/>
      <c r="AV764" s="219"/>
      <c r="AW764" s="219"/>
      <c r="AX764" s="219"/>
      <c r="AY764" s="40"/>
      <c r="BA764" s="192">
        <f t="shared" si="220"/>
        <v>11</v>
      </c>
      <c r="BD764" s="192"/>
      <c r="BE764" s="192"/>
      <c r="BF764" s="192"/>
      <c r="BG764" s="559" t="str">
        <f t="shared" ca="1" si="214"/>
        <v/>
      </c>
      <c r="BH764" s="560" t="str">
        <f t="shared" ca="1" si="215"/>
        <v/>
      </c>
      <c r="BI764" s="560" t="str">
        <f t="shared" ca="1" si="216"/>
        <v/>
      </c>
      <c r="BJ764" s="560" t="str">
        <f t="shared" ca="1" si="217"/>
        <v/>
      </c>
      <c r="BK764" s="560" t="str">
        <f t="shared" ca="1" si="218"/>
        <v/>
      </c>
      <c r="BL764" s="561" t="str">
        <f t="shared" ca="1" si="219"/>
        <v/>
      </c>
      <c r="CV764" s="1517"/>
      <c r="CW764" s="1490"/>
      <c r="CX764" s="1490"/>
      <c r="CY764" s="1490"/>
      <c r="CZ764" s="1490"/>
      <c r="DA764" s="1490"/>
      <c r="DB764" s="1490"/>
      <c r="DC764" s="1490"/>
      <c r="DD764" s="1991"/>
      <c r="DE764" s="1992"/>
      <c r="DF764" s="1992"/>
      <c r="DG764" s="1993"/>
      <c r="DH764" s="1490"/>
      <c r="DI764" s="1490"/>
      <c r="DJ764" s="1490"/>
      <c r="DK764" s="1490"/>
      <c r="DL764" s="1490"/>
      <c r="DM764" s="1490"/>
      <c r="DN764" s="1490"/>
      <c r="DO764" s="1490"/>
      <c r="DP764" s="1490"/>
      <c r="DQ764" s="1490"/>
      <c r="DR764" s="1516"/>
    </row>
    <row r="765" spans="1:122" ht="15" customHeight="1">
      <c r="A765" s="218"/>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c r="AC765" s="219"/>
      <c r="AD765" s="219"/>
      <c r="AE765" s="219"/>
      <c r="AF765" s="219"/>
      <c r="AG765" s="219"/>
      <c r="AH765" s="219"/>
      <c r="AI765" s="219"/>
      <c r="AJ765" s="219"/>
      <c r="AK765" s="219"/>
      <c r="AL765" s="219"/>
      <c r="AM765" s="219"/>
      <c r="AN765" s="219"/>
      <c r="AO765" s="219"/>
      <c r="AP765" s="219"/>
      <c r="AQ765" s="219"/>
      <c r="AR765" s="219"/>
      <c r="AS765" s="219"/>
      <c r="AT765" s="219"/>
      <c r="AU765" s="219"/>
      <c r="AV765" s="219"/>
      <c r="AW765" s="219"/>
      <c r="AX765" s="219"/>
      <c r="AY765" s="40"/>
      <c r="BA765" s="192">
        <f t="shared" si="220"/>
        <v>11</v>
      </c>
      <c r="BD765" s="192"/>
      <c r="BE765" s="192"/>
      <c r="BF765" s="192"/>
      <c r="BG765" s="559" t="str">
        <f t="shared" ca="1" si="214"/>
        <v/>
      </c>
      <c r="BH765" s="560" t="str">
        <f t="shared" ca="1" si="215"/>
        <v/>
      </c>
      <c r="BI765" s="560" t="str">
        <f t="shared" ca="1" si="216"/>
        <v/>
      </c>
      <c r="BJ765" s="560" t="str">
        <f t="shared" ca="1" si="217"/>
        <v/>
      </c>
      <c r="BK765" s="560" t="str">
        <f t="shared" ca="1" si="218"/>
        <v/>
      </c>
      <c r="BL765" s="561" t="str">
        <f t="shared" ca="1" si="219"/>
        <v/>
      </c>
      <c r="CV765" s="1517"/>
      <c r="CW765" s="1490"/>
      <c r="CX765" s="1490"/>
      <c r="CY765" s="1490"/>
      <c r="CZ765" s="1490"/>
      <c r="DA765" s="1490"/>
      <c r="DB765" s="1490"/>
      <c r="DC765" s="1490"/>
      <c r="DD765" s="1991"/>
      <c r="DE765" s="1992"/>
      <c r="DF765" s="1992"/>
      <c r="DG765" s="1993"/>
      <c r="DH765" s="1490"/>
      <c r="DI765" s="1490"/>
      <c r="DJ765" s="1490"/>
      <c r="DK765" s="1490"/>
      <c r="DL765" s="1490"/>
      <c r="DM765" s="1490"/>
      <c r="DN765" s="1490"/>
      <c r="DO765" s="1490"/>
      <c r="DP765" s="1490"/>
      <c r="DQ765" s="1490"/>
      <c r="DR765" s="1516"/>
    </row>
    <row r="766" spans="1:122" ht="15" customHeight="1">
      <c r="A766" s="218"/>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c r="AC766" s="219"/>
      <c r="AD766" s="219"/>
      <c r="AE766" s="219"/>
      <c r="AF766" s="219"/>
      <c r="AG766" s="219"/>
      <c r="AH766" s="219"/>
      <c r="AI766" s="219"/>
      <c r="AJ766" s="219"/>
      <c r="AK766" s="219"/>
      <c r="AL766" s="219"/>
      <c r="AM766" s="219"/>
      <c r="AN766" s="219"/>
      <c r="AO766" s="219"/>
      <c r="AP766" s="219"/>
      <c r="AQ766" s="219"/>
      <c r="AR766" s="219"/>
      <c r="AS766" s="219"/>
      <c r="AT766" s="219"/>
      <c r="AU766" s="219"/>
      <c r="AV766" s="219"/>
      <c r="AW766" s="219"/>
      <c r="AX766" s="219"/>
      <c r="AY766" s="40"/>
      <c r="BA766" s="192">
        <f t="shared" si="220"/>
        <v>11</v>
      </c>
      <c r="BD766" s="192"/>
      <c r="BE766" s="192"/>
      <c r="BF766" s="192"/>
      <c r="BG766" s="559" t="str">
        <f t="shared" ca="1" si="214"/>
        <v/>
      </c>
      <c r="BH766" s="560" t="str">
        <f t="shared" ca="1" si="215"/>
        <v/>
      </c>
      <c r="BI766" s="560" t="str">
        <f t="shared" ca="1" si="216"/>
        <v/>
      </c>
      <c r="BJ766" s="560" t="str">
        <f t="shared" ca="1" si="217"/>
        <v/>
      </c>
      <c r="BK766" s="560" t="str">
        <f t="shared" ca="1" si="218"/>
        <v/>
      </c>
      <c r="BL766" s="561" t="str">
        <f t="shared" ca="1" si="219"/>
        <v/>
      </c>
      <c r="CV766" s="1517"/>
      <c r="CW766" s="1490"/>
      <c r="CX766" s="1490"/>
      <c r="CY766" s="1490"/>
      <c r="CZ766" s="1490"/>
      <c r="DA766" s="1490"/>
      <c r="DB766" s="1490"/>
      <c r="DC766" s="1490"/>
      <c r="DD766" s="1991"/>
      <c r="DE766" s="1992"/>
      <c r="DF766" s="1992"/>
      <c r="DG766" s="1993"/>
      <c r="DH766" s="1490"/>
      <c r="DI766" s="1490"/>
      <c r="DJ766" s="1490"/>
      <c r="DK766" s="1490"/>
      <c r="DL766" s="1490"/>
      <c r="DM766" s="1490"/>
      <c r="DN766" s="1490"/>
      <c r="DO766" s="1490"/>
      <c r="DP766" s="1490"/>
      <c r="DQ766" s="1490"/>
      <c r="DR766" s="1516"/>
    </row>
    <row r="767" spans="1:122" ht="15" customHeight="1">
      <c r="A767" s="218"/>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c r="AC767" s="219"/>
      <c r="AD767" s="219"/>
      <c r="AE767" s="219"/>
      <c r="AF767" s="219"/>
      <c r="AG767" s="219"/>
      <c r="AH767" s="219"/>
      <c r="AI767" s="219"/>
      <c r="AJ767" s="219"/>
      <c r="AK767" s="219"/>
      <c r="AL767" s="219"/>
      <c r="AM767" s="219"/>
      <c r="AN767" s="219"/>
      <c r="AO767" s="219"/>
      <c r="AP767" s="219"/>
      <c r="AQ767" s="219"/>
      <c r="AR767" s="219"/>
      <c r="AS767" s="219"/>
      <c r="AT767" s="219"/>
      <c r="AU767" s="219"/>
      <c r="AV767" s="219"/>
      <c r="AW767" s="219"/>
      <c r="AX767" s="219"/>
      <c r="AY767" s="40"/>
      <c r="BA767" s="192">
        <f t="shared" si="220"/>
        <v>11</v>
      </c>
      <c r="BD767" s="192"/>
      <c r="BE767" s="192"/>
      <c r="BF767" s="192"/>
      <c r="BG767" s="559" t="str">
        <f t="shared" ca="1" si="214"/>
        <v/>
      </c>
      <c r="BH767" s="560" t="str">
        <f t="shared" ca="1" si="215"/>
        <v/>
      </c>
      <c r="BI767" s="560" t="str">
        <f t="shared" ca="1" si="216"/>
        <v/>
      </c>
      <c r="BJ767" s="560" t="str">
        <f t="shared" ca="1" si="217"/>
        <v/>
      </c>
      <c r="BK767" s="560" t="str">
        <f t="shared" ca="1" si="218"/>
        <v/>
      </c>
      <c r="BL767" s="561" t="str">
        <f t="shared" ca="1" si="219"/>
        <v/>
      </c>
      <c r="CV767" s="1517"/>
      <c r="CW767" s="1490"/>
      <c r="CX767" s="1490"/>
      <c r="CY767" s="1490"/>
      <c r="CZ767" s="1490"/>
      <c r="DA767" s="1490"/>
      <c r="DB767" s="1490"/>
      <c r="DC767" s="1490"/>
      <c r="DD767" s="1991"/>
      <c r="DE767" s="1992"/>
      <c r="DF767" s="1992"/>
      <c r="DG767" s="1993"/>
      <c r="DH767" s="1490"/>
      <c r="DI767" s="1490"/>
      <c r="DJ767" s="1490"/>
      <c r="DK767" s="1490"/>
      <c r="DL767" s="1490"/>
      <c r="DM767" s="1490"/>
      <c r="DN767" s="1490"/>
      <c r="DO767" s="1490"/>
      <c r="DP767" s="1490"/>
      <c r="DQ767" s="1490"/>
      <c r="DR767" s="1516"/>
    </row>
    <row r="768" spans="1:122" ht="15" customHeight="1">
      <c r="A768" s="218"/>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c r="AC768" s="219"/>
      <c r="AD768" s="219"/>
      <c r="AE768" s="219"/>
      <c r="AF768" s="219"/>
      <c r="AG768" s="219"/>
      <c r="AH768" s="219"/>
      <c r="AI768" s="219"/>
      <c r="AJ768" s="219"/>
      <c r="AK768" s="219"/>
      <c r="AL768" s="219"/>
      <c r="AM768" s="219"/>
      <c r="AN768" s="219"/>
      <c r="AO768" s="219"/>
      <c r="AP768" s="219"/>
      <c r="AQ768" s="219"/>
      <c r="AR768" s="219"/>
      <c r="AS768" s="219"/>
      <c r="AT768" s="219"/>
      <c r="AU768" s="219"/>
      <c r="AV768" s="219"/>
      <c r="AW768" s="219"/>
      <c r="AX768" s="219"/>
      <c r="AY768" s="40"/>
      <c r="BA768" s="192">
        <f t="shared" si="220"/>
        <v>11</v>
      </c>
      <c r="BD768" s="192"/>
      <c r="BE768" s="192"/>
      <c r="BF768" s="192"/>
      <c r="BG768" s="559" t="str">
        <f t="shared" ca="1" si="214"/>
        <v/>
      </c>
      <c r="BH768" s="560" t="str">
        <f t="shared" ca="1" si="215"/>
        <v/>
      </c>
      <c r="BI768" s="560" t="str">
        <f t="shared" ca="1" si="216"/>
        <v/>
      </c>
      <c r="BJ768" s="560" t="str">
        <f t="shared" ca="1" si="217"/>
        <v/>
      </c>
      <c r="BK768" s="560" t="str">
        <f t="shared" ca="1" si="218"/>
        <v/>
      </c>
      <c r="BL768" s="561" t="str">
        <f t="shared" ca="1" si="219"/>
        <v/>
      </c>
      <c r="CV768" s="1517"/>
      <c r="CW768" s="1490"/>
      <c r="CX768" s="1490"/>
      <c r="CY768" s="1490"/>
      <c r="CZ768" s="1490"/>
      <c r="DA768" s="1490"/>
      <c r="DB768" s="1490"/>
      <c r="DC768" s="1490"/>
      <c r="DD768" s="1991"/>
      <c r="DE768" s="1992"/>
      <c r="DF768" s="1992"/>
      <c r="DG768" s="1993"/>
      <c r="DH768" s="1490"/>
      <c r="DI768" s="1490"/>
      <c r="DJ768" s="1490"/>
      <c r="DK768" s="1490"/>
      <c r="DL768" s="1490"/>
      <c r="DM768" s="1490"/>
      <c r="DN768" s="1490"/>
      <c r="DO768" s="1490"/>
      <c r="DP768" s="1490"/>
      <c r="DQ768" s="1490"/>
      <c r="DR768" s="1516"/>
    </row>
    <row r="769" spans="1:122" ht="15" customHeight="1">
      <c r="A769" s="218"/>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c r="AC769" s="219"/>
      <c r="AD769" s="219"/>
      <c r="AE769" s="219"/>
      <c r="AF769" s="219"/>
      <c r="AG769" s="219"/>
      <c r="AH769" s="219"/>
      <c r="AI769" s="219"/>
      <c r="AJ769" s="219"/>
      <c r="AK769" s="219"/>
      <c r="AL769" s="219"/>
      <c r="AM769" s="219"/>
      <c r="AN769" s="219"/>
      <c r="AO769" s="219"/>
      <c r="AP769" s="219"/>
      <c r="AQ769" s="219"/>
      <c r="AR769" s="219"/>
      <c r="AS769" s="219"/>
      <c r="AT769" s="219"/>
      <c r="AU769" s="219"/>
      <c r="AV769" s="219"/>
      <c r="AW769" s="219"/>
      <c r="AX769" s="219"/>
      <c r="AY769" s="40"/>
      <c r="BA769" s="192">
        <f t="shared" si="220"/>
        <v>11</v>
      </c>
      <c r="BD769" s="192"/>
      <c r="BE769" s="192"/>
      <c r="BF769" s="192"/>
      <c r="BG769" s="559" t="str">
        <f t="shared" ca="1" si="214"/>
        <v/>
      </c>
      <c r="BH769" s="560" t="str">
        <f t="shared" ca="1" si="215"/>
        <v/>
      </c>
      <c r="BI769" s="560" t="str">
        <f t="shared" ca="1" si="216"/>
        <v/>
      </c>
      <c r="BJ769" s="560" t="str">
        <f t="shared" ca="1" si="217"/>
        <v/>
      </c>
      <c r="BK769" s="560" t="str">
        <f t="shared" ca="1" si="218"/>
        <v/>
      </c>
      <c r="BL769" s="561" t="str">
        <f t="shared" ca="1" si="219"/>
        <v/>
      </c>
      <c r="CV769" s="1517"/>
      <c r="CW769" s="1490"/>
      <c r="CX769" s="1490"/>
      <c r="CY769" s="1490"/>
      <c r="CZ769" s="1490"/>
      <c r="DA769" s="1490"/>
      <c r="DB769" s="1490"/>
      <c r="DC769" s="1490"/>
      <c r="DD769" s="1991"/>
      <c r="DE769" s="1992"/>
      <c r="DF769" s="1992"/>
      <c r="DG769" s="1993"/>
      <c r="DH769" s="1490"/>
      <c r="DI769" s="1490"/>
      <c r="DJ769" s="1490"/>
      <c r="DK769" s="1490"/>
      <c r="DL769" s="1490"/>
      <c r="DM769" s="1490"/>
      <c r="DN769" s="1490"/>
      <c r="DO769" s="1490"/>
      <c r="DP769" s="1490"/>
      <c r="DQ769" s="1490"/>
      <c r="DR769" s="1516"/>
    </row>
    <row r="770" spans="1:122" ht="15" customHeight="1" thickBot="1">
      <c r="A770" s="37"/>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c r="AF770" s="38"/>
      <c r="AG770" s="38"/>
      <c r="AH770" s="38"/>
      <c r="AI770" s="38"/>
      <c r="AJ770" s="38"/>
      <c r="AK770" s="38"/>
      <c r="AL770" s="38"/>
      <c r="AM770" s="38"/>
      <c r="AN770" s="38"/>
      <c r="AO770" s="38"/>
      <c r="AP770" s="38"/>
      <c r="AQ770" s="38"/>
      <c r="AR770" s="38"/>
      <c r="AS770" s="38"/>
      <c r="AT770" s="38"/>
      <c r="AU770" s="38"/>
      <c r="AV770" s="38"/>
      <c r="AW770" s="38"/>
      <c r="AX770" s="38"/>
      <c r="AY770" s="39"/>
      <c r="BA770" s="192">
        <f t="shared" si="220"/>
        <v>11</v>
      </c>
      <c r="BD770" s="192"/>
      <c r="BE770" s="192"/>
      <c r="BF770" s="192"/>
      <c r="BG770" s="559" t="str">
        <f t="shared" ca="1" si="214"/>
        <v/>
      </c>
      <c r="BH770" s="560" t="str">
        <f t="shared" ca="1" si="215"/>
        <v/>
      </c>
      <c r="BI770" s="560" t="str">
        <f t="shared" ca="1" si="216"/>
        <v/>
      </c>
      <c r="BJ770" s="560" t="str">
        <f t="shared" ca="1" si="217"/>
        <v/>
      </c>
      <c r="BK770" s="560" t="str">
        <f t="shared" ca="1" si="218"/>
        <v/>
      </c>
      <c r="BL770" s="561" t="str">
        <f t="shared" ca="1" si="219"/>
        <v/>
      </c>
      <c r="CV770" s="1526"/>
      <c r="CW770" s="68"/>
      <c r="CX770" s="68"/>
      <c r="CY770" s="68"/>
      <c r="CZ770" s="68"/>
      <c r="DA770" s="68"/>
      <c r="DB770" s="68"/>
      <c r="DC770" s="68"/>
      <c r="DD770" s="1994"/>
      <c r="DE770" s="1995"/>
      <c r="DF770" s="1995"/>
      <c r="DG770" s="1996"/>
      <c r="DH770" s="68"/>
      <c r="DI770" s="68"/>
      <c r="DJ770" s="68"/>
      <c r="DK770" s="68"/>
      <c r="DL770" s="68"/>
      <c r="DM770" s="68"/>
      <c r="DN770" s="68"/>
      <c r="DO770" s="68"/>
      <c r="DP770" s="68"/>
      <c r="DQ770" s="68"/>
      <c r="DR770" s="1527"/>
    </row>
  </sheetData>
  <sheetProtection selectLockedCells="1" selectUnlockedCells="1"/>
  <mergeCells count="1185">
    <mergeCell ref="A707:C707"/>
    <mergeCell ref="A713:C713"/>
    <mergeCell ref="A679:C679"/>
    <mergeCell ref="A682:D682"/>
    <mergeCell ref="A687:D687"/>
    <mergeCell ref="A695:C695"/>
    <mergeCell ref="A696:D696"/>
    <mergeCell ref="A698:D698"/>
    <mergeCell ref="A700:D700"/>
    <mergeCell ref="A702:C702"/>
    <mergeCell ref="A690:C690"/>
    <mergeCell ref="H536:I536"/>
    <mergeCell ref="A537:D537"/>
    <mergeCell ref="A544:D544"/>
    <mergeCell ref="A542:E542"/>
    <mergeCell ref="A501:C501"/>
    <mergeCell ref="H501:I501"/>
    <mergeCell ref="A502:D502"/>
    <mergeCell ref="A507:E507"/>
    <mergeCell ref="A509:D509"/>
    <mergeCell ref="A513:D513"/>
    <mergeCell ref="A515:D515"/>
    <mergeCell ref="A525:D525"/>
    <mergeCell ref="A527:E527"/>
    <mergeCell ref="A531:E531"/>
    <mergeCell ref="A517:E517"/>
    <mergeCell ref="A521:E521"/>
    <mergeCell ref="A678:B678"/>
    <mergeCell ref="A378:E378"/>
    <mergeCell ref="A385:C385"/>
    <mergeCell ref="A386:D386"/>
    <mergeCell ref="A388:D388"/>
    <mergeCell ref="A389:E389"/>
    <mergeCell ref="A392:E392"/>
    <mergeCell ref="A422:C422"/>
    <mergeCell ref="H422:I422"/>
    <mergeCell ref="A423:D423"/>
    <mergeCell ref="A403:D403"/>
    <mergeCell ref="A409:D409"/>
    <mergeCell ref="A410:E410"/>
    <mergeCell ref="A411:E411"/>
    <mergeCell ref="A412:C412"/>
    <mergeCell ref="A418:D418"/>
    <mergeCell ref="A536:C536"/>
    <mergeCell ref="A335:E335"/>
    <mergeCell ref="A364:C364"/>
    <mergeCell ref="A365:D365"/>
    <mergeCell ref="A366:E366"/>
    <mergeCell ref="A368:E368"/>
    <mergeCell ref="A370:D370"/>
    <mergeCell ref="A371:E371"/>
    <mergeCell ref="A372:E372"/>
    <mergeCell ref="A346:D346"/>
    <mergeCell ref="A354:D354"/>
    <mergeCell ref="A359:D359"/>
    <mergeCell ref="A340:D340"/>
    <mergeCell ref="A345:E345"/>
    <mergeCell ref="A384:E384"/>
    <mergeCell ref="A363:B363"/>
    <mergeCell ref="A382:E382"/>
    <mergeCell ref="A380:E380"/>
    <mergeCell ref="A208:D208"/>
    <mergeCell ref="A209:E209"/>
    <mergeCell ref="A210:E210"/>
    <mergeCell ref="A393:B393"/>
    <mergeCell ref="A394:C394"/>
    <mergeCell ref="A402:C402"/>
    <mergeCell ref="A237:C237"/>
    <mergeCell ref="A238:D238"/>
    <mergeCell ref="A240:D240"/>
    <mergeCell ref="A327:C327"/>
    <mergeCell ref="A328:D328"/>
    <mergeCell ref="A330:D330"/>
    <mergeCell ref="A332:C332"/>
    <mergeCell ref="A308:D308"/>
    <mergeCell ref="A323:D323"/>
    <mergeCell ref="A212:D212"/>
    <mergeCell ref="A214:D214"/>
    <mergeCell ref="A234:F234"/>
    <mergeCell ref="A228:E228"/>
    <mergeCell ref="A229:F229"/>
    <mergeCell ref="A231:F231"/>
    <mergeCell ref="A242:F242"/>
    <mergeCell ref="A244:F244"/>
    <mergeCell ref="A250:F250"/>
    <mergeCell ref="A257:E257"/>
    <mergeCell ref="A258:E258"/>
    <mergeCell ref="A390:E390"/>
    <mergeCell ref="A373:C373"/>
    <mergeCell ref="A374:D374"/>
    <mergeCell ref="A376:D376"/>
    <mergeCell ref="A377:E377"/>
    <mergeCell ref="A333:D333"/>
    <mergeCell ref="A645:C645"/>
    <mergeCell ref="A648:D648"/>
    <mergeCell ref="A660:D660"/>
    <mergeCell ref="A447:C447"/>
    <mergeCell ref="A479:E479"/>
    <mergeCell ref="A487:C487"/>
    <mergeCell ref="A555:B555"/>
    <mergeCell ref="A556:C556"/>
    <mergeCell ref="A558:C558"/>
    <mergeCell ref="A604:C604"/>
    <mergeCell ref="D606:K606"/>
    <mergeCell ref="D607:K607"/>
    <mergeCell ref="A568:D568"/>
    <mergeCell ref="A570:D570"/>
    <mergeCell ref="A572:D572"/>
    <mergeCell ref="A574:C574"/>
    <mergeCell ref="A581:D581"/>
    <mergeCell ref="A639:C639"/>
    <mergeCell ref="A450:D450"/>
    <mergeCell ref="A452:E452"/>
    <mergeCell ref="A457:E457"/>
    <mergeCell ref="A470:E470"/>
    <mergeCell ref="A499:D499"/>
    <mergeCell ref="A553:C553"/>
    <mergeCell ref="H553:I553"/>
    <mergeCell ref="A448:D448"/>
    <mergeCell ref="A414:B414"/>
    <mergeCell ref="A415:C415"/>
    <mergeCell ref="H415:I415"/>
    <mergeCell ref="A416:D416"/>
    <mergeCell ref="A428:D428"/>
    <mergeCell ref="B120:C120"/>
    <mergeCell ref="B103:C103"/>
    <mergeCell ref="B104:C104"/>
    <mergeCell ref="B105:C105"/>
    <mergeCell ref="B106:C106"/>
    <mergeCell ref="B107:C107"/>
    <mergeCell ref="B108:C108"/>
    <mergeCell ref="B109:C109"/>
    <mergeCell ref="B110:C110"/>
    <mergeCell ref="B111:C111"/>
    <mergeCell ref="B112:C112"/>
    <mergeCell ref="B113:C113"/>
    <mergeCell ref="B114:C114"/>
    <mergeCell ref="B98:C98"/>
    <mergeCell ref="B99:C99"/>
    <mergeCell ref="B100:C100"/>
    <mergeCell ref="B101:C101"/>
    <mergeCell ref="B102:C102"/>
    <mergeCell ref="B116:C116"/>
    <mergeCell ref="B117:C117"/>
    <mergeCell ref="B118:C118"/>
    <mergeCell ref="B119:C119"/>
    <mergeCell ref="B89:C89"/>
    <mergeCell ref="B90:C90"/>
    <mergeCell ref="B91:C91"/>
    <mergeCell ref="B92:C92"/>
    <mergeCell ref="B93:C93"/>
    <mergeCell ref="B94:C94"/>
    <mergeCell ref="B95:C95"/>
    <mergeCell ref="B96:C96"/>
    <mergeCell ref="B97:C97"/>
    <mergeCell ref="B80:C80"/>
    <mergeCell ref="B81:C81"/>
    <mergeCell ref="B82:C82"/>
    <mergeCell ref="B83:C83"/>
    <mergeCell ref="B84:C84"/>
    <mergeCell ref="B85:C85"/>
    <mergeCell ref="B86:C86"/>
    <mergeCell ref="B87:C87"/>
    <mergeCell ref="B88:C88"/>
    <mergeCell ref="B66:C66"/>
    <mergeCell ref="B67:C67"/>
    <mergeCell ref="B68:C68"/>
    <mergeCell ref="B69:C69"/>
    <mergeCell ref="B70:C70"/>
    <mergeCell ref="B72:C72"/>
    <mergeCell ref="B73:C73"/>
    <mergeCell ref="B79:C79"/>
    <mergeCell ref="B50:C50"/>
    <mergeCell ref="B63:C63"/>
    <mergeCell ref="B64:C64"/>
    <mergeCell ref="B65:C65"/>
    <mergeCell ref="B62:C62"/>
    <mergeCell ref="B74:C74"/>
    <mergeCell ref="B75:C75"/>
    <mergeCell ref="B76:C76"/>
    <mergeCell ref="B77:C77"/>
    <mergeCell ref="AI4:AY9"/>
    <mergeCell ref="AI10:AM10"/>
    <mergeCell ref="AN10:AW10"/>
    <mergeCell ref="AX10:AY10"/>
    <mergeCell ref="A20:L20"/>
    <mergeCell ref="O20:P20"/>
    <mergeCell ref="Q20:AH20"/>
    <mergeCell ref="AO2:AP2"/>
    <mergeCell ref="AQ2:AS2"/>
    <mergeCell ref="AT2:AU2"/>
    <mergeCell ref="AV2:AY2"/>
    <mergeCell ref="A3:B3"/>
    <mergeCell ref="AI3:AK3"/>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 ref="B47:C47"/>
    <mergeCell ref="B48:C48"/>
    <mergeCell ref="B49:C49"/>
    <mergeCell ref="Y35:Y36"/>
    <mergeCell ref="Z35:Z36"/>
    <mergeCell ref="AA35:AA36"/>
    <mergeCell ref="AB35:AB36"/>
    <mergeCell ref="AC35:AF35"/>
    <mergeCell ref="AG35:AX36"/>
    <mergeCell ref="A27:M27"/>
    <mergeCell ref="N27:R27"/>
    <mergeCell ref="S27:AH27"/>
    <mergeCell ref="A34:B34"/>
    <mergeCell ref="B35:C36"/>
    <mergeCell ref="D35:O36"/>
    <mergeCell ref="P35:S36"/>
    <mergeCell ref="T35:T36"/>
    <mergeCell ref="U35:V36"/>
    <mergeCell ref="W35:X36"/>
    <mergeCell ref="B127:C127"/>
    <mergeCell ref="B128:AX128"/>
    <mergeCell ref="B129:C129"/>
    <mergeCell ref="B130:C130"/>
    <mergeCell ref="B131:C131"/>
    <mergeCell ref="A132:B132"/>
    <mergeCell ref="B121:C121"/>
    <mergeCell ref="B122:C122"/>
    <mergeCell ref="B123:C123"/>
    <mergeCell ref="B124:C124"/>
    <mergeCell ref="B125:C125"/>
    <mergeCell ref="B126:C126"/>
    <mergeCell ref="B38:C38"/>
    <mergeCell ref="B57:C57"/>
    <mergeCell ref="B58:C58"/>
    <mergeCell ref="B59:C59"/>
    <mergeCell ref="B60:C60"/>
    <mergeCell ref="B61:C61"/>
    <mergeCell ref="B51:C51"/>
    <mergeCell ref="B52:C52"/>
    <mergeCell ref="B53:C53"/>
    <mergeCell ref="B54:C54"/>
    <mergeCell ref="B55:C55"/>
    <mergeCell ref="B56:C56"/>
    <mergeCell ref="B39:C39"/>
    <mergeCell ref="B40:C40"/>
    <mergeCell ref="B41:C41"/>
    <mergeCell ref="B42:C42"/>
    <mergeCell ref="B43:C43"/>
    <mergeCell ref="B44:C44"/>
    <mergeCell ref="B45:C45"/>
    <mergeCell ref="B46:C46"/>
    <mergeCell ref="E138:F138"/>
    <mergeCell ref="G138:H138"/>
    <mergeCell ref="A133:C133"/>
    <mergeCell ref="E137:F137"/>
    <mergeCell ref="G137:H137"/>
    <mergeCell ref="T142:U142"/>
    <mergeCell ref="V142:W142"/>
    <mergeCell ref="T143:U143"/>
    <mergeCell ref="V143:W143"/>
    <mergeCell ref="E142:F142"/>
    <mergeCell ref="G142:H142"/>
    <mergeCell ref="E139:F139"/>
    <mergeCell ref="G139:H139"/>
    <mergeCell ref="E140:F140"/>
    <mergeCell ref="G140:H140"/>
    <mergeCell ref="T144:U144"/>
    <mergeCell ref="V144:W144"/>
    <mergeCell ref="T140:U140"/>
    <mergeCell ref="V140:W140"/>
    <mergeCell ref="T138:U138"/>
    <mergeCell ref="V138:W138"/>
    <mergeCell ref="A429:E429"/>
    <mergeCell ref="A434:E434"/>
    <mergeCell ref="A445:D445"/>
    <mergeCell ref="A436:D436"/>
    <mergeCell ref="A437:E437"/>
    <mergeCell ref="A443:E443"/>
    <mergeCell ref="A420:D420"/>
    <mergeCell ref="A169:E169"/>
    <mergeCell ref="A170:F170"/>
    <mergeCell ref="A171:F171"/>
    <mergeCell ref="A172:E172"/>
    <mergeCell ref="A174:E174"/>
    <mergeCell ref="A180:B180"/>
    <mergeCell ref="A215:E215"/>
    <mergeCell ref="A236:E236"/>
    <mergeCell ref="A241:E241"/>
    <mergeCell ref="A252:E252"/>
    <mergeCell ref="A216:E216"/>
    <mergeCell ref="A222:E222"/>
    <mergeCell ref="A262:E262"/>
    <mergeCell ref="A263:C263"/>
    <mergeCell ref="A253:C253"/>
    <mergeCell ref="A254:D254"/>
    <mergeCell ref="A256:D256"/>
    <mergeCell ref="A260:E260"/>
    <mergeCell ref="A408:D408"/>
    <mergeCell ref="A274:E274"/>
    <mergeCell ref="A181:C181"/>
    <mergeCell ref="A182:D182"/>
    <mergeCell ref="A187:E187"/>
    <mergeCell ref="A184:D184"/>
    <mergeCell ref="A204:E204"/>
    <mergeCell ref="AI137:AJ137"/>
    <mergeCell ref="AK137:AL137"/>
    <mergeCell ref="AI138:AJ138"/>
    <mergeCell ref="AK138:AL138"/>
    <mergeCell ref="T136:U136"/>
    <mergeCell ref="V136:W136"/>
    <mergeCell ref="T137:U137"/>
    <mergeCell ref="V137:W137"/>
    <mergeCell ref="A640:D640"/>
    <mergeCell ref="A641:D641"/>
    <mergeCell ref="A644:B644"/>
    <mergeCell ref="A647:C647"/>
    <mergeCell ref="D608:K608"/>
    <mergeCell ref="M609:Y610"/>
    <mergeCell ref="Z609:AP609"/>
    <mergeCell ref="Z610:AB610"/>
    <mergeCell ref="AC610:AP610"/>
    <mergeCell ref="D633:K633"/>
    <mergeCell ref="A642:C642"/>
    <mergeCell ref="H487:I487"/>
    <mergeCell ref="A488:D488"/>
    <mergeCell ref="A490:D490"/>
    <mergeCell ref="A462:D462"/>
    <mergeCell ref="A463:E463"/>
    <mergeCell ref="A468:E468"/>
    <mergeCell ref="A472:D472"/>
    <mergeCell ref="A473:E473"/>
    <mergeCell ref="A474:E474"/>
    <mergeCell ref="A484:E484"/>
    <mergeCell ref="H447:I447"/>
    <mergeCell ref="AK139:AL139"/>
    <mergeCell ref="AI140:AJ140"/>
    <mergeCell ref="AK140:AL140"/>
    <mergeCell ref="AI141:AJ141"/>
    <mergeCell ref="AK141:AL141"/>
    <mergeCell ref="AI142:AJ142"/>
    <mergeCell ref="AK142:AL142"/>
    <mergeCell ref="AI143:AJ143"/>
    <mergeCell ref="AK143:AL143"/>
    <mergeCell ref="E145:F145"/>
    <mergeCell ref="G145:H145"/>
    <mergeCell ref="E146:F146"/>
    <mergeCell ref="G146:H146"/>
    <mergeCell ref="E143:F143"/>
    <mergeCell ref="G143:H143"/>
    <mergeCell ref="E144:F144"/>
    <mergeCell ref="G144:H144"/>
    <mergeCell ref="E141:F141"/>
    <mergeCell ref="G141:H141"/>
    <mergeCell ref="A206:E206"/>
    <mergeCell ref="A190:C190"/>
    <mergeCell ref="A196:D196"/>
    <mergeCell ref="A199:E199"/>
    <mergeCell ref="A197:E197"/>
    <mergeCell ref="A189:E189"/>
    <mergeCell ref="A185:E185"/>
    <mergeCell ref="A191:D191"/>
    <mergeCell ref="A192:E192"/>
    <mergeCell ref="A194:E194"/>
    <mergeCell ref="AI139:AJ139"/>
    <mergeCell ref="A161:E161"/>
    <mergeCell ref="A164:D164"/>
    <mergeCell ref="A165:E165"/>
    <mergeCell ref="A166:C166"/>
    <mergeCell ref="A167:D167"/>
    <mergeCell ref="A168:D168"/>
    <mergeCell ref="A153:C153"/>
    <mergeCell ref="A154:D154"/>
    <mergeCell ref="A155:D155"/>
    <mergeCell ref="A156:D156"/>
    <mergeCell ref="A157:E157"/>
    <mergeCell ref="A158:E158"/>
    <mergeCell ref="A147:C147"/>
    <mergeCell ref="E148:M148"/>
    <mergeCell ref="N148:W148"/>
    <mergeCell ref="X148:AG148"/>
    <mergeCell ref="A150:C150"/>
    <mergeCell ref="A152:B152"/>
    <mergeCell ref="T139:U139"/>
    <mergeCell ref="V139:W139"/>
    <mergeCell ref="DD3:DG3"/>
    <mergeCell ref="DD4:DG4"/>
    <mergeCell ref="DD5:DG5"/>
    <mergeCell ref="DD6:DG6"/>
    <mergeCell ref="DD7:DG7"/>
    <mergeCell ref="DD8:DG8"/>
    <mergeCell ref="DD9:DG9"/>
    <mergeCell ref="DD10:DG10"/>
    <mergeCell ref="DD11:DG11"/>
    <mergeCell ref="N586:Z587"/>
    <mergeCell ref="AA586:AQ586"/>
    <mergeCell ref="AA587:AC587"/>
    <mergeCell ref="AD587:AQ587"/>
    <mergeCell ref="A211:C211"/>
    <mergeCell ref="A201:E201"/>
    <mergeCell ref="A202:C202"/>
    <mergeCell ref="A203:D203"/>
    <mergeCell ref="A298:E298"/>
    <mergeCell ref="A300:E300"/>
    <mergeCell ref="A264:D264"/>
    <mergeCell ref="A266:D266"/>
    <mergeCell ref="A267:E267"/>
    <mergeCell ref="A268:E268"/>
    <mergeCell ref="A270:E270"/>
    <mergeCell ref="A271:C271"/>
    <mergeCell ref="A272:D272"/>
    <mergeCell ref="A276:E276"/>
    <mergeCell ref="A278:E278"/>
    <mergeCell ref="A279:C279"/>
    <mergeCell ref="A282:D282"/>
    <mergeCell ref="A292:D292"/>
    <mergeCell ref="A273:E273"/>
    <mergeCell ref="DD21:DG21"/>
    <mergeCell ref="DD22:DG22"/>
    <mergeCell ref="DD23:DG23"/>
    <mergeCell ref="DD24:DG24"/>
    <mergeCell ref="DD25:DG25"/>
    <mergeCell ref="DD26:DG26"/>
    <mergeCell ref="DD27:DG27"/>
    <mergeCell ref="DD28:DG28"/>
    <mergeCell ref="DD29:DG29"/>
    <mergeCell ref="DD12:DG12"/>
    <mergeCell ref="DD13:DG13"/>
    <mergeCell ref="DD14:DG14"/>
    <mergeCell ref="DD15:DG15"/>
    <mergeCell ref="DD16:DG16"/>
    <mergeCell ref="DD17:DG17"/>
    <mergeCell ref="DD18:DG18"/>
    <mergeCell ref="DD19:DG19"/>
    <mergeCell ref="DD20:DG20"/>
    <mergeCell ref="DD39:DG39"/>
    <mergeCell ref="DD40:DG40"/>
    <mergeCell ref="DD41:DG41"/>
    <mergeCell ref="DD42:DG42"/>
    <mergeCell ref="DD43:DG43"/>
    <mergeCell ref="DD44:DG44"/>
    <mergeCell ref="DD45:DG45"/>
    <mergeCell ref="DD46:DG46"/>
    <mergeCell ref="DD47:DG47"/>
    <mergeCell ref="DD30:DG30"/>
    <mergeCell ref="DD31:DG31"/>
    <mergeCell ref="DD32:DG32"/>
    <mergeCell ref="DD33:DG33"/>
    <mergeCell ref="DD34:DG34"/>
    <mergeCell ref="DD35:DG35"/>
    <mergeCell ref="DD36:DG36"/>
    <mergeCell ref="DD37:DG37"/>
    <mergeCell ref="DD38:DG38"/>
    <mergeCell ref="DD57:DG57"/>
    <mergeCell ref="DD58:DG58"/>
    <mergeCell ref="DD59:DG59"/>
    <mergeCell ref="DD60:DG60"/>
    <mergeCell ref="DD61:DG61"/>
    <mergeCell ref="DD62:DG62"/>
    <mergeCell ref="DD63:DG63"/>
    <mergeCell ref="DD64:DG64"/>
    <mergeCell ref="DD65:DG65"/>
    <mergeCell ref="DD48:DG48"/>
    <mergeCell ref="DD49:DG49"/>
    <mergeCell ref="DD50:DG50"/>
    <mergeCell ref="DD51:DG51"/>
    <mergeCell ref="DD52:DG52"/>
    <mergeCell ref="DD53:DG53"/>
    <mergeCell ref="DD54:DG54"/>
    <mergeCell ref="DD55:DG55"/>
    <mergeCell ref="DD56:DG56"/>
    <mergeCell ref="DD75:DG75"/>
    <mergeCell ref="DD76:DG76"/>
    <mergeCell ref="DD77:DG77"/>
    <mergeCell ref="DD78:DG78"/>
    <mergeCell ref="DD79:DG79"/>
    <mergeCell ref="DD80:DG80"/>
    <mergeCell ref="DD81:DG81"/>
    <mergeCell ref="DD82:DG82"/>
    <mergeCell ref="DD83:DG83"/>
    <mergeCell ref="DD66:DG66"/>
    <mergeCell ref="DD67:DG67"/>
    <mergeCell ref="DD68:DG68"/>
    <mergeCell ref="DD69:DG69"/>
    <mergeCell ref="DD70:DG70"/>
    <mergeCell ref="DD71:DG71"/>
    <mergeCell ref="DD72:DG72"/>
    <mergeCell ref="DD73:DG73"/>
    <mergeCell ref="DD74:DG74"/>
    <mergeCell ref="DD93:DG93"/>
    <mergeCell ref="DD94:DG94"/>
    <mergeCell ref="DD95:DG95"/>
    <mergeCell ref="DD96:DG96"/>
    <mergeCell ref="DD97:DG97"/>
    <mergeCell ref="DD98:DG98"/>
    <mergeCell ref="DD99:DG99"/>
    <mergeCell ref="DD100:DG100"/>
    <mergeCell ref="DD101:DG101"/>
    <mergeCell ref="DD84:DG84"/>
    <mergeCell ref="DD85:DG85"/>
    <mergeCell ref="DD86:DG86"/>
    <mergeCell ref="DD87:DG87"/>
    <mergeCell ref="DD88:DG88"/>
    <mergeCell ref="DD89:DG89"/>
    <mergeCell ref="DD90:DG90"/>
    <mergeCell ref="DD91:DG91"/>
    <mergeCell ref="DD92:DG92"/>
    <mergeCell ref="DD111:DG111"/>
    <mergeCell ref="DD112:DG112"/>
    <mergeCell ref="DD113:DG113"/>
    <mergeCell ref="DD114:DG114"/>
    <mergeCell ref="DD115:DG115"/>
    <mergeCell ref="DD116:DG116"/>
    <mergeCell ref="DD117:DG117"/>
    <mergeCell ref="DD118:DG118"/>
    <mergeCell ref="DD119:DG119"/>
    <mergeCell ref="DD102:DG102"/>
    <mergeCell ref="DD103:DG103"/>
    <mergeCell ref="DD104:DG104"/>
    <mergeCell ref="DD105:DG105"/>
    <mergeCell ref="DD106:DG106"/>
    <mergeCell ref="DD107:DG107"/>
    <mergeCell ref="DD108:DG108"/>
    <mergeCell ref="DD109:DG109"/>
    <mergeCell ref="DD110:DG110"/>
    <mergeCell ref="DD129:DG129"/>
    <mergeCell ref="DD130:DG130"/>
    <mergeCell ref="DD131:DG131"/>
    <mergeCell ref="DD132:DG132"/>
    <mergeCell ref="DD133:DG133"/>
    <mergeCell ref="DD134:DG134"/>
    <mergeCell ref="DD135:DG135"/>
    <mergeCell ref="DD136:DG136"/>
    <mergeCell ref="DD137:DG137"/>
    <mergeCell ref="DD120:DG120"/>
    <mergeCell ref="DD121:DG121"/>
    <mergeCell ref="DD122:DG122"/>
    <mergeCell ref="DD123:DG123"/>
    <mergeCell ref="DD124:DG124"/>
    <mergeCell ref="DD125:DG125"/>
    <mergeCell ref="DD126:DG126"/>
    <mergeCell ref="DD127:DG127"/>
    <mergeCell ref="DD128:DG128"/>
    <mergeCell ref="DD147:DG147"/>
    <mergeCell ref="DD148:DG148"/>
    <mergeCell ref="DD149:DG149"/>
    <mergeCell ref="DD150:DG150"/>
    <mergeCell ref="DD151:DG151"/>
    <mergeCell ref="DD152:DG152"/>
    <mergeCell ref="DD153:DG153"/>
    <mergeCell ref="DD154:DG154"/>
    <mergeCell ref="DD155:DG155"/>
    <mergeCell ref="DD138:DG138"/>
    <mergeCell ref="DD139:DG139"/>
    <mergeCell ref="DD140:DG140"/>
    <mergeCell ref="DD141:DG141"/>
    <mergeCell ref="DD142:DG142"/>
    <mergeCell ref="DD143:DG143"/>
    <mergeCell ref="DD144:DG144"/>
    <mergeCell ref="DD145:DG145"/>
    <mergeCell ref="DD146:DG146"/>
    <mergeCell ref="DD165:DG165"/>
    <mergeCell ref="DD166:DG166"/>
    <mergeCell ref="DD167:DG167"/>
    <mergeCell ref="DD168:DG168"/>
    <mergeCell ref="DD169:DG169"/>
    <mergeCell ref="DD170:DG170"/>
    <mergeCell ref="DD171:DG171"/>
    <mergeCell ref="DD172:DG172"/>
    <mergeCell ref="DD173:DG173"/>
    <mergeCell ref="DD156:DG156"/>
    <mergeCell ref="DD157:DG157"/>
    <mergeCell ref="DD158:DG158"/>
    <mergeCell ref="DD159:DG159"/>
    <mergeCell ref="DD160:DG160"/>
    <mergeCell ref="DD161:DG161"/>
    <mergeCell ref="DD162:DG162"/>
    <mergeCell ref="DD163:DG163"/>
    <mergeCell ref="DD164:DG164"/>
    <mergeCell ref="DD183:DG183"/>
    <mergeCell ref="DD184:DG184"/>
    <mergeCell ref="DD185:DG185"/>
    <mergeCell ref="DD186:DG186"/>
    <mergeCell ref="DD187:DG187"/>
    <mergeCell ref="DD188:DG188"/>
    <mergeCell ref="DD189:DG189"/>
    <mergeCell ref="DD190:DG190"/>
    <mergeCell ref="DD191:DG191"/>
    <mergeCell ref="DD174:DG174"/>
    <mergeCell ref="DD175:DG175"/>
    <mergeCell ref="DD176:DG176"/>
    <mergeCell ref="DD177:DG177"/>
    <mergeCell ref="DD178:DG178"/>
    <mergeCell ref="DD179:DG179"/>
    <mergeCell ref="DD180:DG180"/>
    <mergeCell ref="DD181:DG181"/>
    <mergeCell ref="DD182:DG182"/>
    <mergeCell ref="DD201:DG201"/>
    <mergeCell ref="DD202:DG202"/>
    <mergeCell ref="DD203:DG203"/>
    <mergeCell ref="DD204:DG204"/>
    <mergeCell ref="DD205:DG205"/>
    <mergeCell ref="DD206:DG206"/>
    <mergeCell ref="DD207:DG207"/>
    <mergeCell ref="DD208:DG208"/>
    <mergeCell ref="DD209:DG209"/>
    <mergeCell ref="DD192:DG192"/>
    <mergeCell ref="DD193:DG193"/>
    <mergeCell ref="DD194:DG194"/>
    <mergeCell ref="DD195:DG195"/>
    <mergeCell ref="DD196:DG196"/>
    <mergeCell ref="DD197:DG197"/>
    <mergeCell ref="DD198:DG198"/>
    <mergeCell ref="DD199:DG199"/>
    <mergeCell ref="DD200:DG200"/>
    <mergeCell ref="DD219:DG219"/>
    <mergeCell ref="DD220:DG220"/>
    <mergeCell ref="DD221:DG221"/>
    <mergeCell ref="DD222:DG222"/>
    <mergeCell ref="DD223:DG223"/>
    <mergeCell ref="DD224:DG224"/>
    <mergeCell ref="DD225:DG225"/>
    <mergeCell ref="DD226:DG226"/>
    <mergeCell ref="DD227:DG227"/>
    <mergeCell ref="DD210:DG210"/>
    <mergeCell ref="DD211:DG211"/>
    <mergeCell ref="DD212:DG212"/>
    <mergeCell ref="DD213:DG213"/>
    <mergeCell ref="DD214:DG214"/>
    <mergeCell ref="DD215:DG215"/>
    <mergeCell ref="DD216:DG216"/>
    <mergeCell ref="DD217:DG217"/>
    <mergeCell ref="DD218:DG218"/>
    <mergeCell ref="DD237:DG237"/>
    <mergeCell ref="DD238:DG238"/>
    <mergeCell ref="DD239:DG239"/>
    <mergeCell ref="DD240:DG240"/>
    <mergeCell ref="DD241:DG241"/>
    <mergeCell ref="DD242:DG242"/>
    <mergeCell ref="DD243:DG243"/>
    <mergeCell ref="DD244:DG244"/>
    <mergeCell ref="DD245:DG245"/>
    <mergeCell ref="DD228:DG228"/>
    <mergeCell ref="DD229:DG229"/>
    <mergeCell ref="DD230:DG230"/>
    <mergeCell ref="DD231:DG231"/>
    <mergeCell ref="DD232:DG232"/>
    <mergeCell ref="DD233:DG233"/>
    <mergeCell ref="DD234:DG234"/>
    <mergeCell ref="DD235:DG235"/>
    <mergeCell ref="DD236:DG236"/>
    <mergeCell ref="DD255:DG255"/>
    <mergeCell ref="DD256:DG256"/>
    <mergeCell ref="DD257:DG257"/>
    <mergeCell ref="DD258:DG258"/>
    <mergeCell ref="DD259:DG259"/>
    <mergeCell ref="DD260:DG260"/>
    <mergeCell ref="DD261:DG261"/>
    <mergeCell ref="DD262:DG262"/>
    <mergeCell ref="DD263:DG263"/>
    <mergeCell ref="DD246:DG246"/>
    <mergeCell ref="DD247:DG247"/>
    <mergeCell ref="DD248:DG248"/>
    <mergeCell ref="DD249:DG249"/>
    <mergeCell ref="DD250:DG250"/>
    <mergeCell ref="DD251:DG251"/>
    <mergeCell ref="DD252:DG252"/>
    <mergeCell ref="DD253:DG253"/>
    <mergeCell ref="DD254:DG254"/>
    <mergeCell ref="DD273:DG273"/>
    <mergeCell ref="DD274:DG274"/>
    <mergeCell ref="DD275:DG275"/>
    <mergeCell ref="DD276:DG276"/>
    <mergeCell ref="DD277:DG277"/>
    <mergeCell ref="DD278:DG278"/>
    <mergeCell ref="DD279:DG279"/>
    <mergeCell ref="DD280:DG280"/>
    <mergeCell ref="DD281:DG281"/>
    <mergeCell ref="DD264:DG264"/>
    <mergeCell ref="DD265:DG265"/>
    <mergeCell ref="DD266:DG266"/>
    <mergeCell ref="DD267:DG267"/>
    <mergeCell ref="DD268:DG268"/>
    <mergeCell ref="DD269:DG269"/>
    <mergeCell ref="DD270:DG270"/>
    <mergeCell ref="DD271:DG271"/>
    <mergeCell ref="DD272:DG272"/>
    <mergeCell ref="DD291:DG291"/>
    <mergeCell ref="DD292:DG292"/>
    <mergeCell ref="DD293:DG293"/>
    <mergeCell ref="DD294:DG294"/>
    <mergeCell ref="DD295:DG295"/>
    <mergeCell ref="DD296:DG296"/>
    <mergeCell ref="DD297:DG297"/>
    <mergeCell ref="DD298:DG298"/>
    <mergeCell ref="DD299:DG299"/>
    <mergeCell ref="DD282:DG282"/>
    <mergeCell ref="DD283:DG283"/>
    <mergeCell ref="DD284:DG284"/>
    <mergeCell ref="DD285:DG285"/>
    <mergeCell ref="DD286:DG286"/>
    <mergeCell ref="DD287:DG287"/>
    <mergeCell ref="DD288:DG288"/>
    <mergeCell ref="DD289:DG289"/>
    <mergeCell ref="DD290:DG290"/>
    <mergeCell ref="DD309:DG309"/>
    <mergeCell ref="DD310:DG310"/>
    <mergeCell ref="DD311:DG311"/>
    <mergeCell ref="DD312:DG312"/>
    <mergeCell ref="DD313:DG313"/>
    <mergeCell ref="DD314:DG314"/>
    <mergeCell ref="DD315:DG315"/>
    <mergeCell ref="DD316:DG316"/>
    <mergeCell ref="DD317:DG317"/>
    <mergeCell ref="DD300:DG300"/>
    <mergeCell ref="DD301:DG301"/>
    <mergeCell ref="DD302:DG302"/>
    <mergeCell ref="DD303:DG303"/>
    <mergeCell ref="DD304:DG304"/>
    <mergeCell ref="DD305:DG305"/>
    <mergeCell ref="DD306:DG306"/>
    <mergeCell ref="DD307:DG307"/>
    <mergeCell ref="DD308:DG308"/>
    <mergeCell ref="DD327:DG327"/>
    <mergeCell ref="DD328:DG328"/>
    <mergeCell ref="DD329:DG329"/>
    <mergeCell ref="DD330:DG330"/>
    <mergeCell ref="DD331:DG331"/>
    <mergeCell ref="DD332:DG332"/>
    <mergeCell ref="DD333:DG333"/>
    <mergeCell ref="DD334:DG334"/>
    <mergeCell ref="DD335:DG335"/>
    <mergeCell ref="DD318:DG318"/>
    <mergeCell ref="DD319:DG319"/>
    <mergeCell ref="DD320:DG320"/>
    <mergeCell ref="DD321:DG321"/>
    <mergeCell ref="DD322:DG322"/>
    <mergeCell ref="DD323:DG323"/>
    <mergeCell ref="DD324:DG324"/>
    <mergeCell ref="DD325:DG325"/>
    <mergeCell ref="DD326:DG326"/>
    <mergeCell ref="DD345:DG345"/>
    <mergeCell ref="DD346:DG346"/>
    <mergeCell ref="DD347:DG347"/>
    <mergeCell ref="DD348:DG348"/>
    <mergeCell ref="DD349:DG349"/>
    <mergeCell ref="DD350:DG350"/>
    <mergeCell ref="DD351:DG351"/>
    <mergeCell ref="DD352:DG352"/>
    <mergeCell ref="DD353:DG353"/>
    <mergeCell ref="DD336:DG336"/>
    <mergeCell ref="DD337:DG337"/>
    <mergeCell ref="DD338:DG338"/>
    <mergeCell ref="DD339:DG339"/>
    <mergeCell ref="DD340:DG340"/>
    <mergeCell ref="DD341:DG341"/>
    <mergeCell ref="DD342:DG342"/>
    <mergeCell ref="DD343:DG343"/>
    <mergeCell ref="DD344:DG344"/>
    <mergeCell ref="DD363:DG363"/>
    <mergeCell ref="DD364:DG364"/>
    <mergeCell ref="DD365:DG365"/>
    <mergeCell ref="DD366:DG366"/>
    <mergeCell ref="DD367:DG367"/>
    <mergeCell ref="DD368:DG368"/>
    <mergeCell ref="DD369:DG369"/>
    <mergeCell ref="DD370:DG370"/>
    <mergeCell ref="DD371:DG371"/>
    <mergeCell ref="DD354:DG354"/>
    <mergeCell ref="DD355:DG355"/>
    <mergeCell ref="DD356:DG356"/>
    <mergeCell ref="DD357:DG357"/>
    <mergeCell ref="DD358:DG358"/>
    <mergeCell ref="DD359:DG359"/>
    <mergeCell ref="DD360:DG360"/>
    <mergeCell ref="DD361:DG361"/>
    <mergeCell ref="DD362:DG362"/>
    <mergeCell ref="DD381:DG381"/>
    <mergeCell ref="DD382:DG382"/>
    <mergeCell ref="DD383:DG383"/>
    <mergeCell ref="DD384:DG384"/>
    <mergeCell ref="DD385:DG385"/>
    <mergeCell ref="DD386:DG386"/>
    <mergeCell ref="DD387:DG387"/>
    <mergeCell ref="DD388:DG388"/>
    <mergeCell ref="DD389:DG389"/>
    <mergeCell ref="DD372:DG372"/>
    <mergeCell ref="DD373:DG373"/>
    <mergeCell ref="DD374:DG374"/>
    <mergeCell ref="DD375:DG375"/>
    <mergeCell ref="DD376:DG376"/>
    <mergeCell ref="DD377:DG377"/>
    <mergeCell ref="DD378:DG378"/>
    <mergeCell ref="DD379:DG379"/>
    <mergeCell ref="DD380:DG380"/>
    <mergeCell ref="DD399:DG399"/>
    <mergeCell ref="DD400:DG400"/>
    <mergeCell ref="DD401:DG401"/>
    <mergeCell ref="DD402:DG402"/>
    <mergeCell ref="DD403:DG403"/>
    <mergeCell ref="DD404:DG404"/>
    <mergeCell ref="DD405:DG405"/>
    <mergeCell ref="DD406:DG406"/>
    <mergeCell ref="DD407:DG407"/>
    <mergeCell ref="DD390:DG390"/>
    <mergeCell ref="DD391:DG391"/>
    <mergeCell ref="DD392:DG392"/>
    <mergeCell ref="DD393:DG393"/>
    <mergeCell ref="DD394:DG394"/>
    <mergeCell ref="DD395:DG395"/>
    <mergeCell ref="DD396:DG396"/>
    <mergeCell ref="DD397:DG397"/>
    <mergeCell ref="DD398:DG398"/>
    <mergeCell ref="DD417:DG417"/>
    <mergeCell ref="DD418:DG418"/>
    <mergeCell ref="DD419:DG419"/>
    <mergeCell ref="DD420:DG420"/>
    <mergeCell ref="DD421:DG421"/>
    <mergeCell ref="DD422:DG422"/>
    <mergeCell ref="DD423:DG423"/>
    <mergeCell ref="DD424:DG424"/>
    <mergeCell ref="DD425:DG425"/>
    <mergeCell ref="DD408:DG408"/>
    <mergeCell ref="DD409:DG409"/>
    <mergeCell ref="DD410:DG410"/>
    <mergeCell ref="DD411:DG411"/>
    <mergeCell ref="DD412:DG412"/>
    <mergeCell ref="DD413:DG413"/>
    <mergeCell ref="DD414:DG414"/>
    <mergeCell ref="DD415:DG415"/>
    <mergeCell ref="DD416:DG416"/>
    <mergeCell ref="DD435:DG435"/>
    <mergeCell ref="DD436:DG436"/>
    <mergeCell ref="DD437:DG437"/>
    <mergeCell ref="DD438:DG438"/>
    <mergeCell ref="DD439:DG439"/>
    <mergeCell ref="DD440:DG440"/>
    <mergeCell ref="DD441:DG441"/>
    <mergeCell ref="DD442:DG442"/>
    <mergeCell ref="DD443:DG443"/>
    <mergeCell ref="DD426:DG426"/>
    <mergeCell ref="DD427:DG427"/>
    <mergeCell ref="DD428:DG428"/>
    <mergeCell ref="DD429:DG429"/>
    <mergeCell ref="DD430:DG430"/>
    <mergeCell ref="DD431:DG431"/>
    <mergeCell ref="DD432:DG432"/>
    <mergeCell ref="DD433:DG433"/>
    <mergeCell ref="DD434:DG434"/>
    <mergeCell ref="DD453:DG453"/>
    <mergeCell ref="DD454:DG454"/>
    <mergeCell ref="DD455:DG455"/>
    <mergeCell ref="DD456:DG456"/>
    <mergeCell ref="DD457:DG457"/>
    <mergeCell ref="DD458:DG458"/>
    <mergeCell ref="DD459:DG459"/>
    <mergeCell ref="DD460:DG460"/>
    <mergeCell ref="DD461:DG461"/>
    <mergeCell ref="DD444:DG444"/>
    <mergeCell ref="DD445:DG445"/>
    <mergeCell ref="DD446:DG446"/>
    <mergeCell ref="DD447:DG447"/>
    <mergeCell ref="DD448:DG448"/>
    <mergeCell ref="DD449:DG449"/>
    <mergeCell ref="DD450:DG450"/>
    <mergeCell ref="DD451:DG451"/>
    <mergeCell ref="DD452:DG452"/>
    <mergeCell ref="DD471:DG471"/>
    <mergeCell ref="DD472:DG472"/>
    <mergeCell ref="DD473:DG473"/>
    <mergeCell ref="DD474:DG474"/>
    <mergeCell ref="DD475:DG475"/>
    <mergeCell ref="DD476:DG476"/>
    <mergeCell ref="DD477:DG477"/>
    <mergeCell ref="DD478:DG478"/>
    <mergeCell ref="DD479:DG479"/>
    <mergeCell ref="DD462:DG462"/>
    <mergeCell ref="DD463:DG463"/>
    <mergeCell ref="DD464:DG464"/>
    <mergeCell ref="DD465:DG465"/>
    <mergeCell ref="DD466:DG466"/>
    <mergeCell ref="DD467:DG467"/>
    <mergeCell ref="DD468:DG468"/>
    <mergeCell ref="DD469:DG469"/>
    <mergeCell ref="DD470:DG470"/>
    <mergeCell ref="DD489:DG489"/>
    <mergeCell ref="DD490:DG490"/>
    <mergeCell ref="DD491:DG491"/>
    <mergeCell ref="DD492:DG492"/>
    <mergeCell ref="DD493:DG493"/>
    <mergeCell ref="DD494:DG494"/>
    <mergeCell ref="DD495:DG495"/>
    <mergeCell ref="DD496:DG496"/>
    <mergeCell ref="DD497:DG497"/>
    <mergeCell ref="DD480:DG480"/>
    <mergeCell ref="DD481:DG481"/>
    <mergeCell ref="DD482:DG482"/>
    <mergeCell ref="DD483:DG483"/>
    <mergeCell ref="DD484:DG484"/>
    <mergeCell ref="DD485:DG485"/>
    <mergeCell ref="DD486:DG486"/>
    <mergeCell ref="DD487:DG487"/>
    <mergeCell ref="DD488:DG488"/>
    <mergeCell ref="DD507:DG507"/>
    <mergeCell ref="DD508:DG508"/>
    <mergeCell ref="DD509:DG509"/>
    <mergeCell ref="DD510:DG510"/>
    <mergeCell ref="DD511:DG511"/>
    <mergeCell ref="DD512:DG512"/>
    <mergeCell ref="DD513:DG513"/>
    <mergeCell ref="DD514:DG514"/>
    <mergeCell ref="DD515:DG515"/>
    <mergeCell ref="DD498:DG498"/>
    <mergeCell ref="DD499:DG499"/>
    <mergeCell ref="DD500:DG500"/>
    <mergeCell ref="DD501:DG501"/>
    <mergeCell ref="DD502:DG502"/>
    <mergeCell ref="DD503:DG503"/>
    <mergeCell ref="DD504:DG504"/>
    <mergeCell ref="DD505:DG505"/>
    <mergeCell ref="DD506:DG506"/>
    <mergeCell ref="DD525:DG525"/>
    <mergeCell ref="DD526:DG526"/>
    <mergeCell ref="DD527:DG527"/>
    <mergeCell ref="DD528:DG528"/>
    <mergeCell ref="DD529:DG529"/>
    <mergeCell ref="DD530:DG530"/>
    <mergeCell ref="DD531:DG531"/>
    <mergeCell ref="DD532:DG532"/>
    <mergeCell ref="DD533:DG533"/>
    <mergeCell ref="DD516:DG516"/>
    <mergeCell ref="DD517:DG517"/>
    <mergeCell ref="DD518:DG518"/>
    <mergeCell ref="DD519:DG519"/>
    <mergeCell ref="DD520:DG520"/>
    <mergeCell ref="DD521:DG521"/>
    <mergeCell ref="DD522:DG522"/>
    <mergeCell ref="DD523:DG523"/>
    <mergeCell ref="DD524:DG524"/>
    <mergeCell ref="DD543:DG543"/>
    <mergeCell ref="DD544:DG544"/>
    <mergeCell ref="DD545:DG545"/>
    <mergeCell ref="DD546:DG546"/>
    <mergeCell ref="DD547:DG547"/>
    <mergeCell ref="DD548:DG548"/>
    <mergeCell ref="DD549:DG549"/>
    <mergeCell ref="DD550:DG550"/>
    <mergeCell ref="DD551:DG551"/>
    <mergeCell ref="DD534:DG534"/>
    <mergeCell ref="DD535:DG535"/>
    <mergeCell ref="DD536:DG536"/>
    <mergeCell ref="DD537:DG537"/>
    <mergeCell ref="DD538:DG538"/>
    <mergeCell ref="DD539:DG539"/>
    <mergeCell ref="DD540:DG540"/>
    <mergeCell ref="DD541:DG541"/>
    <mergeCell ref="DD542:DG542"/>
    <mergeCell ref="DD561:DG561"/>
    <mergeCell ref="DD562:DG562"/>
    <mergeCell ref="DD563:DG563"/>
    <mergeCell ref="DD564:DG564"/>
    <mergeCell ref="DD565:DG565"/>
    <mergeCell ref="DD566:DG566"/>
    <mergeCell ref="DD567:DG567"/>
    <mergeCell ref="DD568:DG568"/>
    <mergeCell ref="DD569:DG569"/>
    <mergeCell ref="DD552:DG552"/>
    <mergeCell ref="DD553:DG553"/>
    <mergeCell ref="DD554:DG554"/>
    <mergeCell ref="DD555:DG555"/>
    <mergeCell ref="DD556:DG556"/>
    <mergeCell ref="DD557:DG557"/>
    <mergeCell ref="DD558:DG558"/>
    <mergeCell ref="DD559:DG559"/>
    <mergeCell ref="DD560:DG560"/>
    <mergeCell ref="DD579:DG579"/>
    <mergeCell ref="DD580:DG580"/>
    <mergeCell ref="DD581:DG581"/>
    <mergeCell ref="DD582:DG582"/>
    <mergeCell ref="DD583:DG583"/>
    <mergeCell ref="DD584:DG584"/>
    <mergeCell ref="DD585:DG585"/>
    <mergeCell ref="DD586:DG586"/>
    <mergeCell ref="DD587:DG587"/>
    <mergeCell ref="DD570:DG570"/>
    <mergeCell ref="DD571:DG571"/>
    <mergeCell ref="DD572:DG572"/>
    <mergeCell ref="DD573:DG573"/>
    <mergeCell ref="DD574:DG574"/>
    <mergeCell ref="DD575:DG575"/>
    <mergeCell ref="DD576:DG576"/>
    <mergeCell ref="DD577:DG577"/>
    <mergeCell ref="DD578:DG578"/>
    <mergeCell ref="DD597:DG597"/>
    <mergeCell ref="DD598:DG598"/>
    <mergeCell ref="DD599:DG599"/>
    <mergeCell ref="DD600:DG600"/>
    <mergeCell ref="DD601:DG601"/>
    <mergeCell ref="DD602:DG602"/>
    <mergeCell ref="DD603:DG603"/>
    <mergeCell ref="DD604:DG604"/>
    <mergeCell ref="DD605:DG605"/>
    <mergeCell ref="DD588:DG588"/>
    <mergeCell ref="DD589:DG589"/>
    <mergeCell ref="DD590:DG590"/>
    <mergeCell ref="DD591:DG591"/>
    <mergeCell ref="DD592:DG592"/>
    <mergeCell ref="DD593:DG593"/>
    <mergeCell ref="DD594:DG594"/>
    <mergeCell ref="DD595:DG595"/>
    <mergeCell ref="DD596:DG596"/>
    <mergeCell ref="DD615:DG615"/>
    <mergeCell ref="DD616:DG616"/>
    <mergeCell ref="DD617:DG617"/>
    <mergeCell ref="DD618:DG618"/>
    <mergeCell ref="DD619:DG619"/>
    <mergeCell ref="DD620:DG620"/>
    <mergeCell ref="DD621:DG621"/>
    <mergeCell ref="DD622:DG622"/>
    <mergeCell ref="DD623:DG623"/>
    <mergeCell ref="DD606:DG606"/>
    <mergeCell ref="DD607:DG607"/>
    <mergeCell ref="DD608:DG608"/>
    <mergeCell ref="DD609:DG609"/>
    <mergeCell ref="DD610:DG610"/>
    <mergeCell ref="DD611:DG611"/>
    <mergeCell ref="DD612:DG612"/>
    <mergeCell ref="DD613:DG613"/>
    <mergeCell ref="DD614:DG614"/>
    <mergeCell ref="DD633:DG633"/>
    <mergeCell ref="DD634:DG634"/>
    <mergeCell ref="DD635:DG635"/>
    <mergeCell ref="DD636:DG636"/>
    <mergeCell ref="DD637:DG637"/>
    <mergeCell ref="DD638:DG638"/>
    <mergeCell ref="DD639:DG639"/>
    <mergeCell ref="DD640:DG640"/>
    <mergeCell ref="DD641:DG641"/>
    <mergeCell ref="DD624:DG624"/>
    <mergeCell ref="DD625:DG625"/>
    <mergeCell ref="DD626:DG626"/>
    <mergeCell ref="DD627:DG627"/>
    <mergeCell ref="DD628:DG628"/>
    <mergeCell ref="DD629:DG629"/>
    <mergeCell ref="DD630:DG630"/>
    <mergeCell ref="DD631:DG631"/>
    <mergeCell ref="DD632:DG632"/>
    <mergeCell ref="DD651:DG651"/>
    <mergeCell ref="DD652:DG652"/>
    <mergeCell ref="DD653:DG653"/>
    <mergeCell ref="DD654:DG654"/>
    <mergeCell ref="DD655:DG655"/>
    <mergeCell ref="DD656:DG656"/>
    <mergeCell ref="DD657:DG657"/>
    <mergeCell ref="DD658:DG658"/>
    <mergeCell ref="DD659:DG659"/>
    <mergeCell ref="DD642:DG642"/>
    <mergeCell ref="DD643:DG643"/>
    <mergeCell ref="DD644:DG644"/>
    <mergeCell ref="DD645:DG645"/>
    <mergeCell ref="DD646:DG646"/>
    <mergeCell ref="DD647:DG647"/>
    <mergeCell ref="DD648:DG648"/>
    <mergeCell ref="DD649:DG649"/>
    <mergeCell ref="DD650:DG650"/>
    <mergeCell ref="DD669:DG669"/>
    <mergeCell ref="DD670:DG670"/>
    <mergeCell ref="DD671:DG671"/>
    <mergeCell ref="DD672:DG672"/>
    <mergeCell ref="DD673:DG673"/>
    <mergeCell ref="DD674:DG674"/>
    <mergeCell ref="DD675:DG675"/>
    <mergeCell ref="DD676:DG676"/>
    <mergeCell ref="DD677:DG677"/>
    <mergeCell ref="DD660:DG660"/>
    <mergeCell ref="DD661:DG661"/>
    <mergeCell ref="DD662:DG662"/>
    <mergeCell ref="DD663:DG663"/>
    <mergeCell ref="DD664:DG664"/>
    <mergeCell ref="DD665:DG665"/>
    <mergeCell ref="DD666:DG666"/>
    <mergeCell ref="DD667:DG667"/>
    <mergeCell ref="DD668:DG668"/>
    <mergeCell ref="DD687:DG687"/>
    <mergeCell ref="DD688:DG688"/>
    <mergeCell ref="DD689:DG689"/>
    <mergeCell ref="DD690:DG690"/>
    <mergeCell ref="DD691:DG691"/>
    <mergeCell ref="DD692:DG692"/>
    <mergeCell ref="DD693:DG693"/>
    <mergeCell ref="DD694:DG694"/>
    <mergeCell ref="DD695:DG695"/>
    <mergeCell ref="DD678:DG678"/>
    <mergeCell ref="DD679:DG679"/>
    <mergeCell ref="DD680:DG680"/>
    <mergeCell ref="DD681:DG681"/>
    <mergeCell ref="DD682:DG682"/>
    <mergeCell ref="DD683:DG683"/>
    <mergeCell ref="DD684:DG684"/>
    <mergeCell ref="DD685:DG685"/>
    <mergeCell ref="DD686:DG686"/>
    <mergeCell ref="DD705:DG705"/>
    <mergeCell ref="DD706:DG706"/>
    <mergeCell ref="DD707:DG707"/>
    <mergeCell ref="DD708:DG708"/>
    <mergeCell ref="DD709:DG709"/>
    <mergeCell ref="DD710:DG710"/>
    <mergeCell ref="DD711:DG711"/>
    <mergeCell ref="DD712:DG712"/>
    <mergeCell ref="DD713:DG713"/>
    <mergeCell ref="DD696:DG696"/>
    <mergeCell ref="DD697:DG697"/>
    <mergeCell ref="DD698:DG698"/>
    <mergeCell ref="DD699:DG699"/>
    <mergeCell ref="DD700:DG700"/>
    <mergeCell ref="DD701:DG701"/>
    <mergeCell ref="DD702:DG702"/>
    <mergeCell ref="DD703:DG703"/>
    <mergeCell ref="DD704:DG704"/>
    <mergeCell ref="DD723:DG723"/>
    <mergeCell ref="DD724:DG724"/>
    <mergeCell ref="DD725:DG725"/>
    <mergeCell ref="DD726:DG726"/>
    <mergeCell ref="DD727:DG727"/>
    <mergeCell ref="DD728:DG728"/>
    <mergeCell ref="DD729:DG729"/>
    <mergeCell ref="DD730:DG730"/>
    <mergeCell ref="DD731:DG731"/>
    <mergeCell ref="DD714:DG714"/>
    <mergeCell ref="DD715:DG715"/>
    <mergeCell ref="DD716:DG716"/>
    <mergeCell ref="DD717:DG717"/>
    <mergeCell ref="DD718:DG718"/>
    <mergeCell ref="DD719:DG719"/>
    <mergeCell ref="DD720:DG720"/>
    <mergeCell ref="DD721:DG721"/>
    <mergeCell ref="DD722:DG722"/>
    <mergeCell ref="DD741:DG741"/>
    <mergeCell ref="DD742:DG742"/>
    <mergeCell ref="DD743:DG743"/>
    <mergeCell ref="DD744:DG744"/>
    <mergeCell ref="DD745:DG745"/>
    <mergeCell ref="DD746:DG746"/>
    <mergeCell ref="DD747:DG747"/>
    <mergeCell ref="DD748:DG748"/>
    <mergeCell ref="DD749:DG749"/>
    <mergeCell ref="DD732:DG732"/>
    <mergeCell ref="DD733:DG733"/>
    <mergeCell ref="DD734:DG734"/>
    <mergeCell ref="DD735:DG735"/>
    <mergeCell ref="DD736:DG736"/>
    <mergeCell ref="DD737:DG737"/>
    <mergeCell ref="DD738:DG738"/>
    <mergeCell ref="DD739:DG739"/>
    <mergeCell ref="DD740:DG740"/>
    <mergeCell ref="DD768:DG768"/>
    <mergeCell ref="DD769:DG769"/>
    <mergeCell ref="DD770:DG770"/>
    <mergeCell ref="DD759:DG759"/>
    <mergeCell ref="DD760:DG760"/>
    <mergeCell ref="DD761:DG761"/>
    <mergeCell ref="DD762:DG762"/>
    <mergeCell ref="DD763:DG763"/>
    <mergeCell ref="DD764:DG764"/>
    <mergeCell ref="DD765:DG765"/>
    <mergeCell ref="DD766:DG766"/>
    <mergeCell ref="DD767:DG767"/>
    <mergeCell ref="DD750:DG750"/>
    <mergeCell ref="DD751:DG751"/>
    <mergeCell ref="DD752:DG752"/>
    <mergeCell ref="DD753:DG753"/>
    <mergeCell ref="DD754:DG754"/>
    <mergeCell ref="DD755:DG755"/>
    <mergeCell ref="DD756:DG756"/>
    <mergeCell ref="DD757:DG757"/>
    <mergeCell ref="DD758:DG758"/>
  </mergeCells>
  <phoneticPr fontId="1"/>
  <dataValidations count="1">
    <dataValidation imeMode="off" allowBlank="1" showInputMessage="1" showErrorMessage="1" sqref="V129:V131 V116:V127 U115:U127 AI11:AI17 AX11:AX17 AX19:AX33 AI21:AI22 AI24:AI33 P56 P51 P71 T72:U72 P58 P111:P127 U68 U51 U53 P53 P38:P39 T38:U38 U49 U43 U71 U39 U41 P102:P107 P63 U74:U76 P73:P74 P78:P79 U78:U87 T80:T87 P81:P98 U45 U47 U55:U56 U58 U62 U60 U65 T39:T70 P41 T73:T77 T88:U114"/>
  </dataValidation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S101"/>
  <sheetViews>
    <sheetView workbookViewId="0">
      <selection sqref="A1:E1"/>
    </sheetView>
  </sheetViews>
  <sheetFormatPr defaultColWidth="2.7109375" defaultRowHeight="15" customHeight="1"/>
  <cols>
    <col min="1" max="3" width="2.7109375" style="226"/>
    <col min="4" max="4" width="2.7109375" style="226" customWidth="1"/>
    <col min="5" max="7" width="2.7109375" style="226"/>
    <col min="8" max="9" width="2.7109375" style="226" customWidth="1"/>
    <col min="10" max="12" width="2.7109375" style="226"/>
    <col min="13" max="16" width="2.7109375" style="226" customWidth="1"/>
    <col min="17" max="17" width="2.7109375" style="226"/>
    <col min="18" max="18" width="2.7109375" style="226" customWidth="1"/>
    <col min="19" max="22" width="2.7109375" style="226"/>
    <col min="23" max="23" width="2.7109375" style="226" customWidth="1"/>
    <col min="24" max="24" width="2.7109375" style="226"/>
    <col min="25" max="27" width="2.7109375" style="226" customWidth="1"/>
    <col min="28" max="30" width="2.7109375" style="226"/>
    <col min="31" max="31" width="2.7109375" style="226" customWidth="1"/>
    <col min="32" max="36" width="2.7109375" style="226"/>
    <col min="37" max="37" width="2.7109375" style="226" customWidth="1"/>
    <col min="38" max="16384" width="2.7109375" style="226"/>
  </cols>
  <sheetData>
    <row r="1" spans="1:71"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44593</v>
      </c>
      <c r="AW1" s="1701"/>
      <c r="AX1" s="1701"/>
      <c r="AY1" s="1702"/>
      <c r="AZ1" s="1167"/>
      <c r="BA1" s="1167"/>
      <c r="BB1" s="1167"/>
      <c r="BC1" s="1167"/>
      <c r="BD1" s="1167"/>
      <c r="BE1" s="1167"/>
      <c r="BF1" s="1167"/>
      <c r="BG1" s="1167"/>
      <c r="BH1" s="1167"/>
      <c r="BI1" s="1167"/>
      <c r="BJ1" s="1167"/>
      <c r="BK1" s="1167"/>
      <c r="BL1" s="1167"/>
      <c r="BM1" s="1167"/>
      <c r="BN1" s="1167"/>
      <c r="BO1" s="1167"/>
      <c r="BP1" s="1167"/>
      <c r="BQ1" s="1167"/>
      <c r="BR1" s="1167"/>
      <c r="BS1" s="1168"/>
    </row>
    <row r="2" spans="1:71" s="26" customFormat="1" ht="18" customHeight="1" thickBot="1">
      <c r="A2" s="1709" t="s">
        <v>28</v>
      </c>
      <c r="B2" s="1710"/>
      <c r="C2" s="1710"/>
      <c r="D2" s="1710"/>
      <c r="E2" s="1711"/>
      <c r="F2" s="1712" t="str">
        <f>IF($Z2&lt;&gt;"",VLOOKUP(U2,機能一覧!$B$5:$I$33,3,FALSE),"")</f>
        <v>金型保守管理</v>
      </c>
      <c r="G2" s="1713"/>
      <c r="H2" s="1713"/>
      <c r="I2" s="1713"/>
      <c r="J2" s="1713"/>
      <c r="K2" s="1713"/>
      <c r="L2" s="1713"/>
      <c r="M2" s="1713"/>
      <c r="N2" s="1713"/>
      <c r="O2" s="1713"/>
      <c r="P2" s="1713"/>
      <c r="Q2" s="1713"/>
      <c r="R2" s="1714"/>
      <c r="S2" s="1715" t="s">
        <v>34</v>
      </c>
      <c r="T2" s="1716"/>
      <c r="U2" s="1717">
        <v>6</v>
      </c>
      <c r="V2" s="1718"/>
      <c r="W2" s="1719" t="s">
        <v>32</v>
      </c>
      <c r="X2" s="1720"/>
      <c r="Y2" s="1720"/>
      <c r="Z2" s="1721" t="str">
        <f>IF($U2="","",VLOOKUP($U2,機能一覧!$B$5:$BB$32,53,FALSE))</f>
        <v>k4002001</v>
      </c>
      <c r="AA2" s="1721"/>
      <c r="AB2" s="1721"/>
      <c r="AC2" s="1722"/>
      <c r="AD2" s="1719" t="s">
        <v>33</v>
      </c>
      <c r="AE2" s="1720"/>
      <c r="AF2" s="1720"/>
      <c r="AG2" s="1723" t="str">
        <f>IF($U2="","",VLOOKUP($U2,機能一覧!$B$5:$BB$32,9,FALSE))</f>
        <v>金型保守計画管理</v>
      </c>
      <c r="AH2" s="1724"/>
      <c r="AI2" s="1724"/>
      <c r="AJ2" s="1724"/>
      <c r="AK2" s="1724"/>
      <c r="AL2" s="1724"/>
      <c r="AM2" s="1724"/>
      <c r="AN2" s="1725"/>
      <c r="AO2" s="1690" t="s">
        <v>735</v>
      </c>
      <c r="AP2" s="1691"/>
      <c r="AQ2" s="1692"/>
      <c r="AR2" s="1693"/>
      <c r="AS2" s="1694"/>
      <c r="AT2" s="1636" t="s">
        <v>31</v>
      </c>
      <c r="AU2" s="1637"/>
      <c r="AV2" s="1703"/>
      <c r="AW2" s="1703"/>
      <c r="AX2" s="1703"/>
      <c r="AY2" s="1704"/>
      <c r="AZ2" s="346"/>
      <c r="BA2" s="346"/>
      <c r="BB2" s="346"/>
      <c r="BC2" s="346"/>
      <c r="BD2" s="346"/>
      <c r="BE2" s="346"/>
      <c r="BF2" s="346"/>
      <c r="BG2" s="346"/>
      <c r="BH2" s="346"/>
      <c r="BI2" s="346"/>
      <c r="BJ2" s="346"/>
      <c r="BK2" s="346"/>
      <c r="BL2" s="346"/>
      <c r="BM2" s="346"/>
      <c r="BN2" s="346"/>
      <c r="BO2" s="346"/>
      <c r="BP2" s="346"/>
      <c r="BQ2" s="346"/>
      <c r="BR2" s="346"/>
      <c r="BS2" s="1169"/>
    </row>
    <row r="3" spans="1:71" s="26" customFormat="1" ht="15" customHeight="1">
      <c r="A3" s="516"/>
      <c r="B3" s="517"/>
      <c r="C3" s="518"/>
      <c r="D3" s="518"/>
      <c r="E3" s="518"/>
      <c r="F3" s="519"/>
      <c r="G3" s="519"/>
      <c r="H3" s="519"/>
      <c r="I3" s="519"/>
      <c r="J3" s="519"/>
      <c r="K3" s="519"/>
      <c r="L3" s="519"/>
      <c r="M3" s="519"/>
      <c r="N3" s="519"/>
      <c r="O3" s="519"/>
      <c r="P3" s="519"/>
      <c r="Q3" s="519"/>
      <c r="R3" s="519"/>
      <c r="S3" s="519"/>
      <c r="T3" s="519"/>
      <c r="U3" s="519"/>
      <c r="V3" s="519"/>
      <c r="W3" s="518"/>
      <c r="X3" s="518"/>
      <c r="Y3" s="518"/>
      <c r="Z3" s="518"/>
      <c r="AA3" s="519"/>
      <c r="AB3" s="519"/>
      <c r="AC3" s="519"/>
      <c r="AD3" s="519"/>
      <c r="AE3" s="519"/>
      <c r="AF3" s="519"/>
      <c r="AG3" s="519"/>
      <c r="AH3" s="519"/>
      <c r="AI3" s="519"/>
      <c r="AJ3" s="519"/>
      <c r="AK3" s="519"/>
      <c r="AL3" s="519"/>
      <c r="AM3" s="519"/>
      <c r="AN3" s="519"/>
      <c r="AO3" s="519"/>
      <c r="AP3" s="519"/>
      <c r="AQ3" s="519"/>
      <c r="AR3" s="519"/>
      <c r="AS3" s="519"/>
      <c r="AT3" s="518"/>
      <c r="AU3" s="518"/>
      <c r="AV3" s="518"/>
      <c r="AW3" s="520"/>
      <c r="AX3" s="520"/>
      <c r="AY3" s="520"/>
      <c r="AZ3" s="346"/>
      <c r="BA3" s="346"/>
      <c r="BB3" s="346"/>
      <c r="BC3" s="346"/>
      <c r="BD3" s="346"/>
      <c r="BE3" s="346"/>
      <c r="BF3" s="346"/>
      <c r="BG3" s="346"/>
      <c r="BH3" s="346"/>
      <c r="BI3" s="346"/>
      <c r="BJ3" s="346"/>
      <c r="BK3" s="346"/>
      <c r="BL3" s="346"/>
      <c r="BM3" s="346"/>
      <c r="BN3" s="346"/>
      <c r="BO3" s="346"/>
      <c r="BP3" s="346"/>
      <c r="BQ3" s="346"/>
      <c r="BR3" s="346"/>
      <c r="BS3" s="1169"/>
    </row>
    <row r="4" spans="1:71" s="26" customFormat="1" ht="15" customHeight="1">
      <c r="A4" s="472"/>
      <c r="B4" s="1063" t="s">
        <v>341</v>
      </c>
      <c r="C4" s="1184"/>
      <c r="D4" s="1184"/>
      <c r="E4" s="1185"/>
      <c r="F4" s="1181" t="s">
        <v>1452</v>
      </c>
      <c r="G4" s="1180"/>
      <c r="H4" s="1180"/>
      <c r="I4" s="1180"/>
      <c r="J4" s="1180"/>
      <c r="K4" s="1180"/>
      <c r="L4" s="1180"/>
      <c r="M4" s="1180"/>
      <c r="N4" s="1180"/>
      <c r="O4" s="1180"/>
      <c r="P4" s="1180"/>
      <c r="Q4" s="1180"/>
      <c r="R4" s="1180"/>
      <c r="S4" s="1180"/>
      <c r="T4" s="1180"/>
      <c r="U4" s="1180"/>
      <c r="V4" s="1180"/>
      <c r="W4" s="1186"/>
      <c r="X4" s="1186"/>
      <c r="Y4" s="1187"/>
      <c r="Z4" s="521" t="s">
        <v>1589</v>
      </c>
      <c r="AA4" s="521"/>
      <c r="AB4" s="521"/>
      <c r="AC4" s="521"/>
      <c r="AD4" s="521"/>
      <c r="AE4" s="521"/>
      <c r="AF4" s="521"/>
      <c r="AG4" s="521"/>
      <c r="AH4" s="521"/>
      <c r="AI4" s="521"/>
      <c r="AJ4" s="521"/>
      <c r="AK4" s="536"/>
      <c r="AL4" s="536"/>
      <c r="AM4" s="536"/>
      <c r="AN4" s="521"/>
      <c r="AO4" s="521"/>
      <c r="AP4" s="521"/>
      <c r="AQ4" s="521"/>
      <c r="AR4" s="521"/>
      <c r="AS4" s="521"/>
      <c r="AT4" s="536"/>
      <c r="AU4" s="536"/>
      <c r="AV4" s="536"/>
      <c r="AW4" s="537"/>
      <c r="AX4" s="537"/>
      <c r="AY4" s="537"/>
      <c r="AZ4" s="1176"/>
      <c r="BA4" s="1176"/>
      <c r="BB4" s="1176"/>
      <c r="BC4" s="1176"/>
      <c r="BD4" s="1176"/>
      <c r="BE4" s="1176"/>
      <c r="BF4" s="1176"/>
      <c r="BG4" s="1176"/>
      <c r="BH4" s="1177"/>
      <c r="BI4" s="1177"/>
      <c r="BJ4" s="1177"/>
      <c r="BK4" s="1177"/>
      <c r="BL4" s="1177"/>
      <c r="BM4" s="1177"/>
      <c r="BN4" s="1177"/>
      <c r="BO4" s="1177"/>
      <c r="BP4" s="1177"/>
      <c r="BQ4" s="1177"/>
      <c r="BR4" s="346"/>
      <c r="BS4" s="1169"/>
    </row>
    <row r="5" spans="1:71" s="26" customFormat="1" ht="15" customHeight="1">
      <c r="A5" s="472"/>
      <c r="B5" s="2028" t="s">
        <v>354</v>
      </c>
      <c r="C5" s="2024"/>
      <c r="D5" s="2022" t="s">
        <v>1453</v>
      </c>
      <c r="E5" s="2024"/>
      <c r="F5" s="2022" t="s">
        <v>1454</v>
      </c>
      <c r="G5" s="2024"/>
      <c r="H5" s="2022" t="s">
        <v>1455</v>
      </c>
      <c r="I5" s="2023"/>
      <c r="J5" s="2023"/>
      <c r="K5" s="2024"/>
      <c r="L5" s="2022" t="s">
        <v>1480</v>
      </c>
      <c r="M5" s="2023"/>
      <c r="N5" s="2023"/>
      <c r="O5" s="2023"/>
      <c r="P5" s="2023"/>
      <c r="Q5" s="2023"/>
      <c r="R5" s="2023"/>
      <c r="S5" s="2024"/>
      <c r="T5" s="2038" t="s">
        <v>1457</v>
      </c>
      <c r="U5" s="2039"/>
      <c r="V5" s="2039"/>
      <c r="W5" s="2039"/>
      <c r="X5" s="2039"/>
      <c r="Y5" s="2039"/>
      <c r="Z5" s="2039"/>
      <c r="AA5" s="2039"/>
      <c r="AB5" s="2039"/>
      <c r="AC5" s="2039"/>
      <c r="AD5" s="2039"/>
      <c r="AE5" s="2039"/>
      <c r="AF5" s="2040"/>
      <c r="AG5" s="2038" t="s">
        <v>1467</v>
      </c>
      <c r="AH5" s="2039"/>
      <c r="AI5" s="2039"/>
      <c r="AJ5" s="2039"/>
      <c r="AK5" s="2039"/>
      <c r="AL5" s="2040"/>
      <c r="AM5" s="2030" t="s">
        <v>1493</v>
      </c>
      <c r="AN5" s="2031"/>
      <c r="AO5" s="2031"/>
      <c r="AP5" s="2031"/>
      <c r="AQ5" s="2032"/>
      <c r="AR5" s="2038" t="s">
        <v>1472</v>
      </c>
      <c r="AS5" s="2039"/>
      <c r="AT5" s="2039"/>
      <c r="AU5" s="2039"/>
      <c r="AV5" s="2039"/>
      <c r="AW5" s="2040"/>
      <c r="AX5" s="2038" t="s">
        <v>1479</v>
      </c>
      <c r="AY5" s="2039"/>
      <c r="AZ5" s="2039"/>
      <c r="BA5" s="2039"/>
      <c r="BB5" s="2040"/>
      <c r="BC5" s="2030" t="s">
        <v>1501</v>
      </c>
      <c r="BD5" s="2031"/>
      <c r="BE5" s="2031"/>
      <c r="BF5" s="2032"/>
      <c r="BG5" s="2049" t="s">
        <v>1587</v>
      </c>
      <c r="BH5" s="2049"/>
      <c r="BI5" s="2049" t="s">
        <v>1588</v>
      </c>
      <c r="BJ5" s="2049"/>
      <c r="BK5" s="2030" t="s">
        <v>1486</v>
      </c>
      <c r="BL5" s="2031"/>
      <c r="BM5" s="2031"/>
      <c r="BN5" s="2031"/>
      <c r="BO5" s="2031"/>
      <c r="BP5" s="2031"/>
      <c r="BQ5" s="2031"/>
      <c r="BR5" s="2052"/>
      <c r="BS5" s="1169"/>
    </row>
    <row r="6" spans="1:71" s="26" customFormat="1" ht="15" customHeight="1">
      <c r="A6" s="472"/>
      <c r="B6" s="2029"/>
      <c r="C6" s="2027"/>
      <c r="D6" s="2025"/>
      <c r="E6" s="2027"/>
      <c r="F6" s="2025"/>
      <c r="G6" s="2027"/>
      <c r="H6" s="2025"/>
      <c r="I6" s="2026"/>
      <c r="J6" s="2026"/>
      <c r="K6" s="2027"/>
      <c r="L6" s="2025"/>
      <c r="M6" s="2026"/>
      <c r="N6" s="2026"/>
      <c r="O6" s="2026"/>
      <c r="P6" s="2026"/>
      <c r="Q6" s="2026"/>
      <c r="R6" s="2026"/>
      <c r="S6" s="2027"/>
      <c r="T6" s="2036" t="s">
        <v>1458</v>
      </c>
      <c r="U6" s="2041"/>
      <c r="V6" s="2037"/>
      <c r="W6" s="2036" t="s">
        <v>1461</v>
      </c>
      <c r="X6" s="2037"/>
      <c r="Y6" s="1183" t="s">
        <v>1462</v>
      </c>
      <c r="Z6" s="1182" t="s">
        <v>1465</v>
      </c>
      <c r="AA6" s="1183" t="s">
        <v>1466</v>
      </c>
      <c r="AB6" s="2036" t="s">
        <v>1491</v>
      </c>
      <c r="AC6" s="2041"/>
      <c r="AD6" s="2041"/>
      <c r="AE6" s="2041"/>
      <c r="AF6" s="2037"/>
      <c r="AG6" s="2036" t="s">
        <v>1468</v>
      </c>
      <c r="AH6" s="2037"/>
      <c r="AI6" s="2036" t="s">
        <v>1469</v>
      </c>
      <c r="AJ6" s="2041"/>
      <c r="AK6" s="2041"/>
      <c r="AL6" s="2037"/>
      <c r="AM6" s="2033"/>
      <c r="AN6" s="2034"/>
      <c r="AO6" s="2034"/>
      <c r="AP6" s="2034"/>
      <c r="AQ6" s="2042"/>
      <c r="AR6" s="2036" t="s">
        <v>1470</v>
      </c>
      <c r="AS6" s="2037"/>
      <c r="AT6" s="2036" t="s">
        <v>1471</v>
      </c>
      <c r="AU6" s="2041"/>
      <c r="AV6" s="2041"/>
      <c r="AW6" s="2037"/>
      <c r="AX6" s="1183" t="s">
        <v>1478</v>
      </c>
      <c r="AY6" s="2036" t="s">
        <v>1475</v>
      </c>
      <c r="AZ6" s="2037"/>
      <c r="BA6" s="2036" t="s">
        <v>1476</v>
      </c>
      <c r="BB6" s="2037"/>
      <c r="BC6" s="2033"/>
      <c r="BD6" s="2034"/>
      <c r="BE6" s="2034"/>
      <c r="BF6" s="2035"/>
      <c r="BG6" s="2050"/>
      <c r="BH6" s="2050"/>
      <c r="BI6" s="2050"/>
      <c r="BJ6" s="2050"/>
      <c r="BK6" s="2033"/>
      <c r="BL6" s="2034"/>
      <c r="BM6" s="2034"/>
      <c r="BN6" s="2034"/>
      <c r="BO6" s="2034"/>
      <c r="BP6" s="2034"/>
      <c r="BQ6" s="2034"/>
      <c r="BR6" s="2053"/>
      <c r="BS6" s="1169"/>
    </row>
    <row r="7" spans="1:71" s="26" customFormat="1" ht="15" customHeight="1">
      <c r="A7" s="472"/>
      <c r="B7" s="1198" t="s">
        <v>1518</v>
      </c>
      <c r="C7" s="1197"/>
      <c r="D7" s="1197"/>
      <c r="E7" s="1197"/>
      <c r="F7" s="1197"/>
      <c r="G7" s="1197"/>
      <c r="H7" s="1197"/>
      <c r="I7" s="1197"/>
      <c r="J7" s="1197"/>
      <c r="K7" s="1197"/>
      <c r="L7" s="1197"/>
      <c r="M7" s="1197"/>
      <c r="N7" s="1197"/>
      <c r="O7" s="1197"/>
      <c r="P7" s="1197"/>
      <c r="Q7" s="1197"/>
      <c r="R7" s="1197"/>
      <c r="S7" s="1197"/>
      <c r="T7" s="1197"/>
      <c r="U7" s="1197"/>
      <c r="V7" s="1197"/>
      <c r="W7" s="1197"/>
      <c r="X7" s="1197"/>
      <c r="Y7" s="1197"/>
      <c r="Z7" s="1197"/>
      <c r="AA7" s="1197"/>
      <c r="AB7" s="1197"/>
      <c r="AC7" s="1197"/>
      <c r="AD7" s="1197"/>
      <c r="AE7" s="1197"/>
      <c r="AF7" s="1197"/>
      <c r="AG7" s="1197"/>
      <c r="AH7" s="1197"/>
      <c r="AI7" s="1197"/>
      <c r="AJ7" s="1197"/>
      <c r="AK7" s="1197"/>
      <c r="AL7" s="1197"/>
      <c r="AM7" s="1197"/>
      <c r="AN7" s="1197"/>
      <c r="AO7" s="1197"/>
      <c r="AP7" s="1197"/>
      <c r="AQ7" s="1197"/>
      <c r="AR7" s="1197"/>
      <c r="AS7" s="1197"/>
      <c r="AT7" s="1197"/>
      <c r="AU7" s="1197"/>
      <c r="AV7" s="1197"/>
      <c r="AW7" s="1197"/>
      <c r="AX7" s="1197"/>
      <c r="AY7" s="1197"/>
      <c r="AZ7" s="1197"/>
      <c r="BA7" s="1197"/>
      <c r="BB7" s="1197"/>
      <c r="BC7" s="1197"/>
      <c r="BD7" s="1197"/>
      <c r="BE7" s="1197"/>
      <c r="BF7" s="1197"/>
      <c r="BG7" s="1205"/>
      <c r="BH7" s="1205"/>
      <c r="BI7" s="1205"/>
      <c r="BJ7" s="1205"/>
      <c r="BK7" s="1197"/>
      <c r="BL7" s="1197"/>
      <c r="BM7" s="1197"/>
      <c r="BN7" s="1197"/>
      <c r="BO7" s="1197"/>
      <c r="BP7" s="1197"/>
      <c r="BQ7" s="1197"/>
      <c r="BR7" s="1199"/>
      <c r="BS7" s="40"/>
    </row>
    <row r="8" spans="1:71" ht="15" customHeight="1">
      <c r="A8" s="472"/>
      <c r="B8" s="2019">
        <f>IF(L8&lt;&gt;"",1,"")</f>
        <v>1</v>
      </c>
      <c r="C8" s="2020"/>
      <c r="D8" s="2021">
        <v>1</v>
      </c>
      <c r="E8" s="2020"/>
      <c r="F8" s="2021">
        <v>1</v>
      </c>
      <c r="G8" s="2020"/>
      <c r="H8" s="1120" t="s">
        <v>1456</v>
      </c>
      <c r="I8" s="1188"/>
      <c r="J8" s="1189"/>
      <c r="K8" s="1166"/>
      <c r="L8" s="524" t="s">
        <v>1583</v>
      </c>
      <c r="M8" s="525"/>
      <c r="N8" s="525"/>
      <c r="O8" s="525"/>
      <c r="P8" s="525"/>
      <c r="Q8" s="525"/>
      <c r="R8" s="525"/>
      <c r="S8" s="525"/>
      <c r="T8" s="524" t="s">
        <v>1460</v>
      </c>
      <c r="U8" s="525"/>
      <c r="V8" s="526"/>
      <c r="W8" s="524">
        <v>14</v>
      </c>
      <c r="X8" s="526"/>
      <c r="Y8" s="1159" t="s">
        <v>1464</v>
      </c>
      <c r="Z8" s="525"/>
      <c r="AA8" s="1159"/>
      <c r="AB8" s="1178" t="s">
        <v>1498</v>
      </c>
      <c r="AC8" s="1173"/>
      <c r="AD8" s="1173"/>
      <c r="AE8" s="1173"/>
      <c r="AF8" s="1174"/>
      <c r="AG8" s="524" t="s">
        <v>1482</v>
      </c>
      <c r="AH8" s="526"/>
      <c r="AI8" s="524" t="s">
        <v>1584</v>
      </c>
      <c r="AJ8" s="525"/>
      <c r="AK8" s="525"/>
      <c r="AL8" s="526"/>
      <c r="AM8" s="1178" t="s">
        <v>1496</v>
      </c>
      <c r="AN8" s="1173"/>
      <c r="AO8" s="1173"/>
      <c r="AP8" s="1173"/>
      <c r="AQ8" s="1174"/>
      <c r="AR8" s="524" t="s">
        <v>1473</v>
      </c>
      <c r="AS8" s="526"/>
      <c r="AT8" s="524" t="s">
        <v>1474</v>
      </c>
      <c r="AU8" s="525"/>
      <c r="AV8" s="525"/>
      <c r="AW8" s="526"/>
      <c r="AX8" s="1171" t="s">
        <v>1464</v>
      </c>
      <c r="AY8" s="695" t="s">
        <v>1477</v>
      </c>
      <c r="AZ8" s="695"/>
      <c r="BA8" s="1162" t="s">
        <v>1585</v>
      </c>
      <c r="BB8" s="497"/>
      <c r="BC8" s="1162"/>
      <c r="BD8" s="695"/>
      <c r="BE8" s="695"/>
      <c r="BF8" s="695"/>
      <c r="BG8" s="1111"/>
      <c r="BH8" s="1111"/>
      <c r="BI8" s="1111"/>
      <c r="BJ8" s="1111"/>
      <c r="BK8" s="695"/>
      <c r="BL8" s="695"/>
      <c r="BM8" s="695"/>
      <c r="BN8" s="695"/>
      <c r="BO8" s="695"/>
      <c r="BP8" s="695"/>
      <c r="BQ8" s="695"/>
      <c r="BR8" s="531"/>
      <c r="BS8" s="40"/>
    </row>
    <row r="9" spans="1:71" ht="15" customHeight="1">
      <c r="A9" s="472"/>
      <c r="B9" s="2019">
        <f>IF(L9&lt;&gt;"",MAX(B$7:B8)+1,"")</f>
        <v>2</v>
      </c>
      <c r="C9" s="2020"/>
      <c r="D9" s="2021">
        <v>1</v>
      </c>
      <c r="E9" s="2020"/>
      <c r="F9" s="2021">
        <v>22</v>
      </c>
      <c r="G9" s="2020"/>
      <c r="H9" s="1120" t="s">
        <v>1456</v>
      </c>
      <c r="I9" s="1188"/>
      <c r="J9" s="1189"/>
      <c r="K9" s="1166"/>
      <c r="L9" s="524" t="s">
        <v>1489</v>
      </c>
      <c r="M9" s="525"/>
      <c r="N9" s="525"/>
      <c r="O9" s="525"/>
      <c r="P9" s="525"/>
      <c r="Q9" s="525"/>
      <c r="R9" s="525"/>
      <c r="S9" s="525"/>
      <c r="T9" s="524" t="s">
        <v>1460</v>
      </c>
      <c r="U9" s="525"/>
      <c r="V9" s="526"/>
      <c r="W9" s="524">
        <v>12</v>
      </c>
      <c r="X9" s="526"/>
      <c r="Y9" s="1159"/>
      <c r="Z9" s="525"/>
      <c r="AA9" s="1159"/>
      <c r="AB9" s="1178" t="s">
        <v>1498</v>
      </c>
      <c r="AC9" s="1173"/>
      <c r="AD9" s="1173"/>
      <c r="AE9" s="1173"/>
      <c r="AF9" s="1174"/>
      <c r="AG9" s="524" t="s">
        <v>1482</v>
      </c>
      <c r="AH9" s="526"/>
      <c r="AI9" s="524" t="s">
        <v>1481</v>
      </c>
      <c r="AJ9" s="525"/>
      <c r="AK9" s="525"/>
      <c r="AL9" s="526"/>
      <c r="AM9" s="1178" t="s">
        <v>1496</v>
      </c>
      <c r="AN9" s="1173"/>
      <c r="AO9" s="1173"/>
      <c r="AP9" s="1173"/>
      <c r="AQ9" s="1174"/>
      <c r="AR9" s="524" t="s">
        <v>1473</v>
      </c>
      <c r="AS9" s="526"/>
      <c r="AT9" s="524" t="s">
        <v>1474</v>
      </c>
      <c r="AU9" s="525"/>
      <c r="AV9" s="525"/>
      <c r="AW9" s="526"/>
      <c r="AX9" s="1171" t="s">
        <v>1473</v>
      </c>
      <c r="AY9" s="695"/>
      <c r="AZ9" s="695"/>
      <c r="BA9" s="1162"/>
      <c r="BB9" s="497"/>
      <c r="BC9" s="1162"/>
      <c r="BD9" s="695"/>
      <c r="BE9" s="695"/>
      <c r="BF9" s="695"/>
      <c r="BG9" s="1111"/>
      <c r="BH9" s="1111"/>
      <c r="BI9" s="1111"/>
      <c r="BJ9" s="1111"/>
      <c r="BK9" s="695"/>
      <c r="BL9" s="695"/>
      <c r="BM9" s="695"/>
      <c r="BN9" s="695"/>
      <c r="BO9" s="695"/>
      <c r="BP9" s="695"/>
      <c r="BQ9" s="695"/>
      <c r="BR9" s="531"/>
      <c r="BS9" s="40"/>
    </row>
    <row r="10" spans="1:71" ht="15" customHeight="1">
      <c r="A10" s="472"/>
      <c r="B10" s="2019">
        <f>IF(L10&lt;&gt;"",MAX(B$7:B9)+1,"")</f>
        <v>3</v>
      </c>
      <c r="C10" s="2020"/>
      <c r="D10" s="2021">
        <v>2</v>
      </c>
      <c r="E10" s="2020"/>
      <c r="F10" s="2021">
        <v>1</v>
      </c>
      <c r="G10" s="2020"/>
      <c r="H10" s="1120" t="s">
        <v>1456</v>
      </c>
      <c r="I10" s="1188"/>
      <c r="J10" s="1189"/>
      <c r="K10" s="1166"/>
      <c r="L10" s="524" t="s">
        <v>23</v>
      </c>
      <c r="M10" s="525"/>
      <c r="N10" s="525"/>
      <c r="O10" s="525"/>
      <c r="P10" s="525"/>
      <c r="Q10" s="525"/>
      <c r="R10" s="525"/>
      <c r="S10" s="525"/>
      <c r="T10" s="524" t="s">
        <v>1460</v>
      </c>
      <c r="U10" s="525"/>
      <c r="V10" s="526"/>
      <c r="W10" s="1170" t="s">
        <v>1490</v>
      </c>
      <c r="X10" s="526"/>
      <c r="Y10" s="1159"/>
      <c r="Z10" s="525"/>
      <c r="AA10" s="1159"/>
      <c r="AB10" s="1178" t="s">
        <v>1498</v>
      </c>
      <c r="AC10" s="1173"/>
      <c r="AD10" s="1173"/>
      <c r="AE10" s="1173"/>
      <c r="AF10" s="1174"/>
      <c r="AG10" s="524" t="s">
        <v>1482</v>
      </c>
      <c r="AH10" s="526"/>
      <c r="AI10" s="524" t="s">
        <v>1499</v>
      </c>
      <c r="AJ10" s="525"/>
      <c r="AK10" s="525"/>
      <c r="AL10" s="526"/>
      <c r="AM10" s="1178" t="s">
        <v>1495</v>
      </c>
      <c r="AN10" s="1173"/>
      <c r="AO10" s="1173"/>
      <c r="AP10" s="1173"/>
      <c r="AQ10" s="1174"/>
      <c r="AR10" s="524" t="s">
        <v>1473</v>
      </c>
      <c r="AS10" s="526"/>
      <c r="AT10" s="524" t="s">
        <v>1474</v>
      </c>
      <c r="AU10" s="525"/>
      <c r="AV10" s="525"/>
      <c r="AW10" s="526"/>
      <c r="AX10" s="1171" t="s">
        <v>1473</v>
      </c>
      <c r="AY10" s="695"/>
      <c r="AZ10" s="695"/>
      <c r="BA10" s="1162"/>
      <c r="BB10" s="497"/>
      <c r="BC10" s="1162"/>
      <c r="BD10" s="695"/>
      <c r="BE10" s="695"/>
      <c r="BF10" s="695"/>
      <c r="BG10" s="1111"/>
      <c r="BH10" s="1111"/>
      <c r="BI10" s="1111"/>
      <c r="BJ10" s="1111"/>
      <c r="BK10" s="695"/>
      <c r="BL10" s="695"/>
      <c r="BM10" s="695"/>
      <c r="BN10" s="695"/>
      <c r="BO10" s="695"/>
      <c r="BP10" s="695"/>
      <c r="BQ10" s="695"/>
      <c r="BR10" s="531"/>
      <c r="BS10" s="40"/>
    </row>
    <row r="11" spans="1:71" ht="15" customHeight="1">
      <c r="A11" s="472"/>
      <c r="B11" s="2019">
        <f>IF(L11&lt;&gt;"",MAX(B$7:B10)+1,"")</f>
        <v>4</v>
      </c>
      <c r="C11" s="2020"/>
      <c r="D11" s="2021">
        <v>2</v>
      </c>
      <c r="E11" s="2020"/>
      <c r="F11" s="2021">
        <v>2</v>
      </c>
      <c r="G11" s="2020"/>
      <c r="H11" s="1120" t="s">
        <v>1456</v>
      </c>
      <c r="I11" s="1188"/>
      <c r="J11" s="1189"/>
      <c r="K11" s="1166"/>
      <c r="L11" s="524" t="s">
        <v>1152</v>
      </c>
      <c r="M11" s="525"/>
      <c r="N11" s="525"/>
      <c r="O11" s="525"/>
      <c r="P11" s="525"/>
      <c r="Q11" s="525"/>
      <c r="R11" s="525"/>
      <c r="S11" s="525"/>
      <c r="T11" s="524" t="s">
        <v>1460</v>
      </c>
      <c r="U11" s="525"/>
      <c r="V11" s="526"/>
      <c r="W11" s="1170" t="s">
        <v>1490</v>
      </c>
      <c r="X11" s="526"/>
      <c r="Y11" s="1159"/>
      <c r="Z11" s="525"/>
      <c r="AA11" s="1159"/>
      <c r="AB11" s="1178" t="s">
        <v>1498</v>
      </c>
      <c r="AC11" s="1173"/>
      <c r="AD11" s="1173"/>
      <c r="AE11" s="1173"/>
      <c r="AF11" s="1174"/>
      <c r="AG11" s="524" t="s">
        <v>1482</v>
      </c>
      <c r="AH11" s="526"/>
      <c r="AI11" s="524" t="s">
        <v>1499</v>
      </c>
      <c r="AJ11" s="525"/>
      <c r="AK11" s="525"/>
      <c r="AL11" s="526"/>
      <c r="AM11" s="1178" t="s">
        <v>1495</v>
      </c>
      <c r="AN11" s="1173"/>
      <c r="AO11" s="1173"/>
      <c r="AP11" s="1173"/>
      <c r="AQ11" s="1174"/>
      <c r="AR11" s="524" t="s">
        <v>1473</v>
      </c>
      <c r="AS11" s="526"/>
      <c r="AT11" s="524" t="s">
        <v>1474</v>
      </c>
      <c r="AU11" s="525"/>
      <c r="AV11" s="525"/>
      <c r="AW11" s="526"/>
      <c r="AX11" s="1171" t="s">
        <v>1473</v>
      </c>
      <c r="AY11" s="695"/>
      <c r="AZ11" s="695"/>
      <c r="BA11" s="1162"/>
      <c r="BB11" s="497"/>
      <c r="BC11" s="1162"/>
      <c r="BD11" s="695"/>
      <c r="BE11" s="695"/>
      <c r="BF11" s="695"/>
      <c r="BG11" s="1111"/>
      <c r="BH11" s="1111"/>
      <c r="BI11" s="1111"/>
      <c r="BJ11" s="1111"/>
      <c r="BK11" s="695"/>
      <c r="BL11" s="695"/>
      <c r="BM11" s="695"/>
      <c r="BN11" s="695"/>
      <c r="BO11" s="695"/>
      <c r="BP11" s="695"/>
      <c r="BQ11" s="695"/>
      <c r="BR11" s="531"/>
      <c r="BS11" s="40"/>
    </row>
    <row r="12" spans="1:71" ht="15" customHeight="1">
      <c r="A12" s="472"/>
      <c r="B12" s="2019">
        <f>IF(L12&lt;&gt;"",MAX(B$7:B11)+1,"")</f>
        <v>5</v>
      </c>
      <c r="C12" s="2020"/>
      <c r="D12" s="2021">
        <v>2</v>
      </c>
      <c r="E12" s="2020"/>
      <c r="F12" s="2021">
        <v>3</v>
      </c>
      <c r="G12" s="2020"/>
      <c r="H12" s="1120" t="s">
        <v>1456</v>
      </c>
      <c r="I12" s="1188"/>
      <c r="J12" s="1189"/>
      <c r="K12" s="1166"/>
      <c r="L12" s="524" t="s">
        <v>219</v>
      </c>
      <c r="M12" s="525"/>
      <c r="N12" s="525"/>
      <c r="O12" s="525"/>
      <c r="P12" s="525"/>
      <c r="Q12" s="525"/>
      <c r="R12" s="525"/>
      <c r="S12" s="525"/>
      <c r="T12" s="524" t="s">
        <v>1460</v>
      </c>
      <c r="U12" s="525"/>
      <c r="V12" s="526"/>
      <c r="W12" s="1170" t="s">
        <v>1490</v>
      </c>
      <c r="X12" s="526"/>
      <c r="Y12" s="1159"/>
      <c r="Z12" s="525"/>
      <c r="AA12" s="1159"/>
      <c r="AB12" s="1178" t="s">
        <v>1498</v>
      </c>
      <c r="AC12" s="1173"/>
      <c r="AD12" s="1173"/>
      <c r="AE12" s="1173"/>
      <c r="AF12" s="1174"/>
      <c r="AG12" s="524" t="s">
        <v>1482</v>
      </c>
      <c r="AH12" s="526"/>
      <c r="AI12" s="524" t="s">
        <v>1499</v>
      </c>
      <c r="AJ12" s="525"/>
      <c r="AK12" s="525"/>
      <c r="AL12" s="526"/>
      <c r="AM12" s="1178" t="s">
        <v>1495</v>
      </c>
      <c r="AN12" s="1173"/>
      <c r="AO12" s="1173"/>
      <c r="AP12" s="1173"/>
      <c r="AQ12" s="1174"/>
      <c r="AR12" s="524" t="s">
        <v>1473</v>
      </c>
      <c r="AS12" s="526"/>
      <c r="AT12" s="524" t="s">
        <v>1474</v>
      </c>
      <c r="AU12" s="525"/>
      <c r="AV12" s="525"/>
      <c r="AW12" s="526"/>
      <c r="AX12" s="1171" t="s">
        <v>1473</v>
      </c>
      <c r="AY12" s="695" t="s">
        <v>1477</v>
      </c>
      <c r="AZ12" s="695"/>
      <c r="BA12" s="1162" t="s">
        <v>1500</v>
      </c>
      <c r="BB12" s="497"/>
      <c r="BC12" s="1162"/>
      <c r="BD12" s="695"/>
      <c r="BE12" s="695"/>
      <c r="BF12" s="695"/>
      <c r="BG12" s="1111"/>
      <c r="BH12" s="1111"/>
      <c r="BI12" s="1111"/>
      <c r="BJ12" s="1111"/>
      <c r="BK12" s="695"/>
      <c r="BL12" s="695"/>
      <c r="BM12" s="695"/>
      <c r="BN12" s="695"/>
      <c r="BO12" s="695"/>
      <c r="BP12" s="695"/>
      <c r="BQ12" s="695"/>
      <c r="BR12" s="531"/>
      <c r="BS12" s="40"/>
    </row>
    <row r="13" spans="1:71" ht="15" customHeight="1">
      <c r="A13" s="472"/>
      <c r="B13" s="2019">
        <f>IF(L13&lt;&gt;"",MAX(B$7:B12)+1,"")</f>
        <v>6</v>
      </c>
      <c r="C13" s="2020"/>
      <c r="D13" s="2021">
        <v>2</v>
      </c>
      <c r="E13" s="2020"/>
      <c r="F13" s="2021">
        <v>4</v>
      </c>
      <c r="G13" s="2020"/>
      <c r="H13" s="1120" t="s">
        <v>1456</v>
      </c>
      <c r="I13" s="1188"/>
      <c r="J13" s="1189"/>
      <c r="K13" s="1166"/>
      <c r="L13" s="524" t="s">
        <v>408</v>
      </c>
      <c r="M13" s="525"/>
      <c r="N13" s="525"/>
      <c r="O13" s="525"/>
      <c r="P13" s="525"/>
      <c r="Q13" s="525"/>
      <c r="R13" s="525"/>
      <c r="S13" s="525"/>
      <c r="T13" s="524" t="s">
        <v>1460</v>
      </c>
      <c r="U13" s="525"/>
      <c r="V13" s="526"/>
      <c r="W13" s="1170" t="s">
        <v>1490</v>
      </c>
      <c r="X13" s="526"/>
      <c r="Y13" s="1159"/>
      <c r="Z13" s="525"/>
      <c r="AA13" s="1159"/>
      <c r="AB13" s="1178" t="s">
        <v>1498</v>
      </c>
      <c r="AC13" s="1173"/>
      <c r="AD13" s="1173"/>
      <c r="AE13" s="1173"/>
      <c r="AF13" s="1174"/>
      <c r="AG13" s="524" t="s">
        <v>1482</v>
      </c>
      <c r="AH13" s="526"/>
      <c r="AI13" s="524" t="s">
        <v>1499</v>
      </c>
      <c r="AJ13" s="525"/>
      <c r="AK13" s="525"/>
      <c r="AL13" s="526"/>
      <c r="AM13" s="1178" t="s">
        <v>1495</v>
      </c>
      <c r="AN13" s="1173"/>
      <c r="AO13" s="1173"/>
      <c r="AP13" s="1173"/>
      <c r="AQ13" s="1174"/>
      <c r="AR13" s="524" t="s">
        <v>1473</v>
      </c>
      <c r="AS13" s="526"/>
      <c r="AT13" s="524" t="s">
        <v>1474</v>
      </c>
      <c r="AU13" s="525"/>
      <c r="AV13" s="525"/>
      <c r="AW13" s="526"/>
      <c r="AX13" s="1171" t="s">
        <v>1473</v>
      </c>
      <c r="AY13" s="695"/>
      <c r="AZ13" s="695"/>
      <c r="BA13" s="1162"/>
      <c r="BB13" s="497"/>
      <c r="BC13" s="1162"/>
      <c r="BD13" s="695"/>
      <c r="BE13" s="695"/>
      <c r="BF13" s="695"/>
      <c r="BG13" s="1111"/>
      <c r="BH13" s="1111"/>
      <c r="BI13" s="1111"/>
      <c r="BJ13" s="1111"/>
      <c r="BK13" s="695"/>
      <c r="BL13" s="695"/>
      <c r="BM13" s="695"/>
      <c r="BN13" s="695"/>
      <c r="BO13" s="695"/>
      <c r="BP13" s="695"/>
      <c r="BQ13" s="695"/>
      <c r="BR13" s="531"/>
      <c r="BS13" s="40"/>
    </row>
    <row r="14" spans="1:71" ht="15" customHeight="1">
      <c r="A14" s="472"/>
      <c r="B14" s="2019">
        <f>IF(L14&lt;&gt;"",MAX(B$7:B13)+1,"")</f>
        <v>7</v>
      </c>
      <c r="C14" s="2020"/>
      <c r="D14" s="2021">
        <v>2</v>
      </c>
      <c r="E14" s="2020"/>
      <c r="F14" s="2021">
        <v>5</v>
      </c>
      <c r="G14" s="2020"/>
      <c r="H14" s="1120" t="s">
        <v>1456</v>
      </c>
      <c r="I14" s="1188"/>
      <c r="J14" s="1189"/>
      <c r="K14" s="1166"/>
      <c r="L14" s="524" t="s">
        <v>1483</v>
      </c>
      <c r="M14" s="525"/>
      <c r="N14" s="525"/>
      <c r="O14" s="525"/>
      <c r="P14" s="525"/>
      <c r="Q14" s="525"/>
      <c r="R14" s="525"/>
      <c r="S14" s="525"/>
      <c r="T14" s="524" t="s">
        <v>1460</v>
      </c>
      <c r="U14" s="525"/>
      <c r="V14" s="526"/>
      <c r="W14" s="1170" t="s">
        <v>1490</v>
      </c>
      <c r="X14" s="526"/>
      <c r="Y14" s="1159"/>
      <c r="Z14" s="525"/>
      <c r="AA14" s="1159"/>
      <c r="AB14" s="1178" t="s">
        <v>1498</v>
      </c>
      <c r="AC14" s="1173"/>
      <c r="AD14" s="1173"/>
      <c r="AE14" s="1173"/>
      <c r="AF14" s="1174"/>
      <c r="AG14" s="524" t="s">
        <v>1482</v>
      </c>
      <c r="AH14" s="526"/>
      <c r="AI14" s="524" t="s">
        <v>1499</v>
      </c>
      <c r="AJ14" s="525"/>
      <c r="AK14" s="525"/>
      <c r="AL14" s="526"/>
      <c r="AM14" s="1178" t="s">
        <v>1495</v>
      </c>
      <c r="AN14" s="1173"/>
      <c r="AO14" s="1173"/>
      <c r="AP14" s="1173"/>
      <c r="AQ14" s="1174"/>
      <c r="AR14" s="524" t="s">
        <v>1473</v>
      </c>
      <c r="AS14" s="526"/>
      <c r="AT14" s="524" t="s">
        <v>1474</v>
      </c>
      <c r="AU14" s="525"/>
      <c r="AV14" s="525"/>
      <c r="AW14" s="526"/>
      <c r="AX14" s="1171" t="s">
        <v>1473</v>
      </c>
      <c r="AY14" s="695" t="s">
        <v>1477</v>
      </c>
      <c r="AZ14" s="695"/>
      <c r="BA14" s="1162" t="s">
        <v>1517</v>
      </c>
      <c r="BB14" s="497"/>
      <c r="BC14" s="1162"/>
      <c r="BD14" s="695"/>
      <c r="BE14" s="695"/>
      <c r="BF14" s="695"/>
      <c r="BG14" s="1111"/>
      <c r="BH14" s="1111"/>
      <c r="BI14" s="1111"/>
      <c r="BJ14" s="1111"/>
      <c r="BK14" s="695"/>
      <c r="BL14" s="695"/>
      <c r="BM14" s="695"/>
      <c r="BN14" s="695"/>
      <c r="BO14" s="695"/>
      <c r="BP14" s="695"/>
      <c r="BQ14" s="695"/>
      <c r="BR14" s="531"/>
      <c r="BS14" s="40"/>
    </row>
    <row r="15" spans="1:71" ht="15" customHeight="1">
      <c r="A15" s="472"/>
      <c r="B15" s="2019">
        <f>IF(L15&lt;&gt;"",MAX(B$7:B14)+1,"")</f>
        <v>8</v>
      </c>
      <c r="C15" s="2020"/>
      <c r="D15" s="2021">
        <v>2</v>
      </c>
      <c r="E15" s="2020"/>
      <c r="F15" s="2021">
        <v>6</v>
      </c>
      <c r="G15" s="2020"/>
      <c r="H15" s="1120" t="s">
        <v>1456</v>
      </c>
      <c r="I15" s="1188"/>
      <c r="J15" s="1189"/>
      <c r="K15" s="1166"/>
      <c r="L15" s="524" t="s">
        <v>1484</v>
      </c>
      <c r="M15" s="525"/>
      <c r="N15" s="525"/>
      <c r="O15" s="525"/>
      <c r="P15" s="525"/>
      <c r="Q15" s="525"/>
      <c r="R15" s="525"/>
      <c r="S15" s="525"/>
      <c r="T15" s="524" t="s">
        <v>1460</v>
      </c>
      <c r="U15" s="525"/>
      <c r="V15" s="526"/>
      <c r="W15" s="1170" t="s">
        <v>1490</v>
      </c>
      <c r="X15" s="526"/>
      <c r="Y15" s="1159"/>
      <c r="Z15" s="525"/>
      <c r="AA15" s="1159"/>
      <c r="AB15" s="1178" t="s">
        <v>1498</v>
      </c>
      <c r="AC15" s="1173"/>
      <c r="AD15" s="1173"/>
      <c r="AE15" s="1173"/>
      <c r="AF15" s="1174"/>
      <c r="AG15" s="524" t="s">
        <v>1482</v>
      </c>
      <c r="AH15" s="526"/>
      <c r="AI15" s="524" t="s">
        <v>1499</v>
      </c>
      <c r="AJ15" s="525"/>
      <c r="AK15" s="525"/>
      <c r="AL15" s="526"/>
      <c r="AM15" s="1178" t="s">
        <v>1495</v>
      </c>
      <c r="AN15" s="1173"/>
      <c r="AO15" s="1173"/>
      <c r="AP15" s="1173"/>
      <c r="AQ15" s="1174"/>
      <c r="AR15" s="524" t="s">
        <v>1473</v>
      </c>
      <c r="AS15" s="526"/>
      <c r="AT15" s="524" t="s">
        <v>1474</v>
      </c>
      <c r="AU15" s="525"/>
      <c r="AV15" s="525"/>
      <c r="AW15" s="526"/>
      <c r="AX15" s="1171" t="s">
        <v>1473</v>
      </c>
      <c r="AY15" s="695"/>
      <c r="AZ15" s="695"/>
      <c r="BA15" s="1162"/>
      <c r="BB15" s="497"/>
      <c r="BC15" s="1162"/>
      <c r="BD15" s="695"/>
      <c r="BE15" s="695"/>
      <c r="BF15" s="695"/>
      <c r="BG15" s="1111"/>
      <c r="BH15" s="1111"/>
      <c r="BI15" s="1111"/>
      <c r="BJ15" s="1111"/>
      <c r="BK15" s="695"/>
      <c r="BL15" s="695"/>
      <c r="BM15" s="695"/>
      <c r="BN15" s="695"/>
      <c r="BO15" s="695"/>
      <c r="BP15" s="695"/>
      <c r="BQ15" s="695"/>
      <c r="BR15" s="531"/>
      <c r="BS15" s="40"/>
    </row>
    <row r="16" spans="1:71" ht="15" customHeight="1">
      <c r="A16" s="472"/>
      <c r="B16" s="2019">
        <f>IF(L16&lt;&gt;"",MAX(B$7:B15)+1,"")</f>
        <v>9</v>
      </c>
      <c r="C16" s="2020"/>
      <c r="D16" s="2021">
        <v>2</v>
      </c>
      <c r="E16" s="2020"/>
      <c r="F16" s="2021">
        <v>10</v>
      </c>
      <c r="G16" s="2020"/>
      <c r="H16" s="1120" t="s">
        <v>1456</v>
      </c>
      <c r="I16" s="1188"/>
      <c r="J16" s="1189"/>
      <c r="K16" s="1166"/>
      <c r="L16" s="524" t="s">
        <v>1485</v>
      </c>
      <c r="M16" s="525"/>
      <c r="N16" s="525"/>
      <c r="O16" s="525"/>
      <c r="P16" s="525"/>
      <c r="Q16" s="525"/>
      <c r="R16" s="525"/>
      <c r="S16" s="525"/>
      <c r="T16" s="524" t="s">
        <v>1460</v>
      </c>
      <c r="U16" s="525"/>
      <c r="V16" s="526"/>
      <c r="W16" s="1170" t="s">
        <v>1490</v>
      </c>
      <c r="X16" s="526"/>
      <c r="Y16" s="1159"/>
      <c r="Z16" s="525"/>
      <c r="AA16" s="1159"/>
      <c r="AB16" s="1178" t="s">
        <v>1498</v>
      </c>
      <c r="AC16" s="1173"/>
      <c r="AD16" s="1173"/>
      <c r="AE16" s="1173"/>
      <c r="AF16" s="1174"/>
      <c r="AG16" s="524" t="s">
        <v>1482</v>
      </c>
      <c r="AH16" s="526"/>
      <c r="AI16" s="524" t="s">
        <v>1499</v>
      </c>
      <c r="AJ16" s="525"/>
      <c r="AK16" s="525"/>
      <c r="AL16" s="526"/>
      <c r="AM16" s="1178" t="s">
        <v>1495</v>
      </c>
      <c r="AN16" s="1173"/>
      <c r="AO16" s="1173"/>
      <c r="AP16" s="1173"/>
      <c r="AQ16" s="1174"/>
      <c r="AR16" s="524" t="s">
        <v>1473</v>
      </c>
      <c r="AS16" s="526"/>
      <c r="AT16" s="524" t="s">
        <v>1474</v>
      </c>
      <c r="AU16" s="525"/>
      <c r="AV16" s="525"/>
      <c r="AW16" s="526"/>
      <c r="AX16" s="1171" t="s">
        <v>1473</v>
      </c>
      <c r="AY16" s="695"/>
      <c r="AZ16" s="695"/>
      <c r="BA16" s="1162"/>
      <c r="BB16" s="497"/>
      <c r="BC16" s="1162"/>
      <c r="BD16" s="695"/>
      <c r="BE16" s="695"/>
      <c r="BF16" s="695"/>
      <c r="BG16" s="1111"/>
      <c r="BH16" s="1111"/>
      <c r="BI16" s="1111"/>
      <c r="BJ16" s="1111"/>
      <c r="BK16" s="695"/>
      <c r="BL16" s="695"/>
      <c r="BM16" s="695"/>
      <c r="BN16" s="695"/>
      <c r="BO16" s="695"/>
      <c r="BP16" s="695"/>
      <c r="BQ16" s="695"/>
      <c r="BR16" s="531"/>
      <c r="BS16" s="40"/>
    </row>
    <row r="17" spans="1:71" ht="15" customHeight="1">
      <c r="A17" s="472"/>
      <c r="B17" s="2019">
        <f>IF(L17&lt;&gt;"",MAX(B$7:B16)+1,"")</f>
        <v>10</v>
      </c>
      <c r="C17" s="2020"/>
      <c r="D17" s="2021">
        <v>2</v>
      </c>
      <c r="E17" s="2020"/>
      <c r="F17" s="2021">
        <v>7</v>
      </c>
      <c r="G17" s="2020"/>
      <c r="H17" s="1120" t="s">
        <v>1456</v>
      </c>
      <c r="I17" s="1188"/>
      <c r="J17" s="1189"/>
      <c r="K17" s="1166"/>
      <c r="L17" s="524" t="s">
        <v>1488</v>
      </c>
      <c r="M17" s="525"/>
      <c r="N17" s="525"/>
      <c r="O17" s="525"/>
      <c r="P17" s="525"/>
      <c r="Q17" s="525"/>
      <c r="R17" s="525"/>
      <c r="S17" s="525"/>
      <c r="T17" s="524" t="s">
        <v>1460</v>
      </c>
      <c r="U17" s="525"/>
      <c r="V17" s="526"/>
      <c r="W17" s="1170" t="s">
        <v>1490</v>
      </c>
      <c r="X17" s="526"/>
      <c r="Y17" s="1159"/>
      <c r="Z17" s="525"/>
      <c r="AA17" s="1159"/>
      <c r="AB17" s="1178" t="s">
        <v>1498</v>
      </c>
      <c r="AC17" s="1173"/>
      <c r="AD17" s="1173"/>
      <c r="AE17" s="1173"/>
      <c r="AF17" s="1174"/>
      <c r="AG17" s="524" t="s">
        <v>1482</v>
      </c>
      <c r="AH17" s="526"/>
      <c r="AI17" s="524" t="s">
        <v>1499</v>
      </c>
      <c r="AJ17" s="525"/>
      <c r="AK17" s="525"/>
      <c r="AL17" s="526"/>
      <c r="AM17" s="1178" t="s">
        <v>1495</v>
      </c>
      <c r="AN17" s="1173"/>
      <c r="AO17" s="1173"/>
      <c r="AP17" s="1173"/>
      <c r="AQ17" s="1174"/>
      <c r="AR17" s="524" t="s">
        <v>1473</v>
      </c>
      <c r="AS17" s="526"/>
      <c r="AT17" s="524" t="s">
        <v>1504</v>
      </c>
      <c r="AU17" s="525"/>
      <c r="AV17" s="525"/>
      <c r="AW17" s="526"/>
      <c r="AX17" s="1171" t="s">
        <v>1473</v>
      </c>
      <c r="AY17" s="695"/>
      <c r="AZ17" s="695"/>
      <c r="BA17" s="1162"/>
      <c r="BB17" s="497"/>
      <c r="BC17" s="1162" t="s">
        <v>1503</v>
      </c>
      <c r="BD17" s="695"/>
      <c r="BE17" s="695"/>
      <c r="BF17" s="695"/>
      <c r="BG17" s="1111"/>
      <c r="BH17" s="1111"/>
      <c r="BI17" s="1111"/>
      <c r="BJ17" s="1111"/>
      <c r="BK17" s="695" t="s">
        <v>1505</v>
      </c>
      <c r="BL17" s="695"/>
      <c r="BM17" s="695"/>
      <c r="BN17" s="695"/>
      <c r="BO17" s="695"/>
      <c r="BP17" s="695"/>
      <c r="BQ17" s="695"/>
      <c r="BR17" s="531"/>
      <c r="BS17" s="40"/>
    </row>
    <row r="18" spans="1:71" ht="15" customHeight="1">
      <c r="A18" s="472"/>
      <c r="B18" s="2019">
        <f>IF(L18&lt;&gt;"",MAX(B$7:B17)+1,"")</f>
        <v>11</v>
      </c>
      <c r="C18" s="2020"/>
      <c r="D18" s="2021">
        <v>2</v>
      </c>
      <c r="E18" s="2020"/>
      <c r="F18" s="2021">
        <v>11</v>
      </c>
      <c r="G18" s="2020"/>
      <c r="H18" s="1120" t="s">
        <v>1456</v>
      </c>
      <c r="I18" s="1188"/>
      <c r="J18" s="1189"/>
      <c r="K18" s="1166"/>
      <c r="L18" s="524" t="s">
        <v>1487</v>
      </c>
      <c r="M18" s="525"/>
      <c r="N18" s="525"/>
      <c r="O18" s="525"/>
      <c r="P18" s="525"/>
      <c r="Q18" s="525"/>
      <c r="R18" s="525"/>
      <c r="S18" s="525"/>
      <c r="T18" s="524" t="s">
        <v>1460</v>
      </c>
      <c r="U18" s="525"/>
      <c r="V18" s="526"/>
      <c r="W18" s="1170" t="s">
        <v>1490</v>
      </c>
      <c r="X18" s="526"/>
      <c r="Y18" s="1159"/>
      <c r="Z18" s="525"/>
      <c r="AA18" s="1159"/>
      <c r="AB18" s="1178" t="s">
        <v>1498</v>
      </c>
      <c r="AC18" s="1173"/>
      <c r="AD18" s="1173"/>
      <c r="AE18" s="1173"/>
      <c r="AF18" s="1174"/>
      <c r="AG18" s="524" t="s">
        <v>1482</v>
      </c>
      <c r="AH18" s="526"/>
      <c r="AI18" s="524" t="s">
        <v>1499</v>
      </c>
      <c r="AJ18" s="525"/>
      <c r="AK18" s="525"/>
      <c r="AL18" s="526"/>
      <c r="AM18" s="1178" t="s">
        <v>1495</v>
      </c>
      <c r="AN18" s="1173"/>
      <c r="AO18" s="1173"/>
      <c r="AP18" s="1173"/>
      <c r="AQ18" s="1174"/>
      <c r="AR18" s="524" t="s">
        <v>1473</v>
      </c>
      <c r="AS18" s="526"/>
      <c r="AT18" s="524" t="s">
        <v>1504</v>
      </c>
      <c r="AU18" s="525"/>
      <c r="AV18" s="525"/>
      <c r="AW18" s="526"/>
      <c r="AX18" s="1171" t="s">
        <v>1473</v>
      </c>
      <c r="AY18" s="695"/>
      <c r="AZ18" s="695"/>
      <c r="BA18" s="1162"/>
      <c r="BB18" s="497"/>
      <c r="BC18" s="1162" t="s">
        <v>1582</v>
      </c>
      <c r="BD18" s="695"/>
      <c r="BE18" s="695"/>
      <c r="BF18" s="695"/>
      <c r="BG18" s="1111"/>
      <c r="BH18" s="1111"/>
      <c r="BI18" s="1111"/>
      <c r="BJ18" s="1111"/>
      <c r="BK18" s="695" t="s">
        <v>1507</v>
      </c>
      <c r="BL18" s="695"/>
      <c r="BM18" s="695"/>
      <c r="BN18" s="695"/>
      <c r="BO18" s="695"/>
      <c r="BP18" s="695"/>
      <c r="BQ18" s="695"/>
      <c r="BR18" s="531"/>
      <c r="BS18" s="40"/>
    </row>
    <row r="19" spans="1:71" ht="15" customHeight="1">
      <c r="A19" s="472"/>
      <c r="B19" s="2019">
        <f>IF(L19&lt;&gt;"",MAX(B$7:B18)+1,"")</f>
        <v>12</v>
      </c>
      <c r="C19" s="2020"/>
      <c r="D19" s="2021">
        <v>2</v>
      </c>
      <c r="E19" s="2020"/>
      <c r="F19" s="2021">
        <v>12</v>
      </c>
      <c r="G19" s="2020"/>
      <c r="H19" s="1120" t="s">
        <v>1456</v>
      </c>
      <c r="I19" s="1188"/>
      <c r="J19" s="1189"/>
      <c r="K19" s="1166"/>
      <c r="L19" s="524" t="s">
        <v>1487</v>
      </c>
      <c r="M19" s="525"/>
      <c r="N19" s="525"/>
      <c r="O19" s="525"/>
      <c r="P19" s="525"/>
      <c r="Q19" s="525"/>
      <c r="R19" s="525"/>
      <c r="S19" s="525"/>
      <c r="T19" s="524" t="s">
        <v>1460</v>
      </c>
      <c r="U19" s="525"/>
      <c r="V19" s="526"/>
      <c r="W19" s="1170" t="s">
        <v>1490</v>
      </c>
      <c r="X19" s="526"/>
      <c r="Y19" s="1159"/>
      <c r="Z19" s="525"/>
      <c r="AA19" s="1159"/>
      <c r="AB19" s="1178" t="s">
        <v>1498</v>
      </c>
      <c r="AC19" s="1173"/>
      <c r="AD19" s="1173"/>
      <c r="AE19" s="1173"/>
      <c r="AF19" s="1174"/>
      <c r="AG19" s="524" t="s">
        <v>1482</v>
      </c>
      <c r="AH19" s="526"/>
      <c r="AI19" s="524" t="s">
        <v>1499</v>
      </c>
      <c r="AJ19" s="525"/>
      <c r="AK19" s="525"/>
      <c r="AL19" s="526"/>
      <c r="AM19" s="1178" t="s">
        <v>1495</v>
      </c>
      <c r="AN19" s="1173"/>
      <c r="AO19" s="1173"/>
      <c r="AP19" s="1173"/>
      <c r="AQ19" s="1174"/>
      <c r="AR19" s="524" t="s">
        <v>1473</v>
      </c>
      <c r="AS19" s="526"/>
      <c r="AT19" s="524" t="s">
        <v>1504</v>
      </c>
      <c r="AU19" s="525"/>
      <c r="AV19" s="525"/>
      <c r="AW19" s="526"/>
      <c r="AX19" s="1171" t="s">
        <v>1473</v>
      </c>
      <c r="AY19" s="695"/>
      <c r="AZ19" s="695"/>
      <c r="BA19" s="1162"/>
      <c r="BB19" s="497"/>
      <c r="BC19" s="1162" t="s">
        <v>1582</v>
      </c>
      <c r="BD19" s="695"/>
      <c r="BE19" s="695"/>
      <c r="BF19" s="695"/>
      <c r="BG19" s="1111"/>
      <c r="BH19" s="1111"/>
      <c r="BI19" s="1111"/>
      <c r="BJ19" s="1111"/>
      <c r="BK19" s="695" t="s">
        <v>1508</v>
      </c>
      <c r="BL19" s="695"/>
      <c r="BM19" s="695"/>
      <c r="BN19" s="695"/>
      <c r="BO19" s="695"/>
      <c r="BP19" s="695"/>
      <c r="BQ19" s="695"/>
      <c r="BR19" s="531"/>
      <c r="BS19" s="40"/>
    </row>
    <row r="20" spans="1:71" ht="15" customHeight="1">
      <c r="A20" s="472"/>
      <c r="B20" s="2019">
        <f>IF(L20&lt;&gt;"",MAX(B$7:B19)+1,"")</f>
        <v>13</v>
      </c>
      <c r="C20" s="2020"/>
      <c r="D20" s="2021">
        <v>2</v>
      </c>
      <c r="E20" s="2020"/>
      <c r="F20" s="2021">
        <v>13</v>
      </c>
      <c r="G20" s="2020"/>
      <c r="H20" s="1120" t="s">
        <v>1456</v>
      </c>
      <c r="I20" s="1188"/>
      <c r="J20" s="1189"/>
      <c r="K20" s="1166"/>
      <c r="L20" s="524" t="s">
        <v>1487</v>
      </c>
      <c r="M20" s="525"/>
      <c r="N20" s="525"/>
      <c r="O20" s="525"/>
      <c r="P20" s="525"/>
      <c r="Q20" s="525"/>
      <c r="R20" s="525"/>
      <c r="S20" s="525"/>
      <c r="T20" s="524" t="s">
        <v>1460</v>
      </c>
      <c r="U20" s="525"/>
      <c r="V20" s="526"/>
      <c r="W20" s="1170" t="s">
        <v>1490</v>
      </c>
      <c r="X20" s="526"/>
      <c r="Y20" s="1159"/>
      <c r="Z20" s="525"/>
      <c r="AA20" s="1159"/>
      <c r="AB20" s="1178" t="s">
        <v>1498</v>
      </c>
      <c r="AC20" s="1173"/>
      <c r="AD20" s="1173"/>
      <c r="AE20" s="1173"/>
      <c r="AF20" s="1174"/>
      <c r="AG20" s="524" t="s">
        <v>1482</v>
      </c>
      <c r="AH20" s="526"/>
      <c r="AI20" s="524" t="s">
        <v>1499</v>
      </c>
      <c r="AJ20" s="525"/>
      <c r="AK20" s="525"/>
      <c r="AL20" s="526"/>
      <c r="AM20" s="1178" t="s">
        <v>1495</v>
      </c>
      <c r="AN20" s="1173"/>
      <c r="AO20" s="1173"/>
      <c r="AP20" s="1173"/>
      <c r="AQ20" s="1174"/>
      <c r="AR20" s="524" t="s">
        <v>1473</v>
      </c>
      <c r="AS20" s="526"/>
      <c r="AT20" s="524" t="s">
        <v>1504</v>
      </c>
      <c r="AU20" s="525"/>
      <c r="AV20" s="525"/>
      <c r="AW20" s="526"/>
      <c r="AX20" s="1171" t="s">
        <v>1473</v>
      </c>
      <c r="AY20" s="695"/>
      <c r="AZ20" s="695"/>
      <c r="BA20" s="1162"/>
      <c r="BB20" s="497"/>
      <c r="BC20" s="1162" t="s">
        <v>1582</v>
      </c>
      <c r="BD20" s="695"/>
      <c r="BE20" s="695"/>
      <c r="BF20" s="695"/>
      <c r="BG20" s="1111"/>
      <c r="BH20" s="1111"/>
      <c r="BI20" s="1111"/>
      <c r="BJ20" s="1111"/>
      <c r="BK20" s="695" t="s">
        <v>1509</v>
      </c>
      <c r="BL20" s="695"/>
      <c r="BM20" s="695"/>
      <c r="BN20" s="695"/>
      <c r="BO20" s="695"/>
      <c r="BP20" s="695"/>
      <c r="BQ20" s="695"/>
      <c r="BR20" s="531"/>
      <c r="BS20" s="40"/>
    </row>
    <row r="21" spans="1:71" ht="15" customHeight="1">
      <c r="A21" s="472"/>
      <c r="B21" s="2019">
        <f>IF(L21&lt;&gt;"",MAX(B$7:B20)+1,"")</f>
        <v>14</v>
      </c>
      <c r="C21" s="2020"/>
      <c r="D21" s="2021">
        <v>2</v>
      </c>
      <c r="E21" s="2020"/>
      <c r="F21" s="2021">
        <v>14</v>
      </c>
      <c r="G21" s="2020"/>
      <c r="H21" s="1120" t="s">
        <v>1456</v>
      </c>
      <c r="I21" s="1188"/>
      <c r="J21" s="1189"/>
      <c r="K21" s="1166"/>
      <c r="L21" s="524" t="s">
        <v>1487</v>
      </c>
      <c r="M21" s="525"/>
      <c r="N21" s="525"/>
      <c r="O21" s="525"/>
      <c r="P21" s="525"/>
      <c r="Q21" s="525"/>
      <c r="R21" s="525"/>
      <c r="S21" s="525"/>
      <c r="T21" s="524" t="s">
        <v>1460</v>
      </c>
      <c r="U21" s="525"/>
      <c r="V21" s="526"/>
      <c r="W21" s="1170" t="s">
        <v>1490</v>
      </c>
      <c r="X21" s="526"/>
      <c r="Y21" s="1159"/>
      <c r="Z21" s="525"/>
      <c r="AA21" s="1159"/>
      <c r="AB21" s="1178" t="s">
        <v>1498</v>
      </c>
      <c r="AC21" s="1173"/>
      <c r="AD21" s="1173"/>
      <c r="AE21" s="1173"/>
      <c r="AF21" s="1174"/>
      <c r="AG21" s="524" t="s">
        <v>1482</v>
      </c>
      <c r="AH21" s="526"/>
      <c r="AI21" s="524" t="s">
        <v>1499</v>
      </c>
      <c r="AJ21" s="525"/>
      <c r="AK21" s="525"/>
      <c r="AL21" s="526"/>
      <c r="AM21" s="1178" t="s">
        <v>1495</v>
      </c>
      <c r="AN21" s="1173"/>
      <c r="AO21" s="1173"/>
      <c r="AP21" s="1173"/>
      <c r="AQ21" s="1174"/>
      <c r="AR21" s="524" t="s">
        <v>1473</v>
      </c>
      <c r="AS21" s="526"/>
      <c r="AT21" s="524" t="s">
        <v>1504</v>
      </c>
      <c r="AU21" s="525"/>
      <c r="AV21" s="525"/>
      <c r="AW21" s="526"/>
      <c r="AX21" s="1171" t="s">
        <v>1473</v>
      </c>
      <c r="AY21" s="695"/>
      <c r="AZ21" s="695"/>
      <c r="BA21" s="1162"/>
      <c r="BB21" s="497"/>
      <c r="BC21" s="1162" t="s">
        <v>1582</v>
      </c>
      <c r="BD21" s="695"/>
      <c r="BE21" s="695"/>
      <c r="BF21" s="695"/>
      <c r="BG21" s="1111"/>
      <c r="BH21" s="1111"/>
      <c r="BI21" s="1111"/>
      <c r="BJ21" s="1111"/>
      <c r="BK21" s="695" t="s">
        <v>1510</v>
      </c>
      <c r="BL21" s="695"/>
      <c r="BM21" s="695"/>
      <c r="BN21" s="695"/>
      <c r="BO21" s="695"/>
      <c r="BP21" s="695"/>
      <c r="BQ21" s="695"/>
      <c r="BR21" s="531"/>
      <c r="BS21" s="40"/>
    </row>
    <row r="22" spans="1:71" ht="15" customHeight="1">
      <c r="A22" s="472"/>
      <c r="B22" s="2019">
        <f>IF(L22&lt;&gt;"",MAX(B$7:B21)+1,"")</f>
        <v>15</v>
      </c>
      <c r="C22" s="2020"/>
      <c r="D22" s="2021">
        <v>2</v>
      </c>
      <c r="E22" s="2020"/>
      <c r="F22" s="2021">
        <v>15</v>
      </c>
      <c r="G22" s="2020"/>
      <c r="H22" s="1120" t="s">
        <v>1456</v>
      </c>
      <c r="I22" s="1188"/>
      <c r="J22" s="1189"/>
      <c r="K22" s="1166"/>
      <c r="L22" s="524" t="s">
        <v>1487</v>
      </c>
      <c r="M22" s="525"/>
      <c r="N22" s="525"/>
      <c r="O22" s="525"/>
      <c r="P22" s="525"/>
      <c r="Q22" s="525"/>
      <c r="R22" s="525"/>
      <c r="S22" s="525"/>
      <c r="T22" s="524" t="s">
        <v>1460</v>
      </c>
      <c r="U22" s="525"/>
      <c r="V22" s="526"/>
      <c r="W22" s="1170" t="s">
        <v>1490</v>
      </c>
      <c r="X22" s="526"/>
      <c r="Y22" s="1159"/>
      <c r="Z22" s="525"/>
      <c r="AA22" s="1159"/>
      <c r="AB22" s="1178" t="s">
        <v>1498</v>
      </c>
      <c r="AC22" s="1173"/>
      <c r="AD22" s="1173"/>
      <c r="AE22" s="1173"/>
      <c r="AF22" s="1174"/>
      <c r="AG22" s="524" t="s">
        <v>1482</v>
      </c>
      <c r="AH22" s="526"/>
      <c r="AI22" s="524" t="s">
        <v>1499</v>
      </c>
      <c r="AJ22" s="525"/>
      <c r="AK22" s="525"/>
      <c r="AL22" s="526"/>
      <c r="AM22" s="1178" t="s">
        <v>1495</v>
      </c>
      <c r="AN22" s="1173"/>
      <c r="AO22" s="1173"/>
      <c r="AP22" s="1173"/>
      <c r="AQ22" s="1174"/>
      <c r="AR22" s="524" t="s">
        <v>1473</v>
      </c>
      <c r="AS22" s="526"/>
      <c r="AT22" s="524" t="s">
        <v>1504</v>
      </c>
      <c r="AU22" s="525"/>
      <c r="AV22" s="525"/>
      <c r="AW22" s="526"/>
      <c r="AX22" s="1171" t="s">
        <v>1473</v>
      </c>
      <c r="AY22" s="695"/>
      <c r="AZ22" s="695"/>
      <c r="BA22" s="1162"/>
      <c r="BB22" s="497"/>
      <c r="BC22" s="1162" t="s">
        <v>1582</v>
      </c>
      <c r="BD22" s="695"/>
      <c r="BE22" s="695"/>
      <c r="BF22" s="695"/>
      <c r="BG22" s="1111"/>
      <c r="BH22" s="1111"/>
      <c r="BI22" s="1111"/>
      <c r="BJ22" s="1111"/>
      <c r="BK22" s="695" t="s">
        <v>1511</v>
      </c>
      <c r="BL22" s="695"/>
      <c r="BM22" s="695"/>
      <c r="BN22" s="695"/>
      <c r="BO22" s="695"/>
      <c r="BP22" s="695"/>
      <c r="BQ22" s="695"/>
      <c r="BR22" s="531"/>
      <c r="BS22" s="40"/>
    </row>
    <row r="23" spans="1:71" ht="15" customHeight="1">
      <c r="A23" s="472"/>
      <c r="B23" s="2019">
        <f>IF(L23&lt;&gt;"",MAX(B$7:B22)+1,"")</f>
        <v>16</v>
      </c>
      <c r="C23" s="2020"/>
      <c r="D23" s="2021">
        <v>2</v>
      </c>
      <c r="E23" s="2020"/>
      <c r="F23" s="2021">
        <v>16</v>
      </c>
      <c r="G23" s="2020"/>
      <c r="H23" s="1120" t="s">
        <v>1456</v>
      </c>
      <c r="I23" s="1188"/>
      <c r="J23" s="1189"/>
      <c r="K23" s="1166"/>
      <c r="L23" s="524" t="s">
        <v>1487</v>
      </c>
      <c r="M23" s="525"/>
      <c r="N23" s="525"/>
      <c r="O23" s="525"/>
      <c r="P23" s="525"/>
      <c r="Q23" s="525"/>
      <c r="R23" s="525"/>
      <c r="S23" s="525"/>
      <c r="T23" s="524" t="s">
        <v>1460</v>
      </c>
      <c r="U23" s="525"/>
      <c r="V23" s="526"/>
      <c r="W23" s="1170" t="s">
        <v>1490</v>
      </c>
      <c r="X23" s="526"/>
      <c r="Y23" s="1159"/>
      <c r="Z23" s="525"/>
      <c r="AA23" s="1159"/>
      <c r="AB23" s="1178" t="s">
        <v>1498</v>
      </c>
      <c r="AC23" s="1173"/>
      <c r="AD23" s="1173"/>
      <c r="AE23" s="1173"/>
      <c r="AF23" s="1174"/>
      <c r="AG23" s="524" t="s">
        <v>1482</v>
      </c>
      <c r="AH23" s="526"/>
      <c r="AI23" s="524" t="s">
        <v>1499</v>
      </c>
      <c r="AJ23" s="525"/>
      <c r="AK23" s="525"/>
      <c r="AL23" s="526"/>
      <c r="AM23" s="1178" t="s">
        <v>1495</v>
      </c>
      <c r="AN23" s="1173"/>
      <c r="AO23" s="1173"/>
      <c r="AP23" s="1173"/>
      <c r="AQ23" s="1174"/>
      <c r="AR23" s="524" t="s">
        <v>1473</v>
      </c>
      <c r="AS23" s="526"/>
      <c r="AT23" s="524" t="s">
        <v>1504</v>
      </c>
      <c r="AU23" s="525"/>
      <c r="AV23" s="525"/>
      <c r="AW23" s="526"/>
      <c r="AX23" s="1171" t="s">
        <v>1473</v>
      </c>
      <c r="AY23" s="695"/>
      <c r="AZ23" s="695"/>
      <c r="BA23" s="1162"/>
      <c r="BB23" s="497"/>
      <c r="BC23" s="1162" t="s">
        <v>1582</v>
      </c>
      <c r="BD23" s="695"/>
      <c r="BE23" s="695"/>
      <c r="BF23" s="695"/>
      <c r="BG23" s="1111"/>
      <c r="BH23" s="1111"/>
      <c r="BI23" s="1111"/>
      <c r="BJ23" s="1111"/>
      <c r="BK23" s="695" t="s">
        <v>1512</v>
      </c>
      <c r="BL23" s="695"/>
      <c r="BM23" s="695"/>
      <c r="BN23" s="695"/>
      <c r="BO23" s="695"/>
      <c r="BP23" s="695"/>
      <c r="BQ23" s="695"/>
      <c r="BR23" s="531"/>
      <c r="BS23" s="40"/>
    </row>
    <row r="24" spans="1:71" ht="15" customHeight="1">
      <c r="A24" s="472"/>
      <c r="B24" s="2019">
        <f>IF(L24&lt;&gt;"",MAX(B$7:B23)+1,"")</f>
        <v>17</v>
      </c>
      <c r="C24" s="2020"/>
      <c r="D24" s="2021">
        <v>2</v>
      </c>
      <c r="E24" s="2020"/>
      <c r="F24" s="2021">
        <v>17</v>
      </c>
      <c r="G24" s="2020"/>
      <c r="H24" s="1120" t="s">
        <v>1456</v>
      </c>
      <c r="I24" s="1188"/>
      <c r="J24" s="1189"/>
      <c r="K24" s="1166"/>
      <c r="L24" s="524" t="s">
        <v>1487</v>
      </c>
      <c r="M24" s="525"/>
      <c r="N24" s="525"/>
      <c r="O24" s="525"/>
      <c r="P24" s="525"/>
      <c r="Q24" s="525"/>
      <c r="R24" s="525"/>
      <c r="S24" s="525"/>
      <c r="T24" s="524" t="s">
        <v>1460</v>
      </c>
      <c r="U24" s="525"/>
      <c r="V24" s="526"/>
      <c r="W24" s="1170" t="s">
        <v>1490</v>
      </c>
      <c r="X24" s="526"/>
      <c r="Y24" s="1159"/>
      <c r="Z24" s="525"/>
      <c r="AA24" s="1159"/>
      <c r="AB24" s="1178" t="s">
        <v>1498</v>
      </c>
      <c r="AC24" s="1173"/>
      <c r="AD24" s="1173"/>
      <c r="AE24" s="1173"/>
      <c r="AF24" s="1174"/>
      <c r="AG24" s="524" t="s">
        <v>1482</v>
      </c>
      <c r="AH24" s="526"/>
      <c r="AI24" s="524" t="s">
        <v>1499</v>
      </c>
      <c r="AJ24" s="525"/>
      <c r="AK24" s="525"/>
      <c r="AL24" s="526"/>
      <c r="AM24" s="1178" t="s">
        <v>1495</v>
      </c>
      <c r="AN24" s="1173"/>
      <c r="AO24" s="1173"/>
      <c r="AP24" s="1173"/>
      <c r="AQ24" s="1174"/>
      <c r="AR24" s="524" t="s">
        <v>1473</v>
      </c>
      <c r="AS24" s="526"/>
      <c r="AT24" s="524" t="s">
        <v>1504</v>
      </c>
      <c r="AU24" s="525"/>
      <c r="AV24" s="525"/>
      <c r="AW24" s="526"/>
      <c r="AX24" s="1171" t="s">
        <v>1473</v>
      </c>
      <c r="AY24" s="695"/>
      <c r="AZ24" s="695"/>
      <c r="BA24" s="1162"/>
      <c r="BB24" s="497"/>
      <c r="BC24" s="1162" t="s">
        <v>1582</v>
      </c>
      <c r="BD24" s="695"/>
      <c r="BE24" s="695"/>
      <c r="BF24" s="695"/>
      <c r="BG24" s="1111"/>
      <c r="BH24" s="1111"/>
      <c r="BI24" s="1111"/>
      <c r="BJ24" s="1111"/>
      <c r="BK24" s="695" t="s">
        <v>1513</v>
      </c>
      <c r="BL24" s="695"/>
      <c r="BM24" s="695"/>
      <c r="BN24" s="695"/>
      <c r="BO24" s="695"/>
      <c r="BP24" s="695"/>
      <c r="BQ24" s="695"/>
      <c r="BR24" s="531"/>
      <c r="BS24" s="40"/>
    </row>
    <row r="25" spans="1:71" ht="15" customHeight="1">
      <c r="A25" s="472"/>
      <c r="B25" s="2019">
        <f>IF(L25&lt;&gt;"",MAX(B$7:B24)+1,"")</f>
        <v>18</v>
      </c>
      <c r="C25" s="2020"/>
      <c r="D25" s="2021">
        <v>2</v>
      </c>
      <c r="E25" s="2020"/>
      <c r="F25" s="2021">
        <v>18</v>
      </c>
      <c r="G25" s="2020"/>
      <c r="H25" s="1120" t="s">
        <v>1456</v>
      </c>
      <c r="I25" s="1188"/>
      <c r="J25" s="1189"/>
      <c r="K25" s="1166"/>
      <c r="L25" s="524" t="s">
        <v>1487</v>
      </c>
      <c r="M25" s="525"/>
      <c r="N25" s="525"/>
      <c r="O25" s="525"/>
      <c r="P25" s="525"/>
      <c r="Q25" s="525"/>
      <c r="R25" s="525"/>
      <c r="S25" s="525"/>
      <c r="T25" s="524" t="s">
        <v>1460</v>
      </c>
      <c r="U25" s="525"/>
      <c r="V25" s="526"/>
      <c r="W25" s="1170" t="s">
        <v>1490</v>
      </c>
      <c r="X25" s="526"/>
      <c r="Y25" s="1159"/>
      <c r="Z25" s="525"/>
      <c r="AA25" s="1159"/>
      <c r="AB25" s="1178" t="s">
        <v>1498</v>
      </c>
      <c r="AC25" s="1173"/>
      <c r="AD25" s="1173"/>
      <c r="AE25" s="1173"/>
      <c r="AF25" s="1174"/>
      <c r="AG25" s="524" t="s">
        <v>1482</v>
      </c>
      <c r="AH25" s="526"/>
      <c r="AI25" s="524" t="s">
        <v>1499</v>
      </c>
      <c r="AJ25" s="525"/>
      <c r="AK25" s="525"/>
      <c r="AL25" s="526"/>
      <c r="AM25" s="1178" t="s">
        <v>1495</v>
      </c>
      <c r="AN25" s="1173"/>
      <c r="AO25" s="1173"/>
      <c r="AP25" s="1173"/>
      <c r="AQ25" s="1174"/>
      <c r="AR25" s="524" t="s">
        <v>1473</v>
      </c>
      <c r="AS25" s="526"/>
      <c r="AT25" s="524" t="s">
        <v>1504</v>
      </c>
      <c r="AU25" s="525"/>
      <c r="AV25" s="525"/>
      <c r="AW25" s="526"/>
      <c r="AX25" s="1171" t="s">
        <v>1473</v>
      </c>
      <c r="AY25" s="695"/>
      <c r="AZ25" s="695"/>
      <c r="BA25" s="1162"/>
      <c r="BB25" s="497"/>
      <c r="BC25" s="1162" t="s">
        <v>1582</v>
      </c>
      <c r="BD25" s="695"/>
      <c r="BE25" s="695"/>
      <c r="BF25" s="695"/>
      <c r="BG25" s="1111"/>
      <c r="BH25" s="1111"/>
      <c r="BI25" s="1111"/>
      <c r="BJ25" s="1111"/>
      <c r="BK25" s="695" t="s">
        <v>1514</v>
      </c>
      <c r="BL25" s="695"/>
      <c r="BM25" s="695"/>
      <c r="BN25" s="695"/>
      <c r="BO25" s="695"/>
      <c r="BP25" s="695"/>
      <c r="BQ25" s="695"/>
      <c r="BR25" s="531"/>
      <c r="BS25" s="40"/>
    </row>
    <row r="26" spans="1:71" ht="15" customHeight="1">
      <c r="A26" s="472"/>
      <c r="B26" s="2019">
        <f>IF(L26&lt;&gt;"",MAX(B$7:B25)+1,"")</f>
        <v>19</v>
      </c>
      <c r="C26" s="2020"/>
      <c r="D26" s="2021">
        <v>2</v>
      </c>
      <c r="E26" s="2020"/>
      <c r="F26" s="2021">
        <v>19</v>
      </c>
      <c r="G26" s="2020"/>
      <c r="H26" s="1120" t="s">
        <v>1456</v>
      </c>
      <c r="I26" s="1188"/>
      <c r="J26" s="1189"/>
      <c r="K26" s="1166"/>
      <c r="L26" s="524" t="s">
        <v>1488</v>
      </c>
      <c r="M26" s="525"/>
      <c r="N26" s="525"/>
      <c r="O26" s="525"/>
      <c r="P26" s="525"/>
      <c r="Q26" s="525"/>
      <c r="R26" s="525"/>
      <c r="S26" s="525"/>
      <c r="T26" s="524" t="s">
        <v>1460</v>
      </c>
      <c r="U26" s="525"/>
      <c r="V26" s="526"/>
      <c r="W26" s="1170" t="s">
        <v>1490</v>
      </c>
      <c r="X26" s="526"/>
      <c r="Y26" s="1159"/>
      <c r="Z26" s="525"/>
      <c r="AA26" s="1159"/>
      <c r="AB26" s="1178" t="s">
        <v>1498</v>
      </c>
      <c r="AC26" s="1173"/>
      <c r="AD26" s="1173"/>
      <c r="AE26" s="1173"/>
      <c r="AF26" s="1174"/>
      <c r="AG26" s="524" t="s">
        <v>1482</v>
      </c>
      <c r="AH26" s="526"/>
      <c r="AI26" s="524" t="s">
        <v>1499</v>
      </c>
      <c r="AJ26" s="525"/>
      <c r="AK26" s="525"/>
      <c r="AL26" s="526"/>
      <c r="AM26" s="1178" t="s">
        <v>1495</v>
      </c>
      <c r="AN26" s="1173"/>
      <c r="AO26" s="1173"/>
      <c r="AP26" s="1173"/>
      <c r="AQ26" s="1174"/>
      <c r="AR26" s="524" t="s">
        <v>1473</v>
      </c>
      <c r="AS26" s="526"/>
      <c r="AT26" s="524" t="s">
        <v>1504</v>
      </c>
      <c r="AU26" s="525"/>
      <c r="AV26" s="525"/>
      <c r="AW26" s="526"/>
      <c r="AX26" s="1171" t="s">
        <v>1473</v>
      </c>
      <c r="AY26" s="695"/>
      <c r="AZ26" s="695"/>
      <c r="BA26" s="1162"/>
      <c r="BB26" s="497"/>
      <c r="BC26" s="1162" t="s">
        <v>1503</v>
      </c>
      <c r="BD26" s="695"/>
      <c r="BE26" s="695"/>
      <c r="BF26" s="695"/>
      <c r="BG26" s="1111"/>
      <c r="BH26" s="1111"/>
      <c r="BI26" s="1111"/>
      <c r="BJ26" s="1111"/>
      <c r="BK26" s="695" t="s">
        <v>1515</v>
      </c>
      <c r="BL26" s="695"/>
      <c r="BM26" s="695"/>
      <c r="BN26" s="695"/>
      <c r="BO26" s="695"/>
      <c r="BP26" s="695"/>
      <c r="BQ26" s="695"/>
      <c r="BR26" s="531"/>
      <c r="BS26" s="40"/>
    </row>
    <row r="27" spans="1:71" ht="15" customHeight="1">
      <c r="A27" s="472"/>
      <c r="B27" s="2019">
        <f>IF(L27&lt;&gt;"",MAX(B$7:B26)+1,"")</f>
        <v>20</v>
      </c>
      <c r="C27" s="2020"/>
      <c r="D27" s="2021">
        <v>2</v>
      </c>
      <c r="E27" s="2020"/>
      <c r="F27" s="2021">
        <v>20</v>
      </c>
      <c r="G27" s="2020"/>
      <c r="H27" s="1120" t="s">
        <v>1456</v>
      </c>
      <c r="I27" s="1188"/>
      <c r="J27" s="1189"/>
      <c r="K27" s="1166"/>
      <c r="L27" s="524" t="s">
        <v>1487</v>
      </c>
      <c r="M27" s="525"/>
      <c r="N27" s="525"/>
      <c r="O27" s="525"/>
      <c r="P27" s="525"/>
      <c r="Q27" s="525"/>
      <c r="R27" s="525"/>
      <c r="S27" s="525"/>
      <c r="T27" s="524" t="s">
        <v>1460</v>
      </c>
      <c r="U27" s="525"/>
      <c r="V27" s="526"/>
      <c r="W27" s="1170" t="s">
        <v>1490</v>
      </c>
      <c r="X27" s="526"/>
      <c r="Y27" s="1159"/>
      <c r="Z27" s="525"/>
      <c r="AA27" s="1159"/>
      <c r="AB27" s="1178" t="s">
        <v>1498</v>
      </c>
      <c r="AC27" s="1173"/>
      <c r="AD27" s="1173"/>
      <c r="AE27" s="1173"/>
      <c r="AF27" s="1174"/>
      <c r="AG27" s="524" t="s">
        <v>1482</v>
      </c>
      <c r="AH27" s="526"/>
      <c r="AI27" s="524" t="s">
        <v>1499</v>
      </c>
      <c r="AJ27" s="525"/>
      <c r="AK27" s="525"/>
      <c r="AL27" s="526"/>
      <c r="AM27" s="1178" t="s">
        <v>1495</v>
      </c>
      <c r="AN27" s="1173"/>
      <c r="AO27" s="1173"/>
      <c r="AP27" s="1173"/>
      <c r="AQ27" s="1174"/>
      <c r="AR27" s="524" t="s">
        <v>1473</v>
      </c>
      <c r="AS27" s="526"/>
      <c r="AT27" s="524" t="s">
        <v>1504</v>
      </c>
      <c r="AU27" s="525"/>
      <c r="AV27" s="525"/>
      <c r="AW27" s="526"/>
      <c r="AX27" s="1171" t="s">
        <v>1473</v>
      </c>
      <c r="AY27" s="695"/>
      <c r="AZ27" s="695"/>
      <c r="BA27" s="1162"/>
      <c r="BB27" s="497"/>
      <c r="BC27" s="1162" t="s">
        <v>1582</v>
      </c>
      <c r="BD27" s="695"/>
      <c r="BE27" s="695"/>
      <c r="BF27" s="695"/>
      <c r="BG27" s="1111"/>
      <c r="BH27" s="1111"/>
      <c r="BI27" s="1111"/>
      <c r="BJ27" s="1111"/>
      <c r="BK27" s="695" t="s">
        <v>1516</v>
      </c>
      <c r="BL27" s="695"/>
      <c r="BM27" s="695"/>
      <c r="BN27" s="695"/>
      <c r="BO27" s="695"/>
      <c r="BP27" s="695"/>
      <c r="BQ27" s="695"/>
      <c r="BR27" s="531"/>
      <c r="BS27" s="40"/>
    </row>
    <row r="28" spans="1:71" ht="15" customHeight="1">
      <c r="A28" s="472"/>
      <c r="B28" s="2019">
        <f>IF(L28&lt;&gt;"",MAX(B$7:B27)+1,"")</f>
        <v>21</v>
      </c>
      <c r="C28" s="2020"/>
      <c r="D28" s="2021">
        <v>2</v>
      </c>
      <c r="E28" s="2020"/>
      <c r="F28" s="2021">
        <v>21</v>
      </c>
      <c r="G28" s="2020"/>
      <c r="H28" s="1120" t="s">
        <v>1456</v>
      </c>
      <c r="I28" s="1188"/>
      <c r="J28" s="1189"/>
      <c r="K28" s="1166"/>
      <c r="L28" s="524" t="s">
        <v>1487</v>
      </c>
      <c r="M28" s="525"/>
      <c r="N28" s="525"/>
      <c r="O28" s="525"/>
      <c r="P28" s="525"/>
      <c r="Q28" s="525"/>
      <c r="R28" s="525"/>
      <c r="S28" s="525"/>
      <c r="T28" s="524" t="s">
        <v>1460</v>
      </c>
      <c r="U28" s="525"/>
      <c r="V28" s="526"/>
      <c r="W28" s="1170" t="s">
        <v>1490</v>
      </c>
      <c r="X28" s="526"/>
      <c r="Y28" s="1159"/>
      <c r="Z28" s="525"/>
      <c r="AA28" s="1159"/>
      <c r="AB28" s="1178" t="s">
        <v>1498</v>
      </c>
      <c r="AC28" s="1173"/>
      <c r="AD28" s="1173"/>
      <c r="AE28" s="1173"/>
      <c r="AF28" s="1174"/>
      <c r="AG28" s="524" t="s">
        <v>1482</v>
      </c>
      <c r="AH28" s="526"/>
      <c r="AI28" s="524" t="s">
        <v>1499</v>
      </c>
      <c r="AJ28" s="525"/>
      <c r="AK28" s="525"/>
      <c r="AL28" s="526"/>
      <c r="AM28" s="1178" t="s">
        <v>1495</v>
      </c>
      <c r="AN28" s="1173"/>
      <c r="AO28" s="1173"/>
      <c r="AP28" s="1173"/>
      <c r="AQ28" s="1174"/>
      <c r="AR28" s="524" t="s">
        <v>1473</v>
      </c>
      <c r="AS28" s="526"/>
      <c r="AT28" s="524" t="s">
        <v>1504</v>
      </c>
      <c r="AU28" s="525"/>
      <c r="AV28" s="525"/>
      <c r="AW28" s="526"/>
      <c r="AX28" s="1171" t="s">
        <v>1473</v>
      </c>
      <c r="AY28" s="695"/>
      <c r="AZ28" s="695"/>
      <c r="BA28" s="1162"/>
      <c r="BB28" s="497"/>
      <c r="BC28" s="1162" t="s">
        <v>1582</v>
      </c>
      <c r="BD28" s="695"/>
      <c r="BE28" s="1202"/>
      <c r="BF28" s="1202"/>
      <c r="BG28" s="1203"/>
      <c r="BH28" s="1204"/>
      <c r="BI28" s="1203"/>
      <c r="BJ28" s="1204"/>
      <c r="BK28" s="1202" t="s">
        <v>1506</v>
      </c>
      <c r="BL28" s="695"/>
      <c r="BM28" s="695"/>
      <c r="BN28" s="695"/>
      <c r="BO28" s="695"/>
      <c r="BP28" s="695"/>
      <c r="BQ28" s="695"/>
      <c r="BR28" s="531"/>
      <c r="BS28" s="40"/>
    </row>
    <row r="29" spans="1:71" ht="15" customHeight="1">
      <c r="A29" s="472"/>
      <c r="B29" s="1198" t="s">
        <v>1519</v>
      </c>
      <c r="C29" s="1197"/>
      <c r="D29" s="1197"/>
      <c r="E29" s="1197"/>
      <c r="F29" s="1197"/>
      <c r="G29" s="1197"/>
      <c r="H29" s="1197"/>
      <c r="I29" s="1197"/>
      <c r="J29" s="1197"/>
      <c r="K29" s="1197"/>
      <c r="L29" s="1197"/>
      <c r="M29" s="1197"/>
      <c r="N29" s="1197"/>
      <c r="O29" s="1197"/>
      <c r="P29" s="1197"/>
      <c r="Q29" s="1197"/>
      <c r="R29" s="1197"/>
      <c r="S29" s="1197"/>
      <c r="T29" s="1197"/>
      <c r="U29" s="1197"/>
      <c r="V29" s="1197"/>
      <c r="W29" s="1197"/>
      <c r="X29" s="1197"/>
      <c r="Y29" s="1197"/>
      <c r="Z29" s="1197"/>
      <c r="AA29" s="1197"/>
      <c r="AB29" s="1197"/>
      <c r="AC29" s="1197"/>
      <c r="AD29" s="1197"/>
      <c r="AE29" s="1197"/>
      <c r="AF29" s="1197"/>
      <c r="AG29" s="1197"/>
      <c r="AH29" s="1197"/>
      <c r="AI29" s="1197"/>
      <c r="AJ29" s="1197"/>
      <c r="AK29" s="1197"/>
      <c r="AL29" s="1197"/>
      <c r="AM29" s="1197"/>
      <c r="AN29" s="1197"/>
      <c r="AO29" s="1197"/>
      <c r="AP29" s="1197"/>
      <c r="AQ29" s="1197"/>
      <c r="AR29" s="1197"/>
      <c r="AS29" s="1197"/>
      <c r="AT29" s="1197"/>
      <c r="AU29" s="1197"/>
      <c r="AV29" s="1197"/>
      <c r="AW29" s="1197"/>
      <c r="AX29" s="1197"/>
      <c r="AY29" s="1197"/>
      <c r="AZ29" s="1197"/>
      <c r="BA29" s="1197"/>
      <c r="BB29" s="1197"/>
      <c r="BC29" s="1197"/>
      <c r="BD29" s="1197"/>
      <c r="BE29" s="1197"/>
      <c r="BF29" s="1197"/>
      <c r="BG29" s="1196"/>
      <c r="BH29" s="1196"/>
      <c r="BI29" s="1196"/>
      <c r="BJ29" s="1196"/>
      <c r="BK29" s="1197"/>
      <c r="BL29" s="1197"/>
      <c r="BM29" s="1197"/>
      <c r="BN29" s="1197"/>
      <c r="BO29" s="1197"/>
      <c r="BP29" s="1197"/>
      <c r="BQ29" s="1197"/>
      <c r="BR29" s="1199"/>
      <c r="BS29" s="40"/>
    </row>
    <row r="30" spans="1:71" ht="15" customHeight="1">
      <c r="A30" s="472"/>
      <c r="B30" s="2019">
        <f>IF(L30&lt;&gt;"",MAX(B$7:B29)+1,"")</f>
        <v>22</v>
      </c>
      <c r="C30" s="2020"/>
      <c r="D30" s="2021">
        <v>1</v>
      </c>
      <c r="E30" s="2020"/>
      <c r="F30" s="2021">
        <v>1</v>
      </c>
      <c r="G30" s="2020"/>
      <c r="H30" s="1120" t="s">
        <v>1521</v>
      </c>
      <c r="I30" s="1188"/>
      <c r="J30" s="1189"/>
      <c r="K30" s="1166"/>
      <c r="L30" s="524" t="s">
        <v>1522</v>
      </c>
      <c r="M30" s="525"/>
      <c r="N30" s="525"/>
      <c r="O30" s="525"/>
      <c r="P30" s="525"/>
      <c r="Q30" s="525"/>
      <c r="R30" s="525"/>
      <c r="S30" s="525"/>
      <c r="T30" s="524" t="s">
        <v>1459</v>
      </c>
      <c r="U30" s="525"/>
      <c r="V30" s="526"/>
      <c r="W30" s="524" t="s">
        <v>338</v>
      </c>
      <c r="X30" s="526"/>
      <c r="Y30" s="1159"/>
      <c r="Z30" s="525"/>
      <c r="AA30" s="1159"/>
      <c r="AB30" s="1162" t="s">
        <v>1497</v>
      </c>
      <c r="AC30" s="1173"/>
      <c r="AD30" s="1173"/>
      <c r="AE30" s="1173"/>
      <c r="AF30" s="1174"/>
      <c r="AG30" s="524" t="s">
        <v>1482</v>
      </c>
      <c r="AH30" s="526"/>
      <c r="AI30" s="524" t="s">
        <v>1481</v>
      </c>
      <c r="AJ30" s="525"/>
      <c r="AK30" s="525"/>
      <c r="AL30" s="526"/>
      <c r="AM30" s="1162" t="s">
        <v>1494</v>
      </c>
      <c r="AN30" s="1173"/>
      <c r="AO30" s="1173"/>
      <c r="AP30" s="1173"/>
      <c r="AQ30" s="1174"/>
      <c r="AR30" s="524" t="s">
        <v>124</v>
      </c>
      <c r="AS30" s="526"/>
      <c r="AT30" s="524" t="s">
        <v>1579</v>
      </c>
      <c r="AU30" s="525"/>
      <c r="AV30" s="525"/>
      <c r="AW30" s="526"/>
      <c r="AX30" s="1171" t="s">
        <v>1464</v>
      </c>
      <c r="AY30" s="695" t="s">
        <v>1517</v>
      </c>
      <c r="AZ30" s="695"/>
      <c r="BA30" s="1162" t="s">
        <v>1477</v>
      </c>
      <c r="BB30" s="497"/>
      <c r="BC30" s="1162"/>
      <c r="BD30" s="695"/>
      <c r="BE30" s="695"/>
      <c r="BF30" s="695"/>
      <c r="BG30" s="75"/>
      <c r="BH30" s="1174"/>
      <c r="BI30" s="75"/>
      <c r="BJ30" s="1174"/>
      <c r="BK30" s="695"/>
      <c r="BL30" s="695"/>
      <c r="BM30" s="695"/>
      <c r="BN30" s="695"/>
      <c r="BO30" s="695"/>
      <c r="BP30" s="695"/>
      <c r="BQ30" s="695"/>
      <c r="BR30" s="531"/>
      <c r="BS30" s="40"/>
    </row>
    <row r="31" spans="1:71" ht="15" customHeight="1">
      <c r="A31" s="472"/>
      <c r="B31" s="2019">
        <f>IF(L31&lt;&gt;"",MAX(B$7:B30)+1,"")</f>
        <v>23</v>
      </c>
      <c r="C31" s="2020"/>
      <c r="D31" s="2021">
        <v>1</v>
      </c>
      <c r="E31" s="2020"/>
      <c r="F31" s="2021">
        <v>2</v>
      </c>
      <c r="G31" s="2020"/>
      <c r="H31" s="1120" t="s">
        <v>1521</v>
      </c>
      <c r="I31" s="1188"/>
      <c r="J31" s="1189"/>
      <c r="K31" s="1166"/>
      <c r="L31" s="524" t="s">
        <v>1523</v>
      </c>
      <c r="M31" s="525"/>
      <c r="N31" s="525"/>
      <c r="O31" s="525"/>
      <c r="P31" s="525"/>
      <c r="Q31" s="525"/>
      <c r="R31" s="525"/>
      <c r="S31" s="525"/>
      <c r="T31" s="524" t="s">
        <v>1459</v>
      </c>
      <c r="U31" s="525"/>
      <c r="V31" s="526"/>
      <c r="W31" s="524" t="s">
        <v>338</v>
      </c>
      <c r="X31" s="526"/>
      <c r="Y31" s="1159"/>
      <c r="Z31" s="525"/>
      <c r="AA31" s="1159"/>
      <c r="AB31" s="1162" t="s">
        <v>1497</v>
      </c>
      <c r="AC31" s="1173"/>
      <c r="AD31" s="1173"/>
      <c r="AE31" s="1173"/>
      <c r="AF31" s="1174"/>
      <c r="AG31" s="524" t="s">
        <v>1482</v>
      </c>
      <c r="AH31" s="526"/>
      <c r="AI31" s="524" t="s">
        <v>1586</v>
      </c>
      <c r="AJ31" s="525"/>
      <c r="AK31" s="525"/>
      <c r="AL31" s="526"/>
      <c r="AM31" s="1162" t="s">
        <v>1494</v>
      </c>
      <c r="AN31" s="1173"/>
      <c r="AO31" s="1173"/>
      <c r="AP31" s="1173"/>
      <c r="AQ31" s="1174"/>
      <c r="AR31" s="524" t="s">
        <v>124</v>
      </c>
      <c r="AS31" s="526"/>
      <c r="AT31" s="524" t="s">
        <v>1580</v>
      </c>
      <c r="AU31" s="525"/>
      <c r="AV31" s="525"/>
      <c r="AW31" s="526"/>
      <c r="AX31" s="1171" t="s">
        <v>124</v>
      </c>
      <c r="AY31" s="695"/>
      <c r="AZ31" s="695"/>
      <c r="BA31" s="1162"/>
      <c r="BB31" s="497"/>
      <c r="BC31" s="1162"/>
      <c r="BD31" s="695"/>
      <c r="BE31" s="695"/>
      <c r="BF31" s="695"/>
      <c r="BG31" s="75"/>
      <c r="BH31" s="1174"/>
      <c r="BI31" s="75"/>
      <c r="BJ31" s="1174"/>
      <c r="BK31" s="695"/>
      <c r="BL31" s="695"/>
      <c r="BM31" s="695"/>
      <c r="BN31" s="695"/>
      <c r="BO31" s="695"/>
      <c r="BP31" s="695"/>
      <c r="BQ31" s="695"/>
      <c r="BR31" s="531"/>
      <c r="BS31" s="40"/>
    </row>
    <row r="32" spans="1:71" ht="15" customHeight="1">
      <c r="A32" s="472"/>
      <c r="B32" s="2019">
        <f>IF(L32&lt;&gt;"",MAX(B$7:B31)+1,"")</f>
        <v>24</v>
      </c>
      <c r="C32" s="2020"/>
      <c r="D32" s="2021">
        <v>2</v>
      </c>
      <c r="E32" s="2020"/>
      <c r="F32" s="2021">
        <v>2</v>
      </c>
      <c r="G32" s="2020"/>
      <c r="H32" s="1120" t="s">
        <v>1521</v>
      </c>
      <c r="I32" s="1188"/>
      <c r="J32" s="1189"/>
      <c r="K32" s="1166"/>
      <c r="L32" s="524" t="s">
        <v>1524</v>
      </c>
      <c r="M32" s="525"/>
      <c r="N32" s="525"/>
      <c r="O32" s="525"/>
      <c r="P32" s="525"/>
      <c r="Q32" s="525"/>
      <c r="R32" s="525"/>
      <c r="S32" s="525"/>
      <c r="T32" s="524" t="s">
        <v>1459</v>
      </c>
      <c r="U32" s="525"/>
      <c r="V32" s="526"/>
      <c r="W32" s="524" t="s">
        <v>338</v>
      </c>
      <c r="X32" s="526"/>
      <c r="Y32" s="1159"/>
      <c r="Z32" s="525"/>
      <c r="AA32" s="1159"/>
      <c r="AB32" s="1162" t="s">
        <v>1497</v>
      </c>
      <c r="AC32" s="1173"/>
      <c r="AD32" s="1173"/>
      <c r="AE32" s="1173"/>
      <c r="AF32" s="1174"/>
      <c r="AG32" s="524" t="s">
        <v>1482</v>
      </c>
      <c r="AH32" s="526"/>
      <c r="AI32" s="524" t="s">
        <v>1586</v>
      </c>
      <c r="AJ32" s="525"/>
      <c r="AK32" s="525"/>
      <c r="AL32" s="526"/>
      <c r="AM32" s="1162" t="s">
        <v>1494</v>
      </c>
      <c r="AN32" s="1173"/>
      <c r="AO32" s="1173"/>
      <c r="AP32" s="1173"/>
      <c r="AQ32" s="1174"/>
      <c r="AR32" s="524" t="s">
        <v>124</v>
      </c>
      <c r="AS32" s="526"/>
      <c r="AT32" s="524" t="s">
        <v>1580</v>
      </c>
      <c r="AU32" s="525"/>
      <c r="AV32" s="525"/>
      <c r="AW32" s="526"/>
      <c r="AX32" s="1171" t="s">
        <v>124</v>
      </c>
      <c r="AY32" s="695"/>
      <c r="AZ32" s="695"/>
      <c r="BA32" s="1162"/>
      <c r="BB32" s="497"/>
      <c r="BC32" s="1162"/>
      <c r="BD32" s="695"/>
      <c r="BE32" s="695"/>
      <c r="BF32" s="695"/>
      <c r="BG32" s="75"/>
      <c r="BH32" s="1174"/>
      <c r="BI32" s="75"/>
      <c r="BJ32" s="1174"/>
      <c r="BK32" s="695"/>
      <c r="BL32" s="695"/>
      <c r="BM32" s="695"/>
      <c r="BN32" s="695"/>
      <c r="BO32" s="695"/>
      <c r="BP32" s="695"/>
      <c r="BQ32" s="695"/>
      <c r="BR32" s="531"/>
      <c r="BS32" s="40"/>
    </row>
    <row r="33" spans="1:71" ht="15" customHeight="1">
      <c r="A33" s="472"/>
      <c r="B33" s="2019">
        <f>IF(L33&lt;&gt;"",MAX(B$7:B32)+1,"")</f>
        <v>25</v>
      </c>
      <c r="C33" s="2020"/>
      <c r="D33" s="2021">
        <v>1</v>
      </c>
      <c r="E33" s="2020"/>
      <c r="F33" s="2021">
        <v>3</v>
      </c>
      <c r="G33" s="2020"/>
      <c r="H33" s="1120" t="s">
        <v>1521</v>
      </c>
      <c r="I33" s="1188"/>
      <c r="J33" s="1189"/>
      <c r="K33" s="1166"/>
      <c r="L33" s="524" t="s">
        <v>1525</v>
      </c>
      <c r="M33" s="525"/>
      <c r="N33" s="525"/>
      <c r="O33" s="525"/>
      <c r="P33" s="525"/>
      <c r="Q33" s="525"/>
      <c r="R33" s="525"/>
      <c r="S33" s="525"/>
      <c r="T33" s="524" t="s">
        <v>1459</v>
      </c>
      <c r="U33" s="525"/>
      <c r="V33" s="526"/>
      <c r="W33" s="524" t="s">
        <v>338</v>
      </c>
      <c r="X33" s="526"/>
      <c r="Y33" s="1159"/>
      <c r="Z33" s="525"/>
      <c r="AA33" s="1159"/>
      <c r="AB33" s="1162" t="s">
        <v>1497</v>
      </c>
      <c r="AC33" s="1173"/>
      <c r="AD33" s="1173"/>
      <c r="AE33" s="1173"/>
      <c r="AF33" s="1174"/>
      <c r="AG33" s="524" t="s">
        <v>1482</v>
      </c>
      <c r="AH33" s="526"/>
      <c r="AI33" s="524" t="s">
        <v>1481</v>
      </c>
      <c r="AJ33" s="525"/>
      <c r="AK33" s="525"/>
      <c r="AL33" s="526"/>
      <c r="AM33" s="1162" t="s">
        <v>1494</v>
      </c>
      <c r="AN33" s="1173"/>
      <c r="AO33" s="1173"/>
      <c r="AP33" s="1173"/>
      <c r="AQ33" s="1174"/>
      <c r="AR33" s="524" t="s">
        <v>124</v>
      </c>
      <c r="AS33" s="526"/>
      <c r="AT33" s="524" t="s">
        <v>1579</v>
      </c>
      <c r="AU33" s="525"/>
      <c r="AV33" s="525"/>
      <c r="AW33" s="526"/>
      <c r="AX33" s="1171" t="s">
        <v>1463</v>
      </c>
      <c r="AY33" s="695" t="s">
        <v>336</v>
      </c>
      <c r="AZ33" s="695"/>
      <c r="BA33" s="1162" t="s">
        <v>474</v>
      </c>
      <c r="BB33" s="497"/>
      <c r="BC33" s="1162"/>
      <c r="BD33" s="695"/>
      <c r="BE33" s="695"/>
      <c r="BF33" s="695"/>
      <c r="BG33" s="75"/>
      <c r="BH33" s="1174"/>
      <c r="BI33" s="75"/>
      <c r="BJ33" s="1174"/>
      <c r="BK33" s="695"/>
      <c r="BL33" s="695"/>
      <c r="BM33" s="695"/>
      <c r="BN33" s="695"/>
      <c r="BO33" s="695"/>
      <c r="BP33" s="695"/>
      <c r="BQ33" s="695"/>
      <c r="BR33" s="531"/>
      <c r="BS33" s="40"/>
    </row>
    <row r="34" spans="1:71" ht="15" customHeight="1">
      <c r="A34" s="472"/>
      <c r="B34" s="2019">
        <f>IF(L34&lt;&gt;"",MAX(B$7:B33)+1,"")</f>
        <v>26</v>
      </c>
      <c r="C34" s="2020"/>
      <c r="D34" s="2021">
        <v>1</v>
      </c>
      <c r="E34" s="2020"/>
      <c r="F34" s="2021">
        <v>4</v>
      </c>
      <c r="G34" s="2020"/>
      <c r="H34" s="1120" t="s">
        <v>1521</v>
      </c>
      <c r="I34" s="1188"/>
      <c r="J34" s="1189"/>
      <c r="K34" s="1166"/>
      <c r="L34" s="524" t="s">
        <v>1526</v>
      </c>
      <c r="M34" s="525"/>
      <c r="N34" s="525"/>
      <c r="O34" s="525"/>
      <c r="P34" s="525"/>
      <c r="Q34" s="525"/>
      <c r="R34" s="525"/>
      <c r="S34" s="525"/>
      <c r="T34" s="524" t="s">
        <v>1459</v>
      </c>
      <c r="U34" s="525"/>
      <c r="V34" s="526"/>
      <c r="W34" s="524" t="s">
        <v>338</v>
      </c>
      <c r="X34" s="526"/>
      <c r="Y34" s="1159"/>
      <c r="Z34" s="525"/>
      <c r="AA34" s="1159"/>
      <c r="AB34" s="1162" t="s">
        <v>1497</v>
      </c>
      <c r="AC34" s="1173"/>
      <c r="AD34" s="1173"/>
      <c r="AE34" s="1173"/>
      <c r="AF34" s="1174"/>
      <c r="AG34" s="524" t="s">
        <v>1482</v>
      </c>
      <c r="AH34" s="526"/>
      <c r="AI34" s="524" t="s">
        <v>1586</v>
      </c>
      <c r="AJ34" s="525"/>
      <c r="AK34" s="525"/>
      <c r="AL34" s="526"/>
      <c r="AM34" s="1162" t="s">
        <v>1494</v>
      </c>
      <c r="AN34" s="1173"/>
      <c r="AO34" s="1173"/>
      <c r="AP34" s="1173"/>
      <c r="AQ34" s="1174"/>
      <c r="AR34" s="524" t="s">
        <v>1464</v>
      </c>
      <c r="AS34" s="526"/>
      <c r="AT34" s="524" t="s">
        <v>1580</v>
      </c>
      <c r="AU34" s="525"/>
      <c r="AV34" s="525"/>
      <c r="AW34" s="526"/>
      <c r="AX34" s="1171" t="s">
        <v>1463</v>
      </c>
      <c r="AY34" s="695" t="s">
        <v>336</v>
      </c>
      <c r="AZ34" s="695"/>
      <c r="BA34" s="1162" t="s">
        <v>474</v>
      </c>
      <c r="BB34" s="497"/>
      <c r="BC34" s="1162"/>
      <c r="BD34" s="695"/>
      <c r="BE34" s="695"/>
      <c r="BF34" s="695"/>
      <c r="BG34" s="75"/>
      <c r="BH34" s="1174"/>
      <c r="BI34" s="75"/>
      <c r="BJ34" s="1174"/>
      <c r="BK34" s="695"/>
      <c r="BL34" s="695"/>
      <c r="BM34" s="695"/>
      <c r="BN34" s="695"/>
      <c r="BO34" s="695"/>
      <c r="BP34" s="695"/>
      <c r="BQ34" s="695"/>
      <c r="BR34" s="531"/>
      <c r="BS34" s="40"/>
    </row>
    <row r="35" spans="1:71" ht="15" customHeight="1">
      <c r="A35" s="472"/>
      <c r="B35" s="2019">
        <f>IF(L35&lt;&gt;"",MAX(B$7:B34)+1,"")</f>
        <v>27</v>
      </c>
      <c r="C35" s="2020"/>
      <c r="D35" s="2021">
        <v>1</v>
      </c>
      <c r="E35" s="2020"/>
      <c r="F35" s="2021">
        <v>5</v>
      </c>
      <c r="G35" s="2020"/>
      <c r="H35" s="1120" t="s">
        <v>1521</v>
      </c>
      <c r="I35" s="1188"/>
      <c r="J35" s="1189"/>
      <c r="K35" s="1166"/>
      <c r="L35" s="524" t="s">
        <v>1527</v>
      </c>
      <c r="M35" s="525"/>
      <c r="N35" s="525"/>
      <c r="O35" s="525"/>
      <c r="P35" s="525"/>
      <c r="Q35" s="525"/>
      <c r="R35" s="525"/>
      <c r="S35" s="525"/>
      <c r="T35" s="524" t="s">
        <v>1459</v>
      </c>
      <c r="U35" s="525"/>
      <c r="V35" s="526"/>
      <c r="W35" s="524" t="s">
        <v>338</v>
      </c>
      <c r="X35" s="526"/>
      <c r="Y35" s="1159"/>
      <c r="Z35" s="525"/>
      <c r="AA35" s="1159"/>
      <c r="AB35" s="1162" t="s">
        <v>1497</v>
      </c>
      <c r="AC35" s="1173"/>
      <c r="AD35" s="1173"/>
      <c r="AE35" s="1173"/>
      <c r="AF35" s="1174"/>
      <c r="AG35" s="524" t="s">
        <v>1482</v>
      </c>
      <c r="AH35" s="526"/>
      <c r="AI35" s="524" t="s">
        <v>1586</v>
      </c>
      <c r="AJ35" s="525"/>
      <c r="AK35" s="525"/>
      <c r="AL35" s="526"/>
      <c r="AM35" s="1162" t="s">
        <v>1494</v>
      </c>
      <c r="AN35" s="1173"/>
      <c r="AO35" s="1173"/>
      <c r="AP35" s="1173"/>
      <c r="AQ35" s="1174"/>
      <c r="AR35" s="524" t="s">
        <v>1464</v>
      </c>
      <c r="AS35" s="526"/>
      <c r="AT35" s="524" t="s">
        <v>1580</v>
      </c>
      <c r="AU35" s="525"/>
      <c r="AV35" s="525"/>
      <c r="AW35" s="526"/>
      <c r="AX35" s="1171" t="s">
        <v>1463</v>
      </c>
      <c r="AY35" s="695" t="s">
        <v>336</v>
      </c>
      <c r="AZ35" s="695"/>
      <c r="BA35" s="1162" t="s">
        <v>474</v>
      </c>
      <c r="BB35" s="497"/>
      <c r="BC35" s="1162"/>
      <c r="BD35" s="695"/>
      <c r="BE35" s="695"/>
      <c r="BF35" s="695"/>
      <c r="BG35" s="75"/>
      <c r="BH35" s="1174"/>
      <c r="BI35" s="75"/>
      <c r="BJ35" s="1174"/>
      <c r="BK35" s="695"/>
      <c r="BL35" s="695"/>
      <c r="BM35" s="695"/>
      <c r="BN35" s="695"/>
      <c r="BO35" s="695"/>
      <c r="BP35" s="695"/>
      <c r="BQ35" s="695"/>
      <c r="BR35" s="531"/>
      <c r="BS35" s="40"/>
    </row>
    <row r="36" spans="1:71" ht="15" customHeight="1">
      <c r="A36" s="472"/>
      <c r="B36" s="2019">
        <f>IF(L36&lt;&gt;"",MAX(B$7:B35)+1,"")</f>
        <v>28</v>
      </c>
      <c r="C36" s="2020"/>
      <c r="D36" s="2021">
        <v>1</v>
      </c>
      <c r="E36" s="2020"/>
      <c r="F36" s="2021">
        <v>6</v>
      </c>
      <c r="G36" s="2020"/>
      <c r="H36" s="1120" t="s">
        <v>1456</v>
      </c>
      <c r="I36" s="1188"/>
      <c r="J36" s="1189"/>
      <c r="K36" s="1166"/>
      <c r="L36" s="524" t="s">
        <v>1528</v>
      </c>
      <c r="M36" s="525"/>
      <c r="N36" s="525"/>
      <c r="O36" s="525"/>
      <c r="P36" s="525"/>
      <c r="Q36" s="525"/>
      <c r="R36" s="525"/>
      <c r="S36" s="525"/>
      <c r="T36" s="524" t="s">
        <v>1459</v>
      </c>
      <c r="U36" s="525"/>
      <c r="V36" s="526"/>
      <c r="W36" s="524" t="s">
        <v>338</v>
      </c>
      <c r="X36" s="526"/>
      <c r="Y36" s="1159"/>
      <c r="Z36" s="525"/>
      <c r="AA36" s="1159"/>
      <c r="AB36" s="1162" t="s">
        <v>1497</v>
      </c>
      <c r="AC36" s="1173"/>
      <c r="AD36" s="1173"/>
      <c r="AE36" s="1173"/>
      <c r="AF36" s="1174"/>
      <c r="AG36" s="524" t="s">
        <v>1482</v>
      </c>
      <c r="AH36" s="526"/>
      <c r="AI36" s="524" t="s">
        <v>1499</v>
      </c>
      <c r="AJ36" s="525"/>
      <c r="AK36" s="525"/>
      <c r="AL36" s="526"/>
      <c r="AM36" s="1162" t="s">
        <v>1494</v>
      </c>
      <c r="AN36" s="1173"/>
      <c r="AO36" s="1173"/>
      <c r="AP36" s="1173"/>
      <c r="AQ36" s="1174"/>
      <c r="AR36" s="524" t="s">
        <v>124</v>
      </c>
      <c r="AS36" s="526"/>
      <c r="AT36" s="524" t="s">
        <v>1474</v>
      </c>
      <c r="AU36" s="525"/>
      <c r="AV36" s="525"/>
      <c r="AW36" s="526"/>
      <c r="AX36" s="1171" t="s">
        <v>124</v>
      </c>
      <c r="AY36" s="695"/>
      <c r="AZ36" s="695"/>
      <c r="BA36" s="1162"/>
      <c r="BB36" s="497"/>
      <c r="BC36" s="1162"/>
      <c r="BD36" s="695"/>
      <c r="BE36" s="695"/>
      <c r="BF36" s="695"/>
      <c r="BG36" s="75"/>
      <c r="BH36" s="1174"/>
      <c r="BI36" s="75"/>
      <c r="BJ36" s="1174"/>
      <c r="BK36" s="695"/>
      <c r="BL36" s="695"/>
      <c r="BM36" s="695"/>
      <c r="BN36" s="695"/>
      <c r="BO36" s="695"/>
      <c r="BP36" s="695"/>
      <c r="BQ36" s="695"/>
      <c r="BR36" s="531"/>
      <c r="BS36" s="40"/>
    </row>
    <row r="37" spans="1:71" ht="15" customHeight="1">
      <c r="A37" s="472"/>
      <c r="B37" s="2019">
        <f>IF(L37&lt;&gt;"",MAX(B$7:B36)+1,"")</f>
        <v>29</v>
      </c>
      <c r="C37" s="2020"/>
      <c r="D37" s="2021">
        <v>2</v>
      </c>
      <c r="E37" s="2020"/>
      <c r="F37" s="2021">
        <v>6</v>
      </c>
      <c r="G37" s="2020"/>
      <c r="H37" s="1120" t="s">
        <v>1456</v>
      </c>
      <c r="I37" s="1188"/>
      <c r="J37" s="1189"/>
      <c r="K37" s="1166"/>
      <c r="L37" s="524" t="s">
        <v>1529</v>
      </c>
      <c r="M37" s="525"/>
      <c r="N37" s="525"/>
      <c r="O37" s="525"/>
      <c r="P37" s="525"/>
      <c r="Q37" s="525"/>
      <c r="R37" s="525"/>
      <c r="S37" s="525"/>
      <c r="T37" s="524" t="s">
        <v>1459</v>
      </c>
      <c r="U37" s="525"/>
      <c r="V37" s="526"/>
      <c r="W37" s="524" t="s">
        <v>338</v>
      </c>
      <c r="X37" s="526"/>
      <c r="Y37" s="1159"/>
      <c r="Z37" s="525"/>
      <c r="AA37" s="1159"/>
      <c r="AB37" s="1162" t="s">
        <v>1497</v>
      </c>
      <c r="AC37" s="1173"/>
      <c r="AD37" s="1173"/>
      <c r="AE37" s="1173"/>
      <c r="AF37" s="1174"/>
      <c r="AG37" s="524" t="s">
        <v>1482</v>
      </c>
      <c r="AH37" s="526"/>
      <c r="AI37" s="524" t="s">
        <v>1499</v>
      </c>
      <c r="AJ37" s="525"/>
      <c r="AK37" s="525"/>
      <c r="AL37" s="526"/>
      <c r="AM37" s="1162" t="s">
        <v>1494</v>
      </c>
      <c r="AN37" s="1173"/>
      <c r="AO37" s="1173"/>
      <c r="AP37" s="1173"/>
      <c r="AQ37" s="1174"/>
      <c r="AR37" s="524" t="s">
        <v>124</v>
      </c>
      <c r="AS37" s="526"/>
      <c r="AT37" s="524" t="s">
        <v>1474</v>
      </c>
      <c r="AU37" s="525"/>
      <c r="AV37" s="525"/>
      <c r="AW37" s="526"/>
      <c r="AX37" s="1171" t="s">
        <v>124</v>
      </c>
      <c r="AY37" s="695"/>
      <c r="AZ37" s="695"/>
      <c r="BA37" s="1162"/>
      <c r="BB37" s="497"/>
      <c r="BC37" s="1162"/>
      <c r="BD37" s="695"/>
      <c r="BE37" s="695"/>
      <c r="BF37" s="695"/>
      <c r="BG37" s="75"/>
      <c r="BH37" s="1174"/>
      <c r="BI37" s="75"/>
      <c r="BJ37" s="1174"/>
      <c r="BK37" s="695"/>
      <c r="BL37" s="695"/>
      <c r="BM37" s="695"/>
      <c r="BN37" s="695"/>
      <c r="BO37" s="695"/>
      <c r="BP37" s="695"/>
      <c r="BQ37" s="695"/>
      <c r="BR37" s="531"/>
      <c r="BS37" s="40"/>
    </row>
    <row r="38" spans="1:71" ht="15" customHeight="1">
      <c r="A38" s="472"/>
      <c r="B38" s="2019">
        <f>IF(L38&lt;&gt;"",MAX(B$7:B37)+1,"")</f>
        <v>30</v>
      </c>
      <c r="C38" s="2020"/>
      <c r="D38" s="2021">
        <v>3</v>
      </c>
      <c r="E38" s="2020"/>
      <c r="F38" s="2021">
        <v>6</v>
      </c>
      <c r="G38" s="2020"/>
      <c r="H38" s="1120" t="s">
        <v>1456</v>
      </c>
      <c r="I38" s="1188"/>
      <c r="J38" s="1189"/>
      <c r="K38" s="1166"/>
      <c r="L38" s="524" t="s">
        <v>1530</v>
      </c>
      <c r="M38" s="525"/>
      <c r="N38" s="525"/>
      <c r="O38" s="525"/>
      <c r="P38" s="525"/>
      <c r="Q38" s="525"/>
      <c r="R38" s="525"/>
      <c r="S38" s="525"/>
      <c r="T38" s="524" t="s">
        <v>1459</v>
      </c>
      <c r="U38" s="525"/>
      <c r="V38" s="526"/>
      <c r="W38" s="524" t="s">
        <v>338</v>
      </c>
      <c r="X38" s="526"/>
      <c r="Y38" s="1159"/>
      <c r="Z38" s="525"/>
      <c r="AA38" s="1159"/>
      <c r="AB38" s="1162" t="s">
        <v>1497</v>
      </c>
      <c r="AC38" s="1173"/>
      <c r="AD38" s="1173"/>
      <c r="AE38" s="1173"/>
      <c r="AF38" s="1174"/>
      <c r="AG38" s="524" t="s">
        <v>1482</v>
      </c>
      <c r="AH38" s="526"/>
      <c r="AI38" s="524" t="s">
        <v>1499</v>
      </c>
      <c r="AJ38" s="525"/>
      <c r="AK38" s="525"/>
      <c r="AL38" s="526"/>
      <c r="AM38" s="1162" t="s">
        <v>1494</v>
      </c>
      <c r="AN38" s="1173"/>
      <c r="AO38" s="1173"/>
      <c r="AP38" s="1173"/>
      <c r="AQ38" s="1174"/>
      <c r="AR38" s="524" t="s">
        <v>124</v>
      </c>
      <c r="AS38" s="526"/>
      <c r="AT38" s="524" t="s">
        <v>1474</v>
      </c>
      <c r="AU38" s="525"/>
      <c r="AV38" s="525"/>
      <c r="AW38" s="526"/>
      <c r="AX38" s="1171" t="s">
        <v>124</v>
      </c>
      <c r="AY38" s="695"/>
      <c r="AZ38" s="695"/>
      <c r="BA38" s="1162"/>
      <c r="BB38" s="497"/>
      <c r="BC38" s="1162"/>
      <c r="BD38" s="695"/>
      <c r="BE38" s="695"/>
      <c r="BF38" s="695"/>
      <c r="BG38" s="75"/>
      <c r="BH38" s="1174"/>
      <c r="BI38" s="75"/>
      <c r="BJ38" s="1174"/>
      <c r="BK38" s="695"/>
      <c r="BL38" s="695"/>
      <c r="BM38" s="695"/>
      <c r="BN38" s="695"/>
      <c r="BO38" s="695"/>
      <c r="BP38" s="695"/>
      <c r="BQ38" s="695"/>
      <c r="BR38" s="531"/>
      <c r="BS38" s="40"/>
    </row>
    <row r="39" spans="1:71" ht="15" customHeight="1">
      <c r="A39" s="472"/>
      <c r="B39" s="2019">
        <f>IF(L39&lt;&gt;"",MAX(B$7:B38)+1,"")</f>
        <v>31</v>
      </c>
      <c r="C39" s="2020"/>
      <c r="D39" s="2021">
        <v>1</v>
      </c>
      <c r="E39" s="2020"/>
      <c r="F39" s="2021">
        <v>7</v>
      </c>
      <c r="G39" s="2020"/>
      <c r="H39" s="1120" t="s">
        <v>1521</v>
      </c>
      <c r="I39" s="1188"/>
      <c r="J39" s="1189"/>
      <c r="K39" s="1166"/>
      <c r="L39" s="524" t="s">
        <v>1531</v>
      </c>
      <c r="M39" s="525"/>
      <c r="N39" s="525"/>
      <c r="O39" s="525"/>
      <c r="P39" s="525"/>
      <c r="Q39" s="525"/>
      <c r="R39" s="525"/>
      <c r="S39" s="525"/>
      <c r="T39" s="524" t="s">
        <v>1459</v>
      </c>
      <c r="U39" s="525"/>
      <c r="V39" s="526"/>
      <c r="W39" s="524" t="s">
        <v>338</v>
      </c>
      <c r="X39" s="526"/>
      <c r="Y39" s="1159"/>
      <c r="Z39" s="525"/>
      <c r="AA39" s="1159"/>
      <c r="AB39" s="1162" t="s">
        <v>1497</v>
      </c>
      <c r="AC39" s="1173"/>
      <c r="AD39" s="1173"/>
      <c r="AE39" s="1173"/>
      <c r="AF39" s="1174"/>
      <c r="AG39" s="524" t="s">
        <v>1482</v>
      </c>
      <c r="AH39" s="526"/>
      <c r="AI39" s="524" t="s">
        <v>1499</v>
      </c>
      <c r="AJ39" s="525"/>
      <c r="AK39" s="525"/>
      <c r="AL39" s="526"/>
      <c r="AM39" s="1162" t="s">
        <v>1494</v>
      </c>
      <c r="AN39" s="1173"/>
      <c r="AO39" s="1173"/>
      <c r="AP39" s="1173"/>
      <c r="AQ39" s="1174"/>
      <c r="AR39" s="524" t="s">
        <v>124</v>
      </c>
      <c r="AS39" s="526"/>
      <c r="AT39" s="524" t="s">
        <v>1504</v>
      </c>
      <c r="AU39" s="525"/>
      <c r="AV39" s="525"/>
      <c r="AW39" s="526"/>
      <c r="AX39" s="1171" t="s">
        <v>124</v>
      </c>
      <c r="AY39" s="695"/>
      <c r="AZ39" s="695"/>
      <c r="BA39" s="1162"/>
      <c r="BB39" s="497"/>
      <c r="BC39" s="1162" t="s">
        <v>1502</v>
      </c>
      <c r="BD39" s="695"/>
      <c r="BE39" s="695"/>
      <c r="BF39" s="695"/>
      <c r="BG39" s="75"/>
      <c r="BH39" s="1174"/>
      <c r="BI39" s="75"/>
      <c r="BJ39" s="1174"/>
      <c r="BK39" s="695"/>
      <c r="BL39" s="695"/>
      <c r="BM39" s="695"/>
      <c r="BN39" s="695"/>
      <c r="BO39" s="695"/>
      <c r="BP39" s="695"/>
      <c r="BQ39" s="695"/>
      <c r="BR39" s="531"/>
      <c r="BS39" s="40"/>
    </row>
    <row r="40" spans="1:71" ht="15" customHeight="1">
      <c r="A40" s="472"/>
      <c r="B40" s="2019">
        <f>IF(L40&lt;&gt;"",MAX(B$7:B39)+1,"")</f>
        <v>32</v>
      </c>
      <c r="C40" s="2020"/>
      <c r="D40" s="2021">
        <v>2</v>
      </c>
      <c r="E40" s="2020"/>
      <c r="F40" s="2021">
        <v>7</v>
      </c>
      <c r="G40" s="2020"/>
      <c r="H40" s="1120" t="s">
        <v>1521</v>
      </c>
      <c r="I40" s="1188"/>
      <c r="J40" s="1189"/>
      <c r="K40" s="1166"/>
      <c r="L40" s="524" t="s">
        <v>1532</v>
      </c>
      <c r="M40" s="525"/>
      <c r="N40" s="525"/>
      <c r="O40" s="525"/>
      <c r="P40" s="525"/>
      <c r="Q40" s="525"/>
      <c r="R40" s="525"/>
      <c r="S40" s="525"/>
      <c r="T40" s="524" t="s">
        <v>1459</v>
      </c>
      <c r="U40" s="525"/>
      <c r="V40" s="526"/>
      <c r="W40" s="524" t="s">
        <v>338</v>
      </c>
      <c r="X40" s="526"/>
      <c r="Y40" s="1159"/>
      <c r="Z40" s="525"/>
      <c r="AA40" s="1159"/>
      <c r="AB40" s="1162" t="s">
        <v>1497</v>
      </c>
      <c r="AC40" s="1173"/>
      <c r="AD40" s="1173"/>
      <c r="AE40" s="1173"/>
      <c r="AF40" s="1174"/>
      <c r="AG40" s="524" t="s">
        <v>1482</v>
      </c>
      <c r="AH40" s="526"/>
      <c r="AI40" s="524" t="s">
        <v>1499</v>
      </c>
      <c r="AJ40" s="525"/>
      <c r="AK40" s="525"/>
      <c r="AL40" s="526"/>
      <c r="AM40" s="1162" t="s">
        <v>1494</v>
      </c>
      <c r="AN40" s="1173"/>
      <c r="AO40" s="1173"/>
      <c r="AP40" s="1173"/>
      <c r="AQ40" s="1174"/>
      <c r="AR40" s="524" t="s">
        <v>124</v>
      </c>
      <c r="AS40" s="526"/>
      <c r="AT40" s="524" t="s">
        <v>1504</v>
      </c>
      <c r="AU40" s="525"/>
      <c r="AV40" s="525"/>
      <c r="AW40" s="526"/>
      <c r="AX40" s="1171" t="s">
        <v>124</v>
      </c>
      <c r="AY40" s="695"/>
      <c r="AZ40" s="695"/>
      <c r="BA40" s="1162"/>
      <c r="BB40" s="497"/>
      <c r="BC40" s="1162" t="s">
        <v>1502</v>
      </c>
      <c r="BD40" s="695"/>
      <c r="BE40" s="695"/>
      <c r="BF40" s="695"/>
      <c r="BG40" s="75"/>
      <c r="BH40" s="1174"/>
      <c r="BI40" s="75"/>
      <c r="BJ40" s="1174"/>
      <c r="BK40" s="695"/>
      <c r="BL40" s="695"/>
      <c r="BM40" s="695"/>
      <c r="BN40" s="695"/>
      <c r="BO40" s="695"/>
      <c r="BP40" s="695"/>
      <c r="BQ40" s="695"/>
      <c r="BR40" s="531"/>
      <c r="BS40" s="40"/>
    </row>
    <row r="41" spans="1:71" ht="15" customHeight="1">
      <c r="A41" s="472"/>
      <c r="B41" s="2019">
        <f>IF(L41&lt;&gt;"",MAX(B$7:B40)+1,"")</f>
        <v>33</v>
      </c>
      <c r="C41" s="2020"/>
      <c r="D41" s="2021">
        <v>3</v>
      </c>
      <c r="E41" s="2020"/>
      <c r="F41" s="2021">
        <v>7</v>
      </c>
      <c r="G41" s="2020"/>
      <c r="H41" s="1120" t="s">
        <v>1521</v>
      </c>
      <c r="I41" s="1188"/>
      <c r="J41" s="1189"/>
      <c r="K41" s="1166"/>
      <c r="L41" s="524" t="s">
        <v>1533</v>
      </c>
      <c r="M41" s="525"/>
      <c r="N41" s="525"/>
      <c r="O41" s="525"/>
      <c r="P41" s="525"/>
      <c r="Q41" s="525"/>
      <c r="R41" s="525"/>
      <c r="S41" s="525"/>
      <c r="T41" s="524" t="s">
        <v>1459</v>
      </c>
      <c r="U41" s="525"/>
      <c r="V41" s="526"/>
      <c r="W41" s="524" t="s">
        <v>338</v>
      </c>
      <c r="X41" s="526"/>
      <c r="Y41" s="1159"/>
      <c r="Z41" s="525"/>
      <c r="AA41" s="1159"/>
      <c r="AB41" s="1162" t="s">
        <v>1497</v>
      </c>
      <c r="AC41" s="1173"/>
      <c r="AD41" s="1173"/>
      <c r="AE41" s="1173"/>
      <c r="AF41" s="1174"/>
      <c r="AG41" s="524" t="s">
        <v>1482</v>
      </c>
      <c r="AH41" s="526"/>
      <c r="AI41" s="524" t="s">
        <v>1499</v>
      </c>
      <c r="AJ41" s="525"/>
      <c r="AK41" s="525"/>
      <c r="AL41" s="526"/>
      <c r="AM41" s="1162" t="s">
        <v>1494</v>
      </c>
      <c r="AN41" s="1173"/>
      <c r="AO41" s="1173"/>
      <c r="AP41" s="1173"/>
      <c r="AQ41" s="1174"/>
      <c r="AR41" s="524" t="s">
        <v>124</v>
      </c>
      <c r="AS41" s="526"/>
      <c r="AT41" s="524" t="s">
        <v>1504</v>
      </c>
      <c r="AU41" s="525"/>
      <c r="AV41" s="525"/>
      <c r="AW41" s="526"/>
      <c r="AX41" s="1171" t="s">
        <v>124</v>
      </c>
      <c r="AY41" s="695"/>
      <c r="AZ41" s="695"/>
      <c r="BA41" s="1162"/>
      <c r="BB41" s="497"/>
      <c r="BC41" s="1162" t="s">
        <v>1502</v>
      </c>
      <c r="BD41" s="695"/>
      <c r="BE41" s="695"/>
      <c r="BF41" s="695"/>
      <c r="BG41" s="75"/>
      <c r="BH41" s="1174"/>
      <c r="BI41" s="75"/>
      <c r="BJ41" s="1174"/>
      <c r="BK41" s="695"/>
      <c r="BL41" s="695"/>
      <c r="BM41" s="695"/>
      <c r="BN41" s="695"/>
      <c r="BO41" s="695"/>
      <c r="BP41" s="695"/>
      <c r="BQ41" s="695"/>
      <c r="BR41" s="531"/>
      <c r="BS41" s="40"/>
    </row>
    <row r="42" spans="1:71" ht="15" customHeight="1">
      <c r="A42" s="472"/>
      <c r="B42" s="2019">
        <f>IF(L42&lt;&gt;"",MAX(B$7:B41)+1,"")</f>
        <v>34</v>
      </c>
      <c r="C42" s="2020"/>
      <c r="D42" s="2021">
        <v>1</v>
      </c>
      <c r="E42" s="2020"/>
      <c r="F42" s="2021">
        <v>8</v>
      </c>
      <c r="G42" s="2020"/>
      <c r="H42" s="1120" t="s">
        <v>1521</v>
      </c>
      <c r="I42" s="1188"/>
      <c r="J42" s="1189"/>
      <c r="K42" s="1166"/>
      <c r="L42" s="524" t="s">
        <v>1534</v>
      </c>
      <c r="M42" s="525"/>
      <c r="N42" s="525"/>
      <c r="O42" s="525"/>
      <c r="P42" s="525"/>
      <c r="Q42" s="525"/>
      <c r="R42" s="525"/>
      <c r="S42" s="525"/>
      <c r="T42" s="524" t="s">
        <v>1459</v>
      </c>
      <c r="U42" s="525"/>
      <c r="V42" s="526"/>
      <c r="W42" s="524" t="s">
        <v>338</v>
      </c>
      <c r="X42" s="526"/>
      <c r="Y42" s="1159"/>
      <c r="Z42" s="525"/>
      <c r="AA42" s="1159"/>
      <c r="AB42" s="1162" t="s">
        <v>1497</v>
      </c>
      <c r="AC42" s="1173"/>
      <c r="AD42" s="1173"/>
      <c r="AE42" s="1173"/>
      <c r="AF42" s="1174"/>
      <c r="AG42" s="524" t="s">
        <v>1482</v>
      </c>
      <c r="AH42" s="526"/>
      <c r="AI42" s="524" t="s">
        <v>1481</v>
      </c>
      <c r="AJ42" s="525"/>
      <c r="AK42" s="525"/>
      <c r="AL42" s="526"/>
      <c r="AM42" s="1162" t="s">
        <v>1494</v>
      </c>
      <c r="AN42" s="1173"/>
      <c r="AO42" s="1173"/>
      <c r="AP42" s="1173"/>
      <c r="AQ42" s="1174"/>
      <c r="AR42" s="524" t="s">
        <v>124</v>
      </c>
      <c r="AS42" s="526"/>
      <c r="AT42" s="524" t="s">
        <v>1579</v>
      </c>
      <c r="AU42" s="525"/>
      <c r="AV42" s="525"/>
      <c r="AW42" s="526"/>
      <c r="AX42" s="1171" t="s">
        <v>124</v>
      </c>
      <c r="AY42" s="695"/>
      <c r="AZ42" s="695"/>
      <c r="BA42" s="1162"/>
      <c r="BB42" s="497"/>
      <c r="BC42" s="1162" t="s">
        <v>1581</v>
      </c>
      <c r="BD42" s="695"/>
      <c r="BE42" s="695"/>
      <c r="BF42" s="695"/>
      <c r="BG42" s="75"/>
      <c r="BH42" s="1174"/>
      <c r="BI42" s="75"/>
      <c r="BJ42" s="1174"/>
      <c r="BK42" s="695"/>
      <c r="BL42" s="695"/>
      <c r="BM42" s="695"/>
      <c r="BN42" s="695"/>
      <c r="BO42" s="695"/>
      <c r="BP42" s="695"/>
      <c r="BQ42" s="695"/>
      <c r="BR42" s="531"/>
      <c r="BS42" s="40"/>
    </row>
    <row r="43" spans="1:71" ht="15" customHeight="1">
      <c r="A43" s="472"/>
      <c r="B43" s="2019">
        <f>IF(L43&lt;&gt;"",MAX(B$7:B42)+1,"")</f>
        <v>35</v>
      </c>
      <c r="C43" s="2020"/>
      <c r="D43" s="2021">
        <v>2</v>
      </c>
      <c r="E43" s="2020"/>
      <c r="F43" s="2021">
        <v>8</v>
      </c>
      <c r="G43" s="2020"/>
      <c r="H43" s="1120" t="s">
        <v>1521</v>
      </c>
      <c r="I43" s="1188"/>
      <c r="J43" s="1189"/>
      <c r="K43" s="1166"/>
      <c r="L43" s="524" t="s">
        <v>1535</v>
      </c>
      <c r="M43" s="525"/>
      <c r="N43" s="525"/>
      <c r="O43" s="525"/>
      <c r="P43" s="525"/>
      <c r="Q43" s="525"/>
      <c r="R43" s="525"/>
      <c r="S43" s="525"/>
      <c r="T43" s="524" t="s">
        <v>1459</v>
      </c>
      <c r="U43" s="525"/>
      <c r="V43" s="526"/>
      <c r="W43" s="524" t="s">
        <v>338</v>
      </c>
      <c r="X43" s="526"/>
      <c r="Y43" s="1159"/>
      <c r="Z43" s="525"/>
      <c r="AA43" s="1159"/>
      <c r="AB43" s="1162" t="s">
        <v>1497</v>
      </c>
      <c r="AC43" s="1173"/>
      <c r="AD43" s="1173"/>
      <c r="AE43" s="1173"/>
      <c r="AF43" s="1174"/>
      <c r="AG43" s="524" t="s">
        <v>1482</v>
      </c>
      <c r="AH43" s="526"/>
      <c r="AI43" s="524" t="s">
        <v>1481</v>
      </c>
      <c r="AJ43" s="525"/>
      <c r="AK43" s="525"/>
      <c r="AL43" s="526"/>
      <c r="AM43" s="1162" t="s">
        <v>1494</v>
      </c>
      <c r="AN43" s="1173"/>
      <c r="AO43" s="1173"/>
      <c r="AP43" s="1173"/>
      <c r="AQ43" s="1174"/>
      <c r="AR43" s="524" t="s">
        <v>124</v>
      </c>
      <c r="AS43" s="526"/>
      <c r="AT43" s="524" t="s">
        <v>1579</v>
      </c>
      <c r="AU43" s="525"/>
      <c r="AV43" s="525"/>
      <c r="AW43" s="526"/>
      <c r="AX43" s="1171" t="s">
        <v>124</v>
      </c>
      <c r="AY43" s="695"/>
      <c r="AZ43" s="695"/>
      <c r="BA43" s="1162"/>
      <c r="BB43" s="497"/>
      <c r="BC43" s="1162" t="s">
        <v>1581</v>
      </c>
      <c r="BD43" s="695"/>
      <c r="BE43" s="695"/>
      <c r="BF43" s="695"/>
      <c r="BG43" s="75"/>
      <c r="BH43" s="1174"/>
      <c r="BI43" s="75"/>
      <c r="BJ43" s="1174"/>
      <c r="BK43" s="695"/>
      <c r="BL43" s="695"/>
      <c r="BM43" s="695"/>
      <c r="BN43" s="695"/>
      <c r="BO43" s="695"/>
      <c r="BP43" s="695"/>
      <c r="BQ43" s="695"/>
      <c r="BR43" s="531"/>
      <c r="BS43" s="40"/>
    </row>
    <row r="44" spans="1:71" ht="15" customHeight="1">
      <c r="A44" s="472"/>
      <c r="B44" s="2019">
        <f>IF(L44&lt;&gt;"",MAX(B$7:B43)+1,"")</f>
        <v>36</v>
      </c>
      <c r="C44" s="2020"/>
      <c r="D44" s="2021">
        <v>3</v>
      </c>
      <c r="E44" s="2020"/>
      <c r="F44" s="2021">
        <v>8</v>
      </c>
      <c r="G44" s="2020"/>
      <c r="H44" s="1120" t="s">
        <v>1521</v>
      </c>
      <c r="I44" s="1188"/>
      <c r="J44" s="1189"/>
      <c r="K44" s="1166"/>
      <c r="L44" s="524" t="s">
        <v>1536</v>
      </c>
      <c r="M44" s="525"/>
      <c r="N44" s="525"/>
      <c r="O44" s="525"/>
      <c r="P44" s="525"/>
      <c r="Q44" s="525"/>
      <c r="R44" s="525"/>
      <c r="S44" s="525"/>
      <c r="T44" s="524" t="s">
        <v>1459</v>
      </c>
      <c r="U44" s="525"/>
      <c r="V44" s="526"/>
      <c r="W44" s="524" t="s">
        <v>338</v>
      </c>
      <c r="X44" s="526"/>
      <c r="Y44" s="1159"/>
      <c r="Z44" s="525"/>
      <c r="AA44" s="1159"/>
      <c r="AB44" s="1162" t="s">
        <v>1497</v>
      </c>
      <c r="AC44" s="1173"/>
      <c r="AD44" s="1173"/>
      <c r="AE44" s="1173"/>
      <c r="AF44" s="1174"/>
      <c r="AG44" s="524" t="s">
        <v>1482</v>
      </c>
      <c r="AH44" s="526"/>
      <c r="AI44" s="524" t="s">
        <v>1481</v>
      </c>
      <c r="AJ44" s="525"/>
      <c r="AK44" s="525"/>
      <c r="AL44" s="526"/>
      <c r="AM44" s="1162" t="s">
        <v>1494</v>
      </c>
      <c r="AN44" s="1173"/>
      <c r="AO44" s="1173"/>
      <c r="AP44" s="1173"/>
      <c r="AQ44" s="1174"/>
      <c r="AR44" s="524" t="s">
        <v>124</v>
      </c>
      <c r="AS44" s="526"/>
      <c r="AT44" s="524" t="s">
        <v>1579</v>
      </c>
      <c r="AU44" s="525"/>
      <c r="AV44" s="525"/>
      <c r="AW44" s="526"/>
      <c r="AX44" s="1171" t="s">
        <v>124</v>
      </c>
      <c r="AY44" s="695"/>
      <c r="AZ44" s="695"/>
      <c r="BA44" s="1162"/>
      <c r="BB44" s="497"/>
      <c r="BC44" s="1162" t="s">
        <v>1581</v>
      </c>
      <c r="BD44" s="695"/>
      <c r="BE44" s="695"/>
      <c r="BF44" s="695"/>
      <c r="BG44" s="75"/>
      <c r="BH44" s="1174"/>
      <c r="BI44" s="75"/>
      <c r="BJ44" s="1174"/>
      <c r="BK44" s="695"/>
      <c r="BL44" s="695"/>
      <c r="BM44" s="695"/>
      <c r="BN44" s="695"/>
      <c r="BO44" s="695"/>
      <c r="BP44" s="695"/>
      <c r="BQ44" s="695"/>
      <c r="BR44" s="531"/>
      <c r="BS44" s="40"/>
    </row>
    <row r="45" spans="1:71" ht="15" customHeight="1">
      <c r="A45" s="472"/>
      <c r="B45" s="2019">
        <f>IF(L45&lt;&gt;"",MAX(B$7:B44)+1,"")</f>
        <v>37</v>
      </c>
      <c r="C45" s="2020"/>
      <c r="D45" s="2021">
        <v>1</v>
      </c>
      <c r="E45" s="2020"/>
      <c r="F45" s="2021">
        <v>9</v>
      </c>
      <c r="G45" s="2020"/>
      <c r="H45" s="1120" t="s">
        <v>1521</v>
      </c>
      <c r="I45" s="1188"/>
      <c r="J45" s="1189"/>
      <c r="K45" s="1166"/>
      <c r="L45" s="524" t="s">
        <v>1537</v>
      </c>
      <c r="M45" s="525"/>
      <c r="N45" s="525"/>
      <c r="O45" s="525"/>
      <c r="P45" s="525"/>
      <c r="Q45" s="525"/>
      <c r="R45" s="525"/>
      <c r="S45" s="525"/>
      <c r="T45" s="524" t="s">
        <v>1459</v>
      </c>
      <c r="U45" s="525"/>
      <c r="V45" s="526"/>
      <c r="W45" s="524" t="s">
        <v>338</v>
      </c>
      <c r="X45" s="526"/>
      <c r="Y45" s="1159"/>
      <c r="Z45" s="525"/>
      <c r="AA45" s="1159"/>
      <c r="AB45" s="1162" t="s">
        <v>1497</v>
      </c>
      <c r="AC45" s="1173"/>
      <c r="AD45" s="1173"/>
      <c r="AE45" s="1173"/>
      <c r="AF45" s="1174"/>
      <c r="AG45" s="524" t="s">
        <v>1482</v>
      </c>
      <c r="AH45" s="526"/>
      <c r="AI45" s="524" t="s">
        <v>1481</v>
      </c>
      <c r="AJ45" s="525"/>
      <c r="AK45" s="525"/>
      <c r="AL45" s="526"/>
      <c r="AM45" s="1162" t="s">
        <v>1494</v>
      </c>
      <c r="AN45" s="1173"/>
      <c r="AO45" s="1173"/>
      <c r="AP45" s="1173"/>
      <c r="AQ45" s="1174"/>
      <c r="AR45" s="524" t="s">
        <v>124</v>
      </c>
      <c r="AS45" s="526"/>
      <c r="AT45" s="524" t="s">
        <v>1579</v>
      </c>
      <c r="AU45" s="525"/>
      <c r="AV45" s="525"/>
      <c r="AW45" s="526"/>
      <c r="AX45" s="1171" t="s">
        <v>124</v>
      </c>
      <c r="AY45" s="695"/>
      <c r="AZ45" s="695"/>
      <c r="BA45" s="1162"/>
      <c r="BB45" s="497"/>
      <c r="BC45" s="1162" t="s">
        <v>1581</v>
      </c>
      <c r="BD45" s="695"/>
      <c r="BE45" s="695"/>
      <c r="BF45" s="695"/>
      <c r="BG45" s="75"/>
      <c r="BH45" s="1174"/>
      <c r="BI45" s="75"/>
      <c r="BJ45" s="1174"/>
      <c r="BK45" s="695"/>
      <c r="BL45" s="695"/>
      <c r="BM45" s="695"/>
      <c r="BN45" s="695"/>
      <c r="BO45" s="695"/>
      <c r="BP45" s="695"/>
      <c r="BQ45" s="695"/>
      <c r="BR45" s="531"/>
      <c r="BS45" s="40"/>
    </row>
    <row r="46" spans="1:71" ht="15" customHeight="1">
      <c r="A46" s="472"/>
      <c r="B46" s="2019">
        <f>IF(L46&lt;&gt;"",MAX(B$7:B45)+1,"")</f>
        <v>38</v>
      </c>
      <c r="C46" s="2020"/>
      <c r="D46" s="2021">
        <v>2</v>
      </c>
      <c r="E46" s="2020"/>
      <c r="F46" s="2021">
        <v>9</v>
      </c>
      <c r="G46" s="2020"/>
      <c r="H46" s="1120" t="s">
        <v>1521</v>
      </c>
      <c r="I46" s="1188"/>
      <c r="J46" s="1189"/>
      <c r="K46" s="1166"/>
      <c r="L46" s="524" t="s">
        <v>1538</v>
      </c>
      <c r="M46" s="525"/>
      <c r="N46" s="525"/>
      <c r="O46" s="525"/>
      <c r="P46" s="525"/>
      <c r="Q46" s="525"/>
      <c r="R46" s="525"/>
      <c r="S46" s="525"/>
      <c r="T46" s="524" t="s">
        <v>1459</v>
      </c>
      <c r="U46" s="525"/>
      <c r="V46" s="526"/>
      <c r="W46" s="524" t="s">
        <v>338</v>
      </c>
      <c r="X46" s="526"/>
      <c r="Y46" s="1159"/>
      <c r="Z46" s="525"/>
      <c r="AA46" s="1159"/>
      <c r="AB46" s="1162" t="s">
        <v>1497</v>
      </c>
      <c r="AC46" s="1173"/>
      <c r="AD46" s="1173"/>
      <c r="AE46" s="1173"/>
      <c r="AF46" s="1174"/>
      <c r="AG46" s="524" t="s">
        <v>1482</v>
      </c>
      <c r="AH46" s="526"/>
      <c r="AI46" s="524" t="s">
        <v>1481</v>
      </c>
      <c r="AJ46" s="525"/>
      <c r="AK46" s="525"/>
      <c r="AL46" s="526"/>
      <c r="AM46" s="1162" t="s">
        <v>1494</v>
      </c>
      <c r="AN46" s="1173"/>
      <c r="AO46" s="1173"/>
      <c r="AP46" s="1173"/>
      <c r="AQ46" s="1174"/>
      <c r="AR46" s="524" t="s">
        <v>124</v>
      </c>
      <c r="AS46" s="526"/>
      <c r="AT46" s="524" t="s">
        <v>1579</v>
      </c>
      <c r="AU46" s="525"/>
      <c r="AV46" s="525"/>
      <c r="AW46" s="526"/>
      <c r="AX46" s="1171" t="s">
        <v>124</v>
      </c>
      <c r="AY46" s="695"/>
      <c r="AZ46" s="695"/>
      <c r="BA46" s="1162"/>
      <c r="BB46" s="497"/>
      <c r="BC46" s="1162" t="s">
        <v>1581</v>
      </c>
      <c r="BD46" s="695"/>
      <c r="BE46" s="695"/>
      <c r="BF46" s="695"/>
      <c r="BG46" s="75"/>
      <c r="BH46" s="1174"/>
      <c r="BI46" s="75"/>
      <c r="BJ46" s="1174"/>
      <c r="BK46" s="695"/>
      <c r="BL46" s="695"/>
      <c r="BM46" s="695"/>
      <c r="BN46" s="695"/>
      <c r="BO46" s="695"/>
      <c r="BP46" s="695"/>
      <c r="BQ46" s="695"/>
      <c r="BR46" s="531"/>
      <c r="BS46" s="40"/>
    </row>
    <row r="47" spans="1:71" ht="15" customHeight="1">
      <c r="A47" s="472"/>
      <c r="B47" s="2019">
        <f>IF(L47&lt;&gt;"",MAX(B$7:B46)+1,"")</f>
        <v>39</v>
      </c>
      <c r="C47" s="2020"/>
      <c r="D47" s="2021">
        <v>3</v>
      </c>
      <c r="E47" s="2020"/>
      <c r="F47" s="2021">
        <v>9</v>
      </c>
      <c r="G47" s="2020"/>
      <c r="H47" s="1120" t="s">
        <v>1521</v>
      </c>
      <c r="I47" s="1188"/>
      <c r="J47" s="1189"/>
      <c r="K47" s="1166"/>
      <c r="L47" s="524" t="s">
        <v>1539</v>
      </c>
      <c r="M47" s="525"/>
      <c r="N47" s="525"/>
      <c r="O47" s="525"/>
      <c r="P47" s="525"/>
      <c r="Q47" s="525"/>
      <c r="R47" s="525"/>
      <c r="S47" s="525"/>
      <c r="T47" s="524" t="s">
        <v>1459</v>
      </c>
      <c r="U47" s="525"/>
      <c r="V47" s="526"/>
      <c r="W47" s="524" t="s">
        <v>338</v>
      </c>
      <c r="X47" s="526"/>
      <c r="Y47" s="1159"/>
      <c r="Z47" s="525"/>
      <c r="AA47" s="1159"/>
      <c r="AB47" s="1162" t="s">
        <v>1497</v>
      </c>
      <c r="AC47" s="1173"/>
      <c r="AD47" s="1173"/>
      <c r="AE47" s="1173"/>
      <c r="AF47" s="1174"/>
      <c r="AG47" s="524" t="s">
        <v>1482</v>
      </c>
      <c r="AH47" s="526"/>
      <c r="AI47" s="524" t="s">
        <v>1481</v>
      </c>
      <c r="AJ47" s="525"/>
      <c r="AK47" s="525"/>
      <c r="AL47" s="526"/>
      <c r="AM47" s="1162" t="s">
        <v>1494</v>
      </c>
      <c r="AN47" s="1173"/>
      <c r="AO47" s="1173"/>
      <c r="AP47" s="1173"/>
      <c r="AQ47" s="1174"/>
      <c r="AR47" s="524" t="s">
        <v>124</v>
      </c>
      <c r="AS47" s="526"/>
      <c r="AT47" s="524" t="s">
        <v>1579</v>
      </c>
      <c r="AU47" s="525"/>
      <c r="AV47" s="525"/>
      <c r="AW47" s="526"/>
      <c r="AX47" s="1171" t="s">
        <v>124</v>
      </c>
      <c r="AY47" s="695"/>
      <c r="AZ47" s="695"/>
      <c r="BA47" s="1162"/>
      <c r="BB47" s="497"/>
      <c r="BC47" s="1162" t="s">
        <v>1581</v>
      </c>
      <c r="BD47" s="695"/>
      <c r="BE47" s="695"/>
      <c r="BF47" s="695"/>
      <c r="BG47" s="75"/>
      <c r="BH47" s="1174"/>
      <c r="BI47" s="75"/>
      <c r="BJ47" s="1174"/>
      <c r="BK47" s="695"/>
      <c r="BL47" s="695"/>
      <c r="BM47" s="695"/>
      <c r="BN47" s="695"/>
      <c r="BO47" s="695"/>
      <c r="BP47" s="695"/>
      <c r="BQ47" s="695"/>
      <c r="BR47" s="531"/>
      <c r="BS47" s="40"/>
    </row>
    <row r="48" spans="1:71" ht="15" customHeight="1">
      <c r="A48" s="472"/>
      <c r="B48" s="2019">
        <f>IF(L48&lt;&gt;"",MAX(B$7:B47)+1,"")</f>
        <v>40</v>
      </c>
      <c r="C48" s="2020"/>
      <c r="D48" s="2021">
        <v>1</v>
      </c>
      <c r="E48" s="2020"/>
      <c r="F48" s="2021">
        <v>10</v>
      </c>
      <c r="G48" s="2020"/>
      <c r="H48" s="1120" t="s">
        <v>1456</v>
      </c>
      <c r="I48" s="1188"/>
      <c r="J48" s="1189"/>
      <c r="K48" s="1166"/>
      <c r="L48" s="524" t="s">
        <v>1540</v>
      </c>
      <c r="M48" s="525"/>
      <c r="N48" s="525"/>
      <c r="O48" s="525"/>
      <c r="P48" s="525"/>
      <c r="Q48" s="525"/>
      <c r="R48" s="525"/>
      <c r="S48" s="525"/>
      <c r="T48" s="524" t="s">
        <v>1459</v>
      </c>
      <c r="U48" s="525"/>
      <c r="V48" s="526"/>
      <c r="W48" s="524" t="s">
        <v>338</v>
      </c>
      <c r="X48" s="526"/>
      <c r="Y48" s="1159"/>
      <c r="Z48" s="525"/>
      <c r="AA48" s="1159"/>
      <c r="AB48" s="1162" t="s">
        <v>1497</v>
      </c>
      <c r="AC48" s="1173"/>
      <c r="AD48" s="1173"/>
      <c r="AE48" s="1173"/>
      <c r="AF48" s="1174"/>
      <c r="AG48" s="524" t="s">
        <v>1482</v>
      </c>
      <c r="AH48" s="526"/>
      <c r="AI48" s="524" t="s">
        <v>1481</v>
      </c>
      <c r="AJ48" s="525"/>
      <c r="AK48" s="525"/>
      <c r="AL48" s="526"/>
      <c r="AM48" s="1162" t="s">
        <v>1494</v>
      </c>
      <c r="AN48" s="1173"/>
      <c r="AO48" s="1173"/>
      <c r="AP48" s="1173"/>
      <c r="AQ48" s="1174"/>
      <c r="AR48" s="524" t="s">
        <v>124</v>
      </c>
      <c r="AS48" s="526"/>
      <c r="AT48" s="524" t="s">
        <v>1474</v>
      </c>
      <c r="AU48" s="525"/>
      <c r="AV48" s="525"/>
      <c r="AW48" s="526"/>
      <c r="AX48" s="1171" t="s">
        <v>124</v>
      </c>
      <c r="AY48" s="695"/>
      <c r="AZ48" s="695"/>
      <c r="BA48" s="1162"/>
      <c r="BB48" s="497"/>
      <c r="BC48" s="1162"/>
      <c r="BD48" s="695"/>
      <c r="BE48" s="695"/>
      <c r="BF48" s="695"/>
      <c r="BG48" s="75"/>
      <c r="BH48" s="1174"/>
      <c r="BI48" s="75"/>
      <c r="BJ48" s="1174"/>
      <c r="BK48" s="695"/>
      <c r="BL48" s="695"/>
      <c r="BM48" s="695"/>
      <c r="BN48" s="695"/>
      <c r="BO48" s="695"/>
      <c r="BP48" s="695"/>
      <c r="BQ48" s="695"/>
      <c r="BR48" s="531"/>
      <c r="BS48" s="40"/>
    </row>
    <row r="49" spans="1:71" ht="15" customHeight="1">
      <c r="A49" s="472"/>
      <c r="B49" s="2019">
        <f>IF(L49&lt;&gt;"",MAX(B$7:B48)+1,"")</f>
        <v>41</v>
      </c>
      <c r="C49" s="2020"/>
      <c r="D49" s="2021">
        <v>2</v>
      </c>
      <c r="E49" s="2020"/>
      <c r="F49" s="2021">
        <v>10</v>
      </c>
      <c r="G49" s="2020"/>
      <c r="H49" s="1120" t="s">
        <v>1456</v>
      </c>
      <c r="I49" s="1188"/>
      <c r="J49" s="1189"/>
      <c r="K49" s="1166"/>
      <c r="L49" s="524" t="s">
        <v>1541</v>
      </c>
      <c r="M49" s="525"/>
      <c r="N49" s="525"/>
      <c r="O49" s="525"/>
      <c r="P49" s="525"/>
      <c r="Q49" s="525"/>
      <c r="R49" s="525"/>
      <c r="S49" s="525"/>
      <c r="T49" s="524" t="s">
        <v>1459</v>
      </c>
      <c r="U49" s="525"/>
      <c r="V49" s="526"/>
      <c r="W49" s="524" t="s">
        <v>338</v>
      </c>
      <c r="X49" s="526"/>
      <c r="Y49" s="1159"/>
      <c r="Z49" s="525"/>
      <c r="AA49" s="1159"/>
      <c r="AB49" s="1162" t="s">
        <v>1497</v>
      </c>
      <c r="AC49" s="1173"/>
      <c r="AD49" s="1173"/>
      <c r="AE49" s="1173"/>
      <c r="AF49" s="1174"/>
      <c r="AG49" s="524" t="s">
        <v>1482</v>
      </c>
      <c r="AH49" s="526"/>
      <c r="AI49" s="524" t="s">
        <v>1481</v>
      </c>
      <c r="AJ49" s="525"/>
      <c r="AK49" s="525"/>
      <c r="AL49" s="526"/>
      <c r="AM49" s="1162" t="s">
        <v>1494</v>
      </c>
      <c r="AN49" s="1173"/>
      <c r="AO49" s="1173"/>
      <c r="AP49" s="1173"/>
      <c r="AQ49" s="1174"/>
      <c r="AR49" s="524" t="s">
        <v>124</v>
      </c>
      <c r="AS49" s="526"/>
      <c r="AT49" s="524" t="s">
        <v>1474</v>
      </c>
      <c r="AU49" s="525"/>
      <c r="AV49" s="525"/>
      <c r="AW49" s="526"/>
      <c r="AX49" s="1171" t="s">
        <v>124</v>
      </c>
      <c r="AY49" s="695"/>
      <c r="AZ49" s="695"/>
      <c r="BA49" s="1162"/>
      <c r="BB49" s="497"/>
      <c r="BC49" s="1162"/>
      <c r="BD49" s="695"/>
      <c r="BE49" s="695"/>
      <c r="BF49" s="695"/>
      <c r="BG49" s="75"/>
      <c r="BH49" s="1174"/>
      <c r="BI49" s="75"/>
      <c r="BJ49" s="1174"/>
      <c r="BK49" s="695"/>
      <c r="BL49" s="695"/>
      <c r="BM49" s="695"/>
      <c r="BN49" s="695"/>
      <c r="BO49" s="695"/>
      <c r="BP49" s="695"/>
      <c r="BQ49" s="695"/>
      <c r="BR49" s="531"/>
      <c r="BS49" s="40"/>
    </row>
    <row r="50" spans="1:71" ht="15" customHeight="1">
      <c r="A50" s="472"/>
      <c r="B50" s="2043">
        <f>IF(L50&lt;&gt;"",MAX(B$7:B49)+1,"")</f>
        <v>42</v>
      </c>
      <c r="C50" s="2044"/>
      <c r="D50" s="2045">
        <v>3</v>
      </c>
      <c r="E50" s="2044"/>
      <c r="F50" s="2045">
        <v>10</v>
      </c>
      <c r="G50" s="2044"/>
      <c r="H50" s="1119" t="s">
        <v>1456</v>
      </c>
      <c r="I50" s="1191"/>
      <c r="J50" s="1192"/>
      <c r="K50" s="1190"/>
      <c r="L50" s="532" t="s">
        <v>1542</v>
      </c>
      <c r="M50" s="533"/>
      <c r="N50" s="533"/>
      <c r="O50" s="533"/>
      <c r="P50" s="533"/>
      <c r="Q50" s="533"/>
      <c r="R50" s="533"/>
      <c r="S50" s="533"/>
      <c r="T50" s="532" t="s">
        <v>1459</v>
      </c>
      <c r="U50" s="533"/>
      <c r="V50" s="534"/>
      <c r="W50" s="532" t="s">
        <v>338</v>
      </c>
      <c r="X50" s="534"/>
      <c r="Y50" s="1160"/>
      <c r="Z50" s="533"/>
      <c r="AA50" s="1160"/>
      <c r="AB50" s="1164" t="s">
        <v>1497</v>
      </c>
      <c r="AC50" s="509"/>
      <c r="AD50" s="509"/>
      <c r="AE50" s="509"/>
      <c r="AF50" s="1175"/>
      <c r="AG50" s="532" t="s">
        <v>1482</v>
      </c>
      <c r="AH50" s="534"/>
      <c r="AI50" s="532" t="s">
        <v>1481</v>
      </c>
      <c r="AJ50" s="533"/>
      <c r="AK50" s="533"/>
      <c r="AL50" s="534"/>
      <c r="AM50" s="1164" t="s">
        <v>1494</v>
      </c>
      <c r="AN50" s="509"/>
      <c r="AO50" s="509"/>
      <c r="AP50" s="509"/>
      <c r="AQ50" s="1175"/>
      <c r="AR50" s="532" t="s">
        <v>124</v>
      </c>
      <c r="AS50" s="534"/>
      <c r="AT50" s="532" t="s">
        <v>1474</v>
      </c>
      <c r="AU50" s="533"/>
      <c r="AV50" s="533"/>
      <c r="AW50" s="534"/>
      <c r="AX50" s="1172" t="s">
        <v>124</v>
      </c>
      <c r="AY50" s="1163"/>
      <c r="AZ50" s="1163"/>
      <c r="BA50" s="1164"/>
      <c r="BB50" s="1165"/>
      <c r="BC50" s="1164"/>
      <c r="BD50" s="1163"/>
      <c r="BE50" s="1163"/>
      <c r="BF50" s="1163"/>
      <c r="BG50" s="215"/>
      <c r="BH50" s="1175"/>
      <c r="BI50" s="215"/>
      <c r="BJ50" s="1175"/>
      <c r="BK50" s="1163"/>
      <c r="BL50" s="1163"/>
      <c r="BM50" s="1163"/>
      <c r="BN50" s="1163"/>
      <c r="BO50" s="1163"/>
      <c r="BP50" s="1163"/>
      <c r="BQ50" s="1163"/>
      <c r="BR50" s="535"/>
      <c r="BS50" s="40"/>
    </row>
    <row r="51" spans="1:71" ht="15" customHeight="1" thickBot="1">
      <c r="A51" s="522"/>
      <c r="B51" s="523"/>
      <c r="C51" s="523"/>
      <c r="D51" s="523"/>
      <c r="E51" s="523"/>
      <c r="F51" s="523"/>
      <c r="G51" s="523"/>
      <c r="H51" s="523"/>
      <c r="I51" s="523"/>
      <c r="J51" s="523"/>
      <c r="K51" s="523"/>
      <c r="L51" s="523"/>
      <c r="M51" s="523"/>
      <c r="N51" s="523"/>
      <c r="O51" s="523"/>
      <c r="P51" s="523"/>
      <c r="Q51" s="523"/>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38"/>
      <c r="BA51" s="38"/>
      <c r="BB51" s="38"/>
      <c r="BC51" s="38"/>
      <c r="BD51" s="38"/>
      <c r="BE51" s="38"/>
      <c r="BF51" s="38"/>
      <c r="BG51" s="38"/>
      <c r="BH51" s="38"/>
      <c r="BI51" s="38"/>
      <c r="BJ51" s="38"/>
      <c r="BK51" s="38"/>
      <c r="BL51" s="38"/>
      <c r="BM51" s="38"/>
      <c r="BN51" s="38"/>
      <c r="BO51" s="38"/>
      <c r="BP51" s="38"/>
      <c r="BQ51" s="38"/>
      <c r="BR51" s="38"/>
      <c r="BS51" s="39"/>
    </row>
    <row r="52" spans="1:71" ht="15" customHeight="1">
      <c r="A52" s="516"/>
      <c r="B52" s="517"/>
      <c r="C52" s="518"/>
      <c r="D52" s="518"/>
      <c r="E52" s="518"/>
      <c r="F52" s="519"/>
      <c r="G52" s="519"/>
      <c r="H52" s="519"/>
      <c r="I52" s="519"/>
      <c r="J52" s="519"/>
      <c r="K52" s="519"/>
      <c r="L52" s="519"/>
      <c r="M52" s="519"/>
      <c r="N52" s="519"/>
      <c r="O52" s="519"/>
      <c r="P52" s="519"/>
      <c r="Q52" s="519"/>
      <c r="R52" s="519"/>
      <c r="S52" s="519"/>
      <c r="T52" s="519"/>
      <c r="U52" s="519"/>
      <c r="V52" s="519"/>
      <c r="W52" s="518"/>
      <c r="X52" s="518"/>
      <c r="Y52" s="518"/>
      <c r="Z52" s="518"/>
      <c r="AA52" s="519"/>
      <c r="AB52" s="519"/>
      <c r="AC52" s="519"/>
      <c r="AD52" s="519"/>
      <c r="AE52" s="519"/>
      <c r="AF52" s="519"/>
      <c r="AG52" s="519"/>
      <c r="AH52" s="519"/>
      <c r="AI52" s="519"/>
      <c r="AJ52" s="519"/>
      <c r="AK52" s="519"/>
      <c r="AL52" s="519"/>
      <c r="AM52" s="519"/>
      <c r="AN52" s="519"/>
      <c r="AO52" s="519"/>
      <c r="AP52" s="519"/>
      <c r="AQ52" s="519"/>
      <c r="AR52" s="519"/>
      <c r="AS52" s="519"/>
      <c r="AT52" s="518"/>
      <c r="AU52" s="518"/>
      <c r="AV52" s="518"/>
      <c r="AW52" s="520"/>
      <c r="AX52" s="520"/>
      <c r="AY52" s="520"/>
      <c r="AZ52" s="346"/>
      <c r="BA52" s="346"/>
      <c r="BB52" s="346"/>
      <c r="BC52" s="346"/>
      <c r="BD52" s="346"/>
      <c r="BE52" s="346"/>
      <c r="BF52" s="346"/>
      <c r="BK52" s="346"/>
      <c r="BL52" s="346"/>
      <c r="BM52" s="346"/>
      <c r="BN52" s="346"/>
      <c r="BO52" s="346"/>
      <c r="BP52" s="346"/>
      <c r="BQ52" s="346"/>
      <c r="BR52" s="346"/>
      <c r="BS52" s="1169"/>
    </row>
    <row r="53" spans="1:71" ht="15" customHeight="1">
      <c r="A53" s="472"/>
      <c r="B53" s="1063" t="s">
        <v>341</v>
      </c>
      <c r="C53" s="1184"/>
      <c r="D53" s="1184"/>
      <c r="E53" s="1185"/>
      <c r="F53" s="1181" t="s">
        <v>1452</v>
      </c>
      <c r="G53" s="1180"/>
      <c r="H53" s="1180"/>
      <c r="I53" s="1180"/>
      <c r="J53" s="1180"/>
      <c r="K53" s="1180"/>
      <c r="L53" s="1180"/>
      <c r="M53" s="1180"/>
      <c r="N53" s="1180"/>
      <c r="O53" s="1180"/>
      <c r="P53" s="1180"/>
      <c r="Q53" s="1180"/>
      <c r="R53" s="1180"/>
      <c r="S53" s="1180"/>
      <c r="T53" s="1180"/>
      <c r="U53" s="1180"/>
      <c r="V53" s="1180"/>
      <c r="W53" s="1186"/>
      <c r="X53" s="1186"/>
      <c r="Y53" s="1187"/>
      <c r="Z53" s="521"/>
      <c r="AA53" s="521"/>
      <c r="AB53" s="521"/>
      <c r="AC53" s="521"/>
      <c r="AD53" s="521"/>
      <c r="AE53" s="521"/>
      <c r="AF53" s="521"/>
      <c r="AG53" s="521"/>
      <c r="AH53" s="521"/>
      <c r="AI53" s="521"/>
      <c r="AJ53" s="521"/>
      <c r="AK53" s="536"/>
      <c r="AL53" s="536"/>
      <c r="AM53" s="536"/>
      <c r="AN53" s="521"/>
      <c r="AO53" s="521"/>
      <c r="AP53" s="521"/>
      <c r="AQ53" s="521"/>
      <c r="AR53" s="521"/>
      <c r="AS53" s="521"/>
      <c r="AT53" s="536"/>
      <c r="AU53" s="536"/>
      <c r="AV53" s="536"/>
      <c r="AW53" s="537"/>
      <c r="AX53" s="537"/>
      <c r="AY53" s="537"/>
      <c r="AZ53" s="1176"/>
      <c r="BA53" s="1176"/>
      <c r="BB53" s="1176"/>
      <c r="BC53" s="1176"/>
      <c r="BD53" s="1176"/>
      <c r="BE53" s="1176"/>
      <c r="BF53" s="1176"/>
      <c r="BK53" s="1176"/>
      <c r="BL53" s="1177"/>
      <c r="BM53" s="1177"/>
      <c r="BN53" s="1177"/>
      <c r="BO53" s="1177"/>
      <c r="BP53" s="1177"/>
      <c r="BQ53" s="1177"/>
      <c r="BR53" s="346"/>
      <c r="BS53" s="1169"/>
    </row>
    <row r="54" spans="1:71" ht="15" customHeight="1">
      <c r="A54" s="472"/>
      <c r="B54" s="2028" t="s">
        <v>34</v>
      </c>
      <c r="C54" s="2024"/>
      <c r="D54" s="2022" t="s">
        <v>1453</v>
      </c>
      <c r="E54" s="2024"/>
      <c r="F54" s="2022" t="s">
        <v>1454</v>
      </c>
      <c r="G54" s="2024"/>
      <c r="H54" s="2022" t="s">
        <v>1455</v>
      </c>
      <c r="I54" s="2023"/>
      <c r="J54" s="2023"/>
      <c r="K54" s="2024"/>
      <c r="L54" s="2022" t="s">
        <v>1480</v>
      </c>
      <c r="M54" s="2023"/>
      <c r="N54" s="2023"/>
      <c r="O54" s="2023"/>
      <c r="P54" s="2023"/>
      <c r="Q54" s="2023"/>
      <c r="R54" s="2023"/>
      <c r="S54" s="2024"/>
      <c r="T54" s="2038" t="s">
        <v>1457</v>
      </c>
      <c r="U54" s="2039"/>
      <c r="V54" s="2039"/>
      <c r="W54" s="2039"/>
      <c r="X54" s="2039"/>
      <c r="Y54" s="2039"/>
      <c r="Z54" s="2039"/>
      <c r="AA54" s="2039"/>
      <c r="AB54" s="2039"/>
      <c r="AC54" s="2039"/>
      <c r="AD54" s="2039"/>
      <c r="AE54" s="2039"/>
      <c r="AF54" s="2040"/>
      <c r="AG54" s="2038" t="s">
        <v>1467</v>
      </c>
      <c r="AH54" s="2039"/>
      <c r="AI54" s="2039"/>
      <c r="AJ54" s="2039"/>
      <c r="AK54" s="2039"/>
      <c r="AL54" s="2040"/>
      <c r="AM54" s="2030" t="s">
        <v>1493</v>
      </c>
      <c r="AN54" s="2031"/>
      <c r="AO54" s="2031"/>
      <c r="AP54" s="2031"/>
      <c r="AQ54" s="2032"/>
      <c r="AR54" s="2038" t="s">
        <v>1472</v>
      </c>
      <c r="AS54" s="2039"/>
      <c r="AT54" s="2039"/>
      <c r="AU54" s="2039"/>
      <c r="AV54" s="2039"/>
      <c r="AW54" s="2040"/>
      <c r="AX54" s="2038" t="s">
        <v>1479</v>
      </c>
      <c r="AY54" s="2039"/>
      <c r="AZ54" s="2039"/>
      <c r="BA54" s="2039"/>
      <c r="BB54" s="2040"/>
      <c r="BC54" s="2030" t="s">
        <v>1501</v>
      </c>
      <c r="BD54" s="2031"/>
      <c r="BE54" s="2031"/>
      <c r="BF54" s="2032"/>
      <c r="BG54" s="2049" t="s">
        <v>1587</v>
      </c>
      <c r="BH54" s="2049"/>
      <c r="BI54" s="2049" t="s">
        <v>1588</v>
      </c>
      <c r="BJ54" s="2049"/>
      <c r="BK54" s="2030" t="s">
        <v>1486</v>
      </c>
      <c r="BL54" s="2031"/>
      <c r="BM54" s="2031"/>
      <c r="BN54" s="2031"/>
      <c r="BO54" s="2031"/>
      <c r="BP54" s="2031"/>
      <c r="BQ54" s="2031"/>
      <c r="BR54" s="2052"/>
      <c r="BS54" s="1169"/>
    </row>
    <row r="55" spans="1:71" ht="15" customHeight="1">
      <c r="A55" s="472"/>
      <c r="B55" s="2029"/>
      <c r="C55" s="2027"/>
      <c r="D55" s="2025"/>
      <c r="E55" s="2027"/>
      <c r="F55" s="2025"/>
      <c r="G55" s="2027"/>
      <c r="H55" s="2025"/>
      <c r="I55" s="2026"/>
      <c r="J55" s="2026"/>
      <c r="K55" s="2027"/>
      <c r="L55" s="2025"/>
      <c r="M55" s="2026"/>
      <c r="N55" s="2026"/>
      <c r="O55" s="2026"/>
      <c r="P55" s="2026"/>
      <c r="Q55" s="2026"/>
      <c r="R55" s="2026"/>
      <c r="S55" s="2027"/>
      <c r="T55" s="2036" t="s">
        <v>1458</v>
      </c>
      <c r="U55" s="2041"/>
      <c r="V55" s="2037"/>
      <c r="W55" s="2036" t="s">
        <v>1461</v>
      </c>
      <c r="X55" s="2037"/>
      <c r="Y55" s="1183" t="s">
        <v>1462</v>
      </c>
      <c r="Z55" s="1182" t="s">
        <v>1465</v>
      </c>
      <c r="AA55" s="1183" t="s">
        <v>1466</v>
      </c>
      <c r="AB55" s="2036" t="s">
        <v>1491</v>
      </c>
      <c r="AC55" s="2041"/>
      <c r="AD55" s="2041"/>
      <c r="AE55" s="2041"/>
      <c r="AF55" s="2037"/>
      <c r="AG55" s="2036" t="s">
        <v>1468</v>
      </c>
      <c r="AH55" s="2037"/>
      <c r="AI55" s="2036" t="s">
        <v>1469</v>
      </c>
      <c r="AJ55" s="2041"/>
      <c r="AK55" s="2041"/>
      <c r="AL55" s="2037"/>
      <c r="AM55" s="2033"/>
      <c r="AN55" s="2034"/>
      <c r="AO55" s="2034"/>
      <c r="AP55" s="2034"/>
      <c r="AQ55" s="2042"/>
      <c r="AR55" s="2036" t="s">
        <v>1470</v>
      </c>
      <c r="AS55" s="2037"/>
      <c r="AT55" s="2036" t="s">
        <v>1471</v>
      </c>
      <c r="AU55" s="2041"/>
      <c r="AV55" s="2041"/>
      <c r="AW55" s="2037"/>
      <c r="AX55" s="1183" t="s">
        <v>1478</v>
      </c>
      <c r="AY55" s="2036" t="s">
        <v>1475</v>
      </c>
      <c r="AZ55" s="2037"/>
      <c r="BA55" s="2036" t="s">
        <v>1476</v>
      </c>
      <c r="BB55" s="2037"/>
      <c r="BC55" s="2033"/>
      <c r="BD55" s="2034"/>
      <c r="BE55" s="2034"/>
      <c r="BF55" s="2042"/>
      <c r="BG55" s="2051"/>
      <c r="BH55" s="2051"/>
      <c r="BI55" s="2051"/>
      <c r="BJ55" s="2051"/>
      <c r="BK55" s="2033"/>
      <c r="BL55" s="2034"/>
      <c r="BM55" s="2034"/>
      <c r="BN55" s="2034"/>
      <c r="BO55" s="2034"/>
      <c r="BP55" s="2034"/>
      <c r="BQ55" s="2034"/>
      <c r="BR55" s="2053"/>
      <c r="BS55" s="1169"/>
    </row>
    <row r="56" spans="1:71" ht="15" customHeight="1">
      <c r="A56" s="472"/>
      <c r="B56" s="2046">
        <f>IF(L56&lt;&gt;"",MAX(B$7:B50)+1,"")</f>
        <v>43</v>
      </c>
      <c r="C56" s="2047"/>
      <c r="D56" s="2048">
        <v>1</v>
      </c>
      <c r="E56" s="2047"/>
      <c r="F56" s="2048">
        <v>11</v>
      </c>
      <c r="G56" s="2047"/>
      <c r="H56" s="1121" t="s">
        <v>1520</v>
      </c>
      <c r="I56" s="1194"/>
      <c r="J56" s="1195"/>
      <c r="K56" s="1193"/>
      <c r="L56" s="527" t="s">
        <v>1543</v>
      </c>
      <c r="M56" s="528"/>
      <c r="N56" s="528"/>
      <c r="O56" s="528"/>
      <c r="P56" s="528"/>
      <c r="Q56" s="528"/>
      <c r="R56" s="528"/>
      <c r="S56" s="528"/>
      <c r="T56" s="527" t="s">
        <v>1459</v>
      </c>
      <c r="U56" s="528"/>
      <c r="V56" s="529"/>
      <c r="W56" s="527" t="s">
        <v>338</v>
      </c>
      <c r="X56" s="529"/>
      <c r="Y56" s="1158"/>
      <c r="Z56" s="528"/>
      <c r="AA56" s="1158"/>
      <c r="AB56" s="1161" t="s">
        <v>1497</v>
      </c>
      <c r="AC56" s="178"/>
      <c r="AD56" s="178"/>
      <c r="AE56" s="178"/>
      <c r="AF56" s="1200"/>
      <c r="AG56" s="527" t="s">
        <v>1482</v>
      </c>
      <c r="AH56" s="529"/>
      <c r="AI56" s="527" t="s">
        <v>1481</v>
      </c>
      <c r="AJ56" s="528"/>
      <c r="AK56" s="528"/>
      <c r="AL56" s="529"/>
      <c r="AM56" s="1161" t="s">
        <v>1494</v>
      </c>
      <c r="AN56" s="178"/>
      <c r="AO56" s="178"/>
      <c r="AP56" s="178"/>
      <c r="AQ56" s="1200"/>
      <c r="AR56" s="527" t="s">
        <v>124</v>
      </c>
      <c r="AS56" s="529"/>
      <c r="AT56" s="527" t="s">
        <v>1579</v>
      </c>
      <c r="AU56" s="528"/>
      <c r="AV56" s="528"/>
      <c r="AW56" s="529"/>
      <c r="AX56" s="1179" t="s">
        <v>124</v>
      </c>
      <c r="AY56" s="708"/>
      <c r="AZ56" s="708"/>
      <c r="BA56" s="1161"/>
      <c r="BB56" s="697"/>
      <c r="BC56" s="1161" t="s">
        <v>1581</v>
      </c>
      <c r="BD56" s="708"/>
      <c r="BE56" s="708"/>
      <c r="BF56" s="708"/>
      <c r="BG56" s="317"/>
      <c r="BH56" s="1201"/>
      <c r="BI56" s="317"/>
      <c r="BJ56" s="1201"/>
      <c r="BK56" s="708"/>
      <c r="BL56" s="708"/>
      <c r="BM56" s="708"/>
      <c r="BN56" s="708"/>
      <c r="BO56" s="708"/>
      <c r="BP56" s="708"/>
      <c r="BQ56" s="708"/>
      <c r="BR56" s="530"/>
      <c r="BS56" s="40"/>
    </row>
    <row r="57" spans="1:71" ht="15" customHeight="1">
      <c r="A57" s="472"/>
      <c r="B57" s="2019">
        <f>IF(L57&lt;&gt;"",MAX(B$7:B56)+1,"")</f>
        <v>44</v>
      </c>
      <c r="C57" s="2020"/>
      <c r="D57" s="2021">
        <v>2</v>
      </c>
      <c r="E57" s="2020"/>
      <c r="F57" s="2021">
        <v>11</v>
      </c>
      <c r="G57" s="2020"/>
      <c r="H57" s="1120" t="s">
        <v>1520</v>
      </c>
      <c r="I57" s="1188"/>
      <c r="J57" s="1189"/>
      <c r="K57" s="1166"/>
      <c r="L57" s="524" t="s">
        <v>1544</v>
      </c>
      <c r="M57" s="525"/>
      <c r="N57" s="525"/>
      <c r="O57" s="525"/>
      <c r="P57" s="525"/>
      <c r="Q57" s="525"/>
      <c r="R57" s="525"/>
      <c r="S57" s="525"/>
      <c r="T57" s="524" t="s">
        <v>1459</v>
      </c>
      <c r="U57" s="525"/>
      <c r="V57" s="526"/>
      <c r="W57" s="524" t="s">
        <v>338</v>
      </c>
      <c r="X57" s="526"/>
      <c r="Y57" s="1159"/>
      <c r="Z57" s="525"/>
      <c r="AA57" s="1159"/>
      <c r="AB57" s="1162" t="s">
        <v>1497</v>
      </c>
      <c r="AC57" s="1173"/>
      <c r="AD57" s="1173"/>
      <c r="AE57" s="1173"/>
      <c r="AF57" s="1174"/>
      <c r="AG57" s="524" t="s">
        <v>1482</v>
      </c>
      <c r="AH57" s="526"/>
      <c r="AI57" s="524" t="s">
        <v>1481</v>
      </c>
      <c r="AJ57" s="525"/>
      <c r="AK57" s="525"/>
      <c r="AL57" s="526"/>
      <c r="AM57" s="1162" t="s">
        <v>1494</v>
      </c>
      <c r="AN57" s="1173"/>
      <c r="AO57" s="1173"/>
      <c r="AP57" s="1173"/>
      <c r="AQ57" s="1174"/>
      <c r="AR57" s="524" t="s">
        <v>124</v>
      </c>
      <c r="AS57" s="526"/>
      <c r="AT57" s="524" t="s">
        <v>1579</v>
      </c>
      <c r="AU57" s="525"/>
      <c r="AV57" s="525"/>
      <c r="AW57" s="526"/>
      <c r="AX57" s="1171" t="s">
        <v>124</v>
      </c>
      <c r="AY57" s="695"/>
      <c r="AZ57" s="695"/>
      <c r="BA57" s="1162"/>
      <c r="BB57" s="497"/>
      <c r="BC57" s="1162" t="s">
        <v>1581</v>
      </c>
      <c r="BD57" s="695"/>
      <c r="BE57" s="695"/>
      <c r="BF57" s="695"/>
      <c r="BG57" s="75"/>
      <c r="BH57" s="1174"/>
      <c r="BI57" s="75"/>
      <c r="BJ57" s="1174"/>
      <c r="BK57" s="695"/>
      <c r="BL57" s="695"/>
      <c r="BM57" s="695"/>
      <c r="BN57" s="695"/>
      <c r="BO57" s="695"/>
      <c r="BP57" s="695"/>
      <c r="BQ57" s="695"/>
      <c r="BR57" s="531"/>
      <c r="BS57" s="40"/>
    </row>
    <row r="58" spans="1:71" ht="15" customHeight="1">
      <c r="A58" s="472"/>
      <c r="B58" s="2019">
        <f>IF(L58&lt;&gt;"",MAX(B$7:B57)+1,"")</f>
        <v>45</v>
      </c>
      <c r="C58" s="2020"/>
      <c r="D58" s="2021">
        <v>3</v>
      </c>
      <c r="E58" s="2020"/>
      <c r="F58" s="2021">
        <v>11</v>
      </c>
      <c r="G58" s="2020"/>
      <c r="H58" s="1120" t="s">
        <v>1520</v>
      </c>
      <c r="I58" s="1188"/>
      <c r="J58" s="1189"/>
      <c r="K58" s="1166"/>
      <c r="L58" s="524" t="s">
        <v>1545</v>
      </c>
      <c r="M58" s="525"/>
      <c r="N58" s="525"/>
      <c r="O58" s="525"/>
      <c r="P58" s="525"/>
      <c r="Q58" s="525"/>
      <c r="R58" s="525"/>
      <c r="S58" s="525"/>
      <c r="T58" s="524" t="s">
        <v>1459</v>
      </c>
      <c r="U58" s="525"/>
      <c r="V58" s="526"/>
      <c r="W58" s="524" t="s">
        <v>338</v>
      </c>
      <c r="X58" s="526"/>
      <c r="Y58" s="1159"/>
      <c r="Z58" s="525"/>
      <c r="AA58" s="1159"/>
      <c r="AB58" s="1178" t="s">
        <v>1497</v>
      </c>
      <c r="AC58" s="1173"/>
      <c r="AD58" s="1173"/>
      <c r="AE58" s="1173"/>
      <c r="AF58" s="1174"/>
      <c r="AG58" s="524" t="s">
        <v>1482</v>
      </c>
      <c r="AH58" s="526"/>
      <c r="AI58" s="524" t="s">
        <v>1481</v>
      </c>
      <c r="AJ58" s="525"/>
      <c r="AK58" s="525"/>
      <c r="AL58" s="526"/>
      <c r="AM58" s="1178" t="s">
        <v>1494</v>
      </c>
      <c r="AN58" s="1173"/>
      <c r="AO58" s="1173"/>
      <c r="AP58" s="1173"/>
      <c r="AQ58" s="1174"/>
      <c r="AR58" s="524" t="s">
        <v>124</v>
      </c>
      <c r="AS58" s="526"/>
      <c r="AT58" s="524" t="s">
        <v>1579</v>
      </c>
      <c r="AU58" s="525"/>
      <c r="AV58" s="525"/>
      <c r="AW58" s="526"/>
      <c r="AX58" s="1171" t="s">
        <v>124</v>
      </c>
      <c r="AY58" s="695"/>
      <c r="AZ58" s="695"/>
      <c r="BA58" s="1162"/>
      <c r="BB58" s="497"/>
      <c r="BC58" s="1162" t="s">
        <v>1581</v>
      </c>
      <c r="BD58" s="695"/>
      <c r="BE58" s="695"/>
      <c r="BF58" s="695"/>
      <c r="BG58" s="75"/>
      <c r="BH58" s="1174"/>
      <c r="BI58" s="75"/>
      <c r="BJ58" s="1174"/>
      <c r="BK58" s="695"/>
      <c r="BL58" s="695"/>
      <c r="BM58" s="695"/>
      <c r="BN58" s="695"/>
      <c r="BO58" s="695"/>
      <c r="BP58" s="695"/>
      <c r="BQ58" s="695"/>
      <c r="BR58" s="531"/>
      <c r="BS58" s="40"/>
    </row>
    <row r="59" spans="1:71" ht="15" customHeight="1">
      <c r="A59" s="472"/>
      <c r="B59" s="2019">
        <f>IF(L59&lt;&gt;"",MAX(B$7:B58)+1,"")</f>
        <v>46</v>
      </c>
      <c r="C59" s="2020"/>
      <c r="D59" s="2021">
        <v>1</v>
      </c>
      <c r="E59" s="2020"/>
      <c r="F59" s="2021">
        <v>12</v>
      </c>
      <c r="G59" s="2020"/>
      <c r="H59" s="1120" t="s">
        <v>1520</v>
      </c>
      <c r="I59" s="1188"/>
      <c r="J59" s="1189"/>
      <c r="K59" s="1166"/>
      <c r="L59" s="524" t="s">
        <v>1546</v>
      </c>
      <c r="M59" s="525"/>
      <c r="N59" s="525"/>
      <c r="O59" s="525"/>
      <c r="P59" s="525"/>
      <c r="Q59" s="525"/>
      <c r="R59" s="525"/>
      <c r="S59" s="525"/>
      <c r="T59" s="524" t="s">
        <v>1459</v>
      </c>
      <c r="U59" s="525"/>
      <c r="V59" s="526"/>
      <c r="W59" s="1170" t="s">
        <v>338</v>
      </c>
      <c r="X59" s="526"/>
      <c r="Y59" s="1159"/>
      <c r="Z59" s="525"/>
      <c r="AA59" s="1159"/>
      <c r="AB59" s="1178" t="s">
        <v>1497</v>
      </c>
      <c r="AC59" s="1173"/>
      <c r="AD59" s="1173"/>
      <c r="AE59" s="1173"/>
      <c r="AF59" s="1174"/>
      <c r="AG59" s="524" t="s">
        <v>1482</v>
      </c>
      <c r="AH59" s="526"/>
      <c r="AI59" s="524" t="s">
        <v>1481</v>
      </c>
      <c r="AJ59" s="525"/>
      <c r="AK59" s="525"/>
      <c r="AL59" s="526"/>
      <c r="AM59" s="1178" t="s">
        <v>1494</v>
      </c>
      <c r="AN59" s="1173"/>
      <c r="AO59" s="1173"/>
      <c r="AP59" s="1173"/>
      <c r="AQ59" s="1174"/>
      <c r="AR59" s="524" t="s">
        <v>124</v>
      </c>
      <c r="AS59" s="526"/>
      <c r="AT59" s="524" t="s">
        <v>1579</v>
      </c>
      <c r="AU59" s="525"/>
      <c r="AV59" s="525"/>
      <c r="AW59" s="526"/>
      <c r="AX59" s="1171" t="s">
        <v>124</v>
      </c>
      <c r="AY59" s="695"/>
      <c r="AZ59" s="695"/>
      <c r="BA59" s="1162"/>
      <c r="BB59" s="497"/>
      <c r="BC59" s="1162" t="s">
        <v>1581</v>
      </c>
      <c r="BD59" s="695"/>
      <c r="BE59" s="695"/>
      <c r="BF59" s="695"/>
      <c r="BG59" s="75"/>
      <c r="BH59" s="1174"/>
      <c r="BI59" s="75"/>
      <c r="BJ59" s="1174"/>
      <c r="BK59" s="695"/>
      <c r="BL59" s="695"/>
      <c r="BM59" s="695"/>
      <c r="BN59" s="695"/>
      <c r="BO59" s="695"/>
      <c r="BP59" s="695"/>
      <c r="BQ59" s="695"/>
      <c r="BR59" s="531"/>
      <c r="BS59" s="40"/>
    </row>
    <row r="60" spans="1:71" ht="15" customHeight="1">
      <c r="A60" s="472"/>
      <c r="B60" s="2019">
        <f>IF(L60&lt;&gt;"",MAX(B$7:B59)+1,"")</f>
        <v>47</v>
      </c>
      <c r="C60" s="2020"/>
      <c r="D60" s="2021">
        <v>2</v>
      </c>
      <c r="E60" s="2020"/>
      <c r="F60" s="2021">
        <v>12</v>
      </c>
      <c r="G60" s="2020"/>
      <c r="H60" s="1120" t="s">
        <v>1520</v>
      </c>
      <c r="I60" s="1188"/>
      <c r="J60" s="1189"/>
      <c r="K60" s="1166"/>
      <c r="L60" s="524" t="s">
        <v>1547</v>
      </c>
      <c r="M60" s="525"/>
      <c r="N60" s="525"/>
      <c r="O60" s="525"/>
      <c r="P60" s="525"/>
      <c r="Q60" s="525"/>
      <c r="R60" s="525"/>
      <c r="S60" s="525"/>
      <c r="T60" s="524" t="s">
        <v>1459</v>
      </c>
      <c r="U60" s="525"/>
      <c r="V60" s="526"/>
      <c r="W60" s="1170" t="s">
        <v>338</v>
      </c>
      <c r="X60" s="526"/>
      <c r="Y60" s="1159"/>
      <c r="Z60" s="525"/>
      <c r="AA60" s="1159"/>
      <c r="AB60" s="1178" t="s">
        <v>1497</v>
      </c>
      <c r="AC60" s="1173"/>
      <c r="AD60" s="1173"/>
      <c r="AE60" s="1173"/>
      <c r="AF60" s="1174"/>
      <c r="AG60" s="524" t="s">
        <v>1482</v>
      </c>
      <c r="AH60" s="526"/>
      <c r="AI60" s="524" t="s">
        <v>1481</v>
      </c>
      <c r="AJ60" s="525"/>
      <c r="AK60" s="525"/>
      <c r="AL60" s="526"/>
      <c r="AM60" s="1178" t="s">
        <v>1494</v>
      </c>
      <c r="AN60" s="1173"/>
      <c r="AO60" s="1173"/>
      <c r="AP60" s="1173"/>
      <c r="AQ60" s="1174"/>
      <c r="AR60" s="524" t="s">
        <v>124</v>
      </c>
      <c r="AS60" s="526"/>
      <c r="AT60" s="524" t="s">
        <v>1579</v>
      </c>
      <c r="AU60" s="525"/>
      <c r="AV60" s="525"/>
      <c r="AW60" s="526"/>
      <c r="AX60" s="1171" t="s">
        <v>124</v>
      </c>
      <c r="AY60" s="695"/>
      <c r="AZ60" s="695"/>
      <c r="BA60" s="1162"/>
      <c r="BB60" s="497"/>
      <c r="BC60" s="1162" t="s">
        <v>1581</v>
      </c>
      <c r="BD60" s="695"/>
      <c r="BE60" s="695"/>
      <c r="BF60" s="695"/>
      <c r="BG60" s="75"/>
      <c r="BH60" s="1174"/>
      <c r="BI60" s="75"/>
      <c r="BJ60" s="1174"/>
      <c r="BK60" s="695"/>
      <c r="BL60" s="695"/>
      <c r="BM60" s="695"/>
      <c r="BN60" s="695"/>
      <c r="BO60" s="695"/>
      <c r="BP60" s="695"/>
      <c r="BQ60" s="695"/>
      <c r="BR60" s="531"/>
      <c r="BS60" s="40"/>
    </row>
    <row r="61" spans="1:71" ht="15" customHeight="1">
      <c r="A61" s="472"/>
      <c r="B61" s="2019">
        <f>IF(L61&lt;&gt;"",MAX(B$7:B60)+1,"")</f>
        <v>48</v>
      </c>
      <c r="C61" s="2020"/>
      <c r="D61" s="2021">
        <v>3</v>
      </c>
      <c r="E61" s="2020"/>
      <c r="F61" s="2021">
        <v>12</v>
      </c>
      <c r="G61" s="2020"/>
      <c r="H61" s="1120" t="s">
        <v>1520</v>
      </c>
      <c r="I61" s="1188"/>
      <c r="J61" s="1189"/>
      <c r="K61" s="1166"/>
      <c r="L61" s="524" t="s">
        <v>1548</v>
      </c>
      <c r="M61" s="525"/>
      <c r="N61" s="525"/>
      <c r="O61" s="525"/>
      <c r="P61" s="525"/>
      <c r="Q61" s="525"/>
      <c r="R61" s="525"/>
      <c r="S61" s="525"/>
      <c r="T61" s="524" t="s">
        <v>1459</v>
      </c>
      <c r="U61" s="525"/>
      <c r="V61" s="526"/>
      <c r="W61" s="1170" t="s">
        <v>338</v>
      </c>
      <c r="X61" s="526"/>
      <c r="Y61" s="1159"/>
      <c r="Z61" s="525"/>
      <c r="AA61" s="1159"/>
      <c r="AB61" s="1178" t="s">
        <v>1497</v>
      </c>
      <c r="AC61" s="1173"/>
      <c r="AD61" s="1173"/>
      <c r="AE61" s="1173"/>
      <c r="AF61" s="1174"/>
      <c r="AG61" s="524" t="s">
        <v>1482</v>
      </c>
      <c r="AH61" s="526"/>
      <c r="AI61" s="524" t="s">
        <v>1481</v>
      </c>
      <c r="AJ61" s="525"/>
      <c r="AK61" s="525"/>
      <c r="AL61" s="526"/>
      <c r="AM61" s="1178" t="s">
        <v>1494</v>
      </c>
      <c r="AN61" s="1173"/>
      <c r="AO61" s="1173"/>
      <c r="AP61" s="1173"/>
      <c r="AQ61" s="1174"/>
      <c r="AR61" s="524" t="s">
        <v>124</v>
      </c>
      <c r="AS61" s="526"/>
      <c r="AT61" s="524" t="s">
        <v>1579</v>
      </c>
      <c r="AU61" s="525"/>
      <c r="AV61" s="525"/>
      <c r="AW61" s="526"/>
      <c r="AX61" s="1171" t="s">
        <v>124</v>
      </c>
      <c r="AY61" s="695"/>
      <c r="AZ61" s="695"/>
      <c r="BA61" s="1162"/>
      <c r="BB61" s="497"/>
      <c r="BC61" s="1162" t="s">
        <v>1581</v>
      </c>
      <c r="BD61" s="695"/>
      <c r="BE61" s="695"/>
      <c r="BF61" s="695"/>
      <c r="BG61" s="75"/>
      <c r="BH61" s="1174"/>
      <c r="BI61" s="75"/>
      <c r="BJ61" s="1174"/>
      <c r="BK61" s="695"/>
      <c r="BL61" s="695"/>
      <c r="BM61" s="695"/>
      <c r="BN61" s="695"/>
      <c r="BO61" s="695"/>
      <c r="BP61" s="695"/>
      <c r="BQ61" s="695"/>
      <c r="BR61" s="531"/>
      <c r="BS61" s="40"/>
    </row>
    <row r="62" spans="1:71" ht="15" customHeight="1">
      <c r="A62" s="472"/>
      <c r="B62" s="2019">
        <f>IF(L62&lt;&gt;"",MAX(B$7:B61)+1,"")</f>
        <v>49</v>
      </c>
      <c r="C62" s="2020"/>
      <c r="D62" s="2021">
        <v>1</v>
      </c>
      <c r="E62" s="2020"/>
      <c r="F62" s="2021">
        <v>13</v>
      </c>
      <c r="G62" s="2020"/>
      <c r="H62" s="1120" t="s">
        <v>1520</v>
      </c>
      <c r="I62" s="1188"/>
      <c r="J62" s="1189"/>
      <c r="K62" s="1166"/>
      <c r="L62" s="524" t="s">
        <v>1549</v>
      </c>
      <c r="M62" s="525"/>
      <c r="N62" s="525"/>
      <c r="O62" s="525"/>
      <c r="P62" s="525"/>
      <c r="Q62" s="525"/>
      <c r="R62" s="525"/>
      <c r="S62" s="525"/>
      <c r="T62" s="524" t="s">
        <v>1459</v>
      </c>
      <c r="U62" s="525"/>
      <c r="V62" s="526"/>
      <c r="W62" s="1170" t="s">
        <v>338</v>
      </c>
      <c r="X62" s="526"/>
      <c r="Y62" s="1159"/>
      <c r="Z62" s="525"/>
      <c r="AA62" s="1159"/>
      <c r="AB62" s="1178" t="s">
        <v>1497</v>
      </c>
      <c r="AC62" s="1173"/>
      <c r="AD62" s="1173"/>
      <c r="AE62" s="1173"/>
      <c r="AF62" s="1174"/>
      <c r="AG62" s="524" t="s">
        <v>1482</v>
      </c>
      <c r="AH62" s="526"/>
      <c r="AI62" s="524" t="s">
        <v>1481</v>
      </c>
      <c r="AJ62" s="525"/>
      <c r="AK62" s="525"/>
      <c r="AL62" s="526"/>
      <c r="AM62" s="1178" t="s">
        <v>1494</v>
      </c>
      <c r="AN62" s="1173"/>
      <c r="AO62" s="1173"/>
      <c r="AP62" s="1173"/>
      <c r="AQ62" s="1174"/>
      <c r="AR62" s="524" t="s">
        <v>124</v>
      </c>
      <c r="AS62" s="526"/>
      <c r="AT62" s="524" t="s">
        <v>1579</v>
      </c>
      <c r="AU62" s="525"/>
      <c r="AV62" s="525"/>
      <c r="AW62" s="526"/>
      <c r="AX62" s="1171" t="s">
        <v>124</v>
      </c>
      <c r="AY62" s="695"/>
      <c r="AZ62" s="695"/>
      <c r="BA62" s="1162"/>
      <c r="BB62" s="497"/>
      <c r="BC62" s="1162" t="s">
        <v>1581</v>
      </c>
      <c r="BD62" s="695"/>
      <c r="BE62" s="695"/>
      <c r="BF62" s="695"/>
      <c r="BG62" s="75"/>
      <c r="BH62" s="1174"/>
      <c r="BI62" s="75"/>
      <c r="BJ62" s="1174"/>
      <c r="BK62" s="695"/>
      <c r="BL62" s="695"/>
      <c r="BM62" s="695"/>
      <c r="BN62" s="695"/>
      <c r="BO62" s="695"/>
      <c r="BP62" s="695"/>
      <c r="BQ62" s="695"/>
      <c r="BR62" s="531"/>
      <c r="BS62" s="40"/>
    </row>
    <row r="63" spans="1:71" ht="15" customHeight="1">
      <c r="A63" s="472"/>
      <c r="B63" s="2019">
        <f>IF(L63&lt;&gt;"",MAX(B$7:B62)+1,"")</f>
        <v>50</v>
      </c>
      <c r="C63" s="2020"/>
      <c r="D63" s="2021">
        <v>2</v>
      </c>
      <c r="E63" s="2020"/>
      <c r="F63" s="2021">
        <v>13</v>
      </c>
      <c r="G63" s="2020"/>
      <c r="H63" s="1120" t="s">
        <v>1520</v>
      </c>
      <c r="I63" s="1188"/>
      <c r="J63" s="1189"/>
      <c r="K63" s="1166"/>
      <c r="L63" s="524" t="s">
        <v>1550</v>
      </c>
      <c r="M63" s="525"/>
      <c r="N63" s="525"/>
      <c r="O63" s="525"/>
      <c r="P63" s="525"/>
      <c r="Q63" s="525"/>
      <c r="R63" s="525"/>
      <c r="S63" s="525"/>
      <c r="T63" s="524" t="s">
        <v>1459</v>
      </c>
      <c r="U63" s="525"/>
      <c r="V63" s="526"/>
      <c r="W63" s="1170" t="s">
        <v>338</v>
      </c>
      <c r="X63" s="526"/>
      <c r="Y63" s="1159"/>
      <c r="Z63" s="525"/>
      <c r="AA63" s="1159"/>
      <c r="AB63" s="1178" t="s">
        <v>1497</v>
      </c>
      <c r="AC63" s="1173"/>
      <c r="AD63" s="1173"/>
      <c r="AE63" s="1173"/>
      <c r="AF63" s="1174"/>
      <c r="AG63" s="524" t="s">
        <v>1482</v>
      </c>
      <c r="AH63" s="526"/>
      <c r="AI63" s="524" t="s">
        <v>1481</v>
      </c>
      <c r="AJ63" s="525"/>
      <c r="AK63" s="525"/>
      <c r="AL63" s="526"/>
      <c r="AM63" s="1178" t="s">
        <v>1494</v>
      </c>
      <c r="AN63" s="1173"/>
      <c r="AO63" s="1173"/>
      <c r="AP63" s="1173"/>
      <c r="AQ63" s="1174"/>
      <c r="AR63" s="524" t="s">
        <v>124</v>
      </c>
      <c r="AS63" s="526"/>
      <c r="AT63" s="524" t="s">
        <v>1579</v>
      </c>
      <c r="AU63" s="525"/>
      <c r="AV63" s="525"/>
      <c r="AW63" s="526"/>
      <c r="AX63" s="1171" t="s">
        <v>124</v>
      </c>
      <c r="AY63" s="695"/>
      <c r="AZ63" s="695"/>
      <c r="BA63" s="1162"/>
      <c r="BB63" s="497"/>
      <c r="BC63" s="1162" t="s">
        <v>1581</v>
      </c>
      <c r="BD63" s="695"/>
      <c r="BE63" s="695"/>
      <c r="BF63" s="695"/>
      <c r="BG63" s="75"/>
      <c r="BH63" s="1174"/>
      <c r="BI63" s="75"/>
      <c r="BJ63" s="1174"/>
      <c r="BK63" s="695"/>
      <c r="BL63" s="695"/>
      <c r="BM63" s="695"/>
      <c r="BN63" s="695"/>
      <c r="BO63" s="695"/>
      <c r="BP63" s="695"/>
      <c r="BQ63" s="695"/>
      <c r="BR63" s="531"/>
      <c r="BS63" s="40"/>
    </row>
    <row r="64" spans="1:71" ht="15" customHeight="1">
      <c r="A64" s="472"/>
      <c r="B64" s="2019">
        <f>IF(L64&lt;&gt;"",MAX(B$7:B63)+1,"")</f>
        <v>51</v>
      </c>
      <c r="C64" s="2020"/>
      <c r="D64" s="2021">
        <v>3</v>
      </c>
      <c r="E64" s="2020"/>
      <c r="F64" s="2021">
        <v>13</v>
      </c>
      <c r="G64" s="2020"/>
      <c r="H64" s="1120" t="s">
        <v>1520</v>
      </c>
      <c r="I64" s="1188"/>
      <c r="J64" s="1189"/>
      <c r="K64" s="1166"/>
      <c r="L64" s="524" t="s">
        <v>1551</v>
      </c>
      <c r="M64" s="525"/>
      <c r="N64" s="525"/>
      <c r="O64" s="525"/>
      <c r="P64" s="525"/>
      <c r="Q64" s="525"/>
      <c r="R64" s="525"/>
      <c r="S64" s="525"/>
      <c r="T64" s="524" t="s">
        <v>1459</v>
      </c>
      <c r="U64" s="525"/>
      <c r="V64" s="526"/>
      <c r="W64" s="1170" t="s">
        <v>338</v>
      </c>
      <c r="X64" s="526"/>
      <c r="Y64" s="1159"/>
      <c r="Z64" s="525"/>
      <c r="AA64" s="1159"/>
      <c r="AB64" s="1178" t="s">
        <v>1497</v>
      </c>
      <c r="AC64" s="1173"/>
      <c r="AD64" s="1173"/>
      <c r="AE64" s="1173"/>
      <c r="AF64" s="1174"/>
      <c r="AG64" s="524" t="s">
        <v>1482</v>
      </c>
      <c r="AH64" s="526"/>
      <c r="AI64" s="524" t="s">
        <v>1481</v>
      </c>
      <c r="AJ64" s="525"/>
      <c r="AK64" s="525"/>
      <c r="AL64" s="526"/>
      <c r="AM64" s="1178" t="s">
        <v>1494</v>
      </c>
      <c r="AN64" s="1173"/>
      <c r="AO64" s="1173"/>
      <c r="AP64" s="1173"/>
      <c r="AQ64" s="1174"/>
      <c r="AR64" s="524" t="s">
        <v>124</v>
      </c>
      <c r="AS64" s="526"/>
      <c r="AT64" s="524" t="s">
        <v>1579</v>
      </c>
      <c r="AU64" s="525"/>
      <c r="AV64" s="525"/>
      <c r="AW64" s="526"/>
      <c r="AX64" s="1171" t="s">
        <v>124</v>
      </c>
      <c r="AY64" s="695"/>
      <c r="AZ64" s="695"/>
      <c r="BA64" s="1162"/>
      <c r="BB64" s="497"/>
      <c r="BC64" s="1162" t="s">
        <v>1581</v>
      </c>
      <c r="BD64" s="695"/>
      <c r="BE64" s="695"/>
      <c r="BF64" s="695"/>
      <c r="BG64" s="75"/>
      <c r="BH64" s="1174"/>
      <c r="BI64" s="75"/>
      <c r="BJ64" s="1174"/>
      <c r="BK64" s="695"/>
      <c r="BL64" s="695"/>
      <c r="BM64" s="695"/>
      <c r="BN64" s="695"/>
      <c r="BO64" s="695"/>
      <c r="BP64" s="695"/>
      <c r="BQ64" s="695"/>
      <c r="BR64" s="531"/>
      <c r="BS64" s="40"/>
    </row>
    <row r="65" spans="1:71" ht="15" customHeight="1">
      <c r="A65" s="472"/>
      <c r="B65" s="2019">
        <f>IF(L65&lt;&gt;"",MAX(B$7:B64)+1,"")</f>
        <v>52</v>
      </c>
      <c r="C65" s="2020"/>
      <c r="D65" s="2021">
        <v>1</v>
      </c>
      <c r="E65" s="2020"/>
      <c r="F65" s="2021">
        <v>14</v>
      </c>
      <c r="G65" s="2020"/>
      <c r="H65" s="1120" t="s">
        <v>1520</v>
      </c>
      <c r="I65" s="1188"/>
      <c r="J65" s="1189"/>
      <c r="K65" s="1166"/>
      <c r="L65" s="524" t="s">
        <v>1552</v>
      </c>
      <c r="M65" s="525"/>
      <c r="N65" s="525"/>
      <c r="O65" s="525"/>
      <c r="P65" s="525"/>
      <c r="Q65" s="525"/>
      <c r="R65" s="525"/>
      <c r="S65" s="525"/>
      <c r="T65" s="524" t="s">
        <v>1459</v>
      </c>
      <c r="U65" s="525"/>
      <c r="V65" s="526"/>
      <c r="W65" s="1170" t="s">
        <v>338</v>
      </c>
      <c r="X65" s="526"/>
      <c r="Y65" s="1159"/>
      <c r="Z65" s="525"/>
      <c r="AA65" s="1159"/>
      <c r="AB65" s="1178" t="s">
        <v>1497</v>
      </c>
      <c r="AC65" s="1173"/>
      <c r="AD65" s="1173"/>
      <c r="AE65" s="1173"/>
      <c r="AF65" s="1174"/>
      <c r="AG65" s="524" t="s">
        <v>1482</v>
      </c>
      <c r="AH65" s="526"/>
      <c r="AI65" s="524" t="s">
        <v>1481</v>
      </c>
      <c r="AJ65" s="525"/>
      <c r="AK65" s="525"/>
      <c r="AL65" s="526"/>
      <c r="AM65" s="1178" t="s">
        <v>1494</v>
      </c>
      <c r="AN65" s="1173"/>
      <c r="AO65" s="1173"/>
      <c r="AP65" s="1173"/>
      <c r="AQ65" s="1174"/>
      <c r="AR65" s="524" t="s">
        <v>124</v>
      </c>
      <c r="AS65" s="526"/>
      <c r="AT65" s="524" t="s">
        <v>1579</v>
      </c>
      <c r="AU65" s="525"/>
      <c r="AV65" s="525"/>
      <c r="AW65" s="526"/>
      <c r="AX65" s="1171" t="s">
        <v>124</v>
      </c>
      <c r="AY65" s="695"/>
      <c r="AZ65" s="695"/>
      <c r="BA65" s="1162"/>
      <c r="BB65" s="497"/>
      <c r="BC65" s="1162" t="s">
        <v>1581</v>
      </c>
      <c r="BD65" s="695"/>
      <c r="BE65" s="695"/>
      <c r="BF65" s="695"/>
      <c r="BG65" s="75"/>
      <c r="BH65" s="1174"/>
      <c r="BI65" s="75"/>
      <c r="BJ65" s="1174"/>
      <c r="BK65" s="695"/>
      <c r="BL65" s="695"/>
      <c r="BM65" s="695"/>
      <c r="BN65" s="695"/>
      <c r="BO65" s="695"/>
      <c r="BP65" s="695"/>
      <c r="BQ65" s="695"/>
      <c r="BR65" s="531"/>
      <c r="BS65" s="40"/>
    </row>
    <row r="66" spans="1:71" ht="15" customHeight="1">
      <c r="A66" s="472"/>
      <c r="B66" s="2019">
        <f>IF(L66&lt;&gt;"",MAX(B$7:B65)+1,"")</f>
        <v>53</v>
      </c>
      <c r="C66" s="2020"/>
      <c r="D66" s="2021">
        <v>2</v>
      </c>
      <c r="E66" s="2020"/>
      <c r="F66" s="2021">
        <v>14</v>
      </c>
      <c r="G66" s="2020"/>
      <c r="H66" s="1120" t="s">
        <v>1520</v>
      </c>
      <c r="I66" s="1188"/>
      <c r="J66" s="1189"/>
      <c r="K66" s="1166"/>
      <c r="L66" s="524" t="s">
        <v>1553</v>
      </c>
      <c r="M66" s="525"/>
      <c r="N66" s="525"/>
      <c r="O66" s="525"/>
      <c r="P66" s="525"/>
      <c r="Q66" s="525"/>
      <c r="R66" s="525"/>
      <c r="S66" s="525"/>
      <c r="T66" s="524" t="s">
        <v>1459</v>
      </c>
      <c r="U66" s="525"/>
      <c r="V66" s="526"/>
      <c r="W66" s="1170" t="s">
        <v>338</v>
      </c>
      <c r="X66" s="526"/>
      <c r="Y66" s="1159"/>
      <c r="Z66" s="525"/>
      <c r="AA66" s="1159"/>
      <c r="AB66" s="1178" t="s">
        <v>1497</v>
      </c>
      <c r="AC66" s="1173"/>
      <c r="AD66" s="1173"/>
      <c r="AE66" s="1173"/>
      <c r="AF66" s="1174"/>
      <c r="AG66" s="524" t="s">
        <v>1482</v>
      </c>
      <c r="AH66" s="526"/>
      <c r="AI66" s="524" t="s">
        <v>1481</v>
      </c>
      <c r="AJ66" s="525"/>
      <c r="AK66" s="525"/>
      <c r="AL66" s="526"/>
      <c r="AM66" s="1178" t="s">
        <v>1494</v>
      </c>
      <c r="AN66" s="1173"/>
      <c r="AO66" s="1173"/>
      <c r="AP66" s="1173"/>
      <c r="AQ66" s="1174"/>
      <c r="AR66" s="524" t="s">
        <v>124</v>
      </c>
      <c r="AS66" s="526"/>
      <c r="AT66" s="524" t="s">
        <v>1579</v>
      </c>
      <c r="AU66" s="525"/>
      <c r="AV66" s="525"/>
      <c r="AW66" s="526"/>
      <c r="AX66" s="1171" t="s">
        <v>124</v>
      </c>
      <c r="AY66" s="695"/>
      <c r="AZ66" s="695"/>
      <c r="BA66" s="1162"/>
      <c r="BB66" s="497"/>
      <c r="BC66" s="1162" t="s">
        <v>1581</v>
      </c>
      <c r="BD66" s="695"/>
      <c r="BE66" s="695"/>
      <c r="BF66" s="695"/>
      <c r="BG66" s="75"/>
      <c r="BH66" s="1174"/>
      <c r="BI66" s="75"/>
      <c r="BJ66" s="1174"/>
      <c r="BK66" s="695"/>
      <c r="BL66" s="695"/>
      <c r="BM66" s="695"/>
      <c r="BN66" s="695"/>
      <c r="BO66" s="695"/>
      <c r="BP66" s="695"/>
      <c r="BQ66" s="695"/>
      <c r="BR66" s="531"/>
      <c r="BS66" s="40"/>
    </row>
    <row r="67" spans="1:71" ht="15" customHeight="1">
      <c r="A67" s="472"/>
      <c r="B67" s="2019">
        <f>IF(L67&lt;&gt;"",MAX(B$7:B66)+1,"")</f>
        <v>54</v>
      </c>
      <c r="C67" s="2020"/>
      <c r="D67" s="2021">
        <v>3</v>
      </c>
      <c r="E67" s="2020"/>
      <c r="F67" s="2021">
        <v>14</v>
      </c>
      <c r="G67" s="2020"/>
      <c r="H67" s="1120" t="s">
        <v>1520</v>
      </c>
      <c r="I67" s="1188"/>
      <c r="J67" s="1189"/>
      <c r="K67" s="1166"/>
      <c r="L67" s="524" t="s">
        <v>1554</v>
      </c>
      <c r="M67" s="525"/>
      <c r="N67" s="525"/>
      <c r="O67" s="525"/>
      <c r="P67" s="525"/>
      <c r="Q67" s="525"/>
      <c r="R67" s="525"/>
      <c r="S67" s="525"/>
      <c r="T67" s="524" t="s">
        <v>1459</v>
      </c>
      <c r="U67" s="525"/>
      <c r="V67" s="526"/>
      <c r="W67" s="1170" t="s">
        <v>338</v>
      </c>
      <c r="X67" s="526"/>
      <c r="Y67" s="1159"/>
      <c r="Z67" s="525"/>
      <c r="AA67" s="1159"/>
      <c r="AB67" s="1178" t="s">
        <v>1497</v>
      </c>
      <c r="AC67" s="1173"/>
      <c r="AD67" s="1173"/>
      <c r="AE67" s="1173"/>
      <c r="AF67" s="1174"/>
      <c r="AG67" s="524" t="s">
        <v>1482</v>
      </c>
      <c r="AH67" s="526"/>
      <c r="AI67" s="524" t="s">
        <v>1481</v>
      </c>
      <c r="AJ67" s="525"/>
      <c r="AK67" s="525"/>
      <c r="AL67" s="526"/>
      <c r="AM67" s="1178" t="s">
        <v>1494</v>
      </c>
      <c r="AN67" s="1173"/>
      <c r="AO67" s="1173"/>
      <c r="AP67" s="1173"/>
      <c r="AQ67" s="1174"/>
      <c r="AR67" s="524" t="s">
        <v>124</v>
      </c>
      <c r="AS67" s="526"/>
      <c r="AT67" s="524" t="s">
        <v>1579</v>
      </c>
      <c r="AU67" s="525"/>
      <c r="AV67" s="525"/>
      <c r="AW67" s="526"/>
      <c r="AX67" s="1171" t="s">
        <v>124</v>
      </c>
      <c r="AY67" s="695"/>
      <c r="AZ67" s="695"/>
      <c r="BA67" s="1162"/>
      <c r="BB67" s="497"/>
      <c r="BC67" s="1162" t="s">
        <v>1581</v>
      </c>
      <c r="BD67" s="695"/>
      <c r="BE67" s="695"/>
      <c r="BF67" s="695"/>
      <c r="BG67" s="75"/>
      <c r="BH67" s="1174"/>
      <c r="BI67" s="75"/>
      <c r="BJ67" s="1174"/>
      <c r="BK67" s="695"/>
      <c r="BL67" s="695"/>
      <c r="BM67" s="695"/>
      <c r="BN67" s="695"/>
      <c r="BO67" s="695"/>
      <c r="BP67" s="695"/>
      <c r="BQ67" s="695"/>
      <c r="BR67" s="531"/>
      <c r="BS67" s="40"/>
    </row>
    <row r="68" spans="1:71" ht="15" customHeight="1">
      <c r="A68" s="472"/>
      <c r="B68" s="2019">
        <f>IF(L68&lt;&gt;"",MAX(B$7:B67)+1,"")</f>
        <v>55</v>
      </c>
      <c r="C68" s="2020"/>
      <c r="D68" s="2021">
        <v>1</v>
      </c>
      <c r="E68" s="2020"/>
      <c r="F68" s="2021">
        <v>15</v>
      </c>
      <c r="G68" s="2020"/>
      <c r="H68" s="1120" t="s">
        <v>1520</v>
      </c>
      <c r="I68" s="1188"/>
      <c r="J68" s="1189"/>
      <c r="K68" s="1166"/>
      <c r="L68" s="524" t="s">
        <v>1555</v>
      </c>
      <c r="M68" s="525"/>
      <c r="N68" s="525"/>
      <c r="O68" s="525"/>
      <c r="P68" s="525"/>
      <c r="Q68" s="525"/>
      <c r="R68" s="525"/>
      <c r="S68" s="525"/>
      <c r="T68" s="524" t="s">
        <v>1459</v>
      </c>
      <c r="U68" s="525"/>
      <c r="V68" s="526"/>
      <c r="W68" s="1170" t="s">
        <v>338</v>
      </c>
      <c r="X68" s="526"/>
      <c r="Y68" s="1159"/>
      <c r="Z68" s="525"/>
      <c r="AA68" s="1159"/>
      <c r="AB68" s="1178" t="s">
        <v>1497</v>
      </c>
      <c r="AC68" s="1173"/>
      <c r="AD68" s="1173"/>
      <c r="AE68" s="1173"/>
      <c r="AF68" s="1174"/>
      <c r="AG68" s="524" t="s">
        <v>1482</v>
      </c>
      <c r="AH68" s="526"/>
      <c r="AI68" s="524" t="s">
        <v>1481</v>
      </c>
      <c r="AJ68" s="525"/>
      <c r="AK68" s="525"/>
      <c r="AL68" s="526"/>
      <c r="AM68" s="1178" t="s">
        <v>1494</v>
      </c>
      <c r="AN68" s="1173"/>
      <c r="AO68" s="1173"/>
      <c r="AP68" s="1173"/>
      <c r="AQ68" s="1174"/>
      <c r="AR68" s="524" t="s">
        <v>124</v>
      </c>
      <c r="AS68" s="526"/>
      <c r="AT68" s="524" t="s">
        <v>1579</v>
      </c>
      <c r="AU68" s="525"/>
      <c r="AV68" s="525"/>
      <c r="AW68" s="526"/>
      <c r="AX68" s="1171" t="s">
        <v>124</v>
      </c>
      <c r="AY68" s="695"/>
      <c r="AZ68" s="695"/>
      <c r="BA68" s="1162"/>
      <c r="BB68" s="497"/>
      <c r="BC68" s="1162" t="s">
        <v>1581</v>
      </c>
      <c r="BD68" s="695"/>
      <c r="BE68" s="695"/>
      <c r="BF68" s="695"/>
      <c r="BG68" s="75"/>
      <c r="BH68" s="1174"/>
      <c r="BI68" s="75"/>
      <c r="BJ68" s="1174"/>
      <c r="BK68" s="695"/>
      <c r="BL68" s="695"/>
      <c r="BM68" s="695"/>
      <c r="BN68" s="695"/>
      <c r="BO68" s="695"/>
      <c r="BP68" s="695"/>
      <c r="BQ68" s="695"/>
      <c r="BR68" s="531"/>
      <c r="BS68" s="40"/>
    </row>
    <row r="69" spans="1:71" ht="15" customHeight="1">
      <c r="A69" s="472"/>
      <c r="B69" s="2019">
        <f>IF(L69&lt;&gt;"",MAX(B$7:B68)+1,"")</f>
        <v>56</v>
      </c>
      <c r="C69" s="2020"/>
      <c r="D69" s="2021">
        <v>2</v>
      </c>
      <c r="E69" s="2020"/>
      <c r="F69" s="2021">
        <v>15</v>
      </c>
      <c r="G69" s="2020"/>
      <c r="H69" s="1120" t="s">
        <v>1520</v>
      </c>
      <c r="I69" s="1188"/>
      <c r="J69" s="1189"/>
      <c r="K69" s="1166"/>
      <c r="L69" s="524" t="s">
        <v>1556</v>
      </c>
      <c r="M69" s="525"/>
      <c r="N69" s="525"/>
      <c r="O69" s="525"/>
      <c r="P69" s="525"/>
      <c r="Q69" s="525"/>
      <c r="R69" s="525"/>
      <c r="S69" s="525"/>
      <c r="T69" s="524" t="s">
        <v>1459</v>
      </c>
      <c r="U69" s="525"/>
      <c r="V69" s="526"/>
      <c r="W69" s="1170" t="s">
        <v>338</v>
      </c>
      <c r="X69" s="526"/>
      <c r="Y69" s="1159"/>
      <c r="Z69" s="525"/>
      <c r="AA69" s="1159"/>
      <c r="AB69" s="1178" t="s">
        <v>1497</v>
      </c>
      <c r="AC69" s="1173"/>
      <c r="AD69" s="1173"/>
      <c r="AE69" s="1173"/>
      <c r="AF69" s="1174"/>
      <c r="AG69" s="524" t="s">
        <v>1482</v>
      </c>
      <c r="AH69" s="526"/>
      <c r="AI69" s="524" t="s">
        <v>1481</v>
      </c>
      <c r="AJ69" s="525"/>
      <c r="AK69" s="525"/>
      <c r="AL69" s="526"/>
      <c r="AM69" s="1178" t="s">
        <v>1494</v>
      </c>
      <c r="AN69" s="1173"/>
      <c r="AO69" s="1173"/>
      <c r="AP69" s="1173"/>
      <c r="AQ69" s="1174"/>
      <c r="AR69" s="524" t="s">
        <v>124</v>
      </c>
      <c r="AS69" s="526"/>
      <c r="AT69" s="524" t="s">
        <v>1579</v>
      </c>
      <c r="AU69" s="525"/>
      <c r="AV69" s="525"/>
      <c r="AW69" s="526"/>
      <c r="AX69" s="1171" t="s">
        <v>124</v>
      </c>
      <c r="AY69" s="695"/>
      <c r="AZ69" s="695"/>
      <c r="BA69" s="1162"/>
      <c r="BB69" s="497"/>
      <c r="BC69" s="1162" t="s">
        <v>1581</v>
      </c>
      <c r="BD69" s="695"/>
      <c r="BE69" s="695"/>
      <c r="BF69" s="695"/>
      <c r="BG69" s="75"/>
      <c r="BH69" s="1174"/>
      <c r="BI69" s="75"/>
      <c r="BJ69" s="1174"/>
      <c r="BK69" s="695"/>
      <c r="BL69" s="695"/>
      <c r="BM69" s="695"/>
      <c r="BN69" s="695"/>
      <c r="BO69" s="695"/>
      <c r="BP69" s="695"/>
      <c r="BQ69" s="695"/>
      <c r="BR69" s="531"/>
      <c r="BS69" s="40"/>
    </row>
    <row r="70" spans="1:71" ht="15" customHeight="1">
      <c r="A70" s="472"/>
      <c r="B70" s="2019">
        <f>IF(L70&lt;&gt;"",MAX(B$7:B69)+1,"")</f>
        <v>57</v>
      </c>
      <c r="C70" s="2020"/>
      <c r="D70" s="2021">
        <v>3</v>
      </c>
      <c r="E70" s="2020"/>
      <c r="F70" s="2021">
        <v>15</v>
      </c>
      <c r="G70" s="2020"/>
      <c r="H70" s="1120" t="s">
        <v>1520</v>
      </c>
      <c r="I70" s="1188"/>
      <c r="J70" s="1189"/>
      <c r="K70" s="1166"/>
      <c r="L70" s="524" t="s">
        <v>1557</v>
      </c>
      <c r="M70" s="525"/>
      <c r="N70" s="525"/>
      <c r="O70" s="525"/>
      <c r="P70" s="525"/>
      <c r="Q70" s="525"/>
      <c r="R70" s="525"/>
      <c r="S70" s="525"/>
      <c r="T70" s="524" t="s">
        <v>1459</v>
      </c>
      <c r="U70" s="525"/>
      <c r="V70" s="526"/>
      <c r="W70" s="1170" t="s">
        <v>338</v>
      </c>
      <c r="X70" s="526"/>
      <c r="Y70" s="1159"/>
      <c r="Z70" s="525"/>
      <c r="AA70" s="1159"/>
      <c r="AB70" s="1178" t="s">
        <v>1497</v>
      </c>
      <c r="AC70" s="1173"/>
      <c r="AD70" s="1173"/>
      <c r="AE70" s="1173"/>
      <c r="AF70" s="1174"/>
      <c r="AG70" s="524" t="s">
        <v>1482</v>
      </c>
      <c r="AH70" s="526"/>
      <c r="AI70" s="524" t="s">
        <v>1481</v>
      </c>
      <c r="AJ70" s="525"/>
      <c r="AK70" s="525"/>
      <c r="AL70" s="526"/>
      <c r="AM70" s="1178" t="s">
        <v>1494</v>
      </c>
      <c r="AN70" s="1173"/>
      <c r="AO70" s="1173"/>
      <c r="AP70" s="1173"/>
      <c r="AQ70" s="1174"/>
      <c r="AR70" s="524" t="s">
        <v>124</v>
      </c>
      <c r="AS70" s="526"/>
      <c r="AT70" s="524" t="s">
        <v>1579</v>
      </c>
      <c r="AU70" s="525"/>
      <c r="AV70" s="525"/>
      <c r="AW70" s="526"/>
      <c r="AX70" s="1171" t="s">
        <v>124</v>
      </c>
      <c r="AY70" s="695"/>
      <c r="AZ70" s="695"/>
      <c r="BA70" s="1162"/>
      <c r="BB70" s="497"/>
      <c r="BC70" s="1162" t="s">
        <v>1581</v>
      </c>
      <c r="BD70" s="695"/>
      <c r="BE70" s="695"/>
      <c r="BF70" s="695"/>
      <c r="BG70" s="75"/>
      <c r="BH70" s="1174"/>
      <c r="BI70" s="75"/>
      <c r="BJ70" s="1174"/>
      <c r="BK70" s="695"/>
      <c r="BL70" s="695"/>
      <c r="BM70" s="695"/>
      <c r="BN70" s="695"/>
      <c r="BO70" s="695"/>
      <c r="BP70" s="695"/>
      <c r="BQ70" s="695"/>
      <c r="BR70" s="531"/>
      <c r="BS70" s="40"/>
    </row>
    <row r="71" spans="1:71" ht="15" customHeight="1">
      <c r="A71" s="472"/>
      <c r="B71" s="2019">
        <f>IF(L71&lt;&gt;"",MAX(B$7:B70)+1,"")</f>
        <v>58</v>
      </c>
      <c r="C71" s="2020"/>
      <c r="D71" s="2021">
        <v>1</v>
      </c>
      <c r="E71" s="2020"/>
      <c r="F71" s="2021">
        <v>16</v>
      </c>
      <c r="G71" s="2020"/>
      <c r="H71" s="1120" t="s">
        <v>1520</v>
      </c>
      <c r="I71" s="1188"/>
      <c r="J71" s="1189"/>
      <c r="K71" s="1166"/>
      <c r="L71" s="524" t="s">
        <v>1558</v>
      </c>
      <c r="M71" s="525"/>
      <c r="N71" s="525"/>
      <c r="O71" s="525"/>
      <c r="P71" s="525"/>
      <c r="Q71" s="525"/>
      <c r="R71" s="525"/>
      <c r="S71" s="525"/>
      <c r="T71" s="524" t="s">
        <v>1459</v>
      </c>
      <c r="U71" s="525"/>
      <c r="V71" s="526"/>
      <c r="W71" s="1170" t="s">
        <v>338</v>
      </c>
      <c r="X71" s="526"/>
      <c r="Y71" s="1159"/>
      <c r="Z71" s="525"/>
      <c r="AA71" s="1159"/>
      <c r="AB71" s="1178" t="s">
        <v>1497</v>
      </c>
      <c r="AC71" s="1173"/>
      <c r="AD71" s="1173"/>
      <c r="AE71" s="1173"/>
      <c r="AF71" s="1174"/>
      <c r="AG71" s="524" t="s">
        <v>1482</v>
      </c>
      <c r="AH71" s="526"/>
      <c r="AI71" s="524" t="s">
        <v>1481</v>
      </c>
      <c r="AJ71" s="525"/>
      <c r="AK71" s="525"/>
      <c r="AL71" s="526"/>
      <c r="AM71" s="1178" t="s">
        <v>1494</v>
      </c>
      <c r="AN71" s="1173"/>
      <c r="AO71" s="1173"/>
      <c r="AP71" s="1173"/>
      <c r="AQ71" s="1174"/>
      <c r="AR71" s="524" t="s">
        <v>124</v>
      </c>
      <c r="AS71" s="526"/>
      <c r="AT71" s="524" t="s">
        <v>1579</v>
      </c>
      <c r="AU71" s="525"/>
      <c r="AV71" s="525"/>
      <c r="AW71" s="526"/>
      <c r="AX71" s="1171" t="s">
        <v>124</v>
      </c>
      <c r="AY71" s="695"/>
      <c r="AZ71" s="695"/>
      <c r="BA71" s="1162"/>
      <c r="BB71" s="497"/>
      <c r="BC71" s="1162" t="s">
        <v>1581</v>
      </c>
      <c r="BD71" s="695"/>
      <c r="BE71" s="695"/>
      <c r="BF71" s="695"/>
      <c r="BG71" s="75"/>
      <c r="BH71" s="1174"/>
      <c r="BI71" s="75"/>
      <c r="BJ71" s="1174"/>
      <c r="BK71" s="695"/>
      <c r="BL71" s="695"/>
      <c r="BM71" s="695"/>
      <c r="BN71" s="695"/>
      <c r="BO71" s="695"/>
      <c r="BP71" s="695"/>
      <c r="BQ71" s="695"/>
      <c r="BR71" s="531"/>
      <c r="BS71" s="40"/>
    </row>
    <row r="72" spans="1:71" ht="15" customHeight="1">
      <c r="A72" s="472"/>
      <c r="B72" s="2019">
        <f>IF(L72&lt;&gt;"",MAX(B$7:B71)+1,"")</f>
        <v>59</v>
      </c>
      <c r="C72" s="2020"/>
      <c r="D72" s="2021">
        <v>2</v>
      </c>
      <c r="E72" s="2020"/>
      <c r="F72" s="2021">
        <v>16</v>
      </c>
      <c r="G72" s="2020"/>
      <c r="H72" s="1120" t="s">
        <v>1520</v>
      </c>
      <c r="I72" s="1188"/>
      <c r="J72" s="1189"/>
      <c r="K72" s="1166"/>
      <c r="L72" s="524" t="s">
        <v>1559</v>
      </c>
      <c r="M72" s="525"/>
      <c r="N72" s="525"/>
      <c r="O72" s="525"/>
      <c r="P72" s="525"/>
      <c r="Q72" s="525"/>
      <c r="R72" s="525"/>
      <c r="S72" s="525"/>
      <c r="T72" s="524" t="s">
        <v>1459</v>
      </c>
      <c r="U72" s="525"/>
      <c r="V72" s="526"/>
      <c r="W72" s="1170" t="s">
        <v>338</v>
      </c>
      <c r="X72" s="526"/>
      <c r="Y72" s="1159"/>
      <c r="Z72" s="525"/>
      <c r="AA72" s="1159"/>
      <c r="AB72" s="1178" t="s">
        <v>1497</v>
      </c>
      <c r="AC72" s="1173"/>
      <c r="AD72" s="1173"/>
      <c r="AE72" s="1173"/>
      <c r="AF72" s="1174"/>
      <c r="AG72" s="524" t="s">
        <v>1482</v>
      </c>
      <c r="AH72" s="526"/>
      <c r="AI72" s="524" t="s">
        <v>1481</v>
      </c>
      <c r="AJ72" s="525"/>
      <c r="AK72" s="525"/>
      <c r="AL72" s="526"/>
      <c r="AM72" s="1178" t="s">
        <v>1494</v>
      </c>
      <c r="AN72" s="1173"/>
      <c r="AO72" s="1173"/>
      <c r="AP72" s="1173"/>
      <c r="AQ72" s="1174"/>
      <c r="AR72" s="524" t="s">
        <v>124</v>
      </c>
      <c r="AS72" s="526"/>
      <c r="AT72" s="524" t="s">
        <v>1579</v>
      </c>
      <c r="AU72" s="525"/>
      <c r="AV72" s="525"/>
      <c r="AW72" s="526"/>
      <c r="AX72" s="1171" t="s">
        <v>124</v>
      </c>
      <c r="AY72" s="695"/>
      <c r="AZ72" s="695"/>
      <c r="BA72" s="1162"/>
      <c r="BB72" s="497"/>
      <c r="BC72" s="1162" t="s">
        <v>1581</v>
      </c>
      <c r="BD72" s="695"/>
      <c r="BE72" s="695"/>
      <c r="BF72" s="695"/>
      <c r="BG72" s="75"/>
      <c r="BH72" s="1174"/>
      <c r="BI72" s="75"/>
      <c r="BJ72" s="1174"/>
      <c r="BK72" s="695"/>
      <c r="BL72" s="695"/>
      <c r="BM72" s="695"/>
      <c r="BN72" s="695"/>
      <c r="BO72" s="695"/>
      <c r="BP72" s="695"/>
      <c r="BQ72" s="695"/>
      <c r="BR72" s="531"/>
      <c r="BS72" s="40"/>
    </row>
    <row r="73" spans="1:71" ht="15" customHeight="1">
      <c r="A73" s="472"/>
      <c r="B73" s="2019">
        <f>IF(L73&lt;&gt;"",MAX(B$7:B72)+1,"")</f>
        <v>60</v>
      </c>
      <c r="C73" s="2020"/>
      <c r="D73" s="2021">
        <v>3</v>
      </c>
      <c r="E73" s="2020"/>
      <c r="F73" s="2021">
        <v>16</v>
      </c>
      <c r="G73" s="2020"/>
      <c r="H73" s="1120" t="s">
        <v>1520</v>
      </c>
      <c r="I73" s="1188"/>
      <c r="J73" s="1189"/>
      <c r="K73" s="1166"/>
      <c r="L73" s="524" t="s">
        <v>1560</v>
      </c>
      <c r="M73" s="525"/>
      <c r="N73" s="525"/>
      <c r="O73" s="525"/>
      <c r="P73" s="525"/>
      <c r="Q73" s="525"/>
      <c r="R73" s="525"/>
      <c r="S73" s="525"/>
      <c r="T73" s="524" t="s">
        <v>1459</v>
      </c>
      <c r="U73" s="525"/>
      <c r="V73" s="526"/>
      <c r="W73" s="1170" t="s">
        <v>338</v>
      </c>
      <c r="X73" s="526"/>
      <c r="Y73" s="1159"/>
      <c r="Z73" s="525"/>
      <c r="AA73" s="1159"/>
      <c r="AB73" s="1178" t="s">
        <v>1497</v>
      </c>
      <c r="AC73" s="1173"/>
      <c r="AD73" s="1173"/>
      <c r="AE73" s="1173"/>
      <c r="AF73" s="1174"/>
      <c r="AG73" s="524" t="s">
        <v>1482</v>
      </c>
      <c r="AH73" s="526"/>
      <c r="AI73" s="524" t="s">
        <v>1481</v>
      </c>
      <c r="AJ73" s="525"/>
      <c r="AK73" s="525"/>
      <c r="AL73" s="526"/>
      <c r="AM73" s="1178" t="s">
        <v>1494</v>
      </c>
      <c r="AN73" s="1173"/>
      <c r="AO73" s="1173"/>
      <c r="AP73" s="1173"/>
      <c r="AQ73" s="1174"/>
      <c r="AR73" s="524" t="s">
        <v>124</v>
      </c>
      <c r="AS73" s="526"/>
      <c r="AT73" s="524" t="s">
        <v>1579</v>
      </c>
      <c r="AU73" s="525"/>
      <c r="AV73" s="525"/>
      <c r="AW73" s="526"/>
      <c r="AX73" s="1171" t="s">
        <v>124</v>
      </c>
      <c r="AY73" s="695"/>
      <c r="AZ73" s="695"/>
      <c r="BA73" s="1162"/>
      <c r="BB73" s="497"/>
      <c r="BC73" s="1162" t="s">
        <v>1581</v>
      </c>
      <c r="BD73" s="695"/>
      <c r="BE73" s="695"/>
      <c r="BF73" s="695"/>
      <c r="BG73" s="75"/>
      <c r="BH73" s="1174"/>
      <c r="BI73" s="75"/>
      <c r="BJ73" s="1174"/>
      <c r="BK73" s="695"/>
      <c r="BL73" s="695"/>
      <c r="BM73" s="695"/>
      <c r="BN73" s="695"/>
      <c r="BO73" s="695"/>
      <c r="BP73" s="695"/>
      <c r="BQ73" s="695"/>
      <c r="BR73" s="531"/>
      <c r="BS73" s="40"/>
    </row>
    <row r="74" spans="1:71" ht="15" customHeight="1">
      <c r="A74" s="472"/>
      <c r="B74" s="2019">
        <f>IF(L74&lt;&gt;"",MAX(B$7:B73)+1,"")</f>
        <v>61</v>
      </c>
      <c r="C74" s="2020"/>
      <c r="D74" s="2021">
        <v>1</v>
      </c>
      <c r="E74" s="2020"/>
      <c r="F74" s="2021">
        <v>17</v>
      </c>
      <c r="G74" s="2020"/>
      <c r="H74" s="1120" t="s">
        <v>1520</v>
      </c>
      <c r="I74" s="1188"/>
      <c r="J74" s="1189"/>
      <c r="K74" s="1166"/>
      <c r="L74" s="524" t="s">
        <v>1561</v>
      </c>
      <c r="M74" s="525"/>
      <c r="N74" s="525"/>
      <c r="O74" s="525"/>
      <c r="P74" s="525"/>
      <c r="Q74" s="525"/>
      <c r="R74" s="525"/>
      <c r="S74" s="525"/>
      <c r="T74" s="524" t="s">
        <v>1459</v>
      </c>
      <c r="U74" s="525"/>
      <c r="V74" s="526"/>
      <c r="W74" s="1170" t="s">
        <v>338</v>
      </c>
      <c r="X74" s="526"/>
      <c r="Y74" s="1159"/>
      <c r="Z74" s="525"/>
      <c r="AA74" s="1159"/>
      <c r="AB74" s="1178" t="s">
        <v>1497</v>
      </c>
      <c r="AC74" s="1173"/>
      <c r="AD74" s="1173"/>
      <c r="AE74" s="1173"/>
      <c r="AF74" s="1174"/>
      <c r="AG74" s="524" t="s">
        <v>1482</v>
      </c>
      <c r="AH74" s="526"/>
      <c r="AI74" s="524" t="s">
        <v>1481</v>
      </c>
      <c r="AJ74" s="525"/>
      <c r="AK74" s="525"/>
      <c r="AL74" s="526"/>
      <c r="AM74" s="1178" t="s">
        <v>1494</v>
      </c>
      <c r="AN74" s="1173"/>
      <c r="AO74" s="1173"/>
      <c r="AP74" s="1173"/>
      <c r="AQ74" s="1174"/>
      <c r="AR74" s="524" t="s">
        <v>124</v>
      </c>
      <c r="AS74" s="526"/>
      <c r="AT74" s="524" t="s">
        <v>1579</v>
      </c>
      <c r="AU74" s="525"/>
      <c r="AV74" s="525"/>
      <c r="AW74" s="526"/>
      <c r="AX74" s="1171" t="s">
        <v>124</v>
      </c>
      <c r="AY74" s="695"/>
      <c r="AZ74" s="695"/>
      <c r="BA74" s="1162"/>
      <c r="BB74" s="497"/>
      <c r="BC74" s="1162" t="s">
        <v>1581</v>
      </c>
      <c r="BD74" s="695"/>
      <c r="BE74" s="695"/>
      <c r="BF74" s="695"/>
      <c r="BG74" s="75"/>
      <c r="BH74" s="1174"/>
      <c r="BI74" s="75"/>
      <c r="BJ74" s="1174"/>
      <c r="BK74" s="695"/>
      <c r="BL74" s="695"/>
      <c r="BM74" s="695"/>
      <c r="BN74" s="695"/>
      <c r="BO74" s="695"/>
      <c r="BP74" s="695"/>
      <c r="BQ74" s="695"/>
      <c r="BR74" s="531"/>
      <c r="BS74" s="40"/>
    </row>
    <row r="75" spans="1:71" ht="15" customHeight="1">
      <c r="A75" s="472"/>
      <c r="B75" s="2019">
        <f>IF(L75&lt;&gt;"",MAX(B$7:B74)+1,"")</f>
        <v>62</v>
      </c>
      <c r="C75" s="2020"/>
      <c r="D75" s="2021">
        <v>2</v>
      </c>
      <c r="E75" s="2020"/>
      <c r="F75" s="2021">
        <v>17</v>
      </c>
      <c r="G75" s="2020"/>
      <c r="H75" s="1120" t="s">
        <v>1520</v>
      </c>
      <c r="I75" s="1188"/>
      <c r="J75" s="1189"/>
      <c r="K75" s="1166"/>
      <c r="L75" s="524" t="s">
        <v>1562</v>
      </c>
      <c r="M75" s="525"/>
      <c r="N75" s="525"/>
      <c r="O75" s="525"/>
      <c r="P75" s="525"/>
      <c r="Q75" s="525"/>
      <c r="R75" s="525"/>
      <c r="S75" s="525"/>
      <c r="T75" s="524" t="s">
        <v>1459</v>
      </c>
      <c r="U75" s="525"/>
      <c r="V75" s="526"/>
      <c r="W75" s="1170" t="s">
        <v>338</v>
      </c>
      <c r="X75" s="526"/>
      <c r="Y75" s="1159"/>
      <c r="Z75" s="525"/>
      <c r="AA75" s="1159"/>
      <c r="AB75" s="1178" t="s">
        <v>1497</v>
      </c>
      <c r="AC75" s="1173"/>
      <c r="AD75" s="1173"/>
      <c r="AE75" s="1173"/>
      <c r="AF75" s="1174"/>
      <c r="AG75" s="524" t="s">
        <v>1482</v>
      </c>
      <c r="AH75" s="526"/>
      <c r="AI75" s="524" t="s">
        <v>1481</v>
      </c>
      <c r="AJ75" s="525"/>
      <c r="AK75" s="525"/>
      <c r="AL75" s="526"/>
      <c r="AM75" s="1178" t="s">
        <v>1494</v>
      </c>
      <c r="AN75" s="1173"/>
      <c r="AO75" s="1173"/>
      <c r="AP75" s="1173"/>
      <c r="AQ75" s="1174"/>
      <c r="AR75" s="524" t="s">
        <v>124</v>
      </c>
      <c r="AS75" s="526"/>
      <c r="AT75" s="524" t="s">
        <v>1579</v>
      </c>
      <c r="AU75" s="525"/>
      <c r="AV75" s="525"/>
      <c r="AW75" s="526"/>
      <c r="AX75" s="1171" t="s">
        <v>124</v>
      </c>
      <c r="AY75" s="695"/>
      <c r="AZ75" s="695"/>
      <c r="BA75" s="1162"/>
      <c r="BB75" s="497"/>
      <c r="BC75" s="1162" t="s">
        <v>1581</v>
      </c>
      <c r="BD75" s="695"/>
      <c r="BE75" s="695"/>
      <c r="BF75" s="695"/>
      <c r="BG75" s="75"/>
      <c r="BH75" s="1174"/>
      <c r="BI75" s="75"/>
      <c r="BJ75" s="1174"/>
      <c r="BK75" s="695"/>
      <c r="BL75" s="695"/>
      <c r="BM75" s="695"/>
      <c r="BN75" s="695"/>
      <c r="BO75" s="695"/>
      <c r="BP75" s="695"/>
      <c r="BQ75" s="695"/>
      <c r="BR75" s="531"/>
      <c r="BS75" s="40"/>
    </row>
    <row r="76" spans="1:71" ht="15" customHeight="1">
      <c r="A76" s="472"/>
      <c r="B76" s="2019">
        <f>IF(L76&lt;&gt;"",MAX(B$7:B75)+1,"")</f>
        <v>63</v>
      </c>
      <c r="C76" s="2020"/>
      <c r="D76" s="2021">
        <v>3</v>
      </c>
      <c r="E76" s="2020"/>
      <c r="F76" s="2021">
        <v>17</v>
      </c>
      <c r="G76" s="2020"/>
      <c r="H76" s="1120" t="s">
        <v>1520</v>
      </c>
      <c r="I76" s="1188"/>
      <c r="J76" s="1189"/>
      <c r="K76" s="1166"/>
      <c r="L76" s="524" t="s">
        <v>1563</v>
      </c>
      <c r="M76" s="525"/>
      <c r="N76" s="525"/>
      <c r="O76" s="525"/>
      <c r="P76" s="525"/>
      <c r="Q76" s="525"/>
      <c r="R76" s="525"/>
      <c r="S76" s="525"/>
      <c r="T76" s="524" t="s">
        <v>1459</v>
      </c>
      <c r="U76" s="525"/>
      <c r="V76" s="526"/>
      <c r="W76" s="1170" t="s">
        <v>338</v>
      </c>
      <c r="X76" s="526"/>
      <c r="Y76" s="1159"/>
      <c r="Z76" s="525"/>
      <c r="AA76" s="1159"/>
      <c r="AB76" s="1178" t="s">
        <v>1497</v>
      </c>
      <c r="AC76" s="1173"/>
      <c r="AD76" s="1173"/>
      <c r="AE76" s="1173"/>
      <c r="AF76" s="1174"/>
      <c r="AG76" s="524" t="s">
        <v>1482</v>
      </c>
      <c r="AH76" s="526"/>
      <c r="AI76" s="524" t="s">
        <v>1481</v>
      </c>
      <c r="AJ76" s="525"/>
      <c r="AK76" s="525"/>
      <c r="AL76" s="526"/>
      <c r="AM76" s="1178" t="s">
        <v>1494</v>
      </c>
      <c r="AN76" s="1173"/>
      <c r="AO76" s="1173"/>
      <c r="AP76" s="1173"/>
      <c r="AQ76" s="1174"/>
      <c r="AR76" s="524" t="s">
        <v>124</v>
      </c>
      <c r="AS76" s="526"/>
      <c r="AT76" s="524" t="s">
        <v>1579</v>
      </c>
      <c r="AU76" s="525"/>
      <c r="AV76" s="525"/>
      <c r="AW76" s="526"/>
      <c r="AX76" s="1171" t="s">
        <v>124</v>
      </c>
      <c r="AY76" s="695"/>
      <c r="AZ76" s="695"/>
      <c r="BA76" s="1162"/>
      <c r="BB76" s="497"/>
      <c r="BC76" s="1162" t="s">
        <v>1581</v>
      </c>
      <c r="BD76" s="695"/>
      <c r="BE76" s="695"/>
      <c r="BF76" s="695"/>
      <c r="BG76" s="75"/>
      <c r="BH76" s="1174"/>
      <c r="BI76" s="75"/>
      <c r="BJ76" s="1174"/>
      <c r="BK76" s="695"/>
      <c r="BL76" s="695"/>
      <c r="BM76" s="695"/>
      <c r="BN76" s="695"/>
      <c r="BO76" s="695"/>
      <c r="BP76" s="695"/>
      <c r="BQ76" s="695"/>
      <c r="BR76" s="531"/>
      <c r="BS76" s="40"/>
    </row>
    <row r="77" spans="1:71" ht="15" customHeight="1">
      <c r="A77" s="472"/>
      <c r="B77" s="2019">
        <f>IF(L77&lt;&gt;"",MAX(B$7:B76)+1,"")</f>
        <v>64</v>
      </c>
      <c r="C77" s="2020"/>
      <c r="D77" s="2021">
        <v>1</v>
      </c>
      <c r="E77" s="2020"/>
      <c r="F77" s="2021">
        <v>18</v>
      </c>
      <c r="G77" s="2020"/>
      <c r="H77" s="1120" t="s">
        <v>1520</v>
      </c>
      <c r="I77" s="1188"/>
      <c r="J77" s="1189"/>
      <c r="K77" s="1166"/>
      <c r="L77" s="524" t="s">
        <v>1564</v>
      </c>
      <c r="M77" s="525"/>
      <c r="N77" s="525"/>
      <c r="O77" s="525"/>
      <c r="P77" s="525"/>
      <c r="Q77" s="525"/>
      <c r="R77" s="525"/>
      <c r="S77" s="525"/>
      <c r="T77" s="524" t="s">
        <v>1459</v>
      </c>
      <c r="U77" s="525"/>
      <c r="V77" s="526"/>
      <c r="W77" s="524" t="s">
        <v>338</v>
      </c>
      <c r="X77" s="526"/>
      <c r="Y77" s="1159"/>
      <c r="Z77" s="525"/>
      <c r="AA77" s="1159"/>
      <c r="AB77" s="1162" t="s">
        <v>1497</v>
      </c>
      <c r="AC77" s="1173"/>
      <c r="AD77" s="1173"/>
      <c r="AE77" s="1173"/>
      <c r="AF77" s="1174"/>
      <c r="AG77" s="524" t="s">
        <v>1482</v>
      </c>
      <c r="AH77" s="526"/>
      <c r="AI77" s="524" t="s">
        <v>1481</v>
      </c>
      <c r="AJ77" s="525"/>
      <c r="AK77" s="525"/>
      <c r="AL77" s="526"/>
      <c r="AM77" s="1162" t="s">
        <v>1494</v>
      </c>
      <c r="AN77" s="1173"/>
      <c r="AO77" s="1173"/>
      <c r="AP77" s="1173"/>
      <c r="AQ77" s="1174"/>
      <c r="AR77" s="524" t="s">
        <v>124</v>
      </c>
      <c r="AS77" s="526"/>
      <c r="AT77" s="524" t="s">
        <v>1579</v>
      </c>
      <c r="AU77" s="525"/>
      <c r="AV77" s="525"/>
      <c r="AW77" s="526"/>
      <c r="AX77" s="1171" t="s">
        <v>124</v>
      </c>
      <c r="AY77" s="695"/>
      <c r="AZ77" s="695"/>
      <c r="BA77" s="1162"/>
      <c r="BB77" s="497"/>
      <c r="BC77" s="1162" t="s">
        <v>1581</v>
      </c>
      <c r="BD77" s="695"/>
      <c r="BE77" s="695"/>
      <c r="BF77" s="695"/>
      <c r="BG77" s="75"/>
      <c r="BH77" s="1174"/>
      <c r="BI77" s="75"/>
      <c r="BJ77" s="1174"/>
      <c r="BK77" s="695"/>
      <c r="BL77" s="695"/>
      <c r="BM77" s="695"/>
      <c r="BN77" s="695"/>
      <c r="BO77" s="695"/>
      <c r="BP77" s="695"/>
      <c r="BQ77" s="695"/>
      <c r="BR77" s="531"/>
      <c r="BS77" s="40"/>
    </row>
    <row r="78" spans="1:71" ht="15" customHeight="1">
      <c r="A78" s="472"/>
      <c r="B78" s="2019">
        <f>IF(L78&lt;&gt;"",MAX(B$7:B77)+1,"")</f>
        <v>65</v>
      </c>
      <c r="C78" s="2020"/>
      <c r="D78" s="2021">
        <v>2</v>
      </c>
      <c r="E78" s="2020"/>
      <c r="F78" s="2021">
        <v>18</v>
      </c>
      <c r="G78" s="2020"/>
      <c r="H78" s="1120" t="s">
        <v>1520</v>
      </c>
      <c r="I78" s="1188"/>
      <c r="J78" s="1189"/>
      <c r="K78" s="1166"/>
      <c r="L78" s="524" t="s">
        <v>1565</v>
      </c>
      <c r="M78" s="525"/>
      <c r="N78" s="525"/>
      <c r="O78" s="525"/>
      <c r="P78" s="525"/>
      <c r="Q78" s="525"/>
      <c r="R78" s="525"/>
      <c r="S78" s="525"/>
      <c r="T78" s="524" t="s">
        <v>1459</v>
      </c>
      <c r="U78" s="525"/>
      <c r="V78" s="526"/>
      <c r="W78" s="524" t="s">
        <v>338</v>
      </c>
      <c r="X78" s="526"/>
      <c r="Y78" s="1159"/>
      <c r="Z78" s="525"/>
      <c r="AA78" s="1159"/>
      <c r="AB78" s="1162" t="s">
        <v>1497</v>
      </c>
      <c r="AC78" s="1173"/>
      <c r="AD78" s="1173"/>
      <c r="AE78" s="1173"/>
      <c r="AF78" s="1174"/>
      <c r="AG78" s="524" t="s">
        <v>1482</v>
      </c>
      <c r="AH78" s="526"/>
      <c r="AI78" s="524" t="s">
        <v>1481</v>
      </c>
      <c r="AJ78" s="525"/>
      <c r="AK78" s="525"/>
      <c r="AL78" s="526"/>
      <c r="AM78" s="1162" t="s">
        <v>1494</v>
      </c>
      <c r="AN78" s="1173"/>
      <c r="AO78" s="1173"/>
      <c r="AP78" s="1173"/>
      <c r="AQ78" s="1174"/>
      <c r="AR78" s="524" t="s">
        <v>124</v>
      </c>
      <c r="AS78" s="526"/>
      <c r="AT78" s="524" t="s">
        <v>1579</v>
      </c>
      <c r="AU78" s="525"/>
      <c r="AV78" s="525"/>
      <c r="AW78" s="526"/>
      <c r="AX78" s="1171" t="s">
        <v>124</v>
      </c>
      <c r="AY78" s="695"/>
      <c r="AZ78" s="695"/>
      <c r="BA78" s="1162"/>
      <c r="BB78" s="497"/>
      <c r="BC78" s="1162" t="s">
        <v>1581</v>
      </c>
      <c r="BD78" s="695"/>
      <c r="BE78" s="695"/>
      <c r="BF78" s="695"/>
      <c r="BG78" s="75"/>
      <c r="BH78" s="1174"/>
      <c r="BI78" s="75"/>
      <c r="BJ78" s="1174"/>
      <c r="BK78" s="695"/>
      <c r="BL78" s="695"/>
      <c r="BM78" s="695"/>
      <c r="BN78" s="695"/>
      <c r="BO78" s="695"/>
      <c r="BP78" s="695"/>
      <c r="BQ78" s="695"/>
      <c r="BR78" s="531"/>
      <c r="BS78" s="40"/>
    </row>
    <row r="79" spans="1:71" ht="15" customHeight="1">
      <c r="A79" s="472"/>
      <c r="B79" s="2019">
        <f>IF(L79&lt;&gt;"",MAX(B$7:B78)+1,"")</f>
        <v>66</v>
      </c>
      <c r="C79" s="2020"/>
      <c r="D79" s="2021">
        <v>3</v>
      </c>
      <c r="E79" s="2020"/>
      <c r="F79" s="2021">
        <v>18</v>
      </c>
      <c r="G79" s="2020"/>
      <c r="H79" s="1120" t="s">
        <v>1520</v>
      </c>
      <c r="I79" s="1188"/>
      <c r="J79" s="1189"/>
      <c r="K79" s="1166"/>
      <c r="L79" s="524" t="s">
        <v>1566</v>
      </c>
      <c r="M79" s="525"/>
      <c r="N79" s="525"/>
      <c r="O79" s="525"/>
      <c r="P79" s="525"/>
      <c r="Q79" s="525"/>
      <c r="R79" s="525"/>
      <c r="S79" s="525"/>
      <c r="T79" s="524" t="s">
        <v>1459</v>
      </c>
      <c r="U79" s="525"/>
      <c r="V79" s="526"/>
      <c r="W79" s="524" t="s">
        <v>338</v>
      </c>
      <c r="X79" s="526"/>
      <c r="Y79" s="1159"/>
      <c r="Z79" s="525"/>
      <c r="AA79" s="1159"/>
      <c r="AB79" s="1162" t="s">
        <v>1497</v>
      </c>
      <c r="AC79" s="1173"/>
      <c r="AD79" s="1173"/>
      <c r="AE79" s="1173"/>
      <c r="AF79" s="1174"/>
      <c r="AG79" s="524" t="s">
        <v>1482</v>
      </c>
      <c r="AH79" s="526"/>
      <c r="AI79" s="524" t="s">
        <v>1481</v>
      </c>
      <c r="AJ79" s="525"/>
      <c r="AK79" s="525"/>
      <c r="AL79" s="526"/>
      <c r="AM79" s="1162" t="s">
        <v>1494</v>
      </c>
      <c r="AN79" s="1173"/>
      <c r="AO79" s="1173"/>
      <c r="AP79" s="1173"/>
      <c r="AQ79" s="1174"/>
      <c r="AR79" s="524" t="s">
        <v>124</v>
      </c>
      <c r="AS79" s="526"/>
      <c r="AT79" s="524" t="s">
        <v>1579</v>
      </c>
      <c r="AU79" s="525"/>
      <c r="AV79" s="525"/>
      <c r="AW79" s="526"/>
      <c r="AX79" s="1171" t="s">
        <v>124</v>
      </c>
      <c r="AY79" s="695"/>
      <c r="AZ79" s="695"/>
      <c r="BA79" s="1162"/>
      <c r="BB79" s="497"/>
      <c r="BC79" s="1162" t="s">
        <v>1581</v>
      </c>
      <c r="BD79" s="695"/>
      <c r="BE79" s="695"/>
      <c r="BF79" s="695"/>
      <c r="BG79" s="75"/>
      <c r="BH79" s="1174"/>
      <c r="BI79" s="75"/>
      <c r="BJ79" s="1174"/>
      <c r="BK79" s="695"/>
      <c r="BL79" s="695"/>
      <c r="BM79" s="695"/>
      <c r="BN79" s="695"/>
      <c r="BO79" s="695"/>
      <c r="BP79" s="695"/>
      <c r="BQ79" s="695"/>
      <c r="BR79" s="531"/>
      <c r="BS79" s="40"/>
    </row>
    <row r="80" spans="1:71" ht="15" customHeight="1">
      <c r="A80" s="472"/>
      <c r="B80" s="2019">
        <f>IF(L80&lt;&gt;"",MAX(B$7:B79)+1,"")</f>
        <v>67</v>
      </c>
      <c r="C80" s="2020"/>
      <c r="D80" s="2021">
        <v>1</v>
      </c>
      <c r="E80" s="2020"/>
      <c r="F80" s="2021">
        <v>19</v>
      </c>
      <c r="G80" s="2020"/>
      <c r="H80" s="1120" t="s">
        <v>1520</v>
      </c>
      <c r="I80" s="1188"/>
      <c r="J80" s="1189"/>
      <c r="K80" s="1166"/>
      <c r="L80" s="524" t="s">
        <v>1567</v>
      </c>
      <c r="M80" s="525"/>
      <c r="N80" s="525"/>
      <c r="O80" s="525"/>
      <c r="P80" s="525"/>
      <c r="Q80" s="525"/>
      <c r="R80" s="525"/>
      <c r="S80" s="525"/>
      <c r="T80" s="524" t="s">
        <v>1459</v>
      </c>
      <c r="U80" s="525"/>
      <c r="V80" s="526"/>
      <c r="W80" s="524" t="s">
        <v>338</v>
      </c>
      <c r="X80" s="526"/>
      <c r="Y80" s="1159"/>
      <c r="Z80" s="525"/>
      <c r="AA80" s="1159"/>
      <c r="AB80" s="1162" t="s">
        <v>1497</v>
      </c>
      <c r="AC80" s="1173"/>
      <c r="AD80" s="1173"/>
      <c r="AE80" s="1173"/>
      <c r="AF80" s="1174"/>
      <c r="AG80" s="524" t="s">
        <v>1482</v>
      </c>
      <c r="AH80" s="526"/>
      <c r="AI80" s="524" t="s">
        <v>1481</v>
      </c>
      <c r="AJ80" s="525"/>
      <c r="AK80" s="525"/>
      <c r="AL80" s="526"/>
      <c r="AM80" s="1162" t="s">
        <v>1494</v>
      </c>
      <c r="AN80" s="1173"/>
      <c r="AO80" s="1173"/>
      <c r="AP80" s="1173"/>
      <c r="AQ80" s="1174"/>
      <c r="AR80" s="524" t="s">
        <v>124</v>
      </c>
      <c r="AS80" s="526"/>
      <c r="AT80" s="524" t="s">
        <v>1579</v>
      </c>
      <c r="AU80" s="525"/>
      <c r="AV80" s="525"/>
      <c r="AW80" s="526"/>
      <c r="AX80" s="1171" t="s">
        <v>124</v>
      </c>
      <c r="AY80" s="695"/>
      <c r="AZ80" s="695"/>
      <c r="BA80" s="1162"/>
      <c r="BB80" s="497"/>
      <c r="BC80" s="1162" t="s">
        <v>1581</v>
      </c>
      <c r="BD80" s="695"/>
      <c r="BE80" s="695"/>
      <c r="BF80" s="695"/>
      <c r="BG80" s="75"/>
      <c r="BH80" s="1174"/>
      <c r="BI80" s="75"/>
      <c r="BJ80" s="1174"/>
      <c r="BK80" s="695"/>
      <c r="BL80" s="695"/>
      <c r="BM80" s="695"/>
      <c r="BN80" s="695"/>
      <c r="BO80" s="695"/>
      <c r="BP80" s="695"/>
      <c r="BQ80" s="695"/>
      <c r="BR80" s="531"/>
      <c r="BS80" s="40"/>
    </row>
    <row r="81" spans="1:71" ht="15" customHeight="1">
      <c r="A81" s="472"/>
      <c r="B81" s="2019">
        <f>IF(L81&lt;&gt;"",MAX(B$7:B80)+1,"")</f>
        <v>68</v>
      </c>
      <c r="C81" s="2020"/>
      <c r="D81" s="2021">
        <v>2</v>
      </c>
      <c r="E81" s="2020"/>
      <c r="F81" s="2021">
        <v>19</v>
      </c>
      <c r="G81" s="2020"/>
      <c r="H81" s="1120" t="s">
        <v>1520</v>
      </c>
      <c r="I81" s="1188"/>
      <c r="J81" s="1189"/>
      <c r="K81" s="1166"/>
      <c r="L81" s="524" t="s">
        <v>1568</v>
      </c>
      <c r="M81" s="525"/>
      <c r="N81" s="525"/>
      <c r="O81" s="525"/>
      <c r="P81" s="525"/>
      <c r="Q81" s="525"/>
      <c r="R81" s="525"/>
      <c r="S81" s="525"/>
      <c r="T81" s="524" t="s">
        <v>1459</v>
      </c>
      <c r="U81" s="525"/>
      <c r="V81" s="526"/>
      <c r="W81" s="524" t="s">
        <v>338</v>
      </c>
      <c r="X81" s="526"/>
      <c r="Y81" s="1159"/>
      <c r="Z81" s="525"/>
      <c r="AA81" s="1159"/>
      <c r="AB81" s="1162" t="s">
        <v>1497</v>
      </c>
      <c r="AC81" s="1173"/>
      <c r="AD81" s="1173"/>
      <c r="AE81" s="1173"/>
      <c r="AF81" s="1174"/>
      <c r="AG81" s="524" t="s">
        <v>1482</v>
      </c>
      <c r="AH81" s="526"/>
      <c r="AI81" s="524" t="s">
        <v>1481</v>
      </c>
      <c r="AJ81" s="525"/>
      <c r="AK81" s="525"/>
      <c r="AL81" s="526"/>
      <c r="AM81" s="1162" t="s">
        <v>1494</v>
      </c>
      <c r="AN81" s="1173"/>
      <c r="AO81" s="1173"/>
      <c r="AP81" s="1173"/>
      <c r="AQ81" s="1174"/>
      <c r="AR81" s="524" t="s">
        <v>124</v>
      </c>
      <c r="AS81" s="526"/>
      <c r="AT81" s="524" t="s">
        <v>1579</v>
      </c>
      <c r="AU81" s="525"/>
      <c r="AV81" s="525"/>
      <c r="AW81" s="526"/>
      <c r="AX81" s="1171" t="s">
        <v>124</v>
      </c>
      <c r="AY81" s="695"/>
      <c r="AZ81" s="695"/>
      <c r="BA81" s="1162"/>
      <c r="BB81" s="497"/>
      <c r="BC81" s="1162" t="s">
        <v>1581</v>
      </c>
      <c r="BD81" s="695"/>
      <c r="BE81" s="695"/>
      <c r="BF81" s="695"/>
      <c r="BG81" s="75"/>
      <c r="BH81" s="1174"/>
      <c r="BI81" s="75"/>
      <c r="BJ81" s="1174"/>
      <c r="BK81" s="695"/>
      <c r="BL81" s="695"/>
      <c r="BM81" s="695"/>
      <c r="BN81" s="695"/>
      <c r="BO81" s="695"/>
      <c r="BP81" s="695"/>
      <c r="BQ81" s="695"/>
      <c r="BR81" s="531"/>
      <c r="BS81" s="40"/>
    </row>
    <row r="82" spans="1:71" ht="15" customHeight="1">
      <c r="A82" s="472"/>
      <c r="B82" s="2019">
        <f>IF(L82&lt;&gt;"",MAX(B$7:B81)+1,"")</f>
        <v>69</v>
      </c>
      <c r="C82" s="2020"/>
      <c r="D82" s="2021">
        <v>3</v>
      </c>
      <c r="E82" s="2020"/>
      <c r="F82" s="2021">
        <v>19</v>
      </c>
      <c r="G82" s="2020"/>
      <c r="H82" s="1120" t="s">
        <v>1520</v>
      </c>
      <c r="I82" s="1188"/>
      <c r="J82" s="1189"/>
      <c r="K82" s="1166"/>
      <c r="L82" s="524" t="s">
        <v>1569</v>
      </c>
      <c r="M82" s="525"/>
      <c r="N82" s="525"/>
      <c r="O82" s="525"/>
      <c r="P82" s="525"/>
      <c r="Q82" s="525"/>
      <c r="R82" s="525"/>
      <c r="S82" s="525"/>
      <c r="T82" s="524" t="s">
        <v>1459</v>
      </c>
      <c r="U82" s="525"/>
      <c r="V82" s="526"/>
      <c r="W82" s="524" t="s">
        <v>338</v>
      </c>
      <c r="X82" s="526"/>
      <c r="Y82" s="1159"/>
      <c r="Z82" s="525"/>
      <c r="AA82" s="1159"/>
      <c r="AB82" s="1162" t="s">
        <v>1497</v>
      </c>
      <c r="AC82" s="1173"/>
      <c r="AD82" s="1173"/>
      <c r="AE82" s="1173"/>
      <c r="AF82" s="1174"/>
      <c r="AG82" s="524" t="s">
        <v>1482</v>
      </c>
      <c r="AH82" s="526"/>
      <c r="AI82" s="524" t="s">
        <v>1481</v>
      </c>
      <c r="AJ82" s="525"/>
      <c r="AK82" s="525"/>
      <c r="AL82" s="526"/>
      <c r="AM82" s="1162" t="s">
        <v>1494</v>
      </c>
      <c r="AN82" s="1173"/>
      <c r="AO82" s="1173"/>
      <c r="AP82" s="1173"/>
      <c r="AQ82" s="1174"/>
      <c r="AR82" s="524" t="s">
        <v>124</v>
      </c>
      <c r="AS82" s="526"/>
      <c r="AT82" s="524" t="s">
        <v>1579</v>
      </c>
      <c r="AU82" s="525"/>
      <c r="AV82" s="525"/>
      <c r="AW82" s="526"/>
      <c r="AX82" s="1171" t="s">
        <v>124</v>
      </c>
      <c r="AY82" s="695"/>
      <c r="AZ82" s="695"/>
      <c r="BA82" s="1162"/>
      <c r="BB82" s="497"/>
      <c r="BC82" s="1162" t="s">
        <v>1581</v>
      </c>
      <c r="BD82" s="695"/>
      <c r="BE82" s="695"/>
      <c r="BF82" s="695"/>
      <c r="BG82" s="75"/>
      <c r="BH82" s="1174"/>
      <c r="BI82" s="75"/>
      <c r="BJ82" s="1174"/>
      <c r="BK82" s="695"/>
      <c r="BL82" s="695"/>
      <c r="BM82" s="695"/>
      <c r="BN82" s="695"/>
      <c r="BO82" s="695"/>
      <c r="BP82" s="695"/>
      <c r="BQ82" s="695"/>
      <c r="BR82" s="531"/>
      <c r="BS82" s="40"/>
    </row>
    <row r="83" spans="1:71" ht="15" customHeight="1">
      <c r="A83" s="472"/>
      <c r="B83" s="2019">
        <f>IF(L83&lt;&gt;"",MAX(B$7:B82)+1,"")</f>
        <v>70</v>
      </c>
      <c r="C83" s="2020"/>
      <c r="D83" s="2021">
        <v>1</v>
      </c>
      <c r="E83" s="2020"/>
      <c r="F83" s="2021">
        <v>20</v>
      </c>
      <c r="G83" s="2020"/>
      <c r="H83" s="1120" t="s">
        <v>1520</v>
      </c>
      <c r="I83" s="1188"/>
      <c r="J83" s="1189"/>
      <c r="K83" s="1166"/>
      <c r="L83" s="524" t="s">
        <v>1570</v>
      </c>
      <c r="M83" s="525"/>
      <c r="N83" s="525"/>
      <c r="O83" s="525"/>
      <c r="P83" s="525"/>
      <c r="Q83" s="525"/>
      <c r="R83" s="525"/>
      <c r="S83" s="525"/>
      <c r="T83" s="524" t="s">
        <v>1459</v>
      </c>
      <c r="U83" s="525"/>
      <c r="V83" s="526"/>
      <c r="W83" s="524" t="s">
        <v>338</v>
      </c>
      <c r="X83" s="526"/>
      <c r="Y83" s="1159"/>
      <c r="Z83" s="525"/>
      <c r="AA83" s="1159"/>
      <c r="AB83" s="1162" t="s">
        <v>1497</v>
      </c>
      <c r="AC83" s="1173"/>
      <c r="AD83" s="1173"/>
      <c r="AE83" s="1173"/>
      <c r="AF83" s="1174"/>
      <c r="AG83" s="524" t="s">
        <v>1482</v>
      </c>
      <c r="AH83" s="526"/>
      <c r="AI83" s="524" t="s">
        <v>1481</v>
      </c>
      <c r="AJ83" s="525"/>
      <c r="AK83" s="525"/>
      <c r="AL83" s="526"/>
      <c r="AM83" s="1162" t="s">
        <v>1494</v>
      </c>
      <c r="AN83" s="1173"/>
      <c r="AO83" s="1173"/>
      <c r="AP83" s="1173"/>
      <c r="AQ83" s="1174"/>
      <c r="AR83" s="524" t="s">
        <v>124</v>
      </c>
      <c r="AS83" s="526"/>
      <c r="AT83" s="524" t="s">
        <v>1579</v>
      </c>
      <c r="AU83" s="525"/>
      <c r="AV83" s="525"/>
      <c r="AW83" s="526"/>
      <c r="AX83" s="1171" t="s">
        <v>124</v>
      </c>
      <c r="AY83" s="695"/>
      <c r="AZ83" s="695"/>
      <c r="BA83" s="1162"/>
      <c r="BB83" s="497"/>
      <c r="BC83" s="1162" t="s">
        <v>1581</v>
      </c>
      <c r="BD83" s="695"/>
      <c r="BE83" s="695"/>
      <c r="BF83" s="695"/>
      <c r="BG83" s="75"/>
      <c r="BH83" s="1174"/>
      <c r="BI83" s="75"/>
      <c r="BJ83" s="1174"/>
      <c r="BK83" s="695"/>
      <c r="BL83" s="695"/>
      <c r="BM83" s="695"/>
      <c r="BN83" s="695"/>
      <c r="BO83" s="695"/>
      <c r="BP83" s="695"/>
      <c r="BQ83" s="695"/>
      <c r="BR83" s="531"/>
      <c r="BS83" s="40"/>
    </row>
    <row r="84" spans="1:71" ht="15" customHeight="1">
      <c r="A84" s="472"/>
      <c r="B84" s="2019">
        <f>IF(L84&lt;&gt;"",MAX(B$7:B83)+1,"")</f>
        <v>71</v>
      </c>
      <c r="C84" s="2020"/>
      <c r="D84" s="2021">
        <v>2</v>
      </c>
      <c r="E84" s="2020"/>
      <c r="F84" s="2021">
        <v>20</v>
      </c>
      <c r="G84" s="2020"/>
      <c r="H84" s="1120" t="s">
        <v>1520</v>
      </c>
      <c r="I84" s="1188"/>
      <c r="J84" s="1189"/>
      <c r="K84" s="1166"/>
      <c r="L84" s="524" t="s">
        <v>1571</v>
      </c>
      <c r="M84" s="525"/>
      <c r="N84" s="525"/>
      <c r="O84" s="525"/>
      <c r="P84" s="525"/>
      <c r="Q84" s="525"/>
      <c r="R84" s="525"/>
      <c r="S84" s="525"/>
      <c r="T84" s="524" t="s">
        <v>1459</v>
      </c>
      <c r="U84" s="525"/>
      <c r="V84" s="526"/>
      <c r="W84" s="524" t="s">
        <v>338</v>
      </c>
      <c r="X84" s="526"/>
      <c r="Y84" s="1159"/>
      <c r="Z84" s="525"/>
      <c r="AA84" s="1159"/>
      <c r="AB84" s="1162" t="s">
        <v>1497</v>
      </c>
      <c r="AC84" s="1173"/>
      <c r="AD84" s="1173"/>
      <c r="AE84" s="1173"/>
      <c r="AF84" s="1174"/>
      <c r="AG84" s="524" t="s">
        <v>1482</v>
      </c>
      <c r="AH84" s="526"/>
      <c r="AI84" s="524" t="s">
        <v>1481</v>
      </c>
      <c r="AJ84" s="525"/>
      <c r="AK84" s="525"/>
      <c r="AL84" s="526"/>
      <c r="AM84" s="1162" t="s">
        <v>1494</v>
      </c>
      <c r="AN84" s="1173"/>
      <c r="AO84" s="1173"/>
      <c r="AP84" s="1173"/>
      <c r="AQ84" s="1174"/>
      <c r="AR84" s="524" t="s">
        <v>124</v>
      </c>
      <c r="AS84" s="526"/>
      <c r="AT84" s="524" t="s">
        <v>1579</v>
      </c>
      <c r="AU84" s="525"/>
      <c r="AV84" s="525"/>
      <c r="AW84" s="526"/>
      <c r="AX84" s="1171" t="s">
        <v>124</v>
      </c>
      <c r="AY84" s="695"/>
      <c r="AZ84" s="695"/>
      <c r="BA84" s="1162"/>
      <c r="BB84" s="497"/>
      <c r="BC84" s="1162" t="s">
        <v>1581</v>
      </c>
      <c r="BD84" s="695"/>
      <c r="BE84" s="695"/>
      <c r="BF84" s="695"/>
      <c r="BG84" s="75"/>
      <c r="BH84" s="1174"/>
      <c r="BI84" s="75"/>
      <c r="BJ84" s="1174"/>
      <c r="BK84" s="695"/>
      <c r="BL84" s="695"/>
      <c r="BM84" s="695"/>
      <c r="BN84" s="695"/>
      <c r="BO84" s="695"/>
      <c r="BP84" s="695"/>
      <c r="BQ84" s="695"/>
      <c r="BR84" s="531"/>
      <c r="BS84" s="40"/>
    </row>
    <row r="85" spans="1:71" ht="15" customHeight="1">
      <c r="A85" s="472"/>
      <c r="B85" s="2019">
        <f>IF(L85&lt;&gt;"",MAX(B$7:B84)+1,"")</f>
        <v>72</v>
      </c>
      <c r="C85" s="2020"/>
      <c r="D85" s="2021">
        <v>3</v>
      </c>
      <c r="E85" s="2020"/>
      <c r="F85" s="2021">
        <v>20</v>
      </c>
      <c r="G85" s="2020"/>
      <c r="H85" s="1120" t="s">
        <v>1520</v>
      </c>
      <c r="I85" s="1188"/>
      <c r="J85" s="1189"/>
      <c r="K85" s="1166"/>
      <c r="L85" s="524" t="s">
        <v>1572</v>
      </c>
      <c r="M85" s="525"/>
      <c r="N85" s="525"/>
      <c r="O85" s="525"/>
      <c r="P85" s="525"/>
      <c r="Q85" s="525"/>
      <c r="R85" s="525"/>
      <c r="S85" s="525"/>
      <c r="T85" s="524" t="s">
        <v>1459</v>
      </c>
      <c r="U85" s="525"/>
      <c r="V85" s="526"/>
      <c r="W85" s="524" t="s">
        <v>338</v>
      </c>
      <c r="X85" s="526"/>
      <c r="Y85" s="1159"/>
      <c r="Z85" s="525"/>
      <c r="AA85" s="1159"/>
      <c r="AB85" s="1162" t="s">
        <v>1497</v>
      </c>
      <c r="AC85" s="1173"/>
      <c r="AD85" s="1173"/>
      <c r="AE85" s="1173"/>
      <c r="AF85" s="1174"/>
      <c r="AG85" s="524" t="s">
        <v>1482</v>
      </c>
      <c r="AH85" s="526"/>
      <c r="AI85" s="524" t="s">
        <v>1481</v>
      </c>
      <c r="AJ85" s="525"/>
      <c r="AK85" s="525"/>
      <c r="AL85" s="526"/>
      <c r="AM85" s="1162" t="s">
        <v>1494</v>
      </c>
      <c r="AN85" s="1173"/>
      <c r="AO85" s="1173"/>
      <c r="AP85" s="1173"/>
      <c r="AQ85" s="1174"/>
      <c r="AR85" s="524" t="s">
        <v>124</v>
      </c>
      <c r="AS85" s="526"/>
      <c r="AT85" s="524" t="s">
        <v>1579</v>
      </c>
      <c r="AU85" s="525"/>
      <c r="AV85" s="525"/>
      <c r="AW85" s="526"/>
      <c r="AX85" s="1171" t="s">
        <v>124</v>
      </c>
      <c r="AY85" s="695"/>
      <c r="AZ85" s="695"/>
      <c r="BA85" s="1162"/>
      <c r="BB85" s="497"/>
      <c r="BC85" s="1162" t="s">
        <v>1581</v>
      </c>
      <c r="BD85" s="695"/>
      <c r="BE85" s="695"/>
      <c r="BF85" s="695"/>
      <c r="BG85" s="75"/>
      <c r="BH85" s="1174"/>
      <c r="BI85" s="75"/>
      <c r="BJ85" s="1174"/>
      <c r="BK85" s="695"/>
      <c r="BL85" s="695"/>
      <c r="BM85" s="695"/>
      <c r="BN85" s="695"/>
      <c r="BO85" s="695"/>
      <c r="BP85" s="695"/>
      <c r="BQ85" s="695"/>
      <c r="BR85" s="531"/>
      <c r="BS85" s="40"/>
    </row>
    <row r="86" spans="1:71" ht="15" customHeight="1">
      <c r="A86" s="472"/>
      <c r="B86" s="2019">
        <f>IF(L86&lt;&gt;"",MAX(B$7:B85)+1,"")</f>
        <v>73</v>
      </c>
      <c r="C86" s="2020"/>
      <c r="D86" s="2021">
        <v>1</v>
      </c>
      <c r="E86" s="2020"/>
      <c r="F86" s="2021">
        <v>21</v>
      </c>
      <c r="G86" s="2020"/>
      <c r="H86" s="1120" t="s">
        <v>1520</v>
      </c>
      <c r="I86" s="1188"/>
      <c r="J86" s="1189"/>
      <c r="K86" s="1166"/>
      <c r="L86" s="524" t="s">
        <v>1573</v>
      </c>
      <c r="M86" s="525"/>
      <c r="N86" s="525"/>
      <c r="O86" s="525"/>
      <c r="P86" s="525"/>
      <c r="Q86" s="525"/>
      <c r="R86" s="525"/>
      <c r="S86" s="525"/>
      <c r="T86" s="524" t="s">
        <v>1459</v>
      </c>
      <c r="U86" s="525"/>
      <c r="V86" s="526"/>
      <c r="W86" s="524" t="s">
        <v>338</v>
      </c>
      <c r="X86" s="526"/>
      <c r="Y86" s="1159"/>
      <c r="Z86" s="525"/>
      <c r="AA86" s="1159"/>
      <c r="AB86" s="1162" t="s">
        <v>1497</v>
      </c>
      <c r="AC86" s="1173"/>
      <c r="AD86" s="1173"/>
      <c r="AE86" s="1173"/>
      <c r="AF86" s="1174"/>
      <c r="AG86" s="524" t="s">
        <v>1482</v>
      </c>
      <c r="AH86" s="526"/>
      <c r="AI86" s="524" t="s">
        <v>1481</v>
      </c>
      <c r="AJ86" s="525"/>
      <c r="AK86" s="525"/>
      <c r="AL86" s="526"/>
      <c r="AM86" s="1162" t="s">
        <v>1494</v>
      </c>
      <c r="AN86" s="1173"/>
      <c r="AO86" s="1173"/>
      <c r="AP86" s="1173"/>
      <c r="AQ86" s="1174"/>
      <c r="AR86" s="524" t="s">
        <v>124</v>
      </c>
      <c r="AS86" s="526"/>
      <c r="AT86" s="524" t="s">
        <v>1579</v>
      </c>
      <c r="AU86" s="525"/>
      <c r="AV86" s="525"/>
      <c r="AW86" s="526"/>
      <c r="AX86" s="1171" t="s">
        <v>124</v>
      </c>
      <c r="AY86" s="695"/>
      <c r="AZ86" s="695"/>
      <c r="BA86" s="1162"/>
      <c r="BB86" s="497"/>
      <c r="BC86" s="1162" t="s">
        <v>1581</v>
      </c>
      <c r="BD86" s="695"/>
      <c r="BE86" s="695"/>
      <c r="BF86" s="695"/>
      <c r="BG86" s="75"/>
      <c r="BH86" s="1174"/>
      <c r="BI86" s="75"/>
      <c r="BJ86" s="1174"/>
      <c r="BK86" s="695"/>
      <c r="BL86" s="695"/>
      <c r="BM86" s="695"/>
      <c r="BN86" s="695"/>
      <c r="BO86" s="695"/>
      <c r="BP86" s="695"/>
      <c r="BQ86" s="695"/>
      <c r="BR86" s="531"/>
      <c r="BS86" s="40"/>
    </row>
    <row r="87" spans="1:71" ht="15" customHeight="1">
      <c r="A87" s="472"/>
      <c r="B87" s="2019">
        <f>IF(L87&lt;&gt;"",MAX(B$7:B86)+1,"")</f>
        <v>74</v>
      </c>
      <c r="C87" s="2020"/>
      <c r="D87" s="2021">
        <v>2</v>
      </c>
      <c r="E87" s="2020"/>
      <c r="F87" s="2021">
        <v>21</v>
      </c>
      <c r="G87" s="2020"/>
      <c r="H87" s="1120" t="s">
        <v>1520</v>
      </c>
      <c r="I87" s="1188"/>
      <c r="J87" s="1189"/>
      <c r="K87" s="1166"/>
      <c r="L87" s="524" t="s">
        <v>1574</v>
      </c>
      <c r="M87" s="525"/>
      <c r="N87" s="525"/>
      <c r="O87" s="525"/>
      <c r="P87" s="525"/>
      <c r="Q87" s="525"/>
      <c r="R87" s="525"/>
      <c r="S87" s="525"/>
      <c r="T87" s="524" t="s">
        <v>1459</v>
      </c>
      <c r="U87" s="525"/>
      <c r="V87" s="526"/>
      <c r="W87" s="524" t="s">
        <v>338</v>
      </c>
      <c r="X87" s="526"/>
      <c r="Y87" s="1159"/>
      <c r="Z87" s="525"/>
      <c r="AA87" s="1159"/>
      <c r="AB87" s="1162" t="s">
        <v>1497</v>
      </c>
      <c r="AC87" s="1173"/>
      <c r="AD87" s="1173"/>
      <c r="AE87" s="1173"/>
      <c r="AF87" s="1174"/>
      <c r="AG87" s="524" t="s">
        <v>1482</v>
      </c>
      <c r="AH87" s="526"/>
      <c r="AI87" s="524" t="s">
        <v>1481</v>
      </c>
      <c r="AJ87" s="525"/>
      <c r="AK87" s="525"/>
      <c r="AL87" s="526"/>
      <c r="AM87" s="1162" t="s">
        <v>1494</v>
      </c>
      <c r="AN87" s="1173"/>
      <c r="AO87" s="1173"/>
      <c r="AP87" s="1173"/>
      <c r="AQ87" s="1174"/>
      <c r="AR87" s="524" t="s">
        <v>124</v>
      </c>
      <c r="AS87" s="526"/>
      <c r="AT87" s="524" t="s">
        <v>1579</v>
      </c>
      <c r="AU87" s="525"/>
      <c r="AV87" s="525"/>
      <c r="AW87" s="526"/>
      <c r="AX87" s="1171" t="s">
        <v>124</v>
      </c>
      <c r="AY87" s="695"/>
      <c r="AZ87" s="695"/>
      <c r="BA87" s="1162"/>
      <c r="BB87" s="497"/>
      <c r="BC87" s="1162" t="s">
        <v>1581</v>
      </c>
      <c r="BD87" s="695"/>
      <c r="BE87" s="695"/>
      <c r="BF87" s="695"/>
      <c r="BG87" s="75"/>
      <c r="BH87" s="1174"/>
      <c r="BI87" s="75"/>
      <c r="BJ87" s="1174"/>
      <c r="BK87" s="695"/>
      <c r="BL87" s="695"/>
      <c r="BM87" s="695"/>
      <c r="BN87" s="695"/>
      <c r="BO87" s="695"/>
      <c r="BP87" s="695"/>
      <c r="BQ87" s="695"/>
      <c r="BR87" s="531"/>
      <c r="BS87" s="40"/>
    </row>
    <row r="88" spans="1:71" ht="15" customHeight="1">
      <c r="A88" s="472"/>
      <c r="B88" s="2019">
        <f>IF(L88&lt;&gt;"",MAX(B$7:B87)+1,"")</f>
        <v>75</v>
      </c>
      <c r="C88" s="2020"/>
      <c r="D88" s="2021">
        <v>3</v>
      </c>
      <c r="E88" s="2020"/>
      <c r="F88" s="2021">
        <v>21</v>
      </c>
      <c r="G88" s="2020"/>
      <c r="H88" s="1120" t="s">
        <v>1520</v>
      </c>
      <c r="I88" s="1188"/>
      <c r="J88" s="1189"/>
      <c r="K88" s="1166"/>
      <c r="L88" s="524" t="s">
        <v>1575</v>
      </c>
      <c r="M88" s="525"/>
      <c r="N88" s="525"/>
      <c r="O88" s="525"/>
      <c r="P88" s="525"/>
      <c r="Q88" s="525"/>
      <c r="R88" s="525"/>
      <c r="S88" s="525"/>
      <c r="T88" s="524" t="s">
        <v>1459</v>
      </c>
      <c r="U88" s="525"/>
      <c r="V88" s="526"/>
      <c r="W88" s="524" t="s">
        <v>338</v>
      </c>
      <c r="X88" s="526"/>
      <c r="Y88" s="1159"/>
      <c r="Z88" s="525"/>
      <c r="AA88" s="1159"/>
      <c r="AB88" s="1162" t="s">
        <v>1497</v>
      </c>
      <c r="AC88" s="1173"/>
      <c r="AD88" s="1173"/>
      <c r="AE88" s="1173"/>
      <c r="AF88" s="1174"/>
      <c r="AG88" s="524" t="s">
        <v>1482</v>
      </c>
      <c r="AH88" s="526"/>
      <c r="AI88" s="524" t="s">
        <v>1481</v>
      </c>
      <c r="AJ88" s="525"/>
      <c r="AK88" s="525"/>
      <c r="AL88" s="526"/>
      <c r="AM88" s="1162" t="s">
        <v>1494</v>
      </c>
      <c r="AN88" s="1173"/>
      <c r="AO88" s="1173"/>
      <c r="AP88" s="1173"/>
      <c r="AQ88" s="1174"/>
      <c r="AR88" s="524" t="s">
        <v>124</v>
      </c>
      <c r="AS88" s="526"/>
      <c r="AT88" s="524" t="s">
        <v>1579</v>
      </c>
      <c r="AU88" s="525"/>
      <c r="AV88" s="525"/>
      <c r="AW88" s="526"/>
      <c r="AX88" s="1171" t="s">
        <v>124</v>
      </c>
      <c r="AY88" s="695"/>
      <c r="AZ88" s="695"/>
      <c r="BA88" s="1162"/>
      <c r="BB88" s="497"/>
      <c r="BC88" s="1162" t="s">
        <v>1581</v>
      </c>
      <c r="BD88" s="695"/>
      <c r="BE88" s="695"/>
      <c r="BF88" s="695"/>
      <c r="BG88" s="75"/>
      <c r="BH88" s="1174"/>
      <c r="BI88" s="75"/>
      <c r="BJ88" s="1174"/>
      <c r="BK88" s="695"/>
      <c r="BL88" s="695"/>
      <c r="BM88" s="695"/>
      <c r="BN88" s="695"/>
      <c r="BO88" s="695"/>
      <c r="BP88" s="695"/>
      <c r="BQ88" s="695"/>
      <c r="BR88" s="531"/>
      <c r="BS88" s="40"/>
    </row>
    <row r="89" spans="1:71" ht="15" customHeight="1">
      <c r="A89" s="472"/>
      <c r="B89" s="2019">
        <f>IF(L89&lt;&gt;"",MAX(B$7:B88)+1,"")</f>
        <v>76</v>
      </c>
      <c r="C89" s="2020"/>
      <c r="D89" s="2021">
        <v>1</v>
      </c>
      <c r="E89" s="2020"/>
      <c r="F89" s="2021">
        <v>22</v>
      </c>
      <c r="G89" s="2020"/>
      <c r="H89" s="1120" t="s">
        <v>1520</v>
      </c>
      <c r="I89" s="1188"/>
      <c r="J89" s="1189"/>
      <c r="K89" s="1166"/>
      <c r="L89" s="524" t="s">
        <v>1576</v>
      </c>
      <c r="M89" s="525"/>
      <c r="N89" s="525"/>
      <c r="O89" s="525"/>
      <c r="P89" s="525"/>
      <c r="Q89" s="525"/>
      <c r="R89" s="525"/>
      <c r="S89" s="525"/>
      <c r="T89" s="524" t="s">
        <v>1459</v>
      </c>
      <c r="U89" s="525"/>
      <c r="V89" s="526"/>
      <c r="W89" s="524" t="s">
        <v>338</v>
      </c>
      <c r="X89" s="526"/>
      <c r="Y89" s="1159"/>
      <c r="Z89" s="525"/>
      <c r="AA89" s="1159"/>
      <c r="AB89" s="1162" t="s">
        <v>1497</v>
      </c>
      <c r="AC89" s="1173"/>
      <c r="AD89" s="1173"/>
      <c r="AE89" s="1173"/>
      <c r="AF89" s="1174"/>
      <c r="AG89" s="524" t="s">
        <v>1482</v>
      </c>
      <c r="AH89" s="526"/>
      <c r="AI89" s="524" t="s">
        <v>1481</v>
      </c>
      <c r="AJ89" s="525"/>
      <c r="AK89" s="525"/>
      <c r="AL89" s="526"/>
      <c r="AM89" s="1162" t="s">
        <v>1494</v>
      </c>
      <c r="AN89" s="1173"/>
      <c r="AO89" s="1173"/>
      <c r="AP89" s="1173"/>
      <c r="AQ89" s="1174"/>
      <c r="AR89" s="524" t="s">
        <v>124</v>
      </c>
      <c r="AS89" s="526"/>
      <c r="AT89" s="524" t="s">
        <v>1579</v>
      </c>
      <c r="AU89" s="525"/>
      <c r="AV89" s="525"/>
      <c r="AW89" s="526"/>
      <c r="AX89" s="1171" t="s">
        <v>124</v>
      </c>
      <c r="AY89" s="695"/>
      <c r="AZ89" s="695"/>
      <c r="BA89" s="1162"/>
      <c r="BB89" s="497"/>
      <c r="BC89" s="1162" t="s">
        <v>1581</v>
      </c>
      <c r="BD89" s="695"/>
      <c r="BE89" s="695"/>
      <c r="BF89" s="695"/>
      <c r="BG89" s="75"/>
      <c r="BH89" s="1174"/>
      <c r="BI89" s="75"/>
      <c r="BJ89" s="1174"/>
      <c r="BK89" s="695"/>
      <c r="BL89" s="695"/>
      <c r="BM89" s="695"/>
      <c r="BN89" s="695"/>
      <c r="BO89" s="695"/>
      <c r="BP89" s="695"/>
      <c r="BQ89" s="695"/>
      <c r="BR89" s="531"/>
      <c r="BS89" s="40"/>
    </row>
    <row r="90" spans="1:71" ht="15" customHeight="1">
      <c r="A90" s="472"/>
      <c r="B90" s="2019">
        <f>IF(L90&lt;&gt;"",MAX(B$7:B89)+1,"")</f>
        <v>77</v>
      </c>
      <c r="C90" s="2020"/>
      <c r="D90" s="2021">
        <v>2</v>
      </c>
      <c r="E90" s="2020"/>
      <c r="F90" s="2021">
        <v>22</v>
      </c>
      <c r="G90" s="2020"/>
      <c r="H90" s="1120" t="s">
        <v>1520</v>
      </c>
      <c r="I90" s="1188"/>
      <c r="J90" s="1189"/>
      <c r="K90" s="1166"/>
      <c r="L90" s="524" t="s">
        <v>1577</v>
      </c>
      <c r="M90" s="525"/>
      <c r="N90" s="525"/>
      <c r="O90" s="525"/>
      <c r="P90" s="525"/>
      <c r="Q90" s="525"/>
      <c r="R90" s="525"/>
      <c r="S90" s="525"/>
      <c r="T90" s="524" t="s">
        <v>1459</v>
      </c>
      <c r="U90" s="525"/>
      <c r="V90" s="526"/>
      <c r="W90" s="524" t="s">
        <v>338</v>
      </c>
      <c r="X90" s="526"/>
      <c r="Y90" s="1159"/>
      <c r="Z90" s="525"/>
      <c r="AA90" s="1159"/>
      <c r="AB90" s="1162" t="s">
        <v>1497</v>
      </c>
      <c r="AC90" s="1173"/>
      <c r="AD90" s="1173"/>
      <c r="AE90" s="1173"/>
      <c r="AF90" s="1174"/>
      <c r="AG90" s="524" t="s">
        <v>1482</v>
      </c>
      <c r="AH90" s="526"/>
      <c r="AI90" s="524" t="s">
        <v>1481</v>
      </c>
      <c r="AJ90" s="525"/>
      <c r="AK90" s="525"/>
      <c r="AL90" s="526"/>
      <c r="AM90" s="1162" t="s">
        <v>1494</v>
      </c>
      <c r="AN90" s="1173"/>
      <c r="AO90" s="1173"/>
      <c r="AP90" s="1173"/>
      <c r="AQ90" s="1174"/>
      <c r="AR90" s="524" t="s">
        <v>124</v>
      </c>
      <c r="AS90" s="526"/>
      <c r="AT90" s="524" t="s">
        <v>1579</v>
      </c>
      <c r="AU90" s="525"/>
      <c r="AV90" s="525"/>
      <c r="AW90" s="526"/>
      <c r="AX90" s="1171" t="s">
        <v>124</v>
      </c>
      <c r="AY90" s="695"/>
      <c r="AZ90" s="695"/>
      <c r="BA90" s="1162"/>
      <c r="BB90" s="497"/>
      <c r="BC90" s="1162" t="s">
        <v>1581</v>
      </c>
      <c r="BD90" s="695"/>
      <c r="BE90" s="695"/>
      <c r="BF90" s="695"/>
      <c r="BG90" s="75"/>
      <c r="BH90" s="1174"/>
      <c r="BI90" s="75"/>
      <c r="BJ90" s="1174"/>
      <c r="BK90" s="695"/>
      <c r="BL90" s="695"/>
      <c r="BM90" s="695"/>
      <c r="BN90" s="695"/>
      <c r="BO90" s="695"/>
      <c r="BP90" s="695"/>
      <c r="BQ90" s="695"/>
      <c r="BR90" s="531"/>
      <c r="BS90" s="40"/>
    </row>
    <row r="91" spans="1:71" ht="15" customHeight="1">
      <c r="A91" s="472"/>
      <c r="B91" s="2019">
        <f>IF(L91&lt;&gt;"",MAX(B$7:B90)+1,"")</f>
        <v>78</v>
      </c>
      <c r="C91" s="2020"/>
      <c r="D91" s="2021">
        <v>3</v>
      </c>
      <c r="E91" s="2020"/>
      <c r="F91" s="2021">
        <v>22</v>
      </c>
      <c r="G91" s="2020"/>
      <c r="H91" s="1120" t="s">
        <v>1520</v>
      </c>
      <c r="I91" s="1188"/>
      <c r="J91" s="1189"/>
      <c r="K91" s="1166"/>
      <c r="L91" s="524" t="s">
        <v>1578</v>
      </c>
      <c r="M91" s="525"/>
      <c r="N91" s="525"/>
      <c r="O91" s="525"/>
      <c r="P91" s="525"/>
      <c r="Q91" s="525"/>
      <c r="R91" s="525"/>
      <c r="S91" s="525"/>
      <c r="T91" s="524" t="s">
        <v>1459</v>
      </c>
      <c r="U91" s="525"/>
      <c r="V91" s="526"/>
      <c r="W91" s="524" t="s">
        <v>338</v>
      </c>
      <c r="X91" s="526"/>
      <c r="Y91" s="1159"/>
      <c r="Z91" s="525"/>
      <c r="AA91" s="1159"/>
      <c r="AB91" s="1162" t="s">
        <v>1497</v>
      </c>
      <c r="AC91" s="1173"/>
      <c r="AD91" s="1173"/>
      <c r="AE91" s="1173"/>
      <c r="AF91" s="1174"/>
      <c r="AG91" s="524" t="s">
        <v>1482</v>
      </c>
      <c r="AH91" s="526"/>
      <c r="AI91" s="524" t="s">
        <v>1481</v>
      </c>
      <c r="AJ91" s="525"/>
      <c r="AK91" s="525"/>
      <c r="AL91" s="526"/>
      <c r="AM91" s="1162" t="s">
        <v>1494</v>
      </c>
      <c r="AN91" s="1173"/>
      <c r="AO91" s="1173"/>
      <c r="AP91" s="1173"/>
      <c r="AQ91" s="1174"/>
      <c r="AR91" s="524" t="s">
        <v>124</v>
      </c>
      <c r="AS91" s="526"/>
      <c r="AT91" s="524" t="s">
        <v>1579</v>
      </c>
      <c r="AU91" s="525"/>
      <c r="AV91" s="525"/>
      <c r="AW91" s="526"/>
      <c r="AX91" s="1171" t="s">
        <v>124</v>
      </c>
      <c r="AY91" s="695"/>
      <c r="AZ91" s="695"/>
      <c r="BA91" s="1162"/>
      <c r="BB91" s="497"/>
      <c r="BC91" s="1162" t="s">
        <v>1581</v>
      </c>
      <c r="BD91" s="695"/>
      <c r="BE91" s="695"/>
      <c r="BF91" s="695"/>
      <c r="BG91" s="75"/>
      <c r="BH91" s="1174"/>
      <c r="BI91" s="75"/>
      <c r="BJ91" s="1174"/>
      <c r="BK91" s="695"/>
      <c r="BL91" s="695"/>
      <c r="BM91" s="695"/>
      <c r="BN91" s="695"/>
      <c r="BO91" s="695"/>
      <c r="BP91" s="695"/>
      <c r="BQ91" s="695"/>
      <c r="BR91" s="531"/>
      <c r="BS91" s="40"/>
    </row>
    <row r="92" spans="1:71" ht="15" customHeight="1">
      <c r="A92" s="472"/>
      <c r="B92" s="2019" t="str">
        <f>IF(L92&lt;&gt;"",MAX(B$7:B91)+1,"")</f>
        <v/>
      </c>
      <c r="C92" s="2020"/>
      <c r="D92" s="2021"/>
      <c r="E92" s="2020"/>
      <c r="F92" s="2021"/>
      <c r="G92" s="2020"/>
      <c r="H92" s="1120"/>
      <c r="I92" s="1188"/>
      <c r="J92" s="1189"/>
      <c r="K92" s="1166"/>
      <c r="L92" s="524"/>
      <c r="M92" s="525"/>
      <c r="N92" s="525"/>
      <c r="O92" s="525"/>
      <c r="P92" s="525"/>
      <c r="Q92" s="525"/>
      <c r="R92" s="525"/>
      <c r="S92" s="525"/>
      <c r="T92" s="524"/>
      <c r="U92" s="525"/>
      <c r="V92" s="526"/>
      <c r="W92" s="524"/>
      <c r="X92" s="526"/>
      <c r="Y92" s="1159"/>
      <c r="Z92" s="525"/>
      <c r="AA92" s="1159"/>
      <c r="AB92" s="1162"/>
      <c r="AC92" s="1173"/>
      <c r="AD92" s="1173"/>
      <c r="AE92" s="1173"/>
      <c r="AF92" s="1174"/>
      <c r="AG92" s="524"/>
      <c r="AH92" s="526"/>
      <c r="AI92" s="524"/>
      <c r="AJ92" s="525"/>
      <c r="AK92" s="525"/>
      <c r="AL92" s="526"/>
      <c r="AM92" s="1162"/>
      <c r="AN92" s="1173"/>
      <c r="AO92" s="1173"/>
      <c r="AP92" s="1173"/>
      <c r="AQ92" s="1174"/>
      <c r="AR92" s="524"/>
      <c r="AS92" s="526"/>
      <c r="AT92" s="524"/>
      <c r="AU92" s="525"/>
      <c r="AV92" s="525"/>
      <c r="AW92" s="526"/>
      <c r="AX92" s="1171"/>
      <c r="AY92" s="695"/>
      <c r="AZ92" s="695"/>
      <c r="BA92" s="1162"/>
      <c r="BB92" s="497"/>
      <c r="BC92" s="1162"/>
      <c r="BD92" s="695"/>
      <c r="BE92" s="695"/>
      <c r="BF92" s="695"/>
      <c r="BG92" s="75"/>
      <c r="BH92" s="1174"/>
      <c r="BI92" s="75"/>
      <c r="BJ92" s="1174"/>
      <c r="BK92" s="695"/>
      <c r="BL92" s="695"/>
      <c r="BM92" s="695"/>
      <c r="BN92" s="695"/>
      <c r="BO92" s="695"/>
      <c r="BP92" s="695"/>
      <c r="BQ92" s="695"/>
      <c r="BR92" s="531"/>
      <c r="BS92" s="40"/>
    </row>
    <row r="93" spans="1:71" ht="15" customHeight="1">
      <c r="A93" s="472"/>
      <c r="B93" s="2019" t="str">
        <f>IF(L93&lt;&gt;"",MAX(B$7:B92)+1,"")</f>
        <v/>
      </c>
      <c r="C93" s="2020"/>
      <c r="D93" s="2021"/>
      <c r="E93" s="2020"/>
      <c r="F93" s="2021"/>
      <c r="G93" s="2020"/>
      <c r="H93" s="1120"/>
      <c r="I93" s="1188"/>
      <c r="J93" s="1189"/>
      <c r="K93" s="1166"/>
      <c r="L93" s="524"/>
      <c r="M93" s="525"/>
      <c r="N93" s="525"/>
      <c r="O93" s="525"/>
      <c r="P93" s="525"/>
      <c r="Q93" s="525"/>
      <c r="R93" s="525"/>
      <c r="S93" s="525"/>
      <c r="T93" s="524"/>
      <c r="U93" s="525"/>
      <c r="V93" s="526"/>
      <c r="W93" s="524"/>
      <c r="X93" s="526"/>
      <c r="Y93" s="1159"/>
      <c r="Z93" s="525"/>
      <c r="AA93" s="1159"/>
      <c r="AB93" s="1162"/>
      <c r="AC93" s="1173"/>
      <c r="AD93" s="1173"/>
      <c r="AE93" s="1173"/>
      <c r="AF93" s="1174"/>
      <c r="AG93" s="524"/>
      <c r="AH93" s="526"/>
      <c r="AI93" s="524"/>
      <c r="AJ93" s="525"/>
      <c r="AK93" s="525"/>
      <c r="AL93" s="526"/>
      <c r="AM93" s="1162"/>
      <c r="AN93" s="1173"/>
      <c r="AO93" s="1173"/>
      <c r="AP93" s="1173"/>
      <c r="AQ93" s="1174"/>
      <c r="AR93" s="524"/>
      <c r="AS93" s="526"/>
      <c r="AT93" s="524"/>
      <c r="AU93" s="525"/>
      <c r="AV93" s="525"/>
      <c r="AW93" s="526"/>
      <c r="AX93" s="1171"/>
      <c r="AY93" s="695"/>
      <c r="AZ93" s="695"/>
      <c r="BA93" s="1162"/>
      <c r="BB93" s="497"/>
      <c r="BC93" s="1162"/>
      <c r="BD93" s="695"/>
      <c r="BE93" s="695"/>
      <c r="BF93" s="695"/>
      <c r="BG93" s="75"/>
      <c r="BH93" s="1174"/>
      <c r="BI93" s="75"/>
      <c r="BJ93" s="1174"/>
      <c r="BK93" s="695"/>
      <c r="BL93" s="695"/>
      <c r="BM93" s="695"/>
      <c r="BN93" s="695"/>
      <c r="BO93" s="695"/>
      <c r="BP93" s="695"/>
      <c r="BQ93" s="695"/>
      <c r="BR93" s="531"/>
      <c r="BS93" s="40"/>
    </row>
    <row r="94" spans="1:71" ht="15" customHeight="1">
      <c r="A94" s="472"/>
      <c r="B94" s="2019" t="str">
        <f>IF(L94&lt;&gt;"",MAX(B$7:B93)+1,"")</f>
        <v/>
      </c>
      <c r="C94" s="2020"/>
      <c r="D94" s="2021"/>
      <c r="E94" s="2020"/>
      <c r="F94" s="2021"/>
      <c r="G94" s="2020"/>
      <c r="H94" s="1120"/>
      <c r="I94" s="1188"/>
      <c r="J94" s="1189"/>
      <c r="K94" s="1166"/>
      <c r="L94" s="524"/>
      <c r="M94" s="525"/>
      <c r="N94" s="525"/>
      <c r="O94" s="525"/>
      <c r="P94" s="525"/>
      <c r="Q94" s="525"/>
      <c r="R94" s="525"/>
      <c r="S94" s="525"/>
      <c r="T94" s="524"/>
      <c r="U94" s="525"/>
      <c r="V94" s="526"/>
      <c r="W94" s="524"/>
      <c r="X94" s="526"/>
      <c r="Y94" s="1159"/>
      <c r="Z94" s="525"/>
      <c r="AA94" s="1159"/>
      <c r="AB94" s="1162"/>
      <c r="AC94" s="1173"/>
      <c r="AD94" s="1173"/>
      <c r="AE94" s="1173"/>
      <c r="AF94" s="1174"/>
      <c r="AG94" s="524"/>
      <c r="AH94" s="526"/>
      <c r="AI94" s="524"/>
      <c r="AJ94" s="525"/>
      <c r="AK94" s="525"/>
      <c r="AL94" s="526"/>
      <c r="AM94" s="1162"/>
      <c r="AN94" s="1173"/>
      <c r="AO94" s="1173"/>
      <c r="AP94" s="1173"/>
      <c r="AQ94" s="1174"/>
      <c r="AR94" s="524"/>
      <c r="AS94" s="526"/>
      <c r="AT94" s="524"/>
      <c r="AU94" s="525"/>
      <c r="AV94" s="525"/>
      <c r="AW94" s="526"/>
      <c r="AX94" s="1171"/>
      <c r="AY94" s="695"/>
      <c r="AZ94" s="695"/>
      <c r="BA94" s="1162"/>
      <c r="BB94" s="497"/>
      <c r="BC94" s="1162"/>
      <c r="BD94" s="695"/>
      <c r="BE94" s="695"/>
      <c r="BF94" s="695"/>
      <c r="BG94" s="75"/>
      <c r="BH94" s="1174"/>
      <c r="BI94" s="75"/>
      <c r="BJ94" s="1174"/>
      <c r="BK94" s="695"/>
      <c r="BL94" s="695"/>
      <c r="BM94" s="695"/>
      <c r="BN94" s="695"/>
      <c r="BO94" s="695"/>
      <c r="BP94" s="695"/>
      <c r="BQ94" s="695"/>
      <c r="BR94" s="531"/>
      <c r="BS94" s="40"/>
    </row>
    <row r="95" spans="1:71" ht="15" customHeight="1">
      <c r="A95" s="472"/>
      <c r="B95" s="2019" t="str">
        <f>IF(L95&lt;&gt;"",MAX(B$7:B94)+1,"")</f>
        <v/>
      </c>
      <c r="C95" s="2020"/>
      <c r="D95" s="2021"/>
      <c r="E95" s="2020"/>
      <c r="F95" s="2021"/>
      <c r="G95" s="2020"/>
      <c r="H95" s="1120"/>
      <c r="I95" s="1188"/>
      <c r="J95" s="1189"/>
      <c r="K95" s="1166"/>
      <c r="L95" s="524"/>
      <c r="M95" s="525"/>
      <c r="N95" s="525"/>
      <c r="O95" s="525"/>
      <c r="P95" s="525"/>
      <c r="Q95" s="525"/>
      <c r="R95" s="525"/>
      <c r="S95" s="525"/>
      <c r="T95" s="524"/>
      <c r="U95" s="525"/>
      <c r="V95" s="526"/>
      <c r="W95" s="524"/>
      <c r="X95" s="526"/>
      <c r="Y95" s="1159"/>
      <c r="Z95" s="525"/>
      <c r="AA95" s="1159"/>
      <c r="AB95" s="1162"/>
      <c r="AC95" s="1173"/>
      <c r="AD95" s="1173"/>
      <c r="AE95" s="1173"/>
      <c r="AF95" s="1174"/>
      <c r="AG95" s="524"/>
      <c r="AH95" s="526"/>
      <c r="AI95" s="524"/>
      <c r="AJ95" s="525"/>
      <c r="AK95" s="525"/>
      <c r="AL95" s="526"/>
      <c r="AM95" s="1162"/>
      <c r="AN95" s="1173"/>
      <c r="AO95" s="1173"/>
      <c r="AP95" s="1173"/>
      <c r="AQ95" s="1174"/>
      <c r="AR95" s="524"/>
      <c r="AS95" s="526"/>
      <c r="AT95" s="524"/>
      <c r="AU95" s="525"/>
      <c r="AV95" s="525"/>
      <c r="AW95" s="526"/>
      <c r="AX95" s="1171"/>
      <c r="AY95" s="695"/>
      <c r="AZ95" s="695"/>
      <c r="BA95" s="1162"/>
      <c r="BB95" s="497"/>
      <c r="BC95" s="1162"/>
      <c r="BD95" s="695"/>
      <c r="BE95" s="695"/>
      <c r="BF95" s="695"/>
      <c r="BG95" s="75"/>
      <c r="BH95" s="1174"/>
      <c r="BI95" s="75"/>
      <c r="BJ95" s="1174"/>
      <c r="BK95" s="695"/>
      <c r="BL95" s="695"/>
      <c r="BM95" s="695"/>
      <c r="BN95" s="695"/>
      <c r="BO95" s="695"/>
      <c r="BP95" s="695"/>
      <c r="BQ95" s="695"/>
      <c r="BR95" s="531"/>
      <c r="BS95" s="40"/>
    </row>
    <row r="96" spans="1:71" ht="15" customHeight="1">
      <c r="A96" s="472"/>
      <c r="B96" s="2019" t="str">
        <f>IF(L96&lt;&gt;"",MAX(B$7:B95)+1,"")</f>
        <v/>
      </c>
      <c r="C96" s="2020"/>
      <c r="D96" s="2021"/>
      <c r="E96" s="2020"/>
      <c r="F96" s="2021"/>
      <c r="G96" s="2020"/>
      <c r="H96" s="1120"/>
      <c r="I96" s="1188"/>
      <c r="J96" s="1189"/>
      <c r="K96" s="1166"/>
      <c r="L96" s="524"/>
      <c r="M96" s="525"/>
      <c r="N96" s="525"/>
      <c r="O96" s="525"/>
      <c r="P96" s="525"/>
      <c r="Q96" s="525"/>
      <c r="R96" s="525"/>
      <c r="S96" s="525"/>
      <c r="T96" s="524"/>
      <c r="U96" s="525"/>
      <c r="V96" s="526"/>
      <c r="W96" s="524"/>
      <c r="X96" s="526"/>
      <c r="Y96" s="1159"/>
      <c r="Z96" s="525"/>
      <c r="AA96" s="1159"/>
      <c r="AB96" s="1162"/>
      <c r="AC96" s="1173"/>
      <c r="AD96" s="1173"/>
      <c r="AE96" s="1173"/>
      <c r="AF96" s="1174"/>
      <c r="AG96" s="524"/>
      <c r="AH96" s="526"/>
      <c r="AI96" s="524"/>
      <c r="AJ96" s="525"/>
      <c r="AK96" s="525"/>
      <c r="AL96" s="526"/>
      <c r="AM96" s="1162"/>
      <c r="AN96" s="1173"/>
      <c r="AO96" s="1173"/>
      <c r="AP96" s="1173"/>
      <c r="AQ96" s="1174"/>
      <c r="AR96" s="524"/>
      <c r="AS96" s="526"/>
      <c r="AT96" s="524"/>
      <c r="AU96" s="525"/>
      <c r="AV96" s="525"/>
      <c r="AW96" s="526"/>
      <c r="AX96" s="1171"/>
      <c r="AY96" s="695"/>
      <c r="AZ96" s="695"/>
      <c r="BA96" s="1162"/>
      <c r="BB96" s="497"/>
      <c r="BC96" s="1162"/>
      <c r="BD96" s="695"/>
      <c r="BE96" s="695"/>
      <c r="BF96" s="695"/>
      <c r="BG96" s="75"/>
      <c r="BH96" s="1174"/>
      <c r="BI96" s="75"/>
      <c r="BJ96" s="1174"/>
      <c r="BK96" s="695"/>
      <c r="BL96" s="695"/>
      <c r="BM96" s="695"/>
      <c r="BN96" s="695"/>
      <c r="BO96" s="695"/>
      <c r="BP96" s="695"/>
      <c r="BQ96" s="695"/>
      <c r="BR96" s="531"/>
      <c r="BS96" s="40"/>
    </row>
    <row r="97" spans="1:71" ht="15" customHeight="1">
      <c r="A97" s="472"/>
      <c r="B97" s="2019" t="str">
        <f>IF(L97&lt;&gt;"",MAX(B$7:B96)+1,"")</f>
        <v/>
      </c>
      <c r="C97" s="2020"/>
      <c r="D97" s="2021"/>
      <c r="E97" s="2020"/>
      <c r="F97" s="2021"/>
      <c r="G97" s="2020"/>
      <c r="H97" s="1120"/>
      <c r="I97" s="1188"/>
      <c r="J97" s="1189"/>
      <c r="K97" s="1166"/>
      <c r="L97" s="524"/>
      <c r="M97" s="525"/>
      <c r="N97" s="525"/>
      <c r="O97" s="525"/>
      <c r="P97" s="525"/>
      <c r="Q97" s="525"/>
      <c r="R97" s="525"/>
      <c r="S97" s="525"/>
      <c r="T97" s="524"/>
      <c r="U97" s="525"/>
      <c r="V97" s="526"/>
      <c r="W97" s="524"/>
      <c r="X97" s="526"/>
      <c r="Y97" s="1159"/>
      <c r="Z97" s="525"/>
      <c r="AA97" s="1159"/>
      <c r="AB97" s="1162"/>
      <c r="AC97" s="1173"/>
      <c r="AD97" s="1173"/>
      <c r="AE97" s="1173"/>
      <c r="AF97" s="1174"/>
      <c r="AG97" s="524"/>
      <c r="AH97" s="526"/>
      <c r="AI97" s="524"/>
      <c r="AJ97" s="525"/>
      <c r="AK97" s="525"/>
      <c r="AL97" s="526"/>
      <c r="AM97" s="1162"/>
      <c r="AN97" s="1173"/>
      <c r="AO97" s="1173"/>
      <c r="AP97" s="1173"/>
      <c r="AQ97" s="1174"/>
      <c r="AR97" s="524"/>
      <c r="AS97" s="526"/>
      <c r="AT97" s="524"/>
      <c r="AU97" s="525"/>
      <c r="AV97" s="525"/>
      <c r="AW97" s="526"/>
      <c r="AX97" s="1171"/>
      <c r="AY97" s="695"/>
      <c r="AZ97" s="695"/>
      <c r="BA97" s="1162"/>
      <c r="BB97" s="497"/>
      <c r="BC97" s="1162"/>
      <c r="BD97" s="695"/>
      <c r="BE97" s="695"/>
      <c r="BF97" s="695"/>
      <c r="BG97" s="75"/>
      <c r="BH97" s="1174"/>
      <c r="BI97" s="75"/>
      <c r="BJ97" s="1174"/>
      <c r="BK97" s="695"/>
      <c r="BL97" s="695"/>
      <c r="BM97" s="695"/>
      <c r="BN97" s="695"/>
      <c r="BO97" s="695"/>
      <c r="BP97" s="695"/>
      <c r="BQ97" s="695"/>
      <c r="BR97" s="531"/>
      <c r="BS97" s="40"/>
    </row>
    <row r="98" spans="1:71" ht="15" customHeight="1">
      <c r="A98" s="472"/>
      <c r="B98" s="2019" t="str">
        <f>IF(L98&lt;&gt;"",MAX(B$7:B97)+1,"")</f>
        <v/>
      </c>
      <c r="C98" s="2020"/>
      <c r="D98" s="2021"/>
      <c r="E98" s="2020"/>
      <c r="F98" s="2021"/>
      <c r="G98" s="2020"/>
      <c r="H98" s="1120"/>
      <c r="I98" s="1188"/>
      <c r="J98" s="1189"/>
      <c r="K98" s="1166"/>
      <c r="L98" s="524"/>
      <c r="M98" s="525"/>
      <c r="N98" s="525"/>
      <c r="O98" s="525"/>
      <c r="P98" s="525"/>
      <c r="Q98" s="525"/>
      <c r="R98" s="525"/>
      <c r="S98" s="525"/>
      <c r="T98" s="524"/>
      <c r="U98" s="525"/>
      <c r="V98" s="526"/>
      <c r="W98" s="524"/>
      <c r="X98" s="526"/>
      <c r="Y98" s="1159"/>
      <c r="Z98" s="525"/>
      <c r="AA98" s="1159"/>
      <c r="AB98" s="1162"/>
      <c r="AC98" s="1173"/>
      <c r="AD98" s="1173"/>
      <c r="AE98" s="1173"/>
      <c r="AF98" s="1174"/>
      <c r="AG98" s="524"/>
      <c r="AH98" s="526"/>
      <c r="AI98" s="524"/>
      <c r="AJ98" s="525"/>
      <c r="AK98" s="525"/>
      <c r="AL98" s="526"/>
      <c r="AM98" s="1162"/>
      <c r="AN98" s="1173"/>
      <c r="AO98" s="1173"/>
      <c r="AP98" s="1173"/>
      <c r="AQ98" s="1174"/>
      <c r="AR98" s="524"/>
      <c r="AS98" s="526"/>
      <c r="AT98" s="524"/>
      <c r="AU98" s="525"/>
      <c r="AV98" s="525"/>
      <c r="AW98" s="526"/>
      <c r="AX98" s="1171"/>
      <c r="AY98" s="695"/>
      <c r="AZ98" s="695"/>
      <c r="BA98" s="1162"/>
      <c r="BB98" s="497"/>
      <c r="BC98" s="1162"/>
      <c r="BD98" s="695"/>
      <c r="BE98" s="695"/>
      <c r="BF98" s="695"/>
      <c r="BG98" s="75"/>
      <c r="BH98" s="1174"/>
      <c r="BI98" s="75"/>
      <c r="BJ98" s="1174"/>
      <c r="BK98" s="695"/>
      <c r="BL98" s="695"/>
      <c r="BM98" s="695"/>
      <c r="BN98" s="695"/>
      <c r="BO98" s="695"/>
      <c r="BP98" s="695"/>
      <c r="BQ98" s="695"/>
      <c r="BR98" s="531"/>
      <c r="BS98" s="40"/>
    </row>
    <row r="99" spans="1:71" ht="15" customHeight="1">
      <c r="A99" s="472"/>
      <c r="B99" s="2019" t="str">
        <f>IF(L99&lt;&gt;"",MAX(B$7:B98)+1,"")</f>
        <v/>
      </c>
      <c r="C99" s="2020"/>
      <c r="D99" s="2021"/>
      <c r="E99" s="2020"/>
      <c r="F99" s="2021"/>
      <c r="G99" s="2020"/>
      <c r="H99" s="1120"/>
      <c r="I99" s="1188"/>
      <c r="J99" s="1189"/>
      <c r="K99" s="1166"/>
      <c r="L99" s="524"/>
      <c r="M99" s="525"/>
      <c r="N99" s="525"/>
      <c r="O99" s="525"/>
      <c r="P99" s="525"/>
      <c r="Q99" s="525"/>
      <c r="R99" s="525"/>
      <c r="S99" s="525"/>
      <c r="T99" s="524"/>
      <c r="U99" s="525"/>
      <c r="V99" s="526"/>
      <c r="W99" s="524"/>
      <c r="X99" s="526"/>
      <c r="Y99" s="1159"/>
      <c r="Z99" s="525"/>
      <c r="AA99" s="1159"/>
      <c r="AB99" s="1162"/>
      <c r="AC99" s="1173"/>
      <c r="AD99" s="1173"/>
      <c r="AE99" s="1173"/>
      <c r="AF99" s="1174"/>
      <c r="AG99" s="524"/>
      <c r="AH99" s="526"/>
      <c r="AI99" s="524"/>
      <c r="AJ99" s="525"/>
      <c r="AK99" s="525"/>
      <c r="AL99" s="526"/>
      <c r="AM99" s="1162"/>
      <c r="AN99" s="1173"/>
      <c r="AO99" s="1173"/>
      <c r="AP99" s="1173"/>
      <c r="AQ99" s="1174"/>
      <c r="AR99" s="524"/>
      <c r="AS99" s="526"/>
      <c r="AT99" s="524"/>
      <c r="AU99" s="525"/>
      <c r="AV99" s="525"/>
      <c r="AW99" s="526"/>
      <c r="AX99" s="1171"/>
      <c r="AY99" s="695"/>
      <c r="AZ99" s="695"/>
      <c r="BA99" s="1162"/>
      <c r="BB99" s="497"/>
      <c r="BC99" s="1162"/>
      <c r="BD99" s="695"/>
      <c r="BE99" s="695"/>
      <c r="BF99" s="695"/>
      <c r="BG99" s="75"/>
      <c r="BH99" s="1174"/>
      <c r="BI99" s="75"/>
      <c r="BJ99" s="1174"/>
      <c r="BK99" s="695"/>
      <c r="BL99" s="695"/>
      <c r="BM99" s="695"/>
      <c r="BN99" s="695"/>
      <c r="BO99" s="695"/>
      <c r="BP99" s="695"/>
      <c r="BQ99" s="695"/>
      <c r="BR99" s="531"/>
      <c r="BS99" s="40"/>
    </row>
    <row r="100" spans="1:71" ht="15" customHeight="1">
      <c r="A100" s="472"/>
      <c r="B100" s="2043" t="str">
        <f>IF(L100&lt;&gt;"",MAX(B$7:B99)+1,"")</f>
        <v/>
      </c>
      <c r="C100" s="2044"/>
      <c r="D100" s="2045"/>
      <c r="E100" s="2044"/>
      <c r="F100" s="2045"/>
      <c r="G100" s="2044"/>
      <c r="H100" s="1119"/>
      <c r="I100" s="1191"/>
      <c r="J100" s="1192"/>
      <c r="K100" s="1190"/>
      <c r="L100" s="532"/>
      <c r="M100" s="533"/>
      <c r="N100" s="533"/>
      <c r="O100" s="533"/>
      <c r="P100" s="533"/>
      <c r="Q100" s="533"/>
      <c r="R100" s="533"/>
      <c r="S100" s="533"/>
      <c r="T100" s="532"/>
      <c r="U100" s="533"/>
      <c r="V100" s="534"/>
      <c r="W100" s="532"/>
      <c r="X100" s="534"/>
      <c r="Y100" s="1160"/>
      <c r="Z100" s="533"/>
      <c r="AA100" s="1160"/>
      <c r="AB100" s="1164"/>
      <c r="AC100" s="509"/>
      <c r="AD100" s="509"/>
      <c r="AE100" s="509"/>
      <c r="AF100" s="1175"/>
      <c r="AG100" s="532"/>
      <c r="AH100" s="534"/>
      <c r="AI100" s="532"/>
      <c r="AJ100" s="533"/>
      <c r="AK100" s="533"/>
      <c r="AL100" s="534"/>
      <c r="AM100" s="1164"/>
      <c r="AN100" s="509"/>
      <c r="AO100" s="509"/>
      <c r="AP100" s="509"/>
      <c r="AQ100" s="1175"/>
      <c r="AR100" s="532"/>
      <c r="AS100" s="534"/>
      <c r="AT100" s="532"/>
      <c r="AU100" s="533"/>
      <c r="AV100" s="533"/>
      <c r="AW100" s="534"/>
      <c r="AX100" s="1172"/>
      <c r="AY100" s="1163"/>
      <c r="AZ100" s="1163"/>
      <c r="BA100" s="1164"/>
      <c r="BB100" s="1165"/>
      <c r="BC100" s="1164"/>
      <c r="BD100" s="1163"/>
      <c r="BE100" s="1163"/>
      <c r="BF100" s="1163"/>
      <c r="BG100" s="215"/>
      <c r="BH100" s="1175"/>
      <c r="BI100" s="215"/>
      <c r="BJ100" s="1175"/>
      <c r="BK100" s="1163"/>
      <c r="BL100" s="1163"/>
      <c r="BM100" s="1163"/>
      <c r="BN100" s="1163"/>
      <c r="BO100" s="1163"/>
      <c r="BP100" s="1163"/>
      <c r="BQ100" s="1163"/>
      <c r="BR100" s="535"/>
      <c r="BS100" s="40"/>
    </row>
    <row r="101" spans="1:71" ht="15" customHeight="1" thickBot="1">
      <c r="A101" s="522"/>
      <c r="B101" s="523"/>
      <c r="C101" s="523"/>
      <c r="D101" s="523"/>
      <c r="E101" s="523"/>
      <c r="F101" s="523"/>
      <c r="G101" s="523"/>
      <c r="H101" s="523"/>
      <c r="I101" s="523"/>
      <c r="J101" s="523"/>
      <c r="K101" s="523"/>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38"/>
      <c r="BA101" s="38"/>
      <c r="BB101" s="38"/>
      <c r="BC101" s="38"/>
      <c r="BD101" s="38"/>
      <c r="BE101" s="38"/>
      <c r="BF101" s="38"/>
      <c r="BG101" s="38"/>
      <c r="BH101" s="38"/>
      <c r="BI101" s="38"/>
      <c r="BJ101" s="38"/>
      <c r="BK101" s="38"/>
      <c r="BL101" s="38"/>
      <c r="BM101" s="38"/>
      <c r="BN101" s="38"/>
      <c r="BO101" s="38"/>
      <c r="BP101" s="38"/>
      <c r="BQ101" s="38"/>
      <c r="BR101" s="38"/>
      <c r="BS101" s="39"/>
    </row>
  </sheetData>
  <sheetProtection selectLockedCells="1" selectUnlockedCells="1"/>
  <mergeCells count="327">
    <mergeCell ref="BG5:BH6"/>
    <mergeCell ref="BI5:BJ6"/>
    <mergeCell ref="BG54:BH55"/>
    <mergeCell ref="BI54:BJ55"/>
    <mergeCell ref="BK5:BR6"/>
    <mergeCell ref="BK54:BR55"/>
    <mergeCell ref="B99:C99"/>
    <mergeCell ref="D99:E99"/>
    <mergeCell ref="F99:G99"/>
    <mergeCell ref="B95:C95"/>
    <mergeCell ref="D95:E95"/>
    <mergeCell ref="F95:G95"/>
    <mergeCell ref="B96:C96"/>
    <mergeCell ref="D96:E96"/>
    <mergeCell ref="F96:G96"/>
    <mergeCell ref="B93:C93"/>
    <mergeCell ref="D93:E93"/>
    <mergeCell ref="F93:G93"/>
    <mergeCell ref="B94:C94"/>
    <mergeCell ref="D94:E94"/>
    <mergeCell ref="F94:G94"/>
    <mergeCell ref="B91:C91"/>
    <mergeCell ref="D91:E91"/>
    <mergeCell ref="F91:G91"/>
    <mergeCell ref="B100:C100"/>
    <mergeCell ref="D100:E100"/>
    <mergeCell ref="F100:G100"/>
    <mergeCell ref="B97:C97"/>
    <mergeCell ref="D97:E97"/>
    <mergeCell ref="F97:G97"/>
    <mergeCell ref="B98:C98"/>
    <mergeCell ref="D98:E98"/>
    <mergeCell ref="F98:G98"/>
    <mergeCell ref="B92:C92"/>
    <mergeCell ref="D92:E92"/>
    <mergeCell ref="F92:G92"/>
    <mergeCell ref="B89:C89"/>
    <mergeCell ref="D89:E89"/>
    <mergeCell ref="F89:G89"/>
    <mergeCell ref="B90:C90"/>
    <mergeCell ref="D90:E90"/>
    <mergeCell ref="F90:G90"/>
    <mergeCell ref="B87:C87"/>
    <mergeCell ref="D87:E87"/>
    <mergeCell ref="F87:G87"/>
    <mergeCell ref="B88:C88"/>
    <mergeCell ref="D88:E88"/>
    <mergeCell ref="F88:G88"/>
    <mergeCell ref="B85:C85"/>
    <mergeCell ref="D85:E85"/>
    <mergeCell ref="F85:G85"/>
    <mergeCell ref="B86:C86"/>
    <mergeCell ref="D86:E86"/>
    <mergeCell ref="F86:G86"/>
    <mergeCell ref="B83:C83"/>
    <mergeCell ref="D83:E83"/>
    <mergeCell ref="F83:G83"/>
    <mergeCell ref="B84:C84"/>
    <mergeCell ref="D84:E84"/>
    <mergeCell ref="F84:G84"/>
    <mergeCell ref="B81:C81"/>
    <mergeCell ref="D81:E81"/>
    <mergeCell ref="F81:G81"/>
    <mergeCell ref="B82:C82"/>
    <mergeCell ref="D82:E82"/>
    <mergeCell ref="F82:G82"/>
    <mergeCell ref="B79:C79"/>
    <mergeCell ref="D79:E79"/>
    <mergeCell ref="F79:G79"/>
    <mergeCell ref="B80:C80"/>
    <mergeCell ref="D80:E80"/>
    <mergeCell ref="F80:G80"/>
    <mergeCell ref="B76:C76"/>
    <mergeCell ref="D76:E76"/>
    <mergeCell ref="F76:G76"/>
    <mergeCell ref="B78:C78"/>
    <mergeCell ref="D78:E78"/>
    <mergeCell ref="F78:G78"/>
    <mergeCell ref="B77:C77"/>
    <mergeCell ref="D77:E77"/>
    <mergeCell ref="F77:G77"/>
    <mergeCell ref="B74:C74"/>
    <mergeCell ref="D74:E74"/>
    <mergeCell ref="F74:G74"/>
    <mergeCell ref="B75:C75"/>
    <mergeCell ref="D75:E75"/>
    <mergeCell ref="F75:G75"/>
    <mergeCell ref="B72:C72"/>
    <mergeCell ref="D72:E72"/>
    <mergeCell ref="F72:G72"/>
    <mergeCell ref="B73:C73"/>
    <mergeCell ref="D73:E73"/>
    <mergeCell ref="F73:G73"/>
    <mergeCell ref="B70:C70"/>
    <mergeCell ref="D70:E70"/>
    <mergeCell ref="F70:G70"/>
    <mergeCell ref="B71:C71"/>
    <mergeCell ref="D71:E71"/>
    <mergeCell ref="F71:G71"/>
    <mergeCell ref="B68:C68"/>
    <mergeCell ref="D68:E68"/>
    <mergeCell ref="F68:G68"/>
    <mergeCell ref="B69:C69"/>
    <mergeCell ref="D69:E69"/>
    <mergeCell ref="F69:G69"/>
    <mergeCell ref="B66:C66"/>
    <mergeCell ref="D66:E66"/>
    <mergeCell ref="F66:G66"/>
    <mergeCell ref="B67:C67"/>
    <mergeCell ref="D67:E67"/>
    <mergeCell ref="F67:G67"/>
    <mergeCell ref="B64:C64"/>
    <mergeCell ref="D64:E64"/>
    <mergeCell ref="F64:G64"/>
    <mergeCell ref="B65:C65"/>
    <mergeCell ref="D65:E65"/>
    <mergeCell ref="F65:G65"/>
    <mergeCell ref="B62:C62"/>
    <mergeCell ref="D62:E62"/>
    <mergeCell ref="F62:G62"/>
    <mergeCell ref="B63:C63"/>
    <mergeCell ref="D63:E63"/>
    <mergeCell ref="F63:G63"/>
    <mergeCell ref="B60:C60"/>
    <mergeCell ref="D60:E60"/>
    <mergeCell ref="F60:G60"/>
    <mergeCell ref="B61:C61"/>
    <mergeCell ref="D61:E61"/>
    <mergeCell ref="F61:G61"/>
    <mergeCell ref="B58:C58"/>
    <mergeCell ref="D58:E58"/>
    <mergeCell ref="F58:G58"/>
    <mergeCell ref="B59:C59"/>
    <mergeCell ref="D59:E59"/>
    <mergeCell ref="F59:G59"/>
    <mergeCell ref="B57:C57"/>
    <mergeCell ref="D57:E57"/>
    <mergeCell ref="F57:G57"/>
    <mergeCell ref="AX54:BB54"/>
    <mergeCell ref="BC54:BF55"/>
    <mergeCell ref="T55:V55"/>
    <mergeCell ref="W55:X55"/>
    <mergeCell ref="AB55:AF55"/>
    <mergeCell ref="AG55:AH55"/>
    <mergeCell ref="AI55:AL55"/>
    <mergeCell ref="AR55:AS55"/>
    <mergeCell ref="AT55:AW55"/>
    <mergeCell ref="AY55:AZ55"/>
    <mergeCell ref="BA55:BB55"/>
    <mergeCell ref="B54:C55"/>
    <mergeCell ref="D54:E55"/>
    <mergeCell ref="F54:G55"/>
    <mergeCell ref="H54:K55"/>
    <mergeCell ref="L54:S55"/>
    <mergeCell ref="T54:AF54"/>
    <mergeCell ref="AG54:AL54"/>
    <mergeCell ref="AM54:AQ55"/>
    <mergeCell ref="AR54:AW54"/>
    <mergeCell ref="B56:C56"/>
    <mergeCell ref="D56:E56"/>
    <mergeCell ref="F56:G56"/>
    <mergeCell ref="B16:C16"/>
    <mergeCell ref="D16:E16"/>
    <mergeCell ref="F16:G16"/>
    <mergeCell ref="B48:C48"/>
    <mergeCell ref="D48:E48"/>
    <mergeCell ref="F48:G48"/>
    <mergeCell ref="B46:C46"/>
    <mergeCell ref="D46:E46"/>
    <mergeCell ref="F46:G46"/>
    <mergeCell ref="B47:C47"/>
    <mergeCell ref="D47:E47"/>
    <mergeCell ref="F47:G47"/>
    <mergeCell ref="B44:C44"/>
    <mergeCell ref="D44:E44"/>
    <mergeCell ref="F44:G44"/>
    <mergeCell ref="B45:C45"/>
    <mergeCell ref="D45:E45"/>
    <mergeCell ref="F45:G45"/>
    <mergeCell ref="B42:C42"/>
    <mergeCell ref="D42:E42"/>
    <mergeCell ref="F42:G42"/>
    <mergeCell ref="B36:C36"/>
    <mergeCell ref="D36:E36"/>
    <mergeCell ref="F36:G36"/>
    <mergeCell ref="B37:C37"/>
    <mergeCell ref="D37:E37"/>
    <mergeCell ref="F37:G37"/>
    <mergeCell ref="B38:C38"/>
    <mergeCell ref="D38:E38"/>
    <mergeCell ref="F38:G38"/>
    <mergeCell ref="B39:C39"/>
    <mergeCell ref="D39:E39"/>
    <mergeCell ref="F39:G39"/>
    <mergeCell ref="B49:C49"/>
    <mergeCell ref="D49:E49"/>
    <mergeCell ref="F49:G49"/>
    <mergeCell ref="B50:C50"/>
    <mergeCell ref="D50:E50"/>
    <mergeCell ref="F50:G50"/>
    <mergeCell ref="B40:C40"/>
    <mergeCell ref="D40:E40"/>
    <mergeCell ref="F40:G40"/>
    <mergeCell ref="B41:C41"/>
    <mergeCell ref="D41:E41"/>
    <mergeCell ref="F41:G41"/>
    <mergeCell ref="B43:C43"/>
    <mergeCell ref="D43:E43"/>
    <mergeCell ref="F43:G43"/>
    <mergeCell ref="H5:K6"/>
    <mergeCell ref="F5:G6"/>
    <mergeCell ref="D5:E6"/>
    <mergeCell ref="B5:C6"/>
    <mergeCell ref="BC5:BF6"/>
    <mergeCell ref="BA6:BB6"/>
    <mergeCell ref="AY6:AZ6"/>
    <mergeCell ref="AX5:BB5"/>
    <mergeCell ref="AT6:AW6"/>
    <mergeCell ref="AR6:AS6"/>
    <mergeCell ref="AR5:AW5"/>
    <mergeCell ref="AI6:AL6"/>
    <mergeCell ref="AG6:AH6"/>
    <mergeCell ref="AM5:AQ6"/>
    <mergeCell ref="AG5:AL5"/>
    <mergeCell ref="AB6:AF6"/>
    <mergeCell ref="W6:X6"/>
    <mergeCell ref="T6:V6"/>
    <mergeCell ref="T5:AF5"/>
    <mergeCell ref="L5:S6"/>
    <mergeCell ref="B35:C35"/>
    <mergeCell ref="D35:E35"/>
    <mergeCell ref="F35:G35"/>
    <mergeCell ref="B33:C33"/>
    <mergeCell ref="D33:E33"/>
    <mergeCell ref="F33:G33"/>
    <mergeCell ref="B34:C34"/>
    <mergeCell ref="D34:E34"/>
    <mergeCell ref="F34:G34"/>
    <mergeCell ref="B31:C31"/>
    <mergeCell ref="D31:E31"/>
    <mergeCell ref="F31:G31"/>
    <mergeCell ref="B32:C32"/>
    <mergeCell ref="D32:E32"/>
    <mergeCell ref="F32:G32"/>
    <mergeCell ref="B30:C30"/>
    <mergeCell ref="D30:E30"/>
    <mergeCell ref="F30:G30"/>
    <mergeCell ref="B8:C8"/>
    <mergeCell ref="D8:E8"/>
    <mergeCell ref="F8:G8"/>
    <mergeCell ref="B28:C28"/>
    <mergeCell ref="D28:E28"/>
    <mergeCell ref="F28:G28"/>
    <mergeCell ref="B26:C26"/>
    <mergeCell ref="D26:E26"/>
    <mergeCell ref="F26:G26"/>
    <mergeCell ref="B27:C27"/>
    <mergeCell ref="D27:E27"/>
    <mergeCell ref="F27:G27"/>
    <mergeCell ref="B24:C24"/>
    <mergeCell ref="D24:E24"/>
    <mergeCell ref="F24:G24"/>
    <mergeCell ref="B25:C25"/>
    <mergeCell ref="D25:E25"/>
    <mergeCell ref="F25:G2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5:C15"/>
    <mergeCell ref="D15:E15"/>
    <mergeCell ref="F15:G15"/>
    <mergeCell ref="B17:C17"/>
    <mergeCell ref="D17:E17"/>
    <mergeCell ref="F17:G17"/>
    <mergeCell ref="B14:C14"/>
    <mergeCell ref="D14:E14"/>
    <mergeCell ref="F14:G14"/>
    <mergeCell ref="B11:C11"/>
    <mergeCell ref="D11:E11"/>
    <mergeCell ref="F11:G11"/>
    <mergeCell ref="B12:C12"/>
    <mergeCell ref="D12:E12"/>
    <mergeCell ref="F12:G12"/>
    <mergeCell ref="B9:C9"/>
    <mergeCell ref="B13:C13"/>
    <mergeCell ref="D13:E13"/>
    <mergeCell ref="F13:G13"/>
    <mergeCell ref="D9:E9"/>
    <mergeCell ref="F9:G9"/>
    <mergeCell ref="B10:C10"/>
    <mergeCell ref="D10:E10"/>
    <mergeCell ref="F10:G10"/>
    <mergeCell ref="AO2:AP2"/>
    <mergeCell ref="AQ2:AS2"/>
    <mergeCell ref="AT2:AU2"/>
    <mergeCell ref="AV2:AY2"/>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s>
  <phoneticPr fontId="1"/>
  <conditionalFormatting sqref="H30:H31 AG30:AL31 A30 A16:B16 D30:D41 D16 F16 J16 L16:S16 H16 AR36:AS41 AR48:AS48 A31:B50 A56:B56 F30:F50 F56 H49:H50 H56 J30:J50 J56 L30:AB50 L56:AB56 AG32:AM50 AG56:AM56 BP30:BR48 BB16:BF16 BK16:BR16 AU36:BF41 BK30:BO50 AR42:BF47 AR30:BF35 BK56:BO57 AU48:BF50 BK77:BO100 AR77:BF100 AR56:BF57">
    <cfRule type="expression" dxfId="49" priority="183">
      <formula>IF(#REF!=1,TRUE,FALSE)</formula>
    </cfRule>
  </conditionalFormatting>
  <conditionalFormatting sqref="A9:B15 D9:D15 H9:H15 J9:J15 D21:D27 L9:AB15 BL19:BO27 BK19:BK28 AG9:AL15 AG5:AG6 AI6 A6 Y6:AB6 W6 A5:B5 T5:T6 L5 H5 F5 D5 AR5:AR6 BK5 BA6 BC5 AX6:AY6 AT6 AX5 F9:F15 L27:L28 F17:F28 AG17:AL27 L17:AB27 J17:J27 H17:H27 D17:D19 A17:B27 BO17:BR27 BP9:BR15 BK8:BO15 AR17:BF27 BK17:BO18 AR58:BF66 BK58:BO66 AR8:BF15">
    <cfRule type="expression" dxfId="48" priority="293791">
      <formula>IF(#REF!=1,TRUE,FALSE)</formula>
    </cfRule>
  </conditionalFormatting>
  <conditionalFormatting sqref="A102:AY525">
    <cfRule type="expression" dxfId="47" priority="496201">
      <formula>IF(#REF!=1,TRUE,FALSE)</formula>
    </cfRule>
  </conditionalFormatting>
  <conditionalFormatting sqref="A3:AY3 AR28:BF28 A28:B28 A7:B7 D28 H28 J28 M28:AB28 AG28:AM28 BL28:BR28 A4:Y4 AQ4:AY4">
    <cfRule type="expression" dxfId="46" priority="525521">
      <formula>IF(#REF!=1,TRUE,FALSE)</formula>
    </cfRule>
  </conditionalFormatting>
  <conditionalFormatting sqref="D20">
    <cfRule type="expression" dxfId="45" priority="55">
      <formula>IF(#REF!=1,TRUE,FALSE)</formula>
    </cfRule>
  </conditionalFormatting>
  <conditionalFormatting sqref="AM30:AM31">
    <cfRule type="expression" dxfId="44" priority="53">
      <formula>IF(#REF!=1,TRUE,FALSE)</formula>
    </cfRule>
  </conditionalFormatting>
  <conditionalFormatting sqref="AM9:AM15 AM17:AM27">
    <cfRule type="expression" dxfId="43" priority="52">
      <formula>IF(#REF!=1,TRUE,FALSE)</formula>
    </cfRule>
  </conditionalFormatting>
  <conditionalFormatting sqref="A51:AY51 D56 AR49:AS50 BP49:BR50 BP56:BR56">
    <cfRule type="expression" dxfId="42" priority="49">
      <formula>IF(#REF!=1,TRUE,FALSE)</formula>
    </cfRule>
  </conditionalFormatting>
  <conditionalFormatting sqref="H32:H44">
    <cfRule type="expression" dxfId="41" priority="47">
      <formula>IF(#REF!=1,TRUE,FALSE)</formula>
    </cfRule>
  </conditionalFormatting>
  <conditionalFormatting sqref="A29">
    <cfRule type="expression" dxfId="40" priority="44">
      <formula>IF(#REF!=1,TRUE,FALSE)</formula>
    </cfRule>
  </conditionalFormatting>
  <conditionalFormatting sqref="H45:H47">
    <cfRule type="expression" dxfId="39" priority="21">
      <formula>IF(#REF!=1,TRUE,FALSE)</formula>
    </cfRule>
  </conditionalFormatting>
  <conditionalFormatting sqref="B29">
    <cfRule type="expression" dxfId="38" priority="42">
      <formula>IF(#REF!=1,TRUE,FALSE)</formula>
    </cfRule>
  </conditionalFormatting>
  <conditionalFormatting sqref="B30">
    <cfRule type="expression" dxfId="37" priority="41">
      <formula>IF(#REF!=1,TRUE,FALSE)</formula>
    </cfRule>
  </conditionalFormatting>
  <conditionalFormatting sqref="A79:B79 F78:F79 H78:H79 J78:J79 M78:AB79 AG78:AL79 A78 BP78:BR79">
    <cfRule type="expression" dxfId="36" priority="40">
      <formula>IF(#REF!=1,TRUE,FALSE)</formula>
    </cfRule>
  </conditionalFormatting>
  <conditionalFormatting sqref="A58:B75 D58 H58:H75 J58:J75 AR67:BF75 BL67:BO75 BK67:BK76 BP58:BR75 AG58:AL75 AG54:AG55 AI55 A55 Y55:AB55 W55 A54:B54 T54:T55 L54 H54 F54 D54 AR54:AR55 BA55 BC54 AX55:AY55 AT55 AX54 F58:F76 L58:AB73 M74:AB75">
    <cfRule type="expression" dxfId="35" priority="39">
      <formula>IF(#REF!=1,TRUE,FALSE)</formula>
    </cfRule>
  </conditionalFormatting>
  <conditionalFormatting sqref="AR76:BF76 A76:B76 A57 H76 J76 M76:AB76 AG76:AM76 BL76:BR76 A52:AY53">
    <cfRule type="expression" dxfId="34" priority="38">
      <formula>IF(#REF!=1,TRUE,FALSE)</formula>
    </cfRule>
  </conditionalFormatting>
  <conditionalFormatting sqref="AM78:AM79">
    <cfRule type="expression" dxfId="33" priority="36">
      <formula>IF(#REF!=1,TRUE,FALSE)</formula>
    </cfRule>
  </conditionalFormatting>
  <conditionalFormatting sqref="AM58:AM75">
    <cfRule type="expression" dxfId="32" priority="35">
      <formula>IF(#REF!=1,TRUE,FALSE)</formula>
    </cfRule>
  </conditionalFormatting>
  <conditionalFormatting sqref="A101:AY101 A98:B100 D98:D100 F98:F100 H98:H100 J98:J100 L98:AB100 AG98:AL100 BP98:BR100">
    <cfRule type="expression" dxfId="31" priority="34">
      <formula>IF(#REF!=1,TRUE,FALSE)</formula>
    </cfRule>
  </conditionalFormatting>
  <conditionalFormatting sqref="AM98:AM100">
    <cfRule type="expression" dxfId="30" priority="33">
      <formula>IF(#REF!=1,TRUE,FALSE)</formula>
    </cfRule>
  </conditionalFormatting>
  <conditionalFormatting sqref="A80:B97 D92:D97 F80:F97 H80:H97 J80:J97 AG80:AL97 L92:AB97 M80:AB91 BP80:BR97">
    <cfRule type="expression" dxfId="29" priority="32">
      <formula>IF(#REF!=1,TRUE,FALSE)</formula>
    </cfRule>
  </conditionalFormatting>
  <conditionalFormatting sqref="AM80:AM97">
    <cfRule type="expression" dxfId="28" priority="31">
      <formula>IF(#REF!=1,TRUE,FALSE)</formula>
    </cfRule>
  </conditionalFormatting>
  <conditionalFormatting sqref="A77">
    <cfRule type="expression" dxfId="27" priority="30">
      <formula>IF(#REF!=1,TRUE,FALSE)</formula>
    </cfRule>
  </conditionalFormatting>
  <conditionalFormatting sqref="B78">
    <cfRule type="expression" dxfId="26" priority="28">
      <formula>IF(#REF!=1,TRUE,FALSE)</formula>
    </cfRule>
  </conditionalFormatting>
  <conditionalFormatting sqref="F77 H77 J77 M77:AB77 AG77:AL77 BP77:BR77">
    <cfRule type="expression" dxfId="25" priority="27">
      <formula>IF(#REF!=1,TRUE,FALSE)</formula>
    </cfRule>
  </conditionalFormatting>
  <conditionalFormatting sqref="AM77">
    <cfRule type="expression" dxfId="24" priority="26">
      <formula>IF(#REF!=1,TRUE,FALSE)</formula>
    </cfRule>
  </conditionalFormatting>
  <conditionalFormatting sqref="B77">
    <cfRule type="expression" dxfId="23" priority="25">
      <formula>IF(#REF!=1,TRUE,FALSE)</formula>
    </cfRule>
  </conditionalFormatting>
  <conditionalFormatting sqref="D57 F57 H57 J57 L57:AB57 AG57:AL57 BP57:BR57">
    <cfRule type="expression" dxfId="22" priority="24">
      <formula>IF(#REF!=1,TRUE,FALSE)</formula>
    </cfRule>
  </conditionalFormatting>
  <conditionalFormatting sqref="AM57">
    <cfRule type="expression" dxfId="21" priority="23">
      <formula>IF(#REF!=1,TRUE,FALSE)</formula>
    </cfRule>
  </conditionalFormatting>
  <conditionalFormatting sqref="B57">
    <cfRule type="expression" dxfId="20" priority="22">
      <formula>IF(#REF!=1,TRUE,FALSE)</formula>
    </cfRule>
  </conditionalFormatting>
  <conditionalFormatting sqref="T16:AB16 AR16:BA16 AG16:AL16">
    <cfRule type="expression" dxfId="19" priority="20">
      <formula>IF(#REF!=1,TRUE,FALSE)</formula>
    </cfRule>
  </conditionalFormatting>
  <conditionalFormatting sqref="AM16">
    <cfRule type="expression" dxfId="18" priority="19">
      <formula>IF(#REF!=1,TRUE,FALSE)</formula>
    </cfRule>
  </conditionalFormatting>
  <conditionalFormatting sqref="H48">
    <cfRule type="expression" dxfId="17" priority="18">
      <formula>IF(#REF!=1,TRUE,FALSE)</formula>
    </cfRule>
  </conditionalFormatting>
  <conditionalFormatting sqref="L74:L76">
    <cfRule type="expression" dxfId="16" priority="17">
      <formula>IF(#REF!=1,TRUE,FALSE)</formula>
    </cfRule>
  </conditionalFormatting>
  <conditionalFormatting sqref="L77:L79">
    <cfRule type="expression" dxfId="15" priority="16">
      <formula>IF(#REF!=1,TRUE,FALSE)</formula>
    </cfRule>
  </conditionalFormatting>
  <conditionalFormatting sqref="L80:L82">
    <cfRule type="expression" dxfId="14" priority="15">
      <formula>IF(#REF!=1,TRUE,FALSE)</formula>
    </cfRule>
  </conditionalFormatting>
  <conditionalFormatting sqref="L83:L85">
    <cfRule type="expression" dxfId="13" priority="14">
      <formula>IF(#REF!=1,TRUE,FALSE)</formula>
    </cfRule>
  </conditionalFormatting>
  <conditionalFormatting sqref="L86:L88">
    <cfRule type="expression" dxfId="12" priority="13">
      <formula>IF(#REF!=1,TRUE,FALSE)</formula>
    </cfRule>
  </conditionalFormatting>
  <conditionalFormatting sqref="L89:L91">
    <cfRule type="expression" dxfId="11" priority="12">
      <formula>IF(#REF!=1,TRUE,FALSE)</formula>
    </cfRule>
  </conditionalFormatting>
  <conditionalFormatting sqref="D42:D44">
    <cfRule type="expression" dxfId="10" priority="11">
      <formula>IF(#REF!=1,TRUE,FALSE)</formula>
    </cfRule>
  </conditionalFormatting>
  <conditionalFormatting sqref="D45:D47">
    <cfRule type="expression" dxfId="9" priority="10">
      <formula>IF(#REF!=1,TRUE,FALSE)</formula>
    </cfRule>
  </conditionalFormatting>
  <conditionalFormatting sqref="D48:D50">
    <cfRule type="expression" dxfId="8" priority="9">
      <formula>IF(#REF!=1,TRUE,FALSE)</formula>
    </cfRule>
  </conditionalFormatting>
  <conditionalFormatting sqref="D59:D91">
    <cfRule type="expression" dxfId="7" priority="8">
      <formula>IF(#REF!=1,TRUE,FALSE)</formula>
    </cfRule>
  </conditionalFormatting>
  <conditionalFormatting sqref="AT36:AT38">
    <cfRule type="expression" dxfId="6" priority="7">
      <formula>IF(#REF!=1,TRUE,FALSE)</formula>
    </cfRule>
  </conditionalFormatting>
  <conditionalFormatting sqref="AT39:AT41">
    <cfRule type="expression" dxfId="5" priority="6">
      <formula>IF(#REF!=1,TRUE,FALSE)</formula>
    </cfRule>
  </conditionalFormatting>
  <conditionalFormatting sqref="AT48:AT50">
    <cfRule type="expression" dxfId="4" priority="5">
      <formula>IF(#REF!=1,TRUE,FALSE)</formula>
    </cfRule>
  </conditionalFormatting>
  <conditionalFormatting sqref="A8:B8 D8 H8 J8 L8:AB8 AG8:AL8 F8 BP8:BR8">
    <cfRule type="expression" dxfId="3" priority="4">
      <formula>IF(#REF!=1,TRUE,FALSE)</formula>
    </cfRule>
  </conditionalFormatting>
  <conditionalFormatting sqref="AM8">
    <cfRule type="expression" dxfId="2" priority="3">
      <formula>IF(#REF!=1,TRUE,FALSE)</formula>
    </cfRule>
  </conditionalFormatting>
  <conditionalFormatting sqref="BK54">
    <cfRule type="expression" dxfId="1" priority="2">
      <formula>IF(#REF!=1,TRUE,FALSE)</formula>
    </cfRule>
  </conditionalFormatting>
  <conditionalFormatting sqref="Z4:AP4">
    <cfRule type="expression" dxfId="0" priority="1">
      <formula>IF(#REF!=1,TRUE,FALSE)</formula>
    </cfRule>
  </conditionalFormatting>
  <dataValidations disablePrompts="1" count="1">
    <dataValidation imeMode="off" allowBlank="1" showInputMessage="1" showErrorMessage="1" sqref="AX51 AI51 AX101 AI101"/>
  </dataValidations>
  <pageMargins left="0.78740157480314965" right="0.39370078740157483" top="0.39370078740157483" bottom="0.39370078740157483" header="0.59055118110236227" footer="0.19685039370078741"/>
  <pageSetup paperSize="8"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R902"/>
  <sheetViews>
    <sheetView showGridLines="0" zoomScale="90" zoomScaleNormal="90" workbookViewId="0">
      <pane xSplit="13395" ySplit="945" topLeftCell="CV778"/>
      <selection sqref="A1:E1"/>
      <selection pane="topRight" activeCell="DH1" sqref="DH1"/>
      <selection pane="bottomLeft" activeCell="L801" sqref="L801"/>
      <selection pane="bottomRight" activeCell="DM802" sqref="DM802"/>
    </sheetView>
  </sheetViews>
  <sheetFormatPr defaultColWidth="2.7109375" defaultRowHeight="15" customHeight="1"/>
  <cols>
    <col min="1" max="3" width="2.7109375" style="226"/>
    <col min="4" max="4" width="2.7109375" style="226" customWidth="1"/>
    <col min="5" max="6" width="2.7109375" style="226"/>
    <col min="7" max="10" width="2.7109375" style="226" customWidth="1"/>
    <col min="11" max="12" width="2.7109375" style="226"/>
    <col min="13" max="16" width="2.7109375" style="226" customWidth="1"/>
    <col min="17" max="17" width="2.7109375" style="226"/>
    <col min="18" max="18" width="2.7109375" style="226" customWidth="1"/>
    <col min="19" max="20" width="2.7109375" style="226"/>
    <col min="21" max="21" width="2.7109375" style="226" customWidth="1"/>
    <col min="22" max="22" width="2.7109375" style="226"/>
    <col min="23" max="27" width="2.7109375" style="226" customWidth="1"/>
    <col min="28" max="30" width="2.7109375" style="226"/>
    <col min="31" max="31" width="2.7109375" style="226" customWidth="1"/>
    <col min="32" max="36" width="2.7109375" style="226"/>
    <col min="37" max="37" width="2.7109375" style="226" customWidth="1"/>
    <col min="38" max="51" width="2.7109375" style="226"/>
    <col min="52" max="52" width="2.7109375" style="465"/>
    <col min="53" max="53" width="2.7109375" style="192"/>
    <col min="54" max="55" width="2.7109375" style="192" customWidth="1"/>
    <col min="56" max="56" width="2.7109375" style="465" customWidth="1"/>
    <col min="57" max="57" width="2.7109375" style="226" customWidth="1"/>
    <col min="58" max="58" width="2.7109375" style="226"/>
    <col min="59" max="61" width="2.7109375" style="226" customWidth="1"/>
    <col min="62" max="64" width="2.7109375" style="226"/>
    <col min="65" max="66" width="2.7109375" style="226" customWidth="1"/>
    <col min="67" max="90" width="2.7109375" style="226"/>
    <col min="91" max="91" width="2.7109375" style="226" customWidth="1"/>
    <col min="92" max="16384" width="2.7109375" style="226"/>
  </cols>
  <sheetData>
    <row r="1" spans="1:122" s="26" customFormat="1" ht="18" customHeight="1">
      <c r="A1" s="1728" t="s">
        <v>13</v>
      </c>
      <c r="B1" s="1729"/>
      <c r="C1" s="1729"/>
      <c r="D1" s="1729"/>
      <c r="E1" s="1730"/>
      <c r="F1" s="1731" t="str">
        <f>IF(NOT(ISBLANK(表紙!N16)),表紙!N16,"")</f>
        <v>金型保守計画（改業務情報管理システム）</v>
      </c>
      <c r="G1" s="1732"/>
      <c r="H1" s="1732"/>
      <c r="I1" s="1732"/>
      <c r="J1" s="1732"/>
      <c r="K1" s="1732"/>
      <c r="L1" s="1732"/>
      <c r="M1" s="1732"/>
      <c r="N1" s="1732"/>
      <c r="O1" s="1732"/>
      <c r="P1" s="1732"/>
      <c r="Q1" s="1732"/>
      <c r="R1" s="1732"/>
      <c r="S1" s="1732"/>
      <c r="T1" s="1732"/>
      <c r="U1" s="1732"/>
      <c r="V1" s="1733"/>
      <c r="W1" s="1734" t="s">
        <v>29</v>
      </c>
      <c r="X1" s="1735"/>
      <c r="Y1" s="1736"/>
      <c r="Z1" s="1705" t="s">
        <v>145</v>
      </c>
      <c r="AA1" s="1706"/>
      <c r="AB1" s="1706"/>
      <c r="AC1" s="1706"/>
      <c r="AD1" s="1706"/>
      <c r="AE1" s="1706"/>
      <c r="AF1" s="1706"/>
      <c r="AG1" s="1706"/>
      <c r="AH1" s="1706"/>
      <c r="AI1" s="1706"/>
      <c r="AJ1" s="1706"/>
      <c r="AK1" s="1706"/>
      <c r="AL1" s="1707" t="s">
        <v>36</v>
      </c>
      <c r="AM1" s="1707"/>
      <c r="AN1" s="1708"/>
      <c r="AO1" s="1685" t="s">
        <v>30</v>
      </c>
      <c r="AP1" s="1686"/>
      <c r="AQ1" s="1687" t="s">
        <v>22</v>
      </c>
      <c r="AR1" s="1688"/>
      <c r="AS1" s="1689"/>
      <c r="AT1" s="1632" t="s">
        <v>30</v>
      </c>
      <c r="AU1" s="1633"/>
      <c r="AV1" s="1701">
        <v>44594</v>
      </c>
      <c r="AW1" s="1701"/>
      <c r="AX1" s="1701"/>
      <c r="AY1" s="1702"/>
      <c r="BA1" s="79"/>
      <c r="BB1" s="79"/>
      <c r="BC1" s="79"/>
      <c r="BR1" s="1217" t="str">
        <f>"「共通仕様」"&amp;共通仕様!$BH$1</f>
        <v>「共通仕様」「4. ログ出力処理」</v>
      </c>
      <c r="BS1" s="1218"/>
      <c r="BT1" s="1218"/>
      <c r="BU1" s="1218"/>
      <c r="BV1" s="1218"/>
      <c r="BW1" s="1218"/>
      <c r="BX1" s="1218"/>
      <c r="BY1" s="1218"/>
      <c r="BZ1" s="1218"/>
      <c r="CA1" s="1218"/>
      <c r="CB1" s="1218"/>
      <c r="CC1" s="1218"/>
      <c r="CD1" s="1218"/>
      <c r="CE1" s="1218"/>
      <c r="CF1" s="1218"/>
      <c r="CG1" s="1218"/>
      <c r="CH1" s="1218"/>
      <c r="CI1" s="1218"/>
      <c r="CJ1" s="1218"/>
      <c r="CK1" s="1218"/>
      <c r="CL1" s="1218" t="str">
        <f>"「"&amp;$A$3&amp;$C$3&amp;"」"</f>
        <v>「1.データ接続図」</v>
      </c>
      <c r="CM1" s="1218"/>
      <c r="CN1" s="1218"/>
      <c r="CO1" s="1218"/>
      <c r="CP1" s="1218"/>
      <c r="CQ1" s="1218"/>
      <c r="CR1" s="1218"/>
      <c r="CS1" s="1218"/>
      <c r="CT1" s="1218"/>
      <c r="CU1" s="1218"/>
      <c r="CV1" s="1504" t="s">
        <v>2249</v>
      </c>
      <c r="CW1" s="1505"/>
      <c r="CX1" s="1505"/>
      <c r="CY1" s="1505"/>
      <c r="CZ1" s="1505"/>
      <c r="DA1" s="1505"/>
      <c r="DB1" s="1505"/>
      <c r="DC1" s="1505"/>
      <c r="DD1" s="1505"/>
      <c r="DE1" s="1505"/>
      <c r="DF1" s="1505"/>
      <c r="DG1" s="1506"/>
      <c r="DH1" s="1506"/>
      <c r="DI1" s="1506"/>
      <c r="DJ1" s="1506"/>
      <c r="DK1" s="1506"/>
      <c r="DL1" s="1506"/>
      <c r="DM1" s="1506"/>
      <c r="DN1" s="1506"/>
      <c r="DO1" s="1506"/>
      <c r="DP1" s="1506"/>
      <c r="DQ1" s="1506"/>
      <c r="DR1" s="1507"/>
    </row>
    <row r="2" spans="1:122" s="26" customFormat="1" ht="18" customHeight="1" thickBot="1">
      <c r="A2" s="1709" t="s">
        <v>28</v>
      </c>
      <c r="B2" s="1710"/>
      <c r="C2" s="1710"/>
      <c r="D2" s="1710"/>
      <c r="E2" s="1711"/>
      <c r="F2" s="1712" t="str">
        <f>IF($Z2&lt;&gt;"",VLOOKUP(U2,機能一覧!$B$5:$I$33,3,FALSE),"")</f>
        <v>金型保守管理</v>
      </c>
      <c r="G2" s="1713"/>
      <c r="H2" s="1713"/>
      <c r="I2" s="1713"/>
      <c r="J2" s="1713"/>
      <c r="K2" s="1713"/>
      <c r="L2" s="1713"/>
      <c r="M2" s="1713"/>
      <c r="N2" s="1713"/>
      <c r="O2" s="1713"/>
      <c r="P2" s="1713"/>
      <c r="Q2" s="1713"/>
      <c r="R2" s="1714"/>
      <c r="S2" s="1715" t="s">
        <v>34</v>
      </c>
      <c r="T2" s="1716"/>
      <c r="U2" s="1717">
        <v>7</v>
      </c>
      <c r="V2" s="1718"/>
      <c r="W2" s="1719" t="s">
        <v>32</v>
      </c>
      <c r="X2" s="1720"/>
      <c r="Y2" s="1720"/>
      <c r="Z2" s="1721" t="str">
        <f>IF($U2="","",VLOOKUP($U2,機能一覧!$B$5:$BB$32,53,FALSE))</f>
        <v>k4003001</v>
      </c>
      <c r="AA2" s="1721"/>
      <c r="AB2" s="1721"/>
      <c r="AC2" s="1722"/>
      <c r="AD2" s="1719" t="s">
        <v>33</v>
      </c>
      <c r="AE2" s="1720"/>
      <c r="AF2" s="1720"/>
      <c r="AG2" s="1723" t="str">
        <f>IF($U2="","",VLOOKUP($U2,機能一覧!$B$5:$BB$32,9,FALSE))</f>
        <v>保守計画バッチ処理</v>
      </c>
      <c r="AH2" s="1724"/>
      <c r="AI2" s="1724"/>
      <c r="AJ2" s="1724"/>
      <c r="AK2" s="1724"/>
      <c r="AL2" s="1724"/>
      <c r="AM2" s="1724"/>
      <c r="AN2" s="1725"/>
      <c r="AO2" s="1690" t="s">
        <v>735</v>
      </c>
      <c r="AP2" s="1691"/>
      <c r="AQ2" s="1692"/>
      <c r="AR2" s="1693"/>
      <c r="AS2" s="1694"/>
      <c r="AT2" s="1636" t="s">
        <v>31</v>
      </c>
      <c r="AU2" s="1637"/>
      <c r="AV2" s="1703"/>
      <c r="AW2" s="1703"/>
      <c r="AX2" s="1703"/>
      <c r="AY2" s="1704"/>
      <c r="BA2" s="79"/>
      <c r="BB2" s="79"/>
      <c r="BR2" s="1217" t="str">
        <f>"「共通仕様」"&amp;共通仕様!$BH$2</f>
        <v>「共通仕様」「5. メインマスタDB接続処理」</v>
      </c>
      <c r="BS2" s="1218"/>
      <c r="BT2" s="1218"/>
      <c r="BU2" s="1218"/>
      <c r="BV2" s="1218"/>
      <c r="BW2" s="1218"/>
      <c r="BX2" s="1218"/>
      <c r="BY2" s="1218"/>
      <c r="BZ2" s="1218"/>
      <c r="CA2" s="1218"/>
      <c r="CB2" s="1218"/>
      <c r="CC2" s="1218"/>
      <c r="CD2" s="1218"/>
      <c r="CE2" s="1218"/>
      <c r="CF2" s="1218"/>
      <c r="CG2" s="1218"/>
      <c r="CH2" s="1218"/>
      <c r="CI2" s="1218"/>
      <c r="CJ2" s="1218"/>
      <c r="CK2" s="1218"/>
      <c r="CL2" s="244" t="str">
        <f>"「"&amp;$A$34&amp;" "&amp;$C$34&amp;"」"</f>
        <v>「2. メイン処理」</v>
      </c>
      <c r="CM2" s="244"/>
      <c r="CN2" s="244"/>
      <c r="CO2" s="244"/>
      <c r="CP2" s="244"/>
      <c r="CQ2" s="244"/>
      <c r="CR2" s="244"/>
      <c r="CS2" s="244"/>
      <c r="CT2" s="244"/>
      <c r="CU2" s="244"/>
      <c r="CV2" s="1556" t="s">
        <v>2251</v>
      </c>
      <c r="CW2" s="1557"/>
      <c r="CX2" s="1558"/>
      <c r="CY2" s="1558"/>
      <c r="CZ2" s="1558"/>
      <c r="DA2" s="1558"/>
      <c r="DB2" s="1558"/>
      <c r="DC2" s="1558"/>
      <c r="DD2" s="1558" t="s">
        <v>2252</v>
      </c>
      <c r="DE2" s="1558"/>
      <c r="DF2" s="1558"/>
      <c r="DG2" s="1559"/>
      <c r="DH2" s="1558" t="s">
        <v>62</v>
      </c>
      <c r="DI2" s="1558"/>
      <c r="DJ2" s="1558"/>
      <c r="DK2" s="1558"/>
      <c r="DL2" s="1558"/>
      <c r="DM2" s="1558"/>
      <c r="DN2" s="1558"/>
      <c r="DO2" s="1558"/>
      <c r="DP2" s="1558"/>
      <c r="DQ2" s="1558"/>
      <c r="DR2" s="1581"/>
    </row>
    <row r="3" spans="1:122" s="26" customFormat="1" ht="15" customHeight="1">
      <c r="A3" s="1768" t="str">
        <f>BA3&amp;"."</f>
        <v>1.</v>
      </c>
      <c r="B3" s="1890"/>
      <c r="C3" s="81" t="s">
        <v>56</v>
      </c>
      <c r="D3" s="47"/>
      <c r="E3" s="47"/>
      <c r="F3" s="46"/>
      <c r="G3" s="46"/>
      <c r="H3" s="46"/>
      <c r="I3" s="46"/>
      <c r="J3" s="46"/>
      <c r="K3" s="46"/>
      <c r="L3" s="46"/>
      <c r="M3" s="46"/>
      <c r="N3" s="46"/>
      <c r="O3" s="46"/>
      <c r="P3" s="46"/>
      <c r="Q3" s="46"/>
      <c r="R3" s="46"/>
      <c r="S3" s="46"/>
      <c r="T3" s="46"/>
      <c r="U3" s="46"/>
      <c r="V3" s="46"/>
      <c r="W3" s="44"/>
      <c r="X3" s="44"/>
      <c r="Y3" s="44"/>
      <c r="Z3" s="44"/>
      <c r="AA3" s="45"/>
      <c r="AB3" s="45"/>
      <c r="AC3" s="45"/>
      <c r="AD3" s="45"/>
      <c r="AE3" s="45"/>
      <c r="AF3" s="45"/>
      <c r="AG3" s="45"/>
      <c r="AH3" s="45"/>
      <c r="AI3" s="1913" t="s">
        <v>40</v>
      </c>
      <c r="AJ3" s="1914"/>
      <c r="AK3" s="1915"/>
      <c r="AL3" s="45"/>
      <c r="AM3" s="45"/>
      <c r="AN3" s="45"/>
      <c r="AO3" s="45"/>
      <c r="AP3" s="45"/>
      <c r="AQ3" s="45"/>
      <c r="AR3" s="45"/>
      <c r="AS3" s="45"/>
      <c r="AT3" s="44"/>
      <c r="AU3" s="44"/>
      <c r="AV3" s="44"/>
      <c r="AW3" s="43"/>
      <c r="AX3" s="43"/>
      <c r="AY3" s="42"/>
      <c r="BA3" s="678">
        <f>BA2+1</f>
        <v>1</v>
      </c>
      <c r="BB3" s="79"/>
      <c r="BC3" s="1097"/>
      <c r="BD3" s="1097"/>
      <c r="BE3" s="1097"/>
      <c r="BF3" s="1097"/>
      <c r="BG3" s="559" t="str">
        <f t="shared" ref="BG3:BG83" ca="1" si="0">IF(BA3&lt;&gt;"",IF(MID(_xlfn.FORMULATEXT(BA3),SEARCH("[",_xlfn.FORMULATEXT(BA3))+1,SEARCH("]",_xlfn.FORMULATEXT(BA3))-(SEARCH("[",_xlfn.FORMULATEXT(BA3))+1))="-1","",1),"")</f>
        <v/>
      </c>
      <c r="BH3" s="560" t="str">
        <f t="shared" ref="BH3:BH83" ca="1" si="1">IF(BB3&lt;&gt;"",IF(MID(_xlfn.FORMULATEXT(BB3),SEARCH("[",_xlfn.FORMULATEXT(BB3))+1,SEARCH("]",_xlfn.FORMULATEXT(BB3))-(SEARCH("[",_xlfn.FORMULATEXT(BB3))+1))="-1","",1),"")</f>
        <v/>
      </c>
      <c r="BI3" s="560" t="str">
        <f t="shared" ref="BI3:BI83" ca="1" si="2">IF(BC3&lt;&gt;"",IF(MID(_xlfn.FORMULATEXT(BC3),SEARCH("[",_xlfn.FORMULATEXT(BC3))+1,SEARCH("]",_xlfn.FORMULATEXT(BC3))-(SEARCH("[",_xlfn.FORMULATEXT(BC3))+1))="-1","",1),"")</f>
        <v/>
      </c>
      <c r="BJ3" s="560" t="str">
        <f t="shared" ref="BJ3:BJ83" ca="1" si="3">IF(BD3&lt;&gt;"",IF(MID(_xlfn.FORMULATEXT(BD3),SEARCH("[",_xlfn.FORMULATEXT(BD3))+1,SEARCH("]",_xlfn.FORMULATEXT(BD3))-(SEARCH("[",_xlfn.FORMULATEXT(BD3))+1))="-1","",1),"")</f>
        <v/>
      </c>
      <c r="BK3" s="560" t="str">
        <f t="shared" ref="BK3:BK83" ca="1" si="4">IF(BE3&lt;&gt;"",IF(MID(_xlfn.FORMULATEXT(BE3),SEARCH("[",_xlfn.FORMULATEXT(BE3))+1,SEARCH("]",_xlfn.FORMULATEXT(BE3))-(SEARCH("[",_xlfn.FORMULATEXT(BE3))+1))="-1","",1),"")</f>
        <v/>
      </c>
      <c r="BL3" s="561" t="str">
        <f t="shared" ref="BL3:BL83" ca="1" si="5">IF(BF3&lt;&gt;"",IF(MID(_xlfn.FORMULATEXT(BF3),SEARCH("[",_xlfn.FORMULATEXT(BF3))+1,SEARCH("]",_xlfn.FORMULATEXT(BF3))-(SEARCH("[",_xlfn.FORMULATEXT(BF3))+1))="-1","",1),"")</f>
        <v/>
      </c>
      <c r="BR3" s="1217" t="str">
        <f>"「共通仕様」"&amp;共通仕様!$BH$3</f>
        <v>「共通仕様」「6. メインマスタDB切断処理」</v>
      </c>
      <c r="BS3" s="1218"/>
      <c r="BT3" s="1218"/>
      <c r="BU3" s="1218"/>
      <c r="BV3" s="1218"/>
      <c r="BW3" s="1218"/>
      <c r="BX3" s="1218"/>
      <c r="BY3" s="1218"/>
      <c r="BZ3" s="1218"/>
      <c r="CA3" s="1218"/>
      <c r="CB3" s="1218"/>
      <c r="CC3" s="1218"/>
      <c r="CD3" s="1218"/>
      <c r="CE3" s="1218"/>
      <c r="CF3" s="1218"/>
      <c r="CG3" s="1218"/>
      <c r="CH3" s="1218"/>
      <c r="CI3" s="1218"/>
      <c r="CJ3" s="1218"/>
      <c r="CK3" s="1218"/>
      <c r="CL3" s="244"/>
      <c r="CM3" s="244" t="str">
        <f>"「"&amp;$A$35&amp;" "&amp;$D$35&amp;"」"</f>
        <v>「2.1 定数定義」</v>
      </c>
      <c r="CN3" s="244"/>
      <c r="CO3" s="244"/>
      <c r="CP3" s="244"/>
      <c r="CQ3" s="244"/>
      <c r="CR3" s="244"/>
      <c r="CS3" s="244"/>
      <c r="CT3" s="244"/>
      <c r="CU3" s="244"/>
      <c r="CV3" s="1554"/>
      <c r="CW3" s="1266"/>
      <c r="CX3" s="1555"/>
      <c r="CY3" s="1555"/>
      <c r="CZ3" s="1555"/>
      <c r="DA3" s="1555"/>
      <c r="DB3" s="1555"/>
      <c r="DC3" s="1555"/>
      <c r="DD3" s="2057"/>
      <c r="DE3" s="2058"/>
      <c r="DF3" s="2058"/>
      <c r="DG3" s="2059"/>
      <c r="DH3" s="1582"/>
      <c r="DI3" s="1582"/>
      <c r="DJ3" s="1582"/>
      <c r="DK3" s="1582"/>
      <c r="DL3" s="1582"/>
      <c r="DM3" s="1582"/>
      <c r="DN3" s="1582"/>
      <c r="DO3" s="1582"/>
      <c r="DP3" s="1582"/>
      <c r="DQ3" s="1582"/>
      <c r="DR3" s="1583"/>
    </row>
    <row r="4" spans="1:122" s="26" customFormat="1" ht="15" customHeight="1">
      <c r="A4" s="41"/>
      <c r="B4" s="67"/>
      <c r="C4" s="67"/>
      <c r="D4" s="67"/>
      <c r="E4" s="67"/>
      <c r="F4" s="67"/>
      <c r="G4" s="48"/>
      <c r="H4" s="48"/>
      <c r="I4" s="67"/>
      <c r="J4" s="67"/>
      <c r="K4" s="67"/>
      <c r="L4" s="226"/>
      <c r="M4" s="226"/>
      <c r="N4" s="226"/>
      <c r="O4" s="226"/>
      <c r="P4" s="226"/>
      <c r="AI4" s="1907" t="s">
        <v>2160</v>
      </c>
      <c r="AJ4" s="1908"/>
      <c r="AK4" s="1908"/>
      <c r="AL4" s="1908"/>
      <c r="AM4" s="1908"/>
      <c r="AN4" s="1908"/>
      <c r="AO4" s="1908"/>
      <c r="AP4" s="1908"/>
      <c r="AQ4" s="1908"/>
      <c r="AR4" s="1908"/>
      <c r="AS4" s="1908"/>
      <c r="AT4" s="1908"/>
      <c r="AU4" s="1908"/>
      <c r="AV4" s="1908"/>
      <c r="AW4" s="1908"/>
      <c r="AX4" s="1908"/>
      <c r="AY4" s="1909"/>
      <c r="BA4" s="192">
        <f t="shared" ref="BA4:BA33" si="6">BA3</f>
        <v>1</v>
      </c>
      <c r="BB4" s="79"/>
      <c r="BC4" s="1097"/>
      <c r="BD4" s="1097"/>
      <c r="BE4" s="1097"/>
      <c r="BF4" s="1097"/>
      <c r="BG4" s="559" t="str">
        <f t="shared" ca="1" si="0"/>
        <v/>
      </c>
      <c r="BH4" s="560" t="str">
        <f t="shared" ca="1" si="1"/>
        <v/>
      </c>
      <c r="BI4" s="560" t="str">
        <f t="shared" ca="1" si="2"/>
        <v/>
      </c>
      <c r="BJ4" s="560" t="str">
        <f t="shared" ca="1" si="3"/>
        <v/>
      </c>
      <c r="BK4" s="560" t="str">
        <f t="shared" ca="1" si="4"/>
        <v/>
      </c>
      <c r="BL4" s="561" t="str">
        <f t="shared" ca="1" si="5"/>
        <v/>
      </c>
      <c r="BR4" s="1217" t="str">
        <f>"「共通仕様」"&amp;共通仕様!$BH$4</f>
        <v>「共通仕様」「7. アプリケーションデータベース情報取得処理」</v>
      </c>
      <c r="BS4" s="1218"/>
      <c r="BT4" s="1218"/>
      <c r="BU4" s="1218"/>
      <c r="BV4" s="1218"/>
      <c r="BW4" s="1218"/>
      <c r="BX4" s="1218"/>
      <c r="BY4" s="1218"/>
      <c r="BZ4" s="1218"/>
      <c r="CA4" s="1218"/>
      <c r="CB4" s="1218"/>
      <c r="CC4" s="1218"/>
      <c r="CD4" s="1218"/>
      <c r="CE4" s="1218"/>
      <c r="CF4" s="1218"/>
      <c r="CG4" s="1218"/>
      <c r="CH4" s="1218"/>
      <c r="CI4" s="1218"/>
      <c r="CJ4" s="1218"/>
      <c r="CK4" s="1218"/>
      <c r="CL4" s="244"/>
      <c r="CM4" s="244" t="str">
        <f>"「"&amp;$A$40&amp;" "&amp;$D$40&amp;"」"</f>
        <v>「2.2. 起動処理」</v>
      </c>
      <c r="CN4" s="244"/>
      <c r="CO4" s="244"/>
      <c r="CP4" s="244"/>
      <c r="CQ4" s="244"/>
      <c r="CR4" s="244"/>
      <c r="CS4" s="244"/>
      <c r="CT4" s="244"/>
      <c r="CU4" s="244"/>
      <c r="CV4" s="1513"/>
      <c r="CW4" s="1264"/>
      <c r="CX4" s="1514"/>
      <c r="CY4" s="1514"/>
      <c r="CZ4" s="1514"/>
      <c r="DA4" s="1514"/>
      <c r="DB4" s="1514"/>
      <c r="DC4" s="1514"/>
      <c r="DD4" s="1991"/>
      <c r="DE4" s="1992"/>
      <c r="DF4" s="1992"/>
      <c r="DG4" s="1993"/>
      <c r="DH4" s="1564"/>
      <c r="DI4" s="1564"/>
      <c r="DJ4" s="1564"/>
      <c r="DK4" s="1564"/>
      <c r="DL4" s="1564"/>
      <c r="DM4" s="1564"/>
      <c r="DN4" s="1564"/>
      <c r="DO4" s="1564"/>
      <c r="DP4" s="1564"/>
      <c r="DQ4" s="1564"/>
      <c r="DR4" s="1584"/>
    </row>
    <row r="5" spans="1:122" s="26" customFormat="1" ht="15" customHeight="1">
      <c r="A5" s="41"/>
      <c r="B5" s="67"/>
      <c r="C5" s="67"/>
      <c r="D5" s="67"/>
      <c r="E5" s="67"/>
      <c r="F5" s="67"/>
      <c r="AI5" s="1907"/>
      <c r="AJ5" s="1908"/>
      <c r="AK5" s="1908"/>
      <c r="AL5" s="1908"/>
      <c r="AM5" s="1908"/>
      <c r="AN5" s="1908"/>
      <c r="AO5" s="1908"/>
      <c r="AP5" s="1908"/>
      <c r="AQ5" s="1908"/>
      <c r="AR5" s="1908"/>
      <c r="AS5" s="1908"/>
      <c r="AT5" s="1908"/>
      <c r="AU5" s="1908"/>
      <c r="AV5" s="1908"/>
      <c r="AW5" s="1908"/>
      <c r="AX5" s="1908"/>
      <c r="AY5" s="1909"/>
      <c r="BA5" s="192">
        <f t="shared" si="6"/>
        <v>1</v>
      </c>
      <c r="BB5" s="79"/>
      <c r="BC5" s="1097"/>
      <c r="BD5" s="1097"/>
      <c r="BE5" s="1097"/>
      <c r="BF5" s="1097"/>
      <c r="BG5" s="559" t="str">
        <f t="shared" ca="1" si="0"/>
        <v/>
      </c>
      <c r="BH5" s="560" t="str">
        <f t="shared" ca="1" si="1"/>
        <v/>
      </c>
      <c r="BI5" s="560" t="str">
        <f t="shared" ca="1" si="2"/>
        <v/>
      </c>
      <c r="BJ5" s="560" t="str">
        <f t="shared" ca="1" si="3"/>
        <v/>
      </c>
      <c r="BK5" s="560" t="str">
        <f t="shared" ca="1" si="4"/>
        <v/>
      </c>
      <c r="BL5" s="561" t="str">
        <f t="shared" ca="1" si="5"/>
        <v/>
      </c>
      <c r="BR5" s="1217" t="str">
        <f>"「共通仕様」"&amp;共通仕様!$BH$5</f>
        <v>「共通仕様」「8. アプリケーションDB接続処理」</v>
      </c>
      <c r="BS5" s="1218"/>
      <c r="BT5" s="1218"/>
      <c r="BU5" s="1218"/>
      <c r="BV5" s="1218"/>
      <c r="BW5" s="1218"/>
      <c r="BX5" s="1218"/>
      <c r="BY5" s="1218"/>
      <c r="BZ5" s="1218"/>
      <c r="CA5" s="1218"/>
      <c r="CB5" s="1218"/>
      <c r="CC5" s="1218"/>
      <c r="CD5" s="1218"/>
      <c r="CE5" s="1218"/>
      <c r="CF5" s="1218"/>
      <c r="CG5" s="1218"/>
      <c r="CH5" s="1218"/>
      <c r="CI5" s="1218"/>
      <c r="CJ5" s="1218"/>
      <c r="CK5" s="1218"/>
      <c r="CL5" s="244"/>
      <c r="CM5" s="244" t="str">
        <f>"「"&amp;$A$42&amp;" "&amp;$D$42&amp;"」"</f>
        <v>「2.3. 入力データファイルチェック処理」</v>
      </c>
      <c r="CN5" s="244"/>
      <c r="CO5" s="244"/>
      <c r="CP5" s="244"/>
      <c r="CQ5" s="244"/>
      <c r="CR5" s="244"/>
      <c r="CS5" s="244"/>
      <c r="CT5" s="244"/>
      <c r="CU5" s="244"/>
      <c r="CV5" s="1513"/>
      <c r="CW5" s="1264"/>
      <c r="CX5" s="1514"/>
      <c r="CY5" s="1514"/>
      <c r="CZ5" s="1514"/>
      <c r="DA5" s="1514"/>
      <c r="DB5" s="1514"/>
      <c r="DC5" s="1514"/>
      <c r="DD5" s="1991"/>
      <c r="DE5" s="1992"/>
      <c r="DF5" s="1992"/>
      <c r="DG5" s="1993"/>
      <c r="DH5" s="1564"/>
      <c r="DI5" s="1564"/>
      <c r="DJ5" s="1564"/>
      <c r="DK5" s="1564"/>
      <c r="DL5" s="1564"/>
      <c r="DM5" s="1564"/>
      <c r="DN5" s="1564"/>
      <c r="DO5" s="1564"/>
      <c r="DP5" s="1564"/>
      <c r="DQ5" s="1564"/>
      <c r="DR5" s="1584"/>
    </row>
    <row r="6" spans="1:122" ht="15" customHeight="1">
      <c r="A6" s="218"/>
      <c r="B6" s="67"/>
      <c r="C6" s="67"/>
      <c r="D6" s="67"/>
      <c r="E6" s="67"/>
      <c r="F6" s="67"/>
      <c r="G6" s="26"/>
      <c r="H6" s="26"/>
      <c r="I6" s="26"/>
      <c r="J6" s="26"/>
      <c r="K6" s="26"/>
      <c r="L6" s="26"/>
      <c r="M6" s="26"/>
      <c r="N6" s="26"/>
      <c r="O6" s="26"/>
      <c r="P6" s="26"/>
      <c r="AI6" s="1907"/>
      <c r="AJ6" s="1908"/>
      <c r="AK6" s="1908"/>
      <c r="AL6" s="1908"/>
      <c r="AM6" s="1908"/>
      <c r="AN6" s="1908"/>
      <c r="AO6" s="1908"/>
      <c r="AP6" s="1908"/>
      <c r="AQ6" s="1908"/>
      <c r="AR6" s="1908"/>
      <c r="AS6" s="1908"/>
      <c r="AT6" s="1908"/>
      <c r="AU6" s="1908"/>
      <c r="AV6" s="1908"/>
      <c r="AW6" s="1908"/>
      <c r="AX6" s="1908"/>
      <c r="AY6" s="1909"/>
      <c r="BA6" s="192">
        <f t="shared" si="6"/>
        <v>1</v>
      </c>
      <c r="BC6" s="80"/>
      <c r="BD6" s="80"/>
      <c r="BE6" s="80"/>
      <c r="BF6" s="80"/>
      <c r="BG6" s="559" t="str">
        <f t="shared" ca="1" si="0"/>
        <v/>
      </c>
      <c r="BH6" s="560" t="str">
        <f t="shared" ca="1" si="1"/>
        <v/>
      </c>
      <c r="BI6" s="560" t="str">
        <f t="shared" ca="1" si="2"/>
        <v/>
      </c>
      <c r="BJ6" s="560" t="str">
        <f t="shared" ca="1" si="3"/>
        <v/>
      </c>
      <c r="BK6" s="560" t="str">
        <f t="shared" ca="1" si="4"/>
        <v/>
      </c>
      <c r="BL6" s="561" t="str">
        <f t="shared" ca="1" si="5"/>
        <v/>
      </c>
      <c r="BR6" s="1217" t="str">
        <f>"「共通仕様」"&amp;共通仕様!$BH$6</f>
        <v>「共通仕様」「9. アプリケーションDB切断処理」</v>
      </c>
      <c r="BS6" s="244"/>
      <c r="BT6" s="244"/>
      <c r="BU6" s="244"/>
      <c r="BV6" s="244"/>
      <c r="BW6" s="244"/>
      <c r="BX6" s="244"/>
      <c r="BY6" s="244"/>
      <c r="BZ6" s="244"/>
      <c r="CA6" s="244"/>
      <c r="CB6" s="244"/>
      <c r="CC6" s="244"/>
      <c r="CD6" s="244"/>
      <c r="CE6" s="244"/>
      <c r="CF6" s="244"/>
      <c r="CG6" s="244"/>
      <c r="CH6" s="244"/>
      <c r="CI6" s="244"/>
      <c r="CJ6" s="244"/>
      <c r="CK6" s="244"/>
      <c r="CL6" s="244"/>
      <c r="CM6" s="244" t="str">
        <f>"「"&amp;$A$44&amp;" "&amp;$D$44&amp;"」"</f>
        <v>「2.4. 生産台数推移データインポート処理」</v>
      </c>
      <c r="CN6" s="244"/>
      <c r="CO6" s="244"/>
      <c r="CP6" s="244"/>
      <c r="CQ6" s="244"/>
      <c r="CR6" s="244"/>
      <c r="CS6" s="244"/>
      <c r="CT6" s="244"/>
      <c r="CU6" s="244"/>
      <c r="CV6" s="1513"/>
      <c r="CW6" s="1264"/>
      <c r="CX6" s="1514"/>
      <c r="CY6" s="1514"/>
      <c r="CZ6" s="1514"/>
      <c r="DA6" s="1514"/>
      <c r="DB6" s="1514"/>
      <c r="DC6" s="1514"/>
      <c r="DD6" s="1991"/>
      <c r="DE6" s="1992"/>
      <c r="DF6" s="1992"/>
      <c r="DG6" s="1993"/>
      <c r="DH6" s="1564"/>
      <c r="DI6" s="1564"/>
      <c r="DJ6" s="1564"/>
      <c r="DK6" s="1564"/>
      <c r="DL6" s="1564"/>
      <c r="DM6" s="1564"/>
      <c r="DN6" s="1564"/>
      <c r="DO6" s="1564"/>
      <c r="DP6" s="1564"/>
      <c r="DQ6" s="1564"/>
      <c r="DR6" s="1584"/>
    </row>
    <row r="7" spans="1:122" ht="15" customHeight="1">
      <c r="A7" s="218"/>
      <c r="AI7" s="1907"/>
      <c r="AJ7" s="1908"/>
      <c r="AK7" s="1908"/>
      <c r="AL7" s="1908"/>
      <c r="AM7" s="1908"/>
      <c r="AN7" s="1908"/>
      <c r="AO7" s="1908"/>
      <c r="AP7" s="1908"/>
      <c r="AQ7" s="1908"/>
      <c r="AR7" s="1908"/>
      <c r="AS7" s="1908"/>
      <c r="AT7" s="1908"/>
      <c r="AU7" s="1908"/>
      <c r="AV7" s="1908"/>
      <c r="AW7" s="1908"/>
      <c r="AX7" s="1908"/>
      <c r="AY7" s="1909"/>
      <c r="BA7" s="192">
        <f t="shared" si="6"/>
        <v>1</v>
      </c>
      <c r="BC7" s="80"/>
      <c r="BD7" s="80"/>
      <c r="BE7" s="80"/>
      <c r="BF7" s="80"/>
      <c r="BG7" s="559" t="str">
        <f t="shared" ca="1" si="0"/>
        <v/>
      </c>
      <c r="BH7" s="560" t="str">
        <f t="shared" ca="1" si="1"/>
        <v/>
      </c>
      <c r="BI7" s="560" t="str">
        <f t="shared" ca="1" si="2"/>
        <v/>
      </c>
      <c r="BJ7" s="560" t="str">
        <f t="shared" ca="1" si="3"/>
        <v/>
      </c>
      <c r="BK7" s="560" t="str">
        <f t="shared" ca="1" si="4"/>
        <v/>
      </c>
      <c r="BL7" s="561" t="str">
        <f t="shared" ca="1" si="5"/>
        <v/>
      </c>
      <c r="BR7" s="1217" t="str">
        <f>"「共通仕様」"&amp;共通仕様!$BH$7</f>
        <v>「共通仕様」「10. ダイヤジクスDB接続処理」</v>
      </c>
      <c r="BS7" s="244"/>
      <c r="BT7" s="244"/>
      <c r="BU7" s="244"/>
      <c r="BV7" s="244"/>
      <c r="BW7" s="244"/>
      <c r="BX7" s="244"/>
      <c r="BY7" s="244"/>
      <c r="BZ7" s="244"/>
      <c r="CA7" s="244"/>
      <c r="CB7" s="244"/>
      <c r="CC7" s="244"/>
      <c r="CD7" s="244"/>
      <c r="CE7" s="244"/>
      <c r="CF7" s="244"/>
      <c r="CG7" s="244"/>
      <c r="CH7" s="244"/>
      <c r="CI7" s="244"/>
      <c r="CJ7" s="244"/>
      <c r="CK7" s="244"/>
      <c r="CL7" s="244"/>
      <c r="CM7" s="244" t="str">
        <f>"「"&amp;$A$46&amp;" "&amp;$D$46&amp;"」"</f>
        <v>「2.5. 大日程データインポート処理」</v>
      </c>
      <c r="CN7" s="244"/>
      <c r="CO7" s="244"/>
      <c r="CP7" s="244"/>
      <c r="CQ7" s="244"/>
      <c r="CR7" s="244"/>
      <c r="CS7" s="244"/>
      <c r="CT7" s="244"/>
      <c r="CU7" s="244"/>
      <c r="CV7" s="1513"/>
      <c r="CW7" s="1264"/>
      <c r="CX7" s="1514"/>
      <c r="CY7" s="1514"/>
      <c r="CZ7" s="1514"/>
      <c r="DA7" s="1514"/>
      <c r="DB7" s="1514"/>
      <c r="DC7" s="1514"/>
      <c r="DD7" s="1991"/>
      <c r="DE7" s="1992"/>
      <c r="DF7" s="1992"/>
      <c r="DG7" s="1993"/>
      <c r="DH7" s="1564"/>
      <c r="DI7" s="1564"/>
      <c r="DJ7" s="1564"/>
      <c r="DK7" s="1564"/>
      <c r="DL7" s="1564"/>
      <c r="DM7" s="1564"/>
      <c r="DN7" s="1564"/>
      <c r="DO7" s="1564"/>
      <c r="DP7" s="1564"/>
      <c r="DQ7" s="1564"/>
      <c r="DR7" s="1584"/>
    </row>
    <row r="8" spans="1:122" ht="15" customHeight="1">
      <c r="A8" s="218"/>
      <c r="AI8" s="1907"/>
      <c r="AJ8" s="1908"/>
      <c r="AK8" s="1908"/>
      <c r="AL8" s="1908"/>
      <c r="AM8" s="1908"/>
      <c r="AN8" s="1908"/>
      <c r="AO8" s="1908"/>
      <c r="AP8" s="1908"/>
      <c r="AQ8" s="1908"/>
      <c r="AR8" s="1908"/>
      <c r="AS8" s="1908"/>
      <c r="AT8" s="1908"/>
      <c r="AU8" s="1908"/>
      <c r="AV8" s="1908"/>
      <c r="AW8" s="1908"/>
      <c r="AX8" s="1908"/>
      <c r="AY8" s="1909"/>
      <c r="BA8" s="192">
        <f t="shared" si="6"/>
        <v>1</v>
      </c>
      <c r="BD8" s="192"/>
      <c r="BE8" s="192"/>
      <c r="BF8" s="192"/>
      <c r="BG8" s="559" t="str">
        <f t="shared" ca="1" si="0"/>
        <v/>
      </c>
      <c r="BH8" s="560" t="str">
        <f t="shared" ca="1" si="1"/>
        <v/>
      </c>
      <c r="BI8" s="560" t="str">
        <f t="shared" ca="1" si="2"/>
        <v/>
      </c>
      <c r="BJ8" s="560" t="str">
        <f t="shared" ca="1" si="3"/>
        <v/>
      </c>
      <c r="BK8" s="560" t="str">
        <f t="shared" ca="1" si="4"/>
        <v/>
      </c>
      <c r="BL8" s="561" t="str">
        <f t="shared" ca="1" si="5"/>
        <v/>
      </c>
      <c r="BM8" s="465"/>
      <c r="BN8" s="465"/>
      <c r="BO8" s="465"/>
      <c r="BQ8" s="465"/>
      <c r="BR8" s="1217" t="str">
        <f>"「共通仕様」"&amp;共通仕様!$BH$8</f>
        <v>「共通仕様」「11. ダイヤジクスDB切断処理」</v>
      </c>
      <c r="BS8" s="244"/>
      <c r="BT8" s="244"/>
      <c r="BU8" s="244"/>
      <c r="BV8" s="244"/>
      <c r="BW8" s="244"/>
      <c r="BX8" s="244"/>
      <c r="BY8" s="244"/>
      <c r="BZ8" s="244"/>
      <c r="CA8" s="244"/>
      <c r="CB8" s="244"/>
      <c r="CC8" s="244"/>
      <c r="CD8" s="244"/>
      <c r="CE8" s="244"/>
      <c r="CF8" s="244"/>
      <c r="CG8" s="244"/>
      <c r="CH8" s="244"/>
      <c r="CI8" s="244"/>
      <c r="CJ8" s="244"/>
      <c r="CK8" s="244"/>
      <c r="CL8" s="244"/>
      <c r="CM8" s="244" t="str">
        <f>"「"&amp;$A$48&amp;" "&amp;$D$48&amp;"」"</f>
        <v>「2.6. 金型保守情報作成処理（生産台数推移データ）」</v>
      </c>
      <c r="CN8" s="244"/>
      <c r="CO8" s="244"/>
      <c r="CP8" s="244"/>
      <c r="CQ8" s="244"/>
      <c r="CR8" s="244"/>
      <c r="CS8" s="244"/>
      <c r="CT8" s="244"/>
      <c r="CU8" s="244"/>
      <c r="CV8" s="1513"/>
      <c r="CW8" s="1264"/>
      <c r="CX8" s="1514"/>
      <c r="CY8" s="1514"/>
      <c r="CZ8" s="1514"/>
      <c r="DA8" s="1514"/>
      <c r="DB8" s="1514"/>
      <c r="DC8" s="1514"/>
      <c r="DD8" s="1991"/>
      <c r="DE8" s="1992"/>
      <c r="DF8" s="1992"/>
      <c r="DG8" s="1993"/>
      <c r="DH8" s="1564"/>
      <c r="DI8" s="1564"/>
      <c r="DJ8" s="1564"/>
      <c r="DK8" s="1564"/>
      <c r="DL8" s="1564"/>
      <c r="DM8" s="1564"/>
      <c r="DN8" s="1564"/>
      <c r="DO8" s="1564"/>
      <c r="DP8" s="1564"/>
      <c r="DQ8" s="1564"/>
      <c r="DR8" s="1584"/>
    </row>
    <row r="9" spans="1:122" ht="15" customHeight="1">
      <c r="A9" s="218"/>
      <c r="AI9" s="1910"/>
      <c r="AJ9" s="1911"/>
      <c r="AK9" s="1911"/>
      <c r="AL9" s="1911"/>
      <c r="AM9" s="1911"/>
      <c r="AN9" s="1911"/>
      <c r="AO9" s="1911"/>
      <c r="AP9" s="1911"/>
      <c r="AQ9" s="1911"/>
      <c r="AR9" s="1911"/>
      <c r="AS9" s="1911"/>
      <c r="AT9" s="1911"/>
      <c r="AU9" s="1911"/>
      <c r="AV9" s="1911"/>
      <c r="AW9" s="1911"/>
      <c r="AX9" s="1911"/>
      <c r="AY9" s="1912"/>
      <c r="BA9" s="192">
        <f t="shared" si="6"/>
        <v>1</v>
      </c>
      <c r="BD9" s="192"/>
      <c r="BE9" s="80"/>
      <c r="BF9" s="192"/>
      <c r="BG9" s="559" t="str">
        <f t="shared" ca="1" si="0"/>
        <v/>
      </c>
      <c r="BH9" s="560" t="str">
        <f t="shared" ca="1" si="1"/>
        <v/>
      </c>
      <c r="BI9" s="560" t="str">
        <f t="shared" ca="1" si="2"/>
        <v/>
      </c>
      <c r="BJ9" s="560" t="str">
        <f t="shared" ca="1" si="3"/>
        <v/>
      </c>
      <c r="BK9" s="560" t="str">
        <f t="shared" ca="1" si="4"/>
        <v/>
      </c>
      <c r="BL9" s="561" t="str">
        <f t="shared" ca="1" si="5"/>
        <v/>
      </c>
      <c r="BM9" s="465"/>
      <c r="BN9" s="465"/>
      <c r="BO9" s="465"/>
      <c r="BQ9" s="465"/>
      <c r="BR9" s="1217" t="str">
        <f>"「共通仕様」"&amp;共通仕様!$BH$9</f>
        <v>「共通仕様」「12. マスタ表示リストコントロールの表示設定」</v>
      </c>
      <c r="BS9" s="244"/>
      <c r="BT9" s="244"/>
      <c r="BU9" s="244"/>
      <c r="BV9" s="1219"/>
      <c r="BW9" s="244"/>
      <c r="BX9" s="244"/>
      <c r="BY9" s="244"/>
      <c r="BZ9" s="244"/>
      <c r="CA9" s="244"/>
      <c r="CB9" s="244"/>
      <c r="CC9" s="244"/>
      <c r="CD9" s="244"/>
      <c r="CE9" s="244"/>
      <c r="CF9" s="244"/>
      <c r="CG9" s="244"/>
      <c r="CH9" s="244"/>
      <c r="CI9" s="244"/>
      <c r="CJ9" s="244"/>
      <c r="CK9" s="244"/>
      <c r="CL9" s="244"/>
      <c r="CM9" s="244" t="str">
        <f>"「"&amp;$A$50&amp;" "&amp;$D$50&amp;"」"</f>
        <v>「2.7. 金型保守情報更新処理（大日程データ）」</v>
      </c>
      <c r="CN9" s="244"/>
      <c r="CO9" s="244"/>
      <c r="CP9" s="244"/>
      <c r="CQ9" s="244"/>
      <c r="CR9" s="244"/>
      <c r="CS9" s="244"/>
      <c r="CT9" s="244"/>
      <c r="CU9" s="244"/>
      <c r="CV9" s="1513"/>
      <c r="CW9" s="1264"/>
      <c r="CX9" s="1514"/>
      <c r="CY9" s="1514"/>
      <c r="CZ9" s="1514"/>
      <c r="DA9" s="1514"/>
      <c r="DB9" s="1514"/>
      <c r="DC9" s="1514"/>
      <c r="DD9" s="1991"/>
      <c r="DE9" s="1992"/>
      <c r="DF9" s="1992"/>
      <c r="DG9" s="1993"/>
      <c r="DH9" s="1564"/>
      <c r="DI9" s="1564"/>
      <c r="DJ9" s="1564"/>
      <c r="DK9" s="1564"/>
      <c r="DL9" s="1564"/>
      <c r="DM9" s="1564"/>
      <c r="DN9" s="1564"/>
      <c r="DO9" s="1564"/>
      <c r="DP9" s="1564"/>
      <c r="DQ9" s="1564"/>
      <c r="DR9" s="1584"/>
    </row>
    <row r="10" spans="1:122" ht="15" customHeight="1">
      <c r="A10" s="218"/>
      <c r="AI10" s="1899" t="s">
        <v>38</v>
      </c>
      <c r="AJ10" s="1900"/>
      <c r="AK10" s="1900"/>
      <c r="AL10" s="1900"/>
      <c r="AM10" s="1901"/>
      <c r="AN10" s="1900" t="s">
        <v>92</v>
      </c>
      <c r="AO10" s="1900"/>
      <c r="AP10" s="1900"/>
      <c r="AQ10" s="1900"/>
      <c r="AR10" s="1900"/>
      <c r="AS10" s="1900"/>
      <c r="AT10" s="1900"/>
      <c r="AU10" s="1900"/>
      <c r="AV10" s="1900"/>
      <c r="AW10" s="1900"/>
      <c r="AX10" s="1902" t="s">
        <v>39</v>
      </c>
      <c r="AY10" s="1903"/>
      <c r="BA10" s="192">
        <f t="shared" si="6"/>
        <v>1</v>
      </c>
      <c r="BD10" s="192"/>
      <c r="BE10" s="80"/>
      <c r="BF10" s="192"/>
      <c r="BG10" s="559" t="str">
        <f t="shared" ca="1" si="0"/>
        <v/>
      </c>
      <c r="BH10" s="560" t="str">
        <f t="shared" ca="1" si="1"/>
        <v/>
      </c>
      <c r="BI10" s="560" t="str">
        <f t="shared" ca="1" si="2"/>
        <v/>
      </c>
      <c r="BJ10" s="560" t="str">
        <f t="shared" ca="1" si="3"/>
        <v/>
      </c>
      <c r="BK10" s="560" t="str">
        <f t="shared" ca="1" si="4"/>
        <v/>
      </c>
      <c r="BL10" s="561" t="str">
        <f t="shared" ca="1" si="5"/>
        <v/>
      </c>
      <c r="BM10" s="465"/>
      <c r="BN10" s="465"/>
      <c r="BO10" s="465"/>
      <c r="BQ10" s="465"/>
      <c r="BR10" s="1217" t="str">
        <f>"「共通仕様」"&amp;共通仕様!$BH$10</f>
        <v>「共通仕様」「13. コントロール背景色変更処理」</v>
      </c>
      <c r="BS10" s="244"/>
      <c r="BT10" s="244"/>
      <c r="BU10" s="244"/>
      <c r="BV10" s="244"/>
      <c r="BW10" s="1219"/>
      <c r="BX10" s="244"/>
      <c r="BY10" s="244"/>
      <c r="BZ10" s="244"/>
      <c r="CA10" s="244"/>
      <c r="CB10" s="244"/>
      <c r="CC10" s="244"/>
      <c r="CD10" s="244"/>
      <c r="CE10" s="244"/>
      <c r="CF10" s="244"/>
      <c r="CG10" s="244"/>
      <c r="CH10" s="244"/>
      <c r="CI10" s="244"/>
      <c r="CJ10" s="244"/>
      <c r="CK10" s="244"/>
      <c r="CL10" s="244"/>
      <c r="CM10" s="244" t="str">
        <f>"「"&amp;$A$52&amp;" "&amp;$D$52&amp;"」"</f>
        <v>「2.8. 正常終了処理」</v>
      </c>
      <c r="CN10" s="244"/>
      <c r="CO10" s="244"/>
      <c r="CP10" s="244"/>
      <c r="CQ10" s="244"/>
      <c r="CR10" s="244"/>
      <c r="CS10" s="244"/>
      <c r="CT10" s="244"/>
      <c r="CU10" s="244"/>
      <c r="CV10" s="1513"/>
      <c r="CW10" s="1264"/>
      <c r="CX10" s="1514"/>
      <c r="CY10" s="1514"/>
      <c r="CZ10" s="1514"/>
      <c r="DA10" s="1514"/>
      <c r="DB10" s="1514"/>
      <c r="DC10" s="1514"/>
      <c r="DD10" s="1991"/>
      <c r="DE10" s="1992"/>
      <c r="DF10" s="1992"/>
      <c r="DG10" s="1993"/>
      <c r="DH10" s="1564"/>
      <c r="DI10" s="1564"/>
      <c r="DJ10" s="1564"/>
      <c r="DK10" s="1564"/>
      <c r="DL10" s="1564"/>
      <c r="DM10" s="1564"/>
      <c r="DN10" s="1564"/>
      <c r="DO10" s="1564"/>
      <c r="DP10" s="1564"/>
      <c r="DQ10" s="1564"/>
      <c r="DR10" s="1584"/>
    </row>
    <row r="11" spans="1:122" ht="15" customHeight="1">
      <c r="A11" s="218"/>
      <c r="AI11" s="1239" t="s">
        <v>170</v>
      </c>
      <c r="AJ11" s="1240"/>
      <c r="AK11" s="1240"/>
      <c r="AL11" s="1240"/>
      <c r="AM11" s="1240"/>
      <c r="AN11" s="1240"/>
      <c r="AO11" s="1240"/>
      <c r="AP11" s="1240"/>
      <c r="AQ11" s="1240"/>
      <c r="AR11" s="1240"/>
      <c r="AS11" s="1240"/>
      <c r="AT11" s="1240"/>
      <c r="AU11" s="1240"/>
      <c r="AV11" s="1240"/>
      <c r="AW11" s="1240"/>
      <c r="AX11" s="1240"/>
      <c r="AY11" s="162"/>
      <c r="BA11" s="192">
        <f t="shared" si="6"/>
        <v>1</v>
      </c>
      <c r="BD11" s="192"/>
      <c r="BE11" s="80"/>
      <c r="BF11" s="192"/>
      <c r="BG11" s="559" t="str">
        <f t="shared" ca="1" si="0"/>
        <v/>
      </c>
      <c r="BH11" s="560" t="str">
        <f t="shared" ca="1" si="1"/>
        <v/>
      </c>
      <c r="BI11" s="560" t="str">
        <f t="shared" ca="1" si="2"/>
        <v/>
      </c>
      <c r="BJ11" s="560" t="str">
        <f t="shared" ca="1" si="3"/>
        <v/>
      </c>
      <c r="BK11" s="560" t="str">
        <f t="shared" ca="1" si="4"/>
        <v/>
      </c>
      <c r="BL11" s="561" t="str">
        <f t="shared" ca="1" si="5"/>
        <v/>
      </c>
      <c r="BM11" s="465"/>
      <c r="BN11" s="465"/>
      <c r="BO11" s="465"/>
      <c r="BQ11" s="465"/>
      <c r="BR11" s="1217" t="str">
        <f>"「共通仕様」"&amp;共通仕様!$BH$11</f>
        <v>「共通仕様」「14. 日付データチェック処理」</v>
      </c>
      <c r="BS11" s="244"/>
      <c r="BT11" s="244"/>
      <c r="BU11" s="244"/>
      <c r="BV11" s="244"/>
      <c r="BW11" s="1219"/>
      <c r="BX11" s="244"/>
      <c r="BY11" s="244"/>
      <c r="BZ11" s="244"/>
      <c r="CA11" s="244"/>
      <c r="CB11" s="244"/>
      <c r="CC11" s="244"/>
      <c r="CD11" s="244"/>
      <c r="CE11" s="244"/>
      <c r="CF11" s="244"/>
      <c r="CG11" s="244"/>
      <c r="CH11" s="244"/>
      <c r="CI11" s="244"/>
      <c r="CJ11" s="244"/>
      <c r="CK11" s="244"/>
      <c r="CL11" s="244"/>
      <c r="CM11" s="244" t="str">
        <f>"「"&amp;$A$59&amp;" "&amp;$D$59&amp;"」"</f>
        <v>「2.9. 異常終了処理」</v>
      </c>
      <c r="CN11" s="244"/>
      <c r="CO11" s="244"/>
      <c r="CP11" s="244"/>
      <c r="CQ11" s="244"/>
      <c r="CR11" s="244"/>
      <c r="CS11" s="244"/>
      <c r="CT11" s="244"/>
      <c r="CU11" s="244"/>
      <c r="CV11" s="1513"/>
      <c r="CW11" s="1264"/>
      <c r="CX11" s="1514"/>
      <c r="CY11" s="1514"/>
      <c r="CZ11" s="1514"/>
      <c r="DA11" s="1514"/>
      <c r="DB11" s="1514"/>
      <c r="DC11" s="1514"/>
      <c r="DD11" s="1991"/>
      <c r="DE11" s="1992"/>
      <c r="DF11" s="1992"/>
      <c r="DG11" s="1993"/>
      <c r="DH11" s="1564"/>
      <c r="DI11" s="1564"/>
      <c r="DJ11" s="1564"/>
      <c r="DK11" s="1564"/>
      <c r="DL11" s="1564"/>
      <c r="DM11" s="1564"/>
      <c r="DN11" s="1564"/>
      <c r="DO11" s="1564"/>
      <c r="DP11" s="1564"/>
      <c r="DQ11" s="1564"/>
      <c r="DR11" s="1584"/>
    </row>
    <row r="12" spans="1:122" ht="15" customHeight="1">
      <c r="A12" s="218"/>
      <c r="AI12" s="1237" t="s">
        <v>964</v>
      </c>
      <c r="AJ12" s="1238"/>
      <c r="AK12" s="1238"/>
      <c r="AL12" s="1238"/>
      <c r="AM12" s="1238"/>
      <c r="AN12" s="247" t="s">
        <v>1719</v>
      </c>
      <c r="AO12" s="1238"/>
      <c r="AP12" s="1238"/>
      <c r="AQ12" s="1238"/>
      <c r="AR12" s="1238"/>
      <c r="AS12" s="1238"/>
      <c r="AT12" s="1238"/>
      <c r="AU12" s="1238"/>
      <c r="AV12" s="1238"/>
      <c r="AW12" s="139"/>
      <c r="AX12" s="1238" t="s">
        <v>41</v>
      </c>
      <c r="AY12" s="161"/>
      <c r="BA12" s="192">
        <f t="shared" si="6"/>
        <v>1</v>
      </c>
      <c r="BD12" s="192"/>
      <c r="BE12" s="80"/>
      <c r="BF12" s="192"/>
      <c r="BG12" s="559" t="str">
        <f t="shared" ca="1" si="0"/>
        <v/>
      </c>
      <c r="BH12" s="560" t="str">
        <f t="shared" ca="1" si="1"/>
        <v/>
      </c>
      <c r="BI12" s="560" t="str">
        <f t="shared" ca="1" si="2"/>
        <v/>
      </c>
      <c r="BJ12" s="560" t="str">
        <f t="shared" ca="1" si="3"/>
        <v/>
      </c>
      <c r="BK12" s="560" t="str">
        <f t="shared" ca="1" si="4"/>
        <v/>
      </c>
      <c r="BL12" s="561" t="str">
        <f t="shared" ca="1" si="5"/>
        <v/>
      </c>
      <c r="BM12" s="465"/>
      <c r="BN12" s="465"/>
      <c r="BO12" s="465"/>
      <c r="BQ12" s="465"/>
      <c r="BR12" s="1217" t="str">
        <f>"「共通仕様」"&amp;共通仕様!$BH$12</f>
        <v>「共通仕様」「15. 画面起動ログ出力処理」</v>
      </c>
      <c r="BS12" s="244"/>
      <c r="BT12" s="244"/>
      <c r="BU12" s="244"/>
      <c r="BV12" s="244"/>
      <c r="BW12" s="1219"/>
      <c r="BX12" s="1219"/>
      <c r="BY12" s="244"/>
      <c r="BZ12" s="244"/>
      <c r="CA12" s="244"/>
      <c r="CB12" s="244"/>
      <c r="CC12" s="244"/>
      <c r="CD12" s="244"/>
      <c r="CE12" s="244"/>
      <c r="CF12" s="244"/>
      <c r="CG12" s="244"/>
      <c r="CH12" s="244"/>
      <c r="CI12" s="244"/>
      <c r="CJ12" s="244"/>
      <c r="CK12" s="244"/>
      <c r="CL12" s="244" t="str">
        <f>"「"&amp;$A$66&amp;" "&amp;$C$66&amp;"」"</f>
        <v>「3. 起動処理」</v>
      </c>
      <c r="CM12" s="244"/>
      <c r="CN12" s="244"/>
      <c r="CO12" s="244"/>
      <c r="CP12" s="244"/>
      <c r="CQ12" s="244"/>
      <c r="CR12" s="244"/>
      <c r="CS12" s="244"/>
      <c r="CT12" s="244"/>
      <c r="CU12" s="244"/>
      <c r="CV12" s="1513"/>
      <c r="CW12" s="1264"/>
      <c r="CX12" s="1514"/>
      <c r="CY12" s="1514"/>
      <c r="CZ12" s="1514"/>
      <c r="DA12" s="1514"/>
      <c r="DB12" s="1514"/>
      <c r="DC12" s="1514"/>
      <c r="DD12" s="1991"/>
      <c r="DE12" s="1992"/>
      <c r="DF12" s="1992"/>
      <c r="DG12" s="1993"/>
      <c r="DH12" s="1564"/>
      <c r="DI12" s="1564"/>
      <c r="DJ12" s="1564"/>
      <c r="DK12" s="1564"/>
      <c r="DL12" s="1564"/>
      <c r="DM12" s="1564"/>
      <c r="DN12" s="1564"/>
      <c r="DO12" s="1564"/>
      <c r="DP12" s="1564"/>
      <c r="DQ12" s="1564"/>
      <c r="DR12" s="1584"/>
    </row>
    <row r="13" spans="1:122" ht="15" customHeight="1">
      <c r="A13" s="218"/>
      <c r="AI13" s="1265" t="s">
        <v>1716</v>
      </c>
      <c r="AJ13" s="1266"/>
      <c r="AK13" s="1266"/>
      <c r="AL13" s="1266"/>
      <c r="AM13" s="1266"/>
      <c r="AN13" s="247" t="s">
        <v>1720</v>
      </c>
      <c r="AO13" s="1266"/>
      <c r="AP13" s="1266"/>
      <c r="AQ13" s="1266"/>
      <c r="AR13" s="1266"/>
      <c r="AS13" s="1266"/>
      <c r="AT13" s="1266"/>
      <c r="AU13" s="1266"/>
      <c r="AV13" s="1266"/>
      <c r="AW13" s="576"/>
      <c r="AX13" s="1266" t="s">
        <v>41</v>
      </c>
      <c r="AY13" s="305"/>
      <c r="BA13" s="192">
        <f t="shared" si="6"/>
        <v>1</v>
      </c>
      <c r="BD13" s="192"/>
      <c r="BE13" s="80"/>
      <c r="BF13" s="192"/>
      <c r="BG13" s="559" t="str">
        <f t="shared" ca="1" si="0"/>
        <v/>
      </c>
      <c r="BH13" s="560" t="str">
        <f t="shared" ca="1" si="1"/>
        <v/>
      </c>
      <c r="BI13" s="560" t="str">
        <f t="shared" ca="1" si="2"/>
        <v/>
      </c>
      <c r="BJ13" s="560" t="str">
        <f t="shared" ca="1" si="3"/>
        <v/>
      </c>
      <c r="BK13" s="560" t="str">
        <f t="shared" ca="1" si="4"/>
        <v/>
      </c>
      <c r="BL13" s="561" t="str">
        <f t="shared" ca="1" si="5"/>
        <v/>
      </c>
      <c r="BM13" s="465"/>
      <c r="BN13" s="465"/>
      <c r="BO13" s="465"/>
      <c r="BQ13" s="465"/>
      <c r="BR13" s="1217" t="str">
        <f>"「共通仕様」"&amp;共通仕様!$BH$13</f>
        <v>「共通仕様」「16. 画面終了ログ出力処理」</v>
      </c>
      <c r="BS13" s="244"/>
      <c r="BT13" s="244"/>
      <c r="BU13" s="244"/>
      <c r="BV13" s="244"/>
      <c r="BW13" s="1219"/>
      <c r="BX13" s="244"/>
      <c r="BY13" s="244"/>
      <c r="BZ13" s="244"/>
      <c r="CA13" s="244"/>
      <c r="CB13" s="244"/>
      <c r="CC13" s="244"/>
      <c r="CD13" s="244"/>
      <c r="CE13" s="244"/>
      <c r="CF13" s="244"/>
      <c r="CG13" s="244"/>
      <c r="CH13" s="244"/>
      <c r="CI13" s="244"/>
      <c r="CJ13" s="244"/>
      <c r="CK13" s="244"/>
      <c r="CL13" s="244"/>
      <c r="CM13" s="244" t="str">
        <f>"「"&amp;$A$67&amp;" "&amp;$D$67&amp;"」"</f>
        <v>「3.1. 起動ログ」</v>
      </c>
      <c r="CN13" s="244"/>
      <c r="CO13" s="244"/>
      <c r="CP13" s="244"/>
      <c r="CQ13" s="244"/>
      <c r="CR13" s="244"/>
      <c r="CS13" s="244"/>
      <c r="CT13" s="244"/>
      <c r="CU13" s="244"/>
      <c r="CV13" s="1513"/>
      <c r="CW13" s="1264"/>
      <c r="CX13" s="1514"/>
      <c r="CY13" s="1514"/>
      <c r="CZ13" s="1514"/>
      <c r="DA13" s="1514"/>
      <c r="DB13" s="1514"/>
      <c r="DC13" s="1514"/>
      <c r="DD13" s="1991"/>
      <c r="DE13" s="1992"/>
      <c r="DF13" s="1992"/>
      <c r="DG13" s="1993"/>
      <c r="DH13" s="1564"/>
      <c r="DI13" s="1564"/>
      <c r="DJ13" s="1564"/>
      <c r="DK13" s="1564"/>
      <c r="DL13" s="1564"/>
      <c r="DM13" s="1564"/>
      <c r="DN13" s="1564"/>
      <c r="DO13" s="1564"/>
      <c r="DP13" s="1564"/>
      <c r="DQ13" s="1564"/>
      <c r="DR13" s="1584"/>
    </row>
    <row r="14" spans="1:122" ht="15" customHeight="1">
      <c r="A14" s="218"/>
      <c r="AI14" s="1265"/>
      <c r="AJ14" s="1266"/>
      <c r="AK14" s="1266"/>
      <c r="AL14" s="1266"/>
      <c r="AM14" s="510"/>
      <c r="AN14" s="247"/>
      <c r="AO14" s="1266"/>
      <c r="AP14" s="1266"/>
      <c r="AQ14" s="1266"/>
      <c r="AR14" s="1266"/>
      <c r="AS14" s="1266"/>
      <c r="AT14" s="1266"/>
      <c r="AU14" s="1266"/>
      <c r="AV14" s="1266"/>
      <c r="AW14" s="576"/>
      <c r="AX14" s="1266"/>
      <c r="AY14" s="305"/>
      <c r="BA14" s="192">
        <f t="shared" si="6"/>
        <v>1</v>
      </c>
      <c r="BD14" s="192"/>
      <c r="BE14" s="80"/>
      <c r="BF14" s="192"/>
      <c r="BG14" s="559" t="str">
        <f t="shared" ca="1" si="0"/>
        <v/>
      </c>
      <c r="BH14" s="560" t="str">
        <f t="shared" ca="1" si="1"/>
        <v/>
      </c>
      <c r="BI14" s="560" t="str">
        <f t="shared" ca="1" si="2"/>
        <v/>
      </c>
      <c r="BJ14" s="560" t="str">
        <f t="shared" ca="1" si="3"/>
        <v/>
      </c>
      <c r="BK14" s="560" t="str">
        <f t="shared" ca="1" si="4"/>
        <v/>
      </c>
      <c r="BL14" s="561" t="str">
        <f t="shared" ca="1" si="5"/>
        <v/>
      </c>
      <c r="BM14" s="465"/>
      <c r="BN14" s="465"/>
      <c r="BO14" s="465"/>
      <c r="BQ14" s="465"/>
      <c r="BR14" s="1217" t="str">
        <f>"「共通仕様」"&amp;共通仕様!$BH$14</f>
        <v>「共通仕様」「17. 画面起動異常ログ出力処理」</v>
      </c>
      <c r="BS14" s="244"/>
      <c r="BT14" s="244"/>
      <c r="BU14" s="244"/>
      <c r="BV14" s="1219"/>
      <c r="BW14" s="244"/>
      <c r="BX14" s="244"/>
      <c r="BY14" s="244"/>
      <c r="BZ14" s="244"/>
      <c r="CA14" s="244"/>
      <c r="CB14" s="244"/>
      <c r="CC14" s="244"/>
      <c r="CD14" s="244"/>
      <c r="CE14" s="244"/>
      <c r="CF14" s="244"/>
      <c r="CG14" s="244"/>
      <c r="CH14" s="244"/>
      <c r="CI14" s="244"/>
      <c r="CJ14" s="244"/>
      <c r="CK14" s="244"/>
      <c r="CL14" s="244"/>
      <c r="CM14" s="244" t="str">
        <f>"「"&amp;$A$71&amp;" "&amp;$D$71&amp;"」"</f>
        <v>「3.2. メール情報取得」</v>
      </c>
      <c r="CN14" s="244"/>
      <c r="CO14" s="244"/>
      <c r="CP14" s="244"/>
      <c r="CQ14" s="244"/>
      <c r="CR14" s="244"/>
      <c r="CS14" s="244"/>
      <c r="CT14" s="244"/>
      <c r="CU14" s="244"/>
      <c r="CV14" s="1513"/>
      <c r="CW14" s="1264"/>
      <c r="CX14" s="1514"/>
      <c r="CY14" s="1514"/>
      <c r="CZ14" s="1514"/>
      <c r="DA14" s="1514"/>
      <c r="DB14" s="1514"/>
      <c r="DC14" s="1514"/>
      <c r="DD14" s="1991"/>
      <c r="DE14" s="1992"/>
      <c r="DF14" s="1992"/>
      <c r="DG14" s="1993"/>
      <c r="DH14" s="1564"/>
      <c r="DI14" s="1564"/>
      <c r="DJ14" s="1564"/>
      <c r="DK14" s="1564"/>
      <c r="DL14" s="1564"/>
      <c r="DM14" s="1564"/>
      <c r="DN14" s="1564"/>
      <c r="DO14" s="1564"/>
      <c r="DP14" s="1564"/>
      <c r="DQ14" s="1564"/>
      <c r="DR14" s="1584"/>
    </row>
    <row r="15" spans="1:122" ht="15" customHeight="1">
      <c r="A15" s="218"/>
      <c r="AI15" s="1265"/>
      <c r="AJ15" s="1266"/>
      <c r="AK15" s="1266"/>
      <c r="AL15" s="1266"/>
      <c r="AM15" s="1266"/>
      <c r="AN15" s="247"/>
      <c r="AO15" s="1266"/>
      <c r="AP15" s="1266"/>
      <c r="AQ15" s="1266"/>
      <c r="AR15" s="1266"/>
      <c r="AS15" s="1266"/>
      <c r="AT15" s="1266"/>
      <c r="AU15" s="1266"/>
      <c r="AV15" s="1266"/>
      <c r="AW15" s="576"/>
      <c r="AX15" s="1266"/>
      <c r="AY15" s="305"/>
      <c r="BA15" s="192">
        <f t="shared" si="6"/>
        <v>1</v>
      </c>
      <c r="BD15" s="192"/>
      <c r="BE15" s="80"/>
      <c r="BF15" s="192"/>
      <c r="BG15" s="559" t="str">
        <f t="shared" ca="1" si="0"/>
        <v/>
      </c>
      <c r="BH15" s="560" t="str">
        <f t="shared" ca="1" si="1"/>
        <v/>
      </c>
      <c r="BI15" s="560" t="str">
        <f t="shared" ca="1" si="2"/>
        <v/>
      </c>
      <c r="BJ15" s="560" t="str">
        <f t="shared" ca="1" si="3"/>
        <v/>
      </c>
      <c r="BK15" s="560" t="str">
        <f t="shared" ca="1" si="4"/>
        <v/>
      </c>
      <c r="BL15" s="561" t="str">
        <f t="shared" ca="1" si="5"/>
        <v/>
      </c>
      <c r="BM15" s="465"/>
      <c r="BN15" s="465"/>
      <c r="BO15" s="465"/>
      <c r="BP15" s="465"/>
      <c r="BQ15" s="465"/>
      <c r="BR15" s="1219" t="str">
        <f>"「共通仕様」"&amp;共通仕様!$BH$15</f>
        <v>「共通仕様」「18. 画面機能制限処理」</v>
      </c>
      <c r="BS15" s="244"/>
      <c r="BT15" s="244"/>
      <c r="BU15" s="244"/>
      <c r="BV15" s="244"/>
      <c r="BW15" s="1219"/>
      <c r="BX15" s="244"/>
      <c r="BY15" s="244"/>
      <c r="BZ15" s="244"/>
      <c r="CA15" s="244"/>
      <c r="CB15" s="244"/>
      <c r="CC15" s="244"/>
      <c r="CD15" s="244"/>
      <c r="CE15" s="244"/>
      <c r="CF15" s="244"/>
      <c r="CG15" s="244"/>
      <c r="CH15" s="244"/>
      <c r="CI15" s="244"/>
      <c r="CJ15" s="244"/>
      <c r="CK15" s="244"/>
      <c r="CL15" s="244"/>
      <c r="CM15" s="244" t="str">
        <f>"「"&amp;$A$76&amp;" "&amp;$D$76&amp;"」"</f>
        <v>「3.3. 起動処理終了ログ」</v>
      </c>
      <c r="CN15" s="244"/>
      <c r="CO15" s="244"/>
      <c r="CP15" s="244"/>
      <c r="CQ15" s="244"/>
      <c r="CR15" s="244"/>
      <c r="CS15" s="244"/>
      <c r="CT15" s="244"/>
      <c r="CU15" s="244"/>
      <c r="CV15" s="1513"/>
      <c r="CW15" s="1264"/>
      <c r="CX15" s="1514"/>
      <c r="CY15" s="1514"/>
      <c r="CZ15" s="1514"/>
      <c r="DA15" s="1514"/>
      <c r="DB15" s="1514"/>
      <c r="DC15" s="1514"/>
      <c r="DD15" s="1991"/>
      <c r="DE15" s="1992"/>
      <c r="DF15" s="1992"/>
      <c r="DG15" s="1993"/>
      <c r="DH15" s="1564"/>
      <c r="DI15" s="1564"/>
      <c r="DJ15" s="1564"/>
      <c r="DK15" s="1564"/>
      <c r="DL15" s="1564"/>
      <c r="DM15" s="1564"/>
      <c r="DN15" s="1564"/>
      <c r="DO15" s="1564"/>
      <c r="DP15" s="1564"/>
      <c r="DQ15" s="1564"/>
      <c r="DR15" s="1584"/>
    </row>
    <row r="16" spans="1:122" ht="15" customHeight="1">
      <c r="A16" s="218"/>
      <c r="AI16" s="1267" t="s">
        <v>171</v>
      </c>
      <c r="AJ16" s="1268"/>
      <c r="AK16" s="1268"/>
      <c r="AL16" s="1268"/>
      <c r="AM16" s="1268"/>
      <c r="AN16" s="1268"/>
      <c r="AO16" s="1268"/>
      <c r="AP16" s="1268"/>
      <c r="AQ16" s="1268"/>
      <c r="AR16" s="1268"/>
      <c r="AS16" s="1268"/>
      <c r="AT16" s="1268"/>
      <c r="AU16" s="1268"/>
      <c r="AV16" s="1268"/>
      <c r="AW16" s="1268"/>
      <c r="AX16" s="1268"/>
      <c r="AY16" s="306"/>
      <c r="BA16" s="192">
        <f t="shared" si="6"/>
        <v>1</v>
      </c>
      <c r="BD16" s="192"/>
      <c r="BE16" s="80"/>
      <c r="BF16" s="192"/>
      <c r="BG16" s="559" t="str">
        <f t="shared" ca="1" si="0"/>
        <v/>
      </c>
      <c r="BH16" s="560" t="str">
        <f t="shared" ca="1" si="1"/>
        <v/>
      </c>
      <c r="BI16" s="560" t="str">
        <f t="shared" ca="1" si="2"/>
        <v/>
      </c>
      <c r="BJ16" s="560" t="str">
        <f t="shared" ca="1" si="3"/>
        <v/>
      </c>
      <c r="BK16" s="560" t="str">
        <f t="shared" ca="1" si="4"/>
        <v/>
      </c>
      <c r="BL16" s="561" t="str">
        <f t="shared" ca="1" si="5"/>
        <v/>
      </c>
      <c r="BM16" s="465"/>
      <c r="BN16" s="465"/>
      <c r="BO16" s="465"/>
      <c r="BP16" s="465"/>
      <c r="BQ16" s="465"/>
      <c r="BR16" s="1219" t="str">
        <f>"「共通仕様」"&amp;共通仕様!$BH$16</f>
        <v>「共通仕様」「19. 画面起動異常時処理」</v>
      </c>
      <c r="BS16" s="244"/>
      <c r="BT16" s="244"/>
      <c r="BU16" s="244"/>
      <c r="BV16" s="244"/>
      <c r="BW16" s="1219"/>
      <c r="BX16" s="244"/>
      <c r="BY16" s="244"/>
      <c r="BZ16" s="244"/>
      <c r="CA16" s="244"/>
      <c r="CB16" s="244"/>
      <c r="CC16" s="244"/>
      <c r="CD16" s="244"/>
      <c r="CE16" s="244"/>
      <c r="CF16" s="244"/>
      <c r="CG16" s="244"/>
      <c r="CH16" s="244"/>
      <c r="CI16" s="244"/>
      <c r="CJ16" s="244"/>
      <c r="CK16" s="244"/>
      <c r="CL16" s="244"/>
      <c r="CM16" s="244" t="str">
        <f>"「"&amp;$A$80&amp;" "&amp;$D$80&amp;"」"</f>
        <v>「3.4. 起動処理で異常発生時」</v>
      </c>
      <c r="CN16" s="244"/>
      <c r="CO16" s="244"/>
      <c r="CP16" s="244"/>
      <c r="CQ16" s="244"/>
      <c r="CR16" s="244"/>
      <c r="CS16" s="244"/>
      <c r="CT16" s="244"/>
      <c r="CU16" s="244"/>
      <c r="CV16" s="1513"/>
      <c r="CW16" s="1264"/>
      <c r="CX16" s="1514"/>
      <c r="CY16" s="1514"/>
      <c r="CZ16" s="1514"/>
      <c r="DA16" s="1514"/>
      <c r="DB16" s="1514"/>
      <c r="DC16" s="1514"/>
      <c r="DD16" s="1991"/>
      <c r="DE16" s="1992"/>
      <c r="DF16" s="1992"/>
      <c r="DG16" s="1993"/>
      <c r="DH16" s="1564"/>
      <c r="DI16" s="1564"/>
      <c r="DJ16" s="1564"/>
      <c r="DK16" s="1564"/>
      <c r="DL16" s="1564"/>
      <c r="DM16" s="1564"/>
      <c r="DN16" s="1564"/>
      <c r="DO16" s="1564"/>
      <c r="DP16" s="1564"/>
      <c r="DQ16" s="1564"/>
      <c r="DR16" s="1584"/>
    </row>
    <row r="17" spans="1:122" ht="15" customHeight="1">
      <c r="A17" s="218"/>
      <c r="AB17" s="36"/>
      <c r="AI17" s="1265" t="s">
        <v>761</v>
      </c>
      <c r="AJ17" s="1266"/>
      <c r="AK17" s="1266"/>
      <c r="AL17" s="1266"/>
      <c r="AM17" s="1266"/>
      <c r="AN17" s="247" t="s">
        <v>98</v>
      </c>
      <c r="AO17" s="1266"/>
      <c r="AP17" s="1266"/>
      <c r="AQ17" s="1266"/>
      <c r="AR17" s="1266"/>
      <c r="AS17" s="1266"/>
      <c r="AT17" s="1266"/>
      <c r="AU17" s="1266"/>
      <c r="AV17" s="1266"/>
      <c r="AW17" s="576"/>
      <c r="AX17" s="1266" t="s">
        <v>489</v>
      </c>
      <c r="AY17" s="305"/>
      <c r="BA17" s="192">
        <f t="shared" si="6"/>
        <v>1</v>
      </c>
      <c r="BD17" s="192"/>
      <c r="BE17" s="80"/>
      <c r="BF17" s="192"/>
      <c r="BG17" s="559" t="str">
        <f t="shared" ca="1" si="0"/>
        <v/>
      </c>
      <c r="BH17" s="560" t="str">
        <f t="shared" ca="1" si="1"/>
        <v/>
      </c>
      <c r="BI17" s="560" t="str">
        <f t="shared" ca="1" si="2"/>
        <v/>
      </c>
      <c r="BJ17" s="560" t="str">
        <f t="shared" ca="1" si="3"/>
        <v/>
      </c>
      <c r="BK17" s="560" t="str">
        <f t="shared" ca="1" si="4"/>
        <v/>
      </c>
      <c r="BL17" s="561" t="str">
        <f t="shared" ca="1" si="5"/>
        <v/>
      </c>
      <c r="BM17" s="465"/>
      <c r="BN17" s="465"/>
      <c r="BO17" s="465"/>
      <c r="BP17" s="465"/>
      <c r="BQ17" s="465"/>
      <c r="BR17" s="1219" t="str">
        <f>"「共通仕様」"&amp;共通仕様!$BH$17</f>
        <v>「共通仕様」「20. 起動処理時の担当者情報取得異常時処理」</v>
      </c>
      <c r="BS17" s="244"/>
      <c r="BT17" s="244"/>
      <c r="BU17" s="244"/>
      <c r="BV17" s="244"/>
      <c r="BW17" s="1219"/>
      <c r="BX17" s="244"/>
      <c r="BY17" s="244"/>
      <c r="BZ17" s="244"/>
      <c r="CA17" s="244"/>
      <c r="CB17" s="244"/>
      <c r="CC17" s="244"/>
      <c r="CD17" s="244"/>
      <c r="CE17" s="244"/>
      <c r="CF17" s="244"/>
      <c r="CG17" s="244"/>
      <c r="CH17" s="244"/>
      <c r="CI17" s="244"/>
      <c r="CJ17" s="244"/>
      <c r="CK17" s="244"/>
      <c r="CL17" s="244" t="str">
        <f>"「"&amp;$A$90&amp;" "&amp;$C$90&amp;"」"</f>
        <v>「4. 入力データファイルチェック処理」</v>
      </c>
      <c r="CM17" s="1217"/>
      <c r="CN17" s="244"/>
      <c r="CO17" s="244"/>
      <c r="CP17" s="244"/>
      <c r="CQ17" s="244"/>
      <c r="CR17" s="244"/>
      <c r="CS17" s="244"/>
      <c r="CT17" s="244"/>
      <c r="CU17" s="244"/>
      <c r="CV17" s="1513"/>
      <c r="CW17" s="1264"/>
      <c r="CX17" s="1514"/>
      <c r="CY17" s="1514"/>
      <c r="CZ17" s="1514"/>
      <c r="DA17" s="1514"/>
      <c r="DB17" s="1514"/>
      <c r="DC17" s="1514"/>
      <c r="DD17" s="1991"/>
      <c r="DE17" s="1992"/>
      <c r="DF17" s="1992"/>
      <c r="DG17" s="1993"/>
      <c r="DH17" s="1564"/>
      <c r="DI17" s="1564"/>
      <c r="DJ17" s="1564"/>
      <c r="DK17" s="1564"/>
      <c r="DL17" s="1564"/>
      <c r="DM17" s="1564"/>
      <c r="DN17" s="1564"/>
      <c r="DO17" s="1564"/>
      <c r="DP17" s="1564"/>
      <c r="DQ17" s="1564"/>
      <c r="DR17" s="1584"/>
    </row>
    <row r="18" spans="1:122" ht="15" customHeight="1">
      <c r="A18" s="218"/>
      <c r="AI18" s="1265" t="s">
        <v>963</v>
      </c>
      <c r="AJ18" s="1266"/>
      <c r="AK18" s="1266"/>
      <c r="AL18" s="1266"/>
      <c r="AM18" s="1266"/>
      <c r="AN18" s="247" t="s">
        <v>1661</v>
      </c>
      <c r="AO18" s="1266"/>
      <c r="AP18" s="1266"/>
      <c r="AQ18" s="1266"/>
      <c r="AR18" s="1266"/>
      <c r="AS18" s="1266"/>
      <c r="AT18" s="1266"/>
      <c r="AU18" s="1266"/>
      <c r="AV18" s="1266"/>
      <c r="AW18" s="576"/>
      <c r="AX18" s="1266" t="s">
        <v>39</v>
      </c>
      <c r="AY18" s="305"/>
      <c r="BA18" s="192">
        <f t="shared" si="6"/>
        <v>1</v>
      </c>
      <c r="BD18" s="192"/>
      <c r="BE18" s="80"/>
      <c r="BF18" s="192"/>
      <c r="BG18" s="559" t="str">
        <f t="shared" ca="1" si="0"/>
        <v/>
      </c>
      <c r="BH18" s="560" t="str">
        <f t="shared" ca="1" si="1"/>
        <v/>
      </c>
      <c r="BI18" s="560" t="str">
        <f t="shared" ca="1" si="2"/>
        <v/>
      </c>
      <c r="BJ18" s="560" t="str">
        <f t="shared" ca="1" si="3"/>
        <v/>
      </c>
      <c r="BK18" s="560" t="str">
        <f t="shared" ca="1" si="4"/>
        <v/>
      </c>
      <c r="BL18" s="561" t="str">
        <f t="shared" ca="1" si="5"/>
        <v/>
      </c>
      <c r="BM18" s="465"/>
      <c r="BN18" s="465"/>
      <c r="BO18" s="465"/>
      <c r="BP18" s="465"/>
      <c r="BQ18" s="465"/>
      <c r="BR18" s="1219" t="str">
        <f>"「共通仕様」"&amp;共通仕様!$BR$1</f>
        <v>「共通仕様」「21. 部品番号マスタ表示処理(upk-common BuhinNoCombobox)」</v>
      </c>
      <c r="BS18" s="244"/>
      <c r="BT18" s="244"/>
      <c r="BU18" s="244"/>
      <c r="BV18" s="1219"/>
      <c r="BW18" s="244"/>
      <c r="BX18" s="244"/>
      <c r="BY18" s="244"/>
      <c r="BZ18" s="244"/>
      <c r="CA18" s="244"/>
      <c r="CB18" s="244"/>
      <c r="CC18" s="244"/>
      <c r="CD18" s="244"/>
      <c r="CE18" s="244"/>
      <c r="CF18" s="244"/>
      <c r="CG18" s="244"/>
      <c r="CH18" s="244"/>
      <c r="CI18" s="244"/>
      <c r="CJ18" s="244"/>
      <c r="CK18" s="244"/>
      <c r="CL18" s="244" t="str">
        <f>"「"&amp;$A$224&amp;" "&amp;$C$224&amp;"」"</f>
        <v>「5. メール情報取得」</v>
      </c>
      <c r="CM18" s="1217"/>
      <c r="CN18" s="244"/>
      <c r="CO18" s="244"/>
      <c r="CP18" s="244"/>
      <c r="CQ18" s="244"/>
      <c r="CR18" s="244"/>
      <c r="CS18" s="244"/>
      <c r="CT18" s="244"/>
      <c r="CU18" s="244"/>
      <c r="CV18" s="1513"/>
      <c r="CW18" s="1264"/>
      <c r="CX18" s="1514"/>
      <c r="CY18" s="1514"/>
      <c r="CZ18" s="1514"/>
      <c r="DA18" s="1514"/>
      <c r="DB18" s="1514"/>
      <c r="DC18" s="1514"/>
      <c r="DD18" s="1991"/>
      <c r="DE18" s="1992"/>
      <c r="DF18" s="1992"/>
      <c r="DG18" s="1993"/>
      <c r="DH18" s="1564"/>
      <c r="DI18" s="1564"/>
      <c r="DJ18" s="1564"/>
      <c r="DK18" s="1564"/>
      <c r="DL18" s="1564"/>
      <c r="DM18" s="1564"/>
      <c r="DN18" s="1564"/>
      <c r="DO18" s="1564"/>
      <c r="DP18" s="1564"/>
      <c r="DQ18" s="1564"/>
      <c r="DR18" s="1584"/>
    </row>
    <row r="19" spans="1:122" ht="15" customHeight="1">
      <c r="A19" s="218"/>
      <c r="AI19" s="1265" t="s">
        <v>1716</v>
      </c>
      <c r="AJ19" s="1266"/>
      <c r="AK19" s="1266"/>
      <c r="AL19" s="1266"/>
      <c r="AM19" s="1266"/>
      <c r="AN19" s="247" t="s">
        <v>1717</v>
      </c>
      <c r="AO19" s="1266"/>
      <c r="AP19" s="1266"/>
      <c r="AQ19" s="1266"/>
      <c r="AR19" s="1266"/>
      <c r="AS19" s="1266"/>
      <c r="AT19" s="1266"/>
      <c r="AU19" s="1266"/>
      <c r="AV19" s="1266"/>
      <c r="AW19" s="576"/>
      <c r="AX19" s="1266" t="s">
        <v>39</v>
      </c>
      <c r="AY19" s="305"/>
      <c r="BA19" s="192">
        <f t="shared" si="6"/>
        <v>1</v>
      </c>
      <c r="BD19" s="192"/>
      <c r="BE19" s="80"/>
      <c r="BF19" s="192"/>
      <c r="BG19" s="559" t="str">
        <f t="shared" ca="1" si="0"/>
        <v/>
      </c>
      <c r="BH19" s="560" t="str">
        <f t="shared" ca="1" si="1"/>
        <v/>
      </c>
      <c r="BI19" s="560" t="str">
        <f t="shared" ca="1" si="2"/>
        <v/>
      </c>
      <c r="BJ19" s="560" t="str">
        <f t="shared" ca="1" si="3"/>
        <v/>
      </c>
      <c r="BK19" s="560" t="str">
        <f t="shared" ca="1" si="4"/>
        <v/>
      </c>
      <c r="BL19" s="561" t="str">
        <f t="shared" ca="1" si="5"/>
        <v/>
      </c>
      <c r="BM19" s="465"/>
      <c r="BN19" s="465"/>
      <c r="BO19" s="465"/>
      <c r="BP19" s="465"/>
      <c r="BQ19" s="465"/>
      <c r="BR19" s="1219"/>
      <c r="BS19" s="244"/>
      <c r="BT19" s="1219" t="str">
        <f>"「共通仕様」"&amp;共通仕様!$BT$2</f>
        <v>「共通仕様」「21.3.1. 部品番号マスタデータ取得・設定」</v>
      </c>
      <c r="BU19" s="244"/>
      <c r="BV19" s="1219"/>
      <c r="BW19" s="244"/>
      <c r="BX19" s="244"/>
      <c r="BY19" s="244"/>
      <c r="BZ19" s="244"/>
      <c r="CA19" s="244"/>
      <c r="CB19" s="244"/>
      <c r="CC19" s="244"/>
      <c r="CD19" s="244"/>
      <c r="CE19" s="244"/>
      <c r="CF19" s="244"/>
      <c r="CG19" s="244"/>
      <c r="CH19" s="244"/>
      <c r="CI19" s="244"/>
      <c r="CJ19" s="244"/>
      <c r="CK19" s="244"/>
      <c r="CL19" s="244" t="str">
        <f>"「"&amp;$A$296&amp;" "&amp;$C$296&amp;"」"</f>
        <v>「6. メール配信処理」</v>
      </c>
      <c r="CM19" s="244"/>
      <c r="CN19" s="1217"/>
      <c r="CO19" s="244"/>
      <c r="CP19" s="244"/>
      <c r="CQ19" s="244"/>
      <c r="CR19" s="244"/>
      <c r="CS19" s="244"/>
      <c r="CT19" s="244"/>
      <c r="CU19" s="244"/>
      <c r="CV19" s="1513"/>
      <c r="CW19" s="1264"/>
      <c r="CX19" s="1514"/>
      <c r="CY19" s="1514"/>
      <c r="CZ19" s="1514"/>
      <c r="DA19" s="1514"/>
      <c r="DB19" s="1514"/>
      <c r="DC19" s="1514"/>
      <c r="DD19" s="1991"/>
      <c r="DE19" s="1992"/>
      <c r="DF19" s="1992"/>
      <c r="DG19" s="1993"/>
      <c r="DH19" s="1564"/>
      <c r="DI19" s="1564"/>
      <c r="DJ19" s="1564"/>
      <c r="DK19" s="1564"/>
      <c r="DL19" s="1564"/>
      <c r="DM19" s="1564"/>
      <c r="DN19" s="1564"/>
      <c r="DO19" s="1564"/>
      <c r="DP19" s="1564"/>
      <c r="DQ19" s="1564"/>
      <c r="DR19" s="1584"/>
    </row>
    <row r="20" spans="1:122" ht="15" customHeight="1">
      <c r="A20" s="1904" t="s">
        <v>86</v>
      </c>
      <c r="B20" s="1905"/>
      <c r="C20" s="1905"/>
      <c r="D20" s="1905"/>
      <c r="E20" s="1905"/>
      <c r="F20" s="1905"/>
      <c r="G20" s="1905"/>
      <c r="H20" s="1905"/>
      <c r="I20" s="1905"/>
      <c r="J20" s="1905"/>
      <c r="K20" s="1905"/>
      <c r="L20" s="1905"/>
      <c r="M20" s="310" t="s">
        <v>39</v>
      </c>
      <c r="N20" s="311" t="s">
        <v>87</v>
      </c>
      <c r="O20" s="1900" t="s">
        <v>44</v>
      </c>
      <c r="P20" s="1900"/>
      <c r="Q20" s="1905" t="s">
        <v>88</v>
      </c>
      <c r="R20" s="1905"/>
      <c r="S20" s="1905"/>
      <c r="T20" s="1905"/>
      <c r="U20" s="1905"/>
      <c r="V20" s="1905"/>
      <c r="W20" s="1905"/>
      <c r="X20" s="1905"/>
      <c r="Y20" s="1905"/>
      <c r="Z20" s="1905"/>
      <c r="AA20" s="1905"/>
      <c r="AB20" s="1905"/>
      <c r="AC20" s="1905"/>
      <c r="AD20" s="1905"/>
      <c r="AE20" s="1905"/>
      <c r="AF20" s="1905"/>
      <c r="AG20" s="1905"/>
      <c r="AH20" s="1906"/>
      <c r="AI20" s="1265" t="s">
        <v>1716</v>
      </c>
      <c r="AJ20" s="1266"/>
      <c r="AK20" s="1266"/>
      <c r="AL20" s="1266"/>
      <c r="AM20" s="1266"/>
      <c r="AN20" s="247" t="s">
        <v>1718</v>
      </c>
      <c r="AO20" s="1266"/>
      <c r="AP20" s="1266"/>
      <c r="AQ20" s="1266"/>
      <c r="AR20" s="1266"/>
      <c r="AS20" s="1266"/>
      <c r="AT20" s="1266"/>
      <c r="AU20" s="1266"/>
      <c r="AV20" s="1266"/>
      <c r="AW20" s="576"/>
      <c r="AX20" s="1266" t="s">
        <v>39</v>
      </c>
      <c r="AY20" s="305"/>
      <c r="BA20" s="192">
        <f t="shared" si="6"/>
        <v>1</v>
      </c>
      <c r="BD20" s="192"/>
      <c r="BE20" s="80"/>
      <c r="BF20" s="192"/>
      <c r="BG20" s="559" t="str">
        <f t="shared" ca="1" si="0"/>
        <v/>
      </c>
      <c r="BH20" s="560" t="str">
        <f t="shared" ca="1" si="1"/>
        <v/>
      </c>
      <c r="BI20" s="560" t="str">
        <f t="shared" ca="1" si="2"/>
        <v/>
      </c>
      <c r="BJ20" s="560" t="str">
        <f t="shared" ca="1" si="3"/>
        <v/>
      </c>
      <c r="BK20" s="560" t="str">
        <f t="shared" ca="1" si="4"/>
        <v/>
      </c>
      <c r="BL20" s="561" t="str">
        <f t="shared" ca="1" si="5"/>
        <v/>
      </c>
      <c r="BM20" s="465"/>
      <c r="BN20" s="465"/>
      <c r="BO20" s="465"/>
      <c r="BP20" s="465"/>
      <c r="BQ20" s="465"/>
      <c r="BR20" s="1219"/>
      <c r="BS20" s="244"/>
      <c r="BT20" s="244"/>
      <c r="BU20" s="1219" t="str">
        <f>"「共通仕様」"&amp;共通仕様!$BU$3</f>
        <v>「共通仕様」「21.3.1.①. 部品番号マスタデータ取得・設定 抽出条件が指定されていない場合」</v>
      </c>
      <c r="BV20" s="1219"/>
      <c r="BW20" s="244"/>
      <c r="BX20" s="244"/>
      <c r="BY20" s="244"/>
      <c r="BZ20" s="244"/>
      <c r="CA20" s="244"/>
      <c r="CB20" s="244"/>
      <c r="CC20" s="244"/>
      <c r="CD20" s="244"/>
      <c r="CE20" s="244"/>
      <c r="CF20" s="244"/>
      <c r="CG20" s="244"/>
      <c r="CH20" s="244"/>
      <c r="CI20" s="244"/>
      <c r="CJ20" s="244"/>
      <c r="CK20" s="244"/>
      <c r="CL20" s="244" t="str">
        <f>"「"&amp;$A$323&amp;" "&amp;$C$323&amp;"」"</f>
        <v>「7. 生産台数推移データインポート処理」</v>
      </c>
      <c r="CM20" s="1217"/>
      <c r="CN20" s="244"/>
      <c r="CO20" s="1219"/>
      <c r="CP20" s="244"/>
      <c r="CQ20" s="244"/>
      <c r="CR20" s="244"/>
      <c r="CS20" s="244"/>
      <c r="CT20" s="244"/>
      <c r="CU20" s="244"/>
      <c r="CV20" s="1513"/>
      <c r="CW20" s="1264"/>
      <c r="CX20" s="1514"/>
      <c r="CY20" s="1514"/>
      <c r="CZ20" s="1514"/>
      <c r="DA20" s="1514"/>
      <c r="DB20" s="1514"/>
      <c r="DC20" s="1514"/>
      <c r="DD20" s="1991"/>
      <c r="DE20" s="1992"/>
      <c r="DF20" s="1992"/>
      <c r="DG20" s="1993"/>
      <c r="DH20" s="1564"/>
      <c r="DI20" s="1564"/>
      <c r="DJ20" s="1564"/>
      <c r="DK20" s="1564"/>
      <c r="DL20" s="1564"/>
      <c r="DM20" s="1564"/>
      <c r="DN20" s="1564"/>
      <c r="DO20" s="1564"/>
      <c r="DP20" s="1564"/>
      <c r="DQ20" s="1564"/>
      <c r="DR20" s="1584"/>
    </row>
    <row r="21" spans="1:122" ht="15" customHeight="1">
      <c r="A21" s="309"/>
      <c r="B21" s="1248"/>
      <c r="C21" s="1248"/>
      <c r="D21" s="1248"/>
      <c r="E21" s="1248"/>
      <c r="F21" s="1248"/>
      <c r="G21" s="1248"/>
      <c r="H21" s="1248"/>
      <c r="I21" s="1248"/>
      <c r="J21" s="1248"/>
      <c r="K21" s="1248"/>
      <c r="L21" s="1248"/>
      <c r="M21" s="1271"/>
      <c r="N21" s="313"/>
      <c r="O21" s="316"/>
      <c r="P21" s="220"/>
      <c r="Q21" s="1248"/>
      <c r="R21" s="1248"/>
      <c r="S21" s="1248"/>
      <c r="T21" s="1248"/>
      <c r="U21" s="1248"/>
      <c r="V21" s="1248"/>
      <c r="W21" s="1248"/>
      <c r="X21" s="1248"/>
      <c r="Y21" s="1248"/>
      <c r="Z21" s="1248"/>
      <c r="AA21" s="1248"/>
      <c r="AB21" s="1248"/>
      <c r="AC21" s="1248"/>
      <c r="AD21" s="1248"/>
      <c r="AE21" s="1248"/>
      <c r="AF21" s="1248"/>
      <c r="AG21" s="1248"/>
      <c r="AH21" s="1248"/>
      <c r="AI21" s="1265"/>
      <c r="AJ21" s="1266"/>
      <c r="AK21" s="1266"/>
      <c r="AL21" s="1266"/>
      <c r="AM21" s="1266"/>
      <c r="AN21" s="247"/>
      <c r="AO21" s="1266"/>
      <c r="AP21" s="1266"/>
      <c r="AQ21" s="1266"/>
      <c r="AR21" s="1266"/>
      <c r="AS21" s="1266"/>
      <c r="AT21" s="1266"/>
      <c r="AU21" s="1266"/>
      <c r="AV21" s="1266"/>
      <c r="AW21" s="576"/>
      <c r="AX21" s="1266"/>
      <c r="AY21" s="305"/>
      <c r="BA21" s="192">
        <f t="shared" si="6"/>
        <v>1</v>
      </c>
      <c r="BD21" s="192"/>
      <c r="BE21" s="80"/>
      <c r="BF21" s="192"/>
      <c r="BG21" s="559" t="str">
        <f t="shared" ca="1" si="0"/>
        <v/>
      </c>
      <c r="BH21" s="560" t="str">
        <f t="shared" ca="1" si="1"/>
        <v/>
      </c>
      <c r="BI21" s="560" t="str">
        <f t="shared" ca="1" si="2"/>
        <v/>
      </c>
      <c r="BJ21" s="560" t="str">
        <f t="shared" ca="1" si="3"/>
        <v/>
      </c>
      <c r="BK21" s="560" t="str">
        <f t="shared" ca="1" si="4"/>
        <v/>
      </c>
      <c r="BL21" s="561" t="str">
        <f t="shared" ca="1" si="5"/>
        <v/>
      </c>
      <c r="BM21" s="465"/>
      <c r="BN21" s="465"/>
      <c r="BO21" s="465"/>
      <c r="BP21" s="465"/>
      <c r="BQ21" s="465"/>
      <c r="BR21" s="1219"/>
      <c r="BS21" s="244"/>
      <c r="BT21" s="244"/>
      <c r="BU21" s="1219" t="str">
        <f>"「共通仕様」"&amp;共通仕様!$BU$4</f>
        <v>「共通仕様」「21.3.1.②. 部品番号マスタデータ取得・設定 抽出条件に稼働日が指定されていない場合」</v>
      </c>
      <c r="BV21" s="1219"/>
      <c r="BW21" s="244"/>
      <c r="BX21" s="244"/>
      <c r="BY21" s="244"/>
      <c r="BZ21" s="244"/>
      <c r="CA21" s="244"/>
      <c r="CB21" s="244"/>
      <c r="CC21" s="244"/>
      <c r="CD21" s="244"/>
      <c r="CE21" s="244"/>
      <c r="CF21" s="244"/>
      <c r="CG21" s="244"/>
      <c r="CH21" s="244"/>
      <c r="CI21" s="244"/>
      <c r="CJ21" s="244"/>
      <c r="CK21" s="244"/>
      <c r="CL21" s="244" t="str">
        <f>"「"&amp;$A$470&amp;" "&amp;$C$470&amp;"」"</f>
        <v>「8. 大日程データインポート処理」</v>
      </c>
      <c r="CM21" s="1217"/>
      <c r="CR21" s="244"/>
      <c r="CS21" s="244"/>
      <c r="CT21" s="244"/>
      <c r="CU21" s="244"/>
      <c r="CV21" s="1513"/>
      <c r="CW21" s="1264"/>
      <c r="CX21" s="1514"/>
      <c r="CY21" s="1514"/>
      <c r="CZ21" s="1514"/>
      <c r="DA21" s="1514"/>
      <c r="DB21" s="1514"/>
      <c r="DC21" s="1514"/>
      <c r="DD21" s="1991"/>
      <c r="DE21" s="1992"/>
      <c r="DF21" s="1992"/>
      <c r="DG21" s="1993"/>
      <c r="DH21" s="1564"/>
      <c r="DI21" s="1564"/>
      <c r="DJ21" s="1564"/>
      <c r="DK21" s="1564"/>
      <c r="DL21" s="1564"/>
      <c r="DM21" s="1564"/>
      <c r="DN21" s="1564"/>
      <c r="DO21" s="1564"/>
      <c r="DP21" s="1564"/>
      <c r="DQ21" s="1564"/>
      <c r="DR21" s="1584"/>
    </row>
    <row r="22" spans="1:122" ht="15" customHeight="1">
      <c r="A22" s="128"/>
      <c r="B22" s="1236"/>
      <c r="C22" s="1236"/>
      <c r="D22" s="1236"/>
      <c r="E22" s="1236"/>
      <c r="F22" s="1236"/>
      <c r="G22" s="1236"/>
      <c r="H22" s="1236"/>
      <c r="I22" s="1236"/>
      <c r="J22" s="1236"/>
      <c r="K22" s="1236"/>
      <c r="L22" s="1236"/>
      <c r="M22" s="1247"/>
      <c r="N22" s="314"/>
      <c r="O22" s="75"/>
      <c r="P22" s="1249"/>
      <c r="Q22" s="1236"/>
      <c r="R22" s="1236"/>
      <c r="S22" s="1236"/>
      <c r="T22" s="1236"/>
      <c r="U22" s="1236"/>
      <c r="V22" s="1236"/>
      <c r="W22" s="1236"/>
      <c r="X22" s="1236"/>
      <c r="Y22" s="1236"/>
      <c r="Z22" s="1236"/>
      <c r="AA22" s="1236"/>
      <c r="AB22" s="1236"/>
      <c r="AC22" s="1236"/>
      <c r="AD22" s="1236"/>
      <c r="AE22" s="1236"/>
      <c r="AF22" s="1236"/>
      <c r="AG22" s="1236"/>
      <c r="AH22" s="73"/>
      <c r="AI22" s="1265"/>
      <c r="AJ22" s="1266"/>
      <c r="AK22" s="1266"/>
      <c r="AL22" s="1266"/>
      <c r="AM22" s="1266"/>
      <c r="AN22" s="247"/>
      <c r="AO22" s="1266"/>
      <c r="AP22" s="1266"/>
      <c r="AQ22" s="1266"/>
      <c r="AR22" s="1266"/>
      <c r="AS22" s="1266"/>
      <c r="AT22" s="1266"/>
      <c r="AU22" s="1266"/>
      <c r="AV22" s="1266"/>
      <c r="AW22" s="576"/>
      <c r="AX22" s="1266"/>
      <c r="AY22" s="305"/>
      <c r="BA22" s="192">
        <f t="shared" si="6"/>
        <v>1</v>
      </c>
      <c r="BD22" s="192"/>
      <c r="BE22" s="80"/>
      <c r="BF22" s="192"/>
      <c r="BG22" s="559" t="str">
        <f t="shared" ca="1" si="0"/>
        <v/>
      </c>
      <c r="BH22" s="560" t="str">
        <f t="shared" ca="1" si="1"/>
        <v/>
      </c>
      <c r="BI22" s="560" t="str">
        <f t="shared" ca="1" si="2"/>
        <v/>
      </c>
      <c r="BJ22" s="560" t="str">
        <f t="shared" ca="1" si="3"/>
        <v/>
      </c>
      <c r="BK22" s="560" t="str">
        <f t="shared" ca="1" si="4"/>
        <v/>
      </c>
      <c r="BL22" s="561" t="str">
        <f t="shared" ca="1" si="5"/>
        <v/>
      </c>
      <c r="BM22" s="465"/>
      <c r="BN22" s="465"/>
      <c r="BO22" s="465"/>
      <c r="BP22" s="465"/>
      <c r="BQ22" s="465"/>
      <c r="BR22" s="1219"/>
      <c r="BS22" s="1219"/>
      <c r="BT22" s="244"/>
      <c r="BU22" s="1219" t="str">
        <f>"「共通仕様」"&amp;共通仕様!$BU$5</f>
        <v>「共通仕様」「21.3.1.③. 部品番号マスタデータ取得・設定 抽出条件に稼働日が指定されている場合」</v>
      </c>
      <c r="BV22" s="1219"/>
      <c r="BW22" s="244"/>
      <c r="BX22" s="244"/>
      <c r="BY22" s="244"/>
      <c r="BZ22" s="244"/>
      <c r="CA22" s="244"/>
      <c r="CB22" s="244"/>
      <c r="CC22" s="244"/>
      <c r="CD22" s="244"/>
      <c r="CE22" s="244"/>
      <c r="CF22" s="244"/>
      <c r="CG22" s="244"/>
      <c r="CH22" s="244"/>
      <c r="CI22" s="244"/>
      <c r="CJ22" s="244"/>
      <c r="CK22" s="244"/>
      <c r="CL22" s="244" t="str">
        <f>"「"&amp;$A$621&amp;" "&amp;$C$621&amp;"」"</f>
        <v>「9. 生産台数推移データによる金型保守情報作成及び更新」</v>
      </c>
      <c r="CM22" s="1217"/>
      <c r="CN22" s="244"/>
      <c r="CO22" s="244"/>
      <c r="CP22" s="244"/>
      <c r="CQ22" s="244"/>
      <c r="CR22" s="244"/>
      <c r="CS22" s="244"/>
      <c r="CT22" s="244"/>
      <c r="CU22" s="244"/>
      <c r="CV22" s="1513"/>
      <c r="CW22" s="1264"/>
      <c r="CX22" s="1514"/>
      <c r="CY22" s="1514"/>
      <c r="CZ22" s="1514"/>
      <c r="DA22" s="1514"/>
      <c r="DB22" s="1514"/>
      <c r="DC22" s="1514"/>
      <c r="DD22" s="1991"/>
      <c r="DE22" s="1992"/>
      <c r="DF22" s="1992"/>
      <c r="DG22" s="1993"/>
      <c r="DH22" s="1564"/>
      <c r="DI22" s="1564"/>
      <c r="DJ22" s="1564"/>
      <c r="DK22" s="1564"/>
      <c r="DL22" s="1564"/>
      <c r="DM22" s="1564"/>
      <c r="DN22" s="1564"/>
      <c r="DO22" s="1564"/>
      <c r="DP22" s="1564"/>
      <c r="DQ22" s="1564"/>
      <c r="DR22" s="1584"/>
    </row>
    <row r="23" spans="1:122" ht="15" customHeight="1">
      <c r="A23" s="128"/>
      <c r="B23" s="1236"/>
      <c r="C23" s="1236"/>
      <c r="D23" s="1236"/>
      <c r="E23" s="1236"/>
      <c r="F23" s="1236"/>
      <c r="G23" s="1236"/>
      <c r="H23" s="1236"/>
      <c r="I23" s="1236"/>
      <c r="J23" s="1236"/>
      <c r="K23" s="1236"/>
      <c r="L23" s="1236"/>
      <c r="M23" s="1247"/>
      <c r="N23" s="314"/>
      <c r="O23" s="75"/>
      <c r="P23" s="1249"/>
      <c r="Q23" s="1236"/>
      <c r="R23" s="1236"/>
      <c r="S23" s="1236"/>
      <c r="T23" s="1236"/>
      <c r="U23" s="1236"/>
      <c r="V23" s="1236"/>
      <c r="W23" s="1236"/>
      <c r="X23" s="1236"/>
      <c r="Y23" s="1236"/>
      <c r="Z23" s="1236"/>
      <c r="AA23" s="1236"/>
      <c r="AB23" s="1236"/>
      <c r="AC23" s="1236"/>
      <c r="AD23" s="1236"/>
      <c r="AE23" s="1236"/>
      <c r="AF23" s="1236"/>
      <c r="AG23" s="1236"/>
      <c r="AH23" s="73"/>
      <c r="AI23" s="1265"/>
      <c r="AJ23" s="1266"/>
      <c r="AK23" s="1266"/>
      <c r="AL23" s="1266"/>
      <c r="AM23" s="1266"/>
      <c r="AN23" s="247"/>
      <c r="AO23" s="1266"/>
      <c r="AP23" s="1266"/>
      <c r="AQ23" s="1266"/>
      <c r="AR23" s="1266"/>
      <c r="AS23" s="1266"/>
      <c r="AT23" s="1266"/>
      <c r="AU23" s="1266"/>
      <c r="AV23" s="1266"/>
      <c r="AW23" s="576"/>
      <c r="AX23" s="1266"/>
      <c r="AY23" s="305"/>
      <c r="BA23" s="192">
        <f t="shared" si="6"/>
        <v>1</v>
      </c>
      <c r="BD23" s="192"/>
      <c r="BE23" s="192"/>
      <c r="BF23" s="192"/>
      <c r="BG23" s="559" t="str">
        <f t="shared" ca="1" si="0"/>
        <v/>
      </c>
      <c r="BH23" s="560" t="str">
        <f t="shared" ca="1" si="1"/>
        <v/>
      </c>
      <c r="BI23" s="560" t="str">
        <f t="shared" ca="1" si="2"/>
        <v/>
      </c>
      <c r="BJ23" s="560" t="str">
        <f t="shared" ca="1" si="3"/>
        <v/>
      </c>
      <c r="BK23" s="560" t="str">
        <f t="shared" ca="1" si="4"/>
        <v/>
      </c>
      <c r="BL23" s="561" t="str">
        <f t="shared" ca="1" si="5"/>
        <v/>
      </c>
      <c r="BM23" s="465"/>
      <c r="BN23" s="465"/>
      <c r="BO23" s="465"/>
      <c r="BP23" s="465"/>
      <c r="BQ23" s="465"/>
      <c r="BR23" s="1219"/>
      <c r="BS23" s="1219" t="str">
        <f>"「共通仕様」"&amp;共通仕様!$BS$6</f>
        <v>「共通仕様」「21.4 部品番号データ入力チェック処理」</v>
      </c>
      <c r="BT23" s="244"/>
      <c r="BU23" s="1219"/>
      <c r="BV23" s="1219"/>
      <c r="BW23" s="244"/>
      <c r="BX23" s="244"/>
      <c r="BY23" s="244"/>
      <c r="BZ23" s="244"/>
      <c r="CA23" s="244"/>
      <c r="CB23" s="244"/>
      <c r="CC23" s="244"/>
      <c r="CD23" s="244"/>
      <c r="CE23" s="244"/>
      <c r="CF23" s="244"/>
      <c r="CG23" s="244"/>
      <c r="CH23" s="244"/>
      <c r="CI23" s="244"/>
      <c r="CJ23" s="244"/>
      <c r="CK23" s="244"/>
      <c r="CL23" s="244"/>
      <c r="CM23" s="244" t="str">
        <f>"「"&amp;$A$623&amp;" "&amp;$D$623&amp;"」"</f>
        <v>「9.1. 処理開始ログ出力」</v>
      </c>
      <c r="CN23" s="244"/>
      <c r="CO23" s="244"/>
      <c r="CP23" s="244"/>
      <c r="CQ23" s="244"/>
      <c r="CR23" s="244"/>
      <c r="CS23" s="244"/>
      <c r="CT23" s="244"/>
      <c r="CU23" s="244"/>
      <c r="CV23" s="1513"/>
      <c r="CW23" s="1264"/>
      <c r="CX23" s="1514"/>
      <c r="CY23" s="1514"/>
      <c r="CZ23" s="1514"/>
      <c r="DA23" s="1514"/>
      <c r="DB23" s="1514"/>
      <c r="DC23" s="1514"/>
      <c r="DD23" s="1991"/>
      <c r="DE23" s="1992"/>
      <c r="DF23" s="1992"/>
      <c r="DG23" s="1993"/>
      <c r="DH23" s="1564"/>
      <c r="DI23" s="1564"/>
      <c r="DJ23" s="1564"/>
      <c r="DK23" s="1564"/>
      <c r="DL23" s="1564"/>
      <c r="DM23" s="1564"/>
      <c r="DN23" s="1564"/>
      <c r="DO23" s="1564"/>
      <c r="DP23" s="1564"/>
      <c r="DQ23" s="1564"/>
      <c r="DR23" s="1584"/>
    </row>
    <row r="24" spans="1:122" ht="15" customHeight="1">
      <c r="A24" s="128"/>
      <c r="B24" s="1236"/>
      <c r="C24" s="1236"/>
      <c r="D24" s="1236"/>
      <c r="E24" s="1236"/>
      <c r="F24" s="1236"/>
      <c r="G24" s="1236"/>
      <c r="H24" s="1236"/>
      <c r="I24" s="1236"/>
      <c r="J24" s="1236"/>
      <c r="K24" s="1236"/>
      <c r="L24" s="1236"/>
      <c r="M24" s="1247"/>
      <c r="N24" s="314"/>
      <c r="O24" s="75"/>
      <c r="P24" s="1249"/>
      <c r="Q24" s="1236"/>
      <c r="R24" s="1236"/>
      <c r="S24" s="1236"/>
      <c r="T24" s="1236"/>
      <c r="U24" s="1236"/>
      <c r="V24" s="1236"/>
      <c r="W24" s="1236"/>
      <c r="X24" s="1236"/>
      <c r="Y24" s="1236"/>
      <c r="Z24" s="1236"/>
      <c r="AA24" s="1236"/>
      <c r="AB24" s="1236"/>
      <c r="AC24" s="1236"/>
      <c r="AD24" s="1236"/>
      <c r="AE24" s="1236"/>
      <c r="AF24" s="1236"/>
      <c r="AG24" s="1236"/>
      <c r="AH24" s="73"/>
      <c r="AI24" s="1265"/>
      <c r="AJ24" s="1266"/>
      <c r="AK24" s="1266"/>
      <c r="AL24" s="1266"/>
      <c r="AM24" s="1266"/>
      <c r="AN24" s="247"/>
      <c r="AO24" s="1266"/>
      <c r="AP24" s="1266"/>
      <c r="AQ24" s="1266"/>
      <c r="AR24" s="1266"/>
      <c r="AS24" s="1266"/>
      <c r="AT24" s="1266"/>
      <c r="AU24" s="1266"/>
      <c r="AV24" s="1266"/>
      <c r="AW24" s="576"/>
      <c r="AX24" s="1266"/>
      <c r="AY24" s="305"/>
      <c r="BA24" s="192">
        <f t="shared" si="6"/>
        <v>1</v>
      </c>
      <c r="BD24" s="192"/>
      <c r="BE24" s="80"/>
      <c r="BF24" s="80"/>
      <c r="BG24" s="559" t="str">
        <f t="shared" ca="1" si="0"/>
        <v/>
      </c>
      <c r="BH24" s="560" t="str">
        <f t="shared" ca="1" si="1"/>
        <v/>
      </c>
      <c r="BI24" s="560" t="str">
        <f t="shared" ca="1" si="2"/>
        <v/>
      </c>
      <c r="BJ24" s="560" t="str">
        <f t="shared" ca="1" si="3"/>
        <v/>
      </c>
      <c r="BK24" s="560" t="str">
        <f t="shared" ca="1" si="4"/>
        <v/>
      </c>
      <c r="BL24" s="561" t="str">
        <f t="shared" ca="1" si="5"/>
        <v/>
      </c>
      <c r="BQ24" s="465"/>
      <c r="BR24" s="1219" t="str">
        <f>"「共通仕様」"&amp;共通仕様!$BR$7</f>
        <v>「共通仕様」「22. 工具番号マスタ表示処理」</v>
      </c>
      <c r="BS24" s="244"/>
      <c r="BT24" s="244"/>
      <c r="BU24" s="244"/>
      <c r="BV24" s="244"/>
      <c r="BW24" s="1219"/>
      <c r="BX24" s="244"/>
      <c r="BY24" s="244"/>
      <c r="BZ24" s="244"/>
      <c r="CA24" s="244"/>
      <c r="CB24" s="244"/>
      <c r="CC24" s="244"/>
      <c r="CD24" s="244"/>
      <c r="CE24" s="244"/>
      <c r="CF24" s="244"/>
      <c r="CG24" s="244"/>
      <c r="CH24" s="244"/>
      <c r="CI24" s="244"/>
      <c r="CJ24" s="244"/>
      <c r="CK24" s="244"/>
      <c r="CL24" s="244"/>
      <c r="CM24" s="244" t="str">
        <f>"「"&amp;$A$627&amp;" "&amp;$D$627&amp;"」"</f>
        <v>「9.2. トランザクション処理」</v>
      </c>
      <c r="CN24" s="244"/>
      <c r="CO24" s="244"/>
      <c r="CP24" s="244"/>
      <c r="CQ24" s="244"/>
      <c r="CR24" s="244"/>
      <c r="CS24" s="244"/>
      <c r="CT24" s="244"/>
      <c r="CU24" s="244"/>
      <c r="CV24" s="1513"/>
      <c r="CW24" s="1264"/>
      <c r="CX24" s="1514"/>
      <c r="CY24" s="1514"/>
      <c r="CZ24" s="1514"/>
      <c r="DA24" s="1514"/>
      <c r="DB24" s="1514"/>
      <c r="DC24" s="1514"/>
      <c r="DD24" s="1991"/>
      <c r="DE24" s="1992"/>
      <c r="DF24" s="1992"/>
      <c r="DG24" s="1993"/>
      <c r="DH24" s="1564"/>
      <c r="DI24" s="1564"/>
      <c r="DJ24" s="1564"/>
      <c r="DK24" s="1564"/>
      <c r="DL24" s="1564"/>
      <c r="DM24" s="1564"/>
      <c r="DN24" s="1564"/>
      <c r="DO24" s="1564"/>
      <c r="DP24" s="1564"/>
      <c r="DQ24" s="1564"/>
      <c r="DR24" s="1584"/>
    </row>
    <row r="25" spans="1:122" ht="15" customHeight="1">
      <c r="A25" s="128"/>
      <c r="B25" s="1236"/>
      <c r="C25" s="1236"/>
      <c r="D25" s="1236"/>
      <c r="E25" s="1236"/>
      <c r="F25" s="1236"/>
      <c r="G25" s="1236"/>
      <c r="H25" s="1236"/>
      <c r="I25" s="1236"/>
      <c r="J25" s="1236"/>
      <c r="K25" s="1236"/>
      <c r="L25" s="1236"/>
      <c r="M25" s="1247"/>
      <c r="N25" s="314"/>
      <c r="O25" s="75"/>
      <c r="P25" s="1249"/>
      <c r="Q25" s="1236"/>
      <c r="R25" s="1236"/>
      <c r="S25" s="1236"/>
      <c r="T25" s="1236"/>
      <c r="U25" s="1236"/>
      <c r="V25" s="1236"/>
      <c r="W25" s="1236"/>
      <c r="X25" s="1236"/>
      <c r="Y25" s="1236"/>
      <c r="Z25" s="1236"/>
      <c r="AA25" s="1236"/>
      <c r="AB25" s="1236"/>
      <c r="AC25" s="1236"/>
      <c r="AD25" s="1236"/>
      <c r="AE25" s="1236"/>
      <c r="AF25" s="1236"/>
      <c r="AG25" s="1236"/>
      <c r="AH25" s="1236"/>
      <c r="AI25" s="1265"/>
      <c r="AJ25" s="1266"/>
      <c r="AK25" s="1266"/>
      <c r="AL25" s="1266"/>
      <c r="AM25" s="1266"/>
      <c r="AN25" s="247"/>
      <c r="AO25" s="1266"/>
      <c r="AP25" s="1266"/>
      <c r="AQ25" s="1266"/>
      <c r="AR25" s="1266"/>
      <c r="AS25" s="1266"/>
      <c r="AT25" s="1266"/>
      <c r="AU25" s="1266"/>
      <c r="AV25" s="1266"/>
      <c r="AW25" s="576"/>
      <c r="AX25" s="1266"/>
      <c r="AY25" s="305"/>
      <c r="BA25" s="192">
        <f t="shared" si="6"/>
        <v>1</v>
      </c>
      <c r="BD25" s="192"/>
      <c r="BE25" s="80"/>
      <c r="BF25" s="80"/>
      <c r="BG25" s="559" t="str">
        <f t="shared" ca="1" si="0"/>
        <v/>
      </c>
      <c r="BH25" s="560" t="str">
        <f t="shared" ca="1" si="1"/>
        <v/>
      </c>
      <c r="BI25" s="560" t="str">
        <f t="shared" ca="1" si="2"/>
        <v/>
      </c>
      <c r="BJ25" s="560" t="str">
        <f t="shared" ca="1" si="3"/>
        <v/>
      </c>
      <c r="BK25" s="560" t="str">
        <f t="shared" ca="1" si="4"/>
        <v/>
      </c>
      <c r="BL25" s="561" t="str">
        <f t="shared" ca="1" si="5"/>
        <v/>
      </c>
      <c r="BQ25" s="465"/>
      <c r="BR25" s="1219"/>
      <c r="BS25" s="244"/>
      <c r="BT25" s="1219" t="str">
        <f>"「共通仕様」"&amp;共通仕様!$BT$8</f>
        <v>「共通仕様」「22.3.1. 工具番号マスタデータ取得・設定」</v>
      </c>
      <c r="BU25" s="244"/>
      <c r="BV25" s="1219"/>
      <c r="BW25" s="244"/>
      <c r="BX25" s="244"/>
      <c r="BY25" s="244"/>
      <c r="BZ25" s="244"/>
      <c r="CA25" s="244"/>
      <c r="CB25" s="244"/>
      <c r="CC25" s="244"/>
      <c r="CD25" s="244"/>
      <c r="CE25" s="244"/>
      <c r="CF25" s="244"/>
      <c r="CG25" s="244"/>
      <c r="CH25" s="244"/>
      <c r="CI25" s="244"/>
      <c r="CJ25" s="244"/>
      <c r="CK25" s="244"/>
      <c r="CL25" s="244"/>
      <c r="CM25" s="244" t="str">
        <f>"「"&amp;$A$629&amp;" "&amp;$D$629&amp;"」"</f>
        <v>「9.3. 金型保守情報年度データ確認」</v>
      </c>
      <c r="CN25" s="244"/>
      <c r="CO25" s="244"/>
      <c r="CP25" s="244"/>
      <c r="CQ25" s="244"/>
      <c r="CR25" s="244"/>
      <c r="CS25" s="244"/>
      <c r="CT25" s="244"/>
      <c r="CU25" s="244"/>
      <c r="CV25" s="1513"/>
      <c r="CW25" s="1264"/>
      <c r="CX25" s="1514"/>
      <c r="CY25" s="1514"/>
      <c r="CZ25" s="1514"/>
      <c r="DA25" s="1514"/>
      <c r="DB25" s="1514"/>
      <c r="DC25" s="1514"/>
      <c r="DD25" s="1991"/>
      <c r="DE25" s="1992"/>
      <c r="DF25" s="1992"/>
      <c r="DG25" s="1993"/>
      <c r="DH25" s="1564"/>
      <c r="DI25" s="1564"/>
      <c r="DJ25" s="1564"/>
      <c r="DK25" s="1564"/>
      <c r="DL25" s="1564"/>
      <c r="DM25" s="1564"/>
      <c r="DN25" s="1564"/>
      <c r="DO25" s="1564"/>
      <c r="DP25" s="1564"/>
      <c r="DQ25" s="1564"/>
      <c r="DR25" s="1584"/>
    </row>
    <row r="26" spans="1:122" ht="15" customHeight="1">
      <c r="A26" s="129"/>
      <c r="B26" s="1255"/>
      <c r="C26" s="1255"/>
      <c r="D26" s="1255"/>
      <c r="E26" s="1255"/>
      <c r="F26" s="1255"/>
      <c r="G26" s="1255"/>
      <c r="H26" s="1255"/>
      <c r="I26" s="1255"/>
      <c r="J26" s="1255"/>
      <c r="K26" s="1255"/>
      <c r="L26" s="1255"/>
      <c r="M26" s="1243"/>
      <c r="N26" s="315"/>
      <c r="O26" s="215"/>
      <c r="P26" s="1250"/>
      <c r="Q26" s="1255"/>
      <c r="R26" s="1255"/>
      <c r="S26" s="1255"/>
      <c r="T26" s="1255"/>
      <c r="U26" s="1255"/>
      <c r="V26" s="1255"/>
      <c r="W26" s="1255"/>
      <c r="X26" s="1255"/>
      <c r="Y26" s="1255"/>
      <c r="Z26" s="1255"/>
      <c r="AA26" s="1255"/>
      <c r="AB26" s="1255"/>
      <c r="AC26" s="1255"/>
      <c r="AD26" s="1255"/>
      <c r="AE26" s="1255"/>
      <c r="AF26" s="1255"/>
      <c r="AG26" s="1255"/>
      <c r="AH26" s="1255"/>
      <c r="AI26" s="1265"/>
      <c r="AJ26" s="1264"/>
      <c r="AK26" s="1264"/>
      <c r="AL26" s="1264"/>
      <c r="AM26" s="1264"/>
      <c r="AN26" s="823"/>
      <c r="AO26" s="1264"/>
      <c r="AP26" s="1264"/>
      <c r="AQ26" s="1264"/>
      <c r="AR26" s="1264"/>
      <c r="AS26" s="1264"/>
      <c r="AT26" s="1264"/>
      <c r="AU26" s="1264"/>
      <c r="AV26" s="1264"/>
      <c r="AW26" s="1242"/>
      <c r="AX26" s="1266"/>
      <c r="AY26" s="307"/>
      <c r="BA26" s="192">
        <f t="shared" si="6"/>
        <v>1</v>
      </c>
      <c r="BD26" s="192"/>
      <c r="BE26" s="80"/>
      <c r="BF26" s="80"/>
      <c r="BG26" s="559" t="str">
        <f t="shared" ca="1" si="0"/>
        <v/>
      </c>
      <c r="BH26" s="560" t="str">
        <f t="shared" ca="1" si="1"/>
        <v/>
      </c>
      <c r="BI26" s="560" t="str">
        <f t="shared" ca="1" si="2"/>
        <v/>
      </c>
      <c r="BJ26" s="560" t="str">
        <f t="shared" ca="1" si="3"/>
        <v/>
      </c>
      <c r="BK26" s="560" t="str">
        <f t="shared" ca="1" si="4"/>
        <v/>
      </c>
      <c r="BL26" s="561" t="str">
        <f t="shared" ca="1" si="5"/>
        <v/>
      </c>
      <c r="BQ26" s="465"/>
      <c r="BR26" s="1219"/>
      <c r="BS26" s="244"/>
      <c r="BT26" s="244"/>
      <c r="BU26" s="1219" t="str">
        <f>"「共通仕様」"&amp;共通仕様!$BU$9</f>
        <v>「共通仕様」「22.3.1.①. 工具番号マスタデータ取得・設定 抽出条件が指定されていない場合」</v>
      </c>
      <c r="BV26" s="1219"/>
      <c r="BW26" s="244"/>
      <c r="BX26" s="244"/>
      <c r="BY26" s="244"/>
      <c r="BZ26" s="244"/>
      <c r="CA26" s="244"/>
      <c r="CB26" s="244"/>
      <c r="CC26" s="244"/>
      <c r="CD26" s="244"/>
      <c r="CE26" s="244"/>
      <c r="CF26" s="244"/>
      <c r="CG26" s="244"/>
      <c r="CH26" s="244"/>
      <c r="CI26" s="244"/>
      <c r="CJ26" s="244"/>
      <c r="CK26" s="244"/>
      <c r="CL26" s="244"/>
      <c r="CM26" s="244" t="str">
        <f>"「"&amp;$A$636&amp;" "&amp;$D$636&amp;"」"</f>
        <v>「9.4. 金型保守情報の年度データが存在しない場合」</v>
      </c>
      <c r="CN26" s="244"/>
      <c r="CO26" s="244"/>
      <c r="CP26" s="244"/>
      <c r="CQ26" s="244"/>
      <c r="CR26" s="244"/>
      <c r="CS26" s="244"/>
      <c r="CT26" s="244"/>
      <c r="CU26" s="244"/>
      <c r="CV26" s="1513"/>
      <c r="CW26" s="1264"/>
      <c r="CX26" s="1514"/>
      <c r="CY26" s="1514"/>
      <c r="CZ26" s="1514"/>
      <c r="DA26" s="1514"/>
      <c r="DB26" s="1514"/>
      <c r="DC26" s="1514"/>
      <c r="DD26" s="1991"/>
      <c r="DE26" s="1992"/>
      <c r="DF26" s="1992"/>
      <c r="DG26" s="1993"/>
      <c r="DH26" s="1564"/>
      <c r="DI26" s="1564"/>
      <c r="DJ26" s="1564"/>
      <c r="DK26" s="1564"/>
      <c r="DL26" s="1564"/>
      <c r="DM26" s="1564"/>
      <c r="DN26" s="1564"/>
      <c r="DO26" s="1564"/>
      <c r="DP26" s="1564"/>
      <c r="DQ26" s="1564"/>
      <c r="DR26" s="1584"/>
    </row>
    <row r="27" spans="1:122" ht="15" customHeight="1">
      <c r="A27" s="1922" t="s">
        <v>89</v>
      </c>
      <c r="B27" s="1923"/>
      <c r="C27" s="1923"/>
      <c r="D27" s="1923"/>
      <c r="E27" s="1923"/>
      <c r="F27" s="1923"/>
      <c r="G27" s="1923"/>
      <c r="H27" s="1923"/>
      <c r="I27" s="1923"/>
      <c r="J27" s="1923"/>
      <c r="K27" s="1923"/>
      <c r="L27" s="1923"/>
      <c r="M27" s="1795"/>
      <c r="N27" s="1807" t="s">
        <v>90</v>
      </c>
      <c r="O27" s="1924"/>
      <c r="P27" s="1924"/>
      <c r="Q27" s="1924"/>
      <c r="R27" s="1814"/>
      <c r="S27" s="1921" t="s">
        <v>91</v>
      </c>
      <c r="T27" s="1925"/>
      <c r="U27" s="1925"/>
      <c r="V27" s="1925"/>
      <c r="W27" s="1925"/>
      <c r="X27" s="1925"/>
      <c r="Y27" s="1925"/>
      <c r="Z27" s="1925"/>
      <c r="AA27" s="1925"/>
      <c r="AB27" s="1925"/>
      <c r="AC27" s="1925"/>
      <c r="AD27" s="1925"/>
      <c r="AE27" s="1925"/>
      <c r="AF27" s="1925"/>
      <c r="AG27" s="1925"/>
      <c r="AH27" s="1919"/>
      <c r="AI27" s="1265"/>
      <c r="AJ27" s="1264"/>
      <c r="AK27" s="1264"/>
      <c r="AL27" s="1264"/>
      <c r="AM27" s="1264"/>
      <c r="AN27" s="823"/>
      <c r="AO27" s="1264"/>
      <c r="AP27" s="1264"/>
      <c r="AQ27" s="1264"/>
      <c r="AR27" s="1264"/>
      <c r="AS27" s="1264"/>
      <c r="AT27" s="1264"/>
      <c r="AU27" s="1264"/>
      <c r="AV27" s="1264"/>
      <c r="AW27" s="1242"/>
      <c r="AX27" s="1266"/>
      <c r="AY27" s="307"/>
      <c r="BA27" s="192">
        <f t="shared" si="6"/>
        <v>1</v>
      </c>
      <c r="BD27" s="192"/>
      <c r="BE27" s="80"/>
      <c r="BF27" s="80"/>
      <c r="BG27" s="559" t="str">
        <f t="shared" ca="1" si="0"/>
        <v/>
      </c>
      <c r="BH27" s="560" t="str">
        <f t="shared" ca="1" si="1"/>
        <v/>
      </c>
      <c r="BI27" s="560" t="str">
        <f t="shared" ca="1" si="2"/>
        <v/>
      </c>
      <c r="BJ27" s="560" t="str">
        <f t="shared" ca="1" si="3"/>
        <v/>
      </c>
      <c r="BK27" s="560" t="str">
        <f t="shared" ca="1" si="4"/>
        <v/>
      </c>
      <c r="BL27" s="561" t="str">
        <f t="shared" ca="1" si="5"/>
        <v/>
      </c>
      <c r="BQ27" s="465"/>
      <c r="BR27" s="1219"/>
      <c r="BS27" s="244"/>
      <c r="BT27" s="244"/>
      <c r="BU27" s="1219" t="str">
        <f>"「共通仕様」"&amp;共通仕様!$BU$10</f>
        <v>「共通仕様」「22.3.1.②. 工具番号マスタデータ取得・設定 抽出条件に稼働日が指定されていない場合」</v>
      </c>
      <c r="BV27" s="1219"/>
      <c r="BW27" s="244"/>
      <c r="BX27" s="244"/>
      <c r="BY27" s="244"/>
      <c r="BZ27" s="244"/>
      <c r="CA27" s="244"/>
      <c r="CB27" s="244"/>
      <c r="CC27" s="244"/>
      <c r="CD27" s="244"/>
      <c r="CE27" s="244"/>
      <c r="CF27" s="244"/>
      <c r="CG27" s="244"/>
      <c r="CH27" s="244"/>
      <c r="CI27" s="244"/>
      <c r="CJ27" s="244"/>
      <c r="CK27" s="244"/>
      <c r="CM27" s="1217"/>
      <c r="CN27" s="244" t="str">
        <f>"「"&amp;$A$641&amp;" "&amp;$E$641&amp;"」"</f>
        <v>「9.4.2. 生産推移データ取得」</v>
      </c>
      <c r="CO27" s="244"/>
      <c r="CP27" s="244"/>
      <c r="CQ27" s="244"/>
      <c r="CR27" s="244"/>
      <c r="CS27" s="244"/>
      <c r="CT27" s="244"/>
      <c r="CU27" s="244"/>
      <c r="CV27" s="1513"/>
      <c r="CW27" s="1264"/>
      <c r="CX27" s="1514"/>
      <c r="CY27" s="1514"/>
      <c r="CZ27" s="1514"/>
      <c r="DA27" s="1514"/>
      <c r="DB27" s="1514"/>
      <c r="DC27" s="1514"/>
      <c r="DD27" s="1991"/>
      <c r="DE27" s="1992"/>
      <c r="DF27" s="1992"/>
      <c r="DG27" s="1993"/>
      <c r="DH27" s="1564"/>
      <c r="DI27" s="1564"/>
      <c r="DJ27" s="1564"/>
      <c r="DK27" s="1564"/>
      <c r="DL27" s="1564"/>
      <c r="DM27" s="1564"/>
      <c r="DN27" s="1564"/>
      <c r="DO27" s="1564"/>
      <c r="DP27" s="1564"/>
      <c r="DQ27" s="1564"/>
      <c r="DR27" s="1584"/>
    </row>
    <row r="28" spans="1:122" ht="15" customHeight="1">
      <c r="A28" s="128" t="s">
        <v>100</v>
      </c>
      <c r="B28" s="1236"/>
      <c r="C28" s="1236"/>
      <c r="D28" s="1236"/>
      <c r="E28" s="1236"/>
      <c r="F28" s="1236"/>
      <c r="G28" s="1236"/>
      <c r="H28" s="1236"/>
      <c r="I28" s="1236"/>
      <c r="J28" s="1236"/>
      <c r="K28" s="1236"/>
      <c r="L28" s="1236"/>
      <c r="M28" s="1236"/>
      <c r="N28" s="824" t="s">
        <v>101</v>
      </c>
      <c r="O28" s="1236"/>
      <c r="P28" s="1236"/>
      <c r="Q28" s="1236"/>
      <c r="R28" s="1249"/>
      <c r="S28" s="1236" t="s">
        <v>102</v>
      </c>
      <c r="T28" s="1236"/>
      <c r="U28" s="1236"/>
      <c r="V28" s="1236"/>
      <c r="W28" s="1236"/>
      <c r="X28" s="1236"/>
      <c r="Y28" s="1236"/>
      <c r="Z28" s="1236"/>
      <c r="AA28" s="1236"/>
      <c r="AB28" s="1236"/>
      <c r="AC28" s="1236"/>
      <c r="AD28" s="1236"/>
      <c r="AE28" s="1236"/>
      <c r="AF28" s="1236"/>
      <c r="AG28" s="1236"/>
      <c r="AH28" s="73"/>
      <c r="AI28" s="1241"/>
      <c r="AJ28" s="1264"/>
      <c r="AK28" s="1264"/>
      <c r="AL28" s="1264"/>
      <c r="AM28" s="1264"/>
      <c r="AN28" s="823"/>
      <c r="AO28" s="1264"/>
      <c r="AP28" s="1264"/>
      <c r="AQ28" s="1264"/>
      <c r="AR28" s="1264"/>
      <c r="AS28" s="1264"/>
      <c r="AT28" s="1264"/>
      <c r="AU28" s="1264"/>
      <c r="AV28" s="1264"/>
      <c r="AW28" s="1242"/>
      <c r="AX28" s="1266"/>
      <c r="AY28" s="307"/>
      <c r="BA28" s="192">
        <f t="shared" si="6"/>
        <v>1</v>
      </c>
      <c r="BD28" s="192"/>
      <c r="BE28" s="80"/>
      <c r="BF28" s="80"/>
      <c r="BG28" s="559" t="str">
        <f t="shared" ca="1" si="0"/>
        <v/>
      </c>
      <c r="BH28" s="560" t="str">
        <f t="shared" ca="1" si="1"/>
        <v/>
      </c>
      <c r="BI28" s="560" t="str">
        <f t="shared" ca="1" si="2"/>
        <v/>
      </c>
      <c r="BJ28" s="560" t="str">
        <f t="shared" ca="1" si="3"/>
        <v/>
      </c>
      <c r="BK28" s="560" t="str">
        <f t="shared" ca="1" si="4"/>
        <v/>
      </c>
      <c r="BL28" s="561" t="str">
        <f t="shared" ca="1" si="5"/>
        <v/>
      </c>
      <c r="BQ28" s="465"/>
      <c r="BR28" s="1219"/>
      <c r="BS28" s="1219"/>
      <c r="BT28" s="244"/>
      <c r="BU28" s="1219" t="str">
        <f>"「共通仕様」"&amp;共通仕様!$BU$11</f>
        <v>「共通仕様」「22.3.1.③. 工具番号マスタデータ取得・設定 抽出条件に稼働日が指定されている場合」</v>
      </c>
      <c r="BV28" s="1219"/>
      <c r="BW28" s="244"/>
      <c r="BX28" s="244"/>
      <c r="BY28" s="244"/>
      <c r="BZ28" s="244"/>
      <c r="CA28" s="244"/>
      <c r="CB28" s="244"/>
      <c r="CC28" s="244"/>
      <c r="CD28" s="244"/>
      <c r="CE28" s="244"/>
      <c r="CF28" s="244"/>
      <c r="CG28" s="244"/>
      <c r="CH28" s="244"/>
      <c r="CI28" s="244"/>
      <c r="CJ28" s="244"/>
      <c r="CK28" s="244"/>
      <c r="CL28" s="1217"/>
      <c r="CM28" s="244"/>
      <c r="CN28" s="244" t="str">
        <f>"「"&amp;$A$660&amp;" "&amp;$E$660&amp;"」"</f>
        <v>「9.4.3. 金型保守情報データ作成」</v>
      </c>
      <c r="CO28" s="244"/>
      <c r="CP28" s="244"/>
      <c r="CQ28" s="244"/>
      <c r="CR28" s="244"/>
      <c r="CS28" s="244"/>
      <c r="CT28" s="244"/>
      <c r="CU28" s="244"/>
      <c r="CV28" s="1513"/>
      <c r="CW28" s="1264"/>
      <c r="CX28" s="1514"/>
      <c r="CY28" s="1514"/>
      <c r="CZ28" s="1514"/>
      <c r="DA28" s="1514"/>
      <c r="DB28" s="1514"/>
      <c r="DC28" s="1514"/>
      <c r="DD28" s="1991"/>
      <c r="DE28" s="1992"/>
      <c r="DF28" s="1992"/>
      <c r="DG28" s="1993"/>
      <c r="DH28" s="1564"/>
      <c r="DI28" s="1564"/>
      <c r="DJ28" s="1564"/>
      <c r="DK28" s="1564"/>
      <c r="DL28" s="1564"/>
      <c r="DM28" s="1564"/>
      <c r="DN28" s="1564"/>
      <c r="DO28" s="1564"/>
      <c r="DP28" s="1564"/>
      <c r="DQ28" s="1564"/>
      <c r="DR28" s="1584"/>
    </row>
    <row r="29" spans="1:122" ht="15" customHeight="1">
      <c r="A29" s="128"/>
      <c r="B29" s="1236"/>
      <c r="C29" s="1236"/>
      <c r="D29" s="1236"/>
      <c r="E29" s="1236"/>
      <c r="F29" s="1236"/>
      <c r="G29" s="1236"/>
      <c r="H29" s="1236"/>
      <c r="I29" s="1236"/>
      <c r="J29" s="1236"/>
      <c r="K29" s="1236"/>
      <c r="L29" s="1236"/>
      <c r="M29" s="1236"/>
      <c r="N29" s="824"/>
      <c r="O29" s="1236"/>
      <c r="P29" s="1236"/>
      <c r="Q29" s="1236"/>
      <c r="R29" s="1249"/>
      <c r="S29" s="1236"/>
      <c r="T29" s="1236"/>
      <c r="U29" s="1236"/>
      <c r="V29" s="1236"/>
      <c r="W29" s="1236"/>
      <c r="X29" s="1236"/>
      <c r="Y29" s="1236"/>
      <c r="Z29" s="1236"/>
      <c r="AA29" s="1236"/>
      <c r="AB29" s="1236"/>
      <c r="AC29" s="1236"/>
      <c r="AD29" s="1236"/>
      <c r="AE29" s="1236"/>
      <c r="AF29" s="1236"/>
      <c r="AG29" s="1236"/>
      <c r="AH29" s="73"/>
      <c r="AI29" s="1265"/>
      <c r="AJ29" s="1264"/>
      <c r="AK29" s="1264"/>
      <c r="AL29" s="1264"/>
      <c r="AM29" s="1264"/>
      <c r="AN29" s="823"/>
      <c r="AO29" s="1264"/>
      <c r="AP29" s="1264"/>
      <c r="AQ29" s="1264"/>
      <c r="AR29" s="1264"/>
      <c r="AS29" s="1264"/>
      <c r="AT29" s="1264"/>
      <c r="AU29" s="1264"/>
      <c r="AV29" s="1264"/>
      <c r="AW29" s="1242"/>
      <c r="AX29" s="1266"/>
      <c r="AY29" s="307"/>
      <c r="BA29" s="192">
        <f t="shared" si="6"/>
        <v>1</v>
      </c>
      <c r="BD29" s="192"/>
      <c r="BE29" s="80"/>
      <c r="BF29" s="80"/>
      <c r="BG29" s="559" t="str">
        <f t="shared" ca="1" si="0"/>
        <v/>
      </c>
      <c r="BH29" s="560" t="str">
        <f t="shared" ca="1" si="1"/>
        <v/>
      </c>
      <c r="BI29" s="560" t="str">
        <f t="shared" ca="1" si="2"/>
        <v/>
      </c>
      <c r="BJ29" s="560" t="str">
        <f t="shared" ca="1" si="3"/>
        <v/>
      </c>
      <c r="BK29" s="560" t="str">
        <f t="shared" ca="1" si="4"/>
        <v/>
      </c>
      <c r="BL29" s="561" t="str">
        <f t="shared" ca="1" si="5"/>
        <v/>
      </c>
      <c r="BQ29" s="465"/>
      <c r="BR29" s="1219"/>
      <c r="BS29" s="1219" t="str">
        <f>"「共通仕様」"&amp;共通仕様!$BS$12</f>
        <v>「共通仕様」「22.4 工具番号データ入力チェック処理」</v>
      </c>
      <c r="BT29" s="244"/>
      <c r="BU29" s="1219"/>
      <c r="BV29" s="1219"/>
      <c r="BW29" s="244"/>
      <c r="BX29" s="244"/>
      <c r="BY29" s="244"/>
      <c r="BZ29" s="244"/>
      <c r="CA29" s="244"/>
      <c r="CB29" s="244"/>
      <c r="CC29" s="244"/>
      <c r="CD29" s="244"/>
      <c r="CE29" s="244"/>
      <c r="CF29" s="244"/>
      <c r="CG29" s="244"/>
      <c r="CH29" s="244"/>
      <c r="CI29" s="244"/>
      <c r="CJ29" s="244"/>
      <c r="CK29" s="244"/>
      <c r="CL29" s="1217"/>
      <c r="CM29" s="244" t="str">
        <f>"「"&amp;$A$683&amp;" "&amp;$D$683&amp;"」"</f>
        <v>「9.5. 金型保守情報の年度データがある場合」</v>
      </c>
      <c r="CN29" s="244"/>
      <c r="CO29" s="244"/>
      <c r="CP29" s="244"/>
      <c r="CQ29" s="244"/>
      <c r="CR29" s="244"/>
      <c r="CS29" s="244"/>
      <c r="CT29" s="244"/>
      <c r="CU29" s="244"/>
      <c r="CV29" s="1513"/>
      <c r="CW29" s="1264"/>
      <c r="CX29" s="1514"/>
      <c r="CY29" s="1514"/>
      <c r="CZ29" s="1514"/>
      <c r="DA29" s="1514"/>
      <c r="DB29" s="1514"/>
      <c r="DC29" s="1514"/>
      <c r="DD29" s="1991"/>
      <c r="DE29" s="1992"/>
      <c r="DF29" s="1992"/>
      <c r="DG29" s="1993"/>
      <c r="DH29" s="1564"/>
      <c r="DI29" s="1564"/>
      <c r="DJ29" s="1564"/>
      <c r="DK29" s="1564"/>
      <c r="DL29" s="1564"/>
      <c r="DM29" s="1564"/>
      <c r="DN29" s="1564"/>
      <c r="DO29" s="1564"/>
      <c r="DP29" s="1564"/>
      <c r="DQ29" s="1564"/>
      <c r="DR29" s="1584"/>
    </row>
    <row r="30" spans="1:122" ht="15" customHeight="1">
      <c r="A30" s="128"/>
      <c r="B30" s="1236"/>
      <c r="C30" s="1236"/>
      <c r="D30" s="1236"/>
      <c r="E30" s="1236"/>
      <c r="F30" s="1236"/>
      <c r="G30" s="1236"/>
      <c r="H30" s="1236"/>
      <c r="I30" s="1236"/>
      <c r="J30" s="1236"/>
      <c r="K30" s="1236"/>
      <c r="L30" s="1236"/>
      <c r="M30" s="1236"/>
      <c r="N30" s="824"/>
      <c r="O30" s="1236"/>
      <c r="P30" s="1236"/>
      <c r="Q30" s="1236"/>
      <c r="R30" s="1249"/>
      <c r="S30" s="1236"/>
      <c r="T30" s="1236"/>
      <c r="U30" s="1236"/>
      <c r="V30" s="1236"/>
      <c r="W30" s="1236"/>
      <c r="X30" s="1236"/>
      <c r="Y30" s="1236"/>
      <c r="Z30" s="1236"/>
      <c r="AA30" s="1236"/>
      <c r="AB30" s="1236"/>
      <c r="AC30" s="1236"/>
      <c r="AD30" s="1236"/>
      <c r="AE30" s="1236"/>
      <c r="AF30" s="1236"/>
      <c r="AG30" s="1236"/>
      <c r="AH30" s="73"/>
      <c r="AI30" s="1265"/>
      <c r="AJ30" s="1264"/>
      <c r="AK30" s="1264"/>
      <c r="AL30" s="1264"/>
      <c r="AM30" s="1264"/>
      <c r="AN30" s="823"/>
      <c r="AO30" s="1264"/>
      <c r="AP30" s="1264"/>
      <c r="AQ30" s="1264"/>
      <c r="AR30" s="1264"/>
      <c r="AS30" s="1264"/>
      <c r="AT30" s="1264"/>
      <c r="AU30" s="1264"/>
      <c r="AV30" s="1264"/>
      <c r="AW30" s="1242"/>
      <c r="AX30" s="1266"/>
      <c r="AY30" s="307"/>
      <c r="BA30" s="192">
        <f t="shared" si="6"/>
        <v>1</v>
      </c>
      <c r="BD30" s="192"/>
      <c r="BE30" s="80"/>
      <c r="BF30" s="80"/>
      <c r="BG30" s="559" t="str">
        <f t="shared" ca="1" si="0"/>
        <v/>
      </c>
      <c r="BH30" s="560" t="str">
        <f t="shared" ca="1" si="1"/>
        <v/>
      </c>
      <c r="BI30" s="560" t="str">
        <f t="shared" ca="1" si="2"/>
        <v/>
      </c>
      <c r="BJ30" s="560" t="str">
        <f t="shared" ca="1" si="3"/>
        <v/>
      </c>
      <c r="BK30" s="560" t="str">
        <f t="shared" ca="1" si="4"/>
        <v/>
      </c>
      <c r="BL30" s="561" t="str">
        <f t="shared" ca="1" si="5"/>
        <v/>
      </c>
      <c r="BQ30" s="465"/>
      <c r="BR30" s="1219" t="str">
        <f>"「共通仕様」"&amp;共通仕様!$BR$13</f>
        <v>「共通仕様」「23. 費用発生マスタ表示処理」</v>
      </c>
      <c r="BS30" s="244"/>
      <c r="BT30" s="244"/>
      <c r="BU30" s="244"/>
      <c r="BV30" s="244"/>
      <c r="BW30" s="1219"/>
      <c r="BX30" s="1219"/>
      <c r="BY30" s="1219"/>
      <c r="BZ30" s="244"/>
      <c r="CA30" s="244"/>
      <c r="CB30" s="244"/>
      <c r="CC30" s="244"/>
      <c r="CD30" s="244"/>
      <c r="CE30" s="244"/>
      <c r="CF30" s="244"/>
      <c r="CG30" s="244"/>
      <c r="CH30" s="244"/>
      <c r="CI30" s="244"/>
      <c r="CJ30" s="244"/>
      <c r="CK30" s="244"/>
      <c r="CL30" s="1217"/>
      <c r="CM30" s="244"/>
      <c r="CN30" s="244" t="str">
        <f>"「"&amp;$A$685&amp;" "&amp;$E$685&amp;"」"</f>
        <v>「9.5.1. データ更新された生産推移データ取得」</v>
      </c>
      <c r="CO30" s="244"/>
      <c r="CP30" s="244"/>
      <c r="CQ30" s="244"/>
      <c r="CR30" s="244"/>
      <c r="CS30" s="244"/>
      <c r="CT30" s="244"/>
      <c r="CU30" s="244"/>
      <c r="CV30" s="1513"/>
      <c r="CW30" s="1264"/>
      <c r="CX30" s="1514"/>
      <c r="CY30" s="1514"/>
      <c r="CZ30" s="1514"/>
      <c r="DA30" s="1514"/>
      <c r="DB30" s="1514"/>
      <c r="DC30" s="1514"/>
      <c r="DD30" s="1991"/>
      <c r="DE30" s="1992"/>
      <c r="DF30" s="1992"/>
      <c r="DG30" s="1993"/>
      <c r="DH30" s="1564"/>
      <c r="DI30" s="1564"/>
      <c r="DJ30" s="1564"/>
      <c r="DK30" s="1564"/>
      <c r="DL30" s="1564"/>
      <c r="DM30" s="1564"/>
      <c r="DN30" s="1564"/>
      <c r="DO30" s="1564"/>
      <c r="DP30" s="1564"/>
      <c r="DQ30" s="1564"/>
      <c r="DR30" s="1584"/>
    </row>
    <row r="31" spans="1:122" ht="15" customHeight="1">
      <c r="A31" s="128"/>
      <c r="B31" s="1236"/>
      <c r="C31" s="1236"/>
      <c r="D31" s="1236"/>
      <c r="E31" s="1236"/>
      <c r="F31" s="1236"/>
      <c r="G31" s="1236"/>
      <c r="H31" s="1236"/>
      <c r="I31" s="1236"/>
      <c r="J31" s="1236"/>
      <c r="K31" s="1236"/>
      <c r="L31" s="1236"/>
      <c r="M31" s="1236"/>
      <c r="N31" s="824"/>
      <c r="O31" s="1236"/>
      <c r="P31" s="1236"/>
      <c r="Q31" s="1236"/>
      <c r="R31" s="1249"/>
      <c r="S31" s="1236"/>
      <c r="T31" s="1236"/>
      <c r="U31" s="1236"/>
      <c r="V31" s="1236"/>
      <c r="W31" s="1236"/>
      <c r="X31" s="1236"/>
      <c r="Y31" s="1236"/>
      <c r="Z31" s="1236"/>
      <c r="AA31" s="1236"/>
      <c r="AB31" s="1236"/>
      <c r="AC31" s="1236"/>
      <c r="AD31" s="1236"/>
      <c r="AE31" s="1236"/>
      <c r="AF31" s="1236"/>
      <c r="AG31" s="1236"/>
      <c r="AH31" s="73"/>
      <c r="AI31" s="1241"/>
      <c r="AJ31" s="1264"/>
      <c r="AK31" s="1264"/>
      <c r="AL31" s="1264"/>
      <c r="AM31" s="1264"/>
      <c r="AN31" s="823"/>
      <c r="AO31" s="1264"/>
      <c r="AP31" s="1264"/>
      <c r="AQ31" s="1264"/>
      <c r="AR31" s="1264"/>
      <c r="AS31" s="1264"/>
      <c r="AT31" s="1264"/>
      <c r="AU31" s="1264"/>
      <c r="AV31" s="1264"/>
      <c r="AW31" s="1242"/>
      <c r="AX31" s="1266"/>
      <c r="AY31" s="307"/>
      <c r="BA31" s="192">
        <f t="shared" si="6"/>
        <v>1</v>
      </c>
      <c r="BD31" s="192"/>
      <c r="BE31" s="80"/>
      <c r="BF31" s="80"/>
      <c r="BG31" s="559" t="str">
        <f t="shared" ca="1" si="0"/>
        <v/>
      </c>
      <c r="BH31" s="560" t="str">
        <f t="shared" ca="1" si="1"/>
        <v/>
      </c>
      <c r="BI31" s="560" t="str">
        <f t="shared" ca="1" si="2"/>
        <v/>
      </c>
      <c r="BJ31" s="560" t="str">
        <f t="shared" ca="1" si="3"/>
        <v/>
      </c>
      <c r="BK31" s="560" t="str">
        <f t="shared" ca="1" si="4"/>
        <v/>
      </c>
      <c r="BL31" s="561" t="str">
        <f t="shared" ca="1" si="5"/>
        <v/>
      </c>
      <c r="BQ31" s="465"/>
      <c r="BR31" s="1219" t="str">
        <f>"「共通仕様」"&amp;共通仕様!$BR$16</f>
        <v>「共通仕様」「24. 現象マスタ表示処理」</v>
      </c>
      <c r="BS31" s="244"/>
      <c r="BT31" s="244"/>
      <c r="BU31" s="244"/>
      <c r="BV31" s="244"/>
      <c r="BW31" s="1219"/>
      <c r="BX31" s="244"/>
      <c r="BY31" s="1219"/>
      <c r="BZ31" s="244"/>
      <c r="CA31" s="244"/>
      <c r="CB31" s="244"/>
      <c r="CC31" s="244"/>
      <c r="CD31" s="244"/>
      <c r="CE31" s="244"/>
      <c r="CF31" s="244"/>
      <c r="CG31" s="244"/>
      <c r="CH31" s="244"/>
      <c r="CI31" s="244"/>
      <c r="CJ31" s="244"/>
      <c r="CK31" s="244"/>
      <c r="CN31" s="244" t="str">
        <f>"「"&amp;$A$710&amp;" "&amp;$E$710&amp;"」"</f>
        <v>「9.5.3. 金型保守情報月データ確認」</v>
      </c>
      <c r="CU31" s="244"/>
      <c r="CV31" s="1513"/>
      <c r="CW31" s="1264"/>
      <c r="CX31" s="1514"/>
      <c r="CY31" s="1514"/>
      <c r="CZ31" s="1514"/>
      <c r="DA31" s="1514"/>
      <c r="DB31" s="1514"/>
      <c r="DC31" s="1514"/>
      <c r="DD31" s="1991"/>
      <c r="DE31" s="1992"/>
      <c r="DF31" s="1992"/>
      <c r="DG31" s="1993"/>
      <c r="DH31" s="1564"/>
      <c r="DI31" s="1564"/>
      <c r="DJ31" s="1564"/>
      <c r="DK31" s="1564"/>
      <c r="DL31" s="1564"/>
      <c r="DM31" s="1564"/>
      <c r="DN31" s="1564"/>
      <c r="DO31" s="1564"/>
      <c r="DP31" s="1564"/>
      <c r="DQ31" s="1564"/>
      <c r="DR31" s="1584"/>
    </row>
    <row r="32" spans="1:122" ht="15" customHeight="1">
      <c r="A32" s="128"/>
      <c r="B32" s="1236"/>
      <c r="C32" s="1236"/>
      <c r="D32" s="1236"/>
      <c r="E32" s="1236"/>
      <c r="F32" s="1236"/>
      <c r="G32" s="1236"/>
      <c r="H32" s="1236"/>
      <c r="I32" s="1236"/>
      <c r="J32" s="1236"/>
      <c r="K32" s="1236"/>
      <c r="L32" s="1236"/>
      <c r="M32" s="1236"/>
      <c r="N32" s="824"/>
      <c r="O32" s="1236"/>
      <c r="P32" s="1236"/>
      <c r="Q32" s="1236"/>
      <c r="R32" s="1249"/>
      <c r="S32" s="1236"/>
      <c r="T32" s="1236"/>
      <c r="U32" s="1236"/>
      <c r="V32" s="1236"/>
      <c r="W32" s="1236"/>
      <c r="X32" s="1236"/>
      <c r="Y32" s="1236"/>
      <c r="Z32" s="1236"/>
      <c r="AA32" s="1236"/>
      <c r="AB32" s="1236"/>
      <c r="AC32" s="1236"/>
      <c r="AD32" s="1236"/>
      <c r="AE32" s="1236"/>
      <c r="AF32" s="1236"/>
      <c r="AG32" s="1236"/>
      <c r="AH32" s="73"/>
      <c r="AI32" s="1265"/>
      <c r="AJ32" s="1264"/>
      <c r="AK32" s="1264"/>
      <c r="AL32" s="1264"/>
      <c r="AM32" s="1264"/>
      <c r="AN32" s="823"/>
      <c r="AO32" s="1264"/>
      <c r="AP32" s="1264"/>
      <c r="AQ32" s="1264"/>
      <c r="AR32" s="1264"/>
      <c r="AS32" s="1264"/>
      <c r="AT32" s="1264"/>
      <c r="AU32" s="1264"/>
      <c r="AV32" s="1264"/>
      <c r="AW32" s="1242"/>
      <c r="AX32" s="1266"/>
      <c r="AY32" s="307"/>
      <c r="BA32" s="192">
        <f t="shared" si="6"/>
        <v>1</v>
      </c>
      <c r="BD32" s="192"/>
      <c r="BE32" s="192"/>
      <c r="BF32" s="192"/>
      <c r="BG32" s="559" t="str">
        <f t="shared" ca="1" si="0"/>
        <v/>
      </c>
      <c r="BH32" s="560" t="str">
        <f t="shared" ca="1" si="1"/>
        <v/>
      </c>
      <c r="BI32" s="560" t="str">
        <f t="shared" ca="1" si="2"/>
        <v/>
      </c>
      <c r="BJ32" s="560" t="str">
        <f t="shared" ca="1" si="3"/>
        <v/>
      </c>
      <c r="BK32" s="560" t="str">
        <f t="shared" ca="1" si="4"/>
        <v/>
      </c>
      <c r="BL32" s="561" t="str">
        <f t="shared" ca="1" si="5"/>
        <v/>
      </c>
      <c r="BM32" s="465"/>
      <c r="BN32" s="465"/>
      <c r="BO32" s="465"/>
      <c r="BP32" s="465"/>
      <c r="BQ32" s="465"/>
      <c r="BR32" s="1219" t="str">
        <f>"「共通仕様」"&amp;共通仕様!$BR$19</f>
        <v>「共通仕様」「25. 原因マスタ表示処理」</v>
      </c>
      <c r="BS32" s="244"/>
      <c r="BT32" s="244"/>
      <c r="BU32" s="244"/>
      <c r="BV32" s="244"/>
      <c r="BW32" s="1219"/>
      <c r="BX32" s="244"/>
      <c r="BY32" s="244"/>
      <c r="BZ32" s="244"/>
      <c r="CA32" s="244"/>
      <c r="CB32" s="244"/>
      <c r="CC32" s="244"/>
      <c r="CD32" s="244"/>
      <c r="CE32" s="244"/>
      <c r="CF32" s="244"/>
      <c r="CG32" s="244"/>
      <c r="CH32" s="244"/>
      <c r="CI32" s="244"/>
      <c r="CJ32" s="244"/>
      <c r="CK32" s="244"/>
      <c r="CL32" s="244"/>
      <c r="CM32" s="1219"/>
      <c r="CN32" s="244" t="str">
        <f>"「"&amp;$A$718&amp;" "&amp;$E$718&amp;"」"</f>
        <v>「9.5.4. 金型保守情報月データ作成」</v>
      </c>
      <c r="CO32" s="244"/>
      <c r="CP32" s="244"/>
      <c r="CQ32" s="244"/>
      <c r="CR32" s="244"/>
      <c r="CS32" s="244"/>
      <c r="CT32" s="244"/>
      <c r="CU32" s="244"/>
      <c r="CV32" s="1513"/>
      <c r="CW32" s="1264"/>
      <c r="CX32" s="1514"/>
      <c r="CY32" s="1514"/>
      <c r="CZ32" s="1514"/>
      <c r="DA32" s="1514"/>
      <c r="DB32" s="1514"/>
      <c r="DC32" s="1514"/>
      <c r="DD32" s="1991"/>
      <c r="DE32" s="1992"/>
      <c r="DF32" s="1992"/>
      <c r="DG32" s="1993"/>
      <c r="DH32" s="1564"/>
      <c r="DI32" s="1564"/>
      <c r="DJ32" s="1564"/>
      <c r="DK32" s="1564"/>
      <c r="DL32" s="1564"/>
      <c r="DM32" s="1564"/>
      <c r="DN32" s="1564"/>
      <c r="DO32" s="1564"/>
      <c r="DP32" s="1564"/>
      <c r="DQ32" s="1564"/>
      <c r="DR32" s="1584"/>
    </row>
    <row r="33" spans="1:122" ht="15" customHeight="1" thickBot="1">
      <c r="A33" s="130"/>
      <c r="B33" s="68"/>
      <c r="C33" s="68"/>
      <c r="D33" s="68"/>
      <c r="E33" s="68"/>
      <c r="F33" s="68"/>
      <c r="G33" s="68"/>
      <c r="H33" s="68"/>
      <c r="I33" s="68"/>
      <c r="J33" s="68"/>
      <c r="K33" s="68"/>
      <c r="L33" s="68"/>
      <c r="M33" s="68"/>
      <c r="N33" s="69"/>
      <c r="O33" s="68"/>
      <c r="P33" s="68"/>
      <c r="Q33" s="68"/>
      <c r="R33" s="70"/>
      <c r="S33" s="68"/>
      <c r="T33" s="68"/>
      <c r="U33" s="68"/>
      <c r="V33" s="68"/>
      <c r="W33" s="68"/>
      <c r="X33" s="68"/>
      <c r="Y33" s="68"/>
      <c r="Z33" s="68"/>
      <c r="AA33" s="68"/>
      <c r="AB33" s="68"/>
      <c r="AC33" s="68"/>
      <c r="AD33" s="68"/>
      <c r="AE33" s="68"/>
      <c r="AF33" s="68"/>
      <c r="AG33" s="68"/>
      <c r="AH33" s="131"/>
      <c r="AI33" s="1265"/>
      <c r="AJ33" s="1264"/>
      <c r="AK33" s="1264"/>
      <c r="AL33" s="1264"/>
      <c r="AM33" s="1264"/>
      <c r="AN33" s="823"/>
      <c r="AO33" s="1264"/>
      <c r="AP33" s="1264"/>
      <c r="AQ33" s="1264"/>
      <c r="AR33" s="1264"/>
      <c r="AS33" s="1264"/>
      <c r="AT33" s="1264"/>
      <c r="AU33" s="1264"/>
      <c r="AV33" s="1264"/>
      <c r="AW33" s="1242"/>
      <c r="AX33" s="1266"/>
      <c r="AY33" s="307"/>
      <c r="BA33" s="192">
        <f t="shared" si="6"/>
        <v>1</v>
      </c>
      <c r="BD33" s="192"/>
      <c r="BE33" s="192"/>
      <c r="BF33" s="192"/>
      <c r="BG33" s="559" t="str">
        <f t="shared" ca="1" si="0"/>
        <v/>
      </c>
      <c r="BH33" s="560" t="str">
        <f t="shared" ca="1" si="1"/>
        <v/>
      </c>
      <c r="BI33" s="560" t="str">
        <f t="shared" ca="1" si="2"/>
        <v/>
      </c>
      <c r="BJ33" s="560" t="str">
        <f t="shared" ca="1" si="3"/>
        <v/>
      </c>
      <c r="BK33" s="560" t="str">
        <f t="shared" ca="1" si="4"/>
        <v/>
      </c>
      <c r="BL33" s="561" t="str">
        <f t="shared" ca="1" si="5"/>
        <v/>
      </c>
      <c r="BM33" s="465" t="str">
        <f ca="1">IF(BA33&lt;&gt;"",IF(MID(_xlfn.FORMULATEXT(BA33),SEARCH("[",_xlfn.FORMULATEXT(BA33))+1,SEARCH("]",_xlfn.FORMULATEXT(BA33))-(SEARCH("[",_xlfn.FORMULATEXT(BA33))+1))="-1","",1),"")</f>
        <v/>
      </c>
      <c r="BN33" s="465"/>
      <c r="BO33" s="465"/>
      <c r="BP33" s="465"/>
      <c r="BQ33" s="465"/>
      <c r="BR33" s="1219" t="str">
        <f>"「共通仕様」"&amp;共通仕様!$BR$22</f>
        <v>「共通仕様」「26. 工程名称マスタ表示処理」</v>
      </c>
      <c r="BS33" s="244"/>
      <c r="BT33" s="244"/>
      <c r="BU33" s="244"/>
      <c r="BV33" s="1219"/>
      <c r="BW33" s="244"/>
      <c r="BX33" s="1219"/>
      <c r="BY33" s="244"/>
      <c r="BZ33" s="244"/>
      <c r="CA33" s="244"/>
      <c r="CB33" s="244"/>
      <c r="CC33" s="244"/>
      <c r="CD33" s="244"/>
      <c r="CE33" s="244"/>
      <c r="CF33" s="244"/>
      <c r="CG33" s="244"/>
      <c r="CH33" s="244"/>
      <c r="CI33" s="244"/>
      <c r="CJ33" s="244"/>
      <c r="CK33" s="244"/>
      <c r="CN33" s="244" t="str">
        <f>"「"&amp;$A$741&amp;" "&amp;$E$741&amp;"」"</f>
        <v>「9.5.5. 金型保守情報月データ更新」</v>
      </c>
      <c r="CQ33" s="244"/>
      <c r="CR33" s="244"/>
      <c r="CS33" s="244"/>
      <c r="CT33" s="244"/>
      <c r="CU33" s="244"/>
      <c r="CV33" s="1513"/>
      <c r="CW33" s="1264"/>
      <c r="CX33" s="1514"/>
      <c r="CY33" s="1514"/>
      <c r="CZ33" s="1514"/>
      <c r="DA33" s="1514"/>
      <c r="DB33" s="1514"/>
      <c r="DC33" s="1514"/>
      <c r="DD33" s="1991"/>
      <c r="DE33" s="1992"/>
      <c r="DF33" s="1992"/>
      <c r="DG33" s="1993"/>
      <c r="DH33" s="1564"/>
      <c r="DI33" s="1564"/>
      <c r="DJ33" s="1564"/>
      <c r="DK33" s="1564"/>
      <c r="DL33" s="1564"/>
      <c r="DM33" s="1564"/>
      <c r="DN33" s="1564"/>
      <c r="DO33" s="1564"/>
      <c r="DP33" s="1564"/>
      <c r="DQ33" s="1564"/>
      <c r="DR33" s="1584"/>
    </row>
    <row r="34" spans="1:122" ht="15" customHeight="1">
      <c r="A34" s="1770" t="str">
        <f>BA34&amp;"."</f>
        <v>2.</v>
      </c>
      <c r="B34" s="2081"/>
      <c r="C34" s="1349" t="s">
        <v>1722</v>
      </c>
      <c r="D34" s="1349"/>
      <c r="E34" s="1349"/>
      <c r="F34" s="1349"/>
      <c r="G34" s="1349"/>
      <c r="H34" s="1349"/>
      <c r="I34" s="1349"/>
      <c r="J34" s="1349"/>
      <c r="K34" s="1349"/>
      <c r="L34" s="1349"/>
      <c r="M34" s="1349"/>
      <c r="N34" s="1349"/>
      <c r="O34" s="1349"/>
      <c r="P34" s="1349"/>
      <c r="Q34" s="1349"/>
      <c r="R34" s="1349"/>
      <c r="S34" s="1349"/>
      <c r="T34" s="1349"/>
      <c r="U34" s="1349"/>
      <c r="V34" s="1349"/>
      <c r="W34" s="1349"/>
      <c r="X34" s="1349"/>
      <c r="Y34" s="1349"/>
      <c r="Z34" s="1349"/>
      <c r="AA34" s="1349"/>
      <c r="AB34" s="1349"/>
      <c r="AC34" s="1349"/>
      <c r="AD34" s="1349"/>
      <c r="AE34" s="1349"/>
      <c r="AF34" s="1349"/>
      <c r="AG34" s="1349"/>
      <c r="AH34" s="1349"/>
      <c r="AI34" s="1349"/>
      <c r="AJ34" s="1349"/>
      <c r="AK34" s="1349"/>
      <c r="AL34" s="1349"/>
      <c r="AM34" s="1349"/>
      <c r="AN34" s="1349"/>
      <c r="AO34" s="1349"/>
      <c r="AP34" s="1349"/>
      <c r="AQ34" s="1349"/>
      <c r="AR34" s="1349"/>
      <c r="AS34" s="1349"/>
      <c r="AT34" s="1349"/>
      <c r="AU34" s="1349"/>
      <c r="AV34" s="1349"/>
      <c r="AW34" s="1349"/>
      <c r="AX34" s="1349"/>
      <c r="AY34" s="1350"/>
      <c r="BA34" s="193">
        <f>BA33+1</f>
        <v>2</v>
      </c>
      <c r="BD34" s="192"/>
      <c r="BE34" s="192"/>
      <c r="BF34" s="192"/>
      <c r="BG34" s="559" t="str">
        <f t="shared" ca="1" si="0"/>
        <v/>
      </c>
      <c r="BH34" s="560" t="str">
        <f t="shared" ca="1" si="1"/>
        <v/>
      </c>
      <c r="BI34" s="560" t="str">
        <f t="shared" ca="1" si="2"/>
        <v/>
      </c>
      <c r="BJ34" s="560" t="str">
        <f t="shared" ca="1" si="3"/>
        <v/>
      </c>
      <c r="BK34" s="560" t="str">
        <f t="shared" ca="1" si="4"/>
        <v/>
      </c>
      <c r="BL34" s="561" t="str">
        <f t="shared" ca="1" si="5"/>
        <v/>
      </c>
      <c r="BM34" s="465"/>
      <c r="BN34" s="465"/>
      <c r="BO34" s="465"/>
      <c r="BP34" s="465"/>
      <c r="BQ34" s="465"/>
      <c r="BR34" s="1219"/>
      <c r="BS34" s="244"/>
      <c r="BT34" s="1219" t="str">
        <f>"「共通仕様」"&amp;共通仕様!$BT$23</f>
        <v>「共通仕様」「26.3.1. 工程名称マスタデータ取得・設定」</v>
      </c>
      <c r="BU34" s="244"/>
      <c r="BV34" s="1219"/>
      <c r="BW34" s="244"/>
      <c r="BX34" s="244"/>
      <c r="BY34" s="244"/>
      <c r="BZ34" s="244"/>
      <c r="CA34" s="244"/>
      <c r="CB34" s="244"/>
      <c r="CC34" s="244"/>
      <c r="CD34" s="244"/>
      <c r="CE34" s="244"/>
      <c r="CF34" s="244"/>
      <c r="CG34" s="244"/>
      <c r="CH34" s="244"/>
      <c r="CI34" s="244"/>
      <c r="CJ34" s="244"/>
      <c r="CK34" s="244"/>
      <c r="CL34" s="244" t="str">
        <f>"「"&amp;$A$795&amp;" "&amp;$C$795&amp;"」"</f>
        <v>「10. 大日程データによる金型保守情報作成及び更新」</v>
      </c>
      <c r="CM34" s="1219"/>
      <c r="CN34" s="244"/>
      <c r="CO34" s="244"/>
      <c r="CP34" s="244"/>
      <c r="CQ34" s="244"/>
      <c r="CR34" s="244"/>
      <c r="CS34" s="244"/>
      <c r="CT34" s="244"/>
      <c r="CU34" s="244"/>
      <c r="CV34" s="1528"/>
      <c r="CW34" s="1529"/>
      <c r="CX34" s="1560"/>
      <c r="CY34" s="1560"/>
      <c r="CZ34" s="1560"/>
      <c r="DA34" s="1560"/>
      <c r="DB34" s="1560"/>
      <c r="DC34" s="1560"/>
      <c r="DD34" s="1991"/>
      <c r="DE34" s="1992"/>
      <c r="DF34" s="1992"/>
      <c r="DG34" s="1993"/>
      <c r="DH34" s="1564"/>
      <c r="DI34" s="1564"/>
      <c r="DJ34" s="1564"/>
      <c r="DK34" s="1564"/>
      <c r="DL34" s="1564"/>
      <c r="DM34" s="1564"/>
      <c r="DN34" s="1564"/>
      <c r="DO34" s="1564"/>
      <c r="DP34" s="1564"/>
      <c r="DQ34" s="1564"/>
      <c r="DR34" s="1584"/>
    </row>
    <row r="35" spans="1:122" ht="15" customHeight="1">
      <c r="A35" s="1762" t="str">
        <f>BA35&amp;"."&amp;BB35</f>
        <v>2.1</v>
      </c>
      <c r="B35" s="1763"/>
      <c r="C35" s="1763"/>
      <c r="D35" s="225" t="s">
        <v>2147</v>
      </c>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c r="AH35" s="225"/>
      <c r="AI35" s="225"/>
      <c r="AJ35" s="225"/>
      <c r="AK35" s="405"/>
      <c r="AL35" s="405"/>
      <c r="AM35" s="405"/>
      <c r="AN35" s="405"/>
      <c r="AO35" s="405"/>
      <c r="AP35" s="405"/>
      <c r="AQ35" s="405"/>
      <c r="AR35" s="405"/>
      <c r="AS35" s="405"/>
      <c r="AT35" s="405"/>
      <c r="AU35" s="405"/>
      <c r="AV35" s="225"/>
      <c r="AW35" s="225"/>
      <c r="AX35" s="225"/>
      <c r="AY35" s="223"/>
      <c r="BA35" s="192">
        <f>BA34</f>
        <v>2</v>
      </c>
      <c r="BB35" s="193">
        <f>BB34+1</f>
        <v>1</v>
      </c>
      <c r="BD35" s="192"/>
      <c r="BE35" s="192"/>
      <c r="BF35" s="192"/>
      <c r="BG35" s="559" t="str">
        <f t="shared" ca="1" si="0"/>
        <v/>
      </c>
      <c r="BH35" s="560" t="str">
        <f t="shared" ca="1" si="1"/>
        <v/>
      </c>
      <c r="BI35" s="560" t="str">
        <f t="shared" ca="1" si="2"/>
        <v/>
      </c>
      <c r="BJ35" s="560" t="str">
        <f t="shared" ca="1" si="3"/>
        <v/>
      </c>
      <c r="BK35" s="560" t="str">
        <f t="shared" ca="1" si="4"/>
        <v/>
      </c>
      <c r="BL35" s="561" t="str">
        <f t="shared" ca="1" si="5"/>
        <v/>
      </c>
      <c r="BM35" s="465"/>
      <c r="BN35" s="465"/>
      <c r="BO35" s="465"/>
      <c r="BP35" s="465"/>
      <c r="BQ35" s="465"/>
      <c r="BR35" s="1219"/>
      <c r="BS35" s="244"/>
      <c r="BT35" s="244"/>
      <c r="BU35" s="1219" t="str">
        <f>"「共通仕様」"&amp;共通仕様!$BU$24</f>
        <v>「共通仕様」「26.3.1.①. 工程名称マスタデータ取得・設定 抽出条件に稼働日が指定されている場合」</v>
      </c>
      <c r="BV35" s="1219"/>
      <c r="BW35" s="244"/>
      <c r="BX35" s="244"/>
      <c r="BY35" s="244"/>
      <c r="BZ35" s="244"/>
      <c r="CA35" s="244"/>
      <c r="CB35" s="244"/>
      <c r="CC35" s="244"/>
      <c r="CD35" s="244"/>
      <c r="CE35" s="244"/>
      <c r="CF35" s="244"/>
      <c r="CG35" s="244"/>
      <c r="CH35" s="244"/>
      <c r="CI35" s="244"/>
      <c r="CJ35" s="244"/>
      <c r="CK35" s="244"/>
      <c r="CL35" s="244"/>
      <c r="CM35" s="244" t="str">
        <f>"「"&amp;$A$797&amp;" "&amp;$D$797&amp;"」"</f>
        <v>「10.1. 処理開始ログ出力」</v>
      </c>
      <c r="CN35" s="244"/>
      <c r="CO35" s="244"/>
      <c r="CP35" s="244"/>
      <c r="CQ35" s="244"/>
      <c r="CR35" s="244"/>
      <c r="CS35" s="244"/>
      <c r="CT35" s="244"/>
      <c r="CU35" s="244"/>
      <c r="CV35" s="1528"/>
      <c r="CW35" s="1529"/>
      <c r="CX35" s="1560"/>
      <c r="CY35" s="1560"/>
      <c r="CZ35" s="1560"/>
      <c r="DA35" s="1560"/>
      <c r="DB35" s="1560"/>
      <c r="DC35" s="1560"/>
      <c r="DD35" s="1991"/>
      <c r="DE35" s="1992"/>
      <c r="DF35" s="1992"/>
      <c r="DG35" s="1993"/>
      <c r="DH35" s="1564"/>
      <c r="DI35" s="1564"/>
      <c r="DJ35" s="1564"/>
      <c r="DK35" s="1564"/>
      <c r="DL35" s="1564"/>
      <c r="DM35" s="1564"/>
      <c r="DN35" s="1564"/>
      <c r="DO35" s="1564"/>
      <c r="DP35" s="1564"/>
      <c r="DQ35" s="1564"/>
      <c r="DR35" s="1584"/>
    </row>
    <row r="36" spans="1:122" ht="15" customHeight="1">
      <c r="A36" s="1315"/>
      <c r="B36" s="1316"/>
      <c r="C36" s="1316"/>
      <c r="D36" s="225"/>
      <c r="E36" s="225" t="s">
        <v>230</v>
      </c>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c r="AH36" s="225"/>
      <c r="AI36" s="225"/>
      <c r="AJ36" s="225"/>
      <c r="AK36" s="405"/>
      <c r="AL36" s="405"/>
      <c r="AM36" s="405"/>
      <c r="AN36" s="405"/>
      <c r="AO36" s="405"/>
      <c r="AP36" s="405"/>
      <c r="AQ36" s="405"/>
      <c r="AR36" s="405"/>
      <c r="AS36" s="405"/>
      <c r="AT36" s="405"/>
      <c r="AU36" s="405"/>
      <c r="AV36" s="225"/>
      <c r="AW36" s="225"/>
      <c r="AX36" s="225"/>
      <c r="AY36" s="223"/>
      <c r="BA36" s="192">
        <f t="shared" ref="BA36:BB38" si="7">BA35</f>
        <v>2</v>
      </c>
      <c r="BB36" s="193">
        <f t="shared" si="7"/>
        <v>1</v>
      </c>
      <c r="BD36" s="192"/>
      <c r="BE36" s="192"/>
      <c r="BF36" s="192"/>
      <c r="BG36" s="559"/>
      <c r="BH36" s="560"/>
      <c r="BI36" s="560"/>
      <c r="BJ36" s="560"/>
      <c r="BK36" s="560"/>
      <c r="BL36" s="561"/>
      <c r="BM36" s="465"/>
      <c r="BN36" s="465"/>
      <c r="BO36" s="465"/>
      <c r="BP36" s="465"/>
      <c r="BQ36" s="465"/>
      <c r="BR36" s="1219"/>
      <c r="BS36" s="244"/>
      <c r="BT36" s="244"/>
      <c r="BU36" s="1219" t="str">
        <f>"「共通仕様」"&amp;共通仕様!$BU$25</f>
        <v>「共通仕様」「26.3.1.②. 工程名称マスタデータ取得・設定 抽出条件に稼働日が指定されていない場合」</v>
      </c>
      <c r="BV36" s="1219"/>
      <c r="BW36" s="244"/>
      <c r="BX36" s="244"/>
      <c r="BY36" s="244"/>
      <c r="BZ36" s="244"/>
      <c r="CA36" s="244"/>
      <c r="CB36" s="244"/>
      <c r="CC36" s="244"/>
      <c r="CD36" s="244"/>
      <c r="CE36" s="244"/>
      <c r="CF36" s="244"/>
      <c r="CG36" s="244"/>
      <c r="CH36" s="244"/>
      <c r="CI36" s="244"/>
      <c r="CJ36" s="244"/>
      <c r="CK36" s="244"/>
      <c r="CL36" s="244"/>
      <c r="CM36" s="244" t="str">
        <f>"「"&amp;$A$801&amp;" "&amp;$D$801&amp;"」"</f>
        <v>「10.2. トランザクション処理」</v>
      </c>
      <c r="CN36" s="244"/>
      <c r="CO36" s="244"/>
      <c r="CP36" s="244"/>
      <c r="CQ36" s="244"/>
      <c r="CR36" s="244"/>
      <c r="CS36" s="244"/>
      <c r="CT36" s="244"/>
      <c r="CU36" s="244"/>
      <c r="CV36" s="1528"/>
      <c r="CW36" s="1529"/>
      <c r="CX36" s="1560"/>
      <c r="CY36" s="1560"/>
      <c r="CZ36" s="1560"/>
      <c r="DA36" s="1560"/>
      <c r="DB36" s="1560"/>
      <c r="DC36" s="1560"/>
      <c r="DD36" s="1991"/>
      <c r="DE36" s="1992"/>
      <c r="DF36" s="1992"/>
      <c r="DG36" s="1993"/>
      <c r="DH36" s="1564"/>
      <c r="DI36" s="1564"/>
      <c r="DJ36" s="1564"/>
      <c r="DK36" s="1564"/>
      <c r="DL36" s="1564"/>
      <c r="DM36" s="1564"/>
      <c r="DN36" s="1564"/>
      <c r="DO36" s="1564"/>
      <c r="DP36" s="1564"/>
      <c r="DQ36" s="1564"/>
      <c r="DR36" s="1584"/>
    </row>
    <row r="37" spans="1:122" s="80" customFormat="1" ht="15" customHeight="1">
      <c r="A37" s="1297"/>
      <c r="B37" s="225"/>
      <c r="C37" s="225"/>
      <c r="D37" s="225"/>
      <c r="E37" s="2082" t="s">
        <v>221</v>
      </c>
      <c r="F37" s="2079"/>
      <c r="G37" s="2079"/>
      <c r="H37" s="2079"/>
      <c r="I37" s="2079"/>
      <c r="J37" s="2079"/>
      <c r="K37" s="2079"/>
      <c r="L37" s="2079"/>
      <c r="M37" s="2079"/>
      <c r="N37" s="2079" t="s">
        <v>222</v>
      </c>
      <c r="O37" s="2079"/>
      <c r="P37" s="2079"/>
      <c r="Q37" s="2079"/>
      <c r="R37" s="2079"/>
      <c r="S37" s="2079"/>
      <c r="T37" s="2079"/>
      <c r="U37" s="2079"/>
      <c r="V37" s="2079"/>
      <c r="W37" s="2079"/>
      <c r="X37" s="2079" t="s">
        <v>88</v>
      </c>
      <c r="Y37" s="2079"/>
      <c r="Z37" s="2079"/>
      <c r="AA37" s="2079"/>
      <c r="AB37" s="2079"/>
      <c r="AC37" s="2079"/>
      <c r="AD37" s="2079"/>
      <c r="AE37" s="2079"/>
      <c r="AF37" s="2079"/>
      <c r="AG37" s="2080"/>
      <c r="AH37" s="225"/>
      <c r="AI37" s="225"/>
      <c r="AJ37" s="225"/>
      <c r="AK37" s="405"/>
      <c r="AL37" s="405"/>
      <c r="AM37" s="405"/>
      <c r="AN37" s="405"/>
      <c r="AO37" s="405"/>
      <c r="AP37" s="405"/>
      <c r="AQ37" s="405"/>
      <c r="AR37" s="405"/>
      <c r="AS37" s="405"/>
      <c r="AT37" s="405"/>
      <c r="AU37" s="405"/>
      <c r="AV37" s="225"/>
      <c r="AW37" s="225"/>
      <c r="AX37" s="225"/>
      <c r="AY37" s="223"/>
      <c r="AZ37" s="465"/>
      <c r="BA37" s="192">
        <f t="shared" si="7"/>
        <v>2</v>
      </c>
      <c r="BB37" s="192">
        <f t="shared" si="7"/>
        <v>1</v>
      </c>
      <c r="BC37" s="192"/>
      <c r="BD37" s="192"/>
      <c r="BE37" s="192"/>
      <c r="BF37" s="192"/>
      <c r="BG37" s="559" t="str">
        <f t="shared" ca="1" si="0"/>
        <v/>
      </c>
      <c r="BH37" s="560" t="str">
        <f t="shared" ca="1" si="1"/>
        <v/>
      </c>
      <c r="BI37" s="560" t="str">
        <f t="shared" ca="1" si="2"/>
        <v/>
      </c>
      <c r="BJ37" s="560" t="str">
        <f t="shared" ca="1" si="3"/>
        <v/>
      </c>
      <c r="BK37" s="560" t="str">
        <f t="shared" ca="1" si="4"/>
        <v/>
      </c>
      <c r="BL37" s="561" t="str">
        <f t="shared" ca="1" si="5"/>
        <v/>
      </c>
      <c r="BM37" s="359"/>
      <c r="BN37" s="465"/>
      <c r="BO37" s="465"/>
      <c r="BP37" s="465"/>
      <c r="BQ37" s="359"/>
      <c r="BR37" s="1219"/>
      <c r="BS37" s="1219"/>
      <c r="BT37" s="244"/>
      <c r="BU37" s="1219" t="str">
        <f>"「共通仕様」"&amp;共通仕様!$BU$26</f>
        <v>「共通仕様」「26.3.1.③. 工程名称マスタデータ取得・設定 抽出条件の指定がない場合」</v>
      </c>
      <c r="BV37" s="1219"/>
      <c r="BW37" s="244"/>
      <c r="BX37" s="244"/>
      <c r="BY37" s="244"/>
      <c r="BZ37" s="244"/>
      <c r="CA37" s="244"/>
      <c r="CB37" s="244"/>
      <c r="CC37" s="244"/>
      <c r="CD37" s="244"/>
      <c r="CE37" s="244"/>
      <c r="CF37" s="244"/>
      <c r="CG37" s="244"/>
      <c r="CH37" s="244"/>
      <c r="CI37" s="244"/>
      <c r="CJ37" s="244"/>
      <c r="CK37" s="244"/>
      <c r="CL37" s="244"/>
      <c r="CM37" s="244"/>
      <c r="CN37" s="244"/>
      <c r="CO37" s="244"/>
      <c r="CP37" s="244"/>
      <c r="CQ37" s="244"/>
      <c r="CR37" s="244"/>
      <c r="CS37" s="244"/>
      <c r="CT37" s="244"/>
      <c r="CU37" s="244"/>
      <c r="CV37" s="1528"/>
      <c r="CW37" s="1529"/>
      <c r="CX37" s="1560"/>
      <c r="CY37" s="1560"/>
      <c r="CZ37" s="1560"/>
      <c r="DA37" s="1560"/>
      <c r="DB37" s="1560"/>
      <c r="DC37" s="1560"/>
      <c r="DD37" s="1991"/>
      <c r="DE37" s="1992"/>
      <c r="DF37" s="1992"/>
      <c r="DG37" s="1993"/>
      <c r="DH37" s="1564"/>
      <c r="DI37" s="1564"/>
      <c r="DJ37" s="1564"/>
      <c r="DK37" s="1564"/>
      <c r="DL37" s="1564"/>
      <c r="DM37" s="1564"/>
      <c r="DN37" s="1564"/>
      <c r="DO37" s="1564"/>
      <c r="DP37" s="1564"/>
      <c r="DQ37" s="1564"/>
      <c r="DR37" s="1584"/>
    </row>
    <row r="38" spans="1:122" s="80" customFormat="1" ht="15" customHeight="1">
      <c r="A38" s="1297"/>
      <c r="B38" s="225"/>
      <c r="C38" s="225"/>
      <c r="D38" s="225"/>
      <c r="E38" s="1351" t="s">
        <v>1723</v>
      </c>
      <c r="F38" s="1291"/>
      <c r="G38" s="1291"/>
      <c r="H38" s="1291"/>
      <c r="I38" s="1291"/>
      <c r="J38" s="1291"/>
      <c r="K38" s="1291"/>
      <c r="L38" s="1291"/>
      <c r="M38" s="1352"/>
      <c r="N38" s="1307" t="str">
        <f>""""&amp;表紙!$BA$3&amp;""""</f>
        <v>"21K4002001"</v>
      </c>
      <c r="O38" s="1291"/>
      <c r="P38" s="1291"/>
      <c r="Q38" s="1291"/>
      <c r="R38" s="1291"/>
      <c r="S38" s="1291"/>
      <c r="T38" s="1291"/>
      <c r="U38" s="1291"/>
      <c r="V38" s="1291"/>
      <c r="W38" s="1352"/>
      <c r="X38" s="1307" t="s">
        <v>112</v>
      </c>
      <c r="Y38" s="1291"/>
      <c r="Z38" s="1291"/>
      <c r="AA38" s="1291"/>
      <c r="AB38" s="1291"/>
      <c r="AC38" s="1291"/>
      <c r="AD38" s="1291"/>
      <c r="AE38" s="1291"/>
      <c r="AF38" s="1291"/>
      <c r="AG38" s="1292"/>
      <c r="AH38" s="225"/>
      <c r="AI38" s="225"/>
      <c r="AJ38" s="225"/>
      <c r="AK38" s="225"/>
      <c r="AL38" s="225"/>
      <c r="AM38" s="225"/>
      <c r="AN38" s="225"/>
      <c r="AO38" s="225"/>
      <c r="AP38" s="225"/>
      <c r="AQ38" s="225"/>
      <c r="AR38" s="225"/>
      <c r="AS38" s="225"/>
      <c r="AT38" s="225"/>
      <c r="AU38" s="225"/>
      <c r="AV38" s="225"/>
      <c r="AW38" s="225"/>
      <c r="AX38" s="225"/>
      <c r="AY38" s="223"/>
      <c r="AZ38" s="465"/>
      <c r="BA38" s="192">
        <f t="shared" si="7"/>
        <v>2</v>
      </c>
      <c r="BB38" s="192">
        <f t="shared" si="7"/>
        <v>1</v>
      </c>
      <c r="BC38" s="192"/>
      <c r="BD38" s="192"/>
      <c r="BE38" s="192"/>
      <c r="BF38" s="192"/>
      <c r="BG38" s="559" t="str">
        <f t="shared" ca="1" si="0"/>
        <v/>
      </c>
      <c r="BH38" s="560" t="str">
        <f t="shared" ca="1" si="1"/>
        <v/>
      </c>
      <c r="BI38" s="560" t="str">
        <f t="shared" ca="1" si="2"/>
        <v/>
      </c>
      <c r="BJ38" s="560" t="str">
        <f t="shared" ca="1" si="3"/>
        <v/>
      </c>
      <c r="BK38" s="560" t="str">
        <f t="shared" ca="1" si="4"/>
        <v/>
      </c>
      <c r="BL38" s="561" t="str">
        <f t="shared" ca="1" si="5"/>
        <v/>
      </c>
      <c r="BM38" s="359"/>
      <c r="BN38" s="359"/>
      <c r="BO38" s="359"/>
      <c r="BP38" s="359"/>
      <c r="BQ38" s="359"/>
      <c r="BR38" s="1219"/>
      <c r="BS38" s="1219" t="str">
        <f>"「共通仕様」"&amp;共通仕様!$BS$27</f>
        <v>「共通仕様」「26.4 工程名称データ入力チェック処理」</v>
      </c>
      <c r="BT38" s="244"/>
      <c r="BU38" s="1219"/>
      <c r="BV38" s="1219"/>
      <c r="BW38" s="244"/>
      <c r="BX38" s="244"/>
      <c r="BY38" s="244"/>
      <c r="BZ38" s="244"/>
      <c r="CA38" s="244"/>
      <c r="CB38" s="244"/>
      <c r="CC38" s="244"/>
      <c r="CD38" s="244"/>
      <c r="CE38" s="244"/>
      <c r="CF38" s="244"/>
      <c r="CG38" s="244"/>
      <c r="CH38" s="244"/>
      <c r="CI38" s="244"/>
      <c r="CJ38" s="244"/>
      <c r="CK38" s="244"/>
      <c r="CL38" s="244"/>
      <c r="CM38" s="244" t="str">
        <f>"「"&amp;$A$803&amp;" "&amp;$D$803&amp;"」"</f>
        <v>「10.3. 金型保守情報年度データ確認」</v>
      </c>
      <c r="CN38" s="244"/>
      <c r="CO38" s="244"/>
      <c r="CP38" s="244"/>
      <c r="CQ38" s="244"/>
      <c r="CR38" s="244"/>
      <c r="CS38" s="244"/>
      <c r="CT38" s="244"/>
      <c r="CU38" s="244"/>
      <c r="CV38" s="1528"/>
      <c r="CW38" s="1529"/>
      <c r="CX38" s="1560"/>
      <c r="CY38" s="1560"/>
      <c r="CZ38" s="1560"/>
      <c r="DA38" s="1560"/>
      <c r="DB38" s="1560"/>
      <c r="DC38" s="1560"/>
      <c r="DD38" s="1991"/>
      <c r="DE38" s="1992"/>
      <c r="DF38" s="1992"/>
      <c r="DG38" s="1993"/>
      <c r="DH38" s="1564"/>
      <c r="DI38" s="1564"/>
      <c r="DJ38" s="1564"/>
      <c r="DK38" s="1564"/>
      <c r="DL38" s="1564"/>
      <c r="DM38" s="1564"/>
      <c r="DN38" s="1564"/>
      <c r="DO38" s="1564"/>
      <c r="DP38" s="1564"/>
      <c r="DQ38" s="1564"/>
      <c r="DR38" s="1584"/>
    </row>
    <row r="39" spans="1:122" s="80" customFormat="1" ht="15" customHeight="1">
      <c r="A39" s="1297"/>
      <c r="B39" s="263"/>
      <c r="C39" s="263"/>
      <c r="D39" s="377"/>
      <c r="E39" s="1294" t="s">
        <v>224</v>
      </c>
      <c r="F39" s="1295"/>
      <c r="G39" s="1295"/>
      <c r="H39" s="1295"/>
      <c r="I39" s="1295"/>
      <c r="J39" s="1295"/>
      <c r="K39" s="1295"/>
      <c r="L39" s="1295"/>
      <c r="M39" s="1353"/>
      <c r="N39" s="1311" t="str">
        <f>""""&amp;$Z$2&amp;""""</f>
        <v>"k4003001"</v>
      </c>
      <c r="O39" s="1295"/>
      <c r="P39" s="1295"/>
      <c r="Q39" s="1295"/>
      <c r="R39" s="1295"/>
      <c r="S39" s="1295"/>
      <c r="T39" s="1295"/>
      <c r="U39" s="1295"/>
      <c r="V39" s="1295"/>
      <c r="W39" s="1353"/>
      <c r="X39" s="1311" t="s">
        <v>112</v>
      </c>
      <c r="Y39" s="1295"/>
      <c r="Z39" s="1295"/>
      <c r="AA39" s="1295"/>
      <c r="AB39" s="1295"/>
      <c r="AC39" s="1295"/>
      <c r="AD39" s="1295"/>
      <c r="AE39" s="1295"/>
      <c r="AF39" s="1295"/>
      <c r="AG39" s="1296"/>
      <c r="AH39" s="263"/>
      <c r="AI39" s="263"/>
      <c r="AJ39" s="263"/>
      <c r="AK39" s="263"/>
      <c r="AL39" s="263"/>
      <c r="AM39" s="263"/>
      <c r="AN39" s="263"/>
      <c r="AO39" s="263"/>
      <c r="AP39" s="263"/>
      <c r="AQ39" s="263"/>
      <c r="AR39" s="263"/>
      <c r="AS39" s="263"/>
      <c r="AT39" s="263"/>
      <c r="AU39" s="263"/>
      <c r="AV39" s="263"/>
      <c r="AW39" s="263"/>
      <c r="AX39" s="263"/>
      <c r="AY39" s="223"/>
      <c r="AZ39" s="465"/>
      <c r="BA39" s="192">
        <f t="shared" ref="BA39:BA53" si="8">BA38</f>
        <v>2</v>
      </c>
      <c r="BB39" s="192">
        <f t="shared" ref="BB39:BB47" si="9">BB38</f>
        <v>1</v>
      </c>
      <c r="BC39" s="192"/>
      <c r="BD39" s="192"/>
      <c r="BE39" s="192"/>
      <c r="BF39" s="192"/>
      <c r="BG39" s="559" t="str">
        <f t="shared" ca="1" si="0"/>
        <v/>
      </c>
      <c r="BH39" s="560" t="str">
        <f t="shared" ca="1" si="1"/>
        <v/>
      </c>
      <c r="BI39" s="560" t="str">
        <f t="shared" ca="1" si="2"/>
        <v/>
      </c>
      <c r="BJ39" s="560" t="str">
        <f t="shared" ca="1" si="3"/>
        <v/>
      </c>
      <c r="BK39" s="560" t="str">
        <f t="shared" ca="1" si="4"/>
        <v/>
      </c>
      <c r="BL39" s="561" t="str">
        <f t="shared" ca="1" si="5"/>
        <v/>
      </c>
      <c r="BM39" s="359"/>
      <c r="BN39" s="359"/>
      <c r="BO39" s="359"/>
      <c r="BP39" s="359"/>
      <c r="BQ39" s="359"/>
      <c r="BR39" s="1219" t="str">
        <f>"「共通仕様」"&amp;共通仕様!$BR$28</f>
        <v>「共通仕様」「27. 車種マスタ表示処理」</v>
      </c>
      <c r="BS39" s="244"/>
      <c r="BT39" s="244"/>
      <c r="BU39" s="244"/>
      <c r="BV39" s="244"/>
      <c r="BW39" s="1219"/>
      <c r="BX39" s="1219"/>
      <c r="BY39" s="244"/>
      <c r="BZ39" s="244"/>
      <c r="CA39" s="244"/>
      <c r="CB39" s="244"/>
      <c r="CC39" s="244"/>
      <c r="CD39" s="244"/>
      <c r="CE39" s="244"/>
      <c r="CF39" s="244"/>
      <c r="CG39" s="244"/>
      <c r="CH39" s="244"/>
      <c r="CI39" s="244"/>
      <c r="CJ39" s="244"/>
      <c r="CK39" s="244"/>
      <c r="CL39" s="244"/>
      <c r="CM39" s="244" t="str">
        <f>"「"&amp;$A$809&amp;" "&amp;$D$809&amp;"」"</f>
        <v>「10.4. 金型保守情報の年度データが存在しない場合」</v>
      </c>
      <c r="CN39" s="244"/>
      <c r="CO39" s="244"/>
      <c r="CP39" s="244"/>
      <c r="CQ39" s="244"/>
      <c r="CR39" s="244"/>
      <c r="CS39" s="244"/>
      <c r="CT39" s="244"/>
      <c r="CU39" s="244"/>
      <c r="CV39" s="1528"/>
      <c r="CW39" s="1529"/>
      <c r="CX39" s="1560"/>
      <c r="CY39" s="1560"/>
      <c r="CZ39" s="1560"/>
      <c r="DA39" s="1560"/>
      <c r="DB39" s="1560"/>
      <c r="DC39" s="1560"/>
      <c r="DD39" s="1991"/>
      <c r="DE39" s="1992"/>
      <c r="DF39" s="1992"/>
      <c r="DG39" s="1993"/>
      <c r="DH39" s="1564"/>
      <c r="DI39" s="1564"/>
      <c r="DJ39" s="1564"/>
      <c r="DK39" s="1564"/>
      <c r="DL39" s="1564"/>
      <c r="DM39" s="1564"/>
      <c r="DN39" s="1564"/>
      <c r="DO39" s="1564"/>
      <c r="DP39" s="1564"/>
      <c r="DQ39" s="1564"/>
      <c r="DR39" s="1584"/>
    </row>
    <row r="40" spans="1:122" s="80" customFormat="1" ht="15" customHeight="1">
      <c r="A40" s="1760" t="str">
        <f t="shared" ref="A40:A52" si="10">$BA40&amp;"."&amp;$BB40&amp;"."</f>
        <v>2.2.</v>
      </c>
      <c r="B40" s="1761"/>
      <c r="C40" s="1761"/>
      <c r="D40" s="377" t="s">
        <v>1724</v>
      </c>
      <c r="E40" s="377"/>
      <c r="F40" s="377"/>
      <c r="G40" s="377"/>
      <c r="H40" s="377"/>
      <c r="I40" s="377"/>
      <c r="J40" s="377"/>
      <c r="K40" s="377"/>
      <c r="L40" s="377"/>
      <c r="M40" s="377"/>
      <c r="N40" s="377"/>
      <c r="O40" s="377"/>
      <c r="P40" s="377"/>
      <c r="Q40" s="377"/>
      <c r="R40" s="377"/>
      <c r="S40" s="377"/>
      <c r="T40" s="377"/>
      <c r="U40" s="377"/>
      <c r="V40" s="377"/>
      <c r="W40" s="377"/>
      <c r="X40" s="377"/>
      <c r="Y40" s="377"/>
      <c r="Z40" s="377"/>
      <c r="AA40" s="377"/>
      <c r="AB40" s="377"/>
      <c r="AC40" s="263"/>
      <c r="AD40" s="263"/>
      <c r="AE40" s="263"/>
      <c r="AF40" s="377"/>
      <c r="AG40" s="263"/>
      <c r="AH40" s="263"/>
      <c r="AI40" s="263"/>
      <c r="AJ40" s="263"/>
      <c r="AK40" s="263"/>
      <c r="AL40" s="263"/>
      <c r="AM40" s="263"/>
      <c r="AN40" s="263"/>
      <c r="AO40" s="263"/>
      <c r="AP40" s="263"/>
      <c r="AQ40" s="263"/>
      <c r="AR40" s="263"/>
      <c r="AS40" s="263"/>
      <c r="AT40" s="263"/>
      <c r="AU40" s="263"/>
      <c r="AV40" s="263"/>
      <c r="AW40" s="263"/>
      <c r="AX40" s="263"/>
      <c r="AY40" s="223"/>
      <c r="AZ40" s="465"/>
      <c r="BA40" s="192">
        <f t="shared" si="8"/>
        <v>2</v>
      </c>
      <c r="BB40" s="193">
        <f t="shared" ref="BB40:BB52" si="11">BB39+1</f>
        <v>2</v>
      </c>
      <c r="BC40" s="192"/>
      <c r="BD40" s="192"/>
      <c r="BE40" s="192"/>
      <c r="BF40" s="192"/>
      <c r="BG40" s="559" t="str">
        <f t="shared" ca="1" si="0"/>
        <v/>
      </c>
      <c r="BH40" s="560" t="str">
        <f t="shared" ca="1" si="1"/>
        <v/>
      </c>
      <c r="BI40" s="560" t="str">
        <f t="shared" ca="1" si="2"/>
        <v/>
      </c>
      <c r="BJ40" s="560" t="str">
        <f t="shared" ca="1" si="3"/>
        <v/>
      </c>
      <c r="BK40" s="560" t="str">
        <f t="shared" ca="1" si="4"/>
        <v/>
      </c>
      <c r="BL40" s="561" t="str">
        <f t="shared" ca="1" si="5"/>
        <v/>
      </c>
      <c r="BM40" s="359"/>
      <c r="BN40" s="359"/>
      <c r="BO40" s="359"/>
      <c r="BP40" s="359"/>
      <c r="BQ40" s="359"/>
      <c r="BR40" s="1219"/>
      <c r="BS40" s="244"/>
      <c r="BT40" s="244"/>
      <c r="BU40" s="1219" t="str">
        <f>"「共通仕様」"&amp;共通仕様!$BU$30</f>
        <v>「共通仕様」「27.3.1.①. 車種マスタデータ取得・設定 条件無し」</v>
      </c>
      <c r="BV40" s="244"/>
      <c r="BW40" s="1219"/>
      <c r="BX40" s="244"/>
      <c r="BY40" s="244"/>
      <c r="BZ40" s="244"/>
      <c r="CA40" s="244"/>
      <c r="CB40" s="244"/>
      <c r="CC40" s="244"/>
      <c r="CD40" s="244"/>
      <c r="CE40" s="244"/>
      <c r="CF40" s="244"/>
      <c r="CG40" s="244"/>
      <c r="CH40" s="244"/>
      <c r="CI40" s="244"/>
      <c r="CJ40" s="244"/>
      <c r="CK40" s="244"/>
      <c r="CL40" s="244"/>
      <c r="CM40" s="244" t="str">
        <f>"「"&amp;$A$814&amp;" "&amp;$D$814&amp;"」"</f>
        <v>「10.5. 金型保守情報の年度データがある場合」</v>
      </c>
      <c r="CN40" s="244"/>
      <c r="CO40" s="244"/>
      <c r="CP40" s="244"/>
      <c r="CQ40" s="244"/>
      <c r="CR40" s="244"/>
      <c r="CS40" s="244"/>
      <c r="CT40" s="244"/>
      <c r="CU40" s="244"/>
      <c r="CV40" s="1528"/>
      <c r="CW40" s="1529"/>
      <c r="CX40" s="1560"/>
      <c r="CY40" s="1560"/>
      <c r="CZ40" s="1560"/>
      <c r="DA40" s="1560"/>
      <c r="DB40" s="1560"/>
      <c r="DC40" s="1560"/>
      <c r="DD40" s="1991"/>
      <c r="DE40" s="1992"/>
      <c r="DF40" s="1992"/>
      <c r="DG40" s="1993"/>
      <c r="DH40" s="1564"/>
      <c r="DI40" s="1564"/>
      <c r="DJ40" s="1564"/>
      <c r="DK40" s="1564"/>
      <c r="DL40" s="1564"/>
      <c r="DM40" s="1564"/>
      <c r="DN40" s="1564"/>
      <c r="DO40" s="1564"/>
      <c r="DP40" s="1564"/>
      <c r="DQ40" s="1564"/>
      <c r="DR40" s="1584"/>
    </row>
    <row r="41" spans="1:122" s="80" customFormat="1" ht="15" customHeight="1">
      <c r="A41" s="1313"/>
      <c r="B41" s="1314"/>
      <c r="C41" s="1314"/>
      <c r="D41" s="377" t="str">
        <f>$CL$12&amp;"を実施し、異常時は"&amp;$CM$11&amp;"を実施する。"</f>
        <v>「3. 起動処理」を実施し、異常時は「2.9. 異常終了処理」を実施する。</v>
      </c>
      <c r="E41" s="377"/>
      <c r="F41" s="377"/>
      <c r="G41" s="377"/>
      <c r="H41" s="377"/>
      <c r="I41" s="377"/>
      <c r="J41" s="377"/>
      <c r="K41" s="377"/>
      <c r="L41" s="377"/>
      <c r="M41" s="377"/>
      <c r="N41" s="377"/>
      <c r="O41" s="377"/>
      <c r="P41" s="377"/>
      <c r="Q41" s="377"/>
      <c r="R41" s="377"/>
      <c r="S41" s="377"/>
      <c r="T41" s="377"/>
      <c r="U41" s="377"/>
      <c r="V41" s="377"/>
      <c r="W41" s="377"/>
      <c r="X41" s="377"/>
      <c r="Y41" s="377"/>
      <c r="Z41" s="377"/>
      <c r="AA41" s="377"/>
      <c r="AB41" s="377"/>
      <c r="AC41" s="263"/>
      <c r="AD41" s="263"/>
      <c r="AE41" s="263"/>
      <c r="AF41" s="377"/>
      <c r="AG41" s="263"/>
      <c r="AH41" s="263"/>
      <c r="AI41" s="263"/>
      <c r="AJ41" s="263"/>
      <c r="AK41" s="263"/>
      <c r="AL41" s="263"/>
      <c r="AM41" s="263"/>
      <c r="AN41" s="263"/>
      <c r="AO41" s="263"/>
      <c r="AP41" s="263"/>
      <c r="AQ41" s="263"/>
      <c r="AR41" s="263"/>
      <c r="AS41" s="263"/>
      <c r="AT41" s="263"/>
      <c r="AU41" s="263"/>
      <c r="AV41" s="263"/>
      <c r="AW41" s="263"/>
      <c r="AX41" s="263"/>
      <c r="AY41" s="223"/>
      <c r="AZ41" s="465"/>
      <c r="BA41" s="192">
        <f t="shared" si="8"/>
        <v>2</v>
      </c>
      <c r="BB41" s="192">
        <f t="shared" si="9"/>
        <v>2</v>
      </c>
      <c r="BC41" s="192"/>
      <c r="BD41" s="192"/>
      <c r="BE41" s="192"/>
      <c r="BF41" s="192"/>
      <c r="BG41" s="559" t="str">
        <f t="shared" ca="1" si="0"/>
        <v/>
      </c>
      <c r="BH41" s="560" t="str">
        <f t="shared" ca="1" si="1"/>
        <v/>
      </c>
      <c r="BI41" s="560" t="str">
        <f t="shared" ca="1" si="2"/>
        <v/>
      </c>
      <c r="BJ41" s="560" t="str">
        <f t="shared" ca="1" si="3"/>
        <v/>
      </c>
      <c r="BK41" s="560" t="str">
        <f t="shared" ca="1" si="4"/>
        <v/>
      </c>
      <c r="BL41" s="561" t="str">
        <f t="shared" ca="1" si="5"/>
        <v/>
      </c>
      <c r="BM41" s="359"/>
      <c r="BN41" s="359"/>
      <c r="BO41" s="359"/>
      <c r="BP41" s="359"/>
      <c r="BQ41" s="379"/>
      <c r="BR41" s="1219"/>
      <c r="BS41" s="244"/>
      <c r="BT41" s="244"/>
      <c r="BU41" s="1219" t="str">
        <f>"「共通仕様」"&amp;共通仕様!$BU$31</f>
        <v>「共通仕様」「27.3.1.②. 車種マスタデータ取得・設定 抽出条件に稼働日が指定されている場合」</v>
      </c>
      <c r="BV41" s="244"/>
      <c r="BW41" s="1219"/>
      <c r="BX41" s="1219"/>
      <c r="BY41" s="1219"/>
      <c r="BZ41" s="244"/>
      <c r="CA41" s="244"/>
      <c r="CB41" s="244"/>
      <c r="CC41" s="244"/>
      <c r="CD41" s="244"/>
      <c r="CE41" s="244"/>
      <c r="CF41" s="244"/>
      <c r="CG41" s="244"/>
      <c r="CH41" s="244"/>
      <c r="CI41" s="244"/>
      <c r="CJ41" s="244"/>
      <c r="CK41" s="244"/>
      <c r="CL41" s="244"/>
      <c r="CM41" s="244"/>
      <c r="CN41" s="244" t="str">
        <f>"「"&amp;$A$816&amp;" "&amp;$E$816&amp;"」"</f>
        <v>「10.5.1. データ更新された大日程データ取得」</v>
      </c>
      <c r="CO41" s="244"/>
      <c r="CP41" s="244"/>
      <c r="CQ41" s="244"/>
      <c r="CR41" s="244"/>
      <c r="CS41" s="244"/>
      <c r="CT41" s="244"/>
      <c r="CU41" s="244"/>
      <c r="CV41" s="1528"/>
      <c r="CW41" s="1529"/>
      <c r="CX41" s="1560"/>
      <c r="CY41" s="1560"/>
      <c r="CZ41" s="1560"/>
      <c r="DA41" s="1560"/>
      <c r="DB41" s="1560"/>
      <c r="DC41" s="1560"/>
      <c r="DD41" s="1991"/>
      <c r="DE41" s="1992"/>
      <c r="DF41" s="1992"/>
      <c r="DG41" s="1993"/>
      <c r="DH41" s="1564"/>
      <c r="DI41" s="1564"/>
      <c r="DJ41" s="1564"/>
      <c r="DK41" s="1564"/>
      <c r="DL41" s="1564"/>
      <c r="DM41" s="1564"/>
      <c r="DN41" s="1564"/>
      <c r="DO41" s="1564"/>
      <c r="DP41" s="1564"/>
      <c r="DQ41" s="1564"/>
      <c r="DR41" s="1584"/>
    </row>
    <row r="42" spans="1:122" s="80" customFormat="1" ht="15" customHeight="1">
      <c r="A42" s="1760" t="str">
        <f t="shared" si="10"/>
        <v>2.3.</v>
      </c>
      <c r="B42" s="1761"/>
      <c r="C42" s="1761"/>
      <c r="D42" s="263" t="s">
        <v>1725</v>
      </c>
      <c r="E42" s="263"/>
      <c r="F42" s="263"/>
      <c r="G42" s="263"/>
      <c r="H42" s="263"/>
      <c r="I42" s="263"/>
      <c r="J42" s="263"/>
      <c r="K42" s="263"/>
      <c r="L42" s="263"/>
      <c r="M42" s="263"/>
      <c r="N42" s="263"/>
      <c r="O42" s="263"/>
      <c r="P42" s="263"/>
      <c r="Q42" s="263"/>
      <c r="R42" s="263"/>
      <c r="S42" s="263"/>
      <c r="T42" s="263"/>
      <c r="U42" s="263"/>
      <c r="V42" s="263"/>
      <c r="W42" s="263"/>
      <c r="X42" s="263"/>
      <c r="Y42" s="263"/>
      <c r="Z42" s="263"/>
      <c r="AA42" s="263"/>
      <c r="AB42" s="263"/>
      <c r="AC42" s="263"/>
      <c r="AD42" s="263"/>
      <c r="AE42" s="263"/>
      <c r="AF42" s="263"/>
      <c r="AG42" s="263"/>
      <c r="AH42" s="263"/>
      <c r="AI42" s="263"/>
      <c r="AJ42" s="263"/>
      <c r="AK42" s="263"/>
      <c r="AL42" s="263"/>
      <c r="AM42" s="263"/>
      <c r="AN42" s="263"/>
      <c r="AO42" s="263"/>
      <c r="AP42" s="263"/>
      <c r="AQ42" s="263"/>
      <c r="AR42" s="263"/>
      <c r="AS42" s="263"/>
      <c r="AT42" s="263"/>
      <c r="AU42" s="263"/>
      <c r="AV42" s="263"/>
      <c r="AW42" s="263"/>
      <c r="AX42" s="263"/>
      <c r="AY42" s="223"/>
      <c r="AZ42" s="465"/>
      <c r="BA42" s="192">
        <f t="shared" si="8"/>
        <v>2</v>
      </c>
      <c r="BB42" s="193">
        <f>BB41+1</f>
        <v>3</v>
      </c>
      <c r="BC42" s="1098"/>
      <c r="BD42" s="1098"/>
      <c r="BE42" s="1098"/>
      <c r="BF42" s="1098"/>
      <c r="BG42" s="559" t="str">
        <f t="shared" ca="1" si="0"/>
        <v/>
      </c>
      <c r="BH42" s="560" t="str">
        <f t="shared" ca="1" si="1"/>
        <v/>
      </c>
      <c r="BI42" s="560" t="str">
        <f t="shared" ca="1" si="2"/>
        <v/>
      </c>
      <c r="BJ42" s="560" t="str">
        <f t="shared" ca="1" si="3"/>
        <v/>
      </c>
      <c r="BK42" s="560" t="str">
        <f t="shared" ca="1" si="4"/>
        <v/>
      </c>
      <c r="BL42" s="561" t="str">
        <f t="shared" ca="1" si="5"/>
        <v/>
      </c>
      <c r="BM42" s="379"/>
      <c r="BN42" s="379"/>
      <c r="BO42" s="379"/>
      <c r="BP42" s="379"/>
      <c r="BQ42" s="359"/>
      <c r="BR42" s="1219"/>
      <c r="BS42" s="244"/>
      <c r="BT42" s="244"/>
      <c r="BU42" s="1219" t="str">
        <f>"「共通仕様」"&amp;共通仕様!$BU$32</f>
        <v>「共通仕様」「27.3.1.③. 車種マスタデータ取得・設定 抽出条件に稼働日が指定されていない場合」</v>
      </c>
      <c r="BV42" s="244"/>
      <c r="BW42" s="1219"/>
      <c r="BX42" s="1219"/>
      <c r="BY42" s="1219"/>
      <c r="BZ42" s="244"/>
      <c r="CA42" s="244"/>
      <c r="CB42" s="244"/>
      <c r="CC42" s="244"/>
      <c r="CD42" s="244"/>
      <c r="CE42" s="244"/>
      <c r="CF42" s="244"/>
      <c r="CG42" s="244"/>
      <c r="CH42" s="244"/>
      <c r="CI42" s="244"/>
      <c r="CJ42" s="244"/>
      <c r="CK42" s="244"/>
      <c r="CL42" s="244"/>
      <c r="CM42" s="244"/>
      <c r="CN42" s="244" t="str">
        <f>"「"&amp;$A$827&amp;" "&amp;$E$827&amp;"」"</f>
        <v>「10.5.2. 処理ログ出力」</v>
      </c>
      <c r="CO42" s="244"/>
      <c r="CP42" s="244"/>
      <c r="CQ42" s="244"/>
      <c r="CR42" s="244"/>
      <c r="CS42" s="244"/>
      <c r="CT42" s="244"/>
      <c r="CU42" s="244"/>
      <c r="CV42" s="1528" t="s">
        <v>2291</v>
      </c>
      <c r="CW42" s="1529"/>
      <c r="CX42" s="1560"/>
      <c r="CY42" s="1560"/>
      <c r="CZ42" s="1560"/>
      <c r="DA42" s="1560"/>
      <c r="DB42" s="1560"/>
      <c r="DC42" s="1560"/>
      <c r="DD42" s="2054">
        <v>44648</v>
      </c>
      <c r="DE42" s="2055"/>
      <c r="DF42" s="2055"/>
      <c r="DG42" s="2056"/>
      <c r="DH42" s="1564"/>
      <c r="DI42" s="1564"/>
      <c r="DJ42" s="1564"/>
      <c r="DK42" s="1564"/>
      <c r="DL42" s="1564"/>
      <c r="DM42" s="1564"/>
      <c r="DN42" s="1564"/>
      <c r="DO42" s="1564"/>
      <c r="DP42" s="1564"/>
      <c r="DQ42" s="1564"/>
      <c r="DR42" s="1584"/>
    </row>
    <row r="43" spans="1:122" s="80" customFormat="1" ht="15" customHeight="1">
      <c r="A43" s="1313"/>
      <c r="B43" s="1314"/>
      <c r="C43" s="1314"/>
      <c r="D43" s="377" t="str">
        <f>$CL$17&amp;"を実施し、異常時は"&amp;$CM$11&amp;"を実施する。"</f>
        <v>「4. 入力データファイルチェック処理」を実施し、異常時は「2.9. 異常終了処理」を実施する。</v>
      </c>
      <c r="E43" s="377"/>
      <c r="F43" s="377"/>
      <c r="G43" s="377"/>
      <c r="H43" s="377"/>
      <c r="I43" s="377"/>
      <c r="J43" s="377"/>
      <c r="K43" s="377"/>
      <c r="L43" s="377"/>
      <c r="M43" s="377"/>
      <c r="N43" s="377"/>
      <c r="O43" s="377"/>
      <c r="P43" s="377"/>
      <c r="Q43" s="377"/>
      <c r="R43" s="377"/>
      <c r="S43" s="377"/>
      <c r="T43" s="377"/>
      <c r="U43" s="377"/>
      <c r="V43" s="377"/>
      <c r="W43" s="377"/>
      <c r="X43" s="377"/>
      <c r="Y43" s="377"/>
      <c r="Z43" s="377"/>
      <c r="AA43" s="377"/>
      <c r="AB43" s="377"/>
      <c r="AC43" s="263"/>
      <c r="AD43" s="263"/>
      <c r="AE43" s="263"/>
      <c r="AF43" s="377"/>
      <c r="AG43" s="263"/>
      <c r="AH43" s="263"/>
      <c r="AI43" s="263"/>
      <c r="AJ43" s="263"/>
      <c r="AK43" s="263"/>
      <c r="AL43" s="263"/>
      <c r="AM43" s="263"/>
      <c r="AN43" s="263"/>
      <c r="AO43" s="263"/>
      <c r="AP43" s="263"/>
      <c r="AQ43" s="263"/>
      <c r="AR43" s="263"/>
      <c r="AS43" s="263"/>
      <c r="AT43" s="263"/>
      <c r="AU43" s="263"/>
      <c r="AV43" s="263"/>
      <c r="AW43" s="263"/>
      <c r="AX43" s="263"/>
      <c r="AY43" s="223"/>
      <c r="AZ43" s="465"/>
      <c r="BA43" s="192">
        <f t="shared" si="8"/>
        <v>2</v>
      </c>
      <c r="BB43" s="192">
        <f>BB42</f>
        <v>3</v>
      </c>
      <c r="BC43" s="192"/>
      <c r="BD43" s="192"/>
      <c r="BE43" s="192"/>
      <c r="BF43" s="192"/>
      <c r="BG43" s="559" t="str">
        <f t="shared" ca="1" si="0"/>
        <v/>
      </c>
      <c r="BH43" s="560" t="str">
        <f t="shared" ca="1" si="1"/>
        <v/>
      </c>
      <c r="BI43" s="560" t="str">
        <f t="shared" ca="1" si="2"/>
        <v/>
      </c>
      <c r="BJ43" s="560" t="str">
        <f t="shared" ca="1" si="3"/>
        <v/>
      </c>
      <c r="BK43" s="560" t="str">
        <f t="shared" ca="1" si="4"/>
        <v/>
      </c>
      <c r="BL43" s="561" t="str">
        <f t="shared" ca="1" si="5"/>
        <v/>
      </c>
      <c r="BM43" s="359"/>
      <c r="BN43" s="359"/>
      <c r="BO43" s="359"/>
      <c r="BP43" s="359"/>
      <c r="BQ43" s="359"/>
      <c r="BR43" s="1219"/>
      <c r="BS43" s="1219" t="str">
        <f>"「共通仕様」"&amp;共通仕様!$BS$33</f>
        <v>「共通仕様」「27.4 車種データ入力チェック処理」</v>
      </c>
      <c r="BT43" s="244"/>
      <c r="BU43" s="1219"/>
      <c r="BV43" s="1219"/>
      <c r="BW43" s="244"/>
      <c r="BX43" s="244"/>
      <c r="BY43" s="244"/>
      <c r="BZ43" s="244"/>
      <c r="CA43" s="244"/>
      <c r="CB43" s="244"/>
      <c r="CC43" s="244"/>
      <c r="CD43" s="244"/>
      <c r="CE43" s="244"/>
      <c r="CF43" s="244"/>
      <c r="CG43" s="244"/>
      <c r="CH43" s="244"/>
      <c r="CI43" s="244"/>
      <c r="CJ43" s="244"/>
      <c r="CK43" s="244"/>
      <c r="CL43" s="244"/>
      <c r="CM43" s="244"/>
      <c r="CN43" s="244" t="str">
        <f>"「"&amp;$A$832&amp;" "&amp;$E$832&amp;"」"</f>
        <v>「10.5.3. 金型保守情報月データ確認」</v>
      </c>
      <c r="CO43" s="244"/>
      <c r="CP43" s="244"/>
      <c r="CQ43" s="244"/>
      <c r="CR43" s="244"/>
      <c r="CS43" s="244"/>
      <c r="CT43" s="244"/>
      <c r="CU43" s="244"/>
      <c r="CV43" s="1528"/>
      <c r="CW43" s="1529"/>
      <c r="CX43" s="1560"/>
      <c r="CY43" s="1560"/>
      <c r="CZ43" s="1560"/>
      <c r="DA43" s="1560"/>
      <c r="DB43" s="1560"/>
      <c r="DC43" s="1560"/>
      <c r="DD43" s="1991"/>
      <c r="DE43" s="1992"/>
      <c r="DF43" s="1992"/>
      <c r="DG43" s="1993"/>
      <c r="DH43" s="1564"/>
      <c r="DI43" s="1564"/>
      <c r="DJ43" s="1564"/>
      <c r="DK43" s="1564"/>
      <c r="DL43" s="1564"/>
      <c r="DM43" s="1564"/>
      <c r="DN43" s="1564"/>
      <c r="DO43" s="1564"/>
      <c r="DP43" s="1564"/>
      <c r="DQ43" s="1564"/>
      <c r="DR43" s="1584"/>
    </row>
    <row r="44" spans="1:122" s="80" customFormat="1" ht="15" customHeight="1">
      <c r="A44" s="1760" t="str">
        <f t="shared" si="10"/>
        <v>2.4.</v>
      </c>
      <c r="B44" s="1761"/>
      <c r="C44" s="1761"/>
      <c r="D44" s="377" t="s">
        <v>1726</v>
      </c>
      <c r="E44" s="377"/>
      <c r="F44" s="377"/>
      <c r="G44" s="377"/>
      <c r="H44" s="377"/>
      <c r="I44" s="377"/>
      <c r="J44" s="377"/>
      <c r="K44" s="377"/>
      <c r="L44" s="377"/>
      <c r="M44" s="377"/>
      <c r="N44" s="377"/>
      <c r="O44" s="377"/>
      <c r="P44" s="377"/>
      <c r="Q44" s="377"/>
      <c r="R44" s="377"/>
      <c r="S44" s="377"/>
      <c r="T44" s="377"/>
      <c r="U44" s="377"/>
      <c r="V44" s="377"/>
      <c r="W44" s="377"/>
      <c r="X44" s="377"/>
      <c r="Y44" s="377"/>
      <c r="Z44" s="377"/>
      <c r="AA44" s="377"/>
      <c r="AB44" s="377"/>
      <c r="AC44" s="263"/>
      <c r="AD44" s="263"/>
      <c r="AE44" s="263"/>
      <c r="AF44" s="377"/>
      <c r="AG44" s="263"/>
      <c r="AH44" s="263"/>
      <c r="AI44" s="263"/>
      <c r="AJ44" s="263"/>
      <c r="AK44" s="263"/>
      <c r="AL44" s="263"/>
      <c r="AM44" s="263"/>
      <c r="AN44" s="263"/>
      <c r="AO44" s="263"/>
      <c r="AP44" s="263"/>
      <c r="AQ44" s="263"/>
      <c r="AR44" s="263"/>
      <c r="AS44" s="263"/>
      <c r="AT44" s="263"/>
      <c r="AU44" s="263"/>
      <c r="AV44" s="263"/>
      <c r="AW44" s="263"/>
      <c r="AX44" s="263"/>
      <c r="AY44" s="223"/>
      <c r="AZ44" s="465"/>
      <c r="BA44" s="192">
        <f t="shared" si="8"/>
        <v>2</v>
      </c>
      <c r="BB44" s="193">
        <f t="shared" si="11"/>
        <v>4</v>
      </c>
      <c r="BC44" s="192"/>
      <c r="BD44" s="192"/>
      <c r="BE44" s="192"/>
      <c r="BF44" s="192"/>
      <c r="BG44" s="559" t="str">
        <f t="shared" ca="1" si="0"/>
        <v/>
      </c>
      <c r="BH44" s="560" t="str">
        <f t="shared" ca="1" si="1"/>
        <v/>
      </c>
      <c r="BI44" s="560" t="str">
        <f t="shared" ca="1" si="2"/>
        <v/>
      </c>
      <c r="BJ44" s="560" t="str">
        <f t="shared" ca="1" si="3"/>
        <v/>
      </c>
      <c r="BK44" s="560" t="str">
        <f t="shared" ca="1" si="4"/>
        <v/>
      </c>
      <c r="BL44" s="561" t="str">
        <f t="shared" ca="1" si="5"/>
        <v/>
      </c>
      <c r="BM44" s="359"/>
      <c r="BN44" s="359"/>
      <c r="BO44" s="359"/>
      <c r="BP44" s="359"/>
      <c r="BQ44" s="359"/>
      <c r="BR44" s="1219" t="str">
        <f>"「共通仕様」"&amp;共通仕様!$BR$34</f>
        <v>「共通仕様」「28. 権限区分マスタ表示処理(upk-common AuthorityCombobox.cs)」</v>
      </c>
      <c r="BS44" s="244"/>
      <c r="BT44" s="244"/>
      <c r="BU44" s="244"/>
      <c r="BV44" s="244"/>
      <c r="BW44" s="1219"/>
      <c r="BX44" s="244"/>
      <c r="BY44" s="1219"/>
      <c r="BZ44" s="244"/>
      <c r="CA44" s="244"/>
      <c r="CB44" s="244"/>
      <c r="CC44" s="244"/>
      <c r="CD44" s="244"/>
      <c r="CE44" s="244"/>
      <c r="CF44" s="244"/>
      <c r="CG44" s="244"/>
      <c r="CH44" s="244"/>
      <c r="CI44" s="244"/>
      <c r="CJ44" s="244"/>
      <c r="CK44" s="244"/>
      <c r="CL44" s="244"/>
      <c r="CM44" s="244"/>
      <c r="CN44" s="244" t="str">
        <f>"「"&amp;$A$840&amp;" "&amp;$E$840&amp;"」"</f>
        <v>「10.5.4. 金型保守情報月データがない場合」</v>
      </c>
      <c r="CO44" s="244"/>
      <c r="CP44" s="244"/>
      <c r="CQ44" s="244"/>
      <c r="CR44" s="244"/>
      <c r="CS44" s="244"/>
      <c r="CT44" s="244"/>
      <c r="CU44" s="244"/>
      <c r="CV44" s="1528" t="s">
        <v>2291</v>
      </c>
      <c r="CW44" s="1529"/>
      <c r="CX44" s="1560"/>
      <c r="CY44" s="1560"/>
      <c r="CZ44" s="1560"/>
      <c r="DA44" s="1560"/>
      <c r="DB44" s="1560"/>
      <c r="DC44" s="1560"/>
      <c r="DD44" s="2054">
        <v>44648</v>
      </c>
      <c r="DE44" s="2055"/>
      <c r="DF44" s="2055"/>
      <c r="DG44" s="2056"/>
      <c r="DH44" s="1564"/>
      <c r="DI44" s="1564"/>
      <c r="DJ44" s="1564"/>
      <c r="DK44" s="1564"/>
      <c r="DL44" s="1564"/>
      <c r="DM44" s="1564"/>
      <c r="DN44" s="1564"/>
      <c r="DO44" s="1564"/>
      <c r="DP44" s="1564"/>
      <c r="DQ44" s="1564"/>
      <c r="DR44" s="1584"/>
    </row>
    <row r="45" spans="1:122" s="80" customFormat="1" ht="15" customHeight="1">
      <c r="A45" s="1313"/>
      <c r="B45" s="1314"/>
      <c r="C45" s="1314"/>
      <c r="D45" s="377" t="str">
        <f>"生産台数推移データの処理フラグがONの場合"&amp;$CL$20&amp;"を実施し、異常時は"&amp;$CM$11&amp;"を実施する。"</f>
        <v>生産台数推移データの処理フラグがONの場合「7. 生産台数推移データインポート処理」を実施し、異常時は「2.9. 異常終了処理」を実施する。</v>
      </c>
      <c r="E45" s="377"/>
      <c r="F45" s="377"/>
      <c r="G45" s="377"/>
      <c r="H45" s="377"/>
      <c r="I45" s="377"/>
      <c r="J45" s="377"/>
      <c r="K45" s="377"/>
      <c r="L45" s="377"/>
      <c r="M45" s="377"/>
      <c r="N45" s="377"/>
      <c r="O45" s="377"/>
      <c r="P45" s="377"/>
      <c r="Q45" s="377"/>
      <c r="R45" s="377"/>
      <c r="S45" s="377"/>
      <c r="T45" s="377"/>
      <c r="U45" s="377"/>
      <c r="V45" s="377"/>
      <c r="W45" s="377"/>
      <c r="X45" s="377"/>
      <c r="Y45" s="377"/>
      <c r="Z45" s="377"/>
      <c r="AA45" s="377"/>
      <c r="AB45" s="377"/>
      <c r="AC45" s="263"/>
      <c r="AD45" s="263"/>
      <c r="AE45" s="263"/>
      <c r="AF45" s="377"/>
      <c r="AG45" s="263"/>
      <c r="AH45" s="263"/>
      <c r="AI45" s="263"/>
      <c r="AJ45" s="263"/>
      <c r="AK45" s="263"/>
      <c r="AL45" s="263"/>
      <c r="AM45" s="263"/>
      <c r="AN45" s="263"/>
      <c r="AO45" s="263"/>
      <c r="AP45" s="263"/>
      <c r="AQ45" s="263"/>
      <c r="AR45" s="263"/>
      <c r="AS45" s="263"/>
      <c r="AT45" s="263"/>
      <c r="AU45" s="263"/>
      <c r="AV45" s="263"/>
      <c r="AW45" s="263"/>
      <c r="AX45" s="263"/>
      <c r="AY45" s="223"/>
      <c r="AZ45" s="465"/>
      <c r="BA45" s="192">
        <f t="shared" si="8"/>
        <v>2</v>
      </c>
      <c r="BB45" s="192">
        <f t="shared" si="9"/>
        <v>4</v>
      </c>
      <c r="BC45" s="192"/>
      <c r="BD45" s="192"/>
      <c r="BE45" s="192"/>
      <c r="BF45" s="192"/>
      <c r="BG45" s="559" t="str">
        <f t="shared" ref="BG45:BL45" ca="1" si="12">IF(BA45&lt;&gt;"",IF(MID(_xlfn.FORMULATEXT(BA45),SEARCH("[",_xlfn.FORMULATEXT(BA45))+1,SEARCH("]",_xlfn.FORMULATEXT(BA45))-(SEARCH("[",_xlfn.FORMULATEXT(BA45))+1))="-1","",1),"")</f>
        <v/>
      </c>
      <c r="BH45" s="560" t="str">
        <f t="shared" ca="1" si="12"/>
        <v/>
      </c>
      <c r="BI45" s="560" t="str">
        <f t="shared" ca="1" si="12"/>
        <v/>
      </c>
      <c r="BJ45" s="560" t="str">
        <f t="shared" ca="1" si="12"/>
        <v/>
      </c>
      <c r="BK45" s="560" t="str">
        <f t="shared" ca="1" si="12"/>
        <v/>
      </c>
      <c r="BL45" s="561" t="str">
        <f t="shared" ca="1" si="12"/>
        <v/>
      </c>
      <c r="BM45" s="359"/>
      <c r="BN45" s="359"/>
      <c r="BO45" s="359"/>
      <c r="BP45" s="359"/>
      <c r="BQ45" s="379"/>
      <c r="BR45" s="1219" t="str">
        <f>"「共通仕様」"&amp;共通仕様!$BR$37</f>
        <v>「共通仕様」「29. 汎用金型分類マスタ表示処理(upk-common BunruiCombobox.cs)」</v>
      </c>
      <c r="BS45" s="244"/>
      <c r="BT45" s="244"/>
      <c r="BU45" s="244"/>
      <c r="BV45" s="244"/>
      <c r="BW45" s="1219"/>
      <c r="BX45" s="244"/>
      <c r="BY45" s="244"/>
      <c r="BZ45" s="244"/>
      <c r="CA45" s="244"/>
      <c r="CB45" s="244"/>
      <c r="CC45" s="244"/>
      <c r="CD45" s="244"/>
      <c r="CE45" s="244"/>
      <c r="CF45" s="244"/>
      <c r="CG45" s="244"/>
      <c r="CH45" s="244"/>
      <c r="CI45" s="244"/>
      <c r="CJ45" s="244"/>
      <c r="CK45" s="244"/>
      <c r="CL45" s="244"/>
      <c r="CM45" s="244"/>
      <c r="CN45" s="244" t="str">
        <f>"「"&amp;$A$846&amp;" "&amp;$E$846&amp;"」"</f>
        <v>「10.5.5. 金型保守情報月データ履歴追加」</v>
      </c>
      <c r="CO45" s="244"/>
      <c r="CP45" s="244"/>
      <c r="CQ45" s="244"/>
      <c r="CR45" s="244"/>
      <c r="CS45" s="244"/>
      <c r="CT45" s="244"/>
      <c r="CU45" s="244"/>
      <c r="CV45" s="1528"/>
      <c r="CW45" s="1529"/>
      <c r="CX45" s="1560"/>
      <c r="CY45" s="1560"/>
      <c r="CZ45" s="1560"/>
      <c r="DA45" s="1560"/>
      <c r="DB45" s="1560"/>
      <c r="DC45" s="1560"/>
      <c r="DD45" s="1991"/>
      <c r="DE45" s="1992"/>
      <c r="DF45" s="1992"/>
      <c r="DG45" s="1993"/>
      <c r="DH45" s="1564"/>
      <c r="DI45" s="1564"/>
      <c r="DJ45" s="1564"/>
      <c r="DK45" s="1564"/>
      <c r="DL45" s="1564"/>
      <c r="DM45" s="1564"/>
      <c r="DN45" s="1564"/>
      <c r="DO45" s="1564"/>
      <c r="DP45" s="1564"/>
      <c r="DQ45" s="1564"/>
      <c r="DR45" s="1584"/>
    </row>
    <row r="46" spans="1:122" s="80" customFormat="1" ht="15" customHeight="1">
      <c r="A46" s="1760" t="str">
        <f t="shared" si="10"/>
        <v>2.5.</v>
      </c>
      <c r="B46" s="1761"/>
      <c r="C46" s="1761"/>
      <c r="D46" s="263" t="s">
        <v>1727</v>
      </c>
      <c r="E46" s="263"/>
      <c r="F46" s="263"/>
      <c r="G46" s="263"/>
      <c r="H46" s="263"/>
      <c r="I46" s="263"/>
      <c r="J46" s="263"/>
      <c r="K46" s="263"/>
      <c r="L46" s="263"/>
      <c r="M46" s="263"/>
      <c r="N46" s="263"/>
      <c r="O46" s="263"/>
      <c r="P46" s="263"/>
      <c r="Q46" s="263"/>
      <c r="R46" s="263"/>
      <c r="S46" s="263"/>
      <c r="T46" s="263"/>
      <c r="U46" s="263"/>
      <c r="V46" s="263"/>
      <c r="W46" s="263"/>
      <c r="X46" s="263"/>
      <c r="Y46" s="263"/>
      <c r="Z46" s="263"/>
      <c r="AA46" s="263"/>
      <c r="AB46" s="263"/>
      <c r="AC46" s="263"/>
      <c r="AD46" s="263"/>
      <c r="AE46" s="263"/>
      <c r="AF46" s="263"/>
      <c r="AG46" s="263"/>
      <c r="AH46" s="263"/>
      <c r="AI46" s="263"/>
      <c r="AJ46" s="263"/>
      <c r="AK46" s="263"/>
      <c r="AL46" s="263"/>
      <c r="AM46" s="263"/>
      <c r="AN46" s="263"/>
      <c r="AO46" s="263"/>
      <c r="AP46" s="263"/>
      <c r="AQ46" s="263"/>
      <c r="AR46" s="263"/>
      <c r="AS46" s="263"/>
      <c r="AT46" s="263"/>
      <c r="AU46" s="263"/>
      <c r="AV46" s="263"/>
      <c r="AW46" s="263"/>
      <c r="AX46" s="263"/>
      <c r="AY46" s="223"/>
      <c r="AZ46" s="465"/>
      <c r="BA46" s="192">
        <f t="shared" si="8"/>
        <v>2</v>
      </c>
      <c r="BB46" s="193">
        <f t="shared" si="11"/>
        <v>5</v>
      </c>
      <c r="BC46" s="1098"/>
      <c r="BD46" s="1098"/>
      <c r="BE46" s="1098"/>
      <c r="BF46" s="1098"/>
      <c r="BG46" s="559" t="str">
        <f t="shared" ca="1" si="0"/>
        <v/>
      </c>
      <c r="BH46" s="560" t="str">
        <f t="shared" ca="1" si="1"/>
        <v/>
      </c>
      <c r="BI46" s="560" t="str">
        <f t="shared" ca="1" si="2"/>
        <v/>
      </c>
      <c r="BJ46" s="560" t="str">
        <f t="shared" ca="1" si="3"/>
        <v/>
      </c>
      <c r="BK46" s="560" t="str">
        <f t="shared" ca="1" si="4"/>
        <v/>
      </c>
      <c r="BL46" s="561" t="str">
        <f t="shared" ca="1" si="5"/>
        <v/>
      </c>
      <c r="BM46" s="379"/>
      <c r="BN46" s="379"/>
      <c r="BO46" s="379"/>
      <c r="BP46" s="379"/>
      <c r="BQ46" s="359"/>
      <c r="BR46" s="1219" t="str">
        <f>"「共通仕様」"&amp;共通仕様!$BR$39</f>
        <v>「共通仕様」「30. 不具合内容マスタ表示処理」</v>
      </c>
      <c r="BS46" s="244"/>
      <c r="BT46" s="244"/>
      <c r="BU46" s="244"/>
      <c r="BV46" s="244"/>
      <c r="BW46" s="1219"/>
      <c r="BX46" s="1219"/>
      <c r="BY46" s="244"/>
      <c r="BZ46" s="244"/>
      <c r="CA46" s="244"/>
      <c r="CB46" s="244"/>
      <c r="CC46" s="244"/>
      <c r="CD46" s="244"/>
      <c r="CE46" s="244"/>
      <c r="CF46" s="244"/>
      <c r="CG46" s="244"/>
      <c r="CH46" s="244"/>
      <c r="CI46" s="244"/>
      <c r="CJ46" s="244"/>
      <c r="CK46" s="244"/>
      <c r="CL46" s="244"/>
      <c r="CM46" s="244"/>
      <c r="CN46" s="244"/>
      <c r="CO46" s="1217" t="str">
        <f>"「"&amp;$A$846&amp;$A$848&amp;$F$848&amp;"」"</f>
        <v>「10.5.5.①.金型保守情報月データ履歴追加」</v>
      </c>
      <c r="CP46" s="244"/>
      <c r="CQ46" s="244"/>
      <c r="CR46" s="244"/>
      <c r="CS46" s="244"/>
      <c r="CT46" s="244"/>
      <c r="CU46" s="244"/>
      <c r="CV46" s="1528" t="s">
        <v>2291</v>
      </c>
      <c r="CW46" s="1529"/>
      <c r="CX46" s="1560"/>
      <c r="CY46" s="1560"/>
      <c r="CZ46" s="1560"/>
      <c r="DA46" s="1560"/>
      <c r="DB46" s="1560"/>
      <c r="DC46" s="1560"/>
      <c r="DD46" s="2054">
        <v>44648</v>
      </c>
      <c r="DE46" s="2055"/>
      <c r="DF46" s="2055"/>
      <c r="DG46" s="2056"/>
      <c r="DH46" s="1564"/>
      <c r="DI46" s="1564"/>
      <c r="DJ46" s="1564"/>
      <c r="DK46" s="1564"/>
      <c r="DL46" s="1564"/>
      <c r="DM46" s="1564"/>
      <c r="DN46" s="1564"/>
      <c r="DO46" s="1564"/>
      <c r="DP46" s="1564"/>
      <c r="DQ46" s="1564"/>
      <c r="DR46" s="1584"/>
    </row>
    <row r="47" spans="1:122" s="80" customFormat="1" ht="15" customHeight="1">
      <c r="A47" s="1313"/>
      <c r="B47" s="1314"/>
      <c r="C47" s="1314"/>
      <c r="D47" s="377" t="str">
        <f>"大日程データの処理フラグがONの場合"&amp;$CL$21&amp;"を実施し、異常時は"&amp;$CM$11&amp;"を実施する。"</f>
        <v>大日程データの処理フラグがONの場合「8. 大日程データインポート処理」を実施し、異常時は「2.9. 異常終了処理」を実施する。</v>
      </c>
      <c r="E47" s="377"/>
      <c r="F47" s="377"/>
      <c r="G47" s="377"/>
      <c r="H47" s="377"/>
      <c r="I47" s="377"/>
      <c r="J47" s="377"/>
      <c r="K47" s="377"/>
      <c r="L47" s="377"/>
      <c r="M47" s="377"/>
      <c r="N47" s="377"/>
      <c r="O47" s="377"/>
      <c r="P47" s="377"/>
      <c r="Q47" s="377"/>
      <c r="R47" s="377"/>
      <c r="S47" s="377"/>
      <c r="T47" s="377"/>
      <c r="U47" s="377"/>
      <c r="V47" s="377"/>
      <c r="W47" s="377"/>
      <c r="X47" s="377"/>
      <c r="Y47" s="377"/>
      <c r="Z47" s="377"/>
      <c r="AA47" s="377"/>
      <c r="AB47" s="377"/>
      <c r="AC47" s="263"/>
      <c r="AD47" s="263"/>
      <c r="AE47" s="263"/>
      <c r="AF47" s="377"/>
      <c r="AG47" s="263"/>
      <c r="AH47" s="263"/>
      <c r="AI47" s="263"/>
      <c r="AJ47" s="263"/>
      <c r="AK47" s="263"/>
      <c r="AL47" s="263"/>
      <c r="AM47" s="263"/>
      <c r="AN47" s="263"/>
      <c r="AO47" s="263"/>
      <c r="AP47" s="263"/>
      <c r="AQ47" s="263"/>
      <c r="AR47" s="263"/>
      <c r="AS47" s="263"/>
      <c r="AT47" s="263"/>
      <c r="AU47" s="263"/>
      <c r="AV47" s="263"/>
      <c r="AW47" s="263"/>
      <c r="AX47" s="263"/>
      <c r="AY47" s="223"/>
      <c r="AZ47" s="465"/>
      <c r="BA47" s="192">
        <f t="shared" si="8"/>
        <v>2</v>
      </c>
      <c r="BB47" s="192">
        <f t="shared" si="9"/>
        <v>5</v>
      </c>
      <c r="BC47" s="192"/>
      <c r="BD47" s="192"/>
      <c r="BE47" s="192"/>
      <c r="BF47" s="192"/>
      <c r="BG47" s="559" t="str">
        <f t="shared" ca="1" si="0"/>
        <v/>
      </c>
      <c r="BH47" s="560" t="str">
        <f t="shared" ca="1" si="1"/>
        <v/>
      </c>
      <c r="BI47" s="560" t="str">
        <f t="shared" ca="1" si="2"/>
        <v/>
      </c>
      <c r="BJ47" s="560" t="str">
        <f t="shared" ca="1" si="3"/>
        <v/>
      </c>
      <c r="BK47" s="560" t="str">
        <f t="shared" ca="1" si="4"/>
        <v/>
      </c>
      <c r="BL47" s="561" t="str">
        <f t="shared" ca="1" si="5"/>
        <v/>
      </c>
      <c r="BM47" s="359"/>
      <c r="BN47" s="359"/>
      <c r="BO47" s="359"/>
      <c r="BP47" s="359"/>
      <c r="BQ47" s="359"/>
      <c r="BR47" s="1219" t="str">
        <f>"「共通仕様」"&amp;共通仕様!$CB$1</f>
        <v>「共通仕様」「31. 間休コードマスタ表示処理」</v>
      </c>
      <c r="BS47" s="244"/>
      <c r="BT47" s="244"/>
      <c r="BU47" s="244"/>
      <c r="BV47" s="244"/>
      <c r="BW47" s="1219"/>
      <c r="BX47" s="1219"/>
      <c r="BY47" s="244"/>
      <c r="BZ47" s="244"/>
      <c r="CA47" s="244"/>
      <c r="CB47" s="244"/>
      <c r="CC47" s="244"/>
      <c r="CD47" s="244"/>
      <c r="CE47" s="244"/>
      <c r="CF47" s="244"/>
      <c r="CG47" s="244"/>
      <c r="CH47" s="244"/>
      <c r="CI47" s="244"/>
      <c r="CJ47" s="244"/>
      <c r="CK47" s="244"/>
      <c r="CL47" s="244"/>
      <c r="CM47" s="244"/>
      <c r="CN47" s="244"/>
      <c r="CO47" s="1217" t="str">
        <f>"「"&amp;$A$846&amp;$A$869&amp;$F$869&amp;"」"</f>
        <v>「10.5.5.②.金型保守情報月データ更新」</v>
      </c>
      <c r="CP47" s="244"/>
      <c r="CQ47" s="244"/>
      <c r="CR47" s="244"/>
      <c r="CS47" s="244"/>
      <c r="CT47" s="244"/>
      <c r="CU47" s="244"/>
      <c r="CV47" s="1528"/>
      <c r="CW47" s="1529"/>
      <c r="CX47" s="1560"/>
      <c r="CY47" s="1560"/>
      <c r="CZ47" s="1560"/>
      <c r="DA47" s="1560"/>
      <c r="DB47" s="1560"/>
      <c r="DC47" s="1560"/>
      <c r="DD47" s="1991"/>
      <c r="DE47" s="1992"/>
      <c r="DF47" s="1992"/>
      <c r="DG47" s="1993"/>
      <c r="DH47" s="1564"/>
      <c r="DI47" s="1564"/>
      <c r="DJ47" s="1564"/>
      <c r="DK47" s="1564"/>
      <c r="DL47" s="1564"/>
      <c r="DM47" s="1564"/>
      <c r="DN47" s="1564"/>
      <c r="DO47" s="1564"/>
      <c r="DP47" s="1564"/>
      <c r="DQ47" s="1564"/>
      <c r="DR47" s="1584"/>
    </row>
    <row r="48" spans="1:122" s="80" customFormat="1" ht="15" customHeight="1">
      <c r="A48" s="1760" t="str">
        <f t="shared" si="10"/>
        <v>2.6.</v>
      </c>
      <c r="B48" s="1761"/>
      <c r="C48" s="1761"/>
      <c r="D48" s="263" t="s">
        <v>1728</v>
      </c>
      <c r="E48" s="263"/>
      <c r="F48" s="263"/>
      <c r="G48" s="263"/>
      <c r="H48" s="263"/>
      <c r="I48" s="263"/>
      <c r="J48" s="263"/>
      <c r="K48" s="263"/>
      <c r="L48" s="263"/>
      <c r="M48" s="263"/>
      <c r="N48" s="263"/>
      <c r="O48" s="263"/>
      <c r="P48" s="263"/>
      <c r="Q48" s="263"/>
      <c r="R48" s="263"/>
      <c r="S48" s="263"/>
      <c r="T48" s="1312"/>
      <c r="U48" s="1312"/>
      <c r="V48" s="263"/>
      <c r="W48" s="1312"/>
      <c r="X48" s="263"/>
      <c r="Y48" s="377"/>
      <c r="Z48" s="377"/>
      <c r="AA48" s="263"/>
      <c r="AB48" s="263"/>
      <c r="AC48" s="263"/>
      <c r="AD48" s="263"/>
      <c r="AE48" s="263"/>
      <c r="AF48" s="377"/>
      <c r="AG48" s="263"/>
      <c r="AH48" s="263"/>
      <c r="AI48" s="263"/>
      <c r="AJ48" s="263"/>
      <c r="AK48" s="263"/>
      <c r="AL48" s="263"/>
      <c r="AM48" s="263"/>
      <c r="AN48" s="263"/>
      <c r="AO48" s="263"/>
      <c r="AP48" s="263"/>
      <c r="AQ48" s="263"/>
      <c r="AR48" s="263"/>
      <c r="AS48" s="263"/>
      <c r="AT48" s="263"/>
      <c r="AU48" s="263"/>
      <c r="AV48" s="263"/>
      <c r="AW48" s="263"/>
      <c r="AX48" s="263"/>
      <c r="AY48" s="223"/>
      <c r="AZ48" s="465"/>
      <c r="BA48" s="192">
        <f t="shared" si="8"/>
        <v>2</v>
      </c>
      <c r="BB48" s="193">
        <f t="shared" si="11"/>
        <v>6</v>
      </c>
      <c r="BC48" s="192"/>
      <c r="BD48" s="192"/>
      <c r="BE48" s="192"/>
      <c r="BF48" s="192"/>
      <c r="BG48" s="559" t="str">
        <f t="shared" ca="1" si="0"/>
        <v/>
      </c>
      <c r="BH48" s="560" t="str">
        <f t="shared" ca="1" si="1"/>
        <v/>
      </c>
      <c r="BI48" s="560" t="str">
        <f t="shared" ca="1" si="2"/>
        <v/>
      </c>
      <c r="BJ48" s="560" t="str">
        <f t="shared" ca="1" si="3"/>
        <v/>
      </c>
      <c r="BK48" s="560" t="str">
        <f t="shared" ca="1" si="4"/>
        <v/>
      </c>
      <c r="BL48" s="561" t="str">
        <f t="shared" ca="1" si="5"/>
        <v/>
      </c>
      <c r="BM48" s="359"/>
      <c r="BN48" s="359"/>
      <c r="BO48" s="359"/>
      <c r="BP48" s="359"/>
      <c r="BQ48" s="359"/>
      <c r="BR48" s="1219" t="str">
        <f>"「共通仕様」"&amp;共通仕様!$CB$4</f>
        <v>「共通仕様」「32. 勤務区分マスタ表示処理」</v>
      </c>
      <c r="BS48" s="244"/>
      <c r="BT48" s="244"/>
      <c r="BU48" s="244"/>
      <c r="BV48" s="244"/>
      <c r="BW48" s="1219"/>
      <c r="BX48" s="244"/>
      <c r="BY48" s="244"/>
      <c r="BZ48" s="244"/>
      <c r="CA48" s="244"/>
      <c r="CB48" s="244"/>
      <c r="CC48" s="244"/>
      <c r="CD48" s="244"/>
      <c r="CE48" s="244"/>
      <c r="CF48" s="244"/>
      <c r="CG48" s="244"/>
      <c r="CH48" s="244"/>
      <c r="CI48" s="244"/>
      <c r="CJ48" s="244"/>
      <c r="CK48" s="244"/>
      <c r="CL48" s="244"/>
      <c r="CM48" s="244" t="str">
        <f>"「"&amp;$A$885&amp;" "&amp;$D$885&amp;"」"</f>
        <v>「10.6. 終了処理」</v>
      </c>
      <c r="CN48" s="244"/>
      <c r="CO48" s="244"/>
      <c r="CP48" s="244"/>
      <c r="CQ48" s="244"/>
      <c r="CR48" s="244"/>
      <c r="CS48" s="244"/>
      <c r="CT48" s="244"/>
      <c r="CU48" s="244"/>
      <c r="CV48" s="1513"/>
      <c r="CW48" s="1264"/>
      <c r="CX48" s="1514"/>
      <c r="CY48" s="1514"/>
      <c r="CZ48" s="1514"/>
      <c r="DA48" s="1514"/>
      <c r="DB48" s="1514"/>
      <c r="DC48" s="1514"/>
      <c r="DD48" s="1991"/>
      <c r="DE48" s="1992"/>
      <c r="DF48" s="1992"/>
      <c r="DG48" s="1993"/>
      <c r="DH48" s="1564"/>
      <c r="DI48" s="1564"/>
      <c r="DJ48" s="1564"/>
      <c r="DK48" s="1564"/>
      <c r="DL48" s="1564"/>
      <c r="DM48" s="1564"/>
      <c r="DN48" s="1564"/>
      <c r="DO48" s="1564"/>
      <c r="DP48" s="1564"/>
      <c r="DQ48" s="1564"/>
      <c r="DR48" s="1584"/>
    </row>
    <row r="49" spans="1:122" s="80" customFormat="1" ht="15" customHeight="1">
      <c r="A49" s="1313"/>
      <c r="B49" s="1314"/>
      <c r="C49" s="1314"/>
      <c r="D49" s="263" t="str">
        <f>$CL$22&amp;"を実施し、異常時は"&amp;$CM$11&amp;"を実施する。"</f>
        <v>「9. 生産台数推移データによる金型保守情報作成及び更新」を実施し、異常時は「2.9. 異常終了処理」を実施する。</v>
      </c>
      <c r="E49" s="263"/>
      <c r="F49" s="263"/>
      <c r="G49" s="263"/>
      <c r="H49" s="263"/>
      <c r="I49" s="263"/>
      <c r="J49" s="263"/>
      <c r="K49" s="263"/>
      <c r="L49" s="263"/>
      <c r="M49" s="263"/>
      <c r="N49" s="263"/>
      <c r="O49" s="263"/>
      <c r="P49" s="263"/>
      <c r="Q49" s="263"/>
      <c r="R49" s="263"/>
      <c r="S49" s="263"/>
      <c r="T49" s="1312"/>
      <c r="U49" s="1312"/>
      <c r="V49" s="263"/>
      <c r="W49" s="1312"/>
      <c r="X49" s="263"/>
      <c r="Y49" s="377"/>
      <c r="Z49" s="377"/>
      <c r="AA49" s="263"/>
      <c r="AB49" s="263"/>
      <c r="AC49" s="263"/>
      <c r="AD49" s="263"/>
      <c r="AE49" s="263"/>
      <c r="AF49" s="377"/>
      <c r="AG49" s="263"/>
      <c r="AH49" s="263"/>
      <c r="AI49" s="263"/>
      <c r="AJ49" s="263"/>
      <c r="AK49" s="263"/>
      <c r="AL49" s="263"/>
      <c r="AM49" s="263"/>
      <c r="AN49" s="263"/>
      <c r="AO49" s="263"/>
      <c r="AP49" s="263"/>
      <c r="AQ49" s="263"/>
      <c r="AR49" s="263"/>
      <c r="AS49" s="263"/>
      <c r="AT49" s="263"/>
      <c r="AU49" s="263"/>
      <c r="AV49" s="263"/>
      <c r="AW49" s="263"/>
      <c r="AX49" s="263"/>
      <c r="AY49" s="223"/>
      <c r="AZ49" s="465"/>
      <c r="BA49" s="192">
        <f t="shared" si="8"/>
        <v>2</v>
      </c>
      <c r="BB49" s="192">
        <f>BB48</f>
        <v>6</v>
      </c>
      <c r="BC49" s="192"/>
      <c r="BD49" s="192"/>
      <c r="BE49" s="192"/>
      <c r="BF49" s="192"/>
      <c r="BG49" s="559"/>
      <c r="BH49" s="560"/>
      <c r="BI49" s="560"/>
      <c r="BJ49" s="560"/>
      <c r="BK49" s="560"/>
      <c r="BL49" s="561"/>
      <c r="BM49" s="359"/>
      <c r="BN49" s="359"/>
      <c r="BO49" s="359"/>
      <c r="BP49" s="359"/>
      <c r="BQ49" s="379"/>
      <c r="BR49" s="1219" t="str">
        <f>"「共通仕様」"&amp;共通仕様!$CB$8</f>
        <v>「共通仕様」「33. 作業ラインマスタ表示処理」</v>
      </c>
      <c r="BS49" s="244"/>
      <c r="BT49" s="244"/>
      <c r="BU49" s="244"/>
      <c r="BV49" s="244"/>
      <c r="BW49" s="244"/>
      <c r="BX49" s="1219"/>
      <c r="BY49" s="1219"/>
      <c r="BZ49" s="244"/>
      <c r="CA49" s="244"/>
      <c r="CB49" s="244"/>
      <c r="CC49" s="244"/>
      <c r="CD49" s="244"/>
      <c r="CE49" s="244"/>
      <c r="CF49" s="244"/>
      <c r="CG49" s="244"/>
      <c r="CH49" s="244"/>
      <c r="CI49" s="244"/>
      <c r="CJ49" s="244"/>
      <c r="CK49" s="244"/>
      <c r="CL49" s="244"/>
      <c r="CM49" s="244"/>
      <c r="CN49" s="244" t="str">
        <f>"「"&amp;$A$886&amp;" "&amp;$E$886&amp;"」"</f>
        <v>「10.6.1. コミット処理」</v>
      </c>
      <c r="CO49" s="244"/>
      <c r="CP49" s="244"/>
      <c r="CQ49" s="244"/>
      <c r="CR49" s="244"/>
      <c r="CS49" s="244"/>
      <c r="CT49" s="244"/>
      <c r="CU49" s="244"/>
      <c r="CV49" s="1513"/>
      <c r="CW49" s="1264"/>
      <c r="CX49" s="1514"/>
      <c r="CY49" s="1514"/>
      <c r="CZ49" s="1514"/>
      <c r="DA49" s="1514"/>
      <c r="DB49" s="1514"/>
      <c r="DC49" s="1514"/>
      <c r="DD49" s="1991"/>
      <c r="DE49" s="1992"/>
      <c r="DF49" s="1992"/>
      <c r="DG49" s="1993"/>
      <c r="DH49" s="1564"/>
      <c r="DI49" s="1564"/>
      <c r="DJ49" s="1564"/>
      <c r="DK49" s="1564"/>
      <c r="DL49" s="1564"/>
      <c r="DM49" s="1564"/>
      <c r="DN49" s="1564"/>
      <c r="DO49" s="1564"/>
      <c r="DP49" s="1564"/>
      <c r="DQ49" s="1564"/>
      <c r="DR49" s="1584"/>
    </row>
    <row r="50" spans="1:122" s="80" customFormat="1" ht="15" customHeight="1">
      <c r="A50" s="1760" t="str">
        <f t="shared" si="10"/>
        <v>2.7.</v>
      </c>
      <c r="B50" s="1761"/>
      <c r="C50" s="1761"/>
      <c r="D50" s="263" t="s">
        <v>1729</v>
      </c>
      <c r="E50" s="263"/>
      <c r="F50" s="263"/>
      <c r="G50" s="263"/>
      <c r="H50" s="263"/>
      <c r="I50" s="263"/>
      <c r="J50" s="263"/>
      <c r="K50" s="263"/>
      <c r="L50" s="263"/>
      <c r="M50" s="263"/>
      <c r="N50" s="263"/>
      <c r="O50" s="263"/>
      <c r="P50" s="263"/>
      <c r="Q50" s="263"/>
      <c r="R50" s="263"/>
      <c r="S50" s="263"/>
      <c r="T50" s="263"/>
      <c r="U50" s="263"/>
      <c r="V50" s="263"/>
      <c r="W50" s="263"/>
      <c r="X50" s="263"/>
      <c r="Y50" s="263"/>
      <c r="Z50" s="263"/>
      <c r="AA50" s="263"/>
      <c r="AB50" s="263"/>
      <c r="AC50" s="263"/>
      <c r="AD50" s="263"/>
      <c r="AE50" s="263"/>
      <c r="AF50" s="263"/>
      <c r="AG50" s="263"/>
      <c r="AH50" s="263"/>
      <c r="AI50" s="263"/>
      <c r="AJ50" s="263"/>
      <c r="AK50" s="263"/>
      <c r="AL50" s="263"/>
      <c r="AM50" s="263"/>
      <c r="AN50" s="263"/>
      <c r="AO50" s="263"/>
      <c r="AP50" s="263"/>
      <c r="AQ50" s="263"/>
      <c r="AR50" s="263"/>
      <c r="AS50" s="263"/>
      <c r="AT50" s="263"/>
      <c r="AU50" s="263"/>
      <c r="AV50" s="263"/>
      <c r="AW50" s="263"/>
      <c r="AX50" s="263"/>
      <c r="AY50" s="223"/>
      <c r="AZ50" s="465"/>
      <c r="BA50" s="192">
        <f t="shared" si="8"/>
        <v>2</v>
      </c>
      <c r="BB50" s="193">
        <f t="shared" si="11"/>
        <v>7</v>
      </c>
      <c r="BC50" s="1098"/>
      <c r="BD50" s="1098"/>
      <c r="BE50" s="1098"/>
      <c r="BF50" s="1098"/>
      <c r="BG50" s="559" t="str">
        <f t="shared" ca="1" si="0"/>
        <v/>
      </c>
      <c r="BH50" s="560" t="str">
        <f t="shared" ca="1" si="1"/>
        <v/>
      </c>
      <c r="BI50" s="560" t="str">
        <f t="shared" ca="1" si="2"/>
        <v/>
      </c>
      <c r="BJ50" s="560" t="str">
        <f t="shared" ca="1" si="3"/>
        <v/>
      </c>
      <c r="BK50" s="560" t="str">
        <f t="shared" ca="1" si="4"/>
        <v/>
      </c>
      <c r="BL50" s="561" t="str">
        <f t="shared" ca="1" si="5"/>
        <v/>
      </c>
      <c r="BM50" s="379"/>
      <c r="BN50" s="379"/>
      <c r="BO50" s="379"/>
      <c r="BP50" s="379"/>
      <c r="BQ50" s="359"/>
      <c r="BR50" s="1219" t="str">
        <f>"「共通仕様」"&amp;共通仕様!$CB$11</f>
        <v>「共通仕様」「34. 使用設備マスタ表示処理」</v>
      </c>
      <c r="BS50" s="244"/>
      <c r="BT50" s="244"/>
      <c r="BU50" s="244"/>
      <c r="BV50" s="244"/>
      <c r="BW50" s="1219"/>
      <c r="BX50" s="244"/>
      <c r="BY50" s="1219"/>
      <c r="BZ50" s="244"/>
      <c r="CA50" s="244"/>
      <c r="CB50" s="244"/>
      <c r="CC50" s="244"/>
      <c r="CD50" s="244"/>
      <c r="CE50" s="244"/>
      <c r="CF50" s="244"/>
      <c r="CG50" s="244"/>
      <c r="CH50" s="244"/>
      <c r="CI50" s="465"/>
      <c r="CJ50" s="465"/>
      <c r="CK50" s="465"/>
      <c r="CL50" s="244"/>
      <c r="CM50" s="244"/>
      <c r="CN50" s="244" t="str">
        <f>"「"&amp;$A$888&amp;" "&amp;$E$888&amp;"」"</f>
        <v>「10.6.2. 終了ログ出力」</v>
      </c>
      <c r="CO50" s="244"/>
      <c r="CP50" s="244"/>
      <c r="CQ50" s="244"/>
      <c r="CR50" s="244"/>
      <c r="CS50" s="244"/>
      <c r="CT50" s="244"/>
      <c r="CU50" s="244"/>
      <c r="CV50" s="1513"/>
      <c r="CW50" s="1264"/>
      <c r="CX50" s="1514"/>
      <c r="CY50" s="1514"/>
      <c r="CZ50" s="1514"/>
      <c r="DA50" s="1514"/>
      <c r="DB50" s="1514"/>
      <c r="DC50" s="1514"/>
      <c r="DD50" s="1991"/>
      <c r="DE50" s="1992"/>
      <c r="DF50" s="1992"/>
      <c r="DG50" s="1993"/>
      <c r="DH50" s="1564"/>
      <c r="DI50" s="1564"/>
      <c r="DJ50" s="1564"/>
      <c r="DK50" s="1564"/>
      <c r="DL50" s="1564"/>
      <c r="DM50" s="1564"/>
      <c r="DN50" s="1564"/>
      <c r="DO50" s="1564"/>
      <c r="DP50" s="1564"/>
      <c r="DQ50" s="1564"/>
      <c r="DR50" s="1584"/>
    </row>
    <row r="51" spans="1:122" s="80" customFormat="1" ht="15" customHeight="1">
      <c r="A51" s="1313"/>
      <c r="B51" s="1314"/>
      <c r="C51" s="1314"/>
      <c r="D51" s="263" t="str">
        <f>$CL$34&amp;"を実施し、異常時は"&amp;$CM$11&amp;"を実施する。"</f>
        <v>「10. 大日程データによる金型保守情報作成及び更新」を実施し、異常時は「2.9. 異常終了処理」を実施する。</v>
      </c>
      <c r="E51" s="263"/>
      <c r="F51" s="263"/>
      <c r="G51" s="263"/>
      <c r="H51" s="263"/>
      <c r="I51" s="263"/>
      <c r="J51" s="263"/>
      <c r="K51" s="263"/>
      <c r="L51" s="263"/>
      <c r="M51" s="263"/>
      <c r="N51" s="263"/>
      <c r="O51" s="263"/>
      <c r="P51" s="263"/>
      <c r="Q51" s="263"/>
      <c r="R51" s="263"/>
      <c r="S51" s="263"/>
      <c r="T51" s="1312"/>
      <c r="U51" s="1312"/>
      <c r="V51" s="263"/>
      <c r="W51" s="1312"/>
      <c r="X51" s="263"/>
      <c r="Y51" s="377"/>
      <c r="Z51" s="377"/>
      <c r="AA51" s="263"/>
      <c r="AB51" s="263"/>
      <c r="AC51" s="263"/>
      <c r="AD51" s="263"/>
      <c r="AE51" s="263"/>
      <c r="AF51" s="377"/>
      <c r="AG51" s="263"/>
      <c r="AH51" s="263"/>
      <c r="AI51" s="263"/>
      <c r="AJ51" s="263"/>
      <c r="AK51" s="263"/>
      <c r="AL51" s="263"/>
      <c r="AM51" s="263"/>
      <c r="AN51" s="263"/>
      <c r="AO51" s="263"/>
      <c r="AP51" s="263"/>
      <c r="AQ51" s="263"/>
      <c r="AR51" s="263"/>
      <c r="AS51" s="263"/>
      <c r="AT51" s="263"/>
      <c r="AU51" s="263"/>
      <c r="AV51" s="263"/>
      <c r="AW51" s="263"/>
      <c r="AX51" s="263"/>
      <c r="AY51" s="223"/>
      <c r="AZ51" s="465"/>
      <c r="BA51" s="192">
        <f t="shared" si="8"/>
        <v>2</v>
      </c>
      <c r="BB51" s="192">
        <f>BB50</f>
        <v>7</v>
      </c>
      <c r="BC51" s="192"/>
      <c r="BD51" s="192"/>
      <c r="BE51" s="192"/>
      <c r="BF51" s="192"/>
      <c r="BG51" s="559"/>
      <c r="BH51" s="560"/>
      <c r="BI51" s="560"/>
      <c r="BJ51" s="560"/>
      <c r="BK51" s="560"/>
      <c r="BL51" s="561"/>
      <c r="BM51" s="359"/>
      <c r="BN51" s="359"/>
      <c r="BO51" s="359"/>
      <c r="BP51" s="359"/>
      <c r="BQ51" s="359"/>
      <c r="BR51" s="1219" t="str">
        <f>"「共通仕様」"&amp;共通仕様!$CB$14</f>
        <v>「共通仕様」「35. ステータスマスタ表示処理」</v>
      </c>
      <c r="BS51" s="244"/>
      <c r="BT51" s="244"/>
      <c r="BU51" s="244"/>
      <c r="BV51" s="244"/>
      <c r="BW51" s="244"/>
      <c r="BX51" s="244"/>
      <c r="BY51" s="1219"/>
      <c r="BZ51" s="244"/>
      <c r="CA51" s="244"/>
      <c r="CB51" s="244"/>
      <c r="CC51" s="244"/>
      <c r="CD51" s="244"/>
      <c r="CE51" s="244"/>
      <c r="CF51" s="244"/>
      <c r="CG51" s="244"/>
      <c r="CH51" s="244"/>
      <c r="CI51" s="244"/>
      <c r="CJ51" s="244"/>
      <c r="CK51" s="244"/>
      <c r="CL51" s="244"/>
      <c r="CM51" s="244" t="str">
        <f>"「"&amp;$A$892&amp;" "&amp;$D$892&amp;"」"</f>
        <v>「10.7. エラー発生時処理」</v>
      </c>
      <c r="CN51" s="244"/>
      <c r="CO51" s="244"/>
      <c r="CP51" s="244"/>
      <c r="CQ51" s="244"/>
      <c r="CR51" s="244"/>
      <c r="CS51" s="244"/>
      <c r="CT51" s="244"/>
      <c r="CU51" s="244"/>
      <c r="CV51" s="1513"/>
      <c r="CW51" s="1264"/>
      <c r="CX51" s="1514"/>
      <c r="CY51" s="1514"/>
      <c r="CZ51" s="1514"/>
      <c r="DA51" s="1514"/>
      <c r="DB51" s="1514"/>
      <c r="DC51" s="1514"/>
      <c r="DD51" s="1991"/>
      <c r="DE51" s="1992"/>
      <c r="DF51" s="1992"/>
      <c r="DG51" s="1993"/>
      <c r="DH51" s="1564"/>
      <c r="DI51" s="1564"/>
      <c r="DJ51" s="1564"/>
      <c r="DK51" s="1564"/>
      <c r="DL51" s="1564"/>
      <c r="DM51" s="1564"/>
      <c r="DN51" s="1564"/>
      <c r="DO51" s="1564"/>
      <c r="DP51" s="1564"/>
      <c r="DQ51" s="1564"/>
      <c r="DR51" s="1584"/>
    </row>
    <row r="52" spans="1:122" s="80" customFormat="1" ht="15" customHeight="1">
      <c r="A52" s="1760" t="str">
        <f t="shared" si="10"/>
        <v>2.8.</v>
      </c>
      <c r="B52" s="1761"/>
      <c r="C52" s="1761"/>
      <c r="D52" s="377" t="s">
        <v>2148</v>
      </c>
      <c r="E52" s="377"/>
      <c r="F52" s="377"/>
      <c r="G52" s="377"/>
      <c r="H52" s="377"/>
      <c r="I52" s="377"/>
      <c r="J52" s="377"/>
      <c r="K52" s="377"/>
      <c r="L52" s="377"/>
      <c r="M52" s="377"/>
      <c r="N52" s="377"/>
      <c r="O52" s="377"/>
      <c r="P52" s="263"/>
      <c r="Q52" s="377"/>
      <c r="R52" s="377"/>
      <c r="S52" s="377"/>
      <c r="T52" s="1312"/>
      <c r="U52" s="1312"/>
      <c r="V52" s="263"/>
      <c r="W52" s="1312"/>
      <c r="X52" s="377"/>
      <c r="Y52" s="377"/>
      <c r="Z52" s="377"/>
      <c r="AA52" s="377"/>
      <c r="AB52" s="377"/>
      <c r="AC52" s="263"/>
      <c r="AD52" s="263"/>
      <c r="AE52" s="263"/>
      <c r="AF52" s="377"/>
      <c r="AG52" s="263"/>
      <c r="AH52" s="263"/>
      <c r="AI52" s="263"/>
      <c r="AJ52" s="263"/>
      <c r="AK52" s="263"/>
      <c r="AL52" s="263"/>
      <c r="AM52" s="263"/>
      <c r="AN52" s="263"/>
      <c r="AO52" s="263"/>
      <c r="AP52" s="263"/>
      <c r="AQ52" s="263"/>
      <c r="AR52" s="263"/>
      <c r="AS52" s="263"/>
      <c r="AT52" s="263"/>
      <c r="AU52" s="263"/>
      <c r="AV52" s="263"/>
      <c r="AW52" s="263"/>
      <c r="AX52" s="263"/>
      <c r="AY52" s="223"/>
      <c r="AZ52" s="465"/>
      <c r="BA52" s="192">
        <f t="shared" si="8"/>
        <v>2</v>
      </c>
      <c r="BB52" s="193">
        <f t="shared" si="11"/>
        <v>8</v>
      </c>
      <c r="BC52" s="192"/>
      <c r="BD52" s="192"/>
      <c r="BE52" s="192"/>
      <c r="BF52" s="192"/>
      <c r="BG52" s="559" t="str">
        <f t="shared" ca="1" si="0"/>
        <v/>
      </c>
      <c r="BH52" s="560" t="str">
        <f t="shared" ca="1" si="1"/>
        <v/>
      </c>
      <c r="BI52" s="560" t="str">
        <f t="shared" ca="1" si="2"/>
        <v/>
      </c>
      <c r="BJ52" s="560" t="str">
        <f t="shared" ca="1" si="3"/>
        <v/>
      </c>
      <c r="BK52" s="560" t="str">
        <f t="shared" ca="1" si="4"/>
        <v/>
      </c>
      <c r="BL52" s="561" t="str">
        <f t="shared" ca="1" si="5"/>
        <v/>
      </c>
      <c r="BM52" s="359"/>
      <c r="BN52" s="359"/>
      <c r="BO52" s="359"/>
      <c r="BP52" s="359"/>
      <c r="BQ52" s="379"/>
      <c r="BR52" s="1219" t="str">
        <f>"「共通仕様」"&amp;共通仕様!$CB$17</f>
        <v>「共通仕様」「36. 所属マスタ表示処理」</v>
      </c>
      <c r="BS52" s="244"/>
      <c r="BT52" s="244"/>
      <c r="BU52" s="244"/>
      <c r="BV52" s="244"/>
      <c r="BW52" s="244"/>
      <c r="BX52" s="244"/>
      <c r="BY52" s="244"/>
      <c r="BZ52" s="244"/>
      <c r="CA52" s="244"/>
      <c r="CB52" s="244"/>
      <c r="CC52" s="244"/>
      <c r="CD52" s="244"/>
      <c r="CE52" s="244"/>
      <c r="CF52" s="244"/>
      <c r="CG52" s="244"/>
      <c r="CH52" s="244"/>
      <c r="CI52" s="465"/>
      <c r="CJ52" s="465"/>
      <c r="CK52" s="465"/>
      <c r="CL52" s="244"/>
      <c r="CM52" s="244"/>
      <c r="CN52" s="244"/>
      <c r="CO52" s="244"/>
      <c r="CP52" s="244"/>
      <c r="CQ52" s="244"/>
      <c r="CR52" s="244"/>
      <c r="CS52" s="244"/>
      <c r="CT52" s="244"/>
      <c r="CU52" s="244"/>
      <c r="CV52" s="1528"/>
      <c r="CW52" s="1529"/>
      <c r="CX52" s="1560"/>
      <c r="CY52" s="1560"/>
      <c r="CZ52" s="1560"/>
      <c r="DA52" s="1560"/>
      <c r="DB52" s="1560"/>
      <c r="DC52" s="1560"/>
      <c r="DD52" s="1991"/>
      <c r="DE52" s="1992"/>
      <c r="DF52" s="1992"/>
      <c r="DG52" s="1993"/>
      <c r="DH52" s="1564"/>
      <c r="DI52" s="1564"/>
      <c r="DJ52" s="1564"/>
      <c r="DK52" s="1564"/>
      <c r="DL52" s="1564"/>
      <c r="DM52" s="1564"/>
      <c r="DN52" s="1564"/>
      <c r="DO52" s="1564"/>
      <c r="DP52" s="1564"/>
      <c r="DQ52" s="1564"/>
      <c r="DR52" s="1584"/>
    </row>
    <row r="53" spans="1:122" s="80" customFormat="1" ht="15" customHeight="1">
      <c r="A53" s="1760" t="str">
        <f>$BA53&amp;"."&amp;$BB53&amp;"."&amp;$BC53&amp;"."</f>
        <v>2.8.1.</v>
      </c>
      <c r="B53" s="1761"/>
      <c r="C53" s="1761"/>
      <c r="D53" s="1761"/>
      <c r="E53" s="685" t="s">
        <v>2095</v>
      </c>
      <c r="F53" s="685"/>
      <c r="G53" s="676"/>
      <c r="H53" s="676"/>
      <c r="I53" s="676"/>
      <c r="J53" s="676"/>
      <c r="K53" s="676"/>
      <c r="L53" s="676"/>
      <c r="M53" s="685"/>
      <c r="N53" s="685"/>
      <c r="O53" s="685"/>
      <c r="P53" s="685"/>
      <c r="Q53" s="685"/>
      <c r="R53" s="685"/>
      <c r="S53" s="685"/>
      <c r="T53" s="685"/>
      <c r="U53" s="685"/>
      <c r="V53" s="685"/>
      <c r="W53" s="685"/>
      <c r="X53" s="685"/>
      <c r="Y53" s="685"/>
      <c r="Z53" s="685"/>
      <c r="AA53" s="685"/>
      <c r="AB53" s="685"/>
      <c r="AC53" s="685"/>
      <c r="AD53" s="685"/>
      <c r="AE53" s="685"/>
      <c r="AF53" s="685"/>
      <c r="AG53" s="685"/>
      <c r="AH53" s="685"/>
      <c r="AI53" s="685"/>
      <c r="AJ53" s="685"/>
      <c r="AK53" s="685"/>
      <c r="AL53" s="685"/>
      <c r="AM53" s="685"/>
      <c r="AN53" s="685"/>
      <c r="AO53" s="685"/>
      <c r="AP53" s="685"/>
      <c r="AQ53" s="685"/>
      <c r="AR53" s="685"/>
      <c r="AS53" s="685"/>
      <c r="AT53" s="685"/>
      <c r="AU53" s="685"/>
      <c r="AV53" s="685"/>
      <c r="AW53" s="685"/>
      <c r="AX53" s="685"/>
      <c r="AY53" s="854"/>
      <c r="AZ53" s="92"/>
      <c r="BA53" s="683">
        <f t="shared" si="8"/>
        <v>2</v>
      </c>
      <c r="BB53" s="683">
        <f>BB52</f>
        <v>8</v>
      </c>
      <c r="BC53" s="678">
        <f>BC52+1</f>
        <v>1</v>
      </c>
      <c r="BD53" s="1098"/>
      <c r="BE53" s="1098"/>
      <c r="BF53" s="1098"/>
      <c r="BG53" s="559" t="str">
        <f t="shared" ref="BG53:BL53" ca="1" si="13">IF(BA53&lt;&gt;"",IF(MID(_xlfn.FORMULATEXT(BA53),SEARCH("[",_xlfn.FORMULATEXT(BA53))+1,SEARCH("]",_xlfn.FORMULATEXT(BA53))-(SEARCH("[",_xlfn.FORMULATEXT(BA53))+1))="-1","",1),"")</f>
        <v/>
      </c>
      <c r="BH53" s="560" t="str">
        <f t="shared" ca="1" si="13"/>
        <v/>
      </c>
      <c r="BI53" s="560" t="str">
        <f t="shared" ca="1" si="13"/>
        <v/>
      </c>
      <c r="BJ53" s="560" t="str">
        <f t="shared" ca="1" si="13"/>
        <v/>
      </c>
      <c r="BK53" s="560" t="str">
        <f t="shared" ca="1" si="13"/>
        <v/>
      </c>
      <c r="BL53" s="561" t="str">
        <f t="shared" ca="1" si="13"/>
        <v/>
      </c>
      <c r="BM53" s="379"/>
      <c r="BN53" s="379"/>
      <c r="BO53" s="379"/>
      <c r="BP53" s="379"/>
      <c r="BQ53" s="359"/>
      <c r="BR53" s="1219" t="str">
        <f>"「共通仕様」"&amp;共通仕様!$CB$20</f>
        <v>「共通仕様」「37. 対策内容マスタ表示処理」</v>
      </c>
      <c r="BS53" s="244"/>
      <c r="BT53" s="244"/>
      <c r="BU53" s="244"/>
      <c r="BV53" s="244"/>
      <c r="BW53" s="244"/>
      <c r="BX53" s="1219"/>
      <c r="BY53" s="244"/>
      <c r="BZ53" s="244"/>
      <c r="CA53" s="244"/>
      <c r="CB53" s="244"/>
      <c r="CC53" s="244"/>
      <c r="CD53" s="244"/>
      <c r="CE53" s="244"/>
      <c r="CF53" s="244"/>
      <c r="CG53" s="244"/>
      <c r="CH53" s="244"/>
      <c r="CI53" s="244"/>
      <c r="CJ53" s="244"/>
      <c r="CK53" s="244"/>
      <c r="CL53" s="244"/>
      <c r="CM53" s="244"/>
      <c r="CN53" s="244"/>
      <c r="CO53" s="244"/>
      <c r="CP53" s="244"/>
      <c r="CQ53" s="244"/>
      <c r="CR53" s="244"/>
      <c r="CS53" s="244"/>
      <c r="CT53" s="244"/>
      <c r="CU53" s="244"/>
      <c r="CV53" s="1528" t="s">
        <v>2291</v>
      </c>
      <c r="CW53" s="1529"/>
      <c r="CX53" s="1560"/>
      <c r="CY53" s="1560"/>
      <c r="CZ53" s="1560"/>
      <c r="DA53" s="1560"/>
      <c r="DB53" s="1560"/>
      <c r="DC53" s="1560"/>
      <c r="DD53" s="2054">
        <v>44658</v>
      </c>
      <c r="DE53" s="2055"/>
      <c r="DF53" s="2055"/>
      <c r="DG53" s="2056"/>
      <c r="DH53" s="1564"/>
      <c r="DI53" s="1564"/>
      <c r="DJ53" s="1564"/>
      <c r="DK53" s="1564"/>
      <c r="DL53" s="1564"/>
      <c r="DM53" s="1564"/>
      <c r="DN53" s="1564"/>
      <c r="DO53" s="1564"/>
      <c r="DP53" s="1564"/>
      <c r="DQ53" s="1564"/>
      <c r="DR53" s="1584"/>
    </row>
    <row r="54" spans="1:122" s="80" customFormat="1" ht="15" customHeight="1">
      <c r="A54" s="1297"/>
      <c r="B54" s="263"/>
      <c r="C54" s="263"/>
      <c r="E54" s="263" t="s">
        <v>1053</v>
      </c>
      <c r="F54" s="263"/>
      <c r="G54" s="263"/>
      <c r="H54" s="263"/>
      <c r="I54" s="263"/>
      <c r="J54" s="263"/>
      <c r="K54" s="263"/>
      <c r="L54" s="263"/>
      <c r="M54" s="263"/>
      <c r="N54" s="263"/>
      <c r="O54" s="263"/>
      <c r="P54" s="263"/>
      <c r="Q54" s="263"/>
      <c r="R54" s="263"/>
      <c r="S54" s="263"/>
      <c r="T54" s="263"/>
      <c r="U54" s="1312"/>
      <c r="V54" s="1312"/>
      <c r="W54" s="263"/>
      <c r="X54" s="1312"/>
      <c r="Y54" s="263"/>
      <c r="Z54" s="377"/>
      <c r="AA54" s="263"/>
      <c r="AB54" s="263"/>
      <c r="AC54" s="263"/>
      <c r="AD54" s="263"/>
      <c r="AE54" s="263"/>
      <c r="AF54" s="377"/>
      <c r="AG54" s="263"/>
      <c r="AH54" s="263"/>
      <c r="AI54" s="263"/>
      <c r="AJ54" s="263"/>
      <c r="AK54" s="263"/>
      <c r="AL54" s="263"/>
      <c r="AM54" s="263"/>
      <c r="AN54" s="263"/>
      <c r="AO54" s="263"/>
      <c r="AP54" s="263"/>
      <c r="AQ54" s="263"/>
      <c r="AR54" s="263"/>
      <c r="AS54" s="263"/>
      <c r="AT54" s="263"/>
      <c r="AU54" s="263"/>
      <c r="AV54" s="263"/>
      <c r="AW54" s="263"/>
      <c r="AX54" s="263"/>
      <c r="AY54" s="223"/>
      <c r="AZ54" s="465"/>
      <c r="BA54" s="192">
        <f t="shared" ref="BA54:BC56" si="14">BA53</f>
        <v>2</v>
      </c>
      <c r="BB54" s="192">
        <f t="shared" si="14"/>
        <v>8</v>
      </c>
      <c r="BC54" s="192">
        <f t="shared" si="14"/>
        <v>1</v>
      </c>
      <c r="BD54" s="192"/>
      <c r="BE54" s="192"/>
      <c r="BF54" s="192"/>
      <c r="BG54" s="559" t="str">
        <f t="shared" ref="BG54:BL56" ca="1" si="15">IF(BA54&lt;&gt;"",IF(MID(_xlfn.FORMULATEXT(BA54),SEARCH("[",_xlfn.FORMULATEXT(BA54))+1,SEARCH("]",_xlfn.FORMULATEXT(BA54))-(SEARCH("[",_xlfn.FORMULATEXT(BA54))+1))="-1","",1),"")</f>
        <v/>
      </c>
      <c r="BH54" s="560" t="str">
        <f t="shared" ca="1" si="15"/>
        <v/>
      </c>
      <c r="BI54" s="560" t="str">
        <f t="shared" ca="1" si="15"/>
        <v/>
      </c>
      <c r="BJ54" s="560" t="str">
        <f t="shared" ca="1" si="15"/>
        <v/>
      </c>
      <c r="BK54" s="560" t="str">
        <f t="shared" ca="1" si="15"/>
        <v/>
      </c>
      <c r="BL54" s="561" t="str">
        <f t="shared" ca="1" si="15"/>
        <v/>
      </c>
      <c r="BM54" s="359"/>
      <c r="BN54" s="359"/>
      <c r="BO54" s="359"/>
      <c r="BP54" s="359"/>
      <c r="BQ54" s="95"/>
      <c r="BR54" s="1219" t="str">
        <f>"「共通仕様」"&amp;共通仕様!$CB$23</f>
        <v>「共通仕様」「38. 担当者マスタ表示処理」</v>
      </c>
      <c r="BS54" s="244"/>
      <c r="BT54" s="244"/>
      <c r="BU54" s="244"/>
      <c r="BV54" s="244"/>
      <c r="BW54" s="244"/>
      <c r="BX54" s="244"/>
      <c r="BY54" s="244"/>
      <c r="BZ54" s="244"/>
      <c r="CA54" s="244"/>
      <c r="CB54" s="244"/>
      <c r="CC54" s="244"/>
      <c r="CD54" s="244"/>
      <c r="CE54" s="244"/>
      <c r="CF54" s="244"/>
      <c r="CG54" s="244"/>
      <c r="CH54" s="244"/>
      <c r="CI54" s="244"/>
      <c r="CJ54" s="244"/>
      <c r="CK54" s="244"/>
      <c r="CL54" s="465"/>
      <c r="CM54" s="95"/>
      <c r="CN54" s="95"/>
      <c r="CO54" s="95"/>
      <c r="CP54" s="95"/>
      <c r="CQ54" s="95"/>
      <c r="CR54" s="95"/>
      <c r="CS54" s="95"/>
      <c r="CT54" s="87"/>
      <c r="CU54" s="87"/>
      <c r="CV54" s="1528"/>
      <c r="CW54" s="1529"/>
      <c r="CX54" s="1560"/>
      <c r="CY54" s="1560"/>
      <c r="CZ54" s="1560"/>
      <c r="DA54" s="1560"/>
      <c r="DB54" s="1560"/>
      <c r="DC54" s="1560"/>
      <c r="DD54" s="1991"/>
      <c r="DE54" s="1992"/>
      <c r="DF54" s="1992"/>
      <c r="DG54" s="1993"/>
      <c r="DH54" s="1564"/>
      <c r="DI54" s="1564"/>
      <c r="DJ54" s="1564"/>
      <c r="DK54" s="1564"/>
      <c r="DL54" s="1564"/>
      <c r="DM54" s="1564"/>
      <c r="DN54" s="1564"/>
      <c r="DO54" s="1564"/>
      <c r="DP54" s="1564"/>
      <c r="DQ54" s="1564"/>
      <c r="DR54" s="1584"/>
    </row>
    <row r="55" spans="1:122" s="87" customFormat="1" ht="15" customHeight="1">
      <c r="A55" s="1090"/>
      <c r="B55" s="1091"/>
      <c r="C55" s="1091"/>
      <c r="E55" s="978" t="s">
        <v>103</v>
      </c>
      <c r="F55" s="979"/>
      <c r="G55" s="979"/>
      <c r="H55" s="979"/>
      <c r="I55" s="979"/>
      <c r="J55" s="979"/>
      <c r="K55" s="979"/>
      <c r="L55" s="980"/>
      <c r="M55" s="1290" t="s">
        <v>384</v>
      </c>
      <c r="N55" s="1291"/>
      <c r="O55" s="266" t="str">
        <f>"("&amp;VLOOKUP(M55,[1]processing_log!$B$37:$Y$105,4,FALSE)&amp;" - "&amp;VLOOKUP(M55,[1]processing_log!$B$37:$Y$105,21,FALSE)&amp;VLOOKUP(M55,[1]processing_log!$B$37:$Y$105,24,FALSE)&amp;")"</f>
        <v>(プログラム終了 - 正常終了)</v>
      </c>
      <c r="P55" s="1291"/>
      <c r="Q55" s="1291"/>
      <c r="R55" s="1291"/>
      <c r="S55" s="1291"/>
      <c r="T55" s="1291"/>
      <c r="U55" s="1291"/>
      <c r="V55" s="1291"/>
      <c r="W55" s="1291"/>
      <c r="X55" s="1291"/>
      <c r="Y55" s="1291"/>
      <c r="Z55" s="1291"/>
      <c r="AA55" s="1291"/>
      <c r="AB55" s="1291"/>
      <c r="AC55" s="1291"/>
      <c r="AD55" s="1291"/>
      <c r="AE55" s="1291"/>
      <c r="AF55" s="1291"/>
      <c r="AG55" s="1291"/>
      <c r="AH55" s="1291"/>
      <c r="AI55" s="1291"/>
      <c r="AJ55" s="1291"/>
      <c r="AK55" s="1291"/>
      <c r="AL55" s="1291"/>
      <c r="AM55" s="1291"/>
      <c r="AN55" s="1291"/>
      <c r="AO55" s="1291"/>
      <c r="AP55" s="1291"/>
      <c r="AQ55" s="1291"/>
      <c r="AR55" s="1291"/>
      <c r="AS55" s="1291"/>
      <c r="AT55" s="1291"/>
      <c r="AU55" s="1291"/>
      <c r="AV55" s="1291"/>
      <c r="AW55" s="1291"/>
      <c r="AX55" s="1292"/>
      <c r="AY55" s="1293"/>
      <c r="AZ55" s="95"/>
      <c r="BA55" s="192">
        <f t="shared" si="14"/>
        <v>2</v>
      </c>
      <c r="BB55" s="192">
        <f t="shared" si="14"/>
        <v>8</v>
      </c>
      <c r="BC55" s="192">
        <f t="shared" si="14"/>
        <v>1</v>
      </c>
      <c r="BD55" s="95"/>
      <c r="BE55" s="95"/>
      <c r="BF55" s="95"/>
      <c r="BG55" s="563" t="str">
        <f t="shared" ca="1" si="15"/>
        <v/>
      </c>
      <c r="BH55" s="564" t="str">
        <f t="shared" ca="1" si="15"/>
        <v/>
      </c>
      <c r="BI55" s="564" t="str">
        <f t="shared" ca="1" si="15"/>
        <v/>
      </c>
      <c r="BJ55" s="564" t="str">
        <f t="shared" ca="1" si="15"/>
        <v/>
      </c>
      <c r="BK55" s="564" t="str">
        <f t="shared" ca="1" si="15"/>
        <v/>
      </c>
      <c r="BL55" s="565" t="str">
        <f t="shared" ca="1" si="15"/>
        <v/>
      </c>
      <c r="BM55" s="95"/>
      <c r="BN55" s="95"/>
      <c r="BO55" s="95"/>
      <c r="BP55" s="95"/>
      <c r="BQ55" s="95"/>
      <c r="BR55" s="1219" t="str">
        <f>"「共通仕様」"&amp;共通仕様!$CB$26</f>
        <v>「共通仕様」「39. Ｗ／Ｃマスタ表示処理」</v>
      </c>
      <c r="BS55" s="244"/>
      <c r="BT55" s="244"/>
      <c r="BU55" s="244"/>
      <c r="BV55" s="244"/>
      <c r="BW55" s="244"/>
      <c r="BX55" s="1219"/>
      <c r="BY55" s="1219"/>
      <c r="BZ55" s="244"/>
      <c r="CA55" s="244"/>
      <c r="CB55" s="244"/>
      <c r="CC55" s="244"/>
      <c r="CD55" s="244"/>
      <c r="CE55" s="244"/>
      <c r="CF55" s="244"/>
      <c r="CG55" s="244"/>
      <c r="CH55" s="244"/>
      <c r="CI55" s="95"/>
      <c r="CJ55" s="95"/>
      <c r="CK55" s="95"/>
      <c r="CL55" s="244"/>
      <c r="CM55" s="95"/>
      <c r="CN55" s="95"/>
      <c r="CO55" s="95"/>
      <c r="CP55" s="95"/>
      <c r="CQ55" s="95"/>
      <c r="CR55" s="95"/>
      <c r="CS55" s="95"/>
      <c r="CV55" s="1528"/>
      <c r="CW55" s="1529"/>
      <c r="CX55" s="1560"/>
      <c r="CY55" s="1560"/>
      <c r="CZ55" s="1560"/>
      <c r="DA55" s="1560"/>
      <c r="DB55" s="1560"/>
      <c r="DC55" s="1560"/>
      <c r="DD55" s="1991"/>
      <c r="DE55" s="1992"/>
      <c r="DF55" s="1992"/>
      <c r="DG55" s="1993"/>
      <c r="DH55" s="1564"/>
      <c r="DI55" s="1564"/>
      <c r="DJ55" s="1564"/>
      <c r="DK55" s="1564"/>
      <c r="DL55" s="1564"/>
      <c r="DM55" s="1564"/>
      <c r="DN55" s="1564"/>
      <c r="DO55" s="1564"/>
      <c r="DP55" s="1564"/>
      <c r="DQ55" s="1564"/>
      <c r="DR55" s="1584"/>
    </row>
    <row r="56" spans="1:122" s="87" customFormat="1" ht="15" customHeight="1">
      <c r="A56" s="1090"/>
      <c r="B56" s="1091"/>
      <c r="C56" s="1091"/>
      <c r="E56" s="984" t="s">
        <v>104</v>
      </c>
      <c r="F56" s="985"/>
      <c r="G56" s="985"/>
      <c r="H56" s="985"/>
      <c r="I56" s="985"/>
      <c r="J56" s="985"/>
      <c r="K56" s="985"/>
      <c r="L56" s="986"/>
      <c r="M56" s="1294" t="s">
        <v>2316</v>
      </c>
      <c r="N56" s="1295"/>
      <c r="O56" s="1295"/>
      <c r="P56" s="1295"/>
      <c r="Q56" s="1295"/>
      <c r="R56" s="1295"/>
      <c r="S56" s="1295"/>
      <c r="T56" s="1295"/>
      <c r="U56" s="1295"/>
      <c r="V56" s="1295"/>
      <c r="W56" s="1295"/>
      <c r="X56" s="1295"/>
      <c r="Y56" s="1295"/>
      <c r="Z56" s="1295"/>
      <c r="AA56" s="1295"/>
      <c r="AB56" s="1295"/>
      <c r="AC56" s="1295"/>
      <c r="AD56" s="1295"/>
      <c r="AE56" s="1295"/>
      <c r="AF56" s="1295"/>
      <c r="AG56" s="1295"/>
      <c r="AH56" s="1295"/>
      <c r="AI56" s="1295"/>
      <c r="AJ56" s="1295"/>
      <c r="AK56" s="1295"/>
      <c r="AL56" s="1295"/>
      <c r="AM56" s="1295"/>
      <c r="AN56" s="1295"/>
      <c r="AO56" s="1295"/>
      <c r="AP56" s="1295"/>
      <c r="AQ56" s="1295"/>
      <c r="AR56" s="1295"/>
      <c r="AS56" s="1295"/>
      <c r="AT56" s="1295"/>
      <c r="AU56" s="1295"/>
      <c r="AV56" s="1295"/>
      <c r="AW56" s="1295"/>
      <c r="AX56" s="1296"/>
      <c r="AY56" s="1293"/>
      <c r="AZ56" s="95"/>
      <c r="BA56" s="192">
        <f t="shared" si="14"/>
        <v>2</v>
      </c>
      <c r="BB56" s="192">
        <f t="shared" si="14"/>
        <v>8</v>
      </c>
      <c r="BC56" s="192">
        <f t="shared" si="14"/>
        <v>1</v>
      </c>
      <c r="BD56" s="95"/>
      <c r="BE56" s="95"/>
      <c r="BF56" s="95"/>
      <c r="BG56" s="563" t="str">
        <f t="shared" ca="1" si="15"/>
        <v/>
      </c>
      <c r="BH56" s="564" t="str">
        <f t="shared" ca="1" si="15"/>
        <v/>
      </c>
      <c r="BI56" s="564" t="str">
        <f t="shared" ca="1" si="15"/>
        <v/>
      </c>
      <c r="BJ56" s="564" t="str">
        <f t="shared" ca="1" si="15"/>
        <v/>
      </c>
      <c r="BK56" s="564" t="str">
        <f t="shared" ca="1" si="15"/>
        <v/>
      </c>
      <c r="BL56" s="565" t="str">
        <f t="shared" ca="1" si="15"/>
        <v/>
      </c>
      <c r="BM56" s="95"/>
      <c r="BN56" s="95"/>
      <c r="BO56" s="95"/>
      <c r="BP56" s="95"/>
      <c r="BQ56" s="379"/>
      <c r="BR56" s="1219" t="str">
        <f>"「共通仕様」"&amp;共通仕様!$CL$1</f>
        <v>「共通仕様」「40. ファンクションキー設定処理」</v>
      </c>
      <c r="BS56" s="244"/>
      <c r="BT56" s="244"/>
      <c r="BU56" s="244"/>
      <c r="BV56" s="244"/>
      <c r="BW56" s="1219"/>
      <c r="BX56" s="244"/>
      <c r="BY56" s="244"/>
      <c r="BZ56" s="244"/>
      <c r="CA56" s="244"/>
      <c r="CB56" s="244"/>
      <c r="CC56" s="244"/>
      <c r="CD56" s="244"/>
      <c r="CE56" s="244"/>
      <c r="CF56" s="244"/>
      <c r="CG56" s="244"/>
      <c r="CH56" s="244"/>
      <c r="CI56" s="95"/>
      <c r="CJ56" s="95"/>
      <c r="CK56" s="95"/>
      <c r="CL56" s="244"/>
      <c r="CM56" s="244"/>
      <c r="CN56" s="244"/>
      <c r="CO56" s="244"/>
      <c r="CP56" s="244"/>
      <c r="CQ56" s="244"/>
      <c r="CR56" s="244"/>
      <c r="CS56" s="244"/>
      <c r="CT56" s="244"/>
      <c r="CU56" s="244"/>
      <c r="CV56" s="1528"/>
      <c r="CW56" s="1529"/>
      <c r="CX56" s="1560"/>
      <c r="CY56" s="1560"/>
      <c r="CZ56" s="1560"/>
      <c r="DA56" s="1560"/>
      <c r="DB56" s="1560"/>
      <c r="DC56" s="1560"/>
      <c r="DD56" s="1991"/>
      <c r="DE56" s="1992"/>
      <c r="DF56" s="1992"/>
      <c r="DG56" s="1993"/>
      <c r="DH56" s="1564"/>
      <c r="DI56" s="1564"/>
      <c r="DJ56" s="1564"/>
      <c r="DK56" s="1564"/>
      <c r="DL56" s="1564"/>
      <c r="DM56" s="1564"/>
      <c r="DN56" s="1564"/>
      <c r="DO56" s="1564"/>
      <c r="DP56" s="1564"/>
      <c r="DQ56" s="1564"/>
      <c r="DR56" s="1584"/>
    </row>
    <row r="57" spans="1:122" s="80" customFormat="1" ht="15" customHeight="1">
      <c r="A57" s="1760" t="str">
        <f>$BA57&amp;"."&amp;$BB57&amp;"."&amp;$BC57&amp;"."</f>
        <v>2.8.2.</v>
      </c>
      <c r="B57" s="1761"/>
      <c r="C57" s="1761"/>
      <c r="D57" s="1761"/>
      <c r="E57" s="263" t="s">
        <v>1730</v>
      </c>
      <c r="F57" s="685"/>
      <c r="G57" s="676"/>
      <c r="H57" s="676"/>
      <c r="I57" s="676"/>
      <c r="J57" s="676"/>
      <c r="K57" s="676"/>
      <c r="L57" s="676"/>
      <c r="M57" s="685"/>
      <c r="N57" s="685"/>
      <c r="O57" s="685"/>
      <c r="P57" s="685"/>
      <c r="Q57" s="685"/>
      <c r="R57" s="685"/>
      <c r="S57" s="685"/>
      <c r="T57" s="685"/>
      <c r="U57" s="685"/>
      <c r="V57" s="685"/>
      <c r="W57" s="685"/>
      <c r="X57" s="685"/>
      <c r="Y57" s="685"/>
      <c r="Z57" s="685"/>
      <c r="AA57" s="685"/>
      <c r="AB57" s="685"/>
      <c r="AC57" s="685"/>
      <c r="AD57" s="685"/>
      <c r="AE57" s="685"/>
      <c r="AF57" s="685"/>
      <c r="AG57" s="685"/>
      <c r="AH57" s="685"/>
      <c r="AI57" s="685"/>
      <c r="AJ57" s="685"/>
      <c r="AK57" s="685"/>
      <c r="AL57" s="685"/>
      <c r="AM57" s="685"/>
      <c r="AN57" s="685"/>
      <c r="AO57" s="685"/>
      <c r="AP57" s="685"/>
      <c r="AQ57" s="685"/>
      <c r="AR57" s="685"/>
      <c r="AS57" s="685"/>
      <c r="AT57" s="685"/>
      <c r="AU57" s="685"/>
      <c r="AV57" s="685"/>
      <c r="AW57" s="685"/>
      <c r="AX57" s="685"/>
      <c r="AY57" s="854"/>
      <c r="AZ57" s="92"/>
      <c r="BA57" s="683">
        <f>BA56</f>
        <v>2</v>
      </c>
      <c r="BB57" s="683">
        <f>BB56</f>
        <v>8</v>
      </c>
      <c r="BC57" s="678">
        <f>BC56+1</f>
        <v>2</v>
      </c>
      <c r="BD57" s="1098"/>
      <c r="BE57" s="1098"/>
      <c r="BF57" s="1098"/>
      <c r="BG57" s="559" t="str">
        <f t="shared" ref="BG57:BL57" ca="1" si="16">IF(BA57&lt;&gt;"",IF(MID(_xlfn.FORMULATEXT(BA57),SEARCH("[",_xlfn.FORMULATEXT(BA57))+1,SEARCH("]",_xlfn.FORMULATEXT(BA57))-(SEARCH("[",_xlfn.FORMULATEXT(BA57))+1))="-1","",1),"")</f>
        <v/>
      </c>
      <c r="BH57" s="560" t="str">
        <f t="shared" ca="1" si="16"/>
        <v/>
      </c>
      <c r="BI57" s="560" t="str">
        <f t="shared" ca="1" si="16"/>
        <v/>
      </c>
      <c r="BJ57" s="560" t="str">
        <f t="shared" ca="1" si="16"/>
        <v/>
      </c>
      <c r="BK57" s="560" t="str">
        <f t="shared" ca="1" si="16"/>
        <v/>
      </c>
      <c r="BL57" s="561" t="str">
        <f t="shared" ca="1" si="16"/>
        <v/>
      </c>
      <c r="BM57" s="379"/>
      <c r="BN57" s="379"/>
      <c r="BO57" s="379"/>
      <c r="BP57" s="379"/>
      <c r="BQ57" s="359"/>
      <c r="BR57" s="1219" t="str">
        <f>"「共通仕様」"&amp;共通仕様!$CL$4</f>
        <v>「共通仕様」「41. 画面情報取得処理」</v>
      </c>
      <c r="BS57" s="244"/>
      <c r="BT57" s="244"/>
      <c r="BU57" s="244"/>
      <c r="BV57" s="244"/>
      <c r="BW57" s="244"/>
      <c r="BX57" s="1219"/>
      <c r="BY57" s="1219"/>
      <c r="BZ57" s="244"/>
      <c r="CA57" s="244"/>
      <c r="CB57" s="244"/>
      <c r="CC57" s="244"/>
      <c r="CD57" s="244"/>
      <c r="CE57" s="244"/>
      <c r="CF57" s="244"/>
      <c r="CG57" s="244"/>
      <c r="CH57" s="244"/>
      <c r="CI57" s="244"/>
      <c r="CJ57" s="244"/>
      <c r="CK57" s="244"/>
      <c r="CL57" s="244"/>
      <c r="CM57" s="465"/>
      <c r="CN57" s="465"/>
      <c r="CO57" s="465"/>
      <c r="CP57" s="465"/>
      <c r="CQ57" s="465"/>
      <c r="CR57" s="465"/>
      <c r="CS57" s="465"/>
      <c r="CT57" s="465"/>
      <c r="CU57" s="465"/>
      <c r="CV57" s="1528" t="s">
        <v>2291</v>
      </c>
      <c r="CW57" s="1529"/>
      <c r="CX57" s="1560"/>
      <c r="CY57" s="1560"/>
      <c r="CZ57" s="1560"/>
      <c r="DA57" s="1560"/>
      <c r="DB57" s="1560"/>
      <c r="DC57" s="1560"/>
      <c r="DD57" s="2054">
        <v>44658</v>
      </c>
      <c r="DE57" s="2055"/>
      <c r="DF57" s="2055"/>
      <c r="DG57" s="2056"/>
      <c r="DH57" s="1564"/>
      <c r="DI57" s="1564"/>
      <c r="DJ57" s="1564"/>
      <c r="DK57" s="1564"/>
      <c r="DL57" s="1564"/>
      <c r="DM57" s="1564"/>
      <c r="DN57" s="1564"/>
      <c r="DO57" s="1564"/>
      <c r="DP57" s="1564"/>
      <c r="DQ57" s="1564"/>
      <c r="DR57" s="1584"/>
    </row>
    <row r="58" spans="1:122" s="80" customFormat="1" ht="15" customHeight="1">
      <c r="A58" s="1313"/>
      <c r="B58" s="1314"/>
      <c r="C58" s="1314"/>
      <c r="E58" s="377" t="str">
        <f>"バッチ処理終了メール送信の為、区分コードを""K4003001999""に設定して"&amp;$CL$19&amp;"を実施する。"</f>
        <v>バッチ処理終了メール送信の為、区分コードを"K4003001999"に設定して「6. メール配信処理」を実施する。</v>
      </c>
      <c r="F58" s="377"/>
      <c r="G58" s="377"/>
      <c r="H58" s="377"/>
      <c r="I58" s="377"/>
      <c r="J58" s="377"/>
      <c r="K58" s="377"/>
      <c r="L58" s="377"/>
      <c r="M58" s="377"/>
      <c r="N58" s="377"/>
      <c r="O58" s="377"/>
      <c r="P58" s="377"/>
      <c r="Q58" s="377"/>
      <c r="R58" s="377"/>
      <c r="S58" s="377"/>
      <c r="T58" s="377"/>
      <c r="U58" s="377"/>
      <c r="V58" s="377"/>
      <c r="W58" s="377"/>
      <c r="X58" s="377"/>
      <c r="Y58" s="377"/>
      <c r="Z58" s="377"/>
      <c r="AA58" s="377"/>
      <c r="AB58" s="377"/>
      <c r="AC58" s="263"/>
      <c r="AD58" s="263"/>
      <c r="AE58" s="263"/>
      <c r="AF58" s="377"/>
      <c r="AG58" s="263"/>
      <c r="AH58" s="263"/>
      <c r="AI58" s="263"/>
      <c r="AJ58" s="263"/>
      <c r="AK58" s="263"/>
      <c r="AL58" s="263"/>
      <c r="AM58" s="263"/>
      <c r="AN58" s="263"/>
      <c r="AO58" s="263"/>
      <c r="AP58" s="263"/>
      <c r="AQ58" s="263"/>
      <c r="AR58" s="263"/>
      <c r="AS58" s="263"/>
      <c r="AT58" s="263"/>
      <c r="AU58" s="263"/>
      <c r="AV58" s="263"/>
      <c r="AW58" s="263"/>
      <c r="AX58" s="263"/>
      <c r="AY58" s="223"/>
      <c r="AZ58" s="465"/>
      <c r="BA58" s="192">
        <f>BA57</f>
        <v>2</v>
      </c>
      <c r="BB58" s="192">
        <f>BB57</f>
        <v>8</v>
      </c>
      <c r="BC58" s="192">
        <f>BC57</f>
        <v>2</v>
      </c>
      <c r="BD58" s="192"/>
      <c r="BE58" s="192"/>
      <c r="BF58" s="192"/>
      <c r="BG58" s="559" t="str">
        <f t="shared" ref="BG58:BL59" ca="1" si="17">IF(BA58&lt;&gt;"",IF(MID(_xlfn.FORMULATEXT(BA58),SEARCH("[",_xlfn.FORMULATEXT(BA58))+1,SEARCH("]",_xlfn.FORMULATEXT(BA58))-(SEARCH("[",_xlfn.FORMULATEXT(BA58))+1))="-1","",1),"")</f>
        <v/>
      </c>
      <c r="BH58" s="560" t="str">
        <f t="shared" ca="1" si="17"/>
        <v/>
      </c>
      <c r="BI58" s="560" t="str">
        <f t="shared" ca="1" si="17"/>
        <v/>
      </c>
      <c r="BJ58" s="560" t="str">
        <f t="shared" ca="1" si="17"/>
        <v/>
      </c>
      <c r="BK58" s="560" t="str">
        <f t="shared" ca="1" si="17"/>
        <v/>
      </c>
      <c r="BL58" s="561" t="str">
        <f t="shared" ca="1" si="17"/>
        <v/>
      </c>
      <c r="BM58" s="359"/>
      <c r="BN58" s="359"/>
      <c r="BO58" s="359"/>
      <c r="BP58" s="359"/>
      <c r="BQ58" s="359"/>
      <c r="BR58" s="1219" t="str">
        <f>"「共通仕様」"&amp;共通仕様!$CL$7</f>
        <v>「共通仕様」「42. 担当者情報取得処理」</v>
      </c>
      <c r="BS58" s="244"/>
      <c r="BT58" s="244"/>
      <c r="BU58" s="244"/>
      <c r="BV58" s="244"/>
      <c r="BW58" s="244"/>
      <c r="BX58" s="244"/>
      <c r="BY58" s="244"/>
      <c r="BZ58" s="244"/>
      <c r="CA58" s="244"/>
      <c r="CB58" s="244"/>
      <c r="CC58" s="244"/>
      <c r="CD58" s="244"/>
      <c r="CE58" s="244"/>
      <c r="CF58" s="244"/>
      <c r="CG58" s="244"/>
      <c r="CH58" s="244"/>
      <c r="CI58" s="244"/>
      <c r="CJ58" s="244"/>
      <c r="CK58" s="244"/>
      <c r="CL58" s="465"/>
      <c r="CM58" s="244"/>
      <c r="CN58" s="244"/>
      <c r="CO58" s="244"/>
      <c r="CP58" s="244"/>
      <c r="CQ58" s="244"/>
      <c r="CR58" s="244"/>
      <c r="CS58" s="244"/>
      <c r="CT58" s="244"/>
      <c r="CU58" s="244"/>
      <c r="CV58" s="1528"/>
      <c r="CW58" s="1529"/>
      <c r="CX58" s="1560"/>
      <c r="CY58" s="1560"/>
      <c r="CZ58" s="1560"/>
      <c r="DA58" s="1560"/>
      <c r="DB58" s="1560"/>
      <c r="DC58" s="1560"/>
      <c r="DD58" s="1991"/>
      <c r="DE58" s="1992"/>
      <c r="DF58" s="1992"/>
      <c r="DG58" s="1993"/>
      <c r="DH58" s="1564"/>
      <c r="DI58" s="1564"/>
      <c r="DJ58" s="1564"/>
      <c r="DK58" s="1564"/>
      <c r="DL58" s="1564"/>
      <c r="DM58" s="1564"/>
      <c r="DN58" s="1564"/>
      <c r="DO58" s="1564"/>
      <c r="DP58" s="1564"/>
      <c r="DQ58" s="1564"/>
      <c r="DR58" s="1584"/>
    </row>
    <row r="59" spans="1:122" s="80" customFormat="1" ht="15" customHeight="1">
      <c r="A59" s="1760" t="str">
        <f>$BA59&amp;"."&amp;$BB59&amp;"."</f>
        <v>2.9.</v>
      </c>
      <c r="B59" s="1761"/>
      <c r="C59" s="1761"/>
      <c r="D59" s="377" t="s">
        <v>2149</v>
      </c>
      <c r="E59" s="377"/>
      <c r="F59" s="377"/>
      <c r="G59" s="377"/>
      <c r="H59" s="377"/>
      <c r="I59" s="377"/>
      <c r="J59" s="377"/>
      <c r="K59" s="377"/>
      <c r="L59" s="377"/>
      <c r="M59" s="377"/>
      <c r="N59" s="377"/>
      <c r="O59" s="377"/>
      <c r="P59" s="263"/>
      <c r="Q59" s="377"/>
      <c r="R59" s="377"/>
      <c r="S59" s="377"/>
      <c r="T59" s="1312"/>
      <c r="U59" s="1312"/>
      <c r="V59" s="263"/>
      <c r="W59" s="1312"/>
      <c r="X59" s="377"/>
      <c r="Y59" s="377"/>
      <c r="Z59" s="377"/>
      <c r="AA59" s="377"/>
      <c r="AB59" s="377"/>
      <c r="AC59" s="263"/>
      <c r="AD59" s="263"/>
      <c r="AE59" s="263"/>
      <c r="AF59" s="377"/>
      <c r="AG59" s="263"/>
      <c r="AH59" s="263"/>
      <c r="AI59" s="263"/>
      <c r="AJ59" s="263"/>
      <c r="AK59" s="263"/>
      <c r="AL59" s="263"/>
      <c r="AM59" s="263"/>
      <c r="AN59" s="263"/>
      <c r="AO59" s="263"/>
      <c r="AP59" s="263"/>
      <c r="AQ59" s="263"/>
      <c r="AR59" s="263"/>
      <c r="AS59" s="263"/>
      <c r="AT59" s="263"/>
      <c r="AU59" s="263"/>
      <c r="AV59" s="263"/>
      <c r="AW59" s="263"/>
      <c r="AX59" s="263"/>
      <c r="AY59" s="223"/>
      <c r="AZ59" s="465"/>
      <c r="BA59" s="192">
        <f>BA58</f>
        <v>2</v>
      </c>
      <c r="BB59" s="193">
        <f>BB58+1</f>
        <v>9</v>
      </c>
      <c r="BC59" s="192"/>
      <c r="BD59" s="192"/>
      <c r="BE59" s="192"/>
      <c r="BF59" s="192"/>
      <c r="BG59" s="559" t="str">
        <f t="shared" ca="1" si="17"/>
        <v/>
      </c>
      <c r="BH59" s="560" t="str">
        <f t="shared" ca="1" si="17"/>
        <v/>
      </c>
      <c r="BI59" s="560" t="str">
        <f t="shared" ca="1" si="17"/>
        <v/>
      </c>
      <c r="BJ59" s="560" t="str">
        <f t="shared" ca="1" si="17"/>
        <v/>
      </c>
      <c r="BK59" s="560" t="str">
        <f t="shared" ca="1" si="17"/>
        <v/>
      </c>
      <c r="BL59" s="561" t="str">
        <f t="shared" ca="1" si="17"/>
        <v/>
      </c>
      <c r="BM59" s="359"/>
      <c r="BN59" s="359"/>
      <c r="BO59" s="359"/>
      <c r="BP59" s="359"/>
      <c r="BQ59" s="379"/>
      <c r="BR59" s="1219" t="str">
        <f>"「共通仕様」"&amp;共通仕様!$CL$10</f>
        <v>「共通仕様」「43. 担当者権限情報取得処理」</v>
      </c>
      <c r="BS59" s="244"/>
      <c r="BT59" s="244"/>
      <c r="BU59" s="244"/>
      <c r="BV59" s="244"/>
      <c r="BW59" s="1219"/>
      <c r="BX59" s="1219"/>
      <c r="BY59" s="244"/>
      <c r="BZ59" s="244"/>
      <c r="CA59" s="244"/>
      <c r="CB59" s="244"/>
      <c r="CC59" s="244"/>
      <c r="CD59" s="244"/>
      <c r="CE59" s="244"/>
      <c r="CF59" s="244"/>
      <c r="CG59" s="244"/>
      <c r="CH59" s="244"/>
      <c r="CI59" s="95"/>
      <c r="CJ59" s="95"/>
      <c r="CK59" s="95"/>
      <c r="CL59" s="244"/>
      <c r="CM59" s="244"/>
      <c r="CN59" s="244"/>
      <c r="CO59" s="244"/>
      <c r="CP59" s="244"/>
      <c r="CQ59" s="244"/>
      <c r="CR59" s="244"/>
      <c r="CS59" s="244"/>
      <c r="CT59" s="244"/>
      <c r="CU59" s="244"/>
      <c r="CV59" s="1528"/>
      <c r="CW59" s="1529"/>
      <c r="CX59" s="1560"/>
      <c r="CY59" s="1560"/>
      <c r="CZ59" s="1560"/>
      <c r="DA59" s="1560"/>
      <c r="DB59" s="1560"/>
      <c r="DC59" s="1560"/>
      <c r="DD59" s="1991"/>
      <c r="DE59" s="1992"/>
      <c r="DF59" s="1992"/>
      <c r="DG59" s="1993"/>
      <c r="DH59" s="1564"/>
      <c r="DI59" s="1564"/>
      <c r="DJ59" s="1564"/>
      <c r="DK59" s="1564"/>
      <c r="DL59" s="1564"/>
      <c r="DM59" s="1564"/>
      <c r="DN59" s="1564"/>
      <c r="DO59" s="1564"/>
      <c r="DP59" s="1564"/>
      <c r="DQ59" s="1564"/>
      <c r="DR59" s="1584"/>
    </row>
    <row r="60" spans="1:122" s="80" customFormat="1" ht="15" customHeight="1">
      <c r="A60" s="1760" t="str">
        <f>$BA60&amp;"."&amp;$BB60&amp;"."&amp;$BC60&amp;"."</f>
        <v>2.9.1.</v>
      </c>
      <c r="B60" s="1761"/>
      <c r="C60" s="1761"/>
      <c r="D60" s="1761"/>
      <c r="E60" s="685" t="s">
        <v>2095</v>
      </c>
      <c r="F60" s="685"/>
      <c r="G60" s="676"/>
      <c r="H60" s="676"/>
      <c r="I60" s="676"/>
      <c r="J60" s="676"/>
      <c r="K60" s="676"/>
      <c r="L60" s="676"/>
      <c r="M60" s="685"/>
      <c r="N60" s="685"/>
      <c r="O60" s="685"/>
      <c r="P60" s="685"/>
      <c r="Q60" s="685"/>
      <c r="R60" s="685"/>
      <c r="S60" s="685"/>
      <c r="T60" s="685"/>
      <c r="U60" s="685"/>
      <c r="V60" s="685"/>
      <c r="W60" s="685"/>
      <c r="X60" s="685"/>
      <c r="Y60" s="685"/>
      <c r="Z60" s="685"/>
      <c r="AA60" s="685"/>
      <c r="AB60" s="685"/>
      <c r="AC60" s="685"/>
      <c r="AD60" s="685"/>
      <c r="AE60" s="685"/>
      <c r="AF60" s="685"/>
      <c r="AG60" s="685"/>
      <c r="AH60" s="685"/>
      <c r="AI60" s="685"/>
      <c r="AJ60" s="685"/>
      <c r="AK60" s="685"/>
      <c r="AL60" s="685"/>
      <c r="AM60" s="685"/>
      <c r="AN60" s="685"/>
      <c r="AO60" s="685"/>
      <c r="AP60" s="685"/>
      <c r="AQ60" s="685"/>
      <c r="AR60" s="685"/>
      <c r="AS60" s="685"/>
      <c r="AT60" s="685"/>
      <c r="AU60" s="685"/>
      <c r="AV60" s="685"/>
      <c r="AW60" s="685"/>
      <c r="AX60" s="685"/>
      <c r="AY60" s="854"/>
      <c r="AZ60" s="92"/>
      <c r="BA60" s="683">
        <f>BA59</f>
        <v>2</v>
      </c>
      <c r="BB60" s="683">
        <f>BB59</f>
        <v>9</v>
      </c>
      <c r="BC60" s="678">
        <f>BC59+1</f>
        <v>1</v>
      </c>
      <c r="BD60" s="1098"/>
      <c r="BE60" s="1098"/>
      <c r="BF60" s="1098"/>
      <c r="BG60" s="559" t="str">
        <f t="shared" ref="BG60:BL60" ca="1" si="18">IF(BA60&lt;&gt;"",IF(MID(_xlfn.FORMULATEXT(BA60),SEARCH("[",_xlfn.FORMULATEXT(BA60))+1,SEARCH("]",_xlfn.FORMULATEXT(BA60))-(SEARCH("[",_xlfn.FORMULATEXT(BA60))+1))="-1","",1),"")</f>
        <v/>
      </c>
      <c r="BH60" s="560" t="str">
        <f t="shared" ca="1" si="18"/>
        <v/>
      </c>
      <c r="BI60" s="560" t="str">
        <f t="shared" ca="1" si="18"/>
        <v/>
      </c>
      <c r="BJ60" s="560" t="str">
        <f t="shared" ca="1" si="18"/>
        <v/>
      </c>
      <c r="BK60" s="560" t="str">
        <f t="shared" ca="1" si="18"/>
        <v/>
      </c>
      <c r="BL60" s="561" t="str">
        <f t="shared" ca="1" si="18"/>
        <v/>
      </c>
      <c r="BM60" s="379"/>
      <c r="BN60" s="379"/>
      <c r="BO60" s="379"/>
      <c r="BP60" s="379"/>
      <c r="BQ60" s="359"/>
      <c r="BR60" s="1219" t="str">
        <f>"「共通仕様」"&amp;共通仕様!$CL$13</f>
        <v>「共通仕様」「44. 画面操作区分情報取得処理」</v>
      </c>
      <c r="BS60" s="244"/>
      <c r="BT60" s="244"/>
      <c r="BU60" s="244"/>
      <c r="BV60" s="244"/>
      <c r="BW60" s="1219"/>
      <c r="BX60" s="244"/>
      <c r="BY60" s="244"/>
      <c r="BZ60" s="244"/>
      <c r="CA60" s="244"/>
      <c r="CB60" s="244"/>
      <c r="CC60" s="244"/>
      <c r="CD60" s="244"/>
      <c r="CE60" s="244"/>
      <c r="CF60" s="244"/>
      <c r="CG60" s="244"/>
      <c r="CH60" s="244"/>
      <c r="CI60" s="95"/>
      <c r="CJ60" s="95"/>
      <c r="CK60" s="95"/>
      <c r="CL60" s="244"/>
      <c r="CM60" s="244"/>
      <c r="CN60" s="244"/>
      <c r="CO60" s="244"/>
      <c r="CP60" s="244"/>
      <c r="CQ60" s="244"/>
      <c r="CR60" s="244"/>
      <c r="CS60" s="244"/>
      <c r="CT60" s="244"/>
      <c r="CU60" s="244"/>
      <c r="CV60" s="1528" t="s">
        <v>2291</v>
      </c>
      <c r="CW60" s="1529"/>
      <c r="CX60" s="1560"/>
      <c r="CY60" s="1560"/>
      <c r="CZ60" s="1560"/>
      <c r="DA60" s="1560"/>
      <c r="DB60" s="1560"/>
      <c r="DC60" s="1560"/>
      <c r="DD60" s="2054">
        <v>44658</v>
      </c>
      <c r="DE60" s="2055"/>
      <c r="DF60" s="2055"/>
      <c r="DG60" s="2056"/>
      <c r="DH60" s="1564"/>
      <c r="DI60" s="1564"/>
      <c r="DJ60" s="1564"/>
      <c r="DK60" s="1564"/>
      <c r="DL60" s="1564"/>
      <c r="DM60" s="1564"/>
      <c r="DN60" s="1564"/>
      <c r="DO60" s="1564"/>
      <c r="DP60" s="1564"/>
      <c r="DQ60" s="1564"/>
      <c r="DR60" s="1584"/>
    </row>
    <row r="61" spans="1:122" s="80" customFormat="1" ht="15" customHeight="1">
      <c r="A61" s="1297"/>
      <c r="B61" s="263"/>
      <c r="C61" s="263"/>
      <c r="E61" s="263" t="s">
        <v>1053</v>
      </c>
      <c r="F61" s="263"/>
      <c r="G61" s="263"/>
      <c r="H61" s="263"/>
      <c r="I61" s="263"/>
      <c r="J61" s="263"/>
      <c r="K61" s="263"/>
      <c r="L61" s="263"/>
      <c r="M61" s="263"/>
      <c r="N61" s="263"/>
      <c r="O61" s="263"/>
      <c r="P61" s="263"/>
      <c r="Q61" s="263"/>
      <c r="R61" s="263"/>
      <c r="S61" s="263"/>
      <c r="T61" s="263"/>
      <c r="U61" s="1312"/>
      <c r="V61" s="1312"/>
      <c r="W61" s="263"/>
      <c r="X61" s="1312"/>
      <c r="Y61" s="263"/>
      <c r="Z61" s="377"/>
      <c r="AA61" s="263"/>
      <c r="AB61" s="263"/>
      <c r="AC61" s="263"/>
      <c r="AD61" s="263"/>
      <c r="AE61" s="263"/>
      <c r="AF61" s="377"/>
      <c r="AG61" s="263"/>
      <c r="AH61" s="263"/>
      <c r="AI61" s="263"/>
      <c r="AJ61" s="263"/>
      <c r="AK61" s="263"/>
      <c r="AL61" s="263"/>
      <c r="AM61" s="263"/>
      <c r="AN61" s="263"/>
      <c r="AO61" s="263"/>
      <c r="AP61" s="263"/>
      <c r="AQ61" s="263"/>
      <c r="AR61" s="263"/>
      <c r="AS61" s="263"/>
      <c r="AT61" s="263"/>
      <c r="AU61" s="263"/>
      <c r="AV61" s="263"/>
      <c r="AW61" s="263"/>
      <c r="AX61" s="263"/>
      <c r="AY61" s="223"/>
      <c r="AZ61" s="465"/>
      <c r="BA61" s="192">
        <f t="shared" ref="BA61:BC63" si="19">BA60</f>
        <v>2</v>
      </c>
      <c r="BB61" s="192">
        <f t="shared" si="19"/>
        <v>9</v>
      </c>
      <c r="BC61" s="192">
        <f t="shared" si="19"/>
        <v>1</v>
      </c>
      <c r="BD61" s="192"/>
      <c r="BE61" s="192"/>
      <c r="BF61" s="192"/>
      <c r="BG61" s="559" t="str">
        <f t="shared" ref="BG61:BL63" ca="1" si="20">IF(BA61&lt;&gt;"",IF(MID(_xlfn.FORMULATEXT(BA61),SEARCH("[",_xlfn.FORMULATEXT(BA61))+1,SEARCH("]",_xlfn.FORMULATEXT(BA61))-(SEARCH("[",_xlfn.FORMULATEXT(BA61))+1))="-1","",1),"")</f>
        <v/>
      </c>
      <c r="BH61" s="560" t="str">
        <f t="shared" ca="1" si="20"/>
        <v/>
      </c>
      <c r="BI61" s="560" t="str">
        <f t="shared" ca="1" si="20"/>
        <v/>
      </c>
      <c r="BJ61" s="560" t="str">
        <f t="shared" ca="1" si="20"/>
        <v/>
      </c>
      <c r="BK61" s="560" t="str">
        <f t="shared" ca="1" si="20"/>
        <v/>
      </c>
      <c r="BL61" s="561" t="str">
        <f t="shared" ca="1" si="20"/>
        <v/>
      </c>
      <c r="BM61" s="359"/>
      <c r="BN61" s="359"/>
      <c r="BO61" s="359"/>
      <c r="BP61" s="359"/>
      <c r="BQ61" s="95"/>
      <c r="BR61" s="1219" t="str">
        <f>"「共通仕様」"&amp;共通仕様!$CL$16</f>
        <v>「共通仕様」「45. フォームロード共通処理」</v>
      </c>
      <c r="BS61" s="475"/>
      <c r="BT61" s="475"/>
      <c r="BU61" s="475"/>
      <c r="BV61" s="244"/>
      <c r="BW61" s="244"/>
      <c r="BX61" s="244"/>
      <c r="BY61" s="244"/>
      <c r="BZ61" s="244"/>
      <c r="CA61" s="244"/>
      <c r="CB61" s="244"/>
      <c r="CC61" s="244"/>
      <c r="CD61" s="244"/>
      <c r="CE61" s="244"/>
      <c r="CF61" s="244"/>
      <c r="CG61" s="244"/>
      <c r="CH61" s="244"/>
      <c r="CI61" s="244"/>
      <c r="CJ61" s="244"/>
      <c r="CK61" s="244"/>
      <c r="CL61" s="95"/>
      <c r="CM61" s="465"/>
      <c r="CN61" s="465"/>
      <c r="CO61" s="465"/>
      <c r="CP61" s="465"/>
      <c r="CQ61" s="465"/>
      <c r="CR61" s="465"/>
      <c r="CS61" s="465"/>
      <c r="CT61" s="465"/>
      <c r="CU61" s="465"/>
      <c r="CV61" s="1528"/>
      <c r="CW61" s="1529"/>
      <c r="CX61" s="1560"/>
      <c r="CY61" s="1560"/>
      <c r="CZ61" s="1560"/>
      <c r="DA61" s="1560"/>
      <c r="DB61" s="1560"/>
      <c r="DC61" s="1560"/>
      <c r="DD61" s="1991"/>
      <c r="DE61" s="1992"/>
      <c r="DF61" s="1992"/>
      <c r="DG61" s="1993"/>
      <c r="DH61" s="1564"/>
      <c r="DI61" s="1564"/>
      <c r="DJ61" s="1564"/>
      <c r="DK61" s="1564"/>
      <c r="DL61" s="1564"/>
      <c r="DM61" s="1564"/>
      <c r="DN61" s="1564"/>
      <c r="DO61" s="1564"/>
      <c r="DP61" s="1564"/>
      <c r="DQ61" s="1564"/>
      <c r="DR61" s="1584"/>
    </row>
    <row r="62" spans="1:122" s="87" customFormat="1" ht="15" customHeight="1">
      <c r="A62" s="1090"/>
      <c r="B62" s="1091"/>
      <c r="C62" s="1091"/>
      <c r="E62" s="978" t="s">
        <v>103</v>
      </c>
      <c r="F62" s="979"/>
      <c r="G62" s="979"/>
      <c r="H62" s="979"/>
      <c r="I62" s="979"/>
      <c r="J62" s="979"/>
      <c r="K62" s="979"/>
      <c r="L62" s="980"/>
      <c r="M62" s="1290" t="s">
        <v>107</v>
      </c>
      <c r="N62" s="1291"/>
      <c r="O62" s="266" t="str">
        <f>"("&amp;VLOOKUP(M62,[1]processing_log!$B$37:$Y$105,4,FALSE)&amp;" - "&amp;VLOOKUP(M62,[1]processing_log!$B$37:$Y$105,21,FALSE)&amp;VLOOKUP(M62,[1]processing_log!$B$37:$Y$105,24,FALSE)&amp;")"</f>
        <v>(プログラム起動 - 異常終了)</v>
      </c>
      <c r="P62" s="1291"/>
      <c r="Q62" s="1291"/>
      <c r="R62" s="1291"/>
      <c r="S62" s="1291"/>
      <c r="T62" s="1291"/>
      <c r="U62" s="1291"/>
      <c r="V62" s="1291"/>
      <c r="W62" s="1291"/>
      <c r="X62" s="1291"/>
      <c r="Y62" s="1291"/>
      <c r="Z62" s="1291"/>
      <c r="AA62" s="1291"/>
      <c r="AB62" s="1291"/>
      <c r="AC62" s="1291"/>
      <c r="AD62" s="1291"/>
      <c r="AE62" s="1291"/>
      <c r="AF62" s="1291"/>
      <c r="AG62" s="1291"/>
      <c r="AH62" s="1291"/>
      <c r="AI62" s="1291"/>
      <c r="AJ62" s="1291"/>
      <c r="AK62" s="1291"/>
      <c r="AL62" s="1291"/>
      <c r="AM62" s="1291"/>
      <c r="AN62" s="1291"/>
      <c r="AO62" s="1291"/>
      <c r="AP62" s="1291"/>
      <c r="AQ62" s="1291"/>
      <c r="AR62" s="1291"/>
      <c r="AS62" s="1291"/>
      <c r="AT62" s="1291"/>
      <c r="AU62" s="1291"/>
      <c r="AV62" s="1291"/>
      <c r="AW62" s="1291"/>
      <c r="AX62" s="1292"/>
      <c r="AY62" s="1293"/>
      <c r="AZ62" s="95"/>
      <c r="BA62" s="192">
        <f t="shared" si="19"/>
        <v>2</v>
      </c>
      <c r="BB62" s="192">
        <f t="shared" si="19"/>
        <v>9</v>
      </c>
      <c r="BC62" s="192">
        <f t="shared" si="19"/>
        <v>1</v>
      </c>
      <c r="BD62" s="95"/>
      <c r="BE62" s="95"/>
      <c r="BF62" s="95"/>
      <c r="BG62" s="563" t="str">
        <f t="shared" ca="1" si="20"/>
        <v/>
      </c>
      <c r="BH62" s="564" t="str">
        <f t="shared" ca="1" si="20"/>
        <v/>
      </c>
      <c r="BI62" s="564" t="str">
        <f t="shared" ca="1" si="20"/>
        <v/>
      </c>
      <c r="BJ62" s="564" t="str">
        <f t="shared" ca="1" si="20"/>
        <v/>
      </c>
      <c r="BK62" s="564" t="str">
        <f t="shared" ca="1" si="20"/>
        <v/>
      </c>
      <c r="BL62" s="565" t="str">
        <f t="shared" ca="1" si="20"/>
        <v/>
      </c>
      <c r="BM62" s="95"/>
      <c r="BN62" s="95"/>
      <c r="BO62" s="95"/>
      <c r="BP62" s="95"/>
      <c r="BQ62" s="95"/>
      <c r="BR62" s="1219" t="str">
        <f>"「共通仕様」"&amp;共通仕様!$CL$23</f>
        <v>「共通仕様」「46. 正式部品番号マスタ」</v>
      </c>
      <c r="BS62" s="465"/>
      <c r="BT62" s="465"/>
      <c r="BU62" s="465"/>
      <c r="BV62" s="465"/>
      <c r="BW62" s="465"/>
      <c r="BX62" s="465"/>
      <c r="BY62" s="465"/>
      <c r="BZ62" s="465"/>
      <c r="CA62" s="465"/>
      <c r="CB62" s="465"/>
      <c r="CC62" s="465"/>
      <c r="CD62" s="465"/>
      <c r="CE62" s="465"/>
      <c r="CF62" s="465"/>
      <c r="CG62" s="465"/>
      <c r="CH62" s="465"/>
      <c r="CI62" s="244"/>
      <c r="CJ62" s="244"/>
      <c r="CK62" s="244"/>
      <c r="CL62" s="95"/>
      <c r="CM62" s="244"/>
      <c r="CN62" s="244"/>
      <c r="CO62" s="244"/>
      <c r="CP62" s="244"/>
      <c r="CQ62" s="244"/>
      <c r="CR62" s="244"/>
      <c r="CS62" s="244"/>
      <c r="CT62" s="244"/>
      <c r="CU62" s="244"/>
      <c r="CV62" s="1528"/>
      <c r="CW62" s="1529"/>
      <c r="CX62" s="1560"/>
      <c r="CY62" s="1560"/>
      <c r="CZ62" s="1560"/>
      <c r="DA62" s="1560"/>
      <c r="DB62" s="1560"/>
      <c r="DC62" s="1560"/>
      <c r="DD62" s="1991"/>
      <c r="DE62" s="1992"/>
      <c r="DF62" s="1992"/>
      <c r="DG62" s="1993"/>
      <c r="DH62" s="1564"/>
      <c r="DI62" s="1564"/>
      <c r="DJ62" s="1564"/>
      <c r="DK62" s="1564"/>
      <c r="DL62" s="1564"/>
      <c r="DM62" s="1564"/>
      <c r="DN62" s="1564"/>
      <c r="DO62" s="1564"/>
      <c r="DP62" s="1564"/>
      <c r="DQ62" s="1564"/>
      <c r="DR62" s="1584"/>
    </row>
    <row r="63" spans="1:122" s="87" customFormat="1" ht="15" customHeight="1">
      <c r="A63" s="1090"/>
      <c r="B63" s="1091"/>
      <c r="C63" s="1091"/>
      <c r="E63" s="984" t="s">
        <v>104</v>
      </c>
      <c r="F63" s="985"/>
      <c r="G63" s="985"/>
      <c r="H63" s="985"/>
      <c r="I63" s="985"/>
      <c r="J63" s="985"/>
      <c r="K63" s="985"/>
      <c r="L63" s="986"/>
      <c r="M63" s="1294" t="s">
        <v>2317</v>
      </c>
      <c r="N63" s="1295"/>
      <c r="O63" s="1295"/>
      <c r="P63" s="1295"/>
      <c r="Q63" s="1295"/>
      <c r="R63" s="1295"/>
      <c r="S63" s="1295"/>
      <c r="T63" s="1295"/>
      <c r="U63" s="1295"/>
      <c r="V63" s="1295"/>
      <c r="W63" s="1295"/>
      <c r="X63" s="1295"/>
      <c r="Y63" s="1295"/>
      <c r="Z63" s="1295"/>
      <c r="AA63" s="1295"/>
      <c r="AB63" s="1295"/>
      <c r="AC63" s="1295"/>
      <c r="AD63" s="1295"/>
      <c r="AE63" s="1295"/>
      <c r="AF63" s="1295"/>
      <c r="AG63" s="1295"/>
      <c r="AH63" s="1295"/>
      <c r="AI63" s="1295"/>
      <c r="AJ63" s="1295"/>
      <c r="AK63" s="1295"/>
      <c r="AL63" s="1295"/>
      <c r="AM63" s="1295"/>
      <c r="AN63" s="1295"/>
      <c r="AO63" s="1295"/>
      <c r="AP63" s="1295"/>
      <c r="AQ63" s="1295"/>
      <c r="AR63" s="1295"/>
      <c r="AS63" s="1295"/>
      <c r="AT63" s="1295"/>
      <c r="AU63" s="1295"/>
      <c r="AV63" s="1295"/>
      <c r="AW63" s="1295"/>
      <c r="AX63" s="1296"/>
      <c r="AY63" s="1293"/>
      <c r="AZ63" s="95"/>
      <c r="BA63" s="192">
        <f t="shared" si="19"/>
        <v>2</v>
      </c>
      <c r="BB63" s="192">
        <f t="shared" si="19"/>
        <v>9</v>
      </c>
      <c r="BC63" s="192">
        <f t="shared" si="19"/>
        <v>1</v>
      </c>
      <c r="BD63" s="95"/>
      <c r="BE63" s="95"/>
      <c r="BF63" s="95"/>
      <c r="BG63" s="563" t="str">
        <f t="shared" ca="1" si="20"/>
        <v/>
      </c>
      <c r="BH63" s="564" t="str">
        <f t="shared" ca="1" si="20"/>
        <v/>
      </c>
      <c r="BI63" s="564" t="str">
        <f t="shared" ca="1" si="20"/>
        <v/>
      </c>
      <c r="BJ63" s="564" t="str">
        <f t="shared" ca="1" si="20"/>
        <v/>
      </c>
      <c r="BK63" s="564" t="str">
        <f t="shared" ca="1" si="20"/>
        <v/>
      </c>
      <c r="BL63" s="565" t="str">
        <f t="shared" ca="1" si="20"/>
        <v/>
      </c>
      <c r="BM63" s="95"/>
      <c r="BN63" s="95"/>
      <c r="BO63" s="95"/>
      <c r="BP63" s="95"/>
      <c r="BQ63" s="379"/>
      <c r="BR63" s="244"/>
      <c r="BS63" s="244"/>
      <c r="BT63" s="244"/>
      <c r="BU63" s="1219" t="str">
        <f>"「共通仕様」"&amp;共通仕様!$CO$25</f>
        <v>「共通仕様」「46.3.1.①. 正式部品番号データセット 条件無し」</v>
      </c>
      <c r="BV63" s="244"/>
      <c r="BW63" s="244"/>
      <c r="BX63" s="244"/>
      <c r="BY63" s="244"/>
      <c r="BZ63" s="244"/>
      <c r="CA63" s="244"/>
      <c r="CB63" s="244"/>
      <c r="CC63" s="244"/>
      <c r="CD63" s="244"/>
      <c r="CE63" s="244"/>
      <c r="CF63" s="244"/>
      <c r="CG63" s="244"/>
      <c r="CH63" s="244"/>
      <c r="CI63" s="465"/>
      <c r="CJ63" s="465"/>
      <c r="CK63" s="465"/>
      <c r="CL63" s="465"/>
      <c r="CM63" s="465"/>
      <c r="CN63" s="465"/>
      <c r="CO63" s="465"/>
      <c r="CP63" s="465"/>
      <c r="CQ63" s="465"/>
      <c r="CR63" s="465"/>
      <c r="CS63" s="244"/>
      <c r="CT63" s="244"/>
      <c r="CU63" s="244"/>
      <c r="CV63" s="1528"/>
      <c r="CW63" s="1529"/>
      <c r="CX63" s="1560"/>
      <c r="CY63" s="1560"/>
      <c r="CZ63" s="1560"/>
      <c r="DA63" s="1560"/>
      <c r="DB63" s="1560"/>
      <c r="DC63" s="1560"/>
      <c r="DD63" s="1991"/>
      <c r="DE63" s="1992"/>
      <c r="DF63" s="1992"/>
      <c r="DG63" s="1993"/>
      <c r="DH63" s="1564"/>
      <c r="DI63" s="1564"/>
      <c r="DJ63" s="1564"/>
      <c r="DK63" s="1564"/>
      <c r="DL63" s="1564"/>
      <c r="DM63" s="1564"/>
      <c r="DN63" s="1564"/>
      <c r="DO63" s="1564"/>
      <c r="DP63" s="1564"/>
      <c r="DQ63" s="1564"/>
      <c r="DR63" s="1584"/>
    </row>
    <row r="64" spans="1:122" s="80" customFormat="1" ht="15" customHeight="1">
      <c r="A64" s="1760" t="str">
        <f>$BA64&amp;"."&amp;$BB64&amp;"."&amp;$BC64&amp;"."</f>
        <v>2.9.2.</v>
      </c>
      <c r="B64" s="1761"/>
      <c r="C64" s="1761"/>
      <c r="D64" s="1761"/>
      <c r="E64" s="263" t="s">
        <v>1730</v>
      </c>
      <c r="F64" s="685"/>
      <c r="G64" s="676"/>
      <c r="H64" s="676"/>
      <c r="I64" s="676"/>
      <c r="J64" s="676"/>
      <c r="K64" s="676"/>
      <c r="L64" s="676"/>
      <c r="M64" s="685"/>
      <c r="N64" s="685"/>
      <c r="O64" s="685"/>
      <c r="P64" s="685"/>
      <c r="Q64" s="685"/>
      <c r="R64" s="685"/>
      <c r="S64" s="685"/>
      <c r="T64" s="685"/>
      <c r="U64" s="685"/>
      <c r="V64" s="685"/>
      <c r="W64" s="685"/>
      <c r="X64" s="685"/>
      <c r="Y64" s="685"/>
      <c r="Z64" s="685"/>
      <c r="AA64" s="685"/>
      <c r="AB64" s="685"/>
      <c r="AC64" s="685"/>
      <c r="AD64" s="685"/>
      <c r="AE64" s="685"/>
      <c r="AF64" s="685"/>
      <c r="AG64" s="685"/>
      <c r="AH64" s="685"/>
      <c r="AI64" s="685"/>
      <c r="AJ64" s="685"/>
      <c r="AK64" s="685"/>
      <c r="AL64" s="685"/>
      <c r="AM64" s="685"/>
      <c r="AN64" s="685"/>
      <c r="AO64" s="685"/>
      <c r="AP64" s="685"/>
      <c r="AQ64" s="685"/>
      <c r="AR64" s="685"/>
      <c r="AS64" s="685"/>
      <c r="AT64" s="685"/>
      <c r="AU64" s="685"/>
      <c r="AV64" s="685"/>
      <c r="AW64" s="685"/>
      <c r="AX64" s="685"/>
      <c r="AY64" s="854"/>
      <c r="AZ64" s="92"/>
      <c r="BA64" s="683">
        <f>BA63</f>
        <v>2</v>
      </c>
      <c r="BB64" s="683">
        <f>BB63</f>
        <v>9</v>
      </c>
      <c r="BC64" s="678">
        <f>BC63+1</f>
        <v>2</v>
      </c>
      <c r="BD64" s="1098"/>
      <c r="BE64" s="1098"/>
      <c r="BF64" s="1098"/>
      <c r="BG64" s="559" t="str">
        <f t="shared" ref="BG64:BL64" ca="1" si="21">IF(BA64&lt;&gt;"",IF(MID(_xlfn.FORMULATEXT(BA64),SEARCH("[",_xlfn.FORMULATEXT(BA64))+1,SEARCH("]",_xlfn.FORMULATEXT(BA64))-(SEARCH("[",_xlfn.FORMULATEXT(BA64))+1))="-1","",1),"")</f>
        <v/>
      </c>
      <c r="BH64" s="560" t="str">
        <f t="shared" ca="1" si="21"/>
        <v/>
      </c>
      <c r="BI64" s="560" t="str">
        <f t="shared" ca="1" si="21"/>
        <v/>
      </c>
      <c r="BJ64" s="560" t="str">
        <f t="shared" ca="1" si="21"/>
        <v/>
      </c>
      <c r="BK64" s="560" t="str">
        <f t="shared" ca="1" si="21"/>
        <v/>
      </c>
      <c r="BL64" s="561" t="str">
        <f t="shared" ca="1" si="21"/>
        <v/>
      </c>
      <c r="BM64" s="379"/>
      <c r="BN64" s="379"/>
      <c r="BO64" s="379"/>
      <c r="BP64" s="379"/>
      <c r="BQ64" s="359"/>
      <c r="BR64" s="244"/>
      <c r="BS64" s="244"/>
      <c r="BT64" s="244"/>
      <c r="BU64" s="1219" t="str">
        <f>"「共通仕様」"&amp;共通仕様!$CO$26</f>
        <v>「共通仕様」「46.3.1.②. 正式部品番号データセット 部品番号の入力」</v>
      </c>
      <c r="BV64" s="244"/>
      <c r="BW64" s="244"/>
      <c r="BX64" s="244"/>
      <c r="BY64" s="244"/>
      <c r="BZ64" s="244"/>
      <c r="CA64" s="244"/>
      <c r="CB64" s="244"/>
      <c r="CC64" s="244"/>
      <c r="CD64" s="244"/>
      <c r="CE64" s="244"/>
      <c r="CF64" s="244"/>
      <c r="CG64" s="244"/>
      <c r="CH64" s="244"/>
      <c r="CI64" s="465"/>
      <c r="CJ64" s="465"/>
      <c r="CK64" s="465"/>
      <c r="CL64" s="465"/>
      <c r="CM64" s="465"/>
      <c r="CN64" s="465"/>
      <c r="CO64" s="465"/>
      <c r="CP64" s="465"/>
      <c r="CQ64" s="244"/>
      <c r="CR64" s="244"/>
      <c r="CS64" s="465"/>
      <c r="CT64" s="465"/>
      <c r="CU64" s="465"/>
      <c r="CV64" s="1528" t="s">
        <v>2291</v>
      </c>
      <c r="CW64" s="1529"/>
      <c r="CX64" s="1560"/>
      <c r="CY64" s="1560"/>
      <c r="CZ64" s="1560"/>
      <c r="DA64" s="1560"/>
      <c r="DB64" s="1560"/>
      <c r="DC64" s="1560"/>
      <c r="DD64" s="2054">
        <v>44658</v>
      </c>
      <c r="DE64" s="2055"/>
      <c r="DF64" s="2055"/>
      <c r="DG64" s="2056"/>
      <c r="DH64" s="1564"/>
      <c r="DI64" s="1564"/>
      <c r="DJ64" s="1564"/>
      <c r="DK64" s="1564"/>
      <c r="DL64" s="1564"/>
      <c r="DM64" s="1564"/>
      <c r="DN64" s="1564"/>
      <c r="DO64" s="1564"/>
      <c r="DP64" s="1564"/>
      <c r="DQ64" s="1564"/>
      <c r="DR64" s="1584"/>
    </row>
    <row r="65" spans="1:122" s="80" customFormat="1" ht="15" customHeight="1">
      <c r="A65" s="1313"/>
      <c r="B65" s="1314"/>
      <c r="C65" s="1314"/>
      <c r="E65" s="377" t="str">
        <f>"バッチ処理終了メール送信を区分コードに""k4003001001""を設定及び各処理のメッセージを追加して"&amp;$CL$19&amp;"にて送信する。"</f>
        <v>バッチ処理終了メール送信を区分コードに"k4003001001"を設定及び各処理のメッセージを追加して「6. メール配信処理」にて送信する。</v>
      </c>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263"/>
      <c r="AD65" s="263"/>
      <c r="AE65" s="263"/>
      <c r="AF65" s="377"/>
      <c r="AG65" s="263"/>
      <c r="AH65" s="263"/>
      <c r="AI65" s="263"/>
      <c r="AJ65" s="263"/>
      <c r="AK65" s="263"/>
      <c r="AL65" s="263"/>
      <c r="AM65" s="263"/>
      <c r="AN65" s="263"/>
      <c r="AO65" s="263"/>
      <c r="AP65" s="263"/>
      <c r="AQ65" s="263"/>
      <c r="AR65" s="263"/>
      <c r="AS65" s="263"/>
      <c r="AT65" s="263"/>
      <c r="AU65" s="263"/>
      <c r="AV65" s="263"/>
      <c r="AW65" s="263"/>
      <c r="AX65" s="263"/>
      <c r="AY65" s="223"/>
      <c r="AZ65" s="465"/>
      <c r="BA65" s="192">
        <f>BA64</f>
        <v>2</v>
      </c>
      <c r="BB65" s="192">
        <f>BB64</f>
        <v>9</v>
      </c>
      <c r="BC65" s="192">
        <f>BC64</f>
        <v>2</v>
      </c>
      <c r="BD65" s="192"/>
      <c r="BE65" s="192"/>
      <c r="BF65" s="192"/>
      <c r="BG65" s="559" t="str">
        <f t="shared" ref="BG65:BL65" ca="1" si="22">IF(BA65&lt;&gt;"",IF(MID(_xlfn.FORMULATEXT(BA65),SEARCH("[",_xlfn.FORMULATEXT(BA65))+1,SEARCH("]",_xlfn.FORMULATEXT(BA65))-(SEARCH("[",_xlfn.FORMULATEXT(BA65))+1))="-1","",1),"")</f>
        <v/>
      </c>
      <c r="BH65" s="560" t="str">
        <f t="shared" ca="1" si="22"/>
        <v/>
      </c>
      <c r="BI65" s="560" t="str">
        <f t="shared" ca="1" si="22"/>
        <v/>
      </c>
      <c r="BJ65" s="560" t="str">
        <f t="shared" ca="1" si="22"/>
        <v/>
      </c>
      <c r="BK65" s="560" t="str">
        <f t="shared" ca="1" si="22"/>
        <v/>
      </c>
      <c r="BL65" s="561" t="str">
        <f t="shared" ca="1" si="22"/>
        <v/>
      </c>
      <c r="BM65" s="359"/>
      <c r="BN65" s="359"/>
      <c r="BO65" s="359"/>
      <c r="BP65" s="359"/>
      <c r="BQ65" s="359"/>
      <c r="BR65" s="1219"/>
      <c r="BS65" s="1219" t="str">
        <f>"「共通仕様」"&amp;共通仕様!$CM$27</f>
        <v>「共通仕様」「46.4 正式部品番号データ入力チェック処理」</v>
      </c>
      <c r="BT65" s="244"/>
      <c r="BU65" s="1219"/>
      <c r="BV65" s="1219"/>
      <c r="BW65" s="244"/>
      <c r="BX65" s="244"/>
      <c r="BY65" s="244"/>
      <c r="BZ65" s="244"/>
      <c r="CA65" s="244"/>
      <c r="CB65" s="244"/>
      <c r="CC65" s="244"/>
      <c r="CD65" s="244"/>
      <c r="CE65" s="244"/>
      <c r="CF65" s="244"/>
      <c r="CG65" s="244"/>
      <c r="CH65" s="244"/>
      <c r="CI65" s="465"/>
      <c r="CJ65" s="465"/>
      <c r="CK65" s="465"/>
      <c r="CL65" s="244"/>
      <c r="CM65" s="465"/>
      <c r="CN65" s="465"/>
      <c r="CO65" s="465"/>
      <c r="CP65" s="465"/>
      <c r="CQ65" s="465"/>
      <c r="CR65" s="465"/>
      <c r="CS65" s="244"/>
      <c r="CT65" s="244"/>
      <c r="CU65" s="244"/>
      <c r="CV65" s="1528"/>
      <c r="CW65" s="1529"/>
      <c r="CX65" s="1560"/>
      <c r="CY65" s="1560"/>
      <c r="CZ65" s="1560"/>
      <c r="DA65" s="1560"/>
      <c r="DB65" s="1560"/>
      <c r="DC65" s="1560"/>
      <c r="DD65" s="1991"/>
      <c r="DE65" s="1992"/>
      <c r="DF65" s="1992"/>
      <c r="DG65" s="1993"/>
      <c r="DH65" s="1564"/>
      <c r="DI65" s="1564"/>
      <c r="DJ65" s="1564"/>
      <c r="DK65" s="1564"/>
      <c r="DL65" s="1564"/>
      <c r="DM65" s="1564"/>
      <c r="DN65" s="1564"/>
      <c r="DO65" s="1564"/>
      <c r="DP65" s="1564"/>
      <c r="DQ65" s="1564"/>
      <c r="DR65" s="1584"/>
    </row>
    <row r="66" spans="1:122" s="80" customFormat="1" ht="15" customHeight="1">
      <c r="A66" s="1770" t="str">
        <f>BA66&amp;"."</f>
        <v>3.</v>
      </c>
      <c r="B66" s="1771"/>
      <c r="C66" s="225" t="s">
        <v>1724</v>
      </c>
      <c r="D66" s="225"/>
      <c r="E66" s="225"/>
      <c r="F66" s="225"/>
      <c r="G66" s="225"/>
      <c r="H66" s="225"/>
      <c r="I66" s="225"/>
      <c r="J66" s="225"/>
      <c r="K66" s="225"/>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c r="AM66" s="225"/>
      <c r="AN66" s="225"/>
      <c r="AO66" s="225"/>
      <c r="AP66" s="225"/>
      <c r="AQ66" s="225"/>
      <c r="AR66" s="225"/>
      <c r="AS66" s="225"/>
      <c r="AT66" s="225"/>
      <c r="AU66" s="225"/>
      <c r="AV66" s="225"/>
      <c r="AW66" s="225"/>
      <c r="AX66" s="225"/>
      <c r="AY66" s="223"/>
      <c r="AZ66" s="465"/>
      <c r="BA66" s="678">
        <f>BA65+1</f>
        <v>3</v>
      </c>
      <c r="BB66" s="192"/>
      <c r="BC66" s="192"/>
      <c r="BD66" s="192"/>
      <c r="BE66" s="192"/>
      <c r="BF66" s="192"/>
      <c r="BG66" s="559" t="str">
        <f t="shared" ca="1" si="0"/>
        <v/>
      </c>
      <c r="BH66" s="560" t="str">
        <f t="shared" ca="1" si="1"/>
        <v/>
      </c>
      <c r="BI66" s="560" t="str">
        <f t="shared" ca="1" si="2"/>
        <v/>
      </c>
      <c r="BJ66" s="560" t="str">
        <f t="shared" ca="1" si="3"/>
        <v/>
      </c>
      <c r="BK66" s="560" t="str">
        <f t="shared" ca="1" si="4"/>
        <v/>
      </c>
      <c r="BL66" s="561" t="str">
        <f t="shared" ca="1" si="5"/>
        <v/>
      </c>
      <c r="BM66" s="359"/>
      <c r="BN66" s="359"/>
      <c r="BO66" s="359"/>
      <c r="BP66" s="359"/>
      <c r="BQ66" s="379"/>
      <c r="BR66" s="1219" t="str">
        <f>"「共通仕様」"&amp;共通仕様!$CL$28</f>
        <v>「共通仕様」「47. 画面クリア共通処理」</v>
      </c>
      <c r="BS66" s="244"/>
      <c r="BT66" s="244"/>
      <c r="BU66" s="244"/>
      <c r="BV66" s="244"/>
      <c r="BW66" s="244"/>
      <c r="BX66" s="244"/>
      <c r="BY66" s="244"/>
      <c r="BZ66" s="244"/>
      <c r="CA66" s="244"/>
      <c r="CB66" s="244"/>
      <c r="CC66" s="244"/>
      <c r="CD66" s="244"/>
      <c r="CE66" s="244"/>
      <c r="CF66" s="244"/>
      <c r="CG66" s="244"/>
      <c r="CH66" s="244"/>
      <c r="CI66" s="465"/>
      <c r="CJ66" s="465"/>
      <c r="CK66" s="465"/>
      <c r="CL66" s="244"/>
      <c r="CM66" s="244"/>
      <c r="CN66" s="244"/>
      <c r="CO66" s="244"/>
      <c r="CP66" s="244"/>
      <c r="CQ66" s="465"/>
      <c r="CR66" s="465"/>
      <c r="CS66" s="244"/>
      <c r="CT66" s="244"/>
      <c r="CU66" s="244"/>
      <c r="CV66" s="1528"/>
      <c r="CW66" s="1529"/>
      <c r="CX66" s="1560"/>
      <c r="CY66" s="1560"/>
      <c r="CZ66" s="1560"/>
      <c r="DA66" s="1560"/>
      <c r="DB66" s="1560"/>
      <c r="DC66" s="1560"/>
      <c r="DD66" s="1991"/>
      <c r="DE66" s="1992"/>
      <c r="DF66" s="1992"/>
      <c r="DG66" s="1993"/>
      <c r="DH66" s="1564"/>
      <c r="DI66" s="1564"/>
      <c r="DJ66" s="1564"/>
      <c r="DK66" s="1564"/>
      <c r="DL66" s="1564"/>
      <c r="DM66" s="1564"/>
      <c r="DN66" s="1564"/>
      <c r="DO66" s="1564"/>
      <c r="DP66" s="1564"/>
      <c r="DQ66" s="1564"/>
      <c r="DR66" s="1584"/>
    </row>
    <row r="67" spans="1:122" s="80" customFormat="1" ht="15" customHeight="1">
      <c r="A67" s="1760" t="str">
        <f>$BA67&amp;"."&amp;$BB67&amp;"."</f>
        <v>3.1.</v>
      </c>
      <c r="B67" s="1761"/>
      <c r="C67" s="1761"/>
      <c r="D67" s="377" t="s">
        <v>1731</v>
      </c>
      <c r="E67" s="377"/>
      <c r="F67" s="377"/>
      <c r="G67" s="377"/>
      <c r="H67" s="377"/>
      <c r="I67" s="377"/>
      <c r="J67" s="377"/>
      <c r="K67" s="377"/>
      <c r="L67" s="377"/>
      <c r="M67" s="377"/>
      <c r="N67" s="377"/>
      <c r="O67" s="377"/>
      <c r="P67" s="377"/>
      <c r="Q67" s="377"/>
      <c r="R67" s="377"/>
      <c r="S67" s="377"/>
      <c r="T67" s="377"/>
      <c r="U67" s="377"/>
      <c r="V67" s="377"/>
      <c r="W67" s="377"/>
      <c r="X67" s="377"/>
      <c r="Y67" s="377"/>
      <c r="Z67" s="377"/>
      <c r="AA67" s="377"/>
      <c r="AB67" s="377"/>
      <c r="AC67" s="263"/>
      <c r="AD67" s="263"/>
      <c r="AE67" s="263"/>
      <c r="AF67" s="377"/>
      <c r="AG67" s="263"/>
      <c r="AH67" s="263"/>
      <c r="AI67" s="263"/>
      <c r="AJ67" s="263"/>
      <c r="AK67" s="263"/>
      <c r="AL67" s="263"/>
      <c r="AM67" s="263"/>
      <c r="AN67" s="263"/>
      <c r="AO67" s="263"/>
      <c r="AP67" s="263"/>
      <c r="AQ67" s="263"/>
      <c r="AR67" s="263"/>
      <c r="AS67" s="263"/>
      <c r="AT67" s="263"/>
      <c r="AU67" s="263"/>
      <c r="AV67" s="263"/>
      <c r="AW67" s="263"/>
      <c r="AX67" s="263"/>
      <c r="AY67" s="223"/>
      <c r="AZ67" s="465"/>
      <c r="BA67" s="192">
        <f t="shared" ref="BA67:BA74" si="23">BA66</f>
        <v>3</v>
      </c>
      <c r="BB67" s="193">
        <f>BB66+1</f>
        <v>1</v>
      </c>
      <c r="BC67" s="1098"/>
      <c r="BD67" s="1098"/>
      <c r="BE67" s="1098"/>
      <c r="BF67" s="1098"/>
      <c r="BG67" s="559" t="str">
        <f t="shared" ca="1" si="0"/>
        <v/>
      </c>
      <c r="BH67" s="560" t="str">
        <f t="shared" ca="1" si="1"/>
        <v/>
      </c>
      <c r="BI67" s="560" t="str">
        <f t="shared" ca="1" si="2"/>
        <v/>
      </c>
      <c r="BJ67" s="560" t="str">
        <f t="shared" ca="1" si="3"/>
        <v/>
      </c>
      <c r="BK67" s="560" t="str">
        <f t="shared" ca="1" si="4"/>
        <v/>
      </c>
      <c r="BL67" s="561" t="str">
        <f t="shared" ca="1" si="5"/>
        <v/>
      </c>
      <c r="BM67" s="379"/>
      <c r="BN67" s="379"/>
      <c r="BO67" s="379"/>
      <c r="BP67" s="379"/>
      <c r="BQ67" s="359"/>
      <c r="BR67" s="1219" t="str">
        <f>"「共通仕様」"&amp;共通仕様!$CL$29</f>
        <v>「共通仕様」「48. データ削除共通処理」</v>
      </c>
      <c r="BS67" s="244"/>
      <c r="BT67" s="244"/>
      <c r="BU67" s="244"/>
      <c r="BV67" s="244"/>
      <c r="BW67" s="244"/>
      <c r="BX67" s="244"/>
      <c r="BY67" s="244"/>
      <c r="BZ67" s="244"/>
      <c r="CA67" s="244"/>
      <c r="CB67" s="244"/>
      <c r="CC67" s="244"/>
      <c r="CD67" s="244"/>
      <c r="CE67" s="244"/>
      <c r="CF67" s="244"/>
      <c r="CG67" s="244"/>
      <c r="CH67" s="244"/>
      <c r="CI67" s="465"/>
      <c r="CJ67" s="465"/>
      <c r="CK67" s="465"/>
      <c r="CL67" s="465"/>
      <c r="CM67" s="465"/>
      <c r="CN67" s="465"/>
      <c r="CO67" s="465"/>
      <c r="CP67" s="465"/>
      <c r="CQ67" s="465"/>
      <c r="CR67" s="465"/>
      <c r="CS67" s="244"/>
      <c r="CT67" s="244"/>
      <c r="CU67" s="244"/>
      <c r="CV67" s="1528" t="s">
        <v>2291</v>
      </c>
      <c r="CW67" s="1529"/>
      <c r="CX67" s="1560"/>
      <c r="CY67" s="1560"/>
      <c r="CZ67" s="1560"/>
      <c r="DA67" s="1560"/>
      <c r="DB67" s="1560"/>
      <c r="DC67" s="1560"/>
      <c r="DD67" s="2054">
        <v>44658</v>
      </c>
      <c r="DE67" s="2055"/>
      <c r="DF67" s="2055"/>
      <c r="DG67" s="2056"/>
      <c r="DH67" s="1564"/>
      <c r="DI67" s="1564"/>
      <c r="DJ67" s="1564"/>
      <c r="DK67" s="1564"/>
      <c r="DL67" s="1564"/>
      <c r="DM67" s="1564"/>
      <c r="DN67" s="1564"/>
      <c r="DO67" s="1564"/>
      <c r="DP67" s="1564"/>
      <c r="DQ67" s="1564"/>
      <c r="DR67" s="1584"/>
    </row>
    <row r="68" spans="1:122" s="80" customFormat="1" ht="15" customHeight="1">
      <c r="A68" s="1297"/>
      <c r="B68" s="263"/>
      <c r="C68" s="263"/>
      <c r="D68" s="263" t="s">
        <v>1053</v>
      </c>
      <c r="E68" s="263"/>
      <c r="F68" s="263"/>
      <c r="G68" s="263"/>
      <c r="H68" s="263"/>
      <c r="I68" s="263"/>
      <c r="J68" s="263"/>
      <c r="K68" s="263"/>
      <c r="L68" s="263"/>
      <c r="M68" s="263"/>
      <c r="N68" s="263"/>
      <c r="O68" s="263"/>
      <c r="P68" s="263"/>
      <c r="Q68" s="263"/>
      <c r="R68" s="263"/>
      <c r="S68" s="263"/>
      <c r="T68" s="1312"/>
      <c r="U68" s="1312"/>
      <c r="V68" s="263"/>
      <c r="W68" s="1312"/>
      <c r="X68" s="263"/>
      <c r="Y68" s="377"/>
      <c r="Z68" s="377"/>
      <c r="AA68" s="263"/>
      <c r="AB68" s="263"/>
      <c r="AC68" s="263"/>
      <c r="AD68" s="263"/>
      <c r="AE68" s="263"/>
      <c r="AF68" s="377"/>
      <c r="AG68" s="263"/>
      <c r="AH68" s="263"/>
      <c r="AI68" s="263"/>
      <c r="AJ68" s="263"/>
      <c r="AK68" s="263"/>
      <c r="AL68" s="263"/>
      <c r="AM68" s="263"/>
      <c r="AN68" s="263"/>
      <c r="AO68" s="263"/>
      <c r="AP68" s="263"/>
      <c r="AQ68" s="263"/>
      <c r="AR68" s="263"/>
      <c r="AS68" s="263"/>
      <c r="AT68" s="263"/>
      <c r="AU68" s="263"/>
      <c r="AV68" s="263"/>
      <c r="AW68" s="263"/>
      <c r="AX68" s="263"/>
      <c r="AY68" s="223"/>
      <c r="AZ68" s="465"/>
      <c r="BA68" s="192">
        <f t="shared" si="23"/>
        <v>3</v>
      </c>
      <c r="BB68" s="192">
        <f>BB67</f>
        <v>1</v>
      </c>
      <c r="BC68" s="192"/>
      <c r="BD68" s="192"/>
      <c r="BE68" s="192"/>
      <c r="BF68" s="192"/>
      <c r="BG68" s="559" t="str">
        <f t="shared" ca="1" si="0"/>
        <v/>
      </c>
      <c r="BH68" s="560" t="str">
        <f t="shared" ca="1" si="1"/>
        <v/>
      </c>
      <c r="BI68" s="560" t="str">
        <f t="shared" ca="1" si="2"/>
        <v/>
      </c>
      <c r="BJ68" s="560" t="str">
        <f t="shared" ca="1" si="3"/>
        <v/>
      </c>
      <c r="BK68" s="560" t="str">
        <f t="shared" ca="1" si="4"/>
        <v/>
      </c>
      <c r="BL68" s="561" t="str">
        <f t="shared" ca="1" si="5"/>
        <v/>
      </c>
      <c r="BM68" s="359"/>
      <c r="BN68" s="359"/>
      <c r="BO68" s="359"/>
      <c r="BP68" s="359"/>
      <c r="BQ68" s="95"/>
      <c r="BR68" s="1219" t="str">
        <f>"「共通仕様」"&amp;共通仕様!$CL$30</f>
        <v>「共通仕様」「49. 画面終了共通処理」</v>
      </c>
      <c r="BS68" s="244"/>
      <c r="BT68" s="244"/>
      <c r="BU68" s="244"/>
      <c r="BV68" s="244"/>
      <c r="BW68" s="244"/>
      <c r="BX68" s="244"/>
      <c r="BY68" s="244"/>
      <c r="BZ68" s="244"/>
      <c r="CA68" s="244"/>
      <c r="CB68" s="244"/>
      <c r="CC68" s="244"/>
      <c r="CD68" s="244"/>
      <c r="CE68" s="244"/>
      <c r="CF68" s="244"/>
      <c r="CG68" s="244"/>
      <c r="CH68" s="244"/>
      <c r="CI68" s="244"/>
      <c r="CJ68" s="244"/>
      <c r="CK68" s="244"/>
      <c r="CL68" s="465"/>
      <c r="CM68" s="465"/>
      <c r="CN68" s="465"/>
      <c r="CO68" s="465"/>
      <c r="CP68" s="465"/>
      <c r="CQ68" s="465"/>
      <c r="CR68" s="465"/>
      <c r="CS68" s="465"/>
      <c r="CT68" s="465"/>
      <c r="CU68" s="465"/>
      <c r="CV68" s="1528"/>
      <c r="CW68" s="1529"/>
      <c r="CX68" s="1560"/>
      <c r="CY68" s="1560"/>
      <c r="CZ68" s="1560"/>
      <c r="DA68" s="1560"/>
      <c r="DB68" s="1560"/>
      <c r="DC68" s="1560"/>
      <c r="DD68" s="1991"/>
      <c r="DE68" s="1992"/>
      <c r="DF68" s="1992"/>
      <c r="DG68" s="1993"/>
      <c r="DH68" s="1564"/>
      <c r="DI68" s="1564"/>
      <c r="DJ68" s="1564"/>
      <c r="DK68" s="1564"/>
      <c r="DL68" s="1564"/>
      <c r="DM68" s="1564"/>
      <c r="DN68" s="1564"/>
      <c r="DO68" s="1564"/>
      <c r="DP68" s="1564"/>
      <c r="DQ68" s="1564"/>
      <c r="DR68" s="1584"/>
    </row>
    <row r="69" spans="1:122" s="87" customFormat="1" ht="15" customHeight="1">
      <c r="A69" s="1090"/>
      <c r="B69" s="1091"/>
      <c r="C69" s="1091"/>
      <c r="D69" s="978" t="s">
        <v>103</v>
      </c>
      <c r="E69" s="979"/>
      <c r="F69" s="979"/>
      <c r="G69" s="979"/>
      <c r="H69" s="979"/>
      <c r="I69" s="979"/>
      <c r="J69" s="979"/>
      <c r="K69" s="980"/>
      <c r="L69" s="1290" t="s">
        <v>454</v>
      </c>
      <c r="M69" s="1291"/>
      <c r="N69" s="266" t="str">
        <f>"("&amp;VLOOKUP(L69,[1]processing_log!$B$37:$Y$105,4,FALSE)&amp;" - "&amp;VLOOKUP(L69,[1]processing_log!$B$37:$Y$105,21,FALSE)&amp;VLOOKUP(L69,[1]processing_log!$B$37:$Y$105,24,FALSE)&amp;")"</f>
        <v>(プログラム起動 - 正常開始)</v>
      </c>
      <c r="O69" s="1291"/>
      <c r="P69" s="1291"/>
      <c r="Q69" s="1291"/>
      <c r="R69" s="1291"/>
      <c r="S69" s="1291"/>
      <c r="T69" s="1291"/>
      <c r="U69" s="1291"/>
      <c r="V69" s="1291"/>
      <c r="W69" s="1291"/>
      <c r="X69" s="1291"/>
      <c r="Y69" s="1291"/>
      <c r="Z69" s="1291"/>
      <c r="AA69" s="1291"/>
      <c r="AB69" s="1291"/>
      <c r="AC69" s="1291"/>
      <c r="AD69" s="1291"/>
      <c r="AE69" s="1291"/>
      <c r="AF69" s="1291"/>
      <c r="AG69" s="1291"/>
      <c r="AH69" s="1291"/>
      <c r="AI69" s="1291"/>
      <c r="AJ69" s="1291"/>
      <c r="AK69" s="1291"/>
      <c r="AL69" s="1291"/>
      <c r="AM69" s="1291"/>
      <c r="AN69" s="1291"/>
      <c r="AO69" s="1291"/>
      <c r="AP69" s="1291"/>
      <c r="AQ69" s="1291"/>
      <c r="AR69" s="1291"/>
      <c r="AS69" s="1291"/>
      <c r="AT69" s="1291"/>
      <c r="AU69" s="1291"/>
      <c r="AV69" s="1291"/>
      <c r="AW69" s="1291"/>
      <c r="AX69" s="1292"/>
      <c r="AY69" s="1293"/>
      <c r="AZ69" s="95"/>
      <c r="BA69" s="192">
        <f t="shared" si="23"/>
        <v>3</v>
      </c>
      <c r="BB69" s="192">
        <f>BB68</f>
        <v>1</v>
      </c>
      <c r="BC69" s="192"/>
      <c r="BD69" s="95"/>
      <c r="BE69" s="95"/>
      <c r="BF69" s="95"/>
      <c r="BG69" s="563" t="str">
        <f t="shared" ca="1" si="0"/>
        <v/>
      </c>
      <c r="BH69" s="564" t="str">
        <f t="shared" ca="1" si="1"/>
        <v/>
      </c>
      <c r="BI69" s="564" t="str">
        <f t="shared" ca="1" si="2"/>
        <v/>
      </c>
      <c r="BJ69" s="564" t="str">
        <f t="shared" ca="1" si="3"/>
        <v/>
      </c>
      <c r="BK69" s="564" t="str">
        <f t="shared" ca="1" si="4"/>
        <v/>
      </c>
      <c r="BL69" s="565" t="str">
        <f t="shared" ca="1" si="5"/>
        <v/>
      </c>
      <c r="BM69" s="95"/>
      <c r="BN69" s="95"/>
      <c r="BO69" s="95"/>
      <c r="BP69" s="95"/>
      <c r="BQ69" s="95"/>
      <c r="BR69" s="1219" t="str">
        <f>"「共通仕様」"&amp;共通仕様!$CL$31</f>
        <v>「共通仕様」「50. 圧造課部品番号マスタ」</v>
      </c>
      <c r="BS69" s="244"/>
      <c r="BT69" s="244"/>
      <c r="BU69" s="244"/>
      <c r="BV69" s="244"/>
      <c r="BW69" s="244"/>
      <c r="BX69" s="244"/>
      <c r="BY69" s="244"/>
      <c r="BZ69" s="244"/>
      <c r="CA69" s="244"/>
      <c r="CB69" s="244"/>
      <c r="CC69" s="244"/>
      <c r="CD69" s="244"/>
      <c r="CE69" s="244"/>
      <c r="CF69" s="244"/>
      <c r="CG69" s="244"/>
      <c r="CH69" s="244"/>
      <c r="CI69" s="244"/>
      <c r="CJ69" s="244"/>
      <c r="CK69" s="244"/>
      <c r="CL69" s="465"/>
      <c r="CM69" s="244"/>
      <c r="CN69" s="244"/>
      <c r="CO69" s="244"/>
      <c r="CP69" s="244"/>
      <c r="CQ69" s="465"/>
      <c r="CR69" s="465"/>
      <c r="CS69" s="244"/>
      <c r="CT69" s="244"/>
      <c r="CU69" s="244"/>
      <c r="CV69" s="1528"/>
      <c r="CW69" s="1529"/>
      <c r="CX69" s="1560"/>
      <c r="CY69" s="1560"/>
      <c r="CZ69" s="1560"/>
      <c r="DA69" s="1560"/>
      <c r="DB69" s="1560"/>
      <c r="DC69" s="1560"/>
      <c r="DD69" s="1991"/>
      <c r="DE69" s="1992"/>
      <c r="DF69" s="1992"/>
      <c r="DG69" s="1993"/>
      <c r="DH69" s="1564"/>
      <c r="DI69" s="1564"/>
      <c r="DJ69" s="1564"/>
      <c r="DK69" s="1564"/>
      <c r="DL69" s="1564"/>
      <c r="DM69" s="1564"/>
      <c r="DN69" s="1564"/>
      <c r="DO69" s="1564"/>
      <c r="DP69" s="1564"/>
      <c r="DQ69" s="1564"/>
      <c r="DR69" s="1584"/>
    </row>
    <row r="70" spans="1:122" s="87" customFormat="1" ht="15" customHeight="1">
      <c r="A70" s="1090"/>
      <c r="B70" s="1091"/>
      <c r="C70" s="1091"/>
      <c r="D70" s="984" t="s">
        <v>104</v>
      </c>
      <c r="E70" s="985"/>
      <c r="F70" s="985"/>
      <c r="G70" s="985"/>
      <c r="H70" s="985"/>
      <c r="I70" s="985"/>
      <c r="J70" s="985"/>
      <c r="K70" s="986"/>
      <c r="L70" s="1294" t="s">
        <v>2023</v>
      </c>
      <c r="M70" s="1295"/>
      <c r="N70" s="1295"/>
      <c r="O70" s="1295"/>
      <c r="P70" s="1295"/>
      <c r="Q70" s="1295"/>
      <c r="R70" s="1295"/>
      <c r="S70" s="1295"/>
      <c r="T70" s="1295"/>
      <c r="U70" s="1295"/>
      <c r="V70" s="1295"/>
      <c r="W70" s="1295"/>
      <c r="X70" s="1295"/>
      <c r="Y70" s="1295"/>
      <c r="Z70" s="1295"/>
      <c r="AA70" s="1295"/>
      <c r="AB70" s="1295"/>
      <c r="AC70" s="1295"/>
      <c r="AD70" s="1295"/>
      <c r="AE70" s="1295"/>
      <c r="AF70" s="1295"/>
      <c r="AG70" s="1295"/>
      <c r="AH70" s="1295"/>
      <c r="AI70" s="1295"/>
      <c r="AJ70" s="1295"/>
      <c r="AK70" s="1295"/>
      <c r="AL70" s="1295"/>
      <c r="AM70" s="1295"/>
      <c r="AN70" s="1295"/>
      <c r="AO70" s="1295"/>
      <c r="AP70" s="1295"/>
      <c r="AQ70" s="1295"/>
      <c r="AR70" s="1295"/>
      <c r="AS70" s="1295"/>
      <c r="AT70" s="1295"/>
      <c r="AU70" s="1295"/>
      <c r="AV70" s="1295"/>
      <c r="AW70" s="1295"/>
      <c r="AX70" s="1296"/>
      <c r="AY70" s="1293"/>
      <c r="AZ70" s="95"/>
      <c r="BA70" s="192">
        <f t="shared" si="23"/>
        <v>3</v>
      </c>
      <c r="BB70" s="192">
        <f>BB69</f>
        <v>1</v>
      </c>
      <c r="BC70" s="192"/>
      <c r="BD70" s="95"/>
      <c r="BE70" s="95"/>
      <c r="BF70" s="95"/>
      <c r="BG70" s="563" t="str">
        <f t="shared" ca="1" si="0"/>
        <v/>
      </c>
      <c r="BH70" s="564" t="str">
        <f t="shared" ca="1" si="1"/>
        <v/>
      </c>
      <c r="BI70" s="564" t="str">
        <f t="shared" ca="1" si="2"/>
        <v/>
      </c>
      <c r="BJ70" s="564" t="str">
        <f t="shared" ca="1" si="3"/>
        <v/>
      </c>
      <c r="BK70" s="564" t="str">
        <f t="shared" ca="1" si="4"/>
        <v/>
      </c>
      <c r="BL70" s="565" t="str">
        <f t="shared" ca="1" si="5"/>
        <v/>
      </c>
      <c r="BM70" s="95"/>
      <c r="BN70" s="95"/>
      <c r="BO70" s="95"/>
      <c r="BP70" s="95"/>
      <c r="BQ70" s="379"/>
      <c r="BR70" s="1219"/>
      <c r="BS70" s="244"/>
      <c r="BT70" s="244"/>
      <c r="BU70" s="1219" t="str">
        <f>"「共通仕様」"&amp;共通仕様!$CO$32</f>
        <v>「共通仕様」「50.3.1.①. 圧造課部品番号データセット 条件無し」</v>
      </c>
      <c r="BV70" s="244"/>
      <c r="BW70" s="244"/>
      <c r="BX70" s="244"/>
      <c r="BY70" s="244"/>
      <c r="BZ70" s="244"/>
      <c r="CA70" s="244"/>
      <c r="CB70" s="244"/>
      <c r="CC70" s="244"/>
      <c r="CD70" s="244"/>
      <c r="CE70" s="244"/>
      <c r="CF70" s="244"/>
      <c r="CG70" s="244"/>
      <c r="CH70" s="244"/>
      <c r="CI70" s="244"/>
      <c r="CJ70" s="244"/>
      <c r="CK70" s="244"/>
      <c r="CL70" s="465"/>
      <c r="CM70" s="244"/>
      <c r="CN70" s="244"/>
      <c r="CO70" s="244"/>
      <c r="CP70" s="244"/>
      <c r="CQ70" s="244"/>
      <c r="CR70" s="244"/>
      <c r="CS70" s="244"/>
      <c r="CT70" s="244"/>
      <c r="CU70" s="244"/>
      <c r="CV70" s="1528"/>
      <c r="CW70" s="1529"/>
      <c r="CX70" s="1560"/>
      <c r="CY70" s="1560"/>
      <c r="CZ70" s="1560"/>
      <c r="DA70" s="1560"/>
      <c r="DB70" s="1560"/>
      <c r="DC70" s="1560"/>
      <c r="DD70" s="1991"/>
      <c r="DE70" s="1992"/>
      <c r="DF70" s="1992"/>
      <c r="DG70" s="1993"/>
      <c r="DH70" s="1564"/>
      <c r="DI70" s="1564"/>
      <c r="DJ70" s="1564"/>
      <c r="DK70" s="1564"/>
      <c r="DL70" s="1564"/>
      <c r="DM70" s="1564"/>
      <c r="DN70" s="1564"/>
      <c r="DO70" s="1564"/>
      <c r="DP70" s="1564"/>
      <c r="DQ70" s="1564"/>
      <c r="DR70" s="1584"/>
    </row>
    <row r="71" spans="1:122" s="80" customFormat="1" ht="15" customHeight="1">
      <c r="A71" s="1760" t="str">
        <f>$BA71&amp;"."&amp;$BB71&amp;"."</f>
        <v>3.2.</v>
      </c>
      <c r="B71" s="1761"/>
      <c r="C71" s="1761"/>
      <c r="D71" s="377" t="s">
        <v>1732</v>
      </c>
      <c r="E71" s="377"/>
      <c r="F71" s="377"/>
      <c r="G71" s="377"/>
      <c r="H71" s="377"/>
      <c r="I71" s="377"/>
      <c r="J71" s="377"/>
      <c r="K71" s="377"/>
      <c r="L71" s="377"/>
      <c r="M71" s="377"/>
      <c r="N71" s="377"/>
      <c r="O71" s="377"/>
      <c r="P71" s="377"/>
      <c r="Q71" s="377"/>
      <c r="R71" s="377"/>
      <c r="S71" s="377"/>
      <c r="T71" s="377"/>
      <c r="U71" s="377"/>
      <c r="V71" s="377"/>
      <c r="W71" s="377"/>
      <c r="X71" s="377"/>
      <c r="Y71" s="377"/>
      <c r="Z71" s="377"/>
      <c r="AA71" s="377"/>
      <c r="AB71" s="377"/>
      <c r="AC71" s="263"/>
      <c r="AD71" s="263"/>
      <c r="AE71" s="263"/>
      <c r="AF71" s="377"/>
      <c r="AG71" s="263"/>
      <c r="AH71" s="263"/>
      <c r="AI71" s="263"/>
      <c r="AJ71" s="263"/>
      <c r="AK71" s="263"/>
      <c r="AL71" s="263"/>
      <c r="AM71" s="263"/>
      <c r="AN71" s="263"/>
      <c r="AO71" s="263"/>
      <c r="AP71" s="263"/>
      <c r="AQ71" s="263"/>
      <c r="AR71" s="263"/>
      <c r="AS71" s="263"/>
      <c r="AT71" s="263"/>
      <c r="AU71" s="263"/>
      <c r="AV71" s="263"/>
      <c r="AW71" s="263"/>
      <c r="AX71" s="263"/>
      <c r="AY71" s="223"/>
      <c r="AZ71" s="465"/>
      <c r="BA71" s="192">
        <f t="shared" si="23"/>
        <v>3</v>
      </c>
      <c r="BB71" s="193">
        <f>BB70+1</f>
        <v>2</v>
      </c>
      <c r="BC71" s="1098"/>
      <c r="BD71" s="1098"/>
      <c r="BE71" s="1098"/>
      <c r="BF71" s="1098"/>
      <c r="BG71" s="559" t="str">
        <f t="shared" ca="1" si="0"/>
        <v/>
      </c>
      <c r="BH71" s="560" t="str">
        <f t="shared" ca="1" si="1"/>
        <v/>
      </c>
      <c r="BI71" s="560" t="str">
        <f t="shared" ca="1" si="2"/>
        <v/>
      </c>
      <c r="BJ71" s="560" t="str">
        <f t="shared" ca="1" si="3"/>
        <v/>
      </c>
      <c r="BK71" s="560" t="str">
        <f t="shared" ca="1" si="4"/>
        <v/>
      </c>
      <c r="BL71" s="561" t="str">
        <f t="shared" ca="1" si="5"/>
        <v/>
      </c>
      <c r="BM71" s="379"/>
      <c r="BN71" s="379"/>
      <c r="BO71" s="379"/>
      <c r="BP71" s="359"/>
      <c r="BQ71" s="95"/>
      <c r="BR71" s="1219"/>
      <c r="BS71" s="244"/>
      <c r="BT71" s="244"/>
      <c r="BU71" s="1219" t="str">
        <f>"「共通仕様」"&amp;共通仕様!$CO$33</f>
        <v>「共通仕様」「50.3.1.②. 圧造課部品番号データセット 部品番号の入力」</v>
      </c>
      <c r="BV71" s="244"/>
      <c r="BW71" s="244"/>
      <c r="BX71" s="244"/>
      <c r="BY71" s="244"/>
      <c r="BZ71" s="244"/>
      <c r="CA71" s="244"/>
      <c r="CB71" s="244"/>
      <c r="CC71" s="244"/>
      <c r="CD71" s="244"/>
      <c r="CE71" s="244"/>
      <c r="CF71" s="244"/>
      <c r="CG71" s="244"/>
      <c r="CH71" s="244"/>
      <c r="CI71" s="244"/>
      <c r="CJ71" s="244"/>
      <c r="CK71" s="244"/>
      <c r="CL71" s="244"/>
      <c r="CM71" s="465"/>
      <c r="CN71" s="465"/>
      <c r="CO71" s="465"/>
      <c r="CP71" s="244"/>
      <c r="CQ71" s="244"/>
      <c r="CR71" s="244"/>
      <c r="CS71" s="244"/>
      <c r="CT71" s="244"/>
      <c r="CU71" s="244"/>
      <c r="CV71" s="1528" t="s">
        <v>2291</v>
      </c>
      <c r="CW71" s="1529"/>
      <c r="CX71" s="1560"/>
      <c r="CY71" s="1560"/>
      <c r="CZ71" s="1560"/>
      <c r="DA71" s="1560"/>
      <c r="DB71" s="1560"/>
      <c r="DC71" s="1560"/>
      <c r="DD71" s="2054">
        <v>44658</v>
      </c>
      <c r="DE71" s="2055"/>
      <c r="DF71" s="2055"/>
      <c r="DG71" s="2056"/>
      <c r="DH71" s="1564"/>
      <c r="DI71" s="1564"/>
      <c r="DJ71" s="1564"/>
      <c r="DK71" s="1564"/>
      <c r="DL71" s="1564"/>
      <c r="DM71" s="1564"/>
      <c r="DN71" s="1564"/>
      <c r="DO71" s="1564"/>
      <c r="DP71" s="1564"/>
      <c r="DQ71" s="1564"/>
      <c r="DR71" s="1584"/>
    </row>
    <row r="72" spans="1:122" s="80" customFormat="1" ht="15" customHeight="1">
      <c r="A72" s="1760" t="str">
        <f>$BA72&amp;"."&amp;$BB72&amp;"."&amp;$BC72&amp;"."</f>
        <v>3.2.1.</v>
      </c>
      <c r="B72" s="1761"/>
      <c r="C72" s="1761"/>
      <c r="D72" s="1761"/>
      <c r="E72" s="685" t="s">
        <v>1779</v>
      </c>
      <c r="F72" s="685"/>
      <c r="G72" s="676"/>
      <c r="H72" s="676"/>
      <c r="I72" s="676"/>
      <c r="J72" s="676"/>
      <c r="K72" s="676"/>
      <c r="L72" s="676"/>
      <c r="M72" s="685"/>
      <c r="N72" s="685"/>
      <c r="O72" s="685"/>
      <c r="P72" s="685"/>
      <c r="Q72" s="685"/>
      <c r="R72" s="685"/>
      <c r="S72" s="685"/>
      <c r="T72" s="685"/>
      <c r="U72" s="685"/>
      <c r="V72" s="685"/>
      <c r="W72" s="685"/>
      <c r="X72" s="685"/>
      <c r="Y72" s="685"/>
      <c r="Z72" s="685"/>
      <c r="AA72" s="685"/>
      <c r="AB72" s="685"/>
      <c r="AC72" s="685"/>
      <c r="AD72" s="685"/>
      <c r="AE72" s="685"/>
      <c r="AF72" s="685"/>
      <c r="AG72" s="685"/>
      <c r="AH72" s="685"/>
      <c r="AI72" s="685"/>
      <c r="AJ72" s="685"/>
      <c r="AK72" s="685"/>
      <c r="AL72" s="685"/>
      <c r="AM72" s="685"/>
      <c r="AN72" s="685"/>
      <c r="AO72" s="685"/>
      <c r="AP72" s="685"/>
      <c r="AQ72" s="685"/>
      <c r="AR72" s="685"/>
      <c r="AS72" s="685"/>
      <c r="AT72" s="685"/>
      <c r="AU72" s="685"/>
      <c r="AV72" s="685"/>
      <c r="AW72" s="685"/>
      <c r="AX72" s="685"/>
      <c r="AY72" s="854"/>
      <c r="AZ72" s="92"/>
      <c r="BA72" s="683">
        <f t="shared" si="23"/>
        <v>3</v>
      </c>
      <c r="BB72" s="683">
        <f>BB71</f>
        <v>2</v>
      </c>
      <c r="BC72" s="678">
        <f>BC71+1</f>
        <v>1</v>
      </c>
      <c r="BD72" s="95"/>
      <c r="BE72" s="87"/>
      <c r="BF72" s="87"/>
      <c r="BG72" s="559" t="str">
        <f t="shared" ca="1" si="0"/>
        <v/>
      </c>
      <c r="BH72" s="560" t="str">
        <f t="shared" ca="1" si="1"/>
        <v/>
      </c>
      <c r="BI72" s="560" t="str">
        <f t="shared" ca="1" si="2"/>
        <v/>
      </c>
      <c r="BJ72" s="560" t="str">
        <f t="shared" ca="1" si="3"/>
        <v/>
      </c>
      <c r="BK72" s="560" t="str">
        <f t="shared" ca="1" si="4"/>
        <v/>
      </c>
      <c r="BL72" s="561" t="str">
        <f t="shared" ca="1" si="5"/>
        <v/>
      </c>
      <c r="BM72" s="359"/>
      <c r="BN72" s="359"/>
      <c r="BO72" s="359"/>
      <c r="BP72" s="95"/>
      <c r="BQ72" s="95"/>
      <c r="BR72" s="244"/>
      <c r="BS72" s="1219" t="str">
        <f>"「共通仕様」"&amp;共通仕様!$CN$34</f>
        <v>「共通仕様」「50.4 圧造課用部品番号データ入力チェック処理」</v>
      </c>
      <c r="BT72" s="244"/>
      <c r="BU72" s="244"/>
      <c r="BV72" s="244"/>
      <c r="BW72" s="244"/>
      <c r="BX72" s="244"/>
      <c r="BY72" s="244"/>
      <c r="BZ72" s="244"/>
      <c r="CA72" s="244"/>
      <c r="CB72" s="244"/>
      <c r="CC72" s="244"/>
      <c r="CD72" s="244"/>
      <c r="CE72" s="244"/>
      <c r="CF72" s="244"/>
      <c r="CG72" s="244"/>
      <c r="CH72" s="244"/>
      <c r="CI72" s="465"/>
      <c r="CJ72" s="465"/>
      <c r="CK72" s="465"/>
      <c r="CL72" s="244"/>
      <c r="CM72" s="244"/>
      <c r="CN72" s="244"/>
      <c r="CO72" s="244"/>
      <c r="CP72" s="465"/>
      <c r="CQ72" s="244"/>
      <c r="CR72" s="244"/>
      <c r="CS72" s="244"/>
      <c r="CT72" s="244"/>
      <c r="CU72" s="244"/>
      <c r="CV72" s="1528" t="s">
        <v>2291</v>
      </c>
      <c r="CW72" s="1529"/>
      <c r="CX72" s="1560"/>
      <c r="CY72" s="1560"/>
      <c r="CZ72" s="1560"/>
      <c r="DA72" s="1560"/>
      <c r="DB72" s="1560"/>
      <c r="DC72" s="1560"/>
      <c r="DD72" s="2054">
        <v>44658</v>
      </c>
      <c r="DE72" s="2055"/>
      <c r="DF72" s="2055"/>
      <c r="DG72" s="2056"/>
      <c r="DH72" s="1564"/>
      <c r="DI72" s="1564"/>
      <c r="DJ72" s="1564"/>
      <c r="DK72" s="1564"/>
      <c r="DL72" s="1564"/>
      <c r="DM72" s="1564"/>
      <c r="DN72" s="1564"/>
      <c r="DO72" s="1564"/>
      <c r="DP72" s="1564"/>
      <c r="DQ72" s="1564"/>
      <c r="DR72" s="1584"/>
    </row>
    <row r="73" spans="1:122" s="80" customFormat="1" ht="15" customHeight="1">
      <c r="A73" s="1297"/>
      <c r="B73" s="263"/>
      <c r="C73" s="263"/>
      <c r="D73" s="224"/>
      <c r="E73" s="263" t="str">
        <f>$CL$18&amp;"を行い、異常が発生した場合は"&amp;$CM$16&amp;"を実施する。"</f>
        <v>「5. メール情報取得」を行い、異常が発生した場合は「3.4. 起動処理で異常発生時」を実施する。</v>
      </c>
      <c r="F73" s="263"/>
      <c r="G73" s="263"/>
      <c r="H73" s="263"/>
      <c r="I73" s="263"/>
      <c r="J73" s="263"/>
      <c r="K73" s="263"/>
      <c r="L73" s="263"/>
      <c r="M73" s="263"/>
      <c r="N73" s="263"/>
      <c r="O73" s="263"/>
      <c r="P73" s="263"/>
      <c r="Q73" s="263"/>
      <c r="R73" s="263"/>
      <c r="S73" s="263"/>
      <c r="T73" s="263"/>
      <c r="U73" s="263"/>
      <c r="V73" s="263"/>
      <c r="W73" s="263"/>
      <c r="X73" s="263"/>
      <c r="Y73" s="263"/>
      <c r="Z73" s="263"/>
      <c r="AA73" s="263"/>
      <c r="AB73" s="263"/>
      <c r="AC73" s="263"/>
      <c r="AD73" s="263"/>
      <c r="AE73" s="263"/>
      <c r="AF73" s="263"/>
      <c r="AG73" s="263"/>
      <c r="AH73" s="263"/>
      <c r="AI73" s="263"/>
      <c r="AJ73" s="263"/>
      <c r="AK73" s="263"/>
      <c r="AL73" s="263"/>
      <c r="AM73" s="263"/>
      <c r="AN73" s="263"/>
      <c r="AO73" s="263"/>
      <c r="AP73" s="263"/>
      <c r="AQ73" s="263"/>
      <c r="AR73" s="263"/>
      <c r="AS73" s="263"/>
      <c r="AT73" s="263"/>
      <c r="AU73" s="263"/>
      <c r="AV73" s="263"/>
      <c r="AW73" s="263"/>
      <c r="AX73" s="263"/>
      <c r="AY73" s="223"/>
      <c r="AZ73" s="465"/>
      <c r="BA73" s="683">
        <f t="shared" si="23"/>
        <v>3</v>
      </c>
      <c r="BB73" s="683">
        <f>BB72</f>
        <v>2</v>
      </c>
      <c r="BC73" s="683">
        <f>BC72</f>
        <v>1</v>
      </c>
      <c r="BD73" s="1098"/>
      <c r="BE73" s="1098"/>
      <c r="BF73" s="1098"/>
      <c r="BG73" s="559" t="str">
        <f t="shared" ca="1" si="0"/>
        <v/>
      </c>
      <c r="BH73" s="560" t="str">
        <f t="shared" ca="1" si="1"/>
        <v/>
      </c>
      <c r="BI73" s="560" t="str">
        <f t="shared" ca="1" si="2"/>
        <v/>
      </c>
      <c r="BJ73" s="560" t="str">
        <f t="shared" ca="1" si="3"/>
        <v/>
      </c>
      <c r="BK73" s="560" t="str">
        <f t="shared" ca="1" si="4"/>
        <v/>
      </c>
      <c r="BL73" s="561" t="str">
        <f t="shared" ca="1" si="5"/>
        <v/>
      </c>
      <c r="BM73" s="379"/>
      <c r="BN73" s="379"/>
      <c r="BO73" s="379"/>
      <c r="BP73" s="95"/>
      <c r="BQ73" s="359"/>
      <c r="BR73" s="1219" t="str">
        <f>"「共通仕様」"&amp;共通仕様!$CV$1</f>
        <v>「共通仕様」「51. 大日程部品番号マスタ」</v>
      </c>
      <c r="BS73" s="244"/>
      <c r="BT73" s="244"/>
      <c r="BU73" s="244"/>
      <c r="BV73" s="244"/>
      <c r="BW73" s="244"/>
      <c r="BX73" s="244"/>
      <c r="BY73" s="244"/>
      <c r="BZ73" s="244"/>
      <c r="CA73" s="244"/>
      <c r="CB73" s="244"/>
      <c r="CC73" s="244"/>
      <c r="CD73" s="244"/>
      <c r="CE73" s="244"/>
      <c r="CF73" s="244"/>
      <c r="CG73" s="244"/>
      <c r="CH73" s="244"/>
      <c r="CI73" s="465"/>
      <c r="CJ73" s="465"/>
      <c r="CK73" s="465"/>
      <c r="CL73" s="244"/>
      <c r="CM73" s="244"/>
      <c r="CN73" s="244"/>
      <c r="CO73" s="244"/>
      <c r="CP73" s="465"/>
      <c r="CQ73" s="244"/>
      <c r="CR73" s="244"/>
      <c r="CS73" s="95"/>
      <c r="CT73" s="87"/>
      <c r="CU73" s="87"/>
      <c r="CV73" s="1528"/>
      <c r="CW73" s="1529"/>
      <c r="CX73" s="1560"/>
      <c r="CY73" s="1560"/>
      <c r="CZ73" s="1560"/>
      <c r="DA73" s="1560"/>
      <c r="DB73" s="1560"/>
      <c r="DC73" s="1560"/>
      <c r="DD73" s="1991"/>
      <c r="DE73" s="1992"/>
      <c r="DF73" s="1992"/>
      <c r="DG73" s="1993"/>
      <c r="DH73" s="1564"/>
      <c r="DI73" s="1564"/>
      <c r="DJ73" s="1564"/>
      <c r="DK73" s="1564"/>
      <c r="DL73" s="1564"/>
      <c r="DM73" s="1564"/>
      <c r="DN73" s="1564"/>
      <c r="DO73" s="1564"/>
      <c r="DP73" s="1564"/>
      <c r="DQ73" s="1564"/>
      <c r="DR73" s="1584"/>
    </row>
    <row r="74" spans="1:122" s="80" customFormat="1" ht="15" customHeight="1">
      <c r="A74" s="1760" t="str">
        <f>$BA74&amp;"."&amp;$BB74&amp;"."&amp;$BC74&amp;"."</f>
        <v>3.2.2.</v>
      </c>
      <c r="B74" s="1761"/>
      <c r="C74" s="1761"/>
      <c r="D74" s="1761"/>
      <c r="E74" s="685" t="s">
        <v>1780</v>
      </c>
      <c r="F74" s="685"/>
      <c r="G74" s="676"/>
      <c r="H74" s="676"/>
      <c r="I74" s="676"/>
      <c r="J74" s="676"/>
      <c r="K74" s="676"/>
      <c r="L74" s="676"/>
      <c r="M74" s="685"/>
      <c r="N74" s="685"/>
      <c r="O74" s="685"/>
      <c r="P74" s="685"/>
      <c r="Q74" s="685"/>
      <c r="R74" s="685"/>
      <c r="S74" s="685"/>
      <c r="T74" s="685"/>
      <c r="U74" s="685"/>
      <c r="V74" s="685"/>
      <c r="W74" s="685"/>
      <c r="X74" s="685"/>
      <c r="Y74" s="685"/>
      <c r="Z74" s="685"/>
      <c r="AA74" s="685"/>
      <c r="AB74" s="685"/>
      <c r="AC74" s="685"/>
      <c r="AD74" s="685"/>
      <c r="AE74" s="685"/>
      <c r="AF74" s="685"/>
      <c r="AG74" s="685"/>
      <c r="AH74" s="685"/>
      <c r="AI74" s="685"/>
      <c r="AJ74" s="685"/>
      <c r="AK74" s="685"/>
      <c r="AL74" s="685"/>
      <c r="AM74" s="685"/>
      <c r="AN74" s="685"/>
      <c r="AO74" s="685"/>
      <c r="AP74" s="685"/>
      <c r="AQ74" s="685"/>
      <c r="AR74" s="685"/>
      <c r="AS74" s="685"/>
      <c r="AT74" s="685"/>
      <c r="AU74" s="685"/>
      <c r="AV74" s="685"/>
      <c r="AW74" s="685"/>
      <c r="AX74" s="685"/>
      <c r="AY74" s="854"/>
      <c r="AZ74" s="92"/>
      <c r="BA74" s="683">
        <f t="shared" si="23"/>
        <v>3</v>
      </c>
      <c r="BB74" s="683">
        <f>BB73</f>
        <v>2</v>
      </c>
      <c r="BC74" s="678">
        <f>BC73+1</f>
        <v>2</v>
      </c>
      <c r="BD74" s="95"/>
      <c r="BE74" s="87"/>
      <c r="BF74" s="87"/>
      <c r="BG74" s="559" t="str">
        <f t="shared" ca="1" si="0"/>
        <v/>
      </c>
      <c r="BH74" s="560" t="str">
        <f t="shared" ca="1" si="1"/>
        <v/>
      </c>
      <c r="BI74" s="560" t="str">
        <f t="shared" ca="1" si="2"/>
        <v/>
      </c>
      <c r="BJ74" s="560" t="str">
        <f t="shared" ca="1" si="3"/>
        <v/>
      </c>
      <c r="BK74" s="560" t="str">
        <f t="shared" ca="1" si="4"/>
        <v/>
      </c>
      <c r="BL74" s="561" t="str">
        <f t="shared" ca="1" si="5"/>
        <v/>
      </c>
      <c r="BM74" s="359"/>
      <c r="BN74" s="359"/>
      <c r="BO74" s="359"/>
      <c r="BP74" s="359"/>
      <c r="BQ74" s="379"/>
      <c r="BR74" s="1219"/>
      <c r="BS74" s="244"/>
      <c r="BT74" s="244"/>
      <c r="BU74" s="1219" t="str">
        <f>"「共通仕様」"&amp;共通仕様!$CX$2</f>
        <v>「共通仕様」「51.3.1.①. 大日程部品番号データセット 条件無し」</v>
      </c>
      <c r="BV74" s="244"/>
      <c r="BW74" s="244"/>
      <c r="BX74" s="244"/>
      <c r="BY74" s="244"/>
      <c r="BZ74" s="244"/>
      <c r="CA74" s="244"/>
      <c r="CB74" s="244"/>
      <c r="CC74" s="244"/>
      <c r="CD74" s="244"/>
      <c r="CE74" s="244"/>
      <c r="CF74" s="244"/>
      <c r="CG74" s="244"/>
      <c r="CH74" s="244"/>
      <c r="CI74" s="465"/>
      <c r="CJ74" s="465"/>
      <c r="CK74" s="465"/>
      <c r="CL74" s="465"/>
      <c r="CM74" s="244"/>
      <c r="CN74" s="244"/>
      <c r="CO74" s="244"/>
      <c r="CP74" s="465"/>
      <c r="CQ74" s="244"/>
      <c r="CR74" s="244"/>
      <c r="CS74" s="95"/>
      <c r="CT74" s="87"/>
      <c r="CU74" s="87"/>
      <c r="CV74" s="1528" t="s">
        <v>2291</v>
      </c>
      <c r="CW74" s="1529"/>
      <c r="CX74" s="1560"/>
      <c r="CY74" s="1560"/>
      <c r="CZ74" s="1560"/>
      <c r="DA74" s="1560"/>
      <c r="DB74" s="1560"/>
      <c r="DC74" s="1560"/>
      <c r="DD74" s="2054">
        <v>44658</v>
      </c>
      <c r="DE74" s="2055"/>
      <c r="DF74" s="2055"/>
      <c r="DG74" s="2056"/>
      <c r="DH74" s="1564"/>
      <c r="DI74" s="1564"/>
      <c r="DJ74" s="1564"/>
      <c r="DK74" s="1564"/>
      <c r="DL74" s="1564"/>
      <c r="DM74" s="1564"/>
      <c r="DN74" s="1564"/>
      <c r="DO74" s="1564"/>
      <c r="DP74" s="1564"/>
      <c r="DQ74" s="1564"/>
      <c r="DR74" s="1584"/>
    </row>
    <row r="75" spans="1:122" s="80" customFormat="1" ht="15" customHeight="1">
      <c r="A75" s="1297"/>
      <c r="B75" s="263"/>
      <c r="C75" s="263"/>
      <c r="D75" s="224"/>
      <c r="E75" s="263" t="str">
        <f>$CL$18&amp;"が異常終了した場合は当処理を異常終了する。"</f>
        <v>「5. メール情報取得」が異常終了した場合は当処理を異常終了する。</v>
      </c>
      <c r="F75" s="263"/>
      <c r="G75" s="263"/>
      <c r="H75" s="263"/>
      <c r="I75" s="263"/>
      <c r="J75" s="263"/>
      <c r="K75" s="263"/>
      <c r="L75" s="263"/>
      <c r="M75" s="263"/>
      <c r="N75" s="263"/>
      <c r="O75" s="263"/>
      <c r="P75" s="263"/>
      <c r="Q75" s="263"/>
      <c r="R75" s="263"/>
      <c r="S75" s="263"/>
      <c r="T75" s="263"/>
      <c r="U75" s="263"/>
      <c r="V75" s="263"/>
      <c r="W75" s="263"/>
      <c r="X75" s="263"/>
      <c r="Y75" s="263"/>
      <c r="Z75" s="263"/>
      <c r="AA75" s="263"/>
      <c r="AB75" s="263"/>
      <c r="AC75" s="263"/>
      <c r="AD75" s="263"/>
      <c r="AE75" s="263"/>
      <c r="AF75" s="263"/>
      <c r="AG75" s="263"/>
      <c r="AH75" s="263"/>
      <c r="AI75" s="263"/>
      <c r="AJ75" s="263"/>
      <c r="AK75" s="263"/>
      <c r="AL75" s="263"/>
      <c r="AM75" s="263"/>
      <c r="AN75" s="263"/>
      <c r="AO75" s="263"/>
      <c r="AP75" s="263"/>
      <c r="AQ75" s="263"/>
      <c r="AR75" s="263"/>
      <c r="AS75" s="263"/>
      <c r="AT75" s="263"/>
      <c r="AU75" s="263"/>
      <c r="AV75" s="263"/>
      <c r="AW75" s="263"/>
      <c r="AX75" s="263"/>
      <c r="AY75" s="223"/>
      <c r="AZ75" s="465"/>
      <c r="BA75" s="683">
        <f t="shared" ref="BA75:BC76" si="24">BA74</f>
        <v>3</v>
      </c>
      <c r="BB75" s="683">
        <f t="shared" si="24"/>
        <v>2</v>
      </c>
      <c r="BC75" s="683">
        <f t="shared" si="24"/>
        <v>2</v>
      </c>
      <c r="BD75" s="1098"/>
      <c r="BE75" s="1098"/>
      <c r="BF75" s="1098"/>
      <c r="BG75" s="559" t="str">
        <f t="shared" ca="1" si="0"/>
        <v/>
      </c>
      <c r="BH75" s="560" t="str">
        <f t="shared" ca="1" si="1"/>
        <v/>
      </c>
      <c r="BI75" s="560" t="str">
        <f t="shared" ca="1" si="2"/>
        <v/>
      </c>
      <c r="BJ75" s="560" t="str">
        <f t="shared" ca="1" si="3"/>
        <v/>
      </c>
      <c r="BK75" s="560" t="str">
        <f t="shared" ca="1" si="4"/>
        <v/>
      </c>
      <c r="BL75" s="561" t="str">
        <f t="shared" ca="1" si="5"/>
        <v/>
      </c>
      <c r="BM75" s="379"/>
      <c r="BN75" s="379"/>
      <c r="BO75" s="379"/>
      <c r="BP75" s="379"/>
      <c r="BQ75" s="359"/>
      <c r="BR75" s="1219"/>
      <c r="BS75" s="244"/>
      <c r="BT75" s="244"/>
      <c r="BU75" s="1219" t="str">
        <f>"「共通仕様」"&amp;共通仕様!$CX$3</f>
        <v>「共通仕様」「51.3.1.②. 大日程部品番号データセット 部品番号の入力」</v>
      </c>
      <c r="BV75" s="244"/>
      <c r="BW75" s="244"/>
      <c r="BX75" s="244"/>
      <c r="BY75" s="244"/>
      <c r="BZ75" s="244"/>
      <c r="CA75" s="244"/>
      <c r="CB75" s="244"/>
      <c r="CC75" s="244"/>
      <c r="CD75" s="244"/>
      <c r="CE75" s="244"/>
      <c r="CF75" s="244"/>
      <c r="CG75" s="244"/>
      <c r="CH75" s="244"/>
      <c r="CI75" s="465"/>
      <c r="CJ75" s="465"/>
      <c r="CK75" s="465"/>
      <c r="CL75" s="465"/>
      <c r="CM75" s="244"/>
      <c r="CN75" s="244"/>
      <c r="CO75" s="244"/>
      <c r="CP75" s="244"/>
      <c r="CQ75" s="244"/>
      <c r="CR75" s="244"/>
      <c r="CS75" s="244"/>
      <c r="CT75" s="244"/>
      <c r="CU75" s="244"/>
      <c r="CV75" s="1528"/>
      <c r="CW75" s="1529"/>
      <c r="CX75" s="1560"/>
      <c r="CY75" s="1560"/>
      <c r="CZ75" s="1560"/>
      <c r="DA75" s="1560"/>
      <c r="DB75" s="1560"/>
      <c r="DC75" s="1560"/>
      <c r="DD75" s="1991"/>
      <c r="DE75" s="1992"/>
      <c r="DF75" s="1992"/>
      <c r="DG75" s="1993"/>
      <c r="DH75" s="1564"/>
      <c r="DI75" s="1564"/>
      <c r="DJ75" s="1564"/>
      <c r="DK75" s="1564"/>
      <c r="DL75" s="1564"/>
      <c r="DM75" s="1564"/>
      <c r="DN75" s="1564"/>
      <c r="DO75" s="1564"/>
      <c r="DP75" s="1564"/>
      <c r="DQ75" s="1564"/>
      <c r="DR75" s="1584"/>
    </row>
    <row r="76" spans="1:122" s="80" customFormat="1" ht="15" customHeight="1">
      <c r="A76" s="1760" t="str">
        <f>$BA76&amp;"."&amp;$BB76&amp;"."</f>
        <v>3.3.</v>
      </c>
      <c r="B76" s="1761"/>
      <c r="C76" s="1761"/>
      <c r="D76" s="377" t="s">
        <v>1770</v>
      </c>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263"/>
      <c r="AD76" s="263"/>
      <c r="AE76" s="263"/>
      <c r="AF76" s="377"/>
      <c r="AG76" s="263"/>
      <c r="AH76" s="263"/>
      <c r="AI76" s="263"/>
      <c r="AJ76" s="263"/>
      <c r="AK76" s="263"/>
      <c r="AL76" s="263"/>
      <c r="AM76" s="263"/>
      <c r="AN76" s="263"/>
      <c r="AO76" s="263"/>
      <c r="AP76" s="263"/>
      <c r="AQ76" s="263"/>
      <c r="AR76" s="263"/>
      <c r="AS76" s="263"/>
      <c r="AT76" s="263"/>
      <c r="AU76" s="263"/>
      <c r="AV76" s="263"/>
      <c r="AW76" s="263"/>
      <c r="AX76" s="263"/>
      <c r="AY76" s="223"/>
      <c r="AZ76" s="465"/>
      <c r="BA76" s="192">
        <f t="shared" si="24"/>
        <v>3</v>
      </c>
      <c r="BB76" s="193">
        <f>BB75+1</f>
        <v>3</v>
      </c>
      <c r="BC76" s="1098"/>
      <c r="BD76" s="1098"/>
      <c r="BE76" s="1098"/>
      <c r="BF76" s="1098"/>
      <c r="BG76" s="559" t="str">
        <f t="shared" ca="1" si="0"/>
        <v/>
      </c>
      <c r="BH76" s="560" t="str">
        <f t="shared" ca="1" si="1"/>
        <v/>
      </c>
      <c r="BI76" s="560" t="str">
        <f t="shared" ca="1" si="2"/>
        <v/>
      </c>
      <c r="BJ76" s="560" t="str">
        <f t="shared" ca="1" si="3"/>
        <v/>
      </c>
      <c r="BK76" s="560" t="str">
        <f t="shared" ca="1" si="4"/>
        <v/>
      </c>
      <c r="BL76" s="561" t="str">
        <f t="shared" ca="1" si="5"/>
        <v/>
      </c>
      <c r="BM76" s="379"/>
      <c r="BN76" s="379"/>
      <c r="BO76" s="379"/>
      <c r="BP76" s="359"/>
      <c r="BQ76" s="359"/>
      <c r="BR76" s="1219"/>
      <c r="BS76" s="1219" t="str">
        <f>"「共通仕様」"&amp;共通仕様!$CW$4</f>
        <v>「共通仕様」「51.4 大日程部品番号データ入力チェック処理」</v>
      </c>
      <c r="BT76" s="244"/>
      <c r="BU76" s="244"/>
      <c r="BV76" s="244"/>
      <c r="BW76" s="244"/>
      <c r="BX76" s="244"/>
      <c r="BY76" s="244"/>
      <c r="BZ76" s="244"/>
      <c r="CA76" s="244"/>
      <c r="CB76" s="244"/>
      <c r="CC76" s="244"/>
      <c r="CD76" s="244"/>
      <c r="CE76" s="244"/>
      <c r="CF76" s="244"/>
      <c r="CG76" s="244"/>
      <c r="CH76" s="244"/>
      <c r="CI76" s="465"/>
      <c r="CJ76" s="465"/>
      <c r="CK76" s="465"/>
      <c r="CL76" s="465"/>
      <c r="CM76" s="244"/>
      <c r="CN76" s="244"/>
      <c r="CO76" s="244"/>
      <c r="CP76" s="244"/>
      <c r="CQ76" s="244"/>
      <c r="CR76" s="244"/>
      <c r="CS76" s="244"/>
      <c r="CT76" s="244"/>
      <c r="CU76" s="244"/>
      <c r="CV76" s="1528" t="s">
        <v>2291</v>
      </c>
      <c r="CW76" s="1529"/>
      <c r="CX76" s="1560"/>
      <c r="CY76" s="1560"/>
      <c r="CZ76" s="1560"/>
      <c r="DA76" s="1560"/>
      <c r="DB76" s="1560"/>
      <c r="DC76" s="1560"/>
      <c r="DD76" s="2054">
        <v>44658</v>
      </c>
      <c r="DE76" s="2055"/>
      <c r="DF76" s="2055"/>
      <c r="DG76" s="2056"/>
      <c r="DH76" s="1564"/>
      <c r="DI76" s="1564"/>
      <c r="DJ76" s="1564"/>
      <c r="DK76" s="1564"/>
      <c r="DL76" s="1564"/>
      <c r="DM76" s="1564"/>
      <c r="DN76" s="1564"/>
      <c r="DO76" s="1564"/>
      <c r="DP76" s="1564"/>
      <c r="DQ76" s="1564"/>
      <c r="DR76" s="1584"/>
    </row>
    <row r="77" spans="1:122" s="80" customFormat="1" ht="15" customHeight="1">
      <c r="A77" s="1297"/>
      <c r="B77" s="263"/>
      <c r="C77" s="263"/>
      <c r="D77" s="263" t="s">
        <v>1053</v>
      </c>
      <c r="E77" s="263"/>
      <c r="F77" s="263"/>
      <c r="G77" s="263"/>
      <c r="H77" s="263"/>
      <c r="I77" s="263"/>
      <c r="J77" s="263"/>
      <c r="K77" s="263"/>
      <c r="L77" s="263"/>
      <c r="M77" s="263"/>
      <c r="N77" s="263"/>
      <c r="O77" s="263"/>
      <c r="P77" s="263"/>
      <c r="Q77" s="263"/>
      <c r="R77" s="263"/>
      <c r="S77" s="263"/>
      <c r="T77" s="1312"/>
      <c r="U77" s="1312"/>
      <c r="V77" s="263"/>
      <c r="W77" s="1312"/>
      <c r="X77" s="263"/>
      <c r="Y77" s="377"/>
      <c r="Z77" s="377"/>
      <c r="AA77" s="263"/>
      <c r="AB77" s="263"/>
      <c r="AC77" s="263"/>
      <c r="AD77" s="263"/>
      <c r="AE77" s="263"/>
      <c r="AF77" s="377"/>
      <c r="AG77" s="263"/>
      <c r="AH77" s="263"/>
      <c r="AI77" s="263"/>
      <c r="AJ77" s="263"/>
      <c r="AK77" s="263"/>
      <c r="AL77" s="263"/>
      <c r="AM77" s="263"/>
      <c r="AN77" s="263"/>
      <c r="AO77" s="263"/>
      <c r="AP77" s="263"/>
      <c r="AQ77" s="263"/>
      <c r="AR77" s="263"/>
      <c r="AS77" s="263"/>
      <c r="AT77" s="263"/>
      <c r="AU77" s="263"/>
      <c r="AV77" s="263"/>
      <c r="AW77" s="263"/>
      <c r="AX77" s="263"/>
      <c r="AY77" s="223"/>
      <c r="AZ77" s="465"/>
      <c r="BA77" s="192">
        <f t="shared" ref="BA77:BB79" si="25">BA76</f>
        <v>3</v>
      </c>
      <c r="BB77" s="192">
        <f t="shared" si="25"/>
        <v>3</v>
      </c>
      <c r="BC77" s="192"/>
      <c r="BD77" s="192"/>
      <c r="BE77" s="192"/>
      <c r="BF77" s="192"/>
      <c r="BG77" s="559" t="str">
        <f t="shared" ca="1" si="0"/>
        <v/>
      </c>
      <c r="BH77" s="560" t="str">
        <f t="shared" ca="1" si="1"/>
        <v/>
      </c>
      <c r="BI77" s="560" t="str">
        <f t="shared" ca="1" si="2"/>
        <v/>
      </c>
      <c r="BJ77" s="560" t="str">
        <f t="shared" ca="1" si="3"/>
        <v/>
      </c>
      <c r="BK77" s="560" t="str">
        <f t="shared" ca="1" si="4"/>
        <v/>
      </c>
      <c r="BL77" s="561" t="str">
        <f t="shared" ca="1" si="5"/>
        <v/>
      </c>
      <c r="BM77" s="359"/>
      <c r="BN77" s="359"/>
      <c r="BO77" s="359"/>
      <c r="BP77" s="359"/>
      <c r="BQ77" s="95"/>
      <c r="BR77" s="1219" t="str">
        <f>"「共通仕様」"&amp;共通仕様!$CV$5</f>
        <v>「共通仕様」「52. データ登録共通処理」</v>
      </c>
      <c r="BS77" s="244"/>
      <c r="BT77" s="244"/>
      <c r="BU77" s="244"/>
      <c r="BV77" s="244"/>
      <c r="BW77" s="244"/>
      <c r="BX77" s="244"/>
      <c r="BY77" s="244"/>
      <c r="BZ77" s="244"/>
      <c r="CA77" s="244"/>
      <c r="CB77" s="244"/>
      <c r="CC77" s="244"/>
      <c r="CD77" s="244"/>
      <c r="CE77" s="244"/>
      <c r="CF77" s="244"/>
      <c r="CG77" s="244"/>
      <c r="CH77" s="244"/>
      <c r="CI77" s="244"/>
      <c r="CJ77" s="244"/>
      <c r="CK77" s="244"/>
      <c r="CL77" s="465"/>
      <c r="CM77" s="244"/>
      <c r="CN77" s="244"/>
      <c r="CO77" s="244"/>
      <c r="CP77" s="244"/>
      <c r="CQ77" s="244"/>
      <c r="CR77" s="244"/>
      <c r="CS77" s="244"/>
      <c r="CT77" s="244"/>
      <c r="CU77" s="244"/>
      <c r="CV77" s="1528"/>
      <c r="CW77" s="1529"/>
      <c r="CX77" s="1560"/>
      <c r="CY77" s="1560"/>
      <c r="CZ77" s="1560"/>
      <c r="DA77" s="1560"/>
      <c r="DB77" s="1560"/>
      <c r="DC77" s="1560"/>
      <c r="DD77" s="1991"/>
      <c r="DE77" s="1992"/>
      <c r="DF77" s="1992"/>
      <c r="DG77" s="1993"/>
      <c r="DH77" s="1564"/>
      <c r="DI77" s="1564"/>
      <c r="DJ77" s="1564"/>
      <c r="DK77" s="1564"/>
      <c r="DL77" s="1564"/>
      <c r="DM77" s="1564"/>
      <c r="DN77" s="1564"/>
      <c r="DO77" s="1564"/>
      <c r="DP77" s="1564"/>
      <c r="DQ77" s="1564"/>
      <c r="DR77" s="1584"/>
    </row>
    <row r="78" spans="1:122" s="87" customFormat="1" ht="15" customHeight="1">
      <c r="A78" s="1090"/>
      <c r="B78" s="1091"/>
      <c r="C78" s="1091"/>
      <c r="D78" s="978" t="s">
        <v>103</v>
      </c>
      <c r="E78" s="979"/>
      <c r="F78" s="979"/>
      <c r="G78" s="979"/>
      <c r="H78" s="979"/>
      <c r="I78" s="979"/>
      <c r="J78" s="979"/>
      <c r="K78" s="980"/>
      <c r="L78" s="1290" t="s">
        <v>558</v>
      </c>
      <c r="M78" s="1291"/>
      <c r="N78" s="266" t="str">
        <f>"("&amp;VLOOKUP(L78,[1]processing_log!$B$37:$Y$105,4,FALSE)&amp;" - "&amp;VLOOKUP(L78,[1]processing_log!$B$37:$Y$105,21,FALSE)&amp;VLOOKUP(L78,[1]processing_log!$B$37:$Y$105,24,FALSE)&amp;")"</f>
        <v>(処理 - 終了)</v>
      </c>
      <c r="O78" s="1291"/>
      <c r="P78" s="1291"/>
      <c r="Q78" s="1291"/>
      <c r="R78" s="1291"/>
      <c r="S78" s="1291"/>
      <c r="T78" s="1291"/>
      <c r="U78" s="1291"/>
      <c r="V78" s="1291"/>
      <c r="W78" s="1291"/>
      <c r="X78" s="1291"/>
      <c r="Y78" s="1291"/>
      <c r="Z78" s="1291"/>
      <c r="AA78" s="1291"/>
      <c r="AB78" s="1291"/>
      <c r="AC78" s="1291"/>
      <c r="AD78" s="1291"/>
      <c r="AE78" s="1291"/>
      <c r="AF78" s="1291"/>
      <c r="AG78" s="1291"/>
      <c r="AH78" s="1291"/>
      <c r="AI78" s="1291"/>
      <c r="AJ78" s="1291"/>
      <c r="AK78" s="1291"/>
      <c r="AL78" s="1291"/>
      <c r="AM78" s="1291"/>
      <c r="AN78" s="1291"/>
      <c r="AO78" s="1291"/>
      <c r="AP78" s="1291"/>
      <c r="AQ78" s="1291"/>
      <c r="AR78" s="1291"/>
      <c r="AS78" s="1291"/>
      <c r="AT78" s="1291"/>
      <c r="AU78" s="1291"/>
      <c r="AV78" s="1291"/>
      <c r="AW78" s="1291"/>
      <c r="AX78" s="1292"/>
      <c r="AY78" s="1293"/>
      <c r="AZ78" s="95"/>
      <c r="BA78" s="192">
        <f t="shared" si="25"/>
        <v>3</v>
      </c>
      <c r="BB78" s="192">
        <f t="shared" si="25"/>
        <v>3</v>
      </c>
      <c r="BC78" s="192"/>
      <c r="BD78" s="95"/>
      <c r="BE78" s="95"/>
      <c r="BF78" s="95"/>
      <c r="BG78" s="563" t="str">
        <f t="shared" ca="1" si="0"/>
        <v/>
      </c>
      <c r="BH78" s="564" t="str">
        <f t="shared" ca="1" si="1"/>
        <v/>
      </c>
      <c r="BI78" s="564" t="str">
        <f t="shared" ca="1" si="2"/>
        <v/>
      </c>
      <c r="BJ78" s="564" t="str">
        <f t="shared" ca="1" si="3"/>
        <v/>
      </c>
      <c r="BK78" s="564" t="str">
        <f t="shared" ca="1" si="4"/>
        <v/>
      </c>
      <c r="BL78" s="565" t="str">
        <f t="shared" ca="1" si="5"/>
        <v/>
      </c>
      <c r="BM78" s="95"/>
      <c r="BN78" s="95"/>
      <c r="BO78" s="95"/>
      <c r="BP78" s="95"/>
      <c r="BQ78" s="95"/>
      <c r="BR78" s="1219" t="str">
        <f>"「共通仕様」"&amp;共通仕様!$CV$6</f>
        <v>「共通仕様」「53. データ検索共通処理」</v>
      </c>
      <c r="BS78" s="244"/>
      <c r="BT78" s="244"/>
      <c r="BU78" s="244"/>
      <c r="BV78" s="244"/>
      <c r="BW78" s="244"/>
      <c r="BX78" s="244"/>
      <c r="BY78" s="244"/>
      <c r="BZ78" s="244"/>
      <c r="CA78" s="244"/>
      <c r="CB78" s="244"/>
      <c r="CC78" s="244"/>
      <c r="CD78" s="244"/>
      <c r="CE78" s="244"/>
      <c r="CF78" s="244"/>
      <c r="CG78" s="244"/>
      <c r="CH78" s="244"/>
      <c r="CI78" s="244"/>
      <c r="CJ78" s="244"/>
      <c r="CK78" s="244"/>
      <c r="CL78" s="465"/>
      <c r="CM78" s="465"/>
      <c r="CN78" s="465"/>
      <c r="CO78" s="465"/>
      <c r="CP78" s="465"/>
      <c r="CQ78" s="244"/>
      <c r="CR78" s="244"/>
      <c r="CS78" s="244"/>
      <c r="CT78" s="244"/>
      <c r="CU78" s="244"/>
      <c r="CV78" s="1528"/>
      <c r="CW78" s="1529"/>
      <c r="CX78" s="1560"/>
      <c r="CY78" s="1560"/>
      <c r="CZ78" s="1560"/>
      <c r="DA78" s="1560"/>
      <c r="DB78" s="1560"/>
      <c r="DC78" s="1560"/>
      <c r="DD78" s="1991"/>
      <c r="DE78" s="1992"/>
      <c r="DF78" s="1992"/>
      <c r="DG78" s="1993"/>
      <c r="DH78" s="1564"/>
      <c r="DI78" s="1564"/>
      <c r="DJ78" s="1564"/>
      <c r="DK78" s="1564"/>
      <c r="DL78" s="1564"/>
      <c r="DM78" s="1564"/>
      <c r="DN78" s="1564"/>
      <c r="DO78" s="1564"/>
      <c r="DP78" s="1564"/>
      <c r="DQ78" s="1564"/>
      <c r="DR78" s="1584"/>
    </row>
    <row r="79" spans="1:122" s="87" customFormat="1" ht="15" customHeight="1">
      <c r="A79" s="1090"/>
      <c r="B79" s="1091"/>
      <c r="C79" s="1091"/>
      <c r="D79" s="984" t="s">
        <v>104</v>
      </c>
      <c r="E79" s="985"/>
      <c r="F79" s="985"/>
      <c r="G79" s="985"/>
      <c r="H79" s="985"/>
      <c r="I79" s="985"/>
      <c r="J79" s="985"/>
      <c r="K79" s="986"/>
      <c r="L79" s="1585" t="s">
        <v>2318</v>
      </c>
      <c r="M79" s="1295"/>
      <c r="N79" s="1295"/>
      <c r="O79" s="1295"/>
      <c r="P79" s="1295"/>
      <c r="Q79" s="1295"/>
      <c r="R79" s="1295"/>
      <c r="S79" s="1295"/>
      <c r="T79" s="1295"/>
      <c r="U79" s="1295"/>
      <c r="V79" s="1295"/>
      <c r="W79" s="1295"/>
      <c r="X79" s="1295"/>
      <c r="Y79" s="1295"/>
      <c r="Z79" s="1295"/>
      <c r="AA79" s="1295"/>
      <c r="AB79" s="1295"/>
      <c r="AC79" s="1295"/>
      <c r="AD79" s="1295"/>
      <c r="AE79" s="1295"/>
      <c r="AF79" s="1295"/>
      <c r="AG79" s="1295"/>
      <c r="AH79" s="1295"/>
      <c r="AI79" s="1295"/>
      <c r="AJ79" s="1295"/>
      <c r="AK79" s="1295"/>
      <c r="AL79" s="1295"/>
      <c r="AM79" s="1295"/>
      <c r="AN79" s="1295"/>
      <c r="AO79" s="1295"/>
      <c r="AP79" s="1295"/>
      <c r="AQ79" s="1295"/>
      <c r="AR79" s="1295"/>
      <c r="AS79" s="1295"/>
      <c r="AT79" s="1295"/>
      <c r="AU79" s="1295"/>
      <c r="AV79" s="1295"/>
      <c r="AW79" s="1295"/>
      <c r="AX79" s="1296"/>
      <c r="AY79" s="1293"/>
      <c r="AZ79" s="95"/>
      <c r="BA79" s="192">
        <f t="shared" si="25"/>
        <v>3</v>
      </c>
      <c r="BB79" s="192">
        <f t="shared" si="25"/>
        <v>3</v>
      </c>
      <c r="BC79" s="192"/>
      <c r="BD79" s="95"/>
      <c r="BE79" s="95"/>
      <c r="BF79" s="95"/>
      <c r="BG79" s="563" t="str">
        <f t="shared" ca="1" si="0"/>
        <v/>
      </c>
      <c r="BH79" s="564" t="str">
        <f t="shared" ca="1" si="1"/>
        <v/>
      </c>
      <c r="BI79" s="564" t="str">
        <f t="shared" ca="1" si="2"/>
        <v/>
      </c>
      <c r="BJ79" s="564" t="str">
        <f t="shared" ca="1" si="3"/>
        <v/>
      </c>
      <c r="BK79" s="564" t="str">
        <f t="shared" ca="1" si="4"/>
        <v/>
      </c>
      <c r="BL79" s="565" t="str">
        <f t="shared" ca="1" si="5"/>
        <v/>
      </c>
      <c r="BM79" s="95"/>
      <c r="BN79" s="95"/>
      <c r="BO79" s="95"/>
      <c r="BP79" s="95"/>
      <c r="BQ79" s="95"/>
      <c r="BR79" s="1219" t="str">
        <f>"「共通仕様」"&amp;共通仕様!$CV$7</f>
        <v>「共通仕様」「54. 量産車種記号データ」</v>
      </c>
      <c r="BS79" s="244"/>
      <c r="BT79" s="244"/>
      <c r="BU79" s="244"/>
      <c r="BV79" s="244"/>
      <c r="BW79" s="244"/>
      <c r="BX79" s="244"/>
      <c r="BY79" s="244"/>
      <c r="BZ79" s="244"/>
      <c r="CA79" s="244"/>
      <c r="CB79" s="244"/>
      <c r="CC79" s="244"/>
      <c r="CD79" s="244"/>
      <c r="CE79" s="244"/>
      <c r="CF79" s="244"/>
      <c r="CG79" s="244"/>
      <c r="CH79" s="244"/>
      <c r="CI79" s="244"/>
      <c r="CJ79" s="244"/>
      <c r="CK79" s="244"/>
      <c r="CL79" s="465"/>
      <c r="CM79" s="244"/>
      <c r="CN79" s="244"/>
      <c r="CO79" s="244"/>
      <c r="CP79" s="465"/>
      <c r="CQ79" s="244"/>
      <c r="CR79" s="244"/>
      <c r="CS79" s="95"/>
      <c r="CV79" s="1528"/>
      <c r="CW79" s="1529"/>
      <c r="CX79" s="1560"/>
      <c r="CY79" s="1560"/>
      <c r="CZ79" s="1560"/>
      <c r="DA79" s="1560"/>
      <c r="DB79" s="1560"/>
      <c r="DC79" s="1560"/>
      <c r="DD79" s="1991"/>
      <c r="DE79" s="1992"/>
      <c r="DF79" s="1992"/>
      <c r="DG79" s="1993"/>
      <c r="DH79" s="1564"/>
      <c r="DI79" s="1564"/>
      <c r="DJ79" s="1564"/>
      <c r="DK79" s="1564"/>
      <c r="DL79" s="1564"/>
      <c r="DM79" s="1564"/>
      <c r="DN79" s="1564"/>
      <c r="DO79" s="1564"/>
      <c r="DP79" s="1564"/>
      <c r="DQ79" s="1564"/>
      <c r="DR79" s="1584"/>
    </row>
    <row r="80" spans="1:122" s="80" customFormat="1" ht="15" customHeight="1">
      <c r="A80" s="1760" t="str">
        <f>$BA80&amp;"."&amp;$BB80&amp;"."</f>
        <v>3.4.</v>
      </c>
      <c r="B80" s="1761"/>
      <c r="C80" s="1761"/>
      <c r="D80" s="377" t="s">
        <v>2154</v>
      </c>
      <c r="E80" s="377"/>
      <c r="F80" s="377"/>
      <c r="G80" s="377"/>
      <c r="H80" s="377"/>
      <c r="I80" s="377"/>
      <c r="J80" s="377"/>
      <c r="K80" s="377"/>
      <c r="L80" s="377"/>
      <c r="M80" s="377"/>
      <c r="N80" s="377"/>
      <c r="O80" s="377"/>
      <c r="P80" s="377"/>
      <c r="Q80" s="377"/>
      <c r="R80" s="377"/>
      <c r="S80" s="377"/>
      <c r="T80" s="377"/>
      <c r="U80" s="377"/>
      <c r="V80" s="377"/>
      <c r="W80" s="377"/>
      <c r="X80" s="377"/>
      <c r="Y80" s="377"/>
      <c r="Z80" s="377"/>
      <c r="AA80" s="377"/>
      <c r="AB80" s="377"/>
      <c r="AC80" s="263"/>
      <c r="AD80" s="263"/>
      <c r="AE80" s="263"/>
      <c r="AF80" s="377"/>
      <c r="AG80" s="263"/>
      <c r="AH80" s="263"/>
      <c r="AI80" s="263"/>
      <c r="AJ80" s="263"/>
      <c r="AK80" s="263"/>
      <c r="AL80" s="263"/>
      <c r="AM80" s="263"/>
      <c r="AN80" s="263"/>
      <c r="AO80" s="263"/>
      <c r="AP80" s="263"/>
      <c r="AQ80" s="263"/>
      <c r="AR80" s="263"/>
      <c r="AS80" s="263"/>
      <c r="AT80" s="263"/>
      <c r="AU80" s="263"/>
      <c r="AV80" s="263"/>
      <c r="AW80" s="263"/>
      <c r="AX80" s="263"/>
      <c r="AY80" s="223"/>
      <c r="AZ80" s="465"/>
      <c r="BA80" s="192">
        <f>BA79</f>
        <v>3</v>
      </c>
      <c r="BB80" s="193">
        <f>BB79+1</f>
        <v>4</v>
      </c>
      <c r="BC80" s="192"/>
      <c r="BD80" s="192"/>
      <c r="BE80" s="192"/>
      <c r="BF80" s="192"/>
      <c r="BG80" s="559" t="str">
        <f t="shared" ca="1" si="0"/>
        <v/>
      </c>
      <c r="BH80" s="560" t="str">
        <f t="shared" ca="1" si="1"/>
        <v/>
      </c>
      <c r="BI80" s="560" t="str">
        <f t="shared" ca="1" si="2"/>
        <v/>
      </c>
      <c r="BJ80" s="560" t="str">
        <f t="shared" ca="1" si="3"/>
        <v/>
      </c>
      <c r="BK80" s="560" t="str">
        <f t="shared" ca="1" si="4"/>
        <v/>
      </c>
      <c r="BL80" s="561" t="str">
        <f t="shared" ca="1" si="5"/>
        <v/>
      </c>
      <c r="BM80" s="359"/>
      <c r="BN80" s="359"/>
      <c r="BO80" s="359"/>
      <c r="BP80" s="95"/>
      <c r="BQ80" s="379"/>
      <c r="BR80" s="244"/>
      <c r="BS80" s="244"/>
      <c r="BT80" s="244"/>
      <c r="BU80" s="1219" t="str">
        <f>"「共通仕様」"&amp;共通仕様!$CX$8</f>
        <v>「共通仕様」「54.3.1.①. 量産車種記号データセット 条件無し」</v>
      </c>
      <c r="BV80" s="244"/>
      <c r="BW80" s="244"/>
      <c r="BX80" s="244"/>
      <c r="BY80" s="244"/>
      <c r="BZ80" s="244"/>
      <c r="CA80" s="244"/>
      <c r="CB80" s="244"/>
      <c r="CC80" s="244"/>
      <c r="CD80" s="244"/>
      <c r="CE80" s="244"/>
      <c r="CF80" s="244"/>
      <c r="CG80" s="244"/>
      <c r="CH80" s="244"/>
      <c r="CI80" s="244"/>
      <c r="CJ80" s="244"/>
      <c r="CK80" s="244"/>
      <c r="CL80" s="465"/>
      <c r="CM80" s="244"/>
      <c r="CN80" s="244"/>
      <c r="CO80" s="244"/>
      <c r="CP80" s="465"/>
      <c r="CQ80" s="244"/>
      <c r="CR80" s="244"/>
      <c r="CS80" s="95"/>
      <c r="CT80" s="87"/>
      <c r="CU80" s="87"/>
      <c r="CV80" s="1528"/>
      <c r="CW80" s="1529"/>
      <c r="CX80" s="1560"/>
      <c r="CY80" s="1560"/>
      <c r="CZ80" s="1560"/>
      <c r="DA80" s="1560"/>
      <c r="DB80" s="1560"/>
      <c r="DC80" s="1560"/>
      <c r="DD80" s="1991"/>
      <c r="DE80" s="1992"/>
      <c r="DF80" s="1992"/>
      <c r="DG80" s="1993"/>
      <c r="DH80" s="1564"/>
      <c r="DI80" s="1564"/>
      <c r="DJ80" s="1564"/>
      <c r="DK80" s="1564"/>
      <c r="DL80" s="1564"/>
      <c r="DM80" s="1564"/>
      <c r="DN80" s="1564"/>
      <c r="DO80" s="1564"/>
      <c r="DP80" s="1564"/>
      <c r="DQ80" s="1564"/>
      <c r="DR80" s="1584"/>
    </row>
    <row r="81" spans="1:122" s="80" customFormat="1" ht="15" customHeight="1">
      <c r="A81" s="1297"/>
      <c r="B81" s="263"/>
      <c r="C81" s="263"/>
      <c r="D81" s="263" t="s">
        <v>1771</v>
      </c>
      <c r="E81" s="263"/>
      <c r="F81" s="263"/>
      <c r="G81" s="263"/>
      <c r="H81" s="263"/>
      <c r="I81" s="263"/>
      <c r="J81" s="263"/>
      <c r="K81" s="263"/>
      <c r="L81" s="263"/>
      <c r="M81" s="263"/>
      <c r="N81" s="263"/>
      <c r="O81" s="263"/>
      <c r="P81" s="263"/>
      <c r="Q81" s="263"/>
      <c r="R81" s="263"/>
      <c r="S81" s="263"/>
      <c r="T81" s="263"/>
      <c r="U81" s="263"/>
      <c r="V81" s="263"/>
      <c r="W81" s="263"/>
      <c r="X81" s="263"/>
      <c r="Y81" s="263"/>
      <c r="Z81" s="263"/>
      <c r="AA81" s="263"/>
      <c r="AB81" s="263"/>
      <c r="AC81" s="263"/>
      <c r="AD81" s="263"/>
      <c r="AE81" s="263"/>
      <c r="AF81" s="263"/>
      <c r="AG81" s="263"/>
      <c r="AH81" s="263"/>
      <c r="AI81" s="263"/>
      <c r="AJ81" s="263"/>
      <c r="AK81" s="263"/>
      <c r="AL81" s="263"/>
      <c r="AM81" s="263"/>
      <c r="AN81" s="263"/>
      <c r="AO81" s="263"/>
      <c r="AP81" s="263"/>
      <c r="AQ81" s="263"/>
      <c r="AR81" s="263"/>
      <c r="AS81" s="263"/>
      <c r="AT81" s="263"/>
      <c r="AU81" s="263"/>
      <c r="AV81" s="263"/>
      <c r="AW81" s="263"/>
      <c r="AX81" s="263"/>
      <c r="AY81" s="223"/>
      <c r="AZ81" s="465"/>
      <c r="BA81" s="192">
        <f>BA80</f>
        <v>3</v>
      </c>
      <c r="BB81" s="192">
        <f>BB80</f>
        <v>4</v>
      </c>
      <c r="BC81" s="1098"/>
      <c r="BD81" s="1098"/>
      <c r="BE81" s="1098"/>
      <c r="BF81" s="1098"/>
      <c r="BG81" s="559" t="str">
        <f t="shared" ca="1" si="0"/>
        <v/>
      </c>
      <c r="BH81" s="560" t="str">
        <f t="shared" ca="1" si="1"/>
        <v/>
      </c>
      <c r="BI81" s="560" t="str">
        <f t="shared" ca="1" si="2"/>
        <v/>
      </c>
      <c r="BJ81" s="560" t="str">
        <f t="shared" ca="1" si="3"/>
        <v/>
      </c>
      <c r="BK81" s="560" t="str">
        <f t="shared" ca="1" si="4"/>
        <v/>
      </c>
      <c r="BL81" s="561" t="str">
        <f t="shared" ca="1" si="5"/>
        <v/>
      </c>
      <c r="BM81" s="379"/>
      <c r="BN81" s="379"/>
      <c r="BO81" s="379"/>
      <c r="BP81" s="379"/>
      <c r="BQ81" s="359"/>
      <c r="BR81" s="244"/>
      <c r="BS81" s="244"/>
      <c r="BT81" s="244"/>
      <c r="BU81" s="1219" t="str">
        <f>"「共通仕様」"&amp;共通仕様!$CX$9</f>
        <v>「共通仕様」「54.3.1.②. 量産車種記号データセット 部品番号の入力」</v>
      </c>
      <c r="BV81" s="244"/>
      <c r="BW81" s="244"/>
      <c r="BX81" s="244"/>
      <c r="BY81" s="244"/>
      <c r="BZ81" s="244"/>
      <c r="CA81" s="244"/>
      <c r="CB81" s="244"/>
      <c r="CC81" s="244"/>
      <c r="CD81" s="244"/>
      <c r="CE81" s="244"/>
      <c r="CF81" s="244"/>
      <c r="CG81" s="244"/>
      <c r="CH81" s="244"/>
      <c r="CI81" s="244"/>
      <c r="CJ81" s="244"/>
      <c r="CK81" s="244"/>
      <c r="CL81" s="465"/>
      <c r="CM81" s="244"/>
      <c r="CN81" s="244"/>
      <c r="CO81" s="244"/>
      <c r="CP81" s="465"/>
      <c r="CQ81" s="244"/>
      <c r="CR81" s="244"/>
      <c r="CS81" s="95"/>
      <c r="CT81" s="87"/>
      <c r="CU81" s="87"/>
      <c r="CV81" s="1528"/>
      <c r="CW81" s="1529"/>
      <c r="CX81" s="1560"/>
      <c r="CY81" s="1560"/>
      <c r="CZ81" s="1560"/>
      <c r="DA81" s="1560"/>
      <c r="DB81" s="1560"/>
      <c r="DC81" s="1560"/>
      <c r="DD81" s="1991"/>
      <c r="DE81" s="1992"/>
      <c r="DF81" s="1992"/>
      <c r="DG81" s="1993"/>
      <c r="DH81" s="1564"/>
      <c r="DI81" s="1564"/>
      <c r="DJ81" s="1564"/>
      <c r="DK81" s="1564"/>
      <c r="DL81" s="1564"/>
      <c r="DM81" s="1564"/>
      <c r="DN81" s="1564"/>
      <c r="DO81" s="1564"/>
      <c r="DP81" s="1564"/>
      <c r="DQ81" s="1564"/>
      <c r="DR81" s="1584"/>
    </row>
    <row r="82" spans="1:122" s="80" customFormat="1" ht="15" customHeight="1">
      <c r="A82" s="1760" t="str">
        <f>$BA82&amp;"."&amp;$BB82&amp;"."&amp;$BC82&amp;"."</f>
        <v>3.4.1.</v>
      </c>
      <c r="B82" s="1761"/>
      <c r="C82" s="1761"/>
      <c r="D82" s="1761"/>
      <c r="E82" s="685" t="s">
        <v>552</v>
      </c>
      <c r="F82" s="685"/>
      <c r="G82" s="676"/>
      <c r="H82" s="676"/>
      <c r="I82" s="676"/>
      <c r="J82" s="676"/>
      <c r="K82" s="676"/>
      <c r="L82" s="676"/>
      <c r="M82" s="685"/>
      <c r="N82" s="685"/>
      <c r="O82" s="685"/>
      <c r="P82" s="685"/>
      <c r="Q82" s="685"/>
      <c r="R82" s="685"/>
      <c r="S82" s="685"/>
      <c r="T82" s="685"/>
      <c r="U82" s="685"/>
      <c r="V82" s="685"/>
      <c r="W82" s="685"/>
      <c r="X82" s="685"/>
      <c r="Y82" s="685"/>
      <c r="Z82" s="685"/>
      <c r="AA82" s="685"/>
      <c r="AB82" s="685"/>
      <c r="AC82" s="685"/>
      <c r="AD82" s="685"/>
      <c r="AE82" s="685"/>
      <c r="AF82" s="685"/>
      <c r="AG82" s="685"/>
      <c r="AH82" s="685"/>
      <c r="AI82" s="685"/>
      <c r="AJ82" s="685"/>
      <c r="AK82" s="685"/>
      <c r="AL82" s="685"/>
      <c r="AM82" s="685"/>
      <c r="AN82" s="685"/>
      <c r="AO82" s="685"/>
      <c r="AP82" s="685"/>
      <c r="AQ82" s="685"/>
      <c r="AR82" s="685"/>
      <c r="AS82" s="685"/>
      <c r="AT82" s="685"/>
      <c r="AU82" s="685"/>
      <c r="AV82" s="685"/>
      <c r="AW82" s="685"/>
      <c r="AX82" s="685"/>
      <c r="AY82" s="854"/>
      <c r="AZ82" s="92"/>
      <c r="BA82" s="683">
        <f>BA81</f>
        <v>3</v>
      </c>
      <c r="BB82" s="683">
        <f>BB81</f>
        <v>4</v>
      </c>
      <c r="BC82" s="678">
        <f>BC81+1</f>
        <v>1</v>
      </c>
      <c r="BD82" s="95"/>
      <c r="BE82" s="87"/>
      <c r="BF82" s="87"/>
      <c r="BG82" s="559" t="str">
        <f t="shared" ca="1" si="0"/>
        <v/>
      </c>
      <c r="BH82" s="560" t="str">
        <f t="shared" ca="1" si="1"/>
        <v/>
      </c>
      <c r="BI82" s="560" t="str">
        <f t="shared" ca="1" si="2"/>
        <v/>
      </c>
      <c r="BJ82" s="560" t="str">
        <f t="shared" ca="1" si="3"/>
        <v/>
      </c>
      <c r="BK82" s="560" t="str">
        <f t="shared" ca="1" si="4"/>
        <v/>
      </c>
      <c r="BL82" s="561" t="str">
        <f t="shared" ca="1" si="5"/>
        <v/>
      </c>
      <c r="BM82" s="359"/>
      <c r="BN82" s="359"/>
      <c r="BO82" s="359"/>
      <c r="BP82" s="359"/>
      <c r="BQ82" s="379"/>
      <c r="BR82" s="1219"/>
      <c r="BS82" s="1219" t="str">
        <f>"「共通仕様」"&amp;共通仕様!$CW$10</f>
        <v>「共通仕様」「54.4 量産車種記号データ入力チェック処理」</v>
      </c>
      <c r="BT82" s="244"/>
      <c r="BU82" s="244"/>
      <c r="BV82" s="244"/>
      <c r="BW82" s="244"/>
      <c r="BX82" s="244"/>
      <c r="BY82" s="244"/>
      <c r="BZ82" s="244"/>
      <c r="CA82" s="244"/>
      <c r="CB82" s="244"/>
      <c r="CC82" s="244"/>
      <c r="CD82" s="244"/>
      <c r="CE82" s="244"/>
      <c r="CF82" s="244"/>
      <c r="CG82" s="244"/>
      <c r="CH82" s="244"/>
      <c r="CI82" s="244"/>
      <c r="CJ82" s="244"/>
      <c r="CK82" s="244"/>
      <c r="CL82" s="465"/>
      <c r="CM82" s="244"/>
      <c r="CN82" s="244"/>
      <c r="CO82" s="244"/>
      <c r="CP82" s="465"/>
      <c r="CQ82" s="244"/>
      <c r="CR82" s="244"/>
      <c r="CS82" s="244"/>
      <c r="CT82" s="244"/>
      <c r="CU82" s="244"/>
      <c r="CV82" s="1528" t="s">
        <v>2291</v>
      </c>
      <c r="CW82" s="1529"/>
      <c r="CX82" s="1560"/>
      <c r="CY82" s="1560"/>
      <c r="CZ82" s="1560"/>
      <c r="DA82" s="1560"/>
      <c r="DB82" s="1560"/>
      <c r="DC82" s="1560"/>
      <c r="DD82" s="2054">
        <v>44658</v>
      </c>
      <c r="DE82" s="2055"/>
      <c r="DF82" s="2055"/>
      <c r="DG82" s="2056"/>
      <c r="DH82" s="1564"/>
      <c r="DI82" s="1564"/>
      <c r="DJ82" s="1564"/>
      <c r="DK82" s="1564"/>
      <c r="DL82" s="1564"/>
      <c r="DM82" s="1564"/>
      <c r="DN82" s="1564"/>
      <c r="DO82" s="1564"/>
      <c r="DP82" s="1564"/>
      <c r="DQ82" s="1564"/>
      <c r="DR82" s="1584"/>
    </row>
    <row r="83" spans="1:122" s="80" customFormat="1" ht="15" customHeight="1">
      <c r="A83" s="1297"/>
      <c r="B83" s="263"/>
      <c r="C83" s="263"/>
      <c r="D83" s="263" t="s">
        <v>1053</v>
      </c>
      <c r="E83" s="263"/>
      <c r="F83" s="263"/>
      <c r="G83" s="263"/>
      <c r="H83" s="263"/>
      <c r="I83" s="263"/>
      <c r="J83" s="263"/>
      <c r="K83" s="263"/>
      <c r="L83" s="263"/>
      <c r="M83" s="263"/>
      <c r="N83" s="263"/>
      <c r="O83" s="263"/>
      <c r="P83" s="263"/>
      <c r="Q83" s="263"/>
      <c r="R83" s="263"/>
      <c r="S83" s="263"/>
      <c r="T83" s="1312"/>
      <c r="U83" s="1312"/>
      <c r="V83" s="263"/>
      <c r="W83" s="1312"/>
      <c r="X83" s="263"/>
      <c r="Y83" s="377"/>
      <c r="Z83" s="377"/>
      <c r="AA83" s="263"/>
      <c r="AB83" s="263"/>
      <c r="AC83" s="263"/>
      <c r="AD83" s="263"/>
      <c r="AE83" s="263"/>
      <c r="AF83" s="377"/>
      <c r="AG83" s="263"/>
      <c r="AH83" s="263"/>
      <c r="AI83" s="263"/>
      <c r="AJ83" s="263"/>
      <c r="AK83" s="263"/>
      <c r="AL83" s="263"/>
      <c r="AM83" s="263"/>
      <c r="AN83" s="263"/>
      <c r="AO83" s="263"/>
      <c r="AP83" s="263"/>
      <c r="AQ83" s="263"/>
      <c r="AR83" s="263"/>
      <c r="AS83" s="263"/>
      <c r="AT83" s="263"/>
      <c r="AU83" s="263"/>
      <c r="AV83" s="263"/>
      <c r="AW83" s="263"/>
      <c r="AX83" s="263"/>
      <c r="AY83" s="223"/>
      <c r="AZ83" s="465"/>
      <c r="BA83" s="192">
        <f t="shared" ref="BA83:BC85" si="26">BA82</f>
        <v>3</v>
      </c>
      <c r="BB83" s="192">
        <f t="shared" si="26"/>
        <v>4</v>
      </c>
      <c r="BC83" s="192">
        <f t="shared" si="26"/>
        <v>1</v>
      </c>
      <c r="BD83" s="192"/>
      <c r="BE83" s="192"/>
      <c r="BF83" s="192"/>
      <c r="BG83" s="559" t="str">
        <f t="shared" ca="1" si="0"/>
        <v/>
      </c>
      <c r="BH83" s="560" t="str">
        <f t="shared" ca="1" si="1"/>
        <v/>
      </c>
      <c r="BI83" s="560" t="str">
        <f t="shared" ca="1" si="2"/>
        <v/>
      </c>
      <c r="BJ83" s="560" t="str">
        <f t="shared" ca="1" si="3"/>
        <v/>
      </c>
      <c r="BK83" s="560" t="str">
        <f t="shared" ca="1" si="4"/>
        <v/>
      </c>
      <c r="BL83" s="561" t="str">
        <f t="shared" ca="1" si="5"/>
        <v/>
      </c>
      <c r="BM83" s="359"/>
      <c r="BN83" s="359"/>
      <c r="BO83" s="359"/>
      <c r="BP83" s="379"/>
      <c r="BQ83" s="359"/>
      <c r="BR83" s="1219" t="str">
        <f>"「共通仕様」"&amp;共通仕様!$CV$11</f>
        <v>「共通仕様」「55. 金型G車種記号データ」</v>
      </c>
      <c r="BS83" s="244"/>
      <c r="BT83" s="244"/>
      <c r="BU83" s="244"/>
      <c r="BV83" s="244"/>
      <c r="BW83" s="244"/>
      <c r="BX83" s="244"/>
      <c r="BY83" s="244"/>
      <c r="BZ83" s="244"/>
      <c r="CA83" s="244"/>
      <c r="CB83" s="244"/>
      <c r="CC83" s="244"/>
      <c r="CD83" s="244"/>
      <c r="CE83" s="244"/>
      <c r="CF83" s="244"/>
      <c r="CG83" s="244"/>
      <c r="CH83" s="244"/>
      <c r="CI83" s="244"/>
      <c r="CJ83" s="244"/>
      <c r="CK83" s="244"/>
      <c r="CL83" s="465"/>
      <c r="CM83" s="244"/>
      <c r="CN83" s="244"/>
      <c r="CO83" s="244"/>
      <c r="CP83" s="465"/>
      <c r="CQ83" s="244"/>
      <c r="CR83" s="244"/>
      <c r="CS83" s="244"/>
      <c r="CT83" s="244"/>
      <c r="CU83" s="244"/>
      <c r="CV83" s="1528"/>
      <c r="CW83" s="1529"/>
      <c r="CX83" s="1560"/>
      <c r="CY83" s="1560"/>
      <c r="CZ83" s="1560"/>
      <c r="DA83" s="1560"/>
      <c r="DB83" s="1560"/>
      <c r="DC83" s="1560"/>
      <c r="DD83" s="1991"/>
      <c r="DE83" s="1992"/>
      <c r="DF83" s="1992"/>
      <c r="DG83" s="1993"/>
      <c r="DH83" s="1564"/>
      <c r="DI83" s="1564"/>
      <c r="DJ83" s="1564"/>
      <c r="DK83" s="1564"/>
      <c r="DL83" s="1564"/>
      <c r="DM83" s="1564"/>
      <c r="DN83" s="1564"/>
      <c r="DO83" s="1564"/>
      <c r="DP83" s="1564"/>
      <c r="DQ83" s="1564"/>
      <c r="DR83" s="1584"/>
    </row>
    <row r="84" spans="1:122" s="87" customFormat="1" ht="15" customHeight="1">
      <c r="A84" s="1090"/>
      <c r="B84" s="1091"/>
      <c r="C84" s="1091"/>
      <c r="D84" s="978" t="s">
        <v>103</v>
      </c>
      <c r="E84" s="979"/>
      <c r="F84" s="979"/>
      <c r="G84" s="979"/>
      <c r="H84" s="979"/>
      <c r="I84" s="979"/>
      <c r="J84" s="979"/>
      <c r="K84" s="980"/>
      <c r="L84" s="1290" t="s">
        <v>107</v>
      </c>
      <c r="M84" s="1291"/>
      <c r="N84" s="266" t="str">
        <f>"("&amp;VLOOKUP(L84,[1]processing_log!$B$37:$Y$105,4,FALSE)&amp;" - "&amp;VLOOKUP(L84,[1]processing_log!$B$37:$Y$105,21,FALSE)&amp;VLOOKUP(L84,[1]processing_log!$B$37:$Y$105,24,FALSE)&amp;")"</f>
        <v>(プログラム起動 - 異常終了)</v>
      </c>
      <c r="O84" s="1291"/>
      <c r="P84" s="1291"/>
      <c r="Q84" s="1291"/>
      <c r="R84" s="1291"/>
      <c r="S84" s="1291"/>
      <c r="T84" s="1291"/>
      <c r="U84" s="1291"/>
      <c r="V84" s="1291"/>
      <c r="W84" s="1291"/>
      <c r="X84" s="1291"/>
      <c r="Y84" s="1291"/>
      <c r="Z84" s="1291"/>
      <c r="AA84" s="1291"/>
      <c r="AB84" s="1291"/>
      <c r="AC84" s="1291"/>
      <c r="AD84" s="1291"/>
      <c r="AE84" s="1291"/>
      <c r="AF84" s="1291"/>
      <c r="AG84" s="1291"/>
      <c r="AH84" s="1291"/>
      <c r="AI84" s="1291"/>
      <c r="AJ84" s="1291"/>
      <c r="AK84" s="1291"/>
      <c r="AL84" s="1291"/>
      <c r="AM84" s="1291"/>
      <c r="AN84" s="1291"/>
      <c r="AO84" s="1291"/>
      <c r="AP84" s="1291"/>
      <c r="AQ84" s="1291"/>
      <c r="AR84" s="1291"/>
      <c r="AS84" s="1291"/>
      <c r="AT84" s="1291"/>
      <c r="AU84" s="1291"/>
      <c r="AV84" s="1291"/>
      <c r="AW84" s="1291"/>
      <c r="AX84" s="1292"/>
      <c r="AY84" s="1293"/>
      <c r="AZ84" s="95"/>
      <c r="BA84" s="192">
        <f t="shared" si="26"/>
        <v>3</v>
      </c>
      <c r="BB84" s="192">
        <f t="shared" si="26"/>
        <v>4</v>
      </c>
      <c r="BC84" s="192">
        <f t="shared" si="26"/>
        <v>1</v>
      </c>
      <c r="BD84" s="95"/>
      <c r="BE84" s="95"/>
      <c r="BF84" s="95"/>
      <c r="BG84" s="563" t="str">
        <f t="shared" ref="BG84:BG150" ca="1" si="27">IF(BA84&lt;&gt;"",IF(MID(_xlfn.FORMULATEXT(BA84),SEARCH("[",_xlfn.FORMULATEXT(BA84))+1,SEARCH("]",_xlfn.FORMULATEXT(BA84))-(SEARCH("[",_xlfn.FORMULATEXT(BA84))+1))="-1","",1),"")</f>
        <v/>
      </c>
      <c r="BH84" s="564" t="str">
        <f t="shared" ref="BH84:BH150" ca="1" si="28">IF(BB84&lt;&gt;"",IF(MID(_xlfn.FORMULATEXT(BB84),SEARCH("[",_xlfn.FORMULATEXT(BB84))+1,SEARCH("]",_xlfn.FORMULATEXT(BB84))-(SEARCH("[",_xlfn.FORMULATEXT(BB84))+1))="-1","",1),"")</f>
        <v/>
      </c>
      <c r="BI84" s="564" t="str">
        <f t="shared" ref="BI84:BI150" ca="1" si="29">IF(BC84&lt;&gt;"",IF(MID(_xlfn.FORMULATEXT(BC84),SEARCH("[",_xlfn.FORMULATEXT(BC84))+1,SEARCH("]",_xlfn.FORMULATEXT(BC84))-(SEARCH("[",_xlfn.FORMULATEXT(BC84))+1))="-1","",1),"")</f>
        <v/>
      </c>
      <c r="BJ84" s="564" t="str">
        <f t="shared" ref="BJ84:BJ150" ca="1" si="30">IF(BD84&lt;&gt;"",IF(MID(_xlfn.FORMULATEXT(BD84),SEARCH("[",_xlfn.FORMULATEXT(BD84))+1,SEARCH("]",_xlfn.FORMULATEXT(BD84))-(SEARCH("[",_xlfn.FORMULATEXT(BD84))+1))="-1","",1),"")</f>
        <v/>
      </c>
      <c r="BK84" s="564" t="str">
        <f t="shared" ref="BK84:BK150" ca="1" si="31">IF(BE84&lt;&gt;"",IF(MID(_xlfn.FORMULATEXT(BE84),SEARCH("[",_xlfn.FORMULATEXT(BE84))+1,SEARCH("]",_xlfn.FORMULATEXT(BE84))-(SEARCH("[",_xlfn.FORMULATEXT(BE84))+1))="-1","",1),"")</f>
        <v/>
      </c>
      <c r="BL84" s="565" t="str">
        <f t="shared" ref="BL84:BL150" ca="1" si="32">IF(BF84&lt;&gt;"",IF(MID(_xlfn.FORMULATEXT(BF84),SEARCH("[",_xlfn.FORMULATEXT(BF84))+1,SEARCH("]",_xlfn.FORMULATEXT(BF84))-(SEARCH("[",_xlfn.FORMULATEXT(BF84))+1))="-1","",1),"")</f>
        <v/>
      </c>
      <c r="BM84" s="95"/>
      <c r="BN84" s="95"/>
      <c r="BO84" s="95"/>
      <c r="BP84" s="359"/>
      <c r="BQ84" s="379"/>
      <c r="BR84" s="244"/>
      <c r="BS84" s="244"/>
      <c r="BT84" s="244"/>
      <c r="BU84" s="1219" t="str">
        <f>"「共通仕様」"&amp;共通仕様!$CX$12</f>
        <v>「共通仕様」「55.3.1.①. 金型G車種記号データセット 条件無し」</v>
      </c>
      <c r="BV84" s="244"/>
      <c r="BW84" s="244"/>
      <c r="BX84" s="244"/>
      <c r="BY84" s="244"/>
      <c r="BZ84" s="244"/>
      <c r="CA84" s="244"/>
      <c r="CB84" s="244"/>
      <c r="CC84" s="244"/>
      <c r="CD84" s="244"/>
      <c r="CE84" s="244"/>
      <c r="CF84" s="244"/>
      <c r="CG84" s="244"/>
      <c r="CH84" s="244"/>
      <c r="CI84" s="244"/>
      <c r="CJ84" s="244"/>
      <c r="CK84" s="244"/>
      <c r="CL84" s="244"/>
      <c r="CM84" s="244"/>
      <c r="CN84" s="244"/>
      <c r="CO84" s="244"/>
      <c r="CP84" s="465"/>
      <c r="CQ84" s="244"/>
      <c r="CR84" s="244"/>
      <c r="CS84" s="244"/>
      <c r="CT84" s="244"/>
      <c r="CU84" s="244"/>
      <c r="CV84" s="1528"/>
      <c r="CW84" s="1529"/>
      <c r="CX84" s="1560"/>
      <c r="CY84" s="1560"/>
      <c r="CZ84" s="1560"/>
      <c r="DA84" s="1560"/>
      <c r="DB84" s="1560"/>
      <c r="DC84" s="1560"/>
      <c r="DD84" s="1991"/>
      <c r="DE84" s="1992"/>
      <c r="DF84" s="1992"/>
      <c r="DG84" s="1993"/>
      <c r="DH84" s="1564"/>
      <c r="DI84" s="1564"/>
      <c r="DJ84" s="1564"/>
      <c r="DK84" s="1564"/>
      <c r="DL84" s="1564"/>
      <c r="DM84" s="1564"/>
      <c r="DN84" s="1564"/>
      <c r="DO84" s="1564"/>
      <c r="DP84" s="1564"/>
      <c r="DQ84" s="1564"/>
      <c r="DR84" s="1584"/>
    </row>
    <row r="85" spans="1:122" s="87" customFormat="1" ht="15" customHeight="1">
      <c r="A85" s="1090"/>
      <c r="B85" s="1091"/>
      <c r="C85" s="1091"/>
      <c r="D85" s="1127" t="s">
        <v>104</v>
      </c>
      <c r="E85" s="1128"/>
      <c r="F85" s="1128"/>
      <c r="G85" s="1128"/>
      <c r="H85" s="1128"/>
      <c r="I85" s="1128"/>
      <c r="J85" s="1128"/>
      <c r="K85" s="1129"/>
      <c r="L85" s="1585" t="s">
        <v>2319</v>
      </c>
      <c r="M85" s="1304"/>
      <c r="N85" s="1304"/>
      <c r="O85" s="1304"/>
      <c r="P85" s="1304"/>
      <c r="Q85" s="1304"/>
      <c r="R85" s="1304"/>
      <c r="S85" s="1304"/>
      <c r="T85" s="1304"/>
      <c r="U85" s="1304"/>
      <c r="V85" s="1304"/>
      <c r="W85" s="1304"/>
      <c r="X85" s="1304"/>
      <c r="Y85" s="1304"/>
      <c r="Z85" s="1304"/>
      <c r="AA85" s="1304"/>
      <c r="AB85" s="1304"/>
      <c r="AC85" s="1304"/>
      <c r="AD85" s="1304"/>
      <c r="AE85" s="1304"/>
      <c r="AF85" s="1304"/>
      <c r="AG85" s="1304"/>
      <c r="AH85" s="1304"/>
      <c r="AI85" s="1304"/>
      <c r="AJ85" s="1304"/>
      <c r="AK85" s="1304"/>
      <c r="AL85" s="1304"/>
      <c r="AM85" s="1304"/>
      <c r="AN85" s="1304"/>
      <c r="AO85" s="1304"/>
      <c r="AP85" s="1304"/>
      <c r="AQ85" s="1304"/>
      <c r="AR85" s="1304"/>
      <c r="AS85" s="1304"/>
      <c r="AT85" s="1304"/>
      <c r="AU85" s="1304"/>
      <c r="AV85" s="1304"/>
      <c r="AW85" s="1304"/>
      <c r="AX85" s="1305"/>
      <c r="AY85" s="1293"/>
      <c r="AZ85" s="95"/>
      <c r="BA85" s="192">
        <f t="shared" si="26"/>
        <v>3</v>
      </c>
      <c r="BB85" s="192">
        <f t="shared" si="26"/>
        <v>4</v>
      </c>
      <c r="BC85" s="192">
        <f t="shared" si="26"/>
        <v>1</v>
      </c>
      <c r="BD85" s="95"/>
      <c r="BE85" s="95"/>
      <c r="BF85" s="95"/>
      <c r="BG85" s="563" t="str">
        <f t="shared" ca="1" si="27"/>
        <v/>
      </c>
      <c r="BH85" s="564" t="str">
        <f t="shared" ca="1" si="28"/>
        <v/>
      </c>
      <c r="BI85" s="564" t="str">
        <f t="shared" ca="1" si="29"/>
        <v/>
      </c>
      <c r="BJ85" s="564" t="str">
        <f t="shared" ca="1" si="30"/>
        <v/>
      </c>
      <c r="BK85" s="564" t="str">
        <f t="shared" ca="1" si="31"/>
        <v/>
      </c>
      <c r="BL85" s="565" t="str">
        <f t="shared" ca="1" si="32"/>
        <v/>
      </c>
      <c r="BM85" s="95"/>
      <c r="BN85" s="95"/>
      <c r="BO85" s="95"/>
      <c r="BP85" s="379"/>
      <c r="BQ85" s="379"/>
      <c r="BR85" s="244"/>
      <c r="BS85" s="244"/>
      <c r="BT85" s="244"/>
      <c r="BU85" s="1219" t="str">
        <f>"「共通仕様」"&amp;共通仕様!$CX$13</f>
        <v>「共通仕様」「55.3.1.②. 金型G車種記号データセット 部品番号の入力」</v>
      </c>
      <c r="BV85" s="244"/>
      <c r="BW85" s="244"/>
      <c r="BX85" s="244"/>
      <c r="BY85" s="244"/>
      <c r="BZ85" s="244"/>
      <c r="CA85" s="244"/>
      <c r="CB85" s="244"/>
      <c r="CC85" s="244"/>
      <c r="CD85" s="244"/>
      <c r="CE85" s="244"/>
      <c r="CF85" s="244"/>
      <c r="CG85" s="244"/>
      <c r="CH85" s="244"/>
      <c r="CI85" s="244"/>
      <c r="CJ85" s="244"/>
      <c r="CK85" s="244"/>
      <c r="CL85" s="244"/>
      <c r="CM85" s="244"/>
      <c r="CN85" s="244"/>
      <c r="CO85" s="244"/>
      <c r="CP85" s="244"/>
      <c r="CQ85" s="95"/>
      <c r="CR85" s="95"/>
      <c r="CS85" s="244"/>
      <c r="CT85" s="244"/>
      <c r="CU85" s="244"/>
      <c r="CV85" s="1528"/>
      <c r="CW85" s="1529"/>
      <c r="CX85" s="1560"/>
      <c r="CY85" s="1560"/>
      <c r="CZ85" s="1560"/>
      <c r="DA85" s="1560"/>
      <c r="DB85" s="1560"/>
      <c r="DC85" s="1560"/>
      <c r="DD85" s="1991"/>
      <c r="DE85" s="1992"/>
      <c r="DF85" s="1992"/>
      <c r="DG85" s="1993"/>
      <c r="DH85" s="1564"/>
      <c r="DI85" s="1564"/>
      <c r="DJ85" s="1564"/>
      <c r="DK85" s="1564"/>
      <c r="DL85" s="1564"/>
      <c r="DM85" s="1564"/>
      <c r="DN85" s="1564"/>
      <c r="DO85" s="1564"/>
      <c r="DP85" s="1564"/>
      <c r="DQ85" s="1564"/>
      <c r="DR85" s="1584"/>
    </row>
    <row r="86" spans="1:122" s="87" customFormat="1" ht="15" customHeight="1">
      <c r="A86" s="1090"/>
      <c r="B86" s="1091"/>
      <c r="C86" s="1091"/>
      <c r="D86" s="984" t="s">
        <v>105</v>
      </c>
      <c r="E86" s="985"/>
      <c r="F86" s="985"/>
      <c r="G86" s="985"/>
      <c r="H86" s="985"/>
      <c r="I86" s="985"/>
      <c r="J86" s="985"/>
      <c r="K86" s="986"/>
      <c r="L86" s="1294" t="s">
        <v>1772</v>
      </c>
      <c r="M86" s="1295"/>
      <c r="N86" s="1295"/>
      <c r="O86" s="1295"/>
      <c r="P86" s="1295"/>
      <c r="Q86" s="1295"/>
      <c r="R86" s="1295"/>
      <c r="S86" s="1295"/>
      <c r="T86" s="1295"/>
      <c r="U86" s="1295"/>
      <c r="V86" s="1295"/>
      <c r="W86" s="1295"/>
      <c r="X86" s="1295"/>
      <c r="Y86" s="1295"/>
      <c r="Z86" s="1295"/>
      <c r="AA86" s="1295"/>
      <c r="AB86" s="1295"/>
      <c r="AC86" s="1295"/>
      <c r="AD86" s="1295"/>
      <c r="AE86" s="1295"/>
      <c r="AF86" s="1295"/>
      <c r="AG86" s="1295"/>
      <c r="AH86" s="1295"/>
      <c r="AI86" s="1295"/>
      <c r="AJ86" s="1295"/>
      <c r="AK86" s="1295"/>
      <c r="AL86" s="1295"/>
      <c r="AM86" s="1295"/>
      <c r="AN86" s="1295"/>
      <c r="AO86" s="1295"/>
      <c r="AP86" s="1295"/>
      <c r="AQ86" s="1295"/>
      <c r="AR86" s="1295"/>
      <c r="AS86" s="1295"/>
      <c r="AT86" s="1295"/>
      <c r="AU86" s="1295"/>
      <c r="AV86" s="1295"/>
      <c r="AW86" s="1295"/>
      <c r="AX86" s="1296"/>
      <c r="AY86" s="1293"/>
      <c r="AZ86" s="95"/>
      <c r="BA86" s="192">
        <f>BA85</f>
        <v>3</v>
      </c>
      <c r="BB86" s="192">
        <f>BB85</f>
        <v>4</v>
      </c>
      <c r="BC86" s="192">
        <f>BC85</f>
        <v>1</v>
      </c>
      <c r="BD86" s="95"/>
      <c r="BE86" s="95"/>
      <c r="BF86" s="95"/>
      <c r="BG86" s="563" t="str">
        <f t="shared" ca="1" si="27"/>
        <v/>
      </c>
      <c r="BH86" s="564" t="str">
        <f t="shared" ca="1" si="28"/>
        <v/>
      </c>
      <c r="BI86" s="564" t="str">
        <f t="shared" ca="1" si="29"/>
        <v/>
      </c>
      <c r="BJ86" s="564" t="str">
        <f t="shared" ca="1" si="30"/>
        <v/>
      </c>
      <c r="BK86" s="564" t="str">
        <f t="shared" ca="1" si="31"/>
        <v/>
      </c>
      <c r="BL86" s="565" t="str">
        <f t="shared" ca="1" si="32"/>
        <v/>
      </c>
      <c r="BM86" s="95"/>
      <c r="BN86" s="95"/>
      <c r="BO86" s="95"/>
      <c r="BP86" s="379"/>
      <c r="BQ86" s="465"/>
      <c r="BR86" s="1219"/>
      <c r="BS86" s="1219" t="str">
        <f>"「共通仕様」"&amp;共通仕様!$CW$14</f>
        <v>「共通仕様」「55.4 金型G車種記号データ入力チェック処理」</v>
      </c>
      <c r="BT86" s="244"/>
      <c r="BU86" s="244"/>
      <c r="BV86" s="244"/>
      <c r="BW86" s="244"/>
      <c r="BX86" s="244"/>
      <c r="BY86" s="244"/>
      <c r="BZ86" s="244"/>
      <c r="CA86" s="244"/>
      <c r="CB86" s="244"/>
      <c r="CC86" s="244"/>
      <c r="CD86" s="244"/>
      <c r="CE86" s="244"/>
      <c r="CF86" s="244"/>
      <c r="CG86" s="244"/>
      <c r="CH86" s="244"/>
      <c r="CI86" s="244"/>
      <c r="CJ86" s="244"/>
      <c r="CK86" s="244"/>
      <c r="CL86" s="244"/>
      <c r="CM86" s="244"/>
      <c r="CN86" s="244"/>
      <c r="CO86" s="244"/>
      <c r="CP86" s="244"/>
      <c r="CQ86" s="95"/>
      <c r="CR86" s="95"/>
      <c r="CS86" s="244"/>
      <c r="CT86" s="244"/>
      <c r="CU86" s="244"/>
      <c r="CV86" s="1528"/>
      <c r="CW86" s="1529"/>
      <c r="CX86" s="1560"/>
      <c r="CY86" s="1560"/>
      <c r="CZ86" s="1560"/>
      <c r="DA86" s="1560"/>
      <c r="DB86" s="1560"/>
      <c r="DC86" s="1560"/>
      <c r="DD86" s="1991"/>
      <c r="DE86" s="1992"/>
      <c r="DF86" s="1992"/>
      <c r="DG86" s="1993"/>
      <c r="DH86" s="1564"/>
      <c r="DI86" s="1564"/>
      <c r="DJ86" s="1564"/>
      <c r="DK86" s="1564"/>
      <c r="DL86" s="1564"/>
      <c r="DM86" s="1564"/>
      <c r="DN86" s="1564"/>
      <c r="DO86" s="1564"/>
      <c r="DP86" s="1564"/>
      <c r="DQ86" s="1564"/>
      <c r="DR86" s="1584"/>
    </row>
    <row r="87" spans="1:122" s="80" customFormat="1" ht="15" customHeight="1">
      <c r="A87" s="1760" t="str">
        <f>$BA87&amp;"."&amp;$BB87&amp;"."&amp;$BC87&amp;"."</f>
        <v>3.4.2.</v>
      </c>
      <c r="B87" s="1761"/>
      <c r="C87" s="1761"/>
      <c r="D87" s="1761"/>
      <c r="E87" s="685" t="s">
        <v>1819</v>
      </c>
      <c r="F87" s="685"/>
      <c r="G87" s="676"/>
      <c r="H87" s="676"/>
      <c r="I87" s="676"/>
      <c r="J87" s="676"/>
      <c r="K87" s="676"/>
      <c r="L87" s="676"/>
      <c r="M87" s="685"/>
      <c r="N87" s="685"/>
      <c r="O87" s="685"/>
      <c r="P87" s="685"/>
      <c r="Q87" s="685"/>
      <c r="R87" s="685"/>
      <c r="S87" s="685"/>
      <c r="T87" s="685"/>
      <c r="U87" s="685"/>
      <c r="V87" s="685"/>
      <c r="W87" s="685"/>
      <c r="X87" s="685"/>
      <c r="Y87" s="685"/>
      <c r="Z87" s="685"/>
      <c r="AA87" s="685"/>
      <c r="AB87" s="685"/>
      <c r="AC87" s="685"/>
      <c r="AD87" s="685"/>
      <c r="AE87" s="685"/>
      <c r="AF87" s="685"/>
      <c r="AG87" s="685"/>
      <c r="AH87" s="685"/>
      <c r="AI87" s="685"/>
      <c r="AJ87" s="685"/>
      <c r="AK87" s="685"/>
      <c r="AL87" s="685"/>
      <c r="AM87" s="685"/>
      <c r="AN87" s="685"/>
      <c r="AO87" s="685"/>
      <c r="AP87" s="685"/>
      <c r="AQ87" s="685"/>
      <c r="AR87" s="685"/>
      <c r="AS87" s="685"/>
      <c r="AT87" s="685"/>
      <c r="AU87" s="685"/>
      <c r="AV87" s="685"/>
      <c r="AW87" s="685"/>
      <c r="AX87" s="685"/>
      <c r="AY87" s="854"/>
      <c r="AZ87" s="92"/>
      <c r="BA87" s="683">
        <f>BA86</f>
        <v>3</v>
      </c>
      <c r="BB87" s="683">
        <f>BB86</f>
        <v>4</v>
      </c>
      <c r="BC87" s="678">
        <f>BC86+1</f>
        <v>2</v>
      </c>
      <c r="BD87" s="1098"/>
      <c r="BE87" s="1098"/>
      <c r="BF87" s="1098"/>
      <c r="BG87" s="559" t="str">
        <f t="shared" ca="1" si="27"/>
        <v/>
      </c>
      <c r="BH87" s="560" t="str">
        <f t="shared" ca="1" si="28"/>
        <v/>
      </c>
      <c r="BI87" s="560" t="str">
        <f t="shared" ca="1" si="29"/>
        <v/>
      </c>
      <c r="BJ87" s="560" t="str">
        <f t="shared" ca="1" si="30"/>
        <v/>
      </c>
      <c r="BK87" s="560" t="str">
        <f t="shared" ca="1" si="31"/>
        <v/>
      </c>
      <c r="BL87" s="561" t="str">
        <f t="shared" ca="1" si="32"/>
        <v/>
      </c>
      <c r="BM87" s="379"/>
      <c r="BN87" s="379"/>
      <c r="BO87" s="379"/>
      <c r="BP87" s="465"/>
      <c r="BQ87" s="465"/>
      <c r="BR87" s="1219" t="str">
        <f>"「共通仕様」"&amp;共通仕様!$CV$15</f>
        <v>「共通仕様」「56. 金型保守計画作成日」</v>
      </c>
      <c r="BS87" s="244"/>
      <c r="BT87" s="244"/>
      <c r="BU87" s="244"/>
      <c r="BV87" s="244"/>
      <c r="BW87" s="244"/>
      <c r="BX87" s="244"/>
      <c r="BY87" s="244"/>
      <c r="BZ87" s="244"/>
      <c r="CA87" s="244"/>
      <c r="CB87" s="244"/>
      <c r="CC87" s="244"/>
      <c r="CD87" s="244"/>
      <c r="CE87" s="244"/>
      <c r="CF87" s="244"/>
      <c r="CG87" s="244"/>
      <c r="CH87" s="244"/>
      <c r="CI87" s="244"/>
      <c r="CJ87" s="244"/>
      <c r="CK87" s="244"/>
      <c r="CL87" s="244"/>
      <c r="CM87" s="465"/>
      <c r="CN87" s="465"/>
      <c r="CO87" s="465"/>
      <c r="CP87" s="244"/>
      <c r="CQ87" s="244"/>
      <c r="CR87" s="244"/>
      <c r="CS87" s="244"/>
      <c r="CT87" s="244"/>
      <c r="CU87" s="244"/>
      <c r="CV87" s="1528" t="s">
        <v>2291</v>
      </c>
      <c r="CW87" s="1529"/>
      <c r="CX87" s="1560"/>
      <c r="CY87" s="1560"/>
      <c r="CZ87" s="1560"/>
      <c r="DA87" s="1560"/>
      <c r="DB87" s="1560"/>
      <c r="DC87" s="1560"/>
      <c r="DD87" s="2054">
        <v>44658</v>
      </c>
      <c r="DE87" s="2055"/>
      <c r="DF87" s="2055"/>
      <c r="DG87" s="2056"/>
      <c r="DH87" s="1564"/>
      <c r="DI87" s="1564"/>
      <c r="DJ87" s="1564"/>
      <c r="DK87" s="1564"/>
      <c r="DL87" s="1564"/>
      <c r="DM87" s="1564"/>
      <c r="DN87" s="1564"/>
      <c r="DO87" s="1564"/>
      <c r="DP87" s="1564"/>
      <c r="DQ87" s="1564"/>
      <c r="DR87" s="1584"/>
    </row>
    <row r="88" spans="1:122" s="80" customFormat="1" ht="15" customHeight="1">
      <c r="A88" s="1297"/>
      <c r="B88" s="263"/>
      <c r="C88" s="263"/>
      <c r="D88" s="377" t="s">
        <v>2153</v>
      </c>
      <c r="E88" s="377"/>
      <c r="F88" s="377"/>
      <c r="G88" s="377"/>
      <c r="H88" s="377"/>
      <c r="I88" s="377"/>
      <c r="J88" s="377"/>
      <c r="K88" s="377"/>
      <c r="L88" s="377"/>
      <c r="M88" s="377"/>
      <c r="N88" s="377"/>
      <c r="O88" s="377"/>
      <c r="P88" s="263"/>
      <c r="Q88" s="377"/>
      <c r="R88" s="377"/>
      <c r="S88" s="377"/>
      <c r="T88" s="263"/>
      <c r="U88" s="263"/>
      <c r="V88" s="263"/>
      <c r="W88" s="263"/>
      <c r="X88" s="263"/>
      <c r="Y88" s="263"/>
      <c r="Z88" s="263"/>
      <c r="AA88" s="263"/>
      <c r="AB88" s="263"/>
      <c r="AC88" s="263"/>
      <c r="AD88" s="263"/>
      <c r="AE88" s="263"/>
      <c r="AF88" s="377"/>
      <c r="AG88" s="263"/>
      <c r="AH88" s="263"/>
      <c r="AI88" s="263"/>
      <c r="AJ88" s="263"/>
      <c r="AK88" s="263"/>
      <c r="AL88" s="263"/>
      <c r="AM88" s="263"/>
      <c r="AN88" s="263"/>
      <c r="AO88" s="263"/>
      <c r="AP88" s="263"/>
      <c r="AQ88" s="263"/>
      <c r="AR88" s="263"/>
      <c r="AS88" s="263"/>
      <c r="AT88" s="263"/>
      <c r="AU88" s="263"/>
      <c r="AV88" s="263"/>
      <c r="AW88" s="263"/>
      <c r="AX88" s="263"/>
      <c r="AY88" s="223"/>
      <c r="AZ88" s="465"/>
      <c r="BA88" s="192">
        <f t="shared" ref="BA88:BC89" si="33">BA87</f>
        <v>3</v>
      </c>
      <c r="BB88" s="192">
        <f t="shared" si="33"/>
        <v>4</v>
      </c>
      <c r="BC88" s="192">
        <f t="shared" si="33"/>
        <v>2</v>
      </c>
      <c r="BD88" s="192"/>
      <c r="BE88" s="192"/>
      <c r="BF88" s="192"/>
      <c r="BG88" s="559" t="str">
        <f t="shared" ca="1" si="27"/>
        <v/>
      </c>
      <c r="BH88" s="560" t="str">
        <f t="shared" ca="1" si="28"/>
        <v/>
      </c>
      <c r="BI88" s="560" t="str">
        <f t="shared" ca="1" si="29"/>
        <v/>
      </c>
      <c r="BJ88" s="560" t="str">
        <f t="shared" ca="1" si="30"/>
        <v/>
      </c>
      <c r="BK88" s="560" t="str">
        <f t="shared" ca="1" si="31"/>
        <v/>
      </c>
      <c r="BL88" s="561" t="str">
        <f t="shared" ca="1" si="32"/>
        <v/>
      </c>
      <c r="BM88" s="359"/>
      <c r="BN88" s="359"/>
      <c r="BO88" s="359"/>
      <c r="BP88" s="465"/>
      <c r="BQ88" s="465"/>
      <c r="BR88" s="244"/>
      <c r="BS88" s="244"/>
      <c r="BT88" s="244"/>
      <c r="BU88" s="1219" t="str">
        <f>"「共通仕様」"&amp;共通仕様!$CX$16</f>
        <v>「共通仕様」「56.3.1.①. 金型保守計画作成日データセット 条件無し」</v>
      </c>
      <c r="BV88" s="244"/>
      <c r="BW88" s="244"/>
      <c r="BX88" s="244"/>
      <c r="BY88" s="244"/>
      <c r="BZ88" s="244"/>
      <c r="CA88" s="244"/>
      <c r="CB88" s="244"/>
      <c r="CC88" s="244"/>
      <c r="CD88" s="244"/>
      <c r="CE88" s="244"/>
      <c r="CF88" s="244"/>
      <c r="CG88" s="244"/>
      <c r="CH88" s="244"/>
      <c r="CI88" s="244"/>
      <c r="CJ88" s="244"/>
      <c r="CK88" s="244"/>
      <c r="CL88" s="244"/>
      <c r="CM88" s="465"/>
      <c r="CN88" s="465"/>
      <c r="CO88" s="465"/>
      <c r="CP88" s="244"/>
      <c r="CQ88" s="244"/>
      <c r="CR88" s="244"/>
      <c r="CS88" s="465"/>
      <c r="CT88" s="465"/>
      <c r="CU88" s="465"/>
      <c r="CV88" s="1528"/>
      <c r="CW88" s="1529"/>
      <c r="CX88" s="1560"/>
      <c r="CY88" s="1560"/>
      <c r="CZ88" s="1560"/>
      <c r="DA88" s="1560"/>
      <c r="DB88" s="1560"/>
      <c r="DC88" s="1560"/>
      <c r="DD88" s="1991"/>
      <c r="DE88" s="1992"/>
      <c r="DF88" s="1992"/>
      <c r="DG88" s="1993"/>
      <c r="DH88" s="1564"/>
      <c r="DI88" s="1564"/>
      <c r="DJ88" s="1564"/>
      <c r="DK88" s="1564"/>
      <c r="DL88" s="1564"/>
      <c r="DM88" s="1564"/>
      <c r="DN88" s="1564"/>
      <c r="DO88" s="1564"/>
      <c r="DP88" s="1564"/>
      <c r="DQ88" s="1564"/>
      <c r="DR88" s="1584"/>
    </row>
    <row r="89" spans="1:122" s="80" customFormat="1" ht="15" customHeight="1">
      <c r="A89" s="1297"/>
      <c r="B89" s="263"/>
      <c r="C89" s="263"/>
      <c r="D89" s="1354" t="s">
        <v>545</v>
      </c>
      <c r="E89" s="1151"/>
      <c r="F89" s="1151"/>
      <c r="G89" s="1151"/>
      <c r="H89" s="1151"/>
      <c r="I89" s="1151"/>
      <c r="J89" s="1151"/>
      <c r="K89" s="1355"/>
      <c r="L89" s="1356" t="s">
        <v>2320</v>
      </c>
      <c r="M89" s="1357"/>
      <c r="N89" s="1357"/>
      <c r="O89" s="1357"/>
      <c r="P89" s="1358"/>
      <c r="Q89" s="1357"/>
      <c r="R89" s="1357"/>
      <c r="S89" s="1357"/>
      <c r="T89" s="1358"/>
      <c r="U89" s="1358"/>
      <c r="V89" s="1358"/>
      <c r="W89" s="1358"/>
      <c r="X89" s="1357"/>
      <c r="Y89" s="1358"/>
      <c r="Z89" s="1358"/>
      <c r="AA89" s="1357"/>
      <c r="AB89" s="1357"/>
      <c r="AC89" s="1357"/>
      <c r="AD89" s="1357"/>
      <c r="AE89" s="1357"/>
      <c r="AF89" s="1357"/>
      <c r="AG89" s="1357"/>
      <c r="AH89" s="1357"/>
      <c r="AI89" s="1357"/>
      <c r="AJ89" s="1357"/>
      <c r="AK89" s="1357"/>
      <c r="AL89" s="1357"/>
      <c r="AM89" s="1357"/>
      <c r="AN89" s="1357"/>
      <c r="AO89" s="1357"/>
      <c r="AP89" s="1357"/>
      <c r="AQ89" s="1357"/>
      <c r="AR89" s="1357"/>
      <c r="AS89" s="1357"/>
      <c r="AT89" s="1357"/>
      <c r="AU89" s="1357"/>
      <c r="AV89" s="1357"/>
      <c r="AW89" s="1357"/>
      <c r="AX89" s="1359"/>
      <c r="AY89" s="223"/>
      <c r="AZ89" s="465"/>
      <c r="BA89" s="192">
        <f t="shared" si="33"/>
        <v>3</v>
      </c>
      <c r="BB89" s="192">
        <f t="shared" si="33"/>
        <v>4</v>
      </c>
      <c r="BC89" s="1098">
        <f t="shared" si="33"/>
        <v>2</v>
      </c>
      <c r="BD89" s="1098"/>
      <c r="BE89" s="1098"/>
      <c r="BF89" s="1098"/>
      <c r="BG89" s="559" t="str">
        <f t="shared" ca="1" si="27"/>
        <v/>
      </c>
      <c r="BH89" s="560" t="str">
        <f t="shared" ca="1" si="28"/>
        <v/>
      </c>
      <c r="BI89" s="560" t="str">
        <f t="shared" ca="1" si="29"/>
        <v/>
      </c>
      <c r="BJ89" s="560" t="str">
        <f t="shared" ca="1" si="30"/>
        <v/>
      </c>
      <c r="BK89" s="560" t="str">
        <f t="shared" ca="1" si="31"/>
        <v/>
      </c>
      <c r="BL89" s="561" t="str">
        <f t="shared" ca="1" si="32"/>
        <v/>
      </c>
      <c r="BM89" s="379"/>
      <c r="BN89" s="379"/>
      <c r="BO89" s="379"/>
      <c r="BP89" s="465"/>
      <c r="BQ89" s="465"/>
      <c r="BR89" s="244"/>
      <c r="BS89" s="244"/>
      <c r="BT89" s="244"/>
      <c r="BU89" s="1219" t="str">
        <f>"「共通仕様」"&amp;共通仕様!$CX$17</f>
        <v>「共通仕様」「56.3.1.②. 金型保守計画作成日データセット 年度指定条件有り」</v>
      </c>
      <c r="BV89" s="244"/>
      <c r="BW89" s="244"/>
      <c r="BX89" s="244"/>
      <c r="BY89" s="244"/>
      <c r="BZ89" s="244"/>
      <c r="CA89" s="244"/>
      <c r="CB89" s="244"/>
      <c r="CC89" s="244"/>
      <c r="CD89" s="244"/>
      <c r="CE89" s="244"/>
      <c r="CF89" s="244"/>
      <c r="CG89" s="244"/>
      <c r="CH89" s="244"/>
      <c r="CI89" s="244"/>
      <c r="CJ89" s="244"/>
      <c r="CK89" s="244"/>
      <c r="CL89" s="244"/>
      <c r="CM89" s="465"/>
      <c r="CN89" s="465"/>
      <c r="CO89" s="465"/>
      <c r="CP89" s="244"/>
      <c r="CQ89" s="244"/>
      <c r="CR89" s="244"/>
      <c r="CS89" s="465"/>
      <c r="CT89" s="465"/>
      <c r="CU89" s="465"/>
      <c r="CV89" s="1528"/>
      <c r="CW89" s="1529"/>
      <c r="CX89" s="1560"/>
      <c r="CY89" s="1560"/>
      <c r="CZ89" s="1560"/>
      <c r="DA89" s="1560"/>
      <c r="DB89" s="1560"/>
      <c r="DC89" s="1560"/>
      <c r="DD89" s="1991"/>
      <c r="DE89" s="1992"/>
      <c r="DF89" s="1992"/>
      <c r="DG89" s="1993"/>
      <c r="DH89" s="1564"/>
      <c r="DI89" s="1564"/>
      <c r="DJ89" s="1564"/>
      <c r="DK89" s="1564"/>
      <c r="DL89" s="1564"/>
      <c r="DM89" s="1564"/>
      <c r="DN89" s="1564"/>
      <c r="DO89" s="1564"/>
      <c r="DP89" s="1564"/>
      <c r="DQ89" s="1564"/>
      <c r="DR89" s="1584"/>
    </row>
    <row r="90" spans="1:122" s="80" customFormat="1" ht="15" customHeight="1">
      <c r="A90" s="1770" t="str">
        <f>BA90&amp;"."</f>
        <v>4.</v>
      </c>
      <c r="B90" s="1771"/>
      <c r="C90" s="225" t="s">
        <v>1725</v>
      </c>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3"/>
      <c r="AZ90" s="465"/>
      <c r="BA90" s="193">
        <f>BA89+1</f>
        <v>4</v>
      </c>
      <c r="BB90" s="192"/>
      <c r="BC90" s="192"/>
      <c r="BD90" s="192"/>
      <c r="BE90" s="192"/>
      <c r="BF90" s="192"/>
      <c r="BG90" s="559" t="str">
        <f t="shared" ca="1" si="27"/>
        <v/>
      </c>
      <c r="BH90" s="560" t="str">
        <f t="shared" ca="1" si="28"/>
        <v/>
      </c>
      <c r="BI90" s="560" t="str">
        <f t="shared" ca="1" si="29"/>
        <v/>
      </c>
      <c r="BJ90" s="560" t="str">
        <f t="shared" ca="1" si="30"/>
        <v/>
      </c>
      <c r="BK90" s="560" t="str">
        <f t="shared" ca="1" si="31"/>
        <v/>
      </c>
      <c r="BL90" s="561" t="str">
        <f t="shared" ca="1" si="32"/>
        <v/>
      </c>
      <c r="BM90" s="359"/>
      <c r="BN90" s="359"/>
      <c r="BO90" s="359"/>
      <c r="BP90" s="465"/>
      <c r="BQ90" s="465"/>
      <c r="BR90" s="244"/>
      <c r="BS90" s="1219" t="str">
        <f>"「共通仕様」"&amp;共通仕様!$CW$18</f>
        <v>「共通仕様」「56.4 金型保守計画作成日データ入力チェック処理」</v>
      </c>
      <c r="BT90" s="244"/>
      <c r="BU90" s="244"/>
      <c r="BV90" s="244"/>
      <c r="BW90" s="244"/>
      <c r="BX90" s="244"/>
      <c r="BY90" s="244"/>
      <c r="BZ90" s="244"/>
      <c r="CA90" s="244"/>
      <c r="CB90" s="244"/>
      <c r="CC90" s="244"/>
      <c r="CD90" s="244"/>
      <c r="CE90" s="244"/>
      <c r="CF90" s="244"/>
      <c r="CG90" s="244"/>
      <c r="CH90" s="244"/>
      <c r="CI90" s="244"/>
      <c r="CJ90" s="244"/>
      <c r="CK90" s="244"/>
      <c r="CL90" s="244"/>
      <c r="CM90" s="465"/>
      <c r="CN90" s="465"/>
      <c r="CO90" s="465"/>
      <c r="CP90" s="244"/>
      <c r="CQ90" s="465"/>
      <c r="CR90" s="465"/>
      <c r="CS90" s="465"/>
      <c r="CT90" s="465"/>
      <c r="CU90" s="465"/>
      <c r="CV90" s="1528"/>
      <c r="CW90" s="1529"/>
      <c r="CX90" s="1560"/>
      <c r="CY90" s="1560"/>
      <c r="CZ90" s="1560"/>
      <c r="DA90" s="1560"/>
      <c r="DB90" s="1560"/>
      <c r="DC90" s="1560"/>
      <c r="DD90" s="1991"/>
      <c r="DE90" s="1992"/>
      <c r="DF90" s="1992"/>
      <c r="DG90" s="1993"/>
      <c r="DH90" s="1564"/>
      <c r="DI90" s="1564"/>
      <c r="DJ90" s="1564"/>
      <c r="DK90" s="1564"/>
      <c r="DL90" s="1564"/>
      <c r="DM90" s="1564"/>
      <c r="DN90" s="1564"/>
      <c r="DO90" s="1564"/>
      <c r="DP90" s="1564"/>
      <c r="DQ90" s="1564"/>
      <c r="DR90" s="1584"/>
    </row>
    <row r="91" spans="1:122" s="80" customFormat="1" ht="15" customHeight="1">
      <c r="A91" s="1760" t="str">
        <f>$BA91&amp;"."&amp;$BB91&amp;"."</f>
        <v>4.1.</v>
      </c>
      <c r="B91" s="1761"/>
      <c r="C91" s="1761"/>
      <c r="D91" s="377" t="s">
        <v>1807</v>
      </c>
      <c r="E91" s="377"/>
      <c r="F91" s="377"/>
      <c r="G91" s="377"/>
      <c r="H91" s="377"/>
      <c r="I91" s="377"/>
      <c r="J91" s="377"/>
      <c r="K91" s="377"/>
      <c r="L91" s="377"/>
      <c r="M91" s="377"/>
      <c r="N91" s="377"/>
      <c r="O91" s="377"/>
      <c r="P91" s="377"/>
      <c r="Q91" s="377"/>
      <c r="R91" s="377"/>
      <c r="S91" s="377"/>
      <c r="T91" s="377"/>
      <c r="U91" s="377"/>
      <c r="V91" s="377"/>
      <c r="W91" s="377"/>
      <c r="X91" s="377"/>
      <c r="Y91" s="377"/>
      <c r="Z91" s="377"/>
      <c r="AA91" s="377"/>
      <c r="AB91" s="377"/>
      <c r="AC91" s="263"/>
      <c r="AD91" s="263"/>
      <c r="AE91" s="263"/>
      <c r="AF91" s="377"/>
      <c r="AG91" s="263"/>
      <c r="AH91" s="263"/>
      <c r="AI91" s="263"/>
      <c r="AJ91" s="263"/>
      <c r="AK91" s="263"/>
      <c r="AL91" s="263"/>
      <c r="AM91" s="263"/>
      <c r="AN91" s="263"/>
      <c r="AO91" s="263"/>
      <c r="AP91" s="263"/>
      <c r="AQ91" s="263"/>
      <c r="AR91" s="263"/>
      <c r="AS91" s="263"/>
      <c r="AT91" s="263"/>
      <c r="AU91" s="263"/>
      <c r="AV91" s="263"/>
      <c r="AW91" s="263"/>
      <c r="AX91" s="263"/>
      <c r="AY91" s="223"/>
      <c r="AZ91" s="465"/>
      <c r="BA91" s="192">
        <f t="shared" ref="BA91:BA104" si="34">BA90</f>
        <v>4</v>
      </c>
      <c r="BB91" s="193">
        <f>BB90+1</f>
        <v>1</v>
      </c>
      <c r="BC91" s="1098"/>
      <c r="BD91" s="1098"/>
      <c r="BE91" s="1098"/>
      <c r="BF91" s="1098"/>
      <c r="BG91" s="559" t="str">
        <f t="shared" ca="1" si="27"/>
        <v/>
      </c>
      <c r="BH91" s="560" t="str">
        <f t="shared" ca="1" si="28"/>
        <v/>
      </c>
      <c r="BI91" s="560" t="str">
        <f t="shared" ca="1" si="29"/>
        <v/>
      </c>
      <c r="BJ91" s="560" t="str">
        <f t="shared" ca="1" si="30"/>
        <v/>
      </c>
      <c r="BK91" s="560" t="str">
        <f t="shared" ca="1" si="31"/>
        <v/>
      </c>
      <c r="BL91" s="561" t="str">
        <f t="shared" ca="1" si="32"/>
        <v/>
      </c>
      <c r="BM91" s="379"/>
      <c r="BN91" s="379"/>
      <c r="BO91" s="379"/>
      <c r="BP91" s="465"/>
      <c r="BQ91" s="465"/>
      <c r="BR91" s="1219" t="str">
        <f>"「共通仕様」"&amp;共通仕様!$CV$19</f>
        <v>「共通仕様」「57. マスタ操作用Combobox」</v>
      </c>
      <c r="BS91" s="244"/>
      <c r="BT91" s="244"/>
      <c r="BU91" s="244"/>
      <c r="BV91" s="244"/>
      <c r="BW91" s="244"/>
      <c r="BX91" s="244"/>
      <c r="BY91" s="244"/>
      <c r="BZ91" s="244"/>
      <c r="CA91" s="244"/>
      <c r="CB91" s="244"/>
      <c r="CC91" s="244"/>
      <c r="CD91" s="244"/>
      <c r="CE91" s="244"/>
      <c r="CF91" s="244"/>
      <c r="CG91" s="244"/>
      <c r="CH91" s="244"/>
      <c r="CI91" s="244"/>
      <c r="CJ91" s="244"/>
      <c r="CK91" s="244"/>
      <c r="CL91" s="244"/>
      <c r="CM91" s="465"/>
      <c r="CN91" s="465"/>
      <c r="CO91" s="465"/>
      <c r="CP91" s="244"/>
      <c r="CQ91" s="465"/>
      <c r="CR91" s="465"/>
      <c r="CS91" s="465"/>
      <c r="CT91" s="465"/>
      <c r="CU91" s="465"/>
      <c r="CV91" s="1528" t="s">
        <v>2291</v>
      </c>
      <c r="CW91" s="1529"/>
      <c r="CX91" s="1560"/>
      <c r="CY91" s="1560"/>
      <c r="CZ91" s="1560"/>
      <c r="DA91" s="1560"/>
      <c r="DB91" s="1560"/>
      <c r="DC91" s="1560"/>
      <c r="DD91" s="2054">
        <v>44644</v>
      </c>
      <c r="DE91" s="2055"/>
      <c r="DF91" s="2055"/>
      <c r="DG91" s="2056"/>
      <c r="DH91" s="1564"/>
      <c r="DI91" s="1564"/>
      <c r="DJ91" s="1564"/>
      <c r="DK91" s="1564"/>
      <c r="DL91" s="1564"/>
      <c r="DM91" s="1564"/>
      <c r="DN91" s="1564"/>
      <c r="DO91" s="1564"/>
      <c r="DP91" s="1564"/>
      <c r="DQ91" s="1564"/>
      <c r="DR91" s="1584"/>
    </row>
    <row r="92" spans="1:122" s="80" customFormat="1" ht="15" customHeight="1">
      <c r="A92" s="1297"/>
      <c r="B92" s="263"/>
      <c r="C92" s="263"/>
      <c r="D92" s="263" t="s">
        <v>1734</v>
      </c>
      <c r="E92" s="263"/>
      <c r="F92" s="263"/>
      <c r="G92" s="263"/>
      <c r="H92" s="263"/>
      <c r="I92" s="263"/>
      <c r="J92" s="263"/>
      <c r="K92" s="263"/>
      <c r="L92" s="263"/>
      <c r="M92" s="263"/>
      <c r="N92" s="263"/>
      <c r="O92" s="263"/>
      <c r="P92" s="263"/>
      <c r="Q92" s="263"/>
      <c r="R92" s="263"/>
      <c r="S92" s="263"/>
      <c r="T92" s="1312"/>
      <c r="U92" s="263"/>
      <c r="V92" s="1312"/>
      <c r="W92" s="263"/>
      <c r="X92" s="377"/>
      <c r="Y92" s="263"/>
      <c r="Z92" s="377"/>
      <c r="AA92" s="263"/>
      <c r="AB92" s="263"/>
      <c r="AC92" s="263"/>
      <c r="AD92" s="263"/>
      <c r="AE92" s="263"/>
      <c r="AF92" s="263"/>
      <c r="AG92" s="263"/>
      <c r="AH92" s="263"/>
      <c r="AI92" s="263"/>
      <c r="AJ92" s="263"/>
      <c r="AK92" s="263"/>
      <c r="AL92" s="263"/>
      <c r="AM92" s="263"/>
      <c r="AN92" s="263"/>
      <c r="AO92" s="263"/>
      <c r="AP92" s="263"/>
      <c r="AQ92" s="263"/>
      <c r="AR92" s="263"/>
      <c r="AS92" s="263"/>
      <c r="AT92" s="263"/>
      <c r="AU92" s="263"/>
      <c r="AV92" s="263"/>
      <c r="AW92" s="263"/>
      <c r="AX92" s="263"/>
      <c r="AY92" s="223"/>
      <c r="AZ92" s="465"/>
      <c r="BA92" s="192">
        <f t="shared" si="34"/>
        <v>4</v>
      </c>
      <c r="BB92" s="192">
        <f t="shared" ref="BB92:BB101" si="35">BB91</f>
        <v>1</v>
      </c>
      <c r="BC92" s="1098"/>
      <c r="BD92" s="1098"/>
      <c r="BE92" s="1098"/>
      <c r="BF92" s="1098"/>
      <c r="BG92" s="559" t="str">
        <f t="shared" ca="1" si="27"/>
        <v/>
      </c>
      <c r="BH92" s="560" t="str">
        <f t="shared" ca="1" si="28"/>
        <v/>
      </c>
      <c r="BI92" s="560" t="str">
        <f t="shared" ca="1" si="29"/>
        <v/>
      </c>
      <c r="BJ92" s="560" t="str">
        <f t="shared" ca="1" si="30"/>
        <v/>
      </c>
      <c r="BK92" s="560" t="str">
        <f t="shared" ca="1" si="31"/>
        <v/>
      </c>
      <c r="BL92" s="561" t="str">
        <f t="shared" ca="1" si="32"/>
        <v/>
      </c>
      <c r="BM92" s="379"/>
      <c r="BN92" s="379"/>
      <c r="BO92" s="379"/>
      <c r="BP92" s="465"/>
      <c r="BQ92" s="465"/>
      <c r="BR92" s="1219" t="str">
        <f>"「共通仕様」"&amp;共通仕様!$CV$23</f>
        <v>「共通仕様」「58. 金型稼働年月マスタ」</v>
      </c>
      <c r="BS92" s="244"/>
      <c r="BT92" s="244"/>
      <c r="BU92" s="244"/>
      <c r="BV92" s="244"/>
      <c r="BW92" s="244"/>
      <c r="BX92" s="244"/>
      <c r="BY92" s="244"/>
      <c r="BZ92" s="244"/>
      <c r="CA92" s="244"/>
      <c r="CB92" s="244"/>
      <c r="CC92" s="244"/>
      <c r="CD92" s="244"/>
      <c r="CE92" s="244"/>
      <c r="CF92" s="244"/>
      <c r="CG92" s="244"/>
      <c r="CH92" s="244"/>
      <c r="CI92" s="244"/>
      <c r="CJ92" s="244"/>
      <c r="CK92" s="244"/>
      <c r="CL92" s="244"/>
      <c r="CM92" s="465"/>
      <c r="CN92" s="465"/>
      <c r="CO92" s="465"/>
      <c r="CP92" s="244"/>
      <c r="CQ92" s="465"/>
      <c r="CR92" s="465"/>
      <c r="CS92" s="465"/>
      <c r="CT92" s="465"/>
      <c r="CU92" s="465"/>
      <c r="CV92" s="1528"/>
      <c r="CW92" s="1529"/>
      <c r="CX92" s="1560"/>
      <c r="CY92" s="1560"/>
      <c r="CZ92" s="1560"/>
      <c r="DA92" s="1560"/>
      <c r="DB92" s="1560"/>
      <c r="DC92" s="1560"/>
      <c r="DD92" s="1991"/>
      <c r="DE92" s="1992"/>
      <c r="DF92" s="1992"/>
      <c r="DG92" s="1993"/>
      <c r="DH92" s="1564"/>
      <c r="DI92" s="1564"/>
      <c r="DJ92" s="1564"/>
      <c r="DK92" s="1564"/>
      <c r="DL92" s="1564"/>
      <c r="DM92" s="1564"/>
      <c r="DN92" s="1564"/>
      <c r="DO92" s="1564"/>
      <c r="DP92" s="1564"/>
      <c r="DQ92" s="1564"/>
      <c r="DR92" s="1584"/>
    </row>
    <row r="93" spans="1:122" s="465" customFormat="1" ht="15" customHeight="1">
      <c r="A93" s="1317"/>
      <c r="B93" s="1318"/>
      <c r="C93" s="1318"/>
      <c r="D93" s="845" t="s">
        <v>265</v>
      </c>
      <c r="E93" s="846"/>
      <c r="F93" s="846"/>
      <c r="G93" s="846"/>
      <c r="H93" s="846"/>
      <c r="I93" s="846"/>
      <c r="J93" s="846"/>
      <c r="K93" s="847"/>
      <c r="L93" s="1321" t="s">
        <v>406</v>
      </c>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c r="AP93" s="266"/>
      <c r="AQ93" s="266"/>
      <c r="AR93" s="266"/>
      <c r="AS93" s="266"/>
      <c r="AT93" s="266"/>
      <c r="AU93" s="266"/>
      <c r="AV93" s="266"/>
      <c r="AW93" s="266"/>
      <c r="AX93" s="267"/>
      <c r="AY93" s="471"/>
      <c r="BA93" s="192">
        <f t="shared" si="34"/>
        <v>4</v>
      </c>
      <c r="BB93" s="192">
        <f t="shared" si="35"/>
        <v>1</v>
      </c>
      <c r="BC93" s="1098"/>
      <c r="BD93" s="192"/>
      <c r="BE93" s="192"/>
      <c r="BF93" s="192"/>
      <c r="BG93" s="559" t="str">
        <f t="shared" ca="1" si="27"/>
        <v/>
      </c>
      <c r="BH93" s="560" t="str">
        <f t="shared" ca="1" si="28"/>
        <v/>
      </c>
      <c r="BI93" s="560" t="str">
        <f t="shared" ca="1" si="29"/>
        <v/>
      </c>
      <c r="BJ93" s="560" t="str">
        <f t="shared" ca="1" si="30"/>
        <v/>
      </c>
      <c r="BK93" s="560" t="str">
        <f t="shared" ca="1" si="31"/>
        <v/>
      </c>
      <c r="BL93" s="561" t="str">
        <f t="shared" ca="1" si="32"/>
        <v/>
      </c>
      <c r="BR93" s="244"/>
      <c r="BS93" s="244"/>
      <c r="BT93" s="244"/>
      <c r="BU93" s="1219" t="str">
        <f>"「共通仕様」"&amp;共通仕様!$CX$24</f>
        <v>「共通仕様」「58.3.1.①. 金型稼働年月データセット 年度及び工具番号条件有り」</v>
      </c>
      <c r="BV93" s="244"/>
      <c r="BW93" s="244"/>
      <c r="BX93" s="244"/>
      <c r="BY93" s="244"/>
      <c r="BZ93" s="244"/>
      <c r="CA93" s="244"/>
      <c r="CB93" s="244"/>
      <c r="CC93" s="244"/>
      <c r="CD93" s="244"/>
      <c r="CE93" s="244"/>
      <c r="CF93" s="244"/>
      <c r="CG93" s="244"/>
      <c r="CH93" s="244"/>
      <c r="CI93" s="244"/>
      <c r="CJ93" s="244"/>
      <c r="CK93" s="244"/>
      <c r="CL93" s="244"/>
      <c r="CV93" s="1528"/>
      <c r="CW93" s="1529"/>
      <c r="CX93" s="1560"/>
      <c r="CY93" s="1560"/>
      <c r="CZ93" s="1560"/>
      <c r="DA93" s="1560"/>
      <c r="DB93" s="1560"/>
      <c r="DC93" s="1560"/>
      <c r="DD93" s="1991"/>
      <c r="DE93" s="1992"/>
      <c r="DF93" s="1992"/>
      <c r="DG93" s="1993"/>
      <c r="DH93" s="1564"/>
      <c r="DI93" s="1564"/>
      <c r="DJ93" s="1564"/>
      <c r="DK93" s="1564"/>
      <c r="DL93" s="1564"/>
      <c r="DM93" s="1564"/>
      <c r="DN93" s="1564"/>
      <c r="DO93" s="1564"/>
      <c r="DP93" s="1564"/>
      <c r="DQ93" s="1564"/>
      <c r="DR93" s="1584"/>
    </row>
    <row r="94" spans="1:122" s="465" customFormat="1" ht="15" customHeight="1">
      <c r="A94" s="1317"/>
      <c r="B94" s="1318"/>
      <c r="C94" s="1318"/>
      <c r="D94" s="848" t="s">
        <v>1735</v>
      </c>
      <c r="E94" s="849"/>
      <c r="F94" s="849"/>
      <c r="G94" s="849"/>
      <c r="H94" s="849"/>
      <c r="I94" s="849"/>
      <c r="J94" s="849"/>
      <c r="K94" s="850"/>
      <c r="L94" s="268" t="s">
        <v>1736</v>
      </c>
      <c r="M94" s="269"/>
      <c r="N94" s="269"/>
      <c r="O94" s="269"/>
      <c r="P94" s="269"/>
      <c r="Q94" s="26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70"/>
      <c r="AY94" s="471"/>
      <c r="BA94" s="192">
        <f t="shared" si="34"/>
        <v>4</v>
      </c>
      <c r="BB94" s="192">
        <f t="shared" si="35"/>
        <v>1</v>
      </c>
      <c r="BC94" s="1098"/>
      <c r="BD94" s="192"/>
      <c r="BE94" s="192"/>
      <c r="BF94" s="192"/>
      <c r="BG94" s="559" t="str">
        <f t="shared" ca="1" si="27"/>
        <v/>
      </c>
      <c r="BH94" s="560" t="str">
        <f t="shared" ca="1" si="28"/>
        <v/>
      </c>
      <c r="BI94" s="560" t="str">
        <f t="shared" ca="1" si="29"/>
        <v/>
      </c>
      <c r="BJ94" s="560" t="str">
        <f t="shared" ca="1" si="30"/>
        <v/>
      </c>
      <c r="BK94" s="560" t="str">
        <f t="shared" ca="1" si="31"/>
        <v/>
      </c>
      <c r="BL94" s="561" t="str">
        <f t="shared" ca="1" si="32"/>
        <v/>
      </c>
      <c r="BR94" s="244"/>
      <c r="BS94" s="244"/>
      <c r="BT94" s="244"/>
      <c r="BU94" s="1219" t="str">
        <f>"「共通仕様」"&amp;共通仕様!$CX$25</f>
        <v>「共通仕様」「58.3.1.②. 金型稼働年月データセット 指定条件が上記依頼」</v>
      </c>
      <c r="BV94" s="244"/>
      <c r="BW94" s="244"/>
      <c r="BX94" s="244"/>
      <c r="BY94" s="244"/>
      <c r="BZ94" s="244"/>
      <c r="CA94" s="244"/>
      <c r="CB94" s="244"/>
      <c r="CC94" s="244"/>
      <c r="CD94" s="244"/>
      <c r="CE94" s="244"/>
      <c r="CF94" s="244"/>
      <c r="CG94" s="244"/>
      <c r="CH94" s="244"/>
      <c r="CI94" s="244"/>
      <c r="CJ94" s="244"/>
      <c r="CK94" s="244"/>
      <c r="CL94" s="244"/>
      <c r="CV94" s="1528"/>
      <c r="CW94" s="1529"/>
      <c r="CX94" s="1560"/>
      <c r="CY94" s="1560"/>
      <c r="CZ94" s="1560"/>
      <c r="DA94" s="1560"/>
      <c r="DB94" s="1560"/>
      <c r="DC94" s="1560"/>
      <c r="DD94" s="1991"/>
      <c r="DE94" s="1992"/>
      <c r="DF94" s="1992"/>
      <c r="DG94" s="1993"/>
      <c r="DH94" s="1564"/>
      <c r="DI94" s="1564"/>
      <c r="DJ94" s="1564"/>
      <c r="DK94" s="1564"/>
      <c r="DL94" s="1564"/>
      <c r="DM94" s="1564"/>
      <c r="DN94" s="1564"/>
      <c r="DO94" s="1564"/>
      <c r="DP94" s="1564"/>
      <c r="DQ94" s="1564"/>
      <c r="DR94" s="1584"/>
    </row>
    <row r="95" spans="1:122" s="465" customFormat="1" ht="15" customHeight="1">
      <c r="A95" s="1317"/>
      <c r="B95" s="1318"/>
      <c r="C95" s="1318"/>
      <c r="D95" s="848" t="s">
        <v>84</v>
      </c>
      <c r="E95" s="849"/>
      <c r="F95" s="849"/>
      <c r="G95" s="849"/>
      <c r="H95" s="849"/>
      <c r="I95" s="849"/>
      <c r="J95" s="849"/>
      <c r="K95" s="850"/>
      <c r="L95" s="268" t="s">
        <v>445</v>
      </c>
      <c r="M95" s="269"/>
      <c r="N95" s="269"/>
      <c r="O95" s="269"/>
      <c r="P95" s="269"/>
      <c r="Q95" s="26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70"/>
      <c r="AY95" s="471"/>
      <c r="BA95" s="192">
        <f t="shared" si="34"/>
        <v>4</v>
      </c>
      <c r="BB95" s="192">
        <f t="shared" si="35"/>
        <v>1</v>
      </c>
      <c r="BC95" s="1098"/>
      <c r="BD95" s="192"/>
      <c r="BE95" s="192"/>
      <c r="BF95" s="192"/>
      <c r="BG95" s="559" t="str">
        <f t="shared" ca="1" si="27"/>
        <v/>
      </c>
      <c r="BH95" s="560" t="str">
        <f t="shared" ca="1" si="28"/>
        <v/>
      </c>
      <c r="BI95" s="560" t="str">
        <f t="shared" ca="1" si="29"/>
        <v/>
      </c>
      <c r="BJ95" s="560" t="str">
        <f t="shared" ca="1" si="30"/>
        <v/>
      </c>
      <c r="BK95" s="560" t="str">
        <f t="shared" ca="1" si="31"/>
        <v/>
      </c>
      <c r="BL95" s="561" t="str">
        <f t="shared" ca="1" si="32"/>
        <v/>
      </c>
      <c r="BR95" s="244"/>
      <c r="BS95" s="1219" t="str">
        <f>"「共通仕様」"&amp;共通仕様!$CW$26</f>
        <v>「共通仕様」「58.4 金型稼働年月データ入力チェック処理」</v>
      </c>
      <c r="BT95" s="244"/>
      <c r="BU95" s="244"/>
      <c r="BV95" s="244"/>
      <c r="BW95" s="244"/>
      <c r="BX95" s="244"/>
      <c r="BY95" s="244"/>
      <c r="BZ95" s="244"/>
      <c r="CA95" s="244"/>
      <c r="CB95" s="244"/>
      <c r="CC95" s="244"/>
      <c r="CD95" s="244"/>
      <c r="CE95" s="244"/>
      <c r="CF95" s="244"/>
      <c r="CG95" s="244"/>
      <c r="CH95" s="244"/>
      <c r="CI95" s="244"/>
      <c r="CJ95" s="244"/>
      <c r="CK95" s="244"/>
      <c r="CL95" s="244"/>
      <c r="CV95" s="1528"/>
      <c r="CW95" s="1529"/>
      <c r="CX95" s="1560"/>
      <c r="CY95" s="1560"/>
      <c r="CZ95" s="1560"/>
      <c r="DA95" s="1560"/>
      <c r="DB95" s="1560"/>
      <c r="DC95" s="1560"/>
      <c r="DD95" s="1991"/>
      <c r="DE95" s="1992"/>
      <c r="DF95" s="1992"/>
      <c r="DG95" s="1993"/>
      <c r="DH95" s="1564"/>
      <c r="DI95" s="1564"/>
      <c r="DJ95" s="1564"/>
      <c r="DK95" s="1564"/>
      <c r="DL95" s="1564"/>
      <c r="DM95" s="1564"/>
      <c r="DN95" s="1564"/>
      <c r="DO95" s="1564"/>
      <c r="DP95" s="1564"/>
      <c r="DQ95" s="1564"/>
      <c r="DR95" s="1584"/>
    </row>
    <row r="96" spans="1:122" s="465" customFormat="1" ht="15" customHeight="1">
      <c r="A96" s="1317"/>
      <c r="B96" s="1318"/>
      <c r="C96" s="1318"/>
      <c r="D96" s="888"/>
      <c r="E96" s="274"/>
      <c r="F96" s="274"/>
      <c r="G96" s="274"/>
      <c r="H96" s="274"/>
      <c r="I96" s="274"/>
      <c r="J96" s="274"/>
      <c r="K96" s="889"/>
      <c r="L96" s="268" t="s">
        <v>446</v>
      </c>
      <c r="M96" s="269"/>
      <c r="N96" s="269"/>
      <c r="O96" s="269"/>
      <c r="P96" s="269"/>
      <c r="Q96" s="26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70"/>
      <c r="AY96" s="471"/>
      <c r="BA96" s="192">
        <f t="shared" si="34"/>
        <v>4</v>
      </c>
      <c r="BB96" s="192">
        <f t="shared" si="35"/>
        <v>1</v>
      </c>
      <c r="BC96" s="1098"/>
      <c r="BD96" s="192"/>
      <c r="BE96" s="192"/>
      <c r="BF96" s="192"/>
      <c r="BG96" s="559" t="str">
        <f t="shared" ca="1" si="27"/>
        <v/>
      </c>
      <c r="BH96" s="560" t="str">
        <f t="shared" ca="1" si="28"/>
        <v/>
      </c>
      <c r="BI96" s="560" t="str">
        <f t="shared" ca="1" si="29"/>
        <v/>
      </c>
      <c r="BJ96" s="560" t="str">
        <f t="shared" ca="1" si="30"/>
        <v/>
      </c>
      <c r="BK96" s="560" t="str">
        <f t="shared" ca="1" si="31"/>
        <v/>
      </c>
      <c r="BL96" s="561" t="str">
        <f t="shared" ca="1" si="32"/>
        <v/>
      </c>
      <c r="BR96" s="1219" t="str">
        <f>"「共通仕様」"&amp;共通仕様!$CV$27</f>
        <v>「共通仕様」「59. Excel出力共通処理(ExcelOutput_Common)」</v>
      </c>
      <c r="BS96" s="244"/>
      <c r="BT96" s="244"/>
      <c r="BU96" s="244"/>
      <c r="BV96" s="244"/>
      <c r="BW96" s="244"/>
      <c r="BX96" s="244"/>
      <c r="BY96" s="244"/>
      <c r="BZ96" s="244"/>
      <c r="CA96" s="244"/>
      <c r="CB96" s="244"/>
      <c r="CC96" s="244"/>
      <c r="CD96" s="244"/>
      <c r="CE96" s="244"/>
      <c r="CF96" s="244"/>
      <c r="CG96" s="244"/>
      <c r="CH96" s="244"/>
      <c r="CI96" s="244"/>
      <c r="CJ96" s="244"/>
      <c r="CK96" s="244"/>
      <c r="CL96" s="244"/>
      <c r="CO96" s="244"/>
      <c r="CV96" s="1528"/>
      <c r="CW96" s="1529"/>
      <c r="CX96" s="1560"/>
      <c r="CY96" s="1560"/>
      <c r="CZ96" s="1560"/>
      <c r="DA96" s="1560"/>
      <c r="DB96" s="1560"/>
      <c r="DC96" s="1560"/>
      <c r="DD96" s="1991"/>
      <c r="DE96" s="1992"/>
      <c r="DF96" s="1992"/>
      <c r="DG96" s="1993"/>
      <c r="DH96" s="1564"/>
      <c r="DI96" s="1564"/>
      <c r="DJ96" s="1564"/>
      <c r="DK96" s="1564"/>
      <c r="DL96" s="1564"/>
      <c r="DM96" s="1564"/>
      <c r="DN96" s="1564"/>
      <c r="DO96" s="1564"/>
      <c r="DP96" s="1564"/>
      <c r="DQ96" s="1564"/>
      <c r="DR96" s="1584"/>
    </row>
    <row r="97" spans="1:122" s="465" customFormat="1" ht="15" customHeight="1">
      <c r="A97" s="1317"/>
      <c r="B97" s="1318"/>
      <c r="C97" s="1318"/>
      <c r="D97" s="888"/>
      <c r="E97" s="274"/>
      <c r="F97" s="274"/>
      <c r="G97" s="274"/>
      <c r="H97" s="274"/>
      <c r="I97" s="274"/>
      <c r="J97" s="274"/>
      <c r="K97" s="889"/>
      <c r="L97" s="268" t="s">
        <v>2161</v>
      </c>
      <c r="M97" s="269"/>
      <c r="N97" s="269"/>
      <c r="O97" s="269"/>
      <c r="P97" s="269"/>
      <c r="Q97" s="26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70"/>
      <c r="AY97" s="471"/>
      <c r="BA97" s="192">
        <f t="shared" si="34"/>
        <v>4</v>
      </c>
      <c r="BB97" s="192">
        <f t="shared" si="35"/>
        <v>1</v>
      </c>
      <c r="BC97" s="1098"/>
      <c r="BD97" s="192"/>
      <c r="BE97" s="192"/>
      <c r="BF97" s="192"/>
      <c r="BG97" s="559" t="str">
        <f t="shared" ca="1" si="27"/>
        <v/>
      </c>
      <c r="BH97" s="560" t="str">
        <f t="shared" ca="1" si="28"/>
        <v/>
      </c>
      <c r="BI97" s="560" t="str">
        <f t="shared" ca="1" si="29"/>
        <v/>
      </c>
      <c r="BJ97" s="560" t="str">
        <f t="shared" ca="1" si="30"/>
        <v/>
      </c>
      <c r="BK97" s="560" t="str">
        <f t="shared" ca="1" si="31"/>
        <v/>
      </c>
      <c r="BL97" s="561" t="str">
        <f t="shared" ca="1" si="32"/>
        <v/>
      </c>
      <c r="BR97" s="244"/>
      <c r="BS97" s="244"/>
      <c r="BT97" s="244"/>
      <c r="BU97" s="244"/>
      <c r="BV97" s="244"/>
      <c r="BW97" s="244"/>
      <c r="BX97" s="244"/>
      <c r="BY97" s="244"/>
      <c r="BZ97" s="244"/>
      <c r="CA97" s="244"/>
      <c r="CB97" s="244"/>
      <c r="CC97" s="244"/>
      <c r="CD97" s="244"/>
      <c r="CE97" s="244"/>
      <c r="CF97" s="244"/>
      <c r="CG97" s="244"/>
      <c r="CH97" s="244"/>
      <c r="CI97" s="244"/>
      <c r="CJ97" s="244"/>
      <c r="CK97" s="244"/>
      <c r="CL97" s="244"/>
      <c r="CM97" s="244"/>
      <c r="CN97" s="244"/>
      <c r="CO97" s="244"/>
      <c r="CV97" s="1528"/>
      <c r="CW97" s="1529"/>
      <c r="CX97" s="1560"/>
      <c r="CY97" s="1560"/>
      <c r="CZ97" s="1560"/>
      <c r="DA97" s="1560"/>
      <c r="DB97" s="1560"/>
      <c r="DC97" s="1560"/>
      <c r="DD97" s="1991"/>
      <c r="DE97" s="1992"/>
      <c r="DF97" s="1992"/>
      <c r="DG97" s="1993"/>
      <c r="DH97" s="1564"/>
      <c r="DI97" s="1564"/>
      <c r="DJ97" s="1564"/>
      <c r="DK97" s="1564"/>
      <c r="DL97" s="1564"/>
      <c r="DM97" s="1564"/>
      <c r="DN97" s="1564"/>
      <c r="DO97" s="1564"/>
      <c r="DP97" s="1564"/>
      <c r="DQ97" s="1564"/>
      <c r="DR97" s="1584"/>
    </row>
    <row r="98" spans="1:122" s="465" customFormat="1" ht="15" customHeight="1">
      <c r="A98" s="1317"/>
      <c r="B98" s="1318"/>
      <c r="C98" s="1318"/>
      <c r="D98" s="888"/>
      <c r="E98" s="274"/>
      <c r="F98" s="274"/>
      <c r="G98" s="274"/>
      <c r="H98" s="274"/>
      <c r="I98" s="274"/>
      <c r="J98" s="274"/>
      <c r="K98" s="889"/>
      <c r="L98" s="268" t="s">
        <v>2162</v>
      </c>
      <c r="M98" s="269"/>
      <c r="N98" s="269"/>
      <c r="O98" s="269"/>
      <c r="P98" s="269"/>
      <c r="Q98" s="269"/>
      <c r="R98" s="269"/>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70"/>
      <c r="AY98" s="471"/>
      <c r="BA98" s="192">
        <f t="shared" si="34"/>
        <v>4</v>
      </c>
      <c r="BB98" s="192">
        <f t="shared" si="35"/>
        <v>1</v>
      </c>
      <c r="BC98" s="1098"/>
      <c r="BD98" s="192"/>
      <c r="BE98" s="192"/>
      <c r="BF98" s="192"/>
      <c r="BG98" s="559" t="str">
        <f t="shared" ca="1" si="27"/>
        <v/>
      </c>
      <c r="BH98" s="560" t="str">
        <f t="shared" ca="1" si="28"/>
        <v/>
      </c>
      <c r="BI98" s="560" t="str">
        <f t="shared" ca="1" si="29"/>
        <v/>
      </c>
      <c r="BJ98" s="560" t="str">
        <f t="shared" ca="1" si="30"/>
        <v/>
      </c>
      <c r="BK98" s="560" t="str">
        <f t="shared" ca="1" si="31"/>
        <v/>
      </c>
      <c r="BL98" s="561" t="str">
        <f t="shared" ca="1" si="32"/>
        <v/>
      </c>
      <c r="BR98" s="244"/>
      <c r="BS98" s="244"/>
      <c r="BT98" s="244"/>
      <c r="BU98" s="244"/>
      <c r="BV98" s="244"/>
      <c r="BW98" s="244"/>
      <c r="BX98" s="244"/>
      <c r="BY98" s="244"/>
      <c r="BZ98" s="244"/>
      <c r="CA98" s="244"/>
      <c r="CB98" s="244"/>
      <c r="CC98" s="244"/>
      <c r="CD98" s="244"/>
      <c r="CE98" s="244"/>
      <c r="CF98" s="244"/>
      <c r="CG98" s="244"/>
      <c r="CH98" s="244"/>
      <c r="CI98" s="244"/>
      <c r="CJ98" s="244"/>
      <c r="CK98" s="244"/>
      <c r="CL98" s="244"/>
      <c r="CM98" s="244"/>
      <c r="CN98" s="244"/>
      <c r="CO98" s="244"/>
      <c r="CV98" s="1528"/>
      <c r="CW98" s="1529"/>
      <c r="CX98" s="1560"/>
      <c r="CY98" s="1560"/>
      <c r="CZ98" s="1560"/>
      <c r="DA98" s="1560"/>
      <c r="DB98" s="1560"/>
      <c r="DC98" s="1560"/>
      <c r="DD98" s="1991"/>
      <c r="DE98" s="1992"/>
      <c r="DF98" s="1992"/>
      <c r="DG98" s="1993"/>
      <c r="DH98" s="1564"/>
      <c r="DI98" s="1564"/>
      <c r="DJ98" s="1564"/>
      <c r="DK98" s="1564"/>
      <c r="DL98" s="1564"/>
      <c r="DM98" s="1564"/>
      <c r="DN98" s="1564"/>
      <c r="DO98" s="1564"/>
      <c r="DP98" s="1564"/>
      <c r="DQ98" s="1564"/>
      <c r="DR98" s="1584"/>
    </row>
    <row r="99" spans="1:122" s="465" customFormat="1" ht="15" customHeight="1">
      <c r="A99" s="1317"/>
      <c r="B99" s="1318"/>
      <c r="C99" s="1318"/>
      <c r="D99" s="848" t="s">
        <v>233</v>
      </c>
      <c r="E99" s="849"/>
      <c r="F99" s="849"/>
      <c r="G99" s="849"/>
      <c r="H99" s="849"/>
      <c r="I99" s="849"/>
      <c r="J99" s="849"/>
      <c r="K99" s="850"/>
      <c r="L99" s="268" t="s">
        <v>2163</v>
      </c>
      <c r="M99" s="269"/>
      <c r="N99" s="269"/>
      <c r="O99" s="269"/>
      <c r="P99" s="269"/>
      <c r="Q99" s="269"/>
      <c r="R99" s="269"/>
      <c r="S99" s="269"/>
      <c r="T99" s="269"/>
      <c r="U99" s="269"/>
      <c r="V99" s="269"/>
      <c r="W99" s="269"/>
      <c r="X99" s="269"/>
      <c r="Y99" s="269"/>
      <c r="Z99" s="269"/>
      <c r="AA99" s="269"/>
      <c r="AB99" s="269"/>
      <c r="AC99" s="269"/>
      <c r="AD99" s="269"/>
      <c r="AE99" s="269"/>
      <c r="AF99" s="269"/>
      <c r="AG99" s="269"/>
      <c r="AH99" s="269"/>
      <c r="AI99" s="269"/>
      <c r="AJ99" s="269"/>
      <c r="AK99" s="269"/>
      <c r="AL99" s="269"/>
      <c r="AM99" s="269"/>
      <c r="AN99" s="269"/>
      <c r="AO99" s="269"/>
      <c r="AP99" s="269"/>
      <c r="AQ99" s="269"/>
      <c r="AR99" s="269"/>
      <c r="AS99" s="269"/>
      <c r="AT99" s="269"/>
      <c r="AU99" s="269"/>
      <c r="AV99" s="269"/>
      <c r="AW99" s="269"/>
      <c r="AX99" s="270"/>
      <c r="AY99" s="471"/>
      <c r="BA99" s="192">
        <f t="shared" si="34"/>
        <v>4</v>
      </c>
      <c r="BB99" s="192">
        <f t="shared" si="35"/>
        <v>1</v>
      </c>
      <c r="BC99" s="1098"/>
      <c r="BD99" s="192"/>
      <c r="BE99" s="192"/>
      <c r="BF99" s="192"/>
      <c r="BG99" s="559" t="str">
        <f t="shared" ca="1" si="27"/>
        <v/>
      </c>
      <c r="BH99" s="560" t="str">
        <f t="shared" ca="1" si="28"/>
        <v/>
      </c>
      <c r="BI99" s="560" t="str">
        <f t="shared" ca="1" si="29"/>
        <v/>
      </c>
      <c r="BJ99" s="560" t="str">
        <f t="shared" ca="1" si="30"/>
        <v/>
      </c>
      <c r="BK99" s="560" t="str">
        <f t="shared" ca="1" si="31"/>
        <v/>
      </c>
      <c r="BL99" s="561" t="str">
        <f t="shared" ca="1" si="32"/>
        <v/>
      </c>
      <c r="BR99" s="1214"/>
      <c r="BS99" s="1214"/>
      <c r="BT99" s="1214"/>
      <c r="BU99" s="1214"/>
      <c r="BV99" s="1214"/>
      <c r="BW99" s="1215"/>
      <c r="BX99" s="1215"/>
      <c r="BY99" s="1215"/>
      <c r="BZ99" s="1215"/>
      <c r="CA99" s="1215"/>
      <c r="CB99" s="1214"/>
      <c r="CC99" s="1214"/>
      <c r="CD99" s="1214"/>
      <c r="CE99" s="1214"/>
      <c r="CF99" s="1214"/>
      <c r="CG99" s="1214"/>
      <c r="CH99" s="1214"/>
      <c r="CI99" s="244"/>
      <c r="CJ99" s="244"/>
      <c r="CK99" s="244"/>
      <c r="CL99" s="244"/>
      <c r="CM99" s="244"/>
      <c r="CN99" s="244"/>
      <c r="CO99" s="244"/>
      <c r="CQ99" s="244"/>
      <c r="CR99" s="244"/>
      <c r="CV99" s="1528"/>
      <c r="CW99" s="1529"/>
      <c r="CX99" s="1560"/>
      <c r="CY99" s="1560"/>
      <c r="CZ99" s="1560"/>
      <c r="DA99" s="1560"/>
      <c r="DB99" s="1560"/>
      <c r="DC99" s="1560"/>
      <c r="DD99" s="1991"/>
      <c r="DE99" s="1992"/>
      <c r="DF99" s="1992"/>
      <c r="DG99" s="1993"/>
      <c r="DH99" s="1564"/>
      <c r="DI99" s="1564"/>
      <c r="DJ99" s="1564"/>
      <c r="DK99" s="1564"/>
      <c r="DL99" s="1564"/>
      <c r="DM99" s="1564"/>
      <c r="DN99" s="1564"/>
      <c r="DO99" s="1564"/>
      <c r="DP99" s="1564"/>
      <c r="DQ99" s="1564"/>
      <c r="DR99" s="1584"/>
    </row>
    <row r="100" spans="1:122" s="465" customFormat="1" ht="15" customHeight="1">
      <c r="A100" s="1317"/>
      <c r="B100" s="1318"/>
      <c r="C100" s="1318"/>
      <c r="D100" s="888"/>
      <c r="E100" s="274"/>
      <c r="F100" s="274"/>
      <c r="G100" s="274"/>
      <c r="H100" s="274"/>
      <c r="I100" s="274"/>
      <c r="J100" s="274"/>
      <c r="K100" s="889"/>
      <c r="L100" s="268" t="s">
        <v>2164</v>
      </c>
      <c r="M100" s="269"/>
      <c r="N100" s="269"/>
      <c r="O100" s="269"/>
      <c r="P100" s="269"/>
      <c r="Q100" s="269"/>
      <c r="R100" s="269"/>
      <c r="S100" s="269"/>
      <c r="T100" s="269"/>
      <c r="U100" s="269"/>
      <c r="V100" s="269"/>
      <c r="W100" s="269"/>
      <c r="X100" s="269"/>
      <c r="Y100" s="269"/>
      <c r="Z100" s="269"/>
      <c r="AA100" s="269"/>
      <c r="AB100" s="269"/>
      <c r="AC100" s="269"/>
      <c r="AD100" s="269"/>
      <c r="AE100" s="269"/>
      <c r="AF100" s="269"/>
      <c r="AG100" s="269"/>
      <c r="AH100" s="269"/>
      <c r="AI100" s="269"/>
      <c r="AJ100" s="269"/>
      <c r="AK100" s="269"/>
      <c r="AL100" s="269"/>
      <c r="AM100" s="269"/>
      <c r="AN100" s="269"/>
      <c r="AO100" s="269"/>
      <c r="AP100" s="269"/>
      <c r="AQ100" s="269"/>
      <c r="AR100" s="269"/>
      <c r="AS100" s="269"/>
      <c r="AT100" s="269"/>
      <c r="AU100" s="269"/>
      <c r="AV100" s="269"/>
      <c r="AW100" s="269"/>
      <c r="AX100" s="270"/>
      <c r="AY100" s="471"/>
      <c r="BA100" s="192">
        <f t="shared" si="34"/>
        <v>4</v>
      </c>
      <c r="BB100" s="192">
        <f t="shared" si="35"/>
        <v>1</v>
      </c>
      <c r="BC100" s="1098"/>
      <c r="BD100" s="192"/>
      <c r="BE100" s="192"/>
      <c r="BF100" s="192"/>
      <c r="BG100" s="559" t="str">
        <f t="shared" ca="1" si="27"/>
        <v/>
      </c>
      <c r="BH100" s="560" t="str">
        <f t="shared" ca="1" si="28"/>
        <v/>
      </c>
      <c r="BI100" s="560" t="str">
        <f t="shared" ca="1" si="29"/>
        <v/>
      </c>
      <c r="BJ100" s="560" t="str">
        <f t="shared" ca="1" si="30"/>
        <v/>
      </c>
      <c r="BK100" s="560" t="str">
        <f t="shared" ca="1" si="31"/>
        <v/>
      </c>
      <c r="BL100" s="561" t="str">
        <f t="shared" ca="1" si="32"/>
        <v/>
      </c>
      <c r="BR100" s="1214"/>
      <c r="BS100" s="1214"/>
      <c r="BT100" s="1214"/>
      <c r="BU100" s="1214"/>
      <c r="BV100" s="1214"/>
      <c r="BW100" s="1215"/>
      <c r="BX100" s="1215"/>
      <c r="BY100" s="1215"/>
      <c r="BZ100" s="1215"/>
      <c r="CA100" s="1215"/>
      <c r="CB100" s="1214"/>
      <c r="CC100" s="1214"/>
      <c r="CD100" s="1214"/>
      <c r="CE100" s="1214"/>
      <c r="CF100" s="1214"/>
      <c r="CG100" s="1214"/>
      <c r="CH100" s="1214"/>
      <c r="CI100" s="244"/>
      <c r="CJ100" s="244"/>
      <c r="CK100" s="244"/>
      <c r="CL100" s="244"/>
      <c r="CM100" s="244"/>
      <c r="CN100" s="244"/>
      <c r="CO100" s="244"/>
      <c r="CQ100" s="244"/>
      <c r="CR100" s="244"/>
      <c r="CV100" s="1528"/>
      <c r="CW100" s="1529"/>
      <c r="CX100" s="1560"/>
      <c r="CY100" s="1560"/>
      <c r="CZ100" s="1560"/>
      <c r="DA100" s="1560"/>
      <c r="DB100" s="1560"/>
      <c r="DC100" s="1560"/>
      <c r="DD100" s="1991"/>
      <c r="DE100" s="1992"/>
      <c r="DF100" s="1992"/>
      <c r="DG100" s="1993"/>
      <c r="DH100" s="1564"/>
      <c r="DI100" s="1564"/>
      <c r="DJ100" s="1564"/>
      <c r="DK100" s="1564"/>
      <c r="DL100" s="1564"/>
      <c r="DM100" s="1564"/>
      <c r="DN100" s="1564"/>
      <c r="DO100" s="1564"/>
      <c r="DP100" s="1564"/>
      <c r="DQ100" s="1564"/>
      <c r="DR100" s="1584"/>
    </row>
    <row r="101" spans="1:122" s="465" customFormat="1" ht="15" customHeight="1">
      <c r="A101" s="1317"/>
      <c r="B101" s="1318"/>
      <c r="C101" s="1318"/>
      <c r="D101" s="897"/>
      <c r="E101" s="898"/>
      <c r="F101" s="898"/>
      <c r="G101" s="898"/>
      <c r="H101" s="898"/>
      <c r="I101" s="898"/>
      <c r="J101" s="898"/>
      <c r="K101" s="899"/>
      <c r="L101" s="261" t="s">
        <v>2165</v>
      </c>
      <c r="M101" s="271"/>
      <c r="N101" s="271"/>
      <c r="O101" s="271"/>
      <c r="P101" s="271"/>
      <c r="Q101" s="271"/>
      <c r="R101" s="271"/>
      <c r="S101" s="271"/>
      <c r="T101" s="271"/>
      <c r="U101" s="271"/>
      <c r="V101" s="271"/>
      <c r="W101" s="271"/>
      <c r="X101" s="271"/>
      <c r="Y101" s="271"/>
      <c r="Z101" s="271"/>
      <c r="AA101" s="271"/>
      <c r="AB101" s="271"/>
      <c r="AC101" s="271"/>
      <c r="AD101" s="271"/>
      <c r="AE101" s="271"/>
      <c r="AF101" s="271"/>
      <c r="AG101" s="271"/>
      <c r="AH101" s="271"/>
      <c r="AI101" s="271"/>
      <c r="AJ101" s="271"/>
      <c r="AK101" s="271"/>
      <c r="AL101" s="271"/>
      <c r="AM101" s="271"/>
      <c r="AN101" s="271"/>
      <c r="AO101" s="271"/>
      <c r="AP101" s="271"/>
      <c r="AQ101" s="271"/>
      <c r="AR101" s="271"/>
      <c r="AS101" s="271"/>
      <c r="AT101" s="271"/>
      <c r="AU101" s="271"/>
      <c r="AV101" s="271"/>
      <c r="AW101" s="271"/>
      <c r="AX101" s="272"/>
      <c r="AY101" s="471"/>
      <c r="BA101" s="192">
        <f t="shared" si="34"/>
        <v>4</v>
      </c>
      <c r="BB101" s="192">
        <f t="shared" si="35"/>
        <v>1</v>
      </c>
      <c r="BC101" s="1098"/>
      <c r="BD101" s="192"/>
      <c r="BE101" s="192"/>
      <c r="BF101" s="192"/>
      <c r="BG101" s="559" t="str">
        <f t="shared" ca="1" si="27"/>
        <v/>
      </c>
      <c r="BH101" s="560" t="str">
        <f t="shared" ca="1" si="28"/>
        <v/>
      </c>
      <c r="BI101" s="560" t="str">
        <f t="shared" ca="1" si="29"/>
        <v/>
      </c>
      <c r="BJ101" s="560" t="str">
        <f t="shared" ca="1" si="30"/>
        <v/>
      </c>
      <c r="BK101" s="560" t="str">
        <f t="shared" ca="1" si="31"/>
        <v/>
      </c>
      <c r="BL101" s="561" t="str">
        <f t="shared" ca="1" si="32"/>
        <v/>
      </c>
      <c r="BR101" s="1214"/>
      <c r="BS101" s="1214"/>
      <c r="BT101" s="1214"/>
      <c r="BU101" s="1214"/>
      <c r="BV101" s="1214"/>
      <c r="BW101" s="1215"/>
      <c r="BX101" s="1215"/>
      <c r="BY101" s="1215"/>
      <c r="BZ101" s="1215"/>
      <c r="CA101" s="1215"/>
      <c r="CB101" s="1214"/>
      <c r="CC101" s="1214"/>
      <c r="CD101" s="1214"/>
      <c r="CE101" s="1214"/>
      <c r="CF101" s="1214"/>
      <c r="CG101" s="1214"/>
      <c r="CH101" s="1214"/>
      <c r="CI101" s="244"/>
      <c r="CJ101" s="244"/>
      <c r="CK101" s="244"/>
      <c r="CL101" s="244"/>
      <c r="CM101" s="244"/>
      <c r="CN101" s="244"/>
      <c r="CO101" s="244"/>
      <c r="CQ101" s="244"/>
      <c r="CR101" s="244"/>
      <c r="CV101" s="1528"/>
      <c r="CW101" s="1529"/>
      <c r="CX101" s="1560"/>
      <c r="CY101" s="1560"/>
      <c r="CZ101" s="1560"/>
      <c r="DA101" s="1560"/>
      <c r="DB101" s="1560"/>
      <c r="DC101" s="1560"/>
      <c r="DD101" s="1991"/>
      <c r="DE101" s="1992"/>
      <c r="DF101" s="1992"/>
      <c r="DG101" s="1993"/>
      <c r="DH101" s="1564"/>
      <c r="DI101" s="1564"/>
      <c r="DJ101" s="1564"/>
      <c r="DK101" s="1564"/>
      <c r="DL101" s="1564"/>
      <c r="DM101" s="1564"/>
      <c r="DN101" s="1564"/>
      <c r="DO101" s="1564"/>
      <c r="DP101" s="1564"/>
      <c r="DQ101" s="1564"/>
      <c r="DR101" s="1584"/>
    </row>
    <row r="102" spans="1:122" s="465" customFormat="1" ht="15" customHeight="1">
      <c r="A102" s="1760" t="str">
        <f>$BA102&amp;"."&amp;$BB102&amp;"."</f>
        <v>4.2.</v>
      </c>
      <c r="B102" s="1761"/>
      <c r="C102" s="1761"/>
      <c r="D102" s="377" t="s">
        <v>1808</v>
      </c>
      <c r="E102" s="377"/>
      <c r="F102" s="377"/>
      <c r="G102" s="377"/>
      <c r="H102" s="377"/>
      <c r="I102" s="377"/>
      <c r="J102" s="377"/>
      <c r="K102" s="377"/>
      <c r="L102" s="377"/>
      <c r="M102" s="377"/>
      <c r="N102" s="377"/>
      <c r="O102" s="377"/>
      <c r="P102" s="377"/>
      <c r="Q102" s="377"/>
      <c r="R102" s="377"/>
      <c r="S102" s="377"/>
      <c r="T102" s="377"/>
      <c r="U102" s="377"/>
      <c r="V102" s="377"/>
      <c r="W102" s="377"/>
      <c r="X102" s="377"/>
      <c r="Y102" s="377"/>
      <c r="Z102" s="377"/>
      <c r="AA102" s="377"/>
      <c r="AB102" s="377"/>
      <c r="AC102" s="263"/>
      <c r="AD102" s="263"/>
      <c r="AE102" s="263"/>
      <c r="AF102" s="377"/>
      <c r="AG102" s="263"/>
      <c r="AH102" s="263"/>
      <c r="AI102" s="263"/>
      <c r="AJ102" s="263"/>
      <c r="AK102" s="263"/>
      <c r="AL102" s="263"/>
      <c r="AM102" s="263"/>
      <c r="AN102" s="263"/>
      <c r="AO102" s="263"/>
      <c r="AP102" s="263"/>
      <c r="AQ102" s="263"/>
      <c r="AR102" s="263"/>
      <c r="AS102" s="263"/>
      <c r="AT102" s="263"/>
      <c r="AU102" s="263"/>
      <c r="AV102" s="263"/>
      <c r="AW102" s="263"/>
      <c r="AX102" s="263"/>
      <c r="AY102" s="223"/>
      <c r="BA102" s="192">
        <f t="shared" si="34"/>
        <v>4</v>
      </c>
      <c r="BB102" s="193">
        <f>BB101+1</f>
        <v>2</v>
      </c>
      <c r="BC102" s="1098"/>
      <c r="BD102" s="192"/>
      <c r="BE102" s="192"/>
      <c r="BF102" s="192"/>
      <c r="BG102" s="559" t="str">
        <f t="shared" ca="1" si="27"/>
        <v/>
      </c>
      <c r="BH102" s="560" t="str">
        <f t="shared" ca="1" si="28"/>
        <v/>
      </c>
      <c r="BI102" s="560" t="str">
        <f t="shared" ca="1" si="29"/>
        <v/>
      </c>
      <c r="BJ102" s="560" t="str">
        <f t="shared" ca="1" si="30"/>
        <v/>
      </c>
      <c r="BK102" s="560" t="str">
        <f t="shared" ca="1" si="31"/>
        <v/>
      </c>
      <c r="BL102" s="561" t="str">
        <f t="shared" ca="1" si="32"/>
        <v/>
      </c>
      <c r="BR102" s="1214"/>
      <c r="BS102" s="1214"/>
      <c r="BT102" s="1214"/>
      <c r="BU102" s="1214"/>
      <c r="BV102" s="1214"/>
      <c r="BW102" s="1215"/>
      <c r="BX102" s="1215"/>
      <c r="BY102" s="1215"/>
      <c r="BZ102" s="1215"/>
      <c r="CA102" s="1215"/>
      <c r="CB102" s="1214"/>
      <c r="CC102" s="1214"/>
      <c r="CD102" s="1214"/>
      <c r="CE102" s="1214"/>
      <c r="CF102" s="1214"/>
      <c r="CG102" s="1214"/>
      <c r="CH102" s="1214"/>
      <c r="CI102" s="244"/>
      <c r="CJ102" s="244"/>
      <c r="CK102" s="244"/>
      <c r="CL102" s="244"/>
      <c r="CM102" s="244"/>
      <c r="CN102" s="244"/>
      <c r="CO102" s="244"/>
      <c r="CP102" s="244"/>
      <c r="CQ102" s="244"/>
      <c r="CR102" s="244"/>
      <c r="CV102" s="1528"/>
      <c r="CW102" s="1529"/>
      <c r="CX102" s="1560"/>
      <c r="CY102" s="1560"/>
      <c r="CZ102" s="1560"/>
      <c r="DA102" s="1560"/>
      <c r="DB102" s="1560"/>
      <c r="DC102" s="1560"/>
      <c r="DD102" s="1991"/>
      <c r="DE102" s="1992"/>
      <c r="DF102" s="1992"/>
      <c r="DG102" s="1993"/>
      <c r="DH102" s="1564"/>
      <c r="DI102" s="1564"/>
      <c r="DJ102" s="1564"/>
      <c r="DK102" s="1564"/>
      <c r="DL102" s="1564"/>
      <c r="DM102" s="1564"/>
      <c r="DN102" s="1564"/>
      <c r="DO102" s="1564"/>
      <c r="DP102" s="1564"/>
      <c r="DQ102" s="1564"/>
      <c r="DR102" s="1584"/>
    </row>
    <row r="103" spans="1:122" s="465" customFormat="1" ht="15" customHeight="1">
      <c r="A103" s="1360"/>
      <c r="B103" s="1312"/>
      <c r="C103" s="1312"/>
      <c r="D103" s="263" t="s">
        <v>1809</v>
      </c>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c r="AA103" s="263"/>
      <c r="AB103" s="263"/>
      <c r="AC103" s="263"/>
      <c r="AD103" s="263"/>
      <c r="AE103" s="263"/>
      <c r="AF103" s="263"/>
      <c r="AG103" s="263"/>
      <c r="AH103" s="263"/>
      <c r="AI103" s="263"/>
      <c r="AJ103" s="263"/>
      <c r="AK103" s="263"/>
      <c r="AL103" s="263"/>
      <c r="AM103" s="263"/>
      <c r="AN103" s="263"/>
      <c r="AO103" s="263"/>
      <c r="AP103" s="263"/>
      <c r="AQ103" s="263"/>
      <c r="AR103" s="263"/>
      <c r="AS103" s="263"/>
      <c r="AT103" s="263"/>
      <c r="AU103" s="263"/>
      <c r="AV103" s="263"/>
      <c r="AW103" s="263"/>
      <c r="AX103" s="263"/>
      <c r="AY103" s="1130"/>
      <c r="BA103" s="192">
        <f t="shared" si="34"/>
        <v>4</v>
      </c>
      <c r="BB103" s="192">
        <f>BB102</f>
        <v>2</v>
      </c>
      <c r="BC103" s="1098"/>
      <c r="BD103" s="192"/>
      <c r="BE103" s="192"/>
      <c r="BF103" s="192"/>
      <c r="BG103" s="559" t="str">
        <f t="shared" ca="1" si="27"/>
        <v/>
      </c>
      <c r="BH103" s="560" t="str">
        <f t="shared" ca="1" si="28"/>
        <v/>
      </c>
      <c r="BI103" s="560" t="str">
        <f t="shared" ca="1" si="29"/>
        <v/>
      </c>
      <c r="BJ103" s="560" t="str">
        <f t="shared" ca="1" si="30"/>
        <v/>
      </c>
      <c r="BK103" s="560" t="str">
        <f t="shared" ca="1" si="31"/>
        <v/>
      </c>
      <c r="BL103" s="561" t="str">
        <f t="shared" ca="1" si="32"/>
        <v/>
      </c>
      <c r="BR103" s="1214"/>
      <c r="BS103" s="1214"/>
      <c r="BT103" s="1214"/>
      <c r="BU103" s="1214"/>
      <c r="BV103" s="1214"/>
      <c r="BW103" s="1215"/>
      <c r="BX103" s="1215"/>
      <c r="BY103" s="1215"/>
      <c r="BZ103" s="1215"/>
      <c r="CA103" s="1215"/>
      <c r="CB103" s="1214"/>
      <c r="CC103" s="1214"/>
      <c r="CD103" s="1214"/>
      <c r="CE103" s="1214"/>
      <c r="CF103" s="1214"/>
      <c r="CG103" s="1214"/>
      <c r="CH103" s="1214"/>
      <c r="CI103" s="244"/>
      <c r="CJ103" s="244"/>
      <c r="CK103" s="244"/>
      <c r="CL103" s="244"/>
      <c r="CM103" s="244"/>
      <c r="CN103" s="244"/>
      <c r="CO103" s="244"/>
      <c r="CP103" s="244"/>
      <c r="CQ103" s="244"/>
      <c r="CR103" s="244"/>
      <c r="CV103" s="1528"/>
      <c r="CW103" s="1529"/>
      <c r="CX103" s="1560"/>
      <c r="CY103" s="1560"/>
      <c r="CZ103" s="1560"/>
      <c r="DA103" s="1560"/>
      <c r="DB103" s="1560"/>
      <c r="DC103" s="1560"/>
      <c r="DD103" s="1991"/>
      <c r="DE103" s="1992"/>
      <c r="DF103" s="1992"/>
      <c r="DG103" s="1993"/>
      <c r="DH103" s="1564"/>
      <c r="DI103" s="1564"/>
      <c r="DJ103" s="1564"/>
      <c r="DK103" s="1564"/>
      <c r="DL103" s="1564"/>
      <c r="DM103" s="1564"/>
      <c r="DN103" s="1564"/>
      <c r="DO103" s="1564"/>
      <c r="DP103" s="1564"/>
      <c r="DQ103" s="1564"/>
      <c r="DR103" s="1584"/>
    </row>
    <row r="104" spans="1:122" s="465" customFormat="1" ht="15" customHeight="1">
      <c r="A104" s="1760" t="str">
        <f>$BA104&amp;"."&amp;$BB104&amp;"."&amp;$BC104&amp;"."</f>
        <v>4.2.1.</v>
      </c>
      <c r="B104" s="1761"/>
      <c r="C104" s="1761"/>
      <c r="D104" s="1761"/>
      <c r="E104" s="685" t="s">
        <v>1810</v>
      </c>
      <c r="F104" s="685"/>
      <c r="G104" s="676"/>
      <c r="H104" s="676"/>
      <c r="I104" s="676"/>
      <c r="J104" s="676"/>
      <c r="K104" s="676"/>
      <c r="L104" s="676"/>
      <c r="M104" s="685"/>
      <c r="N104" s="685"/>
      <c r="O104" s="685"/>
      <c r="P104" s="685"/>
      <c r="Q104" s="685"/>
      <c r="R104" s="685"/>
      <c r="S104" s="685"/>
      <c r="T104" s="685"/>
      <c r="U104" s="685"/>
      <c r="V104" s="685"/>
      <c r="W104" s="685"/>
      <c r="X104" s="685"/>
      <c r="Y104" s="685"/>
      <c r="Z104" s="685"/>
      <c r="AA104" s="685"/>
      <c r="AB104" s="685"/>
      <c r="AC104" s="685"/>
      <c r="AD104" s="685"/>
      <c r="AE104" s="685"/>
      <c r="AF104" s="685"/>
      <c r="AG104" s="685"/>
      <c r="AH104" s="685"/>
      <c r="AI104" s="685"/>
      <c r="AJ104" s="685"/>
      <c r="AK104" s="685"/>
      <c r="AL104" s="685"/>
      <c r="AM104" s="685"/>
      <c r="AN104" s="685"/>
      <c r="AO104" s="685"/>
      <c r="AP104" s="685"/>
      <c r="AQ104" s="685"/>
      <c r="AR104" s="685"/>
      <c r="AS104" s="685"/>
      <c r="AT104" s="685"/>
      <c r="AU104" s="685"/>
      <c r="AV104" s="685"/>
      <c r="AW104" s="685"/>
      <c r="AX104" s="685"/>
      <c r="AY104" s="854"/>
      <c r="AZ104" s="92"/>
      <c r="BA104" s="683">
        <f t="shared" si="34"/>
        <v>4</v>
      </c>
      <c r="BB104" s="683">
        <f>BB103</f>
        <v>2</v>
      </c>
      <c r="BC104" s="678">
        <f>BC103+1</f>
        <v>1</v>
      </c>
      <c r="BD104" s="95"/>
      <c r="BE104" s="87"/>
      <c r="BF104" s="87"/>
      <c r="BG104" s="559" t="str">
        <f t="shared" ca="1" si="27"/>
        <v/>
      </c>
      <c r="BH104" s="560" t="str">
        <f t="shared" ca="1" si="28"/>
        <v/>
      </c>
      <c r="BI104" s="560" t="str">
        <f t="shared" ca="1" si="29"/>
        <v/>
      </c>
      <c r="BJ104" s="560" t="str">
        <f t="shared" ca="1" si="30"/>
        <v/>
      </c>
      <c r="BK104" s="560" t="str">
        <f t="shared" ca="1" si="31"/>
        <v/>
      </c>
      <c r="BL104" s="561" t="str">
        <f t="shared" ca="1" si="32"/>
        <v/>
      </c>
      <c r="BR104" s="1214"/>
      <c r="BS104" s="1214"/>
      <c r="BT104" s="1214"/>
      <c r="BU104" s="1214"/>
      <c r="BV104" s="1214"/>
      <c r="BW104" s="1215"/>
      <c r="BX104" s="1215"/>
      <c r="BY104" s="1214"/>
      <c r="BZ104" s="1214"/>
      <c r="CA104" s="1214"/>
      <c r="CB104" s="1214"/>
      <c r="CC104" s="1214"/>
      <c r="CD104" s="1214"/>
      <c r="CE104" s="1214"/>
      <c r="CF104" s="1214"/>
      <c r="CG104" s="1214"/>
      <c r="CH104" s="1214"/>
      <c r="CI104" s="1214"/>
      <c r="CJ104" s="1214"/>
      <c r="CK104" s="1214"/>
      <c r="CL104" s="244"/>
      <c r="CM104" s="244"/>
      <c r="CN104" s="244"/>
      <c r="CO104" s="244"/>
      <c r="CP104" s="244"/>
      <c r="CQ104" s="244"/>
      <c r="CR104" s="244"/>
      <c r="CV104" s="1528"/>
      <c r="CW104" s="1529"/>
      <c r="CX104" s="1560"/>
      <c r="CY104" s="1560"/>
      <c r="CZ104" s="1560"/>
      <c r="DA104" s="1560"/>
      <c r="DB104" s="1560"/>
      <c r="DC104" s="1560"/>
      <c r="DD104" s="1991"/>
      <c r="DE104" s="1992"/>
      <c r="DF104" s="1992"/>
      <c r="DG104" s="1993"/>
      <c r="DH104" s="1564"/>
      <c r="DI104" s="1564"/>
      <c r="DJ104" s="1564"/>
      <c r="DK104" s="1564"/>
      <c r="DL104" s="1564"/>
      <c r="DM104" s="1564"/>
      <c r="DN104" s="1564"/>
      <c r="DO104" s="1564"/>
      <c r="DP104" s="1564"/>
      <c r="DQ104" s="1564"/>
      <c r="DR104" s="1584"/>
    </row>
    <row r="105" spans="1:122" s="465" customFormat="1" ht="15" customHeight="1">
      <c r="A105" s="1360"/>
      <c r="B105" s="1312"/>
      <c r="C105" s="1312"/>
      <c r="D105" s="263"/>
      <c r="E105" s="263" t="s">
        <v>1811</v>
      </c>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263"/>
      <c r="AC105" s="263"/>
      <c r="AD105" s="263"/>
      <c r="AE105" s="263"/>
      <c r="AF105" s="263"/>
      <c r="AG105" s="263"/>
      <c r="AH105" s="263"/>
      <c r="AI105" s="263"/>
      <c r="AJ105" s="263"/>
      <c r="AK105" s="263"/>
      <c r="AL105" s="263"/>
      <c r="AM105" s="263"/>
      <c r="AN105" s="263"/>
      <c r="AO105" s="263"/>
      <c r="AP105" s="263"/>
      <c r="AQ105" s="263"/>
      <c r="AR105" s="263"/>
      <c r="AS105" s="263"/>
      <c r="AT105" s="263"/>
      <c r="AU105" s="263"/>
      <c r="AV105" s="263"/>
      <c r="AW105" s="263"/>
      <c r="AX105" s="263"/>
      <c r="AY105" s="1130"/>
      <c r="BA105" s="192">
        <f t="shared" ref="BA105:BC106" si="36">BA104</f>
        <v>4</v>
      </c>
      <c r="BB105" s="192">
        <f t="shared" si="36"/>
        <v>2</v>
      </c>
      <c r="BC105" s="1098">
        <f t="shared" si="36"/>
        <v>1</v>
      </c>
      <c r="BD105" s="192"/>
      <c r="BE105" s="192"/>
      <c r="BF105" s="192"/>
      <c r="BG105" s="559" t="str">
        <f t="shared" ca="1" si="27"/>
        <v/>
      </c>
      <c r="BH105" s="560" t="str">
        <f t="shared" ca="1" si="28"/>
        <v/>
      </c>
      <c r="BI105" s="560" t="str">
        <f t="shared" ca="1" si="29"/>
        <v/>
      </c>
      <c r="BJ105" s="560" t="str">
        <f t="shared" ca="1" si="30"/>
        <v/>
      </c>
      <c r="BK105" s="560" t="str">
        <f t="shared" ca="1" si="31"/>
        <v/>
      </c>
      <c r="BL105" s="561" t="str">
        <f t="shared" ca="1" si="32"/>
        <v/>
      </c>
      <c r="BR105" s="1214"/>
      <c r="BS105" s="1214"/>
      <c r="BT105" s="1214"/>
      <c r="BU105" s="1214"/>
      <c r="BV105" s="1214"/>
      <c r="BW105" s="1215"/>
      <c r="BX105" s="1214"/>
      <c r="BY105" s="1214"/>
      <c r="BZ105" s="1214"/>
      <c r="CA105" s="1214"/>
      <c r="CB105" s="1214"/>
      <c r="CC105" s="1216"/>
      <c r="CD105" s="1216"/>
      <c r="CE105" s="1216"/>
      <c r="CF105" s="1214"/>
      <c r="CG105" s="1214"/>
      <c r="CH105" s="1214"/>
      <c r="CI105" s="1214"/>
      <c r="CJ105" s="1214"/>
      <c r="CK105" s="1214"/>
      <c r="CL105" s="244"/>
      <c r="CM105" s="244"/>
      <c r="CN105" s="244"/>
      <c r="CO105" s="244"/>
      <c r="CP105" s="244"/>
      <c r="CQ105" s="244"/>
      <c r="CR105" s="244"/>
      <c r="CV105" s="1528"/>
      <c r="CW105" s="1529"/>
      <c r="CX105" s="1560"/>
      <c r="CY105" s="1560"/>
      <c r="CZ105" s="1560"/>
      <c r="DA105" s="1560"/>
      <c r="DB105" s="1560"/>
      <c r="DC105" s="1560"/>
      <c r="DD105" s="1991"/>
      <c r="DE105" s="1992"/>
      <c r="DF105" s="1992"/>
      <c r="DG105" s="1993"/>
      <c r="DH105" s="1564"/>
      <c r="DI105" s="1564"/>
      <c r="DJ105" s="1564"/>
      <c r="DK105" s="1564"/>
      <c r="DL105" s="1564"/>
      <c r="DM105" s="1564"/>
      <c r="DN105" s="1564"/>
      <c r="DO105" s="1564"/>
      <c r="DP105" s="1564"/>
      <c r="DQ105" s="1564"/>
      <c r="DR105" s="1584"/>
    </row>
    <row r="106" spans="1:122" s="465" customFormat="1" ht="15" customHeight="1">
      <c r="A106" s="1760" t="str">
        <f>$BA106&amp;"."&amp;$BB106&amp;"."&amp;$BC106&amp;"."</f>
        <v>4.2.2.</v>
      </c>
      <c r="B106" s="1761"/>
      <c r="C106" s="1761"/>
      <c r="D106" s="1761"/>
      <c r="E106" s="685" t="s">
        <v>1812</v>
      </c>
      <c r="F106" s="685"/>
      <c r="G106" s="676"/>
      <c r="H106" s="676"/>
      <c r="I106" s="676"/>
      <c r="J106" s="676"/>
      <c r="K106" s="676"/>
      <c r="L106" s="676"/>
      <c r="M106" s="685"/>
      <c r="N106" s="685"/>
      <c r="O106" s="685"/>
      <c r="P106" s="685"/>
      <c r="Q106" s="685"/>
      <c r="R106" s="685"/>
      <c r="S106" s="685"/>
      <c r="T106" s="685"/>
      <c r="U106" s="685"/>
      <c r="V106" s="685"/>
      <c r="W106" s="685"/>
      <c r="X106" s="685"/>
      <c r="Y106" s="685"/>
      <c r="Z106" s="685"/>
      <c r="AA106" s="685"/>
      <c r="AB106" s="685"/>
      <c r="AC106" s="685"/>
      <c r="AD106" s="685"/>
      <c r="AE106" s="685"/>
      <c r="AF106" s="685"/>
      <c r="AG106" s="685"/>
      <c r="AH106" s="685"/>
      <c r="AI106" s="685"/>
      <c r="AJ106" s="685"/>
      <c r="AK106" s="685"/>
      <c r="AL106" s="685"/>
      <c r="AM106" s="685"/>
      <c r="AN106" s="685"/>
      <c r="AO106" s="685"/>
      <c r="AP106" s="685"/>
      <c r="AQ106" s="685"/>
      <c r="AR106" s="685"/>
      <c r="AS106" s="685"/>
      <c r="AT106" s="685"/>
      <c r="AU106" s="685"/>
      <c r="AV106" s="685"/>
      <c r="AW106" s="685"/>
      <c r="AX106" s="685"/>
      <c r="AY106" s="854"/>
      <c r="AZ106" s="92"/>
      <c r="BA106" s="683">
        <f t="shared" si="36"/>
        <v>4</v>
      </c>
      <c r="BB106" s="683">
        <f t="shared" si="36"/>
        <v>2</v>
      </c>
      <c r="BC106" s="678">
        <f>BC105+1</f>
        <v>2</v>
      </c>
      <c r="BD106" s="192"/>
      <c r="BE106" s="192"/>
      <c r="BF106" s="192"/>
      <c r="BG106" s="559" t="str">
        <f t="shared" ca="1" si="27"/>
        <v/>
      </c>
      <c r="BH106" s="560" t="str">
        <f t="shared" ca="1" si="28"/>
        <v/>
      </c>
      <c r="BI106" s="560" t="str">
        <f t="shared" ca="1" si="29"/>
        <v/>
      </c>
      <c r="BJ106" s="560" t="str">
        <f t="shared" ca="1" si="30"/>
        <v/>
      </c>
      <c r="BK106" s="560" t="str">
        <f t="shared" ca="1" si="31"/>
        <v/>
      </c>
      <c r="BL106" s="561" t="str">
        <f t="shared" ca="1" si="32"/>
        <v/>
      </c>
      <c r="BR106" s="1214"/>
      <c r="BS106" s="1214"/>
      <c r="BT106" s="1214"/>
      <c r="BU106" s="1214"/>
      <c r="BV106" s="1214"/>
      <c r="BW106" s="1215"/>
      <c r="BX106" s="1214"/>
      <c r="BY106" s="1216"/>
      <c r="BZ106" s="1216"/>
      <c r="CA106" s="1216"/>
      <c r="CB106" s="1216"/>
      <c r="CC106" s="1214"/>
      <c r="CD106" s="1214"/>
      <c r="CE106" s="1214"/>
      <c r="CF106" s="1214"/>
      <c r="CG106" s="1214"/>
      <c r="CH106" s="1214"/>
      <c r="CI106" s="1214"/>
      <c r="CJ106" s="1215"/>
      <c r="CK106" s="1215"/>
      <c r="CL106" s="244"/>
      <c r="CM106" s="244"/>
      <c r="CN106" s="244"/>
      <c r="CO106" s="244"/>
      <c r="CP106" s="244"/>
      <c r="CQ106" s="244"/>
      <c r="CR106" s="244"/>
      <c r="CV106" s="1528"/>
      <c r="CW106" s="1529"/>
      <c r="CX106" s="1560"/>
      <c r="CY106" s="1560"/>
      <c r="CZ106" s="1560"/>
      <c r="DA106" s="1560"/>
      <c r="DB106" s="1560"/>
      <c r="DC106" s="1560"/>
      <c r="DD106" s="1991"/>
      <c r="DE106" s="1992"/>
      <c r="DF106" s="1992"/>
      <c r="DG106" s="1993"/>
      <c r="DH106" s="1564"/>
      <c r="DI106" s="1564"/>
      <c r="DJ106" s="1564"/>
      <c r="DK106" s="1564"/>
      <c r="DL106" s="1564"/>
      <c r="DM106" s="1564"/>
      <c r="DN106" s="1564"/>
      <c r="DO106" s="1564"/>
      <c r="DP106" s="1564"/>
      <c r="DQ106" s="1564"/>
      <c r="DR106" s="1584"/>
    </row>
    <row r="107" spans="1:122" s="465" customFormat="1" ht="15" customHeight="1">
      <c r="A107" s="1360"/>
      <c r="B107" s="1312"/>
      <c r="C107" s="1312"/>
      <c r="D107" s="263"/>
      <c r="E107" s="263" t="s">
        <v>1813</v>
      </c>
      <c r="F107" s="263"/>
      <c r="G107" s="263"/>
      <c r="H107" s="263"/>
      <c r="I107" s="263"/>
      <c r="J107" s="263"/>
      <c r="K107" s="263"/>
      <c r="L107" s="263"/>
      <c r="M107" s="263"/>
      <c r="N107" s="263"/>
      <c r="O107" s="263"/>
      <c r="P107" s="263"/>
      <c r="Q107" s="263"/>
      <c r="R107" s="263"/>
      <c r="S107" s="263"/>
      <c r="T107" s="263"/>
      <c r="U107" s="263"/>
      <c r="V107" s="263"/>
      <c r="W107" s="263"/>
      <c r="X107" s="263"/>
      <c r="Y107" s="263"/>
      <c r="Z107" s="263"/>
      <c r="AA107" s="263"/>
      <c r="AB107" s="263"/>
      <c r="AC107" s="263"/>
      <c r="AD107" s="263"/>
      <c r="AE107" s="263"/>
      <c r="AF107" s="263"/>
      <c r="AG107" s="263"/>
      <c r="AH107" s="263"/>
      <c r="AI107" s="263"/>
      <c r="AJ107" s="263"/>
      <c r="AK107" s="263"/>
      <c r="AL107" s="263"/>
      <c r="AM107" s="263"/>
      <c r="AN107" s="263"/>
      <c r="AO107" s="263"/>
      <c r="AP107" s="263"/>
      <c r="AQ107" s="263"/>
      <c r="AR107" s="263"/>
      <c r="AS107" s="263"/>
      <c r="AT107" s="263"/>
      <c r="AU107" s="263"/>
      <c r="AV107" s="263"/>
      <c r="AW107" s="263"/>
      <c r="AX107" s="263"/>
      <c r="AY107" s="1130"/>
      <c r="BA107" s="192">
        <f>BA106</f>
        <v>4</v>
      </c>
      <c r="BB107" s="192">
        <f t="shared" ref="BB107:BC112" si="37">BB106</f>
        <v>2</v>
      </c>
      <c r="BC107" s="1098">
        <f t="shared" si="37"/>
        <v>2</v>
      </c>
      <c r="BD107" s="192"/>
      <c r="BE107" s="192"/>
      <c r="BF107" s="192"/>
      <c r="BG107" s="559" t="str">
        <f t="shared" ca="1" si="27"/>
        <v/>
      </c>
      <c r="BH107" s="560" t="str">
        <f t="shared" ca="1" si="28"/>
        <v/>
      </c>
      <c r="BI107" s="560" t="str">
        <f t="shared" ca="1" si="29"/>
        <v/>
      </c>
      <c r="BJ107" s="560" t="str">
        <f t="shared" ca="1" si="30"/>
        <v/>
      </c>
      <c r="BK107" s="560" t="str">
        <f t="shared" ca="1" si="31"/>
        <v/>
      </c>
      <c r="BL107" s="561" t="str">
        <f t="shared" ca="1" si="32"/>
        <v/>
      </c>
      <c r="BR107" s="1214"/>
      <c r="BS107" s="1214"/>
      <c r="BT107" s="1214"/>
      <c r="BU107" s="1214"/>
      <c r="BV107" s="1214"/>
      <c r="BW107" s="1214"/>
      <c r="BX107" s="1215"/>
      <c r="BY107" s="1215"/>
      <c r="BZ107" s="1215"/>
      <c r="CA107" s="1215"/>
      <c r="CB107" s="1214"/>
      <c r="CC107" s="1214"/>
      <c r="CD107" s="1214"/>
      <c r="CE107" s="1214"/>
      <c r="CF107" s="1214"/>
      <c r="CG107" s="1214"/>
      <c r="CH107" s="1214"/>
      <c r="CI107" s="1214"/>
      <c r="CJ107" s="1215"/>
      <c r="CK107" s="1215"/>
      <c r="CL107" s="244"/>
      <c r="CM107" s="244"/>
      <c r="CN107" s="244"/>
      <c r="CO107" s="244"/>
      <c r="CP107" s="244"/>
      <c r="CV107" s="1528"/>
      <c r="CW107" s="1529"/>
      <c r="CX107" s="1560"/>
      <c r="CY107" s="1560"/>
      <c r="CZ107" s="1560"/>
      <c r="DA107" s="1560"/>
      <c r="DB107" s="1560"/>
      <c r="DC107" s="1560"/>
      <c r="DD107" s="1991"/>
      <c r="DE107" s="1992"/>
      <c r="DF107" s="1992"/>
      <c r="DG107" s="1993"/>
      <c r="DH107" s="1564"/>
      <c r="DI107" s="1564"/>
      <c r="DJ107" s="1564"/>
      <c r="DK107" s="1564"/>
      <c r="DL107" s="1564"/>
      <c r="DM107" s="1564"/>
      <c r="DN107" s="1564"/>
      <c r="DO107" s="1564"/>
      <c r="DP107" s="1564"/>
      <c r="DQ107" s="1564"/>
      <c r="DR107" s="1584"/>
    </row>
    <row r="108" spans="1:122" s="465" customFormat="1" ht="15" customHeight="1">
      <c r="A108" s="1090"/>
      <c r="B108" s="1091"/>
      <c r="C108" s="1091"/>
      <c r="D108" s="469"/>
      <c r="E108" s="978" t="s">
        <v>103</v>
      </c>
      <c r="F108" s="979"/>
      <c r="G108" s="979"/>
      <c r="H108" s="979"/>
      <c r="I108" s="979"/>
      <c r="J108" s="979"/>
      <c r="K108" s="979"/>
      <c r="L108" s="980"/>
      <c r="M108" s="1290" t="s">
        <v>526</v>
      </c>
      <c r="N108" s="1553"/>
      <c r="O108" s="266" t="str">
        <f>"("&amp;VLOOKUP(M108,[1]processing_log!$B$37:$Y$105,4,FALSE)&amp;" - "&amp;VLOOKUP(M108,[1]processing_log!$B$37:$Y$105,21,FALSE)&amp;VLOOKUP(M108,[1]processing_log!$B$37:$Y$105,24,FALSE)&amp;")"</f>
        <v>(データ取得 - 異常終了)</v>
      </c>
      <c r="P108" s="1553"/>
      <c r="Q108" s="1553"/>
      <c r="R108" s="1553"/>
      <c r="S108" s="1553"/>
      <c r="T108" s="1553"/>
      <c r="U108" s="1553"/>
      <c r="V108" s="1553"/>
      <c r="W108" s="1553"/>
      <c r="X108" s="1553"/>
      <c r="Y108" s="1553"/>
      <c r="Z108" s="1553"/>
      <c r="AA108" s="1553"/>
      <c r="AB108" s="1553"/>
      <c r="AC108" s="1553"/>
      <c r="AD108" s="1553"/>
      <c r="AE108" s="1553"/>
      <c r="AF108" s="1553"/>
      <c r="AG108" s="1553"/>
      <c r="AH108" s="1553"/>
      <c r="AI108" s="1553"/>
      <c r="AJ108" s="1553"/>
      <c r="AK108" s="1553"/>
      <c r="AL108" s="1553"/>
      <c r="AM108" s="1553"/>
      <c r="AN108" s="1553"/>
      <c r="AO108" s="1553"/>
      <c r="AP108" s="1553"/>
      <c r="AQ108" s="1553"/>
      <c r="AR108" s="1553"/>
      <c r="AS108" s="1553"/>
      <c r="AT108" s="1553"/>
      <c r="AU108" s="1553"/>
      <c r="AV108" s="1553"/>
      <c r="AW108" s="1553"/>
      <c r="AX108" s="1292"/>
      <c r="AY108" s="1293"/>
      <c r="AZ108" s="1089"/>
      <c r="BA108" s="1220">
        <f>BA107</f>
        <v>4</v>
      </c>
      <c r="BB108" s="1220">
        <f t="shared" si="37"/>
        <v>2</v>
      </c>
      <c r="BC108" s="1220">
        <f t="shared" si="37"/>
        <v>2</v>
      </c>
      <c r="BD108" s="1089"/>
      <c r="BE108" s="1089"/>
      <c r="BF108" s="1089"/>
      <c r="BG108" s="559" t="str">
        <f t="shared" ca="1" si="27"/>
        <v/>
      </c>
      <c r="BH108" s="560" t="str">
        <f t="shared" ca="1" si="28"/>
        <v/>
      </c>
      <c r="BI108" s="560" t="str">
        <f t="shared" ca="1" si="29"/>
        <v/>
      </c>
      <c r="BJ108" s="560" t="str">
        <f t="shared" ca="1" si="30"/>
        <v/>
      </c>
      <c r="BK108" s="560" t="str">
        <f t="shared" ca="1" si="31"/>
        <v/>
      </c>
      <c r="BL108" s="561" t="str">
        <f t="shared" ca="1" si="32"/>
        <v/>
      </c>
      <c r="BR108" s="1214"/>
      <c r="BS108" s="1214"/>
      <c r="BT108" s="1214"/>
      <c r="BU108" s="1214"/>
      <c r="BV108" s="1214"/>
      <c r="BW108" s="1214"/>
      <c r="BX108" s="1215"/>
      <c r="BY108" s="1215"/>
      <c r="BZ108" s="1215"/>
      <c r="CA108" s="1215"/>
      <c r="CB108" s="1214"/>
      <c r="CC108" s="1214"/>
      <c r="CD108" s="1214"/>
      <c r="CE108" s="1214"/>
      <c r="CF108" s="1214"/>
      <c r="CG108" s="1214"/>
      <c r="CH108" s="1214"/>
      <c r="CI108" s="1214"/>
      <c r="CJ108" s="1215"/>
      <c r="CK108" s="1215"/>
      <c r="CL108" s="244"/>
      <c r="CM108" s="244"/>
      <c r="CN108" s="244"/>
      <c r="CO108" s="244"/>
      <c r="CP108" s="244"/>
      <c r="CV108" s="1528"/>
      <c r="CW108" s="1529"/>
      <c r="CX108" s="1560"/>
      <c r="CY108" s="1560"/>
      <c r="CZ108" s="1560"/>
      <c r="DA108" s="1560"/>
      <c r="DB108" s="1560"/>
      <c r="DC108" s="1560"/>
      <c r="DD108" s="1991"/>
      <c r="DE108" s="1992"/>
      <c r="DF108" s="1992"/>
      <c r="DG108" s="1993"/>
      <c r="DH108" s="1564"/>
      <c r="DI108" s="1564"/>
      <c r="DJ108" s="1564"/>
      <c r="DK108" s="1564"/>
      <c r="DL108" s="1564"/>
      <c r="DM108" s="1564"/>
      <c r="DN108" s="1564"/>
      <c r="DO108" s="1564"/>
      <c r="DP108" s="1564"/>
      <c r="DQ108" s="1564"/>
      <c r="DR108" s="1584"/>
    </row>
    <row r="109" spans="1:122" s="465" customFormat="1" ht="15" customHeight="1">
      <c r="A109" s="1090"/>
      <c r="B109" s="1091"/>
      <c r="C109" s="1091"/>
      <c r="D109" s="469"/>
      <c r="E109" s="1127" t="s">
        <v>104</v>
      </c>
      <c r="F109" s="1128"/>
      <c r="G109" s="1128"/>
      <c r="H109" s="1128"/>
      <c r="I109" s="1128"/>
      <c r="J109" s="1128"/>
      <c r="K109" s="1128"/>
      <c r="L109" s="1129"/>
      <c r="M109" s="1550" t="s">
        <v>2293</v>
      </c>
      <c r="N109" s="1549"/>
      <c r="O109" s="1549"/>
      <c r="P109" s="1549"/>
      <c r="Q109" s="1549"/>
      <c r="R109" s="1549"/>
      <c r="S109" s="1549"/>
      <c r="T109" s="1549"/>
      <c r="U109" s="1549"/>
      <c r="V109" s="1549"/>
      <c r="W109" s="1549"/>
      <c r="X109" s="1549"/>
      <c r="Y109" s="1549"/>
      <c r="Z109" s="1549"/>
      <c r="AA109" s="1549"/>
      <c r="AB109" s="1549"/>
      <c r="AC109" s="1549"/>
      <c r="AD109" s="1549"/>
      <c r="AE109" s="1549"/>
      <c r="AF109" s="1549"/>
      <c r="AG109" s="1549"/>
      <c r="AH109" s="1549"/>
      <c r="AI109" s="1549"/>
      <c r="AJ109" s="1549"/>
      <c r="AK109" s="1549"/>
      <c r="AL109" s="1549"/>
      <c r="AM109" s="1549"/>
      <c r="AN109" s="1549"/>
      <c r="AO109" s="1549"/>
      <c r="AP109" s="1549"/>
      <c r="AQ109" s="1549"/>
      <c r="AR109" s="1549"/>
      <c r="AS109" s="1549"/>
      <c r="AT109" s="1549"/>
      <c r="AU109" s="1549"/>
      <c r="AV109" s="1549"/>
      <c r="AW109" s="1549"/>
      <c r="AX109" s="1299"/>
      <c r="AY109" s="1293"/>
      <c r="AZ109" s="1089"/>
      <c r="BA109" s="1220">
        <f t="shared" ref="BA109:BA118" si="38">BA108</f>
        <v>4</v>
      </c>
      <c r="BB109" s="1220">
        <f t="shared" si="37"/>
        <v>2</v>
      </c>
      <c r="BC109" s="1220">
        <f t="shared" si="37"/>
        <v>2</v>
      </c>
      <c r="BD109" s="1089"/>
      <c r="BE109" s="1089"/>
      <c r="BF109" s="1089"/>
      <c r="BG109" s="559" t="str">
        <f t="shared" ca="1" si="27"/>
        <v/>
      </c>
      <c r="BH109" s="560" t="str">
        <f t="shared" ca="1" si="28"/>
        <v/>
      </c>
      <c r="BI109" s="560" t="str">
        <f t="shared" ca="1" si="29"/>
        <v/>
      </c>
      <c r="BJ109" s="560" t="str">
        <f t="shared" ca="1" si="30"/>
        <v/>
      </c>
      <c r="BK109" s="560" t="str">
        <f t="shared" ca="1" si="31"/>
        <v/>
      </c>
      <c r="BL109" s="561" t="str">
        <f t="shared" ca="1" si="32"/>
        <v/>
      </c>
      <c r="BR109" s="1214"/>
      <c r="BS109" s="1214"/>
      <c r="BT109" s="1214"/>
      <c r="BU109" s="1214"/>
      <c r="BV109" s="1214"/>
      <c r="BW109" s="1215"/>
      <c r="BX109" s="1215"/>
      <c r="BY109" s="1215"/>
      <c r="BZ109" s="1215"/>
      <c r="CA109" s="1215"/>
      <c r="CB109" s="1214"/>
      <c r="CC109" s="1214"/>
      <c r="CD109" s="1214"/>
      <c r="CE109" s="1214"/>
      <c r="CF109" s="1214"/>
      <c r="CG109" s="1214"/>
      <c r="CH109" s="1214"/>
      <c r="CI109" s="1214"/>
      <c r="CJ109" s="1215"/>
      <c r="CK109" s="1215"/>
      <c r="CL109" s="244"/>
      <c r="CM109" s="244"/>
      <c r="CN109" s="244"/>
      <c r="CO109" s="244"/>
      <c r="CP109" s="244"/>
      <c r="CV109" s="1528"/>
      <c r="CW109" s="1529"/>
      <c r="CX109" s="1560"/>
      <c r="CY109" s="1560"/>
      <c r="CZ109" s="1560"/>
      <c r="DA109" s="1560"/>
      <c r="DB109" s="1560"/>
      <c r="DC109" s="1560"/>
      <c r="DD109" s="2054"/>
      <c r="DE109" s="2055"/>
      <c r="DF109" s="2055"/>
      <c r="DG109" s="2056"/>
      <c r="DH109" s="1564"/>
      <c r="DI109" s="1564"/>
      <c r="DJ109" s="1564"/>
      <c r="DK109" s="1564"/>
      <c r="DL109" s="1564"/>
      <c r="DM109" s="1564"/>
      <c r="DN109" s="1564"/>
      <c r="DO109" s="1564"/>
      <c r="DP109" s="1564"/>
      <c r="DQ109" s="1564"/>
      <c r="DR109" s="1584"/>
    </row>
    <row r="110" spans="1:122" s="465" customFormat="1" ht="15" customHeight="1">
      <c r="A110" s="1090"/>
      <c r="B110" s="1091"/>
      <c r="C110" s="1091"/>
      <c r="D110" s="469"/>
      <c r="E110" s="1562"/>
      <c r="F110" s="1561"/>
      <c r="G110" s="1561"/>
      <c r="H110" s="1561"/>
      <c r="I110" s="1561"/>
      <c r="J110" s="1561"/>
      <c r="K110" s="1561"/>
      <c r="L110" s="1563"/>
      <c r="M110" s="1550"/>
      <c r="N110" s="1549" t="s">
        <v>2292</v>
      </c>
      <c r="O110" s="1549"/>
      <c r="P110" s="1549"/>
      <c r="Q110" s="1549"/>
      <c r="R110" s="1549"/>
      <c r="S110" s="1549"/>
      <c r="T110" s="1549"/>
      <c r="U110" s="1549"/>
      <c r="V110" s="1549"/>
      <c r="W110" s="1549"/>
      <c r="X110" s="1549"/>
      <c r="Y110" s="1549"/>
      <c r="Z110" s="1549"/>
      <c r="AA110" s="1549"/>
      <c r="AB110" s="1549"/>
      <c r="AC110" s="1549"/>
      <c r="AD110" s="1549"/>
      <c r="AE110" s="1549"/>
      <c r="AF110" s="1549"/>
      <c r="AG110" s="1549"/>
      <c r="AH110" s="1549"/>
      <c r="AI110" s="1549"/>
      <c r="AJ110" s="1549"/>
      <c r="AK110" s="1549"/>
      <c r="AL110" s="1549"/>
      <c r="AM110" s="1549"/>
      <c r="AN110" s="1549"/>
      <c r="AO110" s="1549"/>
      <c r="AP110" s="1549"/>
      <c r="AQ110" s="1549"/>
      <c r="AR110" s="1549"/>
      <c r="AS110" s="1549"/>
      <c r="AT110" s="1549"/>
      <c r="AU110" s="1549"/>
      <c r="AV110" s="1549"/>
      <c r="AW110" s="1549"/>
      <c r="AX110" s="1299"/>
      <c r="AY110" s="1293"/>
      <c r="AZ110" s="1089"/>
      <c r="BA110" s="1220">
        <f t="shared" si="38"/>
        <v>4</v>
      </c>
      <c r="BB110" s="1220">
        <f t="shared" si="37"/>
        <v>2</v>
      </c>
      <c r="BC110" s="1220">
        <f t="shared" si="37"/>
        <v>2</v>
      </c>
      <c r="BD110" s="1089"/>
      <c r="BE110" s="1089"/>
      <c r="BF110" s="1089"/>
      <c r="BG110" s="559" t="str">
        <f t="shared" ref="BG110" ca="1" si="39">IF(BA110&lt;&gt;"",IF(MID(_xlfn.FORMULATEXT(BA110),SEARCH("[",_xlfn.FORMULATEXT(BA110))+1,SEARCH("]",_xlfn.FORMULATEXT(BA110))-(SEARCH("[",_xlfn.FORMULATEXT(BA110))+1))="-1","",1),"")</f>
        <v/>
      </c>
      <c r="BH110" s="560" t="str">
        <f t="shared" ref="BH110" ca="1" si="40">IF(BB110&lt;&gt;"",IF(MID(_xlfn.FORMULATEXT(BB110),SEARCH("[",_xlfn.FORMULATEXT(BB110))+1,SEARCH("]",_xlfn.FORMULATEXT(BB110))-(SEARCH("[",_xlfn.FORMULATEXT(BB110))+1))="-1","",1),"")</f>
        <v/>
      </c>
      <c r="BI110" s="560" t="str">
        <f t="shared" ref="BI110" ca="1" si="41">IF(BC110&lt;&gt;"",IF(MID(_xlfn.FORMULATEXT(BC110),SEARCH("[",_xlfn.FORMULATEXT(BC110))+1,SEARCH("]",_xlfn.FORMULATEXT(BC110))-(SEARCH("[",_xlfn.FORMULATEXT(BC110))+1))="-1","",1),"")</f>
        <v/>
      </c>
      <c r="BJ110" s="560" t="str">
        <f t="shared" ref="BJ110" ca="1" si="42">IF(BD110&lt;&gt;"",IF(MID(_xlfn.FORMULATEXT(BD110),SEARCH("[",_xlfn.FORMULATEXT(BD110))+1,SEARCH("]",_xlfn.FORMULATEXT(BD110))-(SEARCH("[",_xlfn.FORMULATEXT(BD110))+1))="-1","",1),"")</f>
        <v/>
      </c>
      <c r="BK110" s="560" t="str">
        <f t="shared" ref="BK110" ca="1" si="43">IF(BE110&lt;&gt;"",IF(MID(_xlfn.FORMULATEXT(BE110),SEARCH("[",_xlfn.FORMULATEXT(BE110))+1,SEARCH("]",_xlfn.FORMULATEXT(BE110))-(SEARCH("[",_xlfn.FORMULATEXT(BE110))+1))="-1","",1),"")</f>
        <v/>
      </c>
      <c r="BL110" s="561" t="str">
        <f t="shared" ref="BL110" ca="1" si="44">IF(BF110&lt;&gt;"",IF(MID(_xlfn.FORMULATEXT(BF110),SEARCH("[",_xlfn.FORMULATEXT(BF110))+1,SEARCH("]",_xlfn.FORMULATEXT(BF110))-(SEARCH("[",_xlfn.FORMULATEXT(BF110))+1))="-1","",1),"")</f>
        <v/>
      </c>
      <c r="BR110" s="1214"/>
      <c r="BS110" s="1214"/>
      <c r="BT110" s="1214"/>
      <c r="BU110" s="1214"/>
      <c r="BV110" s="1214"/>
      <c r="BW110" s="1215"/>
      <c r="BX110" s="1215"/>
      <c r="BY110" s="1215"/>
      <c r="BZ110" s="1215"/>
      <c r="CA110" s="1215"/>
      <c r="CB110" s="1214"/>
      <c r="CC110" s="1214"/>
      <c r="CD110" s="1214"/>
      <c r="CE110" s="1214"/>
      <c r="CF110" s="1214"/>
      <c r="CG110" s="1214"/>
      <c r="CH110" s="1214"/>
      <c r="CI110" s="1214"/>
      <c r="CJ110" s="1215"/>
      <c r="CK110" s="1215"/>
      <c r="CL110" s="244"/>
      <c r="CM110" s="244"/>
      <c r="CN110" s="244"/>
      <c r="CO110" s="244"/>
      <c r="CP110" s="244"/>
      <c r="CV110" s="1528" t="s">
        <v>2291</v>
      </c>
      <c r="CW110" s="1529"/>
      <c r="CX110" s="1560"/>
      <c r="CY110" s="1560"/>
      <c r="CZ110" s="1560"/>
      <c r="DA110" s="1560"/>
      <c r="DB110" s="1560"/>
      <c r="DC110" s="1560"/>
      <c r="DD110" s="2054">
        <v>44645</v>
      </c>
      <c r="DE110" s="2055"/>
      <c r="DF110" s="2055"/>
      <c r="DG110" s="2056"/>
      <c r="DH110" s="1564"/>
      <c r="DI110" s="1564"/>
      <c r="DJ110" s="1564"/>
      <c r="DK110" s="1564"/>
      <c r="DL110" s="1564"/>
      <c r="DM110" s="1564"/>
      <c r="DN110" s="1564"/>
      <c r="DO110" s="1564"/>
      <c r="DP110" s="1564"/>
      <c r="DQ110" s="1564"/>
      <c r="DR110" s="1584"/>
    </row>
    <row r="111" spans="1:122" s="465" customFormat="1" ht="15" customHeight="1">
      <c r="A111" s="1090"/>
      <c r="B111" s="1091"/>
      <c r="C111" s="1091"/>
      <c r="D111" s="469"/>
      <c r="E111" s="1562"/>
      <c r="F111" s="1561"/>
      <c r="G111" s="1561"/>
      <c r="H111" s="1561"/>
      <c r="I111" s="1561"/>
      <c r="J111" s="1561"/>
      <c r="K111" s="1561"/>
      <c r="L111" s="1563"/>
      <c r="M111" s="1550" t="s">
        <v>2294</v>
      </c>
      <c r="N111" s="1549"/>
      <c r="O111" s="1549"/>
      <c r="P111" s="1549"/>
      <c r="Q111" s="1549"/>
      <c r="R111" s="1549"/>
      <c r="S111" s="1549"/>
      <c r="T111" s="1549"/>
      <c r="U111" s="1549"/>
      <c r="V111" s="1549"/>
      <c r="W111" s="1549"/>
      <c r="X111" s="1549"/>
      <c r="Y111" s="1549"/>
      <c r="Z111" s="1549"/>
      <c r="AA111" s="1549"/>
      <c r="AB111" s="1549"/>
      <c r="AC111" s="1549"/>
      <c r="AD111" s="1549"/>
      <c r="AE111" s="1549"/>
      <c r="AF111" s="1549"/>
      <c r="AG111" s="1549"/>
      <c r="AH111" s="1549"/>
      <c r="AI111" s="1549"/>
      <c r="AJ111" s="1549"/>
      <c r="AK111" s="1549"/>
      <c r="AL111" s="1549"/>
      <c r="AM111" s="1549"/>
      <c r="AN111" s="1549"/>
      <c r="AO111" s="1549"/>
      <c r="AP111" s="1549"/>
      <c r="AQ111" s="1549"/>
      <c r="AR111" s="1549"/>
      <c r="AS111" s="1549"/>
      <c r="AT111" s="1549"/>
      <c r="AU111" s="1549"/>
      <c r="AV111" s="1549"/>
      <c r="AW111" s="1549"/>
      <c r="AX111" s="1299"/>
      <c r="AY111" s="1293"/>
      <c r="AZ111" s="1089"/>
      <c r="BA111" s="1220">
        <f t="shared" si="38"/>
        <v>4</v>
      </c>
      <c r="BB111" s="1220">
        <f t="shared" si="37"/>
        <v>2</v>
      </c>
      <c r="BC111" s="1220">
        <f t="shared" si="37"/>
        <v>2</v>
      </c>
      <c r="BD111" s="1089"/>
      <c r="BE111" s="1089"/>
      <c r="BF111" s="1089"/>
      <c r="BG111" s="559" t="str">
        <f t="shared" ref="BG111" ca="1" si="45">IF(BA111&lt;&gt;"",IF(MID(_xlfn.FORMULATEXT(BA111),SEARCH("[",_xlfn.FORMULATEXT(BA111))+1,SEARCH("]",_xlfn.FORMULATEXT(BA111))-(SEARCH("[",_xlfn.FORMULATEXT(BA111))+1))="-1","",1),"")</f>
        <v/>
      </c>
      <c r="BH111" s="560" t="str">
        <f t="shared" ref="BH111" ca="1" si="46">IF(BB111&lt;&gt;"",IF(MID(_xlfn.FORMULATEXT(BB111),SEARCH("[",_xlfn.FORMULATEXT(BB111))+1,SEARCH("]",_xlfn.FORMULATEXT(BB111))-(SEARCH("[",_xlfn.FORMULATEXT(BB111))+1))="-1","",1),"")</f>
        <v/>
      </c>
      <c r="BI111" s="560" t="str">
        <f t="shared" ref="BI111" ca="1" si="47">IF(BC111&lt;&gt;"",IF(MID(_xlfn.FORMULATEXT(BC111),SEARCH("[",_xlfn.FORMULATEXT(BC111))+1,SEARCH("]",_xlfn.FORMULATEXT(BC111))-(SEARCH("[",_xlfn.FORMULATEXT(BC111))+1))="-1","",1),"")</f>
        <v/>
      </c>
      <c r="BJ111" s="560" t="str">
        <f t="shared" ref="BJ111" ca="1" si="48">IF(BD111&lt;&gt;"",IF(MID(_xlfn.FORMULATEXT(BD111),SEARCH("[",_xlfn.FORMULATEXT(BD111))+1,SEARCH("]",_xlfn.FORMULATEXT(BD111))-(SEARCH("[",_xlfn.FORMULATEXT(BD111))+1))="-1","",1),"")</f>
        <v/>
      </c>
      <c r="BK111" s="560" t="str">
        <f t="shared" ref="BK111" ca="1" si="49">IF(BE111&lt;&gt;"",IF(MID(_xlfn.FORMULATEXT(BE111),SEARCH("[",_xlfn.FORMULATEXT(BE111))+1,SEARCH("]",_xlfn.FORMULATEXT(BE111))-(SEARCH("[",_xlfn.FORMULATEXT(BE111))+1))="-1","",1),"")</f>
        <v/>
      </c>
      <c r="BL111" s="561" t="str">
        <f t="shared" ref="BL111" ca="1" si="50">IF(BF111&lt;&gt;"",IF(MID(_xlfn.FORMULATEXT(BF111),SEARCH("[",_xlfn.FORMULATEXT(BF111))+1,SEARCH("]",_xlfn.FORMULATEXT(BF111))-(SEARCH("[",_xlfn.FORMULATEXT(BF111))+1))="-1","",1),"")</f>
        <v/>
      </c>
      <c r="BR111" s="1214"/>
      <c r="BS111" s="1214"/>
      <c r="BT111" s="1214"/>
      <c r="BU111" s="1214"/>
      <c r="BV111" s="1214"/>
      <c r="BW111" s="1215"/>
      <c r="BX111" s="1215"/>
      <c r="BY111" s="1215"/>
      <c r="BZ111" s="1215"/>
      <c r="CA111" s="1215"/>
      <c r="CB111" s="1214"/>
      <c r="CC111" s="1214"/>
      <c r="CD111" s="1214"/>
      <c r="CE111" s="1214"/>
      <c r="CF111" s="1214"/>
      <c r="CG111" s="1214"/>
      <c r="CH111" s="1214"/>
      <c r="CI111" s="1214"/>
      <c r="CJ111" s="1215"/>
      <c r="CK111" s="1215"/>
      <c r="CL111" s="244"/>
      <c r="CM111" s="244"/>
      <c r="CN111" s="244"/>
      <c r="CO111" s="244"/>
      <c r="CP111" s="244"/>
      <c r="CV111" s="1528"/>
      <c r="CW111" s="1529"/>
      <c r="CX111" s="1560"/>
      <c r="CY111" s="1560"/>
      <c r="CZ111" s="1560"/>
      <c r="DA111" s="1560"/>
      <c r="DB111" s="1560"/>
      <c r="DC111" s="1560"/>
      <c r="DD111" s="2054"/>
      <c r="DE111" s="2055"/>
      <c r="DF111" s="2055"/>
      <c r="DG111" s="2056"/>
      <c r="DH111" s="1564"/>
      <c r="DI111" s="1564"/>
      <c r="DJ111" s="1564"/>
      <c r="DK111" s="1564"/>
      <c r="DL111" s="1564"/>
      <c r="DM111" s="1564"/>
      <c r="DN111" s="1564"/>
      <c r="DO111" s="1564"/>
      <c r="DP111" s="1564"/>
      <c r="DQ111" s="1564"/>
      <c r="DR111" s="1584"/>
    </row>
    <row r="112" spans="1:122" s="465" customFormat="1" ht="15" customHeight="1">
      <c r="A112" s="1090"/>
      <c r="B112" s="1091"/>
      <c r="C112" s="1091"/>
      <c r="D112" s="469"/>
      <c r="E112" s="1423"/>
      <c r="F112" s="1424"/>
      <c r="G112" s="1424"/>
      <c r="H112" s="1424"/>
      <c r="I112" s="1424"/>
      <c r="J112" s="1424"/>
      <c r="K112" s="1424"/>
      <c r="L112" s="1425"/>
      <c r="M112" s="1551"/>
      <c r="N112" s="1552" t="s">
        <v>2295</v>
      </c>
      <c r="O112" s="1552"/>
      <c r="P112" s="1552"/>
      <c r="Q112" s="1552"/>
      <c r="R112" s="1552"/>
      <c r="S112" s="1552"/>
      <c r="T112" s="1552"/>
      <c r="U112" s="1552"/>
      <c r="V112" s="1552"/>
      <c r="W112" s="1552"/>
      <c r="X112" s="1552"/>
      <c r="Y112" s="1552"/>
      <c r="Z112" s="1552"/>
      <c r="AA112" s="1552"/>
      <c r="AB112" s="1552"/>
      <c r="AC112" s="1552"/>
      <c r="AD112" s="1552"/>
      <c r="AE112" s="1552"/>
      <c r="AF112" s="1552"/>
      <c r="AG112" s="1552"/>
      <c r="AH112" s="1552"/>
      <c r="AI112" s="1552"/>
      <c r="AJ112" s="1552"/>
      <c r="AK112" s="1552"/>
      <c r="AL112" s="1552"/>
      <c r="AM112" s="1552"/>
      <c r="AN112" s="1552"/>
      <c r="AO112" s="1552"/>
      <c r="AP112" s="1552"/>
      <c r="AQ112" s="1552"/>
      <c r="AR112" s="1552"/>
      <c r="AS112" s="1552"/>
      <c r="AT112" s="1552"/>
      <c r="AU112" s="1552"/>
      <c r="AV112" s="1552"/>
      <c r="AW112" s="1552"/>
      <c r="AX112" s="1296"/>
      <c r="AY112" s="1293"/>
      <c r="AZ112" s="1089"/>
      <c r="BA112" s="1220">
        <f t="shared" si="38"/>
        <v>4</v>
      </c>
      <c r="BB112" s="1220">
        <f t="shared" si="37"/>
        <v>2</v>
      </c>
      <c r="BC112" s="1220">
        <f t="shared" si="37"/>
        <v>2</v>
      </c>
      <c r="BD112" s="1089"/>
      <c r="BE112" s="1089"/>
      <c r="BF112" s="1089"/>
      <c r="BG112" s="559" t="str">
        <f t="shared" ref="BG112" ca="1" si="51">IF(BA112&lt;&gt;"",IF(MID(_xlfn.FORMULATEXT(BA112),SEARCH("[",_xlfn.FORMULATEXT(BA112))+1,SEARCH("]",_xlfn.FORMULATEXT(BA112))-(SEARCH("[",_xlfn.FORMULATEXT(BA112))+1))="-1","",1),"")</f>
        <v/>
      </c>
      <c r="BH112" s="560" t="str">
        <f t="shared" ref="BH112" ca="1" si="52">IF(BB112&lt;&gt;"",IF(MID(_xlfn.FORMULATEXT(BB112),SEARCH("[",_xlfn.FORMULATEXT(BB112))+1,SEARCH("]",_xlfn.FORMULATEXT(BB112))-(SEARCH("[",_xlfn.FORMULATEXT(BB112))+1))="-1","",1),"")</f>
        <v/>
      </c>
      <c r="BI112" s="560" t="str">
        <f t="shared" ref="BI112" ca="1" si="53">IF(BC112&lt;&gt;"",IF(MID(_xlfn.FORMULATEXT(BC112),SEARCH("[",_xlfn.FORMULATEXT(BC112))+1,SEARCH("]",_xlfn.FORMULATEXT(BC112))-(SEARCH("[",_xlfn.FORMULATEXT(BC112))+1))="-1","",1),"")</f>
        <v/>
      </c>
      <c r="BJ112" s="560" t="str">
        <f t="shared" ref="BJ112" ca="1" si="54">IF(BD112&lt;&gt;"",IF(MID(_xlfn.FORMULATEXT(BD112),SEARCH("[",_xlfn.FORMULATEXT(BD112))+1,SEARCH("]",_xlfn.FORMULATEXT(BD112))-(SEARCH("[",_xlfn.FORMULATEXT(BD112))+1))="-1","",1),"")</f>
        <v/>
      </c>
      <c r="BK112" s="560" t="str">
        <f t="shared" ref="BK112" ca="1" si="55">IF(BE112&lt;&gt;"",IF(MID(_xlfn.FORMULATEXT(BE112),SEARCH("[",_xlfn.FORMULATEXT(BE112))+1,SEARCH("]",_xlfn.FORMULATEXT(BE112))-(SEARCH("[",_xlfn.FORMULATEXT(BE112))+1))="-1","",1),"")</f>
        <v/>
      </c>
      <c r="BL112" s="561" t="str">
        <f t="shared" ref="BL112" ca="1" si="56">IF(BF112&lt;&gt;"",IF(MID(_xlfn.FORMULATEXT(BF112),SEARCH("[",_xlfn.FORMULATEXT(BF112))+1,SEARCH("]",_xlfn.FORMULATEXT(BF112))-(SEARCH("[",_xlfn.FORMULATEXT(BF112))+1))="-1","",1),"")</f>
        <v/>
      </c>
      <c r="BR112" s="1214"/>
      <c r="BS112" s="1214"/>
      <c r="BT112" s="1214"/>
      <c r="BU112" s="1214"/>
      <c r="BV112" s="1214"/>
      <c r="BW112" s="1215"/>
      <c r="BX112" s="1215"/>
      <c r="BY112" s="1215"/>
      <c r="BZ112" s="1215"/>
      <c r="CA112" s="1215"/>
      <c r="CB112" s="1214"/>
      <c r="CC112" s="1214"/>
      <c r="CD112" s="1214"/>
      <c r="CE112" s="1214"/>
      <c r="CF112" s="1214"/>
      <c r="CG112" s="1214"/>
      <c r="CH112" s="1214"/>
      <c r="CI112" s="1214"/>
      <c r="CJ112" s="1215"/>
      <c r="CK112" s="1215"/>
      <c r="CL112" s="244"/>
      <c r="CM112" s="244"/>
      <c r="CN112" s="244"/>
      <c r="CO112" s="244"/>
      <c r="CP112" s="244"/>
      <c r="CV112" s="1528" t="s">
        <v>2291</v>
      </c>
      <c r="CW112" s="1529"/>
      <c r="CX112" s="1560"/>
      <c r="CY112" s="1560"/>
      <c r="CZ112" s="1560"/>
      <c r="DA112" s="1560"/>
      <c r="DB112" s="1560"/>
      <c r="DC112" s="1560"/>
      <c r="DD112" s="2054">
        <v>44645</v>
      </c>
      <c r="DE112" s="2055"/>
      <c r="DF112" s="2055"/>
      <c r="DG112" s="2056"/>
      <c r="DH112" s="1564"/>
      <c r="DI112" s="1564"/>
      <c r="DJ112" s="1564"/>
      <c r="DK112" s="1564"/>
      <c r="DL112" s="1564"/>
      <c r="DM112" s="1564"/>
      <c r="DN112" s="1564"/>
      <c r="DO112" s="1564"/>
      <c r="DP112" s="1564"/>
      <c r="DQ112" s="1564"/>
      <c r="DR112" s="1584"/>
    </row>
    <row r="113" spans="1:122" s="465" customFormat="1" ht="15" customHeight="1">
      <c r="A113" s="1760" t="str">
        <f>$BA113&amp;"."&amp;$BB113&amp;"."&amp;$BC113&amp;"."</f>
        <v>4.2.3.</v>
      </c>
      <c r="B113" s="1761"/>
      <c r="C113" s="1761"/>
      <c r="D113" s="1761"/>
      <c r="E113" s="685" t="s">
        <v>1819</v>
      </c>
      <c r="F113" s="685"/>
      <c r="G113" s="676"/>
      <c r="H113" s="676"/>
      <c r="I113" s="676"/>
      <c r="J113" s="676"/>
      <c r="K113" s="676"/>
      <c r="L113" s="676"/>
      <c r="M113" s="685"/>
      <c r="N113" s="685"/>
      <c r="O113" s="685"/>
      <c r="P113" s="685"/>
      <c r="Q113" s="685"/>
      <c r="R113" s="685"/>
      <c r="S113" s="685"/>
      <c r="T113" s="685"/>
      <c r="U113" s="685"/>
      <c r="V113" s="685"/>
      <c r="W113" s="685"/>
      <c r="X113" s="685"/>
      <c r="Y113" s="685"/>
      <c r="Z113" s="685"/>
      <c r="AA113" s="685"/>
      <c r="AB113" s="685"/>
      <c r="AC113" s="685"/>
      <c r="AD113" s="685"/>
      <c r="AE113" s="685"/>
      <c r="AF113" s="685"/>
      <c r="AG113" s="685"/>
      <c r="AH113" s="685"/>
      <c r="AI113" s="685"/>
      <c r="AJ113" s="685"/>
      <c r="AK113" s="685"/>
      <c r="AL113" s="685"/>
      <c r="AM113" s="685"/>
      <c r="AN113" s="685"/>
      <c r="AO113" s="685"/>
      <c r="AP113" s="685"/>
      <c r="AQ113" s="685"/>
      <c r="AR113" s="685"/>
      <c r="AS113" s="685"/>
      <c r="AT113" s="685"/>
      <c r="AU113" s="685"/>
      <c r="AV113" s="685"/>
      <c r="AW113" s="685"/>
      <c r="AX113" s="685"/>
      <c r="AY113" s="854"/>
      <c r="AZ113" s="92"/>
      <c r="BA113" s="683">
        <f>BA109</f>
        <v>4</v>
      </c>
      <c r="BB113" s="683">
        <f>BB109</f>
        <v>2</v>
      </c>
      <c r="BC113" s="678">
        <f>BC109+1</f>
        <v>3</v>
      </c>
      <c r="BD113" s="192"/>
      <c r="BE113" s="192"/>
      <c r="BF113" s="192"/>
      <c r="BG113" s="559">
        <f t="shared" ca="1" si="27"/>
        <v>1</v>
      </c>
      <c r="BH113" s="560">
        <f t="shared" ca="1" si="28"/>
        <v>1</v>
      </c>
      <c r="BI113" s="560">
        <f t="shared" ca="1" si="29"/>
        <v>1</v>
      </c>
      <c r="BJ113" s="560" t="str">
        <f t="shared" ca="1" si="30"/>
        <v/>
      </c>
      <c r="BK113" s="560" t="str">
        <f t="shared" ca="1" si="31"/>
        <v/>
      </c>
      <c r="BL113" s="561" t="str">
        <f t="shared" ca="1" si="32"/>
        <v/>
      </c>
      <c r="BR113" s="1214"/>
      <c r="BS113" s="1214"/>
      <c r="BT113" s="1214"/>
      <c r="BU113" s="1214"/>
      <c r="BV113" s="1214"/>
      <c r="BW113" s="1215"/>
      <c r="BX113" s="1215"/>
      <c r="BY113" s="1215"/>
      <c r="BZ113" s="1215"/>
      <c r="CA113" s="1215"/>
      <c r="CB113" s="1214"/>
      <c r="CC113" s="1214"/>
      <c r="CD113" s="1214"/>
      <c r="CE113" s="1214"/>
      <c r="CF113" s="1214"/>
      <c r="CG113" s="1214"/>
      <c r="CH113" s="1214"/>
      <c r="CI113" s="1214"/>
      <c r="CJ113" s="1214"/>
      <c r="CK113" s="1214"/>
      <c r="CL113" s="1215"/>
      <c r="CM113" s="244"/>
      <c r="CN113" s="244"/>
      <c r="CO113" s="244"/>
      <c r="CP113" s="244"/>
      <c r="CV113" s="1528" t="s">
        <v>2291</v>
      </c>
      <c r="CW113" s="1529"/>
      <c r="CX113" s="1560"/>
      <c r="CY113" s="1560"/>
      <c r="CZ113" s="1560"/>
      <c r="DA113" s="1560"/>
      <c r="DB113" s="1560"/>
      <c r="DC113" s="1560"/>
      <c r="DD113" s="2054">
        <v>44645</v>
      </c>
      <c r="DE113" s="2055"/>
      <c r="DF113" s="2055"/>
      <c r="DG113" s="2056"/>
      <c r="DH113" s="1564"/>
      <c r="DI113" s="1564"/>
      <c r="DJ113" s="1564"/>
      <c r="DK113" s="1564"/>
      <c r="DL113" s="1564"/>
      <c r="DM113" s="1564"/>
      <c r="DN113" s="1564"/>
      <c r="DO113" s="1564"/>
      <c r="DP113" s="1564"/>
      <c r="DQ113" s="1564"/>
      <c r="DR113" s="1584"/>
    </row>
    <row r="114" spans="1:122" s="465" customFormat="1" ht="15" customHeight="1">
      <c r="A114" s="1360"/>
      <c r="B114" s="1312"/>
      <c r="C114" s="1312"/>
      <c r="D114" s="263"/>
      <c r="E114" s="263" t="s">
        <v>1820</v>
      </c>
      <c r="F114" s="263"/>
      <c r="G114" s="263"/>
      <c r="H114" s="263"/>
      <c r="I114" s="263"/>
      <c r="J114" s="263"/>
      <c r="K114" s="263"/>
      <c r="L114" s="263"/>
      <c r="M114" s="263"/>
      <c r="N114" s="263"/>
      <c r="O114" s="263"/>
      <c r="P114" s="263"/>
      <c r="Q114" s="263"/>
      <c r="R114" s="263"/>
      <c r="S114" s="263"/>
      <c r="T114" s="263"/>
      <c r="U114" s="263"/>
      <c r="V114" s="263"/>
      <c r="W114" s="263"/>
      <c r="X114" s="263"/>
      <c r="Y114" s="263"/>
      <c r="Z114" s="263"/>
      <c r="AA114" s="263"/>
      <c r="AB114" s="263"/>
      <c r="AC114" s="263"/>
      <c r="AD114" s="263"/>
      <c r="AE114" s="263"/>
      <c r="AF114" s="263"/>
      <c r="AG114" s="263"/>
      <c r="AH114" s="263"/>
      <c r="AI114" s="263"/>
      <c r="AJ114" s="263"/>
      <c r="AK114" s="263"/>
      <c r="AL114" s="263"/>
      <c r="AM114" s="263"/>
      <c r="AN114" s="263"/>
      <c r="AO114" s="263"/>
      <c r="AP114" s="263"/>
      <c r="AQ114" s="263"/>
      <c r="AR114" s="263"/>
      <c r="AS114" s="263"/>
      <c r="AT114" s="263"/>
      <c r="AU114" s="263"/>
      <c r="AV114" s="263"/>
      <c r="AW114" s="263"/>
      <c r="AX114" s="263"/>
      <c r="AY114" s="1130"/>
      <c r="BA114" s="192">
        <f t="shared" si="38"/>
        <v>4</v>
      </c>
      <c r="BB114" s="192">
        <f>BB113</f>
        <v>2</v>
      </c>
      <c r="BC114" s="1098">
        <f>BC113</f>
        <v>3</v>
      </c>
      <c r="BD114" s="192"/>
      <c r="BE114" s="192"/>
      <c r="BF114" s="192"/>
      <c r="BG114" s="559" t="str">
        <f t="shared" ca="1" si="27"/>
        <v/>
      </c>
      <c r="BH114" s="560" t="str">
        <f t="shared" ca="1" si="28"/>
        <v/>
      </c>
      <c r="BI114" s="560" t="str">
        <f t="shared" ca="1" si="29"/>
        <v/>
      </c>
      <c r="BJ114" s="560" t="str">
        <f t="shared" ca="1" si="30"/>
        <v/>
      </c>
      <c r="BK114" s="560" t="str">
        <f t="shared" ca="1" si="31"/>
        <v/>
      </c>
      <c r="BL114" s="561" t="str">
        <f t="shared" ca="1" si="32"/>
        <v/>
      </c>
      <c r="BR114" s="1214"/>
      <c r="BS114" s="1214"/>
      <c r="BT114" s="1214"/>
      <c r="BU114" s="1214"/>
      <c r="BV114" s="1214"/>
      <c r="BW114" s="1215"/>
      <c r="BX114" s="1215"/>
      <c r="BY114" s="1214"/>
      <c r="BZ114" s="1214"/>
      <c r="CA114" s="1214"/>
      <c r="CB114" s="1214"/>
      <c r="CC114" s="1214"/>
      <c r="CD114" s="1214"/>
      <c r="CE114" s="1214"/>
      <c r="CF114" s="1214"/>
      <c r="CG114" s="1214"/>
      <c r="CH114" s="1214"/>
      <c r="CI114" s="1214"/>
      <c r="CJ114" s="1214"/>
      <c r="CK114" s="1214"/>
      <c r="CL114" s="1215"/>
      <c r="CM114" s="244"/>
      <c r="CN114" s="244"/>
      <c r="CO114" s="244"/>
      <c r="CP114" s="244"/>
      <c r="CV114" s="1528"/>
      <c r="CW114" s="1529"/>
      <c r="CX114" s="1560"/>
      <c r="CY114" s="1560"/>
      <c r="CZ114" s="1560"/>
      <c r="DA114" s="1560"/>
      <c r="DB114" s="1560"/>
      <c r="DC114" s="1560"/>
      <c r="DD114" s="2054"/>
      <c r="DE114" s="2055"/>
      <c r="DF114" s="2055"/>
      <c r="DG114" s="2056"/>
      <c r="DH114" s="1564"/>
      <c r="DI114" s="1564"/>
      <c r="DJ114" s="1564"/>
      <c r="DK114" s="1564"/>
      <c r="DL114" s="1564"/>
      <c r="DM114" s="1564"/>
      <c r="DN114" s="1564"/>
      <c r="DO114" s="1564"/>
      <c r="DP114" s="1564"/>
      <c r="DQ114" s="1564"/>
      <c r="DR114" s="1584"/>
    </row>
    <row r="115" spans="1:122" s="465" customFormat="1" ht="15" customHeight="1">
      <c r="A115" s="1090"/>
      <c r="B115" s="1091"/>
      <c r="C115" s="1091"/>
      <c r="D115" s="469"/>
      <c r="E115" s="1361" t="s">
        <v>545</v>
      </c>
      <c r="F115" s="1362"/>
      <c r="G115" s="1362"/>
      <c r="H115" s="1362"/>
      <c r="I115" s="1362"/>
      <c r="J115" s="1362"/>
      <c r="K115" s="1362"/>
      <c r="L115" s="1363"/>
      <c r="M115" s="1364" t="s">
        <v>2296</v>
      </c>
      <c r="N115" s="1365"/>
      <c r="O115" s="1365"/>
      <c r="P115" s="1365"/>
      <c r="Q115" s="1365"/>
      <c r="R115" s="1365"/>
      <c r="S115" s="1365"/>
      <c r="T115" s="1365"/>
      <c r="U115" s="1365"/>
      <c r="V115" s="1365"/>
      <c r="W115" s="1365"/>
      <c r="X115" s="1365"/>
      <c r="Y115" s="1365"/>
      <c r="Z115" s="1365"/>
      <c r="AA115" s="1365"/>
      <c r="AB115" s="1365"/>
      <c r="AC115" s="1365"/>
      <c r="AD115" s="1365"/>
      <c r="AE115" s="1365"/>
      <c r="AF115" s="1365"/>
      <c r="AG115" s="1365"/>
      <c r="AH115" s="1365"/>
      <c r="AI115" s="1365"/>
      <c r="AJ115" s="1365"/>
      <c r="AK115" s="1365"/>
      <c r="AL115" s="1365"/>
      <c r="AM115" s="1365"/>
      <c r="AN115" s="1365"/>
      <c r="AO115" s="1365"/>
      <c r="AP115" s="1365"/>
      <c r="AQ115" s="1365"/>
      <c r="AR115" s="1365"/>
      <c r="AS115" s="1365"/>
      <c r="AT115" s="1365"/>
      <c r="AU115" s="1365"/>
      <c r="AV115" s="1365"/>
      <c r="AW115" s="1365"/>
      <c r="AX115" s="1366"/>
      <c r="AY115" s="1293"/>
      <c r="AZ115" s="1089"/>
      <c r="BA115" s="1220">
        <f t="shared" si="38"/>
        <v>4</v>
      </c>
      <c r="BB115" s="1220">
        <f>BB114</f>
        <v>2</v>
      </c>
      <c r="BC115" s="1220">
        <f>BC114</f>
        <v>3</v>
      </c>
      <c r="BD115" s="1089"/>
      <c r="BE115" s="1089"/>
      <c r="BF115" s="1089"/>
      <c r="BG115" s="559" t="str">
        <f t="shared" ca="1" si="27"/>
        <v/>
      </c>
      <c r="BH115" s="560" t="str">
        <f t="shared" ca="1" si="28"/>
        <v/>
      </c>
      <c r="BI115" s="560" t="str">
        <f t="shared" ca="1" si="29"/>
        <v/>
      </c>
      <c r="BJ115" s="560" t="str">
        <f t="shared" ca="1" si="30"/>
        <v/>
      </c>
      <c r="BK115" s="560" t="str">
        <f t="shared" ca="1" si="31"/>
        <v/>
      </c>
      <c r="BL115" s="561" t="str">
        <f t="shared" ca="1" si="32"/>
        <v/>
      </c>
      <c r="BR115" s="1214"/>
      <c r="BS115" s="1214"/>
      <c r="BT115" s="1214"/>
      <c r="BU115" s="1214"/>
      <c r="BV115" s="1214"/>
      <c r="BW115" s="1215"/>
      <c r="BX115" s="1214"/>
      <c r="BY115" s="1214"/>
      <c r="BZ115" s="1214"/>
      <c r="CA115" s="1214"/>
      <c r="CB115" s="1214"/>
      <c r="CC115" s="1216"/>
      <c r="CD115" s="1216"/>
      <c r="CE115" s="1216"/>
      <c r="CF115" s="1214"/>
      <c r="CG115" s="1214"/>
      <c r="CH115" s="1214"/>
      <c r="CI115" s="1214"/>
      <c r="CJ115" s="1214"/>
      <c r="CK115" s="1214"/>
      <c r="CL115" s="1215"/>
      <c r="CM115" s="244"/>
      <c r="CN115" s="244"/>
      <c r="CO115" s="244"/>
      <c r="CP115" s="244"/>
      <c r="CV115" s="1528"/>
      <c r="CW115" s="1529"/>
      <c r="CX115" s="1560"/>
      <c r="CY115" s="1560"/>
      <c r="CZ115" s="1560"/>
      <c r="DA115" s="1560"/>
      <c r="DB115" s="1560"/>
      <c r="DC115" s="1560"/>
      <c r="DD115" s="2054"/>
      <c r="DE115" s="2055"/>
      <c r="DF115" s="2055"/>
      <c r="DG115" s="2056"/>
      <c r="DH115" s="1564"/>
      <c r="DI115" s="1564"/>
      <c r="DJ115" s="1564"/>
      <c r="DK115" s="1564"/>
      <c r="DL115" s="1564"/>
      <c r="DM115" s="1564"/>
      <c r="DN115" s="1564"/>
      <c r="DO115" s="1564"/>
      <c r="DP115" s="1564"/>
      <c r="DQ115" s="1564"/>
      <c r="DR115" s="1584"/>
    </row>
    <row r="116" spans="1:122" s="465" customFormat="1" ht="15" customHeight="1">
      <c r="A116" s="1760" t="str">
        <f>$BA116&amp;"."&amp;$BB116&amp;"."</f>
        <v>4.3.</v>
      </c>
      <c r="B116" s="1761"/>
      <c r="C116" s="1761"/>
      <c r="D116" s="685" t="s">
        <v>1814</v>
      </c>
      <c r="E116" s="377"/>
      <c r="F116" s="377"/>
      <c r="G116" s="377"/>
      <c r="H116" s="377"/>
      <c r="I116" s="377"/>
      <c r="J116" s="377"/>
      <c r="K116" s="377"/>
      <c r="L116" s="377"/>
      <c r="M116" s="377"/>
      <c r="N116" s="377"/>
      <c r="O116" s="377"/>
      <c r="P116" s="377"/>
      <c r="Q116" s="377"/>
      <c r="R116" s="377"/>
      <c r="S116" s="377"/>
      <c r="T116" s="377"/>
      <c r="U116" s="377"/>
      <c r="V116" s="377"/>
      <c r="W116" s="377"/>
      <c r="X116" s="377"/>
      <c r="Y116" s="377"/>
      <c r="Z116" s="377"/>
      <c r="AA116" s="377"/>
      <c r="AB116" s="377"/>
      <c r="AC116" s="263"/>
      <c r="AD116" s="263"/>
      <c r="AE116" s="263"/>
      <c r="AF116" s="377"/>
      <c r="AG116" s="263"/>
      <c r="AH116" s="263"/>
      <c r="AI116" s="263"/>
      <c r="AJ116" s="263"/>
      <c r="AK116" s="263"/>
      <c r="AL116" s="263"/>
      <c r="AM116" s="263"/>
      <c r="AN116" s="263"/>
      <c r="AO116" s="263"/>
      <c r="AP116" s="263"/>
      <c r="AQ116" s="263"/>
      <c r="AR116" s="263"/>
      <c r="AS116" s="263"/>
      <c r="AT116" s="263"/>
      <c r="AU116" s="263"/>
      <c r="AV116" s="263"/>
      <c r="AW116" s="263"/>
      <c r="AX116" s="263"/>
      <c r="AY116" s="223"/>
      <c r="BA116" s="683">
        <f t="shared" si="38"/>
        <v>4</v>
      </c>
      <c r="BB116" s="678">
        <f>BB115+1</f>
        <v>3</v>
      </c>
      <c r="BC116" s="1098"/>
      <c r="BD116" s="192"/>
      <c r="BE116" s="192"/>
      <c r="BF116" s="192"/>
      <c r="BG116" s="559" t="str">
        <f t="shared" ca="1" si="27"/>
        <v/>
      </c>
      <c r="BH116" s="560" t="str">
        <f t="shared" ca="1" si="28"/>
        <v/>
      </c>
      <c r="BI116" s="560" t="str">
        <f t="shared" ca="1" si="29"/>
        <v/>
      </c>
      <c r="BJ116" s="560" t="str">
        <f t="shared" ca="1" si="30"/>
        <v/>
      </c>
      <c r="BK116" s="560" t="str">
        <f t="shared" ca="1" si="31"/>
        <v/>
      </c>
      <c r="BL116" s="561" t="str">
        <f t="shared" ca="1" si="32"/>
        <v/>
      </c>
      <c r="BR116" s="1214"/>
      <c r="BS116" s="1214"/>
      <c r="BT116" s="1214"/>
      <c r="BU116" s="1214"/>
      <c r="BV116" s="1214"/>
      <c r="BW116" s="1215"/>
      <c r="BX116" s="1214"/>
      <c r="BY116" s="1216"/>
      <c r="BZ116" s="1216"/>
      <c r="CA116" s="1216"/>
      <c r="CB116" s="1216"/>
      <c r="CC116" s="1214"/>
      <c r="CD116" s="1214"/>
      <c r="CE116" s="1214"/>
      <c r="CF116" s="1214"/>
      <c r="CG116" s="1214"/>
      <c r="CH116" s="1214"/>
      <c r="CI116" s="1214"/>
      <c r="CJ116" s="1215"/>
      <c r="CK116" s="1215"/>
      <c r="CL116" s="1215"/>
      <c r="CM116" s="244"/>
      <c r="CN116" s="244"/>
      <c r="CO116" s="244"/>
      <c r="CP116" s="244"/>
      <c r="CV116" s="1528" t="s">
        <v>2291</v>
      </c>
      <c r="CW116" s="1529"/>
      <c r="CX116" s="1560"/>
      <c r="CY116" s="1560"/>
      <c r="CZ116" s="1560"/>
      <c r="DA116" s="1560"/>
      <c r="DB116" s="1560"/>
      <c r="DC116" s="1560"/>
      <c r="DD116" s="2054">
        <v>44644</v>
      </c>
      <c r="DE116" s="2055"/>
      <c r="DF116" s="2055"/>
      <c r="DG116" s="2056"/>
      <c r="DH116" s="1564"/>
      <c r="DI116" s="1564"/>
      <c r="DJ116" s="1564"/>
      <c r="DK116" s="1564"/>
      <c r="DL116" s="1564"/>
      <c r="DM116" s="1564"/>
      <c r="DN116" s="1564"/>
      <c r="DO116" s="1564"/>
      <c r="DP116" s="1564"/>
      <c r="DQ116" s="1564"/>
      <c r="DR116" s="1584"/>
    </row>
    <row r="117" spans="1:122" s="465" customFormat="1" ht="15" customHeight="1">
      <c r="A117" s="1360"/>
      <c r="B117" s="1312"/>
      <c r="C117" s="1312"/>
      <c r="D117" s="263" t="s">
        <v>1815</v>
      </c>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263"/>
      <c r="AC117" s="263"/>
      <c r="AD117" s="263"/>
      <c r="AE117" s="263"/>
      <c r="AF117" s="263"/>
      <c r="AG117" s="263"/>
      <c r="AH117" s="263"/>
      <c r="AI117" s="263"/>
      <c r="AJ117" s="263"/>
      <c r="AK117" s="263"/>
      <c r="AL117" s="263"/>
      <c r="AM117" s="263"/>
      <c r="AN117" s="263"/>
      <c r="AO117" s="263"/>
      <c r="AP117" s="263"/>
      <c r="AQ117" s="263"/>
      <c r="AR117" s="263"/>
      <c r="AS117" s="263"/>
      <c r="AT117" s="263"/>
      <c r="AU117" s="263"/>
      <c r="AV117" s="263"/>
      <c r="AW117" s="263"/>
      <c r="AX117" s="263"/>
      <c r="AY117" s="1130"/>
      <c r="BA117" s="683">
        <f t="shared" si="38"/>
        <v>4</v>
      </c>
      <c r="BB117" s="683">
        <f t="shared" ref="BB117:BB122" si="57">BB116</f>
        <v>3</v>
      </c>
      <c r="BC117" s="1098"/>
      <c r="BD117" s="192"/>
      <c r="BE117" s="192"/>
      <c r="BF117" s="192"/>
      <c r="BG117" s="559" t="str">
        <f t="shared" ca="1" si="27"/>
        <v/>
      </c>
      <c r="BH117" s="560" t="str">
        <f t="shared" ca="1" si="28"/>
        <v/>
      </c>
      <c r="BI117" s="560" t="str">
        <f t="shared" ca="1" si="29"/>
        <v/>
      </c>
      <c r="BJ117" s="560" t="str">
        <f t="shared" ca="1" si="30"/>
        <v/>
      </c>
      <c r="BK117" s="560" t="str">
        <f t="shared" ca="1" si="31"/>
        <v/>
      </c>
      <c r="BL117" s="561" t="str">
        <f t="shared" ca="1" si="32"/>
        <v/>
      </c>
      <c r="BR117" s="1214"/>
      <c r="BS117" s="1214"/>
      <c r="BT117" s="1214"/>
      <c r="BU117" s="1214"/>
      <c r="BV117" s="1214"/>
      <c r="BW117" s="1214"/>
      <c r="BX117" s="1215"/>
      <c r="BY117" s="1215"/>
      <c r="BZ117" s="1215"/>
      <c r="CA117" s="1215"/>
      <c r="CB117" s="1214"/>
      <c r="CC117" s="1214"/>
      <c r="CD117" s="1214"/>
      <c r="CE117" s="1214"/>
      <c r="CF117" s="1214"/>
      <c r="CG117" s="1214"/>
      <c r="CH117" s="1214"/>
      <c r="CI117" s="1214"/>
      <c r="CJ117" s="1215"/>
      <c r="CK117" s="1215"/>
      <c r="CL117" s="1215"/>
      <c r="CM117" s="244"/>
      <c r="CN117" s="244"/>
      <c r="CO117" s="244"/>
      <c r="CP117" s="244"/>
      <c r="CV117" s="1528"/>
      <c r="CW117" s="1529"/>
      <c r="CX117" s="1560"/>
      <c r="CY117" s="1560"/>
      <c r="CZ117" s="1560"/>
      <c r="DA117" s="1560"/>
      <c r="DB117" s="1560"/>
      <c r="DC117" s="1560"/>
      <c r="DD117" s="2054"/>
      <c r="DE117" s="2055"/>
      <c r="DF117" s="2055"/>
      <c r="DG117" s="2056"/>
      <c r="DH117" s="1564"/>
      <c r="DI117" s="1564"/>
      <c r="DJ117" s="1564"/>
      <c r="DK117" s="1564"/>
      <c r="DL117" s="1564"/>
      <c r="DM117" s="1564"/>
      <c r="DN117" s="1564"/>
      <c r="DO117" s="1564"/>
      <c r="DP117" s="1564"/>
      <c r="DQ117" s="1564"/>
      <c r="DR117" s="1584"/>
    </row>
    <row r="118" spans="1:122" s="465" customFormat="1" ht="15" customHeight="1">
      <c r="A118" s="1760" t="str">
        <f>$BA118&amp;"."&amp;$BB118&amp;"."</f>
        <v>4.3.</v>
      </c>
      <c r="B118" s="1761"/>
      <c r="C118" s="1761"/>
      <c r="D118" s="685" t="s">
        <v>1816</v>
      </c>
      <c r="E118" s="685"/>
      <c r="F118" s="685"/>
      <c r="G118" s="676"/>
      <c r="H118" s="676"/>
      <c r="I118" s="676"/>
      <c r="J118" s="676"/>
      <c r="K118" s="676"/>
      <c r="L118" s="676"/>
      <c r="M118" s="685"/>
      <c r="N118" s="685"/>
      <c r="O118" s="685"/>
      <c r="P118" s="685"/>
      <c r="Q118" s="685"/>
      <c r="R118" s="685"/>
      <c r="S118" s="685"/>
      <c r="T118" s="685"/>
      <c r="U118" s="685"/>
      <c r="V118" s="685"/>
      <c r="W118" s="685"/>
      <c r="X118" s="685"/>
      <c r="Y118" s="685"/>
      <c r="Z118" s="685"/>
      <c r="AA118" s="685"/>
      <c r="AB118" s="685"/>
      <c r="AC118" s="685"/>
      <c r="AD118" s="685"/>
      <c r="AE118" s="685"/>
      <c r="AF118" s="685"/>
      <c r="AG118" s="685"/>
      <c r="AH118" s="685"/>
      <c r="AI118" s="685"/>
      <c r="AJ118" s="685"/>
      <c r="AK118" s="685"/>
      <c r="AL118" s="685"/>
      <c r="AM118" s="685"/>
      <c r="AN118" s="685"/>
      <c r="AO118" s="685"/>
      <c r="AP118" s="685"/>
      <c r="AQ118" s="685"/>
      <c r="AR118" s="685"/>
      <c r="AS118" s="685"/>
      <c r="AT118" s="685"/>
      <c r="AU118" s="685"/>
      <c r="AV118" s="685"/>
      <c r="AW118" s="685"/>
      <c r="AX118" s="685"/>
      <c r="AY118" s="854"/>
      <c r="AZ118" s="92"/>
      <c r="BA118" s="683">
        <f t="shared" si="38"/>
        <v>4</v>
      </c>
      <c r="BB118" s="683">
        <f t="shared" si="57"/>
        <v>3</v>
      </c>
      <c r="BC118" s="1098"/>
      <c r="BD118" s="192"/>
      <c r="BE118" s="192"/>
      <c r="BF118" s="192"/>
      <c r="BG118" s="559" t="str">
        <f t="shared" ca="1" si="27"/>
        <v/>
      </c>
      <c r="BH118" s="560" t="str">
        <f t="shared" ca="1" si="28"/>
        <v/>
      </c>
      <c r="BI118" s="560" t="str">
        <f t="shared" ca="1" si="29"/>
        <v/>
      </c>
      <c r="BJ118" s="560" t="str">
        <f t="shared" ca="1" si="30"/>
        <v/>
      </c>
      <c r="BK118" s="560" t="str">
        <f t="shared" ca="1" si="31"/>
        <v/>
      </c>
      <c r="BL118" s="561" t="str">
        <f t="shared" ca="1" si="32"/>
        <v/>
      </c>
      <c r="BR118" s="1214"/>
      <c r="BS118" s="1214"/>
      <c r="BT118" s="1214"/>
      <c r="BU118" s="1214"/>
      <c r="BV118" s="1214"/>
      <c r="BW118" s="1214"/>
      <c r="BX118" s="1215"/>
      <c r="BY118" s="1215"/>
      <c r="BZ118" s="1215"/>
      <c r="CA118" s="1215"/>
      <c r="CB118" s="1214"/>
      <c r="CC118" s="1214"/>
      <c r="CD118" s="1214"/>
      <c r="CE118" s="1214"/>
      <c r="CF118" s="1214"/>
      <c r="CG118" s="1214"/>
      <c r="CH118" s="1214"/>
      <c r="CI118" s="1214"/>
      <c r="CJ118" s="1215"/>
      <c r="CK118" s="1215"/>
      <c r="CL118" s="1215"/>
      <c r="CM118" s="244"/>
      <c r="CN118" s="244"/>
      <c r="CO118" s="244"/>
      <c r="CP118" s="244"/>
      <c r="CV118" s="1528"/>
      <c r="CW118" s="1529"/>
      <c r="CX118" s="1560"/>
      <c r="CY118" s="1560"/>
      <c r="CZ118" s="1560"/>
      <c r="DA118" s="1560"/>
      <c r="DB118" s="1560"/>
      <c r="DC118" s="1560"/>
      <c r="DD118" s="2054"/>
      <c r="DE118" s="2055"/>
      <c r="DF118" s="2055"/>
      <c r="DG118" s="2056"/>
      <c r="DH118" s="1564"/>
      <c r="DI118" s="1564"/>
      <c r="DJ118" s="1564"/>
      <c r="DK118" s="1564"/>
      <c r="DL118" s="1564"/>
      <c r="DM118" s="1564"/>
      <c r="DN118" s="1564"/>
      <c r="DO118" s="1564"/>
      <c r="DP118" s="1564"/>
      <c r="DQ118" s="1564"/>
      <c r="DR118" s="1584"/>
    </row>
    <row r="119" spans="1:122" s="465" customFormat="1" ht="15" customHeight="1">
      <c r="A119" s="1360"/>
      <c r="B119" s="1312"/>
      <c r="C119" s="1312"/>
      <c r="D119" s="263" t="s">
        <v>1817</v>
      </c>
      <c r="E119" s="469"/>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263"/>
      <c r="AC119" s="263"/>
      <c r="AD119" s="263"/>
      <c r="AE119" s="263"/>
      <c r="AF119" s="263"/>
      <c r="AG119" s="263"/>
      <c r="AH119" s="263"/>
      <c r="AI119" s="263"/>
      <c r="AJ119" s="263"/>
      <c r="AK119" s="263"/>
      <c r="AL119" s="263"/>
      <c r="AM119" s="263"/>
      <c r="AN119" s="263"/>
      <c r="AO119" s="263"/>
      <c r="AP119" s="263"/>
      <c r="AQ119" s="263"/>
      <c r="AR119" s="263"/>
      <c r="AS119" s="263"/>
      <c r="AT119" s="263"/>
      <c r="AU119" s="263"/>
      <c r="AV119" s="263"/>
      <c r="AW119" s="263"/>
      <c r="AX119" s="263"/>
      <c r="AY119" s="1130"/>
      <c r="BA119" s="192">
        <f t="shared" ref="BA119:BA124" si="58">BA118</f>
        <v>4</v>
      </c>
      <c r="BB119" s="192">
        <f t="shared" si="57"/>
        <v>3</v>
      </c>
      <c r="BC119" s="1098"/>
      <c r="BD119" s="192"/>
      <c r="BE119" s="192"/>
      <c r="BF119" s="192"/>
      <c r="BG119" s="559" t="str">
        <f t="shared" ca="1" si="27"/>
        <v/>
      </c>
      <c r="BH119" s="560" t="str">
        <f t="shared" ca="1" si="28"/>
        <v/>
      </c>
      <c r="BI119" s="560" t="str">
        <f t="shared" ca="1" si="29"/>
        <v/>
      </c>
      <c r="BJ119" s="560" t="str">
        <f t="shared" ca="1" si="30"/>
        <v/>
      </c>
      <c r="BK119" s="560" t="str">
        <f t="shared" ca="1" si="31"/>
        <v/>
      </c>
      <c r="BL119" s="561" t="str">
        <f t="shared" ca="1" si="32"/>
        <v/>
      </c>
      <c r="BW119" s="192"/>
      <c r="BX119" s="192"/>
      <c r="BY119" s="192"/>
      <c r="BZ119" s="192"/>
      <c r="CA119" s="192"/>
      <c r="CI119" s="1214"/>
      <c r="CJ119" s="1215"/>
      <c r="CK119" s="1215"/>
      <c r="CL119" s="1215"/>
      <c r="CM119" s="244"/>
      <c r="CN119" s="244"/>
      <c r="CO119" s="244"/>
      <c r="CP119" s="244"/>
      <c r="CQ119" s="244"/>
      <c r="CR119" s="244"/>
      <c r="CV119" s="1528"/>
      <c r="CW119" s="1529"/>
      <c r="CX119" s="1560"/>
      <c r="CY119" s="1560"/>
      <c r="CZ119" s="1560"/>
      <c r="DA119" s="1560"/>
      <c r="DB119" s="1560"/>
      <c r="DC119" s="1560"/>
      <c r="DD119" s="2054"/>
      <c r="DE119" s="2055"/>
      <c r="DF119" s="2055"/>
      <c r="DG119" s="2056"/>
      <c r="DH119" s="1564"/>
      <c r="DI119" s="1564"/>
      <c r="DJ119" s="1564"/>
      <c r="DK119" s="1564"/>
      <c r="DL119" s="1564"/>
      <c r="DM119" s="1564"/>
      <c r="DN119" s="1564"/>
      <c r="DO119" s="1564"/>
      <c r="DP119" s="1564"/>
      <c r="DQ119" s="1564"/>
      <c r="DR119" s="1584"/>
    </row>
    <row r="120" spans="1:122" s="465" customFormat="1" ht="15" customHeight="1">
      <c r="A120" s="1760" t="str">
        <f>$BA120&amp;"."&amp;$BB120&amp;"."&amp;$BC120&amp;"."</f>
        <v>4.3.1.</v>
      </c>
      <c r="B120" s="1761"/>
      <c r="C120" s="1761"/>
      <c r="D120" s="1761"/>
      <c r="E120" s="685" t="s">
        <v>1818</v>
      </c>
      <c r="F120" s="676"/>
      <c r="G120" s="676"/>
      <c r="H120" s="676"/>
      <c r="I120" s="676"/>
      <c r="J120" s="676"/>
      <c r="K120" s="676"/>
      <c r="L120" s="685"/>
      <c r="M120" s="685"/>
      <c r="N120" s="685"/>
      <c r="O120" s="685"/>
      <c r="P120" s="685"/>
      <c r="Q120" s="685"/>
      <c r="R120" s="685"/>
      <c r="S120" s="685"/>
      <c r="T120" s="685"/>
      <c r="U120" s="685"/>
      <c r="V120" s="685"/>
      <c r="W120" s="685"/>
      <c r="X120" s="685"/>
      <c r="Y120" s="685"/>
      <c r="Z120" s="685"/>
      <c r="AA120" s="685"/>
      <c r="AB120" s="685"/>
      <c r="AC120" s="685"/>
      <c r="AD120" s="685"/>
      <c r="AE120" s="685"/>
      <c r="AF120" s="685"/>
      <c r="AG120" s="685"/>
      <c r="AH120" s="685"/>
      <c r="AI120" s="685"/>
      <c r="AJ120" s="685"/>
      <c r="AK120" s="685"/>
      <c r="AL120" s="685"/>
      <c r="AM120" s="685"/>
      <c r="AN120" s="685"/>
      <c r="AO120" s="685"/>
      <c r="AP120" s="685"/>
      <c r="AQ120" s="685"/>
      <c r="AR120" s="685"/>
      <c r="AS120" s="685"/>
      <c r="AT120" s="685"/>
      <c r="AU120" s="685"/>
      <c r="AV120" s="685"/>
      <c r="AW120" s="685"/>
      <c r="AX120" s="685"/>
      <c r="AY120" s="854"/>
      <c r="AZ120" s="92"/>
      <c r="BA120" s="683">
        <f t="shared" si="58"/>
        <v>4</v>
      </c>
      <c r="BB120" s="683">
        <f t="shared" si="57"/>
        <v>3</v>
      </c>
      <c r="BC120" s="678">
        <f>BC119+1</f>
        <v>1</v>
      </c>
      <c r="BD120" s="1098"/>
      <c r="BE120" s="87"/>
      <c r="BF120" s="92"/>
      <c r="BG120" s="559" t="str">
        <f t="shared" ca="1" si="27"/>
        <v/>
      </c>
      <c r="BH120" s="560" t="str">
        <f t="shared" ca="1" si="28"/>
        <v/>
      </c>
      <c r="BI120" s="560" t="str">
        <f t="shared" ca="1" si="29"/>
        <v/>
      </c>
      <c r="BJ120" s="560" t="str">
        <f t="shared" ca="1" si="30"/>
        <v/>
      </c>
      <c r="BK120" s="560" t="str">
        <f t="shared" ca="1" si="31"/>
        <v/>
      </c>
      <c r="BL120" s="561" t="str">
        <f t="shared" ca="1" si="32"/>
        <v/>
      </c>
      <c r="BW120" s="192"/>
      <c r="BX120" s="192"/>
      <c r="BY120" s="192"/>
      <c r="BZ120" s="192"/>
      <c r="CA120" s="192"/>
      <c r="CI120" s="1214"/>
      <c r="CJ120" s="1214"/>
      <c r="CK120" s="1214"/>
      <c r="CL120" s="1215"/>
      <c r="CM120" s="244"/>
      <c r="CN120" s="244"/>
      <c r="CO120" s="244"/>
      <c r="CP120" s="244"/>
      <c r="CQ120" s="244"/>
      <c r="CR120" s="244"/>
      <c r="CV120" s="1528"/>
      <c r="CW120" s="1529"/>
      <c r="CX120" s="1560"/>
      <c r="CY120" s="1560"/>
      <c r="CZ120" s="1560"/>
      <c r="DA120" s="1560"/>
      <c r="DB120" s="1560"/>
      <c r="DC120" s="1560"/>
      <c r="DD120" s="2054"/>
      <c r="DE120" s="2055"/>
      <c r="DF120" s="2055"/>
      <c r="DG120" s="2056"/>
      <c r="DH120" s="1564"/>
      <c r="DI120" s="1564"/>
      <c r="DJ120" s="1564"/>
      <c r="DK120" s="1564"/>
      <c r="DL120" s="1564"/>
      <c r="DM120" s="1564"/>
      <c r="DN120" s="1564"/>
      <c r="DO120" s="1564"/>
      <c r="DP120" s="1564"/>
      <c r="DQ120" s="1564"/>
      <c r="DR120" s="1584"/>
    </row>
    <row r="121" spans="1:122" s="465" customFormat="1" ht="15" customHeight="1">
      <c r="A121" s="1360"/>
      <c r="B121" s="1312"/>
      <c r="C121" s="1312"/>
      <c r="D121" s="263"/>
      <c r="E121" s="263" t="s">
        <v>1811</v>
      </c>
      <c r="F121" s="263"/>
      <c r="G121" s="263"/>
      <c r="H121" s="263"/>
      <c r="I121" s="263"/>
      <c r="J121" s="263"/>
      <c r="K121" s="263"/>
      <c r="L121" s="263"/>
      <c r="M121" s="263"/>
      <c r="N121" s="263"/>
      <c r="O121" s="263"/>
      <c r="P121" s="263"/>
      <c r="Q121" s="263"/>
      <c r="R121" s="263"/>
      <c r="S121" s="263"/>
      <c r="T121" s="263"/>
      <c r="U121" s="263"/>
      <c r="V121" s="263"/>
      <c r="W121" s="263"/>
      <c r="X121" s="263"/>
      <c r="Y121" s="263"/>
      <c r="Z121" s="263"/>
      <c r="AA121" s="263"/>
      <c r="AB121" s="263"/>
      <c r="AC121" s="263"/>
      <c r="AD121" s="263"/>
      <c r="AE121" s="263"/>
      <c r="AF121" s="263"/>
      <c r="AG121" s="263"/>
      <c r="AH121" s="263"/>
      <c r="AI121" s="263"/>
      <c r="AJ121" s="263"/>
      <c r="AK121" s="263"/>
      <c r="AL121" s="263"/>
      <c r="AM121" s="263"/>
      <c r="AN121" s="263"/>
      <c r="AO121" s="263"/>
      <c r="AP121" s="263"/>
      <c r="AQ121" s="263"/>
      <c r="AR121" s="263"/>
      <c r="AS121" s="263"/>
      <c r="AT121" s="263"/>
      <c r="AU121" s="263"/>
      <c r="AV121" s="263"/>
      <c r="AW121" s="263"/>
      <c r="AX121" s="263"/>
      <c r="AY121" s="1130"/>
      <c r="BA121" s="192">
        <f t="shared" si="58"/>
        <v>4</v>
      </c>
      <c r="BB121" s="192">
        <f t="shared" si="57"/>
        <v>3</v>
      </c>
      <c r="BC121" s="192">
        <f>BC120</f>
        <v>1</v>
      </c>
      <c r="BD121" s="1098"/>
      <c r="BE121" s="192"/>
      <c r="BF121" s="192"/>
      <c r="BG121" s="559" t="str">
        <f t="shared" ca="1" si="27"/>
        <v/>
      </c>
      <c r="BH121" s="560" t="str">
        <f t="shared" ca="1" si="28"/>
        <v/>
      </c>
      <c r="BI121" s="560" t="str">
        <f t="shared" ca="1" si="29"/>
        <v/>
      </c>
      <c r="BJ121" s="560" t="str">
        <f t="shared" ca="1" si="30"/>
        <v/>
      </c>
      <c r="BK121" s="560" t="str">
        <f t="shared" ca="1" si="31"/>
        <v/>
      </c>
      <c r="BL121" s="561" t="str">
        <f t="shared" ca="1" si="32"/>
        <v/>
      </c>
      <c r="BW121" s="192"/>
      <c r="BX121" s="192"/>
      <c r="BY121" s="192"/>
      <c r="BZ121" s="192"/>
      <c r="CA121" s="192"/>
      <c r="CI121" s="1214"/>
      <c r="CJ121" s="1214"/>
      <c r="CK121" s="1214"/>
      <c r="CL121" s="1215"/>
      <c r="CM121" s="244"/>
      <c r="CN121" s="244"/>
      <c r="CO121" s="244"/>
      <c r="CP121" s="244"/>
      <c r="CQ121" s="244"/>
      <c r="CR121" s="244"/>
      <c r="CV121" s="1528"/>
      <c r="CW121" s="1529"/>
      <c r="CX121" s="1560"/>
      <c r="CY121" s="1560"/>
      <c r="CZ121" s="1560"/>
      <c r="DA121" s="1560"/>
      <c r="DB121" s="1560"/>
      <c r="DC121" s="1560"/>
      <c r="DD121" s="2054"/>
      <c r="DE121" s="2055"/>
      <c r="DF121" s="2055"/>
      <c r="DG121" s="2056"/>
      <c r="DH121" s="1564"/>
      <c r="DI121" s="1564"/>
      <c r="DJ121" s="1564"/>
      <c r="DK121" s="1564"/>
      <c r="DL121" s="1564"/>
      <c r="DM121" s="1564"/>
      <c r="DN121" s="1564"/>
      <c r="DO121" s="1564"/>
      <c r="DP121" s="1564"/>
      <c r="DQ121" s="1564"/>
      <c r="DR121" s="1584"/>
    </row>
    <row r="122" spans="1:122" s="465" customFormat="1" ht="15" customHeight="1">
      <c r="A122" s="1760" t="str">
        <f>$BA122&amp;"."&amp;$BB122&amp;"."&amp;$BC122&amp;"."</f>
        <v>4.3.2.</v>
      </c>
      <c r="B122" s="1761"/>
      <c r="C122" s="1761"/>
      <c r="D122" s="1761"/>
      <c r="E122" s="685" t="s">
        <v>1812</v>
      </c>
      <c r="F122" s="676"/>
      <c r="G122" s="676"/>
      <c r="H122" s="676"/>
      <c r="I122" s="676"/>
      <c r="J122" s="676"/>
      <c r="K122" s="676"/>
      <c r="L122" s="685"/>
      <c r="M122" s="685"/>
      <c r="N122" s="685"/>
      <c r="O122" s="685"/>
      <c r="P122" s="685"/>
      <c r="Q122" s="685"/>
      <c r="R122" s="685"/>
      <c r="S122" s="685"/>
      <c r="T122" s="685"/>
      <c r="U122" s="685"/>
      <c r="V122" s="685"/>
      <c r="W122" s="685"/>
      <c r="X122" s="685"/>
      <c r="Y122" s="685"/>
      <c r="Z122" s="685"/>
      <c r="AA122" s="685"/>
      <c r="AB122" s="685"/>
      <c r="AC122" s="685"/>
      <c r="AD122" s="685"/>
      <c r="AE122" s="685"/>
      <c r="AF122" s="685"/>
      <c r="AG122" s="685"/>
      <c r="AH122" s="685"/>
      <c r="AI122" s="685"/>
      <c r="AJ122" s="685"/>
      <c r="AK122" s="685"/>
      <c r="AL122" s="685"/>
      <c r="AM122" s="685"/>
      <c r="AN122" s="685"/>
      <c r="AO122" s="685"/>
      <c r="AP122" s="685"/>
      <c r="AQ122" s="685"/>
      <c r="AR122" s="685"/>
      <c r="AS122" s="685"/>
      <c r="AT122" s="685"/>
      <c r="AU122" s="685"/>
      <c r="AV122" s="685"/>
      <c r="AW122" s="685"/>
      <c r="AX122" s="685"/>
      <c r="AY122" s="854"/>
      <c r="AZ122" s="92"/>
      <c r="BA122" s="683">
        <f t="shared" si="58"/>
        <v>4</v>
      </c>
      <c r="BB122" s="683">
        <f t="shared" si="57"/>
        <v>3</v>
      </c>
      <c r="BC122" s="678">
        <f>BC121+1</f>
        <v>2</v>
      </c>
      <c r="BD122" s="1098"/>
      <c r="BE122" s="87"/>
      <c r="BF122" s="92"/>
      <c r="BG122" s="559" t="str">
        <f t="shared" ca="1" si="27"/>
        <v/>
      </c>
      <c r="BH122" s="560" t="str">
        <f t="shared" ca="1" si="28"/>
        <v/>
      </c>
      <c r="BI122" s="560" t="str">
        <f t="shared" ca="1" si="29"/>
        <v/>
      </c>
      <c r="BJ122" s="560" t="str">
        <f t="shared" ca="1" si="30"/>
        <v/>
      </c>
      <c r="BK122" s="560" t="str">
        <f t="shared" ca="1" si="31"/>
        <v/>
      </c>
      <c r="BL122" s="561" t="str">
        <f t="shared" ca="1" si="32"/>
        <v/>
      </c>
      <c r="BW122" s="192"/>
      <c r="BX122" s="192"/>
      <c r="CI122" s="1214"/>
      <c r="CJ122" s="1214"/>
      <c r="CK122" s="1214"/>
      <c r="CL122" s="1215"/>
      <c r="CM122" s="244"/>
      <c r="CN122" s="244"/>
      <c r="CO122" s="244"/>
      <c r="CP122" s="244"/>
      <c r="CQ122" s="244"/>
      <c r="CR122" s="244"/>
      <c r="CV122" s="1528" t="s">
        <v>2291</v>
      </c>
      <c r="CW122" s="1529"/>
      <c r="CX122" s="1560"/>
      <c r="CY122" s="1560"/>
      <c r="CZ122" s="1560"/>
      <c r="DA122" s="1560"/>
      <c r="DB122" s="1560"/>
      <c r="DC122" s="1560"/>
      <c r="DD122" s="2054">
        <v>44644</v>
      </c>
      <c r="DE122" s="2055"/>
      <c r="DF122" s="2055"/>
      <c r="DG122" s="2056"/>
      <c r="DH122" s="1564"/>
      <c r="DI122" s="1564"/>
      <c r="DJ122" s="1564"/>
      <c r="DK122" s="1564"/>
      <c r="DL122" s="1564"/>
      <c r="DM122" s="1564"/>
      <c r="DN122" s="1564"/>
      <c r="DO122" s="1564"/>
      <c r="DP122" s="1564"/>
      <c r="DQ122" s="1564"/>
      <c r="DR122" s="1584"/>
    </row>
    <row r="123" spans="1:122" s="465" customFormat="1" ht="15" customHeight="1">
      <c r="A123" s="1360"/>
      <c r="B123" s="1312"/>
      <c r="C123" s="1312"/>
      <c r="D123" s="263"/>
      <c r="E123" s="263" t="s">
        <v>1813</v>
      </c>
      <c r="F123" s="263"/>
      <c r="G123" s="263"/>
      <c r="H123" s="263"/>
      <c r="I123" s="263"/>
      <c r="J123" s="263"/>
      <c r="K123" s="263"/>
      <c r="L123" s="263"/>
      <c r="M123" s="263"/>
      <c r="N123" s="263"/>
      <c r="O123" s="263"/>
      <c r="P123" s="263"/>
      <c r="Q123" s="263"/>
      <c r="R123" s="263"/>
      <c r="S123" s="263"/>
      <c r="T123" s="263"/>
      <c r="U123" s="263"/>
      <c r="V123" s="263"/>
      <c r="W123" s="263"/>
      <c r="X123" s="263"/>
      <c r="Y123" s="263"/>
      <c r="Z123" s="263"/>
      <c r="AA123" s="263"/>
      <c r="AB123" s="263"/>
      <c r="AC123" s="263"/>
      <c r="AD123" s="263"/>
      <c r="AE123" s="263"/>
      <c r="AF123" s="263"/>
      <c r="AG123" s="263"/>
      <c r="AH123" s="263"/>
      <c r="AI123" s="263"/>
      <c r="AJ123" s="263"/>
      <c r="AK123" s="263"/>
      <c r="AL123" s="263"/>
      <c r="AM123" s="263"/>
      <c r="AN123" s="263"/>
      <c r="AO123" s="263"/>
      <c r="AP123" s="263"/>
      <c r="AQ123" s="263"/>
      <c r="AR123" s="263"/>
      <c r="AS123" s="263"/>
      <c r="AT123" s="263"/>
      <c r="AU123" s="263"/>
      <c r="AV123" s="263"/>
      <c r="AW123" s="263"/>
      <c r="AX123" s="263"/>
      <c r="AY123" s="1130"/>
      <c r="BA123" s="192">
        <f t="shared" si="58"/>
        <v>4</v>
      </c>
      <c r="BB123" s="192">
        <f t="shared" ref="BB123:BC126" si="59">BB122</f>
        <v>3</v>
      </c>
      <c r="BC123" s="1098">
        <f t="shared" si="59"/>
        <v>2</v>
      </c>
      <c r="BD123" s="1098"/>
      <c r="BE123" s="192"/>
      <c r="BF123" s="192"/>
      <c r="BG123" s="559" t="str">
        <f t="shared" ca="1" si="27"/>
        <v/>
      </c>
      <c r="BH123" s="560" t="str">
        <f t="shared" ca="1" si="28"/>
        <v/>
      </c>
      <c r="BI123" s="560" t="str">
        <f t="shared" ca="1" si="29"/>
        <v/>
      </c>
      <c r="BJ123" s="560" t="str">
        <f t="shared" ca="1" si="30"/>
        <v/>
      </c>
      <c r="BK123" s="560" t="str">
        <f t="shared" ca="1" si="31"/>
        <v/>
      </c>
      <c r="BL123" s="561" t="str">
        <f t="shared" ca="1" si="32"/>
        <v/>
      </c>
      <c r="BW123" s="192"/>
      <c r="CC123" s="94"/>
      <c r="CD123" s="94"/>
      <c r="CE123" s="94"/>
      <c r="CI123" s="1214"/>
      <c r="CJ123" s="1215"/>
      <c r="CK123" s="1215"/>
      <c r="CL123" s="1215"/>
      <c r="CM123" s="244"/>
      <c r="CN123" s="244"/>
      <c r="CO123" s="244"/>
      <c r="CP123" s="244"/>
      <c r="CQ123" s="244"/>
      <c r="CR123" s="244"/>
      <c r="CV123" s="1528"/>
      <c r="CW123" s="1529"/>
      <c r="CX123" s="1560"/>
      <c r="CY123" s="1560"/>
      <c r="CZ123" s="1560"/>
      <c r="DA123" s="1560"/>
      <c r="DB123" s="1560"/>
      <c r="DC123" s="1560"/>
      <c r="DD123" s="2054"/>
      <c r="DE123" s="2055"/>
      <c r="DF123" s="2055"/>
      <c r="DG123" s="2056"/>
      <c r="DH123" s="1564"/>
      <c r="DI123" s="1564"/>
      <c r="DJ123" s="1564"/>
      <c r="DK123" s="1564"/>
      <c r="DL123" s="1564"/>
      <c r="DM123" s="1564"/>
      <c r="DN123" s="1564"/>
      <c r="DO123" s="1564"/>
      <c r="DP123" s="1564"/>
      <c r="DQ123" s="1564"/>
      <c r="DR123" s="1584"/>
    </row>
    <row r="124" spans="1:122" s="465" customFormat="1" ht="15" customHeight="1">
      <c r="A124" s="1090"/>
      <c r="B124" s="1091"/>
      <c r="C124" s="1091"/>
      <c r="D124" s="469"/>
      <c r="E124" s="978" t="s">
        <v>103</v>
      </c>
      <c r="F124" s="979"/>
      <c r="G124" s="979"/>
      <c r="H124" s="979"/>
      <c r="I124" s="979"/>
      <c r="J124" s="979"/>
      <c r="K124" s="979"/>
      <c r="L124" s="980"/>
      <c r="M124" s="1290" t="s">
        <v>558</v>
      </c>
      <c r="N124" s="1291"/>
      <c r="O124" s="266" t="str">
        <f>"("&amp;VLOOKUP(M124,[1]processing_log!$B$37:$Y$105,4,FALSE)&amp;" - "&amp;VLOOKUP(M124,[1]processing_log!$B$37:$Y$105,21,FALSE)&amp;VLOOKUP(M124,[1]processing_log!$B$37:$Y$105,24,FALSE)&amp;")"</f>
        <v>(処理 - 終了)</v>
      </c>
      <c r="P124" s="1291"/>
      <c r="Q124" s="1291"/>
      <c r="R124" s="1291"/>
      <c r="S124" s="1291"/>
      <c r="T124" s="1291"/>
      <c r="U124" s="1291"/>
      <c r="V124" s="1291"/>
      <c r="W124" s="1291"/>
      <c r="X124" s="1291"/>
      <c r="Y124" s="1291"/>
      <c r="Z124" s="1291"/>
      <c r="AA124" s="1291"/>
      <c r="AB124" s="1291"/>
      <c r="AC124" s="1291"/>
      <c r="AD124" s="1291"/>
      <c r="AE124" s="1291"/>
      <c r="AF124" s="1291"/>
      <c r="AG124" s="1291"/>
      <c r="AH124" s="1291"/>
      <c r="AI124" s="1291"/>
      <c r="AJ124" s="1291"/>
      <c r="AK124" s="1291"/>
      <c r="AL124" s="1291"/>
      <c r="AM124" s="1291"/>
      <c r="AN124" s="1291"/>
      <c r="AO124" s="1291"/>
      <c r="AP124" s="1291"/>
      <c r="AQ124" s="1291"/>
      <c r="AR124" s="1291"/>
      <c r="AS124" s="1291"/>
      <c r="AT124" s="1291"/>
      <c r="AU124" s="1291"/>
      <c r="AV124" s="1291"/>
      <c r="AW124" s="1291"/>
      <c r="AX124" s="1292"/>
      <c r="AY124" s="1293"/>
      <c r="AZ124" s="1089"/>
      <c r="BA124" s="1220">
        <f t="shared" si="58"/>
        <v>4</v>
      </c>
      <c r="BB124" s="1220">
        <f t="shared" si="59"/>
        <v>3</v>
      </c>
      <c r="BC124" s="1220">
        <f t="shared" si="59"/>
        <v>2</v>
      </c>
      <c r="BD124" s="1098"/>
      <c r="BE124" s="1089"/>
      <c r="BF124" s="1089"/>
      <c r="BG124" s="559" t="str">
        <f t="shared" ca="1" si="27"/>
        <v/>
      </c>
      <c r="BH124" s="560" t="str">
        <f t="shared" ca="1" si="28"/>
        <v/>
      </c>
      <c r="BI124" s="560" t="str">
        <f t="shared" ca="1" si="29"/>
        <v/>
      </c>
      <c r="BJ124" s="560" t="str">
        <f t="shared" ca="1" si="30"/>
        <v/>
      </c>
      <c r="BK124" s="560" t="str">
        <f t="shared" ca="1" si="31"/>
        <v/>
      </c>
      <c r="BL124" s="561" t="str">
        <f t="shared" ca="1" si="32"/>
        <v/>
      </c>
      <c r="BW124" s="192"/>
      <c r="BY124" s="94"/>
      <c r="BZ124" s="94"/>
      <c r="CA124" s="94"/>
      <c r="CB124" s="94"/>
      <c r="CJ124" s="192"/>
      <c r="CK124" s="192"/>
      <c r="CL124" s="1215"/>
      <c r="CM124" s="244"/>
      <c r="CN124" s="244"/>
      <c r="CO124" s="1215"/>
      <c r="CP124" s="244"/>
      <c r="CQ124" s="244"/>
      <c r="CR124" s="244"/>
      <c r="CV124" s="1528"/>
      <c r="CW124" s="1529"/>
      <c r="CX124" s="1560"/>
      <c r="CY124" s="1560"/>
      <c r="CZ124" s="1560"/>
      <c r="DA124" s="1560"/>
      <c r="DB124" s="1560"/>
      <c r="DC124" s="1560"/>
      <c r="DD124" s="2054"/>
      <c r="DE124" s="2055"/>
      <c r="DF124" s="2055"/>
      <c r="DG124" s="2056"/>
      <c r="DH124" s="1564"/>
      <c r="DI124" s="1564"/>
      <c r="DJ124" s="1564"/>
      <c r="DK124" s="1564"/>
      <c r="DL124" s="1564"/>
      <c r="DM124" s="1564"/>
      <c r="DN124" s="1564"/>
      <c r="DO124" s="1564"/>
      <c r="DP124" s="1564"/>
      <c r="DQ124" s="1564"/>
      <c r="DR124" s="1584"/>
    </row>
    <row r="125" spans="1:122" s="465" customFormat="1" ht="15" customHeight="1">
      <c r="A125" s="1090"/>
      <c r="B125" s="1091"/>
      <c r="C125" s="1091"/>
      <c r="D125" s="469"/>
      <c r="E125" s="984" t="s">
        <v>104</v>
      </c>
      <c r="F125" s="985"/>
      <c r="G125" s="985"/>
      <c r="H125" s="985"/>
      <c r="I125" s="985"/>
      <c r="J125" s="985"/>
      <c r="K125" s="985"/>
      <c r="L125" s="986"/>
      <c r="M125" s="1294" t="s">
        <v>2297</v>
      </c>
      <c r="N125" s="1295"/>
      <c r="O125" s="1295"/>
      <c r="P125" s="1295"/>
      <c r="Q125" s="1295"/>
      <c r="R125" s="1295"/>
      <c r="S125" s="1295"/>
      <c r="T125" s="1295"/>
      <c r="U125" s="1295"/>
      <c r="V125" s="1295"/>
      <c r="W125" s="1295"/>
      <c r="X125" s="1295"/>
      <c r="Y125" s="1295"/>
      <c r="Z125" s="1295"/>
      <c r="AA125" s="1295"/>
      <c r="AB125" s="1295"/>
      <c r="AC125" s="1295"/>
      <c r="AD125" s="1295"/>
      <c r="AE125" s="1295"/>
      <c r="AF125" s="1295"/>
      <c r="AG125" s="1295"/>
      <c r="AH125" s="1295"/>
      <c r="AI125" s="1295"/>
      <c r="AJ125" s="1295"/>
      <c r="AK125" s="1295"/>
      <c r="AL125" s="1295"/>
      <c r="AM125" s="1295"/>
      <c r="AN125" s="1295"/>
      <c r="AO125" s="1295"/>
      <c r="AP125" s="1295"/>
      <c r="AQ125" s="1295"/>
      <c r="AR125" s="1295"/>
      <c r="AS125" s="1295"/>
      <c r="AT125" s="1295"/>
      <c r="AU125" s="1295"/>
      <c r="AV125" s="1295"/>
      <c r="AW125" s="1295"/>
      <c r="AX125" s="1296"/>
      <c r="AY125" s="1293"/>
      <c r="AZ125" s="1089"/>
      <c r="BA125" s="1220">
        <f t="shared" ref="BA125:BB130" si="60">BA124</f>
        <v>4</v>
      </c>
      <c r="BB125" s="1220">
        <f t="shared" si="59"/>
        <v>3</v>
      </c>
      <c r="BC125" s="1220">
        <f t="shared" si="59"/>
        <v>2</v>
      </c>
      <c r="BD125" s="1098"/>
      <c r="BE125" s="1089"/>
      <c r="BF125" s="1089"/>
      <c r="BG125" s="559" t="str">
        <f t="shared" ca="1" si="27"/>
        <v/>
      </c>
      <c r="BH125" s="560" t="str">
        <f t="shared" ca="1" si="28"/>
        <v/>
      </c>
      <c r="BI125" s="560" t="str">
        <f t="shared" ca="1" si="29"/>
        <v/>
      </c>
      <c r="BJ125" s="560" t="str">
        <f t="shared" ca="1" si="30"/>
        <v/>
      </c>
      <c r="BK125" s="560" t="str">
        <f t="shared" ca="1" si="31"/>
        <v/>
      </c>
      <c r="BL125" s="561" t="str">
        <f t="shared" ca="1" si="32"/>
        <v/>
      </c>
      <c r="BX125" s="192"/>
      <c r="BY125" s="192"/>
      <c r="BZ125" s="192"/>
      <c r="CA125" s="192"/>
      <c r="CJ125" s="192"/>
      <c r="CK125" s="192"/>
      <c r="CL125" s="1215"/>
      <c r="CM125" s="1215"/>
      <c r="CN125" s="1215"/>
      <c r="CO125" s="1215"/>
      <c r="CP125" s="244"/>
      <c r="CQ125" s="244"/>
      <c r="CR125" s="244"/>
      <c r="CV125" s="1528"/>
      <c r="CW125" s="1529"/>
      <c r="CX125" s="1560"/>
      <c r="CY125" s="1560"/>
      <c r="CZ125" s="1560"/>
      <c r="DA125" s="1560"/>
      <c r="DB125" s="1560"/>
      <c r="DC125" s="1560"/>
      <c r="DD125" s="2054"/>
      <c r="DE125" s="2055"/>
      <c r="DF125" s="2055"/>
      <c r="DG125" s="2056"/>
      <c r="DH125" s="1564"/>
      <c r="DI125" s="1564"/>
      <c r="DJ125" s="1564"/>
      <c r="DK125" s="1564"/>
      <c r="DL125" s="1564"/>
      <c r="DM125" s="1564"/>
      <c r="DN125" s="1564"/>
      <c r="DO125" s="1564"/>
      <c r="DP125" s="1564"/>
      <c r="DQ125" s="1564"/>
      <c r="DR125" s="1584"/>
    </row>
    <row r="126" spans="1:122" s="465" customFormat="1" ht="15" customHeight="1">
      <c r="A126" s="1760" t="str">
        <f>$BA126&amp;"."&amp;$BB126&amp;"."&amp;$BC126&amp;"."</f>
        <v>4.3.3.</v>
      </c>
      <c r="B126" s="1761"/>
      <c r="C126" s="1761"/>
      <c r="D126" s="1761"/>
      <c r="E126" s="685" t="s">
        <v>1819</v>
      </c>
      <c r="F126" s="676"/>
      <c r="G126" s="676"/>
      <c r="H126" s="676"/>
      <c r="I126" s="676"/>
      <c r="J126" s="676"/>
      <c r="K126" s="676"/>
      <c r="L126" s="685"/>
      <c r="M126" s="685"/>
      <c r="N126" s="685"/>
      <c r="O126" s="685"/>
      <c r="P126" s="685"/>
      <c r="Q126" s="685"/>
      <c r="R126" s="685"/>
      <c r="S126" s="685"/>
      <c r="T126" s="685"/>
      <c r="U126" s="685"/>
      <c r="V126" s="685"/>
      <c r="W126" s="685"/>
      <c r="X126" s="685"/>
      <c r="Y126" s="685"/>
      <c r="Z126" s="685"/>
      <c r="AA126" s="685"/>
      <c r="AB126" s="685"/>
      <c r="AC126" s="685"/>
      <c r="AD126" s="685"/>
      <c r="AE126" s="685"/>
      <c r="AF126" s="685"/>
      <c r="AG126" s="685"/>
      <c r="AH126" s="685"/>
      <c r="AI126" s="685"/>
      <c r="AJ126" s="685"/>
      <c r="AK126" s="685"/>
      <c r="AL126" s="685"/>
      <c r="AM126" s="685"/>
      <c r="AN126" s="685"/>
      <c r="AO126" s="685"/>
      <c r="AP126" s="685"/>
      <c r="AQ126" s="685"/>
      <c r="AR126" s="685"/>
      <c r="AS126" s="685"/>
      <c r="AT126" s="685"/>
      <c r="AU126" s="685"/>
      <c r="AV126" s="685"/>
      <c r="AW126" s="685"/>
      <c r="AX126" s="685"/>
      <c r="AY126" s="854"/>
      <c r="AZ126" s="92"/>
      <c r="BA126" s="683">
        <f t="shared" si="60"/>
        <v>4</v>
      </c>
      <c r="BB126" s="683">
        <f t="shared" si="59"/>
        <v>3</v>
      </c>
      <c r="BC126" s="678">
        <f>BC125+1</f>
        <v>3</v>
      </c>
      <c r="BD126" s="1098"/>
      <c r="BE126" s="87"/>
      <c r="BF126" s="92"/>
      <c r="BG126" s="559" t="str">
        <f t="shared" ca="1" si="27"/>
        <v/>
      </c>
      <c r="BH126" s="560" t="str">
        <f t="shared" ca="1" si="28"/>
        <v/>
      </c>
      <c r="BI126" s="560" t="str">
        <f t="shared" ca="1" si="29"/>
        <v/>
      </c>
      <c r="BJ126" s="560" t="str">
        <f t="shared" ca="1" si="30"/>
        <v/>
      </c>
      <c r="BK126" s="560" t="str">
        <f t="shared" ca="1" si="31"/>
        <v/>
      </c>
      <c r="BL126" s="561" t="str">
        <f t="shared" ca="1" si="32"/>
        <v/>
      </c>
      <c r="BX126" s="192"/>
      <c r="BY126" s="192"/>
      <c r="BZ126" s="192"/>
      <c r="CA126" s="192"/>
      <c r="CJ126" s="192"/>
      <c r="CK126" s="192"/>
      <c r="CL126" s="1215"/>
      <c r="CM126" s="1215"/>
      <c r="CN126" s="1215"/>
      <c r="CO126" s="1215"/>
      <c r="CP126" s="244"/>
      <c r="CQ126" s="244"/>
      <c r="CR126" s="244"/>
      <c r="CV126" s="1528" t="s">
        <v>2291</v>
      </c>
      <c r="CW126" s="1529"/>
      <c r="CX126" s="1560"/>
      <c r="CY126" s="1560"/>
      <c r="CZ126" s="1560"/>
      <c r="DA126" s="1560"/>
      <c r="DB126" s="1560"/>
      <c r="DC126" s="1560"/>
      <c r="DD126" s="2054">
        <v>44644</v>
      </c>
      <c r="DE126" s="2055"/>
      <c r="DF126" s="2055"/>
      <c r="DG126" s="2056"/>
      <c r="DH126" s="1564"/>
      <c r="DI126" s="1564"/>
      <c r="DJ126" s="1564"/>
      <c r="DK126" s="1564"/>
      <c r="DL126" s="1564"/>
      <c r="DM126" s="1564"/>
      <c r="DN126" s="1564"/>
      <c r="DO126" s="1564"/>
      <c r="DP126" s="1564"/>
      <c r="DQ126" s="1564"/>
      <c r="DR126" s="1584"/>
    </row>
    <row r="127" spans="1:122" s="465" customFormat="1" ht="15" customHeight="1">
      <c r="A127" s="1360"/>
      <c r="B127" s="1312"/>
      <c r="C127" s="1312"/>
      <c r="D127" s="263"/>
      <c r="E127" s="263" t="s">
        <v>1820</v>
      </c>
      <c r="F127" s="263"/>
      <c r="G127" s="263"/>
      <c r="H127" s="263"/>
      <c r="I127" s="263"/>
      <c r="J127" s="263"/>
      <c r="K127" s="263"/>
      <c r="L127" s="263"/>
      <c r="M127" s="263"/>
      <c r="N127" s="263"/>
      <c r="O127" s="263"/>
      <c r="P127" s="263"/>
      <c r="Q127" s="263"/>
      <c r="R127" s="263"/>
      <c r="S127" s="263"/>
      <c r="T127" s="263"/>
      <c r="U127" s="263"/>
      <c r="V127" s="263"/>
      <c r="W127" s="263"/>
      <c r="X127" s="263"/>
      <c r="Y127" s="263"/>
      <c r="Z127" s="263"/>
      <c r="AA127" s="263"/>
      <c r="AB127" s="263"/>
      <c r="AC127" s="263"/>
      <c r="AD127" s="263"/>
      <c r="AE127" s="263"/>
      <c r="AF127" s="263"/>
      <c r="AG127" s="263"/>
      <c r="AH127" s="263"/>
      <c r="AI127" s="263"/>
      <c r="AJ127" s="263"/>
      <c r="AK127" s="263"/>
      <c r="AL127" s="263"/>
      <c r="AM127" s="263"/>
      <c r="AN127" s="263"/>
      <c r="AO127" s="263"/>
      <c r="AP127" s="263"/>
      <c r="AQ127" s="263"/>
      <c r="AR127" s="263"/>
      <c r="AS127" s="263"/>
      <c r="AT127" s="263"/>
      <c r="AU127" s="263"/>
      <c r="AV127" s="263"/>
      <c r="AW127" s="263"/>
      <c r="AX127" s="263"/>
      <c r="AY127" s="1130"/>
      <c r="BA127" s="192">
        <f t="shared" si="60"/>
        <v>4</v>
      </c>
      <c r="BB127" s="192">
        <f>BB126</f>
        <v>3</v>
      </c>
      <c r="BC127" s="1098">
        <f>BC126</f>
        <v>3</v>
      </c>
      <c r="BD127" s="1098"/>
      <c r="BE127" s="192"/>
      <c r="BF127" s="192"/>
      <c r="BG127" s="559" t="str">
        <f t="shared" ca="1" si="27"/>
        <v/>
      </c>
      <c r="BH127" s="560" t="str">
        <f t="shared" ca="1" si="28"/>
        <v/>
      </c>
      <c r="BI127" s="560" t="str">
        <f t="shared" ca="1" si="29"/>
        <v/>
      </c>
      <c r="BJ127" s="560" t="str">
        <f t="shared" ca="1" si="30"/>
        <v/>
      </c>
      <c r="BK127" s="560" t="str">
        <f t="shared" ca="1" si="31"/>
        <v/>
      </c>
      <c r="BL127" s="561" t="str">
        <f t="shared" ca="1" si="32"/>
        <v/>
      </c>
      <c r="BW127" s="192"/>
      <c r="BX127" s="192"/>
      <c r="BY127" s="192"/>
      <c r="BZ127" s="192"/>
      <c r="CA127" s="192"/>
      <c r="CJ127" s="192"/>
      <c r="CK127" s="192"/>
      <c r="CL127" s="1215"/>
      <c r="CM127" s="1215"/>
      <c r="CN127" s="1215"/>
      <c r="CO127" s="1215"/>
      <c r="CP127" s="244"/>
      <c r="CQ127" s="244"/>
      <c r="CR127" s="244"/>
      <c r="CV127" s="1528"/>
      <c r="CW127" s="1529"/>
      <c r="CX127" s="1560"/>
      <c r="CY127" s="1560"/>
      <c r="CZ127" s="1560"/>
      <c r="DA127" s="1560"/>
      <c r="DB127" s="1560"/>
      <c r="DC127" s="1560"/>
      <c r="DD127" s="2054"/>
      <c r="DE127" s="2055"/>
      <c r="DF127" s="2055"/>
      <c r="DG127" s="2056"/>
      <c r="DH127" s="1564"/>
      <c r="DI127" s="1564"/>
      <c r="DJ127" s="1564"/>
      <c r="DK127" s="1564"/>
      <c r="DL127" s="1564"/>
      <c r="DM127" s="1564"/>
      <c r="DN127" s="1564"/>
      <c r="DO127" s="1564"/>
      <c r="DP127" s="1564"/>
      <c r="DQ127" s="1564"/>
      <c r="DR127" s="1584"/>
    </row>
    <row r="128" spans="1:122" s="465" customFormat="1" ht="15" customHeight="1">
      <c r="A128" s="1090"/>
      <c r="B128" s="1091"/>
      <c r="C128" s="1091"/>
      <c r="D128" s="469"/>
      <c r="E128" s="1361" t="s">
        <v>545</v>
      </c>
      <c r="F128" s="1362"/>
      <c r="G128" s="1362"/>
      <c r="H128" s="1362"/>
      <c r="I128" s="1362"/>
      <c r="J128" s="1362"/>
      <c r="K128" s="1362"/>
      <c r="L128" s="1363"/>
      <c r="M128" s="1364" t="s">
        <v>2296</v>
      </c>
      <c r="N128" s="1365"/>
      <c r="O128" s="464"/>
      <c r="P128" s="1365"/>
      <c r="Q128" s="1365"/>
      <c r="R128" s="1365"/>
      <c r="S128" s="1365"/>
      <c r="T128" s="1365"/>
      <c r="U128" s="1365"/>
      <c r="V128" s="1365"/>
      <c r="W128" s="1365"/>
      <c r="X128" s="1365"/>
      <c r="Y128" s="1365"/>
      <c r="Z128" s="1365"/>
      <c r="AA128" s="1365"/>
      <c r="AB128" s="1365"/>
      <c r="AC128" s="1365"/>
      <c r="AD128" s="1365"/>
      <c r="AE128" s="1365"/>
      <c r="AF128" s="1365"/>
      <c r="AG128" s="1365"/>
      <c r="AH128" s="1365"/>
      <c r="AI128" s="1365"/>
      <c r="AJ128" s="1365"/>
      <c r="AK128" s="1365"/>
      <c r="AL128" s="1365"/>
      <c r="AM128" s="1365"/>
      <c r="AN128" s="1365"/>
      <c r="AO128" s="1365"/>
      <c r="AP128" s="1365"/>
      <c r="AQ128" s="1365"/>
      <c r="AR128" s="1365"/>
      <c r="AS128" s="1365"/>
      <c r="AT128" s="1365"/>
      <c r="AU128" s="1365"/>
      <c r="AV128" s="1365"/>
      <c r="AW128" s="1365"/>
      <c r="AX128" s="1366"/>
      <c r="AY128" s="1293"/>
      <c r="AZ128" s="1089"/>
      <c r="BA128" s="1220">
        <f t="shared" si="60"/>
        <v>4</v>
      </c>
      <c r="BB128" s="1220">
        <f>BB127</f>
        <v>3</v>
      </c>
      <c r="BC128" s="1220">
        <f>BC127</f>
        <v>3</v>
      </c>
      <c r="BD128" s="1098"/>
      <c r="BE128" s="1089"/>
      <c r="BF128" s="1089"/>
      <c r="BG128" s="559" t="str">
        <f t="shared" ca="1" si="27"/>
        <v/>
      </c>
      <c r="BH128" s="560" t="str">
        <f t="shared" ca="1" si="28"/>
        <v/>
      </c>
      <c r="BI128" s="560" t="str">
        <f t="shared" ca="1" si="29"/>
        <v/>
      </c>
      <c r="BJ128" s="560" t="str">
        <f t="shared" ca="1" si="30"/>
        <v/>
      </c>
      <c r="BK128" s="560" t="str">
        <f t="shared" ca="1" si="31"/>
        <v/>
      </c>
      <c r="BL128" s="561" t="str">
        <f t="shared" ca="1" si="32"/>
        <v/>
      </c>
      <c r="BW128" s="192"/>
      <c r="BX128" s="192"/>
      <c r="BY128" s="192"/>
      <c r="BZ128" s="192"/>
      <c r="CA128" s="192"/>
      <c r="CL128" s="1215"/>
      <c r="CM128" s="1215"/>
      <c r="CN128" s="1215"/>
      <c r="CO128" s="1215"/>
      <c r="CP128" s="244"/>
      <c r="CQ128" s="244"/>
      <c r="CR128" s="244"/>
      <c r="CV128" s="1528"/>
      <c r="CW128" s="1529"/>
      <c r="CX128" s="1560"/>
      <c r="CY128" s="1560"/>
      <c r="CZ128" s="1560"/>
      <c r="DA128" s="1560"/>
      <c r="DB128" s="1560"/>
      <c r="DC128" s="1560"/>
      <c r="DD128" s="2054"/>
      <c r="DE128" s="2055"/>
      <c r="DF128" s="2055"/>
      <c r="DG128" s="2056"/>
      <c r="DH128" s="1564"/>
      <c r="DI128" s="1564"/>
      <c r="DJ128" s="1564"/>
      <c r="DK128" s="1564"/>
      <c r="DL128" s="1564"/>
      <c r="DM128" s="1564"/>
      <c r="DN128" s="1564"/>
      <c r="DO128" s="1564"/>
      <c r="DP128" s="1564"/>
      <c r="DQ128" s="1564"/>
      <c r="DR128" s="1584"/>
    </row>
    <row r="129" spans="1:122" s="465" customFormat="1" ht="15" customHeight="1">
      <c r="A129" s="1760" t="str">
        <f>$BA129&amp;"."&amp;$BB129&amp;"."</f>
        <v>4.4.</v>
      </c>
      <c r="B129" s="1761"/>
      <c r="C129" s="1761"/>
      <c r="D129" s="685" t="s">
        <v>1821</v>
      </c>
      <c r="E129" s="685"/>
      <c r="F129" s="685"/>
      <c r="G129" s="676"/>
      <c r="H129" s="676"/>
      <c r="I129" s="676"/>
      <c r="J129" s="676"/>
      <c r="K129" s="676"/>
      <c r="L129" s="676"/>
      <c r="M129" s="685"/>
      <c r="N129" s="685"/>
      <c r="O129" s="685"/>
      <c r="P129" s="685"/>
      <c r="Q129" s="685"/>
      <c r="R129" s="685"/>
      <c r="S129" s="685"/>
      <c r="T129" s="685"/>
      <c r="U129" s="685"/>
      <c r="V129" s="685"/>
      <c r="W129" s="685"/>
      <c r="X129" s="685"/>
      <c r="Y129" s="685"/>
      <c r="Z129" s="685"/>
      <c r="AA129" s="685"/>
      <c r="AB129" s="685"/>
      <c r="AC129" s="685"/>
      <c r="AD129" s="685"/>
      <c r="AE129" s="685"/>
      <c r="AF129" s="685"/>
      <c r="AG129" s="685"/>
      <c r="AH129" s="685"/>
      <c r="AI129" s="685"/>
      <c r="AJ129" s="685"/>
      <c r="AK129" s="685"/>
      <c r="AL129" s="685"/>
      <c r="AM129" s="685"/>
      <c r="AN129" s="685"/>
      <c r="AO129" s="685"/>
      <c r="AP129" s="685"/>
      <c r="AQ129" s="685"/>
      <c r="AR129" s="685"/>
      <c r="AS129" s="685"/>
      <c r="AT129" s="685"/>
      <c r="AU129" s="685"/>
      <c r="AV129" s="685"/>
      <c r="AW129" s="685"/>
      <c r="AX129" s="685"/>
      <c r="AY129" s="854"/>
      <c r="AZ129" s="92"/>
      <c r="BA129" s="683">
        <f t="shared" si="60"/>
        <v>4</v>
      </c>
      <c r="BB129" s="678">
        <f>BB128+1</f>
        <v>4</v>
      </c>
      <c r="BC129" s="192"/>
      <c r="BD129" s="192"/>
      <c r="BE129" s="192"/>
      <c r="BF129" s="192"/>
      <c r="BG129" s="559" t="str">
        <f t="shared" ca="1" si="27"/>
        <v/>
      </c>
      <c r="BH129" s="560" t="str">
        <f t="shared" ca="1" si="28"/>
        <v/>
      </c>
      <c r="BI129" s="560" t="str">
        <f t="shared" ca="1" si="29"/>
        <v/>
      </c>
      <c r="BJ129" s="560" t="str">
        <f t="shared" ca="1" si="30"/>
        <v/>
      </c>
      <c r="BK129" s="560" t="str">
        <f t="shared" ca="1" si="31"/>
        <v/>
      </c>
      <c r="BL129" s="561" t="str">
        <f t="shared" ca="1" si="32"/>
        <v/>
      </c>
      <c r="BQ129" s="359"/>
      <c r="BW129" s="192"/>
      <c r="BX129" s="192"/>
      <c r="CL129" s="1215"/>
      <c r="CM129" s="1215"/>
      <c r="CN129" s="1215"/>
      <c r="CO129" s="1215"/>
      <c r="CP129" s="244"/>
      <c r="CQ129" s="244"/>
      <c r="CR129" s="244"/>
      <c r="CV129" s="1528"/>
      <c r="CW129" s="1529"/>
      <c r="CX129" s="1560"/>
      <c r="CY129" s="1560"/>
      <c r="CZ129" s="1560"/>
      <c r="DA129" s="1560"/>
      <c r="DB129" s="1560"/>
      <c r="DC129" s="1560"/>
      <c r="DD129" s="2054"/>
      <c r="DE129" s="2055"/>
      <c r="DF129" s="2055"/>
      <c r="DG129" s="2056"/>
      <c r="DH129" s="1564"/>
      <c r="DI129" s="1564"/>
      <c r="DJ129" s="1564"/>
      <c r="DK129" s="1564"/>
      <c r="DL129" s="1564"/>
      <c r="DM129" s="1564"/>
      <c r="DN129" s="1564"/>
      <c r="DO129" s="1564"/>
      <c r="DP129" s="1564"/>
      <c r="DQ129" s="1564"/>
      <c r="DR129" s="1584"/>
    </row>
    <row r="130" spans="1:122" s="465" customFormat="1" ht="15" customHeight="1">
      <c r="A130" s="1760" t="str">
        <f>$BA130&amp;"."&amp;$BB130&amp;"."&amp;$BC130&amp;"."</f>
        <v>4.4.1.</v>
      </c>
      <c r="B130" s="1761"/>
      <c r="C130" s="1761"/>
      <c r="D130" s="1761"/>
      <c r="E130" s="685" t="s">
        <v>1822</v>
      </c>
      <c r="F130" s="676"/>
      <c r="G130" s="676"/>
      <c r="H130" s="676"/>
      <c r="I130" s="676"/>
      <c r="J130" s="676"/>
      <c r="K130" s="676"/>
      <c r="L130" s="685"/>
      <c r="M130" s="685"/>
      <c r="N130" s="685"/>
      <c r="O130" s="685"/>
      <c r="P130" s="685"/>
      <c r="Q130" s="685"/>
      <c r="R130" s="685"/>
      <c r="S130" s="685"/>
      <c r="T130" s="685"/>
      <c r="U130" s="685"/>
      <c r="V130" s="685"/>
      <c r="W130" s="685"/>
      <c r="X130" s="685"/>
      <c r="Y130" s="685"/>
      <c r="Z130" s="685"/>
      <c r="AA130" s="685"/>
      <c r="AB130" s="685"/>
      <c r="AC130" s="685"/>
      <c r="AD130" s="685"/>
      <c r="AE130" s="685"/>
      <c r="AF130" s="685"/>
      <c r="AG130" s="685"/>
      <c r="AH130" s="685"/>
      <c r="AI130" s="685"/>
      <c r="AJ130" s="685"/>
      <c r="AK130" s="685"/>
      <c r="AL130" s="685"/>
      <c r="AM130" s="685"/>
      <c r="AN130" s="685"/>
      <c r="AO130" s="685"/>
      <c r="AP130" s="685"/>
      <c r="AQ130" s="685"/>
      <c r="AR130" s="685"/>
      <c r="AS130" s="685"/>
      <c r="AT130" s="685"/>
      <c r="AU130" s="685"/>
      <c r="AV130" s="685"/>
      <c r="AW130" s="685"/>
      <c r="AX130" s="685"/>
      <c r="AY130" s="854"/>
      <c r="AZ130" s="92"/>
      <c r="BA130" s="683">
        <f t="shared" si="60"/>
        <v>4</v>
      </c>
      <c r="BB130" s="683">
        <f t="shared" si="60"/>
        <v>4</v>
      </c>
      <c r="BC130" s="678">
        <f>BC129+1</f>
        <v>1</v>
      </c>
      <c r="BD130" s="192"/>
      <c r="BE130" s="192"/>
      <c r="BF130" s="192"/>
      <c r="BG130" s="559" t="str">
        <f t="shared" ca="1" si="27"/>
        <v/>
      </c>
      <c r="BH130" s="560" t="str">
        <f t="shared" ca="1" si="28"/>
        <v/>
      </c>
      <c r="BI130" s="560" t="str">
        <f t="shared" ca="1" si="29"/>
        <v/>
      </c>
      <c r="BJ130" s="560" t="str">
        <f t="shared" ca="1" si="30"/>
        <v/>
      </c>
      <c r="BK130" s="560" t="str">
        <f t="shared" ca="1" si="31"/>
        <v/>
      </c>
      <c r="BL130" s="561" t="str">
        <f t="shared" ca="1" si="32"/>
        <v/>
      </c>
      <c r="BP130" s="359"/>
      <c r="BW130" s="192"/>
      <c r="CC130" s="94"/>
      <c r="CD130" s="94"/>
      <c r="CE130" s="94"/>
      <c r="CL130" s="192"/>
      <c r="CM130" s="1215"/>
      <c r="CN130" s="1215"/>
      <c r="CO130" s="1215"/>
      <c r="CP130" s="1215"/>
      <c r="CQ130" s="244"/>
      <c r="CR130" s="244"/>
      <c r="CV130" s="1528" t="s">
        <v>2291</v>
      </c>
      <c r="CW130" s="1529"/>
      <c r="CX130" s="1560"/>
      <c r="CY130" s="1560"/>
      <c r="CZ130" s="1560"/>
      <c r="DA130" s="1560"/>
      <c r="DB130" s="1560"/>
      <c r="DC130" s="1560"/>
      <c r="DD130" s="2054">
        <v>44644</v>
      </c>
      <c r="DE130" s="2055"/>
      <c r="DF130" s="2055"/>
      <c r="DG130" s="2056"/>
      <c r="DH130" s="1564"/>
      <c r="DI130" s="1564"/>
      <c r="DJ130" s="1564"/>
      <c r="DK130" s="1564"/>
      <c r="DL130" s="1564"/>
      <c r="DM130" s="1564"/>
      <c r="DN130" s="1564"/>
      <c r="DO130" s="1564"/>
      <c r="DP130" s="1564"/>
      <c r="DQ130" s="1564"/>
      <c r="DR130" s="1584"/>
    </row>
    <row r="131" spans="1:122" s="465" customFormat="1" ht="15" customHeight="1">
      <c r="A131" s="1360"/>
      <c r="B131" s="1312"/>
      <c r="C131" s="1312"/>
      <c r="D131" s="263"/>
      <c r="E131" s="263" t="s">
        <v>1823</v>
      </c>
      <c r="F131" s="263"/>
      <c r="G131" s="263"/>
      <c r="H131" s="263"/>
      <c r="I131" s="263"/>
      <c r="J131" s="263"/>
      <c r="K131" s="263"/>
      <c r="L131" s="263"/>
      <c r="M131" s="263"/>
      <c r="N131" s="263"/>
      <c r="O131" s="263"/>
      <c r="P131" s="263"/>
      <c r="Q131" s="263"/>
      <c r="R131" s="263"/>
      <c r="S131" s="263"/>
      <c r="T131" s="263"/>
      <c r="U131" s="263"/>
      <c r="V131" s="263"/>
      <c r="W131" s="263"/>
      <c r="X131" s="263"/>
      <c r="Y131" s="263"/>
      <c r="Z131" s="263"/>
      <c r="AA131" s="263"/>
      <c r="AB131" s="263"/>
      <c r="AC131" s="263"/>
      <c r="AD131" s="263"/>
      <c r="AE131" s="263"/>
      <c r="AF131" s="263"/>
      <c r="AG131" s="263"/>
      <c r="AH131" s="263"/>
      <c r="AI131" s="263"/>
      <c r="AJ131" s="263"/>
      <c r="AK131" s="263"/>
      <c r="AL131" s="263"/>
      <c r="AM131" s="263"/>
      <c r="AN131" s="263"/>
      <c r="AO131" s="263"/>
      <c r="AP131" s="263"/>
      <c r="AQ131" s="263"/>
      <c r="AR131" s="263"/>
      <c r="AS131" s="263"/>
      <c r="AT131" s="263"/>
      <c r="AU131" s="263"/>
      <c r="AV131" s="263"/>
      <c r="AW131" s="263"/>
      <c r="AX131" s="263"/>
      <c r="AY131" s="1130"/>
      <c r="BA131" s="192">
        <f t="shared" ref="BA131:BA140" si="61">BA130</f>
        <v>4</v>
      </c>
      <c r="BB131" s="192">
        <f t="shared" ref="BB131:BB164" si="62">BB130</f>
        <v>4</v>
      </c>
      <c r="BC131" s="192">
        <f t="shared" ref="BC131:BC137" si="63">BC130</f>
        <v>1</v>
      </c>
      <c r="BD131" s="192"/>
      <c r="BE131" s="192"/>
      <c r="BF131" s="192"/>
      <c r="BG131" s="559" t="str">
        <f t="shared" ca="1" si="27"/>
        <v/>
      </c>
      <c r="BH131" s="560" t="str">
        <f t="shared" ca="1" si="28"/>
        <v/>
      </c>
      <c r="BI131" s="560" t="str">
        <f t="shared" ca="1" si="29"/>
        <v/>
      </c>
      <c r="BJ131" s="560" t="str">
        <f t="shared" ca="1" si="30"/>
        <v/>
      </c>
      <c r="BK131" s="560" t="str">
        <f t="shared" ca="1" si="31"/>
        <v/>
      </c>
      <c r="BL131" s="561" t="str">
        <f t="shared" ca="1" si="32"/>
        <v/>
      </c>
      <c r="BW131" s="192"/>
      <c r="BY131" s="94"/>
      <c r="BZ131" s="94"/>
      <c r="CA131" s="94"/>
      <c r="CB131" s="94"/>
      <c r="CC131" s="94"/>
      <c r="CD131" s="94"/>
      <c r="CE131" s="94"/>
      <c r="CJ131" s="192"/>
      <c r="CK131" s="192"/>
      <c r="CL131" s="192"/>
      <c r="CM131" s="1215"/>
      <c r="CN131" s="1215"/>
      <c r="CO131" s="1215"/>
      <c r="CP131" s="1215"/>
      <c r="CQ131" s="244"/>
      <c r="CR131" s="244"/>
      <c r="CS131" s="244"/>
      <c r="CT131" s="244"/>
      <c r="CU131" s="244"/>
      <c r="CV131" s="1528"/>
      <c r="CW131" s="1529"/>
      <c r="CX131" s="1560"/>
      <c r="CY131" s="1560"/>
      <c r="CZ131" s="1560"/>
      <c r="DA131" s="1560"/>
      <c r="DB131" s="1560"/>
      <c r="DC131" s="1560"/>
      <c r="DD131" s="2054"/>
      <c r="DE131" s="2055"/>
      <c r="DF131" s="2055"/>
      <c r="DG131" s="2056"/>
      <c r="DH131" s="1564"/>
      <c r="DI131" s="1564"/>
      <c r="DJ131" s="1564"/>
      <c r="DK131" s="1564"/>
      <c r="DL131" s="1564"/>
      <c r="DM131" s="1564"/>
      <c r="DN131" s="1564"/>
      <c r="DO131" s="1564"/>
      <c r="DP131" s="1564"/>
      <c r="DQ131" s="1564"/>
      <c r="DR131" s="1584"/>
    </row>
    <row r="132" spans="1:122" s="465" customFormat="1" ht="15" customHeight="1">
      <c r="A132" s="1360"/>
      <c r="B132" s="1312"/>
      <c r="C132" s="1312"/>
      <c r="D132" s="469"/>
      <c r="E132" s="845" t="s">
        <v>265</v>
      </c>
      <c r="F132" s="846"/>
      <c r="G132" s="846"/>
      <c r="H132" s="846"/>
      <c r="I132" s="846"/>
      <c r="J132" s="846"/>
      <c r="K132" s="846"/>
      <c r="L132" s="847"/>
      <c r="M132" s="1321" t="s">
        <v>964</v>
      </c>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7"/>
      <c r="AY132" s="1130"/>
      <c r="BA132" s="192">
        <f t="shared" si="61"/>
        <v>4</v>
      </c>
      <c r="BB132" s="192">
        <f t="shared" si="62"/>
        <v>4</v>
      </c>
      <c r="BC132" s="192">
        <f t="shared" si="63"/>
        <v>1</v>
      </c>
      <c r="BD132" s="192"/>
      <c r="BE132" s="192"/>
      <c r="BF132" s="192"/>
      <c r="BG132" s="559" t="str">
        <f t="shared" ca="1" si="27"/>
        <v/>
      </c>
      <c r="BH132" s="560" t="str">
        <f t="shared" ca="1" si="28"/>
        <v/>
      </c>
      <c r="BI132" s="560" t="str">
        <f t="shared" ca="1" si="29"/>
        <v/>
      </c>
      <c r="BJ132" s="560" t="str">
        <f t="shared" ca="1" si="30"/>
        <v/>
      </c>
      <c r="BK132" s="560" t="str">
        <f t="shared" ca="1" si="31"/>
        <v/>
      </c>
      <c r="BL132" s="561" t="str">
        <f t="shared" ca="1" si="32"/>
        <v/>
      </c>
      <c r="BY132" s="94"/>
      <c r="BZ132" s="94"/>
      <c r="CA132" s="94"/>
      <c r="CB132" s="94"/>
      <c r="CC132" s="94"/>
      <c r="CD132" s="94"/>
      <c r="CE132" s="94"/>
      <c r="CJ132" s="192"/>
      <c r="CK132" s="192"/>
      <c r="CL132" s="192"/>
      <c r="CM132" s="1215"/>
      <c r="CN132" s="1215"/>
      <c r="CO132" s="1215"/>
      <c r="CP132" s="1215"/>
      <c r="CQ132" s="244"/>
      <c r="CR132" s="244"/>
      <c r="CV132" s="1528"/>
      <c r="CW132" s="1529"/>
      <c r="CX132" s="1560"/>
      <c r="CY132" s="1560"/>
      <c r="CZ132" s="1560"/>
      <c r="DA132" s="1560"/>
      <c r="DB132" s="1560"/>
      <c r="DC132" s="1560"/>
      <c r="DD132" s="2054"/>
      <c r="DE132" s="2055"/>
      <c r="DF132" s="2055"/>
      <c r="DG132" s="2056"/>
      <c r="DH132" s="1564"/>
      <c r="DI132" s="1564"/>
      <c r="DJ132" s="1564"/>
      <c r="DK132" s="1564"/>
      <c r="DL132" s="1564"/>
      <c r="DM132" s="1564"/>
      <c r="DN132" s="1564"/>
      <c r="DO132" s="1564"/>
      <c r="DP132" s="1564"/>
      <c r="DQ132" s="1564"/>
      <c r="DR132" s="1584"/>
    </row>
    <row r="133" spans="1:122" s="465" customFormat="1" ht="15" customHeight="1">
      <c r="A133" s="1360"/>
      <c r="B133" s="1312"/>
      <c r="C133" s="1312"/>
      <c r="D133" s="469"/>
      <c r="E133" s="848" t="s">
        <v>1735</v>
      </c>
      <c r="F133" s="849"/>
      <c r="G133" s="849"/>
      <c r="H133" s="849"/>
      <c r="I133" s="849"/>
      <c r="J133" s="849"/>
      <c r="K133" s="849"/>
      <c r="L133" s="850"/>
      <c r="M133" s="268" t="s">
        <v>1824</v>
      </c>
      <c r="N133" s="269"/>
      <c r="O133" s="269"/>
      <c r="P133" s="269"/>
      <c r="Q133" s="269"/>
      <c r="R133" s="269"/>
      <c r="S133" s="269"/>
      <c r="T133" s="269"/>
      <c r="U133" s="269"/>
      <c r="V133" s="269"/>
      <c r="W133" s="269"/>
      <c r="X133" s="269"/>
      <c r="Y133" s="269"/>
      <c r="Z133" s="269"/>
      <c r="AA133" s="269"/>
      <c r="AB133" s="269"/>
      <c r="AC133" s="269"/>
      <c r="AD133" s="269"/>
      <c r="AE133" s="269"/>
      <c r="AF133" s="269"/>
      <c r="AG133" s="269"/>
      <c r="AH133" s="269"/>
      <c r="AI133" s="269"/>
      <c r="AJ133" s="269"/>
      <c r="AK133" s="269"/>
      <c r="AL133" s="269"/>
      <c r="AM133" s="269"/>
      <c r="AN133" s="269"/>
      <c r="AO133" s="269"/>
      <c r="AP133" s="269"/>
      <c r="AQ133" s="269"/>
      <c r="AR133" s="269"/>
      <c r="AS133" s="269"/>
      <c r="AT133" s="269"/>
      <c r="AU133" s="269"/>
      <c r="AV133" s="269"/>
      <c r="AW133" s="269"/>
      <c r="AX133" s="270"/>
      <c r="AY133" s="1130"/>
      <c r="BA133" s="192">
        <f t="shared" si="61"/>
        <v>4</v>
      </c>
      <c r="BB133" s="192">
        <f t="shared" si="62"/>
        <v>4</v>
      </c>
      <c r="BC133" s="192">
        <f t="shared" si="63"/>
        <v>1</v>
      </c>
      <c r="BD133" s="192"/>
      <c r="BE133" s="192"/>
      <c r="BF133" s="192"/>
      <c r="BG133" s="559" t="str">
        <f t="shared" ca="1" si="27"/>
        <v/>
      </c>
      <c r="BH133" s="560" t="str">
        <f t="shared" ca="1" si="28"/>
        <v/>
      </c>
      <c r="BI133" s="560" t="str">
        <f t="shared" ca="1" si="29"/>
        <v/>
      </c>
      <c r="BJ133" s="560" t="str">
        <f t="shared" ca="1" si="30"/>
        <v/>
      </c>
      <c r="BK133" s="560" t="str">
        <f t="shared" ca="1" si="31"/>
        <v/>
      </c>
      <c r="BL133" s="561" t="str">
        <f t="shared" ca="1" si="32"/>
        <v/>
      </c>
      <c r="BY133" s="94"/>
      <c r="BZ133" s="94"/>
      <c r="CA133" s="94"/>
      <c r="CB133" s="94"/>
      <c r="CC133" s="94"/>
      <c r="CD133" s="94"/>
      <c r="CE133" s="94"/>
      <c r="CJ133" s="192"/>
      <c r="CK133" s="192"/>
      <c r="CL133" s="192"/>
      <c r="CM133" s="1215"/>
      <c r="CN133" s="1215"/>
      <c r="CO133" s="1215"/>
      <c r="CP133" s="1215"/>
      <c r="CQ133" s="244"/>
      <c r="CR133" s="244"/>
      <c r="CV133" s="1528"/>
      <c r="CW133" s="1529"/>
      <c r="CX133" s="1560"/>
      <c r="CY133" s="1560"/>
      <c r="CZ133" s="1560"/>
      <c r="DA133" s="1560"/>
      <c r="DB133" s="1560"/>
      <c r="DC133" s="1560"/>
      <c r="DD133" s="1991"/>
      <c r="DE133" s="1992"/>
      <c r="DF133" s="1992"/>
      <c r="DG133" s="1993"/>
      <c r="DH133" s="1564"/>
      <c r="DI133" s="1564"/>
      <c r="DJ133" s="1564"/>
      <c r="DK133" s="1564"/>
      <c r="DL133" s="1564"/>
      <c r="DM133" s="1564"/>
      <c r="DN133" s="1564"/>
      <c r="DO133" s="1564"/>
      <c r="DP133" s="1564"/>
      <c r="DQ133" s="1564"/>
      <c r="DR133" s="1584"/>
    </row>
    <row r="134" spans="1:122" s="465" customFormat="1" ht="15" customHeight="1">
      <c r="A134" s="1360"/>
      <c r="B134" s="1312"/>
      <c r="C134" s="1312"/>
      <c r="D134" s="469"/>
      <c r="E134" s="848" t="s">
        <v>84</v>
      </c>
      <c r="F134" s="849"/>
      <c r="G134" s="849"/>
      <c r="H134" s="849"/>
      <c r="I134" s="849"/>
      <c r="J134" s="849"/>
      <c r="K134" s="849"/>
      <c r="L134" s="850"/>
      <c r="M134" s="268" t="s">
        <v>1825</v>
      </c>
      <c r="N134" s="269"/>
      <c r="O134" s="269"/>
      <c r="P134" s="269"/>
      <c r="Q134" s="269"/>
      <c r="R134" s="269"/>
      <c r="S134" s="269"/>
      <c r="T134" s="269"/>
      <c r="U134" s="269"/>
      <c r="V134" s="269"/>
      <c r="W134" s="269"/>
      <c r="X134" s="269"/>
      <c r="Y134" s="269"/>
      <c r="Z134" s="269"/>
      <c r="AA134" s="269"/>
      <c r="AB134" s="269"/>
      <c r="AC134" s="269"/>
      <c r="AD134" s="269"/>
      <c r="AE134" s="269"/>
      <c r="AF134" s="269"/>
      <c r="AG134" s="269"/>
      <c r="AH134" s="269"/>
      <c r="AI134" s="269"/>
      <c r="AJ134" s="269"/>
      <c r="AK134" s="269"/>
      <c r="AL134" s="269"/>
      <c r="AM134" s="269"/>
      <c r="AN134" s="269"/>
      <c r="AO134" s="269"/>
      <c r="AP134" s="269"/>
      <c r="AQ134" s="269"/>
      <c r="AR134" s="269"/>
      <c r="AS134" s="269"/>
      <c r="AT134" s="269"/>
      <c r="AU134" s="269"/>
      <c r="AV134" s="269"/>
      <c r="AW134" s="269"/>
      <c r="AX134" s="270"/>
      <c r="AY134" s="1130"/>
      <c r="BA134" s="192">
        <f t="shared" si="61"/>
        <v>4</v>
      </c>
      <c r="BB134" s="192">
        <f t="shared" si="62"/>
        <v>4</v>
      </c>
      <c r="BC134" s="192">
        <f t="shared" si="63"/>
        <v>1</v>
      </c>
      <c r="BD134" s="192"/>
      <c r="BE134" s="192"/>
      <c r="BF134" s="192"/>
      <c r="BG134" s="559" t="str">
        <f t="shared" ca="1" si="27"/>
        <v/>
      </c>
      <c r="BH134" s="560" t="str">
        <f t="shared" ca="1" si="28"/>
        <v/>
      </c>
      <c r="BI134" s="560" t="str">
        <f t="shared" ca="1" si="29"/>
        <v/>
      </c>
      <c r="BJ134" s="560" t="str">
        <f t="shared" ca="1" si="30"/>
        <v/>
      </c>
      <c r="BK134" s="560" t="str">
        <f t="shared" ca="1" si="31"/>
        <v/>
      </c>
      <c r="BL134" s="561" t="str">
        <f t="shared" ca="1" si="32"/>
        <v/>
      </c>
      <c r="BQ134" s="359"/>
      <c r="BR134" s="226"/>
      <c r="BS134" s="226"/>
      <c r="BT134" s="226"/>
      <c r="BU134" s="226"/>
      <c r="BV134" s="226"/>
      <c r="BW134" s="226"/>
      <c r="BX134" s="226"/>
      <c r="BY134" s="226"/>
      <c r="BZ134" s="226"/>
      <c r="CA134" s="226"/>
      <c r="CB134" s="226"/>
      <c r="CC134" s="226"/>
      <c r="CD134" s="226"/>
      <c r="CE134" s="226"/>
      <c r="CF134" s="226"/>
      <c r="CG134" s="226"/>
      <c r="CH134" s="226"/>
      <c r="CJ134" s="192"/>
      <c r="CK134" s="192"/>
      <c r="CL134" s="192"/>
      <c r="CM134" s="1215"/>
      <c r="CN134" s="1215"/>
      <c r="CO134" s="1215"/>
      <c r="CP134" s="1215"/>
      <c r="CQ134" s="244"/>
      <c r="CR134" s="244"/>
      <c r="CV134" s="1528"/>
      <c r="CW134" s="1529"/>
      <c r="CX134" s="1560"/>
      <c r="CY134" s="1560"/>
      <c r="CZ134" s="1560"/>
      <c r="DA134" s="1560"/>
      <c r="DB134" s="1560"/>
      <c r="DC134" s="1560"/>
      <c r="DD134" s="1991"/>
      <c r="DE134" s="1992"/>
      <c r="DF134" s="1992"/>
      <c r="DG134" s="1993"/>
      <c r="DH134" s="1564"/>
      <c r="DI134" s="1564"/>
      <c r="DJ134" s="1564"/>
      <c r="DK134" s="1564"/>
      <c r="DL134" s="1564"/>
      <c r="DM134" s="1564"/>
      <c r="DN134" s="1564"/>
      <c r="DO134" s="1564"/>
      <c r="DP134" s="1564"/>
      <c r="DQ134" s="1564"/>
      <c r="DR134" s="1584"/>
    </row>
    <row r="135" spans="1:122" s="465" customFormat="1" ht="15" customHeight="1">
      <c r="A135" s="1360"/>
      <c r="B135" s="1312"/>
      <c r="C135" s="1312"/>
      <c r="D135" s="469"/>
      <c r="E135" s="888"/>
      <c r="F135" s="274"/>
      <c r="G135" s="274"/>
      <c r="H135" s="274"/>
      <c r="I135" s="274"/>
      <c r="J135" s="274"/>
      <c r="K135" s="274"/>
      <c r="L135" s="889"/>
      <c r="M135" s="268" t="s">
        <v>1826</v>
      </c>
      <c r="N135" s="269"/>
      <c r="O135" s="269"/>
      <c r="P135" s="269"/>
      <c r="Q135" s="269"/>
      <c r="R135" s="269"/>
      <c r="S135" s="269"/>
      <c r="T135" s="269"/>
      <c r="U135" s="269"/>
      <c r="V135" s="269"/>
      <c r="W135" s="269"/>
      <c r="X135" s="269"/>
      <c r="Y135" s="269"/>
      <c r="Z135" s="269"/>
      <c r="AA135" s="269"/>
      <c r="AB135" s="269"/>
      <c r="AC135" s="269"/>
      <c r="AD135" s="269"/>
      <c r="AE135" s="269"/>
      <c r="AF135" s="269"/>
      <c r="AG135" s="269"/>
      <c r="AH135" s="269"/>
      <c r="AI135" s="269"/>
      <c r="AJ135" s="269"/>
      <c r="AK135" s="269"/>
      <c r="AL135" s="269"/>
      <c r="AM135" s="269"/>
      <c r="AN135" s="269"/>
      <c r="AO135" s="269"/>
      <c r="AP135" s="269"/>
      <c r="AQ135" s="269"/>
      <c r="AR135" s="269"/>
      <c r="AS135" s="269"/>
      <c r="AT135" s="269"/>
      <c r="AU135" s="269"/>
      <c r="AV135" s="269"/>
      <c r="AW135" s="269"/>
      <c r="AX135" s="270"/>
      <c r="AY135" s="1130"/>
      <c r="BA135" s="192">
        <f t="shared" si="61"/>
        <v>4</v>
      </c>
      <c r="BB135" s="192">
        <f t="shared" si="62"/>
        <v>4</v>
      </c>
      <c r="BC135" s="192">
        <f t="shared" si="63"/>
        <v>1</v>
      </c>
      <c r="BD135" s="192"/>
      <c r="BE135" s="192"/>
      <c r="BF135" s="192"/>
      <c r="BG135" s="559" t="str">
        <f t="shared" ca="1" si="27"/>
        <v/>
      </c>
      <c r="BH135" s="560" t="str">
        <f t="shared" ca="1" si="28"/>
        <v/>
      </c>
      <c r="BI135" s="560" t="str">
        <f t="shared" ca="1" si="29"/>
        <v/>
      </c>
      <c r="BJ135" s="560" t="str">
        <f t="shared" ca="1" si="30"/>
        <v/>
      </c>
      <c r="BK135" s="560" t="str">
        <f t="shared" ca="1" si="31"/>
        <v/>
      </c>
      <c r="BL135" s="561" t="str">
        <f t="shared" ca="1" si="32"/>
        <v/>
      </c>
      <c r="BP135" s="359"/>
      <c r="BR135" s="226"/>
      <c r="BS135" s="226"/>
      <c r="BT135" s="226"/>
      <c r="BU135" s="226"/>
      <c r="BV135" s="226"/>
      <c r="BW135" s="226"/>
      <c r="BX135" s="226"/>
      <c r="BY135" s="226"/>
      <c r="BZ135" s="226"/>
      <c r="CA135" s="226"/>
      <c r="CB135" s="226"/>
      <c r="CC135" s="226"/>
      <c r="CD135" s="226"/>
      <c r="CE135" s="226"/>
      <c r="CF135" s="226"/>
      <c r="CG135" s="226"/>
      <c r="CH135" s="226"/>
      <c r="CJ135" s="192"/>
      <c r="CK135" s="192"/>
      <c r="CL135" s="192"/>
      <c r="CM135" s="1215"/>
      <c r="CN135" s="1215"/>
      <c r="CO135" s="1215"/>
      <c r="CP135" s="1215"/>
      <c r="CQ135" s="244"/>
      <c r="CR135" s="244"/>
      <c r="CV135" s="1528"/>
      <c r="CW135" s="1529"/>
      <c r="CX135" s="1560"/>
      <c r="CY135" s="1560"/>
      <c r="CZ135" s="1560"/>
      <c r="DA135" s="1560"/>
      <c r="DB135" s="1560"/>
      <c r="DC135" s="1560"/>
      <c r="DD135" s="1991"/>
      <c r="DE135" s="1992"/>
      <c r="DF135" s="1992"/>
      <c r="DG135" s="1993"/>
      <c r="DH135" s="1564"/>
      <c r="DI135" s="1564"/>
      <c r="DJ135" s="1564"/>
      <c r="DK135" s="1564"/>
      <c r="DL135" s="1564"/>
      <c r="DM135" s="1564"/>
      <c r="DN135" s="1564"/>
      <c r="DO135" s="1564"/>
      <c r="DP135" s="1564"/>
      <c r="DQ135" s="1564"/>
      <c r="DR135" s="1584"/>
    </row>
    <row r="136" spans="1:122" s="80" customFormat="1" ht="15" customHeight="1">
      <c r="A136" s="1341"/>
      <c r="B136" s="263"/>
      <c r="C136" s="263"/>
      <c r="D136" s="224"/>
      <c r="E136" s="848" t="s">
        <v>233</v>
      </c>
      <c r="F136" s="849"/>
      <c r="G136" s="849"/>
      <c r="H136" s="849"/>
      <c r="I136" s="849"/>
      <c r="J136" s="849"/>
      <c r="K136" s="849"/>
      <c r="L136" s="850"/>
      <c r="M136" s="268" t="s">
        <v>1827</v>
      </c>
      <c r="N136" s="269"/>
      <c r="O136" s="269"/>
      <c r="P136" s="269"/>
      <c r="Q136" s="269"/>
      <c r="R136" s="269"/>
      <c r="S136" s="269"/>
      <c r="T136" s="269"/>
      <c r="U136" s="269"/>
      <c r="V136" s="269"/>
      <c r="W136" s="269"/>
      <c r="X136" s="269"/>
      <c r="Y136" s="269"/>
      <c r="Z136" s="269"/>
      <c r="AA136" s="269"/>
      <c r="AB136" s="269"/>
      <c r="AC136" s="269"/>
      <c r="AD136" s="269"/>
      <c r="AE136" s="269"/>
      <c r="AF136" s="269"/>
      <c r="AG136" s="269"/>
      <c r="AH136" s="269"/>
      <c r="AI136" s="269"/>
      <c r="AJ136" s="269"/>
      <c r="AK136" s="269"/>
      <c r="AL136" s="269"/>
      <c r="AM136" s="269"/>
      <c r="AN136" s="269"/>
      <c r="AO136" s="269"/>
      <c r="AP136" s="269"/>
      <c r="AQ136" s="269"/>
      <c r="AR136" s="269"/>
      <c r="AS136" s="269"/>
      <c r="AT136" s="269"/>
      <c r="AU136" s="269"/>
      <c r="AV136" s="269"/>
      <c r="AW136" s="269"/>
      <c r="AX136" s="270"/>
      <c r="AY136" s="1342"/>
      <c r="AZ136" s="465"/>
      <c r="BA136" s="192">
        <f t="shared" si="61"/>
        <v>4</v>
      </c>
      <c r="BB136" s="192">
        <f t="shared" si="62"/>
        <v>4</v>
      </c>
      <c r="BC136" s="192">
        <f t="shared" si="63"/>
        <v>1</v>
      </c>
      <c r="BD136" s="192"/>
      <c r="BE136" s="192"/>
      <c r="BF136" s="192"/>
      <c r="BG136" s="559" t="str">
        <f t="shared" ca="1" si="27"/>
        <v/>
      </c>
      <c r="BH136" s="560" t="str">
        <f t="shared" ca="1" si="28"/>
        <v/>
      </c>
      <c r="BI136" s="560" t="str">
        <f t="shared" ca="1" si="29"/>
        <v/>
      </c>
      <c r="BJ136" s="560" t="str">
        <f t="shared" ca="1" si="30"/>
        <v/>
      </c>
      <c r="BK136" s="560" t="str">
        <f t="shared" ca="1" si="31"/>
        <v/>
      </c>
      <c r="BL136" s="561" t="str">
        <f t="shared" ca="1" si="32"/>
        <v/>
      </c>
      <c r="BM136" s="359"/>
      <c r="BN136" s="359"/>
      <c r="BO136" s="359"/>
      <c r="BP136" s="465"/>
      <c r="BQ136" s="465"/>
      <c r="BR136" s="226"/>
      <c r="BS136" s="226"/>
      <c r="BT136" s="226"/>
      <c r="BU136" s="226"/>
      <c r="BV136" s="226"/>
      <c r="BW136" s="226"/>
      <c r="BX136" s="226"/>
      <c r="BY136" s="226"/>
      <c r="BZ136" s="226"/>
      <c r="CA136" s="226"/>
      <c r="CB136" s="226"/>
      <c r="CC136" s="226"/>
      <c r="CD136" s="226"/>
      <c r="CE136" s="226"/>
      <c r="CF136" s="226"/>
      <c r="CG136" s="226"/>
      <c r="CH136" s="226"/>
      <c r="CI136" s="465"/>
      <c r="CJ136" s="192"/>
      <c r="CK136" s="192"/>
      <c r="CL136" s="192"/>
      <c r="CM136" s="1215"/>
      <c r="CN136" s="1215"/>
      <c r="CO136" s="1215"/>
      <c r="CP136" s="1215"/>
      <c r="CQ136" s="244"/>
      <c r="CR136" s="244"/>
      <c r="CS136" s="244"/>
      <c r="CT136" s="244"/>
      <c r="CU136" s="244"/>
      <c r="CV136" s="1528"/>
      <c r="CW136" s="1529"/>
      <c r="CX136" s="1560"/>
      <c r="CY136" s="1560"/>
      <c r="CZ136" s="1560"/>
      <c r="DA136" s="1560"/>
      <c r="DB136" s="1560"/>
      <c r="DC136" s="1560"/>
      <c r="DD136" s="1991"/>
      <c r="DE136" s="1992"/>
      <c r="DF136" s="1992"/>
      <c r="DG136" s="1993"/>
      <c r="DH136" s="1564"/>
      <c r="DI136" s="1564"/>
      <c r="DJ136" s="1564"/>
      <c r="DK136" s="1564"/>
      <c r="DL136" s="1564"/>
      <c r="DM136" s="1564"/>
      <c r="DN136" s="1564"/>
      <c r="DO136" s="1564"/>
      <c r="DP136" s="1564"/>
      <c r="DQ136" s="1564"/>
      <c r="DR136" s="1584"/>
    </row>
    <row r="137" spans="1:122" s="465" customFormat="1" ht="15" customHeight="1">
      <c r="A137" s="1360"/>
      <c r="B137" s="1312"/>
      <c r="C137" s="1312"/>
      <c r="D137" s="469"/>
      <c r="E137" s="851" t="s">
        <v>557</v>
      </c>
      <c r="F137" s="852"/>
      <c r="G137" s="852"/>
      <c r="H137" s="852"/>
      <c r="I137" s="852"/>
      <c r="J137" s="852"/>
      <c r="K137" s="852"/>
      <c r="L137" s="853"/>
      <c r="M137" s="261" t="s">
        <v>1825</v>
      </c>
      <c r="N137" s="271"/>
      <c r="O137" s="271"/>
      <c r="P137" s="271"/>
      <c r="Q137" s="271"/>
      <c r="R137" s="271"/>
      <c r="S137" s="271"/>
      <c r="T137" s="271"/>
      <c r="U137" s="271"/>
      <c r="V137" s="271"/>
      <c r="W137" s="271"/>
      <c r="X137" s="271"/>
      <c r="Y137" s="271"/>
      <c r="Z137" s="271"/>
      <c r="AA137" s="271"/>
      <c r="AB137" s="271"/>
      <c r="AC137" s="271"/>
      <c r="AD137" s="271"/>
      <c r="AE137" s="271"/>
      <c r="AF137" s="271"/>
      <c r="AG137" s="271"/>
      <c r="AH137" s="271"/>
      <c r="AI137" s="271"/>
      <c r="AJ137" s="271"/>
      <c r="AK137" s="271"/>
      <c r="AL137" s="271"/>
      <c r="AM137" s="271"/>
      <c r="AN137" s="271"/>
      <c r="AO137" s="271"/>
      <c r="AP137" s="271"/>
      <c r="AQ137" s="271"/>
      <c r="AR137" s="271"/>
      <c r="AS137" s="271"/>
      <c r="AT137" s="271"/>
      <c r="AU137" s="271"/>
      <c r="AV137" s="271"/>
      <c r="AW137" s="271"/>
      <c r="AX137" s="272"/>
      <c r="AY137" s="1130"/>
      <c r="BA137" s="192">
        <f t="shared" si="61"/>
        <v>4</v>
      </c>
      <c r="BB137" s="192">
        <f t="shared" si="62"/>
        <v>4</v>
      </c>
      <c r="BC137" s="192">
        <f t="shared" si="63"/>
        <v>1</v>
      </c>
      <c r="BD137" s="192"/>
      <c r="BE137" s="192"/>
      <c r="BF137" s="192"/>
      <c r="BG137" s="559" t="str">
        <f t="shared" ca="1" si="27"/>
        <v/>
      </c>
      <c r="BH137" s="560" t="str">
        <f t="shared" ca="1" si="28"/>
        <v/>
      </c>
      <c r="BI137" s="560" t="str">
        <f t="shared" ca="1" si="29"/>
        <v/>
      </c>
      <c r="BJ137" s="560" t="str">
        <f t="shared" ca="1" si="30"/>
        <v/>
      </c>
      <c r="BK137" s="560" t="str">
        <f t="shared" ca="1" si="31"/>
        <v/>
      </c>
      <c r="BL137" s="561" t="str">
        <f t="shared" ca="1" si="32"/>
        <v/>
      </c>
      <c r="BR137" s="226"/>
      <c r="BS137" s="226"/>
      <c r="BT137" s="226"/>
      <c r="BU137" s="226"/>
      <c r="BV137" s="226"/>
      <c r="BW137" s="226"/>
      <c r="BX137" s="226"/>
      <c r="BY137" s="226"/>
      <c r="BZ137" s="226"/>
      <c r="CA137" s="226"/>
      <c r="CB137" s="226"/>
      <c r="CC137" s="226"/>
      <c r="CD137" s="226"/>
      <c r="CE137" s="226"/>
      <c r="CF137" s="226"/>
      <c r="CG137" s="226"/>
      <c r="CH137" s="226"/>
      <c r="CI137" s="226"/>
      <c r="CJ137" s="226"/>
      <c r="CK137" s="226"/>
      <c r="CL137" s="192"/>
      <c r="CM137" s="1215"/>
      <c r="CN137" s="1215"/>
      <c r="CO137" s="1215"/>
      <c r="CP137" s="1215"/>
      <c r="CQ137" s="244"/>
      <c r="CR137" s="244"/>
      <c r="CV137" s="1528"/>
      <c r="CW137" s="1529"/>
      <c r="CX137" s="1560"/>
      <c r="CY137" s="1560"/>
      <c r="CZ137" s="1560"/>
      <c r="DA137" s="1560"/>
      <c r="DB137" s="1560"/>
      <c r="DC137" s="1560"/>
      <c r="DD137" s="2054"/>
      <c r="DE137" s="2055"/>
      <c r="DF137" s="2055"/>
      <c r="DG137" s="2056"/>
      <c r="DH137" s="1564"/>
      <c r="DI137" s="1564"/>
      <c r="DJ137" s="1564"/>
      <c r="DK137" s="1564"/>
      <c r="DL137" s="1564"/>
      <c r="DM137" s="1564"/>
      <c r="DN137" s="1564"/>
      <c r="DO137" s="1564"/>
      <c r="DP137" s="1564"/>
      <c r="DQ137" s="1564"/>
      <c r="DR137" s="1584"/>
    </row>
    <row r="138" spans="1:122" s="465" customFormat="1" ht="15" customHeight="1">
      <c r="A138" s="1760" t="str">
        <f>$BA138&amp;"."&amp;$BB138&amp;"."&amp;$BC138&amp;"."</f>
        <v>4.4.2.</v>
      </c>
      <c r="B138" s="1761"/>
      <c r="C138" s="1761"/>
      <c r="D138" s="1761"/>
      <c r="E138" s="685" t="s">
        <v>1828</v>
      </c>
      <c r="F138" s="676"/>
      <c r="G138" s="676"/>
      <c r="H138" s="676"/>
      <c r="I138" s="676"/>
      <c r="J138" s="676"/>
      <c r="K138" s="676"/>
      <c r="L138" s="685"/>
      <c r="M138" s="685"/>
      <c r="N138" s="685"/>
      <c r="O138" s="685"/>
      <c r="P138" s="685"/>
      <c r="Q138" s="685"/>
      <c r="R138" s="685"/>
      <c r="S138" s="685"/>
      <c r="T138" s="685"/>
      <c r="U138" s="685"/>
      <c r="V138" s="685"/>
      <c r="W138" s="685"/>
      <c r="X138" s="685"/>
      <c r="Y138" s="685"/>
      <c r="Z138" s="685"/>
      <c r="AA138" s="685"/>
      <c r="AB138" s="685"/>
      <c r="AC138" s="685"/>
      <c r="AD138" s="685"/>
      <c r="AE138" s="685"/>
      <c r="AF138" s="685"/>
      <c r="AG138" s="685"/>
      <c r="AH138" s="685"/>
      <c r="AI138" s="685"/>
      <c r="AJ138" s="685"/>
      <c r="AK138" s="685"/>
      <c r="AL138" s="685"/>
      <c r="AM138" s="685"/>
      <c r="AN138" s="685"/>
      <c r="AO138" s="685"/>
      <c r="AP138" s="685"/>
      <c r="AQ138" s="685"/>
      <c r="AR138" s="685"/>
      <c r="AS138" s="685"/>
      <c r="AT138" s="685"/>
      <c r="AU138" s="685"/>
      <c r="AV138" s="685"/>
      <c r="AW138" s="685"/>
      <c r="AX138" s="685"/>
      <c r="AY138" s="854"/>
      <c r="AZ138" s="92"/>
      <c r="BA138" s="683">
        <f t="shared" si="61"/>
        <v>4</v>
      </c>
      <c r="BB138" s="683">
        <f>BB137</f>
        <v>4</v>
      </c>
      <c r="BC138" s="678">
        <f>BC137+1</f>
        <v>2</v>
      </c>
      <c r="BD138" s="192"/>
      <c r="BE138" s="192"/>
      <c r="BF138" s="192"/>
      <c r="BG138" s="559" t="str">
        <f t="shared" ca="1" si="27"/>
        <v/>
      </c>
      <c r="BH138" s="560" t="str">
        <f t="shared" ca="1" si="28"/>
        <v/>
      </c>
      <c r="BI138" s="560" t="str">
        <f t="shared" ca="1" si="29"/>
        <v/>
      </c>
      <c r="BJ138" s="560" t="str">
        <f t="shared" ca="1" si="30"/>
        <v/>
      </c>
      <c r="BK138" s="560" t="str">
        <f t="shared" ca="1" si="31"/>
        <v/>
      </c>
      <c r="BL138" s="561" t="str">
        <f t="shared" ca="1" si="32"/>
        <v/>
      </c>
      <c r="BR138" s="226"/>
      <c r="BS138" s="226"/>
      <c r="BT138" s="226"/>
      <c r="BU138" s="226"/>
      <c r="BV138" s="226"/>
      <c r="BW138" s="226"/>
      <c r="BX138" s="226"/>
      <c r="BY138" s="226"/>
      <c r="BZ138" s="226"/>
      <c r="CA138" s="226"/>
      <c r="CB138" s="226"/>
      <c r="CC138" s="226"/>
      <c r="CD138" s="226"/>
      <c r="CE138" s="226"/>
      <c r="CF138" s="226"/>
      <c r="CG138" s="226"/>
      <c r="CH138" s="226"/>
      <c r="CI138" s="226"/>
      <c r="CJ138" s="226"/>
      <c r="CK138" s="226"/>
      <c r="CL138" s="192"/>
      <c r="CM138" s="1215"/>
      <c r="CN138" s="1215"/>
      <c r="CO138" s="1215"/>
      <c r="CP138" s="1215"/>
      <c r="CQ138" s="244"/>
      <c r="CR138" s="244"/>
      <c r="CV138" s="1528" t="s">
        <v>2291</v>
      </c>
      <c r="CW138" s="1529"/>
      <c r="CX138" s="1560"/>
      <c r="CY138" s="1560"/>
      <c r="CZ138" s="1560"/>
      <c r="DA138" s="1560"/>
      <c r="DB138" s="1560"/>
      <c r="DC138" s="1560"/>
      <c r="DD138" s="2054">
        <v>44645</v>
      </c>
      <c r="DE138" s="2055"/>
      <c r="DF138" s="2055"/>
      <c r="DG138" s="2056"/>
      <c r="DH138" s="1564"/>
      <c r="DI138" s="1564"/>
      <c r="DJ138" s="1564"/>
      <c r="DK138" s="1564"/>
      <c r="DL138" s="1564"/>
      <c r="DM138" s="1564"/>
      <c r="DN138" s="1564"/>
      <c r="DO138" s="1564"/>
      <c r="DP138" s="1564"/>
      <c r="DQ138" s="1564"/>
      <c r="DR138" s="1584"/>
    </row>
    <row r="139" spans="1:122" s="465" customFormat="1" ht="15" customHeight="1">
      <c r="A139" s="1360"/>
      <c r="B139" s="1312"/>
      <c r="C139" s="1312"/>
      <c r="D139" s="1368"/>
      <c r="E139" s="263" t="s">
        <v>1829</v>
      </c>
      <c r="F139" s="263"/>
      <c r="G139" s="263"/>
      <c r="H139" s="263"/>
      <c r="I139" s="263"/>
      <c r="J139" s="263"/>
      <c r="K139" s="263"/>
      <c r="L139" s="263"/>
      <c r="M139" s="263"/>
      <c r="N139" s="263"/>
      <c r="O139" s="263"/>
      <c r="P139" s="263"/>
      <c r="Q139" s="263"/>
      <c r="R139" s="263"/>
      <c r="S139" s="263"/>
      <c r="T139" s="263"/>
      <c r="U139" s="263"/>
      <c r="V139" s="263"/>
      <c r="W139" s="263"/>
      <c r="X139" s="263"/>
      <c r="Y139" s="263"/>
      <c r="Z139" s="263"/>
      <c r="AA139" s="263"/>
      <c r="AB139" s="263"/>
      <c r="AC139" s="263"/>
      <c r="AD139" s="263"/>
      <c r="AE139" s="263"/>
      <c r="AF139" s="263"/>
      <c r="AG139" s="263"/>
      <c r="AH139" s="263"/>
      <c r="AI139" s="263"/>
      <c r="AJ139" s="263"/>
      <c r="AK139" s="263"/>
      <c r="AL139" s="263"/>
      <c r="AM139" s="263"/>
      <c r="AN139" s="263"/>
      <c r="AO139" s="263"/>
      <c r="AP139" s="263"/>
      <c r="AQ139" s="263"/>
      <c r="AR139" s="263"/>
      <c r="AS139" s="263"/>
      <c r="AT139" s="263"/>
      <c r="AU139" s="263"/>
      <c r="AV139" s="263"/>
      <c r="AW139" s="263"/>
      <c r="AX139" s="263"/>
      <c r="AY139" s="1130"/>
      <c r="BA139" s="192">
        <f t="shared" si="61"/>
        <v>4</v>
      </c>
      <c r="BB139" s="192">
        <f>BB138</f>
        <v>4</v>
      </c>
      <c r="BC139" s="192">
        <f>BC138</f>
        <v>2</v>
      </c>
      <c r="BD139" s="192"/>
      <c r="BE139" s="192"/>
      <c r="BF139" s="192"/>
      <c r="BG139" s="559" t="str">
        <f t="shared" ca="1" si="27"/>
        <v/>
      </c>
      <c r="BH139" s="560" t="str">
        <f t="shared" ca="1" si="28"/>
        <v/>
      </c>
      <c r="BI139" s="560" t="str">
        <f t="shared" ca="1" si="29"/>
        <v/>
      </c>
      <c r="BJ139" s="560" t="str">
        <f t="shared" ca="1" si="30"/>
        <v/>
      </c>
      <c r="BK139" s="560" t="str">
        <f t="shared" ca="1" si="31"/>
        <v/>
      </c>
      <c r="BL139" s="561" t="str">
        <f t="shared" ca="1" si="32"/>
        <v/>
      </c>
      <c r="BQ139" s="359"/>
      <c r="BR139" s="226"/>
      <c r="BS139" s="226"/>
      <c r="BT139" s="226"/>
      <c r="BU139" s="226"/>
      <c r="BV139" s="226"/>
      <c r="BW139" s="226"/>
      <c r="BX139" s="226"/>
      <c r="BY139" s="226"/>
      <c r="BZ139" s="226"/>
      <c r="CA139" s="226"/>
      <c r="CB139" s="226"/>
      <c r="CC139" s="226"/>
      <c r="CD139" s="226"/>
      <c r="CE139" s="226"/>
      <c r="CF139" s="226"/>
      <c r="CG139" s="226"/>
      <c r="CH139" s="226"/>
      <c r="CI139" s="226"/>
      <c r="CJ139" s="226"/>
      <c r="CK139" s="226"/>
      <c r="CL139" s="192"/>
      <c r="CM139" s="1215"/>
      <c r="CN139" s="1215"/>
      <c r="CO139" s="1215"/>
      <c r="CP139" s="1215"/>
      <c r="CQ139" s="244"/>
      <c r="CR139" s="244"/>
      <c r="CV139" s="1528"/>
      <c r="CW139" s="1529"/>
      <c r="CX139" s="1560"/>
      <c r="CY139" s="1560"/>
      <c r="CZ139" s="1560"/>
      <c r="DA139" s="1560"/>
      <c r="DB139" s="1560"/>
      <c r="DC139" s="1560"/>
      <c r="DD139" s="2054"/>
      <c r="DE139" s="2055"/>
      <c r="DF139" s="2055"/>
      <c r="DG139" s="2056"/>
      <c r="DH139" s="1564"/>
      <c r="DI139" s="1564"/>
      <c r="DJ139" s="1564"/>
      <c r="DK139" s="1564"/>
      <c r="DL139" s="1564"/>
      <c r="DM139" s="1564"/>
      <c r="DN139" s="1564"/>
      <c r="DO139" s="1564"/>
      <c r="DP139" s="1564"/>
      <c r="DQ139" s="1564"/>
      <c r="DR139" s="1584"/>
    </row>
    <row r="140" spans="1:122" s="465" customFormat="1" ht="15" customHeight="1">
      <c r="A140" s="1758" t="str">
        <f>$BD140&amp;"."</f>
        <v>①.</v>
      </c>
      <c r="B140" s="1759"/>
      <c r="C140" s="1759"/>
      <c r="D140" s="1759"/>
      <c r="E140" s="1759"/>
      <c r="F140" s="685" t="s">
        <v>1830</v>
      </c>
      <c r="G140" s="676"/>
      <c r="H140" s="676"/>
      <c r="I140" s="676"/>
      <c r="J140" s="676"/>
      <c r="K140" s="676"/>
      <c r="L140" s="676"/>
      <c r="M140" s="685"/>
      <c r="N140" s="685"/>
      <c r="O140" s="685"/>
      <c r="P140" s="685"/>
      <c r="Q140" s="685"/>
      <c r="R140" s="685"/>
      <c r="S140" s="685"/>
      <c r="T140" s="685"/>
      <c r="U140" s="685"/>
      <c r="V140" s="685"/>
      <c r="W140" s="685"/>
      <c r="X140" s="685"/>
      <c r="Y140" s="685"/>
      <c r="Z140" s="685"/>
      <c r="AA140" s="685"/>
      <c r="AB140" s="685"/>
      <c r="AC140" s="685"/>
      <c r="AD140" s="685"/>
      <c r="AE140" s="685"/>
      <c r="AF140" s="685"/>
      <c r="AG140" s="685"/>
      <c r="AH140" s="685"/>
      <c r="AI140" s="685"/>
      <c r="AJ140" s="685"/>
      <c r="AK140" s="685"/>
      <c r="AL140" s="685"/>
      <c r="AM140" s="685"/>
      <c r="AN140" s="685"/>
      <c r="AO140" s="685"/>
      <c r="AP140" s="685"/>
      <c r="AQ140" s="685"/>
      <c r="AR140" s="685"/>
      <c r="AS140" s="685"/>
      <c r="AT140" s="685"/>
      <c r="AU140" s="685"/>
      <c r="AV140" s="685"/>
      <c r="AW140" s="685"/>
      <c r="AX140" s="685"/>
      <c r="AY140" s="854"/>
      <c r="AZ140" s="92"/>
      <c r="BA140" s="683">
        <f t="shared" si="61"/>
        <v>4</v>
      </c>
      <c r="BB140" s="683">
        <f>BB139</f>
        <v>4</v>
      </c>
      <c r="BC140" s="683">
        <f>BC139</f>
        <v>2</v>
      </c>
      <c r="BD140" s="687" t="str">
        <f>IF(ISBLANK(BD139),"①",CHAR(CODE(BD139)+1))</f>
        <v>①</v>
      </c>
      <c r="BE140" s="192"/>
      <c r="BF140" s="192"/>
      <c r="BG140" s="559" t="str">
        <f t="shared" ca="1" si="27"/>
        <v/>
      </c>
      <c r="BH140" s="560" t="str">
        <f t="shared" ca="1" si="28"/>
        <v/>
      </c>
      <c r="BI140" s="560" t="str">
        <f t="shared" ca="1" si="29"/>
        <v/>
      </c>
      <c r="BJ140" s="560" t="str">
        <f t="shared" ca="1" si="30"/>
        <v/>
      </c>
      <c r="BK140" s="560" t="str">
        <f t="shared" ca="1" si="31"/>
        <v/>
      </c>
      <c r="BL140" s="561" t="str">
        <f t="shared" ca="1" si="32"/>
        <v/>
      </c>
      <c r="BP140" s="359"/>
      <c r="BR140" s="226"/>
      <c r="BS140" s="226"/>
      <c r="BT140" s="226"/>
      <c r="BU140" s="226"/>
      <c r="BV140" s="226"/>
      <c r="BW140" s="226"/>
      <c r="BX140" s="226"/>
      <c r="BY140" s="226"/>
      <c r="BZ140" s="226"/>
      <c r="CA140" s="226"/>
      <c r="CB140" s="226"/>
      <c r="CC140" s="226"/>
      <c r="CD140" s="226"/>
      <c r="CE140" s="226"/>
      <c r="CF140" s="226"/>
      <c r="CG140" s="226"/>
      <c r="CH140" s="226"/>
      <c r="CI140" s="226"/>
      <c r="CJ140" s="226"/>
      <c r="CK140" s="226"/>
      <c r="CL140" s="192"/>
      <c r="CM140" s="1215"/>
      <c r="CN140" s="1215"/>
      <c r="CO140" s="1215"/>
      <c r="CP140" s="1215"/>
      <c r="CQ140" s="244"/>
      <c r="CR140" s="244"/>
      <c r="CV140" s="1528"/>
      <c r="CW140" s="1529"/>
      <c r="CX140" s="1560"/>
      <c r="CY140" s="1560"/>
      <c r="CZ140" s="1560"/>
      <c r="DA140" s="1560"/>
      <c r="DB140" s="1560"/>
      <c r="DC140" s="1560"/>
      <c r="DD140" s="2054"/>
      <c r="DE140" s="2055"/>
      <c r="DF140" s="2055"/>
      <c r="DG140" s="2056"/>
      <c r="DH140" s="1564"/>
      <c r="DI140" s="1564"/>
      <c r="DJ140" s="1564"/>
      <c r="DK140" s="1564"/>
      <c r="DL140" s="1564"/>
      <c r="DM140" s="1564"/>
      <c r="DN140" s="1564"/>
      <c r="DO140" s="1564"/>
      <c r="DP140" s="1564"/>
      <c r="DQ140" s="1564"/>
      <c r="DR140" s="1584"/>
    </row>
    <row r="141" spans="1:122" s="80" customFormat="1" ht="15" customHeight="1">
      <c r="A141" s="1360"/>
      <c r="B141" s="1312"/>
      <c r="C141" s="1312"/>
      <c r="D141" s="263"/>
      <c r="E141" s="263"/>
      <c r="F141" s="263" t="s">
        <v>1831</v>
      </c>
      <c r="G141" s="263"/>
      <c r="H141" s="263"/>
      <c r="I141" s="263"/>
      <c r="J141" s="263"/>
      <c r="K141" s="263"/>
      <c r="L141" s="263"/>
      <c r="M141" s="263"/>
      <c r="N141" s="263"/>
      <c r="O141" s="263"/>
      <c r="P141" s="263"/>
      <c r="Q141" s="263"/>
      <c r="R141" s="263"/>
      <c r="S141" s="263"/>
      <c r="T141" s="263"/>
      <c r="U141" s="263"/>
      <c r="V141" s="263"/>
      <c r="W141" s="263"/>
      <c r="X141" s="263"/>
      <c r="Y141" s="263"/>
      <c r="Z141" s="263"/>
      <c r="AA141" s="263"/>
      <c r="AB141" s="263"/>
      <c r="AC141" s="263"/>
      <c r="AD141" s="263"/>
      <c r="AE141" s="263"/>
      <c r="AF141" s="263"/>
      <c r="AG141" s="263"/>
      <c r="AH141" s="263"/>
      <c r="AI141" s="263"/>
      <c r="AJ141" s="263"/>
      <c r="AK141" s="263"/>
      <c r="AL141" s="263"/>
      <c r="AM141" s="263"/>
      <c r="AN141" s="263"/>
      <c r="AO141" s="263"/>
      <c r="AP141" s="263"/>
      <c r="AQ141" s="263"/>
      <c r="AR141" s="263"/>
      <c r="AS141" s="263"/>
      <c r="AT141" s="263"/>
      <c r="AU141" s="263"/>
      <c r="AV141" s="263"/>
      <c r="AW141" s="263"/>
      <c r="AX141" s="263"/>
      <c r="AY141" s="1130"/>
      <c r="AZ141" s="465"/>
      <c r="BA141" s="192">
        <f t="shared" ref="BA141:BE145" si="64">BA140</f>
        <v>4</v>
      </c>
      <c r="BB141" s="192">
        <f t="shared" si="64"/>
        <v>4</v>
      </c>
      <c r="BC141" s="192">
        <f t="shared" si="64"/>
        <v>2</v>
      </c>
      <c r="BD141" s="192" t="str">
        <f t="shared" si="64"/>
        <v>①</v>
      </c>
      <c r="BE141" s="192"/>
      <c r="BF141" s="192"/>
      <c r="BG141" s="559" t="str">
        <f t="shared" ca="1" si="27"/>
        <v/>
      </c>
      <c r="BH141" s="560" t="str">
        <f t="shared" ca="1" si="28"/>
        <v/>
      </c>
      <c r="BI141" s="560" t="str">
        <f t="shared" ca="1" si="29"/>
        <v/>
      </c>
      <c r="BJ141" s="560" t="str">
        <f t="shared" ca="1" si="30"/>
        <v/>
      </c>
      <c r="BK141" s="560" t="str">
        <f t="shared" ca="1" si="31"/>
        <v/>
      </c>
      <c r="BL141" s="561" t="str">
        <f t="shared" ca="1" si="32"/>
        <v/>
      </c>
      <c r="BM141" s="359"/>
      <c r="BN141" s="359"/>
      <c r="BO141" s="359"/>
      <c r="BP141" s="465"/>
      <c r="BQ141" s="465"/>
      <c r="BR141" s="226"/>
      <c r="BS141" s="226"/>
      <c r="BT141" s="226"/>
      <c r="BU141" s="226"/>
      <c r="BV141" s="226"/>
      <c r="BW141" s="226"/>
      <c r="BX141" s="226"/>
      <c r="BY141" s="226"/>
      <c r="BZ141" s="226"/>
      <c r="CA141" s="226"/>
      <c r="CB141" s="226"/>
      <c r="CC141" s="226"/>
      <c r="CD141" s="226"/>
      <c r="CE141" s="226"/>
      <c r="CF141" s="226"/>
      <c r="CG141" s="226"/>
      <c r="CH141" s="226"/>
      <c r="CI141" s="226"/>
      <c r="CJ141" s="226"/>
      <c r="CK141" s="226"/>
      <c r="CL141" s="192"/>
      <c r="CM141" s="1215"/>
      <c r="CN141" s="1215"/>
      <c r="CO141" s="192"/>
      <c r="CP141" s="1215"/>
      <c r="CQ141" s="244"/>
      <c r="CR141" s="244"/>
      <c r="CS141" s="244"/>
      <c r="CT141" s="244"/>
      <c r="CU141" s="244"/>
      <c r="CV141" s="1528"/>
      <c r="CW141" s="1529"/>
      <c r="CX141" s="1560"/>
      <c r="CY141" s="1560"/>
      <c r="CZ141" s="1560"/>
      <c r="DA141" s="1560"/>
      <c r="DB141" s="1560"/>
      <c r="DC141" s="1560"/>
      <c r="DD141" s="2054"/>
      <c r="DE141" s="2055"/>
      <c r="DF141" s="2055"/>
      <c r="DG141" s="2056"/>
      <c r="DH141" s="1564"/>
      <c r="DI141" s="1564"/>
      <c r="DJ141" s="1564"/>
      <c r="DK141" s="1564"/>
      <c r="DL141" s="1564"/>
      <c r="DM141" s="1564"/>
      <c r="DN141" s="1564"/>
      <c r="DO141" s="1564"/>
      <c r="DP141" s="1564"/>
      <c r="DQ141" s="1564"/>
      <c r="DR141" s="1584"/>
    </row>
    <row r="142" spans="1:122" s="465" customFormat="1" ht="15" customHeight="1">
      <c r="A142" s="1758" t="str">
        <f>$BD142&amp;"."&amp;$BE142&amp;"."</f>
        <v>①.1.</v>
      </c>
      <c r="B142" s="1759"/>
      <c r="C142" s="1759"/>
      <c r="D142" s="1759"/>
      <c r="E142" s="1759"/>
      <c r="F142" s="1759"/>
      <c r="G142" s="676" t="s">
        <v>1832</v>
      </c>
      <c r="H142" s="676"/>
      <c r="I142" s="676"/>
      <c r="J142" s="676"/>
      <c r="K142" s="676"/>
      <c r="L142" s="676"/>
      <c r="M142" s="685"/>
      <c r="N142" s="685"/>
      <c r="O142" s="685"/>
      <c r="P142" s="685"/>
      <c r="Q142" s="685"/>
      <c r="R142" s="685"/>
      <c r="S142" s="685"/>
      <c r="T142" s="685"/>
      <c r="U142" s="685"/>
      <c r="V142" s="685"/>
      <c r="W142" s="685"/>
      <c r="X142" s="685"/>
      <c r="Y142" s="685"/>
      <c r="Z142" s="685"/>
      <c r="AA142" s="685"/>
      <c r="AB142" s="685"/>
      <c r="AC142" s="685"/>
      <c r="AD142" s="685"/>
      <c r="AE142" s="685"/>
      <c r="AF142" s="685"/>
      <c r="AG142" s="685"/>
      <c r="AH142" s="685"/>
      <c r="AI142" s="685"/>
      <c r="AJ142" s="685"/>
      <c r="AK142" s="685"/>
      <c r="AL142" s="685"/>
      <c r="AM142" s="685"/>
      <c r="AN142" s="685"/>
      <c r="AO142" s="685"/>
      <c r="AP142" s="685"/>
      <c r="AQ142" s="685"/>
      <c r="AR142" s="685"/>
      <c r="AS142" s="685"/>
      <c r="AT142" s="685"/>
      <c r="AU142" s="685"/>
      <c r="AV142" s="685"/>
      <c r="AW142" s="685"/>
      <c r="AX142" s="685"/>
      <c r="AY142" s="854"/>
      <c r="AZ142" s="92"/>
      <c r="BA142" s="683">
        <f t="shared" si="64"/>
        <v>4</v>
      </c>
      <c r="BB142" s="95">
        <f t="shared" si="64"/>
        <v>4</v>
      </c>
      <c r="BC142" s="95">
        <f t="shared" si="64"/>
        <v>2</v>
      </c>
      <c r="BD142" s="683" t="str">
        <f t="shared" si="64"/>
        <v>①</v>
      </c>
      <c r="BE142" s="678">
        <f>BE141+1</f>
        <v>1</v>
      </c>
      <c r="BF142" s="92"/>
      <c r="BG142" s="559" t="str">
        <f t="shared" ca="1" si="27"/>
        <v/>
      </c>
      <c r="BH142" s="560" t="str">
        <f t="shared" ca="1" si="28"/>
        <v/>
      </c>
      <c r="BI142" s="560" t="str">
        <f t="shared" ca="1" si="29"/>
        <v/>
      </c>
      <c r="BJ142" s="560" t="str">
        <f t="shared" ca="1" si="30"/>
        <v/>
      </c>
      <c r="BK142" s="560" t="str">
        <f t="shared" ca="1" si="31"/>
        <v/>
      </c>
      <c r="BL142" s="561" t="str">
        <f t="shared" ca="1" si="32"/>
        <v/>
      </c>
      <c r="BR142" s="226"/>
      <c r="BS142" s="226"/>
      <c r="BT142" s="226"/>
      <c r="BU142" s="226"/>
      <c r="BV142" s="226"/>
      <c r="BW142" s="226"/>
      <c r="BX142" s="226"/>
      <c r="BY142" s="226"/>
      <c r="BZ142" s="226"/>
      <c r="CA142" s="226"/>
      <c r="CB142" s="226"/>
      <c r="CC142" s="226"/>
      <c r="CD142" s="226"/>
      <c r="CE142" s="226"/>
      <c r="CF142" s="226"/>
      <c r="CG142" s="226"/>
      <c r="CH142" s="226"/>
      <c r="CI142" s="226"/>
      <c r="CJ142" s="226"/>
      <c r="CK142" s="226"/>
      <c r="CL142" s="192"/>
      <c r="CM142" s="192"/>
      <c r="CN142" s="192"/>
      <c r="CO142" s="192"/>
      <c r="CP142" s="1215"/>
      <c r="CQ142" s="244"/>
      <c r="CR142" s="244"/>
      <c r="CV142" s="1528"/>
      <c r="CW142" s="1529"/>
      <c r="CX142" s="1560"/>
      <c r="CY142" s="1560"/>
      <c r="CZ142" s="1560"/>
      <c r="DA142" s="1560"/>
      <c r="DB142" s="1560"/>
      <c r="DC142" s="1560"/>
      <c r="DD142" s="2054"/>
      <c r="DE142" s="2055"/>
      <c r="DF142" s="2055"/>
      <c r="DG142" s="2056"/>
      <c r="DH142" s="1564"/>
      <c r="DI142" s="1564"/>
      <c r="DJ142" s="1564"/>
      <c r="DK142" s="1564"/>
      <c r="DL142" s="1564"/>
      <c r="DM142" s="1564"/>
      <c r="DN142" s="1564"/>
      <c r="DO142" s="1564"/>
      <c r="DP142" s="1564"/>
      <c r="DQ142" s="1564"/>
      <c r="DR142" s="1584"/>
    </row>
    <row r="143" spans="1:122" s="465" customFormat="1" ht="15" customHeight="1">
      <c r="A143" s="1360"/>
      <c r="B143" s="1312"/>
      <c r="C143" s="1312"/>
      <c r="D143" s="263"/>
      <c r="E143" s="469"/>
      <c r="F143" s="469"/>
      <c r="G143" s="263" t="s">
        <v>1813</v>
      </c>
      <c r="H143" s="263"/>
      <c r="I143" s="263"/>
      <c r="J143" s="263"/>
      <c r="K143" s="263"/>
      <c r="L143" s="263"/>
      <c r="M143" s="263"/>
      <c r="N143" s="263"/>
      <c r="O143" s="263"/>
      <c r="P143" s="263"/>
      <c r="Q143" s="263"/>
      <c r="R143" s="263"/>
      <c r="S143" s="263"/>
      <c r="T143" s="263"/>
      <c r="U143" s="263"/>
      <c r="V143" s="263"/>
      <c r="W143" s="263"/>
      <c r="X143" s="263"/>
      <c r="Y143" s="263"/>
      <c r="Z143" s="263"/>
      <c r="AA143" s="263"/>
      <c r="AB143" s="263"/>
      <c r="AC143" s="263"/>
      <c r="AD143" s="263"/>
      <c r="AE143" s="263"/>
      <c r="AF143" s="263"/>
      <c r="AG143" s="263"/>
      <c r="AH143" s="263"/>
      <c r="AI143" s="263"/>
      <c r="AJ143" s="263"/>
      <c r="AK143" s="263"/>
      <c r="AL143" s="263"/>
      <c r="AM143" s="263"/>
      <c r="AN143" s="263"/>
      <c r="AO143" s="263"/>
      <c r="AP143" s="263"/>
      <c r="AQ143" s="263"/>
      <c r="AR143" s="263"/>
      <c r="AS143" s="263"/>
      <c r="AT143" s="263"/>
      <c r="AU143" s="263"/>
      <c r="AV143" s="263"/>
      <c r="AW143" s="263"/>
      <c r="AX143" s="263"/>
      <c r="AY143" s="1130"/>
      <c r="BA143" s="192">
        <f t="shared" si="64"/>
        <v>4</v>
      </c>
      <c r="BB143" s="192">
        <f t="shared" si="64"/>
        <v>4</v>
      </c>
      <c r="BC143" s="192">
        <f t="shared" si="64"/>
        <v>2</v>
      </c>
      <c r="BD143" s="192" t="str">
        <f t="shared" si="64"/>
        <v>①</v>
      </c>
      <c r="BE143" s="192">
        <f t="shared" si="64"/>
        <v>1</v>
      </c>
      <c r="BF143" s="192"/>
      <c r="BG143" s="559" t="str">
        <f t="shared" ca="1" si="27"/>
        <v/>
      </c>
      <c r="BH143" s="560" t="str">
        <f t="shared" ca="1" si="28"/>
        <v/>
      </c>
      <c r="BI143" s="560" t="str">
        <f t="shared" ca="1" si="29"/>
        <v/>
      </c>
      <c r="BJ143" s="560" t="str">
        <f t="shared" ca="1" si="30"/>
        <v/>
      </c>
      <c r="BK143" s="560" t="str">
        <f t="shared" ca="1" si="31"/>
        <v/>
      </c>
      <c r="BL143" s="561" t="str">
        <f t="shared" ca="1" si="32"/>
        <v/>
      </c>
      <c r="BR143" s="226"/>
      <c r="BS143" s="226"/>
      <c r="BT143" s="226"/>
      <c r="BU143" s="226"/>
      <c r="BV143" s="226"/>
      <c r="BW143" s="226"/>
      <c r="BX143" s="226"/>
      <c r="BY143" s="226"/>
      <c r="BZ143" s="226"/>
      <c r="CA143" s="226"/>
      <c r="CB143" s="226"/>
      <c r="CC143" s="226"/>
      <c r="CD143" s="226"/>
      <c r="CE143" s="226"/>
      <c r="CF143" s="226"/>
      <c r="CG143" s="226"/>
      <c r="CH143" s="226"/>
      <c r="CI143" s="226"/>
      <c r="CJ143" s="226"/>
      <c r="CK143" s="226"/>
      <c r="CL143" s="192"/>
      <c r="CM143" s="192"/>
      <c r="CN143" s="192"/>
      <c r="CO143" s="192"/>
      <c r="CP143" s="1215"/>
      <c r="CQ143" s="244"/>
      <c r="CR143" s="244"/>
      <c r="CV143" s="1528" t="s">
        <v>2291</v>
      </c>
      <c r="CW143" s="1529"/>
      <c r="CX143" s="1560"/>
      <c r="CY143" s="1560"/>
      <c r="CZ143" s="1560"/>
      <c r="DA143" s="1560"/>
      <c r="DB143" s="1560"/>
      <c r="DC143" s="1560"/>
      <c r="DD143" s="2054">
        <v>44645</v>
      </c>
      <c r="DE143" s="2055"/>
      <c r="DF143" s="2055"/>
      <c r="DG143" s="2056"/>
      <c r="DH143" s="1564"/>
      <c r="DI143" s="1564"/>
      <c r="DJ143" s="1564"/>
      <c r="DK143" s="1564"/>
      <c r="DL143" s="1564"/>
      <c r="DM143" s="1564"/>
      <c r="DN143" s="1564"/>
      <c r="DO143" s="1564"/>
      <c r="DP143" s="1564"/>
      <c r="DQ143" s="1564"/>
      <c r="DR143" s="1584"/>
    </row>
    <row r="144" spans="1:122" s="465" customFormat="1" ht="15" customHeight="1">
      <c r="A144" s="1360"/>
      <c r="B144" s="1312"/>
      <c r="C144" s="1312"/>
      <c r="D144" s="263"/>
      <c r="E144" s="469"/>
      <c r="F144" s="469"/>
      <c r="G144" s="978" t="s">
        <v>103</v>
      </c>
      <c r="H144" s="979"/>
      <c r="I144" s="979"/>
      <c r="J144" s="979"/>
      <c r="K144" s="979"/>
      <c r="L144" s="979"/>
      <c r="M144" s="979"/>
      <c r="N144" s="980"/>
      <c r="O144" s="1290" t="s">
        <v>558</v>
      </c>
      <c r="P144" s="1291"/>
      <c r="Q144" s="266" t="str">
        <f>"("&amp;VLOOKUP(O144,[1]processing_log!$B$37:$Y$105,4,FALSE)&amp;" - "&amp;VLOOKUP(O144,[1]processing_log!$B$37:$Y$105,21,FALSE)&amp;VLOOKUP(O144,[1]processing_log!$B$37:$Y$105,24,FALSE)&amp;")"</f>
        <v>(処理 - 終了)</v>
      </c>
      <c r="R144" s="1291"/>
      <c r="S144" s="1291"/>
      <c r="T144" s="1291"/>
      <c r="U144" s="1291"/>
      <c r="V144" s="1291"/>
      <c r="W144" s="1291"/>
      <c r="X144" s="1291"/>
      <c r="Y144" s="1291"/>
      <c r="Z144" s="1291"/>
      <c r="AA144" s="1291"/>
      <c r="AB144" s="1291"/>
      <c r="AC144" s="1291"/>
      <c r="AD144" s="1291"/>
      <c r="AE144" s="1291"/>
      <c r="AF144" s="1291"/>
      <c r="AG144" s="1291"/>
      <c r="AH144" s="1291"/>
      <c r="AI144" s="1291"/>
      <c r="AJ144" s="1291"/>
      <c r="AK144" s="1291"/>
      <c r="AL144" s="1291"/>
      <c r="AM144" s="1291"/>
      <c r="AN144" s="1291"/>
      <c r="AO144" s="1291"/>
      <c r="AP144" s="1291"/>
      <c r="AQ144" s="1291"/>
      <c r="AR144" s="1291"/>
      <c r="AS144" s="1291"/>
      <c r="AT144" s="1291"/>
      <c r="AU144" s="1291"/>
      <c r="AV144" s="1291"/>
      <c r="AW144" s="1291"/>
      <c r="AX144" s="1292"/>
      <c r="AY144" s="1130"/>
      <c r="BA144" s="192">
        <f t="shared" si="64"/>
        <v>4</v>
      </c>
      <c r="BB144" s="192">
        <f t="shared" si="64"/>
        <v>4</v>
      </c>
      <c r="BC144" s="192">
        <f t="shared" si="64"/>
        <v>2</v>
      </c>
      <c r="BD144" s="192" t="str">
        <f t="shared" si="64"/>
        <v>①</v>
      </c>
      <c r="BE144" s="192">
        <f t="shared" si="64"/>
        <v>1</v>
      </c>
      <c r="BF144" s="192"/>
      <c r="BG144" s="559" t="str">
        <f t="shared" ca="1" si="27"/>
        <v/>
      </c>
      <c r="BH144" s="560" t="str">
        <f t="shared" ca="1" si="28"/>
        <v/>
      </c>
      <c r="BI144" s="560" t="str">
        <f t="shared" ca="1" si="29"/>
        <v/>
      </c>
      <c r="BJ144" s="560" t="str">
        <f t="shared" ca="1" si="30"/>
        <v/>
      </c>
      <c r="BK144" s="560" t="str">
        <f t="shared" ca="1" si="31"/>
        <v/>
      </c>
      <c r="BL144" s="561" t="str">
        <f t="shared" ca="1" si="32"/>
        <v/>
      </c>
      <c r="BQ144" s="359"/>
      <c r="BR144" s="226"/>
      <c r="BS144" s="226"/>
      <c r="BT144" s="226"/>
      <c r="BU144" s="226"/>
      <c r="BV144" s="226"/>
      <c r="BW144" s="226"/>
      <c r="BX144" s="226"/>
      <c r="BY144" s="226"/>
      <c r="BZ144" s="226"/>
      <c r="CA144" s="226"/>
      <c r="CB144" s="226"/>
      <c r="CC144" s="226"/>
      <c r="CD144" s="226"/>
      <c r="CE144" s="226"/>
      <c r="CF144" s="226"/>
      <c r="CG144" s="226"/>
      <c r="CH144" s="226"/>
      <c r="CI144" s="226"/>
      <c r="CJ144" s="226"/>
      <c r="CK144" s="226"/>
      <c r="CL144" s="192"/>
      <c r="CM144" s="192"/>
      <c r="CN144" s="192"/>
      <c r="CO144" s="192"/>
      <c r="CP144" s="1215"/>
      <c r="CQ144" s="1215"/>
      <c r="CR144" s="1215"/>
      <c r="CV144" s="1528"/>
      <c r="CW144" s="1529"/>
      <c r="CX144" s="1560"/>
      <c r="CY144" s="1560"/>
      <c r="CZ144" s="1560"/>
      <c r="DA144" s="1560"/>
      <c r="DB144" s="1560"/>
      <c r="DC144" s="1560"/>
      <c r="DD144" s="2054"/>
      <c r="DE144" s="2055"/>
      <c r="DF144" s="2055"/>
      <c r="DG144" s="2056"/>
      <c r="DH144" s="1564"/>
      <c r="DI144" s="1564"/>
      <c r="DJ144" s="1564"/>
      <c r="DK144" s="1564"/>
      <c r="DL144" s="1564"/>
      <c r="DM144" s="1564"/>
      <c r="DN144" s="1564"/>
      <c r="DO144" s="1564"/>
      <c r="DP144" s="1564"/>
      <c r="DQ144" s="1564"/>
      <c r="DR144" s="1584"/>
    </row>
    <row r="145" spans="1:122" s="465" customFormat="1" ht="15" customHeight="1">
      <c r="A145" s="1341"/>
      <c r="B145" s="263"/>
      <c r="C145" s="263"/>
      <c r="D145" s="377"/>
      <c r="E145" s="469"/>
      <c r="F145" s="469"/>
      <c r="G145" s="984" t="s">
        <v>104</v>
      </c>
      <c r="H145" s="985"/>
      <c r="I145" s="985"/>
      <c r="J145" s="985"/>
      <c r="K145" s="985"/>
      <c r="L145" s="985"/>
      <c r="M145" s="985"/>
      <c r="N145" s="986"/>
      <c r="O145" s="1294" t="s">
        <v>2301</v>
      </c>
      <c r="P145" s="1295"/>
      <c r="Q145" s="1295"/>
      <c r="R145" s="1295"/>
      <c r="S145" s="1295"/>
      <c r="T145" s="1295"/>
      <c r="U145" s="1295"/>
      <c r="V145" s="1295"/>
      <c r="W145" s="1295"/>
      <c r="X145" s="1295"/>
      <c r="Y145" s="1295"/>
      <c r="Z145" s="1295"/>
      <c r="AA145" s="1295"/>
      <c r="AB145" s="1295"/>
      <c r="AC145" s="1295"/>
      <c r="AD145" s="1295"/>
      <c r="AE145" s="1295"/>
      <c r="AF145" s="1295"/>
      <c r="AG145" s="1295"/>
      <c r="AH145" s="1295"/>
      <c r="AI145" s="1295"/>
      <c r="AJ145" s="1295"/>
      <c r="AK145" s="1295"/>
      <c r="AL145" s="1295"/>
      <c r="AM145" s="1295"/>
      <c r="AN145" s="1295"/>
      <c r="AO145" s="1295"/>
      <c r="AP145" s="1295"/>
      <c r="AQ145" s="1295"/>
      <c r="AR145" s="1295"/>
      <c r="AS145" s="1295"/>
      <c r="AT145" s="1295"/>
      <c r="AU145" s="1295"/>
      <c r="AV145" s="1295"/>
      <c r="AW145" s="1295"/>
      <c r="AX145" s="1296"/>
      <c r="AY145" s="1342"/>
      <c r="BA145" s="192">
        <f t="shared" si="64"/>
        <v>4</v>
      </c>
      <c r="BB145" s="192">
        <f t="shared" si="64"/>
        <v>4</v>
      </c>
      <c r="BC145" s="192">
        <f t="shared" si="64"/>
        <v>2</v>
      </c>
      <c r="BD145" s="192" t="str">
        <f t="shared" si="64"/>
        <v>①</v>
      </c>
      <c r="BE145" s="192">
        <f t="shared" si="64"/>
        <v>1</v>
      </c>
      <c r="BF145" s="192"/>
      <c r="BG145" s="559" t="str">
        <f t="shared" ca="1" si="27"/>
        <v/>
      </c>
      <c r="BH145" s="560" t="str">
        <f t="shared" ca="1" si="28"/>
        <v/>
      </c>
      <c r="BI145" s="560" t="str">
        <f t="shared" ca="1" si="29"/>
        <v/>
      </c>
      <c r="BJ145" s="560" t="str">
        <f t="shared" ca="1" si="30"/>
        <v/>
      </c>
      <c r="BK145" s="560" t="str">
        <f t="shared" ca="1" si="31"/>
        <v/>
      </c>
      <c r="BL145" s="561" t="str">
        <f t="shared" ca="1" si="32"/>
        <v/>
      </c>
      <c r="BP145" s="359"/>
      <c r="BR145" s="226"/>
      <c r="BS145" s="226"/>
      <c r="BT145" s="226"/>
      <c r="BU145" s="226"/>
      <c r="BV145" s="226"/>
      <c r="BW145" s="226"/>
      <c r="BX145" s="226"/>
      <c r="BY145" s="226"/>
      <c r="BZ145" s="226"/>
      <c r="CA145" s="226"/>
      <c r="CB145" s="226"/>
      <c r="CC145" s="226"/>
      <c r="CD145" s="226"/>
      <c r="CE145" s="226"/>
      <c r="CF145" s="226"/>
      <c r="CG145" s="226"/>
      <c r="CH145" s="226"/>
      <c r="CI145" s="226"/>
      <c r="CJ145" s="226"/>
      <c r="CK145" s="226"/>
      <c r="CL145" s="192"/>
      <c r="CM145" s="192"/>
      <c r="CN145" s="192"/>
      <c r="CO145" s="192"/>
      <c r="CP145" s="1215"/>
      <c r="CQ145" s="1215"/>
      <c r="CR145" s="1215"/>
      <c r="CV145" s="1528"/>
      <c r="CW145" s="1529"/>
      <c r="CX145" s="1560"/>
      <c r="CY145" s="1560"/>
      <c r="CZ145" s="1560"/>
      <c r="DA145" s="1560"/>
      <c r="DB145" s="1560"/>
      <c r="DC145" s="1560"/>
      <c r="DD145" s="2054"/>
      <c r="DE145" s="2055"/>
      <c r="DF145" s="2055"/>
      <c r="DG145" s="2056"/>
      <c r="DH145" s="1564"/>
      <c r="DI145" s="1564"/>
      <c r="DJ145" s="1564"/>
      <c r="DK145" s="1564"/>
      <c r="DL145" s="1564"/>
      <c r="DM145" s="1564"/>
      <c r="DN145" s="1564"/>
      <c r="DO145" s="1564"/>
      <c r="DP145" s="1564"/>
      <c r="DQ145" s="1564"/>
      <c r="DR145" s="1584"/>
    </row>
    <row r="146" spans="1:122" s="80" customFormat="1" ht="15" customHeight="1">
      <c r="A146" s="1758" t="str">
        <f>$BD146&amp;"."&amp;$BE146&amp;"."</f>
        <v>①.2.</v>
      </c>
      <c r="B146" s="1759"/>
      <c r="C146" s="1759"/>
      <c r="D146" s="1759"/>
      <c r="E146" s="1759"/>
      <c r="F146" s="1759"/>
      <c r="G146" s="685" t="s">
        <v>1819</v>
      </c>
      <c r="H146" s="676"/>
      <c r="I146" s="676"/>
      <c r="J146" s="676"/>
      <c r="K146" s="676"/>
      <c r="L146" s="676"/>
      <c r="M146" s="676"/>
      <c r="N146" s="685"/>
      <c r="O146" s="685"/>
      <c r="P146" s="685"/>
      <c r="Q146" s="685"/>
      <c r="R146" s="685"/>
      <c r="S146" s="685"/>
      <c r="T146" s="685"/>
      <c r="U146" s="685"/>
      <c r="V146" s="685"/>
      <c r="W146" s="685"/>
      <c r="X146" s="685"/>
      <c r="Y146" s="685"/>
      <c r="Z146" s="685"/>
      <c r="AA146" s="685"/>
      <c r="AB146" s="685"/>
      <c r="AC146" s="685"/>
      <c r="AD146" s="685"/>
      <c r="AE146" s="685"/>
      <c r="AF146" s="685"/>
      <c r="AG146" s="685"/>
      <c r="AH146" s="685"/>
      <c r="AI146" s="685"/>
      <c r="AJ146" s="685"/>
      <c r="AK146" s="685"/>
      <c r="AL146" s="685"/>
      <c r="AM146" s="685"/>
      <c r="AN146" s="685"/>
      <c r="AO146" s="685"/>
      <c r="AP146" s="685"/>
      <c r="AQ146" s="685"/>
      <c r="AR146" s="685"/>
      <c r="AS146" s="685"/>
      <c r="AT146" s="685"/>
      <c r="AU146" s="685"/>
      <c r="AV146" s="685"/>
      <c r="AW146" s="685"/>
      <c r="AX146" s="685"/>
      <c r="AY146" s="854"/>
      <c r="AZ146" s="92"/>
      <c r="BA146" s="683">
        <f>BA145</f>
        <v>4</v>
      </c>
      <c r="BB146" s="95">
        <f>BB145</f>
        <v>4</v>
      </c>
      <c r="BC146" s="95">
        <f>BC145</f>
        <v>2</v>
      </c>
      <c r="BD146" s="683" t="str">
        <f>BD145</f>
        <v>①</v>
      </c>
      <c r="BE146" s="678">
        <f>BE145+1</f>
        <v>2</v>
      </c>
      <c r="BF146" s="192"/>
      <c r="BG146" s="559" t="str">
        <f t="shared" ca="1" si="27"/>
        <v/>
      </c>
      <c r="BH146" s="560" t="str">
        <f t="shared" ca="1" si="28"/>
        <v/>
      </c>
      <c r="BI146" s="560" t="str">
        <f t="shared" ca="1" si="29"/>
        <v/>
      </c>
      <c r="BJ146" s="560" t="str">
        <f t="shared" ca="1" si="30"/>
        <v/>
      </c>
      <c r="BK146" s="560" t="str">
        <f t="shared" ca="1" si="31"/>
        <v/>
      </c>
      <c r="BL146" s="561" t="str">
        <f t="shared" ca="1" si="32"/>
        <v/>
      </c>
      <c r="BM146" s="359"/>
      <c r="BN146" s="359"/>
      <c r="BO146" s="359"/>
      <c r="BP146" s="465"/>
      <c r="BQ146" s="465"/>
      <c r="BR146" s="226"/>
      <c r="BS146" s="226"/>
      <c r="BT146" s="226"/>
      <c r="BU146" s="226"/>
      <c r="BV146" s="226"/>
      <c r="BW146" s="226"/>
      <c r="BX146" s="226"/>
      <c r="BY146" s="226"/>
      <c r="BZ146" s="226"/>
      <c r="CA146" s="226"/>
      <c r="CB146" s="226"/>
      <c r="CC146" s="226"/>
      <c r="CD146" s="226"/>
      <c r="CE146" s="226"/>
      <c r="CF146" s="226"/>
      <c r="CG146" s="226"/>
      <c r="CH146" s="226"/>
      <c r="CI146" s="226"/>
      <c r="CJ146" s="226"/>
      <c r="CK146" s="226"/>
      <c r="CL146" s="192"/>
      <c r="CM146" s="192"/>
      <c r="CN146" s="192"/>
      <c r="CO146" s="192"/>
      <c r="CP146" s="1215"/>
      <c r="CQ146" s="1215"/>
      <c r="CR146" s="1215"/>
      <c r="CS146" s="244"/>
      <c r="CT146" s="244"/>
      <c r="CU146" s="244"/>
      <c r="CV146" s="1528" t="s">
        <v>2291</v>
      </c>
      <c r="CW146" s="1529"/>
      <c r="CX146" s="1560"/>
      <c r="CY146" s="1560"/>
      <c r="CZ146" s="1560"/>
      <c r="DA146" s="1560"/>
      <c r="DB146" s="1560"/>
      <c r="DC146" s="1560"/>
      <c r="DD146" s="2054">
        <v>44645</v>
      </c>
      <c r="DE146" s="2055"/>
      <c r="DF146" s="2055"/>
      <c r="DG146" s="2056"/>
      <c r="DH146" s="1564"/>
      <c r="DI146" s="1564"/>
      <c r="DJ146" s="1564"/>
      <c r="DK146" s="1564"/>
      <c r="DL146" s="1564"/>
      <c r="DM146" s="1564"/>
      <c r="DN146" s="1564"/>
      <c r="DO146" s="1564"/>
      <c r="DP146" s="1564"/>
      <c r="DQ146" s="1564"/>
      <c r="DR146" s="1584"/>
    </row>
    <row r="147" spans="1:122" s="465" customFormat="1" ht="15" customHeight="1">
      <c r="A147" s="1360"/>
      <c r="B147" s="1312"/>
      <c r="C147" s="1312"/>
      <c r="D147" s="263"/>
      <c r="E147" s="263"/>
      <c r="F147" s="263"/>
      <c r="G147" s="263" t="s">
        <v>1820</v>
      </c>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c r="AH147" s="263"/>
      <c r="AI147" s="263"/>
      <c r="AJ147" s="263"/>
      <c r="AK147" s="263"/>
      <c r="AL147" s="263"/>
      <c r="AM147" s="263"/>
      <c r="AN147" s="263"/>
      <c r="AO147" s="263"/>
      <c r="AP147" s="263"/>
      <c r="AQ147" s="263"/>
      <c r="AR147" s="263"/>
      <c r="AS147" s="263"/>
      <c r="AT147" s="263"/>
      <c r="AU147" s="263"/>
      <c r="AV147" s="263"/>
      <c r="AW147" s="263"/>
      <c r="AX147" s="263"/>
      <c r="AY147" s="1130"/>
      <c r="BA147" s="192">
        <f t="shared" ref="BA147:BE149" si="65">BA146</f>
        <v>4</v>
      </c>
      <c r="BB147" s="192">
        <f t="shared" si="65"/>
        <v>4</v>
      </c>
      <c r="BC147" s="192">
        <f t="shared" si="65"/>
        <v>2</v>
      </c>
      <c r="BD147" s="192" t="str">
        <f t="shared" si="65"/>
        <v>①</v>
      </c>
      <c r="BE147" s="192">
        <f t="shared" si="65"/>
        <v>2</v>
      </c>
      <c r="BF147" s="192"/>
      <c r="BG147" s="559" t="str">
        <f t="shared" ca="1" si="27"/>
        <v/>
      </c>
      <c r="BH147" s="560" t="str">
        <f t="shared" ca="1" si="28"/>
        <v/>
      </c>
      <c r="BI147" s="560" t="str">
        <f t="shared" ca="1" si="29"/>
        <v/>
      </c>
      <c r="BJ147" s="560" t="str">
        <f t="shared" ca="1" si="30"/>
        <v/>
      </c>
      <c r="BK147" s="560" t="str">
        <f t="shared" ca="1" si="31"/>
        <v/>
      </c>
      <c r="BL147" s="561" t="str">
        <f t="shared" ca="1" si="32"/>
        <v/>
      </c>
      <c r="BR147" s="226"/>
      <c r="BS147" s="226"/>
      <c r="BT147" s="226"/>
      <c r="BU147" s="226"/>
      <c r="BV147" s="226"/>
      <c r="BW147" s="226"/>
      <c r="BX147" s="226"/>
      <c r="BY147" s="226"/>
      <c r="BZ147" s="226"/>
      <c r="CA147" s="226"/>
      <c r="CB147" s="226"/>
      <c r="CC147" s="226"/>
      <c r="CD147" s="226"/>
      <c r="CE147" s="226"/>
      <c r="CF147" s="226"/>
      <c r="CG147" s="226"/>
      <c r="CH147" s="226"/>
      <c r="CI147" s="226"/>
      <c r="CJ147" s="226"/>
      <c r="CK147" s="226"/>
      <c r="CL147" s="192"/>
      <c r="CM147" s="192"/>
      <c r="CN147" s="192"/>
      <c r="CO147" s="192"/>
      <c r="CP147" s="192"/>
      <c r="CQ147" s="1215"/>
      <c r="CR147" s="1215"/>
      <c r="CV147" s="1528"/>
      <c r="CW147" s="1529"/>
      <c r="CX147" s="1560"/>
      <c r="CY147" s="1560"/>
      <c r="CZ147" s="1560"/>
      <c r="DA147" s="1560"/>
      <c r="DB147" s="1560"/>
      <c r="DC147" s="1560"/>
      <c r="DD147" s="2054"/>
      <c r="DE147" s="2055"/>
      <c r="DF147" s="2055"/>
      <c r="DG147" s="2056"/>
      <c r="DH147" s="1564"/>
      <c r="DI147" s="1564"/>
      <c r="DJ147" s="1564"/>
      <c r="DK147" s="1564"/>
      <c r="DL147" s="1564"/>
      <c r="DM147" s="1564"/>
      <c r="DN147" s="1564"/>
      <c r="DO147" s="1564"/>
      <c r="DP147" s="1564"/>
      <c r="DQ147" s="1564"/>
      <c r="DR147" s="1584"/>
    </row>
    <row r="148" spans="1:122" s="465" customFormat="1" ht="15" customHeight="1">
      <c r="A148" s="1360"/>
      <c r="B148" s="1312"/>
      <c r="C148" s="1312"/>
      <c r="D148" s="263"/>
      <c r="E148" s="263"/>
      <c r="F148" s="263"/>
      <c r="G148" s="1361" t="s">
        <v>545</v>
      </c>
      <c r="H148" s="1362"/>
      <c r="I148" s="1362"/>
      <c r="J148" s="1362"/>
      <c r="K148" s="1362"/>
      <c r="L148" s="1362"/>
      <c r="M148" s="1362"/>
      <c r="N148" s="1363"/>
      <c r="O148" s="1367" t="s">
        <v>2302</v>
      </c>
      <c r="P148" s="1365"/>
      <c r="Q148" s="464"/>
      <c r="R148" s="1365"/>
      <c r="S148" s="1365"/>
      <c r="T148" s="1365"/>
      <c r="U148" s="1365"/>
      <c r="V148" s="1365"/>
      <c r="W148" s="1365"/>
      <c r="X148" s="1365"/>
      <c r="Y148" s="1365"/>
      <c r="Z148" s="1365"/>
      <c r="AA148" s="1365"/>
      <c r="AB148" s="1365"/>
      <c r="AC148" s="1365"/>
      <c r="AD148" s="1365"/>
      <c r="AE148" s="1365"/>
      <c r="AF148" s="1365"/>
      <c r="AG148" s="1365"/>
      <c r="AH148" s="1365"/>
      <c r="AI148" s="1365"/>
      <c r="AJ148" s="1365"/>
      <c r="AK148" s="1365"/>
      <c r="AL148" s="1365"/>
      <c r="AM148" s="1365"/>
      <c r="AN148" s="1365"/>
      <c r="AO148" s="1365"/>
      <c r="AP148" s="1365"/>
      <c r="AQ148" s="1365"/>
      <c r="AR148" s="1365"/>
      <c r="AS148" s="1365"/>
      <c r="AT148" s="1365"/>
      <c r="AU148" s="1365"/>
      <c r="AV148" s="1365"/>
      <c r="AW148" s="1365"/>
      <c r="AX148" s="1366"/>
      <c r="AY148" s="1130"/>
      <c r="BA148" s="192">
        <f t="shared" si="65"/>
        <v>4</v>
      </c>
      <c r="BB148" s="192">
        <f t="shared" si="65"/>
        <v>4</v>
      </c>
      <c r="BC148" s="192">
        <f t="shared" si="65"/>
        <v>2</v>
      </c>
      <c r="BD148" s="192" t="str">
        <f t="shared" si="65"/>
        <v>①</v>
      </c>
      <c r="BE148" s="192">
        <f t="shared" si="65"/>
        <v>2</v>
      </c>
      <c r="BF148" s="192"/>
      <c r="BG148" s="559" t="str">
        <f t="shared" ca="1" si="27"/>
        <v/>
      </c>
      <c r="BH148" s="560" t="str">
        <f t="shared" ca="1" si="28"/>
        <v/>
      </c>
      <c r="BI148" s="560" t="str">
        <f t="shared" ca="1" si="29"/>
        <v/>
      </c>
      <c r="BJ148" s="560" t="str">
        <f t="shared" ca="1" si="30"/>
        <v/>
      </c>
      <c r="BK148" s="560" t="str">
        <f t="shared" ca="1" si="31"/>
        <v/>
      </c>
      <c r="BL148" s="561" t="str">
        <f t="shared" ca="1" si="32"/>
        <v/>
      </c>
      <c r="BR148" s="226"/>
      <c r="BS148" s="226"/>
      <c r="BT148" s="226"/>
      <c r="BU148" s="226"/>
      <c r="BV148" s="226"/>
      <c r="BW148" s="226"/>
      <c r="BX148" s="226"/>
      <c r="BY148" s="226"/>
      <c r="BZ148" s="226"/>
      <c r="CA148" s="226"/>
      <c r="CB148" s="226"/>
      <c r="CC148" s="226"/>
      <c r="CD148" s="226"/>
      <c r="CE148" s="226"/>
      <c r="CF148" s="226"/>
      <c r="CG148" s="226"/>
      <c r="CH148" s="226"/>
      <c r="CI148" s="226"/>
      <c r="CJ148" s="226"/>
      <c r="CK148" s="226"/>
      <c r="CL148" s="226"/>
      <c r="CM148" s="192"/>
      <c r="CN148" s="192"/>
      <c r="CO148" s="192"/>
      <c r="CP148" s="192"/>
      <c r="CQ148" s="1215"/>
      <c r="CR148" s="1215"/>
      <c r="CV148" s="1528"/>
      <c r="CW148" s="1529"/>
      <c r="CX148" s="1560"/>
      <c r="CY148" s="1560"/>
      <c r="CZ148" s="1560"/>
      <c r="DA148" s="1560"/>
      <c r="DB148" s="1560"/>
      <c r="DC148" s="1560"/>
      <c r="DD148" s="2054"/>
      <c r="DE148" s="2055"/>
      <c r="DF148" s="2055"/>
      <c r="DG148" s="2056"/>
      <c r="DH148" s="1564"/>
      <c r="DI148" s="1564"/>
      <c r="DJ148" s="1564"/>
      <c r="DK148" s="1564"/>
      <c r="DL148" s="1564"/>
      <c r="DM148" s="1564"/>
      <c r="DN148" s="1564"/>
      <c r="DO148" s="1564"/>
      <c r="DP148" s="1564"/>
      <c r="DQ148" s="1564"/>
      <c r="DR148" s="1584"/>
    </row>
    <row r="149" spans="1:122" s="465" customFormat="1" ht="15" customHeight="1">
      <c r="A149" s="1760" t="str">
        <f>$BA149&amp;"."&amp;$BB149&amp;"."&amp;$BC149&amp;"."</f>
        <v>4.4.3.</v>
      </c>
      <c r="B149" s="1761"/>
      <c r="C149" s="1761"/>
      <c r="D149" s="1761"/>
      <c r="E149" s="685" t="s">
        <v>1833</v>
      </c>
      <c r="F149" s="676"/>
      <c r="G149" s="676"/>
      <c r="H149" s="676"/>
      <c r="I149" s="676"/>
      <c r="J149" s="676"/>
      <c r="K149" s="676"/>
      <c r="L149" s="685"/>
      <c r="M149" s="685"/>
      <c r="N149" s="685"/>
      <c r="O149" s="685"/>
      <c r="P149" s="685"/>
      <c r="Q149" s="685"/>
      <c r="R149" s="685"/>
      <c r="S149" s="685"/>
      <c r="T149" s="685"/>
      <c r="U149" s="685"/>
      <c r="V149" s="685"/>
      <c r="W149" s="685"/>
      <c r="X149" s="685"/>
      <c r="Y149" s="685"/>
      <c r="Z149" s="685"/>
      <c r="AA149" s="685"/>
      <c r="AB149" s="685"/>
      <c r="AC149" s="685"/>
      <c r="AD149" s="685"/>
      <c r="AE149" s="685"/>
      <c r="AF149" s="685"/>
      <c r="AG149" s="685"/>
      <c r="AH149" s="685"/>
      <c r="AI149" s="685"/>
      <c r="AJ149" s="685"/>
      <c r="AK149" s="685"/>
      <c r="AL149" s="685"/>
      <c r="AM149" s="685"/>
      <c r="AN149" s="685"/>
      <c r="AO149" s="685"/>
      <c r="AP149" s="685"/>
      <c r="AQ149" s="685"/>
      <c r="AR149" s="685"/>
      <c r="AS149" s="685"/>
      <c r="AT149" s="685"/>
      <c r="AU149" s="685"/>
      <c r="AV149" s="685"/>
      <c r="AW149" s="685"/>
      <c r="AX149" s="685"/>
      <c r="AY149" s="854"/>
      <c r="AZ149" s="92"/>
      <c r="BA149" s="683">
        <f t="shared" si="65"/>
        <v>4</v>
      </c>
      <c r="BB149" s="683">
        <f t="shared" si="65"/>
        <v>4</v>
      </c>
      <c r="BC149" s="678">
        <f>BC148+1</f>
        <v>3</v>
      </c>
      <c r="BD149" s="192"/>
      <c r="BE149" s="192"/>
      <c r="BF149" s="192"/>
      <c r="BG149" s="559" t="str">
        <f t="shared" ca="1" si="27"/>
        <v/>
      </c>
      <c r="BH149" s="560" t="str">
        <f t="shared" ca="1" si="28"/>
        <v/>
      </c>
      <c r="BI149" s="560" t="str">
        <f t="shared" ca="1" si="29"/>
        <v/>
      </c>
      <c r="BJ149" s="560" t="str">
        <f t="shared" ca="1" si="30"/>
        <v/>
      </c>
      <c r="BK149" s="560" t="str">
        <f t="shared" ca="1" si="31"/>
        <v/>
      </c>
      <c r="BL149" s="561" t="str">
        <f t="shared" ca="1" si="32"/>
        <v/>
      </c>
      <c r="BQ149" s="359"/>
      <c r="BR149" s="226"/>
      <c r="BS149" s="226"/>
      <c r="BT149" s="226"/>
      <c r="BU149" s="226"/>
      <c r="BV149" s="226"/>
      <c r="BW149" s="226"/>
      <c r="BX149" s="226"/>
      <c r="BY149" s="226"/>
      <c r="BZ149" s="226"/>
      <c r="CA149" s="226"/>
      <c r="CB149" s="226"/>
      <c r="CC149" s="226"/>
      <c r="CD149" s="226"/>
      <c r="CE149" s="226"/>
      <c r="CF149" s="226"/>
      <c r="CG149" s="226"/>
      <c r="CH149" s="226"/>
      <c r="CI149" s="226"/>
      <c r="CJ149" s="226"/>
      <c r="CK149" s="226"/>
      <c r="CL149" s="226"/>
      <c r="CM149" s="192"/>
      <c r="CN149" s="192"/>
      <c r="CO149" s="192"/>
      <c r="CP149" s="192"/>
      <c r="CQ149" s="1215"/>
      <c r="CR149" s="1215"/>
      <c r="CV149" s="1528" t="s">
        <v>2291</v>
      </c>
      <c r="CW149" s="1529"/>
      <c r="CX149" s="1560"/>
      <c r="CY149" s="1560"/>
      <c r="CZ149" s="1560"/>
      <c r="DA149" s="1560"/>
      <c r="DB149" s="1560"/>
      <c r="DC149" s="1560"/>
      <c r="DD149" s="2054">
        <v>44645</v>
      </c>
      <c r="DE149" s="2055"/>
      <c r="DF149" s="2055"/>
      <c r="DG149" s="2056"/>
      <c r="DH149" s="1564"/>
      <c r="DI149" s="1564"/>
      <c r="DJ149" s="1564"/>
      <c r="DK149" s="1564"/>
      <c r="DL149" s="1564"/>
      <c r="DM149" s="1564"/>
      <c r="DN149" s="1564"/>
      <c r="DO149" s="1564"/>
      <c r="DP149" s="1564"/>
      <c r="DQ149" s="1564"/>
      <c r="DR149" s="1584"/>
    </row>
    <row r="150" spans="1:122" s="465" customFormat="1" ht="15" customHeight="1">
      <c r="A150" s="1360"/>
      <c r="B150" s="1312"/>
      <c r="C150" s="1312"/>
      <c r="D150" s="263"/>
      <c r="E150" s="263" t="s">
        <v>1834</v>
      </c>
      <c r="F150" s="263"/>
      <c r="G150" s="263"/>
      <c r="H150" s="263"/>
      <c r="I150" s="263"/>
      <c r="J150" s="263"/>
      <c r="K150" s="263"/>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1130"/>
      <c r="BA150" s="192">
        <f t="shared" ref="BA150:BA180" si="66">BA149</f>
        <v>4</v>
      </c>
      <c r="BB150" s="192">
        <f t="shared" si="62"/>
        <v>4</v>
      </c>
      <c r="BC150" s="192">
        <f t="shared" ref="BC150:BD164" si="67">BC149</f>
        <v>3</v>
      </c>
      <c r="BD150" s="192"/>
      <c r="BE150" s="192"/>
      <c r="BF150" s="192"/>
      <c r="BG150" s="559" t="str">
        <f t="shared" ca="1" si="27"/>
        <v/>
      </c>
      <c r="BH150" s="560" t="str">
        <f t="shared" ca="1" si="28"/>
        <v/>
      </c>
      <c r="BI150" s="560" t="str">
        <f t="shared" ca="1" si="29"/>
        <v/>
      </c>
      <c r="BJ150" s="560" t="str">
        <f t="shared" ca="1" si="30"/>
        <v/>
      </c>
      <c r="BK150" s="560" t="str">
        <f t="shared" ca="1" si="31"/>
        <v/>
      </c>
      <c r="BL150" s="561" t="str">
        <f t="shared" ca="1" si="32"/>
        <v/>
      </c>
      <c r="BP150" s="359"/>
      <c r="BR150" s="226"/>
      <c r="BS150" s="226"/>
      <c r="BT150" s="226"/>
      <c r="BU150" s="226"/>
      <c r="BV150" s="226"/>
      <c r="BW150" s="226"/>
      <c r="BX150" s="226"/>
      <c r="BY150" s="226"/>
      <c r="BZ150" s="226"/>
      <c r="CA150" s="226"/>
      <c r="CB150" s="226"/>
      <c r="CC150" s="226"/>
      <c r="CD150" s="226"/>
      <c r="CE150" s="226"/>
      <c r="CF150" s="226"/>
      <c r="CG150" s="226"/>
      <c r="CH150" s="226"/>
      <c r="CI150" s="226"/>
      <c r="CJ150" s="226"/>
      <c r="CK150" s="226"/>
      <c r="CL150" s="226"/>
      <c r="CM150" s="192"/>
      <c r="CN150" s="192"/>
      <c r="CO150" s="192"/>
      <c r="CP150" s="192"/>
      <c r="CQ150" s="1215"/>
      <c r="CR150" s="1215"/>
      <c r="CV150" s="1528"/>
      <c r="CW150" s="1529"/>
      <c r="CX150" s="1560"/>
      <c r="CY150" s="1560"/>
      <c r="CZ150" s="1560"/>
      <c r="DA150" s="1560"/>
      <c r="DB150" s="1560"/>
      <c r="DC150" s="1560"/>
      <c r="DD150" s="2054"/>
      <c r="DE150" s="2055"/>
      <c r="DF150" s="2055"/>
      <c r="DG150" s="2056"/>
      <c r="DH150" s="1564"/>
      <c r="DI150" s="1564"/>
      <c r="DJ150" s="1564"/>
      <c r="DK150" s="1564"/>
      <c r="DL150" s="1564"/>
      <c r="DM150" s="1564"/>
      <c r="DN150" s="1564"/>
      <c r="DO150" s="1564"/>
      <c r="DP150" s="1564"/>
      <c r="DQ150" s="1564"/>
      <c r="DR150" s="1584"/>
    </row>
    <row r="151" spans="1:122" s="80" customFormat="1" ht="15" customHeight="1">
      <c r="A151" s="1758" t="str">
        <f>$BD151&amp;"."</f>
        <v>①.</v>
      </c>
      <c r="B151" s="1759"/>
      <c r="C151" s="1759"/>
      <c r="D151" s="1759"/>
      <c r="E151" s="1759"/>
      <c r="F151" s="685" t="s">
        <v>1835</v>
      </c>
      <c r="G151" s="676"/>
      <c r="H151" s="676"/>
      <c r="I151" s="676"/>
      <c r="J151" s="676"/>
      <c r="K151" s="676"/>
      <c r="L151" s="676"/>
      <c r="M151" s="685"/>
      <c r="N151" s="685"/>
      <c r="O151" s="685"/>
      <c r="P151" s="685"/>
      <c r="Q151" s="685"/>
      <c r="R151" s="685"/>
      <c r="S151" s="685"/>
      <c r="T151" s="685"/>
      <c r="U151" s="685"/>
      <c r="V151" s="685"/>
      <c r="W151" s="685"/>
      <c r="X151" s="685"/>
      <c r="Y151" s="685"/>
      <c r="Z151" s="685"/>
      <c r="AA151" s="685"/>
      <c r="AB151" s="685"/>
      <c r="AC151" s="685"/>
      <c r="AD151" s="685"/>
      <c r="AE151" s="685"/>
      <c r="AF151" s="685"/>
      <c r="AG151" s="685"/>
      <c r="AH151" s="685"/>
      <c r="AI151" s="685"/>
      <c r="AJ151" s="685"/>
      <c r="AK151" s="685"/>
      <c r="AL151" s="685"/>
      <c r="AM151" s="685"/>
      <c r="AN151" s="685"/>
      <c r="AO151" s="685"/>
      <c r="AP151" s="685"/>
      <c r="AQ151" s="685"/>
      <c r="AR151" s="685"/>
      <c r="AS151" s="685"/>
      <c r="AT151" s="685"/>
      <c r="AU151" s="685"/>
      <c r="AV151" s="685"/>
      <c r="AW151" s="685"/>
      <c r="AX151" s="685"/>
      <c r="AY151" s="854"/>
      <c r="AZ151" s="92"/>
      <c r="BA151" s="683">
        <f t="shared" si="66"/>
        <v>4</v>
      </c>
      <c r="BB151" s="683">
        <f t="shared" si="62"/>
        <v>4</v>
      </c>
      <c r="BC151" s="683">
        <f t="shared" si="67"/>
        <v>3</v>
      </c>
      <c r="BD151" s="687" t="str">
        <f>IF(ISBLANK(BD150),"①",CHAR(CODE(BD150)+1))</f>
        <v>①</v>
      </c>
      <c r="BE151" s="192"/>
      <c r="BF151" s="192"/>
      <c r="BG151" s="559" t="str">
        <f t="shared" ref="BG151:BG217" ca="1" si="68">IF(BA151&lt;&gt;"",IF(MID(_xlfn.FORMULATEXT(BA151),SEARCH("[",_xlfn.FORMULATEXT(BA151))+1,SEARCH("]",_xlfn.FORMULATEXT(BA151))-(SEARCH("[",_xlfn.FORMULATEXT(BA151))+1))="-1","",1),"")</f>
        <v/>
      </c>
      <c r="BH151" s="560" t="str">
        <f t="shared" ref="BH151:BH217" ca="1" si="69">IF(BB151&lt;&gt;"",IF(MID(_xlfn.FORMULATEXT(BB151),SEARCH("[",_xlfn.FORMULATEXT(BB151))+1,SEARCH("]",_xlfn.FORMULATEXT(BB151))-(SEARCH("[",_xlfn.FORMULATEXT(BB151))+1))="-1","",1),"")</f>
        <v/>
      </c>
      <c r="BI151" s="560" t="str">
        <f t="shared" ref="BI151:BI217" ca="1" si="70">IF(BC151&lt;&gt;"",IF(MID(_xlfn.FORMULATEXT(BC151),SEARCH("[",_xlfn.FORMULATEXT(BC151))+1,SEARCH("]",_xlfn.FORMULATEXT(BC151))-(SEARCH("[",_xlfn.FORMULATEXT(BC151))+1))="-1","",1),"")</f>
        <v/>
      </c>
      <c r="BJ151" s="560" t="str">
        <f t="shared" ref="BJ151:BJ217" ca="1" si="71">IF(BD151&lt;&gt;"",IF(MID(_xlfn.FORMULATEXT(BD151),SEARCH("[",_xlfn.FORMULATEXT(BD151))+1,SEARCH("]",_xlfn.FORMULATEXT(BD151))-(SEARCH("[",_xlfn.FORMULATEXT(BD151))+1))="-1","",1),"")</f>
        <v/>
      </c>
      <c r="BK151" s="560" t="str">
        <f t="shared" ref="BK151:BK217" ca="1" si="72">IF(BE151&lt;&gt;"",IF(MID(_xlfn.FORMULATEXT(BE151),SEARCH("[",_xlfn.FORMULATEXT(BE151))+1,SEARCH("]",_xlfn.FORMULATEXT(BE151))-(SEARCH("[",_xlfn.FORMULATEXT(BE151))+1))="-1","",1),"")</f>
        <v/>
      </c>
      <c r="BL151" s="561" t="str">
        <f t="shared" ref="BL151:BL217" ca="1" si="73">IF(BF151&lt;&gt;"",IF(MID(_xlfn.FORMULATEXT(BF151),SEARCH("[",_xlfn.FORMULATEXT(BF151))+1,SEARCH("]",_xlfn.FORMULATEXT(BF151))-(SEARCH("[",_xlfn.FORMULATEXT(BF151))+1))="-1","",1),"")</f>
        <v/>
      </c>
      <c r="BM151" s="359"/>
      <c r="BN151" s="359"/>
      <c r="BO151" s="359"/>
      <c r="BP151" s="465"/>
      <c r="BQ151" s="465"/>
      <c r="BR151" s="226"/>
      <c r="BS151" s="226"/>
      <c r="BT151" s="226"/>
      <c r="BU151" s="226"/>
      <c r="BV151" s="226"/>
      <c r="BW151" s="226"/>
      <c r="BX151" s="226"/>
      <c r="BY151" s="226"/>
      <c r="BZ151" s="226"/>
      <c r="CA151" s="226"/>
      <c r="CB151" s="226"/>
      <c r="CC151" s="226"/>
      <c r="CD151" s="226"/>
      <c r="CE151" s="226"/>
      <c r="CF151" s="226"/>
      <c r="CG151" s="226"/>
      <c r="CH151" s="226"/>
      <c r="CI151" s="226"/>
      <c r="CJ151" s="226"/>
      <c r="CK151" s="226"/>
      <c r="CL151" s="226"/>
      <c r="CM151" s="192"/>
      <c r="CN151" s="192"/>
      <c r="CO151" s="192"/>
      <c r="CP151" s="192"/>
      <c r="CQ151" s="1215"/>
      <c r="CR151" s="1215"/>
      <c r="CS151" s="244"/>
      <c r="CT151" s="244"/>
      <c r="CU151" s="244"/>
      <c r="CV151" s="1528"/>
      <c r="CW151" s="1529"/>
      <c r="CX151" s="1560"/>
      <c r="CY151" s="1560"/>
      <c r="CZ151" s="1560"/>
      <c r="DA151" s="1560"/>
      <c r="DB151" s="1560"/>
      <c r="DC151" s="1560"/>
      <c r="DD151" s="2054"/>
      <c r="DE151" s="2055"/>
      <c r="DF151" s="2055"/>
      <c r="DG151" s="2056"/>
      <c r="DH151" s="1564"/>
      <c r="DI151" s="1564"/>
      <c r="DJ151" s="1564"/>
      <c r="DK151" s="1564"/>
      <c r="DL151" s="1564"/>
      <c r="DM151" s="1564"/>
      <c r="DN151" s="1564"/>
      <c r="DO151" s="1564"/>
      <c r="DP151" s="1564"/>
      <c r="DQ151" s="1564"/>
      <c r="DR151" s="1584"/>
    </row>
    <row r="152" spans="1:122" s="465" customFormat="1" ht="15" customHeight="1">
      <c r="A152" s="1360"/>
      <c r="B152" s="1312"/>
      <c r="C152" s="1312"/>
      <c r="D152" s="263"/>
      <c r="E152" s="263"/>
      <c r="F152" s="263" t="s">
        <v>1961</v>
      </c>
      <c r="G152" s="263"/>
      <c r="H152" s="263"/>
      <c r="I152" s="263"/>
      <c r="J152" s="263"/>
      <c r="K152" s="263"/>
      <c r="L152" s="263"/>
      <c r="M152" s="263"/>
      <c r="N152" s="263"/>
      <c r="O152" s="263"/>
      <c r="P152" s="263"/>
      <c r="Q152" s="263"/>
      <c r="R152" s="263"/>
      <c r="S152" s="263"/>
      <c r="T152" s="263"/>
      <c r="U152" s="263"/>
      <c r="V152" s="263"/>
      <c r="W152" s="263"/>
      <c r="X152" s="263"/>
      <c r="Y152" s="263"/>
      <c r="Z152" s="263"/>
      <c r="AA152" s="263"/>
      <c r="AB152" s="263"/>
      <c r="AC152" s="263"/>
      <c r="AD152" s="263"/>
      <c r="AE152" s="263"/>
      <c r="AF152" s="263"/>
      <c r="AG152" s="263"/>
      <c r="AH152" s="263"/>
      <c r="AI152" s="263"/>
      <c r="AJ152" s="263"/>
      <c r="AK152" s="263"/>
      <c r="AL152" s="263"/>
      <c r="AM152" s="263"/>
      <c r="AN152" s="263"/>
      <c r="AO152" s="263"/>
      <c r="AP152" s="263"/>
      <c r="AQ152" s="263"/>
      <c r="AR152" s="263"/>
      <c r="AS152" s="263"/>
      <c r="AT152" s="263"/>
      <c r="AU152" s="263"/>
      <c r="AV152" s="263"/>
      <c r="AW152" s="263"/>
      <c r="AX152" s="263"/>
      <c r="AY152" s="1130"/>
      <c r="BA152" s="192">
        <f t="shared" si="66"/>
        <v>4</v>
      </c>
      <c r="BB152" s="192">
        <f t="shared" si="62"/>
        <v>4</v>
      </c>
      <c r="BC152" s="192">
        <f t="shared" si="67"/>
        <v>3</v>
      </c>
      <c r="BD152" s="192" t="str">
        <f>BD151</f>
        <v>①</v>
      </c>
      <c r="BE152" s="192"/>
      <c r="BF152" s="192"/>
      <c r="BG152" s="559" t="str">
        <f t="shared" ca="1" si="68"/>
        <v/>
      </c>
      <c r="BH152" s="560" t="str">
        <f t="shared" ca="1" si="69"/>
        <v/>
      </c>
      <c r="BI152" s="560" t="str">
        <f t="shared" ca="1" si="70"/>
        <v/>
      </c>
      <c r="BJ152" s="560" t="str">
        <f t="shared" ca="1" si="71"/>
        <v/>
      </c>
      <c r="BK152" s="560" t="str">
        <f t="shared" ca="1" si="72"/>
        <v/>
      </c>
      <c r="BL152" s="561" t="str">
        <f t="shared" ca="1" si="73"/>
        <v/>
      </c>
      <c r="BR152" s="226"/>
      <c r="BS152" s="226"/>
      <c r="BT152" s="226"/>
      <c r="BU152" s="226"/>
      <c r="BV152" s="226"/>
      <c r="BW152" s="226"/>
      <c r="BX152" s="226"/>
      <c r="BY152" s="226"/>
      <c r="BZ152" s="226"/>
      <c r="CA152" s="226"/>
      <c r="CB152" s="226"/>
      <c r="CC152" s="226"/>
      <c r="CD152" s="226"/>
      <c r="CE152" s="226"/>
      <c r="CF152" s="226"/>
      <c r="CG152" s="226"/>
      <c r="CH152" s="226"/>
      <c r="CI152" s="226"/>
      <c r="CJ152" s="226"/>
      <c r="CK152" s="226"/>
      <c r="CL152" s="226"/>
      <c r="CM152" s="192"/>
      <c r="CN152" s="192"/>
      <c r="CO152" s="192"/>
      <c r="CP152" s="192"/>
      <c r="CQ152" s="1215"/>
      <c r="CR152" s="1215"/>
      <c r="CV152" s="1528"/>
      <c r="CW152" s="1529"/>
      <c r="CX152" s="1560"/>
      <c r="CY152" s="1560"/>
      <c r="CZ152" s="1560"/>
      <c r="DA152" s="1560"/>
      <c r="DB152" s="1560"/>
      <c r="DC152" s="1560"/>
      <c r="DD152" s="2054"/>
      <c r="DE152" s="2055"/>
      <c r="DF152" s="2055"/>
      <c r="DG152" s="2056"/>
      <c r="DH152" s="1564"/>
      <c r="DI152" s="1564"/>
      <c r="DJ152" s="1564"/>
      <c r="DK152" s="1564"/>
      <c r="DL152" s="1564"/>
      <c r="DM152" s="1564"/>
      <c r="DN152" s="1564"/>
      <c r="DO152" s="1564"/>
      <c r="DP152" s="1564"/>
      <c r="DQ152" s="1564"/>
      <c r="DR152" s="1584"/>
    </row>
    <row r="153" spans="1:122" s="465" customFormat="1" ht="15" customHeight="1">
      <c r="A153" s="1758" t="str">
        <f>$BD153&amp;"."</f>
        <v>②.</v>
      </c>
      <c r="B153" s="1759"/>
      <c r="C153" s="1759"/>
      <c r="D153" s="1759"/>
      <c r="E153" s="1759"/>
      <c r="F153" s="685" t="s">
        <v>1836</v>
      </c>
      <c r="G153" s="676"/>
      <c r="H153" s="676"/>
      <c r="I153" s="676"/>
      <c r="J153" s="676"/>
      <c r="K153" s="676"/>
      <c r="L153" s="676"/>
      <c r="M153" s="685"/>
      <c r="N153" s="685"/>
      <c r="O153" s="685"/>
      <c r="P153" s="685"/>
      <c r="Q153" s="685"/>
      <c r="R153" s="685"/>
      <c r="S153" s="685"/>
      <c r="T153" s="685"/>
      <c r="U153" s="685"/>
      <c r="V153" s="685"/>
      <c r="W153" s="685"/>
      <c r="X153" s="685"/>
      <c r="Y153" s="685"/>
      <c r="Z153" s="685"/>
      <c r="AA153" s="685"/>
      <c r="AB153" s="685"/>
      <c r="AC153" s="685"/>
      <c r="AD153" s="685"/>
      <c r="AE153" s="685"/>
      <c r="AF153" s="685"/>
      <c r="AG153" s="685"/>
      <c r="AH153" s="685"/>
      <c r="AI153" s="685"/>
      <c r="AJ153" s="685"/>
      <c r="AK153" s="685"/>
      <c r="AL153" s="685"/>
      <c r="AM153" s="685"/>
      <c r="AN153" s="685"/>
      <c r="AO153" s="685"/>
      <c r="AP153" s="685"/>
      <c r="AQ153" s="685"/>
      <c r="AR153" s="685"/>
      <c r="AS153" s="685"/>
      <c r="AT153" s="685"/>
      <c r="AU153" s="685"/>
      <c r="AV153" s="685"/>
      <c r="AW153" s="685"/>
      <c r="AX153" s="685"/>
      <c r="AY153" s="854"/>
      <c r="AZ153" s="92"/>
      <c r="BA153" s="683">
        <f t="shared" si="66"/>
        <v>4</v>
      </c>
      <c r="BB153" s="683">
        <f>BB152</f>
        <v>4</v>
      </c>
      <c r="BC153" s="683">
        <f t="shared" si="67"/>
        <v>3</v>
      </c>
      <c r="BD153" s="687" t="str">
        <f>IF(ISBLANK(BD152),"①",CHAR(CODE(BD152)+1))</f>
        <v>②</v>
      </c>
      <c r="BE153" s="192"/>
      <c r="BF153" s="192"/>
      <c r="BG153" s="559" t="str">
        <f t="shared" ca="1" si="68"/>
        <v/>
      </c>
      <c r="BH153" s="560" t="str">
        <f t="shared" ca="1" si="69"/>
        <v/>
      </c>
      <c r="BI153" s="560" t="str">
        <f t="shared" ca="1" si="70"/>
        <v/>
      </c>
      <c r="BJ153" s="560" t="str">
        <f t="shared" ca="1" si="71"/>
        <v/>
      </c>
      <c r="BK153" s="560" t="str">
        <f t="shared" ca="1" si="72"/>
        <v/>
      </c>
      <c r="BL153" s="561" t="str">
        <f t="shared" ca="1" si="73"/>
        <v/>
      </c>
      <c r="BR153" s="226"/>
      <c r="BS153" s="226"/>
      <c r="BT153" s="226"/>
      <c r="BU153" s="226"/>
      <c r="BV153" s="226"/>
      <c r="BW153" s="226"/>
      <c r="BX153" s="226"/>
      <c r="BY153" s="226"/>
      <c r="BZ153" s="226"/>
      <c r="CA153" s="226"/>
      <c r="CB153" s="226"/>
      <c r="CC153" s="226"/>
      <c r="CD153" s="226"/>
      <c r="CE153" s="226"/>
      <c r="CF153" s="226"/>
      <c r="CG153" s="226"/>
      <c r="CH153" s="226"/>
      <c r="CI153" s="226"/>
      <c r="CJ153" s="226"/>
      <c r="CK153" s="226"/>
      <c r="CL153" s="226"/>
      <c r="CM153" s="192"/>
      <c r="CN153" s="192"/>
      <c r="CP153" s="192"/>
      <c r="CQ153" s="1215"/>
      <c r="CR153" s="1215"/>
      <c r="CV153" s="1528"/>
      <c r="CW153" s="1529"/>
      <c r="CX153" s="1560"/>
      <c r="CY153" s="1560"/>
      <c r="CZ153" s="1560"/>
      <c r="DA153" s="1560"/>
      <c r="DB153" s="1560"/>
      <c r="DC153" s="1560"/>
      <c r="DD153" s="2054"/>
      <c r="DE153" s="2055"/>
      <c r="DF153" s="2055"/>
      <c r="DG153" s="2056"/>
      <c r="DH153" s="1564"/>
      <c r="DI153" s="1564"/>
      <c r="DJ153" s="1564"/>
      <c r="DK153" s="1564"/>
      <c r="DL153" s="1564"/>
      <c r="DM153" s="1564"/>
      <c r="DN153" s="1564"/>
      <c r="DO153" s="1564"/>
      <c r="DP153" s="1564"/>
      <c r="DQ153" s="1564"/>
      <c r="DR153" s="1584"/>
    </row>
    <row r="154" spans="1:122" s="465" customFormat="1" ht="15" customHeight="1">
      <c r="A154" s="1360"/>
      <c r="B154" s="1312"/>
      <c r="C154" s="1312"/>
      <c r="D154" s="263"/>
      <c r="E154" s="263"/>
      <c r="F154" s="263" t="s">
        <v>1837</v>
      </c>
      <c r="G154" s="263"/>
      <c r="H154" s="263"/>
      <c r="I154" s="263"/>
      <c r="J154" s="263"/>
      <c r="K154" s="263"/>
      <c r="L154" s="263"/>
      <c r="M154" s="263"/>
      <c r="N154" s="263"/>
      <c r="O154" s="263"/>
      <c r="P154" s="263"/>
      <c r="Q154" s="263"/>
      <c r="R154" s="263"/>
      <c r="S154" s="263"/>
      <c r="T154" s="263"/>
      <c r="U154" s="263"/>
      <c r="V154" s="263"/>
      <c r="W154" s="263"/>
      <c r="X154" s="263"/>
      <c r="Y154" s="263"/>
      <c r="Z154" s="263"/>
      <c r="AA154" s="263"/>
      <c r="AB154" s="263"/>
      <c r="AC154" s="263"/>
      <c r="AD154" s="263"/>
      <c r="AE154" s="263"/>
      <c r="AF154" s="263"/>
      <c r="AG154" s="263"/>
      <c r="AH154" s="263"/>
      <c r="AI154" s="263"/>
      <c r="AJ154" s="263"/>
      <c r="AK154" s="263"/>
      <c r="AL154" s="263"/>
      <c r="AM154" s="263"/>
      <c r="AN154" s="263"/>
      <c r="AO154" s="263"/>
      <c r="AP154" s="263"/>
      <c r="AQ154" s="263"/>
      <c r="AR154" s="263"/>
      <c r="AS154" s="263"/>
      <c r="AT154" s="263"/>
      <c r="AU154" s="263"/>
      <c r="AV154" s="263"/>
      <c r="AW154" s="263"/>
      <c r="AX154" s="263"/>
      <c r="AY154" s="1130"/>
      <c r="BA154" s="192">
        <f t="shared" si="66"/>
        <v>4</v>
      </c>
      <c r="BB154" s="192">
        <f t="shared" si="62"/>
        <v>4</v>
      </c>
      <c r="BC154" s="192">
        <f t="shared" si="67"/>
        <v>3</v>
      </c>
      <c r="BD154" s="192" t="str">
        <f t="shared" ref="BD154:BD161" si="74">BD153</f>
        <v>②</v>
      </c>
      <c r="BE154" s="192"/>
      <c r="BF154" s="192"/>
      <c r="BG154" s="559" t="str">
        <f t="shared" ca="1" si="68"/>
        <v/>
      </c>
      <c r="BH154" s="560" t="str">
        <f t="shared" ca="1" si="69"/>
        <v/>
      </c>
      <c r="BI154" s="560" t="str">
        <f t="shared" ca="1" si="70"/>
        <v/>
      </c>
      <c r="BJ154" s="560" t="str">
        <f t="shared" ca="1" si="71"/>
        <v/>
      </c>
      <c r="BK154" s="560" t="str">
        <f t="shared" ca="1" si="72"/>
        <v/>
      </c>
      <c r="BL154" s="561" t="str">
        <f t="shared" ca="1" si="73"/>
        <v/>
      </c>
      <c r="BQ154" s="359"/>
      <c r="BR154" s="226"/>
      <c r="BS154" s="226"/>
      <c r="BT154" s="226"/>
      <c r="BU154" s="226"/>
      <c r="BV154" s="226"/>
      <c r="BW154" s="226"/>
      <c r="BX154" s="226"/>
      <c r="BY154" s="226"/>
      <c r="BZ154" s="226"/>
      <c r="CA154" s="226"/>
      <c r="CB154" s="226"/>
      <c r="CC154" s="226"/>
      <c r="CD154" s="226"/>
      <c r="CE154" s="226"/>
      <c r="CF154" s="226"/>
      <c r="CG154" s="226"/>
      <c r="CH154" s="226"/>
      <c r="CI154" s="226"/>
      <c r="CJ154" s="226"/>
      <c r="CK154" s="226"/>
      <c r="CL154" s="226"/>
      <c r="CM154" s="192"/>
      <c r="CP154" s="192"/>
      <c r="CQ154" s="1215"/>
      <c r="CR154" s="1215"/>
      <c r="CV154" s="1528"/>
      <c r="CW154" s="1529"/>
      <c r="CX154" s="1560"/>
      <c r="CY154" s="1560"/>
      <c r="CZ154" s="1560"/>
      <c r="DA154" s="1560"/>
      <c r="DB154" s="1560"/>
      <c r="DC154" s="1560"/>
      <c r="DD154" s="2054"/>
      <c r="DE154" s="2055"/>
      <c r="DF154" s="2055"/>
      <c r="DG154" s="2056"/>
      <c r="DH154" s="1564"/>
      <c r="DI154" s="1564"/>
      <c r="DJ154" s="1564"/>
      <c r="DK154" s="1564"/>
      <c r="DL154" s="1564"/>
      <c r="DM154" s="1564"/>
      <c r="DN154" s="1564"/>
      <c r="DO154" s="1564"/>
      <c r="DP154" s="1564"/>
      <c r="DQ154" s="1564"/>
      <c r="DR154" s="1584"/>
    </row>
    <row r="155" spans="1:122" s="465" customFormat="1" ht="15" customHeight="1">
      <c r="A155" s="1758" t="str">
        <f>$BD155&amp;"."&amp;$BE155&amp;"."</f>
        <v>②.1.</v>
      </c>
      <c r="B155" s="1759"/>
      <c r="C155" s="1759"/>
      <c r="D155" s="1759"/>
      <c r="E155" s="1759"/>
      <c r="F155" s="1759"/>
      <c r="G155" s="676" t="s">
        <v>1832</v>
      </c>
      <c r="H155" s="676"/>
      <c r="I155" s="676"/>
      <c r="J155" s="676"/>
      <c r="K155" s="676"/>
      <c r="L155" s="676"/>
      <c r="M155" s="685"/>
      <c r="N155" s="685"/>
      <c r="O155" s="685"/>
      <c r="P155" s="685"/>
      <c r="Q155" s="685"/>
      <c r="R155" s="685"/>
      <c r="S155" s="685"/>
      <c r="T155" s="685"/>
      <c r="U155" s="685"/>
      <c r="V155" s="685"/>
      <c r="W155" s="685"/>
      <c r="X155" s="685"/>
      <c r="Y155" s="685"/>
      <c r="Z155" s="685"/>
      <c r="AA155" s="685"/>
      <c r="AB155" s="685"/>
      <c r="AC155" s="685"/>
      <c r="AD155" s="685"/>
      <c r="AE155" s="685"/>
      <c r="AF155" s="685"/>
      <c r="AG155" s="685"/>
      <c r="AH155" s="685"/>
      <c r="AI155" s="685"/>
      <c r="AJ155" s="685"/>
      <c r="AK155" s="685"/>
      <c r="AL155" s="685"/>
      <c r="AM155" s="685"/>
      <c r="AN155" s="685"/>
      <c r="AO155" s="685"/>
      <c r="AP155" s="685"/>
      <c r="AQ155" s="685"/>
      <c r="AR155" s="685"/>
      <c r="AS155" s="685"/>
      <c r="AT155" s="685"/>
      <c r="AU155" s="685"/>
      <c r="AV155" s="685"/>
      <c r="AW155" s="685"/>
      <c r="AX155" s="685"/>
      <c r="AY155" s="854"/>
      <c r="AZ155" s="92"/>
      <c r="BA155" s="683">
        <f t="shared" si="66"/>
        <v>4</v>
      </c>
      <c r="BB155" s="95">
        <f t="shared" si="62"/>
        <v>4</v>
      </c>
      <c r="BC155" s="95">
        <f t="shared" si="67"/>
        <v>3</v>
      </c>
      <c r="BD155" s="683" t="str">
        <f t="shared" si="74"/>
        <v>②</v>
      </c>
      <c r="BE155" s="678">
        <f>BE154+1</f>
        <v>1</v>
      </c>
      <c r="BF155" s="92"/>
      <c r="BG155" s="559" t="str">
        <f t="shared" ca="1" si="68"/>
        <v/>
      </c>
      <c r="BH155" s="560" t="str">
        <f t="shared" ca="1" si="69"/>
        <v/>
      </c>
      <c r="BI155" s="560" t="str">
        <f t="shared" ca="1" si="70"/>
        <v/>
      </c>
      <c r="BJ155" s="560" t="str">
        <f t="shared" ca="1" si="71"/>
        <v/>
      </c>
      <c r="BK155" s="560" t="str">
        <f t="shared" ca="1" si="72"/>
        <v/>
      </c>
      <c r="BL155" s="561" t="str">
        <f t="shared" ca="1" si="73"/>
        <v/>
      </c>
      <c r="BP155" s="359"/>
      <c r="BR155" s="226"/>
      <c r="BS155" s="226"/>
      <c r="BT155" s="226"/>
      <c r="BU155" s="226"/>
      <c r="BV155" s="226"/>
      <c r="BW155" s="226"/>
      <c r="BX155" s="226"/>
      <c r="BY155" s="226"/>
      <c r="BZ155" s="226"/>
      <c r="CA155" s="226"/>
      <c r="CB155" s="226"/>
      <c r="CC155" s="226"/>
      <c r="CD155" s="226"/>
      <c r="CE155" s="226"/>
      <c r="CF155" s="226"/>
      <c r="CG155" s="226"/>
      <c r="CH155" s="226"/>
      <c r="CI155" s="226"/>
      <c r="CJ155" s="226"/>
      <c r="CK155" s="226"/>
      <c r="CL155" s="226"/>
      <c r="CM155" s="192"/>
      <c r="CP155" s="192"/>
      <c r="CQ155" s="1215"/>
      <c r="CR155" s="1215"/>
      <c r="CV155" s="1528" t="s">
        <v>2291</v>
      </c>
      <c r="CW155" s="1529"/>
      <c r="CX155" s="1560"/>
      <c r="CY155" s="1560"/>
      <c r="CZ155" s="1560"/>
      <c r="DA155" s="1560"/>
      <c r="DB155" s="1560"/>
      <c r="DC155" s="1560"/>
      <c r="DD155" s="2054">
        <v>44645</v>
      </c>
      <c r="DE155" s="2055"/>
      <c r="DF155" s="2055"/>
      <c r="DG155" s="2056"/>
      <c r="DH155" s="1564"/>
      <c r="DI155" s="1564"/>
      <c r="DJ155" s="1564"/>
      <c r="DK155" s="1564"/>
      <c r="DL155" s="1564"/>
      <c r="DM155" s="1564"/>
      <c r="DN155" s="1564"/>
      <c r="DO155" s="1564"/>
      <c r="DP155" s="1564"/>
      <c r="DQ155" s="1564"/>
      <c r="DR155" s="1584"/>
    </row>
    <row r="156" spans="1:122" s="80" customFormat="1" ht="15" customHeight="1">
      <c r="A156" s="1360"/>
      <c r="B156" s="1312"/>
      <c r="C156" s="1312"/>
      <c r="D156" s="263"/>
      <c r="E156" s="469"/>
      <c r="F156" s="469"/>
      <c r="G156" s="263" t="s">
        <v>1813</v>
      </c>
      <c r="H156" s="263"/>
      <c r="I156" s="263"/>
      <c r="J156" s="263"/>
      <c r="K156" s="263"/>
      <c r="L156" s="263"/>
      <c r="M156" s="263"/>
      <c r="N156" s="263"/>
      <c r="O156" s="263"/>
      <c r="P156" s="263"/>
      <c r="Q156" s="263"/>
      <c r="R156" s="263"/>
      <c r="S156" s="263"/>
      <c r="T156" s="263"/>
      <c r="U156" s="263"/>
      <c r="V156" s="263"/>
      <c r="W156" s="263"/>
      <c r="X156" s="263"/>
      <c r="Y156" s="263"/>
      <c r="Z156" s="263"/>
      <c r="AA156" s="263"/>
      <c r="AB156" s="263"/>
      <c r="AC156" s="263"/>
      <c r="AD156" s="263"/>
      <c r="AE156" s="263"/>
      <c r="AF156" s="263"/>
      <c r="AG156" s="263"/>
      <c r="AH156" s="263"/>
      <c r="AI156" s="263"/>
      <c r="AJ156" s="263"/>
      <c r="AK156" s="263"/>
      <c r="AL156" s="263"/>
      <c r="AM156" s="263"/>
      <c r="AN156" s="263"/>
      <c r="AO156" s="263"/>
      <c r="AP156" s="263"/>
      <c r="AQ156" s="263"/>
      <c r="AR156" s="263"/>
      <c r="AS156" s="263"/>
      <c r="AT156" s="263"/>
      <c r="AU156" s="263"/>
      <c r="AV156" s="263"/>
      <c r="AW156" s="263"/>
      <c r="AX156" s="263"/>
      <c r="AY156" s="1130"/>
      <c r="AZ156" s="465"/>
      <c r="BA156" s="192">
        <f t="shared" si="66"/>
        <v>4</v>
      </c>
      <c r="BB156" s="192">
        <f t="shared" si="62"/>
        <v>4</v>
      </c>
      <c r="BC156" s="192">
        <f t="shared" si="67"/>
        <v>3</v>
      </c>
      <c r="BD156" s="192" t="str">
        <f t="shared" si="74"/>
        <v>②</v>
      </c>
      <c r="BE156" s="192">
        <f>BE155</f>
        <v>1</v>
      </c>
      <c r="BF156" s="192"/>
      <c r="BG156" s="559" t="str">
        <f t="shared" ca="1" si="68"/>
        <v/>
      </c>
      <c r="BH156" s="560" t="str">
        <f t="shared" ca="1" si="69"/>
        <v/>
      </c>
      <c r="BI156" s="560" t="str">
        <f t="shared" ca="1" si="70"/>
        <v/>
      </c>
      <c r="BJ156" s="560" t="str">
        <f t="shared" ca="1" si="71"/>
        <v/>
      </c>
      <c r="BK156" s="560" t="str">
        <f t="shared" ca="1" si="72"/>
        <v/>
      </c>
      <c r="BL156" s="561" t="str">
        <f t="shared" ca="1" si="73"/>
        <v/>
      </c>
      <c r="BM156" s="359"/>
      <c r="BN156" s="359"/>
      <c r="BO156" s="359"/>
      <c r="BP156" s="465"/>
      <c r="BQ156" s="465"/>
      <c r="BR156" s="226"/>
      <c r="BS156" s="226"/>
      <c r="BT156" s="226"/>
      <c r="BU156" s="226"/>
      <c r="BV156" s="226"/>
      <c r="BW156" s="226"/>
      <c r="BX156" s="226"/>
      <c r="BY156" s="226"/>
      <c r="BZ156" s="226"/>
      <c r="CA156" s="226"/>
      <c r="CB156" s="226"/>
      <c r="CC156" s="226"/>
      <c r="CD156" s="226"/>
      <c r="CE156" s="226"/>
      <c r="CF156" s="226"/>
      <c r="CG156" s="226"/>
      <c r="CH156" s="226"/>
      <c r="CI156" s="226"/>
      <c r="CJ156" s="226"/>
      <c r="CK156" s="226"/>
      <c r="CL156" s="226"/>
      <c r="CM156" s="192"/>
      <c r="CN156" s="465"/>
      <c r="CO156" s="465"/>
      <c r="CP156" s="192"/>
      <c r="CQ156" s="1215"/>
      <c r="CR156" s="1215"/>
      <c r="CS156" s="244"/>
      <c r="CT156" s="244"/>
      <c r="CU156" s="244"/>
      <c r="CV156" s="1528"/>
      <c r="CW156" s="1529"/>
      <c r="CX156" s="1560"/>
      <c r="CY156" s="1560"/>
      <c r="CZ156" s="1560"/>
      <c r="DA156" s="1560"/>
      <c r="DB156" s="1560"/>
      <c r="DC156" s="1560"/>
      <c r="DD156" s="2054"/>
      <c r="DE156" s="2055"/>
      <c r="DF156" s="2055"/>
      <c r="DG156" s="2056"/>
      <c r="DH156" s="1564"/>
      <c r="DI156" s="1564"/>
      <c r="DJ156" s="1564"/>
      <c r="DK156" s="1564"/>
      <c r="DL156" s="1564"/>
      <c r="DM156" s="1564"/>
      <c r="DN156" s="1564"/>
      <c r="DO156" s="1564"/>
      <c r="DP156" s="1564"/>
      <c r="DQ156" s="1564"/>
      <c r="DR156" s="1584"/>
    </row>
    <row r="157" spans="1:122" s="465" customFormat="1" ht="15" customHeight="1">
      <c r="A157" s="1360"/>
      <c r="B157" s="1312"/>
      <c r="C157" s="1312"/>
      <c r="D157" s="263"/>
      <c r="E157" s="469"/>
      <c r="F157" s="469"/>
      <c r="G157" s="978" t="s">
        <v>103</v>
      </c>
      <c r="H157" s="979"/>
      <c r="I157" s="979"/>
      <c r="J157" s="979"/>
      <c r="K157" s="979"/>
      <c r="L157" s="979"/>
      <c r="M157" s="979"/>
      <c r="N157" s="980"/>
      <c r="O157" s="1290" t="s">
        <v>558</v>
      </c>
      <c r="P157" s="1291"/>
      <c r="Q157" s="266" t="str">
        <f>"("&amp;VLOOKUP(O157,[1]processing_log!$B$37:$Y$105,4,FALSE)&amp;" - "&amp;VLOOKUP(O157,[1]processing_log!$B$37:$Y$105,21,FALSE)&amp;VLOOKUP(O157,[1]processing_log!$B$37:$Y$105,24,FALSE)&amp;")"</f>
        <v>(処理 - 終了)</v>
      </c>
      <c r="R157" s="1291"/>
      <c r="S157" s="1291"/>
      <c r="T157" s="1291"/>
      <c r="U157" s="1291"/>
      <c r="V157" s="1291"/>
      <c r="W157" s="1291"/>
      <c r="X157" s="1291"/>
      <c r="Y157" s="1291"/>
      <c r="Z157" s="1291"/>
      <c r="AA157" s="1291"/>
      <c r="AB157" s="1291"/>
      <c r="AC157" s="1291"/>
      <c r="AD157" s="1291"/>
      <c r="AE157" s="1291"/>
      <c r="AF157" s="1291"/>
      <c r="AG157" s="1291"/>
      <c r="AH157" s="1291"/>
      <c r="AI157" s="1291"/>
      <c r="AJ157" s="1291"/>
      <c r="AK157" s="1291"/>
      <c r="AL157" s="1291"/>
      <c r="AM157" s="1291"/>
      <c r="AN157" s="1291"/>
      <c r="AO157" s="1291"/>
      <c r="AP157" s="1291"/>
      <c r="AQ157" s="1291"/>
      <c r="AR157" s="1291"/>
      <c r="AS157" s="1291"/>
      <c r="AT157" s="1291"/>
      <c r="AU157" s="1291"/>
      <c r="AV157" s="1291"/>
      <c r="AW157" s="1291"/>
      <c r="AX157" s="1292"/>
      <c r="AY157" s="1130"/>
      <c r="BA157" s="192">
        <f t="shared" si="66"/>
        <v>4</v>
      </c>
      <c r="BB157" s="192">
        <f t="shared" si="62"/>
        <v>4</v>
      </c>
      <c r="BC157" s="192">
        <f t="shared" si="67"/>
        <v>3</v>
      </c>
      <c r="BD157" s="192" t="str">
        <f t="shared" si="74"/>
        <v>②</v>
      </c>
      <c r="BE157" s="192">
        <f>BE156</f>
        <v>1</v>
      </c>
      <c r="BF157" s="192"/>
      <c r="BG157" s="559" t="str">
        <f t="shared" ca="1" si="68"/>
        <v/>
      </c>
      <c r="BH157" s="560" t="str">
        <f t="shared" ca="1" si="69"/>
        <v/>
      </c>
      <c r="BI157" s="560" t="str">
        <f t="shared" ca="1" si="70"/>
        <v/>
      </c>
      <c r="BJ157" s="560" t="str">
        <f t="shared" ca="1" si="71"/>
        <v/>
      </c>
      <c r="BK157" s="560" t="str">
        <f t="shared" ca="1" si="72"/>
        <v/>
      </c>
      <c r="BL157" s="561" t="str">
        <f t="shared" ca="1" si="73"/>
        <v/>
      </c>
      <c r="BR157" s="226"/>
      <c r="BS157" s="226"/>
      <c r="BT157" s="226"/>
      <c r="BU157" s="226"/>
      <c r="BV157" s="226"/>
      <c r="BW157" s="226"/>
      <c r="BX157" s="226"/>
      <c r="BY157" s="226"/>
      <c r="BZ157" s="226"/>
      <c r="CA157" s="226"/>
      <c r="CB157" s="226"/>
      <c r="CC157" s="226"/>
      <c r="CD157" s="226"/>
      <c r="CE157" s="226"/>
      <c r="CF157" s="226"/>
      <c r="CG157" s="226"/>
      <c r="CH157" s="226"/>
      <c r="CI157" s="226"/>
      <c r="CJ157" s="226"/>
      <c r="CK157" s="226"/>
      <c r="CL157" s="226"/>
      <c r="CM157" s="192"/>
      <c r="CO157" s="226"/>
      <c r="CP157" s="192"/>
      <c r="CQ157" s="1215"/>
      <c r="CR157" s="1215"/>
      <c r="CV157" s="1528"/>
      <c r="CW157" s="1529"/>
      <c r="CX157" s="1560"/>
      <c r="CY157" s="1560"/>
      <c r="CZ157" s="1560"/>
      <c r="DA157" s="1560"/>
      <c r="DB157" s="1560"/>
      <c r="DC157" s="1560"/>
      <c r="DD157" s="2054"/>
      <c r="DE157" s="2055"/>
      <c r="DF157" s="2055"/>
      <c r="DG157" s="2056"/>
      <c r="DH157" s="1564"/>
      <c r="DI157" s="1564"/>
      <c r="DJ157" s="1564"/>
      <c r="DK157" s="1564"/>
      <c r="DL157" s="1564"/>
      <c r="DM157" s="1564"/>
      <c r="DN157" s="1564"/>
      <c r="DO157" s="1564"/>
      <c r="DP157" s="1564"/>
      <c r="DQ157" s="1564"/>
      <c r="DR157" s="1584"/>
    </row>
    <row r="158" spans="1:122" s="465" customFormat="1" ht="15" customHeight="1">
      <c r="A158" s="1341"/>
      <c r="B158" s="263"/>
      <c r="C158" s="263"/>
      <c r="D158" s="377"/>
      <c r="E158" s="469"/>
      <c r="F158" s="469"/>
      <c r="G158" s="984" t="s">
        <v>104</v>
      </c>
      <c r="H158" s="985"/>
      <c r="I158" s="985"/>
      <c r="J158" s="985"/>
      <c r="K158" s="985"/>
      <c r="L158" s="985"/>
      <c r="M158" s="985"/>
      <c r="N158" s="986"/>
      <c r="O158" s="1294" t="s">
        <v>1839</v>
      </c>
      <c r="P158" s="1295"/>
      <c r="Q158" s="1295"/>
      <c r="R158" s="1295"/>
      <c r="S158" s="1295"/>
      <c r="T158" s="1295"/>
      <c r="U158" s="1295"/>
      <c r="V158" s="1295"/>
      <c r="W158" s="1295"/>
      <c r="X158" s="1295"/>
      <c r="Y158" s="1295"/>
      <c r="Z158" s="1295"/>
      <c r="AA158" s="1295"/>
      <c r="AB158" s="1295"/>
      <c r="AC158" s="1295"/>
      <c r="AD158" s="1295"/>
      <c r="AE158" s="1295"/>
      <c r="AF158" s="1295"/>
      <c r="AG158" s="1295"/>
      <c r="AH158" s="1295"/>
      <c r="AI158" s="1295"/>
      <c r="AJ158" s="1295"/>
      <c r="AK158" s="1295"/>
      <c r="AL158" s="1295"/>
      <c r="AM158" s="1295"/>
      <c r="AN158" s="1295"/>
      <c r="AO158" s="1295"/>
      <c r="AP158" s="1295"/>
      <c r="AQ158" s="1295"/>
      <c r="AR158" s="1295"/>
      <c r="AS158" s="1295"/>
      <c r="AT158" s="1295"/>
      <c r="AU158" s="1295"/>
      <c r="AV158" s="1295"/>
      <c r="AW158" s="1295"/>
      <c r="AX158" s="1296"/>
      <c r="AY158" s="1342"/>
      <c r="BA158" s="192">
        <f t="shared" si="66"/>
        <v>4</v>
      </c>
      <c r="BB158" s="192">
        <f t="shared" si="62"/>
        <v>4</v>
      </c>
      <c r="BC158" s="192">
        <f t="shared" si="67"/>
        <v>3</v>
      </c>
      <c r="BD158" s="192" t="str">
        <f t="shared" si="74"/>
        <v>②</v>
      </c>
      <c r="BE158" s="192">
        <f>BE157</f>
        <v>1</v>
      </c>
      <c r="BF158" s="192"/>
      <c r="BG158" s="559" t="str">
        <f t="shared" ca="1" si="68"/>
        <v/>
      </c>
      <c r="BH158" s="560" t="str">
        <f t="shared" ca="1" si="69"/>
        <v/>
      </c>
      <c r="BI158" s="560" t="str">
        <f t="shared" ca="1" si="70"/>
        <v/>
      </c>
      <c r="BJ158" s="560" t="str">
        <f t="shared" ca="1" si="71"/>
        <v/>
      </c>
      <c r="BK158" s="560" t="str">
        <f t="shared" ca="1" si="72"/>
        <v/>
      </c>
      <c r="BL158" s="561" t="str">
        <f t="shared" ca="1" si="73"/>
        <v/>
      </c>
      <c r="BR158" s="226"/>
      <c r="BS158" s="226"/>
      <c r="BT158" s="226"/>
      <c r="BU158" s="226"/>
      <c r="BV158" s="226"/>
      <c r="BW158" s="226"/>
      <c r="BX158" s="226"/>
      <c r="BY158" s="226"/>
      <c r="BZ158" s="226"/>
      <c r="CA158" s="226"/>
      <c r="CB158" s="226"/>
      <c r="CC158" s="226"/>
      <c r="CD158" s="226"/>
      <c r="CE158" s="226"/>
      <c r="CF158" s="226"/>
      <c r="CG158" s="226"/>
      <c r="CH158" s="226"/>
      <c r="CI158" s="226"/>
      <c r="CJ158" s="226"/>
      <c r="CK158" s="226"/>
      <c r="CL158" s="226"/>
      <c r="CM158" s="226"/>
      <c r="CN158" s="226"/>
      <c r="CO158" s="226"/>
      <c r="CP158" s="192"/>
      <c r="CQ158" s="1215"/>
      <c r="CR158" s="1215"/>
      <c r="CV158" s="1528"/>
      <c r="CW158" s="1529"/>
      <c r="CX158" s="1560"/>
      <c r="CY158" s="1560"/>
      <c r="CZ158" s="1560"/>
      <c r="DA158" s="1560"/>
      <c r="DB158" s="1560"/>
      <c r="DC158" s="1560"/>
      <c r="DD158" s="2054"/>
      <c r="DE158" s="2055"/>
      <c r="DF158" s="2055"/>
      <c r="DG158" s="2056"/>
      <c r="DH158" s="1564"/>
      <c r="DI158" s="1564"/>
      <c r="DJ158" s="1564"/>
      <c r="DK158" s="1564"/>
      <c r="DL158" s="1564"/>
      <c r="DM158" s="1564"/>
      <c r="DN158" s="1564"/>
      <c r="DO158" s="1564"/>
      <c r="DP158" s="1564"/>
      <c r="DQ158" s="1564"/>
      <c r="DR158" s="1584"/>
    </row>
    <row r="159" spans="1:122" s="465" customFormat="1" ht="15" customHeight="1">
      <c r="A159" s="1758" t="str">
        <f>$BD159&amp;"."&amp;$BE159&amp;"."</f>
        <v>②.2.</v>
      </c>
      <c r="B159" s="1759"/>
      <c r="C159" s="1759"/>
      <c r="D159" s="1759"/>
      <c r="E159" s="1759"/>
      <c r="F159" s="1759"/>
      <c r="G159" s="685" t="s">
        <v>1819</v>
      </c>
      <c r="H159" s="676"/>
      <c r="I159" s="676"/>
      <c r="J159" s="676"/>
      <c r="K159" s="676"/>
      <c r="L159" s="676"/>
      <c r="M159" s="676"/>
      <c r="N159" s="685"/>
      <c r="O159" s="685"/>
      <c r="P159" s="685"/>
      <c r="Q159" s="685"/>
      <c r="R159" s="685"/>
      <c r="S159" s="685"/>
      <c r="T159" s="685"/>
      <c r="U159" s="685"/>
      <c r="V159" s="685"/>
      <c r="W159" s="685"/>
      <c r="X159" s="685"/>
      <c r="Y159" s="685"/>
      <c r="Z159" s="685"/>
      <c r="AA159" s="685"/>
      <c r="AB159" s="685"/>
      <c r="AC159" s="685"/>
      <c r="AD159" s="685"/>
      <c r="AE159" s="685"/>
      <c r="AF159" s="685"/>
      <c r="AG159" s="685"/>
      <c r="AH159" s="685"/>
      <c r="AI159" s="685"/>
      <c r="AJ159" s="685"/>
      <c r="AK159" s="685"/>
      <c r="AL159" s="685"/>
      <c r="AM159" s="685"/>
      <c r="AN159" s="685"/>
      <c r="AO159" s="685"/>
      <c r="AP159" s="685"/>
      <c r="AQ159" s="685"/>
      <c r="AR159" s="685"/>
      <c r="AS159" s="685"/>
      <c r="AT159" s="685"/>
      <c r="AU159" s="685"/>
      <c r="AV159" s="685"/>
      <c r="AW159" s="685"/>
      <c r="AX159" s="685"/>
      <c r="AY159" s="854"/>
      <c r="AZ159" s="92"/>
      <c r="BA159" s="683">
        <f t="shared" si="66"/>
        <v>4</v>
      </c>
      <c r="BB159" s="95">
        <f t="shared" si="62"/>
        <v>4</v>
      </c>
      <c r="BC159" s="95">
        <f t="shared" si="67"/>
        <v>3</v>
      </c>
      <c r="BD159" s="683" t="str">
        <f t="shared" si="74"/>
        <v>②</v>
      </c>
      <c r="BE159" s="678">
        <f>BE158+1</f>
        <v>2</v>
      </c>
      <c r="BF159" s="192"/>
      <c r="BG159" s="559" t="str">
        <f t="shared" ca="1" si="68"/>
        <v/>
      </c>
      <c r="BH159" s="560" t="str">
        <f t="shared" ca="1" si="69"/>
        <v/>
      </c>
      <c r="BI159" s="560" t="str">
        <f t="shared" ca="1" si="70"/>
        <v/>
      </c>
      <c r="BJ159" s="560" t="str">
        <f t="shared" ca="1" si="71"/>
        <v/>
      </c>
      <c r="BK159" s="560" t="str">
        <f t="shared" ca="1" si="72"/>
        <v/>
      </c>
      <c r="BL159" s="561" t="str">
        <f t="shared" ca="1" si="73"/>
        <v/>
      </c>
      <c r="BQ159" s="359"/>
      <c r="BR159" s="226"/>
      <c r="BS159" s="226"/>
      <c r="BT159" s="226"/>
      <c r="BU159" s="226"/>
      <c r="BV159" s="226"/>
      <c r="BW159" s="226"/>
      <c r="BX159" s="226"/>
      <c r="BY159" s="226"/>
      <c r="BZ159" s="226"/>
      <c r="CA159" s="226"/>
      <c r="CB159" s="226"/>
      <c r="CC159" s="226"/>
      <c r="CD159" s="226"/>
      <c r="CE159" s="226"/>
      <c r="CF159" s="226"/>
      <c r="CG159" s="226"/>
      <c r="CH159" s="226"/>
      <c r="CI159" s="226"/>
      <c r="CJ159" s="226"/>
      <c r="CK159" s="226"/>
      <c r="CL159" s="226"/>
      <c r="CM159" s="226"/>
      <c r="CN159" s="226"/>
      <c r="CO159" s="226"/>
      <c r="CQ159" s="1215"/>
      <c r="CR159" s="1215"/>
      <c r="CV159" s="1528" t="s">
        <v>2291</v>
      </c>
      <c r="CW159" s="1529"/>
      <c r="CX159" s="1560"/>
      <c r="CY159" s="1560"/>
      <c r="CZ159" s="1560"/>
      <c r="DA159" s="1560"/>
      <c r="DB159" s="1560"/>
      <c r="DC159" s="1560"/>
      <c r="DD159" s="2054">
        <v>44645</v>
      </c>
      <c r="DE159" s="2055"/>
      <c r="DF159" s="2055"/>
      <c r="DG159" s="2056"/>
      <c r="DH159" s="1564"/>
      <c r="DI159" s="1564"/>
      <c r="DJ159" s="1564"/>
      <c r="DK159" s="1564"/>
      <c r="DL159" s="1564"/>
      <c r="DM159" s="1564"/>
      <c r="DN159" s="1564"/>
      <c r="DO159" s="1564"/>
      <c r="DP159" s="1564"/>
      <c r="DQ159" s="1564"/>
      <c r="DR159" s="1584"/>
    </row>
    <row r="160" spans="1:122" s="465" customFormat="1" ht="15" customHeight="1">
      <c r="A160" s="1360"/>
      <c r="B160" s="1312"/>
      <c r="C160" s="1312"/>
      <c r="D160" s="263"/>
      <c r="E160" s="263"/>
      <c r="F160" s="263"/>
      <c r="G160" s="263" t="s">
        <v>1820</v>
      </c>
      <c r="H160" s="263"/>
      <c r="I160" s="263"/>
      <c r="J160" s="263"/>
      <c r="K160" s="263"/>
      <c r="L160" s="263"/>
      <c r="M160" s="263"/>
      <c r="N160" s="263"/>
      <c r="O160" s="263"/>
      <c r="P160" s="263"/>
      <c r="Q160" s="263"/>
      <c r="R160" s="263"/>
      <c r="S160" s="263"/>
      <c r="T160" s="263"/>
      <c r="U160" s="263"/>
      <c r="V160" s="263"/>
      <c r="W160" s="263"/>
      <c r="X160" s="263"/>
      <c r="Y160" s="263"/>
      <c r="Z160" s="263"/>
      <c r="AA160" s="263"/>
      <c r="AB160" s="263"/>
      <c r="AC160" s="263"/>
      <c r="AD160" s="263"/>
      <c r="AE160" s="263"/>
      <c r="AF160" s="263"/>
      <c r="AG160" s="263"/>
      <c r="AH160" s="263"/>
      <c r="AI160" s="263"/>
      <c r="AJ160" s="263"/>
      <c r="AK160" s="263"/>
      <c r="AL160" s="263"/>
      <c r="AM160" s="263"/>
      <c r="AN160" s="263"/>
      <c r="AO160" s="263"/>
      <c r="AP160" s="263"/>
      <c r="AQ160" s="263"/>
      <c r="AR160" s="263"/>
      <c r="AS160" s="263"/>
      <c r="AT160" s="263"/>
      <c r="AU160" s="263"/>
      <c r="AV160" s="263"/>
      <c r="AW160" s="263"/>
      <c r="AX160" s="263"/>
      <c r="AY160" s="1130"/>
      <c r="BA160" s="192">
        <f t="shared" si="66"/>
        <v>4</v>
      </c>
      <c r="BB160" s="192">
        <f t="shared" si="62"/>
        <v>4</v>
      </c>
      <c r="BC160" s="192">
        <f t="shared" si="67"/>
        <v>3</v>
      </c>
      <c r="BD160" s="192" t="str">
        <f t="shared" si="74"/>
        <v>②</v>
      </c>
      <c r="BE160" s="192">
        <f>BE159</f>
        <v>2</v>
      </c>
      <c r="BF160" s="192"/>
      <c r="BG160" s="559" t="str">
        <f t="shared" ca="1" si="68"/>
        <v/>
      </c>
      <c r="BH160" s="560" t="str">
        <f t="shared" ca="1" si="69"/>
        <v/>
      </c>
      <c r="BI160" s="560" t="str">
        <f t="shared" ca="1" si="70"/>
        <v/>
      </c>
      <c r="BJ160" s="560" t="str">
        <f t="shared" ca="1" si="71"/>
        <v/>
      </c>
      <c r="BK160" s="560" t="str">
        <f t="shared" ca="1" si="72"/>
        <v/>
      </c>
      <c r="BL160" s="561" t="str">
        <f t="shared" ca="1" si="73"/>
        <v/>
      </c>
      <c r="BP160" s="359"/>
      <c r="BR160" s="226"/>
      <c r="BS160" s="226"/>
      <c r="BT160" s="226"/>
      <c r="BU160" s="226"/>
      <c r="BV160" s="226"/>
      <c r="BW160" s="226"/>
      <c r="BX160" s="226"/>
      <c r="BY160" s="226"/>
      <c r="BZ160" s="226"/>
      <c r="CA160" s="226"/>
      <c r="CB160" s="226"/>
      <c r="CC160" s="226"/>
      <c r="CD160" s="226"/>
      <c r="CE160" s="226"/>
      <c r="CF160" s="226"/>
      <c r="CG160" s="226"/>
      <c r="CH160" s="226"/>
      <c r="CI160" s="226"/>
      <c r="CJ160" s="226"/>
      <c r="CK160" s="226"/>
      <c r="CL160" s="226"/>
      <c r="CM160" s="226"/>
      <c r="CN160" s="226"/>
      <c r="CO160" s="226"/>
      <c r="CQ160" s="1215"/>
      <c r="CR160" s="1215"/>
      <c r="CV160" s="1528"/>
      <c r="CW160" s="1529"/>
      <c r="CX160" s="1560"/>
      <c r="CY160" s="1560"/>
      <c r="CZ160" s="1560"/>
      <c r="DA160" s="1560"/>
      <c r="DB160" s="1560"/>
      <c r="DC160" s="1560"/>
      <c r="DD160" s="2054"/>
      <c r="DE160" s="2055"/>
      <c r="DF160" s="2055"/>
      <c r="DG160" s="2056"/>
      <c r="DH160" s="1564"/>
      <c r="DI160" s="1564"/>
      <c r="DJ160" s="1564"/>
      <c r="DK160" s="1564"/>
      <c r="DL160" s="1564"/>
      <c r="DM160" s="1564"/>
      <c r="DN160" s="1564"/>
      <c r="DO160" s="1564"/>
      <c r="DP160" s="1564"/>
      <c r="DQ160" s="1564"/>
      <c r="DR160" s="1584"/>
    </row>
    <row r="161" spans="1:122" s="80" customFormat="1" ht="15" customHeight="1">
      <c r="A161" s="1360"/>
      <c r="B161" s="1312"/>
      <c r="C161" s="1312"/>
      <c r="D161" s="263"/>
      <c r="E161" s="263"/>
      <c r="F161" s="263"/>
      <c r="G161" s="1361" t="s">
        <v>545</v>
      </c>
      <c r="H161" s="1362"/>
      <c r="I161" s="1362"/>
      <c r="J161" s="1362"/>
      <c r="K161" s="1362"/>
      <c r="L161" s="1362"/>
      <c r="M161" s="1362"/>
      <c r="N161" s="1363"/>
      <c r="O161" s="1364" t="s">
        <v>1838</v>
      </c>
      <c r="P161" s="1365"/>
      <c r="Q161" s="464"/>
      <c r="R161" s="1365"/>
      <c r="S161" s="1365"/>
      <c r="T161" s="1365"/>
      <c r="U161" s="1365"/>
      <c r="V161" s="1365"/>
      <c r="W161" s="1365"/>
      <c r="X161" s="1365"/>
      <c r="Y161" s="1365"/>
      <c r="Z161" s="1365"/>
      <c r="AA161" s="1365"/>
      <c r="AB161" s="1365"/>
      <c r="AC161" s="1365"/>
      <c r="AD161" s="1365"/>
      <c r="AE161" s="1365"/>
      <c r="AF161" s="1365"/>
      <c r="AG161" s="1365"/>
      <c r="AH161" s="1365"/>
      <c r="AI161" s="1365"/>
      <c r="AJ161" s="1365"/>
      <c r="AK161" s="1365"/>
      <c r="AL161" s="1365"/>
      <c r="AM161" s="1365"/>
      <c r="AN161" s="1365"/>
      <c r="AO161" s="1365"/>
      <c r="AP161" s="1365"/>
      <c r="AQ161" s="1365"/>
      <c r="AR161" s="1365"/>
      <c r="AS161" s="1365"/>
      <c r="AT161" s="1365"/>
      <c r="AU161" s="1365"/>
      <c r="AV161" s="1365"/>
      <c r="AW161" s="1365"/>
      <c r="AX161" s="1366"/>
      <c r="AY161" s="1130"/>
      <c r="AZ161" s="465"/>
      <c r="BA161" s="192">
        <f t="shared" si="66"/>
        <v>4</v>
      </c>
      <c r="BB161" s="192">
        <f t="shared" si="62"/>
        <v>4</v>
      </c>
      <c r="BC161" s="192">
        <f t="shared" si="67"/>
        <v>3</v>
      </c>
      <c r="BD161" s="192" t="str">
        <f t="shared" si="74"/>
        <v>②</v>
      </c>
      <c r="BE161" s="192">
        <f>BE160</f>
        <v>2</v>
      </c>
      <c r="BF161" s="192"/>
      <c r="BG161" s="559" t="str">
        <f t="shared" ca="1" si="68"/>
        <v/>
      </c>
      <c r="BH161" s="560" t="str">
        <f t="shared" ca="1" si="69"/>
        <v/>
      </c>
      <c r="BI161" s="560" t="str">
        <f t="shared" ca="1" si="70"/>
        <v/>
      </c>
      <c r="BJ161" s="560" t="str">
        <f t="shared" ca="1" si="71"/>
        <v/>
      </c>
      <c r="BK161" s="560" t="str">
        <f t="shared" ca="1" si="72"/>
        <v/>
      </c>
      <c r="BL161" s="561" t="str">
        <f t="shared" ca="1" si="73"/>
        <v/>
      </c>
      <c r="BM161" s="359"/>
      <c r="BN161" s="359"/>
      <c r="BO161" s="359"/>
      <c r="BP161" s="465"/>
      <c r="BQ161" s="465"/>
      <c r="BR161" s="226"/>
      <c r="BS161" s="226"/>
      <c r="BT161" s="226"/>
      <c r="BU161" s="226"/>
      <c r="BV161" s="226"/>
      <c r="BW161" s="226"/>
      <c r="BX161" s="226"/>
      <c r="BY161" s="226"/>
      <c r="BZ161" s="226"/>
      <c r="CA161" s="226"/>
      <c r="CB161" s="226"/>
      <c r="CC161" s="226"/>
      <c r="CD161" s="226"/>
      <c r="CE161" s="226"/>
      <c r="CF161" s="226"/>
      <c r="CG161" s="226"/>
      <c r="CH161" s="226"/>
      <c r="CI161" s="226"/>
      <c r="CJ161" s="226"/>
      <c r="CK161" s="226"/>
      <c r="CL161" s="226"/>
      <c r="CM161" s="226"/>
      <c r="CN161" s="226"/>
      <c r="CO161" s="226"/>
      <c r="CP161" s="465"/>
      <c r="CQ161" s="192"/>
      <c r="CR161" s="192"/>
      <c r="CS161" s="244"/>
      <c r="CT161" s="244"/>
      <c r="CU161" s="244"/>
      <c r="CV161" s="1528"/>
      <c r="CW161" s="1529"/>
      <c r="CX161" s="1560"/>
      <c r="CY161" s="1560"/>
      <c r="CZ161" s="1560"/>
      <c r="DA161" s="1560"/>
      <c r="DB161" s="1560"/>
      <c r="DC161" s="1560"/>
      <c r="DD161" s="2054"/>
      <c r="DE161" s="2055"/>
      <c r="DF161" s="2055"/>
      <c r="DG161" s="2056"/>
      <c r="DH161" s="1564"/>
      <c r="DI161" s="1564"/>
      <c r="DJ161" s="1564"/>
      <c r="DK161" s="1564"/>
      <c r="DL161" s="1564"/>
      <c r="DM161" s="1564"/>
      <c r="DN161" s="1564"/>
      <c r="DO161" s="1564"/>
      <c r="DP161" s="1564"/>
      <c r="DQ161" s="1564"/>
      <c r="DR161" s="1584"/>
    </row>
    <row r="162" spans="1:122" s="465" customFormat="1" ht="15" customHeight="1">
      <c r="A162" s="1760" t="str">
        <f>$BA162&amp;"."&amp;$BB162&amp;"."&amp;$BC162&amp;"."</f>
        <v>4.4.4.</v>
      </c>
      <c r="B162" s="1761"/>
      <c r="C162" s="1761"/>
      <c r="D162" s="1761"/>
      <c r="E162" s="685" t="s">
        <v>2298</v>
      </c>
      <c r="F162" s="676"/>
      <c r="G162" s="676"/>
      <c r="H162" s="676"/>
      <c r="I162" s="676"/>
      <c r="J162" s="676"/>
      <c r="K162" s="676"/>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c r="AG162" s="685"/>
      <c r="AH162" s="685"/>
      <c r="AI162" s="685"/>
      <c r="AJ162" s="685"/>
      <c r="AK162" s="685"/>
      <c r="AL162" s="685"/>
      <c r="AM162" s="685"/>
      <c r="AN162" s="685"/>
      <c r="AO162" s="685"/>
      <c r="AP162" s="685"/>
      <c r="AQ162" s="685"/>
      <c r="AR162" s="685"/>
      <c r="AS162" s="685"/>
      <c r="AT162" s="685"/>
      <c r="AU162" s="685"/>
      <c r="AV162" s="685"/>
      <c r="AW162" s="685"/>
      <c r="AX162" s="685"/>
      <c r="AY162" s="854"/>
      <c r="AZ162" s="92"/>
      <c r="BA162" s="683">
        <f t="shared" ref="BA162:BB162" si="75">BA161</f>
        <v>4</v>
      </c>
      <c r="BB162" s="683">
        <f t="shared" si="75"/>
        <v>4</v>
      </c>
      <c r="BC162" s="678">
        <f>BC161+1</f>
        <v>4</v>
      </c>
      <c r="BD162" s="192"/>
      <c r="BE162" s="192"/>
      <c r="BF162" s="192"/>
      <c r="BG162" s="559" t="str">
        <f t="shared" ca="1" si="68"/>
        <v/>
      </c>
      <c r="BH162" s="560" t="str">
        <f t="shared" ca="1" si="69"/>
        <v/>
      </c>
      <c r="BI162" s="560" t="str">
        <f t="shared" ca="1" si="70"/>
        <v/>
      </c>
      <c r="BJ162" s="560" t="str">
        <f t="shared" ca="1" si="71"/>
        <v/>
      </c>
      <c r="BK162" s="560" t="str">
        <f t="shared" ca="1" si="72"/>
        <v/>
      </c>
      <c r="BL162" s="561" t="str">
        <f t="shared" ca="1" si="73"/>
        <v/>
      </c>
      <c r="BQ162" s="359"/>
      <c r="BR162" s="226"/>
      <c r="BS162" s="226"/>
      <c r="BT162" s="226"/>
      <c r="BU162" s="226"/>
      <c r="BV162" s="226"/>
      <c r="BW162" s="226"/>
      <c r="BX162" s="226"/>
      <c r="BY162" s="226"/>
      <c r="BZ162" s="226"/>
      <c r="CA162" s="226"/>
      <c r="CB162" s="226"/>
      <c r="CC162" s="226"/>
      <c r="CD162" s="226"/>
      <c r="CE162" s="226"/>
      <c r="CF162" s="226"/>
      <c r="CG162" s="226"/>
      <c r="CH162" s="226"/>
      <c r="CI162" s="226"/>
      <c r="CJ162" s="226"/>
      <c r="CK162" s="226"/>
      <c r="CL162" s="226"/>
      <c r="CM162" s="192"/>
      <c r="CN162" s="192"/>
      <c r="CO162" s="192"/>
      <c r="CP162" s="192"/>
      <c r="CQ162" s="1215"/>
      <c r="CR162" s="1215"/>
      <c r="CV162" s="1528" t="s">
        <v>2291</v>
      </c>
      <c r="CW162" s="1529"/>
      <c r="CX162" s="1560"/>
      <c r="CY162" s="1560"/>
      <c r="CZ162" s="1560"/>
      <c r="DA162" s="1560"/>
      <c r="DB162" s="1560"/>
      <c r="DC162" s="1560"/>
      <c r="DD162" s="2054">
        <v>44645</v>
      </c>
      <c r="DE162" s="2055"/>
      <c r="DF162" s="2055"/>
      <c r="DG162" s="2056"/>
      <c r="DH162" s="1564"/>
      <c r="DI162" s="1564"/>
      <c r="DJ162" s="1564"/>
      <c r="DK162" s="1564"/>
      <c r="DL162" s="1564"/>
      <c r="DM162" s="1564"/>
      <c r="DN162" s="1564"/>
      <c r="DO162" s="1564"/>
      <c r="DP162" s="1564"/>
      <c r="DQ162" s="1564"/>
      <c r="DR162" s="1584"/>
    </row>
    <row r="163" spans="1:122" s="465" customFormat="1" ht="15" customHeight="1">
      <c r="A163" s="1360"/>
      <c r="B163" s="1312"/>
      <c r="C163" s="1312"/>
      <c r="D163" s="263"/>
      <c r="E163" s="263" t="s">
        <v>2299</v>
      </c>
      <c r="F163" s="263"/>
      <c r="G163" s="263"/>
      <c r="H163" s="263"/>
      <c r="I163" s="263"/>
      <c r="J163" s="263"/>
      <c r="K163" s="263"/>
      <c r="L163" s="263"/>
      <c r="M163" s="263"/>
      <c r="N163" s="263"/>
      <c r="O163" s="263"/>
      <c r="P163" s="263"/>
      <c r="Q163" s="263"/>
      <c r="R163" s="263"/>
      <c r="S163" s="263"/>
      <c r="T163" s="263"/>
      <c r="U163" s="263"/>
      <c r="V163" s="263"/>
      <c r="W163" s="263"/>
      <c r="X163" s="263"/>
      <c r="Y163" s="263"/>
      <c r="Z163" s="263"/>
      <c r="AA163" s="263"/>
      <c r="AB163" s="263"/>
      <c r="AC163" s="263"/>
      <c r="AD163" s="263"/>
      <c r="AE163" s="263"/>
      <c r="AF163" s="263"/>
      <c r="AG163" s="263"/>
      <c r="AH163" s="263"/>
      <c r="AI163" s="263"/>
      <c r="AJ163" s="263"/>
      <c r="AK163" s="263"/>
      <c r="AL163" s="263"/>
      <c r="AM163" s="263"/>
      <c r="AN163" s="263"/>
      <c r="AO163" s="263"/>
      <c r="AP163" s="263"/>
      <c r="AQ163" s="263"/>
      <c r="AR163" s="263"/>
      <c r="AS163" s="263"/>
      <c r="AT163" s="263"/>
      <c r="AU163" s="263"/>
      <c r="AV163" s="263"/>
      <c r="AW163" s="263"/>
      <c r="AX163" s="263"/>
      <c r="AY163" s="1130"/>
      <c r="BA163" s="192">
        <f t="shared" si="66"/>
        <v>4</v>
      </c>
      <c r="BB163" s="192">
        <f t="shared" si="62"/>
        <v>4</v>
      </c>
      <c r="BC163" s="192">
        <f t="shared" si="67"/>
        <v>4</v>
      </c>
      <c r="BD163" s="192"/>
      <c r="BE163" s="192"/>
      <c r="BF163" s="192"/>
      <c r="BG163" s="559" t="str">
        <f t="shared" ca="1" si="68"/>
        <v/>
      </c>
      <c r="BH163" s="560" t="str">
        <f t="shared" ca="1" si="69"/>
        <v/>
      </c>
      <c r="BI163" s="560" t="str">
        <f t="shared" ca="1" si="70"/>
        <v/>
      </c>
      <c r="BJ163" s="560" t="str">
        <f t="shared" ca="1" si="71"/>
        <v/>
      </c>
      <c r="BK163" s="560" t="str">
        <f t="shared" ca="1" si="72"/>
        <v/>
      </c>
      <c r="BL163" s="561" t="str">
        <f t="shared" ca="1" si="73"/>
        <v/>
      </c>
      <c r="BP163" s="359"/>
      <c r="BR163" s="226"/>
      <c r="BS163" s="226"/>
      <c r="BT163" s="226"/>
      <c r="BU163" s="226"/>
      <c r="BV163" s="226"/>
      <c r="BW163" s="226"/>
      <c r="BX163" s="226"/>
      <c r="BY163" s="226"/>
      <c r="BZ163" s="226"/>
      <c r="CA163" s="226"/>
      <c r="CB163" s="226"/>
      <c r="CC163" s="226"/>
      <c r="CD163" s="226"/>
      <c r="CE163" s="226"/>
      <c r="CF163" s="226"/>
      <c r="CG163" s="226"/>
      <c r="CH163" s="226"/>
      <c r="CI163" s="226"/>
      <c r="CJ163" s="226"/>
      <c r="CK163" s="226"/>
      <c r="CL163" s="226"/>
      <c r="CM163" s="192"/>
      <c r="CN163" s="192"/>
      <c r="CO163" s="192"/>
      <c r="CP163" s="192"/>
      <c r="CQ163" s="1215"/>
      <c r="CR163" s="1215"/>
      <c r="CV163" s="1528"/>
      <c r="CW163" s="1529"/>
      <c r="CX163" s="1560"/>
      <c r="CY163" s="1560"/>
      <c r="CZ163" s="1560"/>
      <c r="DA163" s="1560"/>
      <c r="DB163" s="1560"/>
      <c r="DC163" s="1560"/>
      <c r="DD163" s="2054"/>
      <c r="DE163" s="2055"/>
      <c r="DF163" s="2055"/>
      <c r="DG163" s="2056"/>
      <c r="DH163" s="1564"/>
      <c r="DI163" s="1564"/>
      <c r="DJ163" s="1564"/>
      <c r="DK163" s="1564"/>
      <c r="DL163" s="1564"/>
      <c r="DM163" s="1564"/>
      <c r="DN163" s="1564"/>
      <c r="DO163" s="1564"/>
      <c r="DP163" s="1564"/>
      <c r="DQ163" s="1564"/>
      <c r="DR163" s="1584"/>
    </row>
    <row r="164" spans="1:122" s="80" customFormat="1" ht="15" customHeight="1">
      <c r="A164" s="1360"/>
      <c r="B164" s="1312"/>
      <c r="C164" s="1312"/>
      <c r="D164" s="263"/>
      <c r="E164" s="1361" t="s">
        <v>545</v>
      </c>
      <c r="F164" s="1362"/>
      <c r="G164" s="1362"/>
      <c r="H164" s="1362"/>
      <c r="I164" s="1362"/>
      <c r="J164" s="1362"/>
      <c r="K164" s="1362"/>
      <c r="L164" s="1363"/>
      <c r="M164" s="1364" t="s">
        <v>2300</v>
      </c>
      <c r="N164" s="1365"/>
      <c r="O164" s="464"/>
      <c r="P164" s="1365"/>
      <c r="Q164" s="1365"/>
      <c r="R164" s="1365"/>
      <c r="S164" s="1365"/>
      <c r="T164" s="1365"/>
      <c r="U164" s="1365"/>
      <c r="V164" s="1365"/>
      <c r="W164" s="1365"/>
      <c r="X164" s="1365"/>
      <c r="Y164" s="1365"/>
      <c r="Z164" s="1365"/>
      <c r="AA164" s="1365"/>
      <c r="AB164" s="1365"/>
      <c r="AC164" s="1365"/>
      <c r="AD164" s="1365"/>
      <c r="AE164" s="1365"/>
      <c r="AF164" s="1365"/>
      <c r="AG164" s="1365"/>
      <c r="AH164" s="1365"/>
      <c r="AI164" s="1365"/>
      <c r="AJ164" s="1365"/>
      <c r="AK164" s="1365"/>
      <c r="AL164" s="1365"/>
      <c r="AM164" s="1365"/>
      <c r="AN164" s="1365"/>
      <c r="AO164" s="1365"/>
      <c r="AP164" s="1365"/>
      <c r="AQ164" s="1365"/>
      <c r="AR164" s="1365"/>
      <c r="AS164" s="1365"/>
      <c r="AT164" s="1365"/>
      <c r="AU164" s="1365"/>
      <c r="AV164" s="1365"/>
      <c r="AW164" s="1365"/>
      <c r="AX164" s="1366"/>
      <c r="AY164" s="1130"/>
      <c r="AZ164" s="465"/>
      <c r="BA164" s="192">
        <f t="shared" si="66"/>
        <v>4</v>
      </c>
      <c r="BB164" s="192">
        <f t="shared" si="62"/>
        <v>4</v>
      </c>
      <c r="BC164" s="192">
        <f t="shared" si="67"/>
        <v>4</v>
      </c>
      <c r="BD164" s="192">
        <f t="shared" si="67"/>
        <v>0</v>
      </c>
      <c r="BE164" s="192">
        <f>BE163</f>
        <v>0</v>
      </c>
      <c r="BF164" s="192"/>
      <c r="BG164" s="559" t="str">
        <f t="shared" ref="BG164" ca="1" si="76">IF(BA164&lt;&gt;"",IF(MID(_xlfn.FORMULATEXT(BA164),SEARCH("[",_xlfn.FORMULATEXT(BA164))+1,SEARCH("]",_xlfn.FORMULATEXT(BA164))-(SEARCH("[",_xlfn.FORMULATEXT(BA164))+1))="-1","",1),"")</f>
        <v/>
      </c>
      <c r="BH164" s="560" t="str">
        <f t="shared" ref="BH164" ca="1" si="77">IF(BB164&lt;&gt;"",IF(MID(_xlfn.FORMULATEXT(BB164),SEARCH("[",_xlfn.FORMULATEXT(BB164))+1,SEARCH("]",_xlfn.FORMULATEXT(BB164))-(SEARCH("[",_xlfn.FORMULATEXT(BB164))+1))="-1","",1),"")</f>
        <v/>
      </c>
      <c r="BI164" s="560" t="str">
        <f t="shared" ref="BI164" ca="1" si="78">IF(BC164&lt;&gt;"",IF(MID(_xlfn.FORMULATEXT(BC164),SEARCH("[",_xlfn.FORMULATEXT(BC164))+1,SEARCH("]",_xlfn.FORMULATEXT(BC164))-(SEARCH("[",_xlfn.FORMULATEXT(BC164))+1))="-1","",1),"")</f>
        <v/>
      </c>
      <c r="BJ164" s="560" t="str">
        <f t="shared" ref="BJ164" ca="1" si="79">IF(BD164&lt;&gt;"",IF(MID(_xlfn.FORMULATEXT(BD164),SEARCH("[",_xlfn.FORMULATEXT(BD164))+1,SEARCH("]",_xlfn.FORMULATEXT(BD164))-(SEARCH("[",_xlfn.FORMULATEXT(BD164))+1))="-1","",1),"")</f>
        <v/>
      </c>
      <c r="BK164" s="560" t="str">
        <f t="shared" ref="BK164" ca="1" si="80">IF(BE164&lt;&gt;"",IF(MID(_xlfn.FORMULATEXT(BE164),SEARCH("[",_xlfn.FORMULATEXT(BE164))+1,SEARCH("]",_xlfn.FORMULATEXT(BE164))-(SEARCH("[",_xlfn.FORMULATEXT(BE164))+1))="-1","",1),"")</f>
        <v/>
      </c>
      <c r="BL164" s="561" t="str">
        <f t="shared" ref="BL164" ca="1" si="81">IF(BF164&lt;&gt;"",IF(MID(_xlfn.FORMULATEXT(BF164),SEARCH("[",_xlfn.FORMULATEXT(BF164))+1,SEARCH("]",_xlfn.FORMULATEXT(BF164))-(SEARCH("[",_xlfn.FORMULATEXT(BF164))+1))="-1","",1),"")</f>
        <v/>
      </c>
      <c r="BM164" s="359"/>
      <c r="BN164" s="359"/>
      <c r="BO164" s="359"/>
      <c r="BP164" s="465"/>
      <c r="BQ164" s="465"/>
      <c r="BR164" s="226"/>
      <c r="BS164" s="226"/>
      <c r="BT164" s="226"/>
      <c r="BU164" s="226"/>
      <c r="BV164" s="226"/>
      <c r="BW164" s="226"/>
      <c r="BX164" s="226"/>
      <c r="BY164" s="226"/>
      <c r="BZ164" s="226"/>
      <c r="CA164" s="226"/>
      <c r="CB164" s="226"/>
      <c r="CC164" s="226"/>
      <c r="CD164" s="226"/>
      <c r="CE164" s="226"/>
      <c r="CF164" s="226"/>
      <c r="CG164" s="226"/>
      <c r="CH164" s="226"/>
      <c r="CI164" s="226"/>
      <c r="CJ164" s="226"/>
      <c r="CK164" s="226"/>
      <c r="CL164" s="226"/>
      <c r="CM164" s="226"/>
      <c r="CN164" s="226"/>
      <c r="CO164" s="226"/>
      <c r="CP164" s="465"/>
      <c r="CQ164" s="192"/>
      <c r="CR164" s="192"/>
      <c r="CS164" s="244"/>
      <c r="CT164" s="244"/>
      <c r="CU164" s="244"/>
      <c r="CV164" s="1528" t="s">
        <v>2291</v>
      </c>
      <c r="CW164" s="1529"/>
      <c r="CX164" s="1560"/>
      <c r="CY164" s="1560"/>
      <c r="CZ164" s="1560"/>
      <c r="DA164" s="1560"/>
      <c r="DB164" s="1560"/>
      <c r="DC164" s="1560"/>
      <c r="DD164" s="2054">
        <v>44645</v>
      </c>
      <c r="DE164" s="2055"/>
      <c r="DF164" s="2055"/>
      <c r="DG164" s="2056"/>
      <c r="DH164" s="1564"/>
      <c r="DI164" s="1564"/>
      <c r="DJ164" s="1564"/>
      <c r="DK164" s="1564"/>
      <c r="DL164" s="1564"/>
      <c r="DM164" s="1564"/>
      <c r="DN164" s="1564"/>
      <c r="DO164" s="1564"/>
      <c r="DP164" s="1564"/>
      <c r="DQ164" s="1564"/>
      <c r="DR164" s="1584"/>
    </row>
    <row r="165" spans="1:122" s="465" customFormat="1" ht="15" customHeight="1">
      <c r="A165" s="1760" t="str">
        <f>$BA165&amp;"."&amp;$BB165&amp;"."</f>
        <v>4.5.</v>
      </c>
      <c r="B165" s="1761"/>
      <c r="C165" s="1761"/>
      <c r="D165" s="377" t="s">
        <v>1840</v>
      </c>
      <c r="E165" s="377"/>
      <c r="F165" s="377"/>
      <c r="G165" s="377"/>
      <c r="H165" s="377"/>
      <c r="I165" s="377"/>
      <c r="J165" s="377"/>
      <c r="K165" s="377"/>
      <c r="L165" s="377"/>
      <c r="M165" s="377"/>
      <c r="N165" s="377"/>
      <c r="O165" s="377"/>
      <c r="P165" s="377"/>
      <c r="Q165" s="377"/>
      <c r="R165" s="377"/>
      <c r="S165" s="377"/>
      <c r="T165" s="377"/>
      <c r="U165" s="377"/>
      <c r="V165" s="377"/>
      <c r="W165" s="377"/>
      <c r="X165" s="377"/>
      <c r="Y165" s="377"/>
      <c r="Z165" s="377"/>
      <c r="AA165" s="377"/>
      <c r="AB165" s="377"/>
      <c r="AC165" s="263"/>
      <c r="AD165" s="263"/>
      <c r="AE165" s="263"/>
      <c r="AF165" s="377"/>
      <c r="AG165" s="263"/>
      <c r="AH165" s="263"/>
      <c r="AI165" s="263"/>
      <c r="AJ165" s="263"/>
      <c r="AK165" s="263"/>
      <c r="AL165" s="263"/>
      <c r="AM165" s="263"/>
      <c r="AN165" s="263"/>
      <c r="AO165" s="263"/>
      <c r="AP165" s="263"/>
      <c r="AQ165" s="263"/>
      <c r="AR165" s="263"/>
      <c r="AS165" s="263"/>
      <c r="AT165" s="263"/>
      <c r="AU165" s="263"/>
      <c r="AV165" s="263"/>
      <c r="AW165" s="263"/>
      <c r="AX165" s="263"/>
      <c r="AY165" s="223"/>
      <c r="BA165" s="192">
        <f>BA161</f>
        <v>4</v>
      </c>
      <c r="BB165" s="193">
        <f>BB161+1</f>
        <v>5</v>
      </c>
      <c r="BC165" s="1098"/>
      <c r="BD165" s="1098"/>
      <c r="BE165" s="1098"/>
      <c r="BF165" s="1098"/>
      <c r="BG165" s="559">
        <f t="shared" ca="1" si="68"/>
        <v>1</v>
      </c>
      <c r="BH165" s="560">
        <f t="shared" ca="1" si="69"/>
        <v>1</v>
      </c>
      <c r="BI165" s="560" t="str">
        <f t="shared" ca="1" si="70"/>
        <v/>
      </c>
      <c r="BJ165" s="560" t="str">
        <f t="shared" ca="1" si="71"/>
        <v/>
      </c>
      <c r="BK165" s="560" t="str">
        <f t="shared" ca="1" si="72"/>
        <v/>
      </c>
      <c r="BL165" s="561" t="str">
        <f t="shared" ca="1" si="73"/>
        <v/>
      </c>
      <c r="BR165" s="94"/>
      <c r="BS165" s="94"/>
      <c r="BT165" s="94"/>
      <c r="BU165" s="94"/>
      <c r="BV165" s="94"/>
      <c r="BW165" s="94"/>
      <c r="BX165" s="94"/>
      <c r="BY165" s="94"/>
      <c r="BZ165" s="94"/>
      <c r="CA165" s="94"/>
      <c r="CB165" s="94"/>
      <c r="CC165" s="94"/>
      <c r="CD165" s="94"/>
      <c r="CE165" s="94"/>
      <c r="CF165" s="94"/>
      <c r="CG165" s="94"/>
      <c r="CH165" s="94"/>
      <c r="CI165" s="226"/>
      <c r="CJ165" s="226"/>
      <c r="CK165" s="226"/>
      <c r="CL165" s="226"/>
      <c r="CM165" s="226"/>
      <c r="CN165" s="226"/>
      <c r="CO165" s="226"/>
      <c r="CQ165" s="192"/>
      <c r="CR165" s="192"/>
      <c r="CV165" s="1528" t="s">
        <v>2291</v>
      </c>
      <c r="CW165" s="1529"/>
      <c r="CX165" s="1560"/>
      <c r="CY165" s="1560"/>
      <c r="CZ165" s="1560"/>
      <c r="DA165" s="1560"/>
      <c r="DB165" s="1560"/>
      <c r="DC165" s="1560"/>
      <c r="DD165" s="2054">
        <v>44644</v>
      </c>
      <c r="DE165" s="2055"/>
      <c r="DF165" s="2055"/>
      <c r="DG165" s="2056"/>
      <c r="DH165" s="1564"/>
      <c r="DI165" s="1564"/>
      <c r="DJ165" s="1564"/>
      <c r="DK165" s="1564"/>
      <c r="DL165" s="1564"/>
      <c r="DM165" s="1564"/>
      <c r="DN165" s="1564"/>
      <c r="DO165" s="1564"/>
      <c r="DP165" s="1564"/>
      <c r="DQ165" s="1564"/>
      <c r="DR165" s="1584"/>
    </row>
    <row r="166" spans="1:122" s="465" customFormat="1" ht="15" customHeight="1">
      <c r="A166" s="1297"/>
      <c r="B166" s="263"/>
      <c r="C166" s="263"/>
      <c r="D166" s="263" t="s">
        <v>1734</v>
      </c>
      <c r="E166" s="263"/>
      <c r="F166" s="263"/>
      <c r="G166" s="263"/>
      <c r="H166" s="263"/>
      <c r="I166" s="263"/>
      <c r="J166" s="263"/>
      <c r="K166" s="263"/>
      <c r="L166" s="263"/>
      <c r="M166" s="263"/>
      <c r="N166" s="263"/>
      <c r="O166" s="263"/>
      <c r="P166" s="263"/>
      <c r="Q166" s="263"/>
      <c r="R166" s="263"/>
      <c r="S166" s="263"/>
      <c r="T166" s="1312"/>
      <c r="U166" s="263"/>
      <c r="V166" s="1312"/>
      <c r="W166" s="263"/>
      <c r="X166" s="377"/>
      <c r="Y166" s="263"/>
      <c r="Z166" s="377"/>
      <c r="AA166" s="263"/>
      <c r="AB166" s="263"/>
      <c r="AC166" s="263"/>
      <c r="AD166" s="263"/>
      <c r="AE166" s="263"/>
      <c r="AF166" s="263"/>
      <c r="AG166" s="263"/>
      <c r="AH166" s="263"/>
      <c r="AI166" s="263"/>
      <c r="AJ166" s="263"/>
      <c r="AK166" s="263"/>
      <c r="AL166" s="263"/>
      <c r="AM166" s="263"/>
      <c r="AN166" s="263"/>
      <c r="AO166" s="263"/>
      <c r="AP166" s="263"/>
      <c r="AQ166" s="263"/>
      <c r="AR166" s="263"/>
      <c r="AS166" s="263"/>
      <c r="AT166" s="263"/>
      <c r="AU166" s="263"/>
      <c r="AV166" s="263"/>
      <c r="AW166" s="263"/>
      <c r="AX166" s="263"/>
      <c r="AY166" s="223"/>
      <c r="BA166" s="192">
        <f t="shared" si="66"/>
        <v>4</v>
      </c>
      <c r="BB166" s="192">
        <f t="shared" ref="BB166:BB175" si="82">BB165</f>
        <v>5</v>
      </c>
      <c r="BC166" s="1098"/>
      <c r="BD166" s="1098"/>
      <c r="BE166" s="1098"/>
      <c r="BF166" s="1098"/>
      <c r="BG166" s="559" t="str">
        <f t="shared" ca="1" si="68"/>
        <v/>
      </c>
      <c r="BH166" s="560" t="str">
        <f t="shared" ca="1" si="69"/>
        <v/>
      </c>
      <c r="BI166" s="560" t="str">
        <f t="shared" ca="1" si="70"/>
        <v/>
      </c>
      <c r="BJ166" s="560" t="str">
        <f t="shared" ca="1" si="71"/>
        <v/>
      </c>
      <c r="BK166" s="560" t="str">
        <f t="shared" ca="1" si="72"/>
        <v/>
      </c>
      <c r="BL166" s="561" t="str">
        <f t="shared" ca="1" si="73"/>
        <v/>
      </c>
      <c r="BR166" s="226"/>
      <c r="BS166" s="226"/>
      <c r="BT166" s="226"/>
      <c r="BU166" s="226"/>
      <c r="BV166" s="226"/>
      <c r="BW166" s="226"/>
      <c r="BX166" s="226"/>
      <c r="BY166" s="226"/>
      <c r="BZ166" s="226"/>
      <c r="CA166" s="226"/>
      <c r="CB166" s="226"/>
      <c r="CC166" s="226"/>
      <c r="CD166" s="226"/>
      <c r="CE166" s="226"/>
      <c r="CF166" s="226"/>
      <c r="CG166" s="226"/>
      <c r="CH166" s="226"/>
      <c r="CI166" s="226"/>
      <c r="CJ166" s="226"/>
      <c r="CK166" s="226"/>
      <c r="CL166" s="226"/>
      <c r="CM166" s="226"/>
      <c r="CN166" s="226"/>
      <c r="CO166" s="226"/>
      <c r="CP166" s="226"/>
      <c r="CQ166" s="192"/>
      <c r="CR166" s="192"/>
      <c r="CV166" s="1528"/>
      <c r="CW166" s="1529"/>
      <c r="CX166" s="1560"/>
      <c r="CY166" s="1560"/>
      <c r="CZ166" s="1560"/>
      <c r="DA166" s="1560"/>
      <c r="DB166" s="1560"/>
      <c r="DC166" s="1560"/>
      <c r="DD166" s="2054"/>
      <c r="DE166" s="2055"/>
      <c r="DF166" s="2055"/>
      <c r="DG166" s="2056"/>
      <c r="DH166" s="1564"/>
      <c r="DI166" s="1564"/>
      <c r="DJ166" s="1564"/>
      <c r="DK166" s="1564"/>
      <c r="DL166" s="1564"/>
      <c r="DM166" s="1564"/>
      <c r="DN166" s="1564"/>
      <c r="DO166" s="1564"/>
      <c r="DP166" s="1564"/>
      <c r="DQ166" s="1564"/>
      <c r="DR166" s="1584"/>
    </row>
    <row r="167" spans="1:122" s="465" customFormat="1" ht="15" customHeight="1">
      <c r="A167" s="1317"/>
      <c r="B167" s="1318"/>
      <c r="C167" s="1318"/>
      <c r="D167" s="845" t="s">
        <v>265</v>
      </c>
      <c r="E167" s="846"/>
      <c r="F167" s="846"/>
      <c r="G167" s="846"/>
      <c r="H167" s="846"/>
      <c r="I167" s="846"/>
      <c r="J167" s="846"/>
      <c r="K167" s="847"/>
      <c r="L167" s="1321" t="s">
        <v>406</v>
      </c>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c r="AP167" s="266"/>
      <c r="AQ167" s="266"/>
      <c r="AR167" s="266"/>
      <c r="AS167" s="266"/>
      <c r="AT167" s="266"/>
      <c r="AU167" s="266"/>
      <c r="AV167" s="266"/>
      <c r="AW167" s="266"/>
      <c r="AX167" s="267"/>
      <c r="AY167" s="471"/>
      <c r="BA167" s="192">
        <f t="shared" si="66"/>
        <v>4</v>
      </c>
      <c r="BB167" s="192">
        <f t="shared" si="82"/>
        <v>5</v>
      </c>
      <c r="BC167" s="1098"/>
      <c r="BD167" s="192"/>
      <c r="BE167" s="192"/>
      <c r="BF167" s="192"/>
      <c r="BG167" s="559" t="str">
        <f t="shared" ca="1" si="68"/>
        <v/>
      </c>
      <c r="BH167" s="560" t="str">
        <f t="shared" ca="1" si="69"/>
        <v/>
      </c>
      <c r="BI167" s="560" t="str">
        <f t="shared" ca="1" si="70"/>
        <v/>
      </c>
      <c r="BJ167" s="560" t="str">
        <f t="shared" ca="1" si="71"/>
        <v/>
      </c>
      <c r="BK167" s="560" t="str">
        <f t="shared" ca="1" si="72"/>
        <v/>
      </c>
      <c r="BL167" s="561" t="str">
        <f t="shared" ca="1" si="73"/>
        <v/>
      </c>
      <c r="BR167" s="226"/>
      <c r="BS167" s="226"/>
      <c r="BT167" s="226"/>
      <c r="BU167" s="226"/>
      <c r="BV167" s="226"/>
      <c r="BW167" s="226"/>
      <c r="BX167" s="226"/>
      <c r="BY167" s="226"/>
      <c r="BZ167" s="226"/>
      <c r="CA167" s="226"/>
      <c r="CB167" s="226"/>
      <c r="CC167" s="226"/>
      <c r="CD167" s="226"/>
      <c r="CE167" s="226"/>
      <c r="CF167" s="226"/>
      <c r="CG167" s="226"/>
      <c r="CH167" s="226"/>
      <c r="CI167" s="226"/>
      <c r="CJ167" s="226"/>
      <c r="CK167" s="226"/>
      <c r="CL167" s="226"/>
      <c r="CM167" s="226"/>
      <c r="CN167" s="226"/>
      <c r="CO167" s="226"/>
      <c r="CP167" s="226"/>
      <c r="CQ167" s="192"/>
      <c r="CR167" s="192"/>
      <c r="CV167" s="1528"/>
      <c r="CW167" s="1529"/>
      <c r="CX167" s="1560"/>
      <c r="CY167" s="1560"/>
      <c r="CZ167" s="1560"/>
      <c r="DA167" s="1560"/>
      <c r="DB167" s="1560"/>
      <c r="DC167" s="1560"/>
      <c r="DD167" s="2054"/>
      <c r="DE167" s="2055"/>
      <c r="DF167" s="2055"/>
      <c r="DG167" s="2056"/>
      <c r="DH167" s="1564"/>
      <c r="DI167" s="1564"/>
      <c r="DJ167" s="1564"/>
      <c r="DK167" s="1564"/>
      <c r="DL167" s="1564"/>
      <c r="DM167" s="1564"/>
      <c r="DN167" s="1564"/>
      <c r="DO167" s="1564"/>
      <c r="DP167" s="1564"/>
      <c r="DQ167" s="1564"/>
      <c r="DR167" s="1584"/>
    </row>
    <row r="168" spans="1:122" s="465" customFormat="1" ht="15" customHeight="1">
      <c r="A168" s="1317"/>
      <c r="B168" s="1318"/>
      <c r="C168" s="1318"/>
      <c r="D168" s="848" t="s">
        <v>1735</v>
      </c>
      <c r="E168" s="849"/>
      <c r="F168" s="849"/>
      <c r="G168" s="849"/>
      <c r="H168" s="849"/>
      <c r="I168" s="849"/>
      <c r="J168" s="849"/>
      <c r="K168" s="850"/>
      <c r="L168" s="268" t="s">
        <v>506</v>
      </c>
      <c r="M168" s="269"/>
      <c r="N168" s="269"/>
      <c r="O168" s="269"/>
      <c r="P168" s="269"/>
      <c r="Q168" s="269"/>
      <c r="R168" s="269"/>
      <c r="S168" s="269"/>
      <c r="T168" s="269"/>
      <c r="U168" s="269"/>
      <c r="V168" s="269"/>
      <c r="W168" s="269"/>
      <c r="X168" s="269"/>
      <c r="Y168" s="269"/>
      <c r="Z168" s="269"/>
      <c r="AA168" s="269"/>
      <c r="AB168" s="269"/>
      <c r="AC168" s="269"/>
      <c r="AD168" s="269"/>
      <c r="AE168" s="269"/>
      <c r="AF168" s="269"/>
      <c r="AG168" s="269"/>
      <c r="AH168" s="269"/>
      <c r="AI168" s="269"/>
      <c r="AJ168" s="269"/>
      <c r="AK168" s="269"/>
      <c r="AL168" s="269"/>
      <c r="AM168" s="269"/>
      <c r="AN168" s="269"/>
      <c r="AO168" s="269"/>
      <c r="AP168" s="269"/>
      <c r="AQ168" s="269"/>
      <c r="AR168" s="269"/>
      <c r="AS168" s="269"/>
      <c r="AT168" s="269"/>
      <c r="AU168" s="269"/>
      <c r="AV168" s="269"/>
      <c r="AW168" s="269"/>
      <c r="AX168" s="270"/>
      <c r="AY168" s="471"/>
      <c r="BA168" s="192">
        <f t="shared" si="66"/>
        <v>4</v>
      </c>
      <c r="BB168" s="192">
        <f t="shared" si="82"/>
        <v>5</v>
      </c>
      <c r="BC168" s="1098"/>
      <c r="BD168" s="192"/>
      <c r="BE168" s="192"/>
      <c r="BF168" s="192"/>
      <c r="BG168" s="559" t="str">
        <f t="shared" ca="1" si="68"/>
        <v/>
      </c>
      <c r="BH168" s="560" t="str">
        <f t="shared" ca="1" si="69"/>
        <v/>
      </c>
      <c r="BI168" s="560" t="str">
        <f t="shared" ca="1" si="70"/>
        <v/>
      </c>
      <c r="BJ168" s="560" t="str">
        <f t="shared" ca="1" si="71"/>
        <v/>
      </c>
      <c r="BK168" s="560" t="str">
        <f t="shared" ca="1" si="72"/>
        <v/>
      </c>
      <c r="BL168" s="561" t="str">
        <f t="shared" ca="1" si="73"/>
        <v/>
      </c>
      <c r="BR168" s="226"/>
      <c r="BS168" s="226"/>
      <c r="BT168" s="226"/>
      <c r="BU168" s="226"/>
      <c r="BV168" s="226"/>
      <c r="BW168" s="226"/>
      <c r="BX168" s="226"/>
      <c r="BY168" s="226"/>
      <c r="BZ168" s="226"/>
      <c r="CA168" s="226"/>
      <c r="CB168" s="226"/>
      <c r="CC168" s="226"/>
      <c r="CD168" s="226"/>
      <c r="CE168" s="226"/>
      <c r="CF168" s="226"/>
      <c r="CG168" s="226"/>
      <c r="CH168" s="226"/>
      <c r="CI168" s="226"/>
      <c r="CJ168" s="226"/>
      <c r="CK168" s="226"/>
      <c r="CL168" s="226"/>
      <c r="CM168" s="226"/>
      <c r="CN168" s="226"/>
      <c r="CO168" s="226"/>
      <c r="CP168" s="226"/>
      <c r="CQ168" s="192"/>
      <c r="CR168" s="192"/>
      <c r="CV168" s="1528"/>
      <c r="CW168" s="1529"/>
      <c r="CX168" s="1560"/>
      <c r="CY168" s="1560"/>
      <c r="CZ168" s="1560"/>
      <c r="DA168" s="1560"/>
      <c r="DB168" s="1560"/>
      <c r="DC168" s="1560"/>
      <c r="DD168" s="2054"/>
      <c r="DE168" s="2055"/>
      <c r="DF168" s="2055"/>
      <c r="DG168" s="2056"/>
      <c r="DH168" s="1564"/>
      <c r="DI168" s="1564"/>
      <c r="DJ168" s="1564"/>
      <c r="DK168" s="1564"/>
      <c r="DL168" s="1564"/>
      <c r="DM168" s="1564"/>
      <c r="DN168" s="1564"/>
      <c r="DO168" s="1564"/>
      <c r="DP168" s="1564"/>
      <c r="DQ168" s="1564"/>
      <c r="DR168" s="1584"/>
    </row>
    <row r="169" spans="1:122" s="80" customFormat="1" ht="15" customHeight="1">
      <c r="A169" s="1317"/>
      <c r="B169" s="1318"/>
      <c r="C169" s="1318"/>
      <c r="D169" s="848" t="s">
        <v>84</v>
      </c>
      <c r="E169" s="849"/>
      <c r="F169" s="849"/>
      <c r="G169" s="849"/>
      <c r="H169" s="849"/>
      <c r="I169" s="849"/>
      <c r="J169" s="849"/>
      <c r="K169" s="850"/>
      <c r="L169" s="268" t="s">
        <v>445</v>
      </c>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c r="AR169" s="269"/>
      <c r="AS169" s="269"/>
      <c r="AT169" s="269"/>
      <c r="AU169" s="269"/>
      <c r="AV169" s="269"/>
      <c r="AW169" s="269"/>
      <c r="AX169" s="270"/>
      <c r="AY169" s="471"/>
      <c r="AZ169" s="465"/>
      <c r="BA169" s="192">
        <f t="shared" si="66"/>
        <v>4</v>
      </c>
      <c r="BB169" s="192">
        <f t="shared" si="82"/>
        <v>5</v>
      </c>
      <c r="BC169" s="1098"/>
      <c r="BD169" s="192"/>
      <c r="BE169" s="192"/>
      <c r="BF169" s="192"/>
      <c r="BG169" s="559" t="str">
        <f t="shared" ca="1" si="68"/>
        <v/>
      </c>
      <c r="BH169" s="560" t="str">
        <f t="shared" ca="1" si="69"/>
        <v/>
      </c>
      <c r="BI169" s="560" t="str">
        <f t="shared" ca="1" si="70"/>
        <v/>
      </c>
      <c r="BJ169" s="560" t="str">
        <f t="shared" ca="1" si="71"/>
        <v/>
      </c>
      <c r="BK169" s="560" t="str">
        <f t="shared" ca="1" si="72"/>
        <v/>
      </c>
      <c r="BL169" s="561" t="str">
        <f t="shared" ca="1" si="73"/>
        <v/>
      </c>
      <c r="BM169" s="359"/>
      <c r="BN169" s="359"/>
      <c r="BO169" s="359"/>
      <c r="BP169" s="465"/>
      <c r="BQ169" s="465"/>
      <c r="BR169" s="226"/>
      <c r="BS169" s="226"/>
      <c r="BT169" s="226"/>
      <c r="BU169" s="226"/>
      <c r="BV169" s="226"/>
      <c r="BW169" s="226"/>
      <c r="BX169" s="226"/>
      <c r="BY169" s="226"/>
      <c r="BZ169" s="226"/>
      <c r="CA169" s="226"/>
      <c r="CB169" s="226"/>
      <c r="CC169" s="226"/>
      <c r="CD169" s="226"/>
      <c r="CE169" s="226"/>
      <c r="CF169" s="226"/>
      <c r="CG169" s="226"/>
      <c r="CH169" s="226"/>
      <c r="CI169" s="226"/>
      <c r="CJ169" s="226"/>
      <c r="CK169" s="226"/>
      <c r="CL169" s="226"/>
      <c r="CM169" s="226"/>
      <c r="CN169" s="226"/>
      <c r="CO169" s="226"/>
      <c r="CP169" s="226"/>
      <c r="CQ169" s="192"/>
      <c r="CR169" s="192"/>
      <c r="CS169" s="465"/>
      <c r="CT169" s="465"/>
      <c r="CU169" s="465"/>
      <c r="CV169" s="1528"/>
      <c r="CW169" s="1529"/>
      <c r="CX169" s="1560"/>
      <c r="CY169" s="1560"/>
      <c r="CZ169" s="1560"/>
      <c r="DA169" s="1560"/>
      <c r="DB169" s="1560"/>
      <c r="DC169" s="1560"/>
      <c r="DD169" s="2054"/>
      <c r="DE169" s="2055"/>
      <c r="DF169" s="2055"/>
      <c r="DG169" s="2056"/>
      <c r="DH169" s="1564"/>
      <c r="DI169" s="1564"/>
      <c r="DJ169" s="1564"/>
      <c r="DK169" s="1564"/>
      <c r="DL169" s="1564"/>
      <c r="DM169" s="1564"/>
      <c r="DN169" s="1564"/>
      <c r="DO169" s="1564"/>
      <c r="DP169" s="1564"/>
      <c r="DQ169" s="1564"/>
      <c r="DR169" s="1584"/>
    </row>
    <row r="170" spans="1:122" s="465" customFormat="1" ht="15" customHeight="1">
      <c r="A170" s="1317"/>
      <c r="B170" s="1318"/>
      <c r="C170" s="1318"/>
      <c r="D170" s="888"/>
      <c r="E170" s="274"/>
      <c r="F170" s="274"/>
      <c r="G170" s="274"/>
      <c r="H170" s="274"/>
      <c r="I170" s="274"/>
      <c r="J170" s="274"/>
      <c r="K170" s="889"/>
      <c r="L170" s="268" t="s">
        <v>446</v>
      </c>
      <c r="M170" s="269"/>
      <c r="N170" s="269"/>
      <c r="O170" s="269"/>
      <c r="P170" s="269"/>
      <c r="Q170" s="269"/>
      <c r="R170" s="269"/>
      <c r="S170" s="269"/>
      <c r="T170" s="269"/>
      <c r="U170" s="269"/>
      <c r="V170" s="269"/>
      <c r="W170" s="269"/>
      <c r="X170" s="269"/>
      <c r="Y170" s="269"/>
      <c r="Z170" s="269"/>
      <c r="AA170" s="269"/>
      <c r="AB170" s="269"/>
      <c r="AC170" s="269"/>
      <c r="AD170" s="269"/>
      <c r="AE170" s="269"/>
      <c r="AF170" s="269"/>
      <c r="AG170" s="269"/>
      <c r="AH170" s="269"/>
      <c r="AI170" s="269"/>
      <c r="AJ170" s="269"/>
      <c r="AK170" s="269"/>
      <c r="AL170" s="269"/>
      <c r="AM170" s="269"/>
      <c r="AN170" s="269"/>
      <c r="AO170" s="269"/>
      <c r="AP170" s="269"/>
      <c r="AQ170" s="269"/>
      <c r="AR170" s="269"/>
      <c r="AS170" s="269"/>
      <c r="AT170" s="269"/>
      <c r="AU170" s="269"/>
      <c r="AV170" s="269"/>
      <c r="AW170" s="269"/>
      <c r="AX170" s="270"/>
      <c r="AY170" s="471"/>
      <c r="BA170" s="192">
        <f t="shared" si="66"/>
        <v>4</v>
      </c>
      <c r="BB170" s="192">
        <f t="shared" si="82"/>
        <v>5</v>
      </c>
      <c r="BC170" s="1098"/>
      <c r="BD170" s="192"/>
      <c r="BE170" s="192"/>
      <c r="BF170" s="192"/>
      <c r="BG170" s="559" t="str">
        <f t="shared" ca="1" si="68"/>
        <v/>
      </c>
      <c r="BH170" s="560" t="str">
        <f t="shared" ca="1" si="69"/>
        <v/>
      </c>
      <c r="BI170" s="560" t="str">
        <f t="shared" ca="1" si="70"/>
        <v/>
      </c>
      <c r="BJ170" s="560" t="str">
        <f t="shared" ca="1" si="71"/>
        <v/>
      </c>
      <c r="BK170" s="560" t="str">
        <f t="shared" ca="1" si="72"/>
        <v/>
      </c>
      <c r="BL170" s="561" t="str">
        <f t="shared" ca="1" si="73"/>
        <v/>
      </c>
      <c r="BR170" s="226"/>
      <c r="BS170" s="226"/>
      <c r="BT170" s="226"/>
      <c r="BU170" s="226"/>
      <c r="BV170" s="226"/>
      <c r="BW170" s="226"/>
      <c r="BX170" s="226"/>
      <c r="BY170" s="226"/>
      <c r="BZ170" s="226"/>
      <c r="CA170" s="226"/>
      <c r="CB170" s="226"/>
      <c r="CC170" s="226"/>
      <c r="CD170" s="226"/>
      <c r="CE170" s="226"/>
      <c r="CF170" s="226"/>
      <c r="CG170" s="226"/>
      <c r="CH170" s="226"/>
      <c r="CI170" s="94"/>
      <c r="CJ170" s="94"/>
      <c r="CK170" s="94"/>
      <c r="CL170" s="226"/>
      <c r="CM170" s="226"/>
      <c r="CN170" s="226"/>
      <c r="CO170" s="226"/>
      <c r="CP170" s="226"/>
      <c r="CQ170" s="192"/>
      <c r="CR170" s="192"/>
      <c r="CV170" s="1528"/>
      <c r="CW170" s="1529"/>
      <c r="CX170" s="1560"/>
      <c r="CY170" s="1560"/>
      <c r="CZ170" s="1560"/>
      <c r="DA170" s="1560"/>
      <c r="DB170" s="1560"/>
      <c r="DC170" s="1560"/>
      <c r="DD170" s="2054"/>
      <c r="DE170" s="2055"/>
      <c r="DF170" s="2055"/>
      <c r="DG170" s="2056"/>
      <c r="DH170" s="1564"/>
      <c r="DI170" s="1564"/>
      <c r="DJ170" s="1564"/>
      <c r="DK170" s="1564"/>
      <c r="DL170" s="1564"/>
      <c r="DM170" s="1564"/>
      <c r="DN170" s="1564"/>
      <c r="DO170" s="1564"/>
      <c r="DP170" s="1564"/>
      <c r="DQ170" s="1564"/>
      <c r="DR170" s="1584"/>
    </row>
    <row r="171" spans="1:122" s="465" customFormat="1" ht="15" customHeight="1">
      <c r="A171" s="1317"/>
      <c r="B171" s="1318"/>
      <c r="C171" s="1318"/>
      <c r="D171" s="888"/>
      <c r="E171" s="274"/>
      <c r="F171" s="274"/>
      <c r="G171" s="274"/>
      <c r="H171" s="274"/>
      <c r="I171" s="274"/>
      <c r="J171" s="274"/>
      <c r="K171" s="889"/>
      <c r="L171" s="268" t="s">
        <v>2161</v>
      </c>
      <c r="M171" s="269"/>
      <c r="N171" s="269"/>
      <c r="O171" s="269"/>
      <c r="P171" s="269"/>
      <c r="Q171" s="269"/>
      <c r="R171" s="269"/>
      <c r="S171" s="269"/>
      <c r="T171" s="269"/>
      <c r="U171" s="269"/>
      <c r="V171" s="269"/>
      <c r="W171" s="269"/>
      <c r="X171" s="269"/>
      <c r="Y171" s="269"/>
      <c r="Z171" s="269"/>
      <c r="AA171" s="269"/>
      <c r="AB171" s="269"/>
      <c r="AC171" s="269"/>
      <c r="AD171" s="269"/>
      <c r="AE171" s="269"/>
      <c r="AF171" s="269"/>
      <c r="AG171" s="269"/>
      <c r="AH171" s="269"/>
      <c r="AI171" s="269"/>
      <c r="AJ171" s="269"/>
      <c r="AK171" s="269"/>
      <c r="AL171" s="269"/>
      <c r="AM171" s="269"/>
      <c r="AN171" s="269"/>
      <c r="AO171" s="269"/>
      <c r="AP171" s="269"/>
      <c r="AQ171" s="269"/>
      <c r="AR171" s="269"/>
      <c r="AS171" s="269"/>
      <c r="AT171" s="269"/>
      <c r="AU171" s="269"/>
      <c r="AV171" s="269"/>
      <c r="AW171" s="269"/>
      <c r="AX171" s="270"/>
      <c r="AY171" s="471"/>
      <c r="BA171" s="192">
        <f t="shared" si="66"/>
        <v>4</v>
      </c>
      <c r="BB171" s="192">
        <f t="shared" si="82"/>
        <v>5</v>
      </c>
      <c r="BC171" s="1098"/>
      <c r="BD171" s="192"/>
      <c r="BE171" s="192"/>
      <c r="BF171" s="192"/>
      <c r="BG171" s="559" t="str">
        <f t="shared" ca="1" si="68"/>
        <v/>
      </c>
      <c r="BH171" s="560" t="str">
        <f t="shared" ca="1" si="69"/>
        <v/>
      </c>
      <c r="BI171" s="560" t="str">
        <f t="shared" ca="1" si="70"/>
        <v/>
      </c>
      <c r="BJ171" s="560" t="str">
        <f t="shared" ca="1" si="71"/>
        <v/>
      </c>
      <c r="BK171" s="560" t="str">
        <f t="shared" ca="1" si="72"/>
        <v/>
      </c>
      <c r="BL171" s="561" t="str">
        <f t="shared" ca="1" si="73"/>
        <v/>
      </c>
      <c r="BQ171" s="359"/>
      <c r="BR171" s="226"/>
      <c r="BS171" s="226"/>
      <c r="BT171" s="226"/>
      <c r="BU171" s="226"/>
      <c r="BV171" s="226"/>
      <c r="BW171" s="226"/>
      <c r="BX171" s="226"/>
      <c r="BY171" s="226"/>
      <c r="BZ171" s="226"/>
      <c r="CA171" s="226"/>
      <c r="CB171" s="226"/>
      <c r="CC171" s="226"/>
      <c r="CD171" s="226"/>
      <c r="CE171" s="226"/>
      <c r="CF171" s="226"/>
      <c r="CG171" s="226"/>
      <c r="CH171" s="226"/>
      <c r="CI171" s="226"/>
      <c r="CJ171" s="226"/>
      <c r="CK171" s="226"/>
      <c r="CL171" s="226"/>
      <c r="CM171" s="226"/>
      <c r="CN171" s="226"/>
      <c r="CO171" s="226"/>
      <c r="CP171" s="226"/>
      <c r="CQ171" s="192"/>
      <c r="CR171" s="192"/>
      <c r="CV171" s="1528"/>
      <c r="CW171" s="1529"/>
      <c r="CX171" s="1560"/>
      <c r="CY171" s="1560"/>
      <c r="CZ171" s="1560"/>
      <c r="DA171" s="1560"/>
      <c r="DB171" s="1560"/>
      <c r="DC171" s="1560"/>
      <c r="DD171" s="2054"/>
      <c r="DE171" s="2055"/>
      <c r="DF171" s="2055"/>
      <c r="DG171" s="2056"/>
      <c r="DH171" s="1564"/>
      <c r="DI171" s="1564"/>
      <c r="DJ171" s="1564"/>
      <c r="DK171" s="1564"/>
      <c r="DL171" s="1564"/>
      <c r="DM171" s="1564"/>
      <c r="DN171" s="1564"/>
      <c r="DO171" s="1564"/>
      <c r="DP171" s="1564"/>
      <c r="DQ171" s="1564"/>
      <c r="DR171" s="1584"/>
    </row>
    <row r="172" spans="1:122" s="465" customFormat="1" ht="15" customHeight="1">
      <c r="A172" s="1317"/>
      <c r="B172" s="1318"/>
      <c r="C172" s="1318"/>
      <c r="D172" s="888"/>
      <c r="E172" s="274"/>
      <c r="F172" s="274"/>
      <c r="G172" s="274"/>
      <c r="H172" s="274"/>
      <c r="I172" s="274"/>
      <c r="J172" s="274"/>
      <c r="K172" s="889"/>
      <c r="L172" s="268" t="s">
        <v>2162</v>
      </c>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69"/>
      <c r="AS172" s="269"/>
      <c r="AT172" s="269"/>
      <c r="AU172" s="269"/>
      <c r="AV172" s="269"/>
      <c r="AW172" s="269"/>
      <c r="AX172" s="270"/>
      <c r="AY172" s="471"/>
      <c r="BA172" s="192">
        <f t="shared" si="66"/>
        <v>4</v>
      </c>
      <c r="BB172" s="192">
        <f t="shared" si="82"/>
        <v>5</v>
      </c>
      <c r="BC172" s="1098"/>
      <c r="BD172" s="192"/>
      <c r="BE172" s="192"/>
      <c r="BF172" s="192"/>
      <c r="BG172" s="559" t="str">
        <f t="shared" ca="1" si="68"/>
        <v/>
      </c>
      <c r="BH172" s="560" t="str">
        <f t="shared" ca="1" si="69"/>
        <v/>
      </c>
      <c r="BI172" s="560" t="str">
        <f t="shared" ca="1" si="70"/>
        <v/>
      </c>
      <c r="BJ172" s="560" t="str">
        <f t="shared" ca="1" si="71"/>
        <v/>
      </c>
      <c r="BK172" s="560" t="str">
        <f t="shared" ca="1" si="72"/>
        <v/>
      </c>
      <c r="BL172" s="561" t="str">
        <f t="shared" ca="1" si="73"/>
        <v/>
      </c>
      <c r="BP172" s="359"/>
      <c r="BR172" s="226"/>
      <c r="BS172" s="226"/>
      <c r="BT172" s="226"/>
      <c r="BU172" s="226"/>
      <c r="BV172" s="226"/>
      <c r="BW172" s="226"/>
      <c r="BX172" s="226"/>
      <c r="BY172" s="226"/>
      <c r="BZ172" s="226"/>
      <c r="CA172" s="226"/>
      <c r="CB172" s="226"/>
      <c r="CC172" s="226"/>
      <c r="CD172" s="226"/>
      <c r="CE172" s="226"/>
      <c r="CF172" s="226"/>
      <c r="CG172" s="226"/>
      <c r="CH172" s="226"/>
      <c r="CI172" s="226"/>
      <c r="CJ172" s="226"/>
      <c r="CK172" s="226"/>
      <c r="CL172" s="226"/>
      <c r="CM172" s="226"/>
      <c r="CN172" s="226"/>
      <c r="CO172" s="226"/>
      <c r="CP172" s="226"/>
      <c r="CQ172" s="192"/>
      <c r="CR172" s="192"/>
      <c r="CV172" s="1528"/>
      <c r="CW172" s="1529"/>
      <c r="CX172" s="1560"/>
      <c r="CY172" s="1560"/>
      <c r="CZ172" s="1560"/>
      <c r="DA172" s="1560"/>
      <c r="DB172" s="1560"/>
      <c r="DC172" s="1560"/>
      <c r="DD172" s="2054"/>
      <c r="DE172" s="2055"/>
      <c r="DF172" s="2055"/>
      <c r="DG172" s="2056"/>
      <c r="DH172" s="1564"/>
      <c r="DI172" s="1564"/>
      <c r="DJ172" s="1564"/>
      <c r="DK172" s="1564"/>
      <c r="DL172" s="1564"/>
      <c r="DM172" s="1564"/>
      <c r="DN172" s="1564"/>
      <c r="DO172" s="1564"/>
      <c r="DP172" s="1564"/>
      <c r="DQ172" s="1564"/>
      <c r="DR172" s="1584"/>
    </row>
    <row r="173" spans="1:122" s="465" customFormat="1" ht="15" customHeight="1">
      <c r="A173" s="1317"/>
      <c r="B173" s="1318"/>
      <c r="C173" s="1318"/>
      <c r="D173" s="848" t="s">
        <v>233</v>
      </c>
      <c r="E173" s="849"/>
      <c r="F173" s="849"/>
      <c r="G173" s="849"/>
      <c r="H173" s="849"/>
      <c r="I173" s="849"/>
      <c r="J173" s="849"/>
      <c r="K173" s="850"/>
      <c r="L173" s="268" t="s">
        <v>2163</v>
      </c>
      <c r="M173" s="269"/>
      <c r="N173" s="269"/>
      <c r="O173" s="269"/>
      <c r="P173" s="269"/>
      <c r="Q173" s="269"/>
      <c r="R173" s="269"/>
      <c r="S173" s="269"/>
      <c r="T173" s="269"/>
      <c r="U173" s="269"/>
      <c r="V173" s="269"/>
      <c r="W173" s="269"/>
      <c r="X173" s="269"/>
      <c r="Y173" s="269"/>
      <c r="Z173" s="269"/>
      <c r="AA173" s="269"/>
      <c r="AB173" s="269"/>
      <c r="AC173" s="269"/>
      <c r="AD173" s="269"/>
      <c r="AE173" s="269"/>
      <c r="AF173" s="269"/>
      <c r="AG173" s="269"/>
      <c r="AH173" s="269"/>
      <c r="AI173" s="269"/>
      <c r="AJ173" s="269"/>
      <c r="AK173" s="269"/>
      <c r="AL173" s="269"/>
      <c r="AM173" s="269"/>
      <c r="AN173" s="269"/>
      <c r="AO173" s="269"/>
      <c r="AP173" s="269"/>
      <c r="AQ173" s="269"/>
      <c r="AR173" s="269"/>
      <c r="AS173" s="269"/>
      <c r="AT173" s="269"/>
      <c r="AU173" s="269"/>
      <c r="AV173" s="269"/>
      <c r="AW173" s="269"/>
      <c r="AX173" s="270"/>
      <c r="AY173" s="471"/>
      <c r="BA173" s="192">
        <f t="shared" si="66"/>
        <v>4</v>
      </c>
      <c r="BB173" s="192">
        <f t="shared" si="82"/>
        <v>5</v>
      </c>
      <c r="BC173" s="1098"/>
      <c r="BD173" s="192"/>
      <c r="BE173" s="192"/>
      <c r="BF173" s="192"/>
      <c r="BG173" s="559" t="str">
        <f t="shared" ca="1" si="68"/>
        <v/>
      </c>
      <c r="BH173" s="560" t="str">
        <f t="shared" ca="1" si="69"/>
        <v/>
      </c>
      <c r="BI173" s="560" t="str">
        <f t="shared" ca="1" si="70"/>
        <v/>
      </c>
      <c r="BJ173" s="560" t="str">
        <f t="shared" ca="1" si="71"/>
        <v/>
      </c>
      <c r="BK173" s="560" t="str">
        <f t="shared" ca="1" si="72"/>
        <v/>
      </c>
      <c r="BL173" s="561" t="str">
        <f t="shared" ca="1" si="73"/>
        <v/>
      </c>
      <c r="BR173" s="226"/>
      <c r="BS173" s="226"/>
      <c r="BT173" s="226"/>
      <c r="BU173" s="226"/>
      <c r="BV173" s="226"/>
      <c r="BW173" s="226"/>
      <c r="BX173" s="226"/>
      <c r="BY173" s="226"/>
      <c r="BZ173" s="226"/>
      <c r="CA173" s="226"/>
      <c r="CB173" s="226"/>
      <c r="CC173" s="226"/>
      <c r="CD173" s="226"/>
      <c r="CE173" s="226"/>
      <c r="CF173" s="226"/>
      <c r="CG173" s="226"/>
      <c r="CH173" s="226"/>
      <c r="CI173" s="226"/>
      <c r="CJ173" s="226"/>
      <c r="CK173" s="226"/>
      <c r="CL173" s="226"/>
      <c r="CM173" s="226"/>
      <c r="CN173" s="226"/>
      <c r="CO173" s="226"/>
      <c r="CP173" s="226"/>
      <c r="CQ173" s="192"/>
      <c r="CR173" s="192"/>
      <c r="CS173" s="244"/>
      <c r="CT173" s="244"/>
      <c r="CU173" s="244"/>
      <c r="CV173" s="1528"/>
      <c r="CW173" s="1529"/>
      <c r="CX173" s="1560"/>
      <c r="CY173" s="1560"/>
      <c r="CZ173" s="1560"/>
      <c r="DA173" s="1560"/>
      <c r="DB173" s="1560"/>
      <c r="DC173" s="1560"/>
      <c r="DD173" s="2054"/>
      <c r="DE173" s="2055"/>
      <c r="DF173" s="2055"/>
      <c r="DG173" s="2056"/>
      <c r="DH173" s="1564"/>
      <c r="DI173" s="1564"/>
      <c r="DJ173" s="1564"/>
      <c r="DK173" s="1564"/>
      <c r="DL173" s="1564"/>
      <c r="DM173" s="1564"/>
      <c r="DN173" s="1564"/>
      <c r="DO173" s="1564"/>
      <c r="DP173" s="1564"/>
      <c r="DQ173" s="1564"/>
      <c r="DR173" s="1584"/>
    </row>
    <row r="174" spans="1:122" s="465" customFormat="1" ht="15" customHeight="1">
      <c r="A174" s="1317"/>
      <c r="B174" s="1318"/>
      <c r="C174" s="1318"/>
      <c r="D174" s="888"/>
      <c r="E174" s="274"/>
      <c r="F174" s="274"/>
      <c r="G174" s="274"/>
      <c r="H174" s="274"/>
      <c r="I174" s="274"/>
      <c r="J174" s="274"/>
      <c r="K174" s="889"/>
      <c r="L174" s="268" t="s">
        <v>2164</v>
      </c>
      <c r="M174" s="269"/>
      <c r="N174" s="269"/>
      <c r="O174" s="269"/>
      <c r="P174" s="269"/>
      <c r="Q174" s="269"/>
      <c r="R174" s="269"/>
      <c r="S174" s="269"/>
      <c r="T174" s="269"/>
      <c r="U174" s="269"/>
      <c r="V174" s="269"/>
      <c r="W174" s="269"/>
      <c r="X174" s="269"/>
      <c r="Y174" s="269"/>
      <c r="Z174" s="269"/>
      <c r="AA174" s="269"/>
      <c r="AB174" s="269"/>
      <c r="AC174" s="269"/>
      <c r="AD174" s="269"/>
      <c r="AE174" s="269"/>
      <c r="AF174" s="269"/>
      <c r="AG174" s="269"/>
      <c r="AH174" s="269"/>
      <c r="AI174" s="269"/>
      <c r="AJ174" s="269"/>
      <c r="AK174" s="269"/>
      <c r="AL174" s="269"/>
      <c r="AM174" s="269"/>
      <c r="AN174" s="269"/>
      <c r="AO174" s="269"/>
      <c r="AP174" s="269"/>
      <c r="AQ174" s="269"/>
      <c r="AR174" s="269"/>
      <c r="AS174" s="269"/>
      <c r="AT174" s="269"/>
      <c r="AU174" s="269"/>
      <c r="AV174" s="269"/>
      <c r="AW174" s="269"/>
      <c r="AX174" s="270"/>
      <c r="AY174" s="471"/>
      <c r="BA174" s="192">
        <f t="shared" si="66"/>
        <v>4</v>
      </c>
      <c r="BB174" s="192">
        <f t="shared" si="82"/>
        <v>5</v>
      </c>
      <c r="BC174" s="1098"/>
      <c r="BD174" s="192"/>
      <c r="BE174" s="192"/>
      <c r="BF174" s="192"/>
      <c r="BG174" s="559" t="str">
        <f t="shared" ca="1" si="68"/>
        <v/>
      </c>
      <c r="BH174" s="560" t="str">
        <f t="shared" ca="1" si="69"/>
        <v/>
      </c>
      <c r="BI174" s="560" t="str">
        <f t="shared" ca="1" si="70"/>
        <v/>
      </c>
      <c r="BJ174" s="560" t="str">
        <f t="shared" ca="1" si="71"/>
        <v/>
      </c>
      <c r="BK174" s="560" t="str">
        <f t="shared" ca="1" si="72"/>
        <v/>
      </c>
      <c r="BL174" s="561" t="str">
        <f t="shared" ca="1" si="73"/>
        <v/>
      </c>
      <c r="BR174" s="226"/>
      <c r="BS174" s="226"/>
      <c r="BT174" s="226"/>
      <c r="BU174" s="226"/>
      <c r="BV174" s="226"/>
      <c r="BW174" s="226"/>
      <c r="BX174" s="226"/>
      <c r="BY174" s="226"/>
      <c r="BZ174" s="226"/>
      <c r="CA174" s="226"/>
      <c r="CB174" s="226"/>
      <c r="CC174" s="226"/>
      <c r="CD174" s="226"/>
      <c r="CE174" s="226"/>
      <c r="CF174" s="226"/>
      <c r="CG174" s="226"/>
      <c r="CH174" s="226"/>
      <c r="CI174" s="226"/>
      <c r="CJ174" s="226"/>
      <c r="CK174" s="226"/>
      <c r="CL174" s="226"/>
      <c r="CM174" s="226"/>
      <c r="CN174" s="226"/>
      <c r="CO174" s="226"/>
      <c r="CP174" s="226"/>
      <c r="CQ174" s="192"/>
      <c r="CR174" s="192"/>
      <c r="CV174" s="1528"/>
      <c r="CW174" s="1529"/>
      <c r="CX174" s="1560"/>
      <c r="CY174" s="1560"/>
      <c r="CZ174" s="1560"/>
      <c r="DA174" s="1560"/>
      <c r="DB174" s="1560"/>
      <c r="DC174" s="1560"/>
      <c r="DD174" s="2054"/>
      <c r="DE174" s="2055"/>
      <c r="DF174" s="2055"/>
      <c r="DG174" s="2056"/>
      <c r="DH174" s="1564"/>
      <c r="DI174" s="1564"/>
      <c r="DJ174" s="1564"/>
      <c r="DK174" s="1564"/>
      <c r="DL174" s="1564"/>
      <c r="DM174" s="1564"/>
      <c r="DN174" s="1564"/>
      <c r="DO174" s="1564"/>
      <c r="DP174" s="1564"/>
      <c r="DQ174" s="1564"/>
      <c r="DR174" s="1584"/>
    </row>
    <row r="175" spans="1:122" s="465" customFormat="1" ht="15" customHeight="1">
      <c r="A175" s="1317"/>
      <c r="B175" s="1318"/>
      <c r="C175" s="1318"/>
      <c r="D175" s="897"/>
      <c r="E175" s="898"/>
      <c r="F175" s="898"/>
      <c r="G175" s="898"/>
      <c r="H175" s="898"/>
      <c r="I175" s="898"/>
      <c r="J175" s="898"/>
      <c r="K175" s="899"/>
      <c r="L175" s="261" t="s">
        <v>2166</v>
      </c>
      <c r="M175" s="271"/>
      <c r="N175" s="271"/>
      <c r="O175" s="271"/>
      <c r="P175" s="271"/>
      <c r="Q175" s="271"/>
      <c r="R175" s="271"/>
      <c r="S175" s="271"/>
      <c r="T175" s="271"/>
      <c r="U175" s="271"/>
      <c r="V175" s="271"/>
      <c r="W175" s="271"/>
      <c r="X175" s="271"/>
      <c r="Y175" s="271"/>
      <c r="Z175" s="271"/>
      <c r="AA175" s="271"/>
      <c r="AB175" s="271"/>
      <c r="AC175" s="271"/>
      <c r="AD175" s="271"/>
      <c r="AE175" s="271"/>
      <c r="AF175" s="271"/>
      <c r="AG175" s="271"/>
      <c r="AH175" s="271"/>
      <c r="AI175" s="271"/>
      <c r="AJ175" s="271"/>
      <c r="AK175" s="271"/>
      <c r="AL175" s="271"/>
      <c r="AM175" s="271"/>
      <c r="AN175" s="271"/>
      <c r="AO175" s="271"/>
      <c r="AP175" s="271"/>
      <c r="AQ175" s="271"/>
      <c r="AR175" s="271"/>
      <c r="AS175" s="271"/>
      <c r="AT175" s="271"/>
      <c r="AU175" s="271"/>
      <c r="AV175" s="271"/>
      <c r="AW175" s="271"/>
      <c r="AX175" s="272"/>
      <c r="AY175" s="471"/>
      <c r="BA175" s="192">
        <f t="shared" si="66"/>
        <v>4</v>
      </c>
      <c r="BB175" s="192">
        <f t="shared" si="82"/>
        <v>5</v>
      </c>
      <c r="BC175" s="1098"/>
      <c r="BD175" s="192"/>
      <c r="BE175" s="192"/>
      <c r="BF175" s="192"/>
      <c r="BG175" s="559" t="str">
        <f t="shared" ca="1" si="68"/>
        <v/>
      </c>
      <c r="BH175" s="560" t="str">
        <f t="shared" ca="1" si="69"/>
        <v/>
      </c>
      <c r="BI175" s="560" t="str">
        <f t="shared" ca="1" si="70"/>
        <v/>
      </c>
      <c r="BJ175" s="560" t="str">
        <f t="shared" ca="1" si="71"/>
        <v/>
      </c>
      <c r="BK175" s="560" t="str">
        <f t="shared" ca="1" si="72"/>
        <v/>
      </c>
      <c r="BL175" s="561" t="str">
        <f t="shared" ca="1" si="73"/>
        <v/>
      </c>
      <c r="BR175" s="226"/>
      <c r="BS175" s="226"/>
      <c r="BT175" s="226"/>
      <c r="BU175" s="226"/>
      <c r="BV175" s="226"/>
      <c r="BW175" s="226"/>
      <c r="BX175" s="226"/>
      <c r="BY175" s="226"/>
      <c r="BZ175" s="226"/>
      <c r="CA175" s="226"/>
      <c r="CB175" s="226"/>
      <c r="CC175" s="226"/>
      <c r="CD175" s="226"/>
      <c r="CE175" s="226"/>
      <c r="CF175" s="226"/>
      <c r="CG175" s="226"/>
      <c r="CH175" s="226"/>
      <c r="CI175" s="226"/>
      <c r="CJ175" s="226"/>
      <c r="CK175" s="226"/>
      <c r="CL175" s="226"/>
      <c r="CM175" s="226"/>
      <c r="CN175" s="226"/>
      <c r="CO175" s="226"/>
      <c r="CP175" s="226"/>
      <c r="CQ175" s="192"/>
      <c r="CR175" s="192"/>
      <c r="CV175" s="1528"/>
      <c r="CW175" s="1529"/>
      <c r="CX175" s="1560"/>
      <c r="CY175" s="1560"/>
      <c r="CZ175" s="1560"/>
      <c r="DA175" s="1560"/>
      <c r="DB175" s="1560"/>
      <c r="DC175" s="1560"/>
      <c r="DD175" s="2054"/>
      <c r="DE175" s="2055"/>
      <c r="DF175" s="2055"/>
      <c r="DG175" s="2056"/>
      <c r="DH175" s="1564"/>
      <c r="DI175" s="1564"/>
      <c r="DJ175" s="1564"/>
      <c r="DK175" s="1564"/>
      <c r="DL175" s="1564"/>
      <c r="DM175" s="1564"/>
      <c r="DN175" s="1564"/>
      <c r="DO175" s="1564"/>
      <c r="DP175" s="1564"/>
      <c r="DQ175" s="1564"/>
      <c r="DR175" s="1584"/>
    </row>
    <row r="176" spans="1:122" s="465" customFormat="1" ht="15" customHeight="1">
      <c r="A176" s="1760" t="str">
        <f>$BA176&amp;"."&amp;$BB176&amp;"."</f>
        <v>4.6.</v>
      </c>
      <c r="B176" s="1761"/>
      <c r="C176" s="1761"/>
      <c r="D176" s="377" t="s">
        <v>1808</v>
      </c>
      <c r="E176" s="377"/>
      <c r="F176" s="377"/>
      <c r="G176" s="377"/>
      <c r="H176" s="377"/>
      <c r="I176" s="377"/>
      <c r="J176" s="377"/>
      <c r="K176" s="377"/>
      <c r="L176" s="377"/>
      <c r="M176" s="377"/>
      <c r="N176" s="377"/>
      <c r="O176" s="377"/>
      <c r="P176" s="377"/>
      <c r="Q176" s="377"/>
      <c r="R176" s="377"/>
      <c r="S176" s="377"/>
      <c r="T176" s="377"/>
      <c r="U176" s="377"/>
      <c r="V176" s="377"/>
      <c r="W176" s="377"/>
      <c r="X176" s="377"/>
      <c r="Y176" s="377"/>
      <c r="Z176" s="377"/>
      <c r="AA176" s="377"/>
      <c r="AB176" s="377"/>
      <c r="AC176" s="263"/>
      <c r="AD176" s="263"/>
      <c r="AE176" s="263"/>
      <c r="AF176" s="377"/>
      <c r="AG176" s="263"/>
      <c r="AH176" s="263"/>
      <c r="AI176" s="263"/>
      <c r="AJ176" s="263"/>
      <c r="AK176" s="263"/>
      <c r="AL176" s="263"/>
      <c r="AM176" s="263"/>
      <c r="AN176" s="263"/>
      <c r="AO176" s="263"/>
      <c r="AP176" s="263"/>
      <c r="AQ176" s="263"/>
      <c r="AR176" s="263"/>
      <c r="AS176" s="263"/>
      <c r="AT176" s="263"/>
      <c r="AU176" s="263"/>
      <c r="AV176" s="263"/>
      <c r="AW176" s="263"/>
      <c r="AX176" s="263"/>
      <c r="AY176" s="223"/>
      <c r="BA176" s="192">
        <f t="shared" si="66"/>
        <v>4</v>
      </c>
      <c r="BB176" s="193">
        <f>BB175+1</f>
        <v>6</v>
      </c>
      <c r="BC176" s="1098"/>
      <c r="BD176" s="192"/>
      <c r="BE176" s="192"/>
      <c r="BF176" s="192"/>
      <c r="BG176" s="559" t="str">
        <f t="shared" ca="1" si="68"/>
        <v/>
      </c>
      <c r="BH176" s="560" t="str">
        <f t="shared" ca="1" si="69"/>
        <v/>
      </c>
      <c r="BI176" s="560" t="str">
        <f t="shared" ca="1" si="70"/>
        <v/>
      </c>
      <c r="BJ176" s="560" t="str">
        <f t="shared" ca="1" si="71"/>
        <v/>
      </c>
      <c r="BK176" s="560" t="str">
        <f t="shared" ca="1" si="72"/>
        <v/>
      </c>
      <c r="BL176" s="561" t="str">
        <f t="shared" ca="1" si="73"/>
        <v/>
      </c>
      <c r="BQ176" s="359"/>
      <c r="BR176" s="226"/>
      <c r="BS176" s="226"/>
      <c r="BT176" s="226"/>
      <c r="BU176" s="226"/>
      <c r="BV176" s="226"/>
      <c r="BW176" s="226"/>
      <c r="BX176" s="226"/>
      <c r="BY176" s="226"/>
      <c r="BZ176" s="226"/>
      <c r="CA176" s="226"/>
      <c r="CB176" s="226"/>
      <c r="CC176" s="226"/>
      <c r="CD176" s="226"/>
      <c r="CE176" s="226"/>
      <c r="CF176" s="226"/>
      <c r="CG176" s="226"/>
      <c r="CH176" s="226"/>
      <c r="CI176" s="226"/>
      <c r="CJ176" s="226"/>
      <c r="CK176" s="226"/>
      <c r="CL176" s="94"/>
      <c r="CM176" s="226"/>
      <c r="CN176" s="226"/>
      <c r="CO176" s="226"/>
      <c r="CP176" s="226"/>
      <c r="CV176" s="1528"/>
      <c r="CW176" s="1529"/>
      <c r="CX176" s="1560"/>
      <c r="CY176" s="1560"/>
      <c r="CZ176" s="1560"/>
      <c r="DA176" s="1560"/>
      <c r="DB176" s="1560"/>
      <c r="DC176" s="1560"/>
      <c r="DD176" s="2054"/>
      <c r="DE176" s="2055"/>
      <c r="DF176" s="2055"/>
      <c r="DG176" s="2056"/>
      <c r="DH176" s="1564"/>
      <c r="DI176" s="1564"/>
      <c r="DJ176" s="1564"/>
      <c r="DK176" s="1564"/>
      <c r="DL176" s="1564"/>
      <c r="DM176" s="1564"/>
      <c r="DN176" s="1564"/>
      <c r="DO176" s="1564"/>
      <c r="DP176" s="1564"/>
      <c r="DQ176" s="1564"/>
      <c r="DR176" s="1584"/>
    </row>
    <row r="177" spans="1:122" s="465" customFormat="1" ht="15" customHeight="1">
      <c r="A177" s="1360"/>
      <c r="B177" s="1312"/>
      <c r="C177" s="1312"/>
      <c r="D177" s="263" t="s">
        <v>1809</v>
      </c>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c r="AA177" s="263"/>
      <c r="AB177" s="263"/>
      <c r="AC177" s="263"/>
      <c r="AD177" s="263"/>
      <c r="AE177" s="263"/>
      <c r="AF177" s="263"/>
      <c r="AG177" s="263"/>
      <c r="AH177" s="263"/>
      <c r="AI177" s="263"/>
      <c r="AJ177" s="263"/>
      <c r="AK177" s="263"/>
      <c r="AL177" s="263"/>
      <c r="AM177" s="263"/>
      <c r="AN177" s="263"/>
      <c r="AO177" s="263"/>
      <c r="AP177" s="263"/>
      <c r="AQ177" s="263"/>
      <c r="AR177" s="263"/>
      <c r="AS177" s="263"/>
      <c r="AT177" s="263"/>
      <c r="AU177" s="263"/>
      <c r="AV177" s="263"/>
      <c r="AW177" s="263"/>
      <c r="AX177" s="263"/>
      <c r="AY177" s="1130"/>
      <c r="BA177" s="192">
        <f t="shared" si="66"/>
        <v>4</v>
      </c>
      <c r="BB177" s="192">
        <f>BB176</f>
        <v>6</v>
      </c>
      <c r="BC177" s="1098"/>
      <c r="BD177" s="192"/>
      <c r="BE177" s="192"/>
      <c r="BF177" s="192"/>
      <c r="BG177" s="559" t="str">
        <f t="shared" ca="1" si="68"/>
        <v/>
      </c>
      <c r="BH177" s="560" t="str">
        <f t="shared" ca="1" si="69"/>
        <v/>
      </c>
      <c r="BI177" s="560" t="str">
        <f t="shared" ca="1" si="70"/>
        <v/>
      </c>
      <c r="BJ177" s="560" t="str">
        <f t="shared" ca="1" si="71"/>
        <v/>
      </c>
      <c r="BK177" s="560" t="str">
        <f t="shared" ca="1" si="72"/>
        <v/>
      </c>
      <c r="BL177" s="561" t="str">
        <f t="shared" ca="1" si="73"/>
        <v/>
      </c>
      <c r="BP177" s="359"/>
      <c r="BR177" s="226"/>
      <c r="BS177" s="226"/>
      <c r="BT177" s="226"/>
      <c r="BU177" s="226"/>
      <c r="BV177" s="226"/>
      <c r="BW177" s="226"/>
      <c r="BX177" s="226"/>
      <c r="BY177" s="226"/>
      <c r="BZ177" s="226"/>
      <c r="CA177" s="226"/>
      <c r="CB177" s="226"/>
      <c r="CC177" s="226"/>
      <c r="CD177" s="226"/>
      <c r="CE177" s="226"/>
      <c r="CF177" s="226"/>
      <c r="CG177" s="226"/>
      <c r="CH177" s="226"/>
      <c r="CI177" s="226"/>
      <c r="CJ177" s="226"/>
      <c r="CK177" s="226"/>
      <c r="CL177" s="226"/>
      <c r="CM177" s="226"/>
      <c r="CN177" s="226"/>
      <c r="CO177" s="226"/>
      <c r="CP177" s="226"/>
      <c r="CQ177" s="226"/>
      <c r="CR177" s="226"/>
      <c r="CV177" s="1528"/>
      <c r="CW177" s="1529"/>
      <c r="CX177" s="1560"/>
      <c r="CY177" s="1560"/>
      <c r="CZ177" s="1560"/>
      <c r="DA177" s="1560"/>
      <c r="DB177" s="1560"/>
      <c r="DC177" s="1560"/>
      <c r="DD177" s="2054"/>
      <c r="DE177" s="2055"/>
      <c r="DF177" s="2055"/>
      <c r="DG177" s="2056"/>
      <c r="DH177" s="1564"/>
      <c r="DI177" s="1564"/>
      <c r="DJ177" s="1564"/>
      <c r="DK177" s="1564"/>
      <c r="DL177" s="1564"/>
      <c r="DM177" s="1564"/>
      <c r="DN177" s="1564"/>
      <c r="DO177" s="1564"/>
      <c r="DP177" s="1564"/>
      <c r="DQ177" s="1564"/>
      <c r="DR177" s="1584"/>
    </row>
    <row r="178" spans="1:122" s="80" customFormat="1" ht="15" customHeight="1">
      <c r="A178" s="1760" t="str">
        <f>$BA178&amp;"."&amp;$BB178&amp;"."&amp;$BC178&amp;"."</f>
        <v>4.6.1.</v>
      </c>
      <c r="B178" s="1761"/>
      <c r="C178" s="1761"/>
      <c r="D178" s="1761"/>
      <c r="E178" s="685" t="s">
        <v>1810</v>
      </c>
      <c r="F178" s="685"/>
      <c r="G178" s="676"/>
      <c r="H178" s="676"/>
      <c r="I178" s="676"/>
      <c r="J178" s="676"/>
      <c r="K178" s="676"/>
      <c r="L178" s="676"/>
      <c r="M178" s="685"/>
      <c r="N178" s="685"/>
      <c r="O178" s="685"/>
      <c r="P178" s="685"/>
      <c r="Q178" s="685"/>
      <c r="R178" s="685"/>
      <c r="S178" s="685"/>
      <c r="T178" s="685"/>
      <c r="U178" s="685"/>
      <c r="V178" s="685"/>
      <c r="W178" s="685"/>
      <c r="X178" s="685"/>
      <c r="Y178" s="685"/>
      <c r="Z178" s="685"/>
      <c r="AA178" s="685"/>
      <c r="AB178" s="685"/>
      <c r="AC178" s="685"/>
      <c r="AD178" s="685"/>
      <c r="AE178" s="685"/>
      <c r="AF178" s="685"/>
      <c r="AG178" s="685"/>
      <c r="AH178" s="685"/>
      <c r="AI178" s="685"/>
      <c r="AJ178" s="685"/>
      <c r="AK178" s="685"/>
      <c r="AL178" s="685"/>
      <c r="AM178" s="685"/>
      <c r="AN178" s="685"/>
      <c r="AO178" s="685"/>
      <c r="AP178" s="685"/>
      <c r="AQ178" s="685"/>
      <c r="AR178" s="685"/>
      <c r="AS178" s="685"/>
      <c r="AT178" s="685"/>
      <c r="AU178" s="685"/>
      <c r="AV178" s="685"/>
      <c r="AW178" s="685"/>
      <c r="AX178" s="685"/>
      <c r="AY178" s="854"/>
      <c r="AZ178" s="92"/>
      <c r="BA178" s="683">
        <f t="shared" si="66"/>
        <v>4</v>
      </c>
      <c r="BB178" s="683">
        <f>BB177</f>
        <v>6</v>
      </c>
      <c r="BC178" s="678">
        <f>BC177+1</f>
        <v>1</v>
      </c>
      <c r="BD178" s="95"/>
      <c r="BE178" s="87"/>
      <c r="BF178" s="87"/>
      <c r="BG178" s="559" t="str">
        <f t="shared" ca="1" si="68"/>
        <v/>
      </c>
      <c r="BH178" s="560" t="str">
        <f t="shared" ca="1" si="69"/>
        <v/>
      </c>
      <c r="BI178" s="560" t="str">
        <f t="shared" ca="1" si="70"/>
        <v/>
      </c>
      <c r="BJ178" s="560" t="str">
        <f t="shared" ca="1" si="71"/>
        <v/>
      </c>
      <c r="BK178" s="560" t="str">
        <f t="shared" ca="1" si="72"/>
        <v/>
      </c>
      <c r="BL178" s="561" t="str">
        <f t="shared" ca="1" si="73"/>
        <v/>
      </c>
      <c r="BM178" s="359"/>
      <c r="BN178" s="359"/>
      <c r="BO178" s="359"/>
      <c r="BP178" s="465"/>
      <c r="BQ178" s="465"/>
      <c r="BR178" s="226"/>
      <c r="BS178" s="226"/>
      <c r="BT178" s="226"/>
      <c r="BU178" s="226"/>
      <c r="BV178" s="226"/>
      <c r="BW178" s="226"/>
      <c r="BX178" s="226"/>
      <c r="BY178" s="226"/>
      <c r="BZ178" s="226"/>
      <c r="CA178" s="226"/>
      <c r="CB178" s="226"/>
      <c r="CC178" s="226"/>
      <c r="CD178" s="226"/>
      <c r="CE178" s="226"/>
      <c r="CF178" s="226"/>
      <c r="CG178" s="226"/>
      <c r="CH178" s="226"/>
      <c r="CI178" s="226"/>
      <c r="CJ178" s="226"/>
      <c r="CK178" s="226"/>
      <c r="CL178" s="226"/>
      <c r="CM178" s="226"/>
      <c r="CN178" s="226"/>
      <c r="CO178" s="226"/>
      <c r="CP178" s="226"/>
      <c r="CQ178" s="226"/>
      <c r="CR178" s="226"/>
      <c r="CS178" s="244"/>
      <c r="CT178" s="244"/>
      <c r="CU178" s="244"/>
      <c r="CV178" s="1528"/>
      <c r="CW178" s="1529"/>
      <c r="CX178" s="1560"/>
      <c r="CY178" s="1560"/>
      <c r="CZ178" s="1560"/>
      <c r="DA178" s="1560"/>
      <c r="DB178" s="1560"/>
      <c r="DC178" s="1560"/>
      <c r="DD178" s="1991"/>
      <c r="DE178" s="1992"/>
      <c r="DF178" s="1992"/>
      <c r="DG178" s="1993"/>
      <c r="DH178" s="1564"/>
      <c r="DI178" s="1564"/>
      <c r="DJ178" s="1564"/>
      <c r="DK178" s="1564"/>
      <c r="DL178" s="1564"/>
      <c r="DM178" s="1564"/>
      <c r="DN178" s="1564"/>
      <c r="DO178" s="1564"/>
      <c r="DP178" s="1564"/>
      <c r="DQ178" s="1564"/>
      <c r="DR178" s="1584"/>
    </row>
    <row r="179" spans="1:122" s="465" customFormat="1" ht="15" customHeight="1">
      <c r="A179" s="1360"/>
      <c r="B179" s="1312"/>
      <c r="C179" s="1312"/>
      <c r="D179" s="263"/>
      <c r="E179" s="263" t="s">
        <v>1841</v>
      </c>
      <c r="F179" s="263"/>
      <c r="G179" s="263"/>
      <c r="H179" s="263"/>
      <c r="I179" s="263"/>
      <c r="J179" s="263"/>
      <c r="K179" s="263"/>
      <c r="L179" s="263"/>
      <c r="M179" s="263"/>
      <c r="N179" s="263"/>
      <c r="O179" s="263"/>
      <c r="P179" s="263"/>
      <c r="Q179" s="263"/>
      <c r="R179" s="263"/>
      <c r="S179" s="263"/>
      <c r="T179" s="263"/>
      <c r="U179" s="263"/>
      <c r="V179" s="263"/>
      <c r="W179" s="263"/>
      <c r="X179" s="263"/>
      <c r="Y179" s="263"/>
      <c r="Z179" s="263"/>
      <c r="AA179" s="263"/>
      <c r="AB179" s="263"/>
      <c r="AC179" s="263"/>
      <c r="AD179" s="263"/>
      <c r="AE179" s="263"/>
      <c r="AF179" s="263"/>
      <c r="AG179" s="263"/>
      <c r="AH179" s="263"/>
      <c r="AI179" s="263"/>
      <c r="AJ179" s="263"/>
      <c r="AK179" s="263"/>
      <c r="AL179" s="263"/>
      <c r="AM179" s="263"/>
      <c r="AN179" s="263"/>
      <c r="AO179" s="263"/>
      <c r="AP179" s="263"/>
      <c r="AQ179" s="263"/>
      <c r="AR179" s="263"/>
      <c r="AS179" s="263"/>
      <c r="AT179" s="263"/>
      <c r="AU179" s="263"/>
      <c r="AV179" s="263"/>
      <c r="AW179" s="263"/>
      <c r="AX179" s="263"/>
      <c r="AY179" s="1130"/>
      <c r="BA179" s="192">
        <f t="shared" si="66"/>
        <v>4</v>
      </c>
      <c r="BB179" s="192">
        <f>BB178</f>
        <v>6</v>
      </c>
      <c r="BC179" s="1098">
        <f>BC178</f>
        <v>1</v>
      </c>
      <c r="BD179" s="192"/>
      <c r="BE179" s="192"/>
      <c r="BF179" s="192"/>
      <c r="BG179" s="559" t="str">
        <f t="shared" ca="1" si="68"/>
        <v/>
      </c>
      <c r="BH179" s="560" t="str">
        <f t="shared" ca="1" si="69"/>
        <v/>
      </c>
      <c r="BI179" s="560" t="str">
        <f t="shared" ca="1" si="70"/>
        <v/>
      </c>
      <c r="BJ179" s="560" t="str">
        <f t="shared" ca="1" si="71"/>
        <v/>
      </c>
      <c r="BK179" s="560" t="str">
        <f t="shared" ca="1" si="72"/>
        <v/>
      </c>
      <c r="BL179" s="561" t="str">
        <f t="shared" ca="1" si="73"/>
        <v/>
      </c>
      <c r="BR179" s="226"/>
      <c r="BS179" s="226"/>
      <c r="BT179" s="226"/>
      <c r="BU179" s="226"/>
      <c r="BV179" s="226"/>
      <c r="BW179" s="226"/>
      <c r="BX179" s="226"/>
      <c r="BY179" s="226"/>
      <c r="BZ179" s="226"/>
      <c r="CA179" s="226"/>
      <c r="CB179" s="226"/>
      <c r="CC179" s="226"/>
      <c r="CD179" s="226"/>
      <c r="CE179" s="226"/>
      <c r="CF179" s="226"/>
      <c r="CG179" s="226"/>
      <c r="CH179" s="226"/>
      <c r="CI179" s="226"/>
      <c r="CJ179" s="226"/>
      <c r="CK179" s="226"/>
      <c r="CL179" s="226"/>
      <c r="CM179" s="226"/>
      <c r="CN179" s="226"/>
      <c r="CO179" s="226"/>
      <c r="CP179" s="226"/>
      <c r="CQ179" s="226"/>
      <c r="CR179" s="226"/>
      <c r="CV179" s="1528"/>
      <c r="CW179" s="1529"/>
      <c r="CX179" s="1560"/>
      <c r="CY179" s="1560"/>
      <c r="CZ179" s="1560"/>
      <c r="DA179" s="1560"/>
      <c r="DB179" s="1560"/>
      <c r="DC179" s="1560"/>
      <c r="DD179" s="1991"/>
      <c r="DE179" s="1992"/>
      <c r="DF179" s="1992"/>
      <c r="DG179" s="1993"/>
      <c r="DH179" s="1564"/>
      <c r="DI179" s="1564"/>
      <c r="DJ179" s="1564"/>
      <c r="DK179" s="1564"/>
      <c r="DL179" s="1564"/>
      <c r="DM179" s="1564"/>
      <c r="DN179" s="1564"/>
      <c r="DO179" s="1564"/>
      <c r="DP179" s="1564"/>
      <c r="DQ179" s="1564"/>
      <c r="DR179" s="1584"/>
    </row>
    <row r="180" spans="1:122" s="465" customFormat="1" ht="15" customHeight="1">
      <c r="A180" s="1760" t="str">
        <f>$BA180&amp;"."&amp;$BB180&amp;"."&amp;$BC180&amp;"."</f>
        <v>4.6.2.</v>
      </c>
      <c r="B180" s="1761"/>
      <c r="C180" s="1761"/>
      <c r="D180" s="1761"/>
      <c r="E180" s="685" t="s">
        <v>552</v>
      </c>
      <c r="F180" s="685"/>
      <c r="G180" s="676"/>
      <c r="H180" s="676"/>
      <c r="I180" s="676"/>
      <c r="J180" s="676"/>
      <c r="K180" s="676"/>
      <c r="L180" s="676"/>
      <c r="M180" s="685"/>
      <c r="N180" s="685"/>
      <c r="O180" s="685"/>
      <c r="P180" s="685"/>
      <c r="Q180" s="685"/>
      <c r="R180" s="685"/>
      <c r="S180" s="685"/>
      <c r="T180" s="685"/>
      <c r="U180" s="685"/>
      <c r="V180" s="685"/>
      <c r="W180" s="685"/>
      <c r="X180" s="685"/>
      <c r="Y180" s="685"/>
      <c r="Z180" s="685"/>
      <c r="AA180" s="685"/>
      <c r="AB180" s="685"/>
      <c r="AC180" s="685"/>
      <c r="AD180" s="685"/>
      <c r="AE180" s="685"/>
      <c r="AF180" s="685"/>
      <c r="AG180" s="685"/>
      <c r="AH180" s="685"/>
      <c r="AI180" s="685"/>
      <c r="AJ180" s="685"/>
      <c r="AK180" s="685"/>
      <c r="AL180" s="685"/>
      <c r="AM180" s="685"/>
      <c r="AN180" s="685"/>
      <c r="AO180" s="685"/>
      <c r="AP180" s="685"/>
      <c r="AQ180" s="685"/>
      <c r="AR180" s="685"/>
      <c r="AS180" s="685"/>
      <c r="AT180" s="685"/>
      <c r="AU180" s="685"/>
      <c r="AV180" s="685"/>
      <c r="AW180" s="685"/>
      <c r="AX180" s="685"/>
      <c r="AY180" s="854"/>
      <c r="AZ180" s="92"/>
      <c r="BA180" s="683">
        <f t="shared" si="66"/>
        <v>4</v>
      </c>
      <c r="BB180" s="683">
        <f>BB179</f>
        <v>6</v>
      </c>
      <c r="BC180" s="678">
        <f>BC179+1</f>
        <v>2</v>
      </c>
      <c r="BD180" s="192"/>
      <c r="BE180" s="192"/>
      <c r="BF180" s="192"/>
      <c r="BG180" s="559" t="str">
        <f t="shared" ca="1" si="68"/>
        <v/>
      </c>
      <c r="BH180" s="560" t="str">
        <f t="shared" ca="1" si="69"/>
        <v/>
      </c>
      <c r="BI180" s="560" t="str">
        <f t="shared" ca="1" si="70"/>
        <v/>
      </c>
      <c r="BJ180" s="560" t="str">
        <f t="shared" ca="1" si="71"/>
        <v/>
      </c>
      <c r="BK180" s="560" t="str">
        <f t="shared" ca="1" si="72"/>
        <v/>
      </c>
      <c r="BL180" s="561" t="str">
        <f t="shared" ca="1" si="73"/>
        <v/>
      </c>
      <c r="BR180" s="226"/>
      <c r="BS180" s="226"/>
      <c r="BT180" s="226"/>
      <c r="BU180" s="226"/>
      <c r="BV180" s="226"/>
      <c r="BW180" s="226"/>
      <c r="BX180" s="226"/>
      <c r="BY180" s="226"/>
      <c r="BZ180" s="226"/>
      <c r="CA180" s="226"/>
      <c r="CB180" s="226"/>
      <c r="CC180" s="226"/>
      <c r="CD180" s="226"/>
      <c r="CE180" s="226"/>
      <c r="CF180" s="226"/>
      <c r="CG180" s="226"/>
      <c r="CH180" s="226"/>
      <c r="CI180" s="226"/>
      <c r="CJ180" s="226"/>
      <c r="CK180" s="226"/>
      <c r="CL180" s="226"/>
      <c r="CM180" s="226"/>
      <c r="CN180" s="226"/>
      <c r="CO180" s="226"/>
      <c r="CP180" s="226"/>
      <c r="CQ180" s="226"/>
      <c r="CR180" s="226"/>
      <c r="CV180" s="1528" t="s">
        <v>2291</v>
      </c>
      <c r="CW180" s="1529"/>
      <c r="CX180" s="1560"/>
      <c r="CY180" s="1560"/>
      <c r="CZ180" s="1560"/>
      <c r="DA180" s="1560"/>
      <c r="DB180" s="1560"/>
      <c r="DC180" s="1560"/>
      <c r="DD180" s="2054">
        <v>44644</v>
      </c>
      <c r="DE180" s="2055"/>
      <c r="DF180" s="2055"/>
      <c r="DG180" s="2056"/>
      <c r="DH180" s="1564"/>
      <c r="DI180" s="1564"/>
      <c r="DJ180" s="1564"/>
      <c r="DK180" s="1564"/>
      <c r="DL180" s="1564"/>
      <c r="DM180" s="1564"/>
      <c r="DN180" s="1564"/>
      <c r="DO180" s="1564"/>
      <c r="DP180" s="1564"/>
      <c r="DQ180" s="1564"/>
      <c r="DR180" s="1584"/>
    </row>
    <row r="181" spans="1:122" s="465" customFormat="1" ht="15" customHeight="1">
      <c r="A181" s="1360"/>
      <c r="B181" s="1312"/>
      <c r="C181" s="1312"/>
      <c r="D181" s="263"/>
      <c r="E181" s="263" t="s">
        <v>1813</v>
      </c>
      <c r="F181" s="263"/>
      <c r="G181" s="263"/>
      <c r="H181" s="263"/>
      <c r="I181" s="263"/>
      <c r="J181" s="263"/>
      <c r="K181" s="263"/>
      <c r="L181" s="263"/>
      <c r="M181" s="263"/>
      <c r="N181" s="263"/>
      <c r="O181" s="263"/>
      <c r="P181" s="263"/>
      <c r="Q181" s="263"/>
      <c r="R181" s="263"/>
      <c r="S181" s="263"/>
      <c r="T181" s="263"/>
      <c r="U181" s="263"/>
      <c r="V181" s="263"/>
      <c r="W181" s="263"/>
      <c r="X181" s="263"/>
      <c r="Y181" s="263"/>
      <c r="Z181" s="263"/>
      <c r="AA181" s="263"/>
      <c r="AB181" s="263"/>
      <c r="AC181" s="263"/>
      <c r="AD181" s="263"/>
      <c r="AE181" s="263"/>
      <c r="AF181" s="263"/>
      <c r="AG181" s="263"/>
      <c r="AH181" s="263"/>
      <c r="AI181" s="263"/>
      <c r="AJ181" s="263"/>
      <c r="AK181" s="263"/>
      <c r="AL181" s="263"/>
      <c r="AM181" s="263"/>
      <c r="AN181" s="263"/>
      <c r="AO181" s="263"/>
      <c r="AP181" s="263"/>
      <c r="AQ181" s="263"/>
      <c r="AR181" s="263"/>
      <c r="AS181" s="263"/>
      <c r="AT181" s="263"/>
      <c r="AU181" s="263"/>
      <c r="AV181" s="263"/>
      <c r="AW181" s="263"/>
      <c r="AX181" s="263"/>
      <c r="AY181" s="1130"/>
      <c r="BA181" s="192">
        <f t="shared" ref="BA181:BC182" si="83">BA180</f>
        <v>4</v>
      </c>
      <c r="BB181" s="192">
        <f t="shared" si="83"/>
        <v>6</v>
      </c>
      <c r="BC181" s="1098">
        <f t="shared" si="83"/>
        <v>2</v>
      </c>
      <c r="BD181" s="192"/>
      <c r="BE181" s="192"/>
      <c r="BF181" s="192"/>
      <c r="BG181" s="559" t="str">
        <f t="shared" ca="1" si="68"/>
        <v/>
      </c>
      <c r="BH181" s="560" t="str">
        <f t="shared" ca="1" si="69"/>
        <v/>
      </c>
      <c r="BI181" s="560" t="str">
        <f t="shared" ca="1" si="70"/>
        <v/>
      </c>
      <c r="BJ181" s="560" t="str">
        <f t="shared" ca="1" si="71"/>
        <v/>
      </c>
      <c r="BK181" s="560" t="str">
        <f t="shared" ca="1" si="72"/>
        <v/>
      </c>
      <c r="BL181" s="561" t="str">
        <f t="shared" ca="1" si="73"/>
        <v/>
      </c>
      <c r="BQ181" s="359"/>
      <c r="BR181" s="226"/>
      <c r="BS181" s="226"/>
      <c r="BT181" s="226"/>
      <c r="BU181" s="226"/>
      <c r="BV181" s="226"/>
      <c r="BW181" s="226"/>
      <c r="BX181" s="226"/>
      <c r="BY181" s="226"/>
      <c r="BZ181" s="226"/>
      <c r="CA181" s="226"/>
      <c r="CB181" s="226"/>
      <c r="CC181" s="226"/>
      <c r="CD181" s="226"/>
      <c r="CE181" s="226"/>
      <c r="CF181" s="226"/>
      <c r="CG181" s="226"/>
      <c r="CH181" s="226"/>
      <c r="CI181" s="226"/>
      <c r="CJ181" s="226"/>
      <c r="CK181" s="226"/>
      <c r="CL181" s="226"/>
      <c r="CM181" s="226"/>
      <c r="CN181" s="226"/>
      <c r="CO181" s="226"/>
      <c r="CP181" s="226"/>
      <c r="CQ181" s="226"/>
      <c r="CR181" s="226"/>
      <c r="CV181" s="1528"/>
      <c r="CW181" s="1529"/>
      <c r="CX181" s="1560"/>
      <c r="CY181" s="1560"/>
      <c r="CZ181" s="1560"/>
      <c r="DA181" s="1560"/>
      <c r="DB181" s="1560"/>
      <c r="DC181" s="1560"/>
      <c r="DD181" s="1991"/>
      <c r="DE181" s="1992"/>
      <c r="DF181" s="1992"/>
      <c r="DG181" s="1993"/>
      <c r="DH181" s="1564"/>
      <c r="DI181" s="1564"/>
      <c r="DJ181" s="1564"/>
      <c r="DK181" s="1564"/>
      <c r="DL181" s="1564"/>
      <c r="DM181" s="1564"/>
      <c r="DN181" s="1564"/>
      <c r="DO181" s="1564"/>
      <c r="DP181" s="1564"/>
      <c r="DQ181" s="1564"/>
      <c r="DR181" s="1584"/>
    </row>
    <row r="182" spans="1:122" s="465" customFormat="1" ht="15" customHeight="1">
      <c r="A182" s="1090"/>
      <c r="B182" s="1091"/>
      <c r="C182" s="1091"/>
      <c r="D182" s="469"/>
      <c r="E182" s="978" t="s">
        <v>103</v>
      </c>
      <c r="F182" s="979"/>
      <c r="G182" s="979"/>
      <c r="H182" s="979"/>
      <c r="I182" s="979"/>
      <c r="J182" s="979"/>
      <c r="K182" s="979"/>
      <c r="L182" s="980"/>
      <c r="M182" s="1290" t="s">
        <v>526</v>
      </c>
      <c r="N182" s="1291"/>
      <c r="O182" s="266" t="str">
        <f>"("&amp;VLOOKUP(M182,[1]processing_log!$B$37:$Y$105,4,FALSE)&amp;" - "&amp;VLOOKUP(M182,[1]processing_log!$B$37:$Y$105,21,FALSE)&amp;VLOOKUP(M182,[1]processing_log!$B$37:$Y$105,24,FALSE)&amp;")"</f>
        <v>(データ取得 - 異常終了)</v>
      </c>
      <c r="P182" s="1291"/>
      <c r="Q182" s="1291"/>
      <c r="R182" s="1291"/>
      <c r="S182" s="1291"/>
      <c r="T182" s="1291"/>
      <c r="U182" s="1291"/>
      <c r="V182" s="1291"/>
      <c r="W182" s="1291"/>
      <c r="X182" s="1291"/>
      <c r="Y182" s="1291"/>
      <c r="Z182" s="1291"/>
      <c r="AA182" s="1291"/>
      <c r="AB182" s="1291"/>
      <c r="AC182" s="1291"/>
      <c r="AD182" s="1291"/>
      <c r="AE182" s="1291"/>
      <c r="AF182" s="1291"/>
      <c r="AG182" s="1291"/>
      <c r="AH182" s="1291"/>
      <c r="AI182" s="1291"/>
      <c r="AJ182" s="1291"/>
      <c r="AK182" s="1291"/>
      <c r="AL182" s="1291"/>
      <c r="AM182" s="1291"/>
      <c r="AN182" s="1291"/>
      <c r="AO182" s="1291"/>
      <c r="AP182" s="1291"/>
      <c r="AQ182" s="1291"/>
      <c r="AR182" s="1291"/>
      <c r="AS182" s="1291"/>
      <c r="AT182" s="1291"/>
      <c r="AU182" s="1291"/>
      <c r="AV182" s="1291"/>
      <c r="AW182" s="1291"/>
      <c r="AX182" s="1292"/>
      <c r="AY182" s="1293"/>
      <c r="AZ182" s="1089"/>
      <c r="BA182" s="1220">
        <f t="shared" si="83"/>
        <v>4</v>
      </c>
      <c r="BB182" s="1220">
        <f t="shared" si="83"/>
        <v>6</v>
      </c>
      <c r="BC182" s="1220">
        <f t="shared" si="83"/>
        <v>2</v>
      </c>
      <c r="BD182" s="1089"/>
      <c r="BE182" s="1089"/>
      <c r="BF182" s="1089"/>
      <c r="BG182" s="559" t="str">
        <f t="shared" ca="1" si="68"/>
        <v/>
      </c>
      <c r="BH182" s="560" t="str">
        <f t="shared" ca="1" si="69"/>
        <v/>
      </c>
      <c r="BI182" s="560" t="str">
        <f t="shared" ca="1" si="70"/>
        <v/>
      </c>
      <c r="BJ182" s="560" t="str">
        <f t="shared" ca="1" si="71"/>
        <v/>
      </c>
      <c r="BK182" s="560" t="str">
        <f t="shared" ca="1" si="72"/>
        <v/>
      </c>
      <c r="BL182" s="561" t="str">
        <f t="shared" ca="1" si="73"/>
        <v/>
      </c>
      <c r="BP182" s="359"/>
      <c r="BR182" s="226"/>
      <c r="BS182" s="226"/>
      <c r="BT182" s="226"/>
      <c r="BU182" s="226"/>
      <c r="BV182" s="226"/>
      <c r="BW182" s="226"/>
      <c r="BX182" s="226"/>
      <c r="BY182" s="226"/>
      <c r="BZ182" s="226"/>
      <c r="CA182" s="226"/>
      <c r="CB182" s="226"/>
      <c r="CC182" s="226"/>
      <c r="CD182" s="226"/>
      <c r="CE182" s="226"/>
      <c r="CF182" s="226"/>
      <c r="CG182" s="226"/>
      <c r="CH182" s="226"/>
      <c r="CI182" s="226"/>
      <c r="CJ182" s="226"/>
      <c r="CK182" s="226"/>
      <c r="CL182" s="226"/>
      <c r="CM182" s="226"/>
      <c r="CN182" s="226"/>
      <c r="CO182" s="226"/>
      <c r="CP182" s="226"/>
      <c r="CQ182" s="226"/>
      <c r="CR182" s="226"/>
      <c r="CV182" s="1528"/>
      <c r="CW182" s="1529"/>
      <c r="CX182" s="1560"/>
      <c r="CY182" s="1560"/>
      <c r="CZ182" s="1560"/>
      <c r="DA182" s="1560"/>
      <c r="DB182" s="1560"/>
      <c r="DC182" s="1560"/>
      <c r="DD182" s="1991"/>
      <c r="DE182" s="1992"/>
      <c r="DF182" s="1992"/>
      <c r="DG182" s="1993"/>
      <c r="DH182" s="1564"/>
      <c r="DI182" s="1564"/>
      <c r="DJ182" s="1564"/>
      <c r="DK182" s="1564"/>
      <c r="DL182" s="1564"/>
      <c r="DM182" s="1564"/>
      <c r="DN182" s="1564"/>
      <c r="DO182" s="1564"/>
      <c r="DP182" s="1564"/>
      <c r="DQ182" s="1564"/>
      <c r="DR182" s="1584"/>
    </row>
    <row r="183" spans="1:122" s="80" customFormat="1" ht="15" customHeight="1">
      <c r="A183" s="1090"/>
      <c r="B183" s="1091"/>
      <c r="C183" s="1091"/>
      <c r="D183" s="469"/>
      <c r="E183" s="984" t="s">
        <v>104</v>
      </c>
      <c r="F183" s="985"/>
      <c r="G183" s="985"/>
      <c r="H183" s="985"/>
      <c r="I183" s="985"/>
      <c r="J183" s="985"/>
      <c r="K183" s="985"/>
      <c r="L183" s="986"/>
      <c r="M183" s="1294" t="s">
        <v>1842</v>
      </c>
      <c r="N183" s="1295"/>
      <c r="O183" s="1295"/>
      <c r="P183" s="1295"/>
      <c r="Q183" s="1295"/>
      <c r="R183" s="1295"/>
      <c r="S183" s="1295"/>
      <c r="T183" s="1295"/>
      <c r="U183" s="1295"/>
      <c r="V183" s="1295"/>
      <c r="W183" s="1295"/>
      <c r="X183" s="1295"/>
      <c r="Y183" s="1295"/>
      <c r="Z183" s="1295"/>
      <c r="AA183" s="1295"/>
      <c r="AB183" s="1295"/>
      <c r="AC183" s="1295"/>
      <c r="AD183" s="1295"/>
      <c r="AE183" s="1295"/>
      <c r="AF183" s="1295"/>
      <c r="AG183" s="1295"/>
      <c r="AH183" s="1295"/>
      <c r="AI183" s="1295"/>
      <c r="AJ183" s="1295"/>
      <c r="AK183" s="1295"/>
      <c r="AL183" s="1295"/>
      <c r="AM183" s="1295"/>
      <c r="AN183" s="1295"/>
      <c r="AO183" s="1295"/>
      <c r="AP183" s="1295"/>
      <c r="AQ183" s="1295"/>
      <c r="AR183" s="1295"/>
      <c r="AS183" s="1295"/>
      <c r="AT183" s="1295"/>
      <c r="AU183" s="1295"/>
      <c r="AV183" s="1295"/>
      <c r="AW183" s="1295"/>
      <c r="AX183" s="1296"/>
      <c r="AY183" s="1293"/>
      <c r="AZ183" s="1089"/>
      <c r="BA183" s="1220">
        <f>BA182</f>
        <v>4</v>
      </c>
      <c r="BB183" s="1220">
        <f>BB182</f>
        <v>6</v>
      </c>
      <c r="BC183" s="1220">
        <f>BC182</f>
        <v>2</v>
      </c>
      <c r="BD183" s="1089"/>
      <c r="BE183" s="1089"/>
      <c r="BF183" s="1089"/>
      <c r="BG183" s="559" t="str">
        <f t="shared" ca="1" si="68"/>
        <v/>
      </c>
      <c r="BH183" s="560" t="str">
        <f t="shared" ca="1" si="69"/>
        <v/>
      </c>
      <c r="BI183" s="560" t="str">
        <f t="shared" ca="1" si="70"/>
        <v/>
      </c>
      <c r="BJ183" s="560" t="str">
        <f t="shared" ca="1" si="71"/>
        <v/>
      </c>
      <c r="BK183" s="560" t="str">
        <f t="shared" ca="1" si="72"/>
        <v/>
      </c>
      <c r="BL183" s="561" t="str">
        <f t="shared" ca="1" si="73"/>
        <v/>
      </c>
      <c r="BM183" s="359"/>
      <c r="BN183" s="359"/>
      <c r="BO183" s="359"/>
      <c r="BP183" s="465"/>
      <c r="BQ183" s="465"/>
      <c r="BR183" s="226"/>
      <c r="BS183" s="226"/>
      <c r="BT183" s="226"/>
      <c r="BU183" s="226"/>
      <c r="BV183" s="226"/>
      <c r="BW183" s="226"/>
      <c r="BX183" s="226"/>
      <c r="BY183" s="226"/>
      <c r="BZ183" s="226"/>
      <c r="CA183" s="226"/>
      <c r="CB183" s="226"/>
      <c r="CC183" s="226"/>
      <c r="CD183" s="226"/>
      <c r="CE183" s="226"/>
      <c r="CF183" s="226"/>
      <c r="CG183" s="226"/>
      <c r="CH183" s="226"/>
      <c r="CI183" s="226"/>
      <c r="CJ183" s="226"/>
      <c r="CK183" s="226"/>
      <c r="CL183" s="226"/>
      <c r="CM183" s="226"/>
      <c r="CN183" s="226"/>
      <c r="CO183" s="226"/>
      <c r="CP183" s="226"/>
      <c r="CQ183" s="226"/>
      <c r="CR183" s="226"/>
      <c r="CS183" s="244"/>
      <c r="CT183" s="244"/>
      <c r="CU183" s="244"/>
      <c r="CV183" s="1528"/>
      <c r="CW183" s="1529"/>
      <c r="CX183" s="1560"/>
      <c r="CY183" s="1560"/>
      <c r="CZ183" s="1560"/>
      <c r="DA183" s="1560"/>
      <c r="DB183" s="1560"/>
      <c r="DC183" s="1560"/>
      <c r="DD183" s="1991"/>
      <c r="DE183" s="1992"/>
      <c r="DF183" s="1992"/>
      <c r="DG183" s="1993"/>
      <c r="DH183" s="1564"/>
      <c r="DI183" s="1564"/>
      <c r="DJ183" s="1564"/>
      <c r="DK183" s="1564"/>
      <c r="DL183" s="1564"/>
      <c r="DM183" s="1564"/>
      <c r="DN183" s="1564"/>
      <c r="DO183" s="1564"/>
      <c r="DP183" s="1564"/>
      <c r="DQ183" s="1564"/>
      <c r="DR183" s="1584"/>
    </row>
    <row r="184" spans="1:122" s="465" customFormat="1" ht="15" customHeight="1">
      <c r="A184" s="1760" t="str">
        <f>$BA184&amp;"."&amp;$BB184&amp;"."&amp;$BC184&amp;"."</f>
        <v>4.6.3.</v>
      </c>
      <c r="B184" s="1761"/>
      <c r="C184" s="1761"/>
      <c r="D184" s="1761"/>
      <c r="E184" s="685" t="s">
        <v>1819</v>
      </c>
      <c r="F184" s="685"/>
      <c r="G184" s="676"/>
      <c r="H184" s="676"/>
      <c r="I184" s="676"/>
      <c r="J184" s="676"/>
      <c r="K184" s="676"/>
      <c r="L184" s="676"/>
      <c r="M184" s="685"/>
      <c r="N184" s="685"/>
      <c r="O184" s="685"/>
      <c r="P184" s="685"/>
      <c r="Q184" s="685"/>
      <c r="R184" s="685"/>
      <c r="S184" s="685"/>
      <c r="T184" s="685"/>
      <c r="U184" s="685"/>
      <c r="V184" s="685"/>
      <c r="W184" s="685"/>
      <c r="X184" s="685"/>
      <c r="Y184" s="685"/>
      <c r="Z184" s="685"/>
      <c r="AA184" s="685"/>
      <c r="AB184" s="685"/>
      <c r="AC184" s="685"/>
      <c r="AD184" s="685"/>
      <c r="AE184" s="685"/>
      <c r="AF184" s="685"/>
      <c r="AG184" s="685"/>
      <c r="AH184" s="685"/>
      <c r="AI184" s="685"/>
      <c r="AJ184" s="685"/>
      <c r="AK184" s="685"/>
      <c r="AL184" s="685"/>
      <c r="AM184" s="685"/>
      <c r="AN184" s="685"/>
      <c r="AO184" s="685"/>
      <c r="AP184" s="685"/>
      <c r="AQ184" s="685"/>
      <c r="AR184" s="685"/>
      <c r="AS184" s="685"/>
      <c r="AT184" s="685"/>
      <c r="AU184" s="685"/>
      <c r="AV184" s="685"/>
      <c r="AW184" s="685"/>
      <c r="AX184" s="685"/>
      <c r="AY184" s="854"/>
      <c r="AZ184" s="92"/>
      <c r="BA184" s="683">
        <f>BA183</f>
        <v>4</v>
      </c>
      <c r="BB184" s="683">
        <f>BB183</f>
        <v>6</v>
      </c>
      <c r="BC184" s="678">
        <f>BC183+1</f>
        <v>3</v>
      </c>
      <c r="BD184" s="192"/>
      <c r="BE184" s="192"/>
      <c r="BF184" s="192"/>
      <c r="BG184" s="559" t="str">
        <f t="shared" ca="1" si="68"/>
        <v/>
      </c>
      <c r="BH184" s="560" t="str">
        <f t="shared" ca="1" si="69"/>
        <v/>
      </c>
      <c r="BI184" s="560" t="str">
        <f t="shared" ca="1" si="70"/>
        <v/>
      </c>
      <c r="BJ184" s="560" t="str">
        <f t="shared" ca="1" si="71"/>
        <v/>
      </c>
      <c r="BK184" s="560" t="str">
        <f t="shared" ca="1" si="72"/>
        <v/>
      </c>
      <c r="BL184" s="561" t="str">
        <f t="shared" ca="1" si="73"/>
        <v/>
      </c>
      <c r="BR184" s="226"/>
      <c r="BS184" s="226"/>
      <c r="BT184" s="226"/>
      <c r="BU184" s="226"/>
      <c r="BV184" s="226"/>
      <c r="BW184" s="226"/>
      <c r="BX184" s="226"/>
      <c r="BY184" s="226"/>
      <c r="BZ184" s="226"/>
      <c r="CA184" s="226"/>
      <c r="CB184" s="226"/>
      <c r="CC184" s="226"/>
      <c r="CD184" s="226"/>
      <c r="CE184" s="226"/>
      <c r="CF184" s="226"/>
      <c r="CG184" s="226"/>
      <c r="CH184" s="226"/>
      <c r="CI184" s="226"/>
      <c r="CJ184" s="226"/>
      <c r="CK184" s="226"/>
      <c r="CL184" s="226"/>
      <c r="CM184" s="226"/>
      <c r="CN184" s="226"/>
      <c r="CO184" s="226"/>
      <c r="CP184" s="226"/>
      <c r="CQ184" s="226"/>
      <c r="CR184" s="226"/>
      <c r="CV184" s="1528" t="s">
        <v>2291</v>
      </c>
      <c r="CW184" s="1529"/>
      <c r="CX184" s="1560"/>
      <c r="CY184" s="1560"/>
      <c r="CZ184" s="1560"/>
      <c r="DA184" s="1560"/>
      <c r="DB184" s="1560"/>
      <c r="DC184" s="1560"/>
      <c r="DD184" s="2054">
        <v>44644</v>
      </c>
      <c r="DE184" s="2055"/>
      <c r="DF184" s="2055"/>
      <c r="DG184" s="2056"/>
      <c r="DH184" s="1564"/>
      <c r="DI184" s="1564"/>
      <c r="DJ184" s="1564"/>
      <c r="DK184" s="1564"/>
      <c r="DL184" s="1564"/>
      <c r="DM184" s="1564"/>
      <c r="DN184" s="1564"/>
      <c r="DO184" s="1564"/>
      <c r="DP184" s="1564"/>
      <c r="DQ184" s="1564"/>
      <c r="DR184" s="1584"/>
    </row>
    <row r="185" spans="1:122" s="465" customFormat="1" ht="15" customHeight="1">
      <c r="A185" s="1360"/>
      <c r="B185" s="1312"/>
      <c r="C185" s="1312"/>
      <c r="D185" s="263"/>
      <c r="E185" s="263" t="s">
        <v>1820</v>
      </c>
      <c r="F185" s="263"/>
      <c r="G185" s="263"/>
      <c r="H185" s="263"/>
      <c r="I185" s="263"/>
      <c r="J185" s="263"/>
      <c r="K185" s="263"/>
      <c r="L185" s="263"/>
      <c r="M185" s="263"/>
      <c r="N185" s="263"/>
      <c r="O185" s="263"/>
      <c r="P185" s="263"/>
      <c r="Q185" s="263"/>
      <c r="R185" s="263"/>
      <c r="S185" s="263"/>
      <c r="T185" s="263"/>
      <c r="U185" s="263"/>
      <c r="V185" s="263"/>
      <c r="W185" s="263"/>
      <c r="X185" s="263"/>
      <c r="Y185" s="263"/>
      <c r="Z185" s="263"/>
      <c r="AA185" s="263"/>
      <c r="AB185" s="263"/>
      <c r="AC185" s="263"/>
      <c r="AD185" s="263"/>
      <c r="AE185" s="263"/>
      <c r="AF185" s="263"/>
      <c r="AG185" s="263"/>
      <c r="AH185" s="263"/>
      <c r="AI185" s="263"/>
      <c r="AJ185" s="263"/>
      <c r="AK185" s="263"/>
      <c r="AL185" s="263"/>
      <c r="AM185" s="263"/>
      <c r="AN185" s="263"/>
      <c r="AO185" s="263"/>
      <c r="AP185" s="263"/>
      <c r="AQ185" s="263"/>
      <c r="AR185" s="263"/>
      <c r="AS185" s="263"/>
      <c r="AT185" s="263"/>
      <c r="AU185" s="263"/>
      <c r="AV185" s="263"/>
      <c r="AW185" s="263"/>
      <c r="AX185" s="263"/>
      <c r="AY185" s="1130"/>
      <c r="BA185" s="192">
        <f>BA184</f>
        <v>4</v>
      </c>
      <c r="BB185" s="192">
        <f>BB184</f>
        <v>6</v>
      </c>
      <c r="BC185" s="1098">
        <f>BC184</f>
        <v>3</v>
      </c>
      <c r="BD185" s="192"/>
      <c r="BE185" s="192"/>
      <c r="BF185" s="192"/>
      <c r="BG185" s="559" t="str">
        <f t="shared" ca="1" si="68"/>
        <v/>
      </c>
      <c r="BH185" s="560" t="str">
        <f t="shared" ca="1" si="69"/>
        <v/>
      </c>
      <c r="BI185" s="560" t="str">
        <f t="shared" ca="1" si="70"/>
        <v/>
      </c>
      <c r="BJ185" s="560" t="str">
        <f t="shared" ca="1" si="71"/>
        <v/>
      </c>
      <c r="BK185" s="560" t="str">
        <f t="shared" ca="1" si="72"/>
        <v/>
      </c>
      <c r="BL185" s="561" t="str">
        <f t="shared" ca="1" si="73"/>
        <v/>
      </c>
      <c r="BR185" s="226"/>
      <c r="BS185" s="226"/>
      <c r="BT185" s="226"/>
      <c r="BU185" s="226"/>
      <c r="BV185" s="226"/>
      <c r="BW185" s="226"/>
      <c r="BX185" s="226"/>
      <c r="BY185" s="226"/>
      <c r="BZ185" s="226"/>
      <c r="CA185" s="226"/>
      <c r="CB185" s="226"/>
      <c r="CC185" s="226"/>
      <c r="CD185" s="226"/>
      <c r="CE185" s="226"/>
      <c r="CF185" s="226"/>
      <c r="CG185" s="226"/>
      <c r="CH185" s="226"/>
      <c r="CI185" s="226"/>
      <c r="CJ185" s="226"/>
      <c r="CK185" s="226"/>
      <c r="CL185" s="226"/>
      <c r="CM185" s="226"/>
      <c r="CN185" s="226"/>
      <c r="CO185" s="226"/>
      <c r="CP185" s="226"/>
      <c r="CQ185" s="226"/>
      <c r="CR185" s="226"/>
      <c r="CV185" s="1528"/>
      <c r="CW185" s="1529"/>
      <c r="CX185" s="1560"/>
      <c r="CY185" s="1560"/>
      <c r="CZ185" s="1560"/>
      <c r="DA185" s="1560"/>
      <c r="DB185" s="1560"/>
      <c r="DC185" s="1560"/>
      <c r="DD185" s="1991"/>
      <c r="DE185" s="1992"/>
      <c r="DF185" s="1992"/>
      <c r="DG185" s="1993"/>
      <c r="DH185" s="1564"/>
      <c r="DI185" s="1564"/>
      <c r="DJ185" s="1564"/>
      <c r="DK185" s="1564"/>
      <c r="DL185" s="1564"/>
      <c r="DM185" s="1564"/>
      <c r="DN185" s="1564"/>
      <c r="DO185" s="1564"/>
      <c r="DP185" s="1564"/>
      <c r="DQ185" s="1564"/>
      <c r="DR185" s="1584"/>
    </row>
    <row r="186" spans="1:122" s="465" customFormat="1" ht="15" customHeight="1">
      <c r="A186" s="1090"/>
      <c r="B186" s="1091"/>
      <c r="C186" s="1091"/>
      <c r="D186" s="469"/>
      <c r="E186" s="1361" t="s">
        <v>545</v>
      </c>
      <c r="F186" s="1362"/>
      <c r="G186" s="1362"/>
      <c r="H186" s="1362"/>
      <c r="I186" s="1362"/>
      <c r="J186" s="1362"/>
      <c r="K186" s="1362"/>
      <c r="L186" s="1363"/>
      <c r="M186" s="1364" t="s">
        <v>1843</v>
      </c>
      <c r="N186" s="1365"/>
      <c r="O186" s="1365"/>
      <c r="P186" s="1365"/>
      <c r="Q186" s="1365"/>
      <c r="R186" s="1365"/>
      <c r="S186" s="1365"/>
      <c r="T186" s="1365"/>
      <c r="U186" s="1365"/>
      <c r="V186" s="1365"/>
      <c r="W186" s="1365"/>
      <c r="X186" s="1365"/>
      <c r="Y186" s="1365"/>
      <c r="Z186" s="1365"/>
      <c r="AA186" s="1365"/>
      <c r="AB186" s="1365"/>
      <c r="AC186" s="1365"/>
      <c r="AD186" s="1365"/>
      <c r="AE186" s="1365"/>
      <c r="AF186" s="1365"/>
      <c r="AG186" s="1365"/>
      <c r="AH186" s="1365"/>
      <c r="AI186" s="1365"/>
      <c r="AJ186" s="1365"/>
      <c r="AK186" s="1365"/>
      <c r="AL186" s="1365"/>
      <c r="AM186" s="1365"/>
      <c r="AN186" s="1365"/>
      <c r="AO186" s="1365"/>
      <c r="AP186" s="1365"/>
      <c r="AQ186" s="1365"/>
      <c r="AR186" s="1365"/>
      <c r="AS186" s="1365"/>
      <c r="AT186" s="1365"/>
      <c r="AU186" s="1365"/>
      <c r="AV186" s="1365"/>
      <c r="AW186" s="1365"/>
      <c r="AX186" s="1366"/>
      <c r="AY186" s="1293"/>
      <c r="AZ186" s="1089"/>
      <c r="BA186" s="1220">
        <f t="shared" ref="BA186:BC187" si="84">BA185</f>
        <v>4</v>
      </c>
      <c r="BB186" s="1220">
        <f t="shared" si="84"/>
        <v>6</v>
      </c>
      <c r="BC186" s="1220">
        <f t="shared" si="84"/>
        <v>3</v>
      </c>
      <c r="BD186" s="1089"/>
      <c r="BE186" s="1089"/>
      <c r="BF186" s="1089"/>
      <c r="BG186" s="559" t="str">
        <f t="shared" ca="1" si="68"/>
        <v/>
      </c>
      <c r="BH186" s="560" t="str">
        <f t="shared" ca="1" si="69"/>
        <v/>
      </c>
      <c r="BI186" s="560" t="str">
        <f t="shared" ca="1" si="70"/>
        <v/>
      </c>
      <c r="BJ186" s="560" t="str">
        <f t="shared" ca="1" si="71"/>
        <v/>
      </c>
      <c r="BK186" s="560" t="str">
        <f t="shared" ca="1" si="72"/>
        <v/>
      </c>
      <c r="BL186" s="561" t="str">
        <f t="shared" ca="1" si="73"/>
        <v/>
      </c>
      <c r="BQ186" s="359"/>
      <c r="BR186" s="226"/>
      <c r="BS186" s="226"/>
      <c r="BT186" s="226"/>
      <c r="BU186" s="226"/>
      <c r="BV186" s="226"/>
      <c r="BW186" s="226"/>
      <c r="BX186" s="226"/>
      <c r="BY186" s="226"/>
      <c r="BZ186" s="226"/>
      <c r="CA186" s="226"/>
      <c r="CB186" s="226"/>
      <c r="CC186" s="226"/>
      <c r="CD186" s="226"/>
      <c r="CE186" s="226"/>
      <c r="CF186" s="226"/>
      <c r="CG186" s="226"/>
      <c r="CH186" s="226"/>
      <c r="CI186" s="226"/>
      <c r="CJ186" s="226"/>
      <c r="CK186" s="226"/>
      <c r="CL186" s="226"/>
      <c r="CM186" s="226"/>
      <c r="CN186" s="226"/>
      <c r="CO186" s="226"/>
      <c r="CP186" s="226"/>
      <c r="CQ186" s="226"/>
      <c r="CR186" s="226"/>
      <c r="CV186" s="1528"/>
      <c r="CW186" s="1529"/>
      <c r="CX186" s="1560"/>
      <c r="CY186" s="1560"/>
      <c r="CZ186" s="1560"/>
      <c r="DA186" s="1560"/>
      <c r="DB186" s="1560"/>
      <c r="DC186" s="1560"/>
      <c r="DD186" s="1991"/>
      <c r="DE186" s="1992"/>
      <c r="DF186" s="1992"/>
      <c r="DG186" s="1993"/>
      <c r="DH186" s="1564"/>
      <c r="DI186" s="1564"/>
      <c r="DJ186" s="1564"/>
      <c r="DK186" s="1564"/>
      <c r="DL186" s="1564"/>
      <c r="DM186" s="1564"/>
      <c r="DN186" s="1564"/>
      <c r="DO186" s="1564"/>
      <c r="DP186" s="1564"/>
      <c r="DQ186" s="1564"/>
      <c r="DR186" s="1584"/>
    </row>
    <row r="187" spans="1:122" s="465" customFormat="1" ht="15" customHeight="1">
      <c r="A187" s="1760" t="str">
        <f>$BA187&amp;"."&amp;$BB187&amp;"."</f>
        <v>4.7.</v>
      </c>
      <c r="B187" s="1761"/>
      <c r="C187" s="1761"/>
      <c r="D187" s="685" t="s">
        <v>1852</v>
      </c>
      <c r="E187" s="377"/>
      <c r="F187" s="377"/>
      <c r="G187" s="377"/>
      <c r="H187" s="377"/>
      <c r="I187" s="377"/>
      <c r="J187" s="377"/>
      <c r="K187" s="377"/>
      <c r="L187" s="377"/>
      <c r="M187" s="377"/>
      <c r="N187" s="377"/>
      <c r="O187" s="377"/>
      <c r="P187" s="377"/>
      <c r="Q187" s="377"/>
      <c r="R187" s="377"/>
      <c r="S187" s="377"/>
      <c r="T187" s="377"/>
      <c r="U187" s="377"/>
      <c r="V187" s="377"/>
      <c r="W187" s="377"/>
      <c r="X187" s="377"/>
      <c r="Y187" s="377"/>
      <c r="Z187" s="377"/>
      <c r="AA187" s="377"/>
      <c r="AB187" s="377"/>
      <c r="AC187" s="263"/>
      <c r="AD187" s="263"/>
      <c r="AE187" s="263"/>
      <c r="AF187" s="377"/>
      <c r="AG187" s="263"/>
      <c r="AH187" s="263"/>
      <c r="AI187" s="263"/>
      <c r="AJ187" s="263"/>
      <c r="AK187" s="263"/>
      <c r="AL187" s="263"/>
      <c r="AM187" s="263"/>
      <c r="AN187" s="263"/>
      <c r="AO187" s="263"/>
      <c r="AP187" s="263"/>
      <c r="AQ187" s="263"/>
      <c r="AR187" s="263"/>
      <c r="AS187" s="263"/>
      <c r="AT187" s="263"/>
      <c r="AU187" s="263"/>
      <c r="AV187" s="263"/>
      <c r="AW187" s="263"/>
      <c r="AX187" s="263"/>
      <c r="AY187" s="223"/>
      <c r="BA187" s="192">
        <f t="shared" si="84"/>
        <v>4</v>
      </c>
      <c r="BB187" s="193">
        <f>BB186+1</f>
        <v>7</v>
      </c>
      <c r="BC187" s="1098"/>
      <c r="BD187" s="192"/>
      <c r="BE187" s="192"/>
      <c r="BF187" s="192"/>
      <c r="BG187" s="559" t="str">
        <f t="shared" ca="1" si="68"/>
        <v/>
      </c>
      <c r="BH187" s="560" t="str">
        <f t="shared" ca="1" si="69"/>
        <v/>
      </c>
      <c r="BI187" s="560" t="str">
        <f t="shared" ca="1" si="70"/>
        <v/>
      </c>
      <c r="BJ187" s="560" t="str">
        <f t="shared" ca="1" si="71"/>
        <v/>
      </c>
      <c r="BK187" s="560" t="str">
        <f t="shared" ca="1" si="72"/>
        <v/>
      </c>
      <c r="BL187" s="561" t="str">
        <f t="shared" ca="1" si="73"/>
        <v/>
      </c>
      <c r="BP187" s="359"/>
      <c r="BR187" s="226"/>
      <c r="BS187" s="226"/>
      <c r="BT187" s="226"/>
      <c r="BU187" s="226"/>
      <c r="BV187" s="226"/>
      <c r="BW187" s="226"/>
      <c r="BX187" s="226"/>
      <c r="BY187" s="226"/>
      <c r="BZ187" s="226"/>
      <c r="CA187" s="226"/>
      <c r="CB187" s="226"/>
      <c r="CC187" s="226"/>
      <c r="CD187" s="226"/>
      <c r="CE187" s="226"/>
      <c r="CF187" s="226"/>
      <c r="CG187" s="226"/>
      <c r="CH187" s="226"/>
      <c r="CI187" s="226"/>
      <c r="CJ187" s="226"/>
      <c r="CK187" s="226"/>
      <c r="CL187" s="226"/>
      <c r="CM187" s="226"/>
      <c r="CN187" s="226"/>
      <c r="CO187" s="94"/>
      <c r="CP187" s="226"/>
      <c r="CQ187" s="226"/>
      <c r="CR187" s="226"/>
      <c r="CV187" s="1528"/>
      <c r="CW187" s="1529"/>
      <c r="CX187" s="1560"/>
      <c r="CY187" s="1560"/>
      <c r="CZ187" s="1560"/>
      <c r="DA187" s="1560"/>
      <c r="DB187" s="1560"/>
      <c r="DC187" s="1560"/>
      <c r="DD187" s="1991"/>
      <c r="DE187" s="1992"/>
      <c r="DF187" s="1992"/>
      <c r="DG187" s="1993"/>
      <c r="DH187" s="1564"/>
      <c r="DI187" s="1564"/>
      <c r="DJ187" s="1564"/>
      <c r="DK187" s="1564"/>
      <c r="DL187" s="1564"/>
      <c r="DM187" s="1564"/>
      <c r="DN187" s="1564"/>
      <c r="DO187" s="1564"/>
      <c r="DP187" s="1564"/>
      <c r="DQ187" s="1564"/>
      <c r="DR187" s="1584"/>
    </row>
    <row r="188" spans="1:122" s="80" customFormat="1" ht="15" customHeight="1">
      <c r="A188" s="1360"/>
      <c r="B188" s="1312"/>
      <c r="C188" s="1312"/>
      <c r="D188" s="263" t="s">
        <v>1854</v>
      </c>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c r="AA188" s="263"/>
      <c r="AB188" s="263"/>
      <c r="AC188" s="263"/>
      <c r="AD188" s="263"/>
      <c r="AE188" s="263"/>
      <c r="AF188" s="263"/>
      <c r="AG188" s="263"/>
      <c r="AH188" s="263"/>
      <c r="AI188" s="263"/>
      <c r="AJ188" s="263"/>
      <c r="AK188" s="263"/>
      <c r="AL188" s="263"/>
      <c r="AM188" s="263"/>
      <c r="AN188" s="263"/>
      <c r="AO188" s="263"/>
      <c r="AP188" s="263"/>
      <c r="AQ188" s="263"/>
      <c r="AR188" s="263"/>
      <c r="AS188" s="263"/>
      <c r="AT188" s="263"/>
      <c r="AU188" s="263"/>
      <c r="AV188" s="263"/>
      <c r="AW188" s="263"/>
      <c r="AX188" s="263"/>
      <c r="AY188" s="1130"/>
      <c r="AZ188" s="465"/>
      <c r="BA188" s="683">
        <f t="shared" ref="BA188:BB191" si="85">BA187</f>
        <v>4</v>
      </c>
      <c r="BB188" s="683">
        <f t="shared" si="85"/>
        <v>7</v>
      </c>
      <c r="BC188" s="1098"/>
      <c r="BD188" s="192"/>
      <c r="BE188" s="192"/>
      <c r="BF188" s="192"/>
      <c r="BG188" s="559" t="str">
        <f t="shared" ca="1" si="68"/>
        <v/>
      </c>
      <c r="BH188" s="560" t="str">
        <f t="shared" ca="1" si="69"/>
        <v/>
      </c>
      <c r="BI188" s="560" t="str">
        <f t="shared" ca="1" si="70"/>
        <v/>
      </c>
      <c r="BJ188" s="560" t="str">
        <f t="shared" ca="1" si="71"/>
        <v/>
      </c>
      <c r="BK188" s="560" t="str">
        <f t="shared" ca="1" si="72"/>
        <v/>
      </c>
      <c r="BL188" s="561" t="str">
        <f t="shared" ca="1" si="73"/>
        <v/>
      </c>
      <c r="BM188" s="359"/>
      <c r="BN188" s="359"/>
      <c r="BO188" s="359"/>
      <c r="BP188" s="465"/>
      <c r="BQ188" s="465"/>
      <c r="BR188" s="226"/>
      <c r="BS188" s="226"/>
      <c r="BT188" s="226"/>
      <c r="BU188" s="226"/>
      <c r="BV188" s="226"/>
      <c r="BW188" s="226"/>
      <c r="BX188" s="226"/>
      <c r="BY188" s="226"/>
      <c r="BZ188" s="226"/>
      <c r="CA188" s="226"/>
      <c r="CB188" s="226"/>
      <c r="CC188" s="226"/>
      <c r="CD188" s="226"/>
      <c r="CE188" s="226"/>
      <c r="CF188" s="226"/>
      <c r="CG188" s="226"/>
      <c r="CH188" s="226"/>
      <c r="CI188" s="226"/>
      <c r="CJ188" s="226"/>
      <c r="CK188" s="226"/>
      <c r="CL188" s="226"/>
      <c r="CM188" s="94"/>
      <c r="CN188" s="94"/>
      <c r="CO188" s="226"/>
      <c r="CP188" s="226"/>
      <c r="CQ188" s="226"/>
      <c r="CR188" s="226"/>
      <c r="CS188" s="244"/>
      <c r="CT188" s="244"/>
      <c r="CU188" s="244"/>
      <c r="CV188" s="1528"/>
      <c r="CW188" s="1529"/>
      <c r="CX188" s="1560"/>
      <c r="CY188" s="1560"/>
      <c r="CZ188" s="1560"/>
      <c r="DA188" s="1560"/>
      <c r="DB188" s="1560"/>
      <c r="DC188" s="1560"/>
      <c r="DD188" s="1991"/>
      <c r="DE188" s="1992"/>
      <c r="DF188" s="1992"/>
      <c r="DG188" s="1993"/>
      <c r="DH188" s="1564"/>
      <c r="DI188" s="1564"/>
      <c r="DJ188" s="1564"/>
      <c r="DK188" s="1564"/>
      <c r="DL188" s="1564"/>
      <c r="DM188" s="1564"/>
      <c r="DN188" s="1564"/>
      <c r="DO188" s="1564"/>
      <c r="DP188" s="1564"/>
      <c r="DQ188" s="1564"/>
      <c r="DR188" s="1584"/>
    </row>
    <row r="189" spans="1:122" s="465" customFormat="1" ht="15" customHeight="1">
      <c r="A189" s="1760" t="str">
        <f>$BA189&amp;"."&amp;$BB189&amp;"."</f>
        <v>4.7.</v>
      </c>
      <c r="B189" s="1761"/>
      <c r="C189" s="1761"/>
      <c r="D189" s="685" t="s">
        <v>1844</v>
      </c>
      <c r="E189" s="685"/>
      <c r="F189" s="685"/>
      <c r="G189" s="676"/>
      <c r="H189" s="676"/>
      <c r="I189" s="676"/>
      <c r="J189" s="676"/>
      <c r="K189" s="676"/>
      <c r="L189" s="676"/>
      <c r="M189" s="685"/>
      <c r="N189" s="685"/>
      <c r="O189" s="685"/>
      <c r="P189" s="685"/>
      <c r="Q189" s="685"/>
      <c r="R189" s="685"/>
      <c r="S189" s="685"/>
      <c r="T189" s="685"/>
      <c r="U189" s="685"/>
      <c r="V189" s="685"/>
      <c r="W189" s="685"/>
      <c r="X189" s="685"/>
      <c r="Y189" s="685"/>
      <c r="Z189" s="685"/>
      <c r="AA189" s="685"/>
      <c r="AB189" s="685"/>
      <c r="AC189" s="685"/>
      <c r="AD189" s="685"/>
      <c r="AE189" s="685"/>
      <c r="AF189" s="685"/>
      <c r="AG189" s="685"/>
      <c r="AH189" s="685"/>
      <c r="AI189" s="685"/>
      <c r="AJ189" s="685"/>
      <c r="AK189" s="685"/>
      <c r="AL189" s="685"/>
      <c r="AM189" s="685"/>
      <c r="AN189" s="685"/>
      <c r="AO189" s="685"/>
      <c r="AP189" s="685"/>
      <c r="AQ189" s="685"/>
      <c r="AR189" s="685"/>
      <c r="AS189" s="685"/>
      <c r="AT189" s="685"/>
      <c r="AU189" s="685"/>
      <c r="AV189" s="685"/>
      <c r="AW189" s="685"/>
      <c r="AX189" s="685"/>
      <c r="AY189" s="854"/>
      <c r="AZ189" s="92"/>
      <c r="BA189" s="683">
        <f t="shared" si="85"/>
        <v>4</v>
      </c>
      <c r="BB189" s="683">
        <f t="shared" si="85"/>
        <v>7</v>
      </c>
      <c r="BC189" s="1098"/>
      <c r="BD189" s="192"/>
      <c r="BE189" s="192"/>
      <c r="BF189" s="192"/>
      <c r="BG189" s="559" t="str">
        <f t="shared" ca="1" si="68"/>
        <v/>
      </c>
      <c r="BH189" s="560" t="str">
        <f t="shared" ca="1" si="69"/>
        <v/>
      </c>
      <c r="BI189" s="560" t="str">
        <f t="shared" ca="1" si="70"/>
        <v/>
      </c>
      <c r="BJ189" s="560" t="str">
        <f t="shared" ca="1" si="71"/>
        <v/>
      </c>
      <c r="BK189" s="560" t="str">
        <f t="shared" ca="1" si="72"/>
        <v/>
      </c>
      <c r="BL189" s="561" t="str">
        <f t="shared" ca="1" si="73"/>
        <v/>
      </c>
      <c r="BR189" s="226"/>
      <c r="BS189" s="226"/>
      <c r="BT189" s="226"/>
      <c r="BU189" s="226"/>
      <c r="BV189" s="226"/>
      <c r="BW189" s="226"/>
      <c r="BX189" s="226"/>
      <c r="BY189" s="226"/>
      <c r="BZ189" s="226"/>
      <c r="CA189" s="226"/>
      <c r="CB189" s="226"/>
      <c r="CC189" s="226"/>
      <c r="CD189" s="226"/>
      <c r="CE189" s="226"/>
      <c r="CF189" s="226"/>
      <c r="CG189" s="226"/>
      <c r="CH189" s="226"/>
      <c r="CI189" s="226"/>
      <c r="CJ189" s="226"/>
      <c r="CK189" s="226"/>
      <c r="CL189" s="226"/>
      <c r="CM189" s="226"/>
      <c r="CN189" s="226"/>
      <c r="CO189" s="226"/>
      <c r="CP189" s="226"/>
      <c r="CQ189" s="226"/>
      <c r="CR189" s="226"/>
      <c r="CV189" s="1528"/>
      <c r="CW189" s="1529"/>
      <c r="CX189" s="1560"/>
      <c r="CY189" s="1560"/>
      <c r="CZ189" s="1560"/>
      <c r="DA189" s="1560"/>
      <c r="DB189" s="1560"/>
      <c r="DC189" s="1560"/>
      <c r="DD189" s="1991"/>
      <c r="DE189" s="1992"/>
      <c r="DF189" s="1992"/>
      <c r="DG189" s="1993"/>
      <c r="DH189" s="1564"/>
      <c r="DI189" s="1564"/>
      <c r="DJ189" s="1564"/>
      <c r="DK189" s="1564"/>
      <c r="DL189" s="1564"/>
      <c r="DM189" s="1564"/>
      <c r="DN189" s="1564"/>
      <c r="DO189" s="1564"/>
      <c r="DP189" s="1564"/>
      <c r="DQ189" s="1564"/>
      <c r="DR189" s="1584"/>
    </row>
    <row r="190" spans="1:122" s="465" customFormat="1" ht="15" customHeight="1">
      <c r="A190" s="1360"/>
      <c r="B190" s="1312"/>
      <c r="C190" s="1312"/>
      <c r="D190" s="263" t="s">
        <v>1845</v>
      </c>
      <c r="E190" s="469"/>
      <c r="F190" s="263"/>
      <c r="G190" s="263"/>
      <c r="H190" s="263"/>
      <c r="I190" s="263"/>
      <c r="J190" s="263"/>
      <c r="K190" s="263"/>
      <c r="L190" s="263"/>
      <c r="M190" s="263"/>
      <c r="N190" s="263"/>
      <c r="O190" s="263"/>
      <c r="P190" s="263"/>
      <c r="Q190" s="263"/>
      <c r="R190" s="263"/>
      <c r="S190" s="263"/>
      <c r="T190" s="263"/>
      <c r="U190" s="263"/>
      <c r="V190" s="263"/>
      <c r="W190" s="263"/>
      <c r="X190" s="263"/>
      <c r="Y190" s="263"/>
      <c r="Z190" s="263"/>
      <c r="AA190" s="263"/>
      <c r="AB190" s="263"/>
      <c r="AC190" s="263"/>
      <c r="AD190" s="263"/>
      <c r="AE190" s="263"/>
      <c r="AF190" s="263"/>
      <c r="AG190" s="263"/>
      <c r="AH190" s="263"/>
      <c r="AI190" s="263"/>
      <c r="AJ190" s="263"/>
      <c r="AK190" s="263"/>
      <c r="AL190" s="263"/>
      <c r="AM190" s="263"/>
      <c r="AN190" s="263"/>
      <c r="AO190" s="263"/>
      <c r="AP190" s="263"/>
      <c r="AQ190" s="263"/>
      <c r="AR190" s="263"/>
      <c r="AS190" s="263"/>
      <c r="AT190" s="263"/>
      <c r="AU190" s="263"/>
      <c r="AV190" s="263"/>
      <c r="AW190" s="263"/>
      <c r="AX190" s="263"/>
      <c r="AY190" s="1130"/>
      <c r="BA190" s="192">
        <f t="shared" si="85"/>
        <v>4</v>
      </c>
      <c r="BB190" s="192">
        <f t="shared" si="85"/>
        <v>7</v>
      </c>
      <c r="BC190" s="1098"/>
      <c r="BD190" s="192"/>
      <c r="BE190" s="192"/>
      <c r="BF190" s="192"/>
      <c r="BG190" s="559" t="str">
        <f t="shared" ca="1" si="68"/>
        <v/>
      </c>
      <c r="BH190" s="560" t="str">
        <f t="shared" ca="1" si="69"/>
        <v/>
      </c>
      <c r="BI190" s="560" t="str">
        <f t="shared" ca="1" si="70"/>
        <v/>
      </c>
      <c r="BJ190" s="560" t="str">
        <f t="shared" ca="1" si="71"/>
        <v/>
      </c>
      <c r="BK190" s="560" t="str">
        <f t="shared" ca="1" si="72"/>
        <v/>
      </c>
      <c r="BL190" s="561" t="str">
        <f t="shared" ca="1" si="73"/>
        <v/>
      </c>
      <c r="BR190" s="226"/>
      <c r="BS190" s="226"/>
      <c r="BT190" s="226"/>
      <c r="BU190" s="226"/>
      <c r="BV190" s="226"/>
      <c r="BW190" s="226"/>
      <c r="BX190" s="226"/>
      <c r="BY190" s="226"/>
      <c r="BZ190" s="226"/>
      <c r="CA190" s="226"/>
      <c r="CB190" s="226"/>
      <c r="CC190" s="226"/>
      <c r="CD190" s="226"/>
      <c r="CE190" s="226"/>
      <c r="CF190" s="226"/>
      <c r="CG190" s="226"/>
      <c r="CH190" s="226"/>
      <c r="CI190" s="226"/>
      <c r="CJ190" s="226"/>
      <c r="CK190" s="226"/>
      <c r="CL190" s="226"/>
      <c r="CM190" s="226"/>
      <c r="CN190" s="226"/>
      <c r="CO190" s="226"/>
      <c r="CP190" s="226"/>
      <c r="CQ190" s="226"/>
      <c r="CR190" s="226"/>
      <c r="CV190" s="1528"/>
      <c r="CW190" s="1529"/>
      <c r="CX190" s="1560"/>
      <c r="CY190" s="1560"/>
      <c r="CZ190" s="1560"/>
      <c r="DA190" s="1560"/>
      <c r="DB190" s="1560"/>
      <c r="DC190" s="1560"/>
      <c r="DD190" s="1991"/>
      <c r="DE190" s="1992"/>
      <c r="DF190" s="1992"/>
      <c r="DG190" s="1993"/>
      <c r="DH190" s="1564"/>
      <c r="DI190" s="1564"/>
      <c r="DJ190" s="1564"/>
      <c r="DK190" s="1564"/>
      <c r="DL190" s="1564"/>
      <c r="DM190" s="1564"/>
      <c r="DN190" s="1564"/>
      <c r="DO190" s="1564"/>
      <c r="DP190" s="1564"/>
      <c r="DQ190" s="1564"/>
      <c r="DR190" s="1584"/>
    </row>
    <row r="191" spans="1:122" s="465" customFormat="1" ht="15" customHeight="1">
      <c r="A191" s="1760" t="str">
        <f>$BA191&amp;"."&amp;$BB191&amp;"."&amp;$BC191&amp;"."</f>
        <v>4.7.1.</v>
      </c>
      <c r="B191" s="1761"/>
      <c r="C191" s="1761"/>
      <c r="D191" s="1761"/>
      <c r="E191" s="685" t="s">
        <v>1818</v>
      </c>
      <c r="F191" s="676"/>
      <c r="G191" s="676"/>
      <c r="H191" s="676"/>
      <c r="I191" s="676"/>
      <c r="J191" s="676"/>
      <c r="K191" s="676"/>
      <c r="L191" s="685"/>
      <c r="M191" s="685"/>
      <c r="N191" s="685"/>
      <c r="O191" s="685"/>
      <c r="P191" s="685"/>
      <c r="Q191" s="685"/>
      <c r="R191" s="685"/>
      <c r="S191" s="685"/>
      <c r="T191" s="685"/>
      <c r="U191" s="685"/>
      <c r="V191" s="685"/>
      <c r="W191" s="685"/>
      <c r="X191" s="685"/>
      <c r="Y191" s="685"/>
      <c r="Z191" s="685"/>
      <c r="AA191" s="685"/>
      <c r="AB191" s="685"/>
      <c r="AC191" s="685"/>
      <c r="AD191" s="685"/>
      <c r="AE191" s="685"/>
      <c r="AF191" s="685"/>
      <c r="AG191" s="685"/>
      <c r="AH191" s="685"/>
      <c r="AI191" s="685"/>
      <c r="AJ191" s="685"/>
      <c r="AK191" s="685"/>
      <c r="AL191" s="685"/>
      <c r="AM191" s="685"/>
      <c r="AN191" s="685"/>
      <c r="AO191" s="685"/>
      <c r="AP191" s="685"/>
      <c r="AQ191" s="685"/>
      <c r="AR191" s="685"/>
      <c r="AS191" s="685"/>
      <c r="AT191" s="685"/>
      <c r="AU191" s="685"/>
      <c r="AV191" s="685"/>
      <c r="AW191" s="685"/>
      <c r="AX191" s="685"/>
      <c r="AY191" s="854"/>
      <c r="AZ191" s="92"/>
      <c r="BA191" s="683">
        <f t="shared" si="85"/>
        <v>4</v>
      </c>
      <c r="BB191" s="683">
        <f t="shared" si="85"/>
        <v>7</v>
      </c>
      <c r="BC191" s="193">
        <f>BC190+1</f>
        <v>1</v>
      </c>
      <c r="BD191" s="1098"/>
      <c r="BE191" s="87"/>
      <c r="BF191" s="92"/>
      <c r="BG191" s="559" t="str">
        <f t="shared" ca="1" si="68"/>
        <v/>
      </c>
      <c r="BH191" s="560" t="str">
        <f t="shared" ca="1" si="69"/>
        <v/>
      </c>
      <c r="BI191" s="560" t="str">
        <f t="shared" ca="1" si="70"/>
        <v/>
      </c>
      <c r="BJ191" s="560" t="str">
        <f t="shared" ca="1" si="71"/>
        <v/>
      </c>
      <c r="BK191" s="560" t="str">
        <f t="shared" ca="1" si="72"/>
        <v/>
      </c>
      <c r="BL191" s="561" t="str">
        <f t="shared" ca="1" si="73"/>
        <v/>
      </c>
      <c r="BQ191" s="359"/>
      <c r="BR191" s="226"/>
      <c r="BS191" s="226"/>
      <c r="BT191" s="226"/>
      <c r="BU191" s="226"/>
      <c r="BV191" s="226"/>
      <c r="BW191" s="226"/>
      <c r="BX191" s="226"/>
      <c r="BY191" s="226"/>
      <c r="BZ191" s="226"/>
      <c r="CA191" s="226"/>
      <c r="CB191" s="226"/>
      <c r="CC191" s="226"/>
      <c r="CD191" s="226"/>
      <c r="CE191" s="226"/>
      <c r="CF191" s="226"/>
      <c r="CG191" s="226"/>
      <c r="CH191" s="226"/>
      <c r="CI191" s="226"/>
      <c r="CJ191" s="226"/>
      <c r="CK191" s="226"/>
      <c r="CL191" s="226"/>
      <c r="CM191" s="226"/>
      <c r="CN191" s="226"/>
      <c r="CO191" s="226"/>
      <c r="CP191" s="226"/>
      <c r="CQ191" s="226"/>
      <c r="CR191" s="226"/>
      <c r="CV191" s="1528"/>
      <c r="CW191" s="1529"/>
      <c r="CX191" s="1560"/>
      <c r="CY191" s="1560"/>
      <c r="CZ191" s="1560"/>
      <c r="DA191" s="1560"/>
      <c r="DB191" s="1560"/>
      <c r="DC191" s="1560"/>
      <c r="DD191" s="1991"/>
      <c r="DE191" s="1992"/>
      <c r="DF191" s="1992"/>
      <c r="DG191" s="1993"/>
      <c r="DH191" s="1564"/>
      <c r="DI191" s="1564"/>
      <c r="DJ191" s="1564"/>
      <c r="DK191" s="1564"/>
      <c r="DL191" s="1564"/>
      <c r="DM191" s="1564"/>
      <c r="DN191" s="1564"/>
      <c r="DO191" s="1564"/>
      <c r="DP191" s="1564"/>
      <c r="DQ191" s="1564"/>
      <c r="DR191" s="1584"/>
    </row>
    <row r="192" spans="1:122" s="465" customFormat="1" ht="15" customHeight="1">
      <c r="A192" s="1360"/>
      <c r="B192" s="1312"/>
      <c r="C192" s="1312"/>
      <c r="D192" s="263"/>
      <c r="E192" s="263" t="s">
        <v>1841</v>
      </c>
      <c r="F192" s="263"/>
      <c r="G192" s="263"/>
      <c r="H192" s="263"/>
      <c r="I192" s="263"/>
      <c r="J192" s="263"/>
      <c r="K192" s="263"/>
      <c r="L192" s="263"/>
      <c r="M192" s="263"/>
      <c r="N192" s="263"/>
      <c r="O192" s="263"/>
      <c r="P192" s="263"/>
      <c r="Q192" s="263"/>
      <c r="R192" s="263"/>
      <c r="S192" s="263"/>
      <c r="T192" s="263"/>
      <c r="U192" s="263"/>
      <c r="V192" s="263"/>
      <c r="W192" s="263"/>
      <c r="X192" s="263"/>
      <c r="Y192" s="263"/>
      <c r="Z192" s="263"/>
      <c r="AA192" s="263"/>
      <c r="AB192" s="263"/>
      <c r="AC192" s="263"/>
      <c r="AD192" s="263"/>
      <c r="AE192" s="263"/>
      <c r="AF192" s="263"/>
      <c r="AG192" s="263"/>
      <c r="AH192" s="263"/>
      <c r="AI192" s="263"/>
      <c r="AJ192" s="263"/>
      <c r="AK192" s="263"/>
      <c r="AL192" s="263"/>
      <c r="AM192" s="263"/>
      <c r="AN192" s="263"/>
      <c r="AO192" s="263"/>
      <c r="AP192" s="263"/>
      <c r="AQ192" s="263"/>
      <c r="AR192" s="263"/>
      <c r="AS192" s="263"/>
      <c r="AT192" s="263"/>
      <c r="AU192" s="263"/>
      <c r="AV192" s="263"/>
      <c r="AW192" s="263"/>
      <c r="AX192" s="263"/>
      <c r="AY192" s="1130"/>
      <c r="BA192" s="192">
        <f t="shared" ref="BA192:BC195" si="86">BA191</f>
        <v>4</v>
      </c>
      <c r="BB192" s="192">
        <f t="shared" si="86"/>
        <v>7</v>
      </c>
      <c r="BC192" s="192">
        <f t="shared" si="86"/>
        <v>1</v>
      </c>
      <c r="BD192" s="1098"/>
      <c r="BE192" s="192"/>
      <c r="BF192" s="192"/>
      <c r="BG192" s="559" t="str">
        <f t="shared" ca="1" si="68"/>
        <v/>
      </c>
      <c r="BH192" s="560" t="str">
        <f t="shared" ca="1" si="69"/>
        <v/>
      </c>
      <c r="BI192" s="560" t="str">
        <f t="shared" ca="1" si="70"/>
        <v/>
      </c>
      <c r="BJ192" s="560" t="str">
        <f t="shared" ca="1" si="71"/>
        <v/>
      </c>
      <c r="BK192" s="560" t="str">
        <f t="shared" ca="1" si="72"/>
        <v/>
      </c>
      <c r="BL192" s="561" t="str">
        <f t="shared" ca="1" si="73"/>
        <v/>
      </c>
      <c r="BP192" s="359"/>
      <c r="BR192" s="226"/>
      <c r="BS192" s="226"/>
      <c r="BT192" s="226"/>
      <c r="BU192" s="226"/>
      <c r="BV192" s="226"/>
      <c r="BW192" s="226"/>
      <c r="BX192" s="226"/>
      <c r="BY192" s="226"/>
      <c r="BZ192" s="226"/>
      <c r="CA192" s="226"/>
      <c r="CB192" s="226"/>
      <c r="CC192" s="226"/>
      <c r="CD192" s="226"/>
      <c r="CE192" s="226"/>
      <c r="CF192" s="226"/>
      <c r="CG192" s="226"/>
      <c r="CH192" s="226"/>
      <c r="CI192" s="226"/>
      <c r="CJ192" s="226"/>
      <c r="CK192" s="226"/>
      <c r="CL192" s="226"/>
      <c r="CM192" s="226"/>
      <c r="CN192" s="226"/>
      <c r="CO192" s="226"/>
      <c r="CP192" s="226"/>
      <c r="CQ192" s="226"/>
      <c r="CR192" s="226"/>
      <c r="CV192" s="1528"/>
      <c r="CW192" s="1529"/>
      <c r="CX192" s="1560"/>
      <c r="CY192" s="1560"/>
      <c r="CZ192" s="1560"/>
      <c r="DA192" s="1560"/>
      <c r="DB192" s="1560"/>
      <c r="DC192" s="1560"/>
      <c r="DD192" s="1991"/>
      <c r="DE192" s="1992"/>
      <c r="DF192" s="1992"/>
      <c r="DG192" s="1993"/>
      <c r="DH192" s="1564"/>
      <c r="DI192" s="1564"/>
      <c r="DJ192" s="1564"/>
      <c r="DK192" s="1564"/>
      <c r="DL192" s="1564"/>
      <c r="DM192" s="1564"/>
      <c r="DN192" s="1564"/>
      <c r="DO192" s="1564"/>
      <c r="DP192" s="1564"/>
      <c r="DQ192" s="1564"/>
      <c r="DR192" s="1584"/>
    </row>
    <row r="193" spans="1:122" s="80" customFormat="1" ht="15" customHeight="1">
      <c r="A193" s="1760" t="str">
        <f>$BA193&amp;"."&amp;$BB193&amp;"."&amp;$BC193&amp;"."</f>
        <v>4.7.2.</v>
      </c>
      <c r="B193" s="1761"/>
      <c r="C193" s="1761"/>
      <c r="D193" s="1761"/>
      <c r="E193" s="685" t="s">
        <v>552</v>
      </c>
      <c r="F193" s="676"/>
      <c r="G193" s="676"/>
      <c r="H193" s="676"/>
      <c r="I193" s="676"/>
      <c r="J193" s="676"/>
      <c r="K193" s="676"/>
      <c r="L193" s="685"/>
      <c r="M193" s="685"/>
      <c r="N193" s="685"/>
      <c r="O193" s="685"/>
      <c r="P193" s="685"/>
      <c r="Q193" s="685"/>
      <c r="R193" s="685"/>
      <c r="S193" s="685"/>
      <c r="T193" s="685"/>
      <c r="U193" s="685"/>
      <c r="V193" s="685"/>
      <c r="W193" s="685"/>
      <c r="X193" s="685"/>
      <c r="Y193" s="685"/>
      <c r="Z193" s="685"/>
      <c r="AA193" s="685"/>
      <c r="AB193" s="685"/>
      <c r="AC193" s="685"/>
      <c r="AD193" s="685"/>
      <c r="AE193" s="685"/>
      <c r="AF193" s="685"/>
      <c r="AG193" s="685"/>
      <c r="AH193" s="685"/>
      <c r="AI193" s="685"/>
      <c r="AJ193" s="685"/>
      <c r="AK193" s="685"/>
      <c r="AL193" s="685"/>
      <c r="AM193" s="685"/>
      <c r="AN193" s="685"/>
      <c r="AO193" s="685"/>
      <c r="AP193" s="685"/>
      <c r="AQ193" s="685"/>
      <c r="AR193" s="685"/>
      <c r="AS193" s="685"/>
      <c r="AT193" s="685"/>
      <c r="AU193" s="685"/>
      <c r="AV193" s="685"/>
      <c r="AW193" s="685"/>
      <c r="AX193" s="685"/>
      <c r="AY193" s="854"/>
      <c r="AZ193" s="92"/>
      <c r="BA193" s="683">
        <f t="shared" si="86"/>
        <v>4</v>
      </c>
      <c r="BB193" s="683">
        <f>BB192</f>
        <v>7</v>
      </c>
      <c r="BC193" s="193">
        <f>BC192+1</f>
        <v>2</v>
      </c>
      <c r="BD193" s="1098"/>
      <c r="BE193" s="87"/>
      <c r="BF193" s="92"/>
      <c r="BG193" s="559" t="str">
        <f t="shared" ca="1" si="68"/>
        <v/>
      </c>
      <c r="BH193" s="560" t="str">
        <f t="shared" ca="1" si="69"/>
        <v/>
      </c>
      <c r="BI193" s="560" t="str">
        <f t="shared" ca="1" si="70"/>
        <v/>
      </c>
      <c r="BJ193" s="560" t="str">
        <f t="shared" ca="1" si="71"/>
        <v/>
      </c>
      <c r="BK193" s="560" t="str">
        <f t="shared" ca="1" si="72"/>
        <v/>
      </c>
      <c r="BL193" s="561" t="str">
        <f t="shared" ca="1" si="73"/>
        <v/>
      </c>
      <c r="BM193" s="359"/>
      <c r="BN193" s="359"/>
      <c r="BO193" s="359"/>
      <c r="BP193" s="465"/>
      <c r="BQ193" s="465"/>
      <c r="BR193" s="226"/>
      <c r="BS193" s="226"/>
      <c r="BT193" s="226"/>
      <c r="BU193" s="226"/>
      <c r="BV193" s="226"/>
      <c r="BW193" s="226"/>
      <c r="BX193" s="226"/>
      <c r="BY193" s="226"/>
      <c r="BZ193" s="226"/>
      <c r="CA193" s="226"/>
      <c r="CB193" s="226"/>
      <c r="CC193" s="226"/>
      <c r="CD193" s="226"/>
      <c r="CE193" s="226"/>
      <c r="CF193" s="226"/>
      <c r="CG193" s="226"/>
      <c r="CH193" s="226"/>
      <c r="CI193" s="226"/>
      <c r="CJ193" s="226"/>
      <c r="CK193" s="226"/>
      <c r="CL193" s="465"/>
      <c r="CM193" s="226"/>
      <c r="CN193" s="226"/>
      <c r="CO193" s="226"/>
      <c r="CP193" s="94"/>
      <c r="CQ193" s="226"/>
      <c r="CR193" s="226"/>
      <c r="CS193" s="244"/>
      <c r="CT193" s="244"/>
      <c r="CU193" s="244"/>
      <c r="CV193" s="1528" t="s">
        <v>2291</v>
      </c>
      <c r="CW193" s="1529"/>
      <c r="CX193" s="1560"/>
      <c r="CY193" s="1560"/>
      <c r="CZ193" s="1560"/>
      <c r="DA193" s="1560"/>
      <c r="DB193" s="1560"/>
      <c r="DC193" s="1560"/>
      <c r="DD193" s="2054">
        <v>44644</v>
      </c>
      <c r="DE193" s="2055"/>
      <c r="DF193" s="2055"/>
      <c r="DG193" s="2056"/>
      <c r="DH193" s="1564"/>
      <c r="DI193" s="1564"/>
      <c r="DJ193" s="1564"/>
      <c r="DK193" s="1564"/>
      <c r="DL193" s="1564"/>
      <c r="DM193" s="1564"/>
      <c r="DN193" s="1564"/>
      <c r="DO193" s="1564"/>
      <c r="DP193" s="1564"/>
      <c r="DQ193" s="1564"/>
      <c r="DR193" s="1584"/>
    </row>
    <row r="194" spans="1:122" s="465" customFormat="1" ht="15" customHeight="1">
      <c r="A194" s="1360"/>
      <c r="B194" s="1312"/>
      <c r="C194" s="1312"/>
      <c r="D194" s="263"/>
      <c r="E194" s="263" t="s">
        <v>1813</v>
      </c>
      <c r="F194" s="263"/>
      <c r="G194" s="263"/>
      <c r="H194" s="263"/>
      <c r="I194" s="263"/>
      <c r="J194" s="263"/>
      <c r="K194" s="263"/>
      <c r="L194" s="263"/>
      <c r="M194" s="263"/>
      <c r="N194" s="263"/>
      <c r="O194" s="263"/>
      <c r="P194" s="263"/>
      <c r="Q194" s="263"/>
      <c r="R194" s="263"/>
      <c r="S194" s="263"/>
      <c r="T194" s="263"/>
      <c r="U194" s="263"/>
      <c r="V194" s="263"/>
      <c r="W194" s="263"/>
      <c r="X194" s="263"/>
      <c r="Y194" s="263"/>
      <c r="Z194" s="263"/>
      <c r="AA194" s="263"/>
      <c r="AB194" s="263"/>
      <c r="AC194" s="263"/>
      <c r="AD194" s="263"/>
      <c r="AE194" s="263"/>
      <c r="AF194" s="263"/>
      <c r="AG194" s="263"/>
      <c r="AH194" s="263"/>
      <c r="AI194" s="263"/>
      <c r="AJ194" s="263"/>
      <c r="AK194" s="263"/>
      <c r="AL194" s="263"/>
      <c r="AM194" s="263"/>
      <c r="AN194" s="263"/>
      <c r="AO194" s="263"/>
      <c r="AP194" s="263"/>
      <c r="AQ194" s="263"/>
      <c r="AR194" s="263"/>
      <c r="AS194" s="263"/>
      <c r="AT194" s="263"/>
      <c r="AU194" s="263"/>
      <c r="AV194" s="263"/>
      <c r="AW194" s="263"/>
      <c r="AX194" s="263"/>
      <c r="AY194" s="1130"/>
      <c r="BA194" s="192">
        <f t="shared" si="86"/>
        <v>4</v>
      </c>
      <c r="BB194" s="192">
        <f t="shared" si="86"/>
        <v>7</v>
      </c>
      <c r="BC194" s="1098">
        <f t="shared" si="86"/>
        <v>2</v>
      </c>
      <c r="BD194" s="1098"/>
      <c r="BE194" s="192"/>
      <c r="BF194" s="192"/>
      <c r="BG194" s="559" t="str">
        <f t="shared" ca="1" si="68"/>
        <v/>
      </c>
      <c r="BH194" s="560" t="str">
        <f t="shared" ca="1" si="69"/>
        <v/>
      </c>
      <c r="BI194" s="560" t="str">
        <f t="shared" ca="1" si="70"/>
        <v/>
      </c>
      <c r="BJ194" s="560" t="str">
        <f t="shared" ca="1" si="71"/>
        <v/>
      </c>
      <c r="BK194" s="560" t="str">
        <f t="shared" ca="1" si="72"/>
        <v/>
      </c>
      <c r="BL194" s="561" t="str">
        <f t="shared" ca="1" si="73"/>
        <v/>
      </c>
      <c r="BR194" s="226"/>
      <c r="BS194" s="226"/>
      <c r="BT194" s="226"/>
      <c r="BU194" s="226"/>
      <c r="BV194" s="226"/>
      <c r="BW194" s="226"/>
      <c r="BX194" s="226"/>
      <c r="BY194" s="226"/>
      <c r="BZ194" s="226"/>
      <c r="CA194" s="226"/>
      <c r="CB194" s="226"/>
      <c r="CC194" s="226"/>
      <c r="CD194" s="226"/>
      <c r="CE194" s="226"/>
      <c r="CF194" s="226"/>
      <c r="CG194" s="226"/>
      <c r="CH194" s="226"/>
      <c r="CI194" s="226"/>
      <c r="CJ194" s="226"/>
      <c r="CK194" s="226"/>
      <c r="CM194" s="226"/>
      <c r="CN194" s="226"/>
      <c r="CO194" s="226"/>
      <c r="CP194" s="226"/>
      <c r="CQ194" s="226"/>
      <c r="CR194" s="226"/>
      <c r="CV194" s="1528"/>
      <c r="CW194" s="1529"/>
      <c r="CX194" s="1560"/>
      <c r="CY194" s="1560"/>
      <c r="CZ194" s="1560"/>
      <c r="DA194" s="1560"/>
      <c r="DB194" s="1560"/>
      <c r="DC194" s="1560"/>
      <c r="DD194" s="1991"/>
      <c r="DE194" s="1992"/>
      <c r="DF194" s="1992"/>
      <c r="DG194" s="1993"/>
      <c r="DH194" s="1564"/>
      <c r="DI194" s="1564"/>
      <c r="DJ194" s="1564"/>
      <c r="DK194" s="1564"/>
      <c r="DL194" s="1564"/>
      <c r="DM194" s="1564"/>
      <c r="DN194" s="1564"/>
      <c r="DO194" s="1564"/>
      <c r="DP194" s="1564"/>
      <c r="DQ194" s="1564"/>
      <c r="DR194" s="1584"/>
    </row>
    <row r="195" spans="1:122" s="465" customFormat="1" ht="15" customHeight="1">
      <c r="A195" s="1090"/>
      <c r="B195" s="1091"/>
      <c r="C195" s="1091"/>
      <c r="D195" s="469"/>
      <c r="E195" s="978" t="s">
        <v>103</v>
      </c>
      <c r="F195" s="979"/>
      <c r="G195" s="979"/>
      <c r="H195" s="979"/>
      <c r="I195" s="979"/>
      <c r="J195" s="979"/>
      <c r="K195" s="979"/>
      <c r="L195" s="980"/>
      <c r="M195" s="1290" t="s">
        <v>558</v>
      </c>
      <c r="N195" s="1291"/>
      <c r="O195" s="266" t="str">
        <f>"("&amp;VLOOKUP(M195,[1]processing_log!$B$37:$Y$105,4,FALSE)&amp;" - "&amp;VLOOKUP(M195,[1]processing_log!$B$37:$Y$105,21,FALSE)&amp;VLOOKUP(M195,[1]processing_log!$B$37:$Y$105,24,FALSE)&amp;")"</f>
        <v>(処理 - 終了)</v>
      </c>
      <c r="P195" s="1291"/>
      <c r="Q195" s="1291"/>
      <c r="R195" s="1291"/>
      <c r="S195" s="1291"/>
      <c r="T195" s="1291"/>
      <c r="U195" s="1291"/>
      <c r="V195" s="1291"/>
      <c r="W195" s="1291"/>
      <c r="X195" s="1291"/>
      <c r="Y195" s="1291"/>
      <c r="Z195" s="1291"/>
      <c r="AA195" s="1291"/>
      <c r="AB195" s="1291"/>
      <c r="AC195" s="1291"/>
      <c r="AD195" s="1291"/>
      <c r="AE195" s="1291"/>
      <c r="AF195" s="1291"/>
      <c r="AG195" s="1291"/>
      <c r="AH195" s="1291"/>
      <c r="AI195" s="1291"/>
      <c r="AJ195" s="1291"/>
      <c r="AK195" s="1291"/>
      <c r="AL195" s="1291"/>
      <c r="AM195" s="1291"/>
      <c r="AN195" s="1291"/>
      <c r="AO195" s="1291"/>
      <c r="AP195" s="1291"/>
      <c r="AQ195" s="1291"/>
      <c r="AR195" s="1291"/>
      <c r="AS195" s="1291"/>
      <c r="AT195" s="1291"/>
      <c r="AU195" s="1291"/>
      <c r="AV195" s="1291"/>
      <c r="AW195" s="1291"/>
      <c r="AX195" s="1292"/>
      <c r="AY195" s="1293"/>
      <c r="AZ195" s="1089"/>
      <c r="BA195" s="1220">
        <f t="shared" si="86"/>
        <v>4</v>
      </c>
      <c r="BB195" s="1220">
        <f t="shared" si="86"/>
        <v>7</v>
      </c>
      <c r="BC195" s="1220">
        <f t="shared" si="86"/>
        <v>2</v>
      </c>
      <c r="BD195" s="1098"/>
      <c r="BE195" s="1089"/>
      <c r="BF195" s="1089"/>
      <c r="BG195" s="559" t="str">
        <f t="shared" ca="1" si="68"/>
        <v/>
      </c>
      <c r="BH195" s="560" t="str">
        <f t="shared" ca="1" si="69"/>
        <v/>
      </c>
      <c r="BI195" s="560" t="str">
        <f t="shared" ca="1" si="70"/>
        <v/>
      </c>
      <c r="BJ195" s="560" t="str">
        <f t="shared" ca="1" si="71"/>
        <v/>
      </c>
      <c r="BK195" s="560" t="str">
        <f t="shared" ca="1" si="72"/>
        <v/>
      </c>
      <c r="BL195" s="561" t="str">
        <f t="shared" ca="1" si="73"/>
        <v/>
      </c>
      <c r="BR195" s="226"/>
      <c r="BS195" s="226"/>
      <c r="BT195" s="226"/>
      <c r="BU195" s="226"/>
      <c r="BV195" s="226"/>
      <c r="BW195" s="226"/>
      <c r="BX195" s="226"/>
      <c r="BY195" s="226"/>
      <c r="BZ195" s="226"/>
      <c r="CA195" s="226"/>
      <c r="CB195" s="226"/>
      <c r="CC195" s="226"/>
      <c r="CD195" s="226"/>
      <c r="CE195" s="226"/>
      <c r="CF195" s="226"/>
      <c r="CG195" s="226"/>
      <c r="CH195" s="226"/>
      <c r="CI195" s="226"/>
      <c r="CJ195" s="226"/>
      <c r="CK195" s="226"/>
      <c r="CM195" s="226"/>
      <c r="CN195" s="226"/>
      <c r="CO195" s="226"/>
      <c r="CP195" s="226"/>
      <c r="CQ195" s="226"/>
      <c r="CR195" s="226"/>
      <c r="CV195" s="1528"/>
      <c r="CW195" s="1529"/>
      <c r="CX195" s="1560"/>
      <c r="CY195" s="1560"/>
      <c r="CZ195" s="1560"/>
      <c r="DA195" s="1560"/>
      <c r="DB195" s="1560"/>
      <c r="DC195" s="1560"/>
      <c r="DD195" s="1991"/>
      <c r="DE195" s="1992"/>
      <c r="DF195" s="1992"/>
      <c r="DG195" s="1993"/>
      <c r="DH195" s="1564"/>
      <c r="DI195" s="1564"/>
      <c r="DJ195" s="1564"/>
      <c r="DK195" s="1564"/>
      <c r="DL195" s="1564"/>
      <c r="DM195" s="1564"/>
      <c r="DN195" s="1564"/>
      <c r="DO195" s="1564"/>
      <c r="DP195" s="1564"/>
      <c r="DQ195" s="1564"/>
      <c r="DR195" s="1584"/>
    </row>
    <row r="196" spans="1:122" s="465" customFormat="1" ht="15" customHeight="1">
      <c r="A196" s="1090"/>
      <c r="B196" s="1091"/>
      <c r="C196" s="1091"/>
      <c r="D196" s="469"/>
      <c r="E196" s="984" t="s">
        <v>104</v>
      </c>
      <c r="F196" s="985"/>
      <c r="G196" s="985"/>
      <c r="H196" s="985"/>
      <c r="I196" s="985"/>
      <c r="J196" s="985"/>
      <c r="K196" s="985"/>
      <c r="L196" s="986"/>
      <c r="M196" s="1294" t="s">
        <v>1846</v>
      </c>
      <c r="N196" s="1295"/>
      <c r="O196" s="1295"/>
      <c r="P196" s="1295"/>
      <c r="Q196" s="1295"/>
      <c r="R196" s="1295"/>
      <c r="S196" s="1295"/>
      <c r="T196" s="1295"/>
      <c r="U196" s="1295"/>
      <c r="V196" s="1295"/>
      <c r="W196" s="1295"/>
      <c r="X196" s="1295"/>
      <c r="Y196" s="1295"/>
      <c r="Z196" s="1295"/>
      <c r="AA196" s="1295"/>
      <c r="AB196" s="1295"/>
      <c r="AC196" s="1295"/>
      <c r="AD196" s="1295"/>
      <c r="AE196" s="1295"/>
      <c r="AF196" s="1295"/>
      <c r="AG196" s="1295"/>
      <c r="AH196" s="1295"/>
      <c r="AI196" s="1295"/>
      <c r="AJ196" s="1295"/>
      <c r="AK196" s="1295"/>
      <c r="AL196" s="1295"/>
      <c r="AM196" s="1295"/>
      <c r="AN196" s="1295"/>
      <c r="AO196" s="1295"/>
      <c r="AP196" s="1295"/>
      <c r="AQ196" s="1295"/>
      <c r="AR196" s="1295"/>
      <c r="AS196" s="1295"/>
      <c r="AT196" s="1295"/>
      <c r="AU196" s="1295"/>
      <c r="AV196" s="1295"/>
      <c r="AW196" s="1295"/>
      <c r="AX196" s="1296"/>
      <c r="AY196" s="1293"/>
      <c r="AZ196" s="1089"/>
      <c r="BA196" s="1220">
        <f>BA195</f>
        <v>4</v>
      </c>
      <c r="BB196" s="1220">
        <f>BB195</f>
        <v>7</v>
      </c>
      <c r="BC196" s="1220">
        <f>BC195</f>
        <v>2</v>
      </c>
      <c r="BD196" s="1098"/>
      <c r="BE196" s="1089"/>
      <c r="BF196" s="1089"/>
      <c r="BG196" s="559" t="str">
        <f t="shared" ca="1" si="68"/>
        <v/>
      </c>
      <c r="BH196" s="560" t="str">
        <f t="shared" ca="1" si="69"/>
        <v/>
      </c>
      <c r="BI196" s="560" t="str">
        <f t="shared" ca="1" si="70"/>
        <v/>
      </c>
      <c r="BJ196" s="560" t="str">
        <f t="shared" ca="1" si="71"/>
        <v/>
      </c>
      <c r="BK196" s="560" t="str">
        <f t="shared" ca="1" si="72"/>
        <v/>
      </c>
      <c r="BL196" s="561" t="str">
        <f t="shared" ca="1" si="73"/>
        <v/>
      </c>
      <c r="BQ196" s="359"/>
      <c r="BR196" s="226"/>
      <c r="BS196" s="226"/>
      <c r="BT196" s="226"/>
      <c r="BU196" s="226"/>
      <c r="BV196" s="226"/>
      <c r="BW196" s="226"/>
      <c r="BX196" s="226"/>
      <c r="BY196" s="226"/>
      <c r="BZ196" s="226"/>
      <c r="CA196" s="226"/>
      <c r="CB196" s="226"/>
      <c r="CC196" s="226"/>
      <c r="CD196" s="226"/>
      <c r="CE196" s="226"/>
      <c r="CF196" s="226"/>
      <c r="CG196" s="226"/>
      <c r="CH196" s="226"/>
      <c r="CI196" s="226"/>
      <c r="CJ196" s="226"/>
      <c r="CK196" s="226"/>
      <c r="CM196" s="226"/>
      <c r="CN196" s="226"/>
      <c r="CO196" s="226"/>
      <c r="CP196" s="226"/>
      <c r="CQ196" s="226"/>
      <c r="CR196" s="226"/>
      <c r="CV196" s="1528"/>
      <c r="CW196" s="1529"/>
      <c r="CX196" s="1560"/>
      <c r="CY196" s="1560"/>
      <c r="CZ196" s="1560"/>
      <c r="DA196" s="1560"/>
      <c r="DB196" s="1560"/>
      <c r="DC196" s="1560"/>
      <c r="DD196" s="1991"/>
      <c r="DE196" s="1992"/>
      <c r="DF196" s="1992"/>
      <c r="DG196" s="1993"/>
      <c r="DH196" s="1564"/>
      <c r="DI196" s="1564"/>
      <c r="DJ196" s="1564"/>
      <c r="DK196" s="1564"/>
      <c r="DL196" s="1564"/>
      <c r="DM196" s="1564"/>
      <c r="DN196" s="1564"/>
      <c r="DO196" s="1564"/>
      <c r="DP196" s="1564"/>
      <c r="DQ196" s="1564"/>
      <c r="DR196" s="1584"/>
    </row>
    <row r="197" spans="1:122" s="465" customFormat="1" ht="15" customHeight="1">
      <c r="A197" s="1760" t="str">
        <f>$BA197&amp;"."&amp;$BB197&amp;"."&amp;$BC197&amp;"."</f>
        <v>4.7.3.</v>
      </c>
      <c r="B197" s="1761"/>
      <c r="C197" s="1761"/>
      <c r="D197" s="1761"/>
      <c r="E197" s="685" t="s">
        <v>1819</v>
      </c>
      <c r="F197" s="676"/>
      <c r="G197" s="676"/>
      <c r="H197" s="676"/>
      <c r="I197" s="676"/>
      <c r="J197" s="676"/>
      <c r="K197" s="676"/>
      <c r="L197" s="685"/>
      <c r="M197" s="685"/>
      <c r="N197" s="685"/>
      <c r="O197" s="685"/>
      <c r="P197" s="685"/>
      <c r="Q197" s="685"/>
      <c r="R197" s="685"/>
      <c r="S197" s="685"/>
      <c r="T197" s="685"/>
      <c r="U197" s="685"/>
      <c r="V197" s="685"/>
      <c r="W197" s="685"/>
      <c r="X197" s="685"/>
      <c r="Y197" s="685"/>
      <c r="Z197" s="685"/>
      <c r="AA197" s="685"/>
      <c r="AB197" s="685"/>
      <c r="AC197" s="685"/>
      <c r="AD197" s="685"/>
      <c r="AE197" s="685"/>
      <c r="AF197" s="685"/>
      <c r="AG197" s="685"/>
      <c r="AH197" s="685"/>
      <c r="AI197" s="685"/>
      <c r="AJ197" s="685"/>
      <c r="AK197" s="685"/>
      <c r="AL197" s="685"/>
      <c r="AM197" s="685"/>
      <c r="AN197" s="685"/>
      <c r="AO197" s="685"/>
      <c r="AP197" s="685"/>
      <c r="AQ197" s="685"/>
      <c r="AR197" s="685"/>
      <c r="AS197" s="685"/>
      <c r="AT197" s="685"/>
      <c r="AU197" s="685"/>
      <c r="AV197" s="685"/>
      <c r="AW197" s="685"/>
      <c r="AX197" s="685"/>
      <c r="AY197" s="854"/>
      <c r="AZ197" s="92"/>
      <c r="BA197" s="683">
        <f t="shared" ref="BA197:BC199" si="87">BA196</f>
        <v>4</v>
      </c>
      <c r="BB197" s="683">
        <f t="shared" si="87"/>
        <v>7</v>
      </c>
      <c r="BC197" s="193">
        <f>BC196+1</f>
        <v>3</v>
      </c>
      <c r="BD197" s="1098"/>
      <c r="BE197" s="87"/>
      <c r="BF197" s="92"/>
      <c r="BG197" s="559" t="str">
        <f t="shared" ca="1" si="68"/>
        <v/>
      </c>
      <c r="BH197" s="560" t="str">
        <f t="shared" ca="1" si="69"/>
        <v/>
      </c>
      <c r="BI197" s="560" t="str">
        <f t="shared" ca="1" si="70"/>
        <v/>
      </c>
      <c r="BJ197" s="560" t="str">
        <f t="shared" ca="1" si="71"/>
        <v/>
      </c>
      <c r="BK197" s="560" t="str">
        <f t="shared" ca="1" si="72"/>
        <v/>
      </c>
      <c r="BL197" s="561" t="str">
        <f t="shared" ca="1" si="73"/>
        <v/>
      </c>
      <c r="BP197" s="359"/>
      <c r="BR197" s="226"/>
      <c r="BS197" s="226"/>
      <c r="BT197" s="226"/>
      <c r="BU197" s="226"/>
      <c r="BV197" s="226"/>
      <c r="BW197" s="226"/>
      <c r="BX197" s="226"/>
      <c r="BY197" s="226"/>
      <c r="BZ197" s="226"/>
      <c r="CA197" s="226"/>
      <c r="CB197" s="226"/>
      <c r="CC197" s="226"/>
      <c r="CD197" s="226"/>
      <c r="CE197" s="226"/>
      <c r="CF197" s="226"/>
      <c r="CG197" s="226"/>
      <c r="CH197" s="226"/>
      <c r="CI197" s="226"/>
      <c r="CJ197" s="226"/>
      <c r="CK197" s="226"/>
      <c r="CL197" s="226"/>
      <c r="CM197" s="226"/>
      <c r="CN197" s="226"/>
      <c r="CO197" s="226"/>
      <c r="CP197" s="226"/>
      <c r="CQ197" s="226"/>
      <c r="CR197" s="226"/>
      <c r="CV197" s="1528" t="s">
        <v>2291</v>
      </c>
      <c r="CW197" s="1529"/>
      <c r="CX197" s="1560"/>
      <c r="CY197" s="1560"/>
      <c r="CZ197" s="1560"/>
      <c r="DA197" s="1560"/>
      <c r="DB197" s="1560"/>
      <c r="DC197" s="1560"/>
      <c r="DD197" s="2054">
        <v>44644</v>
      </c>
      <c r="DE197" s="2055"/>
      <c r="DF197" s="2055"/>
      <c r="DG197" s="2056"/>
      <c r="DH197" s="1564"/>
      <c r="DI197" s="1564"/>
      <c r="DJ197" s="1564"/>
      <c r="DK197" s="1564"/>
      <c r="DL197" s="1564"/>
      <c r="DM197" s="1564"/>
      <c r="DN197" s="1564"/>
      <c r="DO197" s="1564"/>
      <c r="DP197" s="1564"/>
      <c r="DQ197" s="1564"/>
      <c r="DR197" s="1584"/>
    </row>
    <row r="198" spans="1:122" s="80" customFormat="1" ht="15" customHeight="1">
      <c r="A198" s="1360"/>
      <c r="B198" s="1312"/>
      <c r="C198" s="1312"/>
      <c r="D198" s="263"/>
      <c r="E198" s="263" t="s">
        <v>1820</v>
      </c>
      <c r="F198" s="263"/>
      <c r="G198" s="263"/>
      <c r="H198" s="263"/>
      <c r="I198" s="263"/>
      <c r="J198" s="263"/>
      <c r="K198" s="263"/>
      <c r="L198" s="263"/>
      <c r="M198" s="263"/>
      <c r="N198" s="263"/>
      <c r="O198" s="263"/>
      <c r="P198" s="263"/>
      <c r="Q198" s="263"/>
      <c r="R198" s="263"/>
      <c r="S198" s="263"/>
      <c r="T198" s="263"/>
      <c r="U198" s="263"/>
      <c r="V198" s="263"/>
      <c r="W198" s="263"/>
      <c r="X198" s="263"/>
      <c r="Y198" s="263"/>
      <c r="Z198" s="263"/>
      <c r="AA198" s="263"/>
      <c r="AB198" s="263"/>
      <c r="AC198" s="263"/>
      <c r="AD198" s="263"/>
      <c r="AE198" s="263"/>
      <c r="AF198" s="263"/>
      <c r="AG198" s="263"/>
      <c r="AH198" s="263"/>
      <c r="AI198" s="263"/>
      <c r="AJ198" s="263"/>
      <c r="AK198" s="263"/>
      <c r="AL198" s="263"/>
      <c r="AM198" s="263"/>
      <c r="AN198" s="263"/>
      <c r="AO198" s="263"/>
      <c r="AP198" s="263"/>
      <c r="AQ198" s="263"/>
      <c r="AR198" s="263"/>
      <c r="AS198" s="263"/>
      <c r="AT198" s="263"/>
      <c r="AU198" s="263"/>
      <c r="AV198" s="263"/>
      <c r="AW198" s="263"/>
      <c r="AX198" s="263"/>
      <c r="AY198" s="1130"/>
      <c r="AZ198" s="465"/>
      <c r="BA198" s="192">
        <f>BA197</f>
        <v>4</v>
      </c>
      <c r="BB198" s="192">
        <f t="shared" si="87"/>
        <v>7</v>
      </c>
      <c r="BC198" s="1098">
        <f t="shared" si="87"/>
        <v>3</v>
      </c>
      <c r="BD198" s="1098"/>
      <c r="BE198" s="192"/>
      <c r="BF198" s="192"/>
      <c r="BG198" s="559" t="str">
        <f t="shared" ca="1" si="68"/>
        <v/>
      </c>
      <c r="BH198" s="560" t="str">
        <f t="shared" ca="1" si="69"/>
        <v/>
      </c>
      <c r="BI198" s="560" t="str">
        <f t="shared" ca="1" si="70"/>
        <v/>
      </c>
      <c r="BJ198" s="560" t="str">
        <f t="shared" ca="1" si="71"/>
        <v/>
      </c>
      <c r="BK198" s="560" t="str">
        <f t="shared" ca="1" si="72"/>
        <v/>
      </c>
      <c r="BL198" s="561" t="str">
        <f t="shared" ca="1" si="73"/>
        <v/>
      </c>
      <c r="BM198" s="359"/>
      <c r="BN198" s="359"/>
      <c r="BO198" s="359"/>
      <c r="BP198" s="465"/>
      <c r="BQ198" s="465"/>
      <c r="BR198" s="226"/>
      <c r="BS198" s="226"/>
      <c r="BT198" s="226"/>
      <c r="BU198" s="226"/>
      <c r="BV198" s="226"/>
      <c r="BW198" s="226"/>
      <c r="BX198" s="226"/>
      <c r="BY198" s="226"/>
      <c r="BZ198" s="226"/>
      <c r="CA198" s="226"/>
      <c r="CB198" s="226"/>
      <c r="CC198" s="226"/>
      <c r="CD198" s="226"/>
      <c r="CE198" s="226"/>
      <c r="CF198" s="226"/>
      <c r="CG198" s="226"/>
      <c r="CH198" s="226"/>
      <c r="CI198" s="226"/>
      <c r="CJ198" s="226"/>
      <c r="CK198" s="226"/>
      <c r="CL198" s="226"/>
      <c r="CM198" s="226"/>
      <c r="CN198" s="226"/>
      <c r="CO198" s="226"/>
      <c r="CP198" s="226"/>
      <c r="CQ198" s="226"/>
      <c r="CR198" s="226"/>
      <c r="CS198" s="244"/>
      <c r="CT198" s="244"/>
      <c r="CU198" s="244"/>
      <c r="CV198" s="1528"/>
      <c r="CW198" s="1529"/>
      <c r="CX198" s="1560"/>
      <c r="CY198" s="1560"/>
      <c r="CZ198" s="1560"/>
      <c r="DA198" s="1560"/>
      <c r="DB198" s="1560"/>
      <c r="DC198" s="1560"/>
      <c r="DD198" s="1991"/>
      <c r="DE198" s="1992"/>
      <c r="DF198" s="1992"/>
      <c r="DG198" s="1993"/>
      <c r="DH198" s="1564"/>
      <c r="DI198" s="1564"/>
      <c r="DJ198" s="1564"/>
      <c r="DK198" s="1564"/>
      <c r="DL198" s="1564"/>
      <c r="DM198" s="1564"/>
      <c r="DN198" s="1564"/>
      <c r="DO198" s="1564"/>
      <c r="DP198" s="1564"/>
      <c r="DQ198" s="1564"/>
      <c r="DR198" s="1584"/>
    </row>
    <row r="199" spans="1:122" s="465" customFormat="1" ht="15" customHeight="1">
      <c r="A199" s="1090"/>
      <c r="B199" s="1091"/>
      <c r="C199" s="1091"/>
      <c r="D199" s="469"/>
      <c r="E199" s="1361" t="s">
        <v>545</v>
      </c>
      <c r="F199" s="1362"/>
      <c r="G199" s="1362"/>
      <c r="H199" s="1362"/>
      <c r="I199" s="1362"/>
      <c r="J199" s="1362"/>
      <c r="K199" s="1362"/>
      <c r="L199" s="1363"/>
      <c r="M199" s="1367" t="s">
        <v>1847</v>
      </c>
      <c r="N199" s="1365"/>
      <c r="O199" s="464"/>
      <c r="P199" s="1365"/>
      <c r="Q199" s="1365"/>
      <c r="R199" s="1365"/>
      <c r="S199" s="1365"/>
      <c r="T199" s="1365"/>
      <c r="U199" s="1365"/>
      <c r="V199" s="1365"/>
      <c r="W199" s="1365"/>
      <c r="X199" s="1365"/>
      <c r="Y199" s="1365"/>
      <c r="Z199" s="1365"/>
      <c r="AA199" s="1365"/>
      <c r="AB199" s="1365"/>
      <c r="AC199" s="1365"/>
      <c r="AD199" s="1365"/>
      <c r="AE199" s="1365"/>
      <c r="AF199" s="1365"/>
      <c r="AG199" s="1365"/>
      <c r="AH199" s="1365"/>
      <c r="AI199" s="1365"/>
      <c r="AJ199" s="1365"/>
      <c r="AK199" s="1365"/>
      <c r="AL199" s="1365"/>
      <c r="AM199" s="1365"/>
      <c r="AN199" s="1365"/>
      <c r="AO199" s="1365"/>
      <c r="AP199" s="1365"/>
      <c r="AQ199" s="1365"/>
      <c r="AR199" s="1365"/>
      <c r="AS199" s="1365"/>
      <c r="AT199" s="1365"/>
      <c r="AU199" s="1365"/>
      <c r="AV199" s="1365"/>
      <c r="AW199" s="1365"/>
      <c r="AX199" s="1366"/>
      <c r="AY199" s="1293"/>
      <c r="AZ199" s="1089"/>
      <c r="BA199" s="1220">
        <f>BA198</f>
        <v>4</v>
      </c>
      <c r="BB199" s="1220">
        <f t="shared" si="87"/>
        <v>7</v>
      </c>
      <c r="BC199" s="1220">
        <f t="shared" si="87"/>
        <v>3</v>
      </c>
      <c r="BD199" s="1098"/>
      <c r="BE199" s="1089"/>
      <c r="BF199" s="1089"/>
      <c r="BG199" s="559" t="str">
        <f t="shared" ca="1" si="68"/>
        <v/>
      </c>
      <c r="BH199" s="560" t="str">
        <f t="shared" ca="1" si="69"/>
        <v/>
      </c>
      <c r="BI199" s="560" t="str">
        <f t="shared" ca="1" si="70"/>
        <v/>
      </c>
      <c r="BJ199" s="560" t="str">
        <f t="shared" ca="1" si="71"/>
        <v/>
      </c>
      <c r="BK199" s="560" t="str">
        <f t="shared" ca="1" si="72"/>
        <v/>
      </c>
      <c r="BL199" s="561" t="str">
        <f t="shared" ca="1" si="73"/>
        <v/>
      </c>
      <c r="CI199" s="226"/>
      <c r="CJ199" s="226"/>
      <c r="CK199" s="226"/>
      <c r="CL199" s="226"/>
      <c r="CM199" s="226"/>
      <c r="CN199" s="226"/>
      <c r="CO199" s="226"/>
      <c r="CP199" s="226"/>
      <c r="CQ199" s="226"/>
      <c r="CR199" s="226"/>
      <c r="CV199" s="1528"/>
      <c r="CW199" s="1529"/>
      <c r="CX199" s="1560"/>
      <c r="CY199" s="1560"/>
      <c r="CZ199" s="1560"/>
      <c r="DA199" s="1560"/>
      <c r="DB199" s="1560"/>
      <c r="DC199" s="1560"/>
      <c r="DD199" s="1991"/>
      <c r="DE199" s="1992"/>
      <c r="DF199" s="1992"/>
      <c r="DG199" s="1993"/>
      <c r="DH199" s="1564"/>
      <c r="DI199" s="1564"/>
      <c r="DJ199" s="1564"/>
      <c r="DK199" s="1564"/>
      <c r="DL199" s="1564"/>
      <c r="DM199" s="1564"/>
      <c r="DN199" s="1564"/>
      <c r="DO199" s="1564"/>
      <c r="DP199" s="1564"/>
      <c r="DQ199" s="1564"/>
      <c r="DR199" s="1584"/>
    </row>
    <row r="200" spans="1:122" s="465" customFormat="1" ht="15" customHeight="1">
      <c r="A200" s="1760" t="str">
        <f>$BA200&amp;"."&amp;$BB200&amp;"."</f>
        <v>4.8.</v>
      </c>
      <c r="B200" s="1761"/>
      <c r="C200" s="1761"/>
      <c r="D200" s="685" t="s">
        <v>1853</v>
      </c>
      <c r="E200" s="685"/>
      <c r="F200" s="685"/>
      <c r="G200" s="676"/>
      <c r="H200" s="676"/>
      <c r="I200" s="676"/>
      <c r="J200" s="676"/>
      <c r="K200" s="676"/>
      <c r="L200" s="676"/>
      <c r="M200" s="685"/>
      <c r="N200" s="685"/>
      <c r="O200" s="685"/>
      <c r="P200" s="685"/>
      <c r="Q200" s="685"/>
      <c r="R200" s="685"/>
      <c r="S200" s="685"/>
      <c r="T200" s="685"/>
      <c r="U200" s="685"/>
      <c r="V200" s="685"/>
      <c r="W200" s="685"/>
      <c r="X200" s="685"/>
      <c r="Y200" s="685"/>
      <c r="Z200" s="685"/>
      <c r="AA200" s="685"/>
      <c r="AB200" s="685"/>
      <c r="AC200" s="685"/>
      <c r="AD200" s="685"/>
      <c r="AE200" s="685"/>
      <c r="AF200" s="685"/>
      <c r="AG200" s="685"/>
      <c r="AH200" s="685"/>
      <c r="AI200" s="685"/>
      <c r="AJ200" s="685"/>
      <c r="AK200" s="685"/>
      <c r="AL200" s="685"/>
      <c r="AM200" s="685"/>
      <c r="AN200" s="685"/>
      <c r="AO200" s="685"/>
      <c r="AP200" s="685"/>
      <c r="AQ200" s="685"/>
      <c r="AR200" s="685"/>
      <c r="AS200" s="685"/>
      <c r="AT200" s="685"/>
      <c r="AU200" s="685"/>
      <c r="AV200" s="685"/>
      <c r="AW200" s="685"/>
      <c r="AX200" s="685"/>
      <c r="AY200" s="854"/>
      <c r="AZ200" s="92"/>
      <c r="BA200" s="683">
        <f>BA199</f>
        <v>4</v>
      </c>
      <c r="BB200" s="193">
        <f>BB199+1</f>
        <v>8</v>
      </c>
      <c r="BC200" s="192"/>
      <c r="BD200" s="192"/>
      <c r="BE200" s="192"/>
      <c r="BF200" s="192"/>
      <c r="BG200" s="559" t="str">
        <f t="shared" ca="1" si="68"/>
        <v/>
      </c>
      <c r="BH200" s="560" t="str">
        <f t="shared" ca="1" si="69"/>
        <v/>
      </c>
      <c r="BI200" s="560" t="str">
        <f t="shared" ca="1" si="70"/>
        <v/>
      </c>
      <c r="BJ200" s="560" t="str">
        <f t="shared" ca="1" si="71"/>
        <v/>
      </c>
      <c r="BK200" s="560" t="str">
        <f t="shared" ca="1" si="72"/>
        <v/>
      </c>
      <c r="BL200" s="561" t="str">
        <f t="shared" ca="1" si="73"/>
        <v/>
      </c>
      <c r="CI200" s="226"/>
      <c r="CJ200" s="226"/>
      <c r="CK200" s="226"/>
      <c r="CL200" s="226"/>
      <c r="CM200" s="226"/>
      <c r="CN200" s="226"/>
      <c r="CO200" s="226"/>
      <c r="CP200" s="226"/>
      <c r="CQ200" s="226"/>
      <c r="CR200" s="226"/>
      <c r="CV200" s="1528"/>
      <c r="CW200" s="1529"/>
      <c r="CX200" s="1560"/>
      <c r="CY200" s="1560"/>
      <c r="CZ200" s="1560"/>
      <c r="DA200" s="1560"/>
      <c r="DB200" s="1560"/>
      <c r="DC200" s="1560"/>
      <c r="DD200" s="1991"/>
      <c r="DE200" s="1992"/>
      <c r="DF200" s="1992"/>
      <c r="DG200" s="1993"/>
      <c r="DH200" s="1564"/>
      <c r="DI200" s="1564"/>
      <c r="DJ200" s="1564"/>
      <c r="DK200" s="1564"/>
      <c r="DL200" s="1564"/>
      <c r="DM200" s="1564"/>
      <c r="DN200" s="1564"/>
      <c r="DO200" s="1564"/>
      <c r="DP200" s="1564"/>
      <c r="DQ200" s="1564"/>
      <c r="DR200" s="1584"/>
    </row>
    <row r="201" spans="1:122" s="465" customFormat="1" ht="15" customHeight="1">
      <c r="A201" s="1760" t="str">
        <f>$BA201&amp;"."&amp;$BB201&amp;"."&amp;$BC201&amp;"."</f>
        <v>4.8.1.</v>
      </c>
      <c r="B201" s="1761"/>
      <c r="C201" s="1761"/>
      <c r="D201" s="1761"/>
      <c r="E201" s="685" t="s">
        <v>1822</v>
      </c>
      <c r="F201" s="676"/>
      <c r="G201" s="676"/>
      <c r="H201" s="676"/>
      <c r="I201" s="676"/>
      <c r="J201" s="676"/>
      <c r="K201" s="676"/>
      <c r="L201" s="685"/>
      <c r="M201" s="685"/>
      <c r="N201" s="685"/>
      <c r="O201" s="685"/>
      <c r="P201" s="685"/>
      <c r="Q201" s="685"/>
      <c r="R201" s="685"/>
      <c r="S201" s="685"/>
      <c r="T201" s="685"/>
      <c r="U201" s="685"/>
      <c r="V201" s="685"/>
      <c r="W201" s="685"/>
      <c r="X201" s="685"/>
      <c r="Y201" s="685"/>
      <c r="Z201" s="685"/>
      <c r="AA201" s="685"/>
      <c r="AB201" s="685"/>
      <c r="AC201" s="685"/>
      <c r="AD201" s="685"/>
      <c r="AE201" s="685"/>
      <c r="AF201" s="685"/>
      <c r="AG201" s="685"/>
      <c r="AH201" s="685"/>
      <c r="AI201" s="685"/>
      <c r="AJ201" s="685"/>
      <c r="AK201" s="685"/>
      <c r="AL201" s="685"/>
      <c r="AM201" s="685"/>
      <c r="AN201" s="685"/>
      <c r="AO201" s="685"/>
      <c r="AP201" s="685"/>
      <c r="AQ201" s="685"/>
      <c r="AR201" s="685"/>
      <c r="AS201" s="685"/>
      <c r="AT201" s="685"/>
      <c r="AU201" s="685"/>
      <c r="AV201" s="685"/>
      <c r="AW201" s="685"/>
      <c r="AX201" s="685"/>
      <c r="AY201" s="854"/>
      <c r="AZ201" s="92"/>
      <c r="BA201" s="683">
        <f t="shared" ref="BA201:BB211" si="88">BA200</f>
        <v>4</v>
      </c>
      <c r="BB201" s="683">
        <f t="shared" si="88"/>
        <v>8</v>
      </c>
      <c r="BC201" s="193">
        <f>BC200+1</f>
        <v>1</v>
      </c>
      <c r="BD201" s="192"/>
      <c r="BE201" s="192"/>
      <c r="BF201" s="192"/>
      <c r="BG201" s="559" t="str">
        <f t="shared" ca="1" si="68"/>
        <v/>
      </c>
      <c r="BH201" s="560" t="str">
        <f t="shared" ca="1" si="69"/>
        <v/>
      </c>
      <c r="BI201" s="560" t="str">
        <f t="shared" ca="1" si="70"/>
        <v/>
      </c>
      <c r="BJ201" s="560" t="str">
        <f t="shared" ca="1" si="71"/>
        <v/>
      </c>
      <c r="BK201" s="560" t="str">
        <f t="shared" ca="1" si="72"/>
        <v/>
      </c>
      <c r="BL201" s="561" t="str">
        <f t="shared" ca="1" si="73"/>
        <v/>
      </c>
      <c r="CI201" s="226"/>
      <c r="CJ201" s="226"/>
      <c r="CK201" s="226"/>
      <c r="CL201" s="226"/>
      <c r="CM201" s="226"/>
      <c r="CN201" s="226"/>
      <c r="CO201" s="226"/>
      <c r="CP201" s="226"/>
      <c r="CQ201" s="226"/>
      <c r="CR201" s="226"/>
      <c r="CV201" s="1528" t="s">
        <v>2291</v>
      </c>
      <c r="CW201" s="1529"/>
      <c r="CX201" s="1560"/>
      <c r="CY201" s="1560"/>
      <c r="CZ201" s="1560"/>
      <c r="DA201" s="1560"/>
      <c r="DB201" s="1560"/>
      <c r="DC201" s="1560"/>
      <c r="DD201" s="2054">
        <v>44644</v>
      </c>
      <c r="DE201" s="2055"/>
      <c r="DF201" s="2055"/>
      <c r="DG201" s="2056"/>
      <c r="DH201" s="1564"/>
      <c r="DI201" s="1564"/>
      <c r="DJ201" s="1564"/>
      <c r="DK201" s="1564"/>
      <c r="DL201" s="1564"/>
      <c r="DM201" s="1564"/>
      <c r="DN201" s="1564"/>
      <c r="DO201" s="1564"/>
      <c r="DP201" s="1564"/>
      <c r="DQ201" s="1564"/>
      <c r="DR201" s="1584"/>
    </row>
    <row r="202" spans="1:122" s="465" customFormat="1" ht="15" customHeight="1">
      <c r="A202" s="1360"/>
      <c r="B202" s="1312"/>
      <c r="C202" s="1312"/>
      <c r="D202" s="263"/>
      <c r="E202" s="263" t="s">
        <v>1823</v>
      </c>
      <c r="F202" s="263"/>
      <c r="G202" s="263"/>
      <c r="H202" s="263"/>
      <c r="I202" s="263"/>
      <c r="J202" s="263"/>
      <c r="K202" s="263"/>
      <c r="L202" s="263"/>
      <c r="M202" s="263"/>
      <c r="N202" s="263"/>
      <c r="O202" s="263"/>
      <c r="P202" s="263"/>
      <c r="Q202" s="263"/>
      <c r="R202" s="263"/>
      <c r="S202" s="263"/>
      <c r="T202" s="263"/>
      <c r="U202" s="263"/>
      <c r="V202" s="263"/>
      <c r="W202" s="263"/>
      <c r="X202" s="263"/>
      <c r="Y202" s="263"/>
      <c r="Z202" s="263"/>
      <c r="AA202" s="263"/>
      <c r="AB202" s="263"/>
      <c r="AC202" s="263"/>
      <c r="AD202" s="263"/>
      <c r="AE202" s="263"/>
      <c r="AF202" s="263"/>
      <c r="AG202" s="263"/>
      <c r="AH202" s="263"/>
      <c r="AI202" s="263"/>
      <c r="AJ202" s="263"/>
      <c r="AK202" s="263"/>
      <c r="AL202" s="263"/>
      <c r="AM202" s="263"/>
      <c r="AN202" s="263"/>
      <c r="AO202" s="263"/>
      <c r="AP202" s="263"/>
      <c r="AQ202" s="263"/>
      <c r="AR202" s="263"/>
      <c r="AS202" s="263"/>
      <c r="AT202" s="263"/>
      <c r="AU202" s="263"/>
      <c r="AV202" s="263"/>
      <c r="AW202" s="263"/>
      <c r="AX202" s="263"/>
      <c r="AY202" s="1130"/>
      <c r="BA202" s="192">
        <f t="shared" si="88"/>
        <v>4</v>
      </c>
      <c r="BB202" s="192">
        <f t="shared" si="88"/>
        <v>8</v>
      </c>
      <c r="BC202" s="192">
        <f t="shared" ref="BC202:BC209" si="89">BC201</f>
        <v>1</v>
      </c>
      <c r="BD202" s="192"/>
      <c r="BE202" s="192"/>
      <c r="BF202" s="192"/>
      <c r="BG202" s="559" t="str">
        <f t="shared" ca="1" si="68"/>
        <v/>
      </c>
      <c r="BH202" s="560" t="str">
        <f t="shared" ca="1" si="69"/>
        <v/>
      </c>
      <c r="BI202" s="560" t="str">
        <f t="shared" ca="1" si="70"/>
        <v/>
      </c>
      <c r="BJ202" s="560" t="str">
        <f t="shared" ca="1" si="71"/>
        <v/>
      </c>
      <c r="BK202" s="560" t="str">
        <f t="shared" ca="1" si="72"/>
        <v/>
      </c>
      <c r="BL202" s="561" t="str">
        <f t="shared" ca="1" si="73"/>
        <v/>
      </c>
      <c r="BQ202" s="359"/>
      <c r="CI202" s="226"/>
      <c r="CJ202" s="226"/>
      <c r="CK202" s="226"/>
      <c r="CL202" s="226"/>
      <c r="CM202" s="226"/>
      <c r="CN202" s="226"/>
      <c r="CO202" s="226"/>
      <c r="CP202" s="226"/>
      <c r="CQ202" s="226"/>
      <c r="CR202" s="226"/>
      <c r="CV202" s="1528"/>
      <c r="CW202" s="1529"/>
      <c r="CX202" s="1560"/>
      <c r="CY202" s="1560"/>
      <c r="CZ202" s="1560"/>
      <c r="DA202" s="1560"/>
      <c r="DB202" s="1560"/>
      <c r="DC202" s="1560"/>
      <c r="DD202" s="1991"/>
      <c r="DE202" s="1992"/>
      <c r="DF202" s="1992"/>
      <c r="DG202" s="1993"/>
      <c r="DH202" s="1564"/>
      <c r="DI202" s="1564"/>
      <c r="DJ202" s="1564"/>
      <c r="DK202" s="1564"/>
      <c r="DL202" s="1564"/>
      <c r="DM202" s="1564"/>
      <c r="DN202" s="1564"/>
      <c r="DO202" s="1564"/>
      <c r="DP202" s="1564"/>
      <c r="DQ202" s="1564"/>
      <c r="DR202" s="1584"/>
    </row>
    <row r="203" spans="1:122" s="80" customFormat="1" ht="15" customHeight="1">
      <c r="A203" s="1360"/>
      <c r="B203" s="1312"/>
      <c r="C203" s="1312"/>
      <c r="D203" s="469"/>
      <c r="E203" s="845" t="s">
        <v>265</v>
      </c>
      <c r="F203" s="846"/>
      <c r="G203" s="846"/>
      <c r="H203" s="846"/>
      <c r="I203" s="846"/>
      <c r="J203" s="846"/>
      <c r="K203" s="846"/>
      <c r="L203" s="847"/>
      <c r="M203" s="1321" t="s">
        <v>964</v>
      </c>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c r="AJ203" s="266"/>
      <c r="AK203" s="266"/>
      <c r="AL203" s="266"/>
      <c r="AM203" s="266"/>
      <c r="AN203" s="266"/>
      <c r="AO203" s="266"/>
      <c r="AP203" s="266"/>
      <c r="AQ203" s="266"/>
      <c r="AR203" s="266"/>
      <c r="AS203" s="266"/>
      <c r="AT203" s="266"/>
      <c r="AU203" s="266"/>
      <c r="AV203" s="266"/>
      <c r="AW203" s="266"/>
      <c r="AX203" s="267"/>
      <c r="AY203" s="1130"/>
      <c r="AZ203" s="465"/>
      <c r="BA203" s="192">
        <f t="shared" si="88"/>
        <v>4</v>
      </c>
      <c r="BB203" s="192">
        <f t="shared" si="88"/>
        <v>8</v>
      </c>
      <c r="BC203" s="192">
        <f t="shared" si="89"/>
        <v>1</v>
      </c>
      <c r="BD203" s="192"/>
      <c r="BE203" s="192"/>
      <c r="BF203" s="192"/>
      <c r="BG203" s="559" t="str">
        <f t="shared" ca="1" si="68"/>
        <v/>
      </c>
      <c r="BH203" s="560" t="str">
        <f t="shared" ca="1" si="69"/>
        <v/>
      </c>
      <c r="BI203" s="560" t="str">
        <f t="shared" ca="1" si="70"/>
        <v/>
      </c>
      <c r="BJ203" s="560" t="str">
        <f t="shared" ca="1" si="71"/>
        <v/>
      </c>
      <c r="BK203" s="560" t="str">
        <f t="shared" ca="1" si="72"/>
        <v/>
      </c>
      <c r="BL203" s="561" t="str">
        <f t="shared" ca="1" si="73"/>
        <v/>
      </c>
      <c r="BM203" s="359"/>
      <c r="BN203" s="359"/>
      <c r="BO203" s="359"/>
      <c r="BP203" s="359"/>
      <c r="BQ203" s="359"/>
      <c r="BR203" s="465"/>
      <c r="BS203" s="465"/>
      <c r="BT203" s="465"/>
      <c r="BU203" s="465"/>
      <c r="BV203" s="465"/>
      <c r="BW203" s="465"/>
      <c r="BX203" s="465"/>
      <c r="BY203" s="465"/>
      <c r="BZ203" s="465"/>
      <c r="CA203" s="465"/>
      <c r="CB203" s="465"/>
      <c r="CC203" s="465"/>
      <c r="CD203" s="465"/>
      <c r="CE203" s="465"/>
      <c r="CF203" s="465"/>
      <c r="CG203" s="465"/>
      <c r="CH203" s="465"/>
      <c r="CI203" s="226"/>
      <c r="CJ203" s="226"/>
      <c r="CK203" s="226"/>
      <c r="CL203" s="226"/>
      <c r="CM203" s="226"/>
      <c r="CN203" s="226"/>
      <c r="CO203" s="226"/>
      <c r="CP203" s="226"/>
      <c r="CQ203" s="226"/>
      <c r="CR203" s="226"/>
      <c r="CS203" s="465"/>
      <c r="CT203" s="465"/>
      <c r="CU203" s="465"/>
      <c r="CV203" s="1528"/>
      <c r="CW203" s="1529"/>
      <c r="CX203" s="1560"/>
      <c r="CY203" s="1560"/>
      <c r="CZ203" s="1560"/>
      <c r="DA203" s="1560"/>
      <c r="DB203" s="1560"/>
      <c r="DC203" s="1560"/>
      <c r="DD203" s="1991"/>
      <c r="DE203" s="1992"/>
      <c r="DF203" s="1992"/>
      <c r="DG203" s="1993"/>
      <c r="DH203" s="1564"/>
      <c r="DI203" s="1564"/>
      <c r="DJ203" s="1564"/>
      <c r="DK203" s="1564"/>
      <c r="DL203" s="1564"/>
      <c r="DM203" s="1564"/>
      <c r="DN203" s="1564"/>
      <c r="DO203" s="1564"/>
      <c r="DP203" s="1564"/>
      <c r="DQ203" s="1564"/>
      <c r="DR203" s="1584"/>
    </row>
    <row r="204" spans="1:122" s="465" customFormat="1" ht="15" customHeight="1">
      <c r="A204" s="1360"/>
      <c r="B204" s="1312"/>
      <c r="C204" s="1312"/>
      <c r="D204" s="469"/>
      <c r="E204" s="848" t="s">
        <v>1735</v>
      </c>
      <c r="F204" s="849"/>
      <c r="G204" s="849"/>
      <c r="H204" s="849"/>
      <c r="I204" s="849"/>
      <c r="J204" s="849"/>
      <c r="K204" s="849"/>
      <c r="L204" s="850"/>
      <c r="M204" s="268" t="s">
        <v>1855</v>
      </c>
      <c r="N204" s="269"/>
      <c r="O204" s="269"/>
      <c r="P204" s="269"/>
      <c r="Q204" s="269"/>
      <c r="R204" s="269"/>
      <c r="S204" s="269"/>
      <c r="T204" s="269"/>
      <c r="U204" s="269"/>
      <c r="V204" s="269"/>
      <c r="W204" s="269"/>
      <c r="X204" s="269"/>
      <c r="Y204" s="269"/>
      <c r="Z204" s="269"/>
      <c r="AA204" s="269"/>
      <c r="AB204" s="269"/>
      <c r="AC204" s="269"/>
      <c r="AD204" s="269"/>
      <c r="AE204" s="269"/>
      <c r="AF204" s="269"/>
      <c r="AG204" s="269"/>
      <c r="AH204" s="269"/>
      <c r="AI204" s="269"/>
      <c r="AJ204" s="269"/>
      <c r="AK204" s="269"/>
      <c r="AL204" s="269"/>
      <c r="AM204" s="269"/>
      <c r="AN204" s="269"/>
      <c r="AO204" s="269"/>
      <c r="AP204" s="269"/>
      <c r="AQ204" s="269"/>
      <c r="AR204" s="269"/>
      <c r="AS204" s="269"/>
      <c r="AT204" s="269"/>
      <c r="AU204" s="269"/>
      <c r="AV204" s="269"/>
      <c r="AW204" s="269"/>
      <c r="AX204" s="270"/>
      <c r="AY204" s="1130"/>
      <c r="BA204" s="192">
        <f t="shared" si="88"/>
        <v>4</v>
      </c>
      <c r="BB204" s="192">
        <f t="shared" si="88"/>
        <v>8</v>
      </c>
      <c r="BC204" s="192">
        <f t="shared" si="89"/>
        <v>1</v>
      </c>
      <c r="BD204" s="192"/>
      <c r="BE204" s="192"/>
      <c r="BF204" s="192"/>
      <c r="BG204" s="559" t="str">
        <f t="shared" ca="1" si="68"/>
        <v/>
      </c>
      <c r="BH204" s="560" t="str">
        <f t="shared" ca="1" si="69"/>
        <v/>
      </c>
      <c r="BI204" s="560" t="str">
        <f t="shared" ca="1" si="70"/>
        <v/>
      </c>
      <c r="BJ204" s="560" t="str">
        <f t="shared" ca="1" si="71"/>
        <v/>
      </c>
      <c r="BK204" s="560" t="str">
        <f t="shared" ca="1" si="72"/>
        <v/>
      </c>
      <c r="BL204" s="561" t="str">
        <f t="shared" ca="1" si="73"/>
        <v/>
      </c>
      <c r="BP204" s="359"/>
      <c r="CM204" s="226"/>
      <c r="CN204" s="226"/>
      <c r="CP204" s="226"/>
      <c r="CQ204" s="226"/>
      <c r="CR204" s="226"/>
      <c r="CS204" s="244"/>
      <c r="CT204" s="244"/>
      <c r="CU204" s="244"/>
      <c r="CV204" s="1528"/>
      <c r="CW204" s="1529"/>
      <c r="CX204" s="1560"/>
      <c r="CY204" s="1560"/>
      <c r="CZ204" s="1560"/>
      <c r="DA204" s="1560"/>
      <c r="DB204" s="1560"/>
      <c r="DC204" s="1560"/>
      <c r="DD204" s="1991"/>
      <c r="DE204" s="1992"/>
      <c r="DF204" s="1992"/>
      <c r="DG204" s="1993"/>
      <c r="DH204" s="1564"/>
      <c r="DI204" s="1564"/>
      <c r="DJ204" s="1564"/>
      <c r="DK204" s="1564"/>
      <c r="DL204" s="1564"/>
      <c r="DM204" s="1564"/>
      <c r="DN204" s="1564"/>
      <c r="DO204" s="1564"/>
      <c r="DP204" s="1564"/>
      <c r="DQ204" s="1564"/>
      <c r="DR204" s="1584"/>
    </row>
    <row r="205" spans="1:122" s="465" customFormat="1" ht="15" customHeight="1">
      <c r="A205" s="1360"/>
      <c r="B205" s="1312"/>
      <c r="C205" s="1312"/>
      <c r="D205" s="469"/>
      <c r="E205" s="848" t="s">
        <v>84</v>
      </c>
      <c r="F205" s="849"/>
      <c r="G205" s="849"/>
      <c r="H205" s="849"/>
      <c r="I205" s="849"/>
      <c r="J205" s="849"/>
      <c r="K205" s="849"/>
      <c r="L205" s="850"/>
      <c r="M205" s="268" t="s">
        <v>1856</v>
      </c>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69"/>
      <c r="AS205" s="269"/>
      <c r="AT205" s="269"/>
      <c r="AU205" s="269"/>
      <c r="AV205" s="269"/>
      <c r="AW205" s="269"/>
      <c r="AX205" s="270"/>
      <c r="AY205" s="1130"/>
      <c r="BA205" s="192">
        <f t="shared" si="88"/>
        <v>4</v>
      </c>
      <c r="BB205" s="192">
        <f t="shared" si="88"/>
        <v>8</v>
      </c>
      <c r="BC205" s="192">
        <f t="shared" si="89"/>
        <v>1</v>
      </c>
      <c r="BD205" s="192"/>
      <c r="BE205" s="192"/>
      <c r="BF205" s="192"/>
      <c r="BG205" s="559" t="str">
        <f t="shared" ca="1" si="68"/>
        <v/>
      </c>
      <c r="BH205" s="560" t="str">
        <f t="shared" ca="1" si="69"/>
        <v/>
      </c>
      <c r="BI205" s="560" t="str">
        <f t="shared" ca="1" si="70"/>
        <v/>
      </c>
      <c r="BJ205" s="560" t="str">
        <f t="shared" ca="1" si="71"/>
        <v/>
      </c>
      <c r="BK205" s="560" t="str">
        <f t="shared" ca="1" si="72"/>
        <v/>
      </c>
      <c r="BL205" s="561" t="str">
        <f t="shared" ca="1" si="73"/>
        <v/>
      </c>
      <c r="CP205" s="226"/>
      <c r="CQ205" s="226"/>
      <c r="CR205" s="226"/>
      <c r="CS205" s="244"/>
      <c r="CT205" s="244"/>
      <c r="CU205" s="244"/>
      <c r="CV205" s="1528"/>
      <c r="CW205" s="1529"/>
      <c r="CX205" s="1560"/>
      <c r="CY205" s="1560"/>
      <c r="CZ205" s="1560"/>
      <c r="DA205" s="1560"/>
      <c r="DB205" s="1560"/>
      <c r="DC205" s="1560"/>
      <c r="DD205" s="1991"/>
      <c r="DE205" s="1992"/>
      <c r="DF205" s="1992"/>
      <c r="DG205" s="1993"/>
      <c r="DH205" s="1564"/>
      <c r="DI205" s="1564"/>
      <c r="DJ205" s="1564"/>
      <c r="DK205" s="1564"/>
      <c r="DL205" s="1564"/>
      <c r="DM205" s="1564"/>
      <c r="DN205" s="1564"/>
      <c r="DO205" s="1564"/>
      <c r="DP205" s="1564"/>
      <c r="DQ205" s="1564"/>
      <c r="DR205" s="1584"/>
    </row>
    <row r="206" spans="1:122" s="465" customFormat="1" ht="15" customHeight="1">
      <c r="A206" s="1360"/>
      <c r="B206" s="1312"/>
      <c r="C206" s="1312"/>
      <c r="D206" s="469"/>
      <c r="E206" s="888"/>
      <c r="F206" s="274"/>
      <c r="G206" s="274"/>
      <c r="H206" s="274"/>
      <c r="I206" s="274"/>
      <c r="J206" s="274"/>
      <c r="K206" s="274"/>
      <c r="L206" s="889"/>
      <c r="M206" s="268" t="s">
        <v>1857</v>
      </c>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c r="AQ206" s="269"/>
      <c r="AR206" s="269"/>
      <c r="AS206" s="269"/>
      <c r="AT206" s="269"/>
      <c r="AU206" s="269"/>
      <c r="AV206" s="269"/>
      <c r="AW206" s="269"/>
      <c r="AX206" s="270"/>
      <c r="AY206" s="1130"/>
      <c r="BA206" s="192">
        <f t="shared" ref="BA206:BC207" si="90">BA205</f>
        <v>4</v>
      </c>
      <c r="BB206" s="192">
        <f t="shared" si="90"/>
        <v>8</v>
      </c>
      <c r="BC206" s="192">
        <f t="shared" si="90"/>
        <v>1</v>
      </c>
      <c r="BD206" s="192"/>
      <c r="BE206" s="192"/>
      <c r="BF206" s="192"/>
      <c r="BG206" s="559" t="str">
        <f t="shared" ca="1" si="68"/>
        <v/>
      </c>
      <c r="BH206" s="560" t="str">
        <f t="shared" ca="1" si="69"/>
        <v/>
      </c>
      <c r="BI206" s="560" t="str">
        <f t="shared" ca="1" si="70"/>
        <v/>
      </c>
      <c r="BJ206" s="560" t="str">
        <f t="shared" ca="1" si="71"/>
        <v/>
      </c>
      <c r="BK206" s="560" t="str">
        <f t="shared" ca="1" si="72"/>
        <v/>
      </c>
      <c r="BL206" s="561" t="str">
        <f t="shared" ca="1" si="73"/>
        <v/>
      </c>
      <c r="CP206" s="226"/>
      <c r="CQ206" s="226"/>
      <c r="CR206" s="226"/>
      <c r="CV206" s="1528"/>
      <c r="CW206" s="1529"/>
      <c r="CX206" s="1560"/>
      <c r="CY206" s="1560"/>
      <c r="CZ206" s="1560"/>
      <c r="DA206" s="1560"/>
      <c r="DB206" s="1560"/>
      <c r="DC206" s="1560"/>
      <c r="DD206" s="1991"/>
      <c r="DE206" s="1992"/>
      <c r="DF206" s="1992"/>
      <c r="DG206" s="1993"/>
      <c r="DH206" s="1564"/>
      <c r="DI206" s="1564"/>
      <c r="DJ206" s="1564"/>
      <c r="DK206" s="1564"/>
      <c r="DL206" s="1564"/>
      <c r="DM206" s="1564"/>
      <c r="DN206" s="1564"/>
      <c r="DO206" s="1564"/>
      <c r="DP206" s="1564"/>
      <c r="DQ206" s="1564"/>
      <c r="DR206" s="1584"/>
    </row>
    <row r="207" spans="1:122" s="465" customFormat="1" ht="15" customHeight="1">
      <c r="A207" s="1360"/>
      <c r="B207" s="1312"/>
      <c r="C207" s="1312"/>
      <c r="D207" s="469"/>
      <c r="E207" s="888"/>
      <c r="F207" s="274"/>
      <c r="G207" s="274"/>
      <c r="H207" s="274"/>
      <c r="I207" s="274"/>
      <c r="J207" s="274"/>
      <c r="K207" s="274"/>
      <c r="L207" s="889"/>
      <c r="M207" s="268" t="s">
        <v>1826</v>
      </c>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c r="AR207" s="269"/>
      <c r="AS207" s="269"/>
      <c r="AT207" s="269"/>
      <c r="AU207" s="269"/>
      <c r="AV207" s="269"/>
      <c r="AW207" s="269"/>
      <c r="AX207" s="270"/>
      <c r="AY207" s="1130"/>
      <c r="BA207" s="192">
        <f t="shared" si="90"/>
        <v>4</v>
      </c>
      <c r="BB207" s="192">
        <f t="shared" si="90"/>
        <v>8</v>
      </c>
      <c r="BC207" s="192">
        <f t="shared" si="90"/>
        <v>1</v>
      </c>
      <c r="BD207" s="192"/>
      <c r="BE207" s="192"/>
      <c r="BF207" s="192"/>
      <c r="BG207" s="559" t="str">
        <f t="shared" ca="1" si="68"/>
        <v/>
      </c>
      <c r="BH207" s="560" t="str">
        <f t="shared" ca="1" si="69"/>
        <v/>
      </c>
      <c r="BI207" s="560" t="str">
        <f t="shared" ca="1" si="70"/>
        <v/>
      </c>
      <c r="BJ207" s="560" t="str">
        <f t="shared" ca="1" si="71"/>
        <v/>
      </c>
      <c r="BK207" s="560" t="str">
        <f t="shared" ca="1" si="72"/>
        <v/>
      </c>
      <c r="BL207" s="561" t="str">
        <f t="shared" ca="1" si="73"/>
        <v/>
      </c>
      <c r="CP207" s="226"/>
      <c r="CQ207" s="94"/>
      <c r="CR207" s="94"/>
      <c r="CV207" s="1528"/>
      <c r="CW207" s="1529"/>
      <c r="CX207" s="1560"/>
      <c r="CY207" s="1560"/>
      <c r="CZ207" s="1560"/>
      <c r="DA207" s="1560"/>
      <c r="DB207" s="1560"/>
      <c r="DC207" s="1560"/>
      <c r="DD207" s="1991"/>
      <c r="DE207" s="1992"/>
      <c r="DF207" s="1992"/>
      <c r="DG207" s="1993"/>
      <c r="DH207" s="1564"/>
      <c r="DI207" s="1564"/>
      <c r="DJ207" s="1564"/>
      <c r="DK207" s="1564"/>
      <c r="DL207" s="1564"/>
      <c r="DM207" s="1564"/>
      <c r="DN207" s="1564"/>
      <c r="DO207" s="1564"/>
      <c r="DP207" s="1564"/>
      <c r="DQ207" s="1564"/>
      <c r="DR207" s="1584"/>
    </row>
    <row r="208" spans="1:122" s="465" customFormat="1" ht="15" customHeight="1">
      <c r="A208" s="1341"/>
      <c r="B208" s="263"/>
      <c r="C208" s="263"/>
      <c r="D208" s="224"/>
      <c r="E208" s="848" t="s">
        <v>233</v>
      </c>
      <c r="F208" s="849"/>
      <c r="G208" s="849"/>
      <c r="H208" s="849"/>
      <c r="I208" s="849"/>
      <c r="J208" s="849"/>
      <c r="K208" s="849"/>
      <c r="L208" s="850"/>
      <c r="M208" s="268" t="s">
        <v>1858</v>
      </c>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c r="AQ208" s="269"/>
      <c r="AR208" s="269"/>
      <c r="AS208" s="269"/>
      <c r="AT208" s="269"/>
      <c r="AU208" s="269"/>
      <c r="AV208" s="269"/>
      <c r="AW208" s="269"/>
      <c r="AX208" s="270"/>
      <c r="AY208" s="1342"/>
      <c r="BA208" s="192">
        <f t="shared" si="88"/>
        <v>4</v>
      </c>
      <c r="BB208" s="192">
        <f t="shared" si="88"/>
        <v>8</v>
      </c>
      <c r="BC208" s="192">
        <f t="shared" si="89"/>
        <v>1</v>
      </c>
      <c r="BD208" s="192"/>
      <c r="BE208" s="192"/>
      <c r="BF208" s="192"/>
      <c r="BG208" s="559" t="str">
        <f t="shared" ca="1" si="68"/>
        <v/>
      </c>
      <c r="BH208" s="560" t="str">
        <f t="shared" ca="1" si="69"/>
        <v/>
      </c>
      <c r="BI208" s="560" t="str">
        <f t="shared" ca="1" si="70"/>
        <v/>
      </c>
      <c r="BJ208" s="560" t="str">
        <f t="shared" ca="1" si="71"/>
        <v/>
      </c>
      <c r="BK208" s="560" t="str">
        <f t="shared" ca="1" si="72"/>
        <v/>
      </c>
      <c r="BL208" s="561" t="str">
        <f t="shared" ca="1" si="73"/>
        <v/>
      </c>
      <c r="CO208" s="226"/>
      <c r="CP208" s="226"/>
      <c r="CQ208" s="226"/>
      <c r="CR208" s="226"/>
      <c r="CV208" s="1528"/>
      <c r="CW208" s="1529"/>
      <c r="CX208" s="1560"/>
      <c r="CY208" s="1560"/>
      <c r="CZ208" s="1560"/>
      <c r="DA208" s="1560"/>
      <c r="DB208" s="1560"/>
      <c r="DC208" s="1560"/>
      <c r="DD208" s="1991"/>
      <c r="DE208" s="1992"/>
      <c r="DF208" s="1992"/>
      <c r="DG208" s="1993"/>
      <c r="DH208" s="1564"/>
      <c r="DI208" s="1564"/>
      <c r="DJ208" s="1564"/>
      <c r="DK208" s="1564"/>
      <c r="DL208" s="1564"/>
      <c r="DM208" s="1564"/>
      <c r="DN208" s="1564"/>
      <c r="DO208" s="1564"/>
      <c r="DP208" s="1564"/>
      <c r="DQ208" s="1564"/>
      <c r="DR208" s="1584"/>
    </row>
    <row r="209" spans="1:122" s="80" customFormat="1" ht="15" customHeight="1">
      <c r="A209" s="1360"/>
      <c r="B209" s="1312"/>
      <c r="C209" s="1312"/>
      <c r="D209" s="469"/>
      <c r="E209" s="848" t="s">
        <v>557</v>
      </c>
      <c r="F209" s="849"/>
      <c r="G209" s="849"/>
      <c r="H209" s="849"/>
      <c r="I209" s="849"/>
      <c r="J209" s="849"/>
      <c r="K209" s="849"/>
      <c r="L209" s="850"/>
      <c r="M209" s="268" t="s">
        <v>1856</v>
      </c>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69"/>
      <c r="AS209" s="269"/>
      <c r="AT209" s="269"/>
      <c r="AU209" s="269"/>
      <c r="AV209" s="269"/>
      <c r="AW209" s="269"/>
      <c r="AX209" s="270"/>
      <c r="AY209" s="1130"/>
      <c r="AZ209" s="465"/>
      <c r="BA209" s="192">
        <f t="shared" si="88"/>
        <v>4</v>
      </c>
      <c r="BB209" s="192">
        <f t="shared" si="88"/>
        <v>8</v>
      </c>
      <c r="BC209" s="192">
        <f t="shared" si="89"/>
        <v>1</v>
      </c>
      <c r="BD209" s="192"/>
      <c r="BE209" s="192"/>
      <c r="BF209" s="192"/>
      <c r="BG209" s="559" t="str">
        <f t="shared" ca="1" si="68"/>
        <v/>
      </c>
      <c r="BH209" s="560" t="str">
        <f t="shared" ca="1" si="69"/>
        <v/>
      </c>
      <c r="BI209" s="560" t="str">
        <f t="shared" ca="1" si="70"/>
        <v/>
      </c>
      <c r="BJ209" s="560" t="str">
        <f t="shared" ca="1" si="71"/>
        <v/>
      </c>
      <c r="BK209" s="560" t="str">
        <f t="shared" ca="1" si="72"/>
        <v/>
      </c>
      <c r="BL209" s="561" t="str">
        <f t="shared" ca="1" si="73"/>
        <v/>
      </c>
      <c r="BM209" s="359"/>
      <c r="BN209" s="359"/>
      <c r="BO209" s="359"/>
      <c r="BP209" s="465"/>
      <c r="BQ209" s="465"/>
      <c r="BR209" s="465"/>
      <c r="BS209" s="465"/>
      <c r="BT209" s="465"/>
      <c r="BU209" s="465"/>
      <c r="BV209" s="465"/>
      <c r="BW209" s="465"/>
      <c r="BX209" s="465"/>
      <c r="BY209" s="465"/>
      <c r="BZ209" s="465"/>
      <c r="CA209" s="465"/>
      <c r="CB209" s="465"/>
      <c r="CC209" s="465"/>
      <c r="CD209" s="465"/>
      <c r="CE209" s="465"/>
      <c r="CF209" s="465"/>
      <c r="CG209" s="465"/>
      <c r="CH209" s="465"/>
      <c r="CI209" s="465"/>
      <c r="CJ209" s="465"/>
      <c r="CK209" s="465"/>
      <c r="CL209" s="465"/>
      <c r="CM209" s="226"/>
      <c r="CN209" s="226"/>
      <c r="CO209" s="226"/>
      <c r="CP209" s="226"/>
      <c r="CQ209" s="226"/>
      <c r="CR209" s="226"/>
      <c r="CS209" s="465"/>
      <c r="CT209" s="465"/>
      <c r="CU209" s="465"/>
      <c r="CV209" s="1528"/>
      <c r="CW209" s="1529"/>
      <c r="CX209" s="1560"/>
      <c r="CY209" s="1560"/>
      <c r="CZ209" s="1560"/>
      <c r="DA209" s="1560"/>
      <c r="DB209" s="1560"/>
      <c r="DC209" s="1560"/>
      <c r="DD209" s="1991"/>
      <c r="DE209" s="1992"/>
      <c r="DF209" s="1992"/>
      <c r="DG209" s="1993"/>
      <c r="DH209" s="1564"/>
      <c r="DI209" s="1564"/>
      <c r="DJ209" s="1564"/>
      <c r="DK209" s="1564"/>
      <c r="DL209" s="1564"/>
      <c r="DM209" s="1564"/>
      <c r="DN209" s="1564"/>
      <c r="DO209" s="1564"/>
      <c r="DP209" s="1564"/>
      <c r="DQ209" s="1564"/>
      <c r="DR209" s="1584"/>
    </row>
    <row r="210" spans="1:122" s="80" customFormat="1" ht="15" customHeight="1">
      <c r="A210" s="1360"/>
      <c r="B210" s="1312"/>
      <c r="C210" s="1312"/>
      <c r="D210" s="469"/>
      <c r="E210" s="1067"/>
      <c r="F210" s="1068"/>
      <c r="G210" s="1068"/>
      <c r="H210" s="1068"/>
      <c r="I210" s="1068"/>
      <c r="J210" s="1068"/>
      <c r="K210" s="1068"/>
      <c r="L210" s="1069"/>
      <c r="M210" s="261" t="s">
        <v>1857</v>
      </c>
      <c r="N210" s="271"/>
      <c r="O210" s="271"/>
      <c r="P210" s="271"/>
      <c r="Q210" s="271"/>
      <c r="R210" s="271"/>
      <c r="S210" s="271"/>
      <c r="T210" s="271"/>
      <c r="U210" s="271"/>
      <c r="V210" s="271"/>
      <c r="W210" s="271"/>
      <c r="X210" s="271"/>
      <c r="Y210" s="271"/>
      <c r="Z210" s="271"/>
      <c r="AA210" s="271"/>
      <c r="AB210" s="271"/>
      <c r="AC210" s="271"/>
      <c r="AD210" s="271"/>
      <c r="AE210" s="271"/>
      <c r="AF210" s="271"/>
      <c r="AG210" s="271"/>
      <c r="AH210" s="271"/>
      <c r="AI210" s="271"/>
      <c r="AJ210" s="271"/>
      <c r="AK210" s="271"/>
      <c r="AL210" s="271"/>
      <c r="AM210" s="271"/>
      <c r="AN210" s="271"/>
      <c r="AO210" s="271"/>
      <c r="AP210" s="271"/>
      <c r="AQ210" s="271"/>
      <c r="AR210" s="271"/>
      <c r="AS210" s="271"/>
      <c r="AT210" s="271"/>
      <c r="AU210" s="271"/>
      <c r="AV210" s="271"/>
      <c r="AW210" s="271"/>
      <c r="AX210" s="272"/>
      <c r="AY210" s="1130"/>
      <c r="AZ210" s="465"/>
      <c r="BA210" s="192">
        <f t="shared" si="88"/>
        <v>4</v>
      </c>
      <c r="BB210" s="192">
        <f t="shared" si="88"/>
        <v>8</v>
      </c>
      <c r="BC210" s="192">
        <f>BC209</f>
        <v>1</v>
      </c>
      <c r="BD210" s="192"/>
      <c r="BE210" s="192"/>
      <c r="BF210" s="192"/>
      <c r="BG210" s="559" t="str">
        <f t="shared" ca="1" si="68"/>
        <v/>
      </c>
      <c r="BH210" s="560" t="str">
        <f t="shared" ca="1" si="69"/>
        <v/>
      </c>
      <c r="BI210" s="560" t="str">
        <f t="shared" ca="1" si="70"/>
        <v/>
      </c>
      <c r="BJ210" s="560" t="str">
        <f t="shared" ca="1" si="71"/>
        <v/>
      </c>
      <c r="BK210" s="560" t="str">
        <f t="shared" ca="1" si="72"/>
        <v/>
      </c>
      <c r="BL210" s="561" t="str">
        <f t="shared" ca="1" si="73"/>
        <v/>
      </c>
      <c r="BM210" s="359"/>
      <c r="BN210" s="359"/>
      <c r="BO210" s="359"/>
      <c r="BP210" s="465"/>
      <c r="BQ210" s="465"/>
      <c r="BR210" s="465"/>
      <c r="BS210" s="465"/>
      <c r="BT210" s="465"/>
      <c r="BU210" s="465"/>
      <c r="BV210" s="465"/>
      <c r="BW210" s="465"/>
      <c r="BX210" s="465"/>
      <c r="BY210" s="465"/>
      <c r="BZ210" s="465"/>
      <c r="CA210" s="465"/>
      <c r="CB210" s="465"/>
      <c r="CC210" s="465"/>
      <c r="CD210" s="465"/>
      <c r="CE210" s="465"/>
      <c r="CF210" s="465"/>
      <c r="CG210" s="465"/>
      <c r="CH210" s="465"/>
      <c r="CI210" s="465"/>
      <c r="CJ210" s="465"/>
      <c r="CK210" s="465"/>
      <c r="CL210" s="465"/>
      <c r="CM210" s="226"/>
      <c r="CN210" s="226"/>
      <c r="CO210" s="226"/>
      <c r="CP210" s="465"/>
      <c r="CQ210" s="226"/>
      <c r="CR210" s="226"/>
      <c r="CS210" s="465"/>
      <c r="CT210" s="465"/>
      <c r="CU210" s="465"/>
      <c r="CV210" s="1528"/>
      <c r="CW210" s="1529"/>
      <c r="CX210" s="1560"/>
      <c r="CY210" s="1560"/>
      <c r="CZ210" s="1560"/>
      <c r="DA210" s="1560"/>
      <c r="DB210" s="1560"/>
      <c r="DC210" s="1560"/>
      <c r="DD210" s="1991"/>
      <c r="DE210" s="1992"/>
      <c r="DF210" s="1992"/>
      <c r="DG210" s="1993"/>
      <c r="DH210" s="1564"/>
      <c r="DI210" s="1564"/>
      <c r="DJ210" s="1564"/>
      <c r="DK210" s="1564"/>
      <c r="DL210" s="1564"/>
      <c r="DM210" s="1564"/>
      <c r="DN210" s="1564"/>
      <c r="DO210" s="1564"/>
      <c r="DP210" s="1564"/>
      <c r="DQ210" s="1564"/>
      <c r="DR210" s="1584"/>
    </row>
    <row r="211" spans="1:122" s="465" customFormat="1" ht="15" customHeight="1">
      <c r="A211" s="1760" t="str">
        <f>$BA211&amp;"."&amp;$BB211&amp;"."&amp;$BC211&amp;"."</f>
        <v>4.8.2.</v>
      </c>
      <c r="B211" s="1761"/>
      <c r="C211" s="1761"/>
      <c r="D211" s="1761"/>
      <c r="E211" s="685" t="s">
        <v>1833</v>
      </c>
      <c r="F211" s="676"/>
      <c r="G211" s="676"/>
      <c r="H211" s="676"/>
      <c r="I211" s="676"/>
      <c r="J211" s="676"/>
      <c r="K211" s="676"/>
      <c r="L211" s="685"/>
      <c r="M211" s="685"/>
      <c r="N211" s="685"/>
      <c r="O211" s="685"/>
      <c r="P211" s="685"/>
      <c r="Q211" s="685"/>
      <c r="R211" s="685"/>
      <c r="S211" s="685"/>
      <c r="T211" s="685"/>
      <c r="U211" s="685"/>
      <c r="V211" s="685"/>
      <c r="W211" s="685"/>
      <c r="X211" s="685"/>
      <c r="Y211" s="685"/>
      <c r="Z211" s="685"/>
      <c r="AA211" s="685"/>
      <c r="AB211" s="685"/>
      <c r="AC211" s="685"/>
      <c r="AD211" s="685"/>
      <c r="AE211" s="685"/>
      <c r="AF211" s="685"/>
      <c r="AG211" s="685"/>
      <c r="AH211" s="685"/>
      <c r="AI211" s="685"/>
      <c r="AJ211" s="685"/>
      <c r="AK211" s="685"/>
      <c r="AL211" s="685"/>
      <c r="AM211" s="685"/>
      <c r="AN211" s="685"/>
      <c r="AO211" s="685"/>
      <c r="AP211" s="685"/>
      <c r="AQ211" s="685"/>
      <c r="AR211" s="685"/>
      <c r="AS211" s="685"/>
      <c r="AT211" s="685"/>
      <c r="AU211" s="685"/>
      <c r="AV211" s="685"/>
      <c r="AW211" s="685"/>
      <c r="AX211" s="685"/>
      <c r="AY211" s="854"/>
      <c r="AZ211" s="92"/>
      <c r="BA211" s="683">
        <f t="shared" si="88"/>
        <v>4</v>
      </c>
      <c r="BB211" s="683">
        <f t="shared" si="88"/>
        <v>8</v>
      </c>
      <c r="BC211" s="193">
        <f>BC210+1</f>
        <v>2</v>
      </c>
      <c r="BD211" s="192"/>
      <c r="BE211" s="192"/>
      <c r="BF211" s="192"/>
      <c r="BG211" s="559" t="str">
        <f t="shared" ca="1" si="68"/>
        <v/>
      </c>
      <c r="BH211" s="560" t="str">
        <f t="shared" ca="1" si="69"/>
        <v/>
      </c>
      <c r="BI211" s="560" t="str">
        <f t="shared" ca="1" si="70"/>
        <v/>
      </c>
      <c r="BJ211" s="560" t="str">
        <f t="shared" ca="1" si="71"/>
        <v/>
      </c>
      <c r="BK211" s="560" t="str">
        <f t="shared" ca="1" si="72"/>
        <v/>
      </c>
      <c r="BL211" s="561" t="str">
        <f t="shared" ca="1" si="73"/>
        <v/>
      </c>
      <c r="BQ211" s="359"/>
      <c r="CM211" s="226"/>
      <c r="CN211" s="226"/>
      <c r="CO211" s="226"/>
      <c r="CQ211" s="226"/>
      <c r="CR211" s="226"/>
      <c r="CV211" s="1528"/>
      <c r="CW211" s="1529"/>
      <c r="CX211" s="1560"/>
      <c r="CY211" s="1560"/>
      <c r="CZ211" s="1560"/>
      <c r="DA211" s="1560"/>
      <c r="DB211" s="1560"/>
      <c r="DC211" s="1560"/>
      <c r="DD211" s="1991"/>
      <c r="DE211" s="1992"/>
      <c r="DF211" s="1992"/>
      <c r="DG211" s="1993"/>
      <c r="DH211" s="1564"/>
      <c r="DI211" s="1564"/>
      <c r="DJ211" s="1564"/>
      <c r="DK211" s="1564"/>
      <c r="DL211" s="1564"/>
      <c r="DM211" s="1564"/>
      <c r="DN211" s="1564"/>
      <c r="DO211" s="1564"/>
      <c r="DP211" s="1564"/>
      <c r="DQ211" s="1564"/>
      <c r="DR211" s="1584"/>
    </row>
    <row r="212" spans="1:122" s="465" customFormat="1" ht="15" customHeight="1">
      <c r="A212" s="1360"/>
      <c r="B212" s="1312"/>
      <c r="C212" s="1312"/>
      <c r="D212" s="263"/>
      <c r="E212" s="263" t="s">
        <v>1859</v>
      </c>
      <c r="F212" s="263"/>
      <c r="G212" s="263"/>
      <c r="H212" s="263"/>
      <c r="I212" s="263"/>
      <c r="J212" s="263"/>
      <c r="K212" s="263"/>
      <c r="L212" s="263"/>
      <c r="M212" s="263"/>
      <c r="N212" s="263"/>
      <c r="O212" s="263"/>
      <c r="P212" s="263"/>
      <c r="Q212" s="263"/>
      <c r="R212" s="263"/>
      <c r="S212" s="263"/>
      <c r="T212" s="263"/>
      <c r="U212" s="263"/>
      <c r="V212" s="263"/>
      <c r="W212" s="263"/>
      <c r="X212" s="263"/>
      <c r="Y212" s="263"/>
      <c r="Z212" s="263"/>
      <c r="AA212" s="263"/>
      <c r="AB212" s="263"/>
      <c r="AC212" s="263"/>
      <c r="AD212" s="263"/>
      <c r="AE212" s="263"/>
      <c r="AF212" s="263"/>
      <c r="AG212" s="263"/>
      <c r="AH212" s="263"/>
      <c r="AI212" s="263"/>
      <c r="AJ212" s="263"/>
      <c r="AK212" s="263"/>
      <c r="AL212" s="263"/>
      <c r="AM212" s="263"/>
      <c r="AN212" s="263"/>
      <c r="AO212" s="263"/>
      <c r="AP212" s="263"/>
      <c r="AQ212" s="263"/>
      <c r="AR212" s="263"/>
      <c r="AS212" s="263"/>
      <c r="AT212" s="263"/>
      <c r="AU212" s="263"/>
      <c r="AV212" s="263"/>
      <c r="AW212" s="263"/>
      <c r="AX212" s="263"/>
      <c r="AY212" s="1130"/>
      <c r="BA212" s="192">
        <f t="shared" ref="BA212:BA223" si="91">BA211</f>
        <v>4</v>
      </c>
      <c r="BB212" s="192">
        <f t="shared" ref="BB212:BB223" si="92">BB211</f>
        <v>8</v>
      </c>
      <c r="BC212" s="192">
        <f t="shared" ref="BC212:BC223" si="93">BC211</f>
        <v>2</v>
      </c>
      <c r="BD212" s="192"/>
      <c r="BE212" s="192"/>
      <c r="BF212" s="192"/>
      <c r="BG212" s="559" t="str">
        <f t="shared" ca="1" si="68"/>
        <v/>
      </c>
      <c r="BH212" s="560" t="str">
        <f t="shared" ca="1" si="69"/>
        <v/>
      </c>
      <c r="BI212" s="560" t="str">
        <f t="shared" ca="1" si="70"/>
        <v/>
      </c>
      <c r="BJ212" s="560" t="str">
        <f t="shared" ca="1" si="71"/>
        <v/>
      </c>
      <c r="BK212" s="560" t="str">
        <f t="shared" ca="1" si="72"/>
        <v/>
      </c>
      <c r="BL212" s="561" t="str">
        <f t="shared" ca="1" si="73"/>
        <v/>
      </c>
      <c r="BP212" s="359"/>
      <c r="BQ212" s="379"/>
      <c r="BR212" s="226"/>
      <c r="BS212" s="226"/>
      <c r="BT212" s="226"/>
      <c r="BU212" s="226"/>
      <c r="BV212" s="226"/>
      <c r="BW212" s="226"/>
      <c r="BX212" s="226"/>
      <c r="BY212" s="226"/>
      <c r="BZ212" s="226"/>
      <c r="CA212" s="226"/>
      <c r="CB212" s="226"/>
      <c r="CC212" s="226"/>
      <c r="CD212" s="226"/>
      <c r="CE212" s="226"/>
      <c r="CF212" s="226"/>
      <c r="CG212" s="226"/>
      <c r="CH212" s="226"/>
      <c r="CL212" s="226"/>
      <c r="CM212" s="226"/>
      <c r="CN212" s="226"/>
      <c r="CO212" s="226"/>
      <c r="CQ212" s="226"/>
      <c r="CR212" s="226"/>
      <c r="CV212" s="1528"/>
      <c r="CW212" s="1529"/>
      <c r="CX212" s="1560"/>
      <c r="CY212" s="1560"/>
      <c r="CZ212" s="1560"/>
      <c r="DA212" s="1560"/>
      <c r="DB212" s="1560"/>
      <c r="DC212" s="1560"/>
      <c r="DD212" s="1991"/>
      <c r="DE212" s="1992"/>
      <c r="DF212" s="1992"/>
      <c r="DG212" s="1993"/>
      <c r="DH212" s="1564"/>
      <c r="DI212" s="1564"/>
      <c r="DJ212" s="1564"/>
      <c r="DK212" s="1564"/>
      <c r="DL212" s="1564"/>
      <c r="DM212" s="1564"/>
      <c r="DN212" s="1564"/>
      <c r="DO212" s="1564"/>
      <c r="DP212" s="1564"/>
      <c r="DQ212" s="1564"/>
      <c r="DR212" s="1584"/>
    </row>
    <row r="213" spans="1:122" s="465" customFormat="1" ht="15" customHeight="1">
      <c r="A213" s="1758" t="str">
        <f>$BD213&amp;"."</f>
        <v>①.</v>
      </c>
      <c r="B213" s="1759"/>
      <c r="C213" s="1759"/>
      <c r="D213" s="1759"/>
      <c r="E213" s="1759"/>
      <c r="F213" s="685" t="s">
        <v>1835</v>
      </c>
      <c r="G213" s="676"/>
      <c r="H213" s="676"/>
      <c r="I213" s="676"/>
      <c r="J213" s="676"/>
      <c r="K213" s="676"/>
      <c r="L213" s="676"/>
      <c r="M213" s="685"/>
      <c r="N213" s="685"/>
      <c r="O213" s="685"/>
      <c r="P213" s="685"/>
      <c r="Q213" s="685"/>
      <c r="R213" s="685"/>
      <c r="S213" s="685"/>
      <c r="T213" s="685"/>
      <c r="U213" s="685"/>
      <c r="V213" s="685"/>
      <c r="W213" s="685"/>
      <c r="X213" s="685"/>
      <c r="Y213" s="685"/>
      <c r="Z213" s="685"/>
      <c r="AA213" s="685"/>
      <c r="AB213" s="685"/>
      <c r="AC213" s="685"/>
      <c r="AD213" s="685"/>
      <c r="AE213" s="685"/>
      <c r="AF213" s="685"/>
      <c r="AG213" s="685"/>
      <c r="AH213" s="685"/>
      <c r="AI213" s="685"/>
      <c r="AJ213" s="685"/>
      <c r="AK213" s="685"/>
      <c r="AL213" s="685"/>
      <c r="AM213" s="685"/>
      <c r="AN213" s="685"/>
      <c r="AO213" s="685"/>
      <c r="AP213" s="685"/>
      <c r="AQ213" s="685"/>
      <c r="AR213" s="685"/>
      <c r="AS213" s="685"/>
      <c r="AT213" s="685"/>
      <c r="AU213" s="685"/>
      <c r="AV213" s="685"/>
      <c r="AW213" s="685"/>
      <c r="AX213" s="685"/>
      <c r="AY213" s="854"/>
      <c r="AZ213" s="92"/>
      <c r="BA213" s="683">
        <f t="shared" si="91"/>
        <v>4</v>
      </c>
      <c r="BB213" s="683">
        <f t="shared" si="92"/>
        <v>8</v>
      </c>
      <c r="BC213" s="683">
        <f t="shared" si="93"/>
        <v>2</v>
      </c>
      <c r="BD213" s="687" t="str">
        <f>IF(ISBLANK(BD212),"①",CHAR(CODE(BD212)+1))</f>
        <v>①</v>
      </c>
      <c r="BE213" s="192"/>
      <c r="BF213" s="192"/>
      <c r="BG213" s="559" t="str">
        <f t="shared" ca="1" si="68"/>
        <v/>
      </c>
      <c r="BH213" s="560" t="str">
        <f t="shared" ca="1" si="69"/>
        <v/>
      </c>
      <c r="BI213" s="560" t="str">
        <f t="shared" ca="1" si="70"/>
        <v/>
      </c>
      <c r="BJ213" s="560" t="str">
        <f t="shared" ca="1" si="71"/>
        <v/>
      </c>
      <c r="BK213" s="560" t="str">
        <f t="shared" ca="1" si="72"/>
        <v/>
      </c>
      <c r="BL213" s="561" t="str">
        <f t="shared" ca="1" si="73"/>
        <v/>
      </c>
      <c r="BP213" s="379"/>
      <c r="BQ213" s="359"/>
      <c r="BR213" s="226"/>
      <c r="BS213" s="226"/>
      <c r="BT213" s="226"/>
      <c r="BU213" s="226"/>
      <c r="BV213" s="226"/>
      <c r="BW213" s="226"/>
      <c r="BX213" s="226"/>
      <c r="BY213" s="226"/>
      <c r="BZ213" s="226"/>
      <c r="CA213" s="226"/>
      <c r="CB213" s="226"/>
      <c r="CC213" s="226"/>
      <c r="CD213" s="226"/>
      <c r="CE213" s="226"/>
      <c r="CF213" s="226"/>
      <c r="CG213" s="226"/>
      <c r="CH213" s="226"/>
      <c r="CL213" s="226"/>
      <c r="CM213" s="226"/>
      <c r="CN213" s="226"/>
      <c r="CO213" s="226"/>
      <c r="CQ213" s="226"/>
      <c r="CR213" s="226"/>
      <c r="CS213" s="244"/>
      <c r="CT213" s="244"/>
      <c r="CU213" s="244"/>
      <c r="CV213" s="1528" t="s">
        <v>2291</v>
      </c>
      <c r="CW213" s="1529"/>
      <c r="CX213" s="1560"/>
      <c r="CY213" s="1560"/>
      <c r="CZ213" s="1560"/>
      <c r="DA213" s="1560"/>
      <c r="DB213" s="1560"/>
      <c r="DC213" s="1560"/>
      <c r="DD213" s="2054">
        <v>44644</v>
      </c>
      <c r="DE213" s="2055"/>
      <c r="DF213" s="2055"/>
      <c r="DG213" s="2056"/>
      <c r="DH213" s="1564"/>
      <c r="DI213" s="1564"/>
      <c r="DJ213" s="1564"/>
      <c r="DK213" s="1564"/>
      <c r="DL213" s="1564"/>
      <c r="DM213" s="1564"/>
      <c r="DN213" s="1564"/>
      <c r="DO213" s="1564"/>
      <c r="DP213" s="1564"/>
      <c r="DQ213" s="1564"/>
      <c r="DR213" s="1584"/>
    </row>
    <row r="214" spans="1:122" s="465" customFormat="1" ht="15" customHeight="1">
      <c r="A214" s="1360"/>
      <c r="B214" s="1312"/>
      <c r="C214" s="1312"/>
      <c r="D214" s="263"/>
      <c r="E214" s="263"/>
      <c r="F214" s="263" t="s">
        <v>1861</v>
      </c>
      <c r="G214" s="263"/>
      <c r="H214" s="263"/>
      <c r="I214" s="263"/>
      <c r="J214" s="263"/>
      <c r="K214" s="263"/>
      <c r="L214" s="263"/>
      <c r="M214" s="263"/>
      <c r="N214" s="263"/>
      <c r="O214" s="263"/>
      <c r="P214" s="263"/>
      <c r="Q214" s="263"/>
      <c r="R214" s="263"/>
      <c r="S214" s="263"/>
      <c r="T214" s="263"/>
      <c r="U214" s="263"/>
      <c r="V214" s="263"/>
      <c r="W214" s="263"/>
      <c r="X214" s="263"/>
      <c r="Y214" s="263"/>
      <c r="Z214" s="263"/>
      <c r="AA214" s="263"/>
      <c r="AB214" s="263"/>
      <c r="AC214" s="263"/>
      <c r="AD214" s="263"/>
      <c r="AE214" s="263"/>
      <c r="AF214" s="263"/>
      <c r="AG214" s="263"/>
      <c r="AH214" s="263"/>
      <c r="AI214" s="263"/>
      <c r="AJ214" s="263"/>
      <c r="AK214" s="263"/>
      <c r="AL214" s="263"/>
      <c r="AM214" s="263"/>
      <c r="AN214" s="263"/>
      <c r="AO214" s="263"/>
      <c r="AP214" s="263"/>
      <c r="AQ214" s="263"/>
      <c r="AR214" s="263"/>
      <c r="AS214" s="263"/>
      <c r="AT214" s="263"/>
      <c r="AU214" s="263"/>
      <c r="AV214" s="263"/>
      <c r="AW214" s="263"/>
      <c r="AX214" s="263"/>
      <c r="AY214" s="1130"/>
      <c r="BA214" s="192">
        <f t="shared" si="91"/>
        <v>4</v>
      </c>
      <c r="BB214" s="192">
        <f t="shared" si="92"/>
        <v>8</v>
      </c>
      <c r="BC214" s="192">
        <f t="shared" si="93"/>
        <v>2</v>
      </c>
      <c r="BD214" s="192" t="str">
        <f>BD213</f>
        <v>①</v>
      </c>
      <c r="BE214" s="192"/>
      <c r="BF214" s="192"/>
      <c r="BG214" s="559" t="str">
        <f t="shared" ca="1" si="68"/>
        <v/>
      </c>
      <c r="BH214" s="560" t="str">
        <f t="shared" ca="1" si="69"/>
        <v/>
      </c>
      <c r="BI214" s="560" t="str">
        <f t="shared" ca="1" si="70"/>
        <v/>
      </c>
      <c r="BJ214" s="560" t="str">
        <f t="shared" ca="1" si="71"/>
        <v/>
      </c>
      <c r="BK214" s="560" t="str">
        <f t="shared" ca="1" si="72"/>
        <v/>
      </c>
      <c r="BL214" s="561" t="str">
        <f t="shared" ca="1" si="73"/>
        <v/>
      </c>
      <c r="BP214" s="359"/>
      <c r="BQ214" s="379"/>
      <c r="BR214" s="226"/>
      <c r="BS214" s="226"/>
      <c r="BT214" s="226"/>
      <c r="BU214" s="226"/>
      <c r="BV214" s="226"/>
      <c r="BW214" s="226"/>
      <c r="BX214" s="226"/>
      <c r="BY214" s="226"/>
      <c r="BZ214" s="226"/>
      <c r="CA214" s="226"/>
      <c r="CB214" s="226"/>
      <c r="CC214" s="226"/>
      <c r="CD214" s="226"/>
      <c r="CE214" s="226"/>
      <c r="CF214" s="226"/>
      <c r="CG214" s="226"/>
      <c r="CH214" s="226"/>
      <c r="CL214" s="226"/>
      <c r="CM214" s="226"/>
      <c r="CN214" s="226"/>
      <c r="CO214" s="226"/>
      <c r="CP214" s="226"/>
      <c r="CQ214" s="226"/>
      <c r="CR214" s="226"/>
      <c r="CS214" s="244"/>
      <c r="CT214" s="244"/>
      <c r="CU214" s="244"/>
      <c r="CV214" s="1528"/>
      <c r="CW214" s="1529"/>
      <c r="CX214" s="1560"/>
      <c r="CY214" s="1560"/>
      <c r="CZ214" s="1560"/>
      <c r="DA214" s="1560"/>
      <c r="DB214" s="1560"/>
      <c r="DC214" s="1560"/>
      <c r="DD214" s="1991"/>
      <c r="DE214" s="1992"/>
      <c r="DF214" s="1992"/>
      <c r="DG214" s="1993"/>
      <c r="DH214" s="1564"/>
      <c r="DI214" s="1564"/>
      <c r="DJ214" s="1564"/>
      <c r="DK214" s="1564"/>
      <c r="DL214" s="1564"/>
      <c r="DM214" s="1564"/>
      <c r="DN214" s="1564"/>
      <c r="DO214" s="1564"/>
      <c r="DP214" s="1564"/>
      <c r="DQ214" s="1564"/>
      <c r="DR214" s="1584"/>
    </row>
    <row r="215" spans="1:122" s="465" customFormat="1" ht="15" customHeight="1">
      <c r="A215" s="1758" t="str">
        <f>$BD215&amp;"."</f>
        <v>②.</v>
      </c>
      <c r="B215" s="1759"/>
      <c r="C215" s="1759"/>
      <c r="D215" s="1759"/>
      <c r="E215" s="1759"/>
      <c r="F215" s="685" t="s">
        <v>1836</v>
      </c>
      <c r="G215" s="676"/>
      <c r="H215" s="676"/>
      <c r="I215" s="676"/>
      <c r="J215" s="676"/>
      <c r="K215" s="676"/>
      <c r="L215" s="676"/>
      <c r="M215" s="685"/>
      <c r="N215" s="685"/>
      <c r="O215" s="685"/>
      <c r="P215" s="685"/>
      <c r="Q215" s="685"/>
      <c r="R215" s="685"/>
      <c r="S215" s="685"/>
      <c r="T215" s="685"/>
      <c r="U215" s="685"/>
      <c r="V215" s="685"/>
      <c r="W215" s="685"/>
      <c r="X215" s="685"/>
      <c r="Y215" s="685"/>
      <c r="Z215" s="685"/>
      <c r="AA215" s="685"/>
      <c r="AB215" s="685"/>
      <c r="AC215" s="685"/>
      <c r="AD215" s="685"/>
      <c r="AE215" s="685"/>
      <c r="AF215" s="685"/>
      <c r="AG215" s="685"/>
      <c r="AH215" s="685"/>
      <c r="AI215" s="685"/>
      <c r="AJ215" s="685"/>
      <c r="AK215" s="685"/>
      <c r="AL215" s="685"/>
      <c r="AM215" s="685"/>
      <c r="AN215" s="685"/>
      <c r="AO215" s="685"/>
      <c r="AP215" s="685"/>
      <c r="AQ215" s="685"/>
      <c r="AR215" s="685"/>
      <c r="AS215" s="685"/>
      <c r="AT215" s="685"/>
      <c r="AU215" s="685"/>
      <c r="AV215" s="685"/>
      <c r="AW215" s="685"/>
      <c r="AX215" s="685"/>
      <c r="AY215" s="854"/>
      <c r="AZ215" s="92"/>
      <c r="BA215" s="683">
        <f t="shared" si="91"/>
        <v>4</v>
      </c>
      <c r="BB215" s="683">
        <f t="shared" si="92"/>
        <v>8</v>
      </c>
      <c r="BC215" s="683">
        <f t="shared" si="93"/>
        <v>2</v>
      </c>
      <c r="BD215" s="687" t="str">
        <f>IF(ISBLANK(BD214),"①",CHAR(CODE(BD214)+1))</f>
        <v>②</v>
      </c>
      <c r="BE215" s="192"/>
      <c r="BF215" s="192"/>
      <c r="BG215" s="559" t="str">
        <f t="shared" ca="1" si="68"/>
        <v/>
      </c>
      <c r="BH215" s="560" t="str">
        <f t="shared" ca="1" si="69"/>
        <v/>
      </c>
      <c r="BI215" s="560" t="str">
        <f t="shared" ca="1" si="70"/>
        <v/>
      </c>
      <c r="BJ215" s="560" t="str">
        <f t="shared" ca="1" si="71"/>
        <v/>
      </c>
      <c r="BK215" s="560" t="str">
        <f t="shared" ca="1" si="72"/>
        <v/>
      </c>
      <c r="BL215" s="561" t="str">
        <f t="shared" ca="1" si="73"/>
        <v/>
      </c>
      <c r="BP215" s="379"/>
      <c r="BQ215" s="359"/>
      <c r="BR215" s="226"/>
      <c r="BS215" s="226"/>
      <c r="BT215" s="226"/>
      <c r="BU215" s="226"/>
      <c r="BV215" s="226"/>
      <c r="BW215" s="226"/>
      <c r="BX215" s="226"/>
      <c r="BY215" s="226"/>
      <c r="BZ215" s="226"/>
      <c r="CA215" s="226"/>
      <c r="CB215" s="226"/>
      <c r="CC215" s="226"/>
      <c r="CD215" s="226"/>
      <c r="CE215" s="226"/>
      <c r="CF215" s="226"/>
      <c r="CG215" s="226"/>
      <c r="CH215" s="226"/>
      <c r="CL215" s="226"/>
      <c r="CM215" s="226"/>
      <c r="CN215" s="226"/>
      <c r="CP215" s="226"/>
      <c r="CQ215" s="226"/>
      <c r="CR215" s="226"/>
      <c r="CS215" s="244"/>
      <c r="CT215" s="244"/>
      <c r="CU215" s="244"/>
      <c r="CV215" s="1528" t="s">
        <v>2291</v>
      </c>
      <c r="CW215" s="1529"/>
      <c r="CX215" s="1560"/>
      <c r="CY215" s="1560"/>
      <c r="CZ215" s="1560"/>
      <c r="DA215" s="1560"/>
      <c r="DB215" s="1560"/>
      <c r="DC215" s="1560"/>
      <c r="DD215" s="2054">
        <v>44644</v>
      </c>
      <c r="DE215" s="2055"/>
      <c r="DF215" s="2055"/>
      <c r="DG215" s="2056"/>
      <c r="DH215" s="1564"/>
      <c r="DI215" s="1564"/>
      <c r="DJ215" s="1564"/>
      <c r="DK215" s="1564"/>
      <c r="DL215" s="1564"/>
      <c r="DM215" s="1564"/>
      <c r="DN215" s="1564"/>
      <c r="DO215" s="1564"/>
      <c r="DP215" s="1564"/>
      <c r="DQ215" s="1564"/>
      <c r="DR215" s="1584"/>
    </row>
    <row r="216" spans="1:122" s="465" customFormat="1" ht="15" customHeight="1">
      <c r="A216" s="1360"/>
      <c r="B216" s="1312"/>
      <c r="C216" s="1312"/>
      <c r="D216" s="263"/>
      <c r="E216" s="263"/>
      <c r="F216" s="263" t="s">
        <v>1860</v>
      </c>
      <c r="G216" s="263"/>
      <c r="H216" s="263"/>
      <c r="I216" s="263"/>
      <c r="J216" s="263"/>
      <c r="K216" s="263"/>
      <c r="L216" s="263"/>
      <c r="M216" s="263"/>
      <c r="N216" s="263"/>
      <c r="O216" s="263"/>
      <c r="P216" s="263"/>
      <c r="Q216" s="263"/>
      <c r="R216" s="263"/>
      <c r="S216" s="263"/>
      <c r="T216" s="263"/>
      <c r="U216" s="263"/>
      <c r="V216" s="263"/>
      <c r="W216" s="263"/>
      <c r="X216" s="263"/>
      <c r="Y216" s="263"/>
      <c r="Z216" s="263"/>
      <c r="AA216" s="263"/>
      <c r="AB216" s="263"/>
      <c r="AC216" s="263"/>
      <c r="AD216" s="263"/>
      <c r="AE216" s="263"/>
      <c r="AF216" s="263"/>
      <c r="AG216" s="263"/>
      <c r="AH216" s="263"/>
      <c r="AI216" s="263"/>
      <c r="AJ216" s="263"/>
      <c r="AK216" s="263"/>
      <c r="AL216" s="263"/>
      <c r="AM216" s="263"/>
      <c r="AN216" s="263"/>
      <c r="AO216" s="263"/>
      <c r="AP216" s="263"/>
      <c r="AQ216" s="263"/>
      <c r="AR216" s="263"/>
      <c r="AS216" s="263"/>
      <c r="AT216" s="263"/>
      <c r="AU216" s="263"/>
      <c r="AV216" s="263"/>
      <c r="AW216" s="263"/>
      <c r="AX216" s="263"/>
      <c r="AY216" s="1130"/>
      <c r="BA216" s="192">
        <f t="shared" si="91"/>
        <v>4</v>
      </c>
      <c r="BB216" s="192">
        <f t="shared" si="92"/>
        <v>8</v>
      </c>
      <c r="BC216" s="192">
        <f t="shared" si="93"/>
        <v>2</v>
      </c>
      <c r="BD216" s="192" t="str">
        <f t="shared" ref="BD216:BD223" si="94">BD215</f>
        <v>②</v>
      </c>
      <c r="BE216" s="192"/>
      <c r="BF216" s="192"/>
      <c r="BG216" s="559" t="str">
        <f t="shared" ca="1" si="68"/>
        <v/>
      </c>
      <c r="BH216" s="560" t="str">
        <f t="shared" ca="1" si="69"/>
        <v/>
      </c>
      <c r="BI216" s="560" t="str">
        <f t="shared" ca="1" si="70"/>
        <v/>
      </c>
      <c r="BJ216" s="560" t="str">
        <f t="shared" ca="1" si="71"/>
        <v/>
      </c>
      <c r="BK216" s="560" t="str">
        <f t="shared" ca="1" si="72"/>
        <v/>
      </c>
      <c r="BL216" s="561" t="str">
        <f t="shared" ca="1" si="73"/>
        <v/>
      </c>
      <c r="BP216" s="359"/>
      <c r="BQ216" s="379"/>
      <c r="BR216" s="226"/>
      <c r="BS216" s="226"/>
      <c r="BT216" s="226"/>
      <c r="BU216" s="226"/>
      <c r="BV216" s="226"/>
      <c r="BW216" s="226"/>
      <c r="BX216" s="226"/>
      <c r="BY216" s="226"/>
      <c r="BZ216" s="226"/>
      <c r="CA216" s="226"/>
      <c r="CB216" s="226"/>
      <c r="CC216" s="226"/>
      <c r="CD216" s="226"/>
      <c r="CE216" s="226"/>
      <c r="CF216" s="226"/>
      <c r="CG216" s="226"/>
      <c r="CH216" s="226"/>
      <c r="CP216" s="226"/>
      <c r="CQ216" s="226"/>
      <c r="CR216" s="226"/>
      <c r="CS216" s="244"/>
      <c r="CT216" s="244"/>
      <c r="CU216" s="244"/>
      <c r="CV216" s="1528"/>
      <c r="CW216" s="1529"/>
      <c r="CX216" s="1560"/>
      <c r="CY216" s="1560"/>
      <c r="CZ216" s="1560"/>
      <c r="DA216" s="1560"/>
      <c r="DB216" s="1560"/>
      <c r="DC216" s="1560"/>
      <c r="DD216" s="1991"/>
      <c r="DE216" s="1992"/>
      <c r="DF216" s="1992"/>
      <c r="DG216" s="1993"/>
      <c r="DH216" s="1564"/>
      <c r="DI216" s="1564"/>
      <c r="DJ216" s="1564"/>
      <c r="DK216" s="1564"/>
      <c r="DL216" s="1564"/>
      <c r="DM216" s="1564"/>
      <c r="DN216" s="1564"/>
      <c r="DO216" s="1564"/>
      <c r="DP216" s="1564"/>
      <c r="DQ216" s="1564"/>
      <c r="DR216" s="1584"/>
    </row>
    <row r="217" spans="1:122" s="465" customFormat="1" ht="15" customHeight="1">
      <c r="A217" s="1758" t="str">
        <f>$BD217&amp;"."&amp;$BE217&amp;"."</f>
        <v>②.1.</v>
      </c>
      <c r="B217" s="1759"/>
      <c r="C217" s="1759"/>
      <c r="D217" s="1759"/>
      <c r="E217" s="1759"/>
      <c r="F217" s="1759"/>
      <c r="G217" s="676" t="s">
        <v>1832</v>
      </c>
      <c r="H217" s="676"/>
      <c r="I217" s="676"/>
      <c r="J217" s="676"/>
      <c r="K217" s="676"/>
      <c r="L217" s="676"/>
      <c r="M217" s="685"/>
      <c r="N217" s="685"/>
      <c r="O217" s="685"/>
      <c r="P217" s="685"/>
      <c r="Q217" s="685"/>
      <c r="R217" s="685"/>
      <c r="S217" s="685"/>
      <c r="T217" s="685"/>
      <c r="U217" s="685"/>
      <c r="V217" s="685"/>
      <c r="W217" s="685"/>
      <c r="X217" s="685"/>
      <c r="Y217" s="685"/>
      <c r="Z217" s="685"/>
      <c r="AA217" s="685"/>
      <c r="AB217" s="685"/>
      <c r="AC217" s="685"/>
      <c r="AD217" s="685"/>
      <c r="AE217" s="685"/>
      <c r="AF217" s="685"/>
      <c r="AG217" s="685"/>
      <c r="AH217" s="685"/>
      <c r="AI217" s="685"/>
      <c r="AJ217" s="685"/>
      <c r="AK217" s="685"/>
      <c r="AL217" s="685"/>
      <c r="AM217" s="685"/>
      <c r="AN217" s="685"/>
      <c r="AO217" s="685"/>
      <c r="AP217" s="685"/>
      <c r="AQ217" s="685"/>
      <c r="AR217" s="685"/>
      <c r="AS217" s="685"/>
      <c r="AT217" s="685"/>
      <c r="AU217" s="685"/>
      <c r="AV217" s="685"/>
      <c r="AW217" s="685"/>
      <c r="AX217" s="685"/>
      <c r="AY217" s="854"/>
      <c r="AZ217" s="92"/>
      <c r="BA217" s="683">
        <f t="shared" si="91"/>
        <v>4</v>
      </c>
      <c r="BB217" s="95">
        <f t="shared" si="92"/>
        <v>8</v>
      </c>
      <c r="BC217" s="95">
        <f t="shared" si="93"/>
        <v>2</v>
      </c>
      <c r="BD217" s="683" t="str">
        <f t="shared" si="94"/>
        <v>②</v>
      </c>
      <c r="BE217" s="678">
        <f>BE216+1</f>
        <v>1</v>
      </c>
      <c r="BF217" s="92"/>
      <c r="BG217" s="559" t="str">
        <f t="shared" ca="1" si="68"/>
        <v/>
      </c>
      <c r="BH217" s="560" t="str">
        <f t="shared" ca="1" si="69"/>
        <v/>
      </c>
      <c r="BI217" s="560" t="str">
        <f t="shared" ca="1" si="70"/>
        <v/>
      </c>
      <c r="BJ217" s="560" t="str">
        <f t="shared" ca="1" si="71"/>
        <v/>
      </c>
      <c r="BK217" s="560" t="str">
        <f t="shared" ca="1" si="72"/>
        <v/>
      </c>
      <c r="BL217" s="561" t="str">
        <f t="shared" ca="1" si="73"/>
        <v/>
      </c>
      <c r="BP217" s="379"/>
      <c r="BQ217" s="379"/>
      <c r="BR217" s="226"/>
      <c r="BS217" s="226"/>
      <c r="BT217" s="226"/>
      <c r="BU217" s="226"/>
      <c r="BV217" s="226"/>
      <c r="BW217" s="226"/>
      <c r="BX217" s="226"/>
      <c r="BY217" s="226"/>
      <c r="BZ217" s="226"/>
      <c r="CA217" s="226"/>
      <c r="CB217" s="226"/>
      <c r="CC217" s="226"/>
      <c r="CD217" s="226"/>
      <c r="CE217" s="226"/>
      <c r="CF217" s="226"/>
      <c r="CG217" s="226"/>
      <c r="CH217" s="226"/>
      <c r="CI217" s="226"/>
      <c r="CJ217" s="226"/>
      <c r="CK217" s="226"/>
      <c r="CP217" s="226"/>
      <c r="CQ217" s="226"/>
      <c r="CR217" s="226"/>
      <c r="CS217" s="244"/>
      <c r="CT217" s="244"/>
      <c r="CU217" s="244"/>
      <c r="CV217" s="1528"/>
      <c r="CW217" s="1529"/>
      <c r="CX217" s="1560"/>
      <c r="CY217" s="1560"/>
      <c r="CZ217" s="1560"/>
      <c r="DA217" s="1560"/>
      <c r="DB217" s="1560"/>
      <c r="DC217" s="1560"/>
      <c r="DD217" s="1991"/>
      <c r="DE217" s="1992"/>
      <c r="DF217" s="1992"/>
      <c r="DG217" s="1993"/>
      <c r="DH217" s="1564"/>
      <c r="DI217" s="1564"/>
      <c r="DJ217" s="1564"/>
      <c r="DK217" s="1564"/>
      <c r="DL217" s="1564"/>
      <c r="DM217" s="1564"/>
      <c r="DN217" s="1564"/>
      <c r="DO217" s="1564"/>
      <c r="DP217" s="1564"/>
      <c r="DQ217" s="1564"/>
      <c r="DR217" s="1584"/>
    </row>
    <row r="218" spans="1:122" s="80" customFormat="1" ht="15" customHeight="1">
      <c r="A218" s="1360"/>
      <c r="B218" s="1312"/>
      <c r="C218" s="1312"/>
      <c r="D218" s="263"/>
      <c r="E218" s="469"/>
      <c r="F218" s="469"/>
      <c r="G218" s="263" t="s">
        <v>1813</v>
      </c>
      <c r="H218" s="263"/>
      <c r="I218" s="263"/>
      <c r="J218" s="263"/>
      <c r="K218" s="263"/>
      <c r="L218" s="263"/>
      <c r="M218" s="263"/>
      <c r="N218" s="263"/>
      <c r="O218" s="263"/>
      <c r="P218" s="263"/>
      <c r="Q218" s="263"/>
      <c r="R218" s="263"/>
      <c r="S218" s="263"/>
      <c r="T218" s="263"/>
      <c r="U218" s="263"/>
      <c r="V218" s="263"/>
      <c r="W218" s="263"/>
      <c r="X218" s="263"/>
      <c r="Y218" s="263"/>
      <c r="Z218" s="263"/>
      <c r="AA218" s="263"/>
      <c r="AB218" s="263"/>
      <c r="AC218" s="263"/>
      <c r="AD218" s="263"/>
      <c r="AE218" s="263"/>
      <c r="AF218" s="263"/>
      <c r="AG218" s="263"/>
      <c r="AH218" s="263"/>
      <c r="AI218" s="263"/>
      <c r="AJ218" s="263"/>
      <c r="AK218" s="263"/>
      <c r="AL218" s="263"/>
      <c r="AM218" s="263"/>
      <c r="AN218" s="263"/>
      <c r="AO218" s="263"/>
      <c r="AP218" s="263"/>
      <c r="AQ218" s="263"/>
      <c r="AR218" s="263"/>
      <c r="AS218" s="263"/>
      <c r="AT218" s="263"/>
      <c r="AU218" s="263"/>
      <c r="AV218" s="263"/>
      <c r="AW218" s="263"/>
      <c r="AX218" s="263"/>
      <c r="AY218" s="1130"/>
      <c r="AZ218" s="465"/>
      <c r="BA218" s="192">
        <f t="shared" si="91"/>
        <v>4</v>
      </c>
      <c r="BB218" s="192">
        <f t="shared" si="92"/>
        <v>8</v>
      </c>
      <c r="BC218" s="192">
        <f t="shared" si="93"/>
        <v>2</v>
      </c>
      <c r="BD218" s="192" t="str">
        <f t="shared" si="94"/>
        <v>②</v>
      </c>
      <c r="BE218" s="192">
        <f>BE217</f>
        <v>1</v>
      </c>
      <c r="BF218" s="192"/>
      <c r="BG218" s="559" t="str">
        <f t="shared" ref="BG218:BG281" ca="1" si="95">IF(BA218&lt;&gt;"",IF(MID(_xlfn.FORMULATEXT(BA218),SEARCH("[",_xlfn.FORMULATEXT(BA218))+1,SEARCH("]",_xlfn.FORMULATEXT(BA218))-(SEARCH("[",_xlfn.FORMULATEXT(BA218))+1))="-1","",1),"")</f>
        <v/>
      </c>
      <c r="BH218" s="560" t="str">
        <f t="shared" ref="BH218:BH281" ca="1" si="96">IF(BB218&lt;&gt;"",IF(MID(_xlfn.FORMULATEXT(BB218),SEARCH("[",_xlfn.FORMULATEXT(BB218))+1,SEARCH("]",_xlfn.FORMULATEXT(BB218))-(SEARCH("[",_xlfn.FORMULATEXT(BB218))+1))="-1","",1),"")</f>
        <v/>
      </c>
      <c r="BI218" s="560" t="str">
        <f t="shared" ref="BI218:BI281" ca="1" si="97">IF(BC218&lt;&gt;"",IF(MID(_xlfn.FORMULATEXT(BC218),SEARCH("[",_xlfn.FORMULATEXT(BC218))+1,SEARCH("]",_xlfn.FORMULATEXT(BC218))-(SEARCH("[",_xlfn.FORMULATEXT(BC218))+1))="-1","",1),"")</f>
        <v/>
      </c>
      <c r="BJ218" s="560" t="str">
        <f t="shared" ref="BJ218:BJ281" ca="1" si="98">IF(BD218&lt;&gt;"",IF(MID(_xlfn.FORMULATEXT(BD218),SEARCH("[",_xlfn.FORMULATEXT(BD218))+1,SEARCH("]",_xlfn.FORMULATEXT(BD218))-(SEARCH("[",_xlfn.FORMULATEXT(BD218))+1))="-1","",1),"")</f>
        <v/>
      </c>
      <c r="BK218" s="560" t="str">
        <f t="shared" ref="BK218:BK281" ca="1" si="99">IF(BE218&lt;&gt;"",IF(MID(_xlfn.FORMULATEXT(BE218),SEARCH("[",_xlfn.FORMULATEXT(BE218))+1,SEARCH("]",_xlfn.FORMULATEXT(BE218))-(SEARCH("[",_xlfn.FORMULATEXT(BE218))+1))="-1","",1),"")</f>
        <v/>
      </c>
      <c r="BL218" s="561" t="str">
        <f t="shared" ref="BL218:BL281" ca="1" si="100">IF(BF218&lt;&gt;"",IF(MID(_xlfn.FORMULATEXT(BF218),SEARCH("[",_xlfn.FORMULATEXT(BF218))+1,SEARCH("]",_xlfn.FORMULATEXT(BF218))-(SEARCH("[",_xlfn.FORMULATEXT(BF218))+1))="-1","",1),"")</f>
        <v/>
      </c>
      <c r="BM218" s="359"/>
      <c r="BN218" s="359"/>
      <c r="BO218" s="359"/>
      <c r="BP218" s="379"/>
      <c r="BQ218" s="359"/>
      <c r="BR218" s="226"/>
      <c r="BS218" s="226"/>
      <c r="BT218" s="226"/>
      <c r="BU218" s="226"/>
      <c r="BV218" s="226"/>
      <c r="BW218" s="226"/>
      <c r="BX218" s="226"/>
      <c r="BY218" s="226"/>
      <c r="BZ218" s="226"/>
      <c r="CA218" s="226"/>
      <c r="CB218" s="226"/>
      <c r="CC218" s="226"/>
      <c r="CD218" s="226"/>
      <c r="CE218" s="226"/>
      <c r="CF218" s="226"/>
      <c r="CG218" s="226"/>
      <c r="CH218" s="226"/>
      <c r="CI218" s="226"/>
      <c r="CJ218" s="226"/>
      <c r="CK218" s="226"/>
      <c r="CL218" s="465"/>
      <c r="CM218" s="465"/>
      <c r="CN218" s="465"/>
      <c r="CO218" s="465"/>
      <c r="CP218" s="226"/>
      <c r="CQ218" s="226"/>
      <c r="CR218" s="226"/>
      <c r="CS218" s="244"/>
      <c r="CT218" s="244"/>
      <c r="CU218" s="244"/>
      <c r="CV218" s="1528"/>
      <c r="CW218" s="1529"/>
      <c r="CX218" s="1560"/>
      <c r="CY218" s="1560"/>
      <c r="CZ218" s="1560"/>
      <c r="DA218" s="1560"/>
      <c r="DB218" s="1560"/>
      <c r="DC218" s="1560"/>
      <c r="DD218" s="1991"/>
      <c r="DE218" s="1992"/>
      <c r="DF218" s="1992"/>
      <c r="DG218" s="1993"/>
      <c r="DH218" s="1564"/>
      <c r="DI218" s="1564"/>
      <c r="DJ218" s="1564"/>
      <c r="DK218" s="1564"/>
      <c r="DL218" s="1564"/>
      <c r="DM218" s="1564"/>
      <c r="DN218" s="1564"/>
      <c r="DO218" s="1564"/>
      <c r="DP218" s="1564"/>
      <c r="DQ218" s="1564"/>
      <c r="DR218" s="1584"/>
    </row>
    <row r="219" spans="1:122" s="80" customFormat="1" ht="15" customHeight="1">
      <c r="A219" s="1360"/>
      <c r="B219" s="1312"/>
      <c r="C219" s="1312"/>
      <c r="D219" s="263"/>
      <c r="E219" s="469"/>
      <c r="F219" s="469"/>
      <c r="G219" s="978" t="s">
        <v>103</v>
      </c>
      <c r="H219" s="979"/>
      <c r="I219" s="979"/>
      <c r="J219" s="979"/>
      <c r="K219" s="979"/>
      <c r="L219" s="979"/>
      <c r="M219" s="979"/>
      <c r="N219" s="980"/>
      <c r="O219" s="1290" t="s">
        <v>558</v>
      </c>
      <c r="P219" s="1291"/>
      <c r="Q219" s="266" t="str">
        <f>"("&amp;VLOOKUP(O219,[1]processing_log!$B$37:$Y$105,4,FALSE)&amp;" - "&amp;VLOOKUP(O219,[1]processing_log!$B$37:$Y$105,21,FALSE)&amp;VLOOKUP(O219,[1]processing_log!$B$37:$Y$105,24,FALSE)&amp;")"</f>
        <v>(処理 - 終了)</v>
      </c>
      <c r="R219" s="1291"/>
      <c r="S219" s="1291"/>
      <c r="T219" s="1291"/>
      <c r="U219" s="1291"/>
      <c r="V219" s="1291"/>
      <c r="W219" s="1291"/>
      <c r="X219" s="1291"/>
      <c r="Y219" s="1291"/>
      <c r="Z219" s="1291"/>
      <c r="AA219" s="1291"/>
      <c r="AB219" s="1291"/>
      <c r="AC219" s="1291"/>
      <c r="AD219" s="1291"/>
      <c r="AE219" s="1291"/>
      <c r="AF219" s="1291"/>
      <c r="AG219" s="1291"/>
      <c r="AH219" s="1291"/>
      <c r="AI219" s="1291"/>
      <c r="AJ219" s="1291"/>
      <c r="AK219" s="1291"/>
      <c r="AL219" s="1291"/>
      <c r="AM219" s="1291"/>
      <c r="AN219" s="1291"/>
      <c r="AO219" s="1291"/>
      <c r="AP219" s="1291"/>
      <c r="AQ219" s="1291"/>
      <c r="AR219" s="1291"/>
      <c r="AS219" s="1291"/>
      <c r="AT219" s="1291"/>
      <c r="AU219" s="1291"/>
      <c r="AV219" s="1291"/>
      <c r="AW219" s="1291"/>
      <c r="AX219" s="1292"/>
      <c r="AY219" s="1130"/>
      <c r="AZ219" s="465"/>
      <c r="BA219" s="192">
        <f t="shared" si="91"/>
        <v>4</v>
      </c>
      <c r="BB219" s="192">
        <f t="shared" si="92"/>
        <v>8</v>
      </c>
      <c r="BC219" s="192">
        <f t="shared" si="93"/>
        <v>2</v>
      </c>
      <c r="BD219" s="192" t="str">
        <f t="shared" si="94"/>
        <v>②</v>
      </c>
      <c r="BE219" s="192">
        <f>BE218</f>
        <v>1</v>
      </c>
      <c r="BF219" s="192"/>
      <c r="BG219" s="559" t="str">
        <f t="shared" ca="1" si="95"/>
        <v/>
      </c>
      <c r="BH219" s="560" t="str">
        <f t="shared" ca="1" si="96"/>
        <v/>
      </c>
      <c r="BI219" s="560" t="str">
        <f t="shared" ca="1" si="97"/>
        <v/>
      </c>
      <c r="BJ219" s="560" t="str">
        <f t="shared" ca="1" si="98"/>
        <v/>
      </c>
      <c r="BK219" s="560" t="str">
        <f t="shared" ca="1" si="99"/>
        <v/>
      </c>
      <c r="BL219" s="561" t="str">
        <f t="shared" ca="1" si="100"/>
        <v/>
      </c>
      <c r="BM219" s="379"/>
      <c r="BN219" s="379"/>
      <c r="BO219" s="379"/>
      <c r="BP219" s="359"/>
      <c r="BQ219" s="359"/>
      <c r="BR219" s="226"/>
      <c r="BS219" s="226"/>
      <c r="BT219" s="226"/>
      <c r="BU219" s="226"/>
      <c r="BV219" s="226"/>
      <c r="BW219" s="226"/>
      <c r="BX219" s="226"/>
      <c r="BY219" s="226"/>
      <c r="BZ219" s="226"/>
      <c r="CA219" s="226"/>
      <c r="CB219" s="226"/>
      <c r="CC219" s="226"/>
      <c r="CD219" s="226"/>
      <c r="CE219" s="226"/>
      <c r="CF219" s="226"/>
      <c r="CG219" s="226"/>
      <c r="CH219" s="226"/>
      <c r="CI219" s="226"/>
      <c r="CJ219" s="226"/>
      <c r="CK219" s="226"/>
      <c r="CL219" s="465"/>
      <c r="CM219" s="465"/>
      <c r="CN219" s="465"/>
      <c r="CO219" s="465"/>
      <c r="CP219" s="226"/>
      <c r="CQ219" s="226"/>
      <c r="CR219" s="226"/>
      <c r="CS219" s="244"/>
      <c r="CT219" s="244"/>
      <c r="CU219" s="244"/>
      <c r="CV219" s="1528"/>
      <c r="CW219" s="1529"/>
      <c r="CX219" s="1560"/>
      <c r="CY219" s="1560"/>
      <c r="CZ219" s="1560"/>
      <c r="DA219" s="1560"/>
      <c r="DB219" s="1560"/>
      <c r="DC219" s="1560"/>
      <c r="DD219" s="1991"/>
      <c r="DE219" s="1992"/>
      <c r="DF219" s="1992"/>
      <c r="DG219" s="1993"/>
      <c r="DH219" s="1564"/>
      <c r="DI219" s="1564"/>
      <c r="DJ219" s="1564"/>
      <c r="DK219" s="1564"/>
      <c r="DL219" s="1564"/>
      <c r="DM219" s="1564"/>
      <c r="DN219" s="1564"/>
      <c r="DO219" s="1564"/>
      <c r="DP219" s="1564"/>
      <c r="DQ219" s="1564"/>
      <c r="DR219" s="1584"/>
    </row>
    <row r="220" spans="1:122" s="80" customFormat="1" ht="15" customHeight="1">
      <c r="A220" s="1341"/>
      <c r="B220" s="263"/>
      <c r="C220" s="263"/>
      <c r="D220" s="377"/>
      <c r="E220" s="469"/>
      <c r="F220" s="469"/>
      <c r="G220" s="984" t="s">
        <v>104</v>
      </c>
      <c r="H220" s="985"/>
      <c r="I220" s="985"/>
      <c r="J220" s="985"/>
      <c r="K220" s="985"/>
      <c r="L220" s="985"/>
      <c r="M220" s="985"/>
      <c r="N220" s="986"/>
      <c r="O220" s="1294" t="s">
        <v>2303</v>
      </c>
      <c r="P220" s="1295"/>
      <c r="Q220" s="1295"/>
      <c r="R220" s="1295"/>
      <c r="S220" s="1295"/>
      <c r="T220" s="1295"/>
      <c r="U220" s="1295"/>
      <c r="V220" s="1295"/>
      <c r="W220" s="1295"/>
      <c r="X220" s="1295"/>
      <c r="Y220" s="1295"/>
      <c r="Z220" s="1295"/>
      <c r="AA220" s="1295"/>
      <c r="AB220" s="1295"/>
      <c r="AC220" s="1295"/>
      <c r="AD220" s="1295"/>
      <c r="AE220" s="1295"/>
      <c r="AF220" s="1295"/>
      <c r="AG220" s="1295"/>
      <c r="AH220" s="1295"/>
      <c r="AI220" s="1295"/>
      <c r="AJ220" s="1295"/>
      <c r="AK220" s="1295"/>
      <c r="AL220" s="1295"/>
      <c r="AM220" s="1295"/>
      <c r="AN220" s="1295"/>
      <c r="AO220" s="1295"/>
      <c r="AP220" s="1295"/>
      <c r="AQ220" s="1295"/>
      <c r="AR220" s="1295"/>
      <c r="AS220" s="1295"/>
      <c r="AT220" s="1295"/>
      <c r="AU220" s="1295"/>
      <c r="AV220" s="1295"/>
      <c r="AW220" s="1295"/>
      <c r="AX220" s="1296"/>
      <c r="AY220" s="1342"/>
      <c r="AZ220" s="465"/>
      <c r="BA220" s="192">
        <f t="shared" si="91"/>
        <v>4</v>
      </c>
      <c r="BB220" s="192">
        <f t="shared" si="92"/>
        <v>8</v>
      </c>
      <c r="BC220" s="192">
        <f t="shared" si="93"/>
        <v>2</v>
      </c>
      <c r="BD220" s="192" t="str">
        <f t="shared" si="94"/>
        <v>②</v>
      </c>
      <c r="BE220" s="192">
        <f>BE219</f>
        <v>1</v>
      </c>
      <c r="BF220" s="192"/>
      <c r="BG220" s="559" t="str">
        <f t="shared" ca="1" si="95"/>
        <v/>
      </c>
      <c r="BH220" s="560" t="str">
        <f t="shared" ca="1" si="96"/>
        <v/>
      </c>
      <c r="BI220" s="560" t="str">
        <f t="shared" ca="1" si="97"/>
        <v/>
      </c>
      <c r="BJ220" s="560" t="str">
        <f t="shared" ca="1" si="98"/>
        <v/>
      </c>
      <c r="BK220" s="560" t="str">
        <f t="shared" ca="1" si="99"/>
        <v/>
      </c>
      <c r="BL220" s="561" t="str">
        <f t="shared" ca="1" si="100"/>
        <v/>
      </c>
      <c r="BM220" s="359"/>
      <c r="BN220" s="359"/>
      <c r="BO220" s="359"/>
      <c r="BP220" s="359"/>
      <c r="BQ220" s="379"/>
      <c r="BR220" s="226"/>
      <c r="BS220" s="226"/>
      <c r="BT220" s="226"/>
      <c r="BU220" s="226"/>
      <c r="BV220" s="226"/>
      <c r="BW220" s="226"/>
      <c r="BX220" s="226"/>
      <c r="BY220" s="226"/>
      <c r="BZ220" s="226"/>
      <c r="CA220" s="226"/>
      <c r="CB220" s="226"/>
      <c r="CC220" s="226"/>
      <c r="CD220" s="226"/>
      <c r="CE220" s="226"/>
      <c r="CF220" s="226"/>
      <c r="CG220" s="226"/>
      <c r="CH220" s="226"/>
      <c r="CI220" s="226"/>
      <c r="CJ220" s="226"/>
      <c r="CK220" s="226"/>
      <c r="CL220" s="465"/>
      <c r="CM220" s="465"/>
      <c r="CN220" s="465"/>
      <c r="CO220" s="465"/>
      <c r="CP220" s="226"/>
      <c r="CQ220" s="226"/>
      <c r="CR220" s="226"/>
      <c r="CS220" s="244"/>
      <c r="CT220" s="244"/>
      <c r="CU220" s="244"/>
      <c r="CV220" s="1528"/>
      <c r="CW220" s="1529"/>
      <c r="CX220" s="1560"/>
      <c r="CY220" s="1560"/>
      <c r="CZ220" s="1560"/>
      <c r="DA220" s="1560"/>
      <c r="DB220" s="1560"/>
      <c r="DC220" s="1560"/>
      <c r="DD220" s="1991"/>
      <c r="DE220" s="1992"/>
      <c r="DF220" s="1992"/>
      <c r="DG220" s="1993"/>
      <c r="DH220" s="1564"/>
      <c r="DI220" s="1564"/>
      <c r="DJ220" s="1564"/>
      <c r="DK220" s="1564"/>
      <c r="DL220" s="1564"/>
      <c r="DM220" s="1564"/>
      <c r="DN220" s="1564"/>
      <c r="DO220" s="1564"/>
      <c r="DP220" s="1564"/>
      <c r="DQ220" s="1564"/>
      <c r="DR220" s="1584"/>
    </row>
    <row r="221" spans="1:122" s="80" customFormat="1" ht="15" customHeight="1">
      <c r="A221" s="1758" t="str">
        <f>$BD221&amp;"."&amp;$BE221&amp;"."</f>
        <v>②.2.</v>
      </c>
      <c r="B221" s="1759"/>
      <c r="C221" s="1759"/>
      <c r="D221" s="1759"/>
      <c r="E221" s="1759"/>
      <c r="F221" s="1759"/>
      <c r="G221" s="685" t="s">
        <v>1819</v>
      </c>
      <c r="H221" s="676"/>
      <c r="I221" s="676"/>
      <c r="J221" s="676"/>
      <c r="K221" s="676"/>
      <c r="L221" s="676"/>
      <c r="M221" s="676"/>
      <c r="N221" s="685"/>
      <c r="O221" s="685"/>
      <c r="P221" s="685"/>
      <c r="Q221" s="685"/>
      <c r="R221" s="685"/>
      <c r="S221" s="685"/>
      <c r="T221" s="685"/>
      <c r="U221" s="685"/>
      <c r="V221" s="685"/>
      <c r="W221" s="685"/>
      <c r="X221" s="685"/>
      <c r="Y221" s="685"/>
      <c r="Z221" s="685"/>
      <c r="AA221" s="685"/>
      <c r="AB221" s="685"/>
      <c r="AC221" s="685"/>
      <c r="AD221" s="685"/>
      <c r="AE221" s="685"/>
      <c r="AF221" s="685"/>
      <c r="AG221" s="685"/>
      <c r="AH221" s="685"/>
      <c r="AI221" s="685"/>
      <c r="AJ221" s="685"/>
      <c r="AK221" s="685"/>
      <c r="AL221" s="685"/>
      <c r="AM221" s="685"/>
      <c r="AN221" s="685"/>
      <c r="AO221" s="685"/>
      <c r="AP221" s="685"/>
      <c r="AQ221" s="685"/>
      <c r="AR221" s="685"/>
      <c r="AS221" s="685"/>
      <c r="AT221" s="685"/>
      <c r="AU221" s="685"/>
      <c r="AV221" s="685"/>
      <c r="AW221" s="685"/>
      <c r="AX221" s="685"/>
      <c r="AY221" s="854"/>
      <c r="AZ221" s="92"/>
      <c r="BA221" s="683">
        <f t="shared" si="91"/>
        <v>4</v>
      </c>
      <c r="BB221" s="95">
        <f t="shared" si="92"/>
        <v>8</v>
      </c>
      <c r="BC221" s="95">
        <f t="shared" si="93"/>
        <v>2</v>
      </c>
      <c r="BD221" s="683" t="str">
        <f t="shared" si="94"/>
        <v>②</v>
      </c>
      <c r="BE221" s="678">
        <f>BE220+1</f>
        <v>2</v>
      </c>
      <c r="BF221" s="192"/>
      <c r="BG221" s="559" t="str">
        <f t="shared" ca="1" si="95"/>
        <v/>
      </c>
      <c r="BH221" s="560" t="str">
        <f t="shared" ca="1" si="96"/>
        <v/>
      </c>
      <c r="BI221" s="560" t="str">
        <f t="shared" ca="1" si="97"/>
        <v/>
      </c>
      <c r="BJ221" s="560" t="str">
        <f t="shared" ca="1" si="98"/>
        <v/>
      </c>
      <c r="BK221" s="560" t="str">
        <f t="shared" ca="1" si="99"/>
        <v/>
      </c>
      <c r="BL221" s="561" t="str">
        <f t="shared" ca="1" si="100"/>
        <v/>
      </c>
      <c r="BM221" s="379"/>
      <c r="BN221" s="379"/>
      <c r="BO221" s="379"/>
      <c r="BP221" s="379"/>
      <c r="BQ221" s="465"/>
      <c r="BR221" s="226"/>
      <c r="BS221" s="226"/>
      <c r="BT221" s="226"/>
      <c r="BU221" s="226"/>
      <c r="BV221" s="226"/>
      <c r="BW221" s="226"/>
      <c r="BX221" s="226"/>
      <c r="BY221" s="226"/>
      <c r="BZ221" s="226"/>
      <c r="CA221" s="226"/>
      <c r="CB221" s="226"/>
      <c r="CC221" s="226"/>
      <c r="CD221" s="226"/>
      <c r="CE221" s="226"/>
      <c r="CF221" s="226"/>
      <c r="CG221" s="226"/>
      <c r="CH221" s="226"/>
      <c r="CI221" s="226"/>
      <c r="CJ221" s="226"/>
      <c r="CK221" s="226"/>
      <c r="CL221" s="465"/>
      <c r="CM221" s="465"/>
      <c r="CN221" s="465"/>
      <c r="CO221" s="226"/>
      <c r="CP221" s="465"/>
      <c r="CQ221" s="226"/>
      <c r="CR221" s="226"/>
      <c r="CS221" s="244"/>
      <c r="CT221" s="244"/>
      <c r="CU221" s="244"/>
      <c r="CV221" s="1528"/>
      <c r="CW221" s="1529"/>
      <c r="CX221" s="1560"/>
      <c r="CY221" s="1560"/>
      <c r="CZ221" s="1560"/>
      <c r="DA221" s="1560"/>
      <c r="DB221" s="1560"/>
      <c r="DC221" s="1560"/>
      <c r="DD221" s="1991"/>
      <c r="DE221" s="1992"/>
      <c r="DF221" s="1992"/>
      <c r="DG221" s="1993"/>
      <c r="DH221" s="1564"/>
      <c r="DI221" s="1564"/>
      <c r="DJ221" s="1564"/>
      <c r="DK221" s="1564"/>
      <c r="DL221" s="1564"/>
      <c r="DM221" s="1564"/>
      <c r="DN221" s="1564"/>
      <c r="DO221" s="1564"/>
      <c r="DP221" s="1564"/>
      <c r="DQ221" s="1564"/>
      <c r="DR221" s="1584"/>
    </row>
    <row r="222" spans="1:122" s="80" customFormat="1" ht="15" customHeight="1">
      <c r="A222" s="1360"/>
      <c r="B222" s="1312"/>
      <c r="C222" s="1312"/>
      <c r="D222" s="263"/>
      <c r="E222" s="263"/>
      <c r="F222" s="263"/>
      <c r="G222" s="263" t="s">
        <v>1820</v>
      </c>
      <c r="H222" s="263"/>
      <c r="I222" s="263"/>
      <c r="J222" s="263"/>
      <c r="K222" s="263"/>
      <c r="L222" s="263"/>
      <c r="M222" s="263"/>
      <c r="N222" s="263"/>
      <c r="O222" s="263"/>
      <c r="P222" s="263"/>
      <c r="Q222" s="263"/>
      <c r="R222" s="263"/>
      <c r="S222" s="263"/>
      <c r="T222" s="263"/>
      <c r="U222" s="263"/>
      <c r="V222" s="263"/>
      <c r="W222" s="263"/>
      <c r="X222" s="263"/>
      <c r="Y222" s="263"/>
      <c r="Z222" s="263"/>
      <c r="AA222" s="263"/>
      <c r="AB222" s="263"/>
      <c r="AC222" s="263"/>
      <c r="AD222" s="263"/>
      <c r="AE222" s="263"/>
      <c r="AF222" s="263"/>
      <c r="AG222" s="263"/>
      <c r="AH222" s="263"/>
      <c r="AI222" s="263"/>
      <c r="AJ222" s="263"/>
      <c r="AK222" s="263"/>
      <c r="AL222" s="263"/>
      <c r="AM222" s="263"/>
      <c r="AN222" s="263"/>
      <c r="AO222" s="263"/>
      <c r="AP222" s="263"/>
      <c r="AQ222" s="263"/>
      <c r="AR222" s="263"/>
      <c r="AS222" s="263"/>
      <c r="AT222" s="263"/>
      <c r="AU222" s="263"/>
      <c r="AV222" s="263"/>
      <c r="AW222" s="263"/>
      <c r="AX222" s="263"/>
      <c r="AY222" s="1130"/>
      <c r="AZ222" s="465"/>
      <c r="BA222" s="192">
        <f t="shared" si="91"/>
        <v>4</v>
      </c>
      <c r="BB222" s="192">
        <f t="shared" si="92"/>
        <v>8</v>
      </c>
      <c r="BC222" s="192">
        <f t="shared" si="93"/>
        <v>2</v>
      </c>
      <c r="BD222" s="192" t="str">
        <f t="shared" si="94"/>
        <v>②</v>
      </c>
      <c r="BE222" s="192">
        <f>BE221</f>
        <v>2</v>
      </c>
      <c r="BF222" s="192"/>
      <c r="BG222" s="559" t="str">
        <f t="shared" ca="1" si="95"/>
        <v/>
      </c>
      <c r="BH222" s="560" t="str">
        <f t="shared" ca="1" si="96"/>
        <v/>
      </c>
      <c r="BI222" s="560" t="str">
        <f t="shared" ca="1" si="97"/>
        <v/>
      </c>
      <c r="BJ222" s="560" t="str">
        <f t="shared" ca="1" si="98"/>
        <v/>
      </c>
      <c r="BK222" s="560" t="str">
        <f t="shared" ca="1" si="99"/>
        <v/>
      </c>
      <c r="BL222" s="561" t="str">
        <f t="shared" ca="1" si="100"/>
        <v/>
      </c>
      <c r="BM222" s="359"/>
      <c r="BN222" s="359"/>
      <c r="BO222" s="359"/>
      <c r="BP222" s="465"/>
      <c r="BQ222" s="465"/>
      <c r="BR222" s="226"/>
      <c r="BS222" s="226"/>
      <c r="BT222" s="226"/>
      <c r="BU222" s="226"/>
      <c r="BV222" s="226"/>
      <c r="BW222" s="226"/>
      <c r="BX222" s="226"/>
      <c r="BY222" s="226"/>
      <c r="BZ222" s="226"/>
      <c r="CA222" s="226"/>
      <c r="CB222" s="226"/>
      <c r="CC222" s="226"/>
      <c r="CD222" s="226"/>
      <c r="CE222" s="226"/>
      <c r="CF222" s="226"/>
      <c r="CG222" s="226"/>
      <c r="CH222" s="226"/>
      <c r="CI222" s="226"/>
      <c r="CJ222" s="226"/>
      <c r="CK222" s="226"/>
      <c r="CL222" s="465"/>
      <c r="CM222" s="226"/>
      <c r="CN222" s="226"/>
      <c r="CO222" s="226"/>
      <c r="CP222" s="465"/>
      <c r="CQ222" s="226"/>
      <c r="CR222" s="226"/>
      <c r="CS222" s="244"/>
      <c r="CT222" s="244"/>
      <c r="CU222" s="244"/>
      <c r="CV222" s="1528"/>
      <c r="CW222" s="1529"/>
      <c r="CX222" s="1560"/>
      <c r="CY222" s="1560"/>
      <c r="CZ222" s="1560"/>
      <c r="DA222" s="1560"/>
      <c r="DB222" s="1560"/>
      <c r="DC222" s="1560"/>
      <c r="DD222" s="1991"/>
      <c r="DE222" s="1992"/>
      <c r="DF222" s="1992"/>
      <c r="DG222" s="1993"/>
      <c r="DH222" s="1564"/>
      <c r="DI222" s="1564"/>
      <c r="DJ222" s="1564"/>
      <c r="DK222" s="1564"/>
      <c r="DL222" s="1564"/>
      <c r="DM222" s="1564"/>
      <c r="DN222" s="1564"/>
      <c r="DO222" s="1564"/>
      <c r="DP222" s="1564"/>
      <c r="DQ222" s="1564"/>
      <c r="DR222" s="1584"/>
    </row>
    <row r="223" spans="1:122" s="80" customFormat="1" ht="15" customHeight="1">
      <c r="A223" s="1360"/>
      <c r="B223" s="1312"/>
      <c r="C223" s="1312"/>
      <c r="D223" s="263"/>
      <c r="E223" s="263"/>
      <c r="F223" s="263"/>
      <c r="G223" s="1361" t="s">
        <v>545</v>
      </c>
      <c r="H223" s="1362"/>
      <c r="I223" s="1362"/>
      <c r="J223" s="1362"/>
      <c r="K223" s="1362"/>
      <c r="L223" s="1362"/>
      <c r="M223" s="1362"/>
      <c r="N223" s="1363"/>
      <c r="O223" s="1364" t="s">
        <v>2304</v>
      </c>
      <c r="P223" s="1365"/>
      <c r="Q223" s="464"/>
      <c r="R223" s="1365"/>
      <c r="S223" s="1365"/>
      <c r="T223" s="1365"/>
      <c r="U223" s="1365"/>
      <c r="V223" s="1365"/>
      <c r="W223" s="1365"/>
      <c r="X223" s="1365"/>
      <c r="Y223" s="1365"/>
      <c r="Z223" s="1365"/>
      <c r="AA223" s="1365"/>
      <c r="AB223" s="1365"/>
      <c r="AC223" s="1365"/>
      <c r="AD223" s="1365"/>
      <c r="AE223" s="1365"/>
      <c r="AF223" s="1365"/>
      <c r="AG223" s="1365"/>
      <c r="AH223" s="1365"/>
      <c r="AI223" s="1365"/>
      <c r="AJ223" s="1365"/>
      <c r="AK223" s="1365"/>
      <c r="AL223" s="1365"/>
      <c r="AM223" s="1365"/>
      <c r="AN223" s="1365"/>
      <c r="AO223" s="1365"/>
      <c r="AP223" s="1365"/>
      <c r="AQ223" s="1365"/>
      <c r="AR223" s="1365"/>
      <c r="AS223" s="1365"/>
      <c r="AT223" s="1365"/>
      <c r="AU223" s="1365"/>
      <c r="AV223" s="1365"/>
      <c r="AW223" s="1365"/>
      <c r="AX223" s="1366"/>
      <c r="AY223" s="1130"/>
      <c r="AZ223" s="465"/>
      <c r="BA223" s="192">
        <f t="shared" si="91"/>
        <v>4</v>
      </c>
      <c r="BB223" s="192">
        <f t="shared" si="92"/>
        <v>8</v>
      </c>
      <c r="BC223" s="192">
        <f t="shared" si="93"/>
        <v>2</v>
      </c>
      <c r="BD223" s="192" t="str">
        <f t="shared" si="94"/>
        <v>②</v>
      </c>
      <c r="BE223" s="192">
        <f>BE222</f>
        <v>2</v>
      </c>
      <c r="BF223" s="192"/>
      <c r="BG223" s="559" t="str">
        <f t="shared" ca="1" si="95"/>
        <v/>
      </c>
      <c r="BH223" s="560" t="str">
        <f t="shared" ca="1" si="96"/>
        <v/>
      </c>
      <c r="BI223" s="560" t="str">
        <f t="shared" ca="1" si="97"/>
        <v/>
      </c>
      <c r="BJ223" s="560" t="str">
        <f t="shared" ca="1" si="98"/>
        <v/>
      </c>
      <c r="BK223" s="560" t="str">
        <f t="shared" ca="1" si="99"/>
        <v/>
      </c>
      <c r="BL223" s="561" t="str">
        <f t="shared" ca="1" si="100"/>
        <v/>
      </c>
      <c r="BM223" s="379"/>
      <c r="BN223" s="379"/>
      <c r="BO223" s="379"/>
      <c r="BP223" s="465"/>
      <c r="BQ223" s="465"/>
      <c r="BR223" s="226"/>
      <c r="BS223" s="226"/>
      <c r="BT223" s="226"/>
      <c r="BU223" s="226"/>
      <c r="BV223" s="226"/>
      <c r="BW223" s="226"/>
      <c r="BX223" s="226"/>
      <c r="BY223" s="226"/>
      <c r="BZ223" s="226"/>
      <c r="CA223" s="226"/>
      <c r="CB223" s="226"/>
      <c r="CC223" s="226"/>
      <c r="CD223" s="226"/>
      <c r="CE223" s="226"/>
      <c r="CF223" s="226"/>
      <c r="CG223" s="226"/>
      <c r="CH223" s="226"/>
      <c r="CI223" s="226"/>
      <c r="CJ223" s="226"/>
      <c r="CK223" s="226"/>
      <c r="CL223" s="226"/>
      <c r="CM223" s="226"/>
      <c r="CN223" s="226"/>
      <c r="CO223" s="226"/>
      <c r="CP223" s="465"/>
      <c r="CQ223" s="226"/>
      <c r="CR223" s="226"/>
      <c r="CS223" s="465"/>
      <c r="CT223" s="465"/>
      <c r="CU223" s="465"/>
      <c r="CV223" s="1528"/>
      <c r="CW223" s="1529"/>
      <c r="CX223" s="1560"/>
      <c r="CY223" s="1560"/>
      <c r="CZ223" s="1560"/>
      <c r="DA223" s="1560"/>
      <c r="DB223" s="1560"/>
      <c r="DC223" s="1560"/>
      <c r="DD223" s="1991"/>
      <c r="DE223" s="1992"/>
      <c r="DF223" s="1992"/>
      <c r="DG223" s="1993"/>
      <c r="DH223" s="1564"/>
      <c r="DI223" s="1564"/>
      <c r="DJ223" s="1564"/>
      <c r="DK223" s="1564"/>
      <c r="DL223" s="1564"/>
      <c r="DM223" s="1564"/>
      <c r="DN223" s="1564"/>
      <c r="DO223" s="1564"/>
      <c r="DP223" s="1564"/>
      <c r="DQ223" s="1564"/>
      <c r="DR223" s="1584"/>
    </row>
    <row r="224" spans="1:122" s="80" customFormat="1" ht="15" customHeight="1">
      <c r="A224" s="1770" t="str">
        <f>BA224&amp;"."</f>
        <v>5.</v>
      </c>
      <c r="B224" s="1771"/>
      <c r="C224" s="225" t="s">
        <v>1732</v>
      </c>
      <c r="D224" s="225"/>
      <c r="E224" s="225"/>
      <c r="F224" s="225"/>
      <c r="G224" s="225"/>
      <c r="H224" s="225"/>
      <c r="I224" s="225"/>
      <c r="J224" s="225"/>
      <c r="K224" s="225"/>
      <c r="L224" s="225"/>
      <c r="M224" s="225"/>
      <c r="N224" s="225"/>
      <c r="O224" s="225"/>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c r="AX224" s="225"/>
      <c r="AY224" s="223"/>
      <c r="AZ224" s="465"/>
      <c r="BA224" s="193">
        <f>BA223+1</f>
        <v>5</v>
      </c>
      <c r="BB224" s="192"/>
      <c r="BC224" s="192"/>
      <c r="BD224" s="192"/>
      <c r="BE224" s="192"/>
      <c r="BF224" s="192"/>
      <c r="BG224" s="559" t="str">
        <f t="shared" ca="1" si="95"/>
        <v/>
      </c>
      <c r="BH224" s="560" t="str">
        <f t="shared" ca="1" si="96"/>
        <v/>
      </c>
      <c r="BI224" s="560" t="str">
        <f t="shared" ca="1" si="97"/>
        <v/>
      </c>
      <c r="BJ224" s="560" t="str">
        <f t="shared" ca="1" si="98"/>
        <v/>
      </c>
      <c r="BK224" s="560" t="str">
        <f t="shared" ca="1" si="99"/>
        <v/>
      </c>
      <c r="BL224" s="561" t="str">
        <f t="shared" ca="1" si="100"/>
        <v/>
      </c>
      <c r="BM224" s="379"/>
      <c r="BN224" s="379"/>
      <c r="BO224" s="379"/>
      <c r="BP224" s="465"/>
      <c r="BQ224" s="465"/>
      <c r="BR224" s="226"/>
      <c r="BS224" s="226"/>
      <c r="BT224" s="226"/>
      <c r="BU224" s="226"/>
      <c r="BV224" s="226"/>
      <c r="BW224" s="226"/>
      <c r="BX224" s="226"/>
      <c r="BY224" s="226"/>
      <c r="BZ224" s="226"/>
      <c r="CA224" s="226"/>
      <c r="CB224" s="226"/>
      <c r="CC224" s="226"/>
      <c r="CD224" s="226"/>
      <c r="CE224" s="226"/>
      <c r="CF224" s="226"/>
      <c r="CG224" s="226"/>
      <c r="CH224" s="226"/>
      <c r="CI224" s="226"/>
      <c r="CJ224" s="226"/>
      <c r="CK224" s="226"/>
      <c r="CL224" s="226"/>
      <c r="CM224" s="226"/>
      <c r="CN224" s="226"/>
      <c r="CO224" s="226"/>
      <c r="CP224" s="465"/>
      <c r="CQ224" s="465"/>
      <c r="CR224" s="465"/>
      <c r="CS224" s="465"/>
      <c r="CT224" s="465"/>
      <c r="CU224" s="465"/>
      <c r="CV224" s="1528" t="s">
        <v>2291</v>
      </c>
      <c r="CW224" s="1529"/>
      <c r="CX224" s="1560"/>
      <c r="CY224" s="1560"/>
      <c r="CZ224" s="1560"/>
      <c r="DA224" s="1560"/>
      <c r="DB224" s="1560"/>
      <c r="DC224" s="1560"/>
      <c r="DD224" s="2054">
        <v>44644</v>
      </c>
      <c r="DE224" s="2055"/>
      <c r="DF224" s="2055"/>
      <c r="DG224" s="2056"/>
      <c r="DH224" s="1564"/>
      <c r="DI224" s="1564"/>
      <c r="DJ224" s="1564"/>
      <c r="DK224" s="1564"/>
      <c r="DL224" s="1564"/>
      <c r="DM224" s="1564"/>
      <c r="DN224" s="1564"/>
      <c r="DO224" s="1564"/>
      <c r="DP224" s="1564"/>
      <c r="DQ224" s="1564"/>
      <c r="DR224" s="1584"/>
    </row>
    <row r="225" spans="1:122" s="80" customFormat="1" ht="15" customHeight="1">
      <c r="A225" s="1760" t="str">
        <f>$BA225&amp;"."&amp;$BB225&amp;"."</f>
        <v>5.1.</v>
      </c>
      <c r="B225" s="1761"/>
      <c r="C225" s="1761"/>
      <c r="D225" s="225" t="s">
        <v>1733</v>
      </c>
      <c r="E225" s="377"/>
      <c r="F225" s="377"/>
      <c r="G225" s="377"/>
      <c r="H225" s="377"/>
      <c r="I225" s="377"/>
      <c r="J225" s="377"/>
      <c r="K225" s="377"/>
      <c r="L225" s="377"/>
      <c r="M225" s="377"/>
      <c r="N225" s="377"/>
      <c r="O225" s="377"/>
      <c r="P225" s="377"/>
      <c r="Q225" s="377"/>
      <c r="R225" s="377"/>
      <c r="S225" s="377"/>
      <c r="T225" s="377"/>
      <c r="U225" s="377"/>
      <c r="V225" s="377"/>
      <c r="W225" s="377"/>
      <c r="X225" s="377"/>
      <c r="Y225" s="377"/>
      <c r="Z225" s="377"/>
      <c r="AA225" s="377"/>
      <c r="AB225" s="377"/>
      <c r="AC225" s="263"/>
      <c r="AD225" s="263"/>
      <c r="AE225" s="263"/>
      <c r="AF225" s="377"/>
      <c r="AG225" s="263"/>
      <c r="AH225" s="263"/>
      <c r="AI225" s="263"/>
      <c r="AJ225" s="263"/>
      <c r="AK225" s="263"/>
      <c r="AL225" s="263"/>
      <c r="AM225" s="263"/>
      <c r="AN225" s="263"/>
      <c r="AO225" s="263"/>
      <c r="AP225" s="263"/>
      <c r="AQ225" s="263"/>
      <c r="AR225" s="263"/>
      <c r="AS225" s="263"/>
      <c r="AT225" s="263"/>
      <c r="AU225" s="263"/>
      <c r="AV225" s="263"/>
      <c r="AW225" s="263"/>
      <c r="AX225" s="263"/>
      <c r="AY225" s="223"/>
      <c r="AZ225" s="465"/>
      <c r="BA225" s="192">
        <f>BA224</f>
        <v>5</v>
      </c>
      <c r="BB225" s="193">
        <f>BB224+1</f>
        <v>1</v>
      </c>
      <c r="BC225" s="1098"/>
      <c r="BD225" s="1098"/>
      <c r="BE225" s="1098"/>
      <c r="BF225" s="1098"/>
      <c r="BG225" s="559" t="str">
        <f t="shared" ca="1" si="95"/>
        <v/>
      </c>
      <c r="BH225" s="560" t="str">
        <f t="shared" ca="1" si="96"/>
        <v/>
      </c>
      <c r="BI225" s="560" t="str">
        <f t="shared" ca="1" si="97"/>
        <v/>
      </c>
      <c r="BJ225" s="560" t="str">
        <f t="shared" ca="1" si="98"/>
        <v/>
      </c>
      <c r="BK225" s="560" t="str">
        <f t="shared" ca="1" si="99"/>
        <v/>
      </c>
      <c r="BL225" s="561" t="str">
        <f t="shared" ca="1" si="100"/>
        <v/>
      </c>
      <c r="BM225" s="359"/>
      <c r="BN225" s="359"/>
      <c r="BO225" s="359"/>
      <c r="BP225" s="465"/>
      <c r="BQ225" s="465"/>
      <c r="BR225" s="226"/>
      <c r="BS225" s="226"/>
      <c r="BT225" s="226"/>
      <c r="BU225" s="226"/>
      <c r="BV225" s="226"/>
      <c r="BW225" s="226"/>
      <c r="BX225" s="226"/>
      <c r="BY225" s="226"/>
      <c r="BZ225" s="226"/>
      <c r="CA225" s="226"/>
      <c r="CB225" s="226"/>
      <c r="CC225" s="226"/>
      <c r="CD225" s="226"/>
      <c r="CE225" s="226"/>
      <c r="CF225" s="226"/>
      <c r="CG225" s="226"/>
      <c r="CH225" s="226"/>
      <c r="CI225" s="226"/>
      <c r="CJ225" s="226"/>
      <c r="CK225" s="226"/>
      <c r="CL225" s="226"/>
      <c r="CM225" s="226"/>
      <c r="CN225" s="226"/>
      <c r="CO225" s="465"/>
      <c r="CP225" s="465"/>
      <c r="CQ225" s="465"/>
      <c r="CR225" s="465"/>
      <c r="CS225" s="465"/>
      <c r="CT225" s="465"/>
      <c r="CU225" s="465"/>
      <c r="CV225" s="1528"/>
      <c r="CW225" s="1529"/>
      <c r="CX225" s="1560"/>
      <c r="CY225" s="1560"/>
      <c r="CZ225" s="1560"/>
      <c r="DA225" s="1560"/>
      <c r="DB225" s="1560"/>
      <c r="DC225" s="1560"/>
      <c r="DD225" s="1991"/>
      <c r="DE225" s="1992"/>
      <c r="DF225" s="1992"/>
      <c r="DG225" s="1993"/>
      <c r="DH225" s="1564"/>
      <c r="DI225" s="1564"/>
      <c r="DJ225" s="1564"/>
      <c r="DK225" s="1564"/>
      <c r="DL225" s="1564"/>
      <c r="DM225" s="1564"/>
      <c r="DN225" s="1564"/>
      <c r="DO225" s="1564"/>
      <c r="DP225" s="1564"/>
      <c r="DQ225" s="1564"/>
      <c r="DR225" s="1584"/>
    </row>
    <row r="226" spans="1:122" s="80" customFormat="1" ht="15" customHeight="1">
      <c r="A226" s="1760" t="str">
        <f>$BA226&amp;"."&amp;$BB226&amp;"."&amp;$BC226&amp;"."</f>
        <v>5.1.1.</v>
      </c>
      <c r="B226" s="1761"/>
      <c r="C226" s="1761"/>
      <c r="D226" s="1761"/>
      <c r="E226" s="685" t="s">
        <v>1737</v>
      </c>
      <c r="F226" s="685"/>
      <c r="G226" s="676"/>
      <c r="H226" s="676"/>
      <c r="I226" s="676"/>
      <c r="J226" s="676"/>
      <c r="K226" s="676"/>
      <c r="L226" s="676"/>
      <c r="M226" s="685"/>
      <c r="N226" s="685"/>
      <c r="O226" s="685"/>
      <c r="P226" s="685"/>
      <c r="Q226" s="685"/>
      <c r="R226" s="685"/>
      <c r="S226" s="685"/>
      <c r="T226" s="685"/>
      <c r="U226" s="685"/>
      <c r="V226" s="685"/>
      <c r="W226" s="685"/>
      <c r="X226" s="685"/>
      <c r="Y226" s="685"/>
      <c r="Z226" s="685"/>
      <c r="AA226" s="685"/>
      <c r="AB226" s="685"/>
      <c r="AC226" s="685"/>
      <c r="AD226" s="685"/>
      <c r="AE226" s="685"/>
      <c r="AF226" s="685"/>
      <c r="AG226" s="685"/>
      <c r="AH226" s="685"/>
      <c r="AI226" s="685"/>
      <c r="AJ226" s="685"/>
      <c r="AK226" s="685"/>
      <c r="AL226" s="685"/>
      <c r="AM226" s="685"/>
      <c r="AN226" s="685"/>
      <c r="AO226" s="685"/>
      <c r="AP226" s="685"/>
      <c r="AQ226" s="685"/>
      <c r="AR226" s="685"/>
      <c r="AS226" s="685"/>
      <c r="AT226" s="685"/>
      <c r="AU226" s="685"/>
      <c r="AV226" s="685"/>
      <c r="AW226" s="685"/>
      <c r="AX226" s="685"/>
      <c r="AY226" s="854"/>
      <c r="AZ226" s="92"/>
      <c r="BA226" s="683">
        <f>BA225</f>
        <v>5</v>
      </c>
      <c r="BB226" s="683">
        <f>BB225</f>
        <v>1</v>
      </c>
      <c r="BC226" s="678">
        <f>BC225+1</f>
        <v>1</v>
      </c>
      <c r="BD226" s="95"/>
      <c r="BE226" s="87"/>
      <c r="BF226" s="87"/>
      <c r="BG226" s="559" t="str">
        <f t="shared" ca="1" si="95"/>
        <v/>
      </c>
      <c r="BH226" s="560" t="str">
        <f t="shared" ca="1" si="96"/>
        <v/>
      </c>
      <c r="BI226" s="560" t="str">
        <f t="shared" ca="1" si="97"/>
        <v/>
      </c>
      <c r="BJ226" s="560" t="str">
        <f t="shared" ca="1" si="98"/>
        <v/>
      </c>
      <c r="BK226" s="560" t="str">
        <f t="shared" ca="1" si="99"/>
        <v/>
      </c>
      <c r="BL226" s="561" t="str">
        <f t="shared" ca="1" si="100"/>
        <v/>
      </c>
      <c r="BM226" s="359"/>
      <c r="BN226" s="359"/>
      <c r="BO226" s="359"/>
      <c r="BP226" s="465"/>
      <c r="BQ226" s="465"/>
      <c r="BR226" s="465"/>
      <c r="BS226" s="465"/>
      <c r="BT226" s="465"/>
      <c r="BU226" s="465"/>
      <c r="BV226" s="465"/>
      <c r="BW226" s="465"/>
      <c r="BX226" s="465"/>
      <c r="BY226" s="465"/>
      <c r="BZ226" s="465"/>
      <c r="CA226" s="465"/>
      <c r="CB226" s="465"/>
      <c r="CC226" s="465"/>
      <c r="CD226" s="465"/>
      <c r="CE226" s="465"/>
      <c r="CF226" s="465"/>
      <c r="CG226" s="465"/>
      <c r="CH226" s="465"/>
      <c r="CI226" s="226"/>
      <c r="CJ226" s="226"/>
      <c r="CK226" s="226"/>
      <c r="CL226" s="226"/>
      <c r="CM226" s="465"/>
      <c r="CN226" s="465"/>
      <c r="CO226" s="465"/>
      <c r="CP226" s="465"/>
      <c r="CQ226" s="465"/>
      <c r="CR226" s="465"/>
      <c r="CS226" s="465"/>
      <c r="CT226" s="465"/>
      <c r="CU226" s="465"/>
      <c r="CV226" s="1528"/>
      <c r="CW226" s="1529"/>
      <c r="CX226" s="1560"/>
      <c r="CY226" s="1560"/>
      <c r="CZ226" s="1560"/>
      <c r="DA226" s="1560"/>
      <c r="DB226" s="1560"/>
      <c r="DC226" s="1560"/>
      <c r="DD226" s="1991"/>
      <c r="DE226" s="1992"/>
      <c r="DF226" s="1992"/>
      <c r="DG226" s="1993"/>
      <c r="DH226" s="1564"/>
      <c r="DI226" s="1564"/>
      <c r="DJ226" s="1564"/>
      <c r="DK226" s="1564"/>
      <c r="DL226" s="1564"/>
      <c r="DM226" s="1564"/>
      <c r="DN226" s="1564"/>
      <c r="DO226" s="1564"/>
      <c r="DP226" s="1564"/>
      <c r="DQ226" s="1564"/>
      <c r="DR226" s="1584"/>
    </row>
    <row r="227" spans="1:122" s="80" customFormat="1" ht="15" customHeight="1">
      <c r="A227" s="1297"/>
      <c r="B227" s="263"/>
      <c r="C227" s="263"/>
      <c r="D227" s="224"/>
      <c r="E227" s="263" t="s">
        <v>1734</v>
      </c>
      <c r="F227" s="263"/>
      <c r="G227" s="263"/>
      <c r="H227" s="263"/>
      <c r="I227" s="263"/>
      <c r="J227" s="263"/>
      <c r="K227" s="263"/>
      <c r="L227" s="263"/>
      <c r="M227" s="263"/>
      <c r="N227" s="263"/>
      <c r="O227" s="263"/>
      <c r="P227" s="263"/>
      <c r="Q227" s="263"/>
      <c r="R227" s="263"/>
      <c r="S227" s="263"/>
      <c r="T227" s="263"/>
      <c r="U227" s="1312"/>
      <c r="V227" s="263"/>
      <c r="W227" s="1312"/>
      <c r="X227" s="263"/>
      <c r="Y227" s="377"/>
      <c r="Z227" s="263"/>
      <c r="AA227" s="377"/>
      <c r="AB227" s="263"/>
      <c r="AC227" s="263"/>
      <c r="AD227" s="263"/>
      <c r="AE227" s="263"/>
      <c r="AF227" s="263"/>
      <c r="AG227" s="263"/>
      <c r="AH227" s="263"/>
      <c r="AI227" s="263"/>
      <c r="AJ227" s="263"/>
      <c r="AK227" s="263"/>
      <c r="AL227" s="263"/>
      <c r="AM227" s="263"/>
      <c r="AN227" s="263"/>
      <c r="AO227" s="263"/>
      <c r="AP227" s="263"/>
      <c r="AQ227" s="263"/>
      <c r="AR227" s="263"/>
      <c r="AS227" s="263"/>
      <c r="AT227" s="263"/>
      <c r="AU227" s="263"/>
      <c r="AV227" s="263"/>
      <c r="AW227" s="263"/>
      <c r="AX227" s="263"/>
      <c r="AY227" s="223"/>
      <c r="AZ227" s="465"/>
      <c r="BA227" s="192">
        <f t="shared" ref="BA227:BC236" si="101">BA226</f>
        <v>5</v>
      </c>
      <c r="BB227" s="192">
        <f t="shared" si="101"/>
        <v>1</v>
      </c>
      <c r="BC227" s="192">
        <f t="shared" si="101"/>
        <v>1</v>
      </c>
      <c r="BD227" s="1098"/>
      <c r="BE227" s="1098"/>
      <c r="BF227" s="1098"/>
      <c r="BG227" s="559" t="str">
        <f t="shared" ca="1" si="95"/>
        <v/>
      </c>
      <c r="BH227" s="560" t="str">
        <f t="shared" ca="1" si="96"/>
        <v/>
      </c>
      <c r="BI227" s="560" t="str">
        <f t="shared" ca="1" si="97"/>
        <v/>
      </c>
      <c r="BJ227" s="560" t="str">
        <f t="shared" ca="1" si="98"/>
        <v/>
      </c>
      <c r="BK227" s="560" t="str">
        <f t="shared" ca="1" si="99"/>
        <v/>
      </c>
      <c r="BL227" s="561" t="str">
        <f t="shared" ca="1" si="100"/>
        <v/>
      </c>
      <c r="BM227" s="379"/>
      <c r="BN227" s="379"/>
      <c r="BO227" s="379"/>
      <c r="BP227" s="465"/>
      <c r="BQ227" s="465"/>
      <c r="BR227" s="465"/>
      <c r="BS227" s="465"/>
      <c r="BT227" s="465"/>
      <c r="BU227" s="465"/>
      <c r="BV227" s="465"/>
      <c r="BW227" s="465"/>
      <c r="BX227" s="465"/>
      <c r="BY227" s="465"/>
      <c r="BZ227" s="465"/>
      <c r="CA227" s="465"/>
      <c r="CB227" s="465"/>
      <c r="CC227" s="465"/>
      <c r="CD227" s="465"/>
      <c r="CE227" s="465"/>
      <c r="CF227" s="465"/>
      <c r="CG227" s="465"/>
      <c r="CH227" s="465"/>
      <c r="CI227" s="226"/>
      <c r="CJ227" s="226"/>
      <c r="CK227" s="226"/>
      <c r="CL227" s="226"/>
      <c r="CM227" s="465"/>
      <c r="CN227" s="465"/>
      <c r="CO227" s="465"/>
      <c r="CP227" s="226"/>
      <c r="CQ227" s="465"/>
      <c r="CR227" s="465"/>
      <c r="CS227" s="465"/>
      <c r="CT227" s="465"/>
      <c r="CU227" s="465"/>
      <c r="CV227" s="1528"/>
      <c r="CW227" s="1529"/>
      <c r="CX227" s="1560"/>
      <c r="CY227" s="1560"/>
      <c r="CZ227" s="1560"/>
      <c r="DA227" s="1560"/>
      <c r="DB227" s="1560"/>
      <c r="DC227" s="1560"/>
      <c r="DD227" s="1991"/>
      <c r="DE227" s="1992"/>
      <c r="DF227" s="1992"/>
      <c r="DG227" s="1993"/>
      <c r="DH227" s="1564"/>
      <c r="DI227" s="1564"/>
      <c r="DJ227" s="1564"/>
      <c r="DK227" s="1564"/>
      <c r="DL227" s="1564"/>
      <c r="DM227" s="1564"/>
      <c r="DN227" s="1564"/>
      <c r="DO227" s="1564"/>
      <c r="DP227" s="1564"/>
      <c r="DQ227" s="1564"/>
      <c r="DR227" s="1584"/>
    </row>
    <row r="228" spans="1:122" s="465" customFormat="1" ht="15" customHeight="1">
      <c r="A228" s="1317"/>
      <c r="B228" s="1318"/>
      <c r="C228" s="1318"/>
      <c r="D228" s="469"/>
      <c r="E228" s="845" t="s">
        <v>265</v>
      </c>
      <c r="F228" s="846"/>
      <c r="G228" s="846"/>
      <c r="H228" s="846"/>
      <c r="I228" s="846"/>
      <c r="J228" s="846"/>
      <c r="K228" s="846"/>
      <c r="L228" s="847"/>
      <c r="M228" s="1321" t="s">
        <v>406</v>
      </c>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c r="AJ228" s="266"/>
      <c r="AK228" s="266"/>
      <c r="AL228" s="266"/>
      <c r="AM228" s="266"/>
      <c r="AN228" s="266"/>
      <c r="AO228" s="266"/>
      <c r="AP228" s="266"/>
      <c r="AQ228" s="266"/>
      <c r="AR228" s="266"/>
      <c r="AS228" s="266"/>
      <c r="AT228" s="266"/>
      <c r="AU228" s="266"/>
      <c r="AV228" s="266"/>
      <c r="AW228" s="266"/>
      <c r="AX228" s="267"/>
      <c r="AY228" s="471"/>
      <c r="BA228" s="192">
        <f t="shared" si="101"/>
        <v>5</v>
      </c>
      <c r="BB228" s="192">
        <f t="shared" si="101"/>
        <v>1</v>
      </c>
      <c r="BC228" s="192">
        <f t="shared" si="101"/>
        <v>1</v>
      </c>
      <c r="BD228" s="192"/>
      <c r="BE228" s="192"/>
      <c r="BF228" s="192"/>
      <c r="BG228" s="559" t="str">
        <f t="shared" ca="1" si="95"/>
        <v/>
      </c>
      <c r="BH228" s="560" t="str">
        <f t="shared" ca="1" si="96"/>
        <v/>
      </c>
      <c r="BI228" s="560" t="str">
        <f t="shared" ca="1" si="97"/>
        <v/>
      </c>
      <c r="BJ228" s="560" t="str">
        <f t="shared" ca="1" si="98"/>
        <v/>
      </c>
      <c r="BK228" s="560" t="str">
        <f t="shared" ca="1" si="99"/>
        <v/>
      </c>
      <c r="BL228" s="561" t="str">
        <f t="shared" ca="1" si="100"/>
        <v/>
      </c>
      <c r="CI228" s="226"/>
      <c r="CJ228" s="226"/>
      <c r="CK228" s="226"/>
      <c r="CL228" s="226"/>
      <c r="CP228" s="226"/>
      <c r="CQ228" s="226"/>
      <c r="CR228" s="226"/>
      <c r="CV228" s="1528"/>
      <c r="CW228" s="1529"/>
      <c r="CX228" s="1560"/>
      <c r="CY228" s="1560"/>
      <c r="CZ228" s="1560"/>
      <c r="DA228" s="1560"/>
      <c r="DB228" s="1560"/>
      <c r="DC228" s="1560"/>
      <c r="DD228" s="1991"/>
      <c r="DE228" s="1992"/>
      <c r="DF228" s="1992"/>
      <c r="DG228" s="1993"/>
      <c r="DH228" s="1564"/>
      <c r="DI228" s="1564"/>
      <c r="DJ228" s="1564"/>
      <c r="DK228" s="1564"/>
      <c r="DL228" s="1564"/>
      <c r="DM228" s="1564"/>
      <c r="DN228" s="1564"/>
      <c r="DO228" s="1564"/>
      <c r="DP228" s="1564"/>
      <c r="DQ228" s="1564"/>
      <c r="DR228" s="1584"/>
    </row>
    <row r="229" spans="1:122" s="465" customFormat="1" ht="15" customHeight="1">
      <c r="A229" s="1317"/>
      <c r="B229" s="1318"/>
      <c r="C229" s="1318"/>
      <c r="D229" s="469"/>
      <c r="E229" s="848" t="s">
        <v>1735</v>
      </c>
      <c r="F229" s="849"/>
      <c r="G229" s="849"/>
      <c r="H229" s="849"/>
      <c r="I229" s="849"/>
      <c r="J229" s="849"/>
      <c r="K229" s="849"/>
      <c r="L229" s="850"/>
      <c r="M229" s="268" t="s">
        <v>1848</v>
      </c>
      <c r="N229" s="269"/>
      <c r="O229" s="269"/>
      <c r="P229" s="269"/>
      <c r="Q229" s="269"/>
      <c r="R229" s="269"/>
      <c r="S229" s="269"/>
      <c r="T229" s="269"/>
      <c r="U229" s="269"/>
      <c r="V229" s="269"/>
      <c r="W229" s="269"/>
      <c r="X229" s="269"/>
      <c r="Y229" s="269"/>
      <c r="Z229" s="269"/>
      <c r="AA229" s="269"/>
      <c r="AB229" s="269"/>
      <c r="AC229" s="269"/>
      <c r="AD229" s="269"/>
      <c r="AE229" s="269"/>
      <c r="AF229" s="269"/>
      <c r="AG229" s="269"/>
      <c r="AH229" s="269"/>
      <c r="AI229" s="269"/>
      <c r="AJ229" s="269"/>
      <c r="AK229" s="269"/>
      <c r="AL229" s="269"/>
      <c r="AM229" s="269"/>
      <c r="AN229" s="269"/>
      <c r="AO229" s="269"/>
      <c r="AP229" s="269"/>
      <c r="AQ229" s="269"/>
      <c r="AR229" s="269"/>
      <c r="AS229" s="269"/>
      <c r="AT229" s="269"/>
      <c r="AU229" s="269"/>
      <c r="AV229" s="269"/>
      <c r="AW229" s="269"/>
      <c r="AX229" s="270"/>
      <c r="AY229" s="471"/>
      <c r="BA229" s="192">
        <f t="shared" si="101"/>
        <v>5</v>
      </c>
      <c r="BB229" s="192">
        <f t="shared" si="101"/>
        <v>1</v>
      </c>
      <c r="BC229" s="192">
        <f t="shared" si="101"/>
        <v>1</v>
      </c>
      <c r="BD229" s="192"/>
      <c r="BE229" s="192"/>
      <c r="BF229" s="192"/>
      <c r="BG229" s="559" t="str">
        <f t="shared" ca="1" si="95"/>
        <v/>
      </c>
      <c r="BH229" s="560" t="str">
        <f t="shared" ca="1" si="96"/>
        <v/>
      </c>
      <c r="BI229" s="560" t="str">
        <f t="shared" ca="1" si="97"/>
        <v/>
      </c>
      <c r="BJ229" s="560" t="str">
        <f t="shared" ca="1" si="98"/>
        <v/>
      </c>
      <c r="BK229" s="560" t="str">
        <f t="shared" ca="1" si="99"/>
        <v/>
      </c>
      <c r="BL229" s="561" t="str">
        <f t="shared" ca="1" si="100"/>
        <v/>
      </c>
      <c r="CI229" s="226"/>
      <c r="CJ229" s="226"/>
      <c r="CK229" s="226"/>
      <c r="CL229" s="226"/>
      <c r="CP229" s="226"/>
      <c r="CQ229" s="226"/>
      <c r="CR229" s="226"/>
      <c r="CV229" s="1528"/>
      <c r="CW229" s="1529"/>
      <c r="CX229" s="1560"/>
      <c r="CY229" s="1560"/>
      <c r="CZ229" s="1560"/>
      <c r="DA229" s="1560"/>
      <c r="DB229" s="1560"/>
      <c r="DC229" s="1560"/>
      <c r="DD229" s="1991"/>
      <c r="DE229" s="1992"/>
      <c r="DF229" s="1992"/>
      <c r="DG229" s="1993"/>
      <c r="DH229" s="1564"/>
      <c r="DI229" s="1564"/>
      <c r="DJ229" s="1564"/>
      <c r="DK229" s="1564"/>
      <c r="DL229" s="1564"/>
      <c r="DM229" s="1564"/>
      <c r="DN229" s="1564"/>
      <c r="DO229" s="1564"/>
      <c r="DP229" s="1564"/>
      <c r="DQ229" s="1564"/>
      <c r="DR229" s="1584"/>
    </row>
    <row r="230" spans="1:122" s="465" customFormat="1" ht="15" customHeight="1">
      <c r="A230" s="1317"/>
      <c r="B230" s="1318"/>
      <c r="C230" s="1318"/>
      <c r="D230" s="469"/>
      <c r="E230" s="848" t="s">
        <v>84</v>
      </c>
      <c r="F230" s="849"/>
      <c r="G230" s="849"/>
      <c r="H230" s="849"/>
      <c r="I230" s="849"/>
      <c r="J230" s="849"/>
      <c r="K230" s="849"/>
      <c r="L230" s="850"/>
      <c r="M230" s="268" t="s">
        <v>445</v>
      </c>
      <c r="N230" s="269"/>
      <c r="O230" s="269"/>
      <c r="P230" s="269"/>
      <c r="Q230" s="269"/>
      <c r="R230" s="269"/>
      <c r="S230" s="269"/>
      <c r="T230" s="269"/>
      <c r="U230" s="269"/>
      <c r="V230" s="269"/>
      <c r="W230" s="269"/>
      <c r="X230" s="269"/>
      <c r="Y230" s="269"/>
      <c r="Z230" s="269"/>
      <c r="AA230" s="269"/>
      <c r="AB230" s="269"/>
      <c r="AC230" s="269"/>
      <c r="AD230" s="269"/>
      <c r="AE230" s="269"/>
      <c r="AF230" s="269"/>
      <c r="AG230" s="269"/>
      <c r="AH230" s="269"/>
      <c r="AI230" s="269"/>
      <c r="AJ230" s="269"/>
      <c r="AK230" s="269"/>
      <c r="AL230" s="269"/>
      <c r="AM230" s="269"/>
      <c r="AN230" s="269"/>
      <c r="AO230" s="269"/>
      <c r="AP230" s="269"/>
      <c r="AQ230" s="269"/>
      <c r="AR230" s="269"/>
      <c r="AS230" s="269"/>
      <c r="AT230" s="269"/>
      <c r="AU230" s="269"/>
      <c r="AV230" s="269"/>
      <c r="AW230" s="269"/>
      <c r="AX230" s="270"/>
      <c r="AY230" s="471"/>
      <c r="BA230" s="192">
        <f t="shared" si="101"/>
        <v>5</v>
      </c>
      <c r="BB230" s="192">
        <f t="shared" si="101"/>
        <v>1</v>
      </c>
      <c r="BC230" s="192">
        <f t="shared" si="101"/>
        <v>1</v>
      </c>
      <c r="BD230" s="192"/>
      <c r="BE230" s="192"/>
      <c r="BF230" s="192"/>
      <c r="BG230" s="559" t="str">
        <f t="shared" ca="1" si="95"/>
        <v/>
      </c>
      <c r="BH230" s="560" t="str">
        <f t="shared" ca="1" si="96"/>
        <v/>
      </c>
      <c r="BI230" s="560" t="str">
        <f t="shared" ca="1" si="97"/>
        <v/>
      </c>
      <c r="BJ230" s="560" t="str">
        <f t="shared" ca="1" si="98"/>
        <v/>
      </c>
      <c r="BK230" s="560" t="str">
        <f t="shared" ca="1" si="99"/>
        <v/>
      </c>
      <c r="BL230" s="561" t="str">
        <f t="shared" ca="1" si="100"/>
        <v/>
      </c>
      <c r="BQ230" s="359"/>
      <c r="BR230" s="226"/>
      <c r="BS230" s="226"/>
      <c r="BT230" s="226"/>
      <c r="BU230" s="226"/>
      <c r="BV230" s="226"/>
      <c r="BW230" s="226"/>
      <c r="BX230" s="226"/>
      <c r="BY230" s="226"/>
      <c r="BZ230" s="226"/>
      <c r="CA230" s="226"/>
      <c r="CB230" s="226"/>
      <c r="CC230" s="226"/>
      <c r="CD230" s="226"/>
      <c r="CE230" s="226"/>
      <c r="CF230" s="226"/>
      <c r="CG230" s="226"/>
      <c r="CH230" s="226"/>
      <c r="CI230" s="226"/>
      <c r="CJ230" s="226"/>
      <c r="CK230" s="226"/>
      <c r="CL230" s="226"/>
      <c r="CP230" s="226"/>
      <c r="CQ230" s="226"/>
      <c r="CR230" s="226"/>
      <c r="CV230" s="1528"/>
      <c r="CW230" s="1529"/>
      <c r="CX230" s="1560"/>
      <c r="CY230" s="1560"/>
      <c r="CZ230" s="1560"/>
      <c r="DA230" s="1560"/>
      <c r="DB230" s="1560"/>
      <c r="DC230" s="1560"/>
      <c r="DD230" s="1991"/>
      <c r="DE230" s="1992"/>
      <c r="DF230" s="1992"/>
      <c r="DG230" s="1993"/>
      <c r="DH230" s="1564"/>
      <c r="DI230" s="1564"/>
      <c r="DJ230" s="1564"/>
      <c r="DK230" s="1564"/>
      <c r="DL230" s="1564"/>
      <c r="DM230" s="1564"/>
      <c r="DN230" s="1564"/>
      <c r="DO230" s="1564"/>
      <c r="DP230" s="1564"/>
      <c r="DQ230" s="1564"/>
      <c r="DR230" s="1584"/>
    </row>
    <row r="231" spans="1:122" s="465" customFormat="1" ht="15" customHeight="1">
      <c r="A231" s="1317"/>
      <c r="B231" s="1318"/>
      <c r="C231" s="1318"/>
      <c r="D231" s="469"/>
      <c r="E231" s="888"/>
      <c r="F231" s="274"/>
      <c r="G231" s="274"/>
      <c r="H231" s="274"/>
      <c r="I231" s="274"/>
      <c r="J231" s="274"/>
      <c r="K231" s="274"/>
      <c r="L231" s="889"/>
      <c r="M231" s="268" t="s">
        <v>446</v>
      </c>
      <c r="N231" s="269"/>
      <c r="O231" s="269"/>
      <c r="P231" s="269"/>
      <c r="Q231" s="269"/>
      <c r="R231" s="269"/>
      <c r="S231" s="269"/>
      <c r="T231" s="269"/>
      <c r="U231" s="269"/>
      <c r="V231" s="269"/>
      <c r="W231" s="269"/>
      <c r="X231" s="269"/>
      <c r="Y231" s="269"/>
      <c r="Z231" s="269"/>
      <c r="AA231" s="269"/>
      <c r="AB231" s="269"/>
      <c r="AC231" s="269"/>
      <c r="AD231" s="269"/>
      <c r="AE231" s="269"/>
      <c r="AF231" s="269"/>
      <c r="AG231" s="269"/>
      <c r="AH231" s="269"/>
      <c r="AI231" s="269"/>
      <c r="AJ231" s="269"/>
      <c r="AK231" s="269"/>
      <c r="AL231" s="269"/>
      <c r="AM231" s="269"/>
      <c r="AN231" s="269"/>
      <c r="AO231" s="269"/>
      <c r="AP231" s="269"/>
      <c r="AQ231" s="269"/>
      <c r="AR231" s="269"/>
      <c r="AS231" s="269"/>
      <c r="AT231" s="269"/>
      <c r="AU231" s="269"/>
      <c r="AV231" s="269"/>
      <c r="AW231" s="269"/>
      <c r="AX231" s="270"/>
      <c r="AY231" s="471"/>
      <c r="BA231" s="192">
        <f t="shared" si="101"/>
        <v>5</v>
      </c>
      <c r="BB231" s="192">
        <f t="shared" si="101"/>
        <v>1</v>
      </c>
      <c r="BC231" s="192">
        <f t="shared" si="101"/>
        <v>1</v>
      </c>
      <c r="BD231" s="192"/>
      <c r="BE231" s="192"/>
      <c r="BF231" s="192"/>
      <c r="BG231" s="559" t="str">
        <f t="shared" ca="1" si="95"/>
        <v/>
      </c>
      <c r="BH231" s="560" t="str">
        <f t="shared" ca="1" si="96"/>
        <v/>
      </c>
      <c r="BI231" s="560" t="str">
        <f t="shared" ca="1" si="97"/>
        <v/>
      </c>
      <c r="BJ231" s="560" t="str">
        <f t="shared" ca="1" si="98"/>
        <v/>
      </c>
      <c r="BK231" s="560" t="str">
        <f t="shared" ca="1" si="99"/>
        <v/>
      </c>
      <c r="BL231" s="561" t="str">
        <f t="shared" ca="1" si="100"/>
        <v/>
      </c>
      <c r="BP231" s="359"/>
      <c r="BQ231" s="379"/>
      <c r="BR231" s="226"/>
      <c r="BS231" s="226"/>
      <c r="BT231" s="226"/>
      <c r="BU231" s="226"/>
      <c r="BV231" s="226"/>
      <c r="BW231" s="226"/>
      <c r="BX231" s="226"/>
      <c r="BY231" s="226"/>
      <c r="BZ231" s="226"/>
      <c r="CA231" s="226"/>
      <c r="CB231" s="226"/>
      <c r="CC231" s="226"/>
      <c r="CD231" s="226"/>
      <c r="CE231" s="226"/>
      <c r="CF231" s="226"/>
      <c r="CG231" s="226"/>
      <c r="CH231" s="226"/>
      <c r="CL231" s="226"/>
      <c r="CQ231" s="226"/>
      <c r="CR231" s="226"/>
      <c r="CV231" s="1528"/>
      <c r="CW231" s="1529"/>
      <c r="CX231" s="1560"/>
      <c r="CY231" s="1560"/>
      <c r="CZ231" s="1560"/>
      <c r="DA231" s="1560"/>
      <c r="DB231" s="1560"/>
      <c r="DC231" s="1560"/>
      <c r="DD231" s="1991"/>
      <c r="DE231" s="1992"/>
      <c r="DF231" s="1992"/>
      <c r="DG231" s="1993"/>
      <c r="DH231" s="1564"/>
      <c r="DI231" s="1564"/>
      <c r="DJ231" s="1564"/>
      <c r="DK231" s="1564"/>
      <c r="DL231" s="1564"/>
      <c r="DM231" s="1564"/>
      <c r="DN231" s="1564"/>
      <c r="DO231" s="1564"/>
      <c r="DP231" s="1564"/>
      <c r="DQ231" s="1564"/>
      <c r="DR231" s="1584"/>
    </row>
    <row r="232" spans="1:122" s="465" customFormat="1" ht="15" customHeight="1">
      <c r="A232" s="1317"/>
      <c r="B232" s="1318"/>
      <c r="C232" s="1318"/>
      <c r="D232" s="469"/>
      <c r="E232" s="888"/>
      <c r="F232" s="274"/>
      <c r="G232" s="274"/>
      <c r="H232" s="274"/>
      <c r="I232" s="274"/>
      <c r="J232" s="274"/>
      <c r="K232" s="274"/>
      <c r="L232" s="889"/>
      <c r="M232" s="268" t="s">
        <v>2161</v>
      </c>
      <c r="N232" s="269"/>
      <c r="O232" s="269"/>
      <c r="P232" s="269"/>
      <c r="Q232" s="269"/>
      <c r="R232" s="269"/>
      <c r="S232" s="269"/>
      <c r="T232" s="269"/>
      <c r="U232" s="269"/>
      <c r="V232" s="269"/>
      <c r="W232" s="269"/>
      <c r="X232" s="269"/>
      <c r="Y232" s="269"/>
      <c r="Z232" s="269"/>
      <c r="AA232" s="269"/>
      <c r="AB232" s="269"/>
      <c r="AC232" s="269"/>
      <c r="AD232" s="269"/>
      <c r="AE232" s="269"/>
      <c r="AF232" s="269"/>
      <c r="AG232" s="269"/>
      <c r="AH232" s="269"/>
      <c r="AI232" s="269"/>
      <c r="AJ232" s="269"/>
      <c r="AK232" s="269"/>
      <c r="AL232" s="269"/>
      <c r="AM232" s="269"/>
      <c r="AN232" s="269"/>
      <c r="AO232" s="269"/>
      <c r="AP232" s="269"/>
      <c r="AQ232" s="269"/>
      <c r="AR232" s="269"/>
      <c r="AS232" s="269"/>
      <c r="AT232" s="269"/>
      <c r="AU232" s="269"/>
      <c r="AV232" s="269"/>
      <c r="AW232" s="269"/>
      <c r="AX232" s="270"/>
      <c r="AY232" s="471"/>
      <c r="BA232" s="192">
        <f t="shared" si="101"/>
        <v>5</v>
      </c>
      <c r="BB232" s="192">
        <f t="shared" si="101"/>
        <v>1</v>
      </c>
      <c r="BC232" s="192">
        <f t="shared" si="101"/>
        <v>1</v>
      </c>
      <c r="BD232" s="192"/>
      <c r="BE232" s="192"/>
      <c r="BF232" s="192"/>
      <c r="BG232" s="559" t="str">
        <f t="shared" ca="1" si="95"/>
        <v/>
      </c>
      <c r="BH232" s="560" t="str">
        <f t="shared" ca="1" si="96"/>
        <v/>
      </c>
      <c r="BI232" s="560" t="str">
        <f t="shared" ca="1" si="97"/>
        <v/>
      </c>
      <c r="BJ232" s="560" t="str">
        <f t="shared" ca="1" si="98"/>
        <v/>
      </c>
      <c r="BK232" s="560" t="str">
        <f t="shared" ca="1" si="99"/>
        <v/>
      </c>
      <c r="BL232" s="561" t="str">
        <f t="shared" ca="1" si="100"/>
        <v/>
      </c>
      <c r="BP232" s="379"/>
      <c r="BQ232" s="359"/>
      <c r="BR232" s="226"/>
      <c r="BS232" s="226"/>
      <c r="BT232" s="226"/>
      <c r="BU232" s="226"/>
      <c r="BV232" s="226"/>
      <c r="BW232" s="226"/>
      <c r="BX232" s="226"/>
      <c r="BY232" s="226"/>
      <c r="BZ232" s="226"/>
      <c r="CA232" s="226"/>
      <c r="CB232" s="226"/>
      <c r="CC232" s="226"/>
      <c r="CD232" s="226"/>
      <c r="CE232" s="226"/>
      <c r="CF232" s="226"/>
      <c r="CG232" s="226"/>
      <c r="CH232" s="226"/>
      <c r="CL232" s="226"/>
      <c r="CQ232" s="226"/>
      <c r="CR232" s="226"/>
      <c r="CS232" s="244"/>
      <c r="CT232" s="244"/>
      <c r="CU232" s="244"/>
      <c r="CV232" s="1528"/>
      <c r="CW232" s="1529"/>
      <c r="CX232" s="1560"/>
      <c r="CY232" s="1560"/>
      <c r="CZ232" s="1560"/>
      <c r="DA232" s="1560"/>
      <c r="DB232" s="1560"/>
      <c r="DC232" s="1560"/>
      <c r="DD232" s="1991"/>
      <c r="DE232" s="1992"/>
      <c r="DF232" s="1992"/>
      <c r="DG232" s="1993"/>
      <c r="DH232" s="1564"/>
      <c r="DI232" s="1564"/>
      <c r="DJ232" s="1564"/>
      <c r="DK232" s="1564"/>
      <c r="DL232" s="1564"/>
      <c r="DM232" s="1564"/>
      <c r="DN232" s="1564"/>
      <c r="DO232" s="1564"/>
      <c r="DP232" s="1564"/>
      <c r="DQ232" s="1564"/>
      <c r="DR232" s="1584"/>
    </row>
    <row r="233" spans="1:122" s="465" customFormat="1" ht="15" customHeight="1">
      <c r="A233" s="1317"/>
      <c r="B233" s="1318"/>
      <c r="C233" s="1318"/>
      <c r="D233" s="469"/>
      <c r="E233" s="888"/>
      <c r="F233" s="274"/>
      <c r="G233" s="274"/>
      <c r="H233" s="274"/>
      <c r="I233" s="274"/>
      <c r="J233" s="274"/>
      <c r="K233" s="274"/>
      <c r="L233" s="889"/>
      <c r="M233" s="268" t="s">
        <v>2162</v>
      </c>
      <c r="N233" s="269"/>
      <c r="O233" s="269"/>
      <c r="P233" s="269"/>
      <c r="Q233" s="269"/>
      <c r="R233" s="269"/>
      <c r="S233" s="269"/>
      <c r="T233" s="269"/>
      <c r="U233" s="269"/>
      <c r="V233" s="269"/>
      <c r="W233" s="269"/>
      <c r="X233" s="269"/>
      <c r="Y233" s="269"/>
      <c r="Z233" s="269"/>
      <c r="AA233" s="269"/>
      <c r="AB233" s="269"/>
      <c r="AC233" s="269"/>
      <c r="AD233" s="269"/>
      <c r="AE233" s="269"/>
      <c r="AF233" s="269"/>
      <c r="AG233" s="269"/>
      <c r="AH233" s="269"/>
      <c r="AI233" s="269"/>
      <c r="AJ233" s="269"/>
      <c r="AK233" s="269"/>
      <c r="AL233" s="269"/>
      <c r="AM233" s="269"/>
      <c r="AN233" s="269"/>
      <c r="AO233" s="269"/>
      <c r="AP233" s="269"/>
      <c r="AQ233" s="269"/>
      <c r="AR233" s="269"/>
      <c r="AS233" s="269"/>
      <c r="AT233" s="269"/>
      <c r="AU233" s="269"/>
      <c r="AV233" s="269"/>
      <c r="AW233" s="269"/>
      <c r="AX233" s="270"/>
      <c r="AY233" s="471"/>
      <c r="BA233" s="192">
        <f t="shared" si="101"/>
        <v>5</v>
      </c>
      <c r="BB233" s="192">
        <f t="shared" si="101"/>
        <v>1</v>
      </c>
      <c r="BC233" s="192">
        <f t="shared" si="101"/>
        <v>1</v>
      </c>
      <c r="BD233" s="192"/>
      <c r="BE233" s="192"/>
      <c r="BF233" s="192"/>
      <c r="BG233" s="559" t="str">
        <f t="shared" ca="1" si="95"/>
        <v/>
      </c>
      <c r="BH233" s="560" t="str">
        <f t="shared" ca="1" si="96"/>
        <v/>
      </c>
      <c r="BI233" s="560" t="str">
        <f t="shared" ca="1" si="97"/>
        <v/>
      </c>
      <c r="BJ233" s="560" t="str">
        <f t="shared" ca="1" si="98"/>
        <v/>
      </c>
      <c r="BK233" s="560" t="str">
        <f t="shared" ca="1" si="99"/>
        <v/>
      </c>
      <c r="BL233" s="561" t="str">
        <f t="shared" ca="1" si="100"/>
        <v/>
      </c>
      <c r="BP233" s="359"/>
      <c r="BQ233" s="379"/>
      <c r="BR233" s="226"/>
      <c r="BS233" s="226"/>
      <c r="BT233" s="226"/>
      <c r="BU233" s="226"/>
      <c r="BV233" s="226"/>
      <c r="BW233" s="226"/>
      <c r="BX233" s="226"/>
      <c r="BY233" s="226"/>
      <c r="BZ233" s="226"/>
      <c r="CA233" s="226"/>
      <c r="CB233" s="226"/>
      <c r="CC233" s="226"/>
      <c r="CD233" s="226"/>
      <c r="CE233" s="226"/>
      <c r="CF233" s="226"/>
      <c r="CG233" s="226"/>
      <c r="CH233" s="226"/>
      <c r="CL233" s="226"/>
      <c r="CQ233" s="226"/>
      <c r="CR233" s="226"/>
      <c r="CS233" s="244"/>
      <c r="CT233" s="244"/>
      <c r="CU233" s="244"/>
      <c r="CV233" s="1528"/>
      <c r="CW233" s="1529"/>
      <c r="CX233" s="1560"/>
      <c r="CY233" s="1560"/>
      <c r="CZ233" s="1560"/>
      <c r="DA233" s="1560"/>
      <c r="DB233" s="1560"/>
      <c r="DC233" s="1560"/>
      <c r="DD233" s="1991"/>
      <c r="DE233" s="1992"/>
      <c r="DF233" s="1992"/>
      <c r="DG233" s="1993"/>
      <c r="DH233" s="1564"/>
      <c r="DI233" s="1564"/>
      <c r="DJ233" s="1564"/>
      <c r="DK233" s="1564"/>
      <c r="DL233" s="1564"/>
      <c r="DM233" s="1564"/>
      <c r="DN233" s="1564"/>
      <c r="DO233" s="1564"/>
      <c r="DP233" s="1564"/>
      <c r="DQ233" s="1564"/>
      <c r="DR233" s="1584"/>
    </row>
    <row r="234" spans="1:122" s="465" customFormat="1" ht="15" customHeight="1">
      <c r="A234" s="1317"/>
      <c r="B234" s="1318"/>
      <c r="C234" s="1318"/>
      <c r="D234" s="469"/>
      <c r="E234" s="848" t="s">
        <v>233</v>
      </c>
      <c r="F234" s="849"/>
      <c r="G234" s="849"/>
      <c r="H234" s="849"/>
      <c r="I234" s="849"/>
      <c r="J234" s="849"/>
      <c r="K234" s="849"/>
      <c r="L234" s="850"/>
      <c r="M234" s="268" t="s">
        <v>2163</v>
      </c>
      <c r="N234" s="269"/>
      <c r="O234" s="269"/>
      <c r="P234" s="269"/>
      <c r="Q234" s="269"/>
      <c r="R234" s="269"/>
      <c r="S234" s="269"/>
      <c r="T234" s="269"/>
      <c r="U234" s="269"/>
      <c r="V234" s="269"/>
      <c r="W234" s="269"/>
      <c r="X234" s="269"/>
      <c r="Y234" s="269"/>
      <c r="Z234" s="269"/>
      <c r="AA234" s="269"/>
      <c r="AB234" s="269"/>
      <c r="AC234" s="269"/>
      <c r="AD234" s="269"/>
      <c r="AE234" s="269"/>
      <c r="AF234" s="269"/>
      <c r="AG234" s="269"/>
      <c r="AH234" s="269"/>
      <c r="AI234" s="269"/>
      <c r="AJ234" s="269"/>
      <c r="AK234" s="269"/>
      <c r="AL234" s="269"/>
      <c r="AM234" s="269"/>
      <c r="AN234" s="269"/>
      <c r="AO234" s="269"/>
      <c r="AP234" s="269"/>
      <c r="AQ234" s="269"/>
      <c r="AR234" s="269"/>
      <c r="AS234" s="269"/>
      <c r="AT234" s="269"/>
      <c r="AU234" s="269"/>
      <c r="AV234" s="269"/>
      <c r="AW234" s="269"/>
      <c r="AX234" s="270"/>
      <c r="AY234" s="471"/>
      <c r="BA234" s="192">
        <f t="shared" si="101"/>
        <v>5</v>
      </c>
      <c r="BB234" s="192">
        <f t="shared" si="101"/>
        <v>1</v>
      </c>
      <c r="BC234" s="192">
        <f t="shared" si="101"/>
        <v>1</v>
      </c>
      <c r="BD234" s="192"/>
      <c r="BE234" s="192"/>
      <c r="BF234" s="192"/>
      <c r="BG234" s="559" t="str">
        <f t="shared" ca="1" si="95"/>
        <v/>
      </c>
      <c r="BH234" s="560" t="str">
        <f t="shared" ca="1" si="96"/>
        <v/>
      </c>
      <c r="BI234" s="560" t="str">
        <f t="shared" ca="1" si="97"/>
        <v/>
      </c>
      <c r="BJ234" s="560" t="str">
        <f t="shared" ca="1" si="98"/>
        <v/>
      </c>
      <c r="BK234" s="560" t="str">
        <f t="shared" ca="1" si="99"/>
        <v/>
      </c>
      <c r="BL234" s="561" t="str">
        <f t="shared" ca="1" si="100"/>
        <v/>
      </c>
      <c r="BP234" s="379"/>
      <c r="BQ234" s="359"/>
      <c r="BR234" s="226"/>
      <c r="BS234" s="226"/>
      <c r="BT234" s="226"/>
      <c r="BU234" s="226"/>
      <c r="BV234" s="226"/>
      <c r="BW234" s="226"/>
      <c r="BX234" s="226"/>
      <c r="BY234" s="226"/>
      <c r="BZ234" s="226"/>
      <c r="CA234" s="226"/>
      <c r="CB234" s="226"/>
      <c r="CC234" s="226"/>
      <c r="CD234" s="226"/>
      <c r="CE234" s="226"/>
      <c r="CF234" s="226"/>
      <c r="CG234" s="226"/>
      <c r="CH234" s="226"/>
      <c r="CL234" s="226"/>
      <c r="CO234" s="226"/>
      <c r="CQ234" s="226"/>
      <c r="CR234" s="226"/>
      <c r="CS234" s="244"/>
      <c r="CT234" s="244"/>
      <c r="CU234" s="244"/>
      <c r="CV234" s="1528"/>
      <c r="CW234" s="1529"/>
      <c r="CX234" s="1560"/>
      <c r="CY234" s="1560"/>
      <c r="CZ234" s="1560"/>
      <c r="DA234" s="1560"/>
      <c r="DB234" s="1560"/>
      <c r="DC234" s="1560"/>
      <c r="DD234" s="1991"/>
      <c r="DE234" s="1992"/>
      <c r="DF234" s="1992"/>
      <c r="DG234" s="1993"/>
      <c r="DH234" s="1564"/>
      <c r="DI234" s="1564"/>
      <c r="DJ234" s="1564"/>
      <c r="DK234" s="1564"/>
      <c r="DL234" s="1564"/>
      <c r="DM234" s="1564"/>
      <c r="DN234" s="1564"/>
      <c r="DO234" s="1564"/>
      <c r="DP234" s="1564"/>
      <c r="DQ234" s="1564"/>
      <c r="DR234" s="1584"/>
    </row>
    <row r="235" spans="1:122" s="465" customFormat="1" ht="15" customHeight="1">
      <c r="A235" s="1317"/>
      <c r="B235" s="1318"/>
      <c r="C235" s="1318"/>
      <c r="D235" s="469"/>
      <c r="E235" s="888"/>
      <c r="F235" s="274"/>
      <c r="G235" s="274"/>
      <c r="H235" s="274"/>
      <c r="I235" s="274"/>
      <c r="J235" s="274"/>
      <c r="K235" s="274"/>
      <c r="L235" s="889"/>
      <c r="M235" s="268" t="s">
        <v>2164</v>
      </c>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69"/>
      <c r="AR235" s="269"/>
      <c r="AS235" s="269"/>
      <c r="AT235" s="269"/>
      <c r="AU235" s="269"/>
      <c r="AV235" s="269"/>
      <c r="AW235" s="269"/>
      <c r="AX235" s="270"/>
      <c r="AY235" s="471"/>
      <c r="BA235" s="192">
        <f t="shared" si="101"/>
        <v>5</v>
      </c>
      <c r="BB235" s="192">
        <f t="shared" si="101"/>
        <v>1</v>
      </c>
      <c r="BC235" s="192">
        <f t="shared" si="101"/>
        <v>1</v>
      </c>
      <c r="BD235" s="192"/>
      <c r="BE235" s="192"/>
      <c r="BF235" s="192"/>
      <c r="BG235" s="559" t="str">
        <f t="shared" ca="1" si="95"/>
        <v/>
      </c>
      <c r="BH235" s="560" t="str">
        <f t="shared" ca="1" si="96"/>
        <v/>
      </c>
      <c r="BI235" s="560" t="str">
        <f t="shared" ca="1" si="97"/>
        <v/>
      </c>
      <c r="BJ235" s="560" t="str">
        <f t="shared" ca="1" si="98"/>
        <v/>
      </c>
      <c r="BK235" s="560" t="str">
        <f t="shared" ca="1" si="99"/>
        <v/>
      </c>
      <c r="BL235" s="561" t="str">
        <f t="shared" ca="1" si="100"/>
        <v/>
      </c>
      <c r="BP235" s="359"/>
      <c r="BQ235" s="379"/>
      <c r="BR235" s="226"/>
      <c r="BS235" s="226"/>
      <c r="BT235" s="226"/>
      <c r="BU235" s="226"/>
      <c r="BV235" s="226"/>
      <c r="BW235" s="226"/>
      <c r="BX235" s="226"/>
      <c r="BY235" s="226"/>
      <c r="BZ235" s="226"/>
      <c r="CA235" s="226"/>
      <c r="CB235" s="226"/>
      <c r="CC235" s="226"/>
      <c r="CD235" s="226"/>
      <c r="CE235" s="226"/>
      <c r="CF235" s="226"/>
      <c r="CG235" s="226"/>
      <c r="CH235" s="226"/>
      <c r="CI235" s="226"/>
      <c r="CJ235" s="226"/>
      <c r="CK235" s="226"/>
      <c r="CL235" s="226"/>
      <c r="CM235" s="226"/>
      <c r="CN235" s="226"/>
      <c r="CO235" s="226"/>
      <c r="CS235" s="244"/>
      <c r="CT235" s="244"/>
      <c r="CU235" s="244"/>
      <c r="CV235" s="1528"/>
      <c r="CW235" s="1529"/>
      <c r="CX235" s="1560"/>
      <c r="CY235" s="1560"/>
      <c r="CZ235" s="1560"/>
      <c r="DA235" s="1560"/>
      <c r="DB235" s="1560"/>
      <c r="DC235" s="1560"/>
      <c r="DD235" s="1991"/>
      <c r="DE235" s="1992"/>
      <c r="DF235" s="1992"/>
      <c r="DG235" s="1993"/>
      <c r="DH235" s="1564"/>
      <c r="DI235" s="1564"/>
      <c r="DJ235" s="1564"/>
      <c r="DK235" s="1564"/>
      <c r="DL235" s="1564"/>
      <c r="DM235" s="1564"/>
      <c r="DN235" s="1564"/>
      <c r="DO235" s="1564"/>
      <c r="DP235" s="1564"/>
      <c r="DQ235" s="1564"/>
      <c r="DR235" s="1584"/>
    </row>
    <row r="236" spans="1:122" s="465" customFormat="1" ht="15" customHeight="1">
      <c r="A236" s="1317"/>
      <c r="B236" s="1318"/>
      <c r="C236" s="1318"/>
      <c r="D236" s="469"/>
      <c r="E236" s="897"/>
      <c r="F236" s="898"/>
      <c r="G236" s="898"/>
      <c r="H236" s="898"/>
      <c r="I236" s="898"/>
      <c r="J236" s="898"/>
      <c r="K236" s="898"/>
      <c r="L236" s="899"/>
      <c r="M236" s="261" t="s">
        <v>2167</v>
      </c>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71"/>
      <c r="AR236" s="271"/>
      <c r="AS236" s="271"/>
      <c r="AT236" s="271"/>
      <c r="AU236" s="271"/>
      <c r="AV236" s="271"/>
      <c r="AW236" s="271"/>
      <c r="AX236" s="272"/>
      <c r="AY236" s="471"/>
      <c r="BA236" s="192">
        <f>BA235</f>
        <v>5</v>
      </c>
      <c r="BB236" s="192">
        <f>BB235</f>
        <v>1</v>
      </c>
      <c r="BC236" s="192">
        <f t="shared" si="101"/>
        <v>1</v>
      </c>
      <c r="BD236" s="192"/>
      <c r="BE236" s="192"/>
      <c r="BF236" s="192"/>
      <c r="BG236" s="559" t="str">
        <f t="shared" ca="1" si="95"/>
        <v/>
      </c>
      <c r="BH236" s="560" t="str">
        <f t="shared" ca="1" si="96"/>
        <v/>
      </c>
      <c r="BI236" s="560" t="str">
        <f t="shared" ca="1" si="97"/>
        <v/>
      </c>
      <c r="BJ236" s="560" t="str">
        <f t="shared" ca="1" si="98"/>
        <v/>
      </c>
      <c r="BK236" s="560" t="str">
        <f t="shared" ca="1" si="99"/>
        <v/>
      </c>
      <c r="BL236" s="561" t="str">
        <f t="shared" ca="1" si="100"/>
        <v/>
      </c>
      <c r="BP236" s="379"/>
      <c r="BQ236" s="359"/>
      <c r="BR236" s="226"/>
      <c r="BS236" s="226"/>
      <c r="BT236" s="226"/>
      <c r="BU236" s="226"/>
      <c r="BV236" s="226"/>
      <c r="BW236" s="226"/>
      <c r="BX236" s="226"/>
      <c r="BY236" s="226"/>
      <c r="BZ236" s="226"/>
      <c r="CA236" s="226"/>
      <c r="CB236" s="226"/>
      <c r="CC236" s="226"/>
      <c r="CD236" s="226"/>
      <c r="CE236" s="226"/>
      <c r="CF236" s="226"/>
      <c r="CG236" s="226"/>
      <c r="CH236" s="226"/>
      <c r="CI236" s="226"/>
      <c r="CJ236" s="226"/>
      <c r="CK236" s="226"/>
      <c r="CL236" s="226"/>
      <c r="CM236" s="226"/>
      <c r="CN236" s="226"/>
      <c r="CO236" s="226"/>
      <c r="CS236" s="244"/>
      <c r="CT236" s="244"/>
      <c r="CU236" s="244"/>
      <c r="CV236" s="1528"/>
      <c r="CW236" s="1529"/>
      <c r="CX236" s="1560"/>
      <c r="CY236" s="1560"/>
      <c r="CZ236" s="1560"/>
      <c r="DA236" s="1560"/>
      <c r="DB236" s="1560"/>
      <c r="DC236" s="1560"/>
      <c r="DD236" s="1991"/>
      <c r="DE236" s="1992"/>
      <c r="DF236" s="1992"/>
      <c r="DG236" s="1993"/>
      <c r="DH236" s="1564"/>
      <c r="DI236" s="1564"/>
      <c r="DJ236" s="1564"/>
      <c r="DK236" s="1564"/>
      <c r="DL236" s="1564"/>
      <c r="DM236" s="1564"/>
      <c r="DN236" s="1564"/>
      <c r="DO236" s="1564"/>
      <c r="DP236" s="1564"/>
      <c r="DQ236" s="1564"/>
      <c r="DR236" s="1584"/>
    </row>
    <row r="237" spans="1:122" s="80" customFormat="1" ht="15" customHeight="1">
      <c r="A237" s="1760" t="str">
        <f>$BA237&amp;"."&amp;$BB237&amp;"."&amp;$BC237&amp;"."</f>
        <v>5.1.2.</v>
      </c>
      <c r="B237" s="1761"/>
      <c r="C237" s="1761"/>
      <c r="D237" s="1761"/>
      <c r="E237" s="685" t="s">
        <v>468</v>
      </c>
      <c r="F237" s="685"/>
      <c r="G237" s="676"/>
      <c r="H237" s="676"/>
      <c r="I237" s="676"/>
      <c r="J237" s="676"/>
      <c r="K237" s="676"/>
      <c r="L237" s="676"/>
      <c r="M237" s="685"/>
      <c r="N237" s="685"/>
      <c r="O237" s="685"/>
      <c r="P237" s="685"/>
      <c r="Q237" s="685"/>
      <c r="R237" s="685"/>
      <c r="S237" s="685"/>
      <c r="T237" s="685"/>
      <c r="U237" s="685"/>
      <c r="V237" s="685"/>
      <c r="W237" s="685"/>
      <c r="X237" s="685"/>
      <c r="Y237" s="685"/>
      <c r="Z237" s="685"/>
      <c r="AA237" s="685"/>
      <c r="AB237" s="685"/>
      <c r="AC237" s="685"/>
      <c r="AD237" s="685"/>
      <c r="AE237" s="685"/>
      <c r="AF237" s="685"/>
      <c r="AG237" s="685"/>
      <c r="AH237" s="685"/>
      <c r="AI237" s="685"/>
      <c r="AJ237" s="685"/>
      <c r="AK237" s="685"/>
      <c r="AL237" s="685"/>
      <c r="AM237" s="685"/>
      <c r="AN237" s="685"/>
      <c r="AO237" s="685"/>
      <c r="AP237" s="685"/>
      <c r="AQ237" s="685"/>
      <c r="AR237" s="685"/>
      <c r="AS237" s="685"/>
      <c r="AT237" s="685"/>
      <c r="AU237" s="685"/>
      <c r="AV237" s="685"/>
      <c r="AW237" s="685"/>
      <c r="AX237" s="685"/>
      <c r="AY237" s="854"/>
      <c r="AZ237" s="92"/>
      <c r="BA237" s="683">
        <f>BA236</f>
        <v>5</v>
      </c>
      <c r="BB237" s="683">
        <f>BB236</f>
        <v>1</v>
      </c>
      <c r="BC237" s="678">
        <f>BC236+1</f>
        <v>2</v>
      </c>
      <c r="BD237" s="192"/>
      <c r="BE237" s="192"/>
      <c r="BF237" s="192"/>
      <c r="BG237" s="559" t="str">
        <f t="shared" ca="1" si="95"/>
        <v/>
      </c>
      <c r="BH237" s="560" t="str">
        <f t="shared" ca="1" si="96"/>
        <v/>
      </c>
      <c r="BI237" s="560" t="str">
        <f t="shared" ca="1" si="97"/>
        <v/>
      </c>
      <c r="BJ237" s="560" t="str">
        <f t="shared" ca="1" si="98"/>
        <v/>
      </c>
      <c r="BK237" s="560" t="str">
        <f t="shared" ca="1" si="99"/>
        <v/>
      </c>
      <c r="BL237" s="561" t="str">
        <f t="shared" ca="1" si="100"/>
        <v/>
      </c>
      <c r="BM237" s="359"/>
      <c r="BN237" s="359"/>
      <c r="BO237" s="359"/>
      <c r="BP237" s="359"/>
      <c r="BQ237" s="379"/>
      <c r="BR237" s="226"/>
      <c r="BS237" s="226"/>
      <c r="BT237" s="226"/>
      <c r="BU237" s="226"/>
      <c r="BV237" s="226"/>
      <c r="BW237" s="226"/>
      <c r="BX237" s="226"/>
      <c r="BY237" s="226"/>
      <c r="BZ237" s="226"/>
      <c r="CA237" s="226"/>
      <c r="CB237" s="226"/>
      <c r="CC237" s="226"/>
      <c r="CD237" s="226"/>
      <c r="CE237" s="226"/>
      <c r="CF237" s="226"/>
      <c r="CG237" s="226"/>
      <c r="CH237" s="226"/>
      <c r="CI237" s="226"/>
      <c r="CJ237" s="226"/>
      <c r="CK237" s="226"/>
      <c r="CL237" s="465"/>
      <c r="CM237" s="226"/>
      <c r="CN237" s="226"/>
      <c r="CO237" s="226"/>
      <c r="CP237" s="465"/>
      <c r="CQ237" s="465"/>
      <c r="CR237" s="465"/>
      <c r="CS237" s="244"/>
      <c r="CT237" s="244"/>
      <c r="CU237" s="244"/>
      <c r="CV237" s="1528"/>
      <c r="CW237" s="1529"/>
      <c r="CX237" s="1560"/>
      <c r="CY237" s="1560"/>
      <c r="CZ237" s="1560"/>
      <c r="DA237" s="1560"/>
      <c r="DB237" s="1560"/>
      <c r="DC237" s="1560"/>
      <c r="DD237" s="1991"/>
      <c r="DE237" s="1992"/>
      <c r="DF237" s="1992"/>
      <c r="DG237" s="1993"/>
      <c r="DH237" s="1564"/>
      <c r="DI237" s="1564"/>
      <c r="DJ237" s="1564"/>
      <c r="DK237" s="1564"/>
      <c r="DL237" s="1564"/>
      <c r="DM237" s="1564"/>
      <c r="DN237" s="1564"/>
      <c r="DO237" s="1564"/>
      <c r="DP237" s="1564"/>
      <c r="DQ237" s="1564"/>
      <c r="DR237" s="1584"/>
    </row>
    <row r="238" spans="1:122" s="80" customFormat="1" ht="15" customHeight="1">
      <c r="A238" s="1297"/>
      <c r="B238" s="263"/>
      <c r="C238" s="263"/>
      <c r="D238" s="263"/>
      <c r="E238" s="263" t="s">
        <v>1849</v>
      </c>
      <c r="F238" s="263"/>
      <c r="G238" s="263"/>
      <c r="H238" s="263"/>
      <c r="I238" s="263"/>
      <c r="J238" s="263"/>
      <c r="K238" s="263"/>
      <c r="L238" s="263"/>
      <c r="M238" s="263"/>
      <c r="N238" s="263"/>
      <c r="O238" s="263"/>
      <c r="P238" s="263"/>
      <c r="Q238" s="263"/>
      <c r="R238" s="263"/>
      <c r="S238" s="263"/>
      <c r="T238" s="263"/>
      <c r="U238" s="263"/>
      <c r="V238" s="263"/>
      <c r="W238" s="263"/>
      <c r="X238" s="263"/>
      <c r="Y238" s="263"/>
      <c r="Z238" s="263"/>
      <c r="AA238" s="263"/>
      <c r="AB238" s="263"/>
      <c r="AC238" s="263"/>
      <c r="AD238" s="263"/>
      <c r="AE238" s="263"/>
      <c r="AF238" s="263"/>
      <c r="AG238" s="263"/>
      <c r="AH238" s="263"/>
      <c r="AI238" s="263"/>
      <c r="AJ238" s="263"/>
      <c r="AK238" s="263"/>
      <c r="AL238" s="263"/>
      <c r="AM238" s="263"/>
      <c r="AN238" s="263"/>
      <c r="AO238" s="263"/>
      <c r="AP238" s="263"/>
      <c r="AQ238" s="263"/>
      <c r="AR238" s="263"/>
      <c r="AS238" s="263"/>
      <c r="AT238" s="263"/>
      <c r="AU238" s="263"/>
      <c r="AV238" s="263"/>
      <c r="AW238" s="263"/>
      <c r="AX238" s="263"/>
      <c r="AY238" s="223"/>
      <c r="AZ238" s="465"/>
      <c r="BA238" s="192">
        <f t="shared" ref="BA238:BC243" si="102">BA237</f>
        <v>5</v>
      </c>
      <c r="BB238" s="192">
        <f t="shared" si="102"/>
        <v>1</v>
      </c>
      <c r="BC238" s="1098">
        <f t="shared" si="102"/>
        <v>2</v>
      </c>
      <c r="BD238" s="1098"/>
      <c r="BE238" s="1098"/>
      <c r="BF238" s="1098"/>
      <c r="BG238" s="559" t="str">
        <f t="shared" ca="1" si="95"/>
        <v/>
      </c>
      <c r="BH238" s="560" t="str">
        <f t="shared" ca="1" si="96"/>
        <v/>
      </c>
      <c r="BI238" s="560" t="str">
        <f t="shared" ca="1" si="97"/>
        <v/>
      </c>
      <c r="BJ238" s="560" t="str">
        <f t="shared" ca="1" si="98"/>
        <v/>
      </c>
      <c r="BK238" s="560" t="str">
        <f t="shared" ca="1" si="99"/>
        <v/>
      </c>
      <c r="BL238" s="561" t="str">
        <f t="shared" ca="1" si="100"/>
        <v/>
      </c>
      <c r="BM238" s="379"/>
      <c r="BN238" s="379"/>
      <c r="BO238" s="379"/>
      <c r="BP238" s="379"/>
      <c r="BQ238" s="359"/>
      <c r="BR238" s="226"/>
      <c r="BS238" s="226"/>
      <c r="BT238" s="226"/>
      <c r="BU238" s="226"/>
      <c r="BV238" s="226"/>
      <c r="BW238" s="226"/>
      <c r="BX238" s="226"/>
      <c r="BY238" s="226"/>
      <c r="BZ238" s="226"/>
      <c r="CA238" s="226"/>
      <c r="CB238" s="226"/>
      <c r="CC238" s="226"/>
      <c r="CD238" s="226"/>
      <c r="CE238" s="226"/>
      <c r="CF238" s="226"/>
      <c r="CG238" s="226"/>
      <c r="CH238" s="226"/>
      <c r="CI238" s="226"/>
      <c r="CJ238" s="226"/>
      <c r="CK238" s="226"/>
      <c r="CL238" s="465"/>
      <c r="CM238" s="226"/>
      <c r="CN238" s="226"/>
      <c r="CO238" s="226"/>
      <c r="CP238" s="465"/>
      <c r="CQ238" s="226"/>
      <c r="CR238" s="226"/>
      <c r="CS238" s="244"/>
      <c r="CT238" s="244"/>
      <c r="CU238" s="244"/>
      <c r="CV238" s="1528"/>
      <c r="CW238" s="1529"/>
      <c r="CX238" s="1560"/>
      <c r="CY238" s="1560"/>
      <c r="CZ238" s="1560"/>
      <c r="DA238" s="1560"/>
      <c r="DB238" s="1560"/>
      <c r="DC238" s="1560"/>
      <c r="DD238" s="1991"/>
      <c r="DE238" s="1992"/>
      <c r="DF238" s="1992"/>
      <c r="DG238" s="1993"/>
      <c r="DH238" s="1564"/>
      <c r="DI238" s="1564"/>
      <c r="DJ238" s="1564"/>
      <c r="DK238" s="1564"/>
      <c r="DL238" s="1564"/>
      <c r="DM238" s="1564"/>
      <c r="DN238" s="1564"/>
      <c r="DO238" s="1564"/>
      <c r="DP238" s="1564"/>
      <c r="DQ238" s="1564"/>
      <c r="DR238" s="1584"/>
    </row>
    <row r="239" spans="1:122" s="80" customFormat="1" ht="15" customHeight="1">
      <c r="A239" s="1297"/>
      <c r="B239" s="263"/>
      <c r="C239" s="263"/>
      <c r="D239" s="377"/>
      <c r="E239" s="1369" t="s">
        <v>1850</v>
      </c>
      <c r="F239" s="1370"/>
      <c r="G239" s="1370"/>
      <c r="H239" s="1370"/>
      <c r="I239" s="1370"/>
      <c r="J239" s="1371"/>
      <c r="K239" s="1372" t="s">
        <v>1851</v>
      </c>
      <c r="L239" s="1370"/>
      <c r="M239" s="1370"/>
      <c r="N239" s="1370"/>
      <c r="O239" s="1370"/>
      <c r="P239" s="1373"/>
      <c r="Q239" s="1370"/>
      <c r="R239" s="1370"/>
      <c r="S239" s="1370"/>
      <c r="T239" s="1370"/>
      <c r="U239" s="1370"/>
      <c r="V239" s="1370"/>
      <c r="W239" s="1374"/>
      <c r="X239" s="377"/>
      <c r="Y239" s="377"/>
      <c r="Z239" s="377"/>
      <c r="AA239" s="377"/>
      <c r="AB239" s="377"/>
      <c r="AC239" s="263"/>
      <c r="AD239" s="263"/>
      <c r="AE239" s="263"/>
      <c r="AF239" s="377"/>
      <c r="AG239" s="263"/>
      <c r="AH239" s="263"/>
      <c r="AI239" s="263"/>
      <c r="AJ239" s="263"/>
      <c r="AK239" s="263"/>
      <c r="AL239" s="263"/>
      <c r="AM239" s="263"/>
      <c r="AN239" s="263"/>
      <c r="AO239" s="263"/>
      <c r="AP239" s="263"/>
      <c r="AQ239" s="263"/>
      <c r="AR239" s="263"/>
      <c r="AS239" s="263"/>
      <c r="AT239" s="263"/>
      <c r="AU239" s="263"/>
      <c r="AV239" s="263"/>
      <c r="AW239" s="263"/>
      <c r="AX239" s="263"/>
      <c r="AY239" s="223"/>
      <c r="AZ239" s="465"/>
      <c r="BA239" s="192">
        <f t="shared" si="102"/>
        <v>5</v>
      </c>
      <c r="BB239" s="192">
        <f t="shared" si="102"/>
        <v>1</v>
      </c>
      <c r="BC239" s="192">
        <f t="shared" si="102"/>
        <v>2</v>
      </c>
      <c r="BD239" s="192"/>
      <c r="BE239" s="192"/>
      <c r="BF239" s="192"/>
      <c r="BG239" s="559" t="str">
        <f t="shared" ca="1" si="95"/>
        <v/>
      </c>
      <c r="BH239" s="560" t="str">
        <f t="shared" ca="1" si="96"/>
        <v/>
      </c>
      <c r="BI239" s="560" t="str">
        <f t="shared" ca="1" si="97"/>
        <v/>
      </c>
      <c r="BJ239" s="560" t="str">
        <f t="shared" ca="1" si="98"/>
        <v/>
      </c>
      <c r="BK239" s="560" t="str">
        <f t="shared" ca="1" si="99"/>
        <v/>
      </c>
      <c r="BL239" s="561" t="str">
        <f t="shared" ca="1" si="100"/>
        <v/>
      </c>
      <c r="BM239" s="359"/>
      <c r="BN239" s="359"/>
      <c r="BO239" s="359"/>
      <c r="BP239" s="359"/>
      <c r="BQ239" s="379"/>
      <c r="BR239" s="226"/>
      <c r="BS239" s="226"/>
      <c r="BT239" s="226"/>
      <c r="BU239" s="226"/>
      <c r="BV239" s="226"/>
      <c r="BW239" s="226"/>
      <c r="BX239" s="226"/>
      <c r="BY239" s="226"/>
      <c r="BZ239" s="226"/>
      <c r="CA239" s="226"/>
      <c r="CB239" s="226"/>
      <c r="CC239" s="226"/>
      <c r="CD239" s="226"/>
      <c r="CE239" s="226"/>
      <c r="CF239" s="226"/>
      <c r="CG239" s="226"/>
      <c r="CH239" s="226"/>
      <c r="CI239" s="226"/>
      <c r="CJ239" s="226"/>
      <c r="CK239" s="226"/>
      <c r="CL239" s="465"/>
      <c r="CM239" s="226"/>
      <c r="CN239" s="226"/>
      <c r="CO239" s="226"/>
      <c r="CP239" s="465"/>
      <c r="CQ239" s="226"/>
      <c r="CR239" s="226"/>
      <c r="CS239" s="244"/>
      <c r="CT239" s="244"/>
      <c r="CU239" s="244"/>
      <c r="CV239" s="1528"/>
      <c r="CW239" s="1529"/>
      <c r="CX239" s="1560"/>
      <c r="CY239" s="1560"/>
      <c r="CZ239" s="1560"/>
      <c r="DA239" s="1560"/>
      <c r="DB239" s="1560"/>
      <c r="DC239" s="1560"/>
      <c r="DD239" s="1991"/>
      <c r="DE239" s="1992"/>
      <c r="DF239" s="1992"/>
      <c r="DG239" s="1993"/>
      <c r="DH239" s="1564"/>
      <c r="DI239" s="1564"/>
      <c r="DJ239" s="1564"/>
      <c r="DK239" s="1564"/>
      <c r="DL239" s="1564"/>
      <c r="DM239" s="1564"/>
      <c r="DN239" s="1564"/>
      <c r="DO239" s="1564"/>
      <c r="DP239" s="1564"/>
      <c r="DQ239" s="1564"/>
      <c r="DR239" s="1584"/>
    </row>
    <row r="240" spans="1:122" s="80" customFormat="1" ht="15" customHeight="1">
      <c r="A240" s="1297"/>
      <c r="B240" s="263"/>
      <c r="C240" s="263"/>
      <c r="D240" s="263"/>
      <c r="E240" s="1134" t="s">
        <v>1744</v>
      </c>
      <c r="F240" s="1375"/>
      <c r="G240" s="1132"/>
      <c r="H240" s="1132"/>
      <c r="I240" s="1132"/>
      <c r="J240" s="1133"/>
      <c r="K240" s="1131" t="s">
        <v>1739</v>
      </c>
      <c r="L240" s="1132"/>
      <c r="M240" s="1132"/>
      <c r="N240" s="1132"/>
      <c r="O240" s="1132"/>
      <c r="P240" s="1132"/>
      <c r="Q240" s="1132"/>
      <c r="R240" s="1132"/>
      <c r="S240" s="1132"/>
      <c r="T240" s="1132"/>
      <c r="U240" s="1132"/>
      <c r="V240" s="1132"/>
      <c r="W240" s="1135"/>
      <c r="X240" s="263"/>
      <c r="Y240" s="377"/>
      <c r="Z240" s="377"/>
      <c r="AA240" s="377"/>
      <c r="AB240" s="263"/>
      <c r="AC240" s="263"/>
      <c r="AD240" s="263"/>
      <c r="AE240" s="263"/>
      <c r="AF240" s="263"/>
      <c r="AG240" s="263"/>
      <c r="AH240" s="263"/>
      <c r="AI240" s="263"/>
      <c r="AJ240" s="263"/>
      <c r="AK240" s="263"/>
      <c r="AL240" s="263"/>
      <c r="AM240" s="263"/>
      <c r="AN240" s="263"/>
      <c r="AO240" s="263"/>
      <c r="AP240" s="263"/>
      <c r="AQ240" s="263"/>
      <c r="AR240" s="263"/>
      <c r="AS240" s="263"/>
      <c r="AT240" s="263"/>
      <c r="AU240" s="263"/>
      <c r="AV240" s="263"/>
      <c r="AW240" s="263"/>
      <c r="AX240" s="263"/>
      <c r="AY240" s="223"/>
      <c r="AZ240" s="465"/>
      <c r="BA240" s="192">
        <f t="shared" si="102"/>
        <v>5</v>
      </c>
      <c r="BB240" s="192">
        <f t="shared" si="102"/>
        <v>1</v>
      </c>
      <c r="BC240" s="1098">
        <f t="shared" si="102"/>
        <v>2</v>
      </c>
      <c r="BD240" s="1098"/>
      <c r="BE240" s="1098"/>
      <c r="BF240" s="1098"/>
      <c r="BG240" s="559" t="str">
        <f t="shared" ca="1" si="95"/>
        <v/>
      </c>
      <c r="BH240" s="560" t="str">
        <f t="shared" ca="1" si="96"/>
        <v/>
      </c>
      <c r="BI240" s="560" t="str">
        <f t="shared" ca="1" si="97"/>
        <v/>
      </c>
      <c r="BJ240" s="560" t="str">
        <f t="shared" ca="1" si="98"/>
        <v/>
      </c>
      <c r="BK240" s="560" t="str">
        <f t="shared" ca="1" si="99"/>
        <v/>
      </c>
      <c r="BL240" s="561" t="str">
        <f t="shared" ca="1" si="100"/>
        <v/>
      </c>
      <c r="BM240" s="379"/>
      <c r="BN240" s="379"/>
      <c r="BO240" s="379"/>
      <c r="BP240" s="379"/>
      <c r="BQ240" s="359"/>
      <c r="BR240" s="226"/>
      <c r="BS240" s="226"/>
      <c r="BT240" s="226"/>
      <c r="BU240" s="226"/>
      <c r="BV240" s="226"/>
      <c r="BW240" s="226"/>
      <c r="BX240" s="226"/>
      <c r="BY240" s="226"/>
      <c r="BZ240" s="226"/>
      <c r="CA240" s="226"/>
      <c r="CB240" s="226"/>
      <c r="CC240" s="226"/>
      <c r="CD240" s="226"/>
      <c r="CE240" s="226"/>
      <c r="CF240" s="226"/>
      <c r="CG240" s="226"/>
      <c r="CH240" s="226"/>
      <c r="CI240" s="226"/>
      <c r="CJ240" s="226"/>
      <c r="CK240" s="226"/>
      <c r="CL240" s="465"/>
      <c r="CM240" s="226"/>
      <c r="CN240" s="226"/>
      <c r="CO240" s="226"/>
      <c r="CP240" s="226"/>
      <c r="CQ240" s="226"/>
      <c r="CR240" s="226"/>
      <c r="CS240" s="244"/>
      <c r="CT240" s="244"/>
      <c r="CU240" s="244"/>
      <c r="CV240" s="1528"/>
      <c r="CW240" s="1529"/>
      <c r="CX240" s="1560"/>
      <c r="CY240" s="1560"/>
      <c r="CZ240" s="1560"/>
      <c r="DA240" s="1560"/>
      <c r="DB240" s="1560"/>
      <c r="DC240" s="1560"/>
      <c r="DD240" s="1991"/>
      <c r="DE240" s="1992"/>
      <c r="DF240" s="1992"/>
      <c r="DG240" s="1993"/>
      <c r="DH240" s="1564"/>
      <c r="DI240" s="1564"/>
      <c r="DJ240" s="1564"/>
      <c r="DK240" s="1564"/>
      <c r="DL240" s="1564"/>
      <c r="DM240" s="1564"/>
      <c r="DN240" s="1564"/>
      <c r="DO240" s="1564"/>
      <c r="DP240" s="1564"/>
      <c r="DQ240" s="1564"/>
      <c r="DR240" s="1584"/>
    </row>
    <row r="241" spans="1:122" s="80" customFormat="1" ht="15" customHeight="1">
      <c r="A241" s="1297"/>
      <c r="B241" s="263"/>
      <c r="C241" s="263"/>
      <c r="D241" s="263"/>
      <c r="E241" s="1134" t="s">
        <v>1745</v>
      </c>
      <c r="F241" s="1375"/>
      <c r="G241" s="1132"/>
      <c r="H241" s="1132"/>
      <c r="I241" s="1132"/>
      <c r="J241" s="1133"/>
      <c r="K241" s="1131" t="s">
        <v>1740</v>
      </c>
      <c r="L241" s="1132"/>
      <c r="M241" s="1132"/>
      <c r="N241" s="1132"/>
      <c r="O241" s="1132"/>
      <c r="P241" s="1132"/>
      <c r="Q241" s="1132"/>
      <c r="R241" s="1132"/>
      <c r="S241" s="1132"/>
      <c r="T241" s="1132"/>
      <c r="U241" s="1132"/>
      <c r="V241" s="1132"/>
      <c r="W241" s="1135"/>
      <c r="X241" s="263"/>
      <c r="Y241" s="377"/>
      <c r="Z241" s="377"/>
      <c r="AA241" s="263"/>
      <c r="AB241" s="263"/>
      <c r="AC241" s="263"/>
      <c r="AD241" s="263"/>
      <c r="AE241" s="263"/>
      <c r="AF241" s="377"/>
      <c r="AG241" s="263"/>
      <c r="AH241" s="263"/>
      <c r="AI241" s="263"/>
      <c r="AJ241" s="263"/>
      <c r="AK241" s="263"/>
      <c r="AL241" s="263"/>
      <c r="AM241" s="263"/>
      <c r="AN241" s="263"/>
      <c r="AO241" s="263"/>
      <c r="AP241" s="263"/>
      <c r="AQ241" s="263"/>
      <c r="AR241" s="263"/>
      <c r="AS241" s="263"/>
      <c r="AT241" s="263"/>
      <c r="AU241" s="263"/>
      <c r="AV241" s="263"/>
      <c r="AW241" s="263"/>
      <c r="AX241" s="263"/>
      <c r="AY241" s="223"/>
      <c r="AZ241" s="465"/>
      <c r="BA241" s="192">
        <f t="shared" si="102"/>
        <v>5</v>
      </c>
      <c r="BB241" s="192">
        <f t="shared" si="102"/>
        <v>1</v>
      </c>
      <c r="BC241" s="192">
        <f t="shared" si="102"/>
        <v>2</v>
      </c>
      <c r="BD241" s="192"/>
      <c r="BE241" s="192"/>
      <c r="BF241" s="192"/>
      <c r="BG241" s="559" t="str">
        <f t="shared" ca="1" si="95"/>
        <v/>
      </c>
      <c r="BH241" s="560" t="str">
        <f t="shared" ca="1" si="96"/>
        <v/>
      </c>
      <c r="BI241" s="560" t="str">
        <f t="shared" ca="1" si="97"/>
        <v/>
      </c>
      <c r="BJ241" s="560" t="str">
        <f t="shared" ca="1" si="98"/>
        <v/>
      </c>
      <c r="BK241" s="560" t="str">
        <f t="shared" ca="1" si="99"/>
        <v/>
      </c>
      <c r="BL241" s="561" t="str">
        <f t="shared" ca="1" si="100"/>
        <v/>
      </c>
      <c r="BM241" s="359"/>
      <c r="BN241" s="359"/>
      <c r="BO241" s="359"/>
      <c r="BP241" s="359"/>
      <c r="BQ241" s="379"/>
      <c r="BR241" s="226"/>
      <c r="BS241" s="226"/>
      <c r="BT241" s="226"/>
      <c r="BU241" s="226"/>
      <c r="BV241" s="226"/>
      <c r="BW241" s="226"/>
      <c r="BX241" s="226"/>
      <c r="BY241" s="226"/>
      <c r="BZ241" s="226"/>
      <c r="CA241" s="226"/>
      <c r="CB241" s="226"/>
      <c r="CC241" s="226"/>
      <c r="CD241" s="226"/>
      <c r="CE241" s="226"/>
      <c r="CF241" s="226"/>
      <c r="CG241" s="226"/>
      <c r="CH241" s="226"/>
      <c r="CI241" s="226"/>
      <c r="CJ241" s="226"/>
      <c r="CK241" s="226"/>
      <c r="CL241" s="226"/>
      <c r="CM241" s="226"/>
      <c r="CN241" s="226"/>
      <c r="CO241" s="226"/>
      <c r="CP241" s="226"/>
      <c r="CQ241" s="226"/>
      <c r="CR241" s="226"/>
      <c r="CS241" s="244"/>
      <c r="CT241" s="244"/>
      <c r="CU241" s="244"/>
      <c r="CV241" s="1528"/>
      <c r="CW241" s="1529"/>
      <c r="CX241" s="1560"/>
      <c r="CY241" s="1560"/>
      <c r="CZ241" s="1560"/>
      <c r="DA241" s="1560"/>
      <c r="DB241" s="1560"/>
      <c r="DC241" s="1560"/>
      <c r="DD241" s="1991"/>
      <c r="DE241" s="1992"/>
      <c r="DF241" s="1992"/>
      <c r="DG241" s="1993"/>
      <c r="DH241" s="1564"/>
      <c r="DI241" s="1564"/>
      <c r="DJ241" s="1564"/>
      <c r="DK241" s="1564"/>
      <c r="DL241" s="1564"/>
      <c r="DM241" s="1564"/>
      <c r="DN241" s="1564"/>
      <c r="DO241" s="1564"/>
      <c r="DP241" s="1564"/>
      <c r="DQ241" s="1564"/>
      <c r="DR241" s="1584"/>
    </row>
    <row r="242" spans="1:122" s="80" customFormat="1" ht="15" customHeight="1">
      <c r="A242" s="1297"/>
      <c r="B242" s="263"/>
      <c r="C242" s="263"/>
      <c r="D242" s="377"/>
      <c r="E242" s="1134" t="s">
        <v>1746</v>
      </c>
      <c r="F242" s="1375"/>
      <c r="G242" s="1132"/>
      <c r="H242" s="1132"/>
      <c r="I242" s="1132"/>
      <c r="J242" s="1133"/>
      <c r="K242" s="1131" t="s">
        <v>1741</v>
      </c>
      <c r="L242" s="1132"/>
      <c r="M242" s="1132"/>
      <c r="N242" s="1132"/>
      <c r="O242" s="1132"/>
      <c r="P242" s="1132"/>
      <c r="Q242" s="1132"/>
      <c r="R242" s="1132"/>
      <c r="S242" s="1132"/>
      <c r="T242" s="1376"/>
      <c r="U242" s="1376"/>
      <c r="V242" s="1376"/>
      <c r="W242" s="1377"/>
      <c r="X242" s="377"/>
      <c r="Y242" s="377"/>
      <c r="Z242" s="377"/>
      <c r="AA242" s="377"/>
      <c r="AB242" s="263"/>
      <c r="AC242" s="263"/>
      <c r="AD242" s="263"/>
      <c r="AE242" s="263"/>
      <c r="AF242" s="263"/>
      <c r="AG242" s="263"/>
      <c r="AH242" s="263"/>
      <c r="AI242" s="263"/>
      <c r="AJ242" s="263"/>
      <c r="AK242" s="263"/>
      <c r="AL242" s="263"/>
      <c r="AM242" s="263"/>
      <c r="AN242" s="263"/>
      <c r="AO242" s="263"/>
      <c r="AP242" s="263"/>
      <c r="AQ242" s="263"/>
      <c r="AR242" s="263"/>
      <c r="AS242" s="263"/>
      <c r="AT242" s="263"/>
      <c r="AU242" s="263"/>
      <c r="AV242" s="263"/>
      <c r="AW242" s="263"/>
      <c r="AX242" s="263"/>
      <c r="AY242" s="223"/>
      <c r="AZ242" s="465"/>
      <c r="BA242" s="192">
        <f t="shared" si="102"/>
        <v>5</v>
      </c>
      <c r="BB242" s="192">
        <f t="shared" si="102"/>
        <v>1</v>
      </c>
      <c r="BC242" s="1098">
        <f t="shared" si="102"/>
        <v>2</v>
      </c>
      <c r="BD242" s="1098"/>
      <c r="BE242" s="1098"/>
      <c r="BF242" s="1098"/>
      <c r="BG242" s="559" t="str">
        <f t="shared" ca="1" si="95"/>
        <v/>
      </c>
      <c r="BH242" s="560" t="str">
        <f t="shared" ca="1" si="96"/>
        <v/>
      </c>
      <c r="BI242" s="560" t="str">
        <f t="shared" ca="1" si="97"/>
        <v/>
      </c>
      <c r="BJ242" s="560" t="str">
        <f t="shared" ca="1" si="98"/>
        <v/>
      </c>
      <c r="BK242" s="560" t="str">
        <f t="shared" ca="1" si="99"/>
        <v/>
      </c>
      <c r="BL242" s="561" t="str">
        <f t="shared" ca="1" si="100"/>
        <v/>
      </c>
      <c r="BM242" s="379"/>
      <c r="BN242" s="379"/>
      <c r="BO242" s="379"/>
      <c r="BP242" s="379"/>
      <c r="BQ242" s="95"/>
      <c r="BR242" s="226"/>
      <c r="BS242" s="226"/>
      <c r="BT242" s="226"/>
      <c r="BU242" s="226"/>
      <c r="BV242" s="226"/>
      <c r="BW242" s="226"/>
      <c r="BX242" s="226"/>
      <c r="BY242" s="226"/>
      <c r="BZ242" s="226"/>
      <c r="CA242" s="226"/>
      <c r="CB242" s="226"/>
      <c r="CC242" s="226"/>
      <c r="CD242" s="226"/>
      <c r="CE242" s="226"/>
      <c r="CF242" s="226"/>
      <c r="CG242" s="226"/>
      <c r="CH242" s="226"/>
      <c r="CI242" s="226"/>
      <c r="CJ242" s="226"/>
      <c r="CK242" s="226"/>
      <c r="CL242" s="226"/>
      <c r="CM242" s="226"/>
      <c r="CN242" s="226"/>
      <c r="CO242" s="226"/>
      <c r="CP242" s="226"/>
      <c r="CQ242" s="465"/>
      <c r="CR242" s="465"/>
      <c r="CS242" s="244"/>
      <c r="CT242" s="244"/>
      <c r="CU242" s="244"/>
      <c r="CV242" s="1528"/>
      <c r="CW242" s="1529"/>
      <c r="CX242" s="1560"/>
      <c r="CY242" s="1560"/>
      <c r="CZ242" s="1560"/>
      <c r="DA242" s="1560"/>
      <c r="DB242" s="1560"/>
      <c r="DC242" s="1560"/>
      <c r="DD242" s="1991"/>
      <c r="DE242" s="1992"/>
      <c r="DF242" s="1992"/>
      <c r="DG242" s="1993"/>
      <c r="DH242" s="1564"/>
      <c r="DI242" s="1564"/>
      <c r="DJ242" s="1564"/>
      <c r="DK242" s="1564"/>
      <c r="DL242" s="1564"/>
      <c r="DM242" s="1564"/>
      <c r="DN242" s="1564"/>
      <c r="DO242" s="1564"/>
      <c r="DP242" s="1564"/>
      <c r="DQ242" s="1564"/>
      <c r="DR242" s="1584"/>
    </row>
    <row r="243" spans="1:122" s="80" customFormat="1" ht="15" customHeight="1">
      <c r="A243" s="1297"/>
      <c r="B243" s="263"/>
      <c r="C243" s="263"/>
      <c r="D243" s="263"/>
      <c r="E243" s="1378" t="s">
        <v>1747</v>
      </c>
      <c r="F243" s="1375"/>
      <c r="G243" s="1376"/>
      <c r="H243" s="1376"/>
      <c r="I243" s="1376"/>
      <c r="J243" s="1379"/>
      <c r="K243" s="1380" t="s">
        <v>1742</v>
      </c>
      <c r="L243" s="1376"/>
      <c r="M243" s="1376"/>
      <c r="N243" s="1376"/>
      <c r="O243" s="1376"/>
      <c r="P243" s="1132"/>
      <c r="Q243" s="1376"/>
      <c r="R243" s="1376"/>
      <c r="S243" s="1376"/>
      <c r="T243" s="1132"/>
      <c r="U243" s="1132"/>
      <c r="V243" s="1132"/>
      <c r="W243" s="1135"/>
      <c r="X243" s="263"/>
      <c r="Y243" s="377"/>
      <c r="Z243" s="377"/>
      <c r="AA243" s="377"/>
      <c r="AB243" s="377"/>
      <c r="AC243" s="263"/>
      <c r="AD243" s="263"/>
      <c r="AE243" s="263"/>
      <c r="AF243" s="377"/>
      <c r="AG243" s="263"/>
      <c r="AH243" s="263"/>
      <c r="AI243" s="263"/>
      <c r="AJ243" s="263"/>
      <c r="AK243" s="263"/>
      <c r="AL243" s="263"/>
      <c r="AM243" s="263"/>
      <c r="AN243" s="263"/>
      <c r="AO243" s="263"/>
      <c r="AP243" s="263"/>
      <c r="AQ243" s="263"/>
      <c r="AR243" s="263"/>
      <c r="AS243" s="263"/>
      <c r="AT243" s="263"/>
      <c r="AU243" s="263"/>
      <c r="AV243" s="263"/>
      <c r="AW243" s="263"/>
      <c r="AX243" s="263"/>
      <c r="AY243" s="223"/>
      <c r="AZ243" s="465"/>
      <c r="BA243" s="192">
        <f t="shared" si="102"/>
        <v>5</v>
      </c>
      <c r="BB243" s="192">
        <f t="shared" si="102"/>
        <v>1</v>
      </c>
      <c r="BC243" s="1098">
        <f t="shared" si="102"/>
        <v>2</v>
      </c>
      <c r="BD243" s="192"/>
      <c r="BE243" s="192"/>
      <c r="BF243" s="192"/>
      <c r="BG243" s="559" t="str">
        <f t="shared" ca="1" si="95"/>
        <v/>
      </c>
      <c r="BH243" s="560" t="str">
        <f t="shared" ca="1" si="96"/>
        <v/>
      </c>
      <c r="BI243" s="560" t="str">
        <f t="shared" ca="1" si="97"/>
        <v/>
      </c>
      <c r="BJ243" s="560" t="str">
        <f t="shared" ca="1" si="98"/>
        <v/>
      </c>
      <c r="BK243" s="560" t="str">
        <f t="shared" ca="1" si="99"/>
        <v/>
      </c>
      <c r="BL243" s="561" t="str">
        <f t="shared" ca="1" si="100"/>
        <v/>
      </c>
      <c r="BM243" s="359"/>
      <c r="BN243" s="359"/>
      <c r="BO243" s="359"/>
      <c r="BP243" s="95"/>
      <c r="BQ243" s="95"/>
      <c r="BR243" s="226"/>
      <c r="BS243" s="226"/>
      <c r="BT243" s="226"/>
      <c r="BU243" s="226"/>
      <c r="BV243" s="226"/>
      <c r="BW243" s="226"/>
      <c r="BX243" s="226"/>
      <c r="BY243" s="226"/>
      <c r="BZ243" s="226"/>
      <c r="CA243" s="226"/>
      <c r="CB243" s="226"/>
      <c r="CC243" s="226"/>
      <c r="CD243" s="226"/>
      <c r="CE243" s="226"/>
      <c r="CF243" s="226"/>
      <c r="CG243" s="226"/>
      <c r="CH243" s="226"/>
      <c r="CI243" s="226"/>
      <c r="CJ243" s="226"/>
      <c r="CK243" s="226"/>
      <c r="CL243" s="226"/>
      <c r="CM243" s="226"/>
      <c r="CN243" s="226"/>
      <c r="CO243" s="226"/>
      <c r="CP243" s="226"/>
      <c r="CQ243" s="465"/>
      <c r="CR243" s="465"/>
      <c r="CS243" s="244"/>
      <c r="CT243" s="244"/>
      <c r="CU243" s="244"/>
      <c r="CV243" s="1528"/>
      <c r="CW243" s="1529"/>
      <c r="CX243" s="1560"/>
      <c r="CY243" s="1560"/>
      <c r="CZ243" s="1560"/>
      <c r="DA243" s="1560"/>
      <c r="DB243" s="1560"/>
      <c r="DC243" s="1560"/>
      <c r="DD243" s="1991"/>
      <c r="DE243" s="1992"/>
      <c r="DF243" s="1992"/>
      <c r="DG243" s="1993"/>
      <c r="DH243" s="1564"/>
      <c r="DI243" s="1564"/>
      <c r="DJ243" s="1564"/>
      <c r="DK243" s="1564"/>
      <c r="DL243" s="1564"/>
      <c r="DM243" s="1564"/>
      <c r="DN243" s="1564"/>
      <c r="DO243" s="1564"/>
      <c r="DP243" s="1564"/>
      <c r="DQ243" s="1564"/>
      <c r="DR243" s="1584"/>
    </row>
    <row r="244" spans="1:122" s="80" customFormat="1" ht="15" customHeight="1">
      <c r="A244" s="1297"/>
      <c r="B244" s="263"/>
      <c r="C244" s="263"/>
      <c r="D244" s="263"/>
      <c r="E244" s="1136" t="s">
        <v>1748</v>
      </c>
      <c r="F244" s="1381"/>
      <c r="G244" s="1137"/>
      <c r="H244" s="1137"/>
      <c r="I244" s="1137"/>
      <c r="J244" s="1138"/>
      <c r="K244" s="1140" t="s">
        <v>1743</v>
      </c>
      <c r="L244" s="1137"/>
      <c r="M244" s="1137"/>
      <c r="N244" s="1137"/>
      <c r="O244" s="1137"/>
      <c r="P244" s="1137"/>
      <c r="Q244" s="1137"/>
      <c r="R244" s="1137"/>
      <c r="S244" s="1137"/>
      <c r="T244" s="1137"/>
      <c r="U244" s="1137"/>
      <c r="V244" s="1137"/>
      <c r="W244" s="1141"/>
      <c r="X244" s="263"/>
      <c r="Y244" s="263"/>
      <c r="Z244" s="263"/>
      <c r="AA244" s="263"/>
      <c r="AB244" s="263"/>
      <c r="AC244" s="263"/>
      <c r="AD244" s="263"/>
      <c r="AE244" s="263"/>
      <c r="AF244" s="263"/>
      <c r="AG244" s="263"/>
      <c r="AH244" s="263"/>
      <c r="AI244" s="263"/>
      <c r="AJ244" s="263"/>
      <c r="AK244" s="263"/>
      <c r="AL244" s="263"/>
      <c r="AM244" s="263"/>
      <c r="AN244" s="263"/>
      <c r="AO244" s="263"/>
      <c r="AP244" s="263"/>
      <c r="AQ244" s="263"/>
      <c r="AR244" s="263"/>
      <c r="AS244" s="263"/>
      <c r="AT244" s="263"/>
      <c r="AU244" s="263"/>
      <c r="AV244" s="263"/>
      <c r="AW244" s="263"/>
      <c r="AX244" s="263"/>
      <c r="AY244" s="223"/>
      <c r="AZ244" s="465"/>
      <c r="BA244" s="192">
        <f>BA243</f>
        <v>5</v>
      </c>
      <c r="BB244" s="192">
        <f>BB243</f>
        <v>1</v>
      </c>
      <c r="BC244" s="1098">
        <f>BC243</f>
        <v>2</v>
      </c>
      <c r="BD244" s="1098"/>
      <c r="BE244" s="1098"/>
      <c r="BF244" s="1098"/>
      <c r="BG244" s="559" t="str">
        <f t="shared" ca="1" si="95"/>
        <v/>
      </c>
      <c r="BH244" s="560" t="str">
        <f t="shared" ca="1" si="96"/>
        <v/>
      </c>
      <c r="BI244" s="560" t="str">
        <f t="shared" ca="1" si="97"/>
        <v/>
      </c>
      <c r="BJ244" s="560" t="str">
        <f t="shared" ca="1" si="98"/>
        <v/>
      </c>
      <c r="BK244" s="560" t="str">
        <f t="shared" ca="1" si="99"/>
        <v/>
      </c>
      <c r="BL244" s="561" t="str">
        <f t="shared" ca="1" si="100"/>
        <v/>
      </c>
      <c r="BM244" s="379"/>
      <c r="BN244" s="379"/>
      <c r="BO244" s="379"/>
      <c r="BP244" s="95"/>
      <c r="BQ244" s="192"/>
      <c r="BR244" s="465"/>
      <c r="BS244" s="465"/>
      <c r="BT244" s="465"/>
      <c r="BU244" s="465"/>
      <c r="BV244" s="465"/>
      <c r="BW244" s="465"/>
      <c r="BX244" s="465"/>
      <c r="BY244" s="465"/>
      <c r="BZ244" s="465"/>
      <c r="CA244" s="465"/>
      <c r="CB244" s="465"/>
      <c r="CC244" s="465"/>
      <c r="CD244" s="465"/>
      <c r="CE244" s="465"/>
      <c r="CF244" s="465"/>
      <c r="CG244" s="465"/>
      <c r="CH244" s="465"/>
      <c r="CI244" s="226"/>
      <c r="CJ244" s="226"/>
      <c r="CK244" s="226"/>
      <c r="CL244" s="226"/>
      <c r="CM244" s="226"/>
      <c r="CN244" s="226"/>
      <c r="CO244" s="226"/>
      <c r="CP244" s="226"/>
      <c r="CQ244" s="465"/>
      <c r="CR244" s="465"/>
      <c r="CS244" s="95"/>
      <c r="CT244" s="87"/>
      <c r="CU244" s="87"/>
      <c r="CV244" s="1528"/>
      <c r="CW244" s="1529"/>
      <c r="CX244" s="1560"/>
      <c r="CY244" s="1560"/>
      <c r="CZ244" s="1560"/>
      <c r="DA244" s="1560"/>
      <c r="DB244" s="1560"/>
      <c r="DC244" s="1560"/>
      <c r="DD244" s="1991"/>
      <c r="DE244" s="1992"/>
      <c r="DF244" s="1992"/>
      <c r="DG244" s="1993"/>
      <c r="DH244" s="1564"/>
      <c r="DI244" s="1564"/>
      <c r="DJ244" s="1564"/>
      <c r="DK244" s="1564"/>
      <c r="DL244" s="1564"/>
      <c r="DM244" s="1564"/>
      <c r="DN244" s="1564"/>
      <c r="DO244" s="1564"/>
      <c r="DP244" s="1564"/>
      <c r="DQ244" s="1564"/>
      <c r="DR244" s="1584"/>
    </row>
    <row r="245" spans="1:122" s="80" customFormat="1" ht="15" customHeight="1">
      <c r="A245" s="1760" t="str">
        <f>$BA245&amp;"."&amp;$BB245&amp;"."&amp;$BC245&amp;"."</f>
        <v>5.1.3.</v>
      </c>
      <c r="B245" s="1761"/>
      <c r="C245" s="1761"/>
      <c r="D245" s="1761"/>
      <c r="E245" s="685" t="s">
        <v>1774</v>
      </c>
      <c r="F245" s="685"/>
      <c r="G245" s="676"/>
      <c r="H245" s="676"/>
      <c r="I245" s="676"/>
      <c r="J245" s="676"/>
      <c r="K245" s="676"/>
      <c r="L245" s="676"/>
      <c r="M245" s="685"/>
      <c r="N245" s="685"/>
      <c r="O245" s="685"/>
      <c r="P245" s="685"/>
      <c r="Q245" s="685"/>
      <c r="R245" s="685"/>
      <c r="S245" s="685"/>
      <c r="T245" s="685"/>
      <c r="U245" s="685"/>
      <c r="V245" s="685"/>
      <c r="W245" s="685"/>
      <c r="X245" s="685"/>
      <c r="Y245" s="685"/>
      <c r="Z245" s="685"/>
      <c r="AA245" s="685"/>
      <c r="AB245" s="685"/>
      <c r="AC245" s="685"/>
      <c r="AD245" s="685"/>
      <c r="AE245" s="685"/>
      <c r="AF245" s="685"/>
      <c r="AG245" s="685"/>
      <c r="AH245" s="685"/>
      <c r="AI245" s="685"/>
      <c r="AJ245" s="685"/>
      <c r="AK245" s="685"/>
      <c r="AL245" s="685"/>
      <c r="AM245" s="685"/>
      <c r="AN245" s="685"/>
      <c r="AO245" s="685"/>
      <c r="AP245" s="685"/>
      <c r="AQ245" s="685"/>
      <c r="AR245" s="685"/>
      <c r="AS245" s="685"/>
      <c r="AT245" s="685"/>
      <c r="AU245" s="685"/>
      <c r="AV245" s="685"/>
      <c r="AW245" s="685"/>
      <c r="AX245" s="685"/>
      <c r="AY245" s="854"/>
      <c r="AZ245" s="92"/>
      <c r="BA245" s="683">
        <f t="shared" ref="BA245:BB250" si="103">BA244</f>
        <v>5</v>
      </c>
      <c r="BB245" s="683">
        <f t="shared" si="103"/>
        <v>1</v>
      </c>
      <c r="BC245" s="678">
        <f>BC244+1</f>
        <v>3</v>
      </c>
      <c r="BD245" s="192"/>
      <c r="BE245" s="192"/>
      <c r="BF245" s="192"/>
      <c r="BG245" s="559" t="str">
        <f t="shared" ca="1" si="95"/>
        <v/>
      </c>
      <c r="BH245" s="560" t="str">
        <f t="shared" ca="1" si="96"/>
        <v/>
      </c>
      <c r="BI245" s="560" t="str">
        <f t="shared" ca="1" si="97"/>
        <v/>
      </c>
      <c r="BJ245" s="560" t="str">
        <f t="shared" ca="1" si="98"/>
        <v/>
      </c>
      <c r="BK245" s="560" t="str">
        <f t="shared" ca="1" si="99"/>
        <v/>
      </c>
      <c r="BL245" s="561" t="str">
        <f t="shared" ca="1" si="100"/>
        <v/>
      </c>
      <c r="BM245" s="359"/>
      <c r="BN245" s="359"/>
      <c r="BO245" s="359"/>
      <c r="BP245" s="192"/>
      <c r="BQ245" s="359"/>
      <c r="BR245" s="465"/>
      <c r="BS245" s="465"/>
      <c r="BT245" s="465"/>
      <c r="BU245" s="465"/>
      <c r="BV245" s="465"/>
      <c r="BW245" s="465"/>
      <c r="BX245" s="465"/>
      <c r="BY245" s="465"/>
      <c r="BZ245" s="465"/>
      <c r="CA245" s="465"/>
      <c r="CB245" s="465"/>
      <c r="CC245" s="465"/>
      <c r="CD245" s="465"/>
      <c r="CE245" s="465"/>
      <c r="CF245" s="465"/>
      <c r="CG245" s="465"/>
      <c r="CH245" s="465"/>
      <c r="CI245" s="226"/>
      <c r="CJ245" s="226"/>
      <c r="CK245" s="226"/>
      <c r="CL245" s="226"/>
      <c r="CM245" s="226"/>
      <c r="CN245" s="226"/>
      <c r="CO245" s="226"/>
      <c r="CP245" s="226"/>
      <c r="CQ245" s="465"/>
      <c r="CR245" s="465"/>
      <c r="CS245" s="95"/>
      <c r="CT245" s="87"/>
      <c r="CU245" s="87"/>
      <c r="CV245" s="1528"/>
      <c r="CW245" s="1529"/>
      <c r="CX245" s="1560"/>
      <c r="CY245" s="1560"/>
      <c r="CZ245" s="1560"/>
      <c r="DA245" s="1560"/>
      <c r="DB245" s="1560"/>
      <c r="DC245" s="1560"/>
      <c r="DD245" s="1991"/>
      <c r="DE245" s="1992"/>
      <c r="DF245" s="1992"/>
      <c r="DG245" s="1993"/>
      <c r="DH245" s="1564"/>
      <c r="DI245" s="1564"/>
      <c r="DJ245" s="1564"/>
      <c r="DK245" s="1564"/>
      <c r="DL245" s="1564"/>
      <c r="DM245" s="1564"/>
      <c r="DN245" s="1564"/>
      <c r="DO245" s="1564"/>
      <c r="DP245" s="1564"/>
      <c r="DQ245" s="1564"/>
      <c r="DR245" s="1584"/>
    </row>
    <row r="246" spans="1:122" s="80" customFormat="1" ht="15" customHeight="1">
      <c r="A246" s="1297"/>
      <c r="B246" s="263"/>
      <c r="C246" s="263"/>
      <c r="D246" s="263"/>
      <c r="E246" s="263" t="s">
        <v>1775</v>
      </c>
      <c r="F246" s="263"/>
      <c r="G246" s="263"/>
      <c r="H246" s="263"/>
      <c r="I246" s="263"/>
      <c r="J246" s="263"/>
      <c r="K246" s="263"/>
      <c r="L246" s="263"/>
      <c r="M246" s="263"/>
      <c r="N246" s="263"/>
      <c r="O246" s="263"/>
      <c r="P246" s="263"/>
      <c r="Q246" s="263"/>
      <c r="R246" s="263"/>
      <c r="S246" s="263"/>
      <c r="T246" s="263"/>
      <c r="U246" s="263"/>
      <c r="V246" s="263"/>
      <c r="W246" s="263"/>
      <c r="X246" s="263"/>
      <c r="Y246" s="263"/>
      <c r="Z246" s="263"/>
      <c r="AA246" s="263"/>
      <c r="AB246" s="263"/>
      <c r="AC246" s="263"/>
      <c r="AD246" s="263"/>
      <c r="AE246" s="263"/>
      <c r="AF246" s="263"/>
      <c r="AG246" s="263"/>
      <c r="AH246" s="263"/>
      <c r="AI246" s="263"/>
      <c r="AJ246" s="263"/>
      <c r="AK246" s="263"/>
      <c r="AL246" s="263"/>
      <c r="AM246" s="263"/>
      <c r="AN246" s="263"/>
      <c r="AO246" s="263"/>
      <c r="AP246" s="263"/>
      <c r="AQ246" s="263"/>
      <c r="AR246" s="263"/>
      <c r="AS246" s="263"/>
      <c r="AT246" s="263"/>
      <c r="AU246" s="263"/>
      <c r="AV246" s="263"/>
      <c r="AW246" s="263"/>
      <c r="AX246" s="263"/>
      <c r="AY246" s="223"/>
      <c r="AZ246" s="465"/>
      <c r="BA246" s="192">
        <f t="shared" si="103"/>
        <v>5</v>
      </c>
      <c r="BB246" s="192">
        <f t="shared" si="103"/>
        <v>1</v>
      </c>
      <c r="BC246" s="1098">
        <f>BC245</f>
        <v>3</v>
      </c>
      <c r="BD246" s="1098"/>
      <c r="BE246" s="1098"/>
      <c r="BF246" s="1098"/>
      <c r="BG246" s="559" t="str">
        <f t="shared" ca="1" si="95"/>
        <v/>
      </c>
      <c r="BH246" s="560" t="str">
        <f t="shared" ca="1" si="96"/>
        <v/>
      </c>
      <c r="BI246" s="560" t="str">
        <f t="shared" ca="1" si="97"/>
        <v/>
      </c>
      <c r="BJ246" s="560" t="str">
        <f t="shared" ca="1" si="98"/>
        <v/>
      </c>
      <c r="BK246" s="560" t="str">
        <f t="shared" ca="1" si="99"/>
        <v/>
      </c>
      <c r="BL246" s="561" t="str">
        <f t="shared" ca="1" si="100"/>
        <v/>
      </c>
      <c r="BM246" s="379"/>
      <c r="BN246" s="379"/>
      <c r="BO246" s="379"/>
      <c r="BP246" s="359"/>
      <c r="BQ246" s="379"/>
      <c r="BR246" s="465"/>
      <c r="BS246" s="465"/>
      <c r="BT246" s="465"/>
      <c r="BU246" s="465"/>
      <c r="BV246" s="465"/>
      <c r="BW246" s="465"/>
      <c r="BX246" s="465"/>
      <c r="BY246" s="465"/>
      <c r="BZ246" s="465"/>
      <c r="CA246" s="465"/>
      <c r="CB246" s="465"/>
      <c r="CC246" s="465"/>
      <c r="CD246" s="465"/>
      <c r="CE246" s="465"/>
      <c r="CF246" s="465"/>
      <c r="CG246" s="465"/>
      <c r="CH246" s="465"/>
      <c r="CI246" s="226"/>
      <c r="CJ246" s="226"/>
      <c r="CK246" s="226"/>
      <c r="CL246" s="226"/>
      <c r="CM246" s="226"/>
      <c r="CN246" s="226"/>
      <c r="CO246" s="226"/>
      <c r="CP246" s="226"/>
      <c r="CQ246" s="465"/>
      <c r="CR246" s="465"/>
      <c r="CS246" s="244"/>
      <c r="CT246" s="244"/>
      <c r="CU246" s="244"/>
      <c r="CV246" s="1528"/>
      <c r="CW246" s="1529"/>
      <c r="CX246" s="1560"/>
      <c r="CY246" s="1560"/>
      <c r="CZ246" s="1560"/>
      <c r="DA246" s="1560"/>
      <c r="DB246" s="1560"/>
      <c r="DC246" s="1560"/>
      <c r="DD246" s="1991"/>
      <c r="DE246" s="1992"/>
      <c r="DF246" s="1992"/>
      <c r="DG246" s="1993"/>
      <c r="DH246" s="1564"/>
      <c r="DI246" s="1564"/>
      <c r="DJ246" s="1564"/>
      <c r="DK246" s="1564"/>
      <c r="DL246" s="1564"/>
      <c r="DM246" s="1564"/>
      <c r="DN246" s="1564"/>
      <c r="DO246" s="1564"/>
      <c r="DP246" s="1564"/>
      <c r="DQ246" s="1564"/>
      <c r="DR246" s="1584"/>
    </row>
    <row r="247" spans="1:122" s="80" customFormat="1" ht="15" customHeight="1">
      <c r="A247" s="1760" t="str">
        <f>$BA247&amp;"."&amp;$BB247&amp;"."&amp;$BC247&amp;"."</f>
        <v>5.1.4.</v>
      </c>
      <c r="B247" s="1761"/>
      <c r="C247" s="1761"/>
      <c r="D247" s="1761"/>
      <c r="E247" s="685" t="s">
        <v>1776</v>
      </c>
      <c r="F247" s="685"/>
      <c r="G247" s="676"/>
      <c r="H247" s="676"/>
      <c r="I247" s="676"/>
      <c r="J247" s="676"/>
      <c r="K247" s="676"/>
      <c r="L247" s="676"/>
      <c r="M247" s="685"/>
      <c r="N247" s="685"/>
      <c r="O247" s="685"/>
      <c r="P247" s="685"/>
      <c r="Q247" s="685"/>
      <c r="R247" s="685"/>
      <c r="S247" s="685"/>
      <c r="T247" s="685"/>
      <c r="U247" s="685"/>
      <c r="V247" s="685"/>
      <c r="W247" s="685"/>
      <c r="X247" s="685"/>
      <c r="Y247" s="685"/>
      <c r="Z247" s="685"/>
      <c r="AA247" s="685"/>
      <c r="AB247" s="685"/>
      <c r="AC247" s="685"/>
      <c r="AD247" s="685"/>
      <c r="AE247" s="685"/>
      <c r="AF247" s="685"/>
      <c r="AG247" s="685"/>
      <c r="AH247" s="685"/>
      <c r="AI247" s="685"/>
      <c r="AJ247" s="685"/>
      <c r="AK247" s="685"/>
      <c r="AL247" s="685"/>
      <c r="AM247" s="685"/>
      <c r="AN247" s="685"/>
      <c r="AO247" s="685"/>
      <c r="AP247" s="685"/>
      <c r="AQ247" s="685"/>
      <c r="AR247" s="685"/>
      <c r="AS247" s="685"/>
      <c r="AT247" s="685"/>
      <c r="AU247" s="685"/>
      <c r="AV247" s="685"/>
      <c r="AW247" s="685"/>
      <c r="AX247" s="685"/>
      <c r="AY247" s="854"/>
      <c r="AZ247" s="92"/>
      <c r="BA247" s="683">
        <f t="shared" si="103"/>
        <v>5</v>
      </c>
      <c r="BB247" s="683">
        <f t="shared" si="103"/>
        <v>1</v>
      </c>
      <c r="BC247" s="678">
        <f>BC246+1</f>
        <v>4</v>
      </c>
      <c r="BD247" s="192"/>
      <c r="BE247" s="192"/>
      <c r="BF247" s="192"/>
      <c r="BG247" s="559" t="str">
        <f t="shared" ca="1" si="95"/>
        <v/>
      </c>
      <c r="BH247" s="560" t="str">
        <f t="shared" ca="1" si="96"/>
        <v/>
      </c>
      <c r="BI247" s="560" t="str">
        <f t="shared" ca="1" si="97"/>
        <v/>
      </c>
      <c r="BJ247" s="560" t="str">
        <f t="shared" ca="1" si="98"/>
        <v/>
      </c>
      <c r="BK247" s="560" t="str">
        <f t="shared" ca="1" si="99"/>
        <v/>
      </c>
      <c r="BL247" s="561" t="str">
        <f t="shared" ca="1" si="100"/>
        <v/>
      </c>
      <c r="BM247" s="359"/>
      <c r="BN247" s="359"/>
      <c r="BO247" s="359"/>
      <c r="BP247" s="379"/>
      <c r="BQ247" s="465"/>
      <c r="BR247" s="226"/>
      <c r="BS247" s="226"/>
      <c r="BT247" s="226"/>
      <c r="BU247" s="226"/>
      <c r="BV247" s="226"/>
      <c r="BW247" s="226"/>
      <c r="BX247" s="226"/>
      <c r="BY247" s="226"/>
      <c r="BZ247" s="226"/>
      <c r="CA247" s="226"/>
      <c r="CB247" s="226"/>
      <c r="CC247" s="226"/>
      <c r="CD247" s="226"/>
      <c r="CE247" s="226"/>
      <c r="CF247" s="226"/>
      <c r="CG247" s="226"/>
      <c r="CH247" s="226"/>
      <c r="CI247" s="465"/>
      <c r="CJ247" s="465"/>
      <c r="CK247" s="465"/>
      <c r="CL247" s="226"/>
      <c r="CM247" s="226"/>
      <c r="CN247" s="226"/>
      <c r="CO247" s="226"/>
      <c r="CP247" s="226"/>
      <c r="CQ247" s="465"/>
      <c r="CR247" s="465"/>
      <c r="CS247" s="244"/>
      <c r="CT247" s="244"/>
      <c r="CU247" s="244"/>
      <c r="CV247" s="1528"/>
      <c r="CW247" s="1529"/>
      <c r="CX247" s="1560"/>
      <c r="CY247" s="1560"/>
      <c r="CZ247" s="1560"/>
      <c r="DA247" s="1560"/>
      <c r="DB247" s="1560"/>
      <c r="DC247" s="1560"/>
      <c r="DD247" s="1991"/>
      <c r="DE247" s="1992"/>
      <c r="DF247" s="1992"/>
      <c r="DG247" s="1993"/>
      <c r="DH247" s="1564"/>
      <c r="DI247" s="1564"/>
      <c r="DJ247" s="1564"/>
      <c r="DK247" s="1564"/>
      <c r="DL247" s="1564"/>
      <c r="DM247" s="1564"/>
      <c r="DN247" s="1564"/>
      <c r="DO247" s="1564"/>
      <c r="DP247" s="1564"/>
      <c r="DQ247" s="1564"/>
      <c r="DR247" s="1584"/>
    </row>
    <row r="248" spans="1:122" s="80" customFormat="1" ht="15" customHeight="1">
      <c r="A248" s="1297"/>
      <c r="B248" s="263"/>
      <c r="C248" s="263"/>
      <c r="D248" s="263"/>
      <c r="E248" s="263" t="s">
        <v>1777</v>
      </c>
      <c r="F248" s="263"/>
      <c r="G248" s="263"/>
      <c r="H248" s="263"/>
      <c r="I248" s="263"/>
      <c r="J248" s="263"/>
      <c r="K248" s="263"/>
      <c r="L248" s="263"/>
      <c r="M248" s="263"/>
      <c r="N248" s="263"/>
      <c r="O248" s="263"/>
      <c r="P248" s="263"/>
      <c r="Q248" s="263"/>
      <c r="R248" s="263"/>
      <c r="S248" s="263"/>
      <c r="T248" s="263"/>
      <c r="U248" s="263"/>
      <c r="V248" s="263"/>
      <c r="W248" s="263"/>
      <c r="X248" s="263"/>
      <c r="Y248" s="263"/>
      <c r="Z248" s="263"/>
      <c r="AA248" s="263"/>
      <c r="AB248" s="263"/>
      <c r="AC248" s="263"/>
      <c r="AD248" s="263"/>
      <c r="AE248" s="263"/>
      <c r="AF248" s="263"/>
      <c r="AG248" s="263"/>
      <c r="AH248" s="263"/>
      <c r="AI248" s="263"/>
      <c r="AJ248" s="263"/>
      <c r="AK248" s="263"/>
      <c r="AL248" s="263"/>
      <c r="AM248" s="263"/>
      <c r="AN248" s="263"/>
      <c r="AO248" s="263"/>
      <c r="AP248" s="263"/>
      <c r="AQ248" s="263"/>
      <c r="AR248" s="263"/>
      <c r="AS248" s="263"/>
      <c r="AT248" s="263"/>
      <c r="AU248" s="263"/>
      <c r="AV248" s="263"/>
      <c r="AW248" s="263"/>
      <c r="AX248" s="263"/>
      <c r="AY248" s="223"/>
      <c r="AZ248" s="465"/>
      <c r="BA248" s="192">
        <f t="shared" si="103"/>
        <v>5</v>
      </c>
      <c r="BB248" s="192">
        <f t="shared" si="103"/>
        <v>1</v>
      </c>
      <c r="BC248" s="1098">
        <f>BC247</f>
        <v>4</v>
      </c>
      <c r="BD248" s="1098"/>
      <c r="BE248" s="1098"/>
      <c r="BF248" s="1098"/>
      <c r="BG248" s="559" t="str">
        <f t="shared" ca="1" si="95"/>
        <v/>
      </c>
      <c r="BH248" s="560" t="str">
        <f t="shared" ca="1" si="96"/>
        <v/>
      </c>
      <c r="BI248" s="560" t="str">
        <f t="shared" ca="1" si="97"/>
        <v/>
      </c>
      <c r="BJ248" s="560" t="str">
        <f t="shared" ca="1" si="98"/>
        <v/>
      </c>
      <c r="BK248" s="560" t="str">
        <f t="shared" ca="1" si="99"/>
        <v/>
      </c>
      <c r="BL248" s="561" t="str">
        <f t="shared" ca="1" si="100"/>
        <v/>
      </c>
      <c r="BM248" s="379"/>
      <c r="BN248" s="379"/>
      <c r="BO248" s="379"/>
      <c r="BP248" s="465"/>
      <c r="BQ248" s="465"/>
      <c r="BR248" s="465"/>
      <c r="BS248" s="465"/>
      <c r="BT248" s="465"/>
      <c r="BU248" s="465"/>
      <c r="BV248" s="465"/>
      <c r="BW248" s="465"/>
      <c r="BX248" s="465"/>
      <c r="BY248" s="465"/>
      <c r="BZ248" s="465"/>
      <c r="CA248" s="465"/>
      <c r="CB248" s="465"/>
      <c r="CC248" s="465"/>
      <c r="CD248" s="465"/>
      <c r="CE248" s="465"/>
      <c r="CF248" s="465"/>
      <c r="CG248" s="465"/>
      <c r="CH248" s="465"/>
      <c r="CI248" s="465"/>
      <c r="CJ248" s="465"/>
      <c r="CK248" s="465"/>
      <c r="CL248" s="226"/>
      <c r="CM248" s="226"/>
      <c r="CN248" s="226"/>
      <c r="CO248" s="465"/>
      <c r="CP248" s="226"/>
      <c r="CQ248" s="465"/>
      <c r="CR248" s="465"/>
      <c r="CS248" s="244"/>
      <c r="CT248" s="244"/>
      <c r="CU248" s="244"/>
      <c r="CV248" s="1528"/>
      <c r="CW248" s="1529"/>
      <c r="CX248" s="1560"/>
      <c r="CY248" s="1560"/>
      <c r="CZ248" s="1560"/>
      <c r="DA248" s="1560"/>
      <c r="DB248" s="1560"/>
      <c r="DC248" s="1560"/>
      <c r="DD248" s="1991"/>
      <c r="DE248" s="1992"/>
      <c r="DF248" s="1992"/>
      <c r="DG248" s="1993"/>
      <c r="DH248" s="1564"/>
      <c r="DI248" s="1564"/>
      <c r="DJ248" s="1564"/>
      <c r="DK248" s="1564"/>
      <c r="DL248" s="1564"/>
      <c r="DM248" s="1564"/>
      <c r="DN248" s="1564"/>
      <c r="DO248" s="1564"/>
      <c r="DP248" s="1564"/>
      <c r="DQ248" s="1564"/>
      <c r="DR248" s="1584"/>
    </row>
    <row r="249" spans="1:122" s="87" customFormat="1" ht="15" customHeight="1">
      <c r="A249" s="1090"/>
      <c r="B249" s="1091"/>
      <c r="C249" s="1091"/>
      <c r="D249" s="1346"/>
      <c r="E249" s="978" t="s">
        <v>103</v>
      </c>
      <c r="F249" s="979"/>
      <c r="G249" s="979"/>
      <c r="H249" s="979"/>
      <c r="I249" s="979"/>
      <c r="J249" s="979"/>
      <c r="K249" s="979"/>
      <c r="L249" s="980"/>
      <c r="M249" s="1290" t="s">
        <v>337</v>
      </c>
      <c r="N249" s="1291"/>
      <c r="O249" s="266" t="str">
        <f>"("&amp;VLOOKUP(M249,[1]processing_log!$B$37:$Y$105,4,FALSE)&amp;" - "&amp;VLOOKUP(M249,[1]processing_log!$B$37:$Y$105,21,FALSE)&amp;VLOOKUP(M249,[1]processing_log!$B$37:$Y$105,24,FALSE)&amp;")"</f>
        <v>(システム設定取得 - 異常終了)</v>
      </c>
      <c r="P249" s="1291"/>
      <c r="Q249" s="1291"/>
      <c r="R249" s="1291"/>
      <c r="S249" s="1291"/>
      <c r="T249" s="1291"/>
      <c r="U249" s="1291"/>
      <c r="V249" s="1291"/>
      <c r="W249" s="1291"/>
      <c r="X249" s="1291"/>
      <c r="Y249" s="1291"/>
      <c r="Z249" s="1291"/>
      <c r="AA249" s="1291"/>
      <c r="AB249" s="1291"/>
      <c r="AC249" s="1291"/>
      <c r="AD249" s="1291"/>
      <c r="AE249" s="1291"/>
      <c r="AF249" s="1291"/>
      <c r="AG249" s="1291"/>
      <c r="AH249" s="1291"/>
      <c r="AI249" s="1291"/>
      <c r="AJ249" s="1291"/>
      <c r="AK249" s="1291"/>
      <c r="AL249" s="1291"/>
      <c r="AM249" s="1291"/>
      <c r="AN249" s="1291"/>
      <c r="AO249" s="1291"/>
      <c r="AP249" s="1291"/>
      <c r="AQ249" s="1291"/>
      <c r="AR249" s="1291"/>
      <c r="AS249" s="1291"/>
      <c r="AT249" s="1291"/>
      <c r="AU249" s="1291"/>
      <c r="AV249" s="1291"/>
      <c r="AW249" s="1291"/>
      <c r="AX249" s="1292"/>
      <c r="AY249" s="1293"/>
      <c r="AZ249" s="95"/>
      <c r="BA249" s="192">
        <f t="shared" si="103"/>
        <v>5</v>
      </c>
      <c r="BB249" s="192">
        <f t="shared" si="103"/>
        <v>1</v>
      </c>
      <c r="BC249" s="192">
        <f>BC248</f>
        <v>4</v>
      </c>
      <c r="BD249" s="95"/>
      <c r="BE249" s="95"/>
      <c r="BF249" s="95"/>
      <c r="BG249" s="563" t="str">
        <f t="shared" ca="1" si="95"/>
        <v/>
      </c>
      <c r="BH249" s="564" t="str">
        <f t="shared" ca="1" si="96"/>
        <v/>
      </c>
      <c r="BI249" s="564" t="str">
        <f t="shared" ca="1" si="97"/>
        <v/>
      </c>
      <c r="BJ249" s="564" t="str">
        <f t="shared" ca="1" si="98"/>
        <v/>
      </c>
      <c r="BK249" s="564" t="str">
        <f t="shared" ca="1" si="99"/>
        <v/>
      </c>
      <c r="BL249" s="565" t="str">
        <f t="shared" ca="1" si="100"/>
        <v/>
      </c>
      <c r="BM249" s="95"/>
      <c r="BN249" s="95"/>
      <c r="BO249" s="95"/>
      <c r="BP249" s="465"/>
      <c r="BQ249" s="465"/>
      <c r="BR249" s="226"/>
      <c r="BS249" s="226"/>
      <c r="BT249" s="226"/>
      <c r="BU249" s="226"/>
      <c r="BV249" s="226"/>
      <c r="BW249" s="226"/>
      <c r="BX249" s="226"/>
      <c r="BY249" s="226"/>
      <c r="BZ249" s="226"/>
      <c r="CA249" s="226"/>
      <c r="CB249" s="226"/>
      <c r="CC249" s="226"/>
      <c r="CD249" s="226"/>
      <c r="CE249" s="226"/>
      <c r="CF249" s="226"/>
      <c r="CG249" s="226"/>
      <c r="CH249" s="226"/>
      <c r="CI249" s="465"/>
      <c r="CJ249" s="465"/>
      <c r="CK249" s="465"/>
      <c r="CL249" s="226"/>
      <c r="CM249" s="465"/>
      <c r="CN249" s="465"/>
      <c r="CO249" s="465"/>
      <c r="CP249" s="226"/>
      <c r="CQ249" s="465"/>
      <c r="CR249" s="465"/>
      <c r="CS249" s="465"/>
      <c r="CT249" s="465"/>
      <c r="CU249" s="465"/>
      <c r="CV249" s="1528"/>
      <c r="CW249" s="1529"/>
      <c r="CX249" s="1560"/>
      <c r="CY249" s="1560"/>
      <c r="CZ249" s="1560"/>
      <c r="DA249" s="1560"/>
      <c r="DB249" s="1560"/>
      <c r="DC249" s="1560"/>
      <c r="DD249" s="1991"/>
      <c r="DE249" s="1992"/>
      <c r="DF249" s="1992"/>
      <c r="DG249" s="1993"/>
      <c r="DH249" s="1564"/>
      <c r="DI249" s="1564"/>
      <c r="DJ249" s="1564"/>
      <c r="DK249" s="1564"/>
      <c r="DL249" s="1564"/>
      <c r="DM249" s="1564"/>
      <c r="DN249" s="1564"/>
      <c r="DO249" s="1564"/>
      <c r="DP249" s="1564"/>
      <c r="DQ249" s="1564"/>
      <c r="DR249" s="1584"/>
    </row>
    <row r="250" spans="1:122" s="87" customFormat="1" ht="15" customHeight="1">
      <c r="A250" s="1090"/>
      <c r="B250" s="1091"/>
      <c r="C250" s="1091"/>
      <c r="D250" s="1346"/>
      <c r="E250" s="984" t="s">
        <v>104</v>
      </c>
      <c r="F250" s="985"/>
      <c r="G250" s="985"/>
      <c r="H250" s="985"/>
      <c r="I250" s="985"/>
      <c r="J250" s="985"/>
      <c r="K250" s="985"/>
      <c r="L250" s="986"/>
      <c r="M250" s="1294" t="s">
        <v>1778</v>
      </c>
      <c r="N250" s="1295"/>
      <c r="O250" s="1295"/>
      <c r="P250" s="1295"/>
      <c r="Q250" s="1295"/>
      <c r="R250" s="1295"/>
      <c r="S250" s="1295"/>
      <c r="T250" s="1295"/>
      <c r="U250" s="1295"/>
      <c r="V250" s="1295"/>
      <c r="W250" s="1295"/>
      <c r="X250" s="1295"/>
      <c r="Y250" s="1295"/>
      <c r="Z250" s="1295"/>
      <c r="AA250" s="1295"/>
      <c r="AB250" s="1295"/>
      <c r="AC250" s="1295"/>
      <c r="AD250" s="1295"/>
      <c r="AE250" s="1295"/>
      <c r="AF250" s="1295"/>
      <c r="AG250" s="1295"/>
      <c r="AH250" s="1295"/>
      <c r="AI250" s="1295"/>
      <c r="AJ250" s="1295"/>
      <c r="AK250" s="1295"/>
      <c r="AL250" s="1295"/>
      <c r="AM250" s="1295"/>
      <c r="AN250" s="1295"/>
      <c r="AO250" s="1295"/>
      <c r="AP250" s="1295"/>
      <c r="AQ250" s="1295"/>
      <c r="AR250" s="1295"/>
      <c r="AS250" s="1295"/>
      <c r="AT250" s="1295"/>
      <c r="AU250" s="1295"/>
      <c r="AV250" s="1295"/>
      <c r="AW250" s="1295"/>
      <c r="AX250" s="1296"/>
      <c r="AY250" s="1293"/>
      <c r="AZ250" s="95"/>
      <c r="BA250" s="192">
        <f t="shared" si="103"/>
        <v>5</v>
      </c>
      <c r="BB250" s="192">
        <f t="shared" si="103"/>
        <v>1</v>
      </c>
      <c r="BC250" s="192">
        <f>BC249</f>
        <v>4</v>
      </c>
      <c r="BD250" s="95"/>
      <c r="BE250" s="95"/>
      <c r="BF250" s="95"/>
      <c r="BG250" s="563" t="str">
        <f t="shared" ca="1" si="95"/>
        <v/>
      </c>
      <c r="BH250" s="564" t="str">
        <f t="shared" ca="1" si="96"/>
        <v/>
      </c>
      <c r="BI250" s="564" t="str">
        <f t="shared" ca="1" si="97"/>
        <v/>
      </c>
      <c r="BJ250" s="564" t="str">
        <f t="shared" ca="1" si="98"/>
        <v/>
      </c>
      <c r="BK250" s="564" t="str">
        <f t="shared" ca="1" si="99"/>
        <v/>
      </c>
      <c r="BL250" s="565" t="str">
        <f t="shared" ca="1" si="100"/>
        <v/>
      </c>
      <c r="BM250" s="95"/>
      <c r="BN250" s="95"/>
      <c r="BO250" s="95"/>
      <c r="BP250" s="465"/>
      <c r="BQ250" s="465"/>
      <c r="BR250" s="226"/>
      <c r="BS250" s="226"/>
      <c r="BT250" s="226"/>
      <c r="BU250" s="226"/>
      <c r="BV250" s="226"/>
      <c r="BW250" s="226"/>
      <c r="BX250" s="226"/>
      <c r="BY250" s="226"/>
      <c r="BZ250" s="226"/>
      <c r="CA250" s="226"/>
      <c r="CB250" s="226"/>
      <c r="CC250" s="226"/>
      <c r="CD250" s="226"/>
      <c r="CE250" s="226"/>
      <c r="CF250" s="226"/>
      <c r="CG250" s="226"/>
      <c r="CH250" s="226"/>
      <c r="CI250" s="226"/>
      <c r="CJ250" s="226"/>
      <c r="CK250" s="226"/>
      <c r="CL250" s="226"/>
      <c r="CM250" s="465"/>
      <c r="CN250" s="465"/>
      <c r="CO250" s="465"/>
      <c r="CP250" s="226"/>
      <c r="CQ250" s="465"/>
      <c r="CR250" s="465"/>
      <c r="CS250" s="465"/>
      <c r="CT250" s="465"/>
      <c r="CU250" s="465"/>
      <c r="CV250" s="1528"/>
      <c r="CW250" s="1529"/>
      <c r="CX250" s="1560"/>
      <c r="CY250" s="1560"/>
      <c r="CZ250" s="1560"/>
      <c r="DA250" s="1560"/>
      <c r="DB250" s="1560"/>
      <c r="DC250" s="1560"/>
      <c r="DD250" s="1991"/>
      <c r="DE250" s="1992"/>
      <c r="DF250" s="1992"/>
      <c r="DG250" s="1993"/>
      <c r="DH250" s="1564"/>
      <c r="DI250" s="1564"/>
      <c r="DJ250" s="1564"/>
      <c r="DK250" s="1564"/>
      <c r="DL250" s="1564"/>
      <c r="DM250" s="1564"/>
      <c r="DN250" s="1564"/>
      <c r="DO250" s="1564"/>
      <c r="DP250" s="1564"/>
      <c r="DQ250" s="1564"/>
      <c r="DR250" s="1584"/>
    </row>
    <row r="251" spans="1:122" s="192" customFormat="1" ht="15" customHeight="1">
      <c r="A251" s="1760" t="str">
        <f>$BA251&amp;"."&amp;$BB251&amp;"."</f>
        <v>5.2.</v>
      </c>
      <c r="B251" s="1761"/>
      <c r="C251" s="1761"/>
      <c r="D251" s="225" t="s">
        <v>1749</v>
      </c>
      <c r="E251" s="377"/>
      <c r="F251" s="377"/>
      <c r="G251" s="377"/>
      <c r="H251" s="377"/>
      <c r="I251" s="377"/>
      <c r="J251" s="377"/>
      <c r="K251" s="377"/>
      <c r="L251" s="377"/>
      <c r="M251" s="377"/>
      <c r="N251" s="377"/>
      <c r="O251" s="377"/>
      <c r="P251" s="377"/>
      <c r="Q251" s="377"/>
      <c r="R251" s="377"/>
      <c r="S251" s="377"/>
      <c r="T251" s="377"/>
      <c r="U251" s="377"/>
      <c r="V251" s="377"/>
      <c r="W251" s="377"/>
      <c r="X251" s="377"/>
      <c r="Y251" s="377"/>
      <c r="Z251" s="377"/>
      <c r="AA251" s="377"/>
      <c r="AB251" s="377"/>
      <c r="AC251" s="263"/>
      <c r="AD251" s="263"/>
      <c r="AE251" s="263"/>
      <c r="AF251" s="377"/>
      <c r="AG251" s="263"/>
      <c r="AH251" s="263"/>
      <c r="AI251" s="263"/>
      <c r="AJ251" s="263"/>
      <c r="AK251" s="263"/>
      <c r="AL251" s="263"/>
      <c r="AM251" s="263"/>
      <c r="AN251" s="263"/>
      <c r="AO251" s="263"/>
      <c r="AP251" s="263"/>
      <c r="AQ251" s="263"/>
      <c r="AR251" s="263"/>
      <c r="AS251" s="263"/>
      <c r="AT251" s="263"/>
      <c r="AU251" s="263"/>
      <c r="AV251" s="263"/>
      <c r="AW251" s="263"/>
      <c r="AX251" s="263"/>
      <c r="AY251" s="223"/>
      <c r="AZ251" s="465"/>
      <c r="BA251" s="683">
        <f t="shared" ref="BA251:BA295" si="104">BA250</f>
        <v>5</v>
      </c>
      <c r="BB251" s="678">
        <f>BB250+1</f>
        <v>2</v>
      </c>
      <c r="BC251" s="1098"/>
      <c r="BD251" s="1098"/>
      <c r="BE251" s="1098"/>
      <c r="BF251" s="1098"/>
      <c r="BG251" s="559" t="str">
        <f t="shared" ca="1" si="95"/>
        <v/>
      </c>
      <c r="BH251" s="560" t="str">
        <f t="shared" ca="1" si="96"/>
        <v/>
      </c>
      <c r="BI251" s="560" t="str">
        <f t="shared" ca="1" si="97"/>
        <v/>
      </c>
      <c r="BJ251" s="560" t="str">
        <f t="shared" ca="1" si="98"/>
        <v/>
      </c>
      <c r="BK251" s="560" t="str">
        <f t="shared" ca="1" si="99"/>
        <v/>
      </c>
      <c r="BL251" s="561" t="str">
        <f t="shared" ca="1" si="100"/>
        <v/>
      </c>
      <c r="BP251" s="465"/>
      <c r="BQ251" s="465"/>
      <c r="BR251" s="226"/>
      <c r="BS251" s="226"/>
      <c r="BT251" s="226"/>
      <c r="BU251" s="226"/>
      <c r="BV251" s="226"/>
      <c r="BW251" s="226"/>
      <c r="BX251" s="226"/>
      <c r="BY251" s="226"/>
      <c r="BZ251" s="226"/>
      <c r="CA251" s="226"/>
      <c r="CB251" s="226"/>
      <c r="CC251" s="226"/>
      <c r="CD251" s="226"/>
      <c r="CE251" s="226"/>
      <c r="CF251" s="226"/>
      <c r="CG251" s="226"/>
      <c r="CH251" s="226"/>
      <c r="CI251" s="465"/>
      <c r="CJ251" s="465"/>
      <c r="CK251" s="465"/>
      <c r="CL251" s="226"/>
      <c r="CM251" s="465"/>
      <c r="CN251" s="465"/>
      <c r="CO251" s="465"/>
      <c r="CP251" s="226"/>
      <c r="CQ251" s="465"/>
      <c r="CR251" s="465"/>
      <c r="CS251" s="465"/>
      <c r="CT251" s="465"/>
      <c r="CU251" s="465"/>
      <c r="CV251" s="1528"/>
      <c r="CW251" s="1529"/>
      <c r="CX251" s="1560"/>
      <c r="CY251" s="1560"/>
      <c r="CZ251" s="1560"/>
      <c r="DA251" s="1560"/>
      <c r="DB251" s="1560"/>
      <c r="DC251" s="1560"/>
      <c r="DD251" s="1991"/>
      <c r="DE251" s="1992"/>
      <c r="DF251" s="1992"/>
      <c r="DG251" s="1993"/>
      <c r="DH251" s="1564"/>
      <c r="DI251" s="1564"/>
      <c r="DJ251" s="1564"/>
      <c r="DK251" s="1564"/>
      <c r="DL251" s="1564"/>
      <c r="DM251" s="1564"/>
      <c r="DN251" s="1564"/>
      <c r="DO251" s="1564"/>
      <c r="DP251" s="1564"/>
      <c r="DQ251" s="1564"/>
      <c r="DR251" s="1584"/>
    </row>
    <row r="252" spans="1:122" s="80" customFormat="1" ht="15" customHeight="1">
      <c r="A252" s="1760" t="str">
        <f>$BA252&amp;"."&amp;$BB252&amp;"."&amp;$BC252&amp;"."</f>
        <v>5.2.1.</v>
      </c>
      <c r="B252" s="1761"/>
      <c r="C252" s="1761"/>
      <c r="D252" s="1761"/>
      <c r="E252" s="685" t="s">
        <v>1737</v>
      </c>
      <c r="F252" s="685"/>
      <c r="G252" s="676"/>
      <c r="H252" s="676"/>
      <c r="I252" s="676"/>
      <c r="J252" s="676"/>
      <c r="K252" s="676"/>
      <c r="L252" s="676"/>
      <c r="M252" s="685"/>
      <c r="N252" s="685"/>
      <c r="O252" s="685"/>
      <c r="P252" s="685"/>
      <c r="Q252" s="685"/>
      <c r="R252" s="685"/>
      <c r="S252" s="685"/>
      <c r="T252" s="685"/>
      <c r="U252" s="685"/>
      <c r="V252" s="685"/>
      <c r="W252" s="685"/>
      <c r="X252" s="685"/>
      <c r="Y252" s="685"/>
      <c r="Z252" s="685"/>
      <c r="AA252" s="685"/>
      <c r="AB252" s="685"/>
      <c r="AC252" s="685"/>
      <c r="AD252" s="685"/>
      <c r="AE252" s="685"/>
      <c r="AF252" s="685"/>
      <c r="AG252" s="685"/>
      <c r="AH252" s="685"/>
      <c r="AI252" s="685"/>
      <c r="AJ252" s="685"/>
      <c r="AK252" s="685"/>
      <c r="AL252" s="685"/>
      <c r="AM252" s="685"/>
      <c r="AN252" s="685"/>
      <c r="AO252" s="685"/>
      <c r="AP252" s="685"/>
      <c r="AQ252" s="685"/>
      <c r="AR252" s="685"/>
      <c r="AS252" s="685"/>
      <c r="AT252" s="685"/>
      <c r="AU252" s="685"/>
      <c r="AV252" s="685"/>
      <c r="AW252" s="685"/>
      <c r="AX252" s="685"/>
      <c r="AY252" s="854"/>
      <c r="AZ252" s="92"/>
      <c r="BA252" s="683">
        <f t="shared" si="104"/>
        <v>5</v>
      </c>
      <c r="BB252" s="683">
        <f t="shared" ref="BB252:BB267" si="105">BB251</f>
        <v>2</v>
      </c>
      <c r="BC252" s="678">
        <f>BC251+1</f>
        <v>1</v>
      </c>
      <c r="BD252" s="95"/>
      <c r="BE252" s="87"/>
      <c r="BF252" s="87"/>
      <c r="BG252" s="559" t="str">
        <f t="shared" ca="1" si="95"/>
        <v/>
      </c>
      <c r="BH252" s="560" t="str">
        <f t="shared" ca="1" si="96"/>
        <v/>
      </c>
      <c r="BI252" s="560" t="str">
        <f t="shared" ca="1" si="97"/>
        <v/>
      </c>
      <c r="BJ252" s="560" t="str">
        <f t="shared" ca="1" si="98"/>
        <v/>
      </c>
      <c r="BK252" s="560" t="str">
        <f t="shared" ca="1" si="99"/>
        <v/>
      </c>
      <c r="BL252" s="561" t="str">
        <f t="shared" ca="1" si="100"/>
        <v/>
      </c>
      <c r="BM252" s="359"/>
      <c r="BN252" s="359"/>
      <c r="BO252" s="359"/>
      <c r="BP252" s="465"/>
      <c r="BQ252" s="465"/>
      <c r="BR252" s="226"/>
      <c r="BS252" s="226"/>
      <c r="BT252" s="226"/>
      <c r="BU252" s="226"/>
      <c r="BV252" s="226"/>
      <c r="BW252" s="226"/>
      <c r="BX252" s="226"/>
      <c r="BY252" s="226"/>
      <c r="BZ252" s="226"/>
      <c r="CA252" s="226"/>
      <c r="CB252" s="226"/>
      <c r="CC252" s="226"/>
      <c r="CD252" s="226"/>
      <c r="CE252" s="226"/>
      <c r="CF252" s="226"/>
      <c r="CG252" s="226"/>
      <c r="CH252" s="226"/>
      <c r="CI252" s="226"/>
      <c r="CJ252" s="226"/>
      <c r="CK252" s="226"/>
      <c r="CL252" s="226"/>
      <c r="CM252" s="465"/>
      <c r="CN252" s="465"/>
      <c r="CO252" s="226"/>
      <c r="CP252" s="226"/>
      <c r="CQ252" s="465"/>
      <c r="CR252" s="465"/>
      <c r="CS252" s="465"/>
      <c r="CT252" s="465"/>
      <c r="CU252" s="465"/>
      <c r="CV252" s="1528"/>
      <c r="CW252" s="1529"/>
      <c r="CX252" s="1560"/>
      <c r="CY252" s="1560"/>
      <c r="CZ252" s="1560"/>
      <c r="DA252" s="1560"/>
      <c r="DB252" s="1560"/>
      <c r="DC252" s="1560"/>
      <c r="DD252" s="1991"/>
      <c r="DE252" s="1992"/>
      <c r="DF252" s="1992"/>
      <c r="DG252" s="1993"/>
      <c r="DH252" s="1564"/>
      <c r="DI252" s="1564"/>
      <c r="DJ252" s="1564"/>
      <c r="DK252" s="1564"/>
      <c r="DL252" s="1564"/>
      <c r="DM252" s="1564"/>
      <c r="DN252" s="1564"/>
      <c r="DO252" s="1564"/>
      <c r="DP252" s="1564"/>
      <c r="DQ252" s="1564"/>
      <c r="DR252" s="1584"/>
    </row>
    <row r="253" spans="1:122" s="80" customFormat="1" ht="15" customHeight="1">
      <c r="A253" s="1297"/>
      <c r="B253" s="263"/>
      <c r="C253" s="263"/>
      <c r="D253" s="224"/>
      <c r="E253" s="263" t="s">
        <v>1734</v>
      </c>
      <c r="F253" s="263"/>
      <c r="G253" s="263"/>
      <c r="H253" s="263"/>
      <c r="I253" s="263"/>
      <c r="J253" s="263"/>
      <c r="K253" s="263"/>
      <c r="L253" s="263"/>
      <c r="M253" s="263"/>
      <c r="N253" s="263"/>
      <c r="O253" s="263"/>
      <c r="P253" s="263"/>
      <c r="Q253" s="263"/>
      <c r="R253" s="263"/>
      <c r="S253" s="263"/>
      <c r="T253" s="263"/>
      <c r="U253" s="1312"/>
      <c r="V253" s="263"/>
      <c r="W253" s="1312"/>
      <c r="X253" s="263"/>
      <c r="Y253" s="377"/>
      <c r="Z253" s="263"/>
      <c r="AA253" s="377"/>
      <c r="AB253" s="263"/>
      <c r="AC253" s="263"/>
      <c r="AD253" s="263"/>
      <c r="AE253" s="263"/>
      <c r="AF253" s="263"/>
      <c r="AG253" s="263"/>
      <c r="AH253" s="263"/>
      <c r="AI253" s="263"/>
      <c r="AJ253" s="263"/>
      <c r="AK253" s="263"/>
      <c r="AL253" s="263"/>
      <c r="AM253" s="263"/>
      <c r="AN253" s="263"/>
      <c r="AO253" s="263"/>
      <c r="AP253" s="263"/>
      <c r="AQ253" s="263"/>
      <c r="AR253" s="263"/>
      <c r="AS253" s="263"/>
      <c r="AT253" s="263"/>
      <c r="AU253" s="263"/>
      <c r="AV253" s="263"/>
      <c r="AW253" s="263"/>
      <c r="AX253" s="263"/>
      <c r="AY253" s="223"/>
      <c r="AZ253" s="465"/>
      <c r="BA253" s="192">
        <f t="shared" si="104"/>
        <v>5</v>
      </c>
      <c r="BB253" s="192">
        <f t="shared" si="105"/>
        <v>2</v>
      </c>
      <c r="BC253" s="192">
        <f t="shared" ref="BC253:BC263" si="106">BC252</f>
        <v>1</v>
      </c>
      <c r="BD253" s="1098"/>
      <c r="BE253" s="1098"/>
      <c r="BF253" s="1098"/>
      <c r="BG253" s="559" t="str">
        <f t="shared" ca="1" si="95"/>
        <v/>
      </c>
      <c r="BH253" s="560" t="str">
        <f t="shared" ca="1" si="96"/>
        <v/>
      </c>
      <c r="BI253" s="560" t="str">
        <f t="shared" ca="1" si="97"/>
        <v/>
      </c>
      <c r="BJ253" s="560" t="str">
        <f t="shared" ca="1" si="98"/>
        <v/>
      </c>
      <c r="BK253" s="560" t="str">
        <f t="shared" ca="1" si="99"/>
        <v/>
      </c>
      <c r="BL253" s="561" t="str">
        <f t="shared" ca="1" si="100"/>
        <v/>
      </c>
      <c r="BM253" s="379"/>
      <c r="BN253" s="379"/>
      <c r="BO253" s="379"/>
      <c r="BP253" s="465"/>
      <c r="BQ253" s="465"/>
      <c r="BR253" s="226"/>
      <c r="BS253" s="226"/>
      <c r="BT253" s="226"/>
      <c r="BU253" s="226"/>
      <c r="BV253" s="226"/>
      <c r="BW253" s="226"/>
      <c r="BX253" s="226"/>
      <c r="BY253" s="226"/>
      <c r="BZ253" s="226"/>
      <c r="CA253" s="226"/>
      <c r="CB253" s="226"/>
      <c r="CC253" s="226"/>
      <c r="CD253" s="226"/>
      <c r="CE253" s="226"/>
      <c r="CF253" s="226"/>
      <c r="CG253" s="226"/>
      <c r="CH253" s="226"/>
      <c r="CI253" s="226"/>
      <c r="CJ253" s="226"/>
      <c r="CK253" s="226"/>
      <c r="CL253" s="226"/>
      <c r="CM253" s="226"/>
      <c r="CN253" s="226"/>
      <c r="CO253" s="226"/>
      <c r="CP253" s="226"/>
      <c r="CQ253" s="465"/>
      <c r="CR253" s="465"/>
      <c r="CS253" s="465"/>
      <c r="CT253" s="465"/>
      <c r="CU253" s="465"/>
      <c r="CV253" s="1528"/>
      <c r="CW253" s="1529"/>
      <c r="CX253" s="1560"/>
      <c r="CY253" s="1560"/>
      <c r="CZ253" s="1560"/>
      <c r="DA253" s="1560"/>
      <c r="DB253" s="1560"/>
      <c r="DC253" s="1560"/>
      <c r="DD253" s="1991"/>
      <c r="DE253" s="1992"/>
      <c r="DF253" s="1992"/>
      <c r="DG253" s="1993"/>
      <c r="DH253" s="1564"/>
      <c r="DI253" s="1564"/>
      <c r="DJ253" s="1564"/>
      <c r="DK253" s="1564"/>
      <c r="DL253" s="1564"/>
      <c r="DM253" s="1564"/>
      <c r="DN253" s="1564"/>
      <c r="DO253" s="1564"/>
      <c r="DP253" s="1564"/>
      <c r="DQ253" s="1564"/>
      <c r="DR253" s="1584"/>
    </row>
    <row r="254" spans="1:122" s="465" customFormat="1" ht="15" customHeight="1">
      <c r="A254" s="1317"/>
      <c r="B254" s="1318"/>
      <c r="C254" s="1318"/>
      <c r="D254" s="469"/>
      <c r="E254" s="845" t="s">
        <v>265</v>
      </c>
      <c r="F254" s="846"/>
      <c r="G254" s="846"/>
      <c r="H254" s="846"/>
      <c r="I254" s="846"/>
      <c r="J254" s="846"/>
      <c r="K254" s="846"/>
      <c r="L254" s="847"/>
      <c r="M254" s="1321" t="s">
        <v>406</v>
      </c>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c r="AJ254" s="266"/>
      <c r="AK254" s="266"/>
      <c r="AL254" s="266"/>
      <c r="AM254" s="266"/>
      <c r="AN254" s="266"/>
      <c r="AO254" s="266"/>
      <c r="AP254" s="266"/>
      <c r="AQ254" s="266"/>
      <c r="AR254" s="266"/>
      <c r="AS254" s="266"/>
      <c r="AT254" s="266"/>
      <c r="AU254" s="266"/>
      <c r="AV254" s="266"/>
      <c r="AW254" s="266"/>
      <c r="AX254" s="267"/>
      <c r="AY254" s="471"/>
      <c r="BA254" s="192">
        <f t="shared" si="104"/>
        <v>5</v>
      </c>
      <c r="BB254" s="192">
        <f t="shared" si="105"/>
        <v>2</v>
      </c>
      <c r="BC254" s="192">
        <f t="shared" si="106"/>
        <v>1</v>
      </c>
      <c r="BD254" s="192"/>
      <c r="BE254" s="192"/>
      <c r="BF254" s="192"/>
      <c r="BG254" s="559" t="str">
        <f t="shared" ca="1" si="95"/>
        <v/>
      </c>
      <c r="BH254" s="560" t="str">
        <f t="shared" ca="1" si="96"/>
        <v/>
      </c>
      <c r="BI254" s="560" t="str">
        <f t="shared" ca="1" si="97"/>
        <v/>
      </c>
      <c r="BJ254" s="560" t="str">
        <f t="shared" ca="1" si="98"/>
        <v/>
      </c>
      <c r="BK254" s="560" t="str">
        <f t="shared" ca="1" si="99"/>
        <v/>
      </c>
      <c r="BL254" s="561" t="str">
        <f t="shared" ca="1" si="100"/>
        <v/>
      </c>
      <c r="BR254" s="226"/>
      <c r="BS254" s="226"/>
      <c r="BT254" s="226"/>
      <c r="BU254" s="226"/>
      <c r="BV254" s="226"/>
      <c r="BW254" s="226"/>
      <c r="BX254" s="226"/>
      <c r="BY254" s="226"/>
      <c r="BZ254" s="226"/>
      <c r="CA254" s="226"/>
      <c r="CB254" s="226"/>
      <c r="CC254" s="226"/>
      <c r="CD254" s="226"/>
      <c r="CE254" s="226"/>
      <c r="CF254" s="226"/>
      <c r="CG254" s="226"/>
      <c r="CH254" s="226"/>
      <c r="CI254" s="226"/>
      <c r="CJ254" s="226"/>
      <c r="CK254" s="226"/>
      <c r="CL254" s="226"/>
      <c r="CM254" s="226"/>
      <c r="CN254" s="226"/>
      <c r="CO254" s="226"/>
      <c r="CQ254" s="226"/>
      <c r="CR254" s="226"/>
      <c r="CV254" s="1528"/>
      <c r="CW254" s="1529"/>
      <c r="CX254" s="1560"/>
      <c r="CY254" s="1560"/>
      <c r="CZ254" s="1560"/>
      <c r="DA254" s="1560"/>
      <c r="DB254" s="1560"/>
      <c r="DC254" s="1560"/>
      <c r="DD254" s="1991"/>
      <c r="DE254" s="1992"/>
      <c r="DF254" s="1992"/>
      <c r="DG254" s="1993"/>
      <c r="DH254" s="1564"/>
      <c r="DI254" s="1564"/>
      <c r="DJ254" s="1564"/>
      <c r="DK254" s="1564"/>
      <c r="DL254" s="1564"/>
      <c r="DM254" s="1564"/>
      <c r="DN254" s="1564"/>
      <c r="DO254" s="1564"/>
      <c r="DP254" s="1564"/>
      <c r="DQ254" s="1564"/>
      <c r="DR254" s="1584"/>
    </row>
    <row r="255" spans="1:122" s="465" customFormat="1" ht="15" customHeight="1">
      <c r="A255" s="1317"/>
      <c r="B255" s="1318"/>
      <c r="C255" s="1318"/>
      <c r="D255" s="469"/>
      <c r="E255" s="848" t="s">
        <v>1735</v>
      </c>
      <c r="F255" s="849"/>
      <c r="G255" s="849"/>
      <c r="H255" s="849"/>
      <c r="I255" s="849"/>
      <c r="J255" s="849"/>
      <c r="K255" s="849"/>
      <c r="L255" s="850"/>
      <c r="M255" s="268" t="s">
        <v>1736</v>
      </c>
      <c r="N255" s="269"/>
      <c r="O255" s="269"/>
      <c r="P255" s="269"/>
      <c r="Q255" s="269"/>
      <c r="R255" s="269"/>
      <c r="S255" s="269"/>
      <c r="T255" s="269"/>
      <c r="U255" s="269"/>
      <c r="V255" s="269"/>
      <c r="W255" s="269"/>
      <c r="X255" s="269"/>
      <c r="Y255" s="269"/>
      <c r="Z255" s="269"/>
      <c r="AA255" s="269"/>
      <c r="AB255" s="269"/>
      <c r="AC255" s="269"/>
      <c r="AD255" s="269"/>
      <c r="AE255" s="269"/>
      <c r="AF255" s="269"/>
      <c r="AG255" s="269"/>
      <c r="AH255" s="269"/>
      <c r="AI255" s="269"/>
      <c r="AJ255" s="269"/>
      <c r="AK255" s="269"/>
      <c r="AL255" s="269"/>
      <c r="AM255" s="269"/>
      <c r="AN255" s="269"/>
      <c r="AO255" s="269"/>
      <c r="AP255" s="269"/>
      <c r="AQ255" s="269"/>
      <c r="AR255" s="269"/>
      <c r="AS255" s="269"/>
      <c r="AT255" s="269"/>
      <c r="AU255" s="269"/>
      <c r="AV255" s="269"/>
      <c r="AW255" s="269"/>
      <c r="AX255" s="270"/>
      <c r="AY255" s="471"/>
      <c r="BA255" s="192">
        <f t="shared" si="104"/>
        <v>5</v>
      </c>
      <c r="BB255" s="192">
        <f t="shared" si="105"/>
        <v>2</v>
      </c>
      <c r="BC255" s="192">
        <f t="shared" si="106"/>
        <v>1</v>
      </c>
      <c r="BD255" s="192"/>
      <c r="BE255" s="192"/>
      <c r="BF255" s="192"/>
      <c r="BG255" s="559" t="str">
        <f t="shared" ca="1" si="95"/>
        <v/>
      </c>
      <c r="BH255" s="560" t="str">
        <f t="shared" ca="1" si="96"/>
        <v/>
      </c>
      <c r="BI255" s="560" t="str">
        <f t="shared" ca="1" si="97"/>
        <v/>
      </c>
      <c r="BJ255" s="560" t="str">
        <f t="shared" ca="1" si="98"/>
        <v/>
      </c>
      <c r="BK255" s="560" t="str">
        <f t="shared" ca="1" si="99"/>
        <v/>
      </c>
      <c r="BL255" s="561" t="str">
        <f t="shared" ca="1" si="100"/>
        <v/>
      </c>
      <c r="BR255" s="226"/>
      <c r="BS255" s="226"/>
      <c r="BT255" s="226"/>
      <c r="BU255" s="226"/>
      <c r="BV255" s="226"/>
      <c r="BW255" s="226"/>
      <c r="BX255" s="226"/>
      <c r="BY255" s="226"/>
      <c r="BZ255" s="226"/>
      <c r="CA255" s="226"/>
      <c r="CB255" s="226"/>
      <c r="CC255" s="226"/>
      <c r="CD255" s="226"/>
      <c r="CE255" s="226"/>
      <c r="CF255" s="226"/>
      <c r="CG255" s="226"/>
      <c r="CH255" s="226"/>
      <c r="CI255" s="226"/>
      <c r="CJ255" s="226"/>
      <c r="CK255" s="226"/>
      <c r="CL255" s="226"/>
      <c r="CM255" s="226"/>
      <c r="CN255" s="226"/>
      <c r="CO255" s="226"/>
      <c r="CQ255" s="226"/>
      <c r="CR255" s="226"/>
      <c r="CV255" s="1528"/>
      <c r="CW255" s="1529"/>
      <c r="CX255" s="1560"/>
      <c r="CY255" s="1560"/>
      <c r="CZ255" s="1560"/>
      <c r="DA255" s="1560"/>
      <c r="DB255" s="1560"/>
      <c r="DC255" s="1560"/>
      <c r="DD255" s="1991"/>
      <c r="DE255" s="1992"/>
      <c r="DF255" s="1992"/>
      <c r="DG255" s="1993"/>
      <c r="DH255" s="1564"/>
      <c r="DI255" s="1564"/>
      <c r="DJ255" s="1564"/>
      <c r="DK255" s="1564"/>
      <c r="DL255" s="1564"/>
      <c r="DM255" s="1564"/>
      <c r="DN255" s="1564"/>
      <c r="DO255" s="1564"/>
      <c r="DP255" s="1564"/>
      <c r="DQ255" s="1564"/>
      <c r="DR255" s="1584"/>
    </row>
    <row r="256" spans="1:122" s="465" customFormat="1" ht="15" customHeight="1">
      <c r="A256" s="1317"/>
      <c r="B256" s="1318"/>
      <c r="C256" s="1318"/>
      <c r="D256" s="469"/>
      <c r="E256" s="848" t="s">
        <v>84</v>
      </c>
      <c r="F256" s="849"/>
      <c r="G256" s="849"/>
      <c r="H256" s="849"/>
      <c r="I256" s="849"/>
      <c r="J256" s="849"/>
      <c r="K256" s="849"/>
      <c r="L256" s="850"/>
      <c r="M256" s="268" t="s">
        <v>445</v>
      </c>
      <c r="N256" s="269"/>
      <c r="O256" s="269"/>
      <c r="P256" s="269"/>
      <c r="Q256" s="269"/>
      <c r="R256" s="269"/>
      <c r="S256" s="269"/>
      <c r="T256" s="269"/>
      <c r="U256" s="269"/>
      <c r="V256" s="269"/>
      <c r="W256" s="269"/>
      <c r="X256" s="269"/>
      <c r="Y256" s="269"/>
      <c r="Z256" s="269"/>
      <c r="AA256" s="269"/>
      <c r="AB256" s="269"/>
      <c r="AC256" s="269"/>
      <c r="AD256" s="269"/>
      <c r="AE256" s="269"/>
      <c r="AF256" s="269"/>
      <c r="AG256" s="269"/>
      <c r="AH256" s="269"/>
      <c r="AI256" s="269"/>
      <c r="AJ256" s="269"/>
      <c r="AK256" s="269"/>
      <c r="AL256" s="269"/>
      <c r="AM256" s="269"/>
      <c r="AN256" s="269"/>
      <c r="AO256" s="269"/>
      <c r="AP256" s="269"/>
      <c r="AQ256" s="269"/>
      <c r="AR256" s="269"/>
      <c r="AS256" s="269"/>
      <c r="AT256" s="269"/>
      <c r="AU256" s="269"/>
      <c r="AV256" s="269"/>
      <c r="AW256" s="269"/>
      <c r="AX256" s="270"/>
      <c r="AY256" s="471"/>
      <c r="BA256" s="192">
        <f t="shared" si="104"/>
        <v>5</v>
      </c>
      <c r="BB256" s="192">
        <f t="shared" si="105"/>
        <v>2</v>
      </c>
      <c r="BC256" s="192">
        <f t="shared" si="106"/>
        <v>1</v>
      </c>
      <c r="BD256" s="192"/>
      <c r="BE256" s="192"/>
      <c r="BF256" s="192"/>
      <c r="BG256" s="559" t="str">
        <f t="shared" ca="1" si="95"/>
        <v/>
      </c>
      <c r="BH256" s="560" t="str">
        <f t="shared" ca="1" si="96"/>
        <v/>
      </c>
      <c r="BI256" s="560" t="str">
        <f t="shared" ca="1" si="97"/>
        <v/>
      </c>
      <c r="BJ256" s="560" t="str">
        <f t="shared" ca="1" si="98"/>
        <v/>
      </c>
      <c r="BK256" s="560" t="str">
        <f t="shared" ca="1" si="99"/>
        <v/>
      </c>
      <c r="BL256" s="561" t="str">
        <f t="shared" ca="1" si="100"/>
        <v/>
      </c>
      <c r="BQ256" s="192"/>
      <c r="BR256" s="226"/>
      <c r="BS256" s="226"/>
      <c r="BT256" s="226"/>
      <c r="BU256" s="226"/>
      <c r="BV256" s="226"/>
      <c r="BW256" s="226"/>
      <c r="BX256" s="226"/>
      <c r="BY256" s="226"/>
      <c r="BZ256" s="226"/>
      <c r="CA256" s="226"/>
      <c r="CB256" s="226"/>
      <c r="CC256" s="226"/>
      <c r="CD256" s="226"/>
      <c r="CE256" s="226"/>
      <c r="CF256" s="226"/>
      <c r="CG256" s="226"/>
      <c r="CH256" s="226"/>
      <c r="CI256" s="226"/>
      <c r="CJ256" s="226"/>
      <c r="CK256" s="226"/>
      <c r="CL256" s="226"/>
      <c r="CM256" s="226"/>
      <c r="CN256" s="226"/>
      <c r="CO256" s="226"/>
      <c r="CQ256" s="226"/>
      <c r="CR256" s="226"/>
      <c r="CV256" s="1528"/>
      <c r="CW256" s="1529"/>
      <c r="CX256" s="1560"/>
      <c r="CY256" s="1560"/>
      <c r="CZ256" s="1560"/>
      <c r="DA256" s="1560"/>
      <c r="DB256" s="1560"/>
      <c r="DC256" s="1560"/>
      <c r="DD256" s="1991"/>
      <c r="DE256" s="1992"/>
      <c r="DF256" s="1992"/>
      <c r="DG256" s="1993"/>
      <c r="DH256" s="1564"/>
      <c r="DI256" s="1564"/>
      <c r="DJ256" s="1564"/>
      <c r="DK256" s="1564"/>
      <c r="DL256" s="1564"/>
      <c r="DM256" s="1564"/>
      <c r="DN256" s="1564"/>
      <c r="DO256" s="1564"/>
      <c r="DP256" s="1564"/>
      <c r="DQ256" s="1564"/>
      <c r="DR256" s="1584"/>
    </row>
    <row r="257" spans="1:122" s="465" customFormat="1" ht="15" customHeight="1">
      <c r="A257" s="1317"/>
      <c r="B257" s="1318"/>
      <c r="C257" s="1318"/>
      <c r="D257" s="469"/>
      <c r="E257" s="888"/>
      <c r="F257" s="274"/>
      <c r="G257" s="274"/>
      <c r="H257" s="274"/>
      <c r="I257" s="274"/>
      <c r="J257" s="274"/>
      <c r="K257" s="274"/>
      <c r="L257" s="889"/>
      <c r="M257" s="268" t="s">
        <v>446</v>
      </c>
      <c r="N257" s="269"/>
      <c r="O257" s="269"/>
      <c r="P257" s="269"/>
      <c r="Q257" s="269"/>
      <c r="R257" s="269"/>
      <c r="S257" s="269"/>
      <c r="T257" s="269"/>
      <c r="U257" s="269"/>
      <c r="V257" s="269"/>
      <c r="W257" s="269"/>
      <c r="X257" s="269"/>
      <c r="Y257" s="269"/>
      <c r="Z257" s="269"/>
      <c r="AA257" s="269"/>
      <c r="AB257" s="269"/>
      <c r="AC257" s="269"/>
      <c r="AD257" s="269"/>
      <c r="AE257" s="269"/>
      <c r="AF257" s="269"/>
      <c r="AG257" s="269"/>
      <c r="AH257" s="269"/>
      <c r="AI257" s="269"/>
      <c r="AJ257" s="269"/>
      <c r="AK257" s="269"/>
      <c r="AL257" s="269"/>
      <c r="AM257" s="269"/>
      <c r="AN257" s="269"/>
      <c r="AO257" s="269"/>
      <c r="AP257" s="269"/>
      <c r="AQ257" s="269"/>
      <c r="AR257" s="269"/>
      <c r="AS257" s="269"/>
      <c r="AT257" s="269"/>
      <c r="AU257" s="269"/>
      <c r="AV257" s="269"/>
      <c r="AW257" s="269"/>
      <c r="AX257" s="270"/>
      <c r="AY257" s="471"/>
      <c r="BA257" s="192">
        <f t="shared" si="104"/>
        <v>5</v>
      </c>
      <c r="BB257" s="192">
        <f t="shared" si="105"/>
        <v>2</v>
      </c>
      <c r="BC257" s="192">
        <f t="shared" si="106"/>
        <v>1</v>
      </c>
      <c r="BD257" s="192"/>
      <c r="BE257" s="192"/>
      <c r="BF257" s="192"/>
      <c r="BG257" s="559" t="str">
        <f t="shared" ca="1" si="95"/>
        <v/>
      </c>
      <c r="BH257" s="560" t="str">
        <f t="shared" ca="1" si="96"/>
        <v/>
      </c>
      <c r="BI257" s="560" t="str">
        <f t="shared" ca="1" si="97"/>
        <v/>
      </c>
      <c r="BJ257" s="560" t="str">
        <f t="shared" ca="1" si="98"/>
        <v/>
      </c>
      <c r="BK257" s="560" t="str">
        <f t="shared" ca="1" si="99"/>
        <v/>
      </c>
      <c r="BL257" s="561" t="str">
        <f t="shared" ca="1" si="100"/>
        <v/>
      </c>
      <c r="BP257" s="192"/>
      <c r="BQ257" s="192"/>
      <c r="BR257" s="226"/>
      <c r="BS257" s="226"/>
      <c r="BT257" s="226"/>
      <c r="BU257" s="226"/>
      <c r="BV257" s="226"/>
      <c r="BW257" s="226"/>
      <c r="BX257" s="226"/>
      <c r="BY257" s="226"/>
      <c r="BZ257" s="226"/>
      <c r="CA257" s="226"/>
      <c r="CB257" s="226"/>
      <c r="CC257" s="226"/>
      <c r="CD257" s="226"/>
      <c r="CE257" s="226"/>
      <c r="CF257" s="226"/>
      <c r="CG257" s="226"/>
      <c r="CH257" s="226"/>
      <c r="CI257" s="226"/>
      <c r="CJ257" s="226"/>
      <c r="CK257" s="226"/>
      <c r="CL257" s="226"/>
      <c r="CM257" s="226"/>
      <c r="CN257" s="226"/>
      <c r="CO257" s="226"/>
      <c r="CQ257" s="226"/>
      <c r="CR257" s="226"/>
      <c r="CV257" s="1528"/>
      <c r="CW257" s="1529"/>
      <c r="CX257" s="1560"/>
      <c r="CY257" s="1560"/>
      <c r="CZ257" s="1560"/>
      <c r="DA257" s="1560"/>
      <c r="DB257" s="1560"/>
      <c r="DC257" s="1560"/>
      <c r="DD257" s="1991"/>
      <c r="DE257" s="1992"/>
      <c r="DF257" s="1992"/>
      <c r="DG257" s="1993"/>
      <c r="DH257" s="1564"/>
      <c r="DI257" s="1564"/>
      <c r="DJ257" s="1564"/>
      <c r="DK257" s="1564"/>
      <c r="DL257" s="1564"/>
      <c r="DM257" s="1564"/>
      <c r="DN257" s="1564"/>
      <c r="DO257" s="1564"/>
      <c r="DP257" s="1564"/>
      <c r="DQ257" s="1564"/>
      <c r="DR257" s="1584"/>
    </row>
    <row r="258" spans="1:122" s="465" customFormat="1" ht="15" customHeight="1">
      <c r="A258" s="1317"/>
      <c r="B258" s="1318"/>
      <c r="C258" s="1318"/>
      <c r="D258" s="469"/>
      <c r="E258" s="888"/>
      <c r="F258" s="274"/>
      <c r="G258" s="274"/>
      <c r="H258" s="274"/>
      <c r="I258" s="274"/>
      <c r="J258" s="274"/>
      <c r="K258" s="274"/>
      <c r="L258" s="889"/>
      <c r="M258" s="268" t="s">
        <v>2161</v>
      </c>
      <c r="N258" s="269"/>
      <c r="O258" s="269"/>
      <c r="P258" s="269"/>
      <c r="Q258" s="269"/>
      <c r="R258" s="269"/>
      <c r="S258" s="269"/>
      <c r="T258" s="269"/>
      <c r="U258" s="269"/>
      <c r="V258" s="269"/>
      <c r="W258" s="269"/>
      <c r="X258" s="269"/>
      <c r="Y258" s="269"/>
      <c r="Z258" s="269"/>
      <c r="AA258" s="269"/>
      <c r="AB258" s="269"/>
      <c r="AC258" s="269"/>
      <c r="AD258" s="269"/>
      <c r="AE258" s="269"/>
      <c r="AF258" s="269"/>
      <c r="AG258" s="269"/>
      <c r="AH258" s="269"/>
      <c r="AI258" s="269"/>
      <c r="AJ258" s="269"/>
      <c r="AK258" s="269"/>
      <c r="AL258" s="269"/>
      <c r="AM258" s="269"/>
      <c r="AN258" s="269"/>
      <c r="AO258" s="269"/>
      <c r="AP258" s="269"/>
      <c r="AQ258" s="269"/>
      <c r="AR258" s="269"/>
      <c r="AS258" s="269"/>
      <c r="AT258" s="269"/>
      <c r="AU258" s="269"/>
      <c r="AV258" s="269"/>
      <c r="AW258" s="269"/>
      <c r="AX258" s="270"/>
      <c r="AY258" s="471"/>
      <c r="BA258" s="192">
        <f t="shared" si="104"/>
        <v>5</v>
      </c>
      <c r="BB258" s="192">
        <f t="shared" si="105"/>
        <v>2</v>
      </c>
      <c r="BC258" s="192">
        <f t="shared" si="106"/>
        <v>1</v>
      </c>
      <c r="BD258" s="192"/>
      <c r="BE258" s="192"/>
      <c r="BF258" s="192"/>
      <c r="BG258" s="559" t="str">
        <f t="shared" ca="1" si="95"/>
        <v/>
      </c>
      <c r="BH258" s="560" t="str">
        <f t="shared" ca="1" si="96"/>
        <v/>
      </c>
      <c r="BI258" s="560" t="str">
        <f t="shared" ca="1" si="97"/>
        <v/>
      </c>
      <c r="BJ258" s="560" t="str">
        <f t="shared" ca="1" si="98"/>
        <v/>
      </c>
      <c r="BK258" s="560" t="str">
        <f t="shared" ca="1" si="99"/>
        <v/>
      </c>
      <c r="BL258" s="561" t="str">
        <f t="shared" ca="1" si="100"/>
        <v/>
      </c>
      <c r="BP258" s="192"/>
      <c r="BQ258" s="359"/>
      <c r="BR258" s="226"/>
      <c r="BS258" s="226"/>
      <c r="BT258" s="226"/>
      <c r="BU258" s="226"/>
      <c r="BV258" s="226"/>
      <c r="BW258" s="226"/>
      <c r="BX258" s="226"/>
      <c r="BY258" s="226"/>
      <c r="BZ258" s="226"/>
      <c r="CA258" s="226"/>
      <c r="CB258" s="226"/>
      <c r="CC258" s="226"/>
      <c r="CD258" s="226"/>
      <c r="CE258" s="226"/>
      <c r="CF258" s="226"/>
      <c r="CG258" s="226"/>
      <c r="CH258" s="226"/>
      <c r="CI258" s="226"/>
      <c r="CJ258" s="226"/>
      <c r="CK258" s="226"/>
      <c r="CL258" s="226"/>
      <c r="CM258" s="226"/>
      <c r="CN258" s="226"/>
      <c r="CO258" s="226"/>
      <c r="CP258" s="226"/>
      <c r="CQ258" s="226"/>
      <c r="CR258" s="226"/>
      <c r="CS258" s="244"/>
      <c r="CT258" s="244"/>
      <c r="CU258" s="244"/>
      <c r="CV258" s="1528"/>
      <c r="CW258" s="1529"/>
      <c r="CX258" s="1560"/>
      <c r="CY258" s="1560"/>
      <c r="CZ258" s="1560"/>
      <c r="DA258" s="1560"/>
      <c r="DB258" s="1560"/>
      <c r="DC258" s="1560"/>
      <c r="DD258" s="1991"/>
      <c r="DE258" s="1992"/>
      <c r="DF258" s="1992"/>
      <c r="DG258" s="1993"/>
      <c r="DH258" s="1564"/>
      <c r="DI258" s="1564"/>
      <c r="DJ258" s="1564"/>
      <c r="DK258" s="1564"/>
      <c r="DL258" s="1564"/>
      <c r="DM258" s="1564"/>
      <c r="DN258" s="1564"/>
      <c r="DO258" s="1564"/>
      <c r="DP258" s="1564"/>
      <c r="DQ258" s="1564"/>
      <c r="DR258" s="1584"/>
    </row>
    <row r="259" spans="1:122" s="465" customFormat="1" ht="15" customHeight="1">
      <c r="A259" s="1317"/>
      <c r="B259" s="1318"/>
      <c r="C259" s="1318"/>
      <c r="D259" s="469"/>
      <c r="E259" s="888"/>
      <c r="F259" s="274"/>
      <c r="G259" s="274"/>
      <c r="H259" s="274"/>
      <c r="I259" s="274"/>
      <c r="J259" s="274"/>
      <c r="K259" s="274"/>
      <c r="L259" s="889"/>
      <c r="M259" s="268" t="s">
        <v>2162</v>
      </c>
      <c r="N259" s="269"/>
      <c r="O259" s="269"/>
      <c r="P259" s="269"/>
      <c r="Q259" s="269"/>
      <c r="R259" s="269"/>
      <c r="S259" s="269"/>
      <c r="T259" s="269"/>
      <c r="U259" s="269"/>
      <c r="V259" s="269"/>
      <c r="W259" s="269"/>
      <c r="X259" s="269"/>
      <c r="Y259" s="269"/>
      <c r="Z259" s="269"/>
      <c r="AA259" s="269"/>
      <c r="AB259" s="269"/>
      <c r="AC259" s="269"/>
      <c r="AD259" s="269"/>
      <c r="AE259" s="269"/>
      <c r="AF259" s="269"/>
      <c r="AG259" s="269"/>
      <c r="AH259" s="269"/>
      <c r="AI259" s="269"/>
      <c r="AJ259" s="269"/>
      <c r="AK259" s="269"/>
      <c r="AL259" s="269"/>
      <c r="AM259" s="269"/>
      <c r="AN259" s="269"/>
      <c r="AO259" s="269"/>
      <c r="AP259" s="269"/>
      <c r="AQ259" s="269"/>
      <c r="AR259" s="269"/>
      <c r="AS259" s="269"/>
      <c r="AT259" s="269"/>
      <c r="AU259" s="269"/>
      <c r="AV259" s="269"/>
      <c r="AW259" s="269"/>
      <c r="AX259" s="270"/>
      <c r="AY259" s="471"/>
      <c r="BA259" s="192">
        <f t="shared" si="104"/>
        <v>5</v>
      </c>
      <c r="BB259" s="192">
        <f t="shared" si="105"/>
        <v>2</v>
      </c>
      <c r="BC259" s="192">
        <f t="shared" si="106"/>
        <v>1</v>
      </c>
      <c r="BD259" s="192"/>
      <c r="BE259" s="192"/>
      <c r="BF259" s="192"/>
      <c r="BG259" s="559" t="str">
        <f t="shared" ca="1" si="95"/>
        <v/>
      </c>
      <c r="BH259" s="560" t="str">
        <f t="shared" ca="1" si="96"/>
        <v/>
      </c>
      <c r="BI259" s="560" t="str">
        <f t="shared" ca="1" si="97"/>
        <v/>
      </c>
      <c r="BJ259" s="560" t="str">
        <f t="shared" ca="1" si="98"/>
        <v/>
      </c>
      <c r="BK259" s="560" t="str">
        <f t="shared" ca="1" si="99"/>
        <v/>
      </c>
      <c r="BL259" s="561" t="str">
        <f t="shared" ca="1" si="100"/>
        <v/>
      </c>
      <c r="BP259" s="359"/>
      <c r="BQ259" s="379"/>
      <c r="BR259" s="226"/>
      <c r="BS259" s="226"/>
      <c r="BT259" s="226"/>
      <c r="BU259" s="226"/>
      <c r="BV259" s="226"/>
      <c r="BW259" s="226"/>
      <c r="BX259" s="226"/>
      <c r="BY259" s="226"/>
      <c r="BZ259" s="226"/>
      <c r="CA259" s="226"/>
      <c r="CB259" s="226"/>
      <c r="CC259" s="226"/>
      <c r="CD259" s="226"/>
      <c r="CE259" s="226"/>
      <c r="CF259" s="226"/>
      <c r="CG259" s="226"/>
      <c r="CH259" s="226"/>
      <c r="CI259" s="226"/>
      <c r="CJ259" s="226"/>
      <c r="CK259" s="226"/>
      <c r="CL259" s="226"/>
      <c r="CM259" s="226"/>
      <c r="CN259" s="226"/>
      <c r="CO259" s="226"/>
      <c r="CP259" s="226"/>
      <c r="CQ259" s="226"/>
      <c r="CR259" s="226"/>
      <c r="CS259" s="244"/>
      <c r="CT259" s="244"/>
      <c r="CU259" s="244"/>
      <c r="CV259" s="1528"/>
      <c r="CW259" s="1529"/>
      <c r="CX259" s="1560"/>
      <c r="CY259" s="1560"/>
      <c r="CZ259" s="1560"/>
      <c r="DA259" s="1560"/>
      <c r="DB259" s="1560"/>
      <c r="DC259" s="1560"/>
      <c r="DD259" s="1991"/>
      <c r="DE259" s="1992"/>
      <c r="DF259" s="1992"/>
      <c r="DG259" s="1993"/>
      <c r="DH259" s="1564"/>
      <c r="DI259" s="1564"/>
      <c r="DJ259" s="1564"/>
      <c r="DK259" s="1564"/>
      <c r="DL259" s="1564"/>
      <c r="DM259" s="1564"/>
      <c r="DN259" s="1564"/>
      <c r="DO259" s="1564"/>
      <c r="DP259" s="1564"/>
      <c r="DQ259" s="1564"/>
      <c r="DR259" s="1584"/>
    </row>
    <row r="260" spans="1:122" s="465" customFormat="1" ht="15" customHeight="1">
      <c r="A260" s="1317"/>
      <c r="B260" s="1318"/>
      <c r="C260" s="1318"/>
      <c r="D260" s="469"/>
      <c r="E260" s="848" t="s">
        <v>233</v>
      </c>
      <c r="F260" s="849"/>
      <c r="G260" s="849"/>
      <c r="H260" s="849"/>
      <c r="I260" s="849"/>
      <c r="J260" s="849"/>
      <c r="K260" s="849"/>
      <c r="L260" s="850"/>
      <c r="M260" s="268" t="s">
        <v>2163</v>
      </c>
      <c r="N260" s="269"/>
      <c r="O260" s="269"/>
      <c r="P260" s="269"/>
      <c r="Q260" s="269"/>
      <c r="R260" s="269"/>
      <c r="S260" s="269"/>
      <c r="T260" s="269"/>
      <c r="U260" s="269"/>
      <c r="V260" s="269"/>
      <c r="W260" s="269"/>
      <c r="X260" s="269"/>
      <c r="Y260" s="269"/>
      <c r="Z260" s="269"/>
      <c r="AA260" s="269"/>
      <c r="AB260" s="269"/>
      <c r="AC260" s="269"/>
      <c r="AD260" s="269"/>
      <c r="AE260" s="269"/>
      <c r="AF260" s="269"/>
      <c r="AG260" s="269"/>
      <c r="AH260" s="269"/>
      <c r="AI260" s="269"/>
      <c r="AJ260" s="269"/>
      <c r="AK260" s="269"/>
      <c r="AL260" s="269"/>
      <c r="AM260" s="269"/>
      <c r="AN260" s="269"/>
      <c r="AO260" s="269"/>
      <c r="AP260" s="269"/>
      <c r="AQ260" s="269"/>
      <c r="AR260" s="269"/>
      <c r="AS260" s="269"/>
      <c r="AT260" s="269"/>
      <c r="AU260" s="269"/>
      <c r="AV260" s="269"/>
      <c r="AW260" s="269"/>
      <c r="AX260" s="270"/>
      <c r="AY260" s="471"/>
      <c r="BA260" s="192">
        <f t="shared" si="104"/>
        <v>5</v>
      </c>
      <c r="BB260" s="192">
        <f t="shared" si="105"/>
        <v>2</v>
      </c>
      <c r="BC260" s="192">
        <f t="shared" si="106"/>
        <v>1</v>
      </c>
      <c r="BD260" s="192"/>
      <c r="BE260" s="192"/>
      <c r="BF260" s="192"/>
      <c r="BG260" s="559" t="str">
        <f t="shared" ca="1" si="95"/>
        <v/>
      </c>
      <c r="BH260" s="560" t="str">
        <f t="shared" ca="1" si="96"/>
        <v/>
      </c>
      <c r="BI260" s="560" t="str">
        <f t="shared" ca="1" si="97"/>
        <v/>
      </c>
      <c r="BJ260" s="560" t="str">
        <f t="shared" ca="1" si="98"/>
        <v/>
      </c>
      <c r="BK260" s="560" t="str">
        <f t="shared" ca="1" si="99"/>
        <v/>
      </c>
      <c r="BL260" s="561" t="str">
        <f t="shared" ca="1" si="100"/>
        <v/>
      </c>
      <c r="BP260" s="379"/>
      <c r="BQ260" s="359"/>
      <c r="BR260" s="226"/>
      <c r="BS260" s="226"/>
      <c r="BT260" s="226"/>
      <c r="BU260" s="226"/>
      <c r="BV260" s="226"/>
      <c r="BW260" s="226"/>
      <c r="BX260" s="226"/>
      <c r="BY260" s="226"/>
      <c r="BZ260" s="226"/>
      <c r="CA260" s="226"/>
      <c r="CB260" s="226"/>
      <c r="CC260" s="226"/>
      <c r="CD260" s="226"/>
      <c r="CE260" s="226"/>
      <c r="CF260" s="226"/>
      <c r="CG260" s="226"/>
      <c r="CH260" s="226"/>
      <c r="CI260" s="226"/>
      <c r="CJ260" s="226"/>
      <c r="CK260" s="226"/>
      <c r="CL260" s="226"/>
      <c r="CM260" s="226"/>
      <c r="CN260" s="226"/>
      <c r="CO260" s="226"/>
      <c r="CP260" s="226"/>
      <c r="CQ260" s="226"/>
      <c r="CR260" s="226"/>
      <c r="CS260" s="244"/>
      <c r="CT260" s="244"/>
      <c r="CU260" s="244"/>
      <c r="CV260" s="1528"/>
      <c r="CW260" s="1529"/>
      <c r="CX260" s="1560"/>
      <c r="CY260" s="1560"/>
      <c r="CZ260" s="1560"/>
      <c r="DA260" s="1560"/>
      <c r="DB260" s="1560"/>
      <c r="DC260" s="1560"/>
      <c r="DD260" s="1991"/>
      <c r="DE260" s="1992"/>
      <c r="DF260" s="1992"/>
      <c r="DG260" s="1993"/>
      <c r="DH260" s="1564"/>
      <c r="DI260" s="1564"/>
      <c r="DJ260" s="1564"/>
      <c r="DK260" s="1564"/>
      <c r="DL260" s="1564"/>
      <c r="DM260" s="1564"/>
      <c r="DN260" s="1564"/>
      <c r="DO260" s="1564"/>
      <c r="DP260" s="1564"/>
      <c r="DQ260" s="1564"/>
      <c r="DR260" s="1584"/>
    </row>
    <row r="261" spans="1:122" s="465" customFormat="1" ht="15" customHeight="1">
      <c r="A261" s="1317"/>
      <c r="B261" s="1318"/>
      <c r="C261" s="1318"/>
      <c r="D261" s="469"/>
      <c r="E261" s="888"/>
      <c r="F261" s="274"/>
      <c r="G261" s="274"/>
      <c r="H261" s="274"/>
      <c r="I261" s="274"/>
      <c r="J261" s="274"/>
      <c r="K261" s="274"/>
      <c r="L261" s="889"/>
      <c r="M261" s="268" t="s">
        <v>2164</v>
      </c>
      <c r="N261" s="269"/>
      <c r="O261" s="269"/>
      <c r="P261" s="269"/>
      <c r="Q261" s="269"/>
      <c r="R261" s="269"/>
      <c r="S261" s="269"/>
      <c r="T261" s="269"/>
      <c r="U261" s="269"/>
      <c r="V261" s="269"/>
      <c r="W261" s="269"/>
      <c r="X261" s="269"/>
      <c r="Y261" s="269"/>
      <c r="Z261" s="269"/>
      <c r="AA261" s="269"/>
      <c r="AB261" s="269"/>
      <c r="AC261" s="269"/>
      <c r="AD261" s="269"/>
      <c r="AE261" s="269"/>
      <c r="AF261" s="269"/>
      <c r="AG261" s="269"/>
      <c r="AH261" s="269"/>
      <c r="AI261" s="269"/>
      <c r="AJ261" s="269"/>
      <c r="AK261" s="269"/>
      <c r="AL261" s="269"/>
      <c r="AM261" s="269"/>
      <c r="AN261" s="269"/>
      <c r="AO261" s="269"/>
      <c r="AP261" s="269"/>
      <c r="AQ261" s="269"/>
      <c r="AR261" s="269"/>
      <c r="AS261" s="269"/>
      <c r="AT261" s="269"/>
      <c r="AU261" s="269"/>
      <c r="AV261" s="269"/>
      <c r="AW261" s="269"/>
      <c r="AX261" s="270"/>
      <c r="AY261" s="471"/>
      <c r="BA261" s="192">
        <f t="shared" si="104"/>
        <v>5</v>
      </c>
      <c r="BB261" s="192">
        <f t="shared" si="105"/>
        <v>2</v>
      </c>
      <c r="BC261" s="192">
        <f t="shared" si="106"/>
        <v>1</v>
      </c>
      <c r="BD261" s="192"/>
      <c r="BE261" s="192"/>
      <c r="BF261" s="192"/>
      <c r="BG261" s="559" t="str">
        <f t="shared" ca="1" si="95"/>
        <v/>
      </c>
      <c r="BH261" s="560" t="str">
        <f t="shared" ca="1" si="96"/>
        <v/>
      </c>
      <c r="BI261" s="560" t="str">
        <f t="shared" ca="1" si="97"/>
        <v/>
      </c>
      <c r="BJ261" s="560" t="str">
        <f t="shared" ca="1" si="98"/>
        <v/>
      </c>
      <c r="BK261" s="560" t="str">
        <f t="shared" ca="1" si="99"/>
        <v/>
      </c>
      <c r="BL261" s="561" t="str">
        <f t="shared" ca="1" si="100"/>
        <v/>
      </c>
      <c r="BP261" s="359"/>
      <c r="BQ261" s="379"/>
      <c r="BR261" s="226"/>
      <c r="BS261" s="226"/>
      <c r="BT261" s="226"/>
      <c r="BU261" s="226"/>
      <c r="BV261" s="226"/>
      <c r="BW261" s="226"/>
      <c r="BX261" s="226"/>
      <c r="BY261" s="226"/>
      <c r="BZ261" s="226"/>
      <c r="CA261" s="226"/>
      <c r="CB261" s="226"/>
      <c r="CC261" s="226"/>
      <c r="CD261" s="226"/>
      <c r="CE261" s="226"/>
      <c r="CF261" s="226"/>
      <c r="CG261" s="226"/>
      <c r="CH261" s="226"/>
      <c r="CI261" s="226"/>
      <c r="CJ261" s="226"/>
      <c r="CK261" s="226"/>
      <c r="CL261" s="226"/>
      <c r="CM261" s="226"/>
      <c r="CN261" s="226"/>
      <c r="CO261" s="226"/>
      <c r="CP261" s="226"/>
      <c r="CQ261" s="226"/>
      <c r="CR261" s="226"/>
      <c r="CS261" s="244"/>
      <c r="CT261" s="244"/>
      <c r="CU261" s="244"/>
      <c r="CV261" s="1528"/>
      <c r="CW261" s="1529"/>
      <c r="CX261" s="1560"/>
      <c r="CY261" s="1560"/>
      <c r="CZ261" s="1560"/>
      <c r="DA261" s="1560"/>
      <c r="DB261" s="1560"/>
      <c r="DC261" s="1560"/>
      <c r="DD261" s="1991"/>
      <c r="DE261" s="1992"/>
      <c r="DF261" s="1992"/>
      <c r="DG261" s="1993"/>
      <c r="DH261" s="1564"/>
      <c r="DI261" s="1564"/>
      <c r="DJ261" s="1564"/>
      <c r="DK261" s="1564"/>
      <c r="DL261" s="1564"/>
      <c r="DM261" s="1564"/>
      <c r="DN261" s="1564"/>
      <c r="DO261" s="1564"/>
      <c r="DP261" s="1564"/>
      <c r="DQ261" s="1564"/>
      <c r="DR261" s="1584"/>
    </row>
    <row r="262" spans="1:122" s="465" customFormat="1" ht="15" customHeight="1">
      <c r="A262" s="1317"/>
      <c r="B262" s="1318"/>
      <c r="C262" s="1318"/>
      <c r="D262" s="469"/>
      <c r="E262" s="888"/>
      <c r="F262" s="274"/>
      <c r="G262" s="274"/>
      <c r="H262" s="274"/>
      <c r="I262" s="274"/>
      <c r="J262" s="274"/>
      <c r="K262" s="274"/>
      <c r="L262" s="889"/>
      <c r="M262" s="1319" t="s">
        <v>2168</v>
      </c>
      <c r="N262" s="257"/>
      <c r="O262" s="257"/>
      <c r="P262" s="257"/>
      <c r="Q262" s="257"/>
      <c r="R262" s="257"/>
      <c r="S262" s="257"/>
      <c r="T262" s="257"/>
      <c r="U262" s="257"/>
      <c r="V262" s="257"/>
      <c r="W262" s="257"/>
      <c r="X262" s="257"/>
      <c r="Y262" s="257"/>
      <c r="Z262" s="257"/>
      <c r="AA262" s="257"/>
      <c r="AB262" s="257"/>
      <c r="AC262" s="257"/>
      <c r="AD262" s="257"/>
      <c r="AE262" s="257"/>
      <c r="AF262" s="257"/>
      <c r="AG262" s="257"/>
      <c r="AH262" s="257"/>
      <c r="AI262" s="257"/>
      <c r="AJ262" s="257"/>
      <c r="AK262" s="257"/>
      <c r="AL262" s="257"/>
      <c r="AM262" s="257"/>
      <c r="AN262" s="257"/>
      <c r="AO262" s="257"/>
      <c r="AP262" s="257"/>
      <c r="AQ262" s="257"/>
      <c r="AR262" s="257"/>
      <c r="AS262" s="257"/>
      <c r="AT262" s="257"/>
      <c r="AU262" s="257"/>
      <c r="AV262" s="257"/>
      <c r="AW262" s="257"/>
      <c r="AX262" s="258"/>
      <c r="AY262" s="471"/>
      <c r="BA262" s="192">
        <f t="shared" si="104"/>
        <v>5</v>
      </c>
      <c r="BB262" s="192">
        <f t="shared" si="105"/>
        <v>2</v>
      </c>
      <c r="BC262" s="192">
        <f t="shared" si="106"/>
        <v>1</v>
      </c>
      <c r="BD262" s="192"/>
      <c r="BE262" s="192"/>
      <c r="BF262" s="192"/>
      <c r="BG262" s="559" t="str">
        <f t="shared" ca="1" si="95"/>
        <v/>
      </c>
      <c r="BH262" s="560" t="str">
        <f t="shared" ca="1" si="96"/>
        <v/>
      </c>
      <c r="BI262" s="560" t="str">
        <f t="shared" ca="1" si="97"/>
        <v/>
      </c>
      <c r="BJ262" s="560" t="str">
        <f t="shared" ca="1" si="98"/>
        <v/>
      </c>
      <c r="BK262" s="560" t="str">
        <f t="shared" ca="1" si="99"/>
        <v/>
      </c>
      <c r="BL262" s="561" t="str">
        <f t="shared" ca="1" si="100"/>
        <v/>
      </c>
      <c r="BP262" s="379"/>
      <c r="BQ262" s="359"/>
      <c r="BR262" s="226"/>
      <c r="BS262" s="226"/>
      <c r="BT262" s="226"/>
      <c r="BU262" s="226"/>
      <c r="BV262" s="226"/>
      <c r="BW262" s="226"/>
      <c r="BX262" s="226"/>
      <c r="BY262" s="226"/>
      <c r="BZ262" s="226"/>
      <c r="CA262" s="226"/>
      <c r="CB262" s="226"/>
      <c r="CC262" s="226"/>
      <c r="CD262" s="226"/>
      <c r="CE262" s="226"/>
      <c r="CF262" s="226"/>
      <c r="CG262" s="226"/>
      <c r="CH262" s="226"/>
      <c r="CI262" s="226"/>
      <c r="CJ262" s="226"/>
      <c r="CK262" s="226"/>
      <c r="CL262" s="226"/>
      <c r="CM262" s="226"/>
      <c r="CN262" s="226"/>
      <c r="CO262" s="226"/>
      <c r="CP262" s="226"/>
      <c r="CQ262" s="226"/>
      <c r="CR262" s="226"/>
      <c r="CS262" s="244"/>
      <c r="CT262" s="244"/>
      <c r="CU262" s="244"/>
      <c r="CV262" s="1528"/>
      <c r="CW262" s="1529"/>
      <c r="CX262" s="1560"/>
      <c r="CY262" s="1560"/>
      <c r="CZ262" s="1560"/>
      <c r="DA262" s="1560"/>
      <c r="DB262" s="1560"/>
      <c r="DC262" s="1560"/>
      <c r="DD262" s="1991"/>
      <c r="DE262" s="1992"/>
      <c r="DF262" s="1992"/>
      <c r="DG262" s="1993"/>
      <c r="DH262" s="1564"/>
      <c r="DI262" s="1564"/>
      <c r="DJ262" s="1564"/>
      <c r="DK262" s="1564"/>
      <c r="DL262" s="1564"/>
      <c r="DM262" s="1564"/>
      <c r="DN262" s="1564"/>
      <c r="DO262" s="1564"/>
      <c r="DP262" s="1564"/>
      <c r="DQ262" s="1564"/>
      <c r="DR262" s="1584"/>
    </row>
    <row r="263" spans="1:122" s="192" customFormat="1" ht="15" customHeight="1">
      <c r="A263" s="1297"/>
      <c r="B263" s="377"/>
      <c r="C263" s="377"/>
      <c r="D263" s="377"/>
      <c r="E263" s="851" t="s">
        <v>1209</v>
      </c>
      <c r="F263" s="852"/>
      <c r="G263" s="852"/>
      <c r="H263" s="852"/>
      <c r="I263" s="852"/>
      <c r="J263" s="852"/>
      <c r="K263" s="852"/>
      <c r="L263" s="853"/>
      <c r="M263" s="261" t="s">
        <v>2161</v>
      </c>
      <c r="N263" s="271"/>
      <c r="O263" s="271"/>
      <c r="P263" s="271"/>
      <c r="Q263" s="271"/>
      <c r="R263" s="271"/>
      <c r="S263" s="271"/>
      <c r="T263" s="271"/>
      <c r="U263" s="271"/>
      <c r="V263" s="271"/>
      <c r="W263" s="271"/>
      <c r="X263" s="271"/>
      <c r="Y263" s="271"/>
      <c r="Z263" s="271"/>
      <c r="AA263" s="271"/>
      <c r="AB263" s="271"/>
      <c r="AC263" s="271"/>
      <c r="AD263" s="271"/>
      <c r="AE263" s="271"/>
      <c r="AF263" s="271"/>
      <c r="AG263" s="271"/>
      <c r="AH263" s="271"/>
      <c r="AI263" s="271"/>
      <c r="AJ263" s="271"/>
      <c r="AK263" s="271"/>
      <c r="AL263" s="271"/>
      <c r="AM263" s="271"/>
      <c r="AN263" s="271"/>
      <c r="AO263" s="271"/>
      <c r="AP263" s="271"/>
      <c r="AQ263" s="271"/>
      <c r="AR263" s="271"/>
      <c r="AS263" s="271"/>
      <c r="AT263" s="271"/>
      <c r="AU263" s="271"/>
      <c r="AV263" s="271"/>
      <c r="AW263" s="271"/>
      <c r="AX263" s="272"/>
      <c r="AY263" s="223"/>
      <c r="AZ263" s="465"/>
      <c r="BA263" s="192">
        <f t="shared" si="104"/>
        <v>5</v>
      </c>
      <c r="BB263" s="192">
        <f t="shared" si="105"/>
        <v>2</v>
      </c>
      <c r="BC263" s="192">
        <f t="shared" si="106"/>
        <v>1</v>
      </c>
      <c r="BG263" s="559" t="str">
        <f t="shared" ca="1" si="95"/>
        <v/>
      </c>
      <c r="BH263" s="560" t="str">
        <f t="shared" ca="1" si="96"/>
        <v/>
      </c>
      <c r="BI263" s="560" t="str">
        <f t="shared" ca="1" si="97"/>
        <v/>
      </c>
      <c r="BJ263" s="560" t="str">
        <f t="shared" ca="1" si="98"/>
        <v/>
      </c>
      <c r="BK263" s="560" t="str">
        <f t="shared" ca="1" si="99"/>
        <v/>
      </c>
      <c r="BL263" s="561" t="str">
        <f t="shared" ca="1" si="100"/>
        <v/>
      </c>
      <c r="BP263" s="359"/>
      <c r="BQ263" s="379"/>
      <c r="BR263" s="226"/>
      <c r="BS263" s="226"/>
      <c r="BT263" s="226"/>
      <c r="BU263" s="226"/>
      <c r="BV263" s="226"/>
      <c r="BW263" s="226"/>
      <c r="BX263" s="226"/>
      <c r="BY263" s="226"/>
      <c r="BZ263" s="226"/>
      <c r="CA263" s="226"/>
      <c r="CB263" s="226"/>
      <c r="CC263" s="226"/>
      <c r="CD263" s="226"/>
      <c r="CE263" s="226"/>
      <c r="CF263" s="226"/>
      <c r="CG263" s="226"/>
      <c r="CH263" s="226"/>
      <c r="CI263" s="226"/>
      <c r="CJ263" s="226"/>
      <c r="CK263" s="226"/>
      <c r="CL263" s="226"/>
      <c r="CM263" s="226"/>
      <c r="CN263" s="226"/>
      <c r="CO263" s="226"/>
      <c r="CP263" s="226"/>
      <c r="CQ263" s="226"/>
      <c r="CR263" s="226"/>
      <c r="CS263" s="244"/>
      <c r="CT263" s="244"/>
      <c r="CU263" s="244"/>
      <c r="CV263" s="1528"/>
      <c r="CW263" s="1529"/>
      <c r="CX263" s="1560"/>
      <c r="CY263" s="1560"/>
      <c r="CZ263" s="1560"/>
      <c r="DA263" s="1560"/>
      <c r="DB263" s="1560"/>
      <c r="DC263" s="1560"/>
      <c r="DD263" s="1991"/>
      <c r="DE263" s="1992"/>
      <c r="DF263" s="1992"/>
      <c r="DG263" s="1993"/>
      <c r="DH263" s="1564"/>
      <c r="DI263" s="1564"/>
      <c r="DJ263" s="1564"/>
      <c r="DK263" s="1564"/>
      <c r="DL263" s="1564"/>
      <c r="DM263" s="1564"/>
      <c r="DN263" s="1564"/>
      <c r="DO263" s="1564"/>
      <c r="DP263" s="1564"/>
      <c r="DQ263" s="1564"/>
      <c r="DR263" s="1584"/>
    </row>
    <row r="264" spans="1:122" s="192" customFormat="1" ht="15" customHeight="1">
      <c r="A264" s="1760" t="str">
        <f>$BA264&amp;"."&amp;$BB264&amp;"."&amp;$BC264&amp;"."</f>
        <v>5.2.2.</v>
      </c>
      <c r="B264" s="1761"/>
      <c r="C264" s="1761"/>
      <c r="D264" s="1761"/>
      <c r="E264" s="685" t="s">
        <v>1750</v>
      </c>
      <c r="F264" s="685"/>
      <c r="G264" s="676"/>
      <c r="H264" s="676"/>
      <c r="I264" s="676"/>
      <c r="J264" s="676"/>
      <c r="K264" s="676"/>
      <c r="L264" s="676"/>
      <c r="M264" s="685"/>
      <c r="N264" s="685"/>
      <c r="O264" s="685"/>
      <c r="P264" s="685"/>
      <c r="Q264" s="685"/>
      <c r="R264" s="685"/>
      <c r="S264" s="685"/>
      <c r="T264" s="685"/>
      <c r="U264" s="685"/>
      <c r="V264" s="685"/>
      <c r="W264" s="685"/>
      <c r="X264" s="685"/>
      <c r="Y264" s="685"/>
      <c r="Z264" s="685"/>
      <c r="AA264" s="685"/>
      <c r="AB264" s="685"/>
      <c r="AC264" s="685"/>
      <c r="AD264" s="685"/>
      <c r="AE264" s="685"/>
      <c r="AF264" s="685"/>
      <c r="AG264" s="685"/>
      <c r="AH264" s="685"/>
      <c r="AI264" s="685"/>
      <c r="AJ264" s="685"/>
      <c r="AK264" s="685"/>
      <c r="AL264" s="685"/>
      <c r="AM264" s="685"/>
      <c r="AN264" s="685"/>
      <c r="AO264" s="685"/>
      <c r="AP264" s="685"/>
      <c r="AQ264" s="685"/>
      <c r="AR264" s="685"/>
      <c r="AS264" s="685"/>
      <c r="AT264" s="685"/>
      <c r="AU264" s="685"/>
      <c r="AV264" s="685"/>
      <c r="AW264" s="685"/>
      <c r="AX264" s="685"/>
      <c r="AY264" s="854"/>
      <c r="AZ264" s="92"/>
      <c r="BA264" s="683">
        <f t="shared" si="104"/>
        <v>5</v>
      </c>
      <c r="BB264" s="683">
        <f t="shared" si="105"/>
        <v>2</v>
      </c>
      <c r="BC264" s="678">
        <f>BC263+1</f>
        <v>2</v>
      </c>
      <c r="BG264" s="559" t="str">
        <f t="shared" ca="1" si="95"/>
        <v/>
      </c>
      <c r="BH264" s="560" t="str">
        <f t="shared" ca="1" si="96"/>
        <v/>
      </c>
      <c r="BI264" s="560" t="str">
        <f t="shared" ca="1" si="97"/>
        <v/>
      </c>
      <c r="BJ264" s="560" t="str">
        <f t="shared" ca="1" si="98"/>
        <v/>
      </c>
      <c r="BK264" s="560" t="str">
        <f t="shared" ca="1" si="99"/>
        <v/>
      </c>
      <c r="BL264" s="561" t="str">
        <f t="shared" ca="1" si="100"/>
        <v/>
      </c>
      <c r="BP264" s="379"/>
      <c r="BQ264" s="465"/>
      <c r="BR264" s="226"/>
      <c r="BS264" s="226"/>
      <c r="BT264" s="226"/>
      <c r="BU264" s="226"/>
      <c r="BV264" s="226"/>
      <c r="BW264" s="226"/>
      <c r="BX264" s="226"/>
      <c r="BY264" s="226"/>
      <c r="BZ264" s="226"/>
      <c r="CA264" s="226"/>
      <c r="CB264" s="226"/>
      <c r="CC264" s="226"/>
      <c r="CD264" s="226"/>
      <c r="CE264" s="226"/>
      <c r="CF264" s="226"/>
      <c r="CG264" s="226"/>
      <c r="CH264" s="226"/>
      <c r="CI264" s="226"/>
      <c r="CJ264" s="226"/>
      <c r="CK264" s="226"/>
      <c r="CL264" s="244"/>
      <c r="CM264" s="226"/>
      <c r="CN264" s="226"/>
      <c r="CO264" s="226"/>
      <c r="CP264" s="226"/>
      <c r="CQ264" s="226"/>
      <c r="CR264" s="226"/>
      <c r="CS264" s="244"/>
      <c r="CT264" s="244"/>
      <c r="CU264" s="244"/>
      <c r="CV264" s="1528"/>
      <c r="CW264" s="1529"/>
      <c r="CX264" s="1560"/>
      <c r="CY264" s="1560"/>
      <c r="CZ264" s="1560"/>
      <c r="DA264" s="1560"/>
      <c r="DB264" s="1560"/>
      <c r="DC264" s="1560"/>
      <c r="DD264" s="1991"/>
      <c r="DE264" s="1992"/>
      <c r="DF264" s="1992"/>
      <c r="DG264" s="1993"/>
      <c r="DH264" s="1564"/>
      <c r="DI264" s="1564"/>
      <c r="DJ264" s="1564"/>
      <c r="DK264" s="1564"/>
      <c r="DL264" s="1564"/>
      <c r="DM264" s="1564"/>
      <c r="DN264" s="1564"/>
      <c r="DO264" s="1564"/>
      <c r="DP264" s="1564"/>
      <c r="DQ264" s="1564"/>
      <c r="DR264" s="1584"/>
    </row>
    <row r="265" spans="1:122" s="80" customFormat="1" ht="15" customHeight="1">
      <c r="A265" s="1297"/>
      <c r="B265" s="263"/>
      <c r="C265" s="263"/>
      <c r="D265" s="377"/>
      <c r="E265" s="377" t="s">
        <v>1754</v>
      </c>
      <c r="F265" s="377"/>
      <c r="G265" s="377"/>
      <c r="H265" s="377"/>
      <c r="I265" s="377"/>
      <c r="J265" s="377"/>
      <c r="K265" s="377"/>
      <c r="L265" s="377"/>
      <c r="M265" s="377"/>
      <c r="N265" s="377"/>
      <c r="O265" s="377"/>
      <c r="P265" s="377"/>
      <c r="Q265" s="377"/>
      <c r="R265" s="377"/>
      <c r="S265" s="377"/>
      <c r="T265" s="377"/>
      <c r="U265" s="377"/>
      <c r="V265" s="377"/>
      <c r="W265" s="377"/>
      <c r="X265" s="377"/>
      <c r="Y265" s="377"/>
      <c r="Z265" s="377"/>
      <c r="AA265" s="377"/>
      <c r="AB265" s="377"/>
      <c r="AC265" s="263"/>
      <c r="AD265" s="263"/>
      <c r="AE265" s="263"/>
      <c r="AF265" s="377"/>
      <c r="AG265" s="263"/>
      <c r="AH265" s="263"/>
      <c r="AI265" s="263"/>
      <c r="AJ265" s="263"/>
      <c r="AK265" s="263"/>
      <c r="AL265" s="263"/>
      <c r="AM265" s="263"/>
      <c r="AN265" s="263"/>
      <c r="AO265" s="263"/>
      <c r="AP265" s="263"/>
      <c r="AQ265" s="263"/>
      <c r="AR265" s="263"/>
      <c r="AS265" s="263"/>
      <c r="AT265" s="263"/>
      <c r="AU265" s="263"/>
      <c r="AV265" s="263"/>
      <c r="AW265" s="263"/>
      <c r="AX265" s="263"/>
      <c r="AY265" s="223"/>
      <c r="AZ265" s="465"/>
      <c r="BA265" s="192">
        <f t="shared" si="104"/>
        <v>5</v>
      </c>
      <c r="BB265" s="192">
        <f t="shared" si="105"/>
        <v>2</v>
      </c>
      <c r="BC265" s="192">
        <f>BC264</f>
        <v>2</v>
      </c>
      <c r="BD265" s="192"/>
      <c r="BE265" s="192"/>
      <c r="BF265" s="192"/>
      <c r="BG265" s="559" t="str">
        <f t="shared" ca="1" si="95"/>
        <v/>
      </c>
      <c r="BH265" s="560" t="str">
        <f t="shared" ca="1" si="96"/>
        <v/>
      </c>
      <c r="BI265" s="560" t="str">
        <f t="shared" ca="1" si="97"/>
        <v/>
      </c>
      <c r="BJ265" s="560" t="str">
        <f t="shared" ca="1" si="98"/>
        <v/>
      </c>
      <c r="BK265" s="560" t="str">
        <f t="shared" ca="1" si="99"/>
        <v/>
      </c>
      <c r="BL265" s="561" t="str">
        <f t="shared" ca="1" si="100"/>
        <v/>
      </c>
      <c r="BM265" s="359"/>
      <c r="BN265" s="359"/>
      <c r="BO265" s="359"/>
      <c r="BP265" s="465"/>
      <c r="BQ265" s="465"/>
      <c r="BR265" s="226"/>
      <c r="BS265" s="226"/>
      <c r="BT265" s="226"/>
      <c r="BU265" s="226"/>
      <c r="BV265" s="226"/>
      <c r="BW265" s="226"/>
      <c r="BX265" s="226"/>
      <c r="BY265" s="226"/>
      <c r="BZ265" s="226"/>
      <c r="CA265" s="226"/>
      <c r="CB265" s="226"/>
      <c r="CC265" s="226"/>
      <c r="CD265" s="226"/>
      <c r="CE265" s="226"/>
      <c r="CF265" s="226"/>
      <c r="CG265" s="226"/>
      <c r="CH265" s="226"/>
      <c r="CI265" s="226"/>
      <c r="CJ265" s="226"/>
      <c r="CK265" s="226"/>
      <c r="CL265" s="465"/>
      <c r="CM265" s="226"/>
      <c r="CN265" s="226"/>
      <c r="CO265" s="226"/>
      <c r="CP265" s="226"/>
      <c r="CQ265" s="226"/>
      <c r="CR265" s="226"/>
      <c r="CS265" s="244"/>
      <c r="CT265" s="244"/>
      <c r="CU265" s="244"/>
      <c r="CV265" s="1528"/>
      <c r="CW265" s="1529"/>
      <c r="CX265" s="1560"/>
      <c r="CY265" s="1560"/>
      <c r="CZ265" s="1560"/>
      <c r="DA265" s="1560"/>
      <c r="DB265" s="1560"/>
      <c r="DC265" s="1560"/>
      <c r="DD265" s="1991"/>
      <c r="DE265" s="1992"/>
      <c r="DF265" s="1992"/>
      <c r="DG265" s="1993"/>
      <c r="DH265" s="1564"/>
      <c r="DI265" s="1564"/>
      <c r="DJ265" s="1564"/>
      <c r="DK265" s="1564"/>
      <c r="DL265" s="1564"/>
      <c r="DM265" s="1564"/>
      <c r="DN265" s="1564"/>
      <c r="DO265" s="1564"/>
      <c r="DP265" s="1564"/>
      <c r="DQ265" s="1564"/>
      <c r="DR265" s="1584"/>
    </row>
    <row r="266" spans="1:122" s="80" customFormat="1" ht="15" customHeight="1">
      <c r="A266" s="1760" t="str">
        <f>$BA266&amp;"."&amp;$BB266&amp;"."&amp;$BC266&amp;"."</f>
        <v>5.2.3.</v>
      </c>
      <c r="B266" s="1761"/>
      <c r="C266" s="1761"/>
      <c r="D266" s="1761"/>
      <c r="E266" s="685" t="s">
        <v>468</v>
      </c>
      <c r="F266" s="685"/>
      <c r="G266" s="676"/>
      <c r="H266" s="676"/>
      <c r="I266" s="676"/>
      <c r="J266" s="676"/>
      <c r="K266" s="676"/>
      <c r="L266" s="676"/>
      <c r="M266" s="685"/>
      <c r="N266" s="685"/>
      <c r="O266" s="685"/>
      <c r="P266" s="685"/>
      <c r="Q266" s="685"/>
      <c r="R266" s="685"/>
      <c r="S266" s="685"/>
      <c r="T266" s="685"/>
      <c r="U266" s="685"/>
      <c r="V266" s="685"/>
      <c r="W266" s="685"/>
      <c r="X266" s="685"/>
      <c r="Y266" s="685"/>
      <c r="Z266" s="685"/>
      <c r="AA266" s="685"/>
      <c r="AB266" s="685"/>
      <c r="AC266" s="685"/>
      <c r="AD266" s="685"/>
      <c r="AE266" s="685"/>
      <c r="AF266" s="685"/>
      <c r="AG266" s="685"/>
      <c r="AH266" s="685"/>
      <c r="AI266" s="685"/>
      <c r="AJ266" s="685"/>
      <c r="AK266" s="685"/>
      <c r="AL266" s="685"/>
      <c r="AM266" s="685"/>
      <c r="AN266" s="685"/>
      <c r="AO266" s="685"/>
      <c r="AP266" s="685"/>
      <c r="AQ266" s="685"/>
      <c r="AR266" s="685"/>
      <c r="AS266" s="685"/>
      <c r="AT266" s="685"/>
      <c r="AU266" s="685"/>
      <c r="AV266" s="685"/>
      <c r="AW266" s="685"/>
      <c r="AX266" s="685"/>
      <c r="AY266" s="854"/>
      <c r="AZ266" s="92"/>
      <c r="BA266" s="683">
        <f t="shared" si="104"/>
        <v>5</v>
      </c>
      <c r="BB266" s="683">
        <f t="shared" si="105"/>
        <v>2</v>
      </c>
      <c r="BC266" s="678">
        <f>BC265+1</f>
        <v>3</v>
      </c>
      <c r="BD266" s="1098"/>
      <c r="BE266" s="1098"/>
      <c r="BF266" s="1098"/>
      <c r="BG266" s="559" t="str">
        <f t="shared" ca="1" si="95"/>
        <v/>
      </c>
      <c r="BH266" s="560" t="str">
        <f t="shared" ca="1" si="96"/>
        <v/>
      </c>
      <c r="BI266" s="560" t="str">
        <f t="shared" ca="1" si="97"/>
        <v/>
      </c>
      <c r="BJ266" s="560" t="str">
        <f t="shared" ca="1" si="98"/>
        <v/>
      </c>
      <c r="BK266" s="560" t="str">
        <f t="shared" ca="1" si="99"/>
        <v/>
      </c>
      <c r="BL266" s="561" t="str">
        <f t="shared" ca="1" si="100"/>
        <v/>
      </c>
      <c r="BM266" s="379"/>
      <c r="BN266" s="379"/>
      <c r="BO266" s="379"/>
      <c r="BP266" s="465"/>
      <c r="BQ266" s="465"/>
      <c r="BR266" s="465"/>
      <c r="BS266" s="465"/>
      <c r="BT266" s="465"/>
      <c r="BU266" s="465"/>
      <c r="BV266" s="465"/>
      <c r="BW266" s="465"/>
      <c r="BX266" s="465"/>
      <c r="BY266" s="465"/>
      <c r="BZ266" s="465"/>
      <c r="CA266" s="465"/>
      <c r="CB266" s="465"/>
      <c r="CC266" s="465"/>
      <c r="CD266" s="465"/>
      <c r="CE266" s="465"/>
      <c r="CF266" s="465"/>
      <c r="CG266" s="465"/>
      <c r="CH266" s="465"/>
      <c r="CI266" s="226"/>
      <c r="CJ266" s="226"/>
      <c r="CK266" s="226"/>
      <c r="CL266" s="465"/>
      <c r="CM266" s="226"/>
      <c r="CN266" s="226"/>
      <c r="CO266" s="226"/>
      <c r="CP266" s="226"/>
      <c r="CQ266" s="226"/>
      <c r="CR266" s="226"/>
      <c r="CS266" s="465"/>
      <c r="CT266" s="465"/>
      <c r="CU266" s="465"/>
      <c r="CV266" s="1528"/>
      <c r="CW266" s="1529"/>
      <c r="CX266" s="1560"/>
      <c r="CY266" s="1560"/>
      <c r="CZ266" s="1560"/>
      <c r="DA266" s="1560"/>
      <c r="DB266" s="1560"/>
      <c r="DC266" s="1560"/>
      <c r="DD266" s="1991"/>
      <c r="DE266" s="1992"/>
      <c r="DF266" s="1992"/>
      <c r="DG266" s="1993"/>
      <c r="DH266" s="1564"/>
      <c r="DI266" s="1564"/>
      <c r="DJ266" s="1564"/>
      <c r="DK266" s="1564"/>
      <c r="DL266" s="1564"/>
      <c r="DM266" s="1564"/>
      <c r="DN266" s="1564"/>
      <c r="DO266" s="1564"/>
      <c r="DP266" s="1564"/>
      <c r="DQ266" s="1564"/>
      <c r="DR266" s="1584"/>
    </row>
    <row r="267" spans="1:122" s="80" customFormat="1" ht="15" customHeight="1">
      <c r="A267" s="1297"/>
      <c r="B267" s="263"/>
      <c r="C267" s="263"/>
      <c r="D267" s="263"/>
      <c r="E267" s="263" t="s">
        <v>1751</v>
      </c>
      <c r="F267" s="263"/>
      <c r="G267" s="263"/>
      <c r="H267" s="263"/>
      <c r="I267" s="263"/>
      <c r="J267" s="263"/>
      <c r="K267" s="263"/>
      <c r="L267" s="263"/>
      <c r="M267" s="263"/>
      <c r="N267" s="263"/>
      <c r="O267" s="263"/>
      <c r="P267" s="263"/>
      <c r="Q267" s="263"/>
      <c r="R267" s="263"/>
      <c r="S267" s="263"/>
      <c r="T267" s="377"/>
      <c r="U267" s="377"/>
      <c r="V267" s="377"/>
      <c r="W267" s="377"/>
      <c r="X267" s="377"/>
      <c r="Y267" s="377"/>
      <c r="Z267" s="377"/>
      <c r="AA267" s="263"/>
      <c r="AB267" s="263"/>
      <c r="AC267" s="263"/>
      <c r="AD267" s="263"/>
      <c r="AE267" s="263"/>
      <c r="AF267" s="377"/>
      <c r="AG267" s="263"/>
      <c r="AH267" s="263"/>
      <c r="AI267" s="263"/>
      <c r="AJ267" s="263"/>
      <c r="AK267" s="263"/>
      <c r="AL267" s="263"/>
      <c r="AM267" s="263"/>
      <c r="AN267" s="263"/>
      <c r="AO267" s="263"/>
      <c r="AP267" s="263"/>
      <c r="AQ267" s="263"/>
      <c r="AR267" s="263"/>
      <c r="AS267" s="263"/>
      <c r="AT267" s="263"/>
      <c r="AU267" s="263"/>
      <c r="AV267" s="263"/>
      <c r="AW267" s="263"/>
      <c r="AX267" s="263"/>
      <c r="AY267" s="223"/>
      <c r="AZ267" s="465"/>
      <c r="BA267" s="192">
        <f t="shared" si="104"/>
        <v>5</v>
      </c>
      <c r="BB267" s="192">
        <f t="shared" si="105"/>
        <v>2</v>
      </c>
      <c r="BC267" s="192"/>
      <c r="BD267" s="192"/>
      <c r="BE267" s="192"/>
      <c r="BF267" s="192"/>
      <c r="BG267" s="559" t="str">
        <f t="shared" ca="1" si="95"/>
        <v/>
      </c>
      <c r="BH267" s="560" t="str">
        <f t="shared" ca="1" si="96"/>
        <v/>
      </c>
      <c r="BI267" s="560" t="str">
        <f t="shared" ca="1" si="97"/>
        <v/>
      </c>
      <c r="BJ267" s="560" t="str">
        <f t="shared" ca="1" si="98"/>
        <v/>
      </c>
      <c r="BK267" s="560" t="str">
        <f t="shared" ca="1" si="99"/>
        <v/>
      </c>
      <c r="BL267" s="561" t="str">
        <f t="shared" ca="1" si="100"/>
        <v/>
      </c>
      <c r="BM267" s="359"/>
      <c r="BN267" s="359"/>
      <c r="BO267" s="359"/>
      <c r="BP267" s="465"/>
      <c r="BQ267" s="465"/>
      <c r="BR267" s="465"/>
      <c r="BS267" s="465"/>
      <c r="BT267" s="465"/>
      <c r="BU267" s="465"/>
      <c r="BV267" s="465"/>
      <c r="BW267" s="465"/>
      <c r="BX267" s="465"/>
      <c r="BY267" s="465"/>
      <c r="BZ267" s="465"/>
      <c r="CA267" s="465"/>
      <c r="CB267" s="465"/>
      <c r="CC267" s="465"/>
      <c r="CD267" s="465"/>
      <c r="CE267" s="465"/>
      <c r="CF267" s="465"/>
      <c r="CG267" s="465"/>
      <c r="CH267" s="465"/>
      <c r="CI267" s="226"/>
      <c r="CJ267" s="226"/>
      <c r="CK267" s="226"/>
      <c r="CL267" s="226"/>
      <c r="CM267" s="226"/>
      <c r="CN267" s="226"/>
      <c r="CO267" s="226"/>
      <c r="CP267" s="226"/>
      <c r="CQ267" s="226"/>
      <c r="CR267" s="226"/>
      <c r="CS267" s="465"/>
      <c r="CT267" s="465"/>
      <c r="CU267" s="465"/>
      <c r="CV267" s="1528"/>
      <c r="CW267" s="1529"/>
      <c r="CX267" s="1560"/>
      <c r="CY267" s="1560"/>
      <c r="CZ267" s="1560"/>
      <c r="DA267" s="1560"/>
      <c r="DB267" s="1560"/>
      <c r="DC267" s="1560"/>
      <c r="DD267" s="1991"/>
      <c r="DE267" s="1992"/>
      <c r="DF267" s="1992"/>
      <c r="DG267" s="1993"/>
      <c r="DH267" s="1564"/>
      <c r="DI267" s="1564"/>
      <c r="DJ267" s="1564"/>
      <c r="DK267" s="1564"/>
      <c r="DL267" s="1564"/>
      <c r="DM267" s="1564"/>
      <c r="DN267" s="1564"/>
      <c r="DO267" s="1564"/>
      <c r="DP267" s="1564"/>
      <c r="DQ267" s="1564"/>
      <c r="DR267" s="1584"/>
    </row>
    <row r="268" spans="1:122" s="80" customFormat="1" ht="15" customHeight="1">
      <c r="A268" s="1760" t="str">
        <f>$BA268&amp;"."&amp;$BB268&amp;"."</f>
        <v>5.3.</v>
      </c>
      <c r="B268" s="1761"/>
      <c r="C268" s="1761"/>
      <c r="D268" s="225" t="s">
        <v>1752</v>
      </c>
      <c r="E268" s="377"/>
      <c r="F268" s="377"/>
      <c r="G268" s="377"/>
      <c r="H268" s="377"/>
      <c r="I268" s="377"/>
      <c r="J268" s="377"/>
      <c r="K268" s="377"/>
      <c r="L268" s="377"/>
      <c r="M268" s="377"/>
      <c r="N268" s="377"/>
      <c r="O268" s="377"/>
      <c r="P268" s="377"/>
      <c r="Q268" s="377"/>
      <c r="R268" s="377"/>
      <c r="S268" s="377"/>
      <c r="T268" s="377"/>
      <c r="U268" s="377"/>
      <c r="V268" s="377"/>
      <c r="W268" s="377"/>
      <c r="X268" s="377"/>
      <c r="Y268" s="377"/>
      <c r="Z268" s="377"/>
      <c r="AA268" s="377"/>
      <c r="AB268" s="377"/>
      <c r="AC268" s="263"/>
      <c r="AD268" s="263"/>
      <c r="AE268" s="263"/>
      <c r="AF268" s="377"/>
      <c r="AG268" s="263"/>
      <c r="AH268" s="263"/>
      <c r="AI268" s="263"/>
      <c r="AJ268" s="263"/>
      <c r="AK268" s="263"/>
      <c r="AL268" s="263"/>
      <c r="AM268" s="263"/>
      <c r="AN268" s="263"/>
      <c r="AO268" s="263"/>
      <c r="AP268" s="263"/>
      <c r="AQ268" s="263"/>
      <c r="AR268" s="263"/>
      <c r="AS268" s="263"/>
      <c r="AT268" s="263"/>
      <c r="AU268" s="263"/>
      <c r="AV268" s="263"/>
      <c r="AW268" s="263"/>
      <c r="AX268" s="263"/>
      <c r="AY268" s="223"/>
      <c r="AZ268" s="465"/>
      <c r="BA268" s="192">
        <f t="shared" si="104"/>
        <v>5</v>
      </c>
      <c r="BB268" s="193">
        <f>BB267+1</f>
        <v>3</v>
      </c>
      <c r="BC268" s="1098"/>
      <c r="BD268" s="1098"/>
      <c r="BE268" s="1098"/>
      <c r="BF268" s="1098"/>
      <c r="BG268" s="559" t="str">
        <f t="shared" ca="1" si="95"/>
        <v/>
      </c>
      <c r="BH268" s="560" t="str">
        <f t="shared" ca="1" si="96"/>
        <v/>
      </c>
      <c r="BI268" s="560" t="str">
        <f t="shared" ca="1" si="97"/>
        <v/>
      </c>
      <c r="BJ268" s="560" t="str">
        <f t="shared" ca="1" si="98"/>
        <v/>
      </c>
      <c r="BK268" s="560" t="str">
        <f t="shared" ca="1" si="99"/>
        <v/>
      </c>
      <c r="BL268" s="561" t="str">
        <f t="shared" ca="1" si="100"/>
        <v/>
      </c>
      <c r="BM268" s="379"/>
      <c r="BN268" s="379"/>
      <c r="BO268" s="379"/>
      <c r="BP268" s="465"/>
      <c r="BQ268" s="465"/>
      <c r="BR268" s="465"/>
      <c r="BS268" s="465"/>
      <c r="BT268" s="465"/>
      <c r="BU268" s="465"/>
      <c r="BV268" s="465"/>
      <c r="BW268" s="465"/>
      <c r="BX268" s="465"/>
      <c r="BY268" s="465"/>
      <c r="BZ268" s="465"/>
      <c r="CA268" s="465"/>
      <c r="CB268" s="465"/>
      <c r="CC268" s="465"/>
      <c r="CD268" s="465"/>
      <c r="CE268" s="465"/>
      <c r="CF268" s="465"/>
      <c r="CG268" s="465"/>
      <c r="CH268" s="465"/>
      <c r="CI268" s="226"/>
      <c r="CJ268" s="226"/>
      <c r="CK268" s="226"/>
      <c r="CL268" s="244"/>
      <c r="CM268" s="226"/>
      <c r="CN268" s="226"/>
      <c r="CO268" s="226"/>
      <c r="CP268" s="226"/>
      <c r="CQ268" s="465"/>
      <c r="CR268" s="465"/>
      <c r="CS268" s="465"/>
      <c r="CT268" s="465"/>
      <c r="CU268" s="465"/>
      <c r="CV268" s="1528"/>
      <c r="CW268" s="1529"/>
      <c r="CX268" s="1560"/>
      <c r="CY268" s="1560"/>
      <c r="CZ268" s="1560"/>
      <c r="DA268" s="1560"/>
      <c r="DB268" s="1560"/>
      <c r="DC268" s="1560"/>
      <c r="DD268" s="1991"/>
      <c r="DE268" s="1992"/>
      <c r="DF268" s="1992"/>
      <c r="DG268" s="1993"/>
      <c r="DH268" s="1564"/>
      <c r="DI268" s="1564"/>
      <c r="DJ268" s="1564"/>
      <c r="DK268" s="1564"/>
      <c r="DL268" s="1564"/>
      <c r="DM268" s="1564"/>
      <c r="DN268" s="1564"/>
      <c r="DO268" s="1564"/>
      <c r="DP268" s="1564"/>
      <c r="DQ268" s="1564"/>
      <c r="DR268" s="1584"/>
    </row>
    <row r="269" spans="1:122" s="80" customFormat="1" ht="15" customHeight="1">
      <c r="A269" s="1760" t="str">
        <f>$BA269&amp;"."&amp;$BB269&amp;"."&amp;$BC269&amp;"."</f>
        <v>5.3.1.</v>
      </c>
      <c r="B269" s="1761"/>
      <c r="C269" s="1761"/>
      <c r="D269" s="1761"/>
      <c r="E269" s="685" t="s">
        <v>1737</v>
      </c>
      <c r="F269" s="685"/>
      <c r="G269" s="676"/>
      <c r="H269" s="676"/>
      <c r="I269" s="676"/>
      <c r="J269" s="676"/>
      <c r="K269" s="676"/>
      <c r="L269" s="676"/>
      <c r="M269" s="685"/>
      <c r="N269" s="685"/>
      <c r="O269" s="685"/>
      <c r="P269" s="685"/>
      <c r="Q269" s="685"/>
      <c r="R269" s="685"/>
      <c r="S269" s="685"/>
      <c r="T269" s="685"/>
      <c r="U269" s="685"/>
      <c r="V269" s="685"/>
      <c r="W269" s="685"/>
      <c r="X269" s="685"/>
      <c r="Y269" s="685"/>
      <c r="Z269" s="685"/>
      <c r="AA269" s="685"/>
      <c r="AB269" s="685"/>
      <c r="AC269" s="685"/>
      <c r="AD269" s="685"/>
      <c r="AE269" s="685"/>
      <c r="AF269" s="685"/>
      <c r="AG269" s="685"/>
      <c r="AH269" s="685"/>
      <c r="AI269" s="685"/>
      <c r="AJ269" s="685"/>
      <c r="AK269" s="685"/>
      <c r="AL269" s="685"/>
      <c r="AM269" s="685"/>
      <c r="AN269" s="685"/>
      <c r="AO269" s="685"/>
      <c r="AP269" s="685"/>
      <c r="AQ269" s="685"/>
      <c r="AR269" s="685"/>
      <c r="AS269" s="685"/>
      <c r="AT269" s="685"/>
      <c r="AU269" s="685"/>
      <c r="AV269" s="685"/>
      <c r="AW269" s="685"/>
      <c r="AX269" s="685"/>
      <c r="AY269" s="854"/>
      <c r="AZ269" s="92"/>
      <c r="BA269" s="683">
        <f t="shared" si="104"/>
        <v>5</v>
      </c>
      <c r="BB269" s="683">
        <f t="shared" ref="BB269:BB295" si="107">BB268</f>
        <v>3</v>
      </c>
      <c r="BC269" s="678">
        <f>BC268+1</f>
        <v>1</v>
      </c>
      <c r="BD269" s="95"/>
      <c r="BE269" s="87"/>
      <c r="BF269" s="87"/>
      <c r="BG269" s="559" t="str">
        <f t="shared" ca="1" si="95"/>
        <v/>
      </c>
      <c r="BH269" s="560" t="str">
        <f t="shared" ca="1" si="96"/>
        <v/>
      </c>
      <c r="BI269" s="560" t="str">
        <f t="shared" ca="1" si="97"/>
        <v/>
      </c>
      <c r="BJ269" s="560" t="str">
        <f t="shared" ca="1" si="98"/>
        <v/>
      </c>
      <c r="BK269" s="560" t="str">
        <f t="shared" ca="1" si="99"/>
        <v/>
      </c>
      <c r="BL269" s="561" t="str">
        <f t="shared" ca="1" si="100"/>
        <v/>
      </c>
      <c r="BM269" s="359"/>
      <c r="BN269" s="359"/>
      <c r="BO269" s="359"/>
      <c r="BP269" s="465"/>
      <c r="BQ269" s="465"/>
      <c r="BR269" s="226"/>
      <c r="BS269" s="226"/>
      <c r="BT269" s="226"/>
      <c r="BU269" s="226"/>
      <c r="BV269" s="226"/>
      <c r="BW269" s="226"/>
      <c r="BX269" s="226"/>
      <c r="BY269" s="226"/>
      <c r="BZ269" s="226"/>
      <c r="CA269" s="226"/>
      <c r="CB269" s="226"/>
      <c r="CC269" s="226"/>
      <c r="CD269" s="226"/>
      <c r="CE269" s="226"/>
      <c r="CF269" s="226"/>
      <c r="CG269" s="226"/>
      <c r="CH269" s="226"/>
      <c r="CI269" s="465"/>
      <c r="CJ269" s="465"/>
      <c r="CK269" s="465"/>
      <c r="CL269" s="226"/>
      <c r="CM269" s="226"/>
      <c r="CN269" s="226"/>
      <c r="CO269" s="226"/>
      <c r="CP269" s="226"/>
      <c r="CQ269" s="465"/>
      <c r="CR269" s="465"/>
      <c r="CS269" s="465"/>
      <c r="CT269" s="465"/>
      <c r="CU269" s="465"/>
      <c r="CV269" s="1528"/>
      <c r="CW269" s="1529"/>
      <c r="CX269" s="1560"/>
      <c r="CY269" s="1560"/>
      <c r="CZ269" s="1560"/>
      <c r="DA269" s="1560"/>
      <c r="DB269" s="1560"/>
      <c r="DC269" s="1560"/>
      <c r="DD269" s="1991"/>
      <c r="DE269" s="1992"/>
      <c r="DF269" s="1992"/>
      <c r="DG269" s="1993"/>
      <c r="DH269" s="1564"/>
      <c r="DI269" s="1564"/>
      <c r="DJ269" s="1564"/>
      <c r="DK269" s="1564"/>
      <c r="DL269" s="1564"/>
      <c r="DM269" s="1564"/>
      <c r="DN269" s="1564"/>
      <c r="DO269" s="1564"/>
      <c r="DP269" s="1564"/>
      <c r="DQ269" s="1564"/>
      <c r="DR269" s="1584"/>
    </row>
    <row r="270" spans="1:122" s="80" customFormat="1" ht="15" customHeight="1">
      <c r="A270" s="1297"/>
      <c r="B270" s="263"/>
      <c r="C270" s="263"/>
      <c r="D270" s="224"/>
      <c r="E270" s="263" t="s">
        <v>1734</v>
      </c>
      <c r="F270" s="263"/>
      <c r="G270" s="263"/>
      <c r="H270" s="263"/>
      <c r="I270" s="263"/>
      <c r="J270" s="263"/>
      <c r="K270" s="263"/>
      <c r="L270" s="263"/>
      <c r="M270" s="263"/>
      <c r="N270" s="263"/>
      <c r="O270" s="263"/>
      <c r="P270" s="263"/>
      <c r="Q270" s="263"/>
      <c r="R270" s="263"/>
      <c r="S270" s="263"/>
      <c r="T270" s="263"/>
      <c r="U270" s="1312"/>
      <c r="V270" s="263"/>
      <c r="W270" s="1312"/>
      <c r="X270" s="263"/>
      <c r="Y270" s="377"/>
      <c r="Z270" s="263"/>
      <c r="AA270" s="377"/>
      <c r="AB270" s="263"/>
      <c r="AC270" s="263"/>
      <c r="AD270" s="263"/>
      <c r="AE270" s="263"/>
      <c r="AF270" s="263"/>
      <c r="AG270" s="263"/>
      <c r="AH270" s="263"/>
      <c r="AI270" s="263"/>
      <c r="AJ270" s="263"/>
      <c r="AK270" s="263"/>
      <c r="AL270" s="263"/>
      <c r="AM270" s="263"/>
      <c r="AN270" s="263"/>
      <c r="AO270" s="263"/>
      <c r="AP270" s="263"/>
      <c r="AQ270" s="263"/>
      <c r="AR270" s="263"/>
      <c r="AS270" s="263"/>
      <c r="AT270" s="263"/>
      <c r="AU270" s="263"/>
      <c r="AV270" s="263"/>
      <c r="AW270" s="263"/>
      <c r="AX270" s="263"/>
      <c r="AY270" s="223"/>
      <c r="AZ270" s="465"/>
      <c r="BA270" s="192">
        <f t="shared" si="104"/>
        <v>5</v>
      </c>
      <c r="BB270" s="192">
        <f t="shared" si="107"/>
        <v>3</v>
      </c>
      <c r="BC270" s="192">
        <f t="shared" ref="BC270:BC280" si="108">BC269</f>
        <v>1</v>
      </c>
      <c r="BD270" s="1098"/>
      <c r="BE270" s="1098"/>
      <c r="BF270" s="1098"/>
      <c r="BG270" s="559" t="str">
        <f t="shared" ca="1" si="95"/>
        <v/>
      </c>
      <c r="BH270" s="560" t="str">
        <f t="shared" ca="1" si="96"/>
        <v/>
      </c>
      <c r="BI270" s="560" t="str">
        <f t="shared" ca="1" si="97"/>
        <v/>
      </c>
      <c r="BJ270" s="560" t="str">
        <f t="shared" ca="1" si="98"/>
        <v/>
      </c>
      <c r="BK270" s="560" t="str">
        <f t="shared" ca="1" si="99"/>
        <v/>
      </c>
      <c r="BL270" s="561" t="str">
        <f t="shared" ca="1" si="100"/>
        <v/>
      </c>
      <c r="BM270" s="379"/>
      <c r="BN270" s="379"/>
      <c r="BO270" s="379"/>
      <c r="BP270" s="465"/>
      <c r="BQ270" s="465"/>
      <c r="BR270" s="226"/>
      <c r="BS270" s="226"/>
      <c r="BT270" s="226"/>
      <c r="BU270" s="226"/>
      <c r="BV270" s="226"/>
      <c r="BW270" s="226"/>
      <c r="BX270" s="226"/>
      <c r="BY270" s="226"/>
      <c r="BZ270" s="226"/>
      <c r="CA270" s="226"/>
      <c r="CB270" s="226"/>
      <c r="CC270" s="226"/>
      <c r="CD270" s="226"/>
      <c r="CE270" s="226"/>
      <c r="CF270" s="226"/>
      <c r="CG270" s="226"/>
      <c r="CH270" s="226"/>
      <c r="CI270" s="465"/>
      <c r="CJ270" s="465"/>
      <c r="CK270" s="465"/>
      <c r="CL270" s="226"/>
      <c r="CM270" s="226"/>
      <c r="CN270" s="226"/>
      <c r="CO270" s="226"/>
      <c r="CP270" s="226"/>
      <c r="CQ270" s="465"/>
      <c r="CR270" s="465"/>
      <c r="CS270" s="465"/>
      <c r="CT270" s="465"/>
      <c r="CU270" s="465"/>
      <c r="CV270" s="1528"/>
      <c r="CW270" s="1529"/>
      <c r="CX270" s="1560"/>
      <c r="CY270" s="1560"/>
      <c r="CZ270" s="1560"/>
      <c r="DA270" s="1560"/>
      <c r="DB270" s="1560"/>
      <c r="DC270" s="1560"/>
      <c r="DD270" s="1991"/>
      <c r="DE270" s="1992"/>
      <c r="DF270" s="1992"/>
      <c r="DG270" s="1993"/>
      <c r="DH270" s="1564"/>
      <c r="DI270" s="1564"/>
      <c r="DJ270" s="1564"/>
      <c r="DK270" s="1564"/>
      <c r="DL270" s="1564"/>
      <c r="DM270" s="1564"/>
      <c r="DN270" s="1564"/>
      <c r="DO270" s="1564"/>
      <c r="DP270" s="1564"/>
      <c r="DQ270" s="1564"/>
      <c r="DR270" s="1584"/>
    </row>
    <row r="271" spans="1:122" s="465" customFormat="1" ht="15" customHeight="1">
      <c r="A271" s="1317"/>
      <c r="B271" s="1318"/>
      <c r="C271" s="1318"/>
      <c r="D271" s="469"/>
      <c r="E271" s="845" t="s">
        <v>265</v>
      </c>
      <c r="F271" s="846"/>
      <c r="G271" s="846"/>
      <c r="H271" s="846"/>
      <c r="I271" s="846"/>
      <c r="J271" s="846"/>
      <c r="K271" s="846"/>
      <c r="L271" s="847"/>
      <c r="M271" s="1321" t="s">
        <v>406</v>
      </c>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c r="AJ271" s="266"/>
      <c r="AK271" s="266"/>
      <c r="AL271" s="266"/>
      <c r="AM271" s="266"/>
      <c r="AN271" s="266"/>
      <c r="AO271" s="266"/>
      <c r="AP271" s="266"/>
      <c r="AQ271" s="266"/>
      <c r="AR271" s="266"/>
      <c r="AS271" s="266"/>
      <c r="AT271" s="266"/>
      <c r="AU271" s="266"/>
      <c r="AV271" s="266"/>
      <c r="AW271" s="266"/>
      <c r="AX271" s="267"/>
      <c r="AY271" s="471"/>
      <c r="BA271" s="192">
        <f t="shared" si="104"/>
        <v>5</v>
      </c>
      <c r="BB271" s="192">
        <f t="shared" si="107"/>
        <v>3</v>
      </c>
      <c r="BC271" s="192">
        <f t="shared" si="108"/>
        <v>1</v>
      </c>
      <c r="BD271" s="192"/>
      <c r="BE271" s="192"/>
      <c r="BF271" s="192"/>
      <c r="BG271" s="559" t="str">
        <f t="shared" ca="1" si="95"/>
        <v/>
      </c>
      <c r="BH271" s="560" t="str">
        <f t="shared" ca="1" si="96"/>
        <v/>
      </c>
      <c r="BI271" s="560" t="str">
        <f t="shared" ca="1" si="97"/>
        <v/>
      </c>
      <c r="BJ271" s="560" t="str">
        <f t="shared" ca="1" si="98"/>
        <v/>
      </c>
      <c r="BK271" s="560" t="str">
        <f t="shared" ca="1" si="99"/>
        <v/>
      </c>
      <c r="BL271" s="561" t="str">
        <f t="shared" ca="1" si="100"/>
        <v/>
      </c>
      <c r="BR271" s="226"/>
      <c r="BS271" s="226"/>
      <c r="BT271" s="226"/>
      <c r="BU271" s="226"/>
      <c r="BV271" s="226"/>
      <c r="BW271" s="226"/>
      <c r="BX271" s="226"/>
      <c r="BY271" s="226"/>
      <c r="BZ271" s="226"/>
      <c r="CA271" s="226"/>
      <c r="CB271" s="226"/>
      <c r="CC271" s="226"/>
      <c r="CD271" s="226"/>
      <c r="CE271" s="226"/>
      <c r="CF271" s="226"/>
      <c r="CG271" s="226"/>
      <c r="CH271" s="226"/>
      <c r="CL271" s="226"/>
      <c r="CM271" s="226"/>
      <c r="CN271" s="226"/>
      <c r="CO271" s="226"/>
      <c r="CP271" s="226"/>
      <c r="CV271" s="1528"/>
      <c r="CW271" s="1529"/>
      <c r="CX271" s="1560"/>
      <c r="CY271" s="1560"/>
      <c r="CZ271" s="1560"/>
      <c r="DA271" s="1560"/>
      <c r="DB271" s="1560"/>
      <c r="DC271" s="1560"/>
      <c r="DD271" s="1991"/>
      <c r="DE271" s="1992"/>
      <c r="DF271" s="1992"/>
      <c r="DG271" s="1993"/>
      <c r="DH271" s="1564"/>
      <c r="DI271" s="1564"/>
      <c r="DJ271" s="1564"/>
      <c r="DK271" s="1564"/>
      <c r="DL271" s="1564"/>
      <c r="DM271" s="1564"/>
      <c r="DN271" s="1564"/>
      <c r="DO271" s="1564"/>
      <c r="DP271" s="1564"/>
      <c r="DQ271" s="1564"/>
      <c r="DR271" s="1584"/>
    </row>
    <row r="272" spans="1:122" s="465" customFormat="1" ht="15" customHeight="1">
      <c r="A272" s="1317"/>
      <c r="B272" s="1318"/>
      <c r="C272" s="1318"/>
      <c r="D272" s="469"/>
      <c r="E272" s="848" t="s">
        <v>1735</v>
      </c>
      <c r="F272" s="849"/>
      <c r="G272" s="849"/>
      <c r="H272" s="849"/>
      <c r="I272" s="849"/>
      <c r="J272" s="849"/>
      <c r="K272" s="849"/>
      <c r="L272" s="850"/>
      <c r="M272" s="268" t="s">
        <v>1736</v>
      </c>
      <c r="N272" s="269"/>
      <c r="O272" s="269"/>
      <c r="P272" s="269"/>
      <c r="Q272" s="269"/>
      <c r="R272" s="269"/>
      <c r="S272" s="269"/>
      <c r="T272" s="269"/>
      <c r="U272" s="269"/>
      <c r="V272" s="269"/>
      <c r="W272" s="269"/>
      <c r="X272" s="269"/>
      <c r="Y272" s="269"/>
      <c r="Z272" s="269"/>
      <c r="AA272" s="269"/>
      <c r="AB272" s="269"/>
      <c r="AC272" s="269"/>
      <c r="AD272" s="269"/>
      <c r="AE272" s="269"/>
      <c r="AF272" s="269"/>
      <c r="AG272" s="269"/>
      <c r="AH272" s="269"/>
      <c r="AI272" s="269"/>
      <c r="AJ272" s="269"/>
      <c r="AK272" s="269"/>
      <c r="AL272" s="269"/>
      <c r="AM272" s="269"/>
      <c r="AN272" s="269"/>
      <c r="AO272" s="269"/>
      <c r="AP272" s="269"/>
      <c r="AQ272" s="269"/>
      <c r="AR272" s="269"/>
      <c r="AS272" s="269"/>
      <c r="AT272" s="269"/>
      <c r="AU272" s="269"/>
      <c r="AV272" s="269"/>
      <c r="AW272" s="269"/>
      <c r="AX272" s="270"/>
      <c r="AY272" s="471"/>
      <c r="BA272" s="192">
        <f t="shared" si="104"/>
        <v>5</v>
      </c>
      <c r="BB272" s="192">
        <f t="shared" si="107"/>
        <v>3</v>
      </c>
      <c r="BC272" s="192">
        <f t="shared" si="108"/>
        <v>1</v>
      </c>
      <c r="BD272" s="192"/>
      <c r="BE272" s="192"/>
      <c r="BF272" s="192"/>
      <c r="BG272" s="559" t="str">
        <f t="shared" ca="1" si="95"/>
        <v/>
      </c>
      <c r="BH272" s="560" t="str">
        <f t="shared" ca="1" si="96"/>
        <v/>
      </c>
      <c r="BI272" s="560" t="str">
        <f t="shared" ca="1" si="97"/>
        <v/>
      </c>
      <c r="BJ272" s="560" t="str">
        <f t="shared" ca="1" si="98"/>
        <v/>
      </c>
      <c r="BK272" s="560" t="str">
        <f t="shared" ca="1" si="99"/>
        <v/>
      </c>
      <c r="BL272" s="561" t="str">
        <f t="shared" ca="1" si="100"/>
        <v/>
      </c>
      <c r="BR272" s="226"/>
      <c r="BS272" s="226"/>
      <c r="BT272" s="226"/>
      <c r="BU272" s="226"/>
      <c r="BV272" s="226"/>
      <c r="BW272" s="226"/>
      <c r="BX272" s="226"/>
      <c r="BY272" s="226"/>
      <c r="BZ272" s="226"/>
      <c r="CA272" s="226"/>
      <c r="CB272" s="226"/>
      <c r="CC272" s="226"/>
      <c r="CD272" s="226"/>
      <c r="CE272" s="226"/>
      <c r="CF272" s="226"/>
      <c r="CG272" s="226"/>
      <c r="CH272" s="226"/>
      <c r="CI272" s="226"/>
      <c r="CJ272" s="226"/>
      <c r="CK272" s="226"/>
      <c r="CL272" s="226"/>
      <c r="CM272" s="226"/>
      <c r="CN272" s="226"/>
      <c r="CO272" s="226"/>
      <c r="CP272" s="226"/>
      <c r="CQ272" s="226"/>
      <c r="CR272" s="226"/>
      <c r="CV272" s="1528"/>
      <c r="CW272" s="1529"/>
      <c r="CX272" s="1560"/>
      <c r="CY272" s="1560"/>
      <c r="CZ272" s="1560"/>
      <c r="DA272" s="1560"/>
      <c r="DB272" s="1560"/>
      <c r="DC272" s="1560"/>
      <c r="DD272" s="1991"/>
      <c r="DE272" s="1992"/>
      <c r="DF272" s="1992"/>
      <c r="DG272" s="1993"/>
      <c r="DH272" s="1564"/>
      <c r="DI272" s="1564"/>
      <c r="DJ272" s="1564"/>
      <c r="DK272" s="1564"/>
      <c r="DL272" s="1564"/>
      <c r="DM272" s="1564"/>
      <c r="DN272" s="1564"/>
      <c r="DO272" s="1564"/>
      <c r="DP272" s="1564"/>
      <c r="DQ272" s="1564"/>
      <c r="DR272" s="1584"/>
    </row>
    <row r="273" spans="1:122" s="465" customFormat="1" ht="15" customHeight="1">
      <c r="A273" s="1317"/>
      <c r="B273" s="1318"/>
      <c r="C273" s="1318"/>
      <c r="D273" s="469"/>
      <c r="E273" s="848" t="s">
        <v>84</v>
      </c>
      <c r="F273" s="849"/>
      <c r="G273" s="849"/>
      <c r="H273" s="849"/>
      <c r="I273" s="849"/>
      <c r="J273" s="849"/>
      <c r="K273" s="849"/>
      <c r="L273" s="850"/>
      <c r="M273" s="268" t="s">
        <v>445</v>
      </c>
      <c r="N273" s="269"/>
      <c r="O273" s="269"/>
      <c r="P273" s="269"/>
      <c r="Q273" s="269"/>
      <c r="R273" s="269"/>
      <c r="S273" s="269"/>
      <c r="T273" s="269"/>
      <c r="U273" s="269"/>
      <c r="V273" s="269"/>
      <c r="W273" s="269"/>
      <c r="X273" s="269"/>
      <c r="Y273" s="269"/>
      <c r="Z273" s="269"/>
      <c r="AA273" s="269"/>
      <c r="AB273" s="269"/>
      <c r="AC273" s="269"/>
      <c r="AD273" s="269"/>
      <c r="AE273" s="269"/>
      <c r="AF273" s="269"/>
      <c r="AG273" s="269"/>
      <c r="AH273" s="269"/>
      <c r="AI273" s="269"/>
      <c r="AJ273" s="269"/>
      <c r="AK273" s="269"/>
      <c r="AL273" s="269"/>
      <c r="AM273" s="269"/>
      <c r="AN273" s="269"/>
      <c r="AO273" s="269"/>
      <c r="AP273" s="269"/>
      <c r="AQ273" s="269"/>
      <c r="AR273" s="269"/>
      <c r="AS273" s="269"/>
      <c r="AT273" s="269"/>
      <c r="AU273" s="269"/>
      <c r="AV273" s="269"/>
      <c r="AW273" s="269"/>
      <c r="AX273" s="270"/>
      <c r="AY273" s="471"/>
      <c r="BA273" s="192">
        <f t="shared" si="104"/>
        <v>5</v>
      </c>
      <c r="BB273" s="192">
        <f t="shared" si="107"/>
        <v>3</v>
      </c>
      <c r="BC273" s="192">
        <f t="shared" si="108"/>
        <v>1</v>
      </c>
      <c r="BD273" s="192"/>
      <c r="BE273" s="192"/>
      <c r="BF273" s="192"/>
      <c r="BG273" s="559" t="str">
        <f t="shared" ca="1" si="95"/>
        <v/>
      </c>
      <c r="BH273" s="560" t="str">
        <f t="shared" ca="1" si="96"/>
        <v/>
      </c>
      <c r="BI273" s="560" t="str">
        <f t="shared" ca="1" si="97"/>
        <v/>
      </c>
      <c r="BJ273" s="560" t="str">
        <f t="shared" ca="1" si="98"/>
        <v/>
      </c>
      <c r="BK273" s="560" t="str">
        <f t="shared" ca="1" si="99"/>
        <v/>
      </c>
      <c r="BL273" s="561" t="str">
        <f t="shared" ca="1" si="100"/>
        <v/>
      </c>
      <c r="BQ273" s="192"/>
      <c r="BR273" s="226"/>
      <c r="BS273" s="226"/>
      <c r="BT273" s="226"/>
      <c r="BU273" s="226"/>
      <c r="BV273" s="226"/>
      <c r="BW273" s="226"/>
      <c r="BX273" s="226"/>
      <c r="BY273" s="226"/>
      <c r="BZ273" s="226"/>
      <c r="CA273" s="226"/>
      <c r="CB273" s="226"/>
      <c r="CC273" s="226"/>
      <c r="CD273" s="226"/>
      <c r="CE273" s="226"/>
      <c r="CF273" s="226"/>
      <c r="CG273" s="226"/>
      <c r="CH273" s="226"/>
      <c r="CI273" s="226"/>
      <c r="CJ273" s="226"/>
      <c r="CK273" s="226"/>
      <c r="CL273" s="226"/>
      <c r="CM273" s="226"/>
      <c r="CN273" s="226"/>
      <c r="CP273" s="226"/>
      <c r="CQ273" s="226"/>
      <c r="CR273" s="226"/>
      <c r="CV273" s="1528"/>
      <c r="CW273" s="1529"/>
      <c r="CX273" s="1560"/>
      <c r="CY273" s="1560"/>
      <c r="CZ273" s="1560"/>
      <c r="DA273" s="1560"/>
      <c r="DB273" s="1560"/>
      <c r="DC273" s="1560"/>
      <c r="DD273" s="1991"/>
      <c r="DE273" s="1992"/>
      <c r="DF273" s="1992"/>
      <c r="DG273" s="1993"/>
      <c r="DH273" s="1564"/>
      <c r="DI273" s="1564"/>
      <c r="DJ273" s="1564"/>
      <c r="DK273" s="1564"/>
      <c r="DL273" s="1564"/>
      <c r="DM273" s="1564"/>
      <c r="DN273" s="1564"/>
      <c r="DO273" s="1564"/>
      <c r="DP273" s="1564"/>
      <c r="DQ273" s="1564"/>
      <c r="DR273" s="1584"/>
    </row>
    <row r="274" spans="1:122" s="465" customFormat="1" ht="15" customHeight="1">
      <c r="A274" s="1317"/>
      <c r="B274" s="1318"/>
      <c r="C274" s="1318"/>
      <c r="D274" s="469"/>
      <c r="E274" s="888"/>
      <c r="F274" s="274"/>
      <c r="G274" s="274"/>
      <c r="H274" s="274"/>
      <c r="I274" s="274"/>
      <c r="J274" s="274"/>
      <c r="K274" s="274"/>
      <c r="L274" s="889"/>
      <c r="M274" s="268" t="s">
        <v>446</v>
      </c>
      <c r="N274" s="269"/>
      <c r="O274" s="269"/>
      <c r="P274" s="269"/>
      <c r="Q274" s="269"/>
      <c r="R274" s="269"/>
      <c r="S274" s="269"/>
      <c r="T274" s="269"/>
      <c r="U274" s="269"/>
      <c r="V274" s="269"/>
      <c r="W274" s="269"/>
      <c r="X274" s="269"/>
      <c r="Y274" s="269"/>
      <c r="Z274" s="269"/>
      <c r="AA274" s="269"/>
      <c r="AB274" s="269"/>
      <c r="AC274" s="269"/>
      <c r="AD274" s="269"/>
      <c r="AE274" s="269"/>
      <c r="AF274" s="269"/>
      <c r="AG274" s="269"/>
      <c r="AH274" s="269"/>
      <c r="AI274" s="269"/>
      <c r="AJ274" s="269"/>
      <c r="AK274" s="269"/>
      <c r="AL274" s="269"/>
      <c r="AM274" s="269"/>
      <c r="AN274" s="269"/>
      <c r="AO274" s="269"/>
      <c r="AP274" s="269"/>
      <c r="AQ274" s="269"/>
      <c r="AR274" s="269"/>
      <c r="AS274" s="269"/>
      <c r="AT274" s="269"/>
      <c r="AU274" s="269"/>
      <c r="AV274" s="269"/>
      <c r="AW274" s="269"/>
      <c r="AX274" s="270"/>
      <c r="AY274" s="471"/>
      <c r="BA274" s="192">
        <f t="shared" si="104"/>
        <v>5</v>
      </c>
      <c r="BB274" s="192">
        <f t="shared" si="107"/>
        <v>3</v>
      </c>
      <c r="BC274" s="192">
        <f t="shared" si="108"/>
        <v>1</v>
      </c>
      <c r="BD274" s="192"/>
      <c r="BE274" s="192"/>
      <c r="BF274" s="192"/>
      <c r="BG274" s="559" t="str">
        <f t="shared" ca="1" si="95"/>
        <v/>
      </c>
      <c r="BH274" s="560" t="str">
        <f t="shared" ca="1" si="96"/>
        <v/>
      </c>
      <c r="BI274" s="560" t="str">
        <f t="shared" ca="1" si="97"/>
        <v/>
      </c>
      <c r="BJ274" s="560" t="str">
        <f t="shared" ca="1" si="98"/>
        <v/>
      </c>
      <c r="BK274" s="560" t="str">
        <f t="shared" ca="1" si="99"/>
        <v/>
      </c>
      <c r="BL274" s="561" t="str">
        <f t="shared" ca="1" si="100"/>
        <v/>
      </c>
      <c r="BP274" s="192"/>
      <c r="BQ274" s="192"/>
      <c r="BR274" s="226"/>
      <c r="BS274" s="226"/>
      <c r="BT274" s="226"/>
      <c r="BU274" s="226"/>
      <c r="BV274" s="226"/>
      <c r="BW274" s="226"/>
      <c r="BX274" s="226"/>
      <c r="BY274" s="226"/>
      <c r="BZ274" s="226"/>
      <c r="CA274" s="226"/>
      <c r="CB274" s="226"/>
      <c r="CC274" s="226"/>
      <c r="CD274" s="226"/>
      <c r="CE274" s="226"/>
      <c r="CF274" s="226"/>
      <c r="CG274" s="226"/>
      <c r="CH274" s="226"/>
      <c r="CI274" s="226"/>
      <c r="CJ274" s="226"/>
      <c r="CK274" s="226"/>
      <c r="CL274" s="226"/>
      <c r="CP274" s="226"/>
      <c r="CQ274" s="226"/>
      <c r="CR274" s="226"/>
      <c r="CV274" s="1528"/>
      <c r="CW274" s="1529"/>
      <c r="CX274" s="1560"/>
      <c r="CY274" s="1560"/>
      <c r="CZ274" s="1560"/>
      <c r="DA274" s="1560"/>
      <c r="DB274" s="1560"/>
      <c r="DC274" s="1560"/>
      <c r="DD274" s="1991"/>
      <c r="DE274" s="1992"/>
      <c r="DF274" s="1992"/>
      <c r="DG274" s="1993"/>
      <c r="DH274" s="1564"/>
      <c r="DI274" s="1564"/>
      <c r="DJ274" s="1564"/>
      <c r="DK274" s="1564"/>
      <c r="DL274" s="1564"/>
      <c r="DM274" s="1564"/>
      <c r="DN274" s="1564"/>
      <c r="DO274" s="1564"/>
      <c r="DP274" s="1564"/>
      <c r="DQ274" s="1564"/>
      <c r="DR274" s="1584"/>
    </row>
    <row r="275" spans="1:122" s="465" customFormat="1" ht="15" customHeight="1">
      <c r="A275" s="1317"/>
      <c r="B275" s="1318"/>
      <c r="C275" s="1318"/>
      <c r="D275" s="469"/>
      <c r="E275" s="888"/>
      <c r="F275" s="274"/>
      <c r="G275" s="274"/>
      <c r="H275" s="274"/>
      <c r="I275" s="274"/>
      <c r="J275" s="274"/>
      <c r="K275" s="274"/>
      <c r="L275" s="889"/>
      <c r="M275" s="268" t="s">
        <v>2161</v>
      </c>
      <c r="N275" s="269"/>
      <c r="O275" s="269"/>
      <c r="P275" s="269"/>
      <c r="Q275" s="269"/>
      <c r="R275" s="269"/>
      <c r="S275" s="269"/>
      <c r="T275" s="269"/>
      <c r="U275" s="269"/>
      <c r="V275" s="269"/>
      <c r="W275" s="269"/>
      <c r="X275" s="269"/>
      <c r="Y275" s="269"/>
      <c r="Z275" s="269"/>
      <c r="AA275" s="269"/>
      <c r="AB275" s="269"/>
      <c r="AC275" s="269"/>
      <c r="AD275" s="269"/>
      <c r="AE275" s="269"/>
      <c r="AF275" s="269"/>
      <c r="AG275" s="269"/>
      <c r="AH275" s="269"/>
      <c r="AI275" s="269"/>
      <c r="AJ275" s="269"/>
      <c r="AK275" s="269"/>
      <c r="AL275" s="269"/>
      <c r="AM275" s="269"/>
      <c r="AN275" s="269"/>
      <c r="AO275" s="269"/>
      <c r="AP275" s="269"/>
      <c r="AQ275" s="269"/>
      <c r="AR275" s="269"/>
      <c r="AS275" s="269"/>
      <c r="AT275" s="269"/>
      <c r="AU275" s="269"/>
      <c r="AV275" s="269"/>
      <c r="AW275" s="269"/>
      <c r="AX275" s="270"/>
      <c r="AY275" s="471"/>
      <c r="BA275" s="192">
        <f t="shared" si="104"/>
        <v>5</v>
      </c>
      <c r="BB275" s="192">
        <f t="shared" si="107"/>
        <v>3</v>
      </c>
      <c r="BC275" s="192">
        <f t="shared" si="108"/>
        <v>1</v>
      </c>
      <c r="BD275" s="192"/>
      <c r="BE275" s="192"/>
      <c r="BF275" s="192"/>
      <c r="BG275" s="559" t="str">
        <f t="shared" ca="1" si="95"/>
        <v/>
      </c>
      <c r="BH275" s="560" t="str">
        <f t="shared" ca="1" si="96"/>
        <v/>
      </c>
      <c r="BI275" s="560" t="str">
        <f t="shared" ca="1" si="97"/>
        <v/>
      </c>
      <c r="BJ275" s="560" t="str">
        <f t="shared" ca="1" si="98"/>
        <v/>
      </c>
      <c r="BK275" s="560" t="str">
        <f t="shared" ca="1" si="99"/>
        <v/>
      </c>
      <c r="BL275" s="561" t="str">
        <f t="shared" ca="1" si="100"/>
        <v/>
      </c>
      <c r="BP275" s="192"/>
      <c r="BQ275" s="359"/>
      <c r="BR275" s="226"/>
      <c r="BS275" s="226"/>
      <c r="BT275" s="226"/>
      <c r="BU275" s="226"/>
      <c r="BV275" s="226"/>
      <c r="BW275" s="226"/>
      <c r="BX275" s="226"/>
      <c r="BY275" s="226"/>
      <c r="BZ275" s="226"/>
      <c r="CA275" s="226"/>
      <c r="CB275" s="226"/>
      <c r="CC275" s="226"/>
      <c r="CD275" s="226"/>
      <c r="CE275" s="226"/>
      <c r="CF275" s="226"/>
      <c r="CG275" s="226"/>
      <c r="CH275" s="226"/>
      <c r="CI275" s="226"/>
      <c r="CJ275" s="226"/>
      <c r="CK275" s="226"/>
      <c r="CL275" s="226"/>
      <c r="CO275" s="244"/>
      <c r="CP275" s="226"/>
      <c r="CQ275" s="226"/>
      <c r="CR275" s="226"/>
      <c r="CS275" s="244"/>
      <c r="CT275" s="244"/>
      <c r="CU275" s="244"/>
      <c r="CV275" s="1528"/>
      <c r="CW275" s="1529"/>
      <c r="CX275" s="1560"/>
      <c r="CY275" s="1560"/>
      <c r="CZ275" s="1560"/>
      <c r="DA275" s="1560"/>
      <c r="DB275" s="1560"/>
      <c r="DC275" s="1560"/>
      <c r="DD275" s="1991"/>
      <c r="DE275" s="1992"/>
      <c r="DF275" s="1992"/>
      <c r="DG275" s="1993"/>
      <c r="DH275" s="1564"/>
      <c r="DI275" s="1564"/>
      <c r="DJ275" s="1564"/>
      <c r="DK275" s="1564"/>
      <c r="DL275" s="1564"/>
      <c r="DM275" s="1564"/>
      <c r="DN275" s="1564"/>
      <c r="DO275" s="1564"/>
      <c r="DP275" s="1564"/>
      <c r="DQ275" s="1564"/>
      <c r="DR275" s="1584"/>
    </row>
    <row r="276" spans="1:122" s="465" customFormat="1" ht="15" customHeight="1">
      <c r="A276" s="1317"/>
      <c r="B276" s="1318"/>
      <c r="C276" s="1318"/>
      <c r="D276" s="469"/>
      <c r="E276" s="888"/>
      <c r="F276" s="274"/>
      <c r="G276" s="274"/>
      <c r="H276" s="274"/>
      <c r="I276" s="274"/>
      <c r="J276" s="274"/>
      <c r="K276" s="274"/>
      <c r="L276" s="889"/>
      <c r="M276" s="268" t="s">
        <v>2162</v>
      </c>
      <c r="N276" s="269"/>
      <c r="O276" s="269"/>
      <c r="P276" s="269"/>
      <c r="Q276" s="269"/>
      <c r="R276" s="269"/>
      <c r="S276" s="269"/>
      <c r="T276" s="269"/>
      <c r="U276" s="269"/>
      <c r="V276" s="269"/>
      <c r="W276" s="269"/>
      <c r="X276" s="269"/>
      <c r="Y276" s="269"/>
      <c r="Z276" s="269"/>
      <c r="AA276" s="269"/>
      <c r="AB276" s="269"/>
      <c r="AC276" s="269"/>
      <c r="AD276" s="269"/>
      <c r="AE276" s="269"/>
      <c r="AF276" s="269"/>
      <c r="AG276" s="269"/>
      <c r="AH276" s="269"/>
      <c r="AI276" s="269"/>
      <c r="AJ276" s="269"/>
      <c r="AK276" s="269"/>
      <c r="AL276" s="269"/>
      <c r="AM276" s="269"/>
      <c r="AN276" s="269"/>
      <c r="AO276" s="269"/>
      <c r="AP276" s="269"/>
      <c r="AQ276" s="269"/>
      <c r="AR276" s="269"/>
      <c r="AS276" s="269"/>
      <c r="AT276" s="269"/>
      <c r="AU276" s="269"/>
      <c r="AV276" s="269"/>
      <c r="AW276" s="269"/>
      <c r="AX276" s="270"/>
      <c r="AY276" s="471"/>
      <c r="BA276" s="192">
        <f t="shared" si="104"/>
        <v>5</v>
      </c>
      <c r="BB276" s="192">
        <f t="shared" si="107"/>
        <v>3</v>
      </c>
      <c r="BC276" s="192">
        <f t="shared" si="108"/>
        <v>1</v>
      </c>
      <c r="BD276" s="192"/>
      <c r="BE276" s="192"/>
      <c r="BF276" s="192"/>
      <c r="BG276" s="559" t="str">
        <f t="shared" ca="1" si="95"/>
        <v/>
      </c>
      <c r="BH276" s="560" t="str">
        <f t="shared" ca="1" si="96"/>
        <v/>
      </c>
      <c r="BI276" s="560" t="str">
        <f t="shared" ca="1" si="97"/>
        <v/>
      </c>
      <c r="BJ276" s="560" t="str">
        <f t="shared" ca="1" si="98"/>
        <v/>
      </c>
      <c r="BK276" s="560" t="str">
        <f t="shared" ca="1" si="99"/>
        <v/>
      </c>
      <c r="BL276" s="561" t="str">
        <f t="shared" ca="1" si="100"/>
        <v/>
      </c>
      <c r="BP276" s="359"/>
      <c r="BQ276" s="379"/>
      <c r="BR276" s="226"/>
      <c r="BS276" s="226"/>
      <c r="BT276" s="226"/>
      <c r="BU276" s="226"/>
      <c r="BV276" s="226"/>
      <c r="BW276" s="226"/>
      <c r="BX276" s="226"/>
      <c r="BY276" s="226"/>
      <c r="BZ276" s="226"/>
      <c r="CA276" s="226"/>
      <c r="CB276" s="226"/>
      <c r="CC276" s="226"/>
      <c r="CD276" s="226"/>
      <c r="CE276" s="226"/>
      <c r="CF276" s="226"/>
      <c r="CG276" s="226"/>
      <c r="CH276" s="226"/>
      <c r="CI276" s="226"/>
      <c r="CJ276" s="226"/>
      <c r="CK276" s="226"/>
      <c r="CL276" s="226"/>
      <c r="CM276" s="244"/>
      <c r="CN276" s="244"/>
      <c r="CO276" s="226"/>
      <c r="CP276" s="226"/>
      <c r="CQ276" s="226"/>
      <c r="CR276" s="226"/>
      <c r="CS276" s="244"/>
      <c r="CT276" s="244"/>
      <c r="CU276" s="244"/>
      <c r="CV276" s="1528"/>
      <c r="CW276" s="1529"/>
      <c r="CX276" s="1560"/>
      <c r="CY276" s="1560"/>
      <c r="CZ276" s="1560"/>
      <c r="DA276" s="1560"/>
      <c r="DB276" s="1560"/>
      <c r="DC276" s="1560"/>
      <c r="DD276" s="1991"/>
      <c r="DE276" s="1992"/>
      <c r="DF276" s="1992"/>
      <c r="DG276" s="1993"/>
      <c r="DH276" s="1564"/>
      <c r="DI276" s="1564"/>
      <c r="DJ276" s="1564"/>
      <c r="DK276" s="1564"/>
      <c r="DL276" s="1564"/>
      <c r="DM276" s="1564"/>
      <c r="DN276" s="1564"/>
      <c r="DO276" s="1564"/>
      <c r="DP276" s="1564"/>
      <c r="DQ276" s="1564"/>
      <c r="DR276" s="1584"/>
    </row>
    <row r="277" spans="1:122" s="465" customFormat="1" ht="15" customHeight="1">
      <c r="A277" s="1317"/>
      <c r="B277" s="1318"/>
      <c r="C277" s="1318"/>
      <c r="D277" s="469"/>
      <c r="E277" s="848" t="s">
        <v>233</v>
      </c>
      <c r="F277" s="849"/>
      <c r="G277" s="849"/>
      <c r="H277" s="849"/>
      <c r="I277" s="849"/>
      <c r="J277" s="849"/>
      <c r="K277" s="849"/>
      <c r="L277" s="850"/>
      <c r="M277" s="268" t="s">
        <v>2163</v>
      </c>
      <c r="N277" s="269"/>
      <c r="O277" s="269"/>
      <c r="P277" s="269"/>
      <c r="Q277" s="269"/>
      <c r="R277" s="269"/>
      <c r="S277" s="269"/>
      <c r="T277" s="269"/>
      <c r="U277" s="269"/>
      <c r="V277" s="269"/>
      <c r="W277" s="269"/>
      <c r="X277" s="269"/>
      <c r="Y277" s="269"/>
      <c r="Z277" s="269"/>
      <c r="AA277" s="269"/>
      <c r="AB277" s="269"/>
      <c r="AC277" s="269"/>
      <c r="AD277" s="269"/>
      <c r="AE277" s="269"/>
      <c r="AF277" s="269"/>
      <c r="AG277" s="269"/>
      <c r="AH277" s="269"/>
      <c r="AI277" s="269"/>
      <c r="AJ277" s="269"/>
      <c r="AK277" s="269"/>
      <c r="AL277" s="269"/>
      <c r="AM277" s="269"/>
      <c r="AN277" s="269"/>
      <c r="AO277" s="269"/>
      <c r="AP277" s="269"/>
      <c r="AQ277" s="269"/>
      <c r="AR277" s="269"/>
      <c r="AS277" s="269"/>
      <c r="AT277" s="269"/>
      <c r="AU277" s="269"/>
      <c r="AV277" s="269"/>
      <c r="AW277" s="269"/>
      <c r="AX277" s="270"/>
      <c r="AY277" s="471"/>
      <c r="BA277" s="192">
        <f t="shared" si="104"/>
        <v>5</v>
      </c>
      <c r="BB277" s="192">
        <f t="shared" si="107"/>
        <v>3</v>
      </c>
      <c r="BC277" s="192">
        <f t="shared" si="108"/>
        <v>1</v>
      </c>
      <c r="BD277" s="192"/>
      <c r="BE277" s="192"/>
      <c r="BF277" s="192"/>
      <c r="BG277" s="559" t="str">
        <f t="shared" ca="1" si="95"/>
        <v/>
      </c>
      <c r="BH277" s="560" t="str">
        <f t="shared" ca="1" si="96"/>
        <v/>
      </c>
      <c r="BI277" s="560" t="str">
        <f t="shared" ca="1" si="97"/>
        <v/>
      </c>
      <c r="BJ277" s="560" t="str">
        <f t="shared" ca="1" si="98"/>
        <v/>
      </c>
      <c r="BK277" s="560" t="str">
        <f t="shared" ca="1" si="99"/>
        <v/>
      </c>
      <c r="BL277" s="561" t="str">
        <f t="shared" ca="1" si="100"/>
        <v/>
      </c>
      <c r="BP277" s="379"/>
      <c r="BQ277" s="359"/>
      <c r="CI277" s="226"/>
      <c r="CJ277" s="226"/>
      <c r="CK277" s="226"/>
      <c r="CL277" s="226"/>
      <c r="CM277" s="226"/>
      <c r="CN277" s="226"/>
      <c r="CP277" s="226"/>
      <c r="CQ277" s="226"/>
      <c r="CR277" s="226"/>
      <c r="CS277" s="244"/>
      <c r="CT277" s="244"/>
      <c r="CU277" s="244"/>
      <c r="CV277" s="1528"/>
      <c r="CW277" s="1529"/>
      <c r="CX277" s="1560"/>
      <c r="CY277" s="1560"/>
      <c r="CZ277" s="1560"/>
      <c r="DA277" s="1560"/>
      <c r="DB277" s="1560"/>
      <c r="DC277" s="1560"/>
      <c r="DD277" s="1991"/>
      <c r="DE277" s="1992"/>
      <c r="DF277" s="1992"/>
      <c r="DG277" s="1993"/>
      <c r="DH277" s="1564"/>
      <c r="DI277" s="1564"/>
      <c r="DJ277" s="1564"/>
      <c r="DK277" s="1564"/>
      <c r="DL277" s="1564"/>
      <c r="DM277" s="1564"/>
      <c r="DN277" s="1564"/>
      <c r="DO277" s="1564"/>
      <c r="DP277" s="1564"/>
      <c r="DQ277" s="1564"/>
      <c r="DR277" s="1584"/>
    </row>
    <row r="278" spans="1:122" s="465" customFormat="1" ht="15" customHeight="1">
      <c r="A278" s="1317"/>
      <c r="B278" s="1318"/>
      <c r="C278" s="1318"/>
      <c r="D278" s="469"/>
      <c r="E278" s="888"/>
      <c r="F278" s="274"/>
      <c r="G278" s="274"/>
      <c r="H278" s="274"/>
      <c r="I278" s="274"/>
      <c r="J278" s="274"/>
      <c r="K278" s="274"/>
      <c r="L278" s="889"/>
      <c r="M278" s="268" t="s">
        <v>2164</v>
      </c>
      <c r="N278" s="269"/>
      <c r="O278" s="269"/>
      <c r="P278" s="269"/>
      <c r="Q278" s="269"/>
      <c r="R278" s="269"/>
      <c r="S278" s="269"/>
      <c r="T278" s="269"/>
      <c r="U278" s="269"/>
      <c r="V278" s="269"/>
      <c r="W278" s="269"/>
      <c r="X278" s="269"/>
      <c r="Y278" s="269"/>
      <c r="Z278" s="269"/>
      <c r="AA278" s="269"/>
      <c r="AB278" s="269"/>
      <c r="AC278" s="269"/>
      <c r="AD278" s="269"/>
      <c r="AE278" s="269"/>
      <c r="AF278" s="269"/>
      <c r="AG278" s="269"/>
      <c r="AH278" s="269"/>
      <c r="AI278" s="269"/>
      <c r="AJ278" s="269"/>
      <c r="AK278" s="269"/>
      <c r="AL278" s="269"/>
      <c r="AM278" s="269"/>
      <c r="AN278" s="269"/>
      <c r="AO278" s="269"/>
      <c r="AP278" s="269"/>
      <c r="AQ278" s="269"/>
      <c r="AR278" s="269"/>
      <c r="AS278" s="269"/>
      <c r="AT278" s="269"/>
      <c r="AU278" s="269"/>
      <c r="AV278" s="269"/>
      <c r="AW278" s="269"/>
      <c r="AX278" s="270"/>
      <c r="AY278" s="471"/>
      <c r="BA278" s="192">
        <f t="shared" si="104"/>
        <v>5</v>
      </c>
      <c r="BB278" s="192">
        <f t="shared" si="107"/>
        <v>3</v>
      </c>
      <c r="BC278" s="192">
        <f t="shared" si="108"/>
        <v>1</v>
      </c>
      <c r="BD278" s="192"/>
      <c r="BE278" s="192"/>
      <c r="BF278" s="192"/>
      <c r="BG278" s="559" t="str">
        <f t="shared" ca="1" si="95"/>
        <v/>
      </c>
      <c r="BH278" s="560" t="str">
        <f t="shared" ca="1" si="96"/>
        <v/>
      </c>
      <c r="BI278" s="560" t="str">
        <f t="shared" ca="1" si="97"/>
        <v/>
      </c>
      <c r="BJ278" s="560" t="str">
        <f t="shared" ca="1" si="98"/>
        <v/>
      </c>
      <c r="BK278" s="560" t="str">
        <f t="shared" ca="1" si="99"/>
        <v/>
      </c>
      <c r="BL278" s="561" t="str">
        <f t="shared" ca="1" si="100"/>
        <v/>
      </c>
      <c r="BP278" s="359"/>
      <c r="BQ278" s="192"/>
      <c r="BR278" s="226"/>
      <c r="BS278" s="226"/>
      <c r="BT278" s="226"/>
      <c r="BU278" s="226"/>
      <c r="BV278" s="226"/>
      <c r="BW278" s="226"/>
      <c r="BX278" s="226"/>
      <c r="BY278" s="226"/>
      <c r="BZ278" s="226"/>
      <c r="CA278" s="226"/>
      <c r="CB278" s="226"/>
      <c r="CC278" s="226"/>
      <c r="CD278" s="226"/>
      <c r="CE278" s="226"/>
      <c r="CF278" s="226"/>
      <c r="CG278" s="226"/>
      <c r="CH278" s="226"/>
      <c r="CI278" s="226"/>
      <c r="CJ278" s="226"/>
      <c r="CK278" s="226"/>
      <c r="CL278" s="226"/>
      <c r="CO278" s="226"/>
      <c r="CP278" s="226"/>
      <c r="CQ278" s="226"/>
      <c r="CR278" s="226"/>
      <c r="CS278" s="244"/>
      <c r="CT278" s="244"/>
      <c r="CU278" s="244"/>
      <c r="CV278" s="1528"/>
      <c r="CW278" s="1529"/>
      <c r="CX278" s="1560"/>
      <c r="CY278" s="1560"/>
      <c r="CZ278" s="1560"/>
      <c r="DA278" s="1560"/>
      <c r="DB278" s="1560"/>
      <c r="DC278" s="1560"/>
      <c r="DD278" s="1991"/>
      <c r="DE278" s="1992"/>
      <c r="DF278" s="1992"/>
      <c r="DG278" s="1993"/>
      <c r="DH278" s="1564"/>
      <c r="DI278" s="1564"/>
      <c r="DJ278" s="1564"/>
      <c r="DK278" s="1564"/>
      <c r="DL278" s="1564"/>
      <c r="DM278" s="1564"/>
      <c r="DN278" s="1564"/>
      <c r="DO278" s="1564"/>
      <c r="DP278" s="1564"/>
      <c r="DQ278" s="1564"/>
      <c r="DR278" s="1584"/>
    </row>
    <row r="279" spans="1:122" s="465" customFormat="1" ht="15" customHeight="1">
      <c r="A279" s="1317"/>
      <c r="B279" s="1318"/>
      <c r="C279" s="1318"/>
      <c r="D279" s="469"/>
      <c r="E279" s="888"/>
      <c r="F279" s="274"/>
      <c r="G279" s="274"/>
      <c r="H279" s="274"/>
      <c r="I279" s="274"/>
      <c r="J279" s="274"/>
      <c r="K279" s="274"/>
      <c r="L279" s="889"/>
      <c r="M279" s="1319" t="s">
        <v>2169</v>
      </c>
      <c r="N279" s="257"/>
      <c r="O279" s="257"/>
      <c r="P279" s="257"/>
      <c r="Q279" s="257"/>
      <c r="R279" s="257"/>
      <c r="S279" s="257"/>
      <c r="T279" s="257"/>
      <c r="U279" s="257"/>
      <c r="V279" s="257"/>
      <c r="W279" s="257"/>
      <c r="X279" s="257"/>
      <c r="Y279" s="257"/>
      <c r="Z279" s="257"/>
      <c r="AA279" s="257"/>
      <c r="AB279" s="257"/>
      <c r="AC279" s="257"/>
      <c r="AD279" s="257"/>
      <c r="AE279" s="257"/>
      <c r="AF279" s="257"/>
      <c r="AG279" s="257"/>
      <c r="AH279" s="257"/>
      <c r="AI279" s="257"/>
      <c r="AJ279" s="257"/>
      <c r="AK279" s="257"/>
      <c r="AL279" s="257"/>
      <c r="AM279" s="257"/>
      <c r="AN279" s="257"/>
      <c r="AO279" s="257"/>
      <c r="AP279" s="257"/>
      <c r="AQ279" s="257"/>
      <c r="AR279" s="257"/>
      <c r="AS279" s="257"/>
      <c r="AT279" s="257"/>
      <c r="AU279" s="257"/>
      <c r="AV279" s="257"/>
      <c r="AW279" s="257"/>
      <c r="AX279" s="258"/>
      <c r="AY279" s="471"/>
      <c r="BA279" s="192">
        <f t="shared" si="104"/>
        <v>5</v>
      </c>
      <c r="BB279" s="192">
        <f t="shared" si="107"/>
        <v>3</v>
      </c>
      <c r="BC279" s="192">
        <f t="shared" si="108"/>
        <v>1</v>
      </c>
      <c r="BD279" s="192"/>
      <c r="BE279" s="192"/>
      <c r="BF279" s="192"/>
      <c r="BG279" s="559" t="str">
        <f t="shared" ca="1" si="95"/>
        <v/>
      </c>
      <c r="BH279" s="560" t="str">
        <f t="shared" ca="1" si="96"/>
        <v/>
      </c>
      <c r="BI279" s="560" t="str">
        <f t="shared" ca="1" si="97"/>
        <v/>
      </c>
      <c r="BJ279" s="560" t="str">
        <f t="shared" ca="1" si="98"/>
        <v/>
      </c>
      <c r="BK279" s="560" t="str">
        <f t="shared" ca="1" si="99"/>
        <v/>
      </c>
      <c r="BL279" s="561" t="str">
        <f t="shared" ca="1" si="100"/>
        <v/>
      </c>
      <c r="BP279" s="192"/>
      <c r="BQ279" s="192"/>
      <c r="BR279" s="226"/>
      <c r="BS279" s="226"/>
      <c r="BT279" s="226"/>
      <c r="BU279" s="226"/>
      <c r="BV279" s="226"/>
      <c r="BW279" s="226"/>
      <c r="BX279" s="226"/>
      <c r="BY279" s="226"/>
      <c r="BZ279" s="226"/>
      <c r="CA279" s="226"/>
      <c r="CB279" s="226"/>
      <c r="CC279" s="226"/>
      <c r="CD279" s="226"/>
      <c r="CE279" s="226"/>
      <c r="CF279" s="226"/>
      <c r="CG279" s="226"/>
      <c r="CH279" s="226"/>
      <c r="CI279" s="226"/>
      <c r="CJ279" s="226"/>
      <c r="CK279" s="226"/>
      <c r="CL279" s="226"/>
      <c r="CM279" s="226"/>
      <c r="CN279" s="226"/>
      <c r="CO279" s="226"/>
      <c r="CQ279" s="226"/>
      <c r="CR279" s="226"/>
      <c r="CS279" s="244"/>
      <c r="CT279" s="244"/>
      <c r="CU279" s="244"/>
      <c r="CV279" s="1528"/>
      <c r="CW279" s="1529"/>
      <c r="CX279" s="1560"/>
      <c r="CY279" s="1560"/>
      <c r="CZ279" s="1560"/>
      <c r="DA279" s="1560"/>
      <c r="DB279" s="1560"/>
      <c r="DC279" s="1560"/>
      <c r="DD279" s="1991"/>
      <c r="DE279" s="1992"/>
      <c r="DF279" s="1992"/>
      <c r="DG279" s="1993"/>
      <c r="DH279" s="1564"/>
      <c r="DI279" s="1564"/>
      <c r="DJ279" s="1564"/>
      <c r="DK279" s="1564"/>
      <c r="DL279" s="1564"/>
      <c r="DM279" s="1564"/>
      <c r="DN279" s="1564"/>
      <c r="DO279" s="1564"/>
      <c r="DP279" s="1564"/>
      <c r="DQ279" s="1564"/>
      <c r="DR279" s="1584"/>
    </row>
    <row r="280" spans="1:122" s="192" customFormat="1" ht="15" customHeight="1">
      <c r="A280" s="1297"/>
      <c r="B280" s="377"/>
      <c r="C280" s="377"/>
      <c r="D280" s="377"/>
      <c r="E280" s="851" t="s">
        <v>1209</v>
      </c>
      <c r="F280" s="852"/>
      <c r="G280" s="852"/>
      <c r="H280" s="852"/>
      <c r="I280" s="852"/>
      <c r="J280" s="852"/>
      <c r="K280" s="852"/>
      <c r="L280" s="853"/>
      <c r="M280" s="261" t="s">
        <v>2161</v>
      </c>
      <c r="N280" s="271"/>
      <c r="O280" s="271"/>
      <c r="P280" s="271"/>
      <c r="Q280" s="271"/>
      <c r="R280" s="271"/>
      <c r="S280" s="271"/>
      <c r="T280" s="271"/>
      <c r="U280" s="271"/>
      <c r="V280" s="271"/>
      <c r="W280" s="271"/>
      <c r="X280" s="271"/>
      <c r="Y280" s="271"/>
      <c r="Z280" s="271"/>
      <c r="AA280" s="271"/>
      <c r="AB280" s="271"/>
      <c r="AC280" s="271"/>
      <c r="AD280" s="271"/>
      <c r="AE280" s="271"/>
      <c r="AF280" s="271"/>
      <c r="AG280" s="271"/>
      <c r="AH280" s="271"/>
      <c r="AI280" s="271"/>
      <c r="AJ280" s="271"/>
      <c r="AK280" s="271"/>
      <c r="AL280" s="271"/>
      <c r="AM280" s="271"/>
      <c r="AN280" s="271"/>
      <c r="AO280" s="271"/>
      <c r="AP280" s="271"/>
      <c r="AQ280" s="271"/>
      <c r="AR280" s="271"/>
      <c r="AS280" s="271"/>
      <c r="AT280" s="271"/>
      <c r="AU280" s="271"/>
      <c r="AV280" s="271"/>
      <c r="AW280" s="271"/>
      <c r="AX280" s="272"/>
      <c r="AY280" s="223"/>
      <c r="AZ280" s="465"/>
      <c r="BA280" s="192">
        <f t="shared" si="104"/>
        <v>5</v>
      </c>
      <c r="BB280" s="192">
        <f t="shared" si="107"/>
        <v>3</v>
      </c>
      <c r="BC280" s="192">
        <f t="shared" si="108"/>
        <v>1</v>
      </c>
      <c r="BG280" s="559" t="str">
        <f t="shared" ca="1" si="95"/>
        <v/>
      </c>
      <c r="BH280" s="560" t="str">
        <f t="shared" ca="1" si="96"/>
        <v/>
      </c>
      <c r="BI280" s="560" t="str">
        <f t="shared" ca="1" si="97"/>
        <v/>
      </c>
      <c r="BJ280" s="560" t="str">
        <f t="shared" ca="1" si="98"/>
        <v/>
      </c>
      <c r="BK280" s="560" t="str">
        <f t="shared" ca="1" si="99"/>
        <v/>
      </c>
      <c r="BL280" s="561" t="str">
        <f t="shared" ca="1" si="100"/>
        <v/>
      </c>
      <c r="BR280" s="226"/>
      <c r="BS280" s="226"/>
      <c r="BT280" s="226"/>
      <c r="BU280" s="226"/>
      <c r="BV280" s="226"/>
      <c r="BW280" s="226"/>
      <c r="BX280" s="226"/>
      <c r="BY280" s="226"/>
      <c r="BZ280" s="226"/>
      <c r="CA280" s="226"/>
      <c r="CB280" s="226"/>
      <c r="CC280" s="226"/>
      <c r="CD280" s="226"/>
      <c r="CE280" s="226"/>
      <c r="CF280" s="226"/>
      <c r="CG280" s="226"/>
      <c r="CH280" s="226"/>
      <c r="CI280" s="465"/>
      <c r="CJ280" s="465"/>
      <c r="CK280" s="465"/>
      <c r="CL280" s="226"/>
      <c r="CM280" s="226"/>
      <c r="CN280" s="226"/>
      <c r="CO280" s="226"/>
      <c r="CP280" s="465"/>
      <c r="CQ280" s="226"/>
      <c r="CR280" s="226"/>
      <c r="CS280" s="244"/>
      <c r="CT280" s="244"/>
      <c r="CU280" s="244"/>
      <c r="CV280" s="1528"/>
      <c r="CW280" s="1529"/>
      <c r="CX280" s="1560"/>
      <c r="CY280" s="1560"/>
      <c r="CZ280" s="1560"/>
      <c r="DA280" s="1560"/>
      <c r="DB280" s="1560"/>
      <c r="DC280" s="1560"/>
      <c r="DD280" s="1991"/>
      <c r="DE280" s="1992"/>
      <c r="DF280" s="1992"/>
      <c r="DG280" s="1993"/>
      <c r="DH280" s="1564"/>
      <c r="DI280" s="1564"/>
      <c r="DJ280" s="1564"/>
      <c r="DK280" s="1564"/>
      <c r="DL280" s="1564"/>
      <c r="DM280" s="1564"/>
      <c r="DN280" s="1564"/>
      <c r="DO280" s="1564"/>
      <c r="DP280" s="1564"/>
      <c r="DQ280" s="1564"/>
      <c r="DR280" s="1584"/>
    </row>
    <row r="281" spans="1:122" s="192" customFormat="1" ht="15" customHeight="1">
      <c r="A281" s="1760" t="str">
        <f>$BA281&amp;"."&amp;$BB281&amp;"."&amp;$BC281&amp;"."</f>
        <v>5.3.2.</v>
      </c>
      <c r="B281" s="1761"/>
      <c r="C281" s="1761"/>
      <c r="D281" s="1761"/>
      <c r="E281" s="685" t="s">
        <v>1750</v>
      </c>
      <c r="F281" s="685"/>
      <c r="G281" s="676"/>
      <c r="H281" s="676"/>
      <c r="I281" s="676"/>
      <c r="J281" s="676"/>
      <c r="K281" s="676"/>
      <c r="L281" s="676"/>
      <c r="M281" s="685"/>
      <c r="N281" s="685"/>
      <c r="O281" s="685"/>
      <c r="P281" s="685"/>
      <c r="Q281" s="685"/>
      <c r="R281" s="685"/>
      <c r="S281" s="685"/>
      <c r="T281" s="685"/>
      <c r="U281" s="685"/>
      <c r="V281" s="685"/>
      <c r="W281" s="685"/>
      <c r="X281" s="685"/>
      <c r="Y281" s="685"/>
      <c r="Z281" s="685"/>
      <c r="AA281" s="685"/>
      <c r="AB281" s="685"/>
      <c r="AC281" s="685"/>
      <c r="AD281" s="685"/>
      <c r="AE281" s="685"/>
      <c r="AF281" s="685"/>
      <c r="AG281" s="685"/>
      <c r="AH281" s="685"/>
      <c r="AI281" s="685"/>
      <c r="AJ281" s="685"/>
      <c r="AK281" s="685"/>
      <c r="AL281" s="685"/>
      <c r="AM281" s="685"/>
      <c r="AN281" s="685"/>
      <c r="AO281" s="685"/>
      <c r="AP281" s="685"/>
      <c r="AQ281" s="685"/>
      <c r="AR281" s="685"/>
      <c r="AS281" s="685"/>
      <c r="AT281" s="685"/>
      <c r="AU281" s="685"/>
      <c r="AV281" s="685"/>
      <c r="AW281" s="685"/>
      <c r="AX281" s="685"/>
      <c r="AY281" s="854"/>
      <c r="AZ281" s="92"/>
      <c r="BA281" s="683">
        <f t="shared" si="104"/>
        <v>5</v>
      </c>
      <c r="BB281" s="683">
        <f t="shared" si="107"/>
        <v>3</v>
      </c>
      <c r="BC281" s="678">
        <f>BC280+1</f>
        <v>2</v>
      </c>
      <c r="BG281" s="559" t="str">
        <f t="shared" ca="1" si="95"/>
        <v/>
      </c>
      <c r="BH281" s="560" t="str">
        <f t="shared" ca="1" si="96"/>
        <v/>
      </c>
      <c r="BI281" s="560" t="str">
        <f t="shared" ca="1" si="97"/>
        <v/>
      </c>
      <c r="BJ281" s="560" t="str">
        <f t="shared" ca="1" si="98"/>
        <v/>
      </c>
      <c r="BK281" s="560" t="str">
        <f t="shared" ca="1" si="99"/>
        <v/>
      </c>
      <c r="BL281" s="561" t="str">
        <f t="shared" ca="1" si="100"/>
        <v/>
      </c>
      <c r="BR281" s="465"/>
      <c r="BS281" s="465"/>
      <c r="BT281" s="465"/>
      <c r="BU281" s="465"/>
      <c r="BV281" s="465"/>
      <c r="BW281" s="465"/>
      <c r="BX281" s="465"/>
      <c r="BY281" s="465"/>
      <c r="BZ281" s="465"/>
      <c r="CA281" s="465"/>
      <c r="CB281" s="465"/>
      <c r="CC281" s="465"/>
      <c r="CD281" s="465"/>
      <c r="CE281" s="465"/>
      <c r="CF281" s="465"/>
      <c r="CG281" s="465"/>
      <c r="CH281" s="465"/>
      <c r="CI281" s="226"/>
      <c r="CJ281" s="226"/>
      <c r="CK281" s="226"/>
      <c r="CL281" s="226"/>
      <c r="CM281" s="226"/>
      <c r="CN281" s="226"/>
      <c r="CO281" s="226"/>
      <c r="CP281" s="244"/>
      <c r="CQ281" s="226"/>
      <c r="CR281" s="226"/>
      <c r="CS281" s="244"/>
      <c r="CT281" s="244"/>
      <c r="CU281" s="244"/>
      <c r="CV281" s="1528"/>
      <c r="CW281" s="1529"/>
      <c r="CX281" s="1560"/>
      <c r="CY281" s="1560"/>
      <c r="CZ281" s="1560"/>
      <c r="DA281" s="1560"/>
      <c r="DB281" s="1560"/>
      <c r="DC281" s="1560"/>
      <c r="DD281" s="1991"/>
      <c r="DE281" s="1992"/>
      <c r="DF281" s="1992"/>
      <c r="DG281" s="1993"/>
      <c r="DH281" s="1564"/>
      <c r="DI281" s="1564"/>
      <c r="DJ281" s="1564"/>
      <c r="DK281" s="1564"/>
      <c r="DL281" s="1564"/>
      <c r="DM281" s="1564"/>
      <c r="DN281" s="1564"/>
      <c r="DO281" s="1564"/>
      <c r="DP281" s="1564"/>
      <c r="DQ281" s="1564"/>
      <c r="DR281" s="1584"/>
    </row>
    <row r="282" spans="1:122" s="80" customFormat="1" ht="15" customHeight="1">
      <c r="A282" s="1297"/>
      <c r="B282" s="263"/>
      <c r="C282" s="263"/>
      <c r="D282" s="377"/>
      <c r="E282" s="377" t="s">
        <v>1753</v>
      </c>
      <c r="F282" s="377"/>
      <c r="G282" s="377"/>
      <c r="H282" s="377"/>
      <c r="I282" s="377"/>
      <c r="J282" s="377"/>
      <c r="K282" s="377"/>
      <c r="L282" s="377"/>
      <c r="M282" s="377"/>
      <c r="N282" s="377"/>
      <c r="O282" s="377"/>
      <c r="P282" s="377"/>
      <c r="Q282" s="377"/>
      <c r="R282" s="377"/>
      <c r="S282" s="377"/>
      <c r="T282" s="377"/>
      <c r="U282" s="377"/>
      <c r="V282" s="377"/>
      <c r="W282" s="377"/>
      <c r="X282" s="377"/>
      <c r="Y282" s="377"/>
      <c r="Z282" s="377"/>
      <c r="AA282" s="377"/>
      <c r="AB282" s="377"/>
      <c r="AC282" s="263"/>
      <c r="AD282" s="263"/>
      <c r="AE282" s="263"/>
      <c r="AF282" s="377"/>
      <c r="AG282" s="263"/>
      <c r="AH282" s="263"/>
      <c r="AI282" s="263"/>
      <c r="AJ282" s="263"/>
      <c r="AK282" s="263"/>
      <c r="AL282" s="263"/>
      <c r="AM282" s="263"/>
      <c r="AN282" s="263"/>
      <c r="AO282" s="263"/>
      <c r="AP282" s="263"/>
      <c r="AQ282" s="263"/>
      <c r="AR282" s="263"/>
      <c r="AS282" s="263"/>
      <c r="AT282" s="263"/>
      <c r="AU282" s="263"/>
      <c r="AV282" s="263"/>
      <c r="AW282" s="263"/>
      <c r="AX282" s="263"/>
      <c r="AY282" s="223"/>
      <c r="AZ282" s="465"/>
      <c r="BA282" s="192">
        <f t="shared" si="104"/>
        <v>5</v>
      </c>
      <c r="BB282" s="192">
        <f t="shared" si="107"/>
        <v>3</v>
      </c>
      <c r="BC282" s="192">
        <f>BC281</f>
        <v>2</v>
      </c>
      <c r="BD282" s="192"/>
      <c r="BE282" s="192"/>
      <c r="BF282" s="192"/>
      <c r="BG282" s="559" t="str">
        <f t="shared" ref="BG282:BG322" ca="1" si="109">IF(BA282&lt;&gt;"",IF(MID(_xlfn.FORMULATEXT(BA282),SEARCH("[",_xlfn.FORMULATEXT(BA282))+1,SEARCH("]",_xlfn.FORMULATEXT(BA282))-(SEARCH("[",_xlfn.FORMULATEXT(BA282))+1))="-1","",1),"")</f>
        <v/>
      </c>
      <c r="BH282" s="560" t="str">
        <f t="shared" ref="BH282:BH322" ca="1" si="110">IF(BB282&lt;&gt;"",IF(MID(_xlfn.FORMULATEXT(BB282),SEARCH("[",_xlfn.FORMULATEXT(BB282))+1,SEARCH("]",_xlfn.FORMULATEXT(BB282))-(SEARCH("[",_xlfn.FORMULATEXT(BB282))+1))="-1","",1),"")</f>
        <v/>
      </c>
      <c r="BI282" s="560" t="str">
        <f t="shared" ref="BI282:BI322" ca="1" si="111">IF(BC282&lt;&gt;"",IF(MID(_xlfn.FORMULATEXT(BC282),SEARCH("[",_xlfn.FORMULATEXT(BC282))+1,SEARCH("]",_xlfn.FORMULATEXT(BC282))-(SEARCH("[",_xlfn.FORMULATEXT(BC282))+1))="-1","",1),"")</f>
        <v/>
      </c>
      <c r="BJ282" s="560" t="str">
        <f t="shared" ref="BJ282:BJ322" ca="1" si="112">IF(BD282&lt;&gt;"",IF(MID(_xlfn.FORMULATEXT(BD282),SEARCH("[",_xlfn.FORMULATEXT(BD282))+1,SEARCH("]",_xlfn.FORMULATEXT(BD282))-(SEARCH("[",_xlfn.FORMULATEXT(BD282))+1))="-1","",1),"")</f>
        <v/>
      </c>
      <c r="BK282" s="560" t="str">
        <f t="shared" ref="BK282:BK322" ca="1" si="113">IF(BE282&lt;&gt;"",IF(MID(_xlfn.FORMULATEXT(BE282),SEARCH("[",_xlfn.FORMULATEXT(BE282))+1,SEARCH("]",_xlfn.FORMULATEXT(BE282))-(SEARCH("[",_xlfn.FORMULATEXT(BE282))+1))="-1","",1),"")</f>
        <v/>
      </c>
      <c r="BL282" s="561" t="str">
        <f t="shared" ref="BL282:BL322" ca="1" si="114">IF(BF282&lt;&gt;"",IF(MID(_xlfn.FORMULATEXT(BF282),SEARCH("[",_xlfn.FORMULATEXT(BF282))+1,SEARCH("]",_xlfn.FORMULATEXT(BF282))-(SEARCH("[",_xlfn.FORMULATEXT(BF282))+1))="-1","",1),"")</f>
        <v/>
      </c>
      <c r="BM282" s="359"/>
      <c r="BN282" s="359"/>
      <c r="BO282" s="359"/>
      <c r="BP282" s="192"/>
      <c r="BQ282" s="192"/>
      <c r="BR282" s="465"/>
      <c r="BS282" s="465"/>
      <c r="BT282" s="465"/>
      <c r="BU282" s="465"/>
      <c r="BV282" s="465"/>
      <c r="BW282" s="465"/>
      <c r="BX282" s="465"/>
      <c r="BY282" s="465"/>
      <c r="BZ282" s="465"/>
      <c r="CA282" s="465"/>
      <c r="CB282" s="465"/>
      <c r="CC282" s="465"/>
      <c r="CD282" s="465"/>
      <c r="CE282" s="465"/>
      <c r="CF282" s="465"/>
      <c r="CG282" s="465"/>
      <c r="CH282" s="465"/>
      <c r="CI282" s="226"/>
      <c r="CJ282" s="226"/>
      <c r="CK282" s="226"/>
      <c r="CL282" s="226"/>
      <c r="CM282" s="226"/>
      <c r="CN282" s="226"/>
      <c r="CO282" s="226"/>
      <c r="CP282" s="226"/>
      <c r="CQ282" s="226"/>
      <c r="CR282" s="226"/>
      <c r="CS282" s="244"/>
      <c r="CT282" s="244"/>
      <c r="CU282" s="244"/>
      <c r="CV282" s="1528"/>
      <c r="CW282" s="1529"/>
      <c r="CX282" s="1560"/>
      <c r="CY282" s="1560"/>
      <c r="CZ282" s="1560"/>
      <c r="DA282" s="1560"/>
      <c r="DB282" s="1560"/>
      <c r="DC282" s="1560"/>
      <c r="DD282" s="1991"/>
      <c r="DE282" s="1992"/>
      <c r="DF282" s="1992"/>
      <c r="DG282" s="1993"/>
      <c r="DH282" s="1564"/>
      <c r="DI282" s="1564"/>
      <c r="DJ282" s="1564"/>
      <c r="DK282" s="1564"/>
      <c r="DL282" s="1564"/>
      <c r="DM282" s="1564"/>
      <c r="DN282" s="1564"/>
      <c r="DO282" s="1564"/>
      <c r="DP282" s="1564"/>
      <c r="DQ282" s="1564"/>
      <c r="DR282" s="1584"/>
    </row>
    <row r="283" spans="1:122" s="80" customFormat="1" ht="15" customHeight="1">
      <c r="A283" s="1760" t="str">
        <f>$BA283&amp;"."&amp;$BB283&amp;"."&amp;$BC283&amp;"."</f>
        <v>5.3.3.</v>
      </c>
      <c r="B283" s="1761"/>
      <c r="C283" s="1761"/>
      <c r="D283" s="1761"/>
      <c r="E283" s="685" t="s">
        <v>468</v>
      </c>
      <c r="F283" s="685"/>
      <c r="G283" s="676"/>
      <c r="H283" s="676"/>
      <c r="I283" s="676"/>
      <c r="J283" s="676"/>
      <c r="K283" s="676"/>
      <c r="L283" s="676"/>
      <c r="M283" s="685"/>
      <c r="N283" s="685"/>
      <c r="O283" s="685"/>
      <c r="P283" s="685"/>
      <c r="Q283" s="685"/>
      <c r="R283" s="685"/>
      <c r="S283" s="685"/>
      <c r="T283" s="685"/>
      <c r="U283" s="685"/>
      <c r="V283" s="685"/>
      <c r="W283" s="685"/>
      <c r="X283" s="685"/>
      <c r="Y283" s="685"/>
      <c r="Z283" s="685"/>
      <c r="AA283" s="685"/>
      <c r="AB283" s="685"/>
      <c r="AC283" s="685"/>
      <c r="AD283" s="685"/>
      <c r="AE283" s="685"/>
      <c r="AF283" s="685"/>
      <c r="AG283" s="685"/>
      <c r="AH283" s="685"/>
      <c r="AI283" s="685"/>
      <c r="AJ283" s="685"/>
      <c r="AK283" s="685"/>
      <c r="AL283" s="685"/>
      <c r="AM283" s="685"/>
      <c r="AN283" s="685"/>
      <c r="AO283" s="685"/>
      <c r="AP283" s="685"/>
      <c r="AQ283" s="685"/>
      <c r="AR283" s="685"/>
      <c r="AS283" s="685"/>
      <c r="AT283" s="685"/>
      <c r="AU283" s="685"/>
      <c r="AV283" s="685"/>
      <c r="AW283" s="685"/>
      <c r="AX283" s="685"/>
      <c r="AY283" s="854"/>
      <c r="AZ283" s="92"/>
      <c r="BA283" s="683">
        <f t="shared" si="104"/>
        <v>5</v>
      </c>
      <c r="BB283" s="683">
        <f t="shared" si="107"/>
        <v>3</v>
      </c>
      <c r="BC283" s="678">
        <f>BC282+1</f>
        <v>3</v>
      </c>
      <c r="BD283" s="1098"/>
      <c r="BE283" s="1098"/>
      <c r="BF283" s="1098"/>
      <c r="BG283" s="559" t="str">
        <f t="shared" ca="1" si="109"/>
        <v/>
      </c>
      <c r="BH283" s="560" t="str">
        <f t="shared" ca="1" si="110"/>
        <v/>
      </c>
      <c r="BI283" s="560" t="str">
        <f t="shared" ca="1" si="111"/>
        <v/>
      </c>
      <c r="BJ283" s="560" t="str">
        <f t="shared" ca="1" si="112"/>
        <v/>
      </c>
      <c r="BK283" s="560" t="str">
        <f t="shared" ca="1" si="113"/>
        <v/>
      </c>
      <c r="BL283" s="561" t="str">
        <f t="shared" ca="1" si="114"/>
        <v/>
      </c>
      <c r="BM283" s="379"/>
      <c r="BN283" s="379"/>
      <c r="BO283" s="379"/>
      <c r="BP283" s="192"/>
      <c r="BQ283" s="192"/>
      <c r="BR283" s="465"/>
      <c r="BS283" s="465"/>
      <c r="BT283" s="465"/>
      <c r="BU283" s="465"/>
      <c r="BV283" s="465"/>
      <c r="BW283" s="465"/>
      <c r="BX283" s="465"/>
      <c r="BY283" s="465"/>
      <c r="BZ283" s="465"/>
      <c r="CA283" s="465"/>
      <c r="CB283" s="465"/>
      <c r="CC283" s="465"/>
      <c r="CD283" s="465"/>
      <c r="CE283" s="465"/>
      <c r="CF283" s="465"/>
      <c r="CG283" s="465"/>
      <c r="CH283" s="465"/>
      <c r="CI283" s="226"/>
      <c r="CJ283" s="226"/>
      <c r="CK283" s="226"/>
      <c r="CL283" s="226"/>
      <c r="CM283" s="226"/>
      <c r="CN283" s="226"/>
      <c r="CO283" s="226"/>
      <c r="CP283" s="465"/>
      <c r="CQ283" s="226"/>
      <c r="CR283" s="226"/>
      <c r="CS283" s="244"/>
      <c r="CT283" s="244"/>
      <c r="CU283" s="244"/>
      <c r="CV283" s="1528"/>
      <c r="CW283" s="1529"/>
      <c r="CX283" s="1560"/>
      <c r="CY283" s="1560"/>
      <c r="CZ283" s="1560"/>
      <c r="DA283" s="1560"/>
      <c r="DB283" s="1560"/>
      <c r="DC283" s="1560"/>
      <c r="DD283" s="1991"/>
      <c r="DE283" s="1992"/>
      <c r="DF283" s="1992"/>
      <c r="DG283" s="1993"/>
      <c r="DH283" s="1564"/>
      <c r="DI283" s="1564"/>
      <c r="DJ283" s="1564"/>
      <c r="DK283" s="1564"/>
      <c r="DL283" s="1564"/>
      <c r="DM283" s="1564"/>
      <c r="DN283" s="1564"/>
      <c r="DO283" s="1564"/>
      <c r="DP283" s="1564"/>
      <c r="DQ283" s="1564"/>
      <c r="DR283" s="1584"/>
    </row>
    <row r="284" spans="1:122" s="80" customFormat="1" ht="15" customHeight="1">
      <c r="A284" s="1297"/>
      <c r="B284" s="263"/>
      <c r="C284" s="263"/>
      <c r="D284" s="263"/>
      <c r="E284" s="263" t="s">
        <v>1755</v>
      </c>
      <c r="F284" s="263"/>
      <c r="G284" s="263"/>
      <c r="H284" s="263"/>
      <c r="I284" s="263"/>
      <c r="J284" s="263"/>
      <c r="K284" s="263"/>
      <c r="L284" s="263"/>
      <c r="M284" s="263"/>
      <c r="N284" s="263"/>
      <c r="O284" s="263"/>
      <c r="P284" s="263"/>
      <c r="Q284" s="263"/>
      <c r="R284" s="263"/>
      <c r="S284" s="263"/>
      <c r="T284" s="377"/>
      <c r="U284" s="377"/>
      <c r="V284" s="377"/>
      <c r="W284" s="377"/>
      <c r="X284" s="377"/>
      <c r="Y284" s="377"/>
      <c r="Z284" s="377"/>
      <c r="AA284" s="263"/>
      <c r="AB284" s="263"/>
      <c r="AC284" s="263"/>
      <c r="AD284" s="263"/>
      <c r="AE284" s="263"/>
      <c r="AF284" s="377"/>
      <c r="AG284" s="263"/>
      <c r="AH284" s="263"/>
      <c r="AI284" s="263"/>
      <c r="AJ284" s="263"/>
      <c r="AK284" s="263"/>
      <c r="AL284" s="263"/>
      <c r="AM284" s="263"/>
      <c r="AN284" s="263"/>
      <c r="AO284" s="263"/>
      <c r="AP284" s="263"/>
      <c r="AQ284" s="263"/>
      <c r="AR284" s="263"/>
      <c r="AS284" s="263"/>
      <c r="AT284" s="263"/>
      <c r="AU284" s="263"/>
      <c r="AV284" s="263"/>
      <c r="AW284" s="263"/>
      <c r="AX284" s="263"/>
      <c r="AY284" s="223"/>
      <c r="AZ284" s="465"/>
      <c r="BA284" s="192">
        <f t="shared" si="104"/>
        <v>5</v>
      </c>
      <c r="BB284" s="192">
        <f t="shared" si="107"/>
        <v>3</v>
      </c>
      <c r="BC284" s="192">
        <f>BC283</f>
        <v>3</v>
      </c>
      <c r="BD284" s="192"/>
      <c r="BE284" s="192"/>
      <c r="BF284" s="192"/>
      <c r="BG284" s="559" t="str">
        <f t="shared" ca="1" si="109"/>
        <v/>
      </c>
      <c r="BH284" s="560" t="str">
        <f t="shared" ca="1" si="110"/>
        <v/>
      </c>
      <c r="BI284" s="560" t="str">
        <f t="shared" ca="1" si="111"/>
        <v/>
      </c>
      <c r="BJ284" s="560" t="str">
        <f t="shared" ca="1" si="112"/>
        <v/>
      </c>
      <c r="BK284" s="560" t="str">
        <f t="shared" ca="1" si="113"/>
        <v/>
      </c>
      <c r="BL284" s="561" t="str">
        <f t="shared" ca="1" si="114"/>
        <v/>
      </c>
      <c r="BM284" s="359"/>
      <c r="BN284" s="359"/>
      <c r="BO284" s="359"/>
      <c r="BP284" s="192"/>
      <c r="BQ284" s="192"/>
      <c r="BR284" s="226"/>
      <c r="BS284" s="226"/>
      <c r="BT284" s="226"/>
      <c r="BU284" s="226"/>
      <c r="BV284" s="226"/>
      <c r="BW284" s="226"/>
      <c r="BX284" s="226"/>
      <c r="BY284" s="226"/>
      <c r="BZ284" s="226"/>
      <c r="CA284" s="226"/>
      <c r="CB284" s="226"/>
      <c r="CC284" s="226"/>
      <c r="CD284" s="226"/>
      <c r="CE284" s="226"/>
      <c r="CF284" s="226"/>
      <c r="CG284" s="226"/>
      <c r="CH284" s="226"/>
      <c r="CI284" s="465"/>
      <c r="CJ284" s="465"/>
      <c r="CK284" s="465"/>
      <c r="CL284" s="226"/>
      <c r="CM284" s="226"/>
      <c r="CN284" s="226"/>
      <c r="CO284" s="226"/>
      <c r="CP284" s="226"/>
      <c r="CQ284" s="226"/>
      <c r="CR284" s="226"/>
      <c r="CS284" s="244"/>
      <c r="CT284" s="244"/>
      <c r="CU284" s="244"/>
      <c r="CV284" s="1528"/>
      <c r="CW284" s="1529"/>
      <c r="CX284" s="1560"/>
      <c r="CY284" s="1560"/>
      <c r="CZ284" s="1560"/>
      <c r="DA284" s="1560"/>
      <c r="DB284" s="1560"/>
      <c r="DC284" s="1560"/>
      <c r="DD284" s="1991"/>
      <c r="DE284" s="1992"/>
      <c r="DF284" s="1992"/>
      <c r="DG284" s="1993"/>
      <c r="DH284" s="1564"/>
      <c r="DI284" s="1564"/>
      <c r="DJ284" s="1564"/>
      <c r="DK284" s="1564"/>
      <c r="DL284" s="1564"/>
      <c r="DM284" s="1564"/>
      <c r="DN284" s="1564"/>
      <c r="DO284" s="1564"/>
      <c r="DP284" s="1564"/>
      <c r="DQ284" s="1564"/>
      <c r="DR284" s="1584"/>
    </row>
    <row r="285" spans="1:122" s="80" customFormat="1" ht="15" customHeight="1">
      <c r="A285" s="1760" t="str">
        <f>$BA285&amp;"."&amp;$BB285&amp;"."&amp;$BC285&amp;"."</f>
        <v>5.3.4.</v>
      </c>
      <c r="B285" s="1761"/>
      <c r="C285" s="1761"/>
      <c r="D285" s="1761"/>
      <c r="E285" s="685" t="s">
        <v>1756</v>
      </c>
      <c r="F285" s="685"/>
      <c r="G285" s="676"/>
      <c r="H285" s="676"/>
      <c r="I285" s="676"/>
      <c r="J285" s="676"/>
      <c r="K285" s="676"/>
      <c r="L285" s="676"/>
      <c r="M285" s="685"/>
      <c r="N285" s="685"/>
      <c r="O285" s="685"/>
      <c r="P285" s="685"/>
      <c r="Q285" s="685"/>
      <c r="R285" s="685"/>
      <c r="S285" s="685"/>
      <c r="T285" s="685"/>
      <c r="U285" s="685"/>
      <c r="V285" s="685"/>
      <c r="W285" s="685"/>
      <c r="X285" s="685"/>
      <c r="Y285" s="685"/>
      <c r="Z285" s="685"/>
      <c r="AA285" s="685"/>
      <c r="AB285" s="685"/>
      <c r="AC285" s="685"/>
      <c r="AD285" s="685"/>
      <c r="AE285" s="685"/>
      <c r="AF285" s="685"/>
      <c r="AG285" s="685"/>
      <c r="AH285" s="685"/>
      <c r="AI285" s="685"/>
      <c r="AJ285" s="685"/>
      <c r="AK285" s="685"/>
      <c r="AL285" s="685"/>
      <c r="AM285" s="685"/>
      <c r="AN285" s="685"/>
      <c r="AO285" s="685"/>
      <c r="AP285" s="685"/>
      <c r="AQ285" s="685"/>
      <c r="AR285" s="685"/>
      <c r="AS285" s="685"/>
      <c r="AT285" s="685"/>
      <c r="AU285" s="685"/>
      <c r="AV285" s="685"/>
      <c r="AW285" s="685"/>
      <c r="AX285" s="685"/>
      <c r="AY285" s="854"/>
      <c r="AZ285" s="92"/>
      <c r="BA285" s="683">
        <f t="shared" si="104"/>
        <v>5</v>
      </c>
      <c r="BB285" s="683">
        <f t="shared" si="107"/>
        <v>3</v>
      </c>
      <c r="BC285" s="678">
        <f>BC284+1</f>
        <v>4</v>
      </c>
      <c r="BD285" s="1098"/>
      <c r="BE285" s="1098"/>
      <c r="BF285" s="1098"/>
      <c r="BG285" s="559" t="str">
        <f t="shared" ca="1" si="109"/>
        <v/>
      </c>
      <c r="BH285" s="560" t="str">
        <f t="shared" ca="1" si="110"/>
        <v/>
      </c>
      <c r="BI285" s="560" t="str">
        <f t="shared" ca="1" si="111"/>
        <v/>
      </c>
      <c r="BJ285" s="560" t="str">
        <f t="shared" ca="1" si="112"/>
        <v/>
      </c>
      <c r="BK285" s="560" t="str">
        <f t="shared" ca="1" si="113"/>
        <v/>
      </c>
      <c r="BL285" s="561" t="str">
        <f t="shared" ca="1" si="114"/>
        <v/>
      </c>
      <c r="BM285" s="192"/>
      <c r="BN285" s="192"/>
      <c r="BO285" s="192"/>
      <c r="BP285" s="192"/>
      <c r="BQ285" s="192"/>
      <c r="BR285" s="226"/>
      <c r="BS285" s="226"/>
      <c r="BT285" s="226"/>
      <c r="BU285" s="226"/>
      <c r="BV285" s="226"/>
      <c r="BW285" s="226"/>
      <c r="BX285" s="226"/>
      <c r="BY285" s="226"/>
      <c r="BZ285" s="226"/>
      <c r="CA285" s="226"/>
      <c r="CB285" s="226"/>
      <c r="CC285" s="226"/>
      <c r="CD285" s="226"/>
      <c r="CE285" s="226"/>
      <c r="CF285" s="226"/>
      <c r="CG285" s="226"/>
      <c r="CH285" s="226"/>
      <c r="CI285" s="465"/>
      <c r="CJ285" s="465"/>
      <c r="CK285" s="465"/>
      <c r="CL285" s="226"/>
      <c r="CM285" s="226"/>
      <c r="CN285" s="226"/>
      <c r="CO285" s="226"/>
      <c r="CP285" s="226"/>
      <c r="CQ285" s="226"/>
      <c r="CR285" s="226"/>
      <c r="CS285" s="244"/>
      <c r="CT285" s="244"/>
      <c r="CU285" s="244"/>
      <c r="CV285" s="1528"/>
      <c r="CW285" s="1529"/>
      <c r="CX285" s="1560"/>
      <c r="CY285" s="1560"/>
      <c r="CZ285" s="1560"/>
      <c r="DA285" s="1560"/>
      <c r="DB285" s="1560"/>
      <c r="DC285" s="1560"/>
      <c r="DD285" s="1991"/>
      <c r="DE285" s="1992"/>
      <c r="DF285" s="1992"/>
      <c r="DG285" s="1993"/>
      <c r="DH285" s="1564"/>
      <c r="DI285" s="1564"/>
      <c r="DJ285" s="1564"/>
      <c r="DK285" s="1564"/>
      <c r="DL285" s="1564"/>
      <c r="DM285" s="1564"/>
      <c r="DN285" s="1564"/>
      <c r="DO285" s="1564"/>
      <c r="DP285" s="1564"/>
      <c r="DQ285" s="1564"/>
      <c r="DR285" s="1584"/>
    </row>
    <row r="286" spans="1:122" s="80" customFormat="1" ht="15" customHeight="1">
      <c r="A286" s="1297"/>
      <c r="B286" s="263"/>
      <c r="C286" s="263"/>
      <c r="D286" s="263"/>
      <c r="E286" s="263" t="s">
        <v>1757</v>
      </c>
      <c r="F286" s="263"/>
      <c r="G286" s="263"/>
      <c r="H286" s="263"/>
      <c r="I286" s="263"/>
      <c r="J286" s="263"/>
      <c r="K286" s="263"/>
      <c r="L286" s="263"/>
      <c r="M286" s="263"/>
      <c r="N286" s="263"/>
      <c r="O286" s="263"/>
      <c r="P286" s="263"/>
      <c r="Q286" s="263"/>
      <c r="R286" s="263"/>
      <c r="S286" s="263"/>
      <c r="T286" s="377"/>
      <c r="U286" s="377"/>
      <c r="V286" s="377"/>
      <c r="W286" s="377"/>
      <c r="X286" s="377"/>
      <c r="Y286" s="377"/>
      <c r="Z286" s="377"/>
      <c r="AA286" s="263"/>
      <c r="AB286" s="263"/>
      <c r="AC286" s="263"/>
      <c r="AD286" s="263"/>
      <c r="AE286" s="263"/>
      <c r="AF286" s="377"/>
      <c r="AG286" s="263"/>
      <c r="AH286" s="263"/>
      <c r="AI286" s="263"/>
      <c r="AJ286" s="263"/>
      <c r="AK286" s="263"/>
      <c r="AL286" s="263"/>
      <c r="AM286" s="263"/>
      <c r="AN286" s="263"/>
      <c r="AO286" s="263"/>
      <c r="AP286" s="263"/>
      <c r="AQ286" s="263"/>
      <c r="AR286" s="263"/>
      <c r="AS286" s="263"/>
      <c r="AT286" s="263"/>
      <c r="AU286" s="263"/>
      <c r="AV286" s="263"/>
      <c r="AW286" s="263"/>
      <c r="AX286" s="263"/>
      <c r="AY286" s="223"/>
      <c r="AZ286" s="465"/>
      <c r="BA286" s="192">
        <f t="shared" si="104"/>
        <v>5</v>
      </c>
      <c r="BB286" s="192">
        <f t="shared" si="107"/>
        <v>3</v>
      </c>
      <c r="BC286" s="192">
        <f t="shared" ref="BC286:BC295" si="115">BC285</f>
        <v>4</v>
      </c>
      <c r="BD286" s="192"/>
      <c r="BE286" s="192"/>
      <c r="BF286" s="192"/>
      <c r="BG286" s="559" t="str">
        <f t="shared" ca="1" si="109"/>
        <v/>
      </c>
      <c r="BH286" s="560" t="str">
        <f t="shared" ca="1" si="110"/>
        <v/>
      </c>
      <c r="BI286" s="560" t="str">
        <f t="shared" ca="1" si="111"/>
        <v/>
      </c>
      <c r="BJ286" s="560" t="str">
        <f t="shared" ca="1" si="112"/>
        <v/>
      </c>
      <c r="BK286" s="560" t="str">
        <f t="shared" ca="1" si="113"/>
        <v/>
      </c>
      <c r="BL286" s="561" t="str">
        <f t="shared" ca="1" si="114"/>
        <v/>
      </c>
      <c r="BM286" s="192"/>
      <c r="BN286" s="192"/>
      <c r="BO286" s="192"/>
      <c r="BP286" s="192"/>
      <c r="BQ286" s="192"/>
      <c r="BR286" s="226"/>
      <c r="BS286" s="226"/>
      <c r="BT286" s="226"/>
      <c r="BU286" s="226"/>
      <c r="BV286" s="226"/>
      <c r="BW286" s="226"/>
      <c r="BX286" s="226"/>
      <c r="BY286" s="226"/>
      <c r="BZ286" s="226"/>
      <c r="CA286" s="226"/>
      <c r="CB286" s="226"/>
      <c r="CC286" s="226"/>
      <c r="CD286" s="226"/>
      <c r="CE286" s="226"/>
      <c r="CF286" s="226"/>
      <c r="CG286" s="226"/>
      <c r="CH286" s="226"/>
      <c r="CI286" s="465"/>
      <c r="CJ286" s="465"/>
      <c r="CK286" s="465"/>
      <c r="CL286" s="244"/>
      <c r="CM286" s="226"/>
      <c r="CN286" s="226"/>
      <c r="CO286" s="226"/>
      <c r="CP286" s="226"/>
      <c r="CQ286" s="226"/>
      <c r="CR286" s="226"/>
      <c r="CS286" s="244"/>
      <c r="CT286" s="244"/>
      <c r="CU286" s="244"/>
      <c r="CV286" s="1528"/>
      <c r="CW286" s="1529"/>
      <c r="CX286" s="1560"/>
      <c r="CY286" s="1560"/>
      <c r="CZ286" s="1560"/>
      <c r="DA286" s="1560"/>
      <c r="DB286" s="1560"/>
      <c r="DC286" s="1560"/>
      <c r="DD286" s="1991"/>
      <c r="DE286" s="1992"/>
      <c r="DF286" s="1992"/>
      <c r="DG286" s="1993"/>
      <c r="DH286" s="1564"/>
      <c r="DI286" s="1564"/>
      <c r="DJ286" s="1564"/>
      <c r="DK286" s="1564"/>
      <c r="DL286" s="1564"/>
      <c r="DM286" s="1564"/>
      <c r="DN286" s="1564"/>
      <c r="DO286" s="1564"/>
      <c r="DP286" s="1564"/>
      <c r="DQ286" s="1564"/>
      <c r="DR286" s="1584"/>
    </row>
    <row r="287" spans="1:122" s="80" customFormat="1" ht="15" customHeight="1">
      <c r="A287" s="1297"/>
      <c r="B287" s="263"/>
      <c r="C287" s="263"/>
      <c r="D287" s="377"/>
      <c r="E287" s="263"/>
      <c r="F287" s="224"/>
      <c r="G287" s="1361" t="s">
        <v>1738</v>
      </c>
      <c r="H287" s="1362"/>
      <c r="I287" s="1362"/>
      <c r="J287" s="1362"/>
      <c r="K287" s="1382"/>
      <c r="L287" s="1383" t="s">
        <v>1764</v>
      </c>
      <c r="M287" s="1151"/>
      <c r="N287" s="1151"/>
      <c r="O287" s="1151"/>
      <c r="P287" s="1151"/>
      <c r="Q287" s="1151"/>
      <c r="R287" s="1151"/>
      <c r="S287" s="1151"/>
      <c r="T287" s="1151"/>
      <c r="U287" s="1152"/>
      <c r="V287" s="224"/>
      <c r="W287" s="224"/>
      <c r="X287" s="224"/>
      <c r="Y287" s="224"/>
      <c r="Z287" s="224"/>
      <c r="AA287" s="263"/>
      <c r="AB287" s="263"/>
      <c r="AC287" s="263"/>
      <c r="AD287" s="263"/>
      <c r="AE287" s="263"/>
      <c r="AF287" s="263"/>
      <c r="AG287" s="263"/>
      <c r="AH287" s="263"/>
      <c r="AI287" s="263"/>
      <c r="AJ287" s="263"/>
      <c r="AK287" s="263"/>
      <c r="AL287" s="263"/>
      <c r="AM287" s="263"/>
      <c r="AN287" s="263"/>
      <c r="AO287" s="263"/>
      <c r="AP287" s="263"/>
      <c r="AQ287" s="263"/>
      <c r="AR287" s="263"/>
      <c r="AS287" s="263"/>
      <c r="AT287" s="263"/>
      <c r="AU287" s="263"/>
      <c r="AV287" s="263"/>
      <c r="AW287" s="263"/>
      <c r="AX287" s="263"/>
      <c r="AY287" s="223"/>
      <c r="AZ287" s="465"/>
      <c r="BA287" s="192">
        <f t="shared" si="104"/>
        <v>5</v>
      </c>
      <c r="BB287" s="192">
        <f t="shared" si="107"/>
        <v>3</v>
      </c>
      <c r="BC287" s="192">
        <f t="shared" si="115"/>
        <v>4</v>
      </c>
      <c r="BD287" s="192"/>
      <c r="BE287" s="192"/>
      <c r="BF287" s="192"/>
      <c r="BG287" s="559" t="str">
        <f t="shared" ca="1" si="109"/>
        <v/>
      </c>
      <c r="BH287" s="560" t="str">
        <f t="shared" ca="1" si="110"/>
        <v/>
      </c>
      <c r="BI287" s="560" t="str">
        <f t="shared" ca="1" si="111"/>
        <v/>
      </c>
      <c r="BJ287" s="560" t="str">
        <f t="shared" ca="1" si="112"/>
        <v/>
      </c>
      <c r="BK287" s="560" t="str">
        <f t="shared" ca="1" si="113"/>
        <v/>
      </c>
      <c r="BL287" s="561" t="str">
        <f t="shared" ca="1" si="114"/>
        <v/>
      </c>
      <c r="BM287" s="192"/>
      <c r="BN287" s="192"/>
      <c r="BO287" s="192"/>
      <c r="BP287" s="192"/>
      <c r="BQ287" s="192"/>
      <c r="BR287" s="226"/>
      <c r="BS287" s="226"/>
      <c r="BT287" s="226"/>
      <c r="BU287" s="226"/>
      <c r="BV287" s="226"/>
      <c r="BW287" s="226"/>
      <c r="BX287" s="226"/>
      <c r="BY287" s="226"/>
      <c r="BZ287" s="226"/>
      <c r="CA287" s="226"/>
      <c r="CB287" s="226"/>
      <c r="CC287" s="226"/>
      <c r="CD287" s="226"/>
      <c r="CE287" s="226"/>
      <c r="CF287" s="226"/>
      <c r="CG287" s="226"/>
      <c r="CH287" s="226"/>
      <c r="CI287" s="226"/>
      <c r="CJ287" s="226"/>
      <c r="CK287" s="226"/>
      <c r="CL287" s="465"/>
      <c r="CM287" s="226"/>
      <c r="CN287" s="226"/>
      <c r="CO287" s="226"/>
      <c r="CP287" s="226"/>
      <c r="CQ287" s="226"/>
      <c r="CR287" s="226"/>
      <c r="CS287" s="244"/>
      <c r="CT287" s="244"/>
      <c r="CU287" s="244"/>
      <c r="CV287" s="1528"/>
      <c r="CW287" s="1529"/>
      <c r="CX287" s="1560"/>
      <c r="CY287" s="1560"/>
      <c r="CZ287" s="1560"/>
      <c r="DA287" s="1560"/>
      <c r="DB287" s="1560"/>
      <c r="DC287" s="1560"/>
      <c r="DD287" s="1991"/>
      <c r="DE287" s="1992"/>
      <c r="DF287" s="1992"/>
      <c r="DG287" s="1993"/>
      <c r="DH287" s="1564"/>
      <c r="DI287" s="1564"/>
      <c r="DJ287" s="1564"/>
      <c r="DK287" s="1564"/>
      <c r="DL287" s="1564"/>
      <c r="DM287" s="1564"/>
      <c r="DN287" s="1564"/>
      <c r="DO287" s="1564"/>
      <c r="DP287" s="1564"/>
      <c r="DQ287" s="1564"/>
      <c r="DR287" s="1584"/>
    </row>
    <row r="288" spans="1:122" s="80" customFormat="1" ht="15" customHeight="1">
      <c r="A288" s="1297"/>
      <c r="B288" s="263"/>
      <c r="C288" s="263"/>
      <c r="D288" s="377"/>
      <c r="E288" s="263"/>
      <c r="F288" s="224"/>
      <c r="G288" s="1142" t="s">
        <v>1761</v>
      </c>
      <c r="H288" s="1143"/>
      <c r="I288" s="1143"/>
      <c r="J288" s="1143"/>
      <c r="K288" s="1144"/>
      <c r="L288" s="1145" t="s">
        <v>1758</v>
      </c>
      <c r="M288" s="1143"/>
      <c r="N288" s="1143"/>
      <c r="O288" s="1143"/>
      <c r="P288" s="1143"/>
      <c r="Q288" s="1143"/>
      <c r="R288" s="1143"/>
      <c r="S288" s="1143"/>
      <c r="T288" s="1143"/>
      <c r="U288" s="1146"/>
      <c r="V288" s="224"/>
      <c r="W288" s="224"/>
      <c r="X288" s="224"/>
      <c r="Y288" s="224"/>
      <c r="Z288" s="224"/>
      <c r="AA288" s="263"/>
      <c r="AB288" s="263"/>
      <c r="AC288" s="263"/>
      <c r="AD288" s="263"/>
      <c r="AE288" s="263"/>
      <c r="AF288" s="263"/>
      <c r="AG288" s="377"/>
      <c r="AH288" s="263"/>
      <c r="AI288" s="263"/>
      <c r="AJ288" s="263"/>
      <c r="AK288" s="263"/>
      <c r="AL288" s="263"/>
      <c r="AM288" s="263"/>
      <c r="AN288" s="263"/>
      <c r="AO288" s="263"/>
      <c r="AP288" s="263"/>
      <c r="AQ288" s="263"/>
      <c r="AR288" s="263"/>
      <c r="AS288" s="263"/>
      <c r="AT288" s="263"/>
      <c r="AU288" s="263"/>
      <c r="AV288" s="263"/>
      <c r="AW288" s="263"/>
      <c r="AX288" s="263"/>
      <c r="AY288" s="223"/>
      <c r="AZ288" s="465"/>
      <c r="BA288" s="192">
        <f t="shared" si="104"/>
        <v>5</v>
      </c>
      <c r="BB288" s="192">
        <f t="shared" si="107"/>
        <v>3</v>
      </c>
      <c r="BC288" s="192">
        <f t="shared" si="115"/>
        <v>4</v>
      </c>
      <c r="BD288" s="192"/>
      <c r="BE288" s="192"/>
      <c r="BF288" s="192"/>
      <c r="BG288" s="559" t="str">
        <f t="shared" ca="1" si="109"/>
        <v/>
      </c>
      <c r="BH288" s="560" t="str">
        <f t="shared" ca="1" si="110"/>
        <v/>
      </c>
      <c r="BI288" s="560" t="str">
        <f t="shared" ca="1" si="111"/>
        <v/>
      </c>
      <c r="BJ288" s="560" t="str">
        <f t="shared" ca="1" si="112"/>
        <v/>
      </c>
      <c r="BK288" s="560" t="str">
        <f t="shared" ca="1" si="113"/>
        <v/>
      </c>
      <c r="BL288" s="561" t="str">
        <f t="shared" ca="1" si="114"/>
        <v/>
      </c>
      <c r="BM288" s="192"/>
      <c r="BN288" s="192"/>
      <c r="BO288" s="192"/>
      <c r="BP288" s="192"/>
      <c r="BQ288" s="192"/>
      <c r="BR288" s="226"/>
      <c r="BS288" s="226"/>
      <c r="BT288" s="226"/>
      <c r="BU288" s="226"/>
      <c r="BV288" s="226"/>
      <c r="BW288" s="226"/>
      <c r="BX288" s="226"/>
      <c r="BY288" s="226"/>
      <c r="BZ288" s="226"/>
      <c r="CA288" s="226"/>
      <c r="CB288" s="226"/>
      <c r="CC288" s="226"/>
      <c r="CD288" s="226"/>
      <c r="CE288" s="226"/>
      <c r="CF288" s="226"/>
      <c r="CG288" s="226"/>
      <c r="CH288" s="226"/>
      <c r="CI288" s="226"/>
      <c r="CJ288" s="226"/>
      <c r="CK288" s="226"/>
      <c r="CL288" s="465"/>
      <c r="CM288" s="226"/>
      <c r="CN288" s="226"/>
      <c r="CO288" s="226"/>
      <c r="CP288" s="226"/>
      <c r="CQ288" s="226"/>
      <c r="CR288" s="226"/>
      <c r="CS288" s="244"/>
      <c r="CT288" s="244"/>
      <c r="CU288" s="244"/>
      <c r="CV288" s="1528"/>
      <c r="CW288" s="1529"/>
      <c r="CX288" s="1560"/>
      <c r="CY288" s="1560"/>
      <c r="CZ288" s="1560"/>
      <c r="DA288" s="1560"/>
      <c r="DB288" s="1560"/>
      <c r="DC288" s="1560"/>
      <c r="DD288" s="1991"/>
      <c r="DE288" s="1992"/>
      <c r="DF288" s="1992"/>
      <c r="DG288" s="1993"/>
      <c r="DH288" s="1564"/>
      <c r="DI288" s="1564"/>
      <c r="DJ288" s="1564"/>
      <c r="DK288" s="1564"/>
      <c r="DL288" s="1564"/>
      <c r="DM288" s="1564"/>
      <c r="DN288" s="1564"/>
      <c r="DO288" s="1564"/>
      <c r="DP288" s="1564"/>
      <c r="DQ288" s="1564"/>
      <c r="DR288" s="1584"/>
    </row>
    <row r="289" spans="1:122" s="80" customFormat="1" ht="15" customHeight="1">
      <c r="A289" s="1297"/>
      <c r="B289" s="263"/>
      <c r="C289" s="263"/>
      <c r="D289" s="377"/>
      <c r="E289" s="263"/>
      <c r="F289" s="224"/>
      <c r="G289" s="1134" t="s">
        <v>1762</v>
      </c>
      <c r="H289" s="1132"/>
      <c r="I289" s="1132"/>
      <c r="J289" s="1132"/>
      <c r="K289" s="1133"/>
      <c r="L289" s="1131" t="s">
        <v>1759</v>
      </c>
      <c r="M289" s="1132"/>
      <c r="N289" s="1132"/>
      <c r="O289" s="1132"/>
      <c r="P289" s="1132"/>
      <c r="Q289" s="1132"/>
      <c r="R289" s="1132"/>
      <c r="S289" s="1132"/>
      <c r="T289" s="1132"/>
      <c r="U289" s="1135"/>
      <c r="V289" s="224"/>
      <c r="W289" s="224"/>
      <c r="X289" s="224"/>
      <c r="Y289" s="224"/>
      <c r="Z289" s="224"/>
      <c r="AA289" s="263"/>
      <c r="AB289" s="263"/>
      <c r="AC289" s="263"/>
      <c r="AD289" s="263"/>
      <c r="AE289" s="263"/>
      <c r="AF289" s="263"/>
      <c r="AG289" s="377"/>
      <c r="AH289" s="263"/>
      <c r="AI289" s="263"/>
      <c r="AJ289" s="263"/>
      <c r="AK289" s="263"/>
      <c r="AL289" s="263"/>
      <c r="AM289" s="263"/>
      <c r="AN289" s="263"/>
      <c r="AO289" s="263"/>
      <c r="AP289" s="263"/>
      <c r="AQ289" s="263"/>
      <c r="AR289" s="263"/>
      <c r="AS289" s="263"/>
      <c r="AT289" s="263"/>
      <c r="AU289" s="263"/>
      <c r="AV289" s="263"/>
      <c r="AW289" s="263"/>
      <c r="AX289" s="263"/>
      <c r="AY289" s="223"/>
      <c r="AZ289" s="465"/>
      <c r="BA289" s="192">
        <f t="shared" si="104"/>
        <v>5</v>
      </c>
      <c r="BB289" s="192">
        <f t="shared" si="107"/>
        <v>3</v>
      </c>
      <c r="BC289" s="192">
        <f t="shared" si="115"/>
        <v>4</v>
      </c>
      <c r="BD289" s="192"/>
      <c r="BE289" s="192"/>
      <c r="BF289" s="192"/>
      <c r="BG289" s="559" t="str">
        <f t="shared" ca="1" si="109"/>
        <v/>
      </c>
      <c r="BH289" s="560" t="str">
        <f t="shared" ca="1" si="110"/>
        <v/>
      </c>
      <c r="BI289" s="560" t="str">
        <f t="shared" ca="1" si="111"/>
        <v/>
      </c>
      <c r="BJ289" s="560" t="str">
        <f t="shared" ca="1" si="112"/>
        <v/>
      </c>
      <c r="BK289" s="560" t="str">
        <f t="shared" ca="1" si="113"/>
        <v/>
      </c>
      <c r="BL289" s="561" t="str">
        <f t="shared" ca="1" si="114"/>
        <v/>
      </c>
      <c r="BM289" s="192"/>
      <c r="BN289" s="192"/>
      <c r="BO289" s="192"/>
      <c r="BP289" s="192"/>
      <c r="BQ289" s="192"/>
      <c r="BR289" s="226"/>
      <c r="BS289" s="226"/>
      <c r="BT289" s="226"/>
      <c r="BU289" s="226"/>
      <c r="BV289" s="226"/>
      <c r="BW289" s="226"/>
      <c r="BX289" s="226"/>
      <c r="BY289" s="226"/>
      <c r="BZ289" s="226"/>
      <c r="CA289" s="226"/>
      <c r="CB289" s="226"/>
      <c r="CC289" s="226"/>
      <c r="CD289" s="226"/>
      <c r="CE289" s="226"/>
      <c r="CF289" s="226"/>
      <c r="CG289" s="226"/>
      <c r="CH289" s="226"/>
      <c r="CI289" s="226"/>
      <c r="CJ289" s="226"/>
      <c r="CK289" s="226"/>
      <c r="CL289" s="226"/>
      <c r="CM289" s="226"/>
      <c r="CN289" s="226"/>
      <c r="CO289" s="226"/>
      <c r="CP289" s="226"/>
      <c r="CQ289" s="226"/>
      <c r="CR289" s="226"/>
      <c r="CS289" s="244"/>
      <c r="CT289" s="244"/>
      <c r="CU289" s="244"/>
      <c r="CV289" s="1528"/>
      <c r="CW289" s="1529"/>
      <c r="CX289" s="1560"/>
      <c r="CY289" s="1560"/>
      <c r="CZ289" s="1560"/>
      <c r="DA289" s="1560"/>
      <c r="DB289" s="1560"/>
      <c r="DC289" s="1560"/>
      <c r="DD289" s="1991"/>
      <c r="DE289" s="1992"/>
      <c r="DF289" s="1992"/>
      <c r="DG289" s="1993"/>
      <c r="DH289" s="1564"/>
      <c r="DI289" s="1564"/>
      <c r="DJ289" s="1564"/>
      <c r="DK289" s="1564"/>
      <c r="DL289" s="1564"/>
      <c r="DM289" s="1564"/>
      <c r="DN289" s="1564"/>
      <c r="DO289" s="1564"/>
      <c r="DP289" s="1564"/>
      <c r="DQ289" s="1564"/>
      <c r="DR289" s="1584"/>
    </row>
    <row r="290" spans="1:122" s="80" customFormat="1" ht="15" customHeight="1">
      <c r="A290" s="1297"/>
      <c r="B290" s="263"/>
      <c r="C290" s="263"/>
      <c r="D290" s="377"/>
      <c r="E290" s="377"/>
      <c r="F290" s="377"/>
      <c r="G290" s="1136" t="s">
        <v>1763</v>
      </c>
      <c r="H290" s="1137"/>
      <c r="I290" s="1137"/>
      <c r="J290" s="1137"/>
      <c r="K290" s="1138"/>
      <c r="L290" s="1140" t="s">
        <v>1760</v>
      </c>
      <c r="M290" s="1137"/>
      <c r="N290" s="1137"/>
      <c r="O290" s="1137"/>
      <c r="P290" s="1137"/>
      <c r="Q290" s="1137"/>
      <c r="R290" s="1137"/>
      <c r="S290" s="1137"/>
      <c r="T290" s="1137"/>
      <c r="U290" s="1141"/>
      <c r="V290" s="224"/>
      <c r="W290" s="224"/>
      <c r="X290" s="224"/>
      <c r="Y290" s="224"/>
      <c r="Z290" s="224"/>
      <c r="AA290" s="263"/>
      <c r="AB290" s="263"/>
      <c r="AC290" s="263"/>
      <c r="AD290" s="263"/>
      <c r="AE290" s="263"/>
      <c r="AF290" s="263"/>
      <c r="AG290" s="263"/>
      <c r="AH290" s="263"/>
      <c r="AI290" s="263"/>
      <c r="AJ290" s="263"/>
      <c r="AK290" s="263"/>
      <c r="AL290" s="263"/>
      <c r="AM290" s="263"/>
      <c r="AN290" s="263"/>
      <c r="AO290" s="263"/>
      <c r="AP290" s="263"/>
      <c r="AQ290" s="263"/>
      <c r="AR290" s="263"/>
      <c r="AS290" s="263"/>
      <c r="AT290" s="263"/>
      <c r="AU290" s="263"/>
      <c r="AV290" s="263"/>
      <c r="AW290" s="263"/>
      <c r="AX290" s="263"/>
      <c r="AY290" s="223"/>
      <c r="AZ290" s="465"/>
      <c r="BA290" s="192">
        <f t="shared" si="104"/>
        <v>5</v>
      </c>
      <c r="BB290" s="192">
        <f t="shared" si="107"/>
        <v>3</v>
      </c>
      <c r="BC290" s="192">
        <f t="shared" si="115"/>
        <v>4</v>
      </c>
      <c r="BD290" s="192"/>
      <c r="BE290" s="192"/>
      <c r="BF290" s="192"/>
      <c r="BG290" s="559" t="str">
        <f t="shared" ca="1" si="109"/>
        <v/>
      </c>
      <c r="BH290" s="560" t="str">
        <f t="shared" ca="1" si="110"/>
        <v/>
      </c>
      <c r="BI290" s="560" t="str">
        <f t="shared" ca="1" si="111"/>
        <v/>
      </c>
      <c r="BJ290" s="560" t="str">
        <f t="shared" ca="1" si="112"/>
        <v/>
      </c>
      <c r="BK290" s="560" t="str">
        <f t="shared" ca="1" si="113"/>
        <v/>
      </c>
      <c r="BL290" s="561" t="str">
        <f t="shared" ca="1" si="114"/>
        <v/>
      </c>
      <c r="BM290" s="192"/>
      <c r="BN290" s="192"/>
      <c r="BO290" s="192"/>
      <c r="BP290" s="192"/>
      <c r="BQ290" s="192"/>
      <c r="BR290" s="226"/>
      <c r="BS290" s="226"/>
      <c r="BT290" s="226"/>
      <c r="BU290" s="226"/>
      <c r="BV290" s="226"/>
      <c r="BW290" s="226"/>
      <c r="BX290" s="226"/>
      <c r="BY290" s="226"/>
      <c r="BZ290" s="226"/>
      <c r="CA290" s="226"/>
      <c r="CB290" s="226"/>
      <c r="CC290" s="226"/>
      <c r="CD290" s="226"/>
      <c r="CE290" s="226"/>
      <c r="CF290" s="226"/>
      <c r="CG290" s="226"/>
      <c r="CH290" s="226"/>
      <c r="CI290" s="226"/>
      <c r="CJ290" s="226"/>
      <c r="CK290" s="226"/>
      <c r="CL290" s="226"/>
      <c r="CM290" s="226"/>
      <c r="CN290" s="226"/>
      <c r="CO290" s="226"/>
      <c r="CP290" s="226"/>
      <c r="CQ290" s="465"/>
      <c r="CR290" s="465"/>
      <c r="CS290" s="244"/>
      <c r="CT290" s="244"/>
      <c r="CU290" s="244"/>
      <c r="CV290" s="1528"/>
      <c r="CW290" s="1529"/>
      <c r="CX290" s="1560"/>
      <c r="CY290" s="1560"/>
      <c r="CZ290" s="1560"/>
      <c r="DA290" s="1560"/>
      <c r="DB290" s="1560"/>
      <c r="DC290" s="1560"/>
      <c r="DD290" s="1991"/>
      <c r="DE290" s="1992"/>
      <c r="DF290" s="1992"/>
      <c r="DG290" s="1993"/>
      <c r="DH290" s="1564"/>
      <c r="DI290" s="1564"/>
      <c r="DJ290" s="1564"/>
      <c r="DK290" s="1564"/>
      <c r="DL290" s="1564"/>
      <c r="DM290" s="1564"/>
      <c r="DN290" s="1564"/>
      <c r="DO290" s="1564"/>
      <c r="DP290" s="1564"/>
      <c r="DQ290" s="1564"/>
      <c r="DR290" s="1584"/>
    </row>
    <row r="291" spans="1:122" s="80" customFormat="1" ht="15" customHeight="1">
      <c r="A291" s="1297"/>
      <c r="B291" s="263"/>
      <c r="C291" s="263"/>
      <c r="D291" s="377"/>
      <c r="E291" s="377" t="s">
        <v>1765</v>
      </c>
      <c r="F291" s="377"/>
      <c r="G291" s="377"/>
      <c r="H291" s="377"/>
      <c r="I291" s="377"/>
      <c r="J291" s="377"/>
      <c r="K291" s="377"/>
      <c r="L291" s="377"/>
      <c r="M291" s="377"/>
      <c r="N291" s="377"/>
      <c r="O291" s="377"/>
      <c r="P291" s="377"/>
      <c r="Q291" s="377"/>
      <c r="R291" s="377"/>
      <c r="S291" s="377"/>
      <c r="T291" s="263"/>
      <c r="U291" s="263"/>
      <c r="V291" s="263"/>
      <c r="W291" s="263"/>
      <c r="X291" s="263"/>
      <c r="Y291" s="263"/>
      <c r="Z291" s="263"/>
      <c r="AA291" s="263"/>
      <c r="AB291" s="263"/>
      <c r="AC291" s="263"/>
      <c r="AD291" s="263"/>
      <c r="AE291" s="263"/>
      <c r="AF291" s="263"/>
      <c r="AG291" s="263"/>
      <c r="AH291" s="263"/>
      <c r="AI291" s="263"/>
      <c r="AJ291" s="263"/>
      <c r="AK291" s="263"/>
      <c r="AL291" s="263"/>
      <c r="AM291" s="263"/>
      <c r="AN291" s="263"/>
      <c r="AO291" s="263"/>
      <c r="AP291" s="263"/>
      <c r="AQ291" s="263"/>
      <c r="AR291" s="263"/>
      <c r="AS291" s="263"/>
      <c r="AT291" s="263"/>
      <c r="AU291" s="263"/>
      <c r="AV291" s="263"/>
      <c r="AW291" s="263"/>
      <c r="AX291" s="263"/>
      <c r="AY291" s="223"/>
      <c r="AZ291" s="465"/>
      <c r="BA291" s="192">
        <f t="shared" si="104"/>
        <v>5</v>
      </c>
      <c r="BB291" s="192">
        <f t="shared" si="107"/>
        <v>3</v>
      </c>
      <c r="BC291" s="192">
        <f t="shared" si="115"/>
        <v>4</v>
      </c>
      <c r="BD291" s="192"/>
      <c r="BE291" s="192"/>
      <c r="BF291" s="192"/>
      <c r="BG291" s="559" t="str">
        <f t="shared" ca="1" si="109"/>
        <v/>
      </c>
      <c r="BH291" s="560" t="str">
        <f t="shared" ca="1" si="110"/>
        <v/>
      </c>
      <c r="BI291" s="560" t="str">
        <f t="shared" ca="1" si="111"/>
        <v/>
      </c>
      <c r="BJ291" s="560" t="str">
        <f t="shared" ca="1" si="112"/>
        <v/>
      </c>
      <c r="BK291" s="560" t="str">
        <f t="shared" ca="1" si="113"/>
        <v/>
      </c>
      <c r="BL291" s="561" t="str">
        <f t="shared" ca="1" si="114"/>
        <v/>
      </c>
      <c r="BM291" s="192"/>
      <c r="BN291" s="192"/>
      <c r="BO291" s="192"/>
      <c r="BP291" s="192"/>
      <c r="BQ291" s="192"/>
      <c r="BR291" s="226"/>
      <c r="BS291" s="226"/>
      <c r="BT291" s="226"/>
      <c r="BU291" s="226"/>
      <c r="BV291" s="226"/>
      <c r="BW291" s="226"/>
      <c r="BX291" s="226"/>
      <c r="BY291" s="226"/>
      <c r="BZ291" s="226"/>
      <c r="CA291" s="226"/>
      <c r="CB291" s="226"/>
      <c r="CC291" s="226"/>
      <c r="CD291" s="226"/>
      <c r="CE291" s="226"/>
      <c r="CF291" s="226"/>
      <c r="CG291" s="226"/>
      <c r="CH291" s="226"/>
      <c r="CI291" s="226"/>
      <c r="CJ291" s="226"/>
      <c r="CK291" s="226"/>
      <c r="CL291" s="226"/>
      <c r="CM291" s="226"/>
      <c r="CN291" s="226"/>
      <c r="CO291" s="226"/>
      <c r="CP291" s="226"/>
      <c r="CQ291" s="465"/>
      <c r="CR291" s="465"/>
      <c r="CS291" s="244"/>
      <c r="CT291" s="244"/>
      <c r="CU291" s="244"/>
      <c r="CV291" s="1528"/>
      <c r="CW291" s="1529"/>
      <c r="CX291" s="1560"/>
      <c r="CY291" s="1560"/>
      <c r="CZ291" s="1560"/>
      <c r="DA291" s="1560"/>
      <c r="DB291" s="1560"/>
      <c r="DC291" s="1560"/>
      <c r="DD291" s="1991"/>
      <c r="DE291" s="1992"/>
      <c r="DF291" s="1992"/>
      <c r="DG291" s="1993"/>
      <c r="DH291" s="1564"/>
      <c r="DI291" s="1564"/>
      <c r="DJ291" s="1564"/>
      <c r="DK291" s="1564"/>
      <c r="DL291" s="1564"/>
      <c r="DM291" s="1564"/>
      <c r="DN291" s="1564"/>
      <c r="DO291" s="1564"/>
      <c r="DP291" s="1564"/>
      <c r="DQ291" s="1564"/>
      <c r="DR291" s="1584"/>
    </row>
    <row r="292" spans="1:122" s="80" customFormat="1" ht="15" customHeight="1">
      <c r="A292" s="1297"/>
      <c r="B292" s="263"/>
      <c r="C292" s="263"/>
      <c r="D292" s="377"/>
      <c r="E292" s="377"/>
      <c r="F292" s="377" t="s">
        <v>1766</v>
      </c>
      <c r="G292" s="377"/>
      <c r="H292" s="377"/>
      <c r="I292" s="377"/>
      <c r="J292" s="377"/>
      <c r="K292" s="377"/>
      <c r="L292" s="377"/>
      <c r="M292" s="377"/>
      <c r="N292" s="377"/>
      <c r="O292" s="377"/>
      <c r="P292" s="377"/>
      <c r="Q292" s="377"/>
      <c r="R292" s="377"/>
      <c r="S292" s="377"/>
      <c r="T292" s="263"/>
      <c r="U292" s="263"/>
      <c r="V292" s="263"/>
      <c r="W292" s="263"/>
      <c r="X292" s="263"/>
      <c r="Y292" s="263"/>
      <c r="Z292" s="263"/>
      <c r="AA292" s="263"/>
      <c r="AB292" s="263"/>
      <c r="AC292" s="263"/>
      <c r="AD292" s="263"/>
      <c r="AE292" s="263"/>
      <c r="AF292" s="263"/>
      <c r="AG292" s="263"/>
      <c r="AH292" s="263"/>
      <c r="AI292" s="263"/>
      <c r="AJ292" s="263"/>
      <c r="AK292" s="263"/>
      <c r="AL292" s="263"/>
      <c r="AM292" s="263"/>
      <c r="AN292" s="263"/>
      <c r="AO292" s="263"/>
      <c r="AP292" s="263"/>
      <c r="AQ292" s="263"/>
      <c r="AR292" s="263"/>
      <c r="AS292" s="263"/>
      <c r="AT292" s="263"/>
      <c r="AU292" s="263"/>
      <c r="AV292" s="263"/>
      <c r="AW292" s="263"/>
      <c r="AX292" s="263"/>
      <c r="AY292" s="223"/>
      <c r="AZ292" s="465"/>
      <c r="BA292" s="192">
        <f t="shared" si="104"/>
        <v>5</v>
      </c>
      <c r="BB292" s="192">
        <f t="shared" si="107"/>
        <v>3</v>
      </c>
      <c r="BC292" s="192">
        <f t="shared" si="115"/>
        <v>4</v>
      </c>
      <c r="BD292" s="192"/>
      <c r="BE292" s="192"/>
      <c r="BF292" s="192"/>
      <c r="BG292" s="559" t="str">
        <f t="shared" ca="1" si="109"/>
        <v/>
      </c>
      <c r="BH292" s="560" t="str">
        <f t="shared" ca="1" si="110"/>
        <v/>
      </c>
      <c r="BI292" s="560" t="str">
        <f t="shared" ca="1" si="111"/>
        <v/>
      </c>
      <c r="BJ292" s="560" t="str">
        <f t="shared" ca="1" si="112"/>
        <v/>
      </c>
      <c r="BK292" s="560" t="str">
        <f t="shared" ca="1" si="113"/>
        <v/>
      </c>
      <c r="BL292" s="561" t="str">
        <f t="shared" ca="1" si="114"/>
        <v/>
      </c>
      <c r="BM292" s="192"/>
      <c r="BN292" s="192"/>
      <c r="BO292" s="192"/>
      <c r="BP292" s="192"/>
      <c r="BQ292" s="192"/>
      <c r="BR292" s="226"/>
      <c r="BS292" s="226"/>
      <c r="BT292" s="226"/>
      <c r="BU292" s="226"/>
      <c r="BV292" s="226"/>
      <c r="BW292" s="226"/>
      <c r="BX292" s="226"/>
      <c r="BY292" s="226"/>
      <c r="BZ292" s="226"/>
      <c r="CA292" s="226"/>
      <c r="CB292" s="226"/>
      <c r="CC292" s="226"/>
      <c r="CD292" s="226"/>
      <c r="CE292" s="226"/>
      <c r="CF292" s="226"/>
      <c r="CG292" s="226"/>
      <c r="CH292" s="226"/>
      <c r="CI292" s="226"/>
      <c r="CJ292" s="226"/>
      <c r="CK292" s="226"/>
      <c r="CL292" s="226"/>
      <c r="CM292" s="226"/>
      <c r="CN292" s="226"/>
      <c r="CO292" s="226"/>
      <c r="CP292" s="226"/>
      <c r="CQ292" s="465"/>
      <c r="CR292" s="465"/>
      <c r="CS292" s="244"/>
      <c r="CT292" s="244"/>
      <c r="CU292" s="244"/>
      <c r="CV292" s="1528"/>
      <c r="CW292" s="1529"/>
      <c r="CX292" s="1560"/>
      <c r="CY292" s="1560"/>
      <c r="CZ292" s="1560"/>
      <c r="DA292" s="1560"/>
      <c r="DB292" s="1560"/>
      <c r="DC292" s="1560"/>
      <c r="DD292" s="1991"/>
      <c r="DE292" s="1992"/>
      <c r="DF292" s="1992"/>
      <c r="DG292" s="1993"/>
      <c r="DH292" s="1564"/>
      <c r="DI292" s="1564"/>
      <c r="DJ292" s="1564"/>
      <c r="DK292" s="1564"/>
      <c r="DL292" s="1564"/>
      <c r="DM292" s="1564"/>
      <c r="DN292" s="1564"/>
      <c r="DO292" s="1564"/>
      <c r="DP292" s="1564"/>
      <c r="DQ292" s="1564"/>
      <c r="DR292" s="1584"/>
    </row>
    <row r="293" spans="1:122" s="80" customFormat="1" ht="15" customHeight="1">
      <c r="A293" s="1297"/>
      <c r="B293" s="263"/>
      <c r="C293" s="263"/>
      <c r="D293" s="377"/>
      <c r="E293" s="377" t="s">
        <v>1767</v>
      </c>
      <c r="F293" s="377"/>
      <c r="G293" s="377"/>
      <c r="H293" s="377"/>
      <c r="I293" s="377"/>
      <c r="J293" s="377"/>
      <c r="K293" s="377"/>
      <c r="L293" s="377"/>
      <c r="M293" s="377"/>
      <c r="N293" s="377"/>
      <c r="O293" s="377"/>
      <c r="P293" s="377"/>
      <c r="Q293" s="377"/>
      <c r="R293" s="377"/>
      <c r="S293" s="377"/>
      <c r="T293" s="263"/>
      <c r="U293" s="263"/>
      <c r="V293" s="263"/>
      <c r="W293" s="263"/>
      <c r="X293" s="263"/>
      <c r="Y293" s="263"/>
      <c r="Z293" s="263"/>
      <c r="AA293" s="263"/>
      <c r="AB293" s="263"/>
      <c r="AC293" s="263"/>
      <c r="AD293" s="263"/>
      <c r="AE293" s="263"/>
      <c r="AF293" s="263"/>
      <c r="AG293" s="263"/>
      <c r="AH293" s="263"/>
      <c r="AI293" s="263"/>
      <c r="AJ293" s="263"/>
      <c r="AK293" s="263"/>
      <c r="AL293" s="263"/>
      <c r="AM293" s="263"/>
      <c r="AN293" s="263"/>
      <c r="AO293" s="263"/>
      <c r="AP293" s="263"/>
      <c r="AQ293" s="263"/>
      <c r="AR293" s="263"/>
      <c r="AS293" s="263"/>
      <c r="AT293" s="263"/>
      <c r="AU293" s="263"/>
      <c r="AV293" s="263"/>
      <c r="AW293" s="263"/>
      <c r="AX293" s="263"/>
      <c r="AY293" s="223"/>
      <c r="AZ293" s="465"/>
      <c r="BA293" s="192">
        <f t="shared" si="104"/>
        <v>5</v>
      </c>
      <c r="BB293" s="192">
        <f t="shared" si="107"/>
        <v>3</v>
      </c>
      <c r="BC293" s="192">
        <f t="shared" si="115"/>
        <v>4</v>
      </c>
      <c r="BD293" s="192"/>
      <c r="BE293" s="192"/>
      <c r="BF293" s="192"/>
      <c r="BG293" s="559" t="str">
        <f t="shared" ca="1" si="109"/>
        <v/>
      </c>
      <c r="BH293" s="560" t="str">
        <f t="shared" ca="1" si="110"/>
        <v/>
      </c>
      <c r="BI293" s="560" t="str">
        <f t="shared" ca="1" si="111"/>
        <v/>
      </c>
      <c r="BJ293" s="560" t="str">
        <f t="shared" ca="1" si="112"/>
        <v/>
      </c>
      <c r="BK293" s="560" t="str">
        <f t="shared" ca="1" si="113"/>
        <v/>
      </c>
      <c r="BL293" s="561" t="str">
        <f t="shared" ca="1" si="114"/>
        <v/>
      </c>
      <c r="BM293" s="192"/>
      <c r="BN293" s="192"/>
      <c r="BO293" s="192"/>
      <c r="BP293" s="192"/>
      <c r="BQ293" s="192"/>
      <c r="BR293" s="226"/>
      <c r="BS293" s="226"/>
      <c r="BT293" s="226"/>
      <c r="BU293" s="226"/>
      <c r="BV293" s="226"/>
      <c r="BW293" s="226"/>
      <c r="BX293" s="226"/>
      <c r="BY293" s="226"/>
      <c r="BZ293" s="226"/>
      <c r="CA293" s="226"/>
      <c r="CB293" s="226"/>
      <c r="CC293" s="226"/>
      <c r="CD293" s="226"/>
      <c r="CE293" s="226"/>
      <c r="CF293" s="226"/>
      <c r="CG293" s="226"/>
      <c r="CH293" s="226"/>
      <c r="CI293" s="226"/>
      <c r="CJ293" s="226"/>
      <c r="CK293" s="226"/>
      <c r="CL293" s="226"/>
      <c r="CM293" s="226"/>
      <c r="CN293" s="226"/>
      <c r="CO293" s="226"/>
      <c r="CP293" s="226"/>
      <c r="CQ293" s="226"/>
      <c r="CR293" s="226"/>
      <c r="CS293" s="244"/>
      <c r="CT293" s="244"/>
      <c r="CU293" s="244"/>
      <c r="CV293" s="1528"/>
      <c r="CW293" s="1529"/>
      <c r="CX293" s="1560"/>
      <c r="CY293" s="1560"/>
      <c r="CZ293" s="1560"/>
      <c r="DA293" s="1560"/>
      <c r="DB293" s="1560"/>
      <c r="DC293" s="1560"/>
      <c r="DD293" s="1991"/>
      <c r="DE293" s="1992"/>
      <c r="DF293" s="1992"/>
      <c r="DG293" s="1993"/>
      <c r="DH293" s="1564"/>
      <c r="DI293" s="1564"/>
      <c r="DJ293" s="1564"/>
      <c r="DK293" s="1564"/>
      <c r="DL293" s="1564"/>
      <c r="DM293" s="1564"/>
      <c r="DN293" s="1564"/>
      <c r="DO293" s="1564"/>
      <c r="DP293" s="1564"/>
      <c r="DQ293" s="1564"/>
      <c r="DR293" s="1584"/>
    </row>
    <row r="294" spans="1:122" s="80" customFormat="1" ht="15" customHeight="1">
      <c r="A294" s="1297"/>
      <c r="B294" s="263"/>
      <c r="C294" s="263"/>
      <c r="D294" s="377"/>
      <c r="E294" s="263" t="s">
        <v>1768</v>
      </c>
      <c r="F294" s="263"/>
      <c r="G294" s="263"/>
      <c r="H294" s="263"/>
      <c r="I294" s="263"/>
      <c r="J294" s="263"/>
      <c r="K294" s="263"/>
      <c r="L294" s="263"/>
      <c r="M294" s="263"/>
      <c r="N294" s="263"/>
      <c r="O294" s="263"/>
      <c r="P294" s="377"/>
      <c r="Q294" s="263"/>
      <c r="R294" s="263"/>
      <c r="S294" s="263"/>
      <c r="T294" s="263"/>
      <c r="U294" s="263"/>
      <c r="V294" s="263"/>
      <c r="W294" s="263"/>
      <c r="X294" s="263"/>
      <c r="Y294" s="263"/>
      <c r="Z294" s="263"/>
      <c r="AA294" s="263"/>
      <c r="AB294" s="263"/>
      <c r="AC294" s="263"/>
      <c r="AD294" s="263"/>
      <c r="AE294" s="263"/>
      <c r="AF294" s="263"/>
      <c r="AG294" s="263"/>
      <c r="AH294" s="263"/>
      <c r="AI294" s="263"/>
      <c r="AJ294" s="263"/>
      <c r="AK294" s="263"/>
      <c r="AL294" s="263"/>
      <c r="AM294" s="263"/>
      <c r="AN294" s="263"/>
      <c r="AO294" s="263"/>
      <c r="AP294" s="263"/>
      <c r="AQ294" s="263"/>
      <c r="AR294" s="263"/>
      <c r="AS294" s="263"/>
      <c r="AT294" s="263"/>
      <c r="AU294" s="263"/>
      <c r="AV294" s="263"/>
      <c r="AW294" s="263"/>
      <c r="AX294" s="263"/>
      <c r="AY294" s="223"/>
      <c r="AZ294" s="465"/>
      <c r="BA294" s="192">
        <f t="shared" si="104"/>
        <v>5</v>
      </c>
      <c r="BB294" s="192">
        <f t="shared" si="107"/>
        <v>3</v>
      </c>
      <c r="BC294" s="192">
        <f t="shared" si="115"/>
        <v>4</v>
      </c>
      <c r="BD294" s="192"/>
      <c r="BE294" s="192"/>
      <c r="BF294" s="192"/>
      <c r="BG294" s="559" t="str">
        <f t="shared" ca="1" si="109"/>
        <v/>
      </c>
      <c r="BH294" s="560" t="str">
        <f t="shared" ca="1" si="110"/>
        <v/>
      </c>
      <c r="BI294" s="560" t="str">
        <f t="shared" ca="1" si="111"/>
        <v/>
      </c>
      <c r="BJ294" s="560" t="str">
        <f t="shared" ca="1" si="112"/>
        <v/>
      </c>
      <c r="BK294" s="560" t="str">
        <f t="shared" ca="1" si="113"/>
        <v/>
      </c>
      <c r="BL294" s="561" t="str">
        <f t="shared" ca="1" si="114"/>
        <v/>
      </c>
      <c r="BM294" s="192"/>
      <c r="BN294" s="192"/>
      <c r="BO294" s="192"/>
      <c r="BP294" s="192"/>
      <c r="BQ294" s="192"/>
      <c r="BR294" s="226"/>
      <c r="BS294" s="226"/>
      <c r="BT294" s="226"/>
      <c r="BU294" s="226"/>
      <c r="BV294" s="226"/>
      <c r="BW294" s="226"/>
      <c r="BX294" s="226"/>
      <c r="BY294" s="226"/>
      <c r="BZ294" s="226"/>
      <c r="CA294" s="226"/>
      <c r="CB294" s="226"/>
      <c r="CC294" s="226"/>
      <c r="CD294" s="226"/>
      <c r="CE294" s="226"/>
      <c r="CF294" s="226"/>
      <c r="CG294" s="226"/>
      <c r="CH294" s="226"/>
      <c r="CI294" s="226"/>
      <c r="CJ294" s="226"/>
      <c r="CK294" s="226"/>
      <c r="CL294" s="226"/>
      <c r="CM294" s="226"/>
      <c r="CN294" s="226"/>
      <c r="CO294" s="226"/>
      <c r="CP294" s="226"/>
      <c r="CQ294" s="465"/>
      <c r="CR294" s="465"/>
      <c r="CS294" s="244"/>
      <c r="CT294" s="244"/>
      <c r="CU294" s="244"/>
      <c r="CV294" s="1528"/>
      <c r="CW294" s="1529"/>
      <c r="CX294" s="1560"/>
      <c r="CY294" s="1560"/>
      <c r="CZ294" s="1560"/>
      <c r="DA294" s="1560"/>
      <c r="DB294" s="1560"/>
      <c r="DC294" s="1560"/>
      <c r="DD294" s="1991"/>
      <c r="DE294" s="1992"/>
      <c r="DF294" s="1992"/>
      <c r="DG294" s="1993"/>
      <c r="DH294" s="1564"/>
      <c r="DI294" s="1564"/>
      <c r="DJ294" s="1564"/>
      <c r="DK294" s="1564"/>
      <c r="DL294" s="1564"/>
      <c r="DM294" s="1564"/>
      <c r="DN294" s="1564"/>
      <c r="DO294" s="1564"/>
      <c r="DP294" s="1564"/>
      <c r="DQ294" s="1564"/>
      <c r="DR294" s="1584"/>
    </row>
    <row r="295" spans="1:122" s="80" customFormat="1" ht="15" customHeight="1">
      <c r="A295" s="1297"/>
      <c r="B295" s="263"/>
      <c r="C295" s="263"/>
      <c r="D295" s="377"/>
      <c r="E295" s="263" t="s">
        <v>1769</v>
      </c>
      <c r="F295" s="263"/>
      <c r="G295" s="263"/>
      <c r="H295" s="263"/>
      <c r="I295" s="263"/>
      <c r="J295" s="263"/>
      <c r="K295" s="263"/>
      <c r="L295" s="263"/>
      <c r="M295" s="263"/>
      <c r="N295" s="263"/>
      <c r="O295" s="263"/>
      <c r="P295" s="377"/>
      <c r="Q295" s="263"/>
      <c r="R295" s="263"/>
      <c r="S295" s="263"/>
      <c r="T295" s="263"/>
      <c r="U295" s="263"/>
      <c r="V295" s="263"/>
      <c r="W295" s="263"/>
      <c r="X295" s="263"/>
      <c r="Y295" s="263"/>
      <c r="Z295" s="263"/>
      <c r="AA295" s="263"/>
      <c r="AB295" s="263"/>
      <c r="AC295" s="263"/>
      <c r="AD295" s="263"/>
      <c r="AE295" s="263"/>
      <c r="AF295" s="263"/>
      <c r="AG295" s="377"/>
      <c r="AH295" s="263"/>
      <c r="AI295" s="263"/>
      <c r="AJ295" s="263"/>
      <c r="AK295" s="263"/>
      <c r="AL295" s="263"/>
      <c r="AM295" s="263"/>
      <c r="AN295" s="263"/>
      <c r="AO295" s="263"/>
      <c r="AP295" s="263"/>
      <c r="AQ295" s="263"/>
      <c r="AR295" s="263"/>
      <c r="AS295" s="263"/>
      <c r="AT295" s="263"/>
      <c r="AU295" s="263"/>
      <c r="AV295" s="263"/>
      <c r="AW295" s="263"/>
      <c r="AX295" s="263"/>
      <c r="AY295" s="223"/>
      <c r="AZ295" s="465"/>
      <c r="BA295" s="192">
        <f t="shared" si="104"/>
        <v>5</v>
      </c>
      <c r="BB295" s="192">
        <f t="shared" si="107"/>
        <v>3</v>
      </c>
      <c r="BC295" s="192">
        <f t="shared" si="115"/>
        <v>4</v>
      </c>
      <c r="BD295" s="192"/>
      <c r="BE295" s="192"/>
      <c r="BF295" s="192"/>
      <c r="BG295" s="559" t="str">
        <f t="shared" ca="1" si="109"/>
        <v/>
      </c>
      <c r="BH295" s="560" t="str">
        <f t="shared" ca="1" si="110"/>
        <v/>
      </c>
      <c r="BI295" s="560" t="str">
        <f t="shared" ca="1" si="111"/>
        <v/>
      </c>
      <c r="BJ295" s="560" t="str">
        <f t="shared" ca="1" si="112"/>
        <v/>
      </c>
      <c r="BK295" s="560" t="str">
        <f t="shared" ca="1" si="113"/>
        <v/>
      </c>
      <c r="BL295" s="561" t="str">
        <f t="shared" ca="1" si="114"/>
        <v/>
      </c>
      <c r="BM295" s="192"/>
      <c r="BN295" s="192"/>
      <c r="BO295" s="192"/>
      <c r="BP295" s="192"/>
      <c r="BQ295" s="192"/>
      <c r="BR295" s="226"/>
      <c r="BS295" s="226"/>
      <c r="BT295" s="226"/>
      <c r="BU295" s="226"/>
      <c r="BV295" s="226"/>
      <c r="BW295" s="226"/>
      <c r="BX295" s="226"/>
      <c r="BY295" s="226"/>
      <c r="BZ295" s="226"/>
      <c r="CA295" s="226"/>
      <c r="CB295" s="226"/>
      <c r="CC295" s="226"/>
      <c r="CD295" s="226"/>
      <c r="CE295" s="226"/>
      <c r="CF295" s="226"/>
      <c r="CG295" s="226"/>
      <c r="CH295" s="226"/>
      <c r="CI295" s="226"/>
      <c r="CJ295" s="226"/>
      <c r="CK295" s="226"/>
      <c r="CL295" s="226"/>
      <c r="CM295" s="226"/>
      <c r="CN295" s="226"/>
      <c r="CO295" s="465"/>
      <c r="CP295" s="226"/>
      <c r="CQ295" s="226"/>
      <c r="CR295" s="226"/>
      <c r="CS295" s="244"/>
      <c r="CT295" s="244"/>
      <c r="CU295" s="244"/>
      <c r="CV295" s="1528"/>
      <c r="CW295" s="1529"/>
      <c r="CX295" s="1560"/>
      <c r="CY295" s="1560"/>
      <c r="CZ295" s="1560"/>
      <c r="DA295" s="1560"/>
      <c r="DB295" s="1560"/>
      <c r="DC295" s="1560"/>
      <c r="DD295" s="1991"/>
      <c r="DE295" s="1992"/>
      <c r="DF295" s="1992"/>
      <c r="DG295" s="1993"/>
      <c r="DH295" s="1564"/>
      <c r="DI295" s="1564"/>
      <c r="DJ295" s="1564"/>
      <c r="DK295" s="1564"/>
      <c r="DL295" s="1564"/>
      <c r="DM295" s="1564"/>
      <c r="DN295" s="1564"/>
      <c r="DO295" s="1564"/>
      <c r="DP295" s="1564"/>
      <c r="DQ295" s="1564"/>
      <c r="DR295" s="1584"/>
    </row>
    <row r="296" spans="1:122" s="80" customFormat="1" ht="15" customHeight="1">
      <c r="A296" s="1770" t="str">
        <f>BA296&amp;"."</f>
        <v>6.</v>
      </c>
      <c r="B296" s="1771"/>
      <c r="C296" s="225" t="s">
        <v>551</v>
      </c>
      <c r="D296" s="225"/>
      <c r="E296" s="225"/>
      <c r="F296" s="225"/>
      <c r="G296" s="225"/>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3"/>
      <c r="AZ296" s="465"/>
      <c r="BA296" s="193">
        <f>BA295+1</f>
        <v>6</v>
      </c>
      <c r="BB296" s="192"/>
      <c r="BC296" s="192"/>
      <c r="BD296" s="192"/>
      <c r="BE296" s="192"/>
      <c r="BF296" s="192"/>
      <c r="BG296" s="559" t="str">
        <f t="shared" ca="1" si="109"/>
        <v/>
      </c>
      <c r="BH296" s="560" t="str">
        <f t="shared" ca="1" si="110"/>
        <v/>
      </c>
      <c r="BI296" s="560" t="str">
        <f t="shared" ca="1" si="111"/>
        <v/>
      </c>
      <c r="BJ296" s="560" t="str">
        <f t="shared" ca="1" si="112"/>
        <v/>
      </c>
      <c r="BK296" s="560" t="str">
        <f t="shared" ca="1" si="113"/>
        <v/>
      </c>
      <c r="BL296" s="561" t="str">
        <f t="shared" ca="1" si="114"/>
        <v/>
      </c>
      <c r="BM296" s="192"/>
      <c r="BN296" s="192"/>
      <c r="BO296" s="192"/>
      <c r="BP296" s="192"/>
      <c r="BQ296" s="192"/>
      <c r="BR296" s="226"/>
      <c r="BS296" s="226"/>
      <c r="BT296" s="226"/>
      <c r="BU296" s="226"/>
      <c r="BV296" s="226"/>
      <c r="BW296" s="226"/>
      <c r="BX296" s="226"/>
      <c r="BY296" s="226"/>
      <c r="BZ296" s="226"/>
      <c r="CA296" s="226"/>
      <c r="CB296" s="226"/>
      <c r="CC296" s="226"/>
      <c r="CD296" s="226"/>
      <c r="CE296" s="226"/>
      <c r="CF296" s="226"/>
      <c r="CG296" s="226"/>
      <c r="CH296" s="226"/>
      <c r="CI296" s="226"/>
      <c r="CJ296" s="226"/>
      <c r="CK296" s="226"/>
      <c r="CL296" s="226"/>
      <c r="CM296" s="465"/>
      <c r="CN296" s="465"/>
      <c r="CO296" s="465"/>
      <c r="CP296" s="226"/>
      <c r="CQ296" s="226"/>
      <c r="CR296" s="226"/>
      <c r="CS296" s="244"/>
      <c r="CT296" s="244"/>
      <c r="CU296" s="244"/>
      <c r="CV296" s="1528" t="s">
        <v>2291</v>
      </c>
      <c r="CW296" s="1529"/>
      <c r="CX296" s="1560"/>
      <c r="CY296" s="1560"/>
      <c r="CZ296" s="1560"/>
      <c r="DA296" s="1560"/>
      <c r="DB296" s="1560"/>
      <c r="DC296" s="1560"/>
      <c r="DD296" s="2054">
        <v>44644</v>
      </c>
      <c r="DE296" s="2055"/>
      <c r="DF296" s="2055"/>
      <c r="DG296" s="2056"/>
      <c r="DH296" s="1564"/>
      <c r="DI296" s="1564"/>
      <c r="DJ296" s="1564"/>
      <c r="DK296" s="1564"/>
      <c r="DL296" s="1564"/>
      <c r="DM296" s="1564"/>
      <c r="DN296" s="1564"/>
      <c r="DO296" s="1564"/>
      <c r="DP296" s="1564"/>
      <c r="DQ296" s="1564"/>
      <c r="DR296" s="1584"/>
    </row>
    <row r="297" spans="1:122" s="80" customFormat="1" ht="15" customHeight="1">
      <c r="A297" s="1760" t="str">
        <f>$BA297&amp;"."&amp;$BB297&amp;"."</f>
        <v>6.1.</v>
      </c>
      <c r="B297" s="1761"/>
      <c r="C297" s="1761"/>
      <c r="D297" s="225" t="s">
        <v>1773</v>
      </c>
      <c r="E297" s="377"/>
      <c r="F297" s="377"/>
      <c r="G297" s="377"/>
      <c r="H297" s="377"/>
      <c r="I297" s="377"/>
      <c r="J297" s="377"/>
      <c r="K297" s="377"/>
      <c r="L297" s="377"/>
      <c r="M297" s="377"/>
      <c r="N297" s="377"/>
      <c r="O297" s="377"/>
      <c r="P297" s="377"/>
      <c r="Q297" s="377"/>
      <c r="R297" s="377"/>
      <c r="S297" s="377"/>
      <c r="T297" s="377"/>
      <c r="U297" s="377"/>
      <c r="V297" s="377"/>
      <c r="W297" s="377"/>
      <c r="X297" s="377"/>
      <c r="Y297" s="377"/>
      <c r="Z297" s="377"/>
      <c r="AA297" s="377"/>
      <c r="AB297" s="377"/>
      <c r="AC297" s="263"/>
      <c r="AD297" s="263"/>
      <c r="AE297" s="263"/>
      <c r="AF297" s="377"/>
      <c r="AG297" s="263"/>
      <c r="AH297" s="263"/>
      <c r="AI297" s="263"/>
      <c r="AJ297" s="263"/>
      <c r="AK297" s="263"/>
      <c r="AL297" s="263"/>
      <c r="AM297" s="263"/>
      <c r="AN297" s="263"/>
      <c r="AO297" s="263"/>
      <c r="AP297" s="263"/>
      <c r="AQ297" s="263"/>
      <c r="AR297" s="263"/>
      <c r="AS297" s="263"/>
      <c r="AT297" s="263"/>
      <c r="AU297" s="263"/>
      <c r="AV297" s="263"/>
      <c r="AW297" s="263"/>
      <c r="AX297" s="263"/>
      <c r="AY297" s="223"/>
      <c r="AZ297" s="465"/>
      <c r="BA297" s="192">
        <f t="shared" ref="BA297:BA302" si="116">BA296</f>
        <v>6</v>
      </c>
      <c r="BB297" s="193">
        <f>BB296+1</f>
        <v>1</v>
      </c>
      <c r="BC297" s="1098"/>
      <c r="BD297" s="1098"/>
      <c r="BE297" s="1098"/>
      <c r="BF297" s="1098"/>
      <c r="BG297" s="559" t="str">
        <f t="shared" ca="1" si="109"/>
        <v/>
      </c>
      <c r="BH297" s="560" t="str">
        <f t="shared" ca="1" si="110"/>
        <v/>
      </c>
      <c r="BI297" s="560" t="str">
        <f t="shared" ca="1" si="111"/>
        <v/>
      </c>
      <c r="BJ297" s="560" t="str">
        <f t="shared" ca="1" si="112"/>
        <v/>
      </c>
      <c r="BK297" s="560" t="str">
        <f t="shared" ca="1" si="113"/>
        <v/>
      </c>
      <c r="BL297" s="561" t="str">
        <f t="shared" ca="1" si="114"/>
        <v/>
      </c>
      <c r="BM297" s="192"/>
      <c r="BN297" s="192"/>
      <c r="BO297" s="192"/>
      <c r="BP297" s="192"/>
      <c r="BQ297" s="192"/>
      <c r="BR297" s="226"/>
      <c r="BS297" s="226"/>
      <c r="BT297" s="226"/>
      <c r="BU297" s="226"/>
      <c r="BV297" s="226"/>
      <c r="BW297" s="226"/>
      <c r="BX297" s="226"/>
      <c r="BY297" s="226"/>
      <c r="BZ297" s="226"/>
      <c r="CA297" s="226"/>
      <c r="CB297" s="226"/>
      <c r="CC297" s="226"/>
      <c r="CD297" s="226"/>
      <c r="CE297" s="226"/>
      <c r="CF297" s="226"/>
      <c r="CG297" s="226"/>
      <c r="CH297" s="226"/>
      <c r="CI297" s="226"/>
      <c r="CJ297" s="226"/>
      <c r="CK297" s="226"/>
      <c r="CL297" s="244"/>
      <c r="CM297" s="465"/>
      <c r="CN297" s="465"/>
      <c r="CO297" s="244"/>
      <c r="CP297" s="226"/>
      <c r="CQ297" s="226"/>
      <c r="CR297" s="226"/>
      <c r="CS297" s="244"/>
      <c r="CT297" s="244"/>
      <c r="CU297" s="244"/>
      <c r="CV297" s="1528"/>
      <c r="CW297" s="1529"/>
      <c r="CX297" s="1560"/>
      <c r="CY297" s="1560"/>
      <c r="CZ297" s="1560"/>
      <c r="DA297" s="1560"/>
      <c r="DB297" s="1560"/>
      <c r="DC297" s="1560"/>
      <c r="DD297" s="1991"/>
      <c r="DE297" s="1992"/>
      <c r="DF297" s="1992"/>
      <c r="DG297" s="1993"/>
      <c r="DH297" s="1564"/>
      <c r="DI297" s="1564"/>
      <c r="DJ297" s="1564"/>
      <c r="DK297" s="1564"/>
      <c r="DL297" s="1564"/>
      <c r="DM297" s="1564"/>
      <c r="DN297" s="1564"/>
      <c r="DO297" s="1564"/>
      <c r="DP297" s="1564"/>
      <c r="DQ297" s="1564"/>
      <c r="DR297" s="1584"/>
    </row>
    <row r="298" spans="1:122" s="80" customFormat="1" ht="15" customHeight="1">
      <c r="A298" s="1297"/>
      <c r="B298" s="263"/>
      <c r="C298" s="263"/>
      <c r="D298" s="377" t="s">
        <v>1781</v>
      </c>
      <c r="E298" s="377"/>
      <c r="F298" s="377"/>
      <c r="G298" s="377"/>
      <c r="H298" s="377"/>
      <c r="I298" s="377"/>
      <c r="J298" s="377"/>
      <c r="K298" s="377"/>
      <c r="L298" s="377"/>
      <c r="M298" s="377"/>
      <c r="N298" s="377"/>
      <c r="O298" s="377"/>
      <c r="P298" s="377"/>
      <c r="Q298" s="377"/>
      <c r="R298" s="377"/>
      <c r="S298" s="377"/>
      <c r="T298" s="377"/>
      <c r="U298" s="377"/>
      <c r="V298" s="377"/>
      <c r="W298" s="377"/>
      <c r="X298" s="377"/>
      <c r="Y298" s="263"/>
      <c r="Z298" s="263"/>
      <c r="AA298" s="263"/>
      <c r="AB298" s="263"/>
      <c r="AC298" s="263"/>
      <c r="AD298" s="263"/>
      <c r="AE298" s="263"/>
      <c r="AF298" s="263"/>
      <c r="AG298" s="263"/>
      <c r="AH298" s="263"/>
      <c r="AI298" s="263"/>
      <c r="AJ298" s="263"/>
      <c r="AK298" s="263"/>
      <c r="AL298" s="263"/>
      <c r="AM298" s="263"/>
      <c r="AN298" s="263"/>
      <c r="AO298" s="263"/>
      <c r="AP298" s="263"/>
      <c r="AQ298" s="263"/>
      <c r="AR298" s="263"/>
      <c r="AS298" s="263"/>
      <c r="AT298" s="263"/>
      <c r="AU298" s="263"/>
      <c r="AV298" s="263"/>
      <c r="AW298" s="263"/>
      <c r="AX298" s="263"/>
      <c r="AY298" s="223"/>
      <c r="AZ298" s="465"/>
      <c r="BA298" s="192">
        <f t="shared" si="116"/>
        <v>6</v>
      </c>
      <c r="BB298" s="192">
        <f>BB297</f>
        <v>1</v>
      </c>
      <c r="BC298" s="192"/>
      <c r="BD298" s="192"/>
      <c r="BE298" s="192"/>
      <c r="BF298" s="192"/>
      <c r="BG298" s="559" t="str">
        <f t="shared" ca="1" si="109"/>
        <v/>
      </c>
      <c r="BH298" s="560" t="str">
        <f t="shared" ca="1" si="110"/>
        <v/>
      </c>
      <c r="BI298" s="560" t="str">
        <f t="shared" ca="1" si="111"/>
        <v/>
      </c>
      <c r="BJ298" s="560" t="str">
        <f t="shared" ca="1" si="112"/>
        <v/>
      </c>
      <c r="BK298" s="560" t="str">
        <f t="shared" ca="1" si="113"/>
        <v/>
      </c>
      <c r="BL298" s="561" t="str">
        <f t="shared" ca="1" si="114"/>
        <v/>
      </c>
      <c r="BM298" s="192"/>
      <c r="BN298" s="192"/>
      <c r="BO298" s="192"/>
      <c r="BP298" s="192"/>
      <c r="BQ298" s="192"/>
      <c r="BR298" s="226"/>
      <c r="BS298" s="226"/>
      <c r="BT298" s="226"/>
      <c r="BU298" s="226"/>
      <c r="BV298" s="226"/>
      <c r="BW298" s="226"/>
      <c r="BX298" s="226"/>
      <c r="BY298" s="226"/>
      <c r="BZ298" s="226"/>
      <c r="CA298" s="226"/>
      <c r="CB298" s="226"/>
      <c r="CC298" s="226"/>
      <c r="CD298" s="226"/>
      <c r="CE298" s="226"/>
      <c r="CF298" s="226"/>
      <c r="CG298" s="226"/>
      <c r="CH298" s="226"/>
      <c r="CI298" s="226"/>
      <c r="CJ298" s="226"/>
      <c r="CK298" s="226"/>
      <c r="CL298" s="226"/>
      <c r="CM298" s="244"/>
      <c r="CN298" s="244"/>
      <c r="CO298" s="226"/>
      <c r="CP298" s="226"/>
      <c r="CQ298" s="226"/>
      <c r="CR298" s="226"/>
      <c r="CS298" s="244"/>
      <c r="CT298" s="244"/>
      <c r="CU298" s="244"/>
      <c r="CV298" s="1528"/>
      <c r="CW298" s="1529"/>
      <c r="CX298" s="1560"/>
      <c r="CY298" s="1560"/>
      <c r="CZ298" s="1560"/>
      <c r="DA298" s="1560"/>
      <c r="DB298" s="1560"/>
      <c r="DC298" s="1560"/>
      <c r="DD298" s="1991"/>
      <c r="DE298" s="1992"/>
      <c r="DF298" s="1992"/>
      <c r="DG298" s="1993"/>
      <c r="DH298" s="1564"/>
      <c r="DI298" s="1564"/>
      <c r="DJ298" s="1564"/>
      <c r="DK298" s="1564"/>
      <c r="DL298" s="1564"/>
      <c r="DM298" s="1564"/>
      <c r="DN298" s="1564"/>
      <c r="DO298" s="1564"/>
      <c r="DP298" s="1564"/>
      <c r="DQ298" s="1564"/>
      <c r="DR298" s="1584"/>
    </row>
    <row r="299" spans="1:122" s="80" customFormat="1" ht="15" customHeight="1">
      <c r="A299" s="1760" t="str">
        <f>$BA299&amp;"."&amp;$BB299&amp;"."</f>
        <v>6.2.</v>
      </c>
      <c r="B299" s="1761"/>
      <c r="C299" s="1761"/>
      <c r="D299" s="225" t="s">
        <v>1782</v>
      </c>
      <c r="E299" s="377"/>
      <c r="F299" s="377"/>
      <c r="G299" s="377"/>
      <c r="H299" s="377"/>
      <c r="I299" s="377"/>
      <c r="J299" s="377"/>
      <c r="K299" s="377"/>
      <c r="L299" s="377"/>
      <c r="M299" s="377"/>
      <c r="N299" s="377"/>
      <c r="O299" s="377"/>
      <c r="P299" s="377"/>
      <c r="Q299" s="377"/>
      <c r="R299" s="377"/>
      <c r="S299" s="377"/>
      <c r="T299" s="377"/>
      <c r="U299" s="377"/>
      <c r="V299" s="377"/>
      <c r="W299" s="377"/>
      <c r="X299" s="377"/>
      <c r="Y299" s="377"/>
      <c r="Z299" s="377"/>
      <c r="AA299" s="377"/>
      <c r="AB299" s="377"/>
      <c r="AC299" s="263"/>
      <c r="AD299" s="263"/>
      <c r="AE299" s="263"/>
      <c r="AF299" s="377"/>
      <c r="AG299" s="263"/>
      <c r="AH299" s="263"/>
      <c r="AI299" s="263"/>
      <c r="AJ299" s="263"/>
      <c r="AK299" s="263"/>
      <c r="AL299" s="263"/>
      <c r="AM299" s="263"/>
      <c r="AN299" s="263"/>
      <c r="AO299" s="263"/>
      <c r="AP299" s="263"/>
      <c r="AQ299" s="263"/>
      <c r="AR299" s="263"/>
      <c r="AS299" s="263"/>
      <c r="AT299" s="263"/>
      <c r="AU299" s="263"/>
      <c r="AV299" s="263"/>
      <c r="AW299" s="263"/>
      <c r="AX299" s="263"/>
      <c r="AY299" s="223"/>
      <c r="AZ299" s="465"/>
      <c r="BA299" s="192">
        <f t="shared" si="116"/>
        <v>6</v>
      </c>
      <c r="BB299" s="193">
        <f>BB298+1</f>
        <v>2</v>
      </c>
      <c r="BC299" s="192"/>
      <c r="BD299" s="192"/>
      <c r="BE299" s="192"/>
      <c r="BF299" s="192"/>
      <c r="BG299" s="559" t="str">
        <f t="shared" ca="1" si="109"/>
        <v/>
      </c>
      <c r="BH299" s="560" t="str">
        <f t="shared" ca="1" si="110"/>
        <v/>
      </c>
      <c r="BI299" s="560" t="str">
        <f t="shared" ca="1" si="111"/>
        <v/>
      </c>
      <c r="BJ299" s="560" t="str">
        <f t="shared" ca="1" si="112"/>
        <v/>
      </c>
      <c r="BK299" s="560" t="str">
        <f t="shared" ca="1" si="113"/>
        <v/>
      </c>
      <c r="BL299" s="561" t="str">
        <f t="shared" ca="1" si="114"/>
        <v/>
      </c>
      <c r="BM299" s="192"/>
      <c r="BN299" s="192"/>
      <c r="BO299" s="192"/>
      <c r="BP299" s="192"/>
      <c r="BQ299" s="192"/>
      <c r="BR299" s="226"/>
      <c r="BS299" s="226"/>
      <c r="BT299" s="226"/>
      <c r="BU299" s="226"/>
      <c r="BV299" s="226"/>
      <c r="BW299" s="226"/>
      <c r="BX299" s="226"/>
      <c r="BY299" s="226"/>
      <c r="BZ299" s="226"/>
      <c r="CA299" s="226"/>
      <c r="CB299" s="226"/>
      <c r="CC299" s="226"/>
      <c r="CD299" s="226"/>
      <c r="CE299" s="226"/>
      <c r="CF299" s="226"/>
      <c r="CG299" s="226"/>
      <c r="CH299" s="226"/>
      <c r="CI299" s="226"/>
      <c r="CJ299" s="226"/>
      <c r="CK299" s="226"/>
      <c r="CL299" s="226"/>
      <c r="CM299" s="226"/>
      <c r="CN299" s="226"/>
      <c r="CO299" s="226"/>
      <c r="CP299" s="226"/>
      <c r="CQ299" s="226"/>
      <c r="CR299" s="226"/>
      <c r="CS299" s="244"/>
      <c r="CT299" s="244"/>
      <c r="CU299" s="244"/>
      <c r="CV299" s="1528"/>
      <c r="CW299" s="1529"/>
      <c r="CX299" s="1560"/>
      <c r="CY299" s="1560"/>
      <c r="CZ299" s="1560"/>
      <c r="DA299" s="1560"/>
      <c r="DB299" s="1560"/>
      <c r="DC299" s="1560"/>
      <c r="DD299" s="1991"/>
      <c r="DE299" s="1992"/>
      <c r="DF299" s="1992"/>
      <c r="DG299" s="1993"/>
      <c r="DH299" s="1564"/>
      <c r="DI299" s="1564"/>
      <c r="DJ299" s="1564"/>
      <c r="DK299" s="1564"/>
      <c r="DL299" s="1564"/>
      <c r="DM299" s="1564"/>
      <c r="DN299" s="1564"/>
      <c r="DO299" s="1564"/>
      <c r="DP299" s="1564"/>
      <c r="DQ299" s="1564"/>
      <c r="DR299" s="1584"/>
    </row>
    <row r="300" spans="1:122" s="80" customFormat="1" ht="15" customHeight="1">
      <c r="A300" s="1760" t="str">
        <f>$BA300&amp;"."&amp;$BB300&amp;"."&amp;$BC300&amp;"."</f>
        <v>6.2.1.</v>
      </c>
      <c r="B300" s="1761"/>
      <c r="C300" s="1761"/>
      <c r="D300" s="1761"/>
      <c r="E300" s="685" t="s">
        <v>1783</v>
      </c>
      <c r="F300" s="685"/>
      <c r="G300" s="676"/>
      <c r="H300" s="676"/>
      <c r="I300" s="676"/>
      <c r="J300" s="676"/>
      <c r="K300" s="676"/>
      <c r="L300" s="676"/>
      <c r="M300" s="685"/>
      <c r="N300" s="685"/>
      <c r="O300" s="685"/>
      <c r="P300" s="685"/>
      <c r="Q300" s="685"/>
      <c r="R300" s="685"/>
      <c r="S300" s="685"/>
      <c r="T300" s="685"/>
      <c r="U300" s="685"/>
      <c r="V300" s="685"/>
      <c r="W300" s="685"/>
      <c r="X300" s="685"/>
      <c r="Y300" s="685"/>
      <c r="Z300" s="685"/>
      <c r="AA300" s="685"/>
      <c r="AB300" s="685"/>
      <c r="AC300" s="685"/>
      <c r="AD300" s="685"/>
      <c r="AE300" s="685"/>
      <c r="AF300" s="685"/>
      <c r="AG300" s="685"/>
      <c r="AH300" s="685"/>
      <c r="AI300" s="685"/>
      <c r="AJ300" s="685"/>
      <c r="AK300" s="685"/>
      <c r="AL300" s="685"/>
      <c r="AM300" s="685"/>
      <c r="AN300" s="685"/>
      <c r="AO300" s="685"/>
      <c r="AP300" s="685"/>
      <c r="AQ300" s="685"/>
      <c r="AR300" s="685"/>
      <c r="AS300" s="685"/>
      <c r="AT300" s="685"/>
      <c r="AU300" s="685"/>
      <c r="AV300" s="685"/>
      <c r="AW300" s="685"/>
      <c r="AX300" s="685"/>
      <c r="AY300" s="854"/>
      <c r="AZ300" s="92"/>
      <c r="BA300" s="683">
        <f t="shared" si="116"/>
        <v>6</v>
      </c>
      <c r="BB300" s="683">
        <f>BB299</f>
        <v>2</v>
      </c>
      <c r="BC300" s="678">
        <f>BC299+1</f>
        <v>1</v>
      </c>
      <c r="BD300" s="1098"/>
      <c r="BE300" s="1098"/>
      <c r="BF300" s="1098"/>
      <c r="BG300" s="559" t="str">
        <f t="shared" ca="1" si="109"/>
        <v/>
      </c>
      <c r="BH300" s="560" t="str">
        <f t="shared" ca="1" si="110"/>
        <v/>
      </c>
      <c r="BI300" s="560" t="str">
        <f t="shared" ca="1" si="111"/>
        <v/>
      </c>
      <c r="BJ300" s="560" t="str">
        <f t="shared" ca="1" si="112"/>
        <v/>
      </c>
      <c r="BK300" s="560" t="str">
        <f t="shared" ca="1" si="113"/>
        <v/>
      </c>
      <c r="BL300" s="561" t="str">
        <f t="shared" ca="1" si="114"/>
        <v/>
      </c>
      <c r="BM300" s="192"/>
      <c r="BN300" s="192"/>
      <c r="BO300" s="192"/>
      <c r="BP300" s="192"/>
      <c r="BQ300" s="192"/>
      <c r="BR300" s="226"/>
      <c r="BS300" s="226"/>
      <c r="BT300" s="226"/>
      <c r="BU300" s="226"/>
      <c r="BV300" s="226"/>
      <c r="BW300" s="226"/>
      <c r="BX300" s="226"/>
      <c r="BY300" s="226"/>
      <c r="BZ300" s="226"/>
      <c r="CA300" s="226"/>
      <c r="CB300" s="226"/>
      <c r="CC300" s="226"/>
      <c r="CD300" s="226"/>
      <c r="CE300" s="226"/>
      <c r="CF300" s="226"/>
      <c r="CG300" s="226"/>
      <c r="CH300" s="226"/>
      <c r="CI300" s="226"/>
      <c r="CJ300" s="226"/>
      <c r="CK300" s="226"/>
      <c r="CL300" s="226"/>
      <c r="CM300" s="226"/>
      <c r="CN300" s="226"/>
      <c r="CO300" s="226"/>
      <c r="CP300" s="226"/>
      <c r="CQ300" s="226"/>
      <c r="CR300" s="226"/>
      <c r="CS300" s="1215"/>
      <c r="CT300" s="1215"/>
      <c r="CU300" s="1215"/>
      <c r="CV300" s="1528"/>
      <c r="CW300" s="1529"/>
      <c r="CX300" s="1560"/>
      <c r="CY300" s="1560"/>
      <c r="CZ300" s="1560"/>
      <c r="DA300" s="1560"/>
      <c r="DB300" s="1560"/>
      <c r="DC300" s="1560"/>
      <c r="DD300" s="1991"/>
      <c r="DE300" s="1992"/>
      <c r="DF300" s="1992"/>
      <c r="DG300" s="1993"/>
      <c r="DH300" s="1564"/>
      <c r="DI300" s="1564"/>
      <c r="DJ300" s="1564"/>
      <c r="DK300" s="1564"/>
      <c r="DL300" s="1564"/>
      <c r="DM300" s="1564"/>
      <c r="DN300" s="1564"/>
      <c r="DO300" s="1564"/>
      <c r="DP300" s="1564"/>
      <c r="DQ300" s="1564"/>
      <c r="DR300" s="1584"/>
    </row>
    <row r="301" spans="1:122" s="80" customFormat="1" ht="15" customHeight="1">
      <c r="A301" s="1297"/>
      <c r="B301" s="263"/>
      <c r="C301" s="263"/>
      <c r="D301" s="377"/>
      <c r="E301" s="263" t="s">
        <v>1784</v>
      </c>
      <c r="F301" s="263"/>
      <c r="G301" s="263"/>
      <c r="H301" s="263"/>
      <c r="I301" s="263"/>
      <c r="J301" s="263"/>
      <c r="K301" s="263"/>
      <c r="L301" s="263"/>
      <c r="M301" s="263"/>
      <c r="N301" s="263"/>
      <c r="O301" s="263"/>
      <c r="P301" s="377"/>
      <c r="Q301" s="263"/>
      <c r="R301" s="263"/>
      <c r="S301" s="263"/>
      <c r="T301" s="263"/>
      <c r="U301" s="263"/>
      <c r="V301" s="263"/>
      <c r="W301" s="263"/>
      <c r="X301" s="263"/>
      <c r="Y301" s="263"/>
      <c r="Z301" s="263"/>
      <c r="AA301" s="263"/>
      <c r="AB301" s="263"/>
      <c r="AC301" s="263"/>
      <c r="AD301" s="263"/>
      <c r="AE301" s="263"/>
      <c r="AF301" s="263"/>
      <c r="AG301" s="263"/>
      <c r="AH301" s="263"/>
      <c r="AI301" s="263"/>
      <c r="AJ301" s="263"/>
      <c r="AK301" s="263"/>
      <c r="AL301" s="263"/>
      <c r="AM301" s="263"/>
      <c r="AN301" s="263"/>
      <c r="AO301" s="263"/>
      <c r="AP301" s="263"/>
      <c r="AQ301" s="263"/>
      <c r="AR301" s="263"/>
      <c r="AS301" s="263"/>
      <c r="AT301" s="263"/>
      <c r="AU301" s="263"/>
      <c r="AV301" s="263"/>
      <c r="AW301" s="263"/>
      <c r="AX301" s="263"/>
      <c r="AY301" s="223"/>
      <c r="AZ301" s="465"/>
      <c r="BA301" s="192">
        <f t="shared" si="116"/>
        <v>6</v>
      </c>
      <c r="BB301" s="192">
        <f>BB300</f>
        <v>2</v>
      </c>
      <c r="BC301" s="192">
        <f>BC300</f>
        <v>1</v>
      </c>
      <c r="BD301" s="192"/>
      <c r="BE301" s="192"/>
      <c r="BF301" s="192"/>
      <c r="BG301" s="559" t="str">
        <f t="shared" ca="1" si="109"/>
        <v/>
      </c>
      <c r="BH301" s="560" t="str">
        <f t="shared" ca="1" si="110"/>
        <v/>
      </c>
      <c r="BI301" s="560" t="str">
        <f t="shared" ca="1" si="111"/>
        <v/>
      </c>
      <c r="BJ301" s="560" t="str">
        <f t="shared" ca="1" si="112"/>
        <v/>
      </c>
      <c r="BK301" s="560" t="str">
        <f t="shared" ca="1" si="113"/>
        <v/>
      </c>
      <c r="BL301" s="561" t="str">
        <f t="shared" ca="1" si="114"/>
        <v/>
      </c>
      <c r="BM301" s="192"/>
      <c r="BN301" s="192"/>
      <c r="BO301" s="192"/>
      <c r="BP301" s="192"/>
      <c r="BQ301" s="192"/>
      <c r="BR301" s="226"/>
      <c r="BS301" s="226"/>
      <c r="BT301" s="226"/>
      <c r="BU301" s="226"/>
      <c r="BV301" s="226"/>
      <c r="BW301" s="226"/>
      <c r="BX301" s="226"/>
      <c r="BY301" s="226"/>
      <c r="BZ301" s="226"/>
      <c r="CA301" s="226"/>
      <c r="CB301" s="226"/>
      <c r="CC301" s="226"/>
      <c r="CD301" s="226"/>
      <c r="CE301" s="226"/>
      <c r="CF301" s="226"/>
      <c r="CG301" s="226"/>
      <c r="CH301" s="226"/>
      <c r="CI301" s="226"/>
      <c r="CJ301" s="226"/>
      <c r="CK301" s="226"/>
      <c r="CL301" s="244"/>
      <c r="CM301" s="226"/>
      <c r="CN301" s="226"/>
      <c r="CO301" s="226"/>
      <c r="CP301" s="465"/>
      <c r="CQ301" s="226"/>
      <c r="CR301" s="226"/>
      <c r="CS301" s="1215"/>
      <c r="CT301" s="1215"/>
      <c r="CU301" s="1215"/>
      <c r="CV301" s="1528"/>
      <c r="CW301" s="1529"/>
      <c r="CX301" s="1560"/>
      <c r="CY301" s="1560"/>
      <c r="CZ301" s="1560"/>
      <c r="DA301" s="1560"/>
      <c r="DB301" s="1560"/>
      <c r="DC301" s="1560"/>
      <c r="DD301" s="1991"/>
      <c r="DE301" s="1992"/>
      <c r="DF301" s="1992"/>
      <c r="DG301" s="1993"/>
      <c r="DH301" s="1564"/>
      <c r="DI301" s="1564"/>
      <c r="DJ301" s="1564"/>
      <c r="DK301" s="1564"/>
      <c r="DL301" s="1564"/>
      <c r="DM301" s="1564"/>
      <c r="DN301" s="1564"/>
      <c r="DO301" s="1564"/>
      <c r="DP301" s="1564"/>
      <c r="DQ301" s="1564"/>
      <c r="DR301" s="1584"/>
    </row>
    <row r="302" spans="1:122" s="80" customFormat="1" ht="15" customHeight="1">
      <c r="A302" s="1760" t="str">
        <f>$BA302&amp;"."&amp;$BB302&amp;"."&amp;$BC302&amp;"."</f>
        <v>6.2.2.</v>
      </c>
      <c r="B302" s="1761"/>
      <c r="C302" s="1761"/>
      <c r="D302" s="1761"/>
      <c r="E302" s="685" t="s">
        <v>1785</v>
      </c>
      <c r="F302" s="685"/>
      <c r="G302" s="676"/>
      <c r="H302" s="676"/>
      <c r="I302" s="676"/>
      <c r="J302" s="676"/>
      <c r="K302" s="676"/>
      <c r="L302" s="676"/>
      <c r="M302" s="685"/>
      <c r="N302" s="685"/>
      <c r="O302" s="685"/>
      <c r="P302" s="685"/>
      <c r="Q302" s="685"/>
      <c r="R302" s="685"/>
      <c r="S302" s="685"/>
      <c r="T302" s="685"/>
      <c r="U302" s="685"/>
      <c r="V302" s="685"/>
      <c r="W302" s="685"/>
      <c r="X302" s="685"/>
      <c r="Y302" s="685"/>
      <c r="Z302" s="685"/>
      <c r="AA302" s="685"/>
      <c r="AB302" s="685"/>
      <c r="AC302" s="685"/>
      <c r="AD302" s="685"/>
      <c r="AE302" s="685"/>
      <c r="AF302" s="685"/>
      <c r="AG302" s="685"/>
      <c r="AH302" s="685"/>
      <c r="AI302" s="685"/>
      <c r="AJ302" s="685"/>
      <c r="AK302" s="685"/>
      <c r="AL302" s="685"/>
      <c r="AM302" s="685"/>
      <c r="AN302" s="685"/>
      <c r="AO302" s="685"/>
      <c r="AP302" s="685"/>
      <c r="AQ302" s="685"/>
      <c r="AR302" s="685"/>
      <c r="AS302" s="685"/>
      <c r="AT302" s="685"/>
      <c r="AU302" s="685"/>
      <c r="AV302" s="685"/>
      <c r="AW302" s="685"/>
      <c r="AX302" s="685"/>
      <c r="AY302" s="854"/>
      <c r="AZ302" s="92"/>
      <c r="BA302" s="683">
        <f t="shared" si="116"/>
        <v>6</v>
      </c>
      <c r="BB302" s="683">
        <f>BB301</f>
        <v>2</v>
      </c>
      <c r="BC302" s="678">
        <f>BC301+1</f>
        <v>2</v>
      </c>
      <c r="BD302" s="192"/>
      <c r="BE302" s="192"/>
      <c r="BF302" s="192"/>
      <c r="BG302" s="559" t="str">
        <f t="shared" ca="1" si="109"/>
        <v/>
      </c>
      <c r="BH302" s="560" t="str">
        <f t="shared" ca="1" si="110"/>
        <v/>
      </c>
      <c r="BI302" s="560" t="str">
        <f t="shared" ca="1" si="111"/>
        <v/>
      </c>
      <c r="BJ302" s="560" t="str">
        <f t="shared" ca="1" si="112"/>
        <v/>
      </c>
      <c r="BK302" s="560" t="str">
        <f t="shared" ca="1" si="113"/>
        <v/>
      </c>
      <c r="BL302" s="561" t="str">
        <f t="shared" ca="1" si="114"/>
        <v/>
      </c>
      <c r="BM302" s="192"/>
      <c r="BN302" s="192"/>
      <c r="BO302" s="192"/>
      <c r="BP302" s="192"/>
      <c r="BQ302" s="192"/>
      <c r="BR302" s="226"/>
      <c r="BS302" s="226"/>
      <c r="BT302" s="226"/>
      <c r="BU302" s="226"/>
      <c r="BV302" s="226"/>
      <c r="BW302" s="226"/>
      <c r="BX302" s="226"/>
      <c r="BY302" s="226"/>
      <c r="BZ302" s="226"/>
      <c r="CA302" s="226"/>
      <c r="CB302" s="226"/>
      <c r="CC302" s="226"/>
      <c r="CD302" s="226"/>
      <c r="CE302" s="226"/>
      <c r="CF302" s="226"/>
      <c r="CG302" s="226"/>
      <c r="CH302" s="226"/>
      <c r="CI302" s="226"/>
      <c r="CJ302" s="226"/>
      <c r="CK302" s="226"/>
      <c r="CL302" s="465"/>
      <c r="CM302" s="226"/>
      <c r="CN302" s="226"/>
      <c r="CO302" s="226"/>
      <c r="CP302" s="465"/>
      <c r="CQ302" s="226"/>
      <c r="CR302" s="226"/>
      <c r="CS302" s="1215"/>
      <c r="CT302" s="1215"/>
      <c r="CU302" s="1215"/>
      <c r="CV302" s="1528"/>
      <c r="CW302" s="1529"/>
      <c r="CX302" s="1560"/>
      <c r="CY302" s="1560"/>
      <c r="CZ302" s="1560"/>
      <c r="DA302" s="1560"/>
      <c r="DB302" s="1560"/>
      <c r="DC302" s="1560"/>
      <c r="DD302" s="1991"/>
      <c r="DE302" s="1992"/>
      <c r="DF302" s="1992"/>
      <c r="DG302" s="1993"/>
      <c r="DH302" s="1564"/>
      <c r="DI302" s="1564"/>
      <c r="DJ302" s="1564"/>
      <c r="DK302" s="1564"/>
      <c r="DL302" s="1564"/>
      <c r="DM302" s="1564"/>
      <c r="DN302" s="1564"/>
      <c r="DO302" s="1564"/>
      <c r="DP302" s="1564"/>
      <c r="DQ302" s="1564"/>
      <c r="DR302" s="1584"/>
    </row>
    <row r="303" spans="1:122" s="80" customFormat="1" ht="15" customHeight="1">
      <c r="A303" s="1297"/>
      <c r="B303" s="263"/>
      <c r="C303" s="263"/>
      <c r="D303" s="377"/>
      <c r="E303" s="263" t="s">
        <v>1794</v>
      </c>
      <c r="F303" s="263"/>
      <c r="G303" s="263"/>
      <c r="H303" s="263"/>
      <c r="I303" s="263"/>
      <c r="J303" s="263"/>
      <c r="K303" s="263"/>
      <c r="L303" s="263"/>
      <c r="M303" s="263"/>
      <c r="N303" s="263"/>
      <c r="O303" s="263"/>
      <c r="P303" s="377"/>
      <c r="Q303" s="263"/>
      <c r="R303" s="263"/>
      <c r="S303" s="263"/>
      <c r="T303" s="263"/>
      <c r="U303" s="263"/>
      <c r="V303" s="263"/>
      <c r="W303" s="263"/>
      <c r="X303" s="263"/>
      <c r="Y303" s="263"/>
      <c r="Z303" s="263"/>
      <c r="AA303" s="263"/>
      <c r="AB303" s="263"/>
      <c r="AC303" s="263"/>
      <c r="AD303" s="263"/>
      <c r="AE303" s="263"/>
      <c r="AF303" s="263"/>
      <c r="AG303" s="377"/>
      <c r="AH303" s="263"/>
      <c r="AI303" s="263"/>
      <c r="AJ303" s="263"/>
      <c r="AK303" s="263"/>
      <c r="AL303" s="263"/>
      <c r="AM303" s="263"/>
      <c r="AN303" s="263"/>
      <c r="AO303" s="263"/>
      <c r="AP303" s="263"/>
      <c r="AQ303" s="263"/>
      <c r="AR303" s="263"/>
      <c r="AS303" s="263"/>
      <c r="AT303" s="263"/>
      <c r="AU303" s="263"/>
      <c r="AV303" s="263"/>
      <c r="AW303" s="263"/>
      <c r="AX303" s="263"/>
      <c r="AY303" s="223"/>
      <c r="AZ303" s="465"/>
      <c r="BA303" s="192">
        <f t="shared" ref="BA303:BA311" si="117">BA302</f>
        <v>6</v>
      </c>
      <c r="BB303" s="192">
        <f t="shared" ref="BB303:BB311" si="118">BB302</f>
        <v>2</v>
      </c>
      <c r="BC303" s="192">
        <f t="shared" ref="BC303:BC311" si="119">BC302</f>
        <v>2</v>
      </c>
      <c r="BD303" s="192"/>
      <c r="BE303" s="192"/>
      <c r="BF303" s="192"/>
      <c r="BG303" s="559" t="str">
        <f t="shared" ca="1" si="109"/>
        <v/>
      </c>
      <c r="BH303" s="560" t="str">
        <f t="shared" ca="1" si="110"/>
        <v/>
      </c>
      <c r="BI303" s="560" t="str">
        <f t="shared" ca="1" si="111"/>
        <v/>
      </c>
      <c r="BJ303" s="560" t="str">
        <f t="shared" ca="1" si="112"/>
        <v/>
      </c>
      <c r="BK303" s="560" t="str">
        <f t="shared" ca="1" si="113"/>
        <v/>
      </c>
      <c r="BL303" s="561" t="str">
        <f t="shared" ca="1" si="114"/>
        <v/>
      </c>
      <c r="BM303" s="192"/>
      <c r="BN303" s="192"/>
      <c r="BO303" s="192"/>
      <c r="BP303" s="192"/>
      <c r="BQ303" s="192"/>
      <c r="BR303" s="226"/>
      <c r="BS303" s="226"/>
      <c r="BT303" s="226"/>
      <c r="BU303" s="226"/>
      <c r="BV303" s="226"/>
      <c r="BW303" s="226"/>
      <c r="BX303" s="226"/>
      <c r="BY303" s="226"/>
      <c r="BZ303" s="226"/>
      <c r="CA303" s="226"/>
      <c r="CB303" s="226"/>
      <c r="CC303" s="226"/>
      <c r="CD303" s="226"/>
      <c r="CE303" s="226"/>
      <c r="CF303" s="226"/>
      <c r="CG303" s="226"/>
      <c r="CH303" s="226"/>
      <c r="CI303" s="226"/>
      <c r="CJ303" s="226"/>
      <c r="CK303" s="226"/>
      <c r="CL303" s="465"/>
      <c r="CM303" s="226"/>
      <c r="CN303" s="226"/>
      <c r="CO303" s="226"/>
      <c r="CP303" s="244"/>
      <c r="CQ303" s="226"/>
      <c r="CR303" s="226"/>
      <c r="CS303" s="1215"/>
      <c r="CT303" s="1215"/>
      <c r="CU303" s="1215"/>
      <c r="CV303" s="1528"/>
      <c r="CW303" s="1529"/>
      <c r="CX303" s="1560"/>
      <c r="CY303" s="1560"/>
      <c r="CZ303" s="1560"/>
      <c r="DA303" s="1560"/>
      <c r="DB303" s="1560"/>
      <c r="DC303" s="1560"/>
      <c r="DD303" s="1991"/>
      <c r="DE303" s="1992"/>
      <c r="DF303" s="1992"/>
      <c r="DG303" s="1993"/>
      <c r="DH303" s="1564"/>
      <c r="DI303" s="1564"/>
      <c r="DJ303" s="1564"/>
      <c r="DK303" s="1564"/>
      <c r="DL303" s="1564"/>
      <c r="DM303" s="1564"/>
      <c r="DN303" s="1564"/>
      <c r="DO303" s="1564"/>
      <c r="DP303" s="1564"/>
      <c r="DQ303" s="1564"/>
      <c r="DR303" s="1584"/>
    </row>
    <row r="304" spans="1:122" s="80" customFormat="1" ht="15" customHeight="1">
      <c r="A304" s="1297"/>
      <c r="B304" s="263"/>
      <c r="C304" s="263"/>
      <c r="D304" s="377"/>
      <c r="E304" s="1369" t="s">
        <v>1787</v>
      </c>
      <c r="F304" s="1370"/>
      <c r="G304" s="1370"/>
      <c r="H304" s="1370"/>
      <c r="I304" s="1374"/>
      <c r="J304" s="1384" t="s">
        <v>2024</v>
      </c>
      <c r="K304" s="1384"/>
      <c r="L304" s="1384"/>
      <c r="M304" s="1384"/>
      <c r="N304" s="1384"/>
      <c r="O304" s="1384"/>
      <c r="P304" s="1384"/>
      <c r="Q304" s="1385"/>
      <c r="R304" s="1385"/>
      <c r="S304" s="1385"/>
      <c r="T304" s="1385"/>
      <c r="U304" s="1385"/>
      <c r="V304" s="1385"/>
      <c r="W304" s="1385"/>
      <c r="X304" s="1385"/>
      <c r="Y304" s="1385"/>
      <c r="Z304" s="1385"/>
      <c r="AA304" s="1385"/>
      <c r="AB304" s="1385"/>
      <c r="AC304" s="1385"/>
      <c r="AD304" s="1385"/>
      <c r="AE304" s="1385"/>
      <c r="AF304" s="1385"/>
      <c r="AG304" s="1385"/>
      <c r="AH304" s="1385"/>
      <c r="AI304" s="1385"/>
      <c r="AJ304" s="1385"/>
      <c r="AK304" s="1385"/>
      <c r="AL304" s="1385"/>
      <c r="AM304" s="1385"/>
      <c r="AN304" s="1385"/>
      <c r="AO304" s="1385"/>
      <c r="AP304" s="1385"/>
      <c r="AQ304" s="1385"/>
      <c r="AR304" s="1385"/>
      <c r="AS304" s="1385"/>
      <c r="AT304" s="1385"/>
      <c r="AU304" s="1385"/>
      <c r="AV304" s="1385"/>
      <c r="AW304" s="1385"/>
      <c r="AX304" s="1386"/>
      <c r="AY304" s="223"/>
      <c r="AZ304" s="465"/>
      <c r="BA304" s="192">
        <f t="shared" si="117"/>
        <v>6</v>
      </c>
      <c r="BB304" s="192">
        <f t="shared" si="118"/>
        <v>2</v>
      </c>
      <c r="BC304" s="192">
        <f t="shared" si="119"/>
        <v>2</v>
      </c>
      <c r="BD304" s="192"/>
      <c r="BE304" s="192"/>
      <c r="BF304" s="192"/>
      <c r="BG304" s="559" t="str">
        <f t="shared" ca="1" si="109"/>
        <v/>
      </c>
      <c r="BH304" s="560" t="str">
        <f t="shared" ca="1" si="110"/>
        <v/>
      </c>
      <c r="BI304" s="560" t="str">
        <f t="shared" ca="1" si="111"/>
        <v/>
      </c>
      <c r="BJ304" s="560" t="str">
        <f t="shared" ca="1" si="112"/>
        <v/>
      </c>
      <c r="BK304" s="560" t="str">
        <f t="shared" ca="1" si="113"/>
        <v/>
      </c>
      <c r="BL304" s="561" t="str">
        <f t="shared" ca="1" si="114"/>
        <v/>
      </c>
      <c r="BM304" s="192"/>
      <c r="BN304" s="192"/>
      <c r="BO304" s="192"/>
      <c r="BP304" s="192"/>
      <c r="BQ304" s="192"/>
      <c r="BR304" s="226"/>
      <c r="BS304" s="226"/>
      <c r="BT304" s="226"/>
      <c r="BU304" s="226"/>
      <c r="BV304" s="226"/>
      <c r="BW304" s="226"/>
      <c r="BX304" s="226"/>
      <c r="BY304" s="226"/>
      <c r="BZ304" s="226"/>
      <c r="CA304" s="226"/>
      <c r="CB304" s="226"/>
      <c r="CC304" s="226"/>
      <c r="CD304" s="226"/>
      <c r="CE304" s="226"/>
      <c r="CF304" s="226"/>
      <c r="CG304" s="226"/>
      <c r="CH304" s="226"/>
      <c r="CI304" s="226"/>
      <c r="CJ304" s="226"/>
      <c r="CK304" s="226"/>
      <c r="CL304" s="226"/>
      <c r="CM304" s="226"/>
      <c r="CN304" s="226"/>
      <c r="CO304" s="226"/>
      <c r="CP304" s="226"/>
      <c r="CQ304" s="226"/>
      <c r="CR304" s="226"/>
      <c r="CS304" s="1215"/>
      <c r="CT304" s="1215"/>
      <c r="CU304" s="1215"/>
      <c r="CV304" s="1528"/>
      <c r="CW304" s="1529"/>
      <c r="CX304" s="1560"/>
      <c r="CY304" s="1560"/>
      <c r="CZ304" s="1560"/>
      <c r="DA304" s="1560"/>
      <c r="DB304" s="1560"/>
      <c r="DC304" s="1560"/>
      <c r="DD304" s="1991"/>
      <c r="DE304" s="1992"/>
      <c r="DF304" s="1992"/>
      <c r="DG304" s="1993"/>
      <c r="DH304" s="1564"/>
      <c r="DI304" s="1564"/>
      <c r="DJ304" s="1564"/>
      <c r="DK304" s="1564"/>
      <c r="DL304" s="1564"/>
      <c r="DM304" s="1564"/>
      <c r="DN304" s="1564"/>
      <c r="DO304" s="1564"/>
      <c r="DP304" s="1564"/>
      <c r="DQ304" s="1564"/>
      <c r="DR304" s="1584"/>
    </row>
    <row r="305" spans="1:122" s="80" customFormat="1" ht="15" customHeight="1">
      <c r="A305" s="1297"/>
      <c r="B305" s="263"/>
      <c r="C305" s="263"/>
      <c r="D305" s="377"/>
      <c r="E305" s="1387" t="s">
        <v>1788</v>
      </c>
      <c r="F305" s="1388"/>
      <c r="G305" s="1388"/>
      <c r="H305" s="1388"/>
      <c r="I305" s="1389"/>
      <c r="J305" s="1390" t="s">
        <v>1791</v>
      </c>
      <c r="K305" s="1390"/>
      <c r="L305" s="1390"/>
      <c r="M305" s="1390"/>
      <c r="N305" s="1390"/>
      <c r="O305" s="1390"/>
      <c r="P305" s="1390"/>
      <c r="Q305" s="1391"/>
      <c r="R305" s="1391"/>
      <c r="S305" s="1391"/>
      <c r="T305" s="1391"/>
      <c r="U305" s="1391"/>
      <c r="V305" s="1391"/>
      <c r="W305" s="1391"/>
      <c r="X305" s="1391"/>
      <c r="Y305" s="1391"/>
      <c r="Z305" s="1391"/>
      <c r="AA305" s="1391"/>
      <c r="AB305" s="1391"/>
      <c r="AC305" s="1391"/>
      <c r="AD305" s="1391"/>
      <c r="AE305" s="1391"/>
      <c r="AF305" s="1391"/>
      <c r="AG305" s="1391"/>
      <c r="AH305" s="1391"/>
      <c r="AI305" s="1391"/>
      <c r="AJ305" s="1391"/>
      <c r="AK305" s="1391"/>
      <c r="AL305" s="1391"/>
      <c r="AM305" s="1391"/>
      <c r="AN305" s="1391"/>
      <c r="AO305" s="1391"/>
      <c r="AP305" s="1391"/>
      <c r="AQ305" s="1391"/>
      <c r="AR305" s="1391"/>
      <c r="AS305" s="1391"/>
      <c r="AT305" s="1391"/>
      <c r="AU305" s="1391"/>
      <c r="AV305" s="1391"/>
      <c r="AW305" s="1391"/>
      <c r="AX305" s="1392"/>
      <c r="AY305" s="223"/>
      <c r="AZ305" s="465"/>
      <c r="BA305" s="192">
        <f t="shared" si="117"/>
        <v>6</v>
      </c>
      <c r="BB305" s="192">
        <f t="shared" si="118"/>
        <v>2</v>
      </c>
      <c r="BC305" s="192">
        <f t="shared" si="119"/>
        <v>2</v>
      </c>
      <c r="BD305" s="192"/>
      <c r="BE305" s="192"/>
      <c r="BF305" s="192"/>
      <c r="BG305" s="559" t="str">
        <f t="shared" ca="1" si="109"/>
        <v/>
      </c>
      <c r="BH305" s="560" t="str">
        <f t="shared" ca="1" si="110"/>
        <v/>
      </c>
      <c r="BI305" s="560" t="str">
        <f t="shared" ca="1" si="111"/>
        <v/>
      </c>
      <c r="BJ305" s="560" t="str">
        <f t="shared" ca="1" si="112"/>
        <v/>
      </c>
      <c r="BK305" s="560" t="str">
        <f t="shared" ca="1" si="113"/>
        <v/>
      </c>
      <c r="BL305" s="561" t="str">
        <f t="shared" ca="1" si="114"/>
        <v/>
      </c>
      <c r="BM305" s="192"/>
      <c r="BN305" s="192"/>
      <c r="BO305" s="192"/>
      <c r="BP305" s="192"/>
      <c r="BQ305" s="192"/>
      <c r="BR305" s="226"/>
      <c r="BS305" s="226"/>
      <c r="BT305" s="226"/>
      <c r="BU305" s="226"/>
      <c r="BV305" s="226"/>
      <c r="BW305" s="226"/>
      <c r="BX305" s="226"/>
      <c r="BY305" s="226"/>
      <c r="BZ305" s="226"/>
      <c r="CA305" s="226"/>
      <c r="CB305" s="226"/>
      <c r="CC305" s="226"/>
      <c r="CD305" s="226"/>
      <c r="CE305" s="226"/>
      <c r="CF305" s="226"/>
      <c r="CG305" s="226"/>
      <c r="CH305" s="226"/>
      <c r="CI305" s="226"/>
      <c r="CJ305" s="226"/>
      <c r="CK305" s="226"/>
      <c r="CL305" s="226"/>
      <c r="CM305" s="226"/>
      <c r="CN305" s="226"/>
      <c r="CO305" s="226"/>
      <c r="CP305" s="226"/>
      <c r="CQ305" s="226"/>
      <c r="CR305" s="226"/>
      <c r="CS305" s="1215"/>
      <c r="CT305" s="1215"/>
      <c r="CU305" s="1215"/>
      <c r="CV305" s="1528"/>
      <c r="CW305" s="1529"/>
      <c r="CX305" s="1560"/>
      <c r="CY305" s="1560"/>
      <c r="CZ305" s="1560"/>
      <c r="DA305" s="1560"/>
      <c r="DB305" s="1560"/>
      <c r="DC305" s="1560"/>
      <c r="DD305" s="1991"/>
      <c r="DE305" s="1992"/>
      <c r="DF305" s="1992"/>
      <c r="DG305" s="1993"/>
      <c r="DH305" s="1564"/>
      <c r="DI305" s="1564"/>
      <c r="DJ305" s="1564"/>
      <c r="DK305" s="1564"/>
      <c r="DL305" s="1564"/>
      <c r="DM305" s="1564"/>
      <c r="DN305" s="1564"/>
      <c r="DO305" s="1564"/>
      <c r="DP305" s="1564"/>
      <c r="DQ305" s="1564"/>
      <c r="DR305" s="1584"/>
    </row>
    <row r="306" spans="1:122" s="80" customFormat="1" ht="15" customHeight="1">
      <c r="A306" s="1297"/>
      <c r="B306" s="263"/>
      <c r="C306" s="263"/>
      <c r="D306" s="377"/>
      <c r="E306" s="376"/>
      <c r="F306" s="377"/>
      <c r="G306" s="377"/>
      <c r="H306" s="377"/>
      <c r="I306" s="1393"/>
      <c r="J306" s="377" t="s">
        <v>1792</v>
      </c>
      <c r="K306" s="377"/>
      <c r="L306" s="377"/>
      <c r="M306" s="377"/>
      <c r="N306" s="377"/>
      <c r="O306" s="377"/>
      <c r="P306" s="263"/>
      <c r="Q306" s="377"/>
      <c r="R306" s="377"/>
      <c r="S306" s="377"/>
      <c r="T306" s="377"/>
      <c r="U306" s="377"/>
      <c r="V306" s="377"/>
      <c r="W306" s="377"/>
      <c r="X306" s="377"/>
      <c r="Y306" s="263"/>
      <c r="Z306" s="263"/>
      <c r="AA306" s="263"/>
      <c r="AB306" s="263"/>
      <c r="AC306" s="263"/>
      <c r="AD306" s="263"/>
      <c r="AE306" s="263"/>
      <c r="AF306" s="263"/>
      <c r="AG306" s="263"/>
      <c r="AH306" s="263"/>
      <c r="AI306" s="263"/>
      <c r="AJ306" s="263"/>
      <c r="AK306" s="263"/>
      <c r="AL306" s="263"/>
      <c r="AM306" s="263"/>
      <c r="AN306" s="263"/>
      <c r="AO306" s="263"/>
      <c r="AP306" s="263"/>
      <c r="AQ306" s="263"/>
      <c r="AR306" s="263"/>
      <c r="AS306" s="263"/>
      <c r="AT306" s="263"/>
      <c r="AU306" s="263"/>
      <c r="AV306" s="263"/>
      <c r="AW306" s="263"/>
      <c r="AX306" s="1394"/>
      <c r="AY306" s="223"/>
      <c r="AZ306" s="465"/>
      <c r="BA306" s="192">
        <f t="shared" si="117"/>
        <v>6</v>
      </c>
      <c r="BB306" s="192">
        <f t="shared" si="118"/>
        <v>2</v>
      </c>
      <c r="BC306" s="192">
        <f t="shared" si="119"/>
        <v>2</v>
      </c>
      <c r="BD306" s="192"/>
      <c r="BE306" s="192"/>
      <c r="BF306" s="192"/>
      <c r="BG306" s="559" t="str">
        <f t="shared" ca="1" si="109"/>
        <v/>
      </c>
      <c r="BH306" s="560" t="str">
        <f t="shared" ca="1" si="110"/>
        <v/>
      </c>
      <c r="BI306" s="560" t="str">
        <f t="shared" ca="1" si="111"/>
        <v/>
      </c>
      <c r="BJ306" s="560" t="str">
        <f t="shared" ca="1" si="112"/>
        <v/>
      </c>
      <c r="BK306" s="560" t="str">
        <f t="shared" ca="1" si="113"/>
        <v/>
      </c>
      <c r="BL306" s="561" t="str">
        <f t="shared" ca="1" si="114"/>
        <v/>
      </c>
      <c r="BM306" s="192"/>
      <c r="BN306" s="192"/>
      <c r="BO306" s="192"/>
      <c r="BP306" s="192"/>
      <c r="BQ306" s="192"/>
      <c r="BR306" s="226"/>
      <c r="BS306" s="226"/>
      <c r="BT306" s="226"/>
      <c r="BU306" s="226"/>
      <c r="BV306" s="226"/>
      <c r="BW306" s="226"/>
      <c r="BX306" s="226"/>
      <c r="BY306" s="226"/>
      <c r="BZ306" s="226"/>
      <c r="CA306" s="226"/>
      <c r="CB306" s="226"/>
      <c r="CC306" s="226"/>
      <c r="CD306" s="226"/>
      <c r="CE306" s="226"/>
      <c r="CF306" s="226"/>
      <c r="CG306" s="226"/>
      <c r="CH306" s="226"/>
      <c r="CI306" s="226"/>
      <c r="CJ306" s="226"/>
      <c r="CK306" s="226"/>
      <c r="CL306" s="226"/>
      <c r="CM306" s="226"/>
      <c r="CN306" s="226"/>
      <c r="CO306" s="465"/>
      <c r="CP306" s="226"/>
      <c r="CQ306" s="226"/>
      <c r="CR306" s="226"/>
      <c r="CS306" s="1215"/>
      <c r="CT306" s="1215"/>
      <c r="CU306" s="1215"/>
      <c r="CV306" s="1528"/>
      <c r="CW306" s="1529"/>
      <c r="CX306" s="1560"/>
      <c r="CY306" s="1560"/>
      <c r="CZ306" s="1560"/>
      <c r="DA306" s="1560"/>
      <c r="DB306" s="1560"/>
      <c r="DC306" s="1560"/>
      <c r="DD306" s="1991"/>
      <c r="DE306" s="1992"/>
      <c r="DF306" s="1992"/>
      <c r="DG306" s="1993"/>
      <c r="DH306" s="1564"/>
      <c r="DI306" s="1564"/>
      <c r="DJ306" s="1564"/>
      <c r="DK306" s="1564"/>
      <c r="DL306" s="1564"/>
      <c r="DM306" s="1564"/>
      <c r="DN306" s="1564"/>
      <c r="DO306" s="1564"/>
      <c r="DP306" s="1564"/>
      <c r="DQ306" s="1564"/>
      <c r="DR306" s="1584"/>
    </row>
    <row r="307" spans="1:122" s="80" customFormat="1" ht="15" customHeight="1">
      <c r="A307" s="1297"/>
      <c r="B307" s="263"/>
      <c r="C307" s="263"/>
      <c r="D307" s="377"/>
      <c r="E307" s="376"/>
      <c r="F307" s="377"/>
      <c r="G307" s="377"/>
      <c r="H307" s="377"/>
      <c r="I307" s="1393"/>
      <c r="J307" s="377"/>
      <c r="K307" s="377"/>
      <c r="L307" s="377"/>
      <c r="M307" s="377"/>
      <c r="N307" s="377"/>
      <c r="O307" s="377"/>
      <c r="P307" s="263"/>
      <c r="Q307" s="377"/>
      <c r="R307" s="377"/>
      <c r="S307" s="377"/>
      <c r="T307" s="377"/>
      <c r="U307" s="377"/>
      <c r="V307" s="377"/>
      <c r="W307" s="377"/>
      <c r="X307" s="377"/>
      <c r="Y307" s="263"/>
      <c r="Z307" s="263"/>
      <c r="AA307" s="263"/>
      <c r="AB307" s="263"/>
      <c r="AC307" s="263"/>
      <c r="AD307" s="263"/>
      <c r="AE307" s="263"/>
      <c r="AF307" s="263"/>
      <c r="AG307" s="263"/>
      <c r="AH307" s="263"/>
      <c r="AI307" s="263"/>
      <c r="AJ307" s="263"/>
      <c r="AK307" s="263"/>
      <c r="AL307" s="263"/>
      <c r="AM307" s="263"/>
      <c r="AN307" s="263"/>
      <c r="AO307" s="263"/>
      <c r="AP307" s="263"/>
      <c r="AQ307" s="263"/>
      <c r="AR307" s="263"/>
      <c r="AS307" s="263"/>
      <c r="AT307" s="263"/>
      <c r="AU307" s="263"/>
      <c r="AV307" s="263"/>
      <c r="AW307" s="263"/>
      <c r="AX307" s="1394"/>
      <c r="AY307" s="223"/>
      <c r="AZ307" s="465"/>
      <c r="BA307" s="192">
        <f t="shared" si="117"/>
        <v>6</v>
      </c>
      <c r="BB307" s="192">
        <f t="shared" si="118"/>
        <v>2</v>
      </c>
      <c r="BC307" s="192">
        <f t="shared" si="119"/>
        <v>2</v>
      </c>
      <c r="BD307" s="192"/>
      <c r="BE307" s="192"/>
      <c r="BF307" s="192"/>
      <c r="BG307" s="559" t="str">
        <f t="shared" ca="1" si="109"/>
        <v/>
      </c>
      <c r="BH307" s="560" t="str">
        <f t="shared" ca="1" si="110"/>
        <v/>
      </c>
      <c r="BI307" s="560" t="str">
        <f t="shared" ca="1" si="111"/>
        <v/>
      </c>
      <c r="BJ307" s="560" t="str">
        <f t="shared" ca="1" si="112"/>
        <v/>
      </c>
      <c r="BK307" s="560" t="str">
        <f t="shared" ca="1" si="113"/>
        <v/>
      </c>
      <c r="BL307" s="561" t="str">
        <f t="shared" ca="1" si="114"/>
        <v/>
      </c>
      <c r="BM307" s="192"/>
      <c r="BN307" s="192"/>
      <c r="BO307" s="192"/>
      <c r="BP307" s="192"/>
      <c r="BQ307" s="192"/>
      <c r="BR307" s="226"/>
      <c r="BS307" s="226"/>
      <c r="BT307" s="226"/>
      <c r="BU307" s="226"/>
      <c r="BV307" s="226"/>
      <c r="BW307" s="226"/>
      <c r="BX307" s="226"/>
      <c r="BY307" s="226"/>
      <c r="BZ307" s="226"/>
      <c r="CA307" s="226"/>
      <c r="CB307" s="226"/>
      <c r="CC307" s="226"/>
      <c r="CD307" s="226"/>
      <c r="CE307" s="226"/>
      <c r="CF307" s="226"/>
      <c r="CG307" s="226"/>
      <c r="CH307" s="226"/>
      <c r="CI307" s="226"/>
      <c r="CJ307" s="226"/>
      <c r="CK307" s="226"/>
      <c r="CL307" s="226"/>
      <c r="CM307" s="465"/>
      <c r="CN307" s="465"/>
      <c r="CO307" s="226"/>
      <c r="CP307" s="226"/>
      <c r="CQ307" s="226"/>
      <c r="CR307" s="226"/>
      <c r="CS307" s="1215"/>
      <c r="CT307" s="1215"/>
      <c r="CU307" s="1215"/>
      <c r="CV307" s="1528"/>
      <c r="CW307" s="1529"/>
      <c r="CX307" s="1560"/>
      <c r="CY307" s="1560"/>
      <c r="CZ307" s="1560"/>
      <c r="DA307" s="1560"/>
      <c r="DB307" s="1560"/>
      <c r="DC307" s="1560"/>
      <c r="DD307" s="1991"/>
      <c r="DE307" s="1992"/>
      <c r="DF307" s="1992"/>
      <c r="DG307" s="1993"/>
      <c r="DH307" s="1564"/>
      <c r="DI307" s="1564"/>
      <c r="DJ307" s="1564"/>
      <c r="DK307" s="1564"/>
      <c r="DL307" s="1564"/>
      <c r="DM307" s="1564"/>
      <c r="DN307" s="1564"/>
      <c r="DO307" s="1564"/>
      <c r="DP307" s="1564"/>
      <c r="DQ307" s="1564"/>
      <c r="DR307" s="1584"/>
    </row>
    <row r="308" spans="1:122" s="80" customFormat="1" ht="15" customHeight="1">
      <c r="A308" s="1297"/>
      <c r="B308" s="263"/>
      <c r="C308" s="263"/>
      <c r="D308" s="377"/>
      <c r="E308" s="376"/>
      <c r="F308" s="377"/>
      <c r="G308" s="377"/>
      <c r="H308" s="377"/>
      <c r="I308" s="1393"/>
      <c r="J308" s="377" t="s">
        <v>1793</v>
      </c>
      <c r="K308" s="377"/>
      <c r="L308" s="377"/>
      <c r="M308" s="377"/>
      <c r="N308" s="377"/>
      <c r="O308" s="377"/>
      <c r="P308" s="263"/>
      <c r="Q308" s="377"/>
      <c r="R308" s="377"/>
      <c r="S308" s="377"/>
      <c r="T308" s="377"/>
      <c r="U308" s="377"/>
      <c r="V308" s="377"/>
      <c r="W308" s="377"/>
      <c r="X308" s="377"/>
      <c r="Y308" s="263"/>
      <c r="Z308" s="263"/>
      <c r="AA308" s="263"/>
      <c r="AB308" s="263"/>
      <c r="AC308" s="263"/>
      <c r="AD308" s="263"/>
      <c r="AE308" s="263"/>
      <c r="AF308" s="263"/>
      <c r="AG308" s="263"/>
      <c r="AH308" s="263"/>
      <c r="AI308" s="263"/>
      <c r="AJ308" s="263"/>
      <c r="AK308" s="263"/>
      <c r="AL308" s="263"/>
      <c r="AM308" s="263"/>
      <c r="AN308" s="263"/>
      <c r="AO308" s="263"/>
      <c r="AP308" s="263"/>
      <c r="AQ308" s="263"/>
      <c r="AR308" s="263"/>
      <c r="AS308" s="263"/>
      <c r="AT308" s="263"/>
      <c r="AU308" s="263"/>
      <c r="AV308" s="263"/>
      <c r="AW308" s="263"/>
      <c r="AX308" s="1394"/>
      <c r="AY308" s="223"/>
      <c r="AZ308" s="465"/>
      <c r="BA308" s="192">
        <f t="shared" si="117"/>
        <v>6</v>
      </c>
      <c r="BB308" s="192">
        <f t="shared" si="118"/>
        <v>2</v>
      </c>
      <c r="BC308" s="192">
        <f t="shared" si="119"/>
        <v>2</v>
      </c>
      <c r="BD308" s="192"/>
      <c r="BE308" s="192"/>
      <c r="BF308" s="192"/>
      <c r="BG308" s="559" t="str">
        <f t="shared" ca="1" si="109"/>
        <v/>
      </c>
      <c r="BH308" s="560" t="str">
        <f t="shared" ca="1" si="110"/>
        <v/>
      </c>
      <c r="BI308" s="560" t="str">
        <f t="shared" ca="1" si="111"/>
        <v/>
      </c>
      <c r="BJ308" s="560" t="str">
        <f t="shared" ca="1" si="112"/>
        <v/>
      </c>
      <c r="BK308" s="560" t="str">
        <f t="shared" ca="1" si="113"/>
        <v/>
      </c>
      <c r="BL308" s="561" t="str">
        <f t="shared" ca="1" si="114"/>
        <v/>
      </c>
      <c r="BM308" s="192"/>
      <c r="BN308" s="192"/>
      <c r="BO308" s="192"/>
      <c r="BP308" s="192"/>
      <c r="BQ308" s="192"/>
      <c r="BR308" s="226"/>
      <c r="BS308" s="226"/>
      <c r="BT308" s="226"/>
      <c r="BU308" s="226"/>
      <c r="BV308" s="226"/>
      <c r="BW308" s="226"/>
      <c r="BX308" s="226"/>
      <c r="BY308" s="226"/>
      <c r="BZ308" s="226"/>
      <c r="CA308" s="226"/>
      <c r="CB308" s="226"/>
      <c r="CC308" s="226"/>
      <c r="CD308" s="226"/>
      <c r="CE308" s="226"/>
      <c r="CF308" s="226"/>
      <c r="CG308" s="226"/>
      <c r="CH308" s="226"/>
      <c r="CI308" s="226"/>
      <c r="CJ308" s="226"/>
      <c r="CK308" s="226"/>
      <c r="CL308" s="226"/>
      <c r="CM308" s="226"/>
      <c r="CN308" s="226"/>
      <c r="CO308" s="226"/>
      <c r="CP308" s="226"/>
      <c r="CQ308" s="226"/>
      <c r="CR308" s="226"/>
      <c r="CS308" s="1215"/>
      <c r="CT308" s="1215"/>
      <c r="CU308" s="1215"/>
      <c r="CV308" s="1528"/>
      <c r="CW308" s="1529"/>
      <c r="CX308" s="1560"/>
      <c r="CY308" s="1560"/>
      <c r="CZ308" s="1560"/>
      <c r="DA308" s="1560"/>
      <c r="DB308" s="1560"/>
      <c r="DC308" s="1560"/>
      <c r="DD308" s="1991"/>
      <c r="DE308" s="1992"/>
      <c r="DF308" s="1992"/>
      <c r="DG308" s="1993"/>
      <c r="DH308" s="1564"/>
      <c r="DI308" s="1564"/>
      <c r="DJ308" s="1564"/>
      <c r="DK308" s="1564"/>
      <c r="DL308" s="1564"/>
      <c r="DM308" s="1564"/>
      <c r="DN308" s="1564"/>
      <c r="DO308" s="1564"/>
      <c r="DP308" s="1564"/>
      <c r="DQ308" s="1564"/>
      <c r="DR308" s="1584"/>
    </row>
    <row r="309" spans="1:122" s="80" customFormat="1" ht="15" customHeight="1">
      <c r="A309" s="1297"/>
      <c r="B309" s="263"/>
      <c r="C309" s="263"/>
      <c r="D309" s="377"/>
      <c r="E309" s="573"/>
      <c r="F309" s="263"/>
      <c r="G309" s="263"/>
      <c r="H309" s="263"/>
      <c r="I309" s="1394"/>
      <c r="J309" s="263"/>
      <c r="K309" s="263"/>
      <c r="L309" s="263"/>
      <c r="M309" s="263"/>
      <c r="N309" s="263"/>
      <c r="O309" s="263"/>
      <c r="P309" s="377"/>
      <c r="Q309" s="263"/>
      <c r="R309" s="263"/>
      <c r="S309" s="263"/>
      <c r="T309" s="263"/>
      <c r="U309" s="263"/>
      <c r="V309" s="263"/>
      <c r="W309" s="263"/>
      <c r="X309" s="263"/>
      <c r="Y309" s="263"/>
      <c r="Z309" s="263"/>
      <c r="AA309" s="263"/>
      <c r="AB309" s="263"/>
      <c r="AC309" s="263"/>
      <c r="AD309" s="263"/>
      <c r="AE309" s="263"/>
      <c r="AF309" s="263"/>
      <c r="AG309" s="263"/>
      <c r="AH309" s="263"/>
      <c r="AI309" s="263"/>
      <c r="AJ309" s="263"/>
      <c r="AK309" s="263"/>
      <c r="AL309" s="263"/>
      <c r="AM309" s="263"/>
      <c r="AN309" s="263"/>
      <c r="AO309" s="263"/>
      <c r="AP309" s="263"/>
      <c r="AQ309" s="263"/>
      <c r="AR309" s="263"/>
      <c r="AS309" s="263"/>
      <c r="AT309" s="263"/>
      <c r="AU309" s="263"/>
      <c r="AV309" s="263"/>
      <c r="AW309" s="263"/>
      <c r="AX309" s="1394"/>
      <c r="AY309" s="223"/>
      <c r="AZ309" s="465"/>
      <c r="BA309" s="192">
        <f t="shared" si="117"/>
        <v>6</v>
      </c>
      <c r="BB309" s="192">
        <f t="shared" si="118"/>
        <v>2</v>
      </c>
      <c r="BC309" s="192">
        <f t="shared" si="119"/>
        <v>2</v>
      </c>
      <c r="BD309" s="192"/>
      <c r="BE309" s="192"/>
      <c r="BF309" s="192"/>
      <c r="BG309" s="559" t="str">
        <f t="shared" ca="1" si="109"/>
        <v/>
      </c>
      <c r="BH309" s="560" t="str">
        <f t="shared" ca="1" si="110"/>
        <v/>
      </c>
      <c r="BI309" s="560" t="str">
        <f t="shared" ca="1" si="111"/>
        <v/>
      </c>
      <c r="BJ309" s="560" t="str">
        <f t="shared" ca="1" si="112"/>
        <v/>
      </c>
      <c r="BK309" s="560" t="str">
        <f t="shared" ca="1" si="113"/>
        <v/>
      </c>
      <c r="BL309" s="561" t="str">
        <f t="shared" ca="1" si="114"/>
        <v/>
      </c>
      <c r="BM309" s="192"/>
      <c r="BN309" s="192"/>
      <c r="BO309" s="192"/>
      <c r="BP309" s="192"/>
      <c r="BQ309" s="192"/>
      <c r="BR309" s="226"/>
      <c r="BS309" s="226"/>
      <c r="BT309" s="226"/>
      <c r="BU309" s="226"/>
      <c r="BV309" s="226"/>
      <c r="BW309" s="226"/>
      <c r="BX309" s="226"/>
      <c r="BY309" s="226"/>
      <c r="BZ309" s="226"/>
      <c r="CA309" s="226"/>
      <c r="CB309" s="226"/>
      <c r="CC309" s="226"/>
      <c r="CD309" s="226"/>
      <c r="CE309" s="226"/>
      <c r="CF309" s="226"/>
      <c r="CG309" s="226"/>
      <c r="CH309" s="226"/>
      <c r="CI309" s="226"/>
      <c r="CJ309" s="226"/>
      <c r="CK309" s="226"/>
      <c r="CL309" s="226"/>
      <c r="CM309" s="226"/>
      <c r="CN309" s="226"/>
      <c r="CO309" s="226"/>
      <c r="CP309" s="226"/>
      <c r="CQ309" s="226"/>
      <c r="CR309" s="226"/>
      <c r="CS309" s="1215"/>
      <c r="CT309" s="1215"/>
      <c r="CU309" s="1215"/>
      <c r="CV309" s="1528"/>
      <c r="CW309" s="1529"/>
      <c r="CX309" s="1560"/>
      <c r="CY309" s="1560"/>
      <c r="CZ309" s="1560"/>
      <c r="DA309" s="1560"/>
      <c r="DB309" s="1560"/>
      <c r="DC309" s="1560"/>
      <c r="DD309" s="1991"/>
      <c r="DE309" s="1992"/>
      <c r="DF309" s="1992"/>
      <c r="DG309" s="1993"/>
      <c r="DH309" s="1564"/>
      <c r="DI309" s="1564"/>
      <c r="DJ309" s="1564"/>
      <c r="DK309" s="1564"/>
      <c r="DL309" s="1564"/>
      <c r="DM309" s="1564"/>
      <c r="DN309" s="1564"/>
      <c r="DO309" s="1564"/>
      <c r="DP309" s="1564"/>
      <c r="DQ309" s="1564"/>
      <c r="DR309" s="1584"/>
    </row>
    <row r="310" spans="1:122" s="80" customFormat="1" ht="15" customHeight="1">
      <c r="A310" s="1297"/>
      <c r="B310" s="263"/>
      <c r="C310" s="263"/>
      <c r="D310" s="377"/>
      <c r="E310" s="573"/>
      <c r="F310" s="263"/>
      <c r="G310" s="263"/>
      <c r="H310" s="263"/>
      <c r="I310" s="1394"/>
      <c r="J310" s="263" t="s">
        <v>1789</v>
      </c>
      <c r="K310" s="263"/>
      <c r="L310" s="263"/>
      <c r="M310" s="263"/>
      <c r="N310" s="263"/>
      <c r="O310" s="263"/>
      <c r="P310" s="377"/>
      <c r="Q310" s="263"/>
      <c r="R310" s="263"/>
      <c r="S310" s="263"/>
      <c r="T310" s="263"/>
      <c r="U310" s="263"/>
      <c r="V310" s="263"/>
      <c r="W310" s="263"/>
      <c r="X310" s="263"/>
      <c r="Y310" s="263"/>
      <c r="Z310" s="263"/>
      <c r="AA310" s="263"/>
      <c r="AB310" s="263"/>
      <c r="AC310" s="263"/>
      <c r="AD310" s="263"/>
      <c r="AE310" s="263"/>
      <c r="AF310" s="263"/>
      <c r="AG310" s="377"/>
      <c r="AH310" s="263"/>
      <c r="AI310" s="263"/>
      <c r="AJ310" s="263"/>
      <c r="AK310" s="263"/>
      <c r="AL310" s="263"/>
      <c r="AM310" s="263"/>
      <c r="AN310" s="263"/>
      <c r="AO310" s="263"/>
      <c r="AP310" s="263"/>
      <c r="AQ310" s="263"/>
      <c r="AR310" s="263"/>
      <c r="AS310" s="263"/>
      <c r="AT310" s="263"/>
      <c r="AU310" s="263"/>
      <c r="AV310" s="263"/>
      <c r="AW310" s="263"/>
      <c r="AX310" s="1394"/>
      <c r="AY310" s="223"/>
      <c r="AZ310" s="465"/>
      <c r="BA310" s="192">
        <f t="shared" si="117"/>
        <v>6</v>
      </c>
      <c r="BB310" s="192">
        <f t="shared" si="118"/>
        <v>2</v>
      </c>
      <c r="BC310" s="192">
        <f t="shared" si="119"/>
        <v>2</v>
      </c>
      <c r="BD310" s="192"/>
      <c r="BE310" s="192"/>
      <c r="BF310" s="192"/>
      <c r="BG310" s="559" t="str">
        <f t="shared" ca="1" si="109"/>
        <v/>
      </c>
      <c r="BH310" s="560" t="str">
        <f t="shared" ca="1" si="110"/>
        <v/>
      </c>
      <c r="BI310" s="560" t="str">
        <f t="shared" ca="1" si="111"/>
        <v/>
      </c>
      <c r="BJ310" s="560" t="str">
        <f t="shared" ca="1" si="112"/>
        <v/>
      </c>
      <c r="BK310" s="560" t="str">
        <f t="shared" ca="1" si="113"/>
        <v/>
      </c>
      <c r="BL310" s="561" t="str">
        <f t="shared" ca="1" si="114"/>
        <v/>
      </c>
      <c r="BM310" s="192"/>
      <c r="BN310" s="192"/>
      <c r="BO310" s="192"/>
      <c r="BP310" s="192"/>
      <c r="BQ310" s="192"/>
      <c r="BR310" s="465"/>
      <c r="BS310" s="465"/>
      <c r="BT310" s="465"/>
      <c r="BU310" s="465"/>
      <c r="BV310" s="465"/>
      <c r="BW310" s="465"/>
      <c r="BX310" s="465"/>
      <c r="BY310" s="465"/>
      <c r="BZ310" s="465"/>
      <c r="CA310" s="465"/>
      <c r="CB310" s="465"/>
      <c r="CC310" s="465"/>
      <c r="CD310" s="465"/>
      <c r="CE310" s="465"/>
      <c r="CF310" s="465"/>
      <c r="CG310" s="465"/>
      <c r="CH310" s="465"/>
      <c r="CI310" s="226"/>
      <c r="CJ310" s="226"/>
      <c r="CK310" s="226"/>
      <c r="CL310" s="226"/>
      <c r="CM310" s="226"/>
      <c r="CN310" s="226"/>
      <c r="CO310" s="465"/>
      <c r="CP310" s="226"/>
      <c r="CQ310" s="226"/>
      <c r="CR310" s="226"/>
      <c r="CS310" s="1215"/>
      <c r="CT310" s="1215"/>
      <c r="CU310" s="1215"/>
      <c r="CV310" s="1528"/>
      <c r="CW310" s="1529"/>
      <c r="CX310" s="1560"/>
      <c r="CY310" s="1560"/>
      <c r="CZ310" s="1560"/>
      <c r="DA310" s="1560"/>
      <c r="DB310" s="1560"/>
      <c r="DC310" s="1560"/>
      <c r="DD310" s="1991"/>
      <c r="DE310" s="1992"/>
      <c r="DF310" s="1992"/>
      <c r="DG310" s="1993"/>
      <c r="DH310" s="1564"/>
      <c r="DI310" s="1564"/>
      <c r="DJ310" s="1564"/>
      <c r="DK310" s="1564"/>
      <c r="DL310" s="1564"/>
      <c r="DM310" s="1564"/>
      <c r="DN310" s="1564"/>
      <c r="DO310" s="1564"/>
      <c r="DP310" s="1564"/>
      <c r="DQ310" s="1564"/>
      <c r="DR310" s="1584"/>
    </row>
    <row r="311" spans="1:122" s="80" customFormat="1" ht="15" customHeight="1">
      <c r="A311" s="1297"/>
      <c r="B311" s="263"/>
      <c r="C311" s="263"/>
      <c r="D311" s="377"/>
      <c r="E311" s="1395"/>
      <c r="F311" s="1396"/>
      <c r="G311" s="1396"/>
      <c r="H311" s="1396"/>
      <c r="I311" s="1397"/>
      <c r="J311" s="1396" t="s">
        <v>1790</v>
      </c>
      <c r="K311" s="1396"/>
      <c r="L311" s="1396"/>
      <c r="M311" s="1396"/>
      <c r="N311" s="1396"/>
      <c r="O311" s="1396"/>
      <c r="P311" s="1398"/>
      <c r="Q311" s="1396"/>
      <c r="R311" s="1396"/>
      <c r="S311" s="1396"/>
      <c r="T311" s="1396"/>
      <c r="U311" s="1396"/>
      <c r="V311" s="1396"/>
      <c r="W311" s="1396"/>
      <c r="X311" s="1396"/>
      <c r="Y311" s="1396"/>
      <c r="Z311" s="1396"/>
      <c r="AA311" s="1396"/>
      <c r="AB311" s="1396"/>
      <c r="AC311" s="1396"/>
      <c r="AD311" s="1396"/>
      <c r="AE311" s="1396"/>
      <c r="AF311" s="1396"/>
      <c r="AG311" s="1398"/>
      <c r="AH311" s="1396"/>
      <c r="AI311" s="1396"/>
      <c r="AJ311" s="1396"/>
      <c r="AK311" s="1396"/>
      <c r="AL311" s="1396"/>
      <c r="AM311" s="1396"/>
      <c r="AN311" s="1396"/>
      <c r="AO311" s="1396"/>
      <c r="AP311" s="1396"/>
      <c r="AQ311" s="1396"/>
      <c r="AR311" s="1396"/>
      <c r="AS311" s="1396"/>
      <c r="AT311" s="1396"/>
      <c r="AU311" s="1396"/>
      <c r="AV311" s="1396"/>
      <c r="AW311" s="1396"/>
      <c r="AX311" s="1397"/>
      <c r="AY311" s="223"/>
      <c r="AZ311" s="465"/>
      <c r="BA311" s="192">
        <f t="shared" si="117"/>
        <v>6</v>
      </c>
      <c r="BB311" s="192">
        <f t="shared" si="118"/>
        <v>2</v>
      </c>
      <c r="BC311" s="192">
        <f t="shared" si="119"/>
        <v>2</v>
      </c>
      <c r="BD311" s="192"/>
      <c r="BE311" s="192"/>
      <c r="BF311" s="192"/>
      <c r="BG311" s="559" t="str">
        <f t="shared" ca="1" si="109"/>
        <v/>
      </c>
      <c r="BH311" s="560" t="str">
        <f t="shared" ca="1" si="110"/>
        <v/>
      </c>
      <c r="BI311" s="560" t="str">
        <f t="shared" ca="1" si="111"/>
        <v/>
      </c>
      <c r="BJ311" s="560" t="str">
        <f t="shared" ca="1" si="112"/>
        <v/>
      </c>
      <c r="BK311" s="560" t="str">
        <f t="shared" ca="1" si="113"/>
        <v/>
      </c>
      <c r="BL311" s="561" t="str">
        <f t="shared" ca="1" si="114"/>
        <v/>
      </c>
      <c r="BM311" s="192"/>
      <c r="BN311" s="192"/>
      <c r="BO311" s="192"/>
      <c r="BP311" s="192"/>
      <c r="BQ311" s="192"/>
      <c r="BR311" s="226"/>
      <c r="BS311" s="226"/>
      <c r="BT311" s="226"/>
      <c r="BU311" s="226"/>
      <c r="BV311" s="226"/>
      <c r="BW311" s="226"/>
      <c r="BX311" s="226"/>
      <c r="BY311" s="226"/>
      <c r="BZ311" s="226"/>
      <c r="CA311" s="226"/>
      <c r="CB311" s="226"/>
      <c r="CC311" s="226"/>
      <c r="CD311" s="226"/>
      <c r="CE311" s="226"/>
      <c r="CF311" s="226"/>
      <c r="CG311" s="226"/>
      <c r="CH311" s="226"/>
      <c r="CI311" s="226"/>
      <c r="CJ311" s="226"/>
      <c r="CK311" s="226"/>
      <c r="CL311" s="226"/>
      <c r="CM311" s="465"/>
      <c r="CN311" s="465"/>
      <c r="CO311" s="465"/>
      <c r="CP311" s="226"/>
      <c r="CQ311" s="226"/>
      <c r="CR311" s="226"/>
      <c r="CS311" s="1215"/>
      <c r="CT311" s="1215"/>
      <c r="CU311" s="1215"/>
      <c r="CV311" s="1528"/>
      <c r="CW311" s="1529"/>
      <c r="CX311" s="1560"/>
      <c r="CY311" s="1560"/>
      <c r="CZ311" s="1560"/>
      <c r="DA311" s="1560"/>
      <c r="DB311" s="1560"/>
      <c r="DC311" s="1560"/>
      <c r="DD311" s="1991"/>
      <c r="DE311" s="1992"/>
      <c r="DF311" s="1992"/>
      <c r="DG311" s="1993"/>
      <c r="DH311" s="1564"/>
      <c r="DI311" s="1564"/>
      <c r="DJ311" s="1564"/>
      <c r="DK311" s="1564"/>
      <c r="DL311" s="1564"/>
      <c r="DM311" s="1564"/>
      <c r="DN311" s="1564"/>
      <c r="DO311" s="1564"/>
      <c r="DP311" s="1564"/>
      <c r="DQ311" s="1564"/>
      <c r="DR311" s="1584"/>
    </row>
    <row r="312" spans="1:122" s="80" customFormat="1" ht="15" customHeight="1">
      <c r="A312" s="1760" t="str">
        <f>$BA312&amp;"."&amp;$BB312&amp;"."</f>
        <v>6.3.</v>
      </c>
      <c r="B312" s="1761"/>
      <c r="C312" s="1761"/>
      <c r="D312" s="225" t="s">
        <v>1795</v>
      </c>
      <c r="E312" s="377"/>
      <c r="F312" s="377"/>
      <c r="G312" s="377"/>
      <c r="H312" s="377"/>
      <c r="I312" s="377"/>
      <c r="J312" s="377"/>
      <c r="K312" s="377"/>
      <c r="L312" s="377"/>
      <c r="M312" s="377"/>
      <c r="N312" s="377"/>
      <c r="O312" s="377"/>
      <c r="P312" s="377"/>
      <c r="Q312" s="377"/>
      <c r="R312" s="377"/>
      <c r="S312" s="377"/>
      <c r="T312" s="377"/>
      <c r="U312" s="377"/>
      <c r="V312" s="377"/>
      <c r="W312" s="377"/>
      <c r="X312" s="377"/>
      <c r="Y312" s="377"/>
      <c r="Z312" s="377"/>
      <c r="AA312" s="377"/>
      <c r="AB312" s="377"/>
      <c r="AC312" s="263"/>
      <c r="AD312" s="263"/>
      <c r="AE312" s="263"/>
      <c r="AF312" s="377"/>
      <c r="AG312" s="263"/>
      <c r="AH312" s="263"/>
      <c r="AI312" s="263"/>
      <c r="AJ312" s="263"/>
      <c r="AK312" s="263"/>
      <c r="AL312" s="263"/>
      <c r="AM312" s="263"/>
      <c r="AN312" s="263"/>
      <c r="AO312" s="263"/>
      <c r="AP312" s="263"/>
      <c r="AQ312" s="263"/>
      <c r="AR312" s="263"/>
      <c r="AS312" s="263"/>
      <c r="AT312" s="263"/>
      <c r="AU312" s="263"/>
      <c r="AV312" s="263"/>
      <c r="AW312" s="263"/>
      <c r="AX312" s="263"/>
      <c r="AY312" s="223"/>
      <c r="AZ312" s="465"/>
      <c r="BA312" s="192">
        <f>BA311</f>
        <v>6</v>
      </c>
      <c r="BB312" s="193">
        <f>BB311+1</f>
        <v>3</v>
      </c>
      <c r="BC312" s="192"/>
      <c r="BD312" s="192"/>
      <c r="BE312" s="192"/>
      <c r="BF312" s="192"/>
      <c r="BG312" s="559" t="str">
        <f t="shared" ca="1" si="109"/>
        <v/>
      </c>
      <c r="BH312" s="560" t="str">
        <f t="shared" ca="1" si="110"/>
        <v/>
      </c>
      <c r="BI312" s="560" t="str">
        <f t="shared" ca="1" si="111"/>
        <v/>
      </c>
      <c r="BJ312" s="560" t="str">
        <f t="shared" ca="1" si="112"/>
        <v/>
      </c>
      <c r="BK312" s="560" t="str">
        <f t="shared" ca="1" si="113"/>
        <v/>
      </c>
      <c r="BL312" s="561" t="str">
        <f t="shared" ca="1" si="114"/>
        <v/>
      </c>
      <c r="BM312" s="192"/>
      <c r="BN312" s="192"/>
      <c r="BO312" s="192"/>
      <c r="BP312" s="192"/>
      <c r="BQ312" s="192"/>
      <c r="BR312" s="226"/>
      <c r="BS312" s="226"/>
      <c r="BT312" s="226"/>
      <c r="BU312" s="226"/>
      <c r="BV312" s="226"/>
      <c r="BW312" s="226"/>
      <c r="BX312" s="226"/>
      <c r="BY312" s="226"/>
      <c r="BZ312" s="226"/>
      <c r="CA312" s="226"/>
      <c r="CB312" s="226"/>
      <c r="CC312" s="226"/>
      <c r="CD312" s="226"/>
      <c r="CE312" s="226"/>
      <c r="CF312" s="226"/>
      <c r="CG312" s="226"/>
      <c r="CH312" s="226"/>
      <c r="CI312" s="226"/>
      <c r="CJ312" s="226"/>
      <c r="CK312" s="226"/>
      <c r="CL312" s="226"/>
      <c r="CM312" s="465"/>
      <c r="CN312" s="465"/>
      <c r="CO312" s="244"/>
      <c r="CP312" s="465"/>
      <c r="CQ312" s="465"/>
      <c r="CR312" s="465"/>
      <c r="CS312" s="1215"/>
      <c r="CT312" s="1215"/>
      <c r="CU312" s="1215"/>
      <c r="CV312" s="1528"/>
      <c r="CW312" s="1529"/>
      <c r="CX312" s="1560"/>
      <c r="CY312" s="1560"/>
      <c r="CZ312" s="1560"/>
      <c r="DA312" s="1560"/>
      <c r="DB312" s="1560"/>
      <c r="DC312" s="1560"/>
      <c r="DD312" s="1991"/>
      <c r="DE312" s="1992"/>
      <c r="DF312" s="1992"/>
      <c r="DG312" s="1993"/>
      <c r="DH312" s="1564"/>
      <c r="DI312" s="1564"/>
      <c r="DJ312" s="1564"/>
      <c r="DK312" s="1564"/>
      <c r="DL312" s="1564"/>
      <c r="DM312" s="1564"/>
      <c r="DN312" s="1564"/>
      <c r="DO312" s="1564"/>
      <c r="DP312" s="1564"/>
      <c r="DQ312" s="1564"/>
      <c r="DR312" s="1584"/>
    </row>
    <row r="313" spans="1:122" s="80" customFormat="1" ht="15" customHeight="1">
      <c r="A313" s="1297"/>
      <c r="B313" s="263"/>
      <c r="C313" s="263"/>
      <c r="D313" s="377" t="s">
        <v>1796</v>
      </c>
      <c r="E313" s="377"/>
      <c r="F313" s="377"/>
      <c r="G313" s="377"/>
      <c r="H313" s="377"/>
      <c r="I313" s="377"/>
      <c r="J313" s="377"/>
      <c r="K313" s="377"/>
      <c r="L313" s="377"/>
      <c r="M313" s="377"/>
      <c r="N313" s="377"/>
      <c r="O313" s="377"/>
      <c r="P313" s="377"/>
      <c r="Q313" s="377"/>
      <c r="R313" s="377"/>
      <c r="S313" s="377"/>
      <c r="T313" s="263"/>
      <c r="U313" s="263"/>
      <c r="V313" s="263"/>
      <c r="W313" s="263"/>
      <c r="X313" s="377"/>
      <c r="Y313" s="263"/>
      <c r="Z313" s="263"/>
      <c r="AA313" s="263"/>
      <c r="AB313" s="263"/>
      <c r="AC313" s="263"/>
      <c r="AD313" s="263"/>
      <c r="AE313" s="263"/>
      <c r="AF313" s="263"/>
      <c r="AG313" s="263"/>
      <c r="AH313" s="263"/>
      <c r="AI313" s="263"/>
      <c r="AJ313" s="263"/>
      <c r="AK313" s="263"/>
      <c r="AL313" s="263"/>
      <c r="AM313" s="263"/>
      <c r="AN313" s="263"/>
      <c r="AO313" s="263"/>
      <c r="AP313" s="263"/>
      <c r="AQ313" s="263"/>
      <c r="AR313" s="263"/>
      <c r="AS313" s="263"/>
      <c r="AT313" s="263"/>
      <c r="AU313" s="263"/>
      <c r="AV313" s="263"/>
      <c r="AW313" s="263"/>
      <c r="AX313" s="263"/>
      <c r="AY313" s="895"/>
      <c r="AZ313" s="465"/>
      <c r="BA313" s="192">
        <f t="shared" ref="BA313:BB320" si="120">BA312</f>
        <v>6</v>
      </c>
      <c r="BB313" s="192">
        <f t="shared" si="120"/>
        <v>3</v>
      </c>
      <c r="BC313" s="192"/>
      <c r="BD313" s="192"/>
      <c r="BE313" s="192"/>
      <c r="BF313" s="192"/>
      <c r="BG313" s="559" t="str">
        <f t="shared" ca="1" si="109"/>
        <v/>
      </c>
      <c r="BH313" s="560" t="str">
        <f t="shared" ca="1" si="110"/>
        <v/>
      </c>
      <c r="BI313" s="560" t="str">
        <f t="shared" ca="1" si="111"/>
        <v/>
      </c>
      <c r="BJ313" s="560" t="str">
        <f t="shared" ca="1" si="112"/>
        <v/>
      </c>
      <c r="BK313" s="560" t="str">
        <f t="shared" ca="1" si="113"/>
        <v/>
      </c>
      <c r="BL313" s="561" t="str">
        <f t="shared" ca="1" si="114"/>
        <v/>
      </c>
      <c r="BM313" s="192"/>
      <c r="BN313" s="192"/>
      <c r="BO313" s="192"/>
      <c r="BP313" s="192"/>
      <c r="BQ313" s="192"/>
      <c r="BR313" s="226"/>
      <c r="BS313" s="226"/>
      <c r="BT313" s="226"/>
      <c r="BU313" s="226"/>
      <c r="BV313" s="226"/>
      <c r="BW313" s="226"/>
      <c r="BX313" s="226"/>
      <c r="BY313" s="226"/>
      <c r="BZ313" s="226"/>
      <c r="CA313" s="226"/>
      <c r="CB313" s="226"/>
      <c r="CC313" s="226"/>
      <c r="CD313" s="226"/>
      <c r="CE313" s="226"/>
      <c r="CF313" s="226"/>
      <c r="CG313" s="226"/>
      <c r="CH313" s="226"/>
      <c r="CI313" s="226"/>
      <c r="CJ313" s="226"/>
      <c r="CK313" s="226"/>
      <c r="CL313" s="226"/>
      <c r="CM313" s="244"/>
      <c r="CN313" s="244"/>
      <c r="CO313" s="226"/>
      <c r="CP313" s="226"/>
      <c r="CQ313" s="465"/>
      <c r="CR313" s="465"/>
      <c r="CS313" s="1215"/>
      <c r="CT313" s="1215"/>
      <c r="CU313" s="1215"/>
      <c r="CV313" s="1528"/>
      <c r="CW313" s="1529"/>
      <c r="CX313" s="1560"/>
      <c r="CY313" s="1560"/>
      <c r="CZ313" s="1560"/>
      <c r="DA313" s="1560"/>
      <c r="DB313" s="1560"/>
      <c r="DC313" s="1560"/>
      <c r="DD313" s="1991"/>
      <c r="DE313" s="1992"/>
      <c r="DF313" s="1992"/>
      <c r="DG313" s="1993"/>
      <c r="DH313" s="1564"/>
      <c r="DI313" s="1564"/>
      <c r="DJ313" s="1564"/>
      <c r="DK313" s="1564"/>
      <c r="DL313" s="1564"/>
      <c r="DM313" s="1564"/>
      <c r="DN313" s="1564"/>
      <c r="DO313" s="1564"/>
      <c r="DP313" s="1564"/>
      <c r="DQ313" s="1564"/>
      <c r="DR313" s="1584"/>
    </row>
    <row r="314" spans="1:122" s="80" customFormat="1" ht="15" customHeight="1">
      <c r="A314" s="1297"/>
      <c r="B314" s="263"/>
      <c r="C314" s="263"/>
      <c r="D314" s="1399" t="s">
        <v>1797</v>
      </c>
      <c r="E314" s="1400"/>
      <c r="F314" s="1400"/>
      <c r="G314" s="1400"/>
      <c r="H314" s="1382"/>
      <c r="I314" s="1383" t="s">
        <v>1802</v>
      </c>
      <c r="J314" s="1400"/>
      <c r="K314" s="1400"/>
      <c r="L314" s="1400"/>
      <c r="M314" s="1400"/>
      <c r="N314" s="1400"/>
      <c r="O314" s="1400"/>
      <c r="P314" s="1400"/>
      <c r="Q314" s="1362"/>
      <c r="R314" s="1400"/>
      <c r="S314" s="1400"/>
      <c r="T314" s="1151"/>
      <c r="U314" s="1355"/>
      <c r="V314" s="1401" t="s">
        <v>1798</v>
      </c>
      <c r="W314" s="1151"/>
      <c r="X314" s="1362"/>
      <c r="Y314" s="1151"/>
      <c r="Z314" s="1151"/>
      <c r="AA314" s="1151"/>
      <c r="AB314" s="1151"/>
      <c r="AC314" s="1151"/>
      <c r="AD314" s="1151"/>
      <c r="AE314" s="1151"/>
      <c r="AF314" s="1151"/>
      <c r="AG314" s="1151"/>
      <c r="AH314" s="1151"/>
      <c r="AI314" s="1151"/>
      <c r="AJ314" s="1151"/>
      <c r="AK314" s="1151"/>
      <c r="AL314" s="1151"/>
      <c r="AM314" s="1151"/>
      <c r="AN314" s="1151"/>
      <c r="AO314" s="1151"/>
      <c r="AP314" s="1151"/>
      <c r="AQ314" s="1151"/>
      <c r="AR314" s="1151"/>
      <c r="AS314" s="1151"/>
      <c r="AT314" s="1151"/>
      <c r="AU314" s="1151"/>
      <c r="AV314" s="1151"/>
      <c r="AW314" s="1151"/>
      <c r="AX314" s="1152"/>
      <c r="AY314" s="895"/>
      <c r="AZ314" s="465"/>
      <c r="BA314" s="192">
        <f t="shared" si="120"/>
        <v>6</v>
      </c>
      <c r="BB314" s="192">
        <f t="shared" si="120"/>
        <v>3</v>
      </c>
      <c r="BC314" s="192"/>
      <c r="BD314" s="192"/>
      <c r="BE314" s="192"/>
      <c r="BF314" s="192"/>
      <c r="BG314" s="559" t="str">
        <f t="shared" ca="1" si="109"/>
        <v/>
      </c>
      <c r="BH314" s="560" t="str">
        <f t="shared" ca="1" si="110"/>
        <v/>
      </c>
      <c r="BI314" s="560" t="str">
        <f t="shared" ca="1" si="111"/>
        <v/>
      </c>
      <c r="BJ314" s="560" t="str">
        <f t="shared" ca="1" si="112"/>
        <v/>
      </c>
      <c r="BK314" s="560" t="str">
        <f t="shared" ca="1" si="113"/>
        <v/>
      </c>
      <c r="BL314" s="561" t="str">
        <f t="shared" ca="1" si="114"/>
        <v/>
      </c>
      <c r="BM314" s="192"/>
      <c r="BN314" s="192"/>
      <c r="BO314" s="192"/>
      <c r="BP314" s="192"/>
      <c r="BQ314" s="192"/>
      <c r="BR314" s="226"/>
      <c r="BS314" s="226"/>
      <c r="BT314" s="226"/>
      <c r="BU314" s="226"/>
      <c r="BV314" s="226"/>
      <c r="BW314" s="226"/>
      <c r="BX314" s="226"/>
      <c r="BY314" s="226"/>
      <c r="BZ314" s="226"/>
      <c r="CA314" s="226"/>
      <c r="CB314" s="226"/>
      <c r="CC314" s="226"/>
      <c r="CD314" s="226"/>
      <c r="CE314" s="226"/>
      <c r="CF314" s="226"/>
      <c r="CG314" s="226"/>
      <c r="CH314" s="226"/>
      <c r="CI314" s="226"/>
      <c r="CJ314" s="226"/>
      <c r="CK314" s="226"/>
      <c r="CL314" s="226"/>
      <c r="CM314" s="226"/>
      <c r="CN314" s="226"/>
      <c r="CO314" s="226"/>
      <c r="CP314" s="226"/>
      <c r="CQ314" s="465"/>
      <c r="CR314" s="465"/>
      <c r="CS314" s="1215"/>
      <c r="CT314" s="1215"/>
      <c r="CU314" s="1215"/>
      <c r="CV314" s="1528"/>
      <c r="CW314" s="1529"/>
      <c r="CX314" s="1560"/>
      <c r="CY314" s="1560"/>
      <c r="CZ314" s="1560"/>
      <c r="DA314" s="1560"/>
      <c r="DB314" s="1560"/>
      <c r="DC314" s="1560"/>
      <c r="DD314" s="1991"/>
      <c r="DE314" s="1992"/>
      <c r="DF314" s="1992"/>
      <c r="DG314" s="1993"/>
      <c r="DH314" s="1564"/>
      <c r="DI314" s="1564"/>
      <c r="DJ314" s="1564"/>
      <c r="DK314" s="1564"/>
      <c r="DL314" s="1564"/>
      <c r="DM314" s="1564"/>
      <c r="DN314" s="1564"/>
      <c r="DO314" s="1564"/>
      <c r="DP314" s="1564"/>
      <c r="DQ314" s="1564"/>
      <c r="DR314" s="1584"/>
    </row>
    <row r="315" spans="1:122" s="80" customFormat="1" ht="15" customHeight="1">
      <c r="A315" s="1297"/>
      <c r="B315" s="263"/>
      <c r="C315" s="263"/>
      <c r="D315" s="1402" t="s">
        <v>1800</v>
      </c>
      <c r="E315" s="1403"/>
      <c r="F315" s="1403"/>
      <c r="G315" s="1403"/>
      <c r="H315" s="1404"/>
      <c r="I315" s="1405" t="s">
        <v>1801</v>
      </c>
      <c r="J315" s="1403"/>
      <c r="K315" s="1403"/>
      <c r="L315" s="1403"/>
      <c r="M315" s="1403"/>
      <c r="N315" s="1403"/>
      <c r="O315" s="1403"/>
      <c r="P315" s="1143"/>
      <c r="Q315" s="1406"/>
      <c r="R315" s="1403"/>
      <c r="S315" s="1403"/>
      <c r="T315" s="1403"/>
      <c r="U315" s="1404"/>
      <c r="V315" s="1407" t="s">
        <v>1786</v>
      </c>
      <c r="W315" s="1403"/>
      <c r="X315" s="1406"/>
      <c r="Y315" s="1143"/>
      <c r="Z315" s="1143"/>
      <c r="AA315" s="1143"/>
      <c r="AB315" s="1143"/>
      <c r="AC315" s="1143"/>
      <c r="AD315" s="1143"/>
      <c r="AE315" s="1143"/>
      <c r="AF315" s="1143"/>
      <c r="AG315" s="1143"/>
      <c r="AH315" s="1143"/>
      <c r="AI315" s="1143"/>
      <c r="AJ315" s="1143"/>
      <c r="AK315" s="1143"/>
      <c r="AL315" s="1143"/>
      <c r="AM315" s="1143"/>
      <c r="AN315" s="1143"/>
      <c r="AO315" s="1143"/>
      <c r="AP315" s="1143"/>
      <c r="AQ315" s="1143"/>
      <c r="AR315" s="1143"/>
      <c r="AS315" s="1143"/>
      <c r="AT315" s="1143"/>
      <c r="AU315" s="1143"/>
      <c r="AV315" s="1143"/>
      <c r="AW315" s="1143"/>
      <c r="AX315" s="1146"/>
      <c r="AY315" s="895"/>
      <c r="AZ315" s="465"/>
      <c r="BA315" s="192">
        <f t="shared" si="120"/>
        <v>6</v>
      </c>
      <c r="BB315" s="192">
        <f t="shared" si="120"/>
        <v>3</v>
      </c>
      <c r="BC315" s="192"/>
      <c r="BD315" s="192"/>
      <c r="BE315" s="192"/>
      <c r="BF315" s="192"/>
      <c r="BG315" s="559" t="str">
        <f t="shared" ca="1" si="109"/>
        <v/>
      </c>
      <c r="BH315" s="560" t="str">
        <f t="shared" ca="1" si="110"/>
        <v/>
      </c>
      <c r="BI315" s="560" t="str">
        <f t="shared" ca="1" si="111"/>
        <v/>
      </c>
      <c r="BJ315" s="560" t="str">
        <f t="shared" ca="1" si="112"/>
        <v/>
      </c>
      <c r="BK315" s="560" t="str">
        <f t="shared" ca="1" si="113"/>
        <v/>
      </c>
      <c r="BL315" s="561" t="str">
        <f t="shared" ca="1" si="114"/>
        <v/>
      </c>
      <c r="BM315" s="192"/>
      <c r="BN315" s="192"/>
      <c r="BO315" s="192"/>
      <c r="BP315" s="192"/>
      <c r="BQ315" s="192"/>
      <c r="BR315" s="465"/>
      <c r="BS315" s="465"/>
      <c r="BT315" s="465"/>
      <c r="BU315" s="465"/>
      <c r="BV315" s="465"/>
      <c r="BW315" s="465"/>
      <c r="BX315" s="465"/>
      <c r="BY315" s="465"/>
      <c r="BZ315" s="465"/>
      <c r="CA315" s="465"/>
      <c r="CB315" s="465"/>
      <c r="CC315" s="465"/>
      <c r="CD315" s="465"/>
      <c r="CE315" s="465"/>
      <c r="CF315" s="465"/>
      <c r="CG315" s="465"/>
      <c r="CH315" s="465"/>
      <c r="CI315" s="226"/>
      <c r="CJ315" s="226"/>
      <c r="CK315" s="226"/>
      <c r="CL315" s="226"/>
      <c r="CM315" s="226"/>
      <c r="CN315" s="226"/>
      <c r="CO315" s="226"/>
      <c r="CP315" s="226"/>
      <c r="CQ315" s="226"/>
      <c r="CR315" s="226"/>
      <c r="CS315" s="1215"/>
      <c r="CT315" s="1215"/>
      <c r="CU315" s="1215"/>
      <c r="CV315" s="1528"/>
      <c r="CW315" s="1529"/>
      <c r="CX315" s="1560"/>
      <c r="CY315" s="1560"/>
      <c r="CZ315" s="1560"/>
      <c r="DA315" s="1560"/>
      <c r="DB315" s="1560"/>
      <c r="DC315" s="1560"/>
      <c r="DD315" s="1991"/>
      <c r="DE315" s="1992"/>
      <c r="DF315" s="1992"/>
      <c r="DG315" s="1993"/>
      <c r="DH315" s="1564"/>
      <c r="DI315" s="1564"/>
      <c r="DJ315" s="1564"/>
      <c r="DK315" s="1564"/>
      <c r="DL315" s="1564"/>
      <c r="DM315" s="1564"/>
      <c r="DN315" s="1564"/>
      <c r="DO315" s="1564"/>
      <c r="DP315" s="1564"/>
      <c r="DQ315" s="1564"/>
      <c r="DR315" s="1584"/>
    </row>
    <row r="316" spans="1:122" s="80" customFormat="1" ht="15" customHeight="1">
      <c r="A316" s="1297"/>
      <c r="B316" s="263"/>
      <c r="C316" s="263"/>
      <c r="D316" s="1378" t="s">
        <v>1799</v>
      </c>
      <c r="E316" s="1376"/>
      <c r="F316" s="1376"/>
      <c r="G316" s="1376"/>
      <c r="H316" s="1379"/>
      <c r="I316" s="1380" t="s">
        <v>2150</v>
      </c>
      <c r="J316" s="1376"/>
      <c r="K316" s="1376"/>
      <c r="L316" s="1376"/>
      <c r="M316" s="1376"/>
      <c r="N316" s="1376"/>
      <c r="O316" s="1376"/>
      <c r="P316" s="1132"/>
      <c r="Q316" s="1376"/>
      <c r="R316" s="1376"/>
      <c r="S316" s="1376"/>
      <c r="T316" s="1376"/>
      <c r="U316" s="1379"/>
      <c r="V316" s="1380" t="s">
        <v>2152</v>
      </c>
      <c r="W316" s="1376"/>
      <c r="X316" s="1376"/>
      <c r="Y316" s="1132"/>
      <c r="Z316" s="1132"/>
      <c r="AA316" s="1132"/>
      <c r="AB316" s="1132"/>
      <c r="AC316" s="1132"/>
      <c r="AD316" s="1132"/>
      <c r="AE316" s="1132"/>
      <c r="AF316" s="1132"/>
      <c r="AG316" s="1132"/>
      <c r="AH316" s="1132"/>
      <c r="AI316" s="1132"/>
      <c r="AJ316" s="1132"/>
      <c r="AK316" s="1132"/>
      <c r="AL316" s="1132"/>
      <c r="AM316" s="1132"/>
      <c r="AN316" s="1132"/>
      <c r="AO316" s="1132"/>
      <c r="AP316" s="1132"/>
      <c r="AQ316" s="1132"/>
      <c r="AR316" s="1132"/>
      <c r="AS316" s="1132"/>
      <c r="AT316" s="1132"/>
      <c r="AU316" s="1132"/>
      <c r="AV316" s="1132"/>
      <c r="AW316" s="1132"/>
      <c r="AX316" s="1135"/>
      <c r="AY316" s="895"/>
      <c r="AZ316" s="465"/>
      <c r="BA316" s="192">
        <f t="shared" si="120"/>
        <v>6</v>
      </c>
      <c r="BB316" s="192">
        <f t="shared" si="120"/>
        <v>3</v>
      </c>
      <c r="BC316" s="192"/>
      <c r="BD316" s="192"/>
      <c r="BE316" s="192"/>
      <c r="BF316" s="192"/>
      <c r="BG316" s="559" t="str">
        <f t="shared" ca="1" si="109"/>
        <v/>
      </c>
      <c r="BH316" s="560" t="str">
        <f t="shared" ca="1" si="110"/>
        <v/>
      </c>
      <c r="BI316" s="560" t="str">
        <f t="shared" ca="1" si="111"/>
        <v/>
      </c>
      <c r="BJ316" s="560" t="str">
        <f t="shared" ca="1" si="112"/>
        <v/>
      </c>
      <c r="BK316" s="560" t="str">
        <f t="shared" ca="1" si="113"/>
        <v/>
      </c>
      <c r="BL316" s="561" t="str">
        <f t="shared" ca="1" si="114"/>
        <v/>
      </c>
      <c r="BM316" s="192"/>
      <c r="BN316" s="192"/>
      <c r="BO316" s="192"/>
      <c r="BP316" s="192"/>
      <c r="BQ316" s="226"/>
      <c r="BR316" s="465"/>
      <c r="BS316" s="465"/>
      <c r="BT316" s="465"/>
      <c r="BU316" s="465"/>
      <c r="BV316" s="465"/>
      <c r="BW316" s="465"/>
      <c r="BX316" s="465"/>
      <c r="BY316" s="465"/>
      <c r="BZ316" s="465"/>
      <c r="CA316" s="465"/>
      <c r="CB316" s="465"/>
      <c r="CC316" s="465"/>
      <c r="CD316" s="465"/>
      <c r="CE316" s="465"/>
      <c r="CF316" s="465"/>
      <c r="CG316" s="465"/>
      <c r="CH316" s="465"/>
      <c r="CI316" s="226"/>
      <c r="CJ316" s="226"/>
      <c r="CK316" s="226"/>
      <c r="CL316" s="226"/>
      <c r="CM316" s="226"/>
      <c r="CN316" s="226"/>
      <c r="CO316" s="226"/>
      <c r="CP316" s="465"/>
      <c r="CQ316" s="226"/>
      <c r="CR316" s="226"/>
      <c r="CS316" s="1215"/>
      <c r="CT316" s="1215"/>
      <c r="CU316" s="1215"/>
      <c r="CV316" s="1528"/>
      <c r="CW316" s="1529"/>
      <c r="CX316" s="1560"/>
      <c r="CY316" s="1560"/>
      <c r="CZ316" s="1560"/>
      <c r="DA316" s="1560"/>
      <c r="DB316" s="1560"/>
      <c r="DC316" s="1560"/>
      <c r="DD316" s="1991"/>
      <c r="DE316" s="1992"/>
      <c r="DF316" s="1992"/>
      <c r="DG316" s="1993"/>
      <c r="DH316" s="1564"/>
      <c r="DI316" s="1564"/>
      <c r="DJ316" s="1564"/>
      <c r="DK316" s="1564"/>
      <c r="DL316" s="1564"/>
      <c r="DM316" s="1564"/>
      <c r="DN316" s="1564"/>
      <c r="DO316" s="1564"/>
      <c r="DP316" s="1564"/>
      <c r="DQ316" s="1564"/>
      <c r="DR316" s="1584"/>
    </row>
    <row r="317" spans="1:122" s="80" customFormat="1" ht="15" customHeight="1">
      <c r="A317" s="1297"/>
      <c r="B317" s="263"/>
      <c r="C317" s="263"/>
      <c r="D317" s="1378" t="s">
        <v>1803</v>
      </c>
      <c r="E317" s="1376"/>
      <c r="F317" s="1376"/>
      <c r="G317" s="1376"/>
      <c r="H317" s="1376"/>
      <c r="I317" s="1408" t="s">
        <v>2151</v>
      </c>
      <c r="J317" s="1376"/>
      <c r="K317" s="1376"/>
      <c r="L317" s="1376"/>
      <c r="M317" s="1376"/>
      <c r="N317" s="1376"/>
      <c r="O317" s="1376"/>
      <c r="P317" s="1132"/>
      <c r="Q317" s="1376"/>
      <c r="R317" s="1376"/>
      <c r="S317" s="1376"/>
      <c r="T317" s="1376"/>
      <c r="U317" s="1379"/>
      <c r="V317" s="1376" t="s">
        <v>1804</v>
      </c>
      <c r="W317" s="1376"/>
      <c r="X317" s="1376"/>
      <c r="Y317" s="1132"/>
      <c r="Z317" s="1132"/>
      <c r="AA317" s="1132"/>
      <c r="AB317" s="1132"/>
      <c r="AC317" s="1132"/>
      <c r="AD317" s="1132"/>
      <c r="AE317" s="1132"/>
      <c r="AF317" s="1132"/>
      <c r="AG317" s="1132"/>
      <c r="AH317" s="1132"/>
      <c r="AI317" s="1132"/>
      <c r="AJ317" s="1132"/>
      <c r="AK317" s="1132"/>
      <c r="AL317" s="1132"/>
      <c r="AM317" s="1132"/>
      <c r="AN317" s="1132"/>
      <c r="AO317" s="1132"/>
      <c r="AP317" s="1132"/>
      <c r="AQ317" s="1132"/>
      <c r="AR317" s="1132"/>
      <c r="AS317" s="1132"/>
      <c r="AT317" s="1132"/>
      <c r="AU317" s="1132"/>
      <c r="AV317" s="1132"/>
      <c r="AW317" s="1132"/>
      <c r="AX317" s="1135"/>
      <c r="AY317" s="895"/>
      <c r="AZ317" s="465"/>
      <c r="BA317" s="192">
        <f t="shared" si="120"/>
        <v>6</v>
      </c>
      <c r="BB317" s="192">
        <f t="shared" si="120"/>
        <v>3</v>
      </c>
      <c r="BC317" s="192"/>
      <c r="BD317" s="192"/>
      <c r="BE317" s="192"/>
      <c r="BF317" s="192"/>
      <c r="BG317" s="559" t="str">
        <f t="shared" ca="1" si="109"/>
        <v/>
      </c>
      <c r="BH317" s="560" t="str">
        <f t="shared" ca="1" si="110"/>
        <v/>
      </c>
      <c r="BI317" s="560" t="str">
        <f t="shared" ca="1" si="111"/>
        <v/>
      </c>
      <c r="BJ317" s="560" t="str">
        <f t="shared" ca="1" si="112"/>
        <v/>
      </c>
      <c r="BK317" s="560" t="str">
        <f t="shared" ca="1" si="113"/>
        <v/>
      </c>
      <c r="BL317" s="561" t="str">
        <f t="shared" ca="1" si="114"/>
        <v/>
      </c>
      <c r="BM317" s="192"/>
      <c r="BN317" s="192"/>
      <c r="BO317" s="192"/>
      <c r="BP317" s="226"/>
      <c r="BQ317" s="226"/>
      <c r="BR317" s="226"/>
      <c r="BS317" s="226"/>
      <c r="BT317" s="226"/>
      <c r="BU317" s="226"/>
      <c r="BV317" s="226"/>
      <c r="BW317" s="226"/>
      <c r="BX317" s="226"/>
      <c r="BY317" s="226"/>
      <c r="BZ317" s="226"/>
      <c r="CA317" s="226"/>
      <c r="CB317" s="226"/>
      <c r="CC317" s="226"/>
      <c r="CD317" s="226"/>
      <c r="CE317" s="226"/>
      <c r="CF317" s="226"/>
      <c r="CG317" s="226"/>
      <c r="CH317" s="226"/>
      <c r="CI317" s="226"/>
      <c r="CJ317" s="226"/>
      <c r="CK317" s="226"/>
      <c r="CL317" s="226"/>
      <c r="CM317" s="226"/>
      <c r="CN317" s="226"/>
      <c r="CO317" s="226"/>
      <c r="CP317" s="465"/>
      <c r="CQ317" s="226"/>
      <c r="CR317" s="226"/>
      <c r="CS317" s="192"/>
      <c r="CT317" s="192"/>
      <c r="CU317" s="192"/>
      <c r="CV317" s="1528"/>
      <c r="CW317" s="1529"/>
      <c r="CX317" s="1560"/>
      <c r="CY317" s="1560"/>
      <c r="CZ317" s="1560"/>
      <c r="DA317" s="1560"/>
      <c r="DB317" s="1560"/>
      <c r="DC317" s="1560"/>
      <c r="DD317" s="1991"/>
      <c r="DE317" s="1992"/>
      <c r="DF317" s="1992"/>
      <c r="DG317" s="1993"/>
      <c r="DH317" s="1564"/>
      <c r="DI317" s="1564"/>
      <c r="DJ317" s="1564"/>
      <c r="DK317" s="1564"/>
      <c r="DL317" s="1564"/>
      <c r="DM317" s="1564"/>
      <c r="DN317" s="1564"/>
      <c r="DO317" s="1564"/>
      <c r="DP317" s="1564"/>
      <c r="DQ317" s="1564"/>
      <c r="DR317" s="1584"/>
    </row>
    <row r="318" spans="1:122" s="80" customFormat="1" ht="15" customHeight="1">
      <c r="A318" s="1297"/>
      <c r="B318" s="263"/>
      <c r="C318" s="263"/>
      <c r="D318" s="1378"/>
      <c r="E318" s="1376"/>
      <c r="F318" s="1376"/>
      <c r="G318" s="1376"/>
      <c r="H318" s="1376"/>
      <c r="I318" s="1380"/>
      <c r="J318" s="1376"/>
      <c r="K318" s="1376"/>
      <c r="L318" s="1376"/>
      <c r="M318" s="1376"/>
      <c r="N318" s="1376"/>
      <c r="O318" s="1376"/>
      <c r="P318" s="1376"/>
      <c r="Q318" s="1376"/>
      <c r="R318" s="1376"/>
      <c r="S318" s="1376"/>
      <c r="T318" s="1376"/>
      <c r="U318" s="1379"/>
      <c r="V318" s="1376"/>
      <c r="W318" s="1376"/>
      <c r="X318" s="1376"/>
      <c r="Y318" s="1132"/>
      <c r="Z318" s="1132"/>
      <c r="AA318" s="1132"/>
      <c r="AB318" s="1132"/>
      <c r="AC318" s="1132"/>
      <c r="AD318" s="1132"/>
      <c r="AE318" s="1132"/>
      <c r="AF318" s="1132"/>
      <c r="AG318" s="1132"/>
      <c r="AH318" s="1132"/>
      <c r="AI318" s="1132"/>
      <c r="AJ318" s="1132"/>
      <c r="AK318" s="1132"/>
      <c r="AL318" s="1132"/>
      <c r="AM318" s="1132"/>
      <c r="AN318" s="1132"/>
      <c r="AO318" s="1132"/>
      <c r="AP318" s="1132"/>
      <c r="AQ318" s="1132"/>
      <c r="AR318" s="1132"/>
      <c r="AS318" s="1132"/>
      <c r="AT318" s="1132"/>
      <c r="AU318" s="1132"/>
      <c r="AV318" s="1132"/>
      <c r="AW318" s="1132"/>
      <c r="AX318" s="1135"/>
      <c r="AY318" s="895"/>
      <c r="AZ318" s="465"/>
      <c r="BA318" s="192">
        <f t="shared" si="120"/>
        <v>6</v>
      </c>
      <c r="BB318" s="192">
        <f t="shared" si="120"/>
        <v>3</v>
      </c>
      <c r="BC318" s="192"/>
      <c r="BD318" s="192"/>
      <c r="BE318" s="192"/>
      <c r="BF318" s="192"/>
      <c r="BG318" s="559" t="str">
        <f t="shared" ca="1" si="109"/>
        <v/>
      </c>
      <c r="BH318" s="560" t="str">
        <f t="shared" ca="1" si="110"/>
        <v/>
      </c>
      <c r="BI318" s="560" t="str">
        <f t="shared" ca="1" si="111"/>
        <v/>
      </c>
      <c r="BJ318" s="560" t="str">
        <f t="shared" ca="1" si="112"/>
        <v/>
      </c>
      <c r="BK318" s="560" t="str">
        <f t="shared" ca="1" si="113"/>
        <v/>
      </c>
      <c r="BL318" s="561" t="str">
        <f t="shared" ca="1" si="114"/>
        <v/>
      </c>
      <c r="BM318" s="192"/>
      <c r="BN318" s="192"/>
      <c r="BO318" s="192"/>
      <c r="BP318" s="226"/>
      <c r="BQ318" s="94"/>
      <c r="BR318" s="226"/>
      <c r="BS318" s="226"/>
      <c r="BT318" s="226"/>
      <c r="BU318" s="226"/>
      <c r="BV318" s="226"/>
      <c r="BW318" s="226"/>
      <c r="BX318" s="226"/>
      <c r="BY318" s="226"/>
      <c r="BZ318" s="226"/>
      <c r="CA318" s="226"/>
      <c r="CB318" s="226"/>
      <c r="CC318" s="226"/>
      <c r="CD318" s="226"/>
      <c r="CE318" s="226"/>
      <c r="CF318" s="226"/>
      <c r="CG318" s="226"/>
      <c r="CH318" s="226"/>
      <c r="CI318" s="226"/>
      <c r="CJ318" s="226"/>
      <c r="CK318" s="226"/>
      <c r="CL318" s="226"/>
      <c r="CM318" s="226"/>
      <c r="CN318" s="226"/>
      <c r="CO318" s="226"/>
      <c r="CP318" s="244"/>
      <c r="CQ318" s="226"/>
      <c r="CR318" s="226"/>
      <c r="CS318" s="192"/>
      <c r="CT318" s="192"/>
      <c r="CU318" s="192"/>
      <c r="CV318" s="1528"/>
      <c r="CW318" s="1529"/>
      <c r="CX318" s="1560"/>
      <c r="CY318" s="1560"/>
      <c r="CZ318" s="1560"/>
      <c r="DA318" s="1560"/>
      <c r="DB318" s="1560"/>
      <c r="DC318" s="1560"/>
      <c r="DD318" s="1991"/>
      <c r="DE318" s="1992"/>
      <c r="DF318" s="1992"/>
      <c r="DG318" s="1993"/>
      <c r="DH318" s="1564"/>
      <c r="DI318" s="1564"/>
      <c r="DJ318" s="1564"/>
      <c r="DK318" s="1564"/>
      <c r="DL318" s="1564"/>
      <c r="DM318" s="1564"/>
      <c r="DN318" s="1564"/>
      <c r="DO318" s="1564"/>
      <c r="DP318" s="1564"/>
      <c r="DQ318" s="1564"/>
      <c r="DR318" s="1584"/>
    </row>
    <row r="319" spans="1:122" s="80" customFormat="1" ht="15" customHeight="1">
      <c r="A319" s="1297"/>
      <c r="B319" s="263"/>
      <c r="C319" s="263"/>
      <c r="D319" s="1378"/>
      <c r="E319" s="1376"/>
      <c r="F319" s="1376"/>
      <c r="G319" s="1376"/>
      <c r="H319" s="1376"/>
      <c r="I319" s="1380"/>
      <c r="J319" s="1376"/>
      <c r="K319" s="1376"/>
      <c r="L319" s="1376"/>
      <c r="M319" s="1376"/>
      <c r="N319" s="1376"/>
      <c r="O319" s="1376"/>
      <c r="P319" s="1376"/>
      <c r="Q319" s="1376"/>
      <c r="R319" s="1376"/>
      <c r="S319" s="1376"/>
      <c r="T319" s="1376"/>
      <c r="U319" s="1379"/>
      <c r="V319" s="1376"/>
      <c r="W319" s="1376"/>
      <c r="X319" s="1376"/>
      <c r="Y319" s="1132"/>
      <c r="Z319" s="1132"/>
      <c r="AA319" s="1132"/>
      <c r="AB319" s="1132"/>
      <c r="AC319" s="1132"/>
      <c r="AD319" s="1132"/>
      <c r="AE319" s="1132"/>
      <c r="AF319" s="1132"/>
      <c r="AG319" s="1132"/>
      <c r="AH319" s="1132"/>
      <c r="AI319" s="1132"/>
      <c r="AJ319" s="1132"/>
      <c r="AK319" s="1132"/>
      <c r="AL319" s="1132"/>
      <c r="AM319" s="1132"/>
      <c r="AN319" s="1132"/>
      <c r="AO319" s="1132"/>
      <c r="AP319" s="1132"/>
      <c r="AQ319" s="1132"/>
      <c r="AR319" s="1132"/>
      <c r="AS319" s="1132"/>
      <c r="AT319" s="1132"/>
      <c r="AU319" s="1132"/>
      <c r="AV319" s="1132"/>
      <c r="AW319" s="1132"/>
      <c r="AX319" s="1135"/>
      <c r="AY319" s="895"/>
      <c r="AZ319" s="465"/>
      <c r="BA319" s="192">
        <f t="shared" si="120"/>
        <v>6</v>
      </c>
      <c r="BB319" s="192">
        <f t="shared" si="120"/>
        <v>3</v>
      </c>
      <c r="BC319" s="192"/>
      <c r="BD319" s="192"/>
      <c r="BE319" s="192"/>
      <c r="BF319" s="192"/>
      <c r="BG319" s="559" t="str">
        <f t="shared" ca="1" si="109"/>
        <v/>
      </c>
      <c r="BH319" s="560" t="str">
        <f t="shared" ca="1" si="110"/>
        <v/>
      </c>
      <c r="BI319" s="560" t="str">
        <f t="shared" ca="1" si="111"/>
        <v/>
      </c>
      <c r="BJ319" s="560" t="str">
        <f t="shared" ca="1" si="112"/>
        <v/>
      </c>
      <c r="BK319" s="560" t="str">
        <f t="shared" ca="1" si="113"/>
        <v/>
      </c>
      <c r="BL319" s="561" t="str">
        <f t="shared" ca="1" si="114"/>
        <v/>
      </c>
      <c r="BM319" s="192"/>
      <c r="BN319" s="192"/>
      <c r="BO319" s="192"/>
      <c r="BP319" s="94"/>
      <c r="BQ319" s="226"/>
      <c r="BR319" s="226"/>
      <c r="BS319" s="226"/>
      <c r="BT319" s="226"/>
      <c r="BU319" s="226"/>
      <c r="BV319" s="226"/>
      <c r="BW319" s="226"/>
      <c r="BX319" s="226"/>
      <c r="BY319" s="226"/>
      <c r="BZ319" s="226"/>
      <c r="CA319" s="226"/>
      <c r="CB319" s="226"/>
      <c r="CC319" s="226"/>
      <c r="CD319" s="226"/>
      <c r="CE319" s="226"/>
      <c r="CF319" s="226"/>
      <c r="CG319" s="226"/>
      <c r="CH319" s="226"/>
      <c r="CI319" s="465"/>
      <c r="CJ319" s="465"/>
      <c r="CK319" s="465"/>
      <c r="CL319" s="226"/>
      <c r="CM319" s="226"/>
      <c r="CN319" s="226"/>
      <c r="CO319" s="226"/>
      <c r="CP319" s="226"/>
      <c r="CQ319" s="226"/>
      <c r="CR319" s="226"/>
      <c r="CS319" s="192"/>
      <c r="CT319" s="192"/>
      <c r="CU319" s="192"/>
      <c r="CV319" s="1528"/>
      <c r="CW319" s="1529"/>
      <c r="CX319" s="1560"/>
      <c r="CY319" s="1560"/>
      <c r="CZ319" s="1560"/>
      <c r="DA319" s="1560"/>
      <c r="DB319" s="1560"/>
      <c r="DC319" s="1560"/>
      <c r="DD319" s="1991"/>
      <c r="DE319" s="1992"/>
      <c r="DF319" s="1992"/>
      <c r="DG319" s="1993"/>
      <c r="DH319" s="1564"/>
      <c r="DI319" s="1564"/>
      <c r="DJ319" s="1564"/>
      <c r="DK319" s="1564"/>
      <c r="DL319" s="1564"/>
      <c r="DM319" s="1564"/>
      <c r="DN319" s="1564"/>
      <c r="DO319" s="1564"/>
      <c r="DP319" s="1564"/>
      <c r="DQ319" s="1564"/>
      <c r="DR319" s="1584"/>
    </row>
    <row r="320" spans="1:122" s="80" customFormat="1" ht="15" customHeight="1">
      <c r="A320" s="1297"/>
      <c r="B320" s="263"/>
      <c r="C320" s="263"/>
      <c r="D320" s="1409"/>
      <c r="E320" s="1410"/>
      <c r="F320" s="1410"/>
      <c r="G320" s="1410"/>
      <c r="H320" s="1410"/>
      <c r="I320" s="1411"/>
      <c r="J320" s="1410"/>
      <c r="K320" s="1410"/>
      <c r="L320" s="1410"/>
      <c r="M320" s="1410"/>
      <c r="N320" s="1410"/>
      <c r="O320" s="1410"/>
      <c r="P320" s="1410"/>
      <c r="Q320" s="1410"/>
      <c r="R320" s="1410"/>
      <c r="S320" s="1410"/>
      <c r="T320" s="1410"/>
      <c r="U320" s="1412"/>
      <c r="V320" s="1410"/>
      <c r="W320" s="1410"/>
      <c r="X320" s="1410"/>
      <c r="Y320" s="1137"/>
      <c r="Z320" s="1137"/>
      <c r="AA320" s="1137"/>
      <c r="AB320" s="1137"/>
      <c r="AC320" s="1137"/>
      <c r="AD320" s="1137"/>
      <c r="AE320" s="1137"/>
      <c r="AF320" s="1137"/>
      <c r="AG320" s="1137"/>
      <c r="AH320" s="1137"/>
      <c r="AI320" s="1137"/>
      <c r="AJ320" s="1137"/>
      <c r="AK320" s="1137"/>
      <c r="AL320" s="1137"/>
      <c r="AM320" s="1137"/>
      <c r="AN320" s="1137"/>
      <c r="AO320" s="1137"/>
      <c r="AP320" s="1137"/>
      <c r="AQ320" s="1137"/>
      <c r="AR320" s="1137"/>
      <c r="AS320" s="1137"/>
      <c r="AT320" s="1137"/>
      <c r="AU320" s="1137"/>
      <c r="AV320" s="1137"/>
      <c r="AW320" s="1137"/>
      <c r="AX320" s="1141"/>
      <c r="AY320" s="895"/>
      <c r="AZ320" s="465"/>
      <c r="BA320" s="192">
        <f t="shared" si="120"/>
        <v>6</v>
      </c>
      <c r="BB320" s="192">
        <f t="shared" si="120"/>
        <v>3</v>
      </c>
      <c r="BC320" s="192"/>
      <c r="BD320" s="192"/>
      <c r="BE320" s="192"/>
      <c r="BF320" s="192"/>
      <c r="BG320" s="559" t="str">
        <f t="shared" ca="1" si="109"/>
        <v/>
      </c>
      <c r="BH320" s="560" t="str">
        <f t="shared" ca="1" si="110"/>
        <v/>
      </c>
      <c r="BI320" s="560" t="str">
        <f t="shared" ca="1" si="111"/>
        <v/>
      </c>
      <c r="BJ320" s="560" t="str">
        <f t="shared" ca="1" si="112"/>
        <v/>
      </c>
      <c r="BK320" s="560" t="str">
        <f t="shared" ca="1" si="113"/>
        <v/>
      </c>
      <c r="BL320" s="561" t="str">
        <f t="shared" ca="1" si="114"/>
        <v/>
      </c>
      <c r="BM320" s="192"/>
      <c r="BN320" s="192"/>
      <c r="BO320" s="192"/>
      <c r="BP320" s="226"/>
      <c r="BQ320" s="226"/>
      <c r="BR320" s="226"/>
      <c r="BS320" s="226"/>
      <c r="BT320" s="226"/>
      <c r="BU320" s="226"/>
      <c r="BV320" s="226"/>
      <c r="BW320" s="226"/>
      <c r="BX320" s="226"/>
      <c r="BY320" s="226"/>
      <c r="BZ320" s="226"/>
      <c r="CA320" s="226"/>
      <c r="CB320" s="226"/>
      <c r="CC320" s="226"/>
      <c r="CD320" s="226"/>
      <c r="CE320" s="226"/>
      <c r="CF320" s="226"/>
      <c r="CG320" s="226"/>
      <c r="CH320" s="226"/>
      <c r="CI320" s="465"/>
      <c r="CJ320" s="465"/>
      <c r="CK320" s="465"/>
      <c r="CL320" s="226"/>
      <c r="CM320" s="226"/>
      <c r="CN320" s="226"/>
      <c r="CO320" s="226"/>
      <c r="CP320" s="226"/>
      <c r="CQ320" s="226"/>
      <c r="CR320" s="226"/>
      <c r="CS320" s="192"/>
      <c r="CT320" s="192"/>
      <c r="CU320" s="192"/>
      <c r="CV320" s="1528"/>
      <c r="CW320" s="1529"/>
      <c r="CX320" s="1560"/>
      <c r="CY320" s="1560"/>
      <c r="CZ320" s="1560"/>
      <c r="DA320" s="1560"/>
      <c r="DB320" s="1560"/>
      <c r="DC320" s="1560"/>
      <c r="DD320" s="1991"/>
      <c r="DE320" s="1992"/>
      <c r="DF320" s="1992"/>
      <c r="DG320" s="1993"/>
      <c r="DH320" s="1564"/>
      <c r="DI320" s="1564"/>
      <c r="DJ320" s="1564"/>
      <c r="DK320" s="1564"/>
      <c r="DL320" s="1564"/>
      <c r="DM320" s="1564"/>
      <c r="DN320" s="1564"/>
      <c r="DO320" s="1564"/>
      <c r="DP320" s="1564"/>
      <c r="DQ320" s="1564"/>
      <c r="DR320" s="1584"/>
    </row>
    <row r="321" spans="1:122" s="80" customFormat="1" ht="15" customHeight="1">
      <c r="A321" s="1760" t="str">
        <f>$BA321&amp;"."&amp;$BB321&amp;"."</f>
        <v>6.4.</v>
      </c>
      <c r="B321" s="1761"/>
      <c r="C321" s="1761"/>
      <c r="D321" s="225" t="s">
        <v>1805</v>
      </c>
      <c r="E321" s="377"/>
      <c r="F321" s="377"/>
      <c r="G321" s="377"/>
      <c r="H321" s="377"/>
      <c r="I321" s="377"/>
      <c r="J321" s="377"/>
      <c r="K321" s="377"/>
      <c r="L321" s="377"/>
      <c r="M321" s="377"/>
      <c r="N321" s="377"/>
      <c r="O321" s="377"/>
      <c r="P321" s="377"/>
      <c r="Q321" s="377"/>
      <c r="R321" s="377"/>
      <c r="S321" s="377"/>
      <c r="T321" s="377"/>
      <c r="U321" s="377"/>
      <c r="V321" s="377"/>
      <c r="W321" s="377"/>
      <c r="X321" s="377"/>
      <c r="Y321" s="377"/>
      <c r="Z321" s="377"/>
      <c r="AA321" s="377"/>
      <c r="AB321" s="377"/>
      <c r="AC321" s="263"/>
      <c r="AD321" s="263"/>
      <c r="AE321" s="263"/>
      <c r="AF321" s="377"/>
      <c r="AG321" s="263"/>
      <c r="AH321" s="263"/>
      <c r="AI321" s="263"/>
      <c r="AJ321" s="263"/>
      <c r="AK321" s="263"/>
      <c r="AL321" s="263"/>
      <c r="AM321" s="263"/>
      <c r="AN321" s="263"/>
      <c r="AO321" s="263"/>
      <c r="AP321" s="263"/>
      <c r="AQ321" s="263"/>
      <c r="AR321" s="263"/>
      <c r="AS321" s="263"/>
      <c r="AT321" s="263"/>
      <c r="AU321" s="263"/>
      <c r="AV321" s="263"/>
      <c r="AW321" s="263"/>
      <c r="AX321" s="263"/>
      <c r="AY321" s="223"/>
      <c r="AZ321" s="465"/>
      <c r="BA321" s="192">
        <f>BA320</f>
        <v>6</v>
      </c>
      <c r="BB321" s="193">
        <f>BB320+1</f>
        <v>4</v>
      </c>
      <c r="BC321" s="192"/>
      <c r="BD321" s="192"/>
      <c r="BE321" s="192"/>
      <c r="BF321" s="192"/>
      <c r="BG321" s="559" t="str">
        <f t="shared" ca="1" si="109"/>
        <v/>
      </c>
      <c r="BH321" s="560" t="str">
        <f t="shared" ca="1" si="110"/>
        <v/>
      </c>
      <c r="BI321" s="560" t="str">
        <f t="shared" ca="1" si="111"/>
        <v/>
      </c>
      <c r="BJ321" s="560" t="str">
        <f t="shared" ca="1" si="112"/>
        <v/>
      </c>
      <c r="BK321" s="560" t="str">
        <f t="shared" ca="1" si="113"/>
        <v/>
      </c>
      <c r="BL321" s="561" t="str">
        <f t="shared" ca="1" si="114"/>
        <v/>
      </c>
      <c r="BM321" s="192"/>
      <c r="BN321" s="192"/>
      <c r="BO321" s="192"/>
      <c r="BP321" s="226"/>
      <c r="BQ321" s="226"/>
      <c r="BR321" s="226"/>
      <c r="BS321" s="226"/>
      <c r="BT321" s="226"/>
      <c r="BU321" s="226"/>
      <c r="BV321" s="226"/>
      <c r="BW321" s="226"/>
      <c r="BX321" s="226"/>
      <c r="BY321" s="226"/>
      <c r="BZ321" s="226"/>
      <c r="CA321" s="226"/>
      <c r="CB321" s="226"/>
      <c r="CC321" s="226"/>
      <c r="CD321" s="226"/>
      <c r="CE321" s="226"/>
      <c r="CF321" s="226"/>
      <c r="CG321" s="226"/>
      <c r="CH321" s="226"/>
      <c r="CI321" s="465"/>
      <c r="CJ321" s="465"/>
      <c r="CK321" s="465"/>
      <c r="CL321" s="465"/>
      <c r="CM321" s="226"/>
      <c r="CN321" s="226"/>
      <c r="CO321" s="226"/>
      <c r="CP321" s="226"/>
      <c r="CQ321" s="226"/>
      <c r="CR321" s="226"/>
      <c r="CS321" s="192"/>
      <c r="CT321" s="192"/>
      <c r="CU321" s="192"/>
      <c r="CV321" s="1528"/>
      <c r="CW321" s="1529"/>
      <c r="CX321" s="1560"/>
      <c r="CY321" s="1560"/>
      <c r="CZ321" s="1560"/>
      <c r="DA321" s="1560"/>
      <c r="DB321" s="1560"/>
      <c r="DC321" s="1560"/>
      <c r="DD321" s="1991"/>
      <c r="DE321" s="1992"/>
      <c r="DF321" s="1992"/>
      <c r="DG321" s="1993"/>
      <c r="DH321" s="1564"/>
      <c r="DI321" s="1564"/>
      <c r="DJ321" s="1564"/>
      <c r="DK321" s="1564"/>
      <c r="DL321" s="1564"/>
      <c r="DM321" s="1564"/>
      <c r="DN321" s="1564"/>
      <c r="DO321" s="1564"/>
      <c r="DP321" s="1564"/>
      <c r="DQ321" s="1564"/>
      <c r="DR321" s="1584"/>
    </row>
    <row r="322" spans="1:122" s="80" customFormat="1" ht="15" customHeight="1">
      <c r="A322" s="1297"/>
      <c r="B322" s="377"/>
      <c r="C322" s="377"/>
      <c r="D322" s="377" t="s">
        <v>1806</v>
      </c>
      <c r="E322" s="377"/>
      <c r="F322" s="377"/>
      <c r="G322" s="377"/>
      <c r="H322" s="377"/>
      <c r="I322" s="377"/>
      <c r="J322" s="377"/>
      <c r="K322" s="377"/>
      <c r="L322" s="377"/>
      <c r="M322" s="377"/>
      <c r="N322" s="377"/>
      <c r="O322" s="377"/>
      <c r="P322" s="377"/>
      <c r="Q322" s="377"/>
      <c r="R322" s="377"/>
      <c r="S322" s="377"/>
      <c r="T322" s="1413"/>
      <c r="U322" s="377"/>
      <c r="V322" s="377"/>
      <c r="W322" s="377"/>
      <c r="X322" s="377"/>
      <c r="Y322" s="263"/>
      <c r="Z322" s="263"/>
      <c r="AA322" s="263"/>
      <c r="AB322" s="263"/>
      <c r="AC322" s="377"/>
      <c r="AD322" s="377"/>
      <c r="AE322" s="377"/>
      <c r="AF322" s="377"/>
      <c r="AG322" s="377"/>
      <c r="AH322" s="377"/>
      <c r="AI322" s="377"/>
      <c r="AJ322" s="377"/>
      <c r="AK322" s="377"/>
      <c r="AL322" s="377"/>
      <c r="AM322" s="377"/>
      <c r="AN322" s="377"/>
      <c r="AO322" s="377"/>
      <c r="AP322" s="377"/>
      <c r="AQ322" s="377"/>
      <c r="AR322" s="377"/>
      <c r="AS322" s="377"/>
      <c r="AT322" s="377"/>
      <c r="AU322" s="377"/>
      <c r="AV322" s="377"/>
      <c r="AW322" s="377"/>
      <c r="AX322" s="377"/>
      <c r="AY322" s="895"/>
      <c r="AZ322" s="465"/>
      <c r="BA322" s="192">
        <f>BA321</f>
        <v>6</v>
      </c>
      <c r="BB322" s="192">
        <f>BB321</f>
        <v>4</v>
      </c>
      <c r="BC322" s="192"/>
      <c r="BD322" s="192"/>
      <c r="BE322" s="192"/>
      <c r="BF322" s="192"/>
      <c r="BG322" s="559" t="str">
        <f t="shared" ca="1" si="109"/>
        <v/>
      </c>
      <c r="BH322" s="560" t="str">
        <f t="shared" ca="1" si="110"/>
        <v/>
      </c>
      <c r="BI322" s="560" t="str">
        <f t="shared" ca="1" si="111"/>
        <v/>
      </c>
      <c r="BJ322" s="560" t="str">
        <f t="shared" ca="1" si="112"/>
        <v/>
      </c>
      <c r="BK322" s="560" t="str">
        <f t="shared" ca="1" si="113"/>
        <v/>
      </c>
      <c r="BL322" s="561" t="str">
        <f t="shared" ca="1" si="114"/>
        <v/>
      </c>
      <c r="BM322" s="192"/>
      <c r="BN322" s="192"/>
      <c r="BO322" s="192"/>
      <c r="BP322" s="226"/>
      <c r="BQ322" s="226"/>
      <c r="BR322" s="226"/>
      <c r="BS322" s="226"/>
      <c r="BT322" s="226"/>
      <c r="BU322" s="226"/>
      <c r="BV322" s="226"/>
      <c r="BW322" s="226"/>
      <c r="BX322" s="226"/>
      <c r="BY322" s="226"/>
      <c r="BZ322" s="226"/>
      <c r="CA322" s="226"/>
      <c r="CB322" s="226"/>
      <c r="CC322" s="226"/>
      <c r="CD322" s="226"/>
      <c r="CE322" s="226"/>
      <c r="CF322" s="226"/>
      <c r="CG322" s="226"/>
      <c r="CH322" s="226"/>
      <c r="CI322" s="226"/>
      <c r="CJ322" s="226"/>
      <c r="CK322" s="226"/>
      <c r="CL322" s="465"/>
      <c r="CM322" s="226"/>
      <c r="CN322" s="226"/>
      <c r="CO322" s="226"/>
      <c r="CP322" s="226"/>
      <c r="CQ322" s="226"/>
      <c r="CR322" s="226"/>
      <c r="CS322" s="192"/>
      <c r="CT322" s="192"/>
      <c r="CU322" s="192"/>
      <c r="CV322" s="1528"/>
      <c r="CW322" s="1529"/>
      <c r="CX322" s="1560"/>
      <c r="CY322" s="1560"/>
      <c r="CZ322" s="1560"/>
      <c r="DA322" s="1560"/>
      <c r="DB322" s="1560"/>
      <c r="DC322" s="1560"/>
      <c r="DD322" s="1991"/>
      <c r="DE322" s="1992"/>
      <c r="DF322" s="1992"/>
      <c r="DG322" s="1993"/>
      <c r="DH322" s="1564"/>
      <c r="DI322" s="1564"/>
      <c r="DJ322" s="1564"/>
      <c r="DK322" s="1564"/>
      <c r="DL322" s="1564"/>
      <c r="DM322" s="1564"/>
      <c r="DN322" s="1564"/>
      <c r="DO322" s="1564"/>
      <c r="DP322" s="1564"/>
      <c r="DQ322" s="1564"/>
      <c r="DR322" s="1584"/>
    </row>
    <row r="323" spans="1:122" ht="15" customHeight="1">
      <c r="A323" s="1868" t="str">
        <f>BA323&amp;"."</f>
        <v>7.</v>
      </c>
      <c r="B323" s="1869"/>
      <c r="C323" s="319" t="s">
        <v>1862</v>
      </c>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c r="AC323" s="475"/>
      <c r="AD323" s="475"/>
      <c r="AE323" s="475"/>
      <c r="AF323" s="475"/>
      <c r="AG323" s="475"/>
      <c r="AH323" s="475"/>
      <c r="AI323" s="475"/>
      <c r="AJ323" s="475"/>
      <c r="AK323" s="475"/>
      <c r="AL323" s="475"/>
      <c r="AM323" s="475"/>
      <c r="AN323" s="475"/>
      <c r="AO323" s="475"/>
      <c r="AP323" s="475"/>
      <c r="AQ323" s="475"/>
      <c r="AR323" s="475"/>
      <c r="AS323" s="475"/>
      <c r="AT323" s="475"/>
      <c r="AU323" s="475"/>
      <c r="AV323" s="475"/>
      <c r="AW323" s="475"/>
      <c r="AX323" s="475"/>
      <c r="AY323" s="471"/>
      <c r="BA323" s="193">
        <f>BA322+1</f>
        <v>7</v>
      </c>
      <c r="BD323" s="192"/>
      <c r="BE323" s="192"/>
      <c r="BF323" s="192"/>
      <c r="BG323" s="559" t="str">
        <f t="shared" ref="BG323:BL324" ca="1" si="121">IF(BA323&lt;&gt;"",IF(MID(_xlfn.FORMULATEXT(BA323),SEARCH("[",_xlfn.FORMULATEXT(BA323))+1,SEARCH("]",_xlfn.FORMULATEXT(BA323))-(SEARCH("[",_xlfn.FORMULATEXT(BA323))+1))="-1","",1),"")</f>
        <v/>
      </c>
      <c r="BH323" s="560" t="str">
        <f t="shared" ca="1" si="121"/>
        <v/>
      </c>
      <c r="BI323" s="560" t="str">
        <f t="shared" ca="1" si="121"/>
        <v/>
      </c>
      <c r="BJ323" s="560" t="str">
        <f t="shared" ca="1" si="121"/>
        <v/>
      </c>
      <c r="BK323" s="560" t="str">
        <f t="shared" ca="1" si="121"/>
        <v/>
      </c>
      <c r="BL323" s="561" t="str">
        <f t="shared" ca="1" si="121"/>
        <v/>
      </c>
      <c r="CL323" s="465"/>
      <c r="CQ323" s="465"/>
      <c r="CR323" s="465"/>
      <c r="CS323" s="192"/>
      <c r="CT323" s="192"/>
      <c r="CU323" s="192"/>
      <c r="CV323" s="1528"/>
      <c r="CW323" s="1529"/>
      <c r="CX323" s="1560"/>
      <c r="CY323" s="1560"/>
      <c r="CZ323" s="1560"/>
      <c r="DA323" s="1560"/>
      <c r="DB323" s="1560"/>
      <c r="DC323" s="1560"/>
      <c r="DD323" s="1991"/>
      <c r="DE323" s="1992"/>
      <c r="DF323" s="1992"/>
      <c r="DG323" s="1993"/>
      <c r="DH323" s="1564"/>
      <c r="DI323" s="1564"/>
      <c r="DJ323" s="1564"/>
      <c r="DK323" s="1564"/>
      <c r="DL323" s="1564"/>
      <c r="DM323" s="1564"/>
      <c r="DN323" s="1564"/>
      <c r="DO323" s="1564"/>
      <c r="DP323" s="1564"/>
      <c r="DQ323" s="1564"/>
      <c r="DR323" s="1584"/>
    </row>
    <row r="324" spans="1:122" ht="15" customHeight="1">
      <c r="A324" s="1863" t="str">
        <f>BA324&amp;"."&amp;BB324</f>
        <v>7.1</v>
      </c>
      <c r="B324" s="1864"/>
      <c r="C324" s="1864"/>
      <c r="D324" s="319" t="s">
        <v>1863</v>
      </c>
      <c r="E324" s="225"/>
      <c r="F324" s="225"/>
      <c r="G324" s="225"/>
      <c r="H324" s="225"/>
      <c r="I324" s="225"/>
      <c r="J324" s="225"/>
      <c r="K324" s="225"/>
      <c r="L324" s="225"/>
      <c r="M324" s="225"/>
      <c r="N324" s="225"/>
      <c r="O324" s="225"/>
      <c r="P324" s="225"/>
      <c r="Q324" s="225"/>
      <c r="R324" s="225"/>
      <c r="S324" s="225"/>
      <c r="T324" s="225"/>
      <c r="U324" s="225"/>
      <c r="V324" s="225"/>
      <c r="W324" s="225"/>
      <c r="X324" s="225"/>
      <c r="Y324" s="225"/>
      <c r="Z324" s="225"/>
      <c r="AA324" s="225"/>
      <c r="AB324" s="225"/>
      <c r="AC324" s="225"/>
      <c r="AD324" s="225"/>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3"/>
      <c r="BA324" s="192">
        <f t="shared" ref="BA324:BB327" si="122">BA323</f>
        <v>7</v>
      </c>
      <c r="BB324" s="193">
        <f>BB323+1</f>
        <v>1</v>
      </c>
      <c r="BD324" s="192"/>
      <c r="BE324" s="192"/>
      <c r="BF324" s="192"/>
      <c r="BG324" s="559" t="str">
        <f t="shared" ca="1" si="121"/>
        <v/>
      </c>
      <c r="BH324" s="560" t="str">
        <f t="shared" ca="1" si="121"/>
        <v/>
      </c>
      <c r="BI324" s="560" t="str">
        <f t="shared" ca="1" si="121"/>
        <v/>
      </c>
      <c r="BJ324" s="560" t="str">
        <f t="shared" ca="1" si="121"/>
        <v/>
      </c>
      <c r="BK324" s="560" t="str">
        <f t="shared" ca="1" si="121"/>
        <v/>
      </c>
      <c r="BL324" s="561" t="str">
        <f t="shared" ca="1" si="121"/>
        <v/>
      </c>
      <c r="CS324" s="192"/>
      <c r="CT324" s="192"/>
      <c r="CU324" s="192"/>
      <c r="CV324" s="1528"/>
      <c r="CW324" s="1529"/>
      <c r="CX324" s="1560"/>
      <c r="CY324" s="1560"/>
      <c r="CZ324" s="1560"/>
      <c r="DA324" s="1560"/>
      <c r="DB324" s="1560"/>
      <c r="DC324" s="1560"/>
      <c r="DD324" s="1991"/>
      <c r="DE324" s="1992"/>
      <c r="DF324" s="1992"/>
      <c r="DG324" s="1993"/>
      <c r="DH324" s="1564"/>
      <c r="DI324" s="1564"/>
      <c r="DJ324" s="1564"/>
      <c r="DK324" s="1564"/>
      <c r="DL324" s="1564"/>
      <c r="DM324" s="1564"/>
      <c r="DN324" s="1564"/>
      <c r="DO324" s="1564"/>
      <c r="DP324" s="1564"/>
      <c r="DQ324" s="1564"/>
      <c r="DR324" s="1584"/>
    </row>
    <row r="325" spans="1:122" s="94" customFormat="1" ht="15" customHeight="1">
      <c r="A325" s="1760" t="str">
        <f>$BA325&amp;"."&amp;$BB325&amp;"."&amp;$BC325&amp;"."</f>
        <v>7.1.1.</v>
      </c>
      <c r="B325" s="1761"/>
      <c r="C325" s="1761"/>
      <c r="D325" s="1761"/>
      <c r="E325" s="685" t="s">
        <v>1901</v>
      </c>
      <c r="F325" s="685"/>
      <c r="G325" s="676"/>
      <c r="H325" s="676"/>
      <c r="I325" s="676"/>
      <c r="J325" s="676"/>
      <c r="K325" s="676"/>
      <c r="L325" s="676"/>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85"/>
      <c r="AQ325" s="685"/>
      <c r="AR325" s="685"/>
      <c r="AS325" s="685"/>
      <c r="AT325" s="685"/>
      <c r="AU325" s="685"/>
      <c r="AV325" s="685"/>
      <c r="AW325" s="685"/>
      <c r="AX325" s="685"/>
      <c r="AY325" s="854"/>
      <c r="AZ325" s="92"/>
      <c r="BA325" s="683">
        <f t="shared" si="122"/>
        <v>7</v>
      </c>
      <c r="BB325" s="683">
        <f t="shared" si="122"/>
        <v>1</v>
      </c>
      <c r="BC325" s="678">
        <f>BC324+1</f>
        <v>1</v>
      </c>
      <c r="BD325" s="95"/>
      <c r="BE325" s="87"/>
      <c r="BF325" s="87"/>
      <c r="BG325" s="679" t="str">
        <f ca="1">IF($BA325&lt;&gt;"",IF(MID(_xlfn.FORMULATEXT($BA325),SEARCH("[",_xlfn.FORMULATEXT($BA325))+1,SEARCH("]",_xlfn.FORMULATEXT($BA325))-(SEARCH("[",_xlfn.FORMULATEXT($BA325))+1))="-1","",1),"")</f>
        <v/>
      </c>
      <c r="BH325" s="680" t="str">
        <f ca="1">IF($BB325&lt;&gt;"",IF(MID(_xlfn.FORMULATEXT($BB325),SEARCH("[",_xlfn.FORMULATEXT($BB325))+1,SEARCH("]",_xlfn.FORMULATEXT($BB325))-(SEARCH("[",_xlfn.FORMULATEXT($BB325))+1))="-1","",1),"")</f>
        <v/>
      </c>
      <c r="BI325" s="680" t="str">
        <f ca="1">IF($BC325&lt;&gt;"",IF(MID(_xlfn.FORMULATEXT($BC325),SEARCH("[",_xlfn.FORMULATEXT($BC325))+1,SEARCH("]",_xlfn.FORMULATEXT($BC325))-(SEARCH("[",_xlfn.FORMULATEXT($BC325))+1))="-1","",1),"")</f>
        <v/>
      </c>
      <c r="BJ325" s="680" t="str">
        <f ca="1">IF($BD325&lt;&gt;"",IF(MID(_xlfn.FORMULATEXT($BD325),SEARCH("[",_xlfn.FORMULATEXT($BD325))+1,SEARCH("]",_xlfn.FORMULATEXT($BD325))-(SEARCH("[",_xlfn.FORMULATEXT($BD325))+1))="-1","",1),"")</f>
        <v/>
      </c>
      <c r="BK325" s="680" t="str">
        <f ca="1">IF($BE325&lt;&gt;"",IF(MID(_xlfn.FORMULATEXT($BE325),SEARCH("[",_xlfn.FORMULATEXT($BE325))+1,SEARCH("]",_xlfn.FORMULATEXT($BE325))-(SEARCH("[",_xlfn.FORMULATEXT($BE325))+1))="-1","",1),"")</f>
        <v/>
      </c>
      <c r="BL325" s="681" t="str">
        <f ca="1">IF($BF325&lt;&gt;"",IF(MID(_xlfn.FORMULATEXT($BF325),SEARCH("[",_xlfn.FORMULATEXT($BF325))+1,SEARCH("]",_xlfn.FORMULATEXT($BF325))-(SEARCH("[",_xlfn.FORMULATEXT($BF325))+1))="-1","",1),"")</f>
        <v/>
      </c>
      <c r="BP325" s="226"/>
      <c r="BQ325" s="226"/>
      <c r="BR325" s="226"/>
      <c r="BS325" s="226"/>
      <c r="BT325" s="226"/>
      <c r="BU325" s="226"/>
      <c r="BV325" s="226"/>
      <c r="BW325" s="226"/>
      <c r="BX325" s="226"/>
      <c r="BY325" s="226"/>
      <c r="BZ325" s="226"/>
      <c r="CA325" s="226"/>
      <c r="CB325" s="226"/>
      <c r="CC325" s="226"/>
      <c r="CD325" s="226"/>
      <c r="CE325" s="226"/>
      <c r="CF325" s="226"/>
      <c r="CG325" s="226"/>
      <c r="CH325" s="226"/>
      <c r="CI325" s="226"/>
      <c r="CJ325" s="226"/>
      <c r="CK325" s="226"/>
      <c r="CL325" s="226"/>
      <c r="CM325" s="226"/>
      <c r="CN325" s="226"/>
      <c r="CO325" s="226"/>
      <c r="CP325" s="226"/>
      <c r="CQ325" s="226"/>
      <c r="CR325" s="226"/>
      <c r="CS325" s="192"/>
      <c r="CT325" s="192"/>
      <c r="CU325" s="192"/>
      <c r="CV325" s="1528"/>
      <c r="CW325" s="1529"/>
      <c r="CX325" s="1560"/>
      <c r="CY325" s="1560"/>
      <c r="CZ325" s="1560"/>
      <c r="DA325" s="1560"/>
      <c r="DB325" s="1560"/>
      <c r="DC325" s="1560"/>
      <c r="DD325" s="1991"/>
      <c r="DE325" s="1992"/>
      <c r="DF325" s="1992"/>
      <c r="DG325" s="1993"/>
      <c r="DH325" s="1564"/>
      <c r="DI325" s="1564"/>
      <c r="DJ325" s="1564"/>
      <c r="DK325" s="1564"/>
      <c r="DL325" s="1564"/>
      <c r="DM325" s="1564"/>
      <c r="DN325" s="1564"/>
      <c r="DO325" s="1564"/>
      <c r="DP325" s="1564"/>
      <c r="DQ325" s="1564"/>
      <c r="DR325" s="1584"/>
    </row>
    <row r="326" spans="1:122" ht="15" customHeight="1">
      <c r="A326" s="1297"/>
      <c r="B326" s="225"/>
      <c r="C326" s="225"/>
      <c r="D326" s="211"/>
      <c r="E326" s="225" t="s">
        <v>1965</v>
      </c>
      <c r="F326" s="225"/>
      <c r="G326" s="225"/>
      <c r="H326" s="225"/>
      <c r="I326" s="225"/>
      <c r="J326" s="225"/>
      <c r="K326" s="225"/>
      <c r="L326" s="225"/>
      <c r="M326" s="225"/>
      <c r="N326" s="225"/>
      <c r="O326" s="225"/>
      <c r="P326" s="225"/>
      <c r="Q326" s="225"/>
      <c r="R326" s="225"/>
      <c r="S326" s="225"/>
      <c r="T326" s="225"/>
      <c r="U326" s="225"/>
      <c r="V326" s="225"/>
      <c r="W326" s="225"/>
      <c r="X326" s="225"/>
      <c r="Y326" s="225"/>
      <c r="Z326" s="225"/>
      <c r="AA326" s="225"/>
      <c r="AB326" s="225"/>
      <c r="AC326" s="225"/>
      <c r="AD326" s="225"/>
      <c r="AE326" s="225"/>
      <c r="AF326" s="225"/>
      <c r="AG326" s="225"/>
      <c r="AH326" s="225"/>
      <c r="AI326" s="225"/>
      <c r="AJ326" s="225"/>
      <c r="AK326" s="225"/>
      <c r="AL326" s="225"/>
      <c r="AM326" s="225"/>
      <c r="AN326" s="211"/>
      <c r="AO326" s="211"/>
      <c r="AP326" s="211"/>
      <c r="AQ326" s="211"/>
      <c r="AR326" s="211"/>
      <c r="AS326" s="211"/>
      <c r="AT326" s="225"/>
      <c r="AU326" s="225"/>
      <c r="AV326" s="225"/>
      <c r="AW326" s="225"/>
      <c r="AX326" s="225"/>
      <c r="AY326" s="223"/>
      <c r="BA326" s="192">
        <f t="shared" si="122"/>
        <v>7</v>
      </c>
      <c r="BB326" s="192">
        <f t="shared" si="122"/>
        <v>1</v>
      </c>
      <c r="BC326" s="192">
        <f t="shared" ref="BC326:BC364" si="123">BC325</f>
        <v>1</v>
      </c>
      <c r="BD326" s="192"/>
      <c r="BE326" s="192"/>
      <c r="BF326" s="192"/>
      <c r="BG326" s="559" t="str">
        <f t="shared" ref="BG326:BG364" ca="1" si="124">IF(BA326&lt;&gt;"",IF(MID(_xlfn.FORMULATEXT(BA326),SEARCH("[",_xlfn.FORMULATEXT(BA326))+1,SEARCH("]",_xlfn.FORMULATEXT(BA326))-(SEARCH("[",_xlfn.FORMULATEXT(BA326))+1))="-1","",1),"")</f>
        <v/>
      </c>
      <c r="BH326" s="560" t="str">
        <f t="shared" ref="BH326:BH364" ca="1" si="125">IF(BB326&lt;&gt;"",IF(MID(_xlfn.FORMULATEXT(BB326),SEARCH("[",_xlfn.FORMULATEXT(BB326))+1,SEARCH("]",_xlfn.FORMULATEXT(BB326))-(SEARCH("[",_xlfn.FORMULATEXT(BB326))+1))="-1","",1),"")</f>
        <v/>
      </c>
      <c r="BI326" s="560" t="str">
        <f t="shared" ref="BI326:BI364" ca="1" si="126">IF(BC326&lt;&gt;"",IF(MID(_xlfn.FORMULATEXT(BC326),SEARCH("[",_xlfn.FORMULATEXT(BC326))+1,SEARCH("]",_xlfn.FORMULATEXT(BC326))-(SEARCH("[",_xlfn.FORMULATEXT(BC326))+1))="-1","",1),"")</f>
        <v/>
      </c>
      <c r="BJ326" s="560" t="str">
        <f t="shared" ref="BJ326:BJ364" ca="1" si="127">IF(BD326&lt;&gt;"",IF(MID(_xlfn.FORMULATEXT(BD326),SEARCH("[",_xlfn.FORMULATEXT(BD326))+1,SEARCH("]",_xlfn.FORMULATEXT(BD326))-(SEARCH("[",_xlfn.FORMULATEXT(BD326))+1))="-1","",1),"")</f>
        <v/>
      </c>
      <c r="BK326" s="560" t="str">
        <f t="shared" ref="BK326:BK364" ca="1" si="128">IF(BE326&lt;&gt;"",IF(MID(_xlfn.FORMULATEXT(BE326),SEARCH("[",_xlfn.FORMULATEXT(BE326))+1,SEARCH("]",_xlfn.FORMULATEXT(BE326))-(SEARCH("[",_xlfn.FORMULATEXT(BE326))+1))="-1","",1),"")</f>
        <v/>
      </c>
      <c r="BL326" s="561" t="str">
        <f t="shared" ref="BL326:BL364" ca="1" si="129">IF(BF326&lt;&gt;"",IF(MID(_xlfn.FORMULATEXT(BF326),SEARCH("[",_xlfn.FORMULATEXT(BF326))+1,SEARCH("]",_xlfn.FORMULATEXT(BF326))-(SEARCH("[",_xlfn.FORMULATEXT(BF326))+1))="-1","",1),"")</f>
        <v/>
      </c>
      <c r="CS326" s="192"/>
      <c r="CT326" s="192"/>
      <c r="CU326" s="192"/>
      <c r="CV326" s="1528"/>
      <c r="CW326" s="1529"/>
      <c r="CX326" s="1560"/>
      <c r="CY326" s="1560"/>
      <c r="CZ326" s="1560"/>
      <c r="DA326" s="1560"/>
      <c r="DB326" s="1560"/>
      <c r="DC326" s="1560"/>
      <c r="DD326" s="1991"/>
      <c r="DE326" s="1992"/>
      <c r="DF326" s="1992"/>
      <c r="DG326" s="1993"/>
      <c r="DH326" s="1564"/>
      <c r="DI326" s="1564"/>
      <c r="DJ326" s="1564"/>
      <c r="DK326" s="1564"/>
      <c r="DL326" s="1564"/>
      <c r="DM326" s="1564"/>
      <c r="DN326" s="1564"/>
      <c r="DO326" s="1564"/>
      <c r="DP326" s="1564"/>
      <c r="DQ326" s="1564"/>
      <c r="DR326" s="1584"/>
    </row>
    <row r="327" spans="1:122" ht="15" customHeight="1">
      <c r="A327" s="1297"/>
      <c r="B327" s="225"/>
      <c r="C327" s="225"/>
      <c r="D327" s="211"/>
      <c r="E327" s="1361" t="s">
        <v>1864</v>
      </c>
      <c r="F327" s="1362"/>
      <c r="G327" s="1382"/>
      <c r="H327" s="1383" t="s">
        <v>1865</v>
      </c>
      <c r="I327" s="1362"/>
      <c r="J327" s="1382"/>
      <c r="K327" s="1383" t="s">
        <v>1866</v>
      </c>
      <c r="L327" s="1362"/>
      <c r="M327" s="1362"/>
      <c r="N327" s="1362"/>
      <c r="O327" s="1362"/>
      <c r="P327" s="1362"/>
      <c r="Q327" s="1362"/>
      <c r="R327" s="1362"/>
      <c r="S327" s="1362"/>
      <c r="T327" s="1362"/>
      <c r="U327" s="1362"/>
      <c r="V327" s="1362"/>
      <c r="W327" s="1362"/>
      <c r="X327" s="1362"/>
      <c r="Y327" s="1362"/>
      <c r="Z327" s="1362"/>
      <c r="AA327" s="1383" t="s">
        <v>1911</v>
      </c>
      <c r="AB327" s="1362"/>
      <c r="AC327" s="1362"/>
      <c r="AD327" s="1362"/>
      <c r="AE327" s="1362"/>
      <c r="AF327" s="1383" t="s">
        <v>2232</v>
      </c>
      <c r="AG327" s="1362"/>
      <c r="AH327" s="1362"/>
      <c r="AI327" s="1362"/>
      <c r="AJ327" s="1362"/>
      <c r="AK327" s="1362"/>
      <c r="AL327" s="1362"/>
      <c r="AM327" s="1362"/>
      <c r="AN327" s="1362"/>
      <c r="AO327" s="1362"/>
      <c r="AP327" s="1362"/>
      <c r="AQ327" s="1362"/>
      <c r="AR327" s="1362"/>
      <c r="AS327" s="1362"/>
      <c r="AT327" s="1362"/>
      <c r="AU327" s="1362"/>
      <c r="AV327" s="1362"/>
      <c r="AW327" s="1362"/>
      <c r="AX327" s="1363"/>
      <c r="AY327" s="223"/>
      <c r="BA327" s="192">
        <f t="shared" si="122"/>
        <v>7</v>
      </c>
      <c r="BB327" s="192">
        <f t="shared" si="122"/>
        <v>1</v>
      </c>
      <c r="BC327" s="192">
        <f t="shared" si="123"/>
        <v>1</v>
      </c>
      <c r="BD327" s="192"/>
      <c r="BE327" s="192"/>
      <c r="BF327" s="192"/>
      <c r="BG327" s="559" t="str">
        <f t="shared" ca="1" si="124"/>
        <v/>
      </c>
      <c r="BH327" s="560" t="str">
        <f t="shared" ca="1" si="125"/>
        <v/>
      </c>
      <c r="BI327" s="560" t="str">
        <f t="shared" ca="1" si="126"/>
        <v/>
      </c>
      <c r="BJ327" s="560" t="str">
        <f t="shared" ca="1" si="127"/>
        <v/>
      </c>
      <c r="BK327" s="560" t="str">
        <f t="shared" ca="1" si="128"/>
        <v/>
      </c>
      <c r="BL327" s="561" t="str">
        <f t="shared" ca="1" si="129"/>
        <v/>
      </c>
      <c r="CQ327" s="465"/>
      <c r="CR327" s="465"/>
      <c r="CS327" s="192"/>
      <c r="CT327" s="192"/>
      <c r="CU327" s="192"/>
      <c r="CV327" s="1528"/>
      <c r="CW327" s="1529"/>
      <c r="CX327" s="1560"/>
      <c r="CY327" s="1560"/>
      <c r="CZ327" s="1560"/>
      <c r="DA327" s="1560"/>
      <c r="DB327" s="1560"/>
      <c r="DC327" s="1560"/>
      <c r="DD327" s="1991"/>
      <c r="DE327" s="1992"/>
      <c r="DF327" s="1992"/>
      <c r="DG327" s="1993"/>
      <c r="DH327" s="1564"/>
      <c r="DI327" s="1564"/>
      <c r="DJ327" s="1564"/>
      <c r="DK327" s="1564"/>
      <c r="DL327" s="1564"/>
      <c r="DM327" s="1564"/>
      <c r="DN327" s="1564"/>
      <c r="DO327" s="1564"/>
      <c r="DP327" s="1564"/>
      <c r="DQ327" s="1564"/>
      <c r="DR327" s="1584"/>
    </row>
    <row r="328" spans="1:122" ht="15" customHeight="1">
      <c r="A328" s="1297"/>
      <c r="B328" s="225"/>
      <c r="C328" s="225"/>
      <c r="D328" s="211"/>
      <c r="E328" s="2060">
        <v>5</v>
      </c>
      <c r="F328" s="2061"/>
      <c r="G328" s="2062"/>
      <c r="H328" s="2078">
        <v>5</v>
      </c>
      <c r="I328" s="2061"/>
      <c r="J328" s="2062"/>
      <c r="K328" s="1307" t="s">
        <v>1881</v>
      </c>
      <c r="L328" s="1291"/>
      <c r="M328" s="1291"/>
      <c r="N328" s="1291"/>
      <c r="O328" s="1291"/>
      <c r="P328" s="1291"/>
      <c r="Q328" s="1291"/>
      <c r="R328" s="1291"/>
      <c r="S328" s="1291"/>
      <c r="T328" s="1291"/>
      <c r="U328" s="1291"/>
      <c r="V328" s="1291"/>
      <c r="W328" s="1291"/>
      <c r="X328" s="1291"/>
      <c r="Y328" s="1291"/>
      <c r="Z328" s="1291"/>
      <c r="AA328" s="1414" t="s">
        <v>1912</v>
      </c>
      <c r="AB328" s="979"/>
      <c r="AC328" s="979"/>
      <c r="AD328" s="979"/>
      <c r="AE328" s="979"/>
      <c r="AF328" s="1448"/>
      <c r="AG328" s="1449"/>
      <c r="AH328" s="1449"/>
      <c r="AI328" s="1449"/>
      <c r="AJ328" s="1449"/>
      <c r="AK328" s="1449"/>
      <c r="AL328" s="1449"/>
      <c r="AM328" s="1449"/>
      <c r="AN328" s="1449"/>
      <c r="AO328" s="1449"/>
      <c r="AP328" s="1449"/>
      <c r="AQ328" s="1449"/>
      <c r="AR328" s="1449"/>
      <c r="AS328" s="1449"/>
      <c r="AT328" s="1449"/>
      <c r="AU328" s="1449"/>
      <c r="AV328" s="1449"/>
      <c r="AW328" s="1449"/>
      <c r="AX328" s="1292"/>
      <c r="AY328" s="223"/>
      <c r="BA328" s="192">
        <f t="shared" ref="BA328:BA357" si="130">BA327</f>
        <v>7</v>
      </c>
      <c r="BB328" s="192">
        <f t="shared" ref="BB328:BB357" si="131">BB327</f>
        <v>1</v>
      </c>
      <c r="BC328" s="192">
        <f t="shared" si="123"/>
        <v>1</v>
      </c>
      <c r="BD328" s="192"/>
      <c r="BE328" s="192"/>
      <c r="BF328" s="192"/>
      <c r="BG328" s="559" t="str">
        <f t="shared" ca="1" si="124"/>
        <v/>
      </c>
      <c r="BH328" s="560" t="str">
        <f t="shared" ca="1" si="125"/>
        <v/>
      </c>
      <c r="BI328" s="560" t="str">
        <f t="shared" ca="1" si="126"/>
        <v/>
      </c>
      <c r="BJ328" s="560" t="str">
        <f t="shared" ca="1" si="127"/>
        <v/>
      </c>
      <c r="BK328" s="560" t="str">
        <f t="shared" ca="1" si="128"/>
        <v/>
      </c>
      <c r="BL328" s="561" t="str">
        <f t="shared" ca="1" si="129"/>
        <v/>
      </c>
      <c r="CQ328" s="465"/>
      <c r="CR328" s="465"/>
      <c r="CS328" s="192"/>
      <c r="CT328" s="192"/>
      <c r="CU328" s="192"/>
      <c r="CV328" s="1528"/>
      <c r="CW328" s="1529"/>
      <c r="CX328" s="1560"/>
      <c r="CY328" s="1560"/>
      <c r="CZ328" s="1560"/>
      <c r="DA328" s="1560"/>
      <c r="DB328" s="1560"/>
      <c r="DC328" s="1560"/>
      <c r="DD328" s="1991"/>
      <c r="DE328" s="1992"/>
      <c r="DF328" s="1992"/>
      <c r="DG328" s="1993"/>
      <c r="DH328" s="1564"/>
      <c r="DI328" s="1564"/>
      <c r="DJ328" s="1564"/>
      <c r="DK328" s="1564"/>
      <c r="DL328" s="1564"/>
      <c r="DM328" s="1564"/>
      <c r="DN328" s="1564"/>
      <c r="DO328" s="1564"/>
      <c r="DP328" s="1564"/>
      <c r="DQ328" s="1564"/>
      <c r="DR328" s="1584"/>
    </row>
    <row r="329" spans="1:122" ht="15" customHeight="1">
      <c r="A329" s="1297"/>
      <c r="B329" s="225"/>
      <c r="C329" s="225"/>
      <c r="D329" s="211"/>
      <c r="E329" s="2063">
        <v>5</v>
      </c>
      <c r="F329" s="2064"/>
      <c r="G329" s="2065"/>
      <c r="H329" s="2068">
        <v>6</v>
      </c>
      <c r="I329" s="2064"/>
      <c r="J329" s="2065"/>
      <c r="K329" s="1309" t="s">
        <v>1870</v>
      </c>
      <c r="L329" s="1323"/>
      <c r="M329" s="1323"/>
      <c r="N329" s="1323"/>
      <c r="O329" s="1323"/>
      <c r="P329" s="1323"/>
      <c r="Q329" s="1323"/>
      <c r="R329" s="1323"/>
      <c r="S329" s="1323"/>
      <c r="T329" s="1323"/>
      <c r="U329" s="1323"/>
      <c r="V329" s="1323"/>
      <c r="W329" s="1323"/>
      <c r="X329" s="1323"/>
      <c r="Y329" s="1323"/>
      <c r="Z329" s="1323"/>
      <c r="AA329" s="1415" t="s">
        <v>1912</v>
      </c>
      <c r="AB329" s="982"/>
      <c r="AC329" s="982"/>
      <c r="AD329" s="982"/>
      <c r="AE329" s="982"/>
      <c r="AF329" s="1444"/>
      <c r="AG329" s="1445"/>
      <c r="AH329" s="1445"/>
      <c r="AI329" s="1445"/>
      <c r="AJ329" s="1445"/>
      <c r="AK329" s="1445"/>
      <c r="AL329" s="1445"/>
      <c r="AM329" s="1445"/>
      <c r="AN329" s="1445"/>
      <c r="AO329" s="1445"/>
      <c r="AP329" s="1445"/>
      <c r="AQ329" s="1445"/>
      <c r="AR329" s="1445"/>
      <c r="AS329" s="1445"/>
      <c r="AT329" s="1445"/>
      <c r="AU329" s="1445"/>
      <c r="AV329" s="1445"/>
      <c r="AW329" s="1445"/>
      <c r="AX329" s="1299"/>
      <c r="AY329" s="223"/>
      <c r="BA329" s="192">
        <f t="shared" si="130"/>
        <v>7</v>
      </c>
      <c r="BB329" s="192">
        <f t="shared" si="131"/>
        <v>1</v>
      </c>
      <c r="BC329" s="192">
        <f t="shared" si="123"/>
        <v>1</v>
      </c>
      <c r="BD329" s="192"/>
      <c r="BE329" s="192"/>
      <c r="BF329" s="192"/>
      <c r="BG329" s="559" t="str">
        <f t="shared" ca="1" si="124"/>
        <v/>
      </c>
      <c r="BH329" s="560" t="str">
        <f t="shared" ca="1" si="125"/>
        <v/>
      </c>
      <c r="BI329" s="560" t="str">
        <f t="shared" ca="1" si="126"/>
        <v/>
      </c>
      <c r="BJ329" s="560" t="str">
        <f t="shared" ca="1" si="127"/>
        <v/>
      </c>
      <c r="BK329" s="560" t="str">
        <f t="shared" ca="1" si="128"/>
        <v/>
      </c>
      <c r="BL329" s="561" t="str">
        <f t="shared" ca="1" si="129"/>
        <v/>
      </c>
      <c r="CQ329" s="465"/>
      <c r="CR329" s="465"/>
      <c r="CS329" s="192"/>
      <c r="CT329" s="192"/>
      <c r="CU329" s="192"/>
      <c r="CV329" s="1528"/>
      <c r="CW329" s="1529"/>
      <c r="CX329" s="1560"/>
      <c r="CY329" s="1560"/>
      <c r="CZ329" s="1560"/>
      <c r="DA329" s="1560"/>
      <c r="DB329" s="1560"/>
      <c r="DC329" s="1560"/>
      <c r="DD329" s="1991"/>
      <c r="DE329" s="1992"/>
      <c r="DF329" s="1992"/>
      <c r="DG329" s="1993"/>
      <c r="DH329" s="1564"/>
      <c r="DI329" s="1564"/>
      <c r="DJ329" s="1564"/>
      <c r="DK329" s="1564"/>
      <c r="DL329" s="1564"/>
      <c r="DM329" s="1564"/>
      <c r="DN329" s="1564"/>
      <c r="DO329" s="1564"/>
      <c r="DP329" s="1564"/>
      <c r="DQ329" s="1564"/>
      <c r="DR329" s="1584"/>
    </row>
    <row r="330" spans="1:122" ht="15" customHeight="1">
      <c r="A330" s="1297"/>
      <c r="B330" s="225"/>
      <c r="C330" s="225"/>
      <c r="D330" s="211"/>
      <c r="E330" s="2063">
        <v>5</v>
      </c>
      <c r="F330" s="2064"/>
      <c r="G330" s="2065"/>
      <c r="H330" s="2068">
        <v>7</v>
      </c>
      <c r="I330" s="2064"/>
      <c r="J330" s="2065"/>
      <c r="K330" s="1309" t="s">
        <v>1871</v>
      </c>
      <c r="L330" s="1323"/>
      <c r="M330" s="1323"/>
      <c r="N330" s="1323"/>
      <c r="O330" s="1323"/>
      <c r="P330" s="1323"/>
      <c r="Q330" s="1323"/>
      <c r="R330" s="1323"/>
      <c r="S330" s="1323"/>
      <c r="T330" s="1323"/>
      <c r="U330" s="1323"/>
      <c r="V330" s="1323"/>
      <c r="W330" s="1323"/>
      <c r="X330" s="1323"/>
      <c r="Y330" s="1323"/>
      <c r="Z330" s="1323"/>
      <c r="AA330" s="1415" t="s">
        <v>1912</v>
      </c>
      <c r="AB330" s="982"/>
      <c r="AC330" s="982"/>
      <c r="AD330" s="982"/>
      <c r="AE330" s="982"/>
      <c r="AF330" s="1444"/>
      <c r="AG330" s="1445"/>
      <c r="AH330" s="1445"/>
      <c r="AI330" s="1445"/>
      <c r="AJ330" s="1445"/>
      <c r="AK330" s="1445"/>
      <c r="AL330" s="1445"/>
      <c r="AM330" s="1445"/>
      <c r="AN330" s="1445"/>
      <c r="AO330" s="1445"/>
      <c r="AP330" s="1445"/>
      <c r="AQ330" s="1445"/>
      <c r="AR330" s="1445"/>
      <c r="AS330" s="1445"/>
      <c r="AT330" s="1445"/>
      <c r="AU330" s="1445"/>
      <c r="AV330" s="1445"/>
      <c r="AW330" s="1445"/>
      <c r="AX330" s="1299"/>
      <c r="AY330" s="223"/>
      <c r="BA330" s="192">
        <f t="shared" si="130"/>
        <v>7</v>
      </c>
      <c r="BB330" s="192">
        <f t="shared" si="131"/>
        <v>1</v>
      </c>
      <c r="BC330" s="192">
        <f t="shared" si="123"/>
        <v>1</v>
      </c>
      <c r="BD330" s="192"/>
      <c r="BE330" s="192"/>
      <c r="BF330" s="192"/>
      <c r="BG330" s="559" t="str">
        <f t="shared" ca="1" si="124"/>
        <v/>
      </c>
      <c r="BH330" s="560" t="str">
        <f t="shared" ca="1" si="125"/>
        <v/>
      </c>
      <c r="BI330" s="560" t="str">
        <f t="shared" ca="1" si="126"/>
        <v/>
      </c>
      <c r="BJ330" s="560" t="str">
        <f t="shared" ca="1" si="127"/>
        <v/>
      </c>
      <c r="BK330" s="560" t="str">
        <f t="shared" ca="1" si="128"/>
        <v/>
      </c>
      <c r="BL330" s="561" t="str">
        <f t="shared" ca="1" si="129"/>
        <v/>
      </c>
      <c r="CV330" s="1528"/>
      <c r="CW330" s="1529"/>
      <c r="CX330" s="1560"/>
      <c r="CY330" s="1560"/>
      <c r="CZ330" s="1560"/>
      <c r="DA330" s="1560"/>
      <c r="DB330" s="1560"/>
      <c r="DC330" s="1560"/>
      <c r="DD330" s="1991"/>
      <c r="DE330" s="1992"/>
      <c r="DF330" s="1992"/>
      <c r="DG330" s="1993"/>
      <c r="DH330" s="1564"/>
      <c r="DI330" s="1564"/>
      <c r="DJ330" s="1564"/>
      <c r="DK330" s="1564"/>
      <c r="DL330" s="1564"/>
      <c r="DM330" s="1564"/>
      <c r="DN330" s="1564"/>
      <c r="DO330" s="1564"/>
      <c r="DP330" s="1564"/>
      <c r="DQ330" s="1564"/>
      <c r="DR330" s="1584"/>
    </row>
    <row r="331" spans="1:122" ht="15" customHeight="1">
      <c r="A331" s="1297"/>
      <c r="B331" s="225"/>
      <c r="C331" s="225"/>
      <c r="D331" s="211"/>
      <c r="E331" s="2063">
        <v>5</v>
      </c>
      <c r="F331" s="2064"/>
      <c r="G331" s="2065"/>
      <c r="H331" s="2068">
        <v>8</v>
      </c>
      <c r="I331" s="2064"/>
      <c r="J331" s="2065"/>
      <c r="K331" s="1309" t="s">
        <v>1872</v>
      </c>
      <c r="L331" s="1323"/>
      <c r="M331" s="1323"/>
      <c r="N331" s="1323"/>
      <c r="O331" s="1323"/>
      <c r="P331" s="1323"/>
      <c r="Q331" s="1323"/>
      <c r="R331" s="1323"/>
      <c r="S331" s="1323"/>
      <c r="T331" s="1323"/>
      <c r="U331" s="1323"/>
      <c r="V331" s="1323"/>
      <c r="W331" s="1323"/>
      <c r="X331" s="1323"/>
      <c r="Y331" s="1323"/>
      <c r="Z331" s="1323"/>
      <c r="AA331" s="1415" t="s">
        <v>1912</v>
      </c>
      <c r="AB331" s="982"/>
      <c r="AC331" s="982"/>
      <c r="AD331" s="982"/>
      <c r="AE331" s="982"/>
      <c r="AF331" s="1444"/>
      <c r="AG331" s="1445"/>
      <c r="AH331" s="1445"/>
      <c r="AI331" s="1445"/>
      <c r="AJ331" s="1445"/>
      <c r="AK331" s="1445"/>
      <c r="AL331" s="1445"/>
      <c r="AM331" s="1445"/>
      <c r="AN331" s="1445"/>
      <c r="AO331" s="1445"/>
      <c r="AP331" s="1445"/>
      <c r="AQ331" s="1445"/>
      <c r="AR331" s="1445"/>
      <c r="AS331" s="1445"/>
      <c r="AT331" s="1445"/>
      <c r="AU331" s="1445"/>
      <c r="AV331" s="1445"/>
      <c r="AW331" s="1445"/>
      <c r="AX331" s="1299"/>
      <c r="AY331" s="223"/>
      <c r="BA331" s="192">
        <f t="shared" si="130"/>
        <v>7</v>
      </c>
      <c r="BB331" s="192">
        <f t="shared" si="131"/>
        <v>1</v>
      </c>
      <c r="BC331" s="192">
        <f t="shared" si="123"/>
        <v>1</v>
      </c>
      <c r="BD331" s="192"/>
      <c r="BE331" s="192"/>
      <c r="BF331" s="192"/>
      <c r="BG331" s="559" t="str">
        <f t="shared" ca="1" si="124"/>
        <v/>
      </c>
      <c r="BH331" s="560" t="str">
        <f t="shared" ca="1" si="125"/>
        <v/>
      </c>
      <c r="BI331" s="560" t="str">
        <f t="shared" ca="1" si="126"/>
        <v/>
      </c>
      <c r="BJ331" s="560" t="str">
        <f t="shared" ca="1" si="127"/>
        <v/>
      </c>
      <c r="BK331" s="560" t="str">
        <f t="shared" ca="1" si="128"/>
        <v/>
      </c>
      <c r="BL331" s="561" t="str">
        <f t="shared" ca="1" si="129"/>
        <v/>
      </c>
      <c r="CV331" s="1528"/>
      <c r="CW331" s="1529"/>
      <c r="CX331" s="1560"/>
      <c r="CY331" s="1560"/>
      <c r="CZ331" s="1560"/>
      <c r="DA331" s="1560"/>
      <c r="DB331" s="1560"/>
      <c r="DC331" s="1560"/>
      <c r="DD331" s="1991"/>
      <c r="DE331" s="1992"/>
      <c r="DF331" s="1992"/>
      <c r="DG331" s="1993"/>
      <c r="DH331" s="1564"/>
      <c r="DI331" s="1564"/>
      <c r="DJ331" s="1564"/>
      <c r="DK331" s="1564"/>
      <c r="DL331" s="1564"/>
      <c r="DM331" s="1564"/>
      <c r="DN331" s="1564"/>
      <c r="DO331" s="1564"/>
      <c r="DP331" s="1564"/>
      <c r="DQ331" s="1564"/>
      <c r="DR331" s="1584"/>
    </row>
    <row r="332" spans="1:122" ht="15" customHeight="1">
      <c r="A332" s="1297"/>
      <c r="B332" s="225"/>
      <c r="C332" s="225"/>
      <c r="D332" s="211"/>
      <c r="E332" s="2063">
        <v>5</v>
      </c>
      <c r="F332" s="2064"/>
      <c r="G332" s="2065"/>
      <c r="H332" s="2068">
        <v>9</v>
      </c>
      <c r="I332" s="2064"/>
      <c r="J332" s="2065"/>
      <c r="K332" s="1309" t="s">
        <v>1873</v>
      </c>
      <c r="L332" s="1323"/>
      <c r="M332" s="1323"/>
      <c r="N332" s="1323"/>
      <c r="O332" s="1323"/>
      <c r="P332" s="1323"/>
      <c r="Q332" s="1323"/>
      <c r="R332" s="1323"/>
      <c r="S332" s="1323"/>
      <c r="T332" s="1323"/>
      <c r="U332" s="1323"/>
      <c r="V332" s="1323"/>
      <c r="W332" s="1323"/>
      <c r="X332" s="1323"/>
      <c r="Y332" s="1323"/>
      <c r="Z332" s="1323"/>
      <c r="AA332" s="1415" t="s">
        <v>1912</v>
      </c>
      <c r="AB332" s="982"/>
      <c r="AC332" s="982"/>
      <c r="AD332" s="982"/>
      <c r="AE332" s="982"/>
      <c r="AF332" s="1444"/>
      <c r="AG332" s="1445"/>
      <c r="AH332" s="1445"/>
      <c r="AI332" s="1445"/>
      <c r="AJ332" s="1445"/>
      <c r="AK332" s="1445"/>
      <c r="AL332" s="1445"/>
      <c r="AM332" s="1445"/>
      <c r="AN332" s="1445"/>
      <c r="AO332" s="1445"/>
      <c r="AP332" s="1445"/>
      <c r="AQ332" s="1445"/>
      <c r="AR332" s="1445"/>
      <c r="AS332" s="1445"/>
      <c r="AT332" s="1445"/>
      <c r="AU332" s="1445"/>
      <c r="AV332" s="1445"/>
      <c r="AW332" s="1445"/>
      <c r="AX332" s="1299"/>
      <c r="AY332" s="223"/>
      <c r="BA332" s="192">
        <f t="shared" si="130"/>
        <v>7</v>
      </c>
      <c r="BB332" s="192">
        <f t="shared" si="131"/>
        <v>1</v>
      </c>
      <c r="BC332" s="192">
        <f t="shared" si="123"/>
        <v>1</v>
      </c>
      <c r="BD332" s="192"/>
      <c r="BE332" s="192"/>
      <c r="BF332" s="192"/>
      <c r="BG332" s="559" t="str">
        <f t="shared" ca="1" si="124"/>
        <v/>
      </c>
      <c r="BH332" s="560" t="str">
        <f t="shared" ca="1" si="125"/>
        <v/>
      </c>
      <c r="BI332" s="560" t="str">
        <f t="shared" ca="1" si="126"/>
        <v/>
      </c>
      <c r="BJ332" s="560" t="str">
        <f t="shared" ca="1" si="127"/>
        <v/>
      </c>
      <c r="BK332" s="560" t="str">
        <f t="shared" ca="1" si="128"/>
        <v/>
      </c>
      <c r="BL332" s="561" t="str">
        <f t="shared" ca="1" si="129"/>
        <v/>
      </c>
      <c r="CO332" s="465"/>
      <c r="CV332" s="1528"/>
      <c r="CW332" s="1529"/>
      <c r="CX332" s="1560"/>
      <c r="CY332" s="1560"/>
      <c r="CZ332" s="1560"/>
      <c r="DA332" s="1560"/>
      <c r="DB332" s="1560"/>
      <c r="DC332" s="1560"/>
      <c r="DD332" s="1991"/>
      <c r="DE332" s="1992"/>
      <c r="DF332" s="1992"/>
      <c r="DG332" s="1993"/>
      <c r="DH332" s="1564"/>
      <c r="DI332" s="1564"/>
      <c r="DJ332" s="1564"/>
      <c r="DK332" s="1564"/>
      <c r="DL332" s="1564"/>
      <c r="DM332" s="1564"/>
      <c r="DN332" s="1564"/>
      <c r="DO332" s="1564"/>
      <c r="DP332" s="1564"/>
      <c r="DQ332" s="1564"/>
      <c r="DR332" s="1584"/>
    </row>
    <row r="333" spans="1:122" ht="15" customHeight="1">
      <c r="A333" s="1297"/>
      <c r="B333" s="225"/>
      <c r="C333" s="225"/>
      <c r="D333" s="211"/>
      <c r="E333" s="2063">
        <v>5</v>
      </c>
      <c r="F333" s="2064"/>
      <c r="G333" s="2065"/>
      <c r="H333" s="2068">
        <v>10</v>
      </c>
      <c r="I333" s="2064"/>
      <c r="J333" s="2065"/>
      <c r="K333" s="1309" t="s">
        <v>1874</v>
      </c>
      <c r="L333" s="1323"/>
      <c r="M333" s="1323"/>
      <c r="N333" s="1323"/>
      <c r="O333" s="1323"/>
      <c r="P333" s="1323"/>
      <c r="Q333" s="1323"/>
      <c r="R333" s="1323"/>
      <c r="S333" s="1323"/>
      <c r="T333" s="1323"/>
      <c r="U333" s="1323"/>
      <c r="V333" s="1323"/>
      <c r="W333" s="1323"/>
      <c r="X333" s="1323"/>
      <c r="Y333" s="1323"/>
      <c r="Z333" s="1323"/>
      <c r="AA333" s="1415" t="s">
        <v>1912</v>
      </c>
      <c r="AB333" s="982"/>
      <c r="AC333" s="982"/>
      <c r="AD333" s="982"/>
      <c r="AE333" s="982"/>
      <c r="AF333" s="1444"/>
      <c r="AG333" s="1445"/>
      <c r="AH333" s="1445"/>
      <c r="AI333" s="1445"/>
      <c r="AJ333" s="1445"/>
      <c r="AK333" s="1445"/>
      <c r="AL333" s="1445"/>
      <c r="AM333" s="1445"/>
      <c r="AN333" s="1445"/>
      <c r="AO333" s="1445"/>
      <c r="AP333" s="1445"/>
      <c r="AQ333" s="1445"/>
      <c r="AR333" s="1445"/>
      <c r="AS333" s="1445"/>
      <c r="AT333" s="1445"/>
      <c r="AU333" s="1445"/>
      <c r="AV333" s="1445"/>
      <c r="AW333" s="1445"/>
      <c r="AX333" s="1299"/>
      <c r="AY333" s="223"/>
      <c r="BA333" s="192">
        <f t="shared" si="130"/>
        <v>7</v>
      </c>
      <c r="BB333" s="192">
        <f t="shared" si="131"/>
        <v>1</v>
      </c>
      <c r="BC333" s="192">
        <f t="shared" si="123"/>
        <v>1</v>
      </c>
      <c r="BD333" s="192"/>
      <c r="BE333" s="192"/>
      <c r="BF333" s="192"/>
      <c r="BG333" s="559" t="str">
        <f t="shared" ca="1" si="124"/>
        <v/>
      </c>
      <c r="BH333" s="560" t="str">
        <f t="shared" ca="1" si="125"/>
        <v/>
      </c>
      <c r="BI333" s="560" t="str">
        <f t="shared" ca="1" si="126"/>
        <v/>
      </c>
      <c r="BJ333" s="560" t="str">
        <f t="shared" ca="1" si="127"/>
        <v/>
      </c>
      <c r="BK333" s="560" t="str">
        <f t="shared" ca="1" si="128"/>
        <v/>
      </c>
      <c r="BL333" s="561" t="str">
        <f t="shared" ca="1" si="129"/>
        <v/>
      </c>
      <c r="CM333" s="465"/>
      <c r="CN333" s="465"/>
      <c r="CO333" s="465"/>
      <c r="CV333" s="1528"/>
      <c r="CW333" s="1529"/>
      <c r="CX333" s="1560"/>
      <c r="CY333" s="1560"/>
      <c r="CZ333" s="1560"/>
      <c r="DA333" s="1560"/>
      <c r="DB333" s="1560"/>
      <c r="DC333" s="1560"/>
      <c r="DD333" s="1991"/>
      <c r="DE333" s="1992"/>
      <c r="DF333" s="1992"/>
      <c r="DG333" s="1993"/>
      <c r="DH333" s="1564"/>
      <c r="DI333" s="1564"/>
      <c r="DJ333" s="1564"/>
      <c r="DK333" s="1564"/>
      <c r="DL333" s="1564"/>
      <c r="DM333" s="1564"/>
      <c r="DN333" s="1564"/>
      <c r="DO333" s="1564"/>
      <c r="DP333" s="1564"/>
      <c r="DQ333" s="1564"/>
      <c r="DR333" s="1584"/>
    </row>
    <row r="334" spans="1:122" ht="15" customHeight="1">
      <c r="A334" s="1297"/>
      <c r="B334" s="225"/>
      <c r="C334" s="225"/>
      <c r="D334" s="211"/>
      <c r="E334" s="2063">
        <v>5</v>
      </c>
      <c r="F334" s="2064"/>
      <c r="G334" s="2065"/>
      <c r="H334" s="2068">
        <v>11</v>
      </c>
      <c r="I334" s="2064"/>
      <c r="J334" s="2065"/>
      <c r="K334" s="1309" t="s">
        <v>1867</v>
      </c>
      <c r="L334" s="1323"/>
      <c r="M334" s="1323"/>
      <c r="N334" s="1323"/>
      <c r="O334" s="1323"/>
      <c r="P334" s="1323"/>
      <c r="Q334" s="1323"/>
      <c r="R334" s="1323"/>
      <c r="S334" s="1323"/>
      <c r="T334" s="1323"/>
      <c r="U334" s="1323"/>
      <c r="V334" s="1323"/>
      <c r="W334" s="1323"/>
      <c r="X334" s="1323"/>
      <c r="Y334" s="1323"/>
      <c r="Z334" s="1323"/>
      <c r="AA334" s="1415" t="s">
        <v>1912</v>
      </c>
      <c r="AB334" s="982"/>
      <c r="AC334" s="982"/>
      <c r="AD334" s="982"/>
      <c r="AE334" s="982"/>
      <c r="AF334" s="1444"/>
      <c r="AG334" s="1445"/>
      <c r="AH334" s="1445"/>
      <c r="AI334" s="1445"/>
      <c r="AJ334" s="1445"/>
      <c r="AK334" s="1445"/>
      <c r="AL334" s="1445"/>
      <c r="AM334" s="1445"/>
      <c r="AN334" s="1445"/>
      <c r="AO334" s="1445"/>
      <c r="AP334" s="1445"/>
      <c r="AQ334" s="1445"/>
      <c r="AR334" s="1445"/>
      <c r="AS334" s="1445"/>
      <c r="AT334" s="1445"/>
      <c r="AU334" s="1445"/>
      <c r="AV334" s="1445"/>
      <c r="AW334" s="1445"/>
      <c r="AX334" s="1299"/>
      <c r="AY334" s="223"/>
      <c r="BA334" s="192">
        <f t="shared" si="130"/>
        <v>7</v>
      </c>
      <c r="BB334" s="192">
        <f t="shared" si="131"/>
        <v>1</v>
      </c>
      <c r="BC334" s="192">
        <f t="shared" si="123"/>
        <v>1</v>
      </c>
      <c r="BD334" s="192"/>
      <c r="BE334" s="192"/>
      <c r="BF334" s="192"/>
      <c r="BG334" s="559" t="str">
        <f t="shared" ca="1" si="124"/>
        <v/>
      </c>
      <c r="BH334" s="560" t="str">
        <f t="shared" ca="1" si="125"/>
        <v/>
      </c>
      <c r="BI334" s="560" t="str">
        <f t="shared" ca="1" si="126"/>
        <v/>
      </c>
      <c r="BJ334" s="560" t="str">
        <f t="shared" ca="1" si="127"/>
        <v/>
      </c>
      <c r="BK334" s="560" t="str">
        <f t="shared" ca="1" si="128"/>
        <v/>
      </c>
      <c r="BL334" s="561" t="str">
        <f t="shared" ca="1" si="129"/>
        <v/>
      </c>
      <c r="CM334" s="465"/>
      <c r="CN334" s="465"/>
      <c r="CO334" s="465"/>
      <c r="CV334" s="1528"/>
      <c r="CW334" s="1529"/>
      <c r="CX334" s="1560"/>
      <c r="CY334" s="1560"/>
      <c r="CZ334" s="1560"/>
      <c r="DA334" s="1560"/>
      <c r="DB334" s="1560"/>
      <c r="DC334" s="1560"/>
      <c r="DD334" s="1991"/>
      <c r="DE334" s="1992"/>
      <c r="DF334" s="1992"/>
      <c r="DG334" s="1993"/>
      <c r="DH334" s="1564"/>
      <c r="DI334" s="1564"/>
      <c r="DJ334" s="1564"/>
      <c r="DK334" s="1564"/>
      <c r="DL334" s="1564"/>
      <c r="DM334" s="1564"/>
      <c r="DN334" s="1564"/>
      <c r="DO334" s="1564"/>
      <c r="DP334" s="1564"/>
      <c r="DQ334" s="1564"/>
      <c r="DR334" s="1584"/>
    </row>
    <row r="335" spans="1:122" ht="15" customHeight="1">
      <c r="A335" s="1297"/>
      <c r="B335" s="225"/>
      <c r="C335" s="225"/>
      <c r="D335" s="211"/>
      <c r="E335" s="2063">
        <v>5</v>
      </c>
      <c r="F335" s="2064"/>
      <c r="G335" s="2065"/>
      <c r="H335" s="2068">
        <v>12</v>
      </c>
      <c r="I335" s="2064"/>
      <c r="J335" s="2065"/>
      <c r="K335" s="1309" t="s">
        <v>1875</v>
      </c>
      <c r="L335" s="1323"/>
      <c r="M335" s="1323"/>
      <c r="N335" s="1323"/>
      <c r="O335" s="1323"/>
      <c r="P335" s="1323"/>
      <c r="Q335" s="1323"/>
      <c r="R335" s="1323"/>
      <c r="S335" s="1323"/>
      <c r="T335" s="1323"/>
      <c r="U335" s="1323"/>
      <c r="V335" s="1323"/>
      <c r="W335" s="1323"/>
      <c r="X335" s="1323"/>
      <c r="Y335" s="1323"/>
      <c r="Z335" s="1323"/>
      <c r="AA335" s="1415" t="s">
        <v>1912</v>
      </c>
      <c r="AB335" s="982"/>
      <c r="AC335" s="982"/>
      <c r="AD335" s="982"/>
      <c r="AE335" s="982"/>
      <c r="AF335" s="1444"/>
      <c r="AG335" s="1445"/>
      <c r="AH335" s="1445"/>
      <c r="AI335" s="1445"/>
      <c r="AJ335" s="1445"/>
      <c r="AK335" s="1445"/>
      <c r="AL335" s="1445"/>
      <c r="AM335" s="1445"/>
      <c r="AN335" s="1445"/>
      <c r="AO335" s="1445"/>
      <c r="AP335" s="1445"/>
      <c r="AQ335" s="1445"/>
      <c r="AR335" s="1445"/>
      <c r="AS335" s="1445"/>
      <c r="AT335" s="1445"/>
      <c r="AU335" s="1445"/>
      <c r="AV335" s="1445"/>
      <c r="AW335" s="1445"/>
      <c r="AX335" s="1299"/>
      <c r="AY335" s="223"/>
      <c r="BA335" s="192">
        <f t="shared" si="130"/>
        <v>7</v>
      </c>
      <c r="BB335" s="192">
        <f t="shared" si="131"/>
        <v>1</v>
      </c>
      <c r="BC335" s="192">
        <f t="shared" si="123"/>
        <v>1</v>
      </c>
      <c r="BD335" s="192"/>
      <c r="BE335" s="192"/>
      <c r="BF335" s="192"/>
      <c r="BG335" s="559" t="str">
        <f t="shared" ca="1" si="124"/>
        <v/>
      </c>
      <c r="BH335" s="560" t="str">
        <f t="shared" ca="1" si="125"/>
        <v/>
      </c>
      <c r="BI335" s="560" t="str">
        <f t="shared" ca="1" si="126"/>
        <v/>
      </c>
      <c r="BJ335" s="560" t="str">
        <f t="shared" ca="1" si="127"/>
        <v/>
      </c>
      <c r="BK335" s="560" t="str">
        <f t="shared" ca="1" si="128"/>
        <v/>
      </c>
      <c r="BL335" s="561" t="str">
        <f t="shared" ca="1" si="129"/>
        <v/>
      </c>
      <c r="CM335" s="465"/>
      <c r="CN335" s="465"/>
      <c r="CV335" s="1528"/>
      <c r="CW335" s="1529"/>
      <c r="CX335" s="1560"/>
      <c r="CY335" s="1560"/>
      <c r="CZ335" s="1560"/>
      <c r="DA335" s="1560"/>
      <c r="DB335" s="1560"/>
      <c r="DC335" s="1560"/>
      <c r="DD335" s="1991"/>
      <c r="DE335" s="1992"/>
      <c r="DF335" s="1992"/>
      <c r="DG335" s="1993"/>
      <c r="DH335" s="1564"/>
      <c r="DI335" s="1564"/>
      <c r="DJ335" s="1564"/>
      <c r="DK335" s="1564"/>
      <c r="DL335" s="1564"/>
      <c r="DM335" s="1564"/>
      <c r="DN335" s="1564"/>
      <c r="DO335" s="1564"/>
      <c r="DP335" s="1564"/>
      <c r="DQ335" s="1564"/>
      <c r="DR335" s="1584"/>
    </row>
    <row r="336" spans="1:122" ht="15" customHeight="1">
      <c r="A336" s="1297"/>
      <c r="B336" s="225"/>
      <c r="C336" s="225"/>
      <c r="D336" s="211"/>
      <c r="E336" s="2063">
        <v>5</v>
      </c>
      <c r="F336" s="2064"/>
      <c r="G336" s="2065"/>
      <c r="H336" s="2068">
        <v>13</v>
      </c>
      <c r="I336" s="2064"/>
      <c r="J336" s="2065"/>
      <c r="K336" s="1309" t="s">
        <v>1876</v>
      </c>
      <c r="L336" s="1323"/>
      <c r="M336" s="1323"/>
      <c r="N336" s="1323"/>
      <c r="O336" s="1323"/>
      <c r="P336" s="1323"/>
      <c r="Q336" s="1323"/>
      <c r="R336" s="1323"/>
      <c r="S336" s="1323"/>
      <c r="T336" s="1323"/>
      <c r="U336" s="1323"/>
      <c r="V336" s="1323"/>
      <c r="W336" s="1323"/>
      <c r="X336" s="1323"/>
      <c r="Y336" s="1323"/>
      <c r="Z336" s="1323"/>
      <c r="AA336" s="1415" t="s">
        <v>1912</v>
      </c>
      <c r="AB336" s="982"/>
      <c r="AC336" s="982"/>
      <c r="AD336" s="982"/>
      <c r="AE336" s="982"/>
      <c r="AF336" s="1444"/>
      <c r="AG336" s="1445"/>
      <c r="AH336" s="1445"/>
      <c r="AI336" s="1445"/>
      <c r="AJ336" s="1445"/>
      <c r="AK336" s="1445"/>
      <c r="AL336" s="1445"/>
      <c r="AM336" s="1445"/>
      <c r="AN336" s="1445"/>
      <c r="AO336" s="1445"/>
      <c r="AP336" s="1445"/>
      <c r="AQ336" s="1445"/>
      <c r="AR336" s="1445"/>
      <c r="AS336" s="1445"/>
      <c r="AT336" s="1445"/>
      <c r="AU336" s="1445"/>
      <c r="AV336" s="1445"/>
      <c r="AW336" s="1445"/>
      <c r="AX336" s="1299"/>
      <c r="AY336" s="223"/>
      <c r="BA336" s="192">
        <f t="shared" si="130"/>
        <v>7</v>
      </c>
      <c r="BB336" s="192">
        <f t="shared" si="131"/>
        <v>1</v>
      </c>
      <c r="BC336" s="192">
        <f t="shared" si="123"/>
        <v>1</v>
      </c>
      <c r="BD336" s="192"/>
      <c r="BE336" s="192"/>
      <c r="BF336" s="192"/>
      <c r="BG336" s="559" t="str">
        <f t="shared" ca="1" si="124"/>
        <v/>
      </c>
      <c r="BH336" s="560" t="str">
        <f t="shared" ca="1" si="125"/>
        <v/>
      </c>
      <c r="BI336" s="560" t="str">
        <f t="shared" ca="1" si="126"/>
        <v/>
      </c>
      <c r="BJ336" s="560" t="str">
        <f t="shared" ca="1" si="127"/>
        <v/>
      </c>
      <c r="BK336" s="560" t="str">
        <f t="shared" ca="1" si="128"/>
        <v/>
      </c>
      <c r="BL336" s="561" t="str">
        <f t="shared" ca="1" si="129"/>
        <v/>
      </c>
      <c r="CV336" s="1528"/>
      <c r="CW336" s="1529"/>
      <c r="CX336" s="1560"/>
      <c r="CY336" s="1560"/>
      <c r="CZ336" s="1560"/>
      <c r="DA336" s="1560"/>
      <c r="DB336" s="1560"/>
      <c r="DC336" s="1560"/>
      <c r="DD336" s="1991"/>
      <c r="DE336" s="1992"/>
      <c r="DF336" s="1992"/>
      <c r="DG336" s="1993"/>
      <c r="DH336" s="1564"/>
      <c r="DI336" s="1564"/>
      <c r="DJ336" s="1564"/>
      <c r="DK336" s="1564"/>
      <c r="DL336" s="1564"/>
      <c r="DM336" s="1564"/>
      <c r="DN336" s="1564"/>
      <c r="DO336" s="1564"/>
      <c r="DP336" s="1564"/>
      <c r="DQ336" s="1564"/>
      <c r="DR336" s="1584"/>
    </row>
    <row r="337" spans="1:122" ht="15" customHeight="1">
      <c r="A337" s="1297"/>
      <c r="B337" s="225"/>
      <c r="C337" s="225"/>
      <c r="D337" s="211"/>
      <c r="E337" s="2063">
        <v>5</v>
      </c>
      <c r="F337" s="2064"/>
      <c r="G337" s="2065"/>
      <c r="H337" s="2068">
        <v>14</v>
      </c>
      <c r="I337" s="2064"/>
      <c r="J337" s="2065"/>
      <c r="K337" s="1309" t="s">
        <v>1877</v>
      </c>
      <c r="L337" s="1323"/>
      <c r="M337" s="1323"/>
      <c r="N337" s="1323"/>
      <c r="O337" s="1323"/>
      <c r="P337" s="1323"/>
      <c r="Q337" s="1323"/>
      <c r="R337" s="1323"/>
      <c r="S337" s="1323"/>
      <c r="T337" s="1323"/>
      <c r="U337" s="1323"/>
      <c r="V337" s="1323"/>
      <c r="W337" s="1323"/>
      <c r="X337" s="1323"/>
      <c r="Y337" s="1323"/>
      <c r="Z337" s="1323"/>
      <c r="AA337" s="1415" t="s">
        <v>1912</v>
      </c>
      <c r="AB337" s="982"/>
      <c r="AC337" s="982"/>
      <c r="AD337" s="982"/>
      <c r="AE337" s="982"/>
      <c r="AF337" s="1444"/>
      <c r="AG337" s="1445"/>
      <c r="AH337" s="1445"/>
      <c r="AI337" s="1445"/>
      <c r="AJ337" s="1445"/>
      <c r="AK337" s="1445"/>
      <c r="AL337" s="1445"/>
      <c r="AM337" s="1445"/>
      <c r="AN337" s="1445"/>
      <c r="AO337" s="1445"/>
      <c r="AP337" s="1445"/>
      <c r="AQ337" s="1445"/>
      <c r="AR337" s="1445"/>
      <c r="AS337" s="1445"/>
      <c r="AT337" s="1445"/>
      <c r="AU337" s="1445"/>
      <c r="AV337" s="1445"/>
      <c r="AW337" s="1445"/>
      <c r="AX337" s="1299"/>
      <c r="AY337" s="223"/>
      <c r="BA337" s="192">
        <f t="shared" si="130"/>
        <v>7</v>
      </c>
      <c r="BB337" s="192">
        <f t="shared" si="131"/>
        <v>1</v>
      </c>
      <c r="BC337" s="192">
        <f t="shared" si="123"/>
        <v>1</v>
      </c>
      <c r="BD337" s="192"/>
      <c r="BE337" s="192"/>
      <c r="BF337" s="192"/>
      <c r="BG337" s="559" t="str">
        <f t="shared" ca="1" si="124"/>
        <v/>
      </c>
      <c r="BH337" s="560" t="str">
        <f t="shared" ca="1" si="125"/>
        <v/>
      </c>
      <c r="BI337" s="560" t="str">
        <f t="shared" ca="1" si="126"/>
        <v/>
      </c>
      <c r="BJ337" s="560" t="str">
        <f t="shared" ca="1" si="127"/>
        <v/>
      </c>
      <c r="BK337" s="560" t="str">
        <f t="shared" ca="1" si="128"/>
        <v/>
      </c>
      <c r="BL337" s="561" t="str">
        <f t="shared" ca="1" si="129"/>
        <v/>
      </c>
      <c r="CV337" s="1528"/>
      <c r="CW337" s="1529"/>
      <c r="CX337" s="1560"/>
      <c r="CY337" s="1560"/>
      <c r="CZ337" s="1560"/>
      <c r="DA337" s="1560"/>
      <c r="DB337" s="1560"/>
      <c r="DC337" s="1560"/>
      <c r="DD337" s="1991"/>
      <c r="DE337" s="1992"/>
      <c r="DF337" s="1992"/>
      <c r="DG337" s="1993"/>
      <c r="DH337" s="1564"/>
      <c r="DI337" s="1564"/>
      <c r="DJ337" s="1564"/>
      <c r="DK337" s="1564"/>
      <c r="DL337" s="1564"/>
      <c r="DM337" s="1564"/>
      <c r="DN337" s="1564"/>
      <c r="DO337" s="1564"/>
      <c r="DP337" s="1564"/>
      <c r="DQ337" s="1564"/>
      <c r="DR337" s="1584"/>
    </row>
    <row r="338" spans="1:122" ht="15" customHeight="1">
      <c r="A338" s="1297"/>
      <c r="B338" s="225"/>
      <c r="C338" s="225"/>
      <c r="D338" s="211"/>
      <c r="E338" s="2063">
        <v>5</v>
      </c>
      <c r="F338" s="2064"/>
      <c r="G338" s="2065"/>
      <c r="H338" s="2068">
        <v>15</v>
      </c>
      <c r="I338" s="2064"/>
      <c r="J338" s="2065"/>
      <c r="K338" s="1309" t="s">
        <v>1878</v>
      </c>
      <c r="L338" s="1323"/>
      <c r="M338" s="1323"/>
      <c r="N338" s="1323"/>
      <c r="O338" s="1323"/>
      <c r="P338" s="1323"/>
      <c r="Q338" s="1323"/>
      <c r="R338" s="1323"/>
      <c r="S338" s="1323"/>
      <c r="T338" s="1323"/>
      <c r="U338" s="1323"/>
      <c r="V338" s="1323"/>
      <c r="W338" s="1323"/>
      <c r="X338" s="1323"/>
      <c r="Y338" s="1323"/>
      <c r="Z338" s="1323"/>
      <c r="AA338" s="1415" t="s">
        <v>1912</v>
      </c>
      <c r="AB338" s="982"/>
      <c r="AC338" s="982"/>
      <c r="AD338" s="982"/>
      <c r="AE338" s="982"/>
      <c r="AF338" s="1444"/>
      <c r="AG338" s="1445"/>
      <c r="AH338" s="1445"/>
      <c r="AI338" s="1445"/>
      <c r="AJ338" s="1445"/>
      <c r="AK338" s="1445"/>
      <c r="AL338" s="1445"/>
      <c r="AM338" s="1445"/>
      <c r="AN338" s="1445"/>
      <c r="AO338" s="1445"/>
      <c r="AP338" s="1445"/>
      <c r="AQ338" s="1445"/>
      <c r="AR338" s="1445"/>
      <c r="AS338" s="1445"/>
      <c r="AT338" s="1445"/>
      <c r="AU338" s="1445"/>
      <c r="AV338" s="1445"/>
      <c r="AW338" s="1445"/>
      <c r="AX338" s="1299"/>
      <c r="AY338" s="223"/>
      <c r="BA338" s="192">
        <f t="shared" si="130"/>
        <v>7</v>
      </c>
      <c r="BB338" s="192">
        <f t="shared" si="131"/>
        <v>1</v>
      </c>
      <c r="BC338" s="192">
        <f t="shared" si="123"/>
        <v>1</v>
      </c>
      <c r="BD338" s="192"/>
      <c r="BE338" s="192"/>
      <c r="BF338" s="192"/>
      <c r="BG338" s="559" t="str">
        <f t="shared" ca="1" si="124"/>
        <v/>
      </c>
      <c r="BH338" s="560" t="str">
        <f t="shared" ca="1" si="125"/>
        <v/>
      </c>
      <c r="BI338" s="560" t="str">
        <f t="shared" ca="1" si="126"/>
        <v/>
      </c>
      <c r="BJ338" s="560" t="str">
        <f t="shared" ca="1" si="127"/>
        <v/>
      </c>
      <c r="BK338" s="560" t="str">
        <f t="shared" ca="1" si="128"/>
        <v/>
      </c>
      <c r="BL338" s="561" t="str">
        <f t="shared" ca="1" si="129"/>
        <v/>
      </c>
      <c r="CP338" s="465"/>
      <c r="CV338" s="1528"/>
      <c r="CW338" s="1529"/>
      <c r="CX338" s="1560"/>
      <c r="CY338" s="1560"/>
      <c r="CZ338" s="1560"/>
      <c r="DA338" s="1560"/>
      <c r="DB338" s="1560"/>
      <c r="DC338" s="1560"/>
      <c r="DD338" s="1991"/>
      <c r="DE338" s="1992"/>
      <c r="DF338" s="1992"/>
      <c r="DG338" s="1993"/>
      <c r="DH338" s="1564"/>
      <c r="DI338" s="1564"/>
      <c r="DJ338" s="1564"/>
      <c r="DK338" s="1564"/>
      <c r="DL338" s="1564"/>
      <c r="DM338" s="1564"/>
      <c r="DN338" s="1564"/>
      <c r="DO338" s="1564"/>
      <c r="DP338" s="1564"/>
      <c r="DQ338" s="1564"/>
      <c r="DR338" s="1584"/>
    </row>
    <row r="339" spans="1:122" ht="15" customHeight="1">
      <c r="A339" s="1297"/>
      <c r="B339" s="225"/>
      <c r="C339" s="225"/>
      <c r="D339" s="211"/>
      <c r="E339" s="2063">
        <v>5</v>
      </c>
      <c r="F339" s="2064"/>
      <c r="G339" s="2065"/>
      <c r="H339" s="2068">
        <v>16</v>
      </c>
      <c r="I339" s="2064"/>
      <c r="J339" s="2065"/>
      <c r="K339" s="1309" t="s">
        <v>1879</v>
      </c>
      <c r="L339" s="1323"/>
      <c r="M339" s="1323"/>
      <c r="N339" s="1323"/>
      <c r="O339" s="1323"/>
      <c r="P339" s="1323"/>
      <c r="Q339" s="1323"/>
      <c r="R339" s="1323"/>
      <c r="S339" s="1323"/>
      <c r="T339" s="1323"/>
      <c r="U339" s="1323"/>
      <c r="V339" s="1323"/>
      <c r="W339" s="1323"/>
      <c r="X339" s="1323"/>
      <c r="Y339" s="1323"/>
      <c r="Z339" s="1323"/>
      <c r="AA339" s="1415" t="s">
        <v>1912</v>
      </c>
      <c r="AB339" s="982"/>
      <c r="AC339" s="982"/>
      <c r="AD339" s="982"/>
      <c r="AE339" s="982"/>
      <c r="AF339" s="1444"/>
      <c r="AG339" s="1445"/>
      <c r="AH339" s="1445"/>
      <c r="AI339" s="1445"/>
      <c r="AJ339" s="1445"/>
      <c r="AK339" s="1445"/>
      <c r="AL339" s="1445"/>
      <c r="AM339" s="1445"/>
      <c r="AN339" s="1445"/>
      <c r="AO339" s="1445"/>
      <c r="AP339" s="1445"/>
      <c r="AQ339" s="1445"/>
      <c r="AR339" s="1445"/>
      <c r="AS339" s="1445"/>
      <c r="AT339" s="1445"/>
      <c r="AU339" s="1445"/>
      <c r="AV339" s="1445"/>
      <c r="AW339" s="1445"/>
      <c r="AX339" s="1299"/>
      <c r="AY339" s="223"/>
      <c r="BA339" s="192">
        <f t="shared" si="130"/>
        <v>7</v>
      </c>
      <c r="BB339" s="192">
        <f t="shared" si="131"/>
        <v>1</v>
      </c>
      <c r="BC339" s="192">
        <f t="shared" si="123"/>
        <v>1</v>
      </c>
      <c r="BD339" s="192"/>
      <c r="BE339" s="192"/>
      <c r="BF339" s="192"/>
      <c r="BG339" s="559" t="str">
        <f t="shared" ca="1" si="124"/>
        <v/>
      </c>
      <c r="BH339" s="560" t="str">
        <f t="shared" ca="1" si="125"/>
        <v/>
      </c>
      <c r="BI339" s="560" t="str">
        <f t="shared" ca="1" si="126"/>
        <v/>
      </c>
      <c r="BJ339" s="560" t="str">
        <f t="shared" ca="1" si="127"/>
        <v/>
      </c>
      <c r="BK339" s="560" t="str">
        <f t="shared" ca="1" si="128"/>
        <v/>
      </c>
      <c r="BL339" s="561" t="str">
        <f t="shared" ca="1" si="129"/>
        <v/>
      </c>
      <c r="CP339" s="465"/>
      <c r="CV339" s="1528"/>
      <c r="CW339" s="1529"/>
      <c r="CX339" s="1560"/>
      <c r="CY339" s="1560"/>
      <c r="CZ339" s="1560"/>
      <c r="DA339" s="1560"/>
      <c r="DB339" s="1560"/>
      <c r="DC339" s="1560"/>
      <c r="DD339" s="1991"/>
      <c r="DE339" s="1992"/>
      <c r="DF339" s="1992"/>
      <c r="DG339" s="1993"/>
      <c r="DH339" s="1564"/>
      <c r="DI339" s="1564"/>
      <c r="DJ339" s="1564"/>
      <c r="DK339" s="1564"/>
      <c r="DL339" s="1564"/>
      <c r="DM339" s="1564"/>
      <c r="DN339" s="1564"/>
      <c r="DO339" s="1564"/>
      <c r="DP339" s="1564"/>
      <c r="DQ339" s="1564"/>
      <c r="DR339" s="1584"/>
    </row>
    <row r="340" spans="1:122" ht="15" customHeight="1">
      <c r="A340" s="1297"/>
      <c r="B340" s="225"/>
      <c r="C340" s="225"/>
      <c r="D340" s="211"/>
      <c r="E340" s="2063">
        <v>5</v>
      </c>
      <c r="F340" s="2064"/>
      <c r="G340" s="2065"/>
      <c r="H340" s="2068">
        <v>17</v>
      </c>
      <c r="I340" s="2064"/>
      <c r="J340" s="2065"/>
      <c r="K340" s="1309" t="s">
        <v>1880</v>
      </c>
      <c r="L340" s="1323"/>
      <c r="M340" s="1323"/>
      <c r="N340" s="1323"/>
      <c r="O340" s="1323"/>
      <c r="P340" s="1323"/>
      <c r="Q340" s="1323"/>
      <c r="R340" s="1323"/>
      <c r="S340" s="1323"/>
      <c r="T340" s="1323"/>
      <c r="U340" s="1323"/>
      <c r="V340" s="1323"/>
      <c r="W340" s="1323"/>
      <c r="X340" s="1323"/>
      <c r="Y340" s="1323"/>
      <c r="Z340" s="1323"/>
      <c r="AA340" s="1415" t="s">
        <v>1912</v>
      </c>
      <c r="AB340" s="982"/>
      <c r="AC340" s="982"/>
      <c r="AD340" s="982"/>
      <c r="AE340" s="982"/>
      <c r="AF340" s="1444"/>
      <c r="AG340" s="1445"/>
      <c r="AH340" s="1445"/>
      <c r="AI340" s="1445"/>
      <c r="AJ340" s="1445"/>
      <c r="AK340" s="1445"/>
      <c r="AL340" s="1445"/>
      <c r="AM340" s="1445"/>
      <c r="AN340" s="1445"/>
      <c r="AO340" s="1445"/>
      <c r="AP340" s="1445"/>
      <c r="AQ340" s="1445"/>
      <c r="AR340" s="1445"/>
      <c r="AS340" s="1445"/>
      <c r="AT340" s="1445"/>
      <c r="AU340" s="1445"/>
      <c r="AV340" s="1445"/>
      <c r="AW340" s="1445"/>
      <c r="AX340" s="1299"/>
      <c r="AY340" s="223"/>
      <c r="BA340" s="192">
        <f t="shared" si="130"/>
        <v>7</v>
      </c>
      <c r="BB340" s="192">
        <f t="shared" si="131"/>
        <v>1</v>
      </c>
      <c r="BC340" s="192">
        <f t="shared" si="123"/>
        <v>1</v>
      </c>
      <c r="BD340" s="192"/>
      <c r="BE340" s="192"/>
      <c r="BF340" s="192"/>
      <c r="BG340" s="559" t="str">
        <f t="shared" ca="1" si="124"/>
        <v/>
      </c>
      <c r="BH340" s="560" t="str">
        <f t="shared" ca="1" si="125"/>
        <v/>
      </c>
      <c r="BI340" s="560" t="str">
        <f t="shared" ca="1" si="126"/>
        <v/>
      </c>
      <c r="BJ340" s="560" t="str">
        <f t="shared" ca="1" si="127"/>
        <v/>
      </c>
      <c r="BK340" s="560" t="str">
        <f t="shared" ca="1" si="128"/>
        <v/>
      </c>
      <c r="BL340" s="561" t="str">
        <f t="shared" ca="1" si="129"/>
        <v/>
      </c>
      <c r="CP340" s="465"/>
      <c r="CV340" s="1528"/>
      <c r="CW340" s="1529"/>
      <c r="CX340" s="1560"/>
      <c r="CY340" s="1560"/>
      <c r="CZ340" s="1560"/>
      <c r="DA340" s="1560"/>
      <c r="DB340" s="1560"/>
      <c r="DC340" s="1560"/>
      <c r="DD340" s="1991"/>
      <c r="DE340" s="1992"/>
      <c r="DF340" s="1992"/>
      <c r="DG340" s="1993"/>
      <c r="DH340" s="1564"/>
      <c r="DI340" s="1564"/>
      <c r="DJ340" s="1564"/>
      <c r="DK340" s="1564"/>
      <c r="DL340" s="1564"/>
      <c r="DM340" s="1564"/>
      <c r="DN340" s="1564"/>
      <c r="DO340" s="1564"/>
      <c r="DP340" s="1564"/>
      <c r="DQ340" s="1564"/>
      <c r="DR340" s="1584"/>
    </row>
    <row r="341" spans="1:122" ht="15" customHeight="1">
      <c r="A341" s="1297"/>
      <c r="B341" s="225"/>
      <c r="C341" s="225"/>
      <c r="D341" s="211"/>
      <c r="E341" s="2063">
        <v>5</v>
      </c>
      <c r="F341" s="2064"/>
      <c r="G341" s="2065"/>
      <c r="H341" s="2068">
        <v>18</v>
      </c>
      <c r="I341" s="2064"/>
      <c r="J341" s="2065"/>
      <c r="K341" s="1309" t="s">
        <v>1868</v>
      </c>
      <c r="L341" s="1323"/>
      <c r="M341" s="1323"/>
      <c r="N341" s="1323"/>
      <c r="O341" s="1323"/>
      <c r="P341" s="1323"/>
      <c r="Q341" s="1323"/>
      <c r="R341" s="1323"/>
      <c r="S341" s="1323"/>
      <c r="T341" s="1323"/>
      <c r="U341" s="1323"/>
      <c r="V341" s="1323"/>
      <c r="W341" s="1323"/>
      <c r="X341" s="1323"/>
      <c r="Y341" s="1323"/>
      <c r="Z341" s="1323"/>
      <c r="AA341" s="1415" t="s">
        <v>1912</v>
      </c>
      <c r="AB341" s="982"/>
      <c r="AC341" s="982"/>
      <c r="AD341" s="982"/>
      <c r="AE341" s="982"/>
      <c r="AF341" s="1444"/>
      <c r="AG341" s="1445"/>
      <c r="AH341" s="1445"/>
      <c r="AI341" s="1445"/>
      <c r="AJ341" s="1445"/>
      <c r="AK341" s="1445"/>
      <c r="AL341" s="1445"/>
      <c r="AM341" s="1445"/>
      <c r="AN341" s="1445"/>
      <c r="AO341" s="1445"/>
      <c r="AP341" s="1445"/>
      <c r="AQ341" s="1445"/>
      <c r="AR341" s="1445"/>
      <c r="AS341" s="1445"/>
      <c r="AT341" s="1445"/>
      <c r="AU341" s="1445"/>
      <c r="AV341" s="1445"/>
      <c r="AW341" s="1445"/>
      <c r="AX341" s="1299"/>
      <c r="AY341" s="223"/>
      <c r="BA341" s="192">
        <f t="shared" si="130"/>
        <v>7</v>
      </c>
      <c r="BB341" s="192">
        <f t="shared" si="131"/>
        <v>1</v>
      </c>
      <c r="BC341" s="192">
        <f t="shared" si="123"/>
        <v>1</v>
      </c>
      <c r="BD341" s="192"/>
      <c r="BE341" s="192"/>
      <c r="BF341" s="192"/>
      <c r="BG341" s="559" t="str">
        <f t="shared" ca="1" si="124"/>
        <v/>
      </c>
      <c r="BH341" s="560" t="str">
        <f t="shared" ca="1" si="125"/>
        <v/>
      </c>
      <c r="BI341" s="560" t="str">
        <f t="shared" ca="1" si="126"/>
        <v/>
      </c>
      <c r="BJ341" s="560" t="str">
        <f t="shared" ca="1" si="127"/>
        <v/>
      </c>
      <c r="BK341" s="560" t="str">
        <f t="shared" ca="1" si="128"/>
        <v/>
      </c>
      <c r="BL341" s="561" t="str">
        <f t="shared" ca="1" si="129"/>
        <v/>
      </c>
      <c r="CV341" s="1528"/>
      <c r="CW341" s="1529"/>
      <c r="CX341" s="1560"/>
      <c r="CY341" s="1560"/>
      <c r="CZ341" s="1560"/>
      <c r="DA341" s="1560"/>
      <c r="DB341" s="1560"/>
      <c r="DC341" s="1560"/>
      <c r="DD341" s="1991"/>
      <c r="DE341" s="1992"/>
      <c r="DF341" s="1992"/>
      <c r="DG341" s="1993"/>
      <c r="DH341" s="1564"/>
      <c r="DI341" s="1564"/>
      <c r="DJ341" s="1564"/>
      <c r="DK341" s="1564"/>
      <c r="DL341" s="1564"/>
      <c r="DM341" s="1564"/>
      <c r="DN341" s="1564"/>
      <c r="DO341" s="1564"/>
      <c r="DP341" s="1564"/>
      <c r="DQ341" s="1564"/>
      <c r="DR341" s="1584"/>
    </row>
    <row r="342" spans="1:122" ht="15" customHeight="1">
      <c r="A342" s="1297"/>
      <c r="B342" s="225"/>
      <c r="C342" s="225"/>
      <c r="D342" s="211"/>
      <c r="E342" s="2063">
        <v>5</v>
      </c>
      <c r="F342" s="2064"/>
      <c r="G342" s="2065"/>
      <c r="H342" s="2068">
        <v>19</v>
      </c>
      <c r="I342" s="2064"/>
      <c r="J342" s="2065"/>
      <c r="K342" s="1309" t="s">
        <v>1869</v>
      </c>
      <c r="L342" s="1323"/>
      <c r="M342" s="1323"/>
      <c r="N342" s="1323"/>
      <c r="O342" s="1323"/>
      <c r="P342" s="1323"/>
      <c r="Q342" s="1323"/>
      <c r="R342" s="1323"/>
      <c r="S342" s="1323"/>
      <c r="T342" s="1323"/>
      <c r="U342" s="1323"/>
      <c r="V342" s="1323"/>
      <c r="W342" s="1323"/>
      <c r="X342" s="1323"/>
      <c r="Y342" s="1323"/>
      <c r="Z342" s="1323"/>
      <c r="AA342" s="1415" t="s">
        <v>1912</v>
      </c>
      <c r="AB342" s="982"/>
      <c r="AC342" s="982"/>
      <c r="AD342" s="982"/>
      <c r="AE342" s="982"/>
      <c r="AF342" s="1444"/>
      <c r="AG342" s="1445"/>
      <c r="AH342" s="1445"/>
      <c r="AI342" s="1445"/>
      <c r="AJ342" s="1445"/>
      <c r="AK342" s="1445"/>
      <c r="AL342" s="1445"/>
      <c r="AM342" s="1445"/>
      <c r="AN342" s="1445"/>
      <c r="AO342" s="1445"/>
      <c r="AP342" s="1445"/>
      <c r="AQ342" s="1445"/>
      <c r="AR342" s="1445"/>
      <c r="AS342" s="1445"/>
      <c r="AT342" s="1445"/>
      <c r="AU342" s="1445"/>
      <c r="AV342" s="1445"/>
      <c r="AW342" s="1445"/>
      <c r="AX342" s="1299"/>
      <c r="AY342" s="223"/>
      <c r="BA342" s="192">
        <f t="shared" si="130"/>
        <v>7</v>
      </c>
      <c r="BB342" s="192">
        <f t="shared" si="131"/>
        <v>1</v>
      </c>
      <c r="BC342" s="192">
        <f t="shared" si="123"/>
        <v>1</v>
      </c>
      <c r="BD342" s="192"/>
      <c r="BE342" s="192"/>
      <c r="BF342" s="192"/>
      <c r="BG342" s="559" t="str">
        <f t="shared" ca="1" si="124"/>
        <v/>
      </c>
      <c r="BH342" s="560" t="str">
        <f t="shared" ca="1" si="125"/>
        <v/>
      </c>
      <c r="BI342" s="560" t="str">
        <f t="shared" ca="1" si="126"/>
        <v/>
      </c>
      <c r="BJ342" s="560" t="str">
        <f t="shared" ca="1" si="127"/>
        <v/>
      </c>
      <c r="BK342" s="560" t="str">
        <f t="shared" ca="1" si="128"/>
        <v/>
      </c>
      <c r="BL342" s="561" t="str">
        <f t="shared" ca="1" si="129"/>
        <v/>
      </c>
      <c r="CV342" s="1528"/>
      <c r="CW342" s="1529"/>
      <c r="CX342" s="1560"/>
      <c r="CY342" s="1560"/>
      <c r="CZ342" s="1560"/>
      <c r="DA342" s="1560"/>
      <c r="DB342" s="1560"/>
      <c r="DC342" s="1560"/>
      <c r="DD342" s="1991"/>
      <c r="DE342" s="1992"/>
      <c r="DF342" s="1992"/>
      <c r="DG342" s="1993"/>
      <c r="DH342" s="1564"/>
      <c r="DI342" s="1564"/>
      <c r="DJ342" s="1564"/>
      <c r="DK342" s="1564"/>
      <c r="DL342" s="1564"/>
      <c r="DM342" s="1564"/>
      <c r="DN342" s="1564"/>
      <c r="DO342" s="1564"/>
      <c r="DP342" s="1564"/>
      <c r="DQ342" s="1564"/>
      <c r="DR342" s="1584"/>
    </row>
    <row r="343" spans="1:122" ht="15" customHeight="1">
      <c r="A343" s="1297"/>
      <c r="B343" s="225"/>
      <c r="C343" s="225"/>
      <c r="D343" s="211"/>
      <c r="E343" s="404" t="s">
        <v>1886</v>
      </c>
      <c r="F343" s="225"/>
      <c r="G343" s="225"/>
      <c r="H343" s="225"/>
      <c r="I343" s="225"/>
      <c r="J343" s="225"/>
      <c r="K343" s="225"/>
      <c r="L343" s="225"/>
      <c r="M343" s="225"/>
      <c r="N343" s="225"/>
      <c r="O343" s="225"/>
      <c r="P343" s="225"/>
      <c r="Q343" s="225"/>
      <c r="R343" s="225"/>
      <c r="S343" s="225"/>
      <c r="T343" s="225"/>
      <c r="U343" s="225"/>
      <c r="V343" s="225"/>
      <c r="W343" s="225"/>
      <c r="X343" s="225"/>
      <c r="Y343" s="225"/>
      <c r="Z343" s="225"/>
      <c r="AA343" s="1415" t="s">
        <v>1913</v>
      </c>
      <c r="AB343" s="982"/>
      <c r="AC343" s="982"/>
      <c r="AD343" s="982"/>
      <c r="AE343" s="982"/>
      <c r="AF343" s="1444"/>
      <c r="AG343" s="1445"/>
      <c r="AH343" s="1445"/>
      <c r="AI343" s="1445"/>
      <c r="AJ343" s="1445"/>
      <c r="AK343" s="1445"/>
      <c r="AL343" s="1445"/>
      <c r="AM343" s="1445"/>
      <c r="AN343" s="1445"/>
      <c r="AO343" s="1445"/>
      <c r="AP343" s="1445"/>
      <c r="AQ343" s="1445"/>
      <c r="AR343" s="1445"/>
      <c r="AS343" s="1445"/>
      <c r="AT343" s="1445"/>
      <c r="AU343" s="1445"/>
      <c r="AV343" s="1445"/>
      <c r="AW343" s="1445"/>
      <c r="AX343" s="1299"/>
      <c r="AY343" s="223"/>
      <c r="BA343" s="192">
        <f t="shared" si="130"/>
        <v>7</v>
      </c>
      <c r="BB343" s="192">
        <f t="shared" si="131"/>
        <v>1</v>
      </c>
      <c r="BC343" s="192">
        <f t="shared" si="123"/>
        <v>1</v>
      </c>
      <c r="BD343" s="192"/>
      <c r="BE343" s="192"/>
      <c r="BF343" s="192"/>
      <c r="BG343" s="559" t="str">
        <f t="shared" ca="1" si="124"/>
        <v/>
      </c>
      <c r="BH343" s="560" t="str">
        <f t="shared" ca="1" si="125"/>
        <v/>
      </c>
      <c r="BI343" s="560" t="str">
        <f t="shared" ca="1" si="126"/>
        <v/>
      </c>
      <c r="BJ343" s="560" t="str">
        <f t="shared" ca="1" si="127"/>
        <v/>
      </c>
      <c r="BK343" s="560" t="str">
        <f t="shared" ca="1" si="128"/>
        <v/>
      </c>
      <c r="BL343" s="561" t="str">
        <f t="shared" ca="1" si="129"/>
        <v/>
      </c>
      <c r="CV343" s="1528"/>
      <c r="CW343" s="1529"/>
      <c r="CX343" s="1560"/>
      <c r="CY343" s="1560"/>
      <c r="CZ343" s="1560"/>
      <c r="DA343" s="1560"/>
      <c r="DB343" s="1560"/>
      <c r="DC343" s="1560"/>
      <c r="DD343" s="1991"/>
      <c r="DE343" s="1992"/>
      <c r="DF343" s="1992"/>
      <c r="DG343" s="1993"/>
      <c r="DH343" s="1564"/>
      <c r="DI343" s="1564"/>
      <c r="DJ343" s="1564"/>
      <c r="DK343" s="1564"/>
      <c r="DL343" s="1564"/>
      <c r="DM343" s="1564"/>
      <c r="DN343" s="1564"/>
      <c r="DO343" s="1564"/>
      <c r="DP343" s="1564"/>
      <c r="DQ343" s="1564"/>
      <c r="DR343" s="1584"/>
    </row>
    <row r="344" spans="1:122" ht="15" customHeight="1">
      <c r="A344" s="1297"/>
      <c r="B344" s="225"/>
      <c r="C344" s="225"/>
      <c r="D344" s="211"/>
      <c r="E344" s="2063">
        <v>18</v>
      </c>
      <c r="F344" s="2064"/>
      <c r="G344" s="2065"/>
      <c r="H344" s="2068">
        <v>3</v>
      </c>
      <c r="I344" s="2064"/>
      <c r="J344" s="2065"/>
      <c r="K344" s="1309" t="s">
        <v>1882</v>
      </c>
      <c r="L344" s="1323"/>
      <c r="M344" s="1323"/>
      <c r="N344" s="1323"/>
      <c r="O344" s="1323"/>
      <c r="P344" s="1323"/>
      <c r="Q344" s="1323"/>
      <c r="R344" s="1323"/>
      <c r="S344" s="1323"/>
      <c r="T344" s="1323"/>
      <c r="U344" s="1323"/>
      <c r="V344" s="1323"/>
      <c r="W344" s="1323"/>
      <c r="X344" s="1323"/>
      <c r="Y344" s="1323"/>
      <c r="Z344" s="1323"/>
      <c r="AA344" s="1415" t="s">
        <v>1912</v>
      </c>
      <c r="AB344" s="982"/>
      <c r="AC344" s="982"/>
      <c r="AD344" s="982"/>
      <c r="AE344" s="982"/>
      <c r="AF344" s="1444"/>
      <c r="AG344" s="1445"/>
      <c r="AH344" s="1445"/>
      <c r="AI344" s="1445"/>
      <c r="AJ344" s="1445"/>
      <c r="AK344" s="1445"/>
      <c r="AL344" s="1445"/>
      <c r="AM344" s="1445"/>
      <c r="AN344" s="1445"/>
      <c r="AO344" s="1445"/>
      <c r="AP344" s="1445"/>
      <c r="AQ344" s="1445"/>
      <c r="AR344" s="1445"/>
      <c r="AS344" s="1445"/>
      <c r="AT344" s="1445"/>
      <c r="AU344" s="1445"/>
      <c r="AV344" s="1445"/>
      <c r="AW344" s="1445"/>
      <c r="AX344" s="1299"/>
      <c r="AY344" s="223"/>
      <c r="BA344" s="192">
        <f t="shared" si="130"/>
        <v>7</v>
      </c>
      <c r="BB344" s="192">
        <f t="shared" si="131"/>
        <v>1</v>
      </c>
      <c r="BC344" s="192">
        <f t="shared" si="123"/>
        <v>1</v>
      </c>
      <c r="BD344" s="192"/>
      <c r="BE344" s="192"/>
      <c r="BF344" s="192"/>
      <c r="BG344" s="559" t="str">
        <f t="shared" ca="1" si="124"/>
        <v/>
      </c>
      <c r="BH344" s="560" t="str">
        <f t="shared" ca="1" si="125"/>
        <v/>
      </c>
      <c r="BI344" s="560" t="str">
        <f t="shared" ca="1" si="126"/>
        <v/>
      </c>
      <c r="BJ344" s="560" t="str">
        <f t="shared" ca="1" si="127"/>
        <v/>
      </c>
      <c r="BK344" s="560" t="str">
        <f t="shared" ca="1" si="128"/>
        <v/>
      </c>
      <c r="BL344" s="561" t="str">
        <f t="shared" ca="1" si="129"/>
        <v/>
      </c>
      <c r="CV344" s="1528"/>
      <c r="CW344" s="1529"/>
      <c r="CX344" s="1560"/>
      <c r="CY344" s="1560"/>
      <c r="CZ344" s="1560"/>
      <c r="DA344" s="1560"/>
      <c r="DB344" s="1560"/>
      <c r="DC344" s="1560"/>
      <c r="DD344" s="1991"/>
      <c r="DE344" s="1992"/>
      <c r="DF344" s="1992"/>
      <c r="DG344" s="1993"/>
      <c r="DH344" s="1564"/>
      <c r="DI344" s="1564"/>
      <c r="DJ344" s="1564"/>
      <c r="DK344" s="1564"/>
      <c r="DL344" s="1564"/>
      <c r="DM344" s="1564"/>
      <c r="DN344" s="1564"/>
      <c r="DO344" s="1564"/>
      <c r="DP344" s="1564"/>
      <c r="DQ344" s="1564"/>
      <c r="DR344" s="1584"/>
    </row>
    <row r="345" spans="1:122" ht="15" customHeight="1">
      <c r="A345" s="1297"/>
      <c r="B345" s="225"/>
      <c r="C345" s="225"/>
      <c r="D345" s="211"/>
      <c r="E345" s="2063">
        <v>19</v>
      </c>
      <c r="F345" s="2064"/>
      <c r="G345" s="2065"/>
      <c r="H345" s="2068">
        <v>3</v>
      </c>
      <c r="I345" s="2064"/>
      <c r="J345" s="2065"/>
      <c r="K345" s="1309" t="s">
        <v>1883</v>
      </c>
      <c r="L345" s="1323"/>
      <c r="M345" s="1323"/>
      <c r="N345" s="1323"/>
      <c r="O345" s="1323"/>
      <c r="P345" s="1323"/>
      <c r="Q345" s="1323"/>
      <c r="R345" s="1323"/>
      <c r="S345" s="1323"/>
      <c r="T345" s="1323"/>
      <c r="U345" s="1323"/>
      <c r="V345" s="1323"/>
      <c r="W345" s="1323"/>
      <c r="X345" s="1323"/>
      <c r="Y345" s="1323"/>
      <c r="Z345" s="1323"/>
      <c r="AA345" s="1415" t="s">
        <v>522</v>
      </c>
      <c r="AB345" s="982"/>
      <c r="AC345" s="982"/>
      <c r="AD345" s="982"/>
      <c r="AE345" s="982"/>
      <c r="AF345" s="1444" t="s">
        <v>2230</v>
      </c>
      <c r="AG345" s="1445"/>
      <c r="AH345" s="1445"/>
      <c r="AI345" s="1445"/>
      <c r="AJ345" s="1445"/>
      <c r="AK345" s="1445"/>
      <c r="AL345" s="1445"/>
      <c r="AM345" s="1445"/>
      <c r="AN345" s="1445"/>
      <c r="AO345" s="1445"/>
      <c r="AP345" s="1445"/>
      <c r="AQ345" s="1445"/>
      <c r="AR345" s="1445"/>
      <c r="AS345" s="1445"/>
      <c r="AT345" s="1445"/>
      <c r="AU345" s="1445"/>
      <c r="AV345" s="1445"/>
      <c r="AW345" s="1445"/>
      <c r="AX345" s="1299"/>
      <c r="AY345" s="223"/>
      <c r="BA345" s="192">
        <f t="shared" si="130"/>
        <v>7</v>
      </c>
      <c r="BB345" s="192">
        <f t="shared" si="131"/>
        <v>1</v>
      </c>
      <c r="BC345" s="192">
        <f t="shared" si="123"/>
        <v>1</v>
      </c>
      <c r="BD345" s="192"/>
      <c r="BE345" s="192"/>
      <c r="BF345" s="192"/>
      <c r="BG345" s="559" t="str">
        <f t="shared" ca="1" si="124"/>
        <v/>
      </c>
      <c r="BH345" s="560" t="str">
        <f t="shared" ca="1" si="125"/>
        <v/>
      </c>
      <c r="BI345" s="560" t="str">
        <f t="shared" ca="1" si="126"/>
        <v/>
      </c>
      <c r="BJ345" s="560" t="str">
        <f t="shared" ca="1" si="127"/>
        <v/>
      </c>
      <c r="BK345" s="560" t="str">
        <f t="shared" ca="1" si="128"/>
        <v/>
      </c>
      <c r="BL345" s="561" t="str">
        <f t="shared" ca="1" si="129"/>
        <v/>
      </c>
      <c r="CV345" s="1528"/>
      <c r="CW345" s="1529"/>
      <c r="CX345" s="1560"/>
      <c r="CY345" s="1560"/>
      <c r="CZ345" s="1560"/>
      <c r="DA345" s="1560"/>
      <c r="DB345" s="1560"/>
      <c r="DC345" s="1560"/>
      <c r="DD345" s="1991"/>
      <c r="DE345" s="1992"/>
      <c r="DF345" s="1992"/>
      <c r="DG345" s="1993"/>
      <c r="DH345" s="1564"/>
      <c r="DI345" s="1564"/>
      <c r="DJ345" s="1564"/>
      <c r="DK345" s="1564"/>
      <c r="DL345" s="1564"/>
      <c r="DM345" s="1564"/>
      <c r="DN345" s="1564"/>
      <c r="DO345" s="1564"/>
      <c r="DP345" s="1564"/>
      <c r="DQ345" s="1564"/>
      <c r="DR345" s="1584"/>
    </row>
    <row r="346" spans="1:122" ht="15" customHeight="1">
      <c r="A346" s="1297"/>
      <c r="B346" s="225"/>
      <c r="C346" s="225"/>
      <c r="D346" s="211"/>
      <c r="E346" s="2063">
        <v>20</v>
      </c>
      <c r="F346" s="2064"/>
      <c r="G346" s="2065"/>
      <c r="H346" s="2068">
        <v>3</v>
      </c>
      <c r="I346" s="2064"/>
      <c r="J346" s="2065"/>
      <c r="K346" s="1309" t="s">
        <v>1884</v>
      </c>
      <c r="L346" s="1323"/>
      <c r="M346" s="1323"/>
      <c r="N346" s="1323"/>
      <c r="O346" s="1323"/>
      <c r="P346" s="1323"/>
      <c r="Q346" s="1323"/>
      <c r="R346" s="1323"/>
      <c r="S346" s="1323"/>
      <c r="T346" s="1323"/>
      <c r="U346" s="1323"/>
      <c r="V346" s="1323"/>
      <c r="W346" s="1323"/>
      <c r="X346" s="1323"/>
      <c r="Y346" s="1323"/>
      <c r="Z346" s="1323"/>
      <c r="AA346" s="1415" t="s">
        <v>129</v>
      </c>
      <c r="AB346" s="982"/>
      <c r="AC346" s="982"/>
      <c r="AD346" s="982"/>
      <c r="AE346" s="982"/>
      <c r="AF346" s="1444"/>
      <c r="AG346" s="1445"/>
      <c r="AH346" s="1445"/>
      <c r="AI346" s="1445"/>
      <c r="AJ346" s="1445"/>
      <c r="AK346" s="1445"/>
      <c r="AL346" s="1445"/>
      <c r="AM346" s="1445"/>
      <c r="AN346" s="1445"/>
      <c r="AO346" s="1445"/>
      <c r="AP346" s="1445"/>
      <c r="AQ346" s="1445"/>
      <c r="AR346" s="1445"/>
      <c r="AS346" s="1445"/>
      <c r="AT346" s="1445"/>
      <c r="AU346" s="1445"/>
      <c r="AV346" s="1445"/>
      <c r="AW346" s="1445"/>
      <c r="AX346" s="1299"/>
      <c r="AY346" s="223"/>
      <c r="BA346" s="192">
        <f t="shared" si="130"/>
        <v>7</v>
      </c>
      <c r="BB346" s="192">
        <f t="shared" si="131"/>
        <v>1</v>
      </c>
      <c r="BC346" s="192">
        <f t="shared" si="123"/>
        <v>1</v>
      </c>
      <c r="BD346" s="192"/>
      <c r="BE346" s="192"/>
      <c r="BF346" s="192"/>
      <c r="BG346" s="559" t="str">
        <f t="shared" ca="1" si="124"/>
        <v/>
      </c>
      <c r="BH346" s="560" t="str">
        <f t="shared" ca="1" si="125"/>
        <v/>
      </c>
      <c r="BI346" s="560" t="str">
        <f t="shared" ca="1" si="126"/>
        <v/>
      </c>
      <c r="BJ346" s="560" t="str">
        <f t="shared" ca="1" si="127"/>
        <v/>
      </c>
      <c r="BK346" s="560" t="str">
        <f t="shared" ca="1" si="128"/>
        <v/>
      </c>
      <c r="BL346" s="561" t="str">
        <f t="shared" ca="1" si="129"/>
        <v/>
      </c>
      <c r="CV346" s="1528"/>
      <c r="CW346" s="1529"/>
      <c r="CX346" s="1560"/>
      <c r="CY346" s="1560"/>
      <c r="CZ346" s="1560"/>
      <c r="DA346" s="1560"/>
      <c r="DB346" s="1560"/>
      <c r="DC346" s="1560"/>
      <c r="DD346" s="1991"/>
      <c r="DE346" s="1992"/>
      <c r="DF346" s="1992"/>
      <c r="DG346" s="1993"/>
      <c r="DH346" s="1564"/>
      <c r="DI346" s="1564"/>
      <c r="DJ346" s="1564"/>
      <c r="DK346" s="1564"/>
      <c r="DL346" s="1564"/>
      <c r="DM346" s="1564"/>
      <c r="DN346" s="1564"/>
      <c r="DO346" s="1564"/>
      <c r="DP346" s="1564"/>
      <c r="DQ346" s="1564"/>
      <c r="DR346" s="1584"/>
    </row>
    <row r="347" spans="1:122" ht="15" customHeight="1">
      <c r="A347" s="1297"/>
      <c r="B347" s="225"/>
      <c r="C347" s="225"/>
      <c r="D347" s="211"/>
      <c r="E347" s="2063">
        <v>21</v>
      </c>
      <c r="F347" s="2064"/>
      <c r="G347" s="2065"/>
      <c r="H347" s="2068">
        <v>3</v>
      </c>
      <c r="I347" s="2064"/>
      <c r="J347" s="2065"/>
      <c r="K347" s="1309" t="s">
        <v>1885</v>
      </c>
      <c r="L347" s="1323"/>
      <c r="M347" s="1323"/>
      <c r="N347" s="1323"/>
      <c r="O347" s="1323"/>
      <c r="P347" s="1323"/>
      <c r="Q347" s="1323"/>
      <c r="R347" s="1323"/>
      <c r="S347" s="1323"/>
      <c r="T347" s="1323"/>
      <c r="U347" s="1323"/>
      <c r="V347" s="1323"/>
      <c r="W347" s="1323"/>
      <c r="X347" s="1323"/>
      <c r="Y347" s="1323"/>
      <c r="Z347" s="1323"/>
      <c r="AA347" s="1415" t="s">
        <v>522</v>
      </c>
      <c r="AB347" s="982"/>
      <c r="AC347" s="982"/>
      <c r="AD347" s="982"/>
      <c r="AE347" s="982"/>
      <c r="AF347" s="1444" t="s">
        <v>2231</v>
      </c>
      <c r="AG347" s="1445"/>
      <c r="AH347" s="1445"/>
      <c r="AI347" s="1445"/>
      <c r="AJ347" s="1445"/>
      <c r="AK347" s="1445"/>
      <c r="AL347" s="1445"/>
      <c r="AM347" s="1445"/>
      <c r="AN347" s="1445"/>
      <c r="AO347" s="1445"/>
      <c r="AP347" s="1445"/>
      <c r="AQ347" s="1445"/>
      <c r="AR347" s="1445"/>
      <c r="AS347" s="1445"/>
      <c r="AT347" s="1445"/>
      <c r="AU347" s="1445"/>
      <c r="AV347" s="1445"/>
      <c r="AW347" s="1445"/>
      <c r="AX347" s="1299"/>
      <c r="AY347" s="223"/>
      <c r="BA347" s="192">
        <f t="shared" si="130"/>
        <v>7</v>
      </c>
      <c r="BB347" s="192">
        <f t="shared" si="131"/>
        <v>1</v>
      </c>
      <c r="BC347" s="192">
        <f t="shared" si="123"/>
        <v>1</v>
      </c>
      <c r="BD347" s="192"/>
      <c r="BE347" s="192"/>
      <c r="BF347" s="192"/>
      <c r="BG347" s="559" t="str">
        <f t="shared" ca="1" si="124"/>
        <v/>
      </c>
      <c r="BH347" s="560" t="str">
        <f t="shared" ca="1" si="125"/>
        <v/>
      </c>
      <c r="BI347" s="560" t="str">
        <f t="shared" ca="1" si="126"/>
        <v/>
      </c>
      <c r="BJ347" s="560" t="str">
        <f t="shared" ca="1" si="127"/>
        <v/>
      </c>
      <c r="BK347" s="560" t="str">
        <f t="shared" ca="1" si="128"/>
        <v/>
      </c>
      <c r="BL347" s="561" t="str">
        <f t="shared" ca="1" si="129"/>
        <v/>
      </c>
      <c r="CV347" s="1528"/>
      <c r="CW347" s="1529"/>
      <c r="CX347" s="1560"/>
      <c r="CY347" s="1560"/>
      <c r="CZ347" s="1560"/>
      <c r="DA347" s="1560"/>
      <c r="DB347" s="1560"/>
      <c r="DC347" s="1560"/>
      <c r="DD347" s="1991"/>
      <c r="DE347" s="1992"/>
      <c r="DF347" s="1992"/>
      <c r="DG347" s="1993"/>
      <c r="DH347" s="1564"/>
      <c r="DI347" s="1564"/>
      <c r="DJ347" s="1564"/>
      <c r="DK347" s="1564"/>
      <c r="DL347" s="1564"/>
      <c r="DM347" s="1564"/>
      <c r="DN347" s="1564"/>
      <c r="DO347" s="1564"/>
      <c r="DP347" s="1564"/>
      <c r="DQ347" s="1564"/>
      <c r="DR347" s="1584"/>
    </row>
    <row r="348" spans="1:122" ht="15" customHeight="1">
      <c r="A348" s="1297"/>
      <c r="B348" s="225"/>
      <c r="C348" s="225"/>
      <c r="D348" s="211"/>
      <c r="E348" s="2063">
        <v>22</v>
      </c>
      <c r="F348" s="2064"/>
      <c r="G348" s="2065"/>
      <c r="H348" s="2068">
        <v>3</v>
      </c>
      <c r="I348" s="2064"/>
      <c r="J348" s="2065"/>
      <c r="K348" s="1309" t="s">
        <v>1882</v>
      </c>
      <c r="L348" s="1323"/>
      <c r="M348" s="1323"/>
      <c r="N348" s="1323"/>
      <c r="O348" s="1323"/>
      <c r="P348" s="1323"/>
      <c r="Q348" s="1323"/>
      <c r="R348" s="1323"/>
      <c r="S348" s="1323"/>
      <c r="T348" s="1323"/>
      <c r="U348" s="1323"/>
      <c r="V348" s="1323"/>
      <c r="W348" s="1323"/>
      <c r="X348" s="1323"/>
      <c r="Y348" s="1323"/>
      <c r="Z348" s="1323"/>
      <c r="AA348" s="1415" t="s">
        <v>1912</v>
      </c>
      <c r="AB348" s="982"/>
      <c r="AC348" s="982"/>
      <c r="AD348" s="982"/>
      <c r="AE348" s="982"/>
      <c r="AF348" s="1444"/>
      <c r="AG348" s="1445"/>
      <c r="AH348" s="1445"/>
      <c r="AI348" s="1445"/>
      <c r="AJ348" s="1445"/>
      <c r="AK348" s="1445"/>
      <c r="AL348" s="1445"/>
      <c r="AM348" s="1445"/>
      <c r="AN348" s="1445"/>
      <c r="AO348" s="1445"/>
      <c r="AP348" s="1445"/>
      <c r="AQ348" s="1445"/>
      <c r="AR348" s="1445"/>
      <c r="AS348" s="1445"/>
      <c r="AT348" s="1445"/>
      <c r="AU348" s="1445"/>
      <c r="AV348" s="1445"/>
      <c r="AW348" s="1445"/>
      <c r="AX348" s="1299"/>
      <c r="AY348" s="223"/>
      <c r="BA348" s="192">
        <f t="shared" si="130"/>
        <v>7</v>
      </c>
      <c r="BB348" s="192">
        <f t="shared" si="131"/>
        <v>1</v>
      </c>
      <c r="BC348" s="192">
        <f t="shared" si="123"/>
        <v>1</v>
      </c>
      <c r="BD348" s="192"/>
      <c r="BE348" s="192"/>
      <c r="BF348" s="192"/>
      <c r="BG348" s="559" t="str">
        <f t="shared" ca="1" si="124"/>
        <v/>
      </c>
      <c r="BH348" s="560" t="str">
        <f t="shared" ca="1" si="125"/>
        <v/>
      </c>
      <c r="BI348" s="560" t="str">
        <f t="shared" ca="1" si="126"/>
        <v/>
      </c>
      <c r="BJ348" s="560" t="str">
        <f t="shared" ca="1" si="127"/>
        <v/>
      </c>
      <c r="BK348" s="560" t="str">
        <f t="shared" ca="1" si="128"/>
        <v/>
      </c>
      <c r="BL348" s="561" t="str">
        <f t="shared" ca="1" si="129"/>
        <v/>
      </c>
      <c r="CV348" s="1528"/>
      <c r="CW348" s="1529"/>
      <c r="CX348" s="1560"/>
      <c r="CY348" s="1560"/>
      <c r="CZ348" s="1560"/>
      <c r="DA348" s="1560"/>
      <c r="DB348" s="1560"/>
      <c r="DC348" s="1560"/>
      <c r="DD348" s="1991"/>
      <c r="DE348" s="1992"/>
      <c r="DF348" s="1992"/>
      <c r="DG348" s="1993"/>
      <c r="DH348" s="1564"/>
      <c r="DI348" s="1564"/>
      <c r="DJ348" s="1564"/>
      <c r="DK348" s="1564"/>
      <c r="DL348" s="1564"/>
      <c r="DM348" s="1564"/>
      <c r="DN348" s="1564"/>
      <c r="DO348" s="1564"/>
      <c r="DP348" s="1564"/>
      <c r="DQ348" s="1564"/>
      <c r="DR348" s="1584"/>
    </row>
    <row r="349" spans="1:122" ht="15" customHeight="1">
      <c r="A349" s="1297"/>
      <c r="B349" s="225"/>
      <c r="C349" s="225"/>
      <c r="D349" s="211"/>
      <c r="E349" s="2063">
        <v>18</v>
      </c>
      <c r="F349" s="2064"/>
      <c r="G349" s="2065"/>
      <c r="H349" s="2068">
        <v>4</v>
      </c>
      <c r="I349" s="2064"/>
      <c r="J349" s="2065"/>
      <c r="K349" s="1309" t="s">
        <v>1887</v>
      </c>
      <c r="L349" s="1323"/>
      <c r="M349" s="1323"/>
      <c r="N349" s="1323"/>
      <c r="O349" s="1323"/>
      <c r="P349" s="1323"/>
      <c r="Q349" s="1323"/>
      <c r="R349" s="1323"/>
      <c r="S349" s="1323"/>
      <c r="T349" s="1323"/>
      <c r="U349" s="1323"/>
      <c r="V349" s="1323"/>
      <c r="W349" s="1323"/>
      <c r="X349" s="1323"/>
      <c r="Y349" s="1323"/>
      <c r="Z349" s="1323"/>
      <c r="AA349" s="1415" t="s">
        <v>1912</v>
      </c>
      <c r="AB349" s="982"/>
      <c r="AC349" s="982"/>
      <c r="AD349" s="982"/>
      <c r="AE349" s="982"/>
      <c r="AF349" s="1444"/>
      <c r="AG349" s="1445"/>
      <c r="AH349" s="1445"/>
      <c r="AI349" s="1445"/>
      <c r="AJ349" s="1445"/>
      <c r="AK349" s="1445"/>
      <c r="AL349" s="1445"/>
      <c r="AM349" s="1445"/>
      <c r="AN349" s="1445"/>
      <c r="AO349" s="1445"/>
      <c r="AP349" s="1445"/>
      <c r="AQ349" s="1445"/>
      <c r="AR349" s="1445"/>
      <c r="AS349" s="1445"/>
      <c r="AT349" s="1445"/>
      <c r="AU349" s="1445"/>
      <c r="AV349" s="1445"/>
      <c r="AW349" s="1445"/>
      <c r="AX349" s="1299"/>
      <c r="AY349" s="223"/>
      <c r="BA349" s="192">
        <f t="shared" si="130"/>
        <v>7</v>
      </c>
      <c r="BB349" s="192">
        <f t="shared" si="131"/>
        <v>1</v>
      </c>
      <c r="BC349" s="192">
        <f t="shared" si="123"/>
        <v>1</v>
      </c>
      <c r="BD349" s="192"/>
      <c r="BE349" s="192"/>
      <c r="BF349" s="192"/>
      <c r="BG349" s="559" t="str">
        <f t="shared" ca="1" si="124"/>
        <v/>
      </c>
      <c r="BH349" s="560" t="str">
        <f t="shared" ca="1" si="125"/>
        <v/>
      </c>
      <c r="BI349" s="560" t="str">
        <f t="shared" ca="1" si="126"/>
        <v/>
      </c>
      <c r="BJ349" s="560" t="str">
        <f t="shared" ca="1" si="127"/>
        <v/>
      </c>
      <c r="BK349" s="560" t="str">
        <f t="shared" ca="1" si="128"/>
        <v/>
      </c>
      <c r="BL349" s="561" t="str">
        <f t="shared" ca="1" si="129"/>
        <v/>
      </c>
      <c r="CV349" s="1528"/>
      <c r="CW349" s="1529"/>
      <c r="CX349" s="1560"/>
      <c r="CY349" s="1560"/>
      <c r="CZ349" s="1560"/>
      <c r="DA349" s="1560"/>
      <c r="DB349" s="1560"/>
      <c r="DC349" s="1560"/>
      <c r="DD349" s="1991"/>
      <c r="DE349" s="1992"/>
      <c r="DF349" s="1992"/>
      <c r="DG349" s="1993"/>
      <c r="DH349" s="1564"/>
      <c r="DI349" s="1564"/>
      <c r="DJ349" s="1564"/>
      <c r="DK349" s="1564"/>
      <c r="DL349" s="1564"/>
      <c r="DM349" s="1564"/>
      <c r="DN349" s="1564"/>
      <c r="DO349" s="1564"/>
      <c r="DP349" s="1564"/>
      <c r="DQ349" s="1564"/>
      <c r="DR349" s="1584"/>
    </row>
    <row r="350" spans="1:122" ht="15" customHeight="1">
      <c r="A350" s="1297"/>
      <c r="B350" s="225"/>
      <c r="C350" s="225"/>
      <c r="D350" s="211"/>
      <c r="E350" s="2063">
        <v>19</v>
      </c>
      <c r="F350" s="2064"/>
      <c r="G350" s="2065"/>
      <c r="H350" s="2068">
        <v>4</v>
      </c>
      <c r="I350" s="2064"/>
      <c r="J350" s="2065"/>
      <c r="K350" s="1309" t="s">
        <v>1888</v>
      </c>
      <c r="L350" s="1323"/>
      <c r="M350" s="1323"/>
      <c r="N350" s="1323"/>
      <c r="O350" s="1323"/>
      <c r="P350" s="1323"/>
      <c r="Q350" s="1323"/>
      <c r="R350" s="1323"/>
      <c r="S350" s="1323"/>
      <c r="T350" s="1323"/>
      <c r="U350" s="1323"/>
      <c r="V350" s="1323"/>
      <c r="W350" s="1323"/>
      <c r="X350" s="1323"/>
      <c r="Y350" s="1323"/>
      <c r="Z350" s="1323"/>
      <c r="AA350" s="1415" t="s">
        <v>1912</v>
      </c>
      <c r="AB350" s="982"/>
      <c r="AC350" s="982"/>
      <c r="AD350" s="982"/>
      <c r="AE350" s="982"/>
      <c r="AF350" s="1444"/>
      <c r="AG350" s="1445"/>
      <c r="AH350" s="1445"/>
      <c r="AI350" s="1445"/>
      <c r="AJ350" s="1445"/>
      <c r="AK350" s="1445"/>
      <c r="AL350" s="1445"/>
      <c r="AM350" s="1445"/>
      <c r="AN350" s="1445"/>
      <c r="AO350" s="1445"/>
      <c r="AP350" s="1445"/>
      <c r="AQ350" s="1445"/>
      <c r="AR350" s="1445"/>
      <c r="AS350" s="1445"/>
      <c r="AT350" s="1445"/>
      <c r="AU350" s="1445"/>
      <c r="AV350" s="1445"/>
      <c r="AW350" s="1445"/>
      <c r="AX350" s="1299"/>
      <c r="AY350" s="223"/>
      <c r="BA350" s="192">
        <f t="shared" si="130"/>
        <v>7</v>
      </c>
      <c r="BB350" s="192">
        <f t="shared" si="131"/>
        <v>1</v>
      </c>
      <c r="BC350" s="192">
        <f t="shared" si="123"/>
        <v>1</v>
      </c>
      <c r="BD350" s="192"/>
      <c r="BE350" s="192"/>
      <c r="BF350" s="192"/>
      <c r="BG350" s="559" t="str">
        <f t="shared" ca="1" si="124"/>
        <v/>
      </c>
      <c r="BH350" s="560" t="str">
        <f t="shared" ca="1" si="125"/>
        <v/>
      </c>
      <c r="BI350" s="560" t="str">
        <f t="shared" ca="1" si="126"/>
        <v/>
      </c>
      <c r="BJ350" s="560" t="str">
        <f t="shared" ca="1" si="127"/>
        <v/>
      </c>
      <c r="BK350" s="560" t="str">
        <f t="shared" ca="1" si="128"/>
        <v/>
      </c>
      <c r="BL350" s="561" t="str">
        <f t="shared" ca="1" si="129"/>
        <v/>
      </c>
      <c r="CV350" s="1528"/>
      <c r="CW350" s="1529"/>
      <c r="CX350" s="1560"/>
      <c r="CY350" s="1560"/>
      <c r="CZ350" s="1560"/>
      <c r="DA350" s="1560"/>
      <c r="DB350" s="1560"/>
      <c r="DC350" s="1560"/>
      <c r="DD350" s="1991"/>
      <c r="DE350" s="1992"/>
      <c r="DF350" s="1992"/>
      <c r="DG350" s="1993"/>
      <c r="DH350" s="1564"/>
      <c r="DI350" s="1564"/>
      <c r="DJ350" s="1564"/>
      <c r="DK350" s="1564"/>
      <c r="DL350" s="1564"/>
      <c r="DM350" s="1564"/>
      <c r="DN350" s="1564"/>
      <c r="DO350" s="1564"/>
      <c r="DP350" s="1564"/>
      <c r="DQ350" s="1564"/>
      <c r="DR350" s="1584"/>
    </row>
    <row r="351" spans="1:122" ht="15" customHeight="1">
      <c r="A351" s="1297"/>
      <c r="B351" s="225"/>
      <c r="C351" s="225"/>
      <c r="D351" s="211"/>
      <c r="E351" s="2063">
        <v>20</v>
      </c>
      <c r="F351" s="2064"/>
      <c r="G351" s="2065"/>
      <c r="H351" s="2068">
        <v>4</v>
      </c>
      <c r="I351" s="2064"/>
      <c r="J351" s="2065"/>
      <c r="K351" s="1309" t="s">
        <v>1889</v>
      </c>
      <c r="L351" s="1323"/>
      <c r="M351" s="1323"/>
      <c r="N351" s="1323"/>
      <c r="O351" s="1323"/>
      <c r="P351" s="1323"/>
      <c r="Q351" s="1323"/>
      <c r="R351" s="1323"/>
      <c r="S351" s="1323"/>
      <c r="T351" s="1323"/>
      <c r="U351" s="1323"/>
      <c r="V351" s="1323"/>
      <c r="W351" s="1323"/>
      <c r="X351" s="1323"/>
      <c r="Y351" s="1323"/>
      <c r="Z351" s="1323"/>
      <c r="AA351" s="1415" t="s">
        <v>1912</v>
      </c>
      <c r="AB351" s="982"/>
      <c r="AC351" s="982"/>
      <c r="AD351" s="982"/>
      <c r="AE351" s="982"/>
      <c r="AF351" s="1444"/>
      <c r="AG351" s="1445"/>
      <c r="AH351" s="1445"/>
      <c r="AI351" s="1445"/>
      <c r="AJ351" s="1445"/>
      <c r="AK351" s="1445"/>
      <c r="AL351" s="1445"/>
      <c r="AM351" s="1445"/>
      <c r="AN351" s="1445"/>
      <c r="AO351" s="1445"/>
      <c r="AP351" s="1445"/>
      <c r="AQ351" s="1445"/>
      <c r="AR351" s="1445"/>
      <c r="AS351" s="1445"/>
      <c r="AT351" s="1445"/>
      <c r="AU351" s="1445"/>
      <c r="AV351" s="1445"/>
      <c r="AW351" s="1445"/>
      <c r="AX351" s="1299"/>
      <c r="AY351" s="223"/>
      <c r="BA351" s="192">
        <f t="shared" si="130"/>
        <v>7</v>
      </c>
      <c r="BB351" s="192">
        <f t="shared" si="131"/>
        <v>1</v>
      </c>
      <c r="BC351" s="192">
        <f t="shared" si="123"/>
        <v>1</v>
      </c>
      <c r="BD351" s="192"/>
      <c r="BE351" s="192"/>
      <c r="BF351" s="192"/>
      <c r="BG351" s="559" t="str">
        <f t="shared" ca="1" si="124"/>
        <v/>
      </c>
      <c r="BH351" s="560" t="str">
        <f t="shared" ca="1" si="125"/>
        <v/>
      </c>
      <c r="BI351" s="560" t="str">
        <f t="shared" ca="1" si="126"/>
        <v/>
      </c>
      <c r="BJ351" s="560" t="str">
        <f t="shared" ca="1" si="127"/>
        <v/>
      </c>
      <c r="BK351" s="560" t="str">
        <f t="shared" ca="1" si="128"/>
        <v/>
      </c>
      <c r="BL351" s="561" t="str">
        <f t="shared" ca="1" si="129"/>
        <v/>
      </c>
      <c r="CV351" s="1528"/>
      <c r="CW351" s="1529"/>
      <c r="CX351" s="1560"/>
      <c r="CY351" s="1560"/>
      <c r="CZ351" s="1560"/>
      <c r="DA351" s="1560"/>
      <c r="DB351" s="1560"/>
      <c r="DC351" s="1560"/>
      <c r="DD351" s="1991"/>
      <c r="DE351" s="1992"/>
      <c r="DF351" s="1992"/>
      <c r="DG351" s="1993"/>
      <c r="DH351" s="1564"/>
      <c r="DI351" s="1564"/>
      <c r="DJ351" s="1564"/>
      <c r="DK351" s="1564"/>
      <c r="DL351" s="1564"/>
      <c r="DM351" s="1564"/>
      <c r="DN351" s="1564"/>
      <c r="DO351" s="1564"/>
      <c r="DP351" s="1564"/>
      <c r="DQ351" s="1564"/>
      <c r="DR351" s="1584"/>
    </row>
    <row r="352" spans="1:122" ht="15" customHeight="1">
      <c r="A352" s="1297"/>
      <c r="B352" s="225"/>
      <c r="C352" s="225"/>
      <c r="D352" s="211"/>
      <c r="E352" s="2063">
        <v>21</v>
      </c>
      <c r="F352" s="2064"/>
      <c r="G352" s="2065"/>
      <c r="H352" s="2068">
        <v>4</v>
      </c>
      <c r="I352" s="2064"/>
      <c r="J352" s="2065"/>
      <c r="K352" s="1309" t="s">
        <v>1890</v>
      </c>
      <c r="L352" s="1323"/>
      <c r="M352" s="1323"/>
      <c r="N352" s="1323"/>
      <c r="O352" s="1323"/>
      <c r="P352" s="1323"/>
      <c r="Q352" s="1323"/>
      <c r="R352" s="1323"/>
      <c r="S352" s="1323"/>
      <c r="T352" s="1323"/>
      <c r="U352" s="1323"/>
      <c r="V352" s="1323"/>
      <c r="W352" s="1323"/>
      <c r="X352" s="1323"/>
      <c r="Y352" s="1323"/>
      <c r="Z352" s="1323"/>
      <c r="AA352" s="1415" t="s">
        <v>1912</v>
      </c>
      <c r="AB352" s="982"/>
      <c r="AC352" s="982"/>
      <c r="AD352" s="982"/>
      <c r="AE352" s="982"/>
      <c r="AF352" s="1444"/>
      <c r="AG352" s="1445"/>
      <c r="AH352" s="1445"/>
      <c r="AI352" s="1445"/>
      <c r="AJ352" s="1445"/>
      <c r="AK352" s="1445"/>
      <c r="AL352" s="1445"/>
      <c r="AM352" s="1445"/>
      <c r="AN352" s="1445"/>
      <c r="AO352" s="1445"/>
      <c r="AP352" s="1445"/>
      <c r="AQ352" s="1445"/>
      <c r="AR352" s="1445"/>
      <c r="AS352" s="1445"/>
      <c r="AT352" s="1445"/>
      <c r="AU352" s="1445"/>
      <c r="AV352" s="1445"/>
      <c r="AW352" s="1445"/>
      <c r="AX352" s="1299"/>
      <c r="AY352" s="223"/>
      <c r="BA352" s="192">
        <f t="shared" si="130"/>
        <v>7</v>
      </c>
      <c r="BB352" s="192">
        <f t="shared" si="131"/>
        <v>1</v>
      </c>
      <c r="BC352" s="192">
        <f t="shared" si="123"/>
        <v>1</v>
      </c>
      <c r="BD352" s="192"/>
      <c r="BE352" s="192"/>
      <c r="BF352" s="192"/>
      <c r="BG352" s="559" t="str">
        <f t="shared" ca="1" si="124"/>
        <v/>
      </c>
      <c r="BH352" s="560" t="str">
        <f t="shared" ca="1" si="125"/>
        <v/>
      </c>
      <c r="BI352" s="560" t="str">
        <f t="shared" ca="1" si="126"/>
        <v/>
      </c>
      <c r="BJ352" s="560" t="str">
        <f t="shared" ca="1" si="127"/>
        <v/>
      </c>
      <c r="BK352" s="560" t="str">
        <f t="shared" ca="1" si="128"/>
        <v/>
      </c>
      <c r="BL352" s="561" t="str">
        <f t="shared" ca="1" si="129"/>
        <v/>
      </c>
      <c r="CQ352" s="465"/>
      <c r="CR352" s="465"/>
      <c r="CV352" s="1528"/>
      <c r="CW352" s="1529"/>
      <c r="CX352" s="1560"/>
      <c r="CY352" s="1560"/>
      <c r="CZ352" s="1560"/>
      <c r="DA352" s="1560"/>
      <c r="DB352" s="1560"/>
      <c r="DC352" s="1560"/>
      <c r="DD352" s="1991"/>
      <c r="DE352" s="1992"/>
      <c r="DF352" s="1992"/>
      <c r="DG352" s="1993"/>
      <c r="DH352" s="1564"/>
      <c r="DI352" s="1564"/>
      <c r="DJ352" s="1564"/>
      <c r="DK352" s="1564"/>
      <c r="DL352" s="1564"/>
      <c r="DM352" s="1564"/>
      <c r="DN352" s="1564"/>
      <c r="DO352" s="1564"/>
      <c r="DP352" s="1564"/>
      <c r="DQ352" s="1564"/>
      <c r="DR352" s="1584"/>
    </row>
    <row r="353" spans="1:122" ht="15" customHeight="1">
      <c r="A353" s="1297"/>
      <c r="B353" s="225"/>
      <c r="C353" s="225"/>
      <c r="D353" s="211"/>
      <c r="E353" s="2063">
        <v>22</v>
      </c>
      <c r="F353" s="2064"/>
      <c r="G353" s="2065"/>
      <c r="H353" s="2068">
        <v>4</v>
      </c>
      <c r="I353" s="2064"/>
      <c r="J353" s="2065"/>
      <c r="K353" s="1309" t="s">
        <v>1891</v>
      </c>
      <c r="L353" s="1323"/>
      <c r="M353" s="1323"/>
      <c r="N353" s="1323"/>
      <c r="O353" s="1323"/>
      <c r="P353" s="1323"/>
      <c r="Q353" s="1323"/>
      <c r="R353" s="1323"/>
      <c r="S353" s="1323"/>
      <c r="T353" s="1323"/>
      <c r="U353" s="1323"/>
      <c r="V353" s="1323"/>
      <c r="W353" s="1323"/>
      <c r="X353" s="1323"/>
      <c r="Y353" s="1323"/>
      <c r="Z353" s="1323"/>
      <c r="AA353" s="1415" t="s">
        <v>1912</v>
      </c>
      <c r="AB353" s="982"/>
      <c r="AC353" s="982"/>
      <c r="AD353" s="982"/>
      <c r="AE353" s="982"/>
      <c r="AF353" s="1444"/>
      <c r="AG353" s="1445"/>
      <c r="AH353" s="1445"/>
      <c r="AI353" s="1445"/>
      <c r="AJ353" s="1445"/>
      <c r="AK353" s="1445"/>
      <c r="AL353" s="1445"/>
      <c r="AM353" s="1445"/>
      <c r="AN353" s="1445"/>
      <c r="AO353" s="1445"/>
      <c r="AP353" s="1445"/>
      <c r="AQ353" s="1445"/>
      <c r="AR353" s="1445"/>
      <c r="AS353" s="1445"/>
      <c r="AT353" s="1445"/>
      <c r="AU353" s="1445"/>
      <c r="AV353" s="1445"/>
      <c r="AW353" s="1445"/>
      <c r="AX353" s="1299"/>
      <c r="AY353" s="223"/>
      <c r="BA353" s="192">
        <f t="shared" si="130"/>
        <v>7</v>
      </c>
      <c r="BB353" s="192">
        <f t="shared" si="131"/>
        <v>1</v>
      </c>
      <c r="BC353" s="192">
        <f t="shared" si="123"/>
        <v>1</v>
      </c>
      <c r="BD353" s="192"/>
      <c r="BE353" s="192"/>
      <c r="BF353" s="192"/>
      <c r="BG353" s="559" t="str">
        <f t="shared" ca="1" si="124"/>
        <v/>
      </c>
      <c r="BH353" s="560" t="str">
        <f t="shared" ca="1" si="125"/>
        <v/>
      </c>
      <c r="BI353" s="560" t="str">
        <f t="shared" ca="1" si="126"/>
        <v/>
      </c>
      <c r="BJ353" s="560" t="str">
        <f t="shared" ca="1" si="127"/>
        <v/>
      </c>
      <c r="BK353" s="560" t="str">
        <f t="shared" ca="1" si="128"/>
        <v/>
      </c>
      <c r="BL353" s="561" t="str">
        <f t="shared" ca="1" si="129"/>
        <v/>
      </c>
      <c r="CQ353" s="465"/>
      <c r="CR353" s="465"/>
      <c r="CV353" s="1528"/>
      <c r="CW353" s="1529"/>
      <c r="CX353" s="1560"/>
      <c r="CY353" s="1560"/>
      <c r="CZ353" s="1560"/>
      <c r="DA353" s="1560"/>
      <c r="DB353" s="1560"/>
      <c r="DC353" s="1560"/>
      <c r="DD353" s="1991"/>
      <c r="DE353" s="1992"/>
      <c r="DF353" s="1992"/>
      <c r="DG353" s="1993"/>
      <c r="DH353" s="1564"/>
      <c r="DI353" s="1564"/>
      <c r="DJ353" s="1564"/>
      <c r="DK353" s="1564"/>
      <c r="DL353" s="1564"/>
      <c r="DM353" s="1564"/>
      <c r="DN353" s="1564"/>
      <c r="DO353" s="1564"/>
      <c r="DP353" s="1564"/>
      <c r="DQ353" s="1564"/>
      <c r="DR353" s="1584"/>
    </row>
    <row r="354" spans="1:122" ht="15" customHeight="1">
      <c r="A354" s="1297"/>
      <c r="B354" s="225"/>
      <c r="C354" s="225"/>
      <c r="D354" s="211"/>
      <c r="E354" s="2063">
        <v>18</v>
      </c>
      <c r="F354" s="2064"/>
      <c r="G354" s="2065"/>
      <c r="H354" s="2068" t="s">
        <v>1892</v>
      </c>
      <c r="I354" s="2064"/>
      <c r="J354" s="2065"/>
      <c r="K354" s="1309" t="s">
        <v>1893</v>
      </c>
      <c r="L354" s="1323"/>
      <c r="M354" s="1323"/>
      <c r="N354" s="1323"/>
      <c r="O354" s="1323"/>
      <c r="P354" s="1323"/>
      <c r="Q354" s="1323"/>
      <c r="R354" s="1323"/>
      <c r="S354" s="1323"/>
      <c r="T354" s="1323"/>
      <c r="U354" s="1323"/>
      <c r="V354" s="1323"/>
      <c r="W354" s="1323"/>
      <c r="X354" s="1323"/>
      <c r="Y354" s="1323"/>
      <c r="Z354" s="1323"/>
      <c r="AA354" s="1415" t="s">
        <v>1914</v>
      </c>
      <c r="AB354" s="982"/>
      <c r="AC354" s="982"/>
      <c r="AD354" s="982"/>
      <c r="AE354" s="982"/>
      <c r="AF354" s="1444"/>
      <c r="AG354" s="1445"/>
      <c r="AH354" s="1445"/>
      <c r="AI354" s="1445"/>
      <c r="AJ354" s="1445"/>
      <c r="AK354" s="1445"/>
      <c r="AL354" s="1445"/>
      <c r="AM354" s="1445"/>
      <c r="AN354" s="1445"/>
      <c r="AO354" s="1445"/>
      <c r="AP354" s="1445"/>
      <c r="AQ354" s="1445"/>
      <c r="AR354" s="1445"/>
      <c r="AS354" s="1445"/>
      <c r="AT354" s="1445"/>
      <c r="AU354" s="1445"/>
      <c r="AV354" s="1445"/>
      <c r="AW354" s="1445"/>
      <c r="AX354" s="1299"/>
      <c r="AY354" s="223"/>
      <c r="BA354" s="192">
        <f t="shared" si="130"/>
        <v>7</v>
      </c>
      <c r="BB354" s="192">
        <f t="shared" si="131"/>
        <v>1</v>
      </c>
      <c r="BC354" s="192">
        <f t="shared" si="123"/>
        <v>1</v>
      </c>
      <c r="BD354" s="192"/>
      <c r="BE354" s="192"/>
      <c r="BF354" s="192"/>
      <c r="BG354" s="559" t="str">
        <f t="shared" ca="1" si="124"/>
        <v/>
      </c>
      <c r="BH354" s="560" t="str">
        <f t="shared" ca="1" si="125"/>
        <v/>
      </c>
      <c r="BI354" s="560" t="str">
        <f t="shared" ca="1" si="126"/>
        <v/>
      </c>
      <c r="BJ354" s="560" t="str">
        <f t="shared" ca="1" si="127"/>
        <v/>
      </c>
      <c r="BK354" s="560" t="str">
        <f t="shared" ca="1" si="128"/>
        <v/>
      </c>
      <c r="BL354" s="561" t="str">
        <f t="shared" ca="1" si="129"/>
        <v/>
      </c>
      <c r="CQ354" s="465"/>
      <c r="CR354" s="465"/>
      <c r="CV354" s="1528"/>
      <c r="CW354" s="1529"/>
      <c r="CX354" s="1560"/>
      <c r="CY354" s="1560"/>
      <c r="CZ354" s="1560"/>
      <c r="DA354" s="1560"/>
      <c r="DB354" s="1560"/>
      <c r="DC354" s="1560"/>
      <c r="DD354" s="1991"/>
      <c r="DE354" s="1992"/>
      <c r="DF354" s="1992"/>
      <c r="DG354" s="1993"/>
      <c r="DH354" s="1564"/>
      <c r="DI354" s="1564"/>
      <c r="DJ354" s="1564"/>
      <c r="DK354" s="1564"/>
      <c r="DL354" s="1564"/>
      <c r="DM354" s="1564"/>
      <c r="DN354" s="1564"/>
      <c r="DO354" s="1564"/>
      <c r="DP354" s="1564"/>
      <c r="DQ354" s="1564"/>
      <c r="DR354" s="1584"/>
    </row>
    <row r="355" spans="1:122" ht="15" customHeight="1">
      <c r="A355" s="1297"/>
      <c r="B355" s="225"/>
      <c r="C355" s="225"/>
      <c r="D355" s="211"/>
      <c r="E355" s="2063">
        <v>19</v>
      </c>
      <c r="F355" s="2064"/>
      <c r="G355" s="2065"/>
      <c r="H355" s="2068" t="s">
        <v>1892</v>
      </c>
      <c r="I355" s="2064"/>
      <c r="J355" s="2065"/>
      <c r="K355" s="1309" t="s">
        <v>1894</v>
      </c>
      <c r="L355" s="1323"/>
      <c r="M355" s="1323"/>
      <c r="N355" s="1323"/>
      <c r="O355" s="1323"/>
      <c r="P355" s="1323"/>
      <c r="Q355" s="1323"/>
      <c r="R355" s="1323"/>
      <c r="S355" s="1323"/>
      <c r="T355" s="1323"/>
      <c r="U355" s="1323"/>
      <c r="V355" s="1323"/>
      <c r="W355" s="1323"/>
      <c r="X355" s="1323"/>
      <c r="Y355" s="1323"/>
      <c r="Z355" s="1323"/>
      <c r="AA355" s="1415" t="s">
        <v>1914</v>
      </c>
      <c r="AB355" s="982"/>
      <c r="AC355" s="982"/>
      <c r="AD355" s="982"/>
      <c r="AE355" s="982"/>
      <c r="AF355" s="1444"/>
      <c r="AG355" s="1445"/>
      <c r="AH355" s="1445"/>
      <c r="AI355" s="1445"/>
      <c r="AJ355" s="1445"/>
      <c r="AK355" s="1445"/>
      <c r="AL355" s="1445"/>
      <c r="AM355" s="1445"/>
      <c r="AN355" s="1445"/>
      <c r="AO355" s="1445"/>
      <c r="AP355" s="1445"/>
      <c r="AQ355" s="1445"/>
      <c r="AR355" s="1445"/>
      <c r="AS355" s="1445"/>
      <c r="AT355" s="1445"/>
      <c r="AU355" s="1445"/>
      <c r="AV355" s="1445"/>
      <c r="AW355" s="1445"/>
      <c r="AX355" s="1299"/>
      <c r="AY355" s="223"/>
      <c r="BA355" s="192">
        <f t="shared" si="130"/>
        <v>7</v>
      </c>
      <c r="BB355" s="192">
        <f t="shared" si="131"/>
        <v>1</v>
      </c>
      <c r="BC355" s="192">
        <f t="shared" si="123"/>
        <v>1</v>
      </c>
      <c r="BD355" s="192"/>
      <c r="BE355" s="192"/>
      <c r="BF355" s="192"/>
      <c r="BG355" s="559" t="str">
        <f t="shared" ca="1" si="124"/>
        <v/>
      </c>
      <c r="BH355" s="560" t="str">
        <f t="shared" ca="1" si="125"/>
        <v/>
      </c>
      <c r="BI355" s="560" t="str">
        <f t="shared" ca="1" si="126"/>
        <v/>
      </c>
      <c r="BJ355" s="560" t="str">
        <f t="shared" ca="1" si="127"/>
        <v/>
      </c>
      <c r="BK355" s="560" t="str">
        <f t="shared" ca="1" si="128"/>
        <v/>
      </c>
      <c r="BL355" s="561" t="str">
        <f t="shared" ca="1" si="129"/>
        <v/>
      </c>
      <c r="CV355" s="1528"/>
      <c r="CW355" s="1529"/>
      <c r="CX355" s="1560"/>
      <c r="CY355" s="1560"/>
      <c r="CZ355" s="1560"/>
      <c r="DA355" s="1560"/>
      <c r="DB355" s="1560"/>
      <c r="DC355" s="1560"/>
      <c r="DD355" s="1991"/>
      <c r="DE355" s="1992"/>
      <c r="DF355" s="1992"/>
      <c r="DG355" s="1993"/>
      <c r="DH355" s="1564"/>
      <c r="DI355" s="1564"/>
      <c r="DJ355" s="1564"/>
      <c r="DK355" s="1564"/>
      <c r="DL355" s="1564"/>
      <c r="DM355" s="1564"/>
      <c r="DN355" s="1564"/>
      <c r="DO355" s="1564"/>
      <c r="DP355" s="1564"/>
      <c r="DQ355" s="1564"/>
      <c r="DR355" s="1584"/>
    </row>
    <row r="356" spans="1:122" ht="15" customHeight="1">
      <c r="A356" s="1297"/>
      <c r="B356" s="225"/>
      <c r="C356" s="225"/>
      <c r="D356" s="211"/>
      <c r="E356" s="2063">
        <v>20</v>
      </c>
      <c r="F356" s="2064"/>
      <c r="G356" s="2065"/>
      <c r="H356" s="2068" t="s">
        <v>1892</v>
      </c>
      <c r="I356" s="2064"/>
      <c r="J356" s="2065"/>
      <c r="K356" s="1309" t="s">
        <v>1895</v>
      </c>
      <c r="L356" s="1323"/>
      <c r="M356" s="1323"/>
      <c r="N356" s="1323"/>
      <c r="O356" s="1323"/>
      <c r="P356" s="1323"/>
      <c r="Q356" s="1323"/>
      <c r="R356" s="1323"/>
      <c r="S356" s="1323"/>
      <c r="T356" s="1323"/>
      <c r="U356" s="1323"/>
      <c r="V356" s="1323"/>
      <c r="W356" s="1323"/>
      <c r="X356" s="1323"/>
      <c r="Y356" s="1323"/>
      <c r="Z356" s="1323"/>
      <c r="AA356" s="1415" t="s">
        <v>1914</v>
      </c>
      <c r="AB356" s="982"/>
      <c r="AC356" s="982"/>
      <c r="AD356" s="982"/>
      <c r="AE356" s="982"/>
      <c r="AF356" s="1444"/>
      <c r="AG356" s="1445"/>
      <c r="AH356" s="1445"/>
      <c r="AI356" s="1445"/>
      <c r="AJ356" s="1445"/>
      <c r="AK356" s="1445"/>
      <c r="AL356" s="1445"/>
      <c r="AM356" s="1445"/>
      <c r="AN356" s="1445"/>
      <c r="AO356" s="1445"/>
      <c r="AP356" s="1445"/>
      <c r="AQ356" s="1445"/>
      <c r="AR356" s="1445"/>
      <c r="AS356" s="1445"/>
      <c r="AT356" s="1445"/>
      <c r="AU356" s="1445"/>
      <c r="AV356" s="1445"/>
      <c r="AW356" s="1445"/>
      <c r="AX356" s="1299"/>
      <c r="AY356" s="223"/>
      <c r="BA356" s="192">
        <f t="shared" si="130"/>
        <v>7</v>
      </c>
      <c r="BB356" s="192">
        <f t="shared" si="131"/>
        <v>1</v>
      </c>
      <c r="BC356" s="192">
        <f t="shared" si="123"/>
        <v>1</v>
      </c>
      <c r="BD356" s="192"/>
      <c r="BE356" s="192"/>
      <c r="BF356" s="192"/>
      <c r="BG356" s="559" t="str">
        <f t="shared" ca="1" si="124"/>
        <v/>
      </c>
      <c r="BH356" s="560" t="str">
        <f t="shared" ca="1" si="125"/>
        <v/>
      </c>
      <c r="BI356" s="560" t="str">
        <f t="shared" ca="1" si="126"/>
        <v/>
      </c>
      <c r="BJ356" s="560" t="str">
        <f t="shared" ca="1" si="127"/>
        <v/>
      </c>
      <c r="BK356" s="560" t="str">
        <f t="shared" ca="1" si="128"/>
        <v/>
      </c>
      <c r="BL356" s="561" t="str">
        <f t="shared" ca="1" si="129"/>
        <v/>
      </c>
      <c r="CV356" s="1528"/>
      <c r="CW356" s="1529"/>
      <c r="CX356" s="1560"/>
      <c r="CY356" s="1560"/>
      <c r="CZ356" s="1560"/>
      <c r="DA356" s="1560"/>
      <c r="DB356" s="1560"/>
      <c r="DC356" s="1560"/>
      <c r="DD356" s="1991"/>
      <c r="DE356" s="1992"/>
      <c r="DF356" s="1992"/>
      <c r="DG356" s="1993"/>
      <c r="DH356" s="1564"/>
      <c r="DI356" s="1564"/>
      <c r="DJ356" s="1564"/>
      <c r="DK356" s="1564"/>
      <c r="DL356" s="1564"/>
      <c r="DM356" s="1564"/>
      <c r="DN356" s="1564"/>
      <c r="DO356" s="1564"/>
      <c r="DP356" s="1564"/>
      <c r="DQ356" s="1564"/>
      <c r="DR356" s="1584"/>
    </row>
    <row r="357" spans="1:122" ht="15" customHeight="1">
      <c r="A357" s="1297"/>
      <c r="B357" s="225"/>
      <c r="C357" s="225"/>
      <c r="D357" s="211"/>
      <c r="E357" s="2063">
        <v>21</v>
      </c>
      <c r="F357" s="2064"/>
      <c r="G357" s="2065"/>
      <c r="H357" s="2068" t="s">
        <v>1892</v>
      </c>
      <c r="I357" s="2064"/>
      <c r="J357" s="2065"/>
      <c r="K357" s="1309" t="s">
        <v>1897</v>
      </c>
      <c r="L357" s="1323"/>
      <c r="M357" s="1323"/>
      <c r="N357" s="1323"/>
      <c r="O357" s="1323"/>
      <c r="P357" s="1323"/>
      <c r="Q357" s="1323"/>
      <c r="R357" s="1323"/>
      <c r="S357" s="1323"/>
      <c r="T357" s="1323"/>
      <c r="U357" s="1323"/>
      <c r="V357" s="1323"/>
      <c r="W357" s="1323"/>
      <c r="X357" s="1323"/>
      <c r="Y357" s="1323"/>
      <c r="Z357" s="1323"/>
      <c r="AA357" s="1415" t="s">
        <v>1914</v>
      </c>
      <c r="AB357" s="982"/>
      <c r="AC357" s="982"/>
      <c r="AD357" s="982"/>
      <c r="AE357" s="982"/>
      <c r="AF357" s="1444"/>
      <c r="AG357" s="1445"/>
      <c r="AH357" s="1445"/>
      <c r="AI357" s="1445"/>
      <c r="AJ357" s="1445"/>
      <c r="AK357" s="1445"/>
      <c r="AL357" s="1445"/>
      <c r="AM357" s="1445"/>
      <c r="AN357" s="1445"/>
      <c r="AO357" s="1445"/>
      <c r="AP357" s="1445"/>
      <c r="AQ357" s="1445"/>
      <c r="AR357" s="1445"/>
      <c r="AS357" s="1445"/>
      <c r="AT357" s="1445"/>
      <c r="AU357" s="1445"/>
      <c r="AV357" s="1445"/>
      <c r="AW357" s="1445"/>
      <c r="AX357" s="1299"/>
      <c r="AY357" s="223"/>
      <c r="BA357" s="192">
        <f t="shared" si="130"/>
        <v>7</v>
      </c>
      <c r="BB357" s="192">
        <f t="shared" si="131"/>
        <v>1</v>
      </c>
      <c r="BC357" s="192">
        <f t="shared" si="123"/>
        <v>1</v>
      </c>
      <c r="BD357" s="192"/>
      <c r="BE357" s="192"/>
      <c r="BF357" s="192"/>
      <c r="BG357" s="559" t="str">
        <f t="shared" ca="1" si="124"/>
        <v/>
      </c>
      <c r="BH357" s="560" t="str">
        <f t="shared" ca="1" si="125"/>
        <v/>
      </c>
      <c r="BI357" s="560" t="str">
        <f t="shared" ca="1" si="126"/>
        <v/>
      </c>
      <c r="BJ357" s="560" t="str">
        <f t="shared" ca="1" si="127"/>
        <v/>
      </c>
      <c r="BK357" s="560" t="str">
        <f t="shared" ca="1" si="128"/>
        <v/>
      </c>
      <c r="BL357" s="561" t="str">
        <f t="shared" ca="1" si="129"/>
        <v/>
      </c>
      <c r="CV357" s="1528"/>
      <c r="CW357" s="1529"/>
      <c r="CX357" s="1560"/>
      <c r="CY357" s="1560"/>
      <c r="CZ357" s="1560"/>
      <c r="DA357" s="1560"/>
      <c r="DB357" s="1560"/>
      <c r="DC357" s="1560"/>
      <c r="DD357" s="1991"/>
      <c r="DE357" s="1992"/>
      <c r="DF357" s="1992"/>
      <c r="DG357" s="1993"/>
      <c r="DH357" s="1564"/>
      <c r="DI357" s="1564"/>
      <c r="DJ357" s="1564"/>
      <c r="DK357" s="1564"/>
      <c r="DL357" s="1564"/>
      <c r="DM357" s="1564"/>
      <c r="DN357" s="1564"/>
      <c r="DO357" s="1564"/>
      <c r="DP357" s="1564"/>
      <c r="DQ357" s="1564"/>
      <c r="DR357" s="1584"/>
    </row>
    <row r="358" spans="1:122" ht="15" customHeight="1">
      <c r="A358" s="1297"/>
      <c r="B358" s="225"/>
      <c r="C358" s="225"/>
      <c r="D358" s="211"/>
      <c r="E358" s="2063">
        <v>22</v>
      </c>
      <c r="F358" s="2064"/>
      <c r="G358" s="2065"/>
      <c r="H358" s="2068" t="s">
        <v>1892</v>
      </c>
      <c r="I358" s="2064"/>
      <c r="J358" s="2065"/>
      <c r="K358" s="1309" t="s">
        <v>1896</v>
      </c>
      <c r="L358" s="1323"/>
      <c r="M358" s="1323"/>
      <c r="N358" s="1323"/>
      <c r="O358" s="1323"/>
      <c r="P358" s="1323"/>
      <c r="Q358" s="1323"/>
      <c r="R358" s="1323"/>
      <c r="S358" s="1323"/>
      <c r="T358" s="1323"/>
      <c r="U358" s="1323"/>
      <c r="V358" s="1323"/>
      <c r="W358" s="1323"/>
      <c r="X358" s="1323"/>
      <c r="Y358" s="1323"/>
      <c r="Z358" s="1323"/>
      <c r="AA358" s="1415" t="s">
        <v>1914</v>
      </c>
      <c r="AB358" s="982"/>
      <c r="AC358" s="982"/>
      <c r="AD358" s="982"/>
      <c r="AE358" s="982"/>
      <c r="AF358" s="1444"/>
      <c r="AG358" s="1445"/>
      <c r="AH358" s="1445"/>
      <c r="AI358" s="1445"/>
      <c r="AJ358" s="1445"/>
      <c r="AK358" s="1445"/>
      <c r="AL358" s="1445"/>
      <c r="AM358" s="1445"/>
      <c r="AN358" s="1445"/>
      <c r="AO358" s="1445"/>
      <c r="AP358" s="1445"/>
      <c r="AQ358" s="1445"/>
      <c r="AR358" s="1445"/>
      <c r="AS358" s="1445"/>
      <c r="AT358" s="1445"/>
      <c r="AU358" s="1445"/>
      <c r="AV358" s="1445"/>
      <c r="AW358" s="1445"/>
      <c r="AX358" s="1299"/>
      <c r="AY358" s="223"/>
      <c r="BA358" s="192">
        <f t="shared" ref="BA358:BA369" si="132">BA357</f>
        <v>7</v>
      </c>
      <c r="BB358" s="192">
        <f t="shared" ref="BB358:BB369" si="133">BB357</f>
        <v>1</v>
      </c>
      <c r="BC358" s="192">
        <f t="shared" si="123"/>
        <v>1</v>
      </c>
      <c r="BD358" s="192"/>
      <c r="BE358" s="192"/>
      <c r="BF358" s="192"/>
      <c r="BG358" s="559" t="str">
        <f t="shared" ca="1" si="124"/>
        <v/>
      </c>
      <c r="BH358" s="560" t="str">
        <f t="shared" ca="1" si="125"/>
        <v/>
      </c>
      <c r="BI358" s="560" t="str">
        <f t="shared" ca="1" si="126"/>
        <v/>
      </c>
      <c r="BJ358" s="560" t="str">
        <f t="shared" ca="1" si="127"/>
        <v/>
      </c>
      <c r="BK358" s="560" t="str">
        <f t="shared" ca="1" si="128"/>
        <v/>
      </c>
      <c r="BL358" s="561" t="str">
        <f t="shared" ca="1" si="129"/>
        <v/>
      </c>
      <c r="BQ358" s="94"/>
      <c r="CV358" s="1528"/>
      <c r="CW358" s="1529"/>
      <c r="CX358" s="1560"/>
      <c r="CY358" s="1560"/>
      <c r="CZ358" s="1560"/>
      <c r="DA358" s="1560"/>
      <c r="DB358" s="1560"/>
      <c r="DC358" s="1560"/>
      <c r="DD358" s="1991"/>
      <c r="DE358" s="1992"/>
      <c r="DF358" s="1992"/>
      <c r="DG358" s="1993"/>
      <c r="DH358" s="1564"/>
      <c r="DI358" s="1564"/>
      <c r="DJ358" s="1564"/>
      <c r="DK358" s="1564"/>
      <c r="DL358" s="1564"/>
      <c r="DM358" s="1564"/>
      <c r="DN358" s="1564"/>
      <c r="DO358" s="1564"/>
      <c r="DP358" s="1564"/>
      <c r="DQ358" s="1564"/>
      <c r="DR358" s="1584"/>
    </row>
    <row r="359" spans="1:122" ht="15" customHeight="1">
      <c r="A359" s="1297"/>
      <c r="B359" s="225"/>
      <c r="C359" s="225"/>
      <c r="D359" s="211"/>
      <c r="E359" s="2063" t="s">
        <v>1898</v>
      </c>
      <c r="F359" s="2064"/>
      <c r="G359" s="2065"/>
      <c r="H359" s="2068">
        <v>11</v>
      </c>
      <c r="I359" s="2064"/>
      <c r="J359" s="2065"/>
      <c r="K359" s="1309" t="s">
        <v>1899</v>
      </c>
      <c r="L359" s="1323"/>
      <c r="M359" s="1323"/>
      <c r="N359" s="1323"/>
      <c r="O359" s="1323"/>
      <c r="P359" s="1323"/>
      <c r="Q359" s="1323"/>
      <c r="R359" s="1323"/>
      <c r="S359" s="1323"/>
      <c r="T359" s="1323"/>
      <c r="U359" s="1323"/>
      <c r="V359" s="1323"/>
      <c r="W359" s="1323"/>
      <c r="X359" s="1323"/>
      <c r="Y359" s="1323"/>
      <c r="Z359" s="1323"/>
      <c r="AA359" s="1415" t="s">
        <v>1912</v>
      </c>
      <c r="AB359" s="982"/>
      <c r="AC359" s="982"/>
      <c r="AD359" s="982"/>
      <c r="AE359" s="982"/>
      <c r="AF359" s="1444"/>
      <c r="AG359" s="1445"/>
      <c r="AH359" s="1445"/>
      <c r="AI359" s="1445"/>
      <c r="AJ359" s="1445"/>
      <c r="AK359" s="1445"/>
      <c r="AL359" s="1445"/>
      <c r="AM359" s="1445"/>
      <c r="AN359" s="1445"/>
      <c r="AO359" s="1445"/>
      <c r="AP359" s="1445"/>
      <c r="AQ359" s="1445"/>
      <c r="AR359" s="1445"/>
      <c r="AS359" s="1445"/>
      <c r="AT359" s="1445"/>
      <c r="AU359" s="1445"/>
      <c r="AV359" s="1445"/>
      <c r="AW359" s="1445"/>
      <c r="AX359" s="1299"/>
      <c r="AY359" s="223"/>
      <c r="BA359" s="192">
        <f t="shared" si="132"/>
        <v>7</v>
      </c>
      <c r="BB359" s="192">
        <f t="shared" si="133"/>
        <v>1</v>
      </c>
      <c r="BC359" s="192">
        <f t="shared" si="123"/>
        <v>1</v>
      </c>
      <c r="BD359" s="192"/>
      <c r="BE359" s="192"/>
      <c r="BF359" s="192"/>
      <c r="BG359" s="559" t="str">
        <f t="shared" ca="1" si="124"/>
        <v/>
      </c>
      <c r="BH359" s="560" t="str">
        <f t="shared" ca="1" si="125"/>
        <v/>
      </c>
      <c r="BI359" s="560" t="str">
        <f t="shared" ca="1" si="126"/>
        <v/>
      </c>
      <c r="BJ359" s="560" t="str">
        <f t="shared" ca="1" si="127"/>
        <v/>
      </c>
      <c r="BK359" s="560" t="str">
        <f t="shared" ca="1" si="128"/>
        <v/>
      </c>
      <c r="BL359" s="561" t="str">
        <f t="shared" ca="1" si="129"/>
        <v/>
      </c>
      <c r="BP359" s="94"/>
      <c r="CV359" s="1528"/>
      <c r="CW359" s="1529"/>
      <c r="CX359" s="1560"/>
      <c r="CY359" s="1560"/>
      <c r="CZ359" s="1560"/>
      <c r="DA359" s="1560"/>
      <c r="DB359" s="1560"/>
      <c r="DC359" s="1560"/>
      <c r="DD359" s="1991"/>
      <c r="DE359" s="1992"/>
      <c r="DF359" s="1992"/>
      <c r="DG359" s="1993"/>
      <c r="DH359" s="1564"/>
      <c r="DI359" s="1564"/>
      <c r="DJ359" s="1564"/>
      <c r="DK359" s="1564"/>
      <c r="DL359" s="1564"/>
      <c r="DM359" s="1564"/>
      <c r="DN359" s="1564"/>
      <c r="DO359" s="1564"/>
      <c r="DP359" s="1564"/>
      <c r="DQ359" s="1564"/>
      <c r="DR359" s="1584"/>
    </row>
    <row r="360" spans="1:122" ht="15" customHeight="1">
      <c r="A360" s="1297"/>
      <c r="B360" s="225"/>
      <c r="C360" s="225"/>
      <c r="D360" s="211"/>
      <c r="E360" s="2063">
        <v>18</v>
      </c>
      <c r="F360" s="2064"/>
      <c r="G360" s="2065"/>
      <c r="H360" s="2068" t="s">
        <v>1900</v>
      </c>
      <c r="I360" s="2064"/>
      <c r="J360" s="2065"/>
      <c r="K360" s="1309" t="s">
        <v>1893</v>
      </c>
      <c r="L360" s="1323"/>
      <c r="M360" s="1323"/>
      <c r="N360" s="1323"/>
      <c r="O360" s="1323"/>
      <c r="P360" s="1323"/>
      <c r="Q360" s="1323"/>
      <c r="R360" s="1323"/>
      <c r="S360" s="1323"/>
      <c r="T360" s="1323"/>
      <c r="U360" s="1323"/>
      <c r="V360" s="1323"/>
      <c r="W360" s="1323"/>
      <c r="X360" s="1323"/>
      <c r="Y360" s="1323"/>
      <c r="Z360" s="1323"/>
      <c r="AA360" s="1415" t="s">
        <v>1914</v>
      </c>
      <c r="AB360" s="982"/>
      <c r="AC360" s="982"/>
      <c r="AD360" s="982"/>
      <c r="AE360" s="982"/>
      <c r="AF360" s="1444"/>
      <c r="AG360" s="1445"/>
      <c r="AH360" s="1445"/>
      <c r="AI360" s="1445"/>
      <c r="AJ360" s="1445"/>
      <c r="AK360" s="1445"/>
      <c r="AL360" s="1445"/>
      <c r="AM360" s="1445"/>
      <c r="AN360" s="1445"/>
      <c r="AO360" s="1445"/>
      <c r="AP360" s="1445"/>
      <c r="AQ360" s="1445"/>
      <c r="AR360" s="1445"/>
      <c r="AS360" s="1445"/>
      <c r="AT360" s="1445"/>
      <c r="AU360" s="1445"/>
      <c r="AV360" s="1445"/>
      <c r="AW360" s="1445"/>
      <c r="AX360" s="1299"/>
      <c r="AY360" s="223"/>
      <c r="BA360" s="192">
        <f t="shared" si="132"/>
        <v>7</v>
      </c>
      <c r="BB360" s="192">
        <f t="shared" si="133"/>
        <v>1</v>
      </c>
      <c r="BC360" s="192">
        <f t="shared" si="123"/>
        <v>1</v>
      </c>
      <c r="BD360" s="192"/>
      <c r="BE360" s="192"/>
      <c r="BF360" s="192"/>
      <c r="BG360" s="559" t="str">
        <f t="shared" ca="1" si="124"/>
        <v/>
      </c>
      <c r="BH360" s="560" t="str">
        <f t="shared" ca="1" si="125"/>
        <v/>
      </c>
      <c r="BI360" s="560" t="str">
        <f t="shared" ca="1" si="126"/>
        <v/>
      </c>
      <c r="BJ360" s="560" t="str">
        <f t="shared" ca="1" si="127"/>
        <v/>
      </c>
      <c r="BK360" s="560" t="str">
        <f t="shared" ca="1" si="128"/>
        <v/>
      </c>
      <c r="BL360" s="561" t="str">
        <f t="shared" ca="1" si="129"/>
        <v/>
      </c>
      <c r="CS360" s="94"/>
      <c r="CT360" s="94"/>
      <c r="CU360" s="94"/>
      <c r="CV360" s="1528"/>
      <c r="CW360" s="1529"/>
      <c r="CX360" s="1560"/>
      <c r="CY360" s="1560"/>
      <c r="CZ360" s="1560"/>
      <c r="DA360" s="1560"/>
      <c r="DB360" s="1560"/>
      <c r="DC360" s="1560"/>
      <c r="DD360" s="1991"/>
      <c r="DE360" s="1992"/>
      <c r="DF360" s="1992"/>
      <c r="DG360" s="1993"/>
      <c r="DH360" s="1564"/>
      <c r="DI360" s="1564"/>
      <c r="DJ360" s="1564"/>
      <c r="DK360" s="1564"/>
      <c r="DL360" s="1564"/>
      <c r="DM360" s="1564"/>
      <c r="DN360" s="1564"/>
      <c r="DO360" s="1564"/>
      <c r="DP360" s="1564"/>
      <c r="DQ360" s="1564"/>
      <c r="DR360" s="1584"/>
    </row>
    <row r="361" spans="1:122" ht="15" customHeight="1">
      <c r="A361" s="1297"/>
      <c r="B361" s="225"/>
      <c r="C361" s="225"/>
      <c r="D361" s="211"/>
      <c r="E361" s="2063">
        <v>19</v>
      </c>
      <c r="F361" s="2064"/>
      <c r="G361" s="2065"/>
      <c r="H361" s="2068" t="s">
        <v>1900</v>
      </c>
      <c r="I361" s="2064"/>
      <c r="J361" s="2065"/>
      <c r="K361" s="1309" t="s">
        <v>1894</v>
      </c>
      <c r="L361" s="1323"/>
      <c r="M361" s="1323"/>
      <c r="N361" s="1323"/>
      <c r="O361" s="1323"/>
      <c r="P361" s="1323"/>
      <c r="Q361" s="1323"/>
      <c r="R361" s="1323"/>
      <c r="S361" s="1323"/>
      <c r="T361" s="1323"/>
      <c r="U361" s="1323"/>
      <c r="V361" s="1323"/>
      <c r="W361" s="1323"/>
      <c r="X361" s="1323"/>
      <c r="Y361" s="1323"/>
      <c r="Z361" s="1323"/>
      <c r="AA361" s="1415" t="s">
        <v>1914</v>
      </c>
      <c r="AB361" s="982"/>
      <c r="AC361" s="982"/>
      <c r="AD361" s="982"/>
      <c r="AE361" s="982"/>
      <c r="AF361" s="1444"/>
      <c r="AG361" s="1445"/>
      <c r="AH361" s="1445"/>
      <c r="AI361" s="1445"/>
      <c r="AJ361" s="1445"/>
      <c r="AK361" s="1445"/>
      <c r="AL361" s="1445"/>
      <c r="AM361" s="1445"/>
      <c r="AN361" s="1445"/>
      <c r="AO361" s="1445"/>
      <c r="AP361" s="1445"/>
      <c r="AQ361" s="1445"/>
      <c r="AR361" s="1445"/>
      <c r="AS361" s="1445"/>
      <c r="AT361" s="1445"/>
      <c r="AU361" s="1445"/>
      <c r="AV361" s="1445"/>
      <c r="AW361" s="1445"/>
      <c r="AX361" s="1299"/>
      <c r="AY361" s="223"/>
      <c r="BA361" s="192">
        <f t="shared" si="132"/>
        <v>7</v>
      </c>
      <c r="BB361" s="192">
        <f t="shared" si="133"/>
        <v>1</v>
      </c>
      <c r="BC361" s="192">
        <f t="shared" si="123"/>
        <v>1</v>
      </c>
      <c r="BD361" s="192"/>
      <c r="BE361" s="192"/>
      <c r="BF361" s="192"/>
      <c r="BG361" s="559" t="str">
        <f t="shared" ca="1" si="124"/>
        <v/>
      </c>
      <c r="BH361" s="560" t="str">
        <f t="shared" ca="1" si="125"/>
        <v/>
      </c>
      <c r="BI361" s="560" t="str">
        <f t="shared" ca="1" si="126"/>
        <v/>
      </c>
      <c r="BJ361" s="560" t="str">
        <f t="shared" ca="1" si="127"/>
        <v/>
      </c>
      <c r="BK361" s="560" t="str">
        <f t="shared" ca="1" si="128"/>
        <v/>
      </c>
      <c r="BL361" s="561" t="str">
        <f t="shared" ca="1" si="129"/>
        <v/>
      </c>
      <c r="CV361" s="1528"/>
      <c r="CW361" s="1529"/>
      <c r="CX361" s="1560"/>
      <c r="CY361" s="1560"/>
      <c r="CZ361" s="1560"/>
      <c r="DA361" s="1560"/>
      <c r="DB361" s="1560"/>
      <c r="DC361" s="1560"/>
      <c r="DD361" s="1991"/>
      <c r="DE361" s="1992"/>
      <c r="DF361" s="1992"/>
      <c r="DG361" s="1993"/>
      <c r="DH361" s="1564"/>
      <c r="DI361" s="1564"/>
      <c r="DJ361" s="1564"/>
      <c r="DK361" s="1564"/>
      <c r="DL361" s="1564"/>
      <c r="DM361" s="1564"/>
      <c r="DN361" s="1564"/>
      <c r="DO361" s="1564"/>
      <c r="DP361" s="1564"/>
      <c r="DQ361" s="1564"/>
      <c r="DR361" s="1584"/>
    </row>
    <row r="362" spans="1:122" ht="15" customHeight="1">
      <c r="A362" s="1297"/>
      <c r="B362" s="225"/>
      <c r="C362" s="225"/>
      <c r="D362" s="211"/>
      <c r="E362" s="2063">
        <v>20</v>
      </c>
      <c r="F362" s="2064"/>
      <c r="G362" s="2065"/>
      <c r="H362" s="2068" t="s">
        <v>1900</v>
      </c>
      <c r="I362" s="2064"/>
      <c r="J362" s="2065"/>
      <c r="K362" s="1309" t="s">
        <v>1895</v>
      </c>
      <c r="L362" s="1323"/>
      <c r="M362" s="1323"/>
      <c r="N362" s="1323"/>
      <c r="O362" s="1323"/>
      <c r="P362" s="1323"/>
      <c r="Q362" s="1323"/>
      <c r="R362" s="1323"/>
      <c r="S362" s="1323"/>
      <c r="T362" s="1323"/>
      <c r="U362" s="1323"/>
      <c r="V362" s="1323"/>
      <c r="W362" s="1323"/>
      <c r="X362" s="1323"/>
      <c r="Y362" s="1323"/>
      <c r="Z362" s="1323"/>
      <c r="AA362" s="1415" t="s">
        <v>1914</v>
      </c>
      <c r="AB362" s="982"/>
      <c r="AC362" s="982"/>
      <c r="AD362" s="982"/>
      <c r="AE362" s="982"/>
      <c r="AF362" s="1444"/>
      <c r="AG362" s="1445"/>
      <c r="AH362" s="1445"/>
      <c r="AI362" s="1445"/>
      <c r="AJ362" s="1445"/>
      <c r="AK362" s="1445"/>
      <c r="AL362" s="1445"/>
      <c r="AM362" s="1445"/>
      <c r="AN362" s="1445"/>
      <c r="AO362" s="1445"/>
      <c r="AP362" s="1445"/>
      <c r="AQ362" s="1445"/>
      <c r="AR362" s="1445"/>
      <c r="AS362" s="1445"/>
      <c r="AT362" s="1445"/>
      <c r="AU362" s="1445"/>
      <c r="AV362" s="1445"/>
      <c r="AW362" s="1445"/>
      <c r="AX362" s="1299"/>
      <c r="AY362" s="223"/>
      <c r="BA362" s="192">
        <f t="shared" si="132"/>
        <v>7</v>
      </c>
      <c r="BB362" s="192">
        <f t="shared" si="133"/>
        <v>1</v>
      </c>
      <c r="BC362" s="192">
        <f t="shared" si="123"/>
        <v>1</v>
      </c>
      <c r="BD362" s="192"/>
      <c r="BE362" s="192"/>
      <c r="BF362" s="192"/>
      <c r="BG362" s="559" t="str">
        <f t="shared" ca="1" si="124"/>
        <v/>
      </c>
      <c r="BH362" s="560" t="str">
        <f t="shared" ca="1" si="125"/>
        <v/>
      </c>
      <c r="BI362" s="560" t="str">
        <f t="shared" ca="1" si="126"/>
        <v/>
      </c>
      <c r="BJ362" s="560" t="str">
        <f t="shared" ca="1" si="127"/>
        <v/>
      </c>
      <c r="BK362" s="560" t="str">
        <f t="shared" ca="1" si="128"/>
        <v/>
      </c>
      <c r="BL362" s="561" t="str">
        <f t="shared" ca="1" si="129"/>
        <v/>
      </c>
      <c r="CV362" s="1528"/>
      <c r="CW362" s="1529"/>
      <c r="CX362" s="1560"/>
      <c r="CY362" s="1560"/>
      <c r="CZ362" s="1560"/>
      <c r="DA362" s="1560"/>
      <c r="DB362" s="1560"/>
      <c r="DC362" s="1560"/>
      <c r="DD362" s="1991"/>
      <c r="DE362" s="1992"/>
      <c r="DF362" s="1992"/>
      <c r="DG362" s="1993"/>
      <c r="DH362" s="1564"/>
      <c r="DI362" s="1564"/>
      <c r="DJ362" s="1564"/>
      <c r="DK362" s="1564"/>
      <c r="DL362" s="1564"/>
      <c r="DM362" s="1564"/>
      <c r="DN362" s="1564"/>
      <c r="DO362" s="1564"/>
      <c r="DP362" s="1564"/>
      <c r="DQ362" s="1564"/>
      <c r="DR362" s="1584"/>
    </row>
    <row r="363" spans="1:122" ht="15" customHeight="1">
      <c r="A363" s="1297"/>
      <c r="B363" s="225"/>
      <c r="C363" s="225"/>
      <c r="D363" s="211"/>
      <c r="E363" s="2063">
        <v>21</v>
      </c>
      <c r="F363" s="2064"/>
      <c r="G363" s="2065"/>
      <c r="H363" s="2068" t="s">
        <v>1900</v>
      </c>
      <c r="I363" s="2064"/>
      <c r="J363" s="2065"/>
      <c r="K363" s="1309" t="s">
        <v>1897</v>
      </c>
      <c r="L363" s="1323"/>
      <c r="M363" s="1323"/>
      <c r="N363" s="1323"/>
      <c r="O363" s="1323"/>
      <c r="P363" s="1323"/>
      <c r="Q363" s="1323"/>
      <c r="R363" s="1323"/>
      <c r="S363" s="1323"/>
      <c r="T363" s="1323"/>
      <c r="U363" s="1323"/>
      <c r="V363" s="1323"/>
      <c r="W363" s="1323"/>
      <c r="X363" s="1323"/>
      <c r="Y363" s="1323"/>
      <c r="Z363" s="1323"/>
      <c r="AA363" s="1415" t="s">
        <v>1914</v>
      </c>
      <c r="AB363" s="982"/>
      <c r="AC363" s="982"/>
      <c r="AD363" s="982"/>
      <c r="AE363" s="982"/>
      <c r="AF363" s="1444"/>
      <c r="AG363" s="1445"/>
      <c r="AH363" s="1445"/>
      <c r="AI363" s="1445"/>
      <c r="AJ363" s="1445"/>
      <c r="AK363" s="1445"/>
      <c r="AL363" s="1445"/>
      <c r="AM363" s="1445"/>
      <c r="AN363" s="1445"/>
      <c r="AO363" s="1445"/>
      <c r="AP363" s="1445"/>
      <c r="AQ363" s="1445"/>
      <c r="AR363" s="1445"/>
      <c r="AS363" s="1445"/>
      <c r="AT363" s="1445"/>
      <c r="AU363" s="1445"/>
      <c r="AV363" s="1445"/>
      <c r="AW363" s="1445"/>
      <c r="AX363" s="1299"/>
      <c r="AY363" s="223"/>
      <c r="BA363" s="192">
        <f t="shared" si="132"/>
        <v>7</v>
      </c>
      <c r="BB363" s="192">
        <f t="shared" si="133"/>
        <v>1</v>
      </c>
      <c r="BC363" s="192">
        <f t="shared" si="123"/>
        <v>1</v>
      </c>
      <c r="BD363" s="192"/>
      <c r="BE363" s="192"/>
      <c r="BF363" s="192"/>
      <c r="BG363" s="559" t="str">
        <f t="shared" ca="1" si="124"/>
        <v/>
      </c>
      <c r="BH363" s="560" t="str">
        <f t="shared" ca="1" si="125"/>
        <v/>
      </c>
      <c r="BI363" s="560" t="str">
        <f t="shared" ca="1" si="126"/>
        <v/>
      </c>
      <c r="BJ363" s="560" t="str">
        <f t="shared" ca="1" si="127"/>
        <v/>
      </c>
      <c r="BK363" s="560" t="str">
        <f t="shared" ca="1" si="128"/>
        <v/>
      </c>
      <c r="BL363" s="561" t="str">
        <f t="shared" ca="1" si="129"/>
        <v/>
      </c>
      <c r="CV363" s="1528"/>
      <c r="CW363" s="1529"/>
      <c r="CX363" s="1560"/>
      <c r="CY363" s="1560"/>
      <c r="CZ363" s="1560"/>
      <c r="DA363" s="1560"/>
      <c r="DB363" s="1560"/>
      <c r="DC363" s="1560"/>
      <c r="DD363" s="1991"/>
      <c r="DE363" s="1992"/>
      <c r="DF363" s="1992"/>
      <c r="DG363" s="1993"/>
      <c r="DH363" s="1564"/>
      <c r="DI363" s="1564"/>
      <c r="DJ363" s="1564"/>
      <c r="DK363" s="1564"/>
      <c r="DL363" s="1564"/>
      <c r="DM363" s="1564"/>
      <c r="DN363" s="1564"/>
      <c r="DO363" s="1564"/>
      <c r="DP363" s="1564"/>
      <c r="DQ363" s="1564"/>
      <c r="DR363" s="1584"/>
    </row>
    <row r="364" spans="1:122" ht="15" customHeight="1">
      <c r="A364" s="1297"/>
      <c r="B364" s="225"/>
      <c r="C364" s="225"/>
      <c r="D364" s="211"/>
      <c r="E364" s="2071">
        <v>22</v>
      </c>
      <c r="F364" s="2072"/>
      <c r="G364" s="2073"/>
      <c r="H364" s="2074" t="s">
        <v>1900</v>
      </c>
      <c r="I364" s="2072"/>
      <c r="J364" s="2073"/>
      <c r="K364" s="1311" t="s">
        <v>1896</v>
      </c>
      <c r="L364" s="1295"/>
      <c r="M364" s="1295"/>
      <c r="N364" s="1295"/>
      <c r="O364" s="1295"/>
      <c r="P364" s="1295"/>
      <c r="Q364" s="1295"/>
      <c r="R364" s="1295"/>
      <c r="S364" s="1295"/>
      <c r="T364" s="1295"/>
      <c r="U364" s="1295"/>
      <c r="V364" s="1295"/>
      <c r="W364" s="1295"/>
      <c r="X364" s="1295"/>
      <c r="Y364" s="1295"/>
      <c r="Z364" s="1295"/>
      <c r="AA364" s="1416" t="s">
        <v>1914</v>
      </c>
      <c r="AB364" s="985"/>
      <c r="AC364" s="985"/>
      <c r="AD364" s="985"/>
      <c r="AE364" s="985"/>
      <c r="AF364" s="1447"/>
      <c r="AG364" s="1446"/>
      <c r="AH364" s="1446"/>
      <c r="AI364" s="1446"/>
      <c r="AJ364" s="1446"/>
      <c r="AK364" s="1446"/>
      <c r="AL364" s="1446"/>
      <c r="AM364" s="1446"/>
      <c r="AN364" s="1446"/>
      <c r="AO364" s="1446"/>
      <c r="AP364" s="1446"/>
      <c r="AQ364" s="1446"/>
      <c r="AR364" s="1446"/>
      <c r="AS364" s="1446"/>
      <c r="AT364" s="1446"/>
      <c r="AU364" s="1446"/>
      <c r="AV364" s="1446"/>
      <c r="AW364" s="1446"/>
      <c r="AX364" s="1296"/>
      <c r="AY364" s="223"/>
      <c r="BA364" s="192">
        <f t="shared" si="132"/>
        <v>7</v>
      </c>
      <c r="BB364" s="192">
        <f t="shared" si="133"/>
        <v>1</v>
      </c>
      <c r="BC364" s="192">
        <f t="shared" si="123"/>
        <v>1</v>
      </c>
      <c r="BD364" s="192"/>
      <c r="BE364" s="192"/>
      <c r="BF364" s="192"/>
      <c r="BG364" s="559" t="str">
        <f t="shared" ca="1" si="124"/>
        <v/>
      </c>
      <c r="BH364" s="560" t="str">
        <f t="shared" ca="1" si="125"/>
        <v/>
      </c>
      <c r="BI364" s="560" t="str">
        <f t="shared" ca="1" si="126"/>
        <v/>
      </c>
      <c r="BJ364" s="560" t="str">
        <f t="shared" ca="1" si="127"/>
        <v/>
      </c>
      <c r="BK364" s="560" t="str">
        <f t="shared" ca="1" si="128"/>
        <v/>
      </c>
      <c r="BL364" s="561" t="str">
        <f t="shared" ca="1" si="129"/>
        <v/>
      </c>
      <c r="CV364" s="1528"/>
      <c r="CW364" s="1529"/>
      <c r="CX364" s="1560"/>
      <c r="CY364" s="1560"/>
      <c r="CZ364" s="1560"/>
      <c r="DA364" s="1560"/>
      <c r="DB364" s="1560"/>
      <c r="DC364" s="1560"/>
      <c r="DD364" s="1991"/>
      <c r="DE364" s="1992"/>
      <c r="DF364" s="1992"/>
      <c r="DG364" s="1993"/>
      <c r="DH364" s="1564"/>
      <c r="DI364" s="1564"/>
      <c r="DJ364" s="1564"/>
      <c r="DK364" s="1564"/>
      <c r="DL364" s="1564"/>
      <c r="DM364" s="1564"/>
      <c r="DN364" s="1564"/>
      <c r="DO364" s="1564"/>
      <c r="DP364" s="1564"/>
      <c r="DQ364" s="1564"/>
      <c r="DR364" s="1584"/>
    </row>
    <row r="365" spans="1:122" s="94" customFormat="1" ht="15" customHeight="1">
      <c r="A365" s="1760" t="str">
        <f>$BA365&amp;"."&amp;$BB365&amp;"."&amp;$BC365&amp;"."</f>
        <v>7.1.2.</v>
      </c>
      <c r="B365" s="1761"/>
      <c r="C365" s="1761"/>
      <c r="D365" s="1761"/>
      <c r="E365" s="685" t="s">
        <v>1902</v>
      </c>
      <c r="F365" s="685"/>
      <c r="G365" s="676"/>
      <c r="H365" s="676"/>
      <c r="I365" s="676"/>
      <c r="J365" s="676"/>
      <c r="K365" s="676"/>
      <c r="L365" s="676"/>
      <c r="M365" s="685"/>
      <c r="N365" s="685"/>
      <c r="O365" s="685"/>
      <c r="P365" s="685"/>
      <c r="Q365" s="685"/>
      <c r="R365" s="685"/>
      <c r="S365" s="685"/>
      <c r="T365" s="685"/>
      <c r="U365" s="685"/>
      <c r="V365" s="685"/>
      <c r="W365" s="685"/>
      <c r="X365" s="685"/>
      <c r="Y365" s="685"/>
      <c r="Z365" s="685"/>
      <c r="AA365" s="685"/>
      <c r="AB365" s="685"/>
      <c r="AC365" s="685"/>
      <c r="AD365" s="685"/>
      <c r="AE365" s="685"/>
      <c r="AF365" s="685"/>
      <c r="AG365" s="685"/>
      <c r="AH365" s="685"/>
      <c r="AI365" s="685"/>
      <c r="AJ365" s="685"/>
      <c r="AK365" s="685"/>
      <c r="AL365" s="685"/>
      <c r="AM365" s="685"/>
      <c r="AN365" s="685"/>
      <c r="AO365" s="685"/>
      <c r="AP365" s="685"/>
      <c r="AQ365" s="685"/>
      <c r="AR365" s="685"/>
      <c r="AS365" s="685"/>
      <c r="AT365" s="685"/>
      <c r="AU365" s="685"/>
      <c r="AV365" s="685"/>
      <c r="AW365" s="685"/>
      <c r="AX365" s="685"/>
      <c r="AY365" s="854"/>
      <c r="AZ365" s="92"/>
      <c r="BA365" s="683">
        <f t="shared" si="132"/>
        <v>7</v>
      </c>
      <c r="BB365" s="683">
        <f t="shared" si="133"/>
        <v>1</v>
      </c>
      <c r="BC365" s="678">
        <f>BC364+1</f>
        <v>2</v>
      </c>
      <c r="BD365" s="95"/>
      <c r="BE365" s="87"/>
      <c r="BF365" s="87"/>
      <c r="BG365" s="679" t="str">
        <f ca="1">IF($BA365&lt;&gt;"",IF(MID(_xlfn.FORMULATEXT($BA365),SEARCH("[",_xlfn.FORMULATEXT($BA365))+1,SEARCH("]",_xlfn.FORMULATEXT($BA365))-(SEARCH("[",_xlfn.FORMULATEXT($BA365))+1))="-1","",1),"")</f>
        <v/>
      </c>
      <c r="BH365" s="680" t="str">
        <f ca="1">IF($BB365&lt;&gt;"",IF(MID(_xlfn.FORMULATEXT($BB365),SEARCH("[",_xlfn.FORMULATEXT($BB365))+1,SEARCH("]",_xlfn.FORMULATEXT($BB365))-(SEARCH("[",_xlfn.FORMULATEXT($BB365))+1))="-1","",1),"")</f>
        <v/>
      </c>
      <c r="BI365" s="680" t="str">
        <f ca="1">IF($BC365&lt;&gt;"",IF(MID(_xlfn.FORMULATEXT($BC365),SEARCH("[",_xlfn.FORMULATEXT($BC365))+1,SEARCH("]",_xlfn.FORMULATEXT($BC365))-(SEARCH("[",_xlfn.FORMULATEXT($BC365))+1))="-1","",1),"")</f>
        <v/>
      </c>
      <c r="BJ365" s="680" t="str">
        <f ca="1">IF($BD365&lt;&gt;"",IF(MID(_xlfn.FORMULATEXT($BD365),SEARCH("[",_xlfn.FORMULATEXT($BD365))+1,SEARCH("]",_xlfn.FORMULATEXT($BD365))-(SEARCH("[",_xlfn.FORMULATEXT($BD365))+1))="-1","",1),"")</f>
        <v/>
      </c>
      <c r="BK365" s="680" t="str">
        <f ca="1">IF($BE365&lt;&gt;"",IF(MID(_xlfn.FORMULATEXT($BE365),SEARCH("[",_xlfn.FORMULATEXT($BE365))+1,SEARCH("]",_xlfn.FORMULATEXT($BE365))-(SEARCH("[",_xlfn.FORMULATEXT($BE365))+1))="-1","",1),"")</f>
        <v/>
      </c>
      <c r="BL365" s="681" t="str">
        <f ca="1">IF($BF365&lt;&gt;"",IF(MID(_xlfn.FORMULATEXT($BF365),SEARCH("[",_xlfn.FORMULATEXT($BF365))+1,SEARCH("]",_xlfn.FORMULATEXT($BF365))-(SEARCH("[",_xlfn.FORMULATEXT($BF365))+1))="-1","",1),"")</f>
        <v/>
      </c>
      <c r="BP365" s="226"/>
      <c r="BQ365" s="226"/>
      <c r="BR365" s="226"/>
      <c r="BS365" s="226"/>
      <c r="BT365" s="226"/>
      <c r="BU365" s="226"/>
      <c r="BV365" s="226"/>
      <c r="BW365" s="226"/>
      <c r="BX365" s="226"/>
      <c r="BY365" s="226"/>
      <c r="BZ365" s="226"/>
      <c r="CA365" s="226"/>
      <c r="CB365" s="226"/>
      <c r="CC365" s="226"/>
      <c r="CD365" s="226"/>
      <c r="CE365" s="226"/>
      <c r="CF365" s="226"/>
      <c r="CG365" s="226"/>
      <c r="CH365" s="226"/>
      <c r="CI365" s="226"/>
      <c r="CJ365" s="226"/>
      <c r="CK365" s="226"/>
      <c r="CL365" s="226"/>
      <c r="CM365" s="226"/>
      <c r="CN365" s="226"/>
      <c r="CO365" s="226"/>
      <c r="CP365" s="226"/>
      <c r="CQ365" s="226"/>
      <c r="CR365" s="226"/>
      <c r="CS365" s="226"/>
      <c r="CT365" s="226"/>
      <c r="CU365" s="226"/>
      <c r="CV365" s="1528" t="s">
        <v>2291</v>
      </c>
      <c r="CW365" s="1529"/>
      <c r="CX365" s="1560"/>
      <c r="CY365" s="1560"/>
      <c r="CZ365" s="1560"/>
      <c r="DA365" s="1560"/>
      <c r="DB365" s="1560"/>
      <c r="DC365" s="1560"/>
      <c r="DD365" s="2054">
        <v>44648</v>
      </c>
      <c r="DE365" s="2055"/>
      <c r="DF365" s="2055"/>
      <c r="DG365" s="2056"/>
      <c r="DH365" s="1564"/>
      <c r="DI365" s="1564"/>
      <c r="DJ365" s="1564"/>
      <c r="DK365" s="1564"/>
      <c r="DL365" s="1564"/>
      <c r="DM365" s="1564"/>
      <c r="DN365" s="1564"/>
      <c r="DO365" s="1564"/>
      <c r="DP365" s="1564"/>
      <c r="DQ365" s="1564"/>
      <c r="DR365" s="1584"/>
    </row>
    <row r="366" spans="1:122" ht="15" customHeight="1">
      <c r="A366" s="1297"/>
      <c r="B366" s="225"/>
      <c r="C366" s="225"/>
      <c r="D366" s="225"/>
      <c r="E366" s="225" t="s">
        <v>1903</v>
      </c>
      <c r="F366" s="225"/>
      <c r="G366" s="225"/>
      <c r="H366" s="225"/>
      <c r="I366" s="225"/>
      <c r="J366" s="225"/>
      <c r="K366" s="225"/>
      <c r="L366" s="225"/>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3"/>
      <c r="BA366" s="192">
        <f t="shared" si="132"/>
        <v>7</v>
      </c>
      <c r="BB366" s="192">
        <f t="shared" si="133"/>
        <v>1</v>
      </c>
      <c r="BC366" s="192">
        <f>BC365</f>
        <v>2</v>
      </c>
      <c r="BD366" s="192"/>
      <c r="BE366" s="192"/>
      <c r="BF366" s="192"/>
      <c r="BG366" s="559" t="str">
        <f t="shared" ref="BG366:BL368" ca="1" si="134">IF(BA366&lt;&gt;"",IF(MID(_xlfn.FORMULATEXT(BA366),SEARCH("[",_xlfn.FORMULATEXT(BA366))+1,SEARCH("]",_xlfn.FORMULATEXT(BA366))-(SEARCH("[",_xlfn.FORMULATEXT(BA366))+1))="-1","",1),"")</f>
        <v/>
      </c>
      <c r="BH366" s="560" t="str">
        <f t="shared" ca="1" si="134"/>
        <v/>
      </c>
      <c r="BI366" s="560" t="str">
        <f t="shared" ca="1" si="134"/>
        <v/>
      </c>
      <c r="BJ366" s="560" t="str">
        <f t="shared" ca="1" si="134"/>
        <v/>
      </c>
      <c r="BK366" s="560" t="str">
        <f t="shared" ca="1" si="134"/>
        <v/>
      </c>
      <c r="BL366" s="561" t="str">
        <f t="shared" ca="1" si="134"/>
        <v/>
      </c>
      <c r="CV366" s="1528"/>
      <c r="CW366" s="1529"/>
      <c r="CX366" s="1560"/>
      <c r="CY366" s="1560"/>
      <c r="CZ366" s="1560"/>
      <c r="DA366" s="1560"/>
      <c r="DB366" s="1560"/>
      <c r="DC366" s="1560"/>
      <c r="DD366" s="1991"/>
      <c r="DE366" s="1992"/>
      <c r="DF366" s="1992"/>
      <c r="DG366" s="1993"/>
      <c r="DH366" s="1564"/>
      <c r="DI366" s="1564"/>
      <c r="DJ366" s="1564"/>
      <c r="DK366" s="1564"/>
      <c r="DL366" s="1564"/>
      <c r="DM366" s="1564"/>
      <c r="DN366" s="1564"/>
      <c r="DO366" s="1564"/>
      <c r="DP366" s="1564"/>
      <c r="DQ366" s="1564"/>
      <c r="DR366" s="1584"/>
    </row>
    <row r="367" spans="1:122" ht="15" customHeight="1">
      <c r="A367" s="1760" t="str">
        <f>$BA367&amp;"."&amp;$BB367&amp;"."&amp;$BC367&amp;"."</f>
        <v>7.1.3.</v>
      </c>
      <c r="B367" s="1761"/>
      <c r="C367" s="1761"/>
      <c r="D367" s="1761"/>
      <c r="E367" s="685" t="s">
        <v>1904</v>
      </c>
      <c r="F367" s="685"/>
      <c r="G367" s="676"/>
      <c r="H367" s="676"/>
      <c r="I367" s="676"/>
      <c r="J367" s="676"/>
      <c r="K367" s="676"/>
      <c r="L367" s="676"/>
      <c r="M367" s="685"/>
      <c r="N367" s="685"/>
      <c r="O367" s="685"/>
      <c r="P367" s="685"/>
      <c r="Q367" s="685"/>
      <c r="R367" s="685"/>
      <c r="S367" s="685"/>
      <c r="T367" s="685"/>
      <c r="U367" s="685"/>
      <c r="V367" s="685"/>
      <c r="W367" s="685"/>
      <c r="X367" s="685"/>
      <c r="Y367" s="685"/>
      <c r="Z367" s="685"/>
      <c r="AA367" s="685"/>
      <c r="AB367" s="685"/>
      <c r="AC367" s="685"/>
      <c r="AD367" s="685"/>
      <c r="AE367" s="685"/>
      <c r="AF367" s="685"/>
      <c r="AG367" s="685"/>
      <c r="AH367" s="685"/>
      <c r="AI367" s="685"/>
      <c r="AJ367" s="685"/>
      <c r="AK367" s="685"/>
      <c r="AL367" s="685"/>
      <c r="AM367" s="685"/>
      <c r="AN367" s="685"/>
      <c r="AO367" s="685"/>
      <c r="AP367" s="685"/>
      <c r="AQ367" s="685"/>
      <c r="AR367" s="685"/>
      <c r="AS367" s="685"/>
      <c r="AT367" s="685"/>
      <c r="AU367" s="685"/>
      <c r="AV367" s="685"/>
      <c r="AW367" s="685"/>
      <c r="AX367" s="685"/>
      <c r="AY367" s="854"/>
      <c r="AZ367" s="92"/>
      <c r="BA367" s="683">
        <f t="shared" si="132"/>
        <v>7</v>
      </c>
      <c r="BB367" s="683">
        <f t="shared" si="133"/>
        <v>1</v>
      </c>
      <c r="BC367" s="678">
        <f>BC366+1</f>
        <v>3</v>
      </c>
      <c r="BD367" s="95"/>
      <c r="BE367" s="87"/>
      <c r="BF367" s="87"/>
      <c r="BG367" s="559" t="str">
        <f t="shared" ca="1" si="134"/>
        <v/>
      </c>
      <c r="BH367" s="560" t="str">
        <f t="shared" ca="1" si="134"/>
        <v/>
      </c>
      <c r="BI367" s="560" t="str">
        <f t="shared" ca="1" si="134"/>
        <v/>
      </c>
      <c r="BJ367" s="560" t="str">
        <f t="shared" ca="1" si="134"/>
        <v/>
      </c>
      <c r="BK367" s="560" t="str">
        <f t="shared" ca="1" si="134"/>
        <v/>
      </c>
      <c r="BL367" s="561" t="str">
        <f t="shared" ca="1" si="134"/>
        <v/>
      </c>
      <c r="CV367" s="1528" t="s">
        <v>2291</v>
      </c>
      <c r="CW367" s="1529"/>
      <c r="CX367" s="1560"/>
      <c r="CY367" s="1560"/>
      <c r="CZ367" s="1560"/>
      <c r="DA367" s="1560"/>
      <c r="DB367" s="1560"/>
      <c r="DC367" s="1560"/>
      <c r="DD367" s="2054">
        <v>44648</v>
      </c>
      <c r="DE367" s="2055"/>
      <c r="DF367" s="2055"/>
      <c r="DG367" s="2056"/>
      <c r="DH367" s="1564"/>
      <c r="DI367" s="1564"/>
      <c r="DJ367" s="1564"/>
      <c r="DK367" s="1564"/>
      <c r="DL367" s="1564"/>
      <c r="DM367" s="1564"/>
      <c r="DN367" s="1564"/>
      <c r="DO367" s="1564"/>
      <c r="DP367" s="1564"/>
      <c r="DQ367" s="1564"/>
      <c r="DR367" s="1584"/>
    </row>
    <row r="368" spans="1:122" ht="15" customHeight="1">
      <c r="A368" s="1297"/>
      <c r="B368" s="225"/>
      <c r="C368" s="225"/>
      <c r="D368" s="225"/>
      <c r="E368" s="225" t="s">
        <v>1905</v>
      </c>
      <c r="F368" s="225"/>
      <c r="G368" s="225"/>
      <c r="H368" s="225"/>
      <c r="I368" s="225"/>
      <c r="J368" s="225"/>
      <c r="K368" s="225"/>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3"/>
      <c r="BA368" s="192">
        <f t="shared" si="132"/>
        <v>7</v>
      </c>
      <c r="BB368" s="192">
        <f t="shared" si="133"/>
        <v>1</v>
      </c>
      <c r="BD368" s="192"/>
      <c r="BE368" s="192"/>
      <c r="BF368" s="192"/>
      <c r="BG368" s="559" t="str">
        <f t="shared" ca="1" si="134"/>
        <v/>
      </c>
      <c r="BH368" s="560" t="str">
        <f t="shared" ca="1" si="134"/>
        <v/>
      </c>
      <c r="BI368" s="560" t="str">
        <f t="shared" ca="1" si="134"/>
        <v/>
      </c>
      <c r="BJ368" s="560" t="str">
        <f t="shared" ca="1" si="134"/>
        <v/>
      </c>
      <c r="BK368" s="560" t="str">
        <f t="shared" ca="1" si="134"/>
        <v/>
      </c>
      <c r="BL368" s="561" t="str">
        <f t="shared" ca="1" si="134"/>
        <v/>
      </c>
      <c r="CV368" s="1528"/>
      <c r="CW368" s="1529"/>
      <c r="CX368" s="1560"/>
      <c r="CY368" s="1560"/>
      <c r="CZ368" s="1560"/>
      <c r="DA368" s="1560"/>
      <c r="DB368" s="1560"/>
      <c r="DC368" s="1560"/>
      <c r="DD368" s="1991"/>
      <c r="DE368" s="1992"/>
      <c r="DF368" s="1992"/>
      <c r="DG368" s="1993"/>
      <c r="DH368" s="1564"/>
      <c r="DI368" s="1564"/>
      <c r="DJ368" s="1564"/>
      <c r="DK368" s="1564"/>
      <c r="DL368" s="1564"/>
      <c r="DM368" s="1564"/>
      <c r="DN368" s="1564"/>
      <c r="DO368" s="1564"/>
      <c r="DP368" s="1564"/>
      <c r="DQ368" s="1564"/>
      <c r="DR368" s="1584"/>
    </row>
    <row r="369" spans="1:122" ht="15" customHeight="1">
      <c r="A369" s="1760" t="str">
        <f>$BA369&amp;"."&amp;$BB369&amp;"."&amp;$BC369&amp;"."</f>
        <v>7.1.1.</v>
      </c>
      <c r="B369" s="1761"/>
      <c r="C369" s="1761"/>
      <c r="D369" s="1761"/>
      <c r="E369" s="685" t="s">
        <v>1906</v>
      </c>
      <c r="F369" s="685"/>
      <c r="G369" s="676"/>
      <c r="H369" s="676"/>
      <c r="I369" s="676"/>
      <c r="J369" s="676"/>
      <c r="K369" s="676"/>
      <c r="L369" s="676"/>
      <c r="M369" s="685"/>
      <c r="N369" s="685"/>
      <c r="O369" s="685"/>
      <c r="P369" s="685"/>
      <c r="Q369" s="685"/>
      <c r="R369" s="685"/>
      <c r="S369" s="685"/>
      <c r="T369" s="685"/>
      <c r="U369" s="685"/>
      <c r="V369" s="685"/>
      <c r="W369" s="685"/>
      <c r="X369" s="685"/>
      <c r="Y369" s="685"/>
      <c r="Z369" s="685"/>
      <c r="AA369" s="685"/>
      <c r="AB369" s="685"/>
      <c r="AC369" s="685"/>
      <c r="AD369" s="685"/>
      <c r="AE369" s="685"/>
      <c r="AF369" s="685"/>
      <c r="AG369" s="685"/>
      <c r="AH369" s="685"/>
      <c r="AI369" s="685"/>
      <c r="AJ369" s="685"/>
      <c r="AK369" s="685"/>
      <c r="AL369" s="685"/>
      <c r="AM369" s="685"/>
      <c r="AN369" s="685"/>
      <c r="AO369" s="685"/>
      <c r="AP369" s="685"/>
      <c r="AQ369" s="685"/>
      <c r="AR369" s="685"/>
      <c r="AS369" s="685"/>
      <c r="AT369" s="685"/>
      <c r="AU369" s="685"/>
      <c r="AV369" s="685"/>
      <c r="AW369" s="685"/>
      <c r="AX369" s="685"/>
      <c r="AY369" s="854"/>
      <c r="AZ369" s="92"/>
      <c r="BA369" s="683">
        <f t="shared" si="132"/>
        <v>7</v>
      </c>
      <c r="BB369" s="683">
        <f t="shared" si="133"/>
        <v>1</v>
      </c>
      <c r="BC369" s="678">
        <f>BC368+1</f>
        <v>1</v>
      </c>
      <c r="BD369" s="95"/>
      <c r="BE369" s="87"/>
      <c r="BF369" s="87"/>
      <c r="BG369" s="559" t="str">
        <f t="shared" ref="BG369:BG433" ca="1" si="135">IF(BA369&lt;&gt;"",IF(MID(_xlfn.FORMULATEXT(BA369),SEARCH("[",_xlfn.FORMULATEXT(BA369))+1,SEARCH("]",_xlfn.FORMULATEXT(BA369))-(SEARCH("[",_xlfn.FORMULATEXT(BA369))+1))="-1","",1),"")</f>
        <v/>
      </c>
      <c r="BH369" s="560" t="str">
        <f t="shared" ref="BH369:BH433" ca="1" si="136">IF(BB369&lt;&gt;"",IF(MID(_xlfn.FORMULATEXT(BB369),SEARCH("[",_xlfn.FORMULATEXT(BB369))+1,SEARCH("]",_xlfn.FORMULATEXT(BB369))-(SEARCH("[",_xlfn.FORMULATEXT(BB369))+1))="-1","",1),"")</f>
        <v/>
      </c>
      <c r="BI369" s="560" t="str">
        <f t="shared" ref="BI369:BI433" ca="1" si="137">IF(BC369&lt;&gt;"",IF(MID(_xlfn.FORMULATEXT(BC369),SEARCH("[",_xlfn.FORMULATEXT(BC369))+1,SEARCH("]",_xlfn.FORMULATEXT(BC369))-(SEARCH("[",_xlfn.FORMULATEXT(BC369))+1))="-1","",1),"")</f>
        <v/>
      </c>
      <c r="BJ369" s="560" t="str">
        <f t="shared" ref="BJ369:BJ433" ca="1" si="138">IF(BD369&lt;&gt;"",IF(MID(_xlfn.FORMULATEXT(BD369),SEARCH("[",_xlfn.FORMULATEXT(BD369))+1,SEARCH("]",_xlfn.FORMULATEXT(BD369))-(SEARCH("[",_xlfn.FORMULATEXT(BD369))+1))="-1","",1),"")</f>
        <v/>
      </c>
      <c r="BK369" s="560" t="str">
        <f t="shared" ref="BK369:BK433" ca="1" si="139">IF(BE369&lt;&gt;"",IF(MID(_xlfn.FORMULATEXT(BE369),SEARCH("[",_xlfn.FORMULATEXT(BE369))+1,SEARCH("]",_xlfn.FORMULATEXT(BE369))-(SEARCH("[",_xlfn.FORMULATEXT(BE369))+1))="-1","",1),"")</f>
        <v/>
      </c>
      <c r="BL369" s="561" t="str">
        <f t="shared" ref="BL369:BL433" ca="1" si="140">IF(BF369&lt;&gt;"",IF(MID(_xlfn.FORMULATEXT(BF369),SEARCH("[",_xlfn.FORMULATEXT(BF369))+1,SEARCH("]",_xlfn.FORMULATEXT(BF369))-(SEARCH("[",_xlfn.FORMULATEXT(BF369))+1))="-1","",1),"")</f>
        <v/>
      </c>
      <c r="CV369" s="1528" t="s">
        <v>2291</v>
      </c>
      <c r="CW369" s="1529"/>
      <c r="CX369" s="1560"/>
      <c r="CY369" s="1560"/>
      <c r="CZ369" s="1560"/>
      <c r="DA369" s="1560"/>
      <c r="DB369" s="1560"/>
      <c r="DC369" s="1560"/>
      <c r="DD369" s="2054">
        <v>44648</v>
      </c>
      <c r="DE369" s="2055"/>
      <c r="DF369" s="2055"/>
      <c r="DG369" s="2056"/>
      <c r="DH369" s="1564"/>
      <c r="DI369" s="1564"/>
      <c r="DJ369" s="1564"/>
      <c r="DK369" s="1564"/>
      <c r="DL369" s="1564"/>
      <c r="DM369" s="1564"/>
      <c r="DN369" s="1564"/>
      <c r="DO369" s="1564"/>
      <c r="DP369" s="1564"/>
      <c r="DQ369" s="1564"/>
      <c r="DR369" s="1584"/>
    </row>
    <row r="370" spans="1:122" ht="15" customHeight="1">
      <c r="A370" s="1297"/>
      <c r="B370" s="225"/>
      <c r="C370" s="225"/>
      <c r="D370" s="225"/>
      <c r="E370" s="225" t="s">
        <v>1907</v>
      </c>
      <c r="F370" s="225"/>
      <c r="G370" s="225"/>
      <c r="H370" s="225"/>
      <c r="I370" s="225"/>
      <c r="J370" s="225"/>
      <c r="K370" s="225"/>
      <c r="L370" s="225"/>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3"/>
      <c r="BA370" s="192">
        <f t="shared" ref="BA370:BC387" si="141">BA369</f>
        <v>7</v>
      </c>
      <c r="BB370" s="192">
        <f t="shared" ref="BB370:BC375" si="142">BB369</f>
        <v>1</v>
      </c>
      <c r="BC370" s="192">
        <f t="shared" si="142"/>
        <v>1</v>
      </c>
      <c r="BD370" s="192"/>
      <c r="BE370" s="192"/>
      <c r="BF370" s="192"/>
      <c r="BG370" s="559" t="str">
        <f t="shared" ca="1" si="135"/>
        <v/>
      </c>
      <c r="BH370" s="560" t="str">
        <f t="shared" ca="1" si="136"/>
        <v/>
      </c>
      <c r="BI370" s="560" t="str">
        <f t="shared" ca="1" si="137"/>
        <v/>
      </c>
      <c r="BJ370" s="560" t="str">
        <f t="shared" ca="1" si="138"/>
        <v/>
      </c>
      <c r="BK370" s="560" t="str">
        <f t="shared" ca="1" si="139"/>
        <v/>
      </c>
      <c r="BL370" s="561" t="str">
        <f t="shared" ca="1" si="140"/>
        <v/>
      </c>
      <c r="CV370" s="1528"/>
      <c r="CW370" s="1529"/>
      <c r="CX370" s="1560"/>
      <c r="CY370" s="1560"/>
      <c r="CZ370" s="1560"/>
      <c r="DA370" s="1560"/>
      <c r="DB370" s="1560"/>
      <c r="DC370" s="1560"/>
      <c r="DD370" s="1991"/>
      <c r="DE370" s="1992"/>
      <c r="DF370" s="1992"/>
      <c r="DG370" s="1993"/>
      <c r="DH370" s="1564"/>
      <c r="DI370" s="1564"/>
      <c r="DJ370" s="1564"/>
      <c r="DK370" s="1564"/>
      <c r="DL370" s="1564"/>
      <c r="DM370" s="1564"/>
      <c r="DN370" s="1564"/>
      <c r="DO370" s="1564"/>
      <c r="DP370" s="1564"/>
      <c r="DQ370" s="1564"/>
      <c r="DR370" s="1584"/>
    </row>
    <row r="371" spans="1:122" ht="15" customHeight="1">
      <c r="A371" s="1297"/>
      <c r="B371" s="225"/>
      <c r="C371" s="225"/>
      <c r="D371" s="225"/>
      <c r="E371" s="225"/>
      <c r="F371" s="2075"/>
      <c r="G371" s="2076"/>
      <c r="H371" s="2076"/>
      <c r="I371" s="2077" t="s">
        <v>2306</v>
      </c>
      <c r="J371" s="2077"/>
      <c r="K371" s="2077"/>
      <c r="L371" s="1578" t="s">
        <v>2307</v>
      </c>
      <c r="M371" s="1579"/>
      <c r="N371" s="1579"/>
      <c r="O371" s="1579"/>
      <c r="P371" s="1579"/>
      <c r="Q371" s="1579"/>
      <c r="R371" s="1579"/>
      <c r="S371" s="1579"/>
      <c r="T371" s="1579"/>
      <c r="U371" s="1580"/>
      <c r="V371" s="1575" t="s">
        <v>356</v>
      </c>
      <c r="W371" s="1576"/>
      <c r="X371" s="1576"/>
      <c r="Y371" s="1576"/>
      <c r="Z371" s="1576"/>
      <c r="AA371" s="1576"/>
      <c r="AB371" s="1576"/>
      <c r="AC371" s="1576"/>
      <c r="AD371" s="1577"/>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3"/>
      <c r="BA371" s="192">
        <f t="shared" si="141"/>
        <v>7</v>
      </c>
      <c r="BB371" s="192">
        <f t="shared" si="141"/>
        <v>1</v>
      </c>
      <c r="BC371" s="192">
        <f t="shared" si="141"/>
        <v>1</v>
      </c>
      <c r="BD371" s="192"/>
      <c r="BE371" s="192"/>
      <c r="BF371" s="192"/>
      <c r="BG371" s="559" t="str">
        <f t="shared" ref="BG371" ca="1" si="143">IF(BA371&lt;&gt;"",IF(MID(_xlfn.FORMULATEXT(BA371),SEARCH("[",_xlfn.FORMULATEXT(BA371))+1,SEARCH("]",_xlfn.FORMULATEXT(BA371))-(SEARCH("[",_xlfn.FORMULATEXT(BA371))+1))="-1","",1),"")</f>
        <v/>
      </c>
      <c r="BH371" s="560" t="str">
        <f t="shared" ref="BH371" ca="1" si="144">IF(BB371&lt;&gt;"",IF(MID(_xlfn.FORMULATEXT(BB371),SEARCH("[",_xlfn.FORMULATEXT(BB371))+1,SEARCH("]",_xlfn.FORMULATEXT(BB371))-(SEARCH("[",_xlfn.FORMULATEXT(BB371))+1))="-1","",1),"")</f>
        <v/>
      </c>
      <c r="BI371" s="560" t="str">
        <f t="shared" ref="BI371" ca="1" si="145">IF(BC371&lt;&gt;"",IF(MID(_xlfn.FORMULATEXT(BC371),SEARCH("[",_xlfn.FORMULATEXT(BC371))+1,SEARCH("]",_xlfn.FORMULATEXT(BC371))-(SEARCH("[",_xlfn.FORMULATEXT(BC371))+1))="-1","",1),"")</f>
        <v/>
      </c>
      <c r="BJ371" s="560" t="str">
        <f t="shared" ref="BJ371" ca="1" si="146">IF(BD371&lt;&gt;"",IF(MID(_xlfn.FORMULATEXT(BD371),SEARCH("[",_xlfn.FORMULATEXT(BD371))+1,SEARCH("]",_xlfn.FORMULATEXT(BD371))-(SEARCH("[",_xlfn.FORMULATEXT(BD371))+1))="-1","",1),"")</f>
        <v/>
      </c>
      <c r="BK371" s="560" t="str">
        <f t="shared" ref="BK371" ca="1" si="147">IF(BE371&lt;&gt;"",IF(MID(_xlfn.FORMULATEXT(BE371),SEARCH("[",_xlfn.FORMULATEXT(BE371))+1,SEARCH("]",_xlfn.FORMULATEXT(BE371))-(SEARCH("[",_xlfn.FORMULATEXT(BE371))+1))="-1","",1),"")</f>
        <v/>
      </c>
      <c r="BL371" s="561" t="str">
        <f t="shared" ref="BL371" ca="1" si="148">IF(BF371&lt;&gt;"",IF(MID(_xlfn.FORMULATEXT(BF371),SEARCH("[",_xlfn.FORMULATEXT(BF371))+1,SEARCH("]",_xlfn.FORMULATEXT(BF371))-(SEARCH("[",_xlfn.FORMULATEXT(BF371))+1))="-1","",1),"")</f>
        <v/>
      </c>
      <c r="CV371" s="1528"/>
      <c r="CW371" s="1529"/>
      <c r="CX371" s="1560"/>
      <c r="CY371" s="1560"/>
      <c r="CZ371" s="1560"/>
      <c r="DA371" s="1560"/>
      <c r="DB371" s="1560"/>
      <c r="DC371" s="1560"/>
      <c r="DD371" s="1991"/>
      <c r="DE371" s="1992"/>
      <c r="DF371" s="1992"/>
      <c r="DG371" s="1993"/>
      <c r="DH371" s="1564"/>
      <c r="DI371" s="1564"/>
      <c r="DJ371" s="1564"/>
      <c r="DK371" s="1564"/>
      <c r="DL371" s="1564"/>
      <c r="DM371" s="1564"/>
      <c r="DN371" s="1564"/>
      <c r="DO371" s="1564"/>
      <c r="DP371" s="1564"/>
      <c r="DQ371" s="1564"/>
      <c r="DR371" s="1584"/>
    </row>
    <row r="372" spans="1:122" ht="15" customHeight="1">
      <c r="A372" s="1297"/>
      <c r="B372" s="225"/>
      <c r="C372" s="225"/>
      <c r="D372" s="225"/>
      <c r="E372" s="225"/>
      <c r="F372" s="2075" t="s">
        <v>1908</v>
      </c>
      <c r="G372" s="2076"/>
      <c r="H372" s="2076"/>
      <c r="I372" s="2076">
        <v>3</v>
      </c>
      <c r="J372" s="2076"/>
      <c r="K372" s="2076"/>
      <c r="L372" s="826" t="s">
        <v>2308</v>
      </c>
      <c r="M372" s="827"/>
      <c r="N372" s="827"/>
      <c r="O372" s="827"/>
      <c r="P372" s="827"/>
      <c r="Q372" s="827"/>
      <c r="R372" s="827"/>
      <c r="S372" s="827"/>
      <c r="T372" s="827"/>
      <c r="U372" s="164"/>
      <c r="V372" s="1569" t="s">
        <v>1909</v>
      </c>
      <c r="W372" s="1570"/>
      <c r="X372" s="1570"/>
      <c r="Y372" s="1570"/>
      <c r="Z372" s="1570"/>
      <c r="AA372" s="1570"/>
      <c r="AB372" s="1570"/>
      <c r="AC372" s="1570"/>
      <c r="AD372" s="1292"/>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3"/>
      <c r="BA372" s="192">
        <f t="shared" si="141"/>
        <v>7</v>
      </c>
      <c r="BB372" s="192">
        <f t="shared" si="141"/>
        <v>1</v>
      </c>
      <c r="BC372" s="192">
        <f t="shared" si="141"/>
        <v>1</v>
      </c>
      <c r="BD372" s="192"/>
      <c r="BE372" s="192"/>
      <c r="BF372" s="192"/>
      <c r="BG372" s="559" t="str">
        <f t="shared" ca="1" si="135"/>
        <v/>
      </c>
      <c r="BH372" s="560" t="str">
        <f t="shared" ca="1" si="136"/>
        <v/>
      </c>
      <c r="BI372" s="560" t="str">
        <f t="shared" ca="1" si="137"/>
        <v/>
      </c>
      <c r="BJ372" s="560" t="str">
        <f t="shared" ca="1" si="138"/>
        <v/>
      </c>
      <c r="BK372" s="560" t="str">
        <f t="shared" ca="1" si="139"/>
        <v/>
      </c>
      <c r="BL372" s="561" t="str">
        <f t="shared" ca="1" si="140"/>
        <v/>
      </c>
      <c r="CV372" s="1528"/>
      <c r="CW372" s="1529"/>
      <c r="CX372" s="1560"/>
      <c r="CY372" s="1560"/>
      <c r="CZ372" s="1560"/>
      <c r="DA372" s="1560"/>
      <c r="DB372" s="1560"/>
      <c r="DC372" s="1560"/>
      <c r="DD372" s="1991"/>
      <c r="DE372" s="1992"/>
      <c r="DF372" s="1992"/>
      <c r="DG372" s="1993"/>
      <c r="DH372" s="1564"/>
      <c r="DI372" s="1564"/>
      <c r="DJ372" s="1564"/>
      <c r="DK372" s="1564"/>
      <c r="DL372" s="1564"/>
      <c r="DM372" s="1564"/>
      <c r="DN372" s="1564"/>
      <c r="DO372" s="1564"/>
      <c r="DP372" s="1564"/>
      <c r="DQ372" s="1564"/>
      <c r="DR372" s="1584"/>
    </row>
    <row r="373" spans="1:122" ht="15" customHeight="1">
      <c r="A373" s="1297"/>
      <c r="B373" s="225"/>
      <c r="C373" s="225"/>
      <c r="D373" s="225"/>
      <c r="E373" s="225"/>
      <c r="F373" s="2069" t="s">
        <v>1908</v>
      </c>
      <c r="G373" s="2070"/>
      <c r="H373" s="2070"/>
      <c r="I373" s="2070">
        <v>4</v>
      </c>
      <c r="J373" s="2070"/>
      <c r="K373" s="2070"/>
      <c r="L373" s="824" t="s">
        <v>2309</v>
      </c>
      <c r="M373" s="1565"/>
      <c r="N373" s="1565"/>
      <c r="O373" s="1565"/>
      <c r="P373" s="1565"/>
      <c r="Q373" s="1565"/>
      <c r="R373" s="1565"/>
      <c r="S373" s="1565"/>
      <c r="T373" s="1565"/>
      <c r="U373" s="1566"/>
      <c r="V373" s="1572" t="s">
        <v>1909</v>
      </c>
      <c r="W373" s="1571"/>
      <c r="X373" s="1571"/>
      <c r="Y373" s="1571"/>
      <c r="Z373" s="1571"/>
      <c r="AA373" s="1571"/>
      <c r="AB373" s="1571"/>
      <c r="AC373" s="1571"/>
      <c r="AD373" s="1299"/>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3"/>
      <c r="BA373" s="192">
        <f t="shared" si="141"/>
        <v>7</v>
      </c>
      <c r="BB373" s="192">
        <f t="shared" si="141"/>
        <v>1</v>
      </c>
      <c r="BC373" s="192">
        <f t="shared" si="141"/>
        <v>1</v>
      </c>
      <c r="BD373" s="192"/>
      <c r="BE373" s="192"/>
      <c r="BF373" s="192"/>
      <c r="BG373" s="559" t="str">
        <f t="shared" ca="1" si="135"/>
        <v/>
      </c>
      <c r="BH373" s="560" t="str">
        <f t="shared" ca="1" si="136"/>
        <v/>
      </c>
      <c r="BI373" s="560" t="str">
        <f t="shared" ca="1" si="137"/>
        <v/>
      </c>
      <c r="BJ373" s="560" t="str">
        <f t="shared" ca="1" si="138"/>
        <v/>
      </c>
      <c r="BK373" s="560" t="str">
        <f t="shared" ca="1" si="139"/>
        <v/>
      </c>
      <c r="BL373" s="561" t="str">
        <f t="shared" ca="1" si="140"/>
        <v/>
      </c>
      <c r="CV373" s="1528"/>
      <c r="CW373" s="1529"/>
      <c r="CX373" s="1560"/>
      <c r="CY373" s="1560"/>
      <c r="CZ373" s="1560"/>
      <c r="DA373" s="1560"/>
      <c r="DB373" s="1560"/>
      <c r="DC373" s="1560"/>
      <c r="DD373" s="1991"/>
      <c r="DE373" s="1992"/>
      <c r="DF373" s="1992"/>
      <c r="DG373" s="1993"/>
      <c r="DH373" s="1564"/>
      <c r="DI373" s="1564"/>
      <c r="DJ373" s="1564"/>
      <c r="DK373" s="1564"/>
      <c r="DL373" s="1564"/>
      <c r="DM373" s="1564"/>
      <c r="DN373" s="1564"/>
      <c r="DO373" s="1564"/>
      <c r="DP373" s="1564"/>
      <c r="DQ373" s="1564"/>
      <c r="DR373" s="1584"/>
    </row>
    <row r="374" spans="1:122" ht="15" customHeight="1">
      <c r="A374" s="1297"/>
      <c r="B374" s="225"/>
      <c r="C374" s="225"/>
      <c r="D374" s="225"/>
      <c r="E374" s="225"/>
      <c r="F374" s="2066" t="s">
        <v>1908</v>
      </c>
      <c r="G374" s="2067"/>
      <c r="H374" s="2067"/>
      <c r="I374" s="2067">
        <v>12</v>
      </c>
      <c r="J374" s="2067"/>
      <c r="K374" s="2067"/>
      <c r="L374" s="825" t="s">
        <v>2310</v>
      </c>
      <c r="M374" s="1568"/>
      <c r="N374" s="1568"/>
      <c r="O374" s="1568"/>
      <c r="P374" s="1568"/>
      <c r="Q374" s="1568"/>
      <c r="R374" s="1568"/>
      <c r="S374" s="1568"/>
      <c r="T374" s="1568"/>
      <c r="U374" s="1567"/>
      <c r="V374" s="1574" t="s">
        <v>2305</v>
      </c>
      <c r="W374" s="1573"/>
      <c r="X374" s="1573"/>
      <c r="Y374" s="1573"/>
      <c r="Z374" s="1573"/>
      <c r="AA374" s="1573"/>
      <c r="AB374" s="1573"/>
      <c r="AC374" s="1573"/>
      <c r="AD374" s="1296"/>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3"/>
      <c r="BA374" s="192">
        <f t="shared" si="141"/>
        <v>7</v>
      </c>
      <c r="BB374" s="192">
        <f t="shared" si="142"/>
        <v>1</v>
      </c>
      <c r="BC374" s="192">
        <f t="shared" si="142"/>
        <v>1</v>
      </c>
      <c r="BD374" s="192"/>
      <c r="BE374" s="192"/>
      <c r="BF374" s="192"/>
      <c r="BG374" s="559" t="str">
        <f t="shared" ca="1" si="135"/>
        <v/>
      </c>
      <c r="BH374" s="560" t="str">
        <f t="shared" ca="1" si="136"/>
        <v/>
      </c>
      <c r="BI374" s="560" t="str">
        <f t="shared" ca="1" si="137"/>
        <v/>
      </c>
      <c r="BJ374" s="560" t="str">
        <f t="shared" ca="1" si="138"/>
        <v/>
      </c>
      <c r="BK374" s="560" t="str">
        <f t="shared" ca="1" si="139"/>
        <v/>
      </c>
      <c r="BL374" s="561" t="str">
        <f t="shared" ca="1" si="140"/>
        <v/>
      </c>
      <c r="CV374" s="1528"/>
      <c r="CW374" s="1529"/>
      <c r="CX374" s="1560"/>
      <c r="CY374" s="1560"/>
      <c r="CZ374" s="1560"/>
      <c r="DA374" s="1560"/>
      <c r="DB374" s="1560"/>
      <c r="DC374" s="1560"/>
      <c r="DD374" s="1991"/>
      <c r="DE374" s="1992"/>
      <c r="DF374" s="1992"/>
      <c r="DG374" s="1993"/>
      <c r="DH374" s="1564"/>
      <c r="DI374" s="1564"/>
      <c r="DJ374" s="1564"/>
      <c r="DK374" s="1564"/>
      <c r="DL374" s="1564"/>
      <c r="DM374" s="1564"/>
      <c r="DN374" s="1564"/>
      <c r="DO374" s="1564"/>
      <c r="DP374" s="1564"/>
      <c r="DQ374" s="1564"/>
      <c r="DR374" s="1584"/>
    </row>
    <row r="375" spans="1:122" ht="15" customHeight="1">
      <c r="A375" s="1297"/>
      <c r="B375" s="225"/>
      <c r="C375" s="225"/>
      <c r="D375" s="225"/>
      <c r="E375" s="225" t="s">
        <v>1910</v>
      </c>
      <c r="F375" s="225"/>
      <c r="G375" s="225"/>
      <c r="H375" s="225"/>
      <c r="I375" s="225"/>
      <c r="J375" s="225"/>
      <c r="K375" s="225"/>
      <c r="L375" s="225"/>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3"/>
      <c r="BA375" s="192">
        <f t="shared" si="141"/>
        <v>7</v>
      </c>
      <c r="BB375" s="192">
        <f t="shared" si="142"/>
        <v>1</v>
      </c>
      <c r="BC375" s="192">
        <f t="shared" si="142"/>
        <v>1</v>
      </c>
      <c r="BD375" s="192"/>
      <c r="BE375" s="192"/>
      <c r="BF375" s="192"/>
      <c r="BG375" s="559" t="str">
        <f t="shared" ca="1" si="135"/>
        <v/>
      </c>
      <c r="BH375" s="560" t="str">
        <f t="shared" ca="1" si="136"/>
        <v/>
      </c>
      <c r="BI375" s="560" t="str">
        <f t="shared" ca="1" si="137"/>
        <v/>
      </c>
      <c r="BJ375" s="560" t="str">
        <f t="shared" ca="1" si="138"/>
        <v/>
      </c>
      <c r="BK375" s="560" t="str">
        <f t="shared" ca="1" si="139"/>
        <v/>
      </c>
      <c r="BL375" s="561" t="str">
        <f t="shared" ca="1" si="140"/>
        <v/>
      </c>
      <c r="CI375" s="465"/>
      <c r="CJ375" s="465"/>
      <c r="CK375" s="465"/>
      <c r="CS375" s="465"/>
      <c r="CT375" s="465"/>
      <c r="CU375" s="465"/>
      <c r="CV375" s="1528"/>
      <c r="CW375" s="1529"/>
      <c r="CX375" s="1560"/>
      <c r="CY375" s="1560"/>
      <c r="CZ375" s="1560"/>
      <c r="DA375" s="1560"/>
      <c r="DB375" s="1560"/>
      <c r="DC375" s="1560"/>
      <c r="DD375" s="1991"/>
      <c r="DE375" s="1992"/>
      <c r="DF375" s="1992"/>
      <c r="DG375" s="1993"/>
      <c r="DH375" s="1564"/>
      <c r="DI375" s="1564"/>
      <c r="DJ375" s="1564"/>
      <c r="DK375" s="1564"/>
      <c r="DL375" s="1564"/>
      <c r="DM375" s="1564"/>
      <c r="DN375" s="1564"/>
      <c r="DO375" s="1564"/>
      <c r="DP375" s="1564"/>
      <c r="DQ375" s="1564"/>
      <c r="DR375" s="1584"/>
    </row>
    <row r="376" spans="1:122" ht="15" customHeight="1">
      <c r="A376" s="1760" t="str">
        <f>$BA376&amp;"."&amp;$BB376&amp;"."</f>
        <v>7.2.</v>
      </c>
      <c r="B376" s="1761"/>
      <c r="C376" s="1761"/>
      <c r="D376" s="475" t="s">
        <v>1700</v>
      </c>
      <c r="E376" s="275"/>
      <c r="F376" s="275"/>
      <c r="G376" s="275"/>
      <c r="H376" s="479"/>
      <c r="I376" s="275"/>
      <c r="J376" s="475"/>
      <c r="K376" s="475"/>
      <c r="L376" s="475"/>
      <c r="M376" s="475"/>
      <c r="N376" s="475"/>
      <c r="O376" s="475"/>
      <c r="P376" s="475"/>
      <c r="Q376" s="475"/>
      <c r="R376" s="475"/>
      <c r="S376" s="475"/>
      <c r="T376" s="475"/>
      <c r="U376" s="475"/>
      <c r="V376" s="475"/>
      <c r="W376" s="475"/>
      <c r="X376" s="475"/>
      <c r="Y376" s="475"/>
      <c r="Z376" s="475"/>
      <c r="AA376" s="475"/>
      <c r="AB376" s="475"/>
      <c r="AC376" s="475"/>
      <c r="AD376" s="475"/>
      <c r="AE376" s="475"/>
      <c r="AF376" s="475"/>
      <c r="AG376" s="475"/>
      <c r="AH376" s="475"/>
      <c r="AI376" s="475"/>
      <c r="AJ376" s="475"/>
      <c r="AK376" s="475"/>
      <c r="AL376" s="475"/>
      <c r="AM376" s="475"/>
      <c r="AN376" s="475"/>
      <c r="AO376" s="475"/>
      <c r="AP376" s="475"/>
      <c r="AQ376" s="475"/>
      <c r="AR376" s="475"/>
      <c r="AS376" s="475"/>
      <c r="AT376" s="475"/>
      <c r="AU376" s="475"/>
      <c r="AV376" s="475"/>
      <c r="AW376" s="475"/>
      <c r="AX376" s="475"/>
      <c r="AY376" s="471"/>
      <c r="BA376" s="192">
        <f t="shared" si="141"/>
        <v>7</v>
      </c>
      <c r="BB376" s="193">
        <f>BB375+1</f>
        <v>2</v>
      </c>
      <c r="BD376" s="192"/>
      <c r="BE376" s="192"/>
      <c r="BF376" s="192"/>
      <c r="BG376" s="559" t="str">
        <f t="shared" ca="1" si="135"/>
        <v/>
      </c>
      <c r="BH376" s="560" t="str">
        <f t="shared" ca="1" si="136"/>
        <v/>
      </c>
      <c r="BI376" s="560" t="str">
        <f t="shared" ca="1" si="137"/>
        <v/>
      </c>
      <c r="BJ376" s="560" t="str">
        <f t="shared" ca="1" si="138"/>
        <v/>
      </c>
      <c r="BK376" s="560" t="str">
        <f t="shared" ca="1" si="139"/>
        <v/>
      </c>
      <c r="BL376" s="561" t="str">
        <f t="shared" ca="1" si="140"/>
        <v/>
      </c>
      <c r="CI376" s="465"/>
      <c r="CJ376" s="465"/>
      <c r="CK376" s="465"/>
      <c r="CS376" s="465"/>
      <c r="CT376" s="465"/>
      <c r="CU376" s="465"/>
      <c r="CV376" s="1528" t="s">
        <v>2291</v>
      </c>
      <c r="CW376" s="1529"/>
      <c r="CX376" s="1560"/>
      <c r="CY376" s="1560"/>
      <c r="CZ376" s="1560"/>
      <c r="DA376" s="1560"/>
      <c r="DB376" s="1560"/>
      <c r="DC376" s="1560"/>
      <c r="DD376" s="2054">
        <v>44648</v>
      </c>
      <c r="DE376" s="2055"/>
      <c r="DF376" s="2055"/>
      <c r="DG376" s="2056"/>
      <c r="DH376" s="1564"/>
      <c r="DI376" s="1564"/>
      <c r="DJ376" s="1564"/>
      <c r="DK376" s="1564"/>
      <c r="DL376" s="1564"/>
      <c r="DM376" s="1564"/>
      <c r="DN376" s="1564"/>
      <c r="DO376" s="1564"/>
      <c r="DP376" s="1564"/>
      <c r="DQ376" s="1564"/>
      <c r="DR376" s="1584"/>
    </row>
    <row r="377" spans="1:122" ht="15" customHeight="1">
      <c r="A377" s="1317"/>
      <c r="B377" s="1318"/>
      <c r="C377" s="1318"/>
      <c r="D377" s="475" t="s">
        <v>2098</v>
      </c>
      <c r="E377" s="275"/>
      <c r="F377" s="275"/>
      <c r="G377" s="275"/>
      <c r="H377" s="479"/>
      <c r="I377" s="275"/>
      <c r="J377" s="475"/>
      <c r="K377" s="475"/>
      <c r="L377" s="475"/>
      <c r="M377" s="475"/>
      <c r="N377" s="475"/>
      <c r="O377" s="475"/>
      <c r="P377" s="475"/>
      <c r="Q377" s="475"/>
      <c r="R377" s="475"/>
      <c r="S377" s="475"/>
      <c r="T377" s="475"/>
      <c r="U377" s="475"/>
      <c r="V377" s="475"/>
      <c r="W377" s="475"/>
      <c r="X377" s="475"/>
      <c r="Y377" s="475"/>
      <c r="Z377" s="475"/>
      <c r="AA377" s="475"/>
      <c r="AB377" s="475"/>
      <c r="AC377" s="475"/>
      <c r="AD377" s="475"/>
      <c r="AE377" s="475"/>
      <c r="AF377" s="475"/>
      <c r="AG377" s="475"/>
      <c r="AH377" s="475"/>
      <c r="AI377" s="475"/>
      <c r="AJ377" s="475"/>
      <c r="AK377" s="475"/>
      <c r="AL377" s="475"/>
      <c r="AM377" s="475"/>
      <c r="AN377" s="475"/>
      <c r="AO377" s="475"/>
      <c r="AP377" s="475"/>
      <c r="AQ377" s="475"/>
      <c r="AR377" s="475"/>
      <c r="AS377" s="475"/>
      <c r="AT377" s="475"/>
      <c r="AU377" s="475"/>
      <c r="AV377" s="475"/>
      <c r="AW377" s="475"/>
      <c r="AX377" s="475"/>
      <c r="AY377" s="471"/>
      <c r="BA377" s="192">
        <f t="shared" si="141"/>
        <v>7</v>
      </c>
      <c r="BB377" s="192">
        <f>BB376</f>
        <v>2</v>
      </c>
      <c r="BD377" s="192"/>
      <c r="BE377" s="192"/>
      <c r="BF377" s="192"/>
      <c r="BG377" s="559" t="str">
        <f t="shared" ca="1" si="135"/>
        <v/>
      </c>
      <c r="BH377" s="560" t="str">
        <f t="shared" ca="1" si="136"/>
        <v/>
      </c>
      <c r="BI377" s="560" t="str">
        <f t="shared" ca="1" si="137"/>
        <v/>
      </c>
      <c r="BJ377" s="560" t="str">
        <f t="shared" ca="1" si="138"/>
        <v/>
      </c>
      <c r="BK377" s="560" t="str">
        <f t="shared" ca="1" si="139"/>
        <v/>
      </c>
      <c r="BL377" s="561" t="str">
        <f t="shared" ca="1" si="140"/>
        <v/>
      </c>
      <c r="BQ377" s="465"/>
      <c r="CI377" s="465"/>
      <c r="CJ377" s="465"/>
      <c r="CK377" s="465"/>
      <c r="CS377" s="465"/>
      <c r="CT377" s="465"/>
      <c r="CU377" s="465"/>
      <c r="CV377" s="1528"/>
      <c r="CW377" s="1529"/>
      <c r="CX377" s="1560"/>
      <c r="CY377" s="1560"/>
      <c r="CZ377" s="1560"/>
      <c r="DA377" s="1560"/>
      <c r="DB377" s="1560"/>
      <c r="DC377" s="1560"/>
      <c r="DD377" s="1991"/>
      <c r="DE377" s="1992"/>
      <c r="DF377" s="1992"/>
      <c r="DG377" s="1993"/>
      <c r="DH377" s="1564"/>
      <c r="DI377" s="1564"/>
      <c r="DJ377" s="1564"/>
      <c r="DK377" s="1564"/>
      <c r="DL377" s="1564"/>
      <c r="DM377" s="1564"/>
      <c r="DN377" s="1564"/>
      <c r="DO377" s="1564"/>
      <c r="DP377" s="1564"/>
      <c r="DQ377" s="1564"/>
      <c r="DR377" s="1584"/>
    </row>
    <row r="378" spans="1:122" ht="15" customHeight="1">
      <c r="A378" s="1090"/>
      <c r="B378" s="1091"/>
      <c r="C378" s="1091"/>
      <c r="D378" s="978" t="s">
        <v>103</v>
      </c>
      <c r="E378" s="979"/>
      <c r="F378" s="979"/>
      <c r="G378" s="979"/>
      <c r="H378" s="979"/>
      <c r="I378" s="979"/>
      <c r="J378" s="979"/>
      <c r="K378" s="980"/>
      <c r="L378" s="1290" t="s">
        <v>108</v>
      </c>
      <c r="M378" s="1291"/>
      <c r="N378" s="266" t="str">
        <f>"("&amp;VLOOKUP(L378,[1]processing_log!$B$37:$Y$105,4,FALSE)&amp;" - "&amp;VLOOKUP(L378,[1]processing_log!$B$37:$Y$105,21,FALSE)&amp;VLOOKUP(L378,[1]processing_log!$B$37:$Y$105,24,FALSE)&amp;")"</f>
        <v>(登録・更新処理 - 開始)</v>
      </c>
      <c r="O378" s="1291"/>
      <c r="P378" s="1291"/>
      <c r="Q378" s="1291"/>
      <c r="R378" s="1291"/>
      <c r="S378" s="1291"/>
      <c r="T378" s="1291"/>
      <c r="U378" s="1291"/>
      <c r="V378" s="1291"/>
      <c r="W378" s="1291"/>
      <c r="X378" s="1291"/>
      <c r="Y378" s="1291"/>
      <c r="Z378" s="1291"/>
      <c r="AA378" s="1291"/>
      <c r="AB378" s="1291"/>
      <c r="AC378" s="1291"/>
      <c r="AD378" s="1291"/>
      <c r="AE378" s="1291"/>
      <c r="AF378" s="1291"/>
      <c r="AG378" s="1291"/>
      <c r="AH378" s="1291"/>
      <c r="AI378" s="1291"/>
      <c r="AJ378" s="1291"/>
      <c r="AK378" s="1291"/>
      <c r="AL378" s="1291"/>
      <c r="AM378" s="1291"/>
      <c r="AN378" s="1291"/>
      <c r="AO378" s="1291"/>
      <c r="AP378" s="1291"/>
      <c r="AQ378" s="1291"/>
      <c r="AR378" s="1291"/>
      <c r="AS378" s="1291"/>
      <c r="AT378" s="1291"/>
      <c r="AU378" s="1291"/>
      <c r="AV378" s="1291"/>
      <c r="AW378" s="1291"/>
      <c r="AX378" s="1292"/>
      <c r="AY378" s="1293"/>
      <c r="AZ378" s="95"/>
      <c r="BA378" s="192">
        <f t="shared" si="141"/>
        <v>7</v>
      </c>
      <c r="BB378" s="192">
        <f>BB377</f>
        <v>2</v>
      </c>
      <c r="BC378" s="95"/>
      <c r="BD378" s="95"/>
      <c r="BE378" s="95"/>
      <c r="BF378" s="95"/>
      <c r="BG378" s="559" t="str">
        <f t="shared" ca="1" si="135"/>
        <v/>
      </c>
      <c r="BH378" s="560" t="str">
        <f t="shared" ca="1" si="136"/>
        <v/>
      </c>
      <c r="BI378" s="560" t="str">
        <f t="shared" ca="1" si="137"/>
        <v/>
      </c>
      <c r="BJ378" s="560" t="str">
        <f t="shared" ca="1" si="138"/>
        <v/>
      </c>
      <c r="BK378" s="560" t="str">
        <f t="shared" ca="1" si="139"/>
        <v/>
      </c>
      <c r="BL378" s="561" t="str">
        <f t="shared" ca="1" si="140"/>
        <v/>
      </c>
      <c r="BP378" s="465"/>
      <c r="BQ378" s="465"/>
      <c r="CS378" s="465"/>
      <c r="CT378" s="465"/>
      <c r="CU378" s="465"/>
      <c r="CV378" s="1528"/>
      <c r="CW378" s="1529"/>
      <c r="CX378" s="1560"/>
      <c r="CY378" s="1560"/>
      <c r="CZ378" s="1560"/>
      <c r="DA378" s="1560"/>
      <c r="DB378" s="1560"/>
      <c r="DC378" s="1560"/>
      <c r="DD378" s="1991"/>
      <c r="DE378" s="1992"/>
      <c r="DF378" s="1992"/>
      <c r="DG378" s="1993"/>
      <c r="DH378" s="1564"/>
      <c r="DI378" s="1564"/>
      <c r="DJ378" s="1564"/>
      <c r="DK378" s="1564"/>
      <c r="DL378" s="1564"/>
      <c r="DM378" s="1564"/>
      <c r="DN378" s="1564"/>
      <c r="DO378" s="1564"/>
      <c r="DP378" s="1564"/>
      <c r="DQ378" s="1564"/>
      <c r="DR378" s="1584"/>
    </row>
    <row r="379" spans="1:122" ht="15" customHeight="1">
      <c r="A379" s="1090"/>
      <c r="B379" s="1091"/>
      <c r="C379" s="1091"/>
      <c r="D379" s="984" t="s">
        <v>104</v>
      </c>
      <c r="E379" s="985"/>
      <c r="F379" s="985"/>
      <c r="G379" s="985"/>
      <c r="H379" s="985"/>
      <c r="I379" s="985"/>
      <c r="J379" s="985"/>
      <c r="K379" s="986"/>
      <c r="L379" s="1294" t="s">
        <v>2131</v>
      </c>
      <c r="M379" s="1295"/>
      <c r="N379" s="1295"/>
      <c r="O379" s="1295"/>
      <c r="P379" s="1295"/>
      <c r="Q379" s="1295"/>
      <c r="R379" s="1295"/>
      <c r="S379" s="1295"/>
      <c r="T379" s="1295"/>
      <c r="U379" s="1295"/>
      <c r="V379" s="1295"/>
      <c r="W379" s="1295"/>
      <c r="X379" s="1295"/>
      <c r="Y379" s="1295"/>
      <c r="Z379" s="1295"/>
      <c r="AA379" s="1295"/>
      <c r="AB379" s="1295"/>
      <c r="AC379" s="1295"/>
      <c r="AD379" s="1295"/>
      <c r="AE379" s="1295"/>
      <c r="AF379" s="1295"/>
      <c r="AG379" s="1295"/>
      <c r="AH379" s="1295"/>
      <c r="AI379" s="1295"/>
      <c r="AJ379" s="1295"/>
      <c r="AK379" s="1295"/>
      <c r="AL379" s="1295"/>
      <c r="AM379" s="1295"/>
      <c r="AN379" s="1295"/>
      <c r="AO379" s="1295"/>
      <c r="AP379" s="1295"/>
      <c r="AQ379" s="1295"/>
      <c r="AR379" s="1295"/>
      <c r="AS379" s="1295"/>
      <c r="AT379" s="1295"/>
      <c r="AU379" s="1295"/>
      <c r="AV379" s="1295"/>
      <c r="AW379" s="1295"/>
      <c r="AX379" s="1296"/>
      <c r="AY379" s="1293"/>
      <c r="AZ379" s="95"/>
      <c r="BA379" s="192">
        <f t="shared" si="141"/>
        <v>7</v>
      </c>
      <c r="BB379" s="95">
        <f>BB378</f>
        <v>2</v>
      </c>
      <c r="BC379" s="95"/>
      <c r="BD379" s="95"/>
      <c r="BE379" s="95"/>
      <c r="BF379" s="95"/>
      <c r="BG379" s="559" t="str">
        <f t="shared" ca="1" si="135"/>
        <v/>
      </c>
      <c r="BH379" s="560" t="str">
        <f t="shared" ca="1" si="136"/>
        <v/>
      </c>
      <c r="BI379" s="560" t="str">
        <f t="shared" ca="1" si="137"/>
        <v/>
      </c>
      <c r="BJ379" s="560" t="str">
        <f t="shared" ca="1" si="138"/>
        <v/>
      </c>
      <c r="BK379" s="560" t="str">
        <f t="shared" ca="1" si="139"/>
        <v/>
      </c>
      <c r="BL379" s="561" t="str">
        <f t="shared" ca="1" si="140"/>
        <v/>
      </c>
      <c r="BP379" s="465"/>
      <c r="BQ379" s="465"/>
      <c r="CV379" s="1528"/>
      <c r="CW379" s="1529"/>
      <c r="CX379" s="1560"/>
      <c r="CY379" s="1560"/>
      <c r="CZ379" s="1560"/>
      <c r="DA379" s="1560"/>
      <c r="DB379" s="1560"/>
      <c r="DC379" s="1560"/>
      <c r="DD379" s="1991"/>
      <c r="DE379" s="1992"/>
      <c r="DF379" s="1992"/>
      <c r="DG379" s="1993"/>
      <c r="DH379" s="1564"/>
      <c r="DI379" s="1564"/>
      <c r="DJ379" s="1564"/>
      <c r="DK379" s="1564"/>
      <c r="DL379" s="1564"/>
      <c r="DM379" s="1564"/>
      <c r="DN379" s="1564"/>
      <c r="DO379" s="1564"/>
      <c r="DP379" s="1564"/>
      <c r="DQ379" s="1564"/>
      <c r="DR379" s="1584"/>
    </row>
    <row r="380" spans="1:122" ht="15" customHeight="1">
      <c r="A380" s="1863" t="str">
        <f>BA380&amp;"."&amp;BB380</f>
        <v>7.3</v>
      </c>
      <c r="B380" s="1864"/>
      <c r="C380" s="1864"/>
      <c r="D380" s="319" t="s">
        <v>1916</v>
      </c>
      <c r="E380" s="225"/>
      <c r="F380" s="225"/>
      <c r="G380" s="225"/>
      <c r="H380" s="225"/>
      <c r="I380" s="225"/>
      <c r="J380" s="225"/>
      <c r="K380" s="225"/>
      <c r="L380" s="225"/>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3"/>
      <c r="BA380" s="192">
        <f t="shared" si="141"/>
        <v>7</v>
      </c>
      <c r="BB380" s="193">
        <f>BB379+1</f>
        <v>3</v>
      </c>
      <c r="BD380" s="192"/>
      <c r="BE380" s="192"/>
      <c r="BF380" s="192"/>
      <c r="BG380" s="559" t="str">
        <f t="shared" ca="1" si="135"/>
        <v/>
      </c>
      <c r="BH380" s="560" t="str">
        <f t="shared" ca="1" si="136"/>
        <v/>
      </c>
      <c r="BI380" s="560" t="str">
        <f t="shared" ca="1" si="137"/>
        <v/>
      </c>
      <c r="BJ380" s="560" t="str">
        <f t="shared" ca="1" si="138"/>
        <v/>
      </c>
      <c r="BK380" s="560" t="str">
        <f t="shared" ca="1" si="139"/>
        <v/>
      </c>
      <c r="BL380" s="561" t="str">
        <f t="shared" ca="1" si="140"/>
        <v/>
      </c>
      <c r="BP380" s="465"/>
      <c r="BQ380" s="465"/>
      <c r="CV380" s="1528"/>
      <c r="CW380" s="1529"/>
      <c r="CX380" s="1560"/>
      <c r="CY380" s="1560"/>
      <c r="CZ380" s="1560"/>
      <c r="DA380" s="1560"/>
      <c r="DB380" s="1560"/>
      <c r="DC380" s="1560"/>
      <c r="DD380" s="1991"/>
      <c r="DE380" s="1992"/>
      <c r="DF380" s="1992"/>
      <c r="DG380" s="1993"/>
      <c r="DH380" s="1564"/>
      <c r="DI380" s="1564"/>
      <c r="DJ380" s="1564"/>
      <c r="DK380" s="1564"/>
      <c r="DL380" s="1564"/>
      <c r="DM380" s="1564"/>
      <c r="DN380" s="1564"/>
      <c r="DO380" s="1564"/>
      <c r="DP380" s="1564"/>
      <c r="DQ380" s="1564"/>
      <c r="DR380" s="1584"/>
    </row>
    <row r="381" spans="1:122" ht="15" customHeight="1">
      <c r="A381" s="1297"/>
      <c r="B381" s="225"/>
      <c r="C381" s="225"/>
      <c r="D381" s="225" t="s">
        <v>2130</v>
      </c>
      <c r="E381" s="225"/>
      <c r="F381" s="225"/>
      <c r="G381" s="225"/>
      <c r="H381" s="225"/>
      <c r="I381" s="225"/>
      <c r="J381" s="225"/>
      <c r="K381" s="225"/>
      <c r="L381" s="225"/>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3"/>
      <c r="BA381" s="192">
        <f t="shared" si="141"/>
        <v>7</v>
      </c>
      <c r="BB381" s="192">
        <f t="shared" ref="BB381:BB387" si="149">BB380</f>
        <v>3</v>
      </c>
      <c r="BD381" s="192"/>
      <c r="BE381" s="192"/>
      <c r="BF381" s="192"/>
      <c r="BG381" s="559" t="str">
        <f t="shared" ca="1" si="135"/>
        <v/>
      </c>
      <c r="BH381" s="560" t="str">
        <f t="shared" ca="1" si="136"/>
        <v/>
      </c>
      <c r="BI381" s="560" t="str">
        <f t="shared" ca="1" si="137"/>
        <v/>
      </c>
      <c r="BJ381" s="560" t="str">
        <f t="shared" ca="1" si="138"/>
        <v/>
      </c>
      <c r="BK381" s="560" t="str">
        <f t="shared" ca="1" si="139"/>
        <v/>
      </c>
      <c r="BL381" s="561" t="str">
        <f t="shared" ca="1" si="140"/>
        <v/>
      </c>
      <c r="BP381" s="465"/>
      <c r="CV381" s="1528"/>
      <c r="CW381" s="1529"/>
      <c r="CX381" s="1560"/>
      <c r="CY381" s="1560"/>
      <c r="CZ381" s="1560"/>
      <c r="DA381" s="1560"/>
      <c r="DB381" s="1560"/>
      <c r="DC381" s="1560"/>
      <c r="DD381" s="1991"/>
      <c r="DE381" s="1992"/>
      <c r="DF381" s="1992"/>
      <c r="DG381" s="1993"/>
      <c r="DH381" s="1564"/>
      <c r="DI381" s="1564"/>
      <c r="DJ381" s="1564"/>
      <c r="DK381" s="1564"/>
      <c r="DL381" s="1564"/>
      <c r="DM381" s="1564"/>
      <c r="DN381" s="1564"/>
      <c r="DO381" s="1564"/>
      <c r="DP381" s="1564"/>
      <c r="DQ381" s="1564"/>
      <c r="DR381" s="1584"/>
    </row>
    <row r="382" spans="1:122" ht="15" customHeight="1">
      <c r="A382" s="1760" t="str">
        <f>$BA382&amp;"."&amp;$BB382&amp;"."&amp;$BC382&amp;"."</f>
        <v>7.3.1.</v>
      </c>
      <c r="B382" s="1761"/>
      <c r="C382" s="1761"/>
      <c r="D382" s="1761"/>
      <c r="E382" s="685" t="s">
        <v>1917</v>
      </c>
      <c r="F382" s="685"/>
      <c r="G382" s="676"/>
      <c r="H382" s="676"/>
      <c r="I382" s="676"/>
      <c r="J382" s="676"/>
      <c r="K382" s="676"/>
      <c r="L382" s="676"/>
      <c r="M382" s="685"/>
      <c r="N382" s="685"/>
      <c r="O382" s="685"/>
      <c r="P382" s="685"/>
      <c r="Q382" s="685"/>
      <c r="R382" s="685"/>
      <c r="S382" s="685"/>
      <c r="T382" s="685"/>
      <c r="U382" s="685"/>
      <c r="V382" s="685"/>
      <c r="W382" s="685"/>
      <c r="X382" s="685"/>
      <c r="Y382" s="685"/>
      <c r="Z382" s="685"/>
      <c r="AA382" s="685"/>
      <c r="AB382" s="685"/>
      <c r="AC382" s="685"/>
      <c r="AD382" s="685"/>
      <c r="AE382" s="685"/>
      <c r="AF382" s="685"/>
      <c r="AG382" s="685"/>
      <c r="AH382" s="685"/>
      <c r="AI382" s="685"/>
      <c r="AJ382" s="685"/>
      <c r="AK382" s="685"/>
      <c r="AL382" s="685"/>
      <c r="AM382" s="685"/>
      <c r="AN382" s="685"/>
      <c r="AO382" s="685"/>
      <c r="AP382" s="685"/>
      <c r="AQ382" s="685"/>
      <c r="AR382" s="685"/>
      <c r="AS382" s="685"/>
      <c r="AT382" s="685"/>
      <c r="AU382" s="685"/>
      <c r="AV382" s="685"/>
      <c r="AW382" s="685"/>
      <c r="AX382" s="685"/>
      <c r="AY382" s="854"/>
      <c r="AZ382" s="92"/>
      <c r="BA382" s="683">
        <f t="shared" si="141"/>
        <v>7</v>
      </c>
      <c r="BB382" s="683">
        <f t="shared" si="149"/>
        <v>3</v>
      </c>
      <c r="BC382" s="678">
        <f>BC381+1</f>
        <v>1</v>
      </c>
      <c r="BD382" s="95"/>
      <c r="BE382" s="87"/>
      <c r="BF382" s="87"/>
      <c r="BG382" s="559" t="str">
        <f t="shared" ca="1" si="135"/>
        <v/>
      </c>
      <c r="BH382" s="560" t="str">
        <f t="shared" ca="1" si="136"/>
        <v/>
      </c>
      <c r="BI382" s="560" t="str">
        <f t="shared" ca="1" si="137"/>
        <v/>
      </c>
      <c r="BJ382" s="560" t="str">
        <f t="shared" ca="1" si="138"/>
        <v/>
      </c>
      <c r="BK382" s="560" t="str">
        <f t="shared" ca="1" si="139"/>
        <v/>
      </c>
      <c r="BL382" s="561" t="str">
        <f t="shared" ca="1" si="140"/>
        <v/>
      </c>
      <c r="CV382" s="1528" t="s">
        <v>2291</v>
      </c>
      <c r="CW382" s="1529"/>
      <c r="CX382" s="1560"/>
      <c r="CY382" s="1560"/>
      <c r="CZ382" s="1560"/>
      <c r="DA382" s="1560"/>
      <c r="DB382" s="1560"/>
      <c r="DC382" s="1560"/>
      <c r="DD382" s="2054">
        <v>44648</v>
      </c>
      <c r="DE382" s="2055"/>
      <c r="DF382" s="2055"/>
      <c r="DG382" s="2056"/>
      <c r="DH382" s="1564"/>
      <c r="DI382" s="1564"/>
      <c r="DJ382" s="1564"/>
      <c r="DK382" s="1564"/>
      <c r="DL382" s="1564"/>
      <c r="DM382" s="1564"/>
      <c r="DN382" s="1564"/>
      <c r="DO382" s="1564"/>
      <c r="DP382" s="1564"/>
      <c r="DQ382" s="1564"/>
      <c r="DR382" s="1584"/>
    </row>
    <row r="383" spans="1:122" ht="15" customHeight="1">
      <c r="A383" s="1297"/>
      <c r="B383" s="225"/>
      <c r="C383" s="225"/>
      <c r="D383" s="225"/>
      <c r="E383" s="225" t="s">
        <v>1918</v>
      </c>
      <c r="F383" s="225"/>
      <c r="G383" s="225"/>
      <c r="H383" s="225"/>
      <c r="I383" s="225"/>
      <c r="J383" s="225"/>
      <c r="K383" s="225"/>
      <c r="L383" s="225"/>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3"/>
      <c r="BA383" s="192">
        <f t="shared" si="141"/>
        <v>7</v>
      </c>
      <c r="BB383" s="192">
        <f t="shared" si="149"/>
        <v>3</v>
      </c>
      <c r="BC383" s="192">
        <f>BC382</f>
        <v>1</v>
      </c>
      <c r="BD383" s="192"/>
      <c r="BE383" s="192"/>
      <c r="BF383" s="192"/>
      <c r="BG383" s="559" t="str">
        <f t="shared" ca="1" si="135"/>
        <v/>
      </c>
      <c r="BH383" s="560" t="str">
        <f t="shared" ca="1" si="136"/>
        <v/>
      </c>
      <c r="BI383" s="560" t="str">
        <f t="shared" ca="1" si="137"/>
        <v/>
      </c>
      <c r="BJ383" s="560" t="str">
        <f t="shared" ca="1" si="138"/>
        <v/>
      </c>
      <c r="BK383" s="560" t="str">
        <f t="shared" ca="1" si="139"/>
        <v/>
      </c>
      <c r="BL383" s="561" t="str">
        <f t="shared" ca="1" si="140"/>
        <v/>
      </c>
      <c r="CV383" s="1528"/>
      <c r="CW383" s="1529"/>
      <c r="CX383" s="1560"/>
      <c r="CY383" s="1560"/>
      <c r="CZ383" s="1560"/>
      <c r="DA383" s="1560"/>
      <c r="DB383" s="1560"/>
      <c r="DC383" s="1560"/>
      <c r="DD383" s="1991"/>
      <c r="DE383" s="1992"/>
      <c r="DF383" s="1992"/>
      <c r="DG383" s="1993"/>
      <c r="DH383" s="1564"/>
      <c r="DI383" s="1564"/>
      <c r="DJ383" s="1564"/>
      <c r="DK383" s="1564"/>
      <c r="DL383" s="1564"/>
      <c r="DM383" s="1564"/>
      <c r="DN383" s="1564"/>
      <c r="DO383" s="1564"/>
      <c r="DP383" s="1564"/>
      <c r="DQ383" s="1564"/>
      <c r="DR383" s="1584"/>
    </row>
    <row r="384" spans="1:122" s="465" customFormat="1" ht="15" customHeight="1">
      <c r="A384" s="320"/>
      <c r="B384" s="275"/>
      <c r="C384" s="275"/>
      <c r="D384" s="275"/>
      <c r="E384" s="845" t="s">
        <v>265</v>
      </c>
      <c r="F384" s="846"/>
      <c r="G384" s="846"/>
      <c r="H384" s="846"/>
      <c r="I384" s="846"/>
      <c r="J384" s="846"/>
      <c r="K384" s="846"/>
      <c r="L384" s="847"/>
      <c r="M384" s="1321" t="s">
        <v>1919</v>
      </c>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c r="AJ384" s="266"/>
      <c r="AK384" s="266"/>
      <c r="AL384" s="266"/>
      <c r="AM384" s="266"/>
      <c r="AN384" s="266"/>
      <c r="AO384" s="266"/>
      <c r="AP384" s="266"/>
      <c r="AQ384" s="266"/>
      <c r="AR384" s="266"/>
      <c r="AS384" s="266"/>
      <c r="AT384" s="266"/>
      <c r="AU384" s="266"/>
      <c r="AV384" s="266"/>
      <c r="AW384" s="266"/>
      <c r="AX384" s="267"/>
      <c r="AY384" s="895"/>
      <c r="BA384" s="192">
        <f t="shared" si="141"/>
        <v>7</v>
      </c>
      <c r="BB384" s="192">
        <f t="shared" si="149"/>
        <v>3</v>
      </c>
      <c r="BC384" s="192">
        <f>BC383</f>
        <v>1</v>
      </c>
      <c r="BD384" s="192"/>
      <c r="BE384" s="192"/>
      <c r="BF384" s="192"/>
      <c r="BG384" s="559" t="str">
        <f t="shared" ca="1" si="135"/>
        <v/>
      </c>
      <c r="BH384" s="560" t="str">
        <f t="shared" ca="1" si="136"/>
        <v/>
      </c>
      <c r="BI384" s="560" t="str">
        <f t="shared" ca="1" si="137"/>
        <v/>
      </c>
      <c r="BJ384" s="560" t="str">
        <f t="shared" ca="1" si="138"/>
        <v/>
      </c>
      <c r="BK384" s="560" t="str">
        <f t="shared" ca="1" si="139"/>
        <v/>
      </c>
      <c r="BL384" s="561" t="str">
        <f t="shared" ca="1" si="140"/>
        <v/>
      </c>
      <c r="BP384" s="226"/>
      <c r="BQ384" s="226"/>
      <c r="BR384" s="226"/>
      <c r="BS384" s="226"/>
      <c r="BT384" s="226"/>
      <c r="BU384" s="226"/>
      <c r="BV384" s="226"/>
      <c r="BW384" s="226"/>
      <c r="BX384" s="226"/>
      <c r="BY384" s="226"/>
      <c r="BZ384" s="226"/>
      <c r="CA384" s="226"/>
      <c r="CB384" s="226"/>
      <c r="CC384" s="226"/>
      <c r="CD384" s="226"/>
      <c r="CE384" s="226"/>
      <c r="CF384" s="226"/>
      <c r="CG384" s="226"/>
      <c r="CH384" s="226"/>
      <c r="CI384" s="226"/>
      <c r="CJ384" s="226"/>
      <c r="CK384" s="226"/>
      <c r="CL384" s="226"/>
      <c r="CM384" s="226"/>
      <c r="CN384" s="226"/>
      <c r="CO384" s="226"/>
      <c r="CP384" s="226"/>
      <c r="CQ384" s="226"/>
      <c r="CR384" s="226"/>
      <c r="CS384" s="226"/>
      <c r="CT384" s="226"/>
      <c r="CU384" s="226"/>
      <c r="CV384" s="1528"/>
      <c r="CW384" s="1529"/>
      <c r="CX384" s="1560"/>
      <c r="CY384" s="1560"/>
      <c r="CZ384" s="1560"/>
      <c r="DA384" s="1560"/>
      <c r="DB384" s="1560"/>
      <c r="DC384" s="1560"/>
      <c r="DD384" s="1991"/>
      <c r="DE384" s="1992"/>
      <c r="DF384" s="1992"/>
      <c r="DG384" s="1993"/>
      <c r="DH384" s="1564"/>
      <c r="DI384" s="1564"/>
      <c r="DJ384" s="1564"/>
      <c r="DK384" s="1564"/>
      <c r="DL384" s="1564"/>
      <c r="DM384" s="1564"/>
      <c r="DN384" s="1564"/>
      <c r="DO384" s="1564"/>
      <c r="DP384" s="1564"/>
      <c r="DQ384" s="1564"/>
      <c r="DR384" s="1584"/>
    </row>
    <row r="385" spans="1:122" s="465" customFormat="1" ht="15" customHeight="1">
      <c r="A385" s="1317"/>
      <c r="B385" s="1318"/>
      <c r="C385" s="1318"/>
      <c r="D385" s="1318"/>
      <c r="E385" s="848" t="s">
        <v>84</v>
      </c>
      <c r="F385" s="849"/>
      <c r="G385" s="849"/>
      <c r="H385" s="849"/>
      <c r="I385" s="849"/>
      <c r="J385" s="849"/>
      <c r="K385" s="849"/>
      <c r="L385" s="849"/>
      <c r="M385" s="268" t="s">
        <v>1920</v>
      </c>
      <c r="N385" s="269"/>
      <c r="O385" s="269"/>
      <c r="P385" s="269"/>
      <c r="Q385" s="269"/>
      <c r="R385" s="269"/>
      <c r="S385" s="269"/>
      <c r="T385" s="269"/>
      <c r="U385" s="269"/>
      <c r="V385" s="269"/>
      <c r="W385" s="269"/>
      <c r="X385" s="269"/>
      <c r="Y385" s="269"/>
      <c r="Z385" s="269"/>
      <c r="AA385" s="269"/>
      <c r="AB385" s="269"/>
      <c r="AC385" s="269"/>
      <c r="AD385" s="269"/>
      <c r="AE385" s="269"/>
      <c r="AF385" s="269"/>
      <c r="AG385" s="269"/>
      <c r="AH385" s="269"/>
      <c r="AI385" s="269"/>
      <c r="AJ385" s="269"/>
      <c r="AK385" s="269"/>
      <c r="AL385" s="269"/>
      <c r="AM385" s="269"/>
      <c r="AN385" s="269"/>
      <c r="AO385" s="269"/>
      <c r="AP385" s="269"/>
      <c r="AQ385" s="269"/>
      <c r="AR385" s="269"/>
      <c r="AS385" s="269"/>
      <c r="AT385" s="269"/>
      <c r="AU385" s="269"/>
      <c r="AV385" s="269"/>
      <c r="AW385" s="269"/>
      <c r="AX385" s="270"/>
      <c r="AY385" s="223"/>
      <c r="BA385" s="192">
        <f t="shared" si="141"/>
        <v>7</v>
      </c>
      <c r="BB385" s="192">
        <f t="shared" si="149"/>
        <v>3</v>
      </c>
      <c r="BC385" s="192">
        <f>BC384</f>
        <v>1</v>
      </c>
      <c r="BD385" s="192"/>
      <c r="BE385" s="192"/>
      <c r="BF385" s="192"/>
      <c r="BG385" s="559" t="str">
        <f t="shared" ca="1" si="135"/>
        <v/>
      </c>
      <c r="BH385" s="560" t="str">
        <f t="shared" ca="1" si="136"/>
        <v/>
      </c>
      <c r="BI385" s="560" t="str">
        <f t="shared" ca="1" si="137"/>
        <v/>
      </c>
      <c r="BJ385" s="560" t="str">
        <f t="shared" ca="1" si="138"/>
        <v/>
      </c>
      <c r="BK385" s="560" t="str">
        <f t="shared" ca="1" si="139"/>
        <v/>
      </c>
      <c r="BL385" s="561" t="str">
        <f t="shared" ca="1" si="140"/>
        <v/>
      </c>
      <c r="BP385" s="226"/>
      <c r="BQ385" s="226"/>
      <c r="BR385" s="226"/>
      <c r="BS385" s="226"/>
      <c r="BT385" s="226"/>
      <c r="BU385" s="226"/>
      <c r="BV385" s="226"/>
      <c r="BW385" s="226"/>
      <c r="BX385" s="226"/>
      <c r="BY385" s="226"/>
      <c r="BZ385" s="226"/>
      <c r="CA385" s="226"/>
      <c r="CB385" s="226"/>
      <c r="CC385" s="226"/>
      <c r="CD385" s="226"/>
      <c r="CE385" s="226"/>
      <c r="CF385" s="226"/>
      <c r="CG385" s="226"/>
      <c r="CH385" s="226"/>
      <c r="CI385" s="226"/>
      <c r="CJ385" s="226"/>
      <c r="CK385" s="226"/>
      <c r="CL385" s="226"/>
      <c r="CM385" s="226"/>
      <c r="CN385" s="226"/>
      <c r="CO385" s="226"/>
      <c r="CP385" s="226"/>
      <c r="CQ385" s="226"/>
      <c r="CR385" s="226"/>
      <c r="CS385" s="226"/>
      <c r="CT385" s="226"/>
      <c r="CU385" s="226"/>
      <c r="CV385" s="1528"/>
      <c r="CW385" s="1529"/>
      <c r="CX385" s="1560"/>
      <c r="CY385" s="1560"/>
      <c r="CZ385" s="1560"/>
      <c r="DA385" s="1560"/>
      <c r="DB385" s="1560"/>
      <c r="DC385" s="1560"/>
      <c r="DD385" s="1991"/>
      <c r="DE385" s="1992"/>
      <c r="DF385" s="1992"/>
      <c r="DG385" s="1993"/>
      <c r="DH385" s="1564"/>
      <c r="DI385" s="1564"/>
      <c r="DJ385" s="1564"/>
      <c r="DK385" s="1564"/>
      <c r="DL385" s="1564"/>
      <c r="DM385" s="1564"/>
      <c r="DN385" s="1564"/>
      <c r="DO385" s="1564"/>
      <c r="DP385" s="1564"/>
      <c r="DQ385" s="1564"/>
      <c r="DR385" s="1584"/>
    </row>
    <row r="386" spans="1:122" s="465" customFormat="1" ht="15" customHeight="1">
      <c r="A386" s="1317"/>
      <c r="B386" s="1318"/>
      <c r="C386" s="1318"/>
      <c r="D386" s="1318"/>
      <c r="E386" s="848" t="s">
        <v>233</v>
      </c>
      <c r="F386" s="849"/>
      <c r="G386" s="849"/>
      <c r="H386" s="849"/>
      <c r="I386" s="849"/>
      <c r="J386" s="849"/>
      <c r="K386" s="849"/>
      <c r="L386" s="850"/>
      <c r="M386" s="268" t="s">
        <v>1921</v>
      </c>
      <c r="N386" s="257"/>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c r="AR386" s="269"/>
      <c r="AS386" s="269"/>
      <c r="AT386" s="269"/>
      <c r="AU386" s="269"/>
      <c r="AV386" s="269"/>
      <c r="AW386" s="269"/>
      <c r="AX386" s="270"/>
      <c r="AY386" s="895"/>
      <c r="BA386" s="192">
        <f t="shared" si="141"/>
        <v>7</v>
      </c>
      <c r="BB386" s="192">
        <f t="shared" si="149"/>
        <v>3</v>
      </c>
      <c r="BC386" s="192">
        <f>BC385</f>
        <v>1</v>
      </c>
      <c r="BD386" s="192"/>
      <c r="BE386" s="192"/>
      <c r="BF386" s="192"/>
      <c r="BG386" s="559" t="str">
        <f t="shared" ca="1" si="135"/>
        <v/>
      </c>
      <c r="BH386" s="560" t="str">
        <f t="shared" ca="1" si="136"/>
        <v/>
      </c>
      <c r="BI386" s="560" t="str">
        <f t="shared" ca="1" si="137"/>
        <v/>
      </c>
      <c r="BJ386" s="560" t="str">
        <f t="shared" ca="1" si="138"/>
        <v/>
      </c>
      <c r="BK386" s="560" t="str">
        <f t="shared" ca="1" si="139"/>
        <v/>
      </c>
      <c r="BL386" s="561" t="str">
        <f t="shared" ca="1" si="140"/>
        <v/>
      </c>
      <c r="BP386" s="226"/>
      <c r="BQ386" s="226"/>
      <c r="BR386" s="226"/>
      <c r="BS386" s="226"/>
      <c r="BT386" s="226"/>
      <c r="BU386" s="226"/>
      <c r="BV386" s="226"/>
      <c r="BW386" s="226"/>
      <c r="BX386" s="226"/>
      <c r="BY386" s="226"/>
      <c r="BZ386" s="226"/>
      <c r="CA386" s="226"/>
      <c r="CB386" s="226"/>
      <c r="CC386" s="226"/>
      <c r="CD386" s="226"/>
      <c r="CE386" s="226"/>
      <c r="CF386" s="226"/>
      <c r="CG386" s="226"/>
      <c r="CH386" s="226"/>
      <c r="CI386" s="226"/>
      <c r="CJ386" s="226"/>
      <c r="CK386" s="226"/>
      <c r="CL386" s="226"/>
      <c r="CM386" s="226"/>
      <c r="CN386" s="226"/>
      <c r="CO386" s="226"/>
      <c r="CP386" s="226"/>
      <c r="CQ386" s="226"/>
      <c r="CR386" s="226"/>
      <c r="CV386" s="1528"/>
      <c r="CW386" s="1529"/>
      <c r="CX386" s="1560"/>
      <c r="CY386" s="1560"/>
      <c r="CZ386" s="1560"/>
      <c r="DA386" s="1560"/>
      <c r="DB386" s="1560"/>
      <c r="DC386" s="1560"/>
      <c r="DD386" s="1991"/>
      <c r="DE386" s="1992"/>
      <c r="DF386" s="1992"/>
      <c r="DG386" s="1993"/>
      <c r="DH386" s="1564"/>
      <c r="DI386" s="1564"/>
      <c r="DJ386" s="1564"/>
      <c r="DK386" s="1564"/>
      <c r="DL386" s="1564"/>
      <c r="DM386" s="1564"/>
      <c r="DN386" s="1564"/>
      <c r="DO386" s="1564"/>
      <c r="DP386" s="1564"/>
      <c r="DQ386" s="1564"/>
      <c r="DR386" s="1584"/>
    </row>
    <row r="387" spans="1:122" s="465" customFormat="1" ht="15" customHeight="1">
      <c r="A387" s="1317"/>
      <c r="B387" s="1318"/>
      <c r="C387" s="1318"/>
      <c r="D387" s="1318"/>
      <c r="E387" s="888"/>
      <c r="F387" s="274"/>
      <c r="G387" s="274"/>
      <c r="H387" s="274"/>
      <c r="I387" s="274"/>
      <c r="J387" s="274"/>
      <c r="K387" s="274"/>
      <c r="L387" s="889"/>
      <c r="M387" s="581"/>
      <c r="N387" s="269" t="s">
        <v>473</v>
      </c>
      <c r="O387" s="269"/>
      <c r="P387" s="269" t="s">
        <v>1922</v>
      </c>
      <c r="Q387" s="269"/>
      <c r="R387" s="269"/>
      <c r="S387" s="269"/>
      <c r="T387" s="269"/>
      <c r="U387" s="269"/>
      <c r="V387" s="269"/>
      <c r="W387" s="269"/>
      <c r="X387" s="269"/>
      <c r="Y387" s="269"/>
      <c r="Z387" s="269"/>
      <c r="AA387" s="269"/>
      <c r="AB387" s="269"/>
      <c r="AC387" s="269"/>
      <c r="AD387" s="269"/>
      <c r="AE387" s="269"/>
      <c r="AF387" s="269"/>
      <c r="AG387" s="269"/>
      <c r="AH387" s="269"/>
      <c r="AI387" s="269"/>
      <c r="AJ387" s="269"/>
      <c r="AK387" s="269"/>
      <c r="AL387" s="269"/>
      <c r="AM387" s="269"/>
      <c r="AN387" s="269"/>
      <c r="AO387" s="269"/>
      <c r="AP387" s="269"/>
      <c r="AQ387" s="269"/>
      <c r="AR387" s="269"/>
      <c r="AS387" s="269"/>
      <c r="AT387" s="269"/>
      <c r="AU387" s="269"/>
      <c r="AV387" s="269"/>
      <c r="AW387" s="269"/>
      <c r="AX387" s="270"/>
      <c r="AY387" s="895"/>
      <c r="BA387" s="192">
        <f t="shared" si="141"/>
        <v>7</v>
      </c>
      <c r="BB387" s="192">
        <f t="shared" si="149"/>
        <v>3</v>
      </c>
      <c r="BC387" s="192">
        <f>BC386</f>
        <v>1</v>
      </c>
      <c r="BD387" s="192"/>
      <c r="BE387" s="192"/>
      <c r="BF387" s="192"/>
      <c r="BG387" s="559" t="str">
        <f t="shared" ca="1" si="135"/>
        <v/>
      </c>
      <c r="BH387" s="560" t="str">
        <f t="shared" ca="1" si="136"/>
        <v/>
      </c>
      <c r="BI387" s="560" t="str">
        <f t="shared" ca="1" si="137"/>
        <v/>
      </c>
      <c r="BJ387" s="560" t="str">
        <f t="shared" ca="1" si="138"/>
        <v/>
      </c>
      <c r="BK387" s="560" t="str">
        <f t="shared" ca="1" si="139"/>
        <v/>
      </c>
      <c r="BL387" s="561" t="str">
        <f t="shared" ca="1" si="140"/>
        <v/>
      </c>
      <c r="BP387" s="226"/>
      <c r="BQ387" s="226"/>
      <c r="BR387" s="226"/>
      <c r="BS387" s="226"/>
      <c r="BT387" s="226"/>
      <c r="BU387" s="226"/>
      <c r="BV387" s="226"/>
      <c r="BW387" s="226"/>
      <c r="BX387" s="226"/>
      <c r="BY387" s="226"/>
      <c r="BZ387" s="226"/>
      <c r="CA387" s="226"/>
      <c r="CB387" s="226"/>
      <c r="CC387" s="226"/>
      <c r="CD387" s="226"/>
      <c r="CE387" s="226"/>
      <c r="CF387" s="226"/>
      <c r="CG387" s="226"/>
      <c r="CH387" s="226"/>
      <c r="CI387" s="226"/>
      <c r="CJ387" s="226"/>
      <c r="CK387" s="226"/>
      <c r="CL387" s="226"/>
      <c r="CM387" s="226"/>
      <c r="CN387" s="226"/>
      <c r="CO387" s="226"/>
      <c r="CP387" s="226"/>
      <c r="CQ387" s="226"/>
      <c r="CR387" s="226"/>
      <c r="CV387" s="1528"/>
      <c r="CW387" s="1529"/>
      <c r="CX387" s="1560"/>
      <c r="CY387" s="1560"/>
      <c r="CZ387" s="1560"/>
      <c r="DA387" s="1560"/>
      <c r="DB387" s="1560"/>
      <c r="DC387" s="1560"/>
      <c r="DD387" s="1991"/>
      <c r="DE387" s="1992"/>
      <c r="DF387" s="1992"/>
      <c r="DG387" s="1993"/>
      <c r="DH387" s="1564"/>
      <c r="DI387" s="1564"/>
      <c r="DJ387" s="1564"/>
      <c r="DK387" s="1564"/>
      <c r="DL387" s="1564"/>
      <c r="DM387" s="1564"/>
      <c r="DN387" s="1564"/>
      <c r="DO387" s="1564"/>
      <c r="DP387" s="1564"/>
      <c r="DQ387" s="1564"/>
      <c r="DR387" s="1584"/>
    </row>
    <row r="388" spans="1:122" ht="15" customHeight="1">
      <c r="A388" s="1297"/>
      <c r="B388" s="225"/>
      <c r="C388" s="225"/>
      <c r="D388" s="225"/>
      <c r="E388" s="1300"/>
      <c r="F388" s="1301"/>
      <c r="G388" s="1301"/>
      <c r="H388" s="1301"/>
      <c r="I388" s="1301"/>
      <c r="J388" s="1301"/>
      <c r="K388" s="1301"/>
      <c r="L388" s="1302"/>
      <c r="M388" s="1294"/>
      <c r="N388" s="1295" t="s">
        <v>473</v>
      </c>
      <c r="O388" s="1295"/>
      <c r="P388" s="1295" t="s">
        <v>1923</v>
      </c>
      <c r="Q388" s="1295"/>
      <c r="R388" s="1295"/>
      <c r="S388" s="1295"/>
      <c r="T388" s="1295"/>
      <c r="U388" s="1295"/>
      <c r="V388" s="1295"/>
      <c r="W388" s="1295"/>
      <c r="X388" s="1295"/>
      <c r="Y388" s="1295"/>
      <c r="Z388" s="1295"/>
      <c r="AA388" s="1295"/>
      <c r="AB388" s="1295"/>
      <c r="AC388" s="1295"/>
      <c r="AD388" s="1295"/>
      <c r="AE388" s="1295"/>
      <c r="AF388" s="1295"/>
      <c r="AG388" s="1295"/>
      <c r="AH388" s="1295"/>
      <c r="AI388" s="1295"/>
      <c r="AJ388" s="1295"/>
      <c r="AK388" s="1295"/>
      <c r="AL388" s="1295"/>
      <c r="AM388" s="1295"/>
      <c r="AN388" s="1295"/>
      <c r="AO388" s="1295"/>
      <c r="AP388" s="1295"/>
      <c r="AQ388" s="1295"/>
      <c r="AR388" s="1295"/>
      <c r="AS388" s="1295"/>
      <c r="AT388" s="1295"/>
      <c r="AU388" s="1295"/>
      <c r="AV388" s="1295"/>
      <c r="AW388" s="1295"/>
      <c r="AX388" s="1296"/>
      <c r="AY388" s="223"/>
      <c r="BA388" s="192">
        <f t="shared" ref="BA388:BC391" si="150">BA387</f>
        <v>7</v>
      </c>
      <c r="BB388" s="192">
        <f t="shared" si="150"/>
        <v>3</v>
      </c>
      <c r="BC388" s="192">
        <f t="shared" si="150"/>
        <v>1</v>
      </c>
      <c r="BD388" s="192"/>
      <c r="BE388" s="192"/>
      <c r="BF388" s="192"/>
      <c r="BG388" s="559" t="str">
        <f t="shared" ca="1" si="135"/>
        <v/>
      </c>
      <c r="BH388" s="560" t="str">
        <f t="shared" ca="1" si="136"/>
        <v/>
      </c>
      <c r="BI388" s="560" t="str">
        <f t="shared" ca="1" si="137"/>
        <v/>
      </c>
      <c r="BJ388" s="560" t="str">
        <f t="shared" ca="1" si="138"/>
        <v/>
      </c>
      <c r="BK388" s="560" t="str">
        <f t="shared" ca="1" si="139"/>
        <v/>
      </c>
      <c r="BL388" s="561" t="str">
        <f t="shared" ca="1" si="140"/>
        <v/>
      </c>
      <c r="BQ388" s="465"/>
      <c r="CS388" s="465"/>
      <c r="CT388" s="465"/>
      <c r="CU388" s="465"/>
      <c r="CV388" s="1528"/>
      <c r="CW388" s="1529"/>
      <c r="CX388" s="1560"/>
      <c r="CY388" s="1560"/>
      <c r="CZ388" s="1560"/>
      <c r="DA388" s="1560"/>
      <c r="DB388" s="1560"/>
      <c r="DC388" s="1560"/>
      <c r="DD388" s="1991"/>
      <c r="DE388" s="1992"/>
      <c r="DF388" s="1992"/>
      <c r="DG388" s="1993"/>
      <c r="DH388" s="1564"/>
      <c r="DI388" s="1564"/>
      <c r="DJ388" s="1564"/>
      <c r="DK388" s="1564"/>
      <c r="DL388" s="1564"/>
      <c r="DM388" s="1564"/>
      <c r="DN388" s="1564"/>
      <c r="DO388" s="1564"/>
      <c r="DP388" s="1564"/>
      <c r="DQ388" s="1564"/>
      <c r="DR388" s="1584"/>
    </row>
    <row r="389" spans="1:122" ht="15" customHeight="1">
      <c r="A389" s="1760" t="str">
        <f>$BA389&amp;"."&amp;$BB389&amp;"."&amp;$BC389&amp;"."</f>
        <v>7.3.2.</v>
      </c>
      <c r="B389" s="1761"/>
      <c r="C389" s="1761"/>
      <c r="D389" s="1761"/>
      <c r="E389" s="685" t="s">
        <v>1924</v>
      </c>
      <c r="F389" s="685"/>
      <c r="G389" s="676"/>
      <c r="H389" s="676"/>
      <c r="I389" s="676"/>
      <c r="J389" s="676"/>
      <c r="K389" s="676"/>
      <c r="L389" s="676"/>
      <c r="M389" s="685"/>
      <c r="N389" s="685"/>
      <c r="O389" s="685"/>
      <c r="P389" s="685"/>
      <c r="Q389" s="685"/>
      <c r="R389" s="685"/>
      <c r="S389" s="685"/>
      <c r="T389" s="685"/>
      <c r="U389" s="685"/>
      <c r="V389" s="685"/>
      <c r="W389" s="685"/>
      <c r="X389" s="685"/>
      <c r="Y389" s="685"/>
      <c r="Z389" s="685"/>
      <c r="AA389" s="685"/>
      <c r="AB389" s="685"/>
      <c r="AC389" s="685"/>
      <c r="AD389" s="685"/>
      <c r="AE389" s="685"/>
      <c r="AF389" s="685"/>
      <c r="AG389" s="685"/>
      <c r="AH389" s="685"/>
      <c r="AI389" s="685"/>
      <c r="AJ389" s="685"/>
      <c r="AK389" s="685"/>
      <c r="AL389" s="685"/>
      <c r="AM389" s="685"/>
      <c r="AN389" s="685"/>
      <c r="AO389" s="685"/>
      <c r="AP389" s="685"/>
      <c r="AQ389" s="685"/>
      <c r="AR389" s="685"/>
      <c r="AS389" s="685"/>
      <c r="AT389" s="685"/>
      <c r="AU389" s="685"/>
      <c r="AV389" s="685"/>
      <c r="AW389" s="685"/>
      <c r="AX389" s="685"/>
      <c r="AY389" s="854"/>
      <c r="AZ389" s="92"/>
      <c r="BA389" s="683">
        <f t="shared" si="150"/>
        <v>7</v>
      </c>
      <c r="BB389" s="683">
        <f t="shared" si="150"/>
        <v>3</v>
      </c>
      <c r="BC389" s="678">
        <f>BC388+1</f>
        <v>2</v>
      </c>
      <c r="BD389" s="95"/>
      <c r="BE389" s="87"/>
      <c r="BF389" s="87"/>
      <c r="BG389" s="559" t="str">
        <f t="shared" ca="1" si="135"/>
        <v/>
      </c>
      <c r="BH389" s="560" t="str">
        <f t="shared" ca="1" si="136"/>
        <v/>
      </c>
      <c r="BI389" s="560" t="str">
        <f t="shared" ca="1" si="137"/>
        <v/>
      </c>
      <c r="BJ389" s="560" t="str">
        <f t="shared" ca="1" si="138"/>
        <v/>
      </c>
      <c r="BK389" s="560" t="str">
        <f t="shared" ca="1" si="139"/>
        <v/>
      </c>
      <c r="BL389" s="561" t="str">
        <f t="shared" ca="1" si="140"/>
        <v/>
      </c>
      <c r="BP389" s="465"/>
      <c r="BQ389" s="465"/>
      <c r="CV389" s="1528" t="s">
        <v>2291</v>
      </c>
      <c r="CW389" s="1529"/>
      <c r="CX389" s="1560"/>
      <c r="CY389" s="1560"/>
      <c r="CZ389" s="1560"/>
      <c r="DA389" s="1560"/>
      <c r="DB389" s="1560"/>
      <c r="DC389" s="1560"/>
      <c r="DD389" s="2054">
        <v>44648</v>
      </c>
      <c r="DE389" s="2055"/>
      <c r="DF389" s="2055"/>
      <c r="DG389" s="2056"/>
      <c r="DH389" s="1564"/>
      <c r="DI389" s="1564"/>
      <c r="DJ389" s="1564"/>
      <c r="DK389" s="1564"/>
      <c r="DL389" s="1564"/>
      <c r="DM389" s="1564"/>
      <c r="DN389" s="1564"/>
      <c r="DO389" s="1564"/>
      <c r="DP389" s="1564"/>
      <c r="DQ389" s="1564"/>
      <c r="DR389" s="1584"/>
    </row>
    <row r="390" spans="1:122" ht="15" customHeight="1">
      <c r="A390" s="1297"/>
      <c r="B390" s="225"/>
      <c r="C390" s="225"/>
      <c r="D390" s="225"/>
      <c r="E390" s="225" t="s">
        <v>1925</v>
      </c>
      <c r="F390" s="225"/>
      <c r="G390" s="225"/>
      <c r="H390" s="225"/>
      <c r="I390" s="225"/>
      <c r="J390" s="225"/>
      <c r="K390" s="225"/>
      <c r="L390" s="225"/>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3"/>
      <c r="BA390" s="192">
        <f>BA389</f>
        <v>7</v>
      </c>
      <c r="BB390" s="192">
        <f>BB389</f>
        <v>3</v>
      </c>
      <c r="BC390" s="192">
        <f>BC389</f>
        <v>2</v>
      </c>
      <c r="BD390" s="192"/>
      <c r="BE390" s="192"/>
      <c r="BF390" s="192"/>
      <c r="BG390" s="559" t="str">
        <f t="shared" ca="1" si="135"/>
        <v/>
      </c>
      <c r="BH390" s="560" t="str">
        <f t="shared" ca="1" si="136"/>
        <v/>
      </c>
      <c r="BI390" s="560" t="str">
        <f t="shared" ca="1" si="137"/>
        <v/>
      </c>
      <c r="BJ390" s="560" t="str">
        <f t="shared" ca="1" si="138"/>
        <v/>
      </c>
      <c r="BK390" s="560" t="str">
        <f t="shared" ca="1" si="139"/>
        <v/>
      </c>
      <c r="BL390" s="561" t="str">
        <f t="shared" ca="1" si="140"/>
        <v/>
      </c>
      <c r="BP390" s="465"/>
      <c r="BQ390" s="465"/>
      <c r="CV390" s="1528"/>
      <c r="CW390" s="1529"/>
      <c r="CX390" s="1560"/>
      <c r="CY390" s="1560"/>
      <c r="CZ390" s="1560"/>
      <c r="DA390" s="1560"/>
      <c r="DB390" s="1560"/>
      <c r="DC390" s="1560"/>
      <c r="DD390" s="1991"/>
      <c r="DE390" s="1992"/>
      <c r="DF390" s="1992"/>
      <c r="DG390" s="1993"/>
      <c r="DH390" s="1564"/>
      <c r="DI390" s="1564"/>
      <c r="DJ390" s="1564"/>
      <c r="DK390" s="1564"/>
      <c r="DL390" s="1564"/>
      <c r="DM390" s="1564"/>
      <c r="DN390" s="1564"/>
      <c r="DO390" s="1564"/>
      <c r="DP390" s="1564"/>
      <c r="DQ390" s="1564"/>
      <c r="DR390" s="1584"/>
    </row>
    <row r="391" spans="1:122" ht="15" customHeight="1">
      <c r="A391" s="1760" t="str">
        <f>$BA391&amp;"."&amp;$BB391&amp;"."&amp;$BC391&amp;"."</f>
        <v>7.3.3.</v>
      </c>
      <c r="B391" s="1761"/>
      <c r="C391" s="1761"/>
      <c r="D391" s="1761"/>
      <c r="E391" s="685" t="s">
        <v>2155</v>
      </c>
      <c r="F391" s="685"/>
      <c r="G391" s="676"/>
      <c r="H391" s="676"/>
      <c r="I391" s="676"/>
      <c r="J391" s="676"/>
      <c r="K391" s="676"/>
      <c r="L391" s="676"/>
      <c r="M391" s="685"/>
      <c r="N391" s="685"/>
      <c r="O391" s="685"/>
      <c r="P391" s="685"/>
      <c r="Q391" s="685"/>
      <c r="R391" s="685"/>
      <c r="S391" s="685"/>
      <c r="T391" s="685"/>
      <c r="U391" s="685"/>
      <c r="V391" s="685"/>
      <c r="W391" s="685"/>
      <c r="X391" s="685"/>
      <c r="Y391" s="685"/>
      <c r="Z391" s="685"/>
      <c r="AA391" s="685"/>
      <c r="AB391" s="685"/>
      <c r="AC391" s="685"/>
      <c r="AD391" s="685"/>
      <c r="AE391" s="685"/>
      <c r="AF391" s="685"/>
      <c r="AG391" s="685"/>
      <c r="AH391" s="685"/>
      <c r="AI391" s="685"/>
      <c r="AJ391" s="685"/>
      <c r="AK391" s="685"/>
      <c r="AL391" s="685"/>
      <c r="AM391" s="685"/>
      <c r="AN391" s="685"/>
      <c r="AO391" s="685"/>
      <c r="AP391" s="685"/>
      <c r="AQ391" s="685"/>
      <c r="AR391" s="685"/>
      <c r="AS391" s="685"/>
      <c r="AT391" s="685"/>
      <c r="AU391" s="685"/>
      <c r="AV391" s="685"/>
      <c r="AW391" s="685"/>
      <c r="AX391" s="685"/>
      <c r="AY391" s="854"/>
      <c r="AZ391" s="92"/>
      <c r="BA391" s="683">
        <f t="shared" si="150"/>
        <v>7</v>
      </c>
      <c r="BB391" s="683">
        <f t="shared" si="150"/>
        <v>3</v>
      </c>
      <c r="BC391" s="678">
        <f>BC390+1</f>
        <v>3</v>
      </c>
      <c r="BD391" s="95"/>
      <c r="BE391" s="87"/>
      <c r="BF391" s="87"/>
      <c r="BG391" s="559" t="str">
        <f t="shared" ca="1" si="135"/>
        <v/>
      </c>
      <c r="BH391" s="560" t="str">
        <f t="shared" ca="1" si="136"/>
        <v/>
      </c>
      <c r="BI391" s="560" t="str">
        <f t="shared" ca="1" si="137"/>
        <v/>
      </c>
      <c r="BJ391" s="560" t="str">
        <f t="shared" ca="1" si="138"/>
        <v/>
      </c>
      <c r="BK391" s="560" t="str">
        <f t="shared" ca="1" si="139"/>
        <v/>
      </c>
      <c r="BL391" s="561" t="str">
        <f t="shared" ca="1" si="140"/>
        <v/>
      </c>
      <c r="BP391" s="465"/>
      <c r="BQ391" s="465"/>
      <c r="CV391" s="1528"/>
      <c r="CW391" s="1529"/>
      <c r="CX391" s="1560"/>
      <c r="CY391" s="1560"/>
      <c r="CZ391" s="1560"/>
      <c r="DA391" s="1560"/>
      <c r="DB391" s="1560"/>
      <c r="DC391" s="1560"/>
      <c r="DD391" s="1991"/>
      <c r="DE391" s="1992"/>
      <c r="DF391" s="1992"/>
      <c r="DG391" s="1993"/>
      <c r="DH391" s="1564"/>
      <c r="DI391" s="1564"/>
      <c r="DJ391" s="1564"/>
      <c r="DK391" s="1564"/>
      <c r="DL391" s="1564"/>
      <c r="DM391" s="1564"/>
      <c r="DN391" s="1564"/>
      <c r="DO391" s="1564"/>
      <c r="DP391" s="1564"/>
      <c r="DQ391" s="1564"/>
      <c r="DR391" s="1584"/>
    </row>
    <row r="392" spans="1:122" ht="15" customHeight="1">
      <c r="A392" s="1297"/>
      <c r="B392" s="225"/>
      <c r="C392" s="225"/>
      <c r="D392" s="225"/>
      <c r="E392" s="225" t="s">
        <v>2156</v>
      </c>
      <c r="F392" s="225"/>
      <c r="G392" s="225"/>
      <c r="H392" s="225"/>
      <c r="I392" s="225"/>
      <c r="J392" s="225"/>
      <c r="K392" s="225"/>
      <c r="L392" s="225"/>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3"/>
      <c r="BA392" s="192">
        <f t="shared" ref="BA392:BC393" si="151">BA391</f>
        <v>7</v>
      </c>
      <c r="BB392" s="192">
        <f>BB391</f>
        <v>3</v>
      </c>
      <c r="BC392" s="192">
        <f>BC391</f>
        <v>3</v>
      </c>
      <c r="BD392" s="192"/>
      <c r="BE392" s="192"/>
      <c r="BF392" s="192"/>
      <c r="BG392" s="559" t="str">
        <f t="shared" ca="1" si="135"/>
        <v/>
      </c>
      <c r="BH392" s="560" t="str">
        <f t="shared" ca="1" si="136"/>
        <v/>
      </c>
      <c r="BI392" s="560" t="str">
        <f t="shared" ca="1" si="137"/>
        <v/>
      </c>
      <c r="BJ392" s="560" t="str">
        <f t="shared" ca="1" si="138"/>
        <v/>
      </c>
      <c r="BK392" s="560" t="str">
        <f t="shared" ca="1" si="139"/>
        <v/>
      </c>
      <c r="BL392" s="561" t="str">
        <f t="shared" ca="1" si="140"/>
        <v/>
      </c>
      <c r="BP392" s="465"/>
      <c r="BQ392" s="465"/>
      <c r="CL392" s="244"/>
      <c r="CV392" s="1528"/>
      <c r="CW392" s="1529"/>
      <c r="CX392" s="1560"/>
      <c r="CY392" s="1560"/>
      <c r="CZ392" s="1560"/>
      <c r="DA392" s="1560"/>
      <c r="DB392" s="1560"/>
      <c r="DC392" s="1560"/>
      <c r="DD392" s="1991"/>
      <c r="DE392" s="1992"/>
      <c r="DF392" s="1992"/>
      <c r="DG392" s="1993"/>
      <c r="DH392" s="1564"/>
      <c r="DI392" s="1564"/>
      <c r="DJ392" s="1564"/>
      <c r="DK392" s="1564"/>
      <c r="DL392" s="1564"/>
      <c r="DM392" s="1564"/>
      <c r="DN392" s="1564"/>
      <c r="DO392" s="1564"/>
      <c r="DP392" s="1564"/>
      <c r="DQ392" s="1564"/>
      <c r="DR392" s="1584"/>
    </row>
    <row r="393" spans="1:122" ht="15" customHeight="1">
      <c r="A393" s="1758" t="str">
        <f>$BD393&amp;"."</f>
        <v>①.</v>
      </c>
      <c r="B393" s="1759"/>
      <c r="C393" s="1759"/>
      <c r="D393" s="1759"/>
      <c r="E393" s="1759"/>
      <c r="F393" s="685" t="s">
        <v>505</v>
      </c>
      <c r="G393" s="676"/>
      <c r="H393" s="676"/>
      <c r="I393" s="676"/>
      <c r="J393" s="676"/>
      <c r="K393" s="676"/>
      <c r="L393" s="676"/>
      <c r="M393" s="685"/>
      <c r="N393" s="685"/>
      <c r="O393" s="685"/>
      <c r="P393" s="685"/>
      <c r="Q393" s="685"/>
      <c r="R393" s="685"/>
      <c r="S393" s="685"/>
      <c r="T393" s="685"/>
      <c r="U393" s="685"/>
      <c r="V393" s="685"/>
      <c r="W393" s="685"/>
      <c r="X393" s="685"/>
      <c r="Y393" s="685"/>
      <c r="Z393" s="685"/>
      <c r="AA393" s="685"/>
      <c r="AB393" s="685"/>
      <c r="AC393" s="685"/>
      <c r="AD393" s="685"/>
      <c r="AE393" s="685"/>
      <c r="AF393" s="685"/>
      <c r="AG393" s="685"/>
      <c r="AH393" s="685"/>
      <c r="AI393" s="685"/>
      <c r="AJ393" s="685"/>
      <c r="AK393" s="685"/>
      <c r="AL393" s="685"/>
      <c r="AM393" s="685"/>
      <c r="AN393" s="685"/>
      <c r="AO393" s="685"/>
      <c r="AP393" s="685"/>
      <c r="AQ393" s="685"/>
      <c r="AR393" s="685"/>
      <c r="AS393" s="685"/>
      <c r="AT393" s="685"/>
      <c r="AU393" s="685"/>
      <c r="AV393" s="685"/>
      <c r="AW393" s="685"/>
      <c r="AX393" s="685"/>
      <c r="AY393" s="854"/>
      <c r="AZ393" s="92"/>
      <c r="BA393" s="683">
        <f t="shared" si="151"/>
        <v>7</v>
      </c>
      <c r="BB393" s="683">
        <f t="shared" si="151"/>
        <v>3</v>
      </c>
      <c r="BC393" s="683">
        <f t="shared" si="151"/>
        <v>3</v>
      </c>
      <c r="BD393" s="687" t="str">
        <f>IF(ISBLANK(BD392),"①",CHAR(CODE(BD392)+1))</f>
        <v>①</v>
      </c>
      <c r="BE393" s="192"/>
      <c r="BF393" s="192"/>
      <c r="BG393" s="559" t="str">
        <f t="shared" ref="BG393:BL394" ca="1" si="152">IF(BA393&lt;&gt;"",IF(MID(_xlfn.FORMULATEXT(BA393),SEARCH("[",_xlfn.FORMULATEXT(BA393))+1,SEARCH("]",_xlfn.FORMULATEXT(BA393))-(SEARCH("[",_xlfn.FORMULATEXT(BA393))+1))="-1","",1),"")</f>
        <v/>
      </c>
      <c r="BH393" s="560" t="str">
        <f t="shared" ca="1" si="152"/>
        <v/>
      </c>
      <c r="BI393" s="560" t="str">
        <f t="shared" ca="1" si="152"/>
        <v/>
      </c>
      <c r="BJ393" s="560" t="str">
        <f t="shared" ca="1" si="152"/>
        <v/>
      </c>
      <c r="BK393" s="560" t="str">
        <f t="shared" ca="1" si="152"/>
        <v/>
      </c>
      <c r="BL393" s="561" t="str">
        <f t="shared" ca="1" si="152"/>
        <v/>
      </c>
      <c r="BP393" s="465"/>
      <c r="BQ393" s="465"/>
      <c r="CL393" s="465"/>
      <c r="CS393" s="465"/>
      <c r="CT393" s="465"/>
      <c r="CU393" s="465"/>
      <c r="CV393" s="1528" t="s">
        <v>2291</v>
      </c>
      <c r="CW393" s="1529"/>
      <c r="CX393" s="1560"/>
      <c r="CY393" s="1560"/>
      <c r="CZ393" s="1560"/>
      <c r="DA393" s="1560"/>
      <c r="DB393" s="1560"/>
      <c r="DC393" s="1560"/>
      <c r="DD393" s="2054">
        <v>44648</v>
      </c>
      <c r="DE393" s="2055"/>
      <c r="DF393" s="2055"/>
      <c r="DG393" s="2056"/>
      <c r="DH393" s="1564"/>
      <c r="DI393" s="1564"/>
      <c r="DJ393" s="1564"/>
      <c r="DK393" s="1564"/>
      <c r="DL393" s="1564"/>
      <c r="DM393" s="1564"/>
      <c r="DN393" s="1564"/>
      <c r="DO393" s="1564"/>
      <c r="DP393" s="1564"/>
      <c r="DQ393" s="1564"/>
      <c r="DR393" s="1584"/>
    </row>
    <row r="394" spans="1:122" ht="15" customHeight="1">
      <c r="A394" s="1297"/>
      <c r="B394" s="225"/>
      <c r="C394" s="225"/>
      <c r="D394" s="225"/>
      <c r="E394" s="225"/>
      <c r="F394" s="225" t="s">
        <v>2170</v>
      </c>
      <c r="G394" s="225"/>
      <c r="H394" s="225"/>
      <c r="I394" s="225"/>
      <c r="J394" s="225"/>
      <c r="K394" s="225"/>
      <c r="L394" s="225"/>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3"/>
      <c r="BA394" s="192">
        <f t="shared" ref="BA394:BD395" si="153">BA393</f>
        <v>7</v>
      </c>
      <c r="BB394" s="192">
        <f t="shared" si="153"/>
        <v>3</v>
      </c>
      <c r="BC394" s="192">
        <f t="shared" si="153"/>
        <v>3</v>
      </c>
      <c r="BD394" s="192" t="str">
        <f t="shared" si="153"/>
        <v>①</v>
      </c>
      <c r="BE394" s="192"/>
      <c r="BF394" s="192"/>
      <c r="BG394" s="559" t="str">
        <f t="shared" ca="1" si="152"/>
        <v/>
      </c>
      <c r="BH394" s="560" t="str">
        <f t="shared" ca="1" si="152"/>
        <v/>
      </c>
      <c r="BI394" s="560" t="str">
        <f t="shared" ca="1" si="152"/>
        <v/>
      </c>
      <c r="BJ394" s="560" t="str">
        <f t="shared" ca="1" si="152"/>
        <v/>
      </c>
      <c r="BK394" s="560" t="str">
        <f t="shared" ca="1" si="152"/>
        <v/>
      </c>
      <c r="BL394" s="561" t="str">
        <f t="shared" ca="1" si="152"/>
        <v/>
      </c>
      <c r="BP394" s="465"/>
      <c r="BQ394" s="465"/>
      <c r="CL394" s="465"/>
      <c r="CS394" s="465"/>
      <c r="CT394" s="465"/>
      <c r="CU394" s="465"/>
      <c r="CV394" s="1528"/>
      <c r="CW394" s="1529"/>
      <c r="CX394" s="1560"/>
      <c r="CY394" s="1560"/>
      <c r="CZ394" s="1560"/>
      <c r="DA394" s="1560"/>
      <c r="DB394" s="1560"/>
      <c r="DC394" s="1560"/>
      <c r="DD394" s="1991"/>
      <c r="DE394" s="1992"/>
      <c r="DF394" s="1992"/>
      <c r="DG394" s="1993"/>
      <c r="DH394" s="1564"/>
      <c r="DI394" s="1564"/>
      <c r="DJ394" s="1564"/>
      <c r="DK394" s="1564"/>
      <c r="DL394" s="1564"/>
      <c r="DM394" s="1564"/>
      <c r="DN394" s="1564"/>
      <c r="DO394" s="1564"/>
      <c r="DP394" s="1564"/>
      <c r="DQ394" s="1564"/>
      <c r="DR394" s="1584"/>
    </row>
    <row r="395" spans="1:122" ht="15" customHeight="1">
      <c r="A395" s="1758" t="str">
        <f>$BD395&amp;"."</f>
        <v>②.</v>
      </c>
      <c r="B395" s="1759"/>
      <c r="C395" s="1759"/>
      <c r="D395" s="1759"/>
      <c r="E395" s="1759"/>
      <c r="F395" s="685" t="s">
        <v>1947</v>
      </c>
      <c r="G395" s="676"/>
      <c r="H395" s="676"/>
      <c r="I395" s="676"/>
      <c r="J395" s="676"/>
      <c r="K395" s="676"/>
      <c r="L395" s="676"/>
      <c r="M395" s="685"/>
      <c r="N395" s="685"/>
      <c r="O395" s="685"/>
      <c r="P395" s="685"/>
      <c r="Q395" s="685"/>
      <c r="R395" s="685"/>
      <c r="S395" s="685"/>
      <c r="T395" s="685"/>
      <c r="U395" s="685"/>
      <c r="V395" s="685"/>
      <c r="W395" s="685"/>
      <c r="X395" s="685"/>
      <c r="Y395" s="685"/>
      <c r="Z395" s="685"/>
      <c r="AA395" s="685"/>
      <c r="AB395" s="685"/>
      <c r="AC395" s="685"/>
      <c r="AD395" s="685"/>
      <c r="AE395" s="685"/>
      <c r="AF395" s="685"/>
      <c r="AG395" s="685"/>
      <c r="AH395" s="685"/>
      <c r="AI395" s="685"/>
      <c r="AJ395" s="685"/>
      <c r="AK395" s="685"/>
      <c r="AL395" s="685"/>
      <c r="AM395" s="685"/>
      <c r="AN395" s="685"/>
      <c r="AO395" s="685"/>
      <c r="AP395" s="685"/>
      <c r="AQ395" s="685"/>
      <c r="AR395" s="685"/>
      <c r="AS395" s="685"/>
      <c r="AT395" s="685"/>
      <c r="AU395" s="685"/>
      <c r="AV395" s="685"/>
      <c r="AW395" s="685"/>
      <c r="AX395" s="685"/>
      <c r="AY395" s="854"/>
      <c r="AZ395" s="92"/>
      <c r="BA395" s="683">
        <f t="shared" si="153"/>
        <v>7</v>
      </c>
      <c r="BB395" s="683">
        <f t="shared" si="153"/>
        <v>3</v>
      </c>
      <c r="BC395" s="683">
        <f t="shared" si="153"/>
        <v>3</v>
      </c>
      <c r="BD395" s="687" t="str">
        <f>IF(ISBLANK(BD394),"①",CHAR(CODE(BD394)+1))</f>
        <v>②</v>
      </c>
      <c r="BE395" s="192"/>
      <c r="BF395" s="192"/>
      <c r="BG395" s="559" t="str">
        <f t="shared" ca="1" si="135"/>
        <v/>
      </c>
      <c r="BH395" s="560" t="str">
        <f t="shared" ca="1" si="136"/>
        <v/>
      </c>
      <c r="BI395" s="560" t="str">
        <f t="shared" ca="1" si="137"/>
        <v/>
      </c>
      <c r="BJ395" s="560" t="str">
        <f t="shared" ca="1" si="138"/>
        <v/>
      </c>
      <c r="BK395" s="560" t="str">
        <f t="shared" ca="1" si="139"/>
        <v/>
      </c>
      <c r="BL395" s="561" t="str">
        <f t="shared" ca="1" si="140"/>
        <v/>
      </c>
      <c r="BP395" s="465"/>
      <c r="BQ395" s="465"/>
      <c r="CL395" s="465"/>
      <c r="CS395" s="465"/>
      <c r="CT395" s="465"/>
      <c r="CU395" s="465"/>
      <c r="CV395" s="1528" t="s">
        <v>2291</v>
      </c>
      <c r="CW395" s="1529"/>
      <c r="CX395" s="1560"/>
      <c r="CY395" s="1560"/>
      <c r="CZ395" s="1560"/>
      <c r="DA395" s="1560"/>
      <c r="DB395" s="1560"/>
      <c r="DC395" s="1560"/>
      <c r="DD395" s="2054">
        <v>44648</v>
      </c>
      <c r="DE395" s="2055"/>
      <c r="DF395" s="2055"/>
      <c r="DG395" s="2056"/>
      <c r="DH395" s="1564"/>
      <c r="DI395" s="1564"/>
      <c r="DJ395" s="1564"/>
      <c r="DK395" s="1564"/>
      <c r="DL395" s="1564"/>
      <c r="DM395" s="1564"/>
      <c r="DN395" s="1564"/>
      <c r="DO395" s="1564"/>
      <c r="DP395" s="1564"/>
      <c r="DQ395" s="1564"/>
      <c r="DR395" s="1584"/>
    </row>
    <row r="396" spans="1:122" ht="15" customHeight="1">
      <c r="A396" s="1297"/>
      <c r="B396" s="225"/>
      <c r="C396" s="225"/>
      <c r="D396" s="225"/>
      <c r="E396" s="225"/>
      <c r="F396" s="225" t="s">
        <v>1928</v>
      </c>
      <c r="G396" s="225"/>
      <c r="H396" s="225"/>
      <c r="I396" s="225"/>
      <c r="J396" s="225"/>
      <c r="K396" s="225"/>
      <c r="L396" s="225"/>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3"/>
      <c r="BA396" s="192">
        <f t="shared" ref="BA396:BD411" si="154">BA395</f>
        <v>7</v>
      </c>
      <c r="BB396" s="192">
        <f t="shared" si="154"/>
        <v>3</v>
      </c>
      <c r="BC396" s="192">
        <f t="shared" si="154"/>
        <v>3</v>
      </c>
      <c r="BD396" s="192" t="str">
        <f t="shared" si="154"/>
        <v>②</v>
      </c>
      <c r="BE396" s="192"/>
      <c r="BF396" s="192"/>
      <c r="BG396" s="559" t="str">
        <f t="shared" ca="1" si="135"/>
        <v/>
      </c>
      <c r="BH396" s="560" t="str">
        <f t="shared" ca="1" si="136"/>
        <v/>
      </c>
      <c r="BI396" s="560" t="str">
        <f t="shared" ca="1" si="137"/>
        <v/>
      </c>
      <c r="BJ396" s="560" t="str">
        <f t="shared" ca="1" si="138"/>
        <v/>
      </c>
      <c r="BK396" s="560" t="str">
        <f t="shared" ca="1" si="139"/>
        <v/>
      </c>
      <c r="BL396" s="561" t="str">
        <f t="shared" ca="1" si="140"/>
        <v/>
      </c>
      <c r="BP396" s="465"/>
      <c r="BQ396" s="465"/>
      <c r="CL396" s="465"/>
      <c r="CS396" s="465"/>
      <c r="CT396" s="465"/>
      <c r="CU396" s="465"/>
      <c r="CV396" s="1528"/>
      <c r="CW396" s="1529"/>
      <c r="CX396" s="1560"/>
      <c r="CY396" s="1560"/>
      <c r="CZ396" s="1560"/>
      <c r="DA396" s="1560"/>
      <c r="DB396" s="1560"/>
      <c r="DC396" s="1560"/>
      <c r="DD396" s="1991"/>
      <c r="DE396" s="1992"/>
      <c r="DF396" s="1992"/>
      <c r="DG396" s="1993"/>
      <c r="DH396" s="1564"/>
      <c r="DI396" s="1564"/>
      <c r="DJ396" s="1564"/>
      <c r="DK396" s="1564"/>
      <c r="DL396" s="1564"/>
      <c r="DM396" s="1564"/>
      <c r="DN396" s="1564"/>
      <c r="DO396" s="1564"/>
      <c r="DP396" s="1564"/>
      <c r="DQ396" s="1564"/>
      <c r="DR396" s="1584"/>
    </row>
    <row r="397" spans="1:122" s="465" customFormat="1" ht="15" customHeight="1">
      <c r="A397" s="320"/>
      <c r="B397" s="275"/>
      <c r="C397" s="275"/>
      <c r="D397" s="275"/>
      <c r="E397" s="469"/>
      <c r="F397" s="845" t="s">
        <v>265</v>
      </c>
      <c r="G397" s="846"/>
      <c r="H397" s="846"/>
      <c r="I397" s="846"/>
      <c r="J397" s="846"/>
      <c r="K397" s="846"/>
      <c r="L397" s="846"/>
      <c r="M397" s="847"/>
      <c r="N397" s="1321" t="s">
        <v>964</v>
      </c>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c r="AJ397" s="266"/>
      <c r="AK397" s="266"/>
      <c r="AL397" s="266"/>
      <c r="AM397" s="266"/>
      <c r="AN397" s="266"/>
      <c r="AO397" s="266"/>
      <c r="AP397" s="266"/>
      <c r="AQ397" s="266"/>
      <c r="AR397" s="266"/>
      <c r="AS397" s="266"/>
      <c r="AT397" s="266"/>
      <c r="AU397" s="266"/>
      <c r="AV397" s="266"/>
      <c r="AW397" s="266"/>
      <c r="AX397" s="267"/>
      <c r="AY397" s="895"/>
      <c r="BA397" s="192">
        <f t="shared" si="154"/>
        <v>7</v>
      </c>
      <c r="BB397" s="192">
        <f t="shared" si="154"/>
        <v>3</v>
      </c>
      <c r="BC397" s="192">
        <f t="shared" si="154"/>
        <v>3</v>
      </c>
      <c r="BD397" s="192" t="str">
        <f t="shared" si="154"/>
        <v>②</v>
      </c>
      <c r="BE397" s="192"/>
      <c r="BF397" s="192"/>
      <c r="BG397" s="559" t="str">
        <f t="shared" ref="BG397:BG411" ca="1" si="155">IF(BA397&lt;&gt;"",IF(MID(_xlfn.FORMULATEXT(BA397),SEARCH("[",_xlfn.FORMULATEXT(BA397))+1,SEARCH("]",_xlfn.FORMULATEXT(BA397))-(SEARCH("[",_xlfn.FORMULATEXT(BA397))+1))="-1","",1),"")</f>
        <v/>
      </c>
      <c r="BH397" s="560" t="str">
        <f t="shared" ref="BH397:BH411" ca="1" si="156">IF(BB397&lt;&gt;"",IF(MID(_xlfn.FORMULATEXT(BB397),SEARCH("[",_xlfn.FORMULATEXT(BB397))+1,SEARCH("]",_xlfn.FORMULATEXT(BB397))-(SEARCH("[",_xlfn.FORMULATEXT(BB397))+1))="-1","",1),"")</f>
        <v/>
      </c>
      <c r="BI397" s="560" t="str">
        <f t="shared" ref="BI397:BI411" ca="1" si="157">IF(BC397&lt;&gt;"",IF(MID(_xlfn.FORMULATEXT(BC397),SEARCH("[",_xlfn.FORMULATEXT(BC397))+1,SEARCH("]",_xlfn.FORMULATEXT(BC397))-(SEARCH("[",_xlfn.FORMULATEXT(BC397))+1))="-1","",1),"")</f>
        <v/>
      </c>
      <c r="BJ397" s="560" t="str">
        <f t="shared" ref="BJ397:BJ411" ca="1" si="158">IF(BD397&lt;&gt;"",IF(MID(_xlfn.FORMULATEXT(BD397),SEARCH("[",_xlfn.FORMULATEXT(BD397))+1,SEARCH("]",_xlfn.FORMULATEXT(BD397))-(SEARCH("[",_xlfn.FORMULATEXT(BD397))+1))="-1","",1),"")</f>
        <v/>
      </c>
      <c r="BK397" s="560" t="str">
        <f t="shared" ref="BK397:BK411" ca="1" si="159">IF(BE397&lt;&gt;"",IF(MID(_xlfn.FORMULATEXT(BE397),SEARCH("[",_xlfn.FORMULATEXT(BE397))+1,SEARCH("]",_xlfn.FORMULATEXT(BE397))-(SEARCH("[",_xlfn.FORMULATEXT(BE397))+1))="-1","",1),"")</f>
        <v/>
      </c>
      <c r="BL397" s="561" t="str">
        <f t="shared" ref="BL397:BL411" ca="1" si="160">IF(BF397&lt;&gt;"",IF(MID(_xlfn.FORMULATEXT(BF397),SEARCH("[",_xlfn.FORMULATEXT(BF397))+1,SEARCH("]",_xlfn.FORMULATEXT(BF397))-(SEARCH("[",_xlfn.FORMULATEXT(BF397))+1))="-1","",1),"")</f>
        <v/>
      </c>
      <c r="BR397" s="226"/>
      <c r="BS397" s="226"/>
      <c r="BT397" s="226"/>
      <c r="BU397" s="226"/>
      <c r="BV397" s="226"/>
      <c r="BW397" s="226"/>
      <c r="BX397" s="226"/>
      <c r="BY397" s="226"/>
      <c r="BZ397" s="226"/>
      <c r="CA397" s="226"/>
      <c r="CB397" s="226"/>
      <c r="CC397" s="226"/>
      <c r="CD397" s="226"/>
      <c r="CE397" s="226"/>
      <c r="CF397" s="226"/>
      <c r="CG397" s="226"/>
      <c r="CH397" s="226"/>
      <c r="CI397" s="226"/>
      <c r="CJ397" s="226"/>
      <c r="CK397" s="226"/>
      <c r="CL397" s="226"/>
      <c r="CM397" s="226"/>
      <c r="CN397" s="226"/>
      <c r="CO397" s="226"/>
      <c r="CP397" s="226"/>
      <c r="CQ397" s="226"/>
      <c r="CR397" s="226"/>
      <c r="CV397" s="1528"/>
      <c r="CW397" s="1529"/>
      <c r="CX397" s="1560"/>
      <c r="CY397" s="1560"/>
      <c r="CZ397" s="1560"/>
      <c r="DA397" s="1560"/>
      <c r="DB397" s="1560"/>
      <c r="DC397" s="1560"/>
      <c r="DD397" s="1991"/>
      <c r="DE397" s="1992"/>
      <c r="DF397" s="1992"/>
      <c r="DG397" s="1993"/>
      <c r="DH397" s="1564"/>
      <c r="DI397" s="1564"/>
      <c r="DJ397" s="1564"/>
      <c r="DK397" s="1564"/>
      <c r="DL397" s="1564"/>
      <c r="DM397" s="1564"/>
      <c r="DN397" s="1564"/>
      <c r="DO397" s="1564"/>
      <c r="DP397" s="1564"/>
      <c r="DQ397" s="1564"/>
      <c r="DR397" s="1584"/>
    </row>
    <row r="398" spans="1:122" s="465" customFormat="1" ht="15" customHeight="1">
      <c r="A398" s="1317"/>
      <c r="B398" s="1318"/>
      <c r="C398" s="1318"/>
      <c r="D398" s="1318"/>
      <c r="E398" s="469"/>
      <c r="F398" s="848" t="s">
        <v>329</v>
      </c>
      <c r="G398" s="849"/>
      <c r="H398" s="849"/>
      <c r="I398" s="849"/>
      <c r="J398" s="849"/>
      <c r="K398" s="849"/>
      <c r="L398" s="849"/>
      <c r="M398" s="849"/>
      <c r="N398" s="268" t="s">
        <v>1929</v>
      </c>
      <c r="O398" s="269"/>
      <c r="P398" s="269"/>
      <c r="Q398" s="269"/>
      <c r="R398" s="269"/>
      <c r="S398" s="269"/>
      <c r="T398" s="269"/>
      <c r="U398" s="269"/>
      <c r="V398" s="269"/>
      <c r="W398" s="269"/>
      <c r="X398" s="269"/>
      <c r="Y398" s="269"/>
      <c r="Z398" s="269"/>
      <c r="AA398" s="269"/>
      <c r="AB398" s="269"/>
      <c r="AC398" s="269"/>
      <c r="AD398" s="269"/>
      <c r="AE398" s="269"/>
      <c r="AF398" s="269"/>
      <c r="AG398" s="269"/>
      <c r="AH398" s="269"/>
      <c r="AI398" s="269"/>
      <c r="AJ398" s="269"/>
      <c r="AK398" s="269"/>
      <c r="AL398" s="269"/>
      <c r="AM398" s="269"/>
      <c r="AN398" s="269"/>
      <c r="AO398" s="269"/>
      <c r="AP398" s="269"/>
      <c r="AQ398" s="269"/>
      <c r="AR398" s="269"/>
      <c r="AS398" s="269"/>
      <c r="AT398" s="269"/>
      <c r="AU398" s="269"/>
      <c r="AV398" s="269"/>
      <c r="AW398" s="269"/>
      <c r="AX398" s="270"/>
      <c r="AY398" s="223"/>
      <c r="BA398" s="192">
        <f t="shared" si="154"/>
        <v>7</v>
      </c>
      <c r="BB398" s="192">
        <f t="shared" si="154"/>
        <v>3</v>
      </c>
      <c r="BC398" s="192">
        <f t="shared" si="154"/>
        <v>3</v>
      </c>
      <c r="BD398" s="192" t="str">
        <f t="shared" si="154"/>
        <v>②</v>
      </c>
      <c r="BE398" s="192"/>
      <c r="BF398" s="192"/>
      <c r="BG398" s="559" t="str">
        <f t="shared" ca="1" si="155"/>
        <v/>
      </c>
      <c r="BH398" s="560" t="str">
        <f t="shared" ca="1" si="156"/>
        <v/>
      </c>
      <c r="BI398" s="560" t="str">
        <f t="shared" ca="1" si="157"/>
        <v/>
      </c>
      <c r="BJ398" s="560" t="str">
        <f t="shared" ca="1" si="158"/>
        <v/>
      </c>
      <c r="BK398" s="560" t="str">
        <f t="shared" ca="1" si="159"/>
        <v/>
      </c>
      <c r="BL398" s="561" t="str">
        <f t="shared" ca="1" si="160"/>
        <v/>
      </c>
      <c r="BR398" s="226"/>
      <c r="BS398" s="226"/>
      <c r="BT398" s="226"/>
      <c r="BU398" s="226"/>
      <c r="BV398" s="226"/>
      <c r="BW398" s="226"/>
      <c r="BX398" s="226"/>
      <c r="BY398" s="226"/>
      <c r="BZ398" s="226"/>
      <c r="CA398" s="226"/>
      <c r="CB398" s="226"/>
      <c r="CC398" s="226"/>
      <c r="CD398" s="226"/>
      <c r="CE398" s="226"/>
      <c r="CF398" s="226"/>
      <c r="CG398" s="226"/>
      <c r="CH398" s="226"/>
      <c r="CI398" s="226"/>
      <c r="CJ398" s="226"/>
      <c r="CK398" s="226"/>
      <c r="CL398" s="226"/>
      <c r="CM398" s="226"/>
      <c r="CN398" s="226"/>
      <c r="CO398" s="226"/>
      <c r="CP398" s="226"/>
      <c r="CQ398" s="226"/>
      <c r="CR398" s="226"/>
      <c r="CV398" s="1528"/>
      <c r="CW398" s="1529"/>
      <c r="CX398" s="1560"/>
      <c r="CY398" s="1560"/>
      <c r="CZ398" s="1560"/>
      <c r="DA398" s="1560"/>
      <c r="DB398" s="1560"/>
      <c r="DC398" s="1560"/>
      <c r="DD398" s="1991"/>
      <c r="DE398" s="1992"/>
      <c r="DF398" s="1992"/>
      <c r="DG398" s="1993"/>
      <c r="DH398" s="1564"/>
      <c r="DI398" s="1564"/>
      <c r="DJ398" s="1564"/>
      <c r="DK398" s="1564"/>
      <c r="DL398" s="1564"/>
      <c r="DM398" s="1564"/>
      <c r="DN398" s="1564"/>
      <c r="DO398" s="1564"/>
      <c r="DP398" s="1564"/>
      <c r="DQ398" s="1564"/>
      <c r="DR398" s="1584"/>
    </row>
    <row r="399" spans="1:122" s="465" customFormat="1" ht="15" customHeight="1">
      <c r="A399" s="1317"/>
      <c r="B399" s="1318"/>
      <c r="C399" s="1318"/>
      <c r="D399" s="469"/>
      <c r="E399" s="469"/>
      <c r="F399" s="848" t="s">
        <v>330</v>
      </c>
      <c r="G399" s="849"/>
      <c r="H399" s="849"/>
      <c r="I399" s="849"/>
      <c r="J399" s="849"/>
      <c r="K399" s="849"/>
      <c r="L399" s="849"/>
      <c r="M399" s="850"/>
      <c r="N399" s="275"/>
      <c r="O399" s="275"/>
      <c r="P399" s="275"/>
      <c r="Q399" s="275"/>
      <c r="R399" s="275"/>
      <c r="S399" s="275"/>
      <c r="T399" s="275"/>
      <c r="U399" s="275"/>
      <c r="V399" s="275"/>
      <c r="W399" s="275"/>
      <c r="X399" s="275"/>
      <c r="Y399" s="275"/>
      <c r="Z399" s="275"/>
      <c r="AA399" s="275"/>
      <c r="AB399" s="275"/>
      <c r="AC399" s="275"/>
      <c r="AD399" s="275"/>
      <c r="AE399" s="275"/>
      <c r="AF399" s="275"/>
      <c r="AG399" s="275"/>
      <c r="AH399" s="275"/>
      <c r="AI399" s="275"/>
      <c r="AJ399" s="275"/>
      <c r="AK399" s="275"/>
      <c r="AL399" s="275"/>
      <c r="AM399" s="275"/>
      <c r="AN399" s="275"/>
      <c r="AO399" s="275"/>
      <c r="AP399" s="275"/>
      <c r="AQ399" s="275"/>
      <c r="AR399" s="275"/>
      <c r="AS399" s="275"/>
      <c r="AT399" s="275"/>
      <c r="AU399" s="275"/>
      <c r="AV399" s="275"/>
      <c r="AW399" s="275"/>
      <c r="AX399" s="584"/>
      <c r="AY399" s="471"/>
      <c r="BA399" s="192">
        <f>BA398</f>
        <v>7</v>
      </c>
      <c r="BB399" s="192">
        <f t="shared" si="154"/>
        <v>3</v>
      </c>
      <c r="BC399" s="192">
        <f t="shared" si="154"/>
        <v>3</v>
      </c>
      <c r="BD399" s="192" t="str">
        <f t="shared" si="154"/>
        <v>②</v>
      </c>
      <c r="BE399" s="192"/>
      <c r="BF399" s="192"/>
      <c r="BG399" s="559" t="str">
        <f t="shared" ca="1" si="155"/>
        <v/>
      </c>
      <c r="BH399" s="560" t="str">
        <f t="shared" ca="1" si="156"/>
        <v/>
      </c>
      <c r="BI399" s="560" t="str">
        <f t="shared" ca="1" si="157"/>
        <v/>
      </c>
      <c r="BJ399" s="560" t="str">
        <f t="shared" ca="1" si="158"/>
        <v/>
      </c>
      <c r="BK399" s="560" t="str">
        <f t="shared" ca="1" si="159"/>
        <v/>
      </c>
      <c r="BL399" s="561" t="str">
        <f t="shared" ca="1" si="160"/>
        <v/>
      </c>
      <c r="BR399" s="226"/>
      <c r="BS399" s="226"/>
      <c r="BT399" s="226"/>
      <c r="BU399" s="226"/>
      <c r="BV399" s="226"/>
      <c r="BW399" s="226"/>
      <c r="BX399" s="226"/>
      <c r="BY399" s="226"/>
      <c r="BZ399" s="226"/>
      <c r="CA399" s="226"/>
      <c r="CB399" s="226"/>
      <c r="CC399" s="226"/>
      <c r="CD399" s="226"/>
      <c r="CE399" s="226"/>
      <c r="CF399" s="226"/>
      <c r="CG399" s="226"/>
      <c r="CH399" s="226"/>
      <c r="CI399" s="226"/>
      <c r="CJ399" s="226"/>
      <c r="CK399" s="226"/>
      <c r="CL399" s="226"/>
      <c r="CM399" s="226"/>
      <c r="CN399" s="226"/>
      <c r="CO399" s="226"/>
      <c r="CP399" s="226"/>
      <c r="CQ399" s="226"/>
      <c r="CR399" s="226"/>
      <c r="CV399" s="1528"/>
      <c r="CW399" s="1529"/>
      <c r="CX399" s="1560"/>
      <c r="CY399" s="1560"/>
      <c r="CZ399" s="1560"/>
      <c r="DA399" s="1560"/>
      <c r="DB399" s="1560"/>
      <c r="DC399" s="1560"/>
      <c r="DD399" s="1991"/>
      <c r="DE399" s="1992"/>
      <c r="DF399" s="1992"/>
      <c r="DG399" s="1993"/>
      <c r="DH399" s="1564"/>
      <c r="DI399" s="1564"/>
      <c r="DJ399" s="1564"/>
      <c r="DK399" s="1564"/>
      <c r="DL399" s="1564"/>
      <c r="DM399" s="1564"/>
      <c r="DN399" s="1564"/>
      <c r="DO399" s="1564"/>
      <c r="DP399" s="1564"/>
      <c r="DQ399" s="1564"/>
      <c r="DR399" s="1584"/>
    </row>
    <row r="400" spans="1:122" s="465" customFormat="1" ht="15" customHeight="1">
      <c r="A400" s="1317"/>
      <c r="B400" s="1318"/>
      <c r="C400" s="1318"/>
      <c r="D400" s="469"/>
      <c r="E400" s="469"/>
      <c r="F400" s="888"/>
      <c r="G400" s="274"/>
      <c r="H400" s="274"/>
      <c r="I400" s="274"/>
      <c r="J400" s="274"/>
      <c r="K400" s="274"/>
      <c r="L400" s="274"/>
      <c r="M400" s="889"/>
      <c r="N400" s="275"/>
      <c r="O400" s="1327" t="s">
        <v>1937</v>
      </c>
      <c r="P400" s="1328"/>
      <c r="Q400" s="1328"/>
      <c r="R400" s="1328"/>
      <c r="S400" s="1328"/>
      <c r="T400" s="1328"/>
      <c r="U400" s="1328"/>
      <c r="V400" s="1328"/>
      <c r="W400" s="1328"/>
      <c r="X400" s="1328"/>
      <c r="Y400" s="1328"/>
      <c r="Z400" s="1328"/>
      <c r="AA400" s="1329"/>
      <c r="AB400" s="1327" t="s">
        <v>520</v>
      </c>
      <c r="AC400" s="1328"/>
      <c r="AD400" s="1328"/>
      <c r="AE400" s="1328"/>
      <c r="AF400" s="1328"/>
      <c r="AG400" s="1328"/>
      <c r="AH400" s="1328"/>
      <c r="AI400" s="1328"/>
      <c r="AJ400" s="1328"/>
      <c r="AK400" s="1328"/>
      <c r="AL400" s="1328"/>
      <c r="AM400" s="1328"/>
      <c r="AN400" s="1328"/>
      <c r="AO400" s="1328"/>
      <c r="AP400" s="1328"/>
      <c r="AQ400" s="1328"/>
      <c r="AR400" s="1328"/>
      <c r="AS400" s="1328"/>
      <c r="AT400" s="1328"/>
      <c r="AU400" s="1328"/>
      <c r="AV400" s="1328"/>
      <c r="AW400" s="1330"/>
      <c r="AX400" s="584"/>
      <c r="AY400" s="471"/>
      <c r="BA400" s="192">
        <f>BA399</f>
        <v>7</v>
      </c>
      <c r="BB400" s="192">
        <f t="shared" si="154"/>
        <v>3</v>
      </c>
      <c r="BC400" s="192">
        <f t="shared" si="154"/>
        <v>3</v>
      </c>
      <c r="BD400" s="192" t="str">
        <f t="shared" si="154"/>
        <v>②</v>
      </c>
      <c r="BE400" s="192"/>
      <c r="BF400" s="192"/>
      <c r="BG400" s="559" t="str">
        <f t="shared" ca="1" si="155"/>
        <v/>
      </c>
      <c r="BH400" s="560" t="str">
        <f t="shared" ca="1" si="156"/>
        <v/>
      </c>
      <c r="BI400" s="560" t="str">
        <f t="shared" ca="1" si="157"/>
        <v/>
      </c>
      <c r="BJ400" s="560" t="str">
        <f t="shared" ca="1" si="158"/>
        <v/>
      </c>
      <c r="BK400" s="560" t="str">
        <f t="shared" ca="1" si="159"/>
        <v/>
      </c>
      <c r="BL400" s="561" t="str">
        <f t="shared" ca="1" si="160"/>
        <v/>
      </c>
      <c r="BR400" s="226"/>
      <c r="BS400" s="226"/>
      <c r="BT400" s="226"/>
      <c r="BU400" s="226"/>
      <c r="BV400" s="226"/>
      <c r="BW400" s="226"/>
      <c r="BX400" s="226"/>
      <c r="BY400" s="226"/>
      <c r="BZ400" s="226"/>
      <c r="CA400" s="226"/>
      <c r="CB400" s="226"/>
      <c r="CC400" s="226"/>
      <c r="CD400" s="226"/>
      <c r="CE400" s="226"/>
      <c r="CF400" s="226"/>
      <c r="CG400" s="226"/>
      <c r="CH400" s="226"/>
      <c r="CI400" s="226"/>
      <c r="CJ400" s="226"/>
      <c r="CK400" s="226"/>
      <c r="CL400" s="226"/>
      <c r="CM400" s="226"/>
      <c r="CN400" s="226"/>
      <c r="CO400" s="226"/>
      <c r="CP400" s="226"/>
      <c r="CQ400" s="226"/>
      <c r="CR400" s="226"/>
      <c r="CV400" s="1528"/>
      <c r="CW400" s="1529"/>
      <c r="CX400" s="1560"/>
      <c r="CY400" s="1560"/>
      <c r="CZ400" s="1560"/>
      <c r="DA400" s="1560"/>
      <c r="DB400" s="1560"/>
      <c r="DC400" s="1560"/>
      <c r="DD400" s="1991"/>
      <c r="DE400" s="1992"/>
      <c r="DF400" s="1992"/>
      <c r="DG400" s="1993"/>
      <c r="DH400" s="1564"/>
      <c r="DI400" s="1564"/>
      <c r="DJ400" s="1564"/>
      <c r="DK400" s="1564"/>
      <c r="DL400" s="1564"/>
      <c r="DM400" s="1564"/>
      <c r="DN400" s="1564"/>
      <c r="DO400" s="1564"/>
      <c r="DP400" s="1564"/>
      <c r="DQ400" s="1564"/>
      <c r="DR400" s="1584"/>
    </row>
    <row r="401" spans="1:122" s="465" customFormat="1" ht="15" customHeight="1">
      <c r="A401" s="1317"/>
      <c r="B401" s="1318"/>
      <c r="C401" s="1318"/>
      <c r="D401" s="469"/>
      <c r="E401" s="469"/>
      <c r="F401" s="888"/>
      <c r="G401" s="274"/>
      <c r="H401" s="274"/>
      <c r="I401" s="274"/>
      <c r="J401" s="274"/>
      <c r="K401" s="274"/>
      <c r="L401" s="274"/>
      <c r="M401" s="889"/>
      <c r="N401" s="275"/>
      <c r="O401" s="1321" t="s">
        <v>1648</v>
      </c>
      <c r="P401" s="266"/>
      <c r="Q401" s="266"/>
      <c r="R401" s="266"/>
      <c r="S401" s="266"/>
      <c r="T401" s="266"/>
      <c r="U401" s="266"/>
      <c r="V401" s="266"/>
      <c r="W401" s="266"/>
      <c r="X401" s="266"/>
      <c r="Y401" s="266"/>
      <c r="Z401" s="266"/>
      <c r="AA401" s="266"/>
      <c r="AB401" s="893" t="s">
        <v>1939</v>
      </c>
      <c r="AC401" s="266"/>
      <c r="AD401" s="266"/>
      <c r="AE401" s="266"/>
      <c r="AF401" s="266"/>
      <c r="AG401" s="266"/>
      <c r="AH401" s="266"/>
      <c r="AI401" s="266"/>
      <c r="AJ401" s="266"/>
      <c r="AK401" s="266"/>
      <c r="AL401" s="266"/>
      <c r="AM401" s="266"/>
      <c r="AN401" s="266"/>
      <c r="AO401" s="266"/>
      <c r="AP401" s="266"/>
      <c r="AQ401" s="266"/>
      <c r="AR401" s="266"/>
      <c r="AS401" s="266"/>
      <c r="AT401" s="266"/>
      <c r="AU401" s="266"/>
      <c r="AV401" s="266"/>
      <c r="AW401" s="267"/>
      <c r="AX401" s="584"/>
      <c r="AY401" s="471"/>
      <c r="BA401" s="192">
        <f t="shared" si="154"/>
        <v>7</v>
      </c>
      <c r="BB401" s="192">
        <f t="shared" si="154"/>
        <v>3</v>
      </c>
      <c r="BC401" s="192">
        <f t="shared" si="154"/>
        <v>3</v>
      </c>
      <c r="BD401" s="192" t="str">
        <f t="shared" si="154"/>
        <v>②</v>
      </c>
      <c r="BE401" s="192"/>
      <c r="BF401" s="192"/>
      <c r="BG401" s="559" t="str">
        <f t="shared" ca="1" si="155"/>
        <v/>
      </c>
      <c r="BH401" s="560" t="str">
        <f t="shared" ca="1" si="156"/>
        <v/>
      </c>
      <c r="BI401" s="560" t="str">
        <f t="shared" ca="1" si="157"/>
        <v/>
      </c>
      <c r="BJ401" s="560" t="str">
        <f t="shared" ca="1" si="158"/>
        <v/>
      </c>
      <c r="BK401" s="560" t="str">
        <f t="shared" ca="1" si="159"/>
        <v/>
      </c>
      <c r="BL401" s="561" t="str">
        <f t="shared" ca="1" si="160"/>
        <v/>
      </c>
      <c r="BR401" s="226"/>
      <c r="BS401" s="226"/>
      <c r="BT401" s="226"/>
      <c r="BU401" s="226"/>
      <c r="BV401" s="226"/>
      <c r="BW401" s="226"/>
      <c r="BX401" s="226"/>
      <c r="BY401" s="226"/>
      <c r="BZ401" s="226"/>
      <c r="CA401" s="226"/>
      <c r="CB401" s="226"/>
      <c r="CC401" s="226"/>
      <c r="CD401" s="226"/>
      <c r="CE401" s="226"/>
      <c r="CF401" s="226"/>
      <c r="CG401" s="226"/>
      <c r="CH401" s="226"/>
      <c r="CI401" s="226"/>
      <c r="CJ401" s="226"/>
      <c r="CK401" s="226"/>
      <c r="CL401" s="226"/>
      <c r="CM401" s="226"/>
      <c r="CN401" s="226"/>
      <c r="CO401" s="226"/>
      <c r="CP401" s="226"/>
      <c r="CQ401" s="226"/>
      <c r="CR401" s="226"/>
      <c r="CV401" s="1528"/>
      <c r="CW401" s="1529"/>
      <c r="CX401" s="1560"/>
      <c r="CY401" s="1560"/>
      <c r="CZ401" s="1560"/>
      <c r="DA401" s="1560"/>
      <c r="DB401" s="1560"/>
      <c r="DC401" s="1560"/>
      <c r="DD401" s="1991"/>
      <c r="DE401" s="1992"/>
      <c r="DF401" s="1992"/>
      <c r="DG401" s="1993"/>
      <c r="DH401" s="1564"/>
      <c r="DI401" s="1564"/>
      <c r="DJ401" s="1564"/>
      <c r="DK401" s="1564"/>
      <c r="DL401" s="1564"/>
      <c r="DM401" s="1564"/>
      <c r="DN401" s="1564"/>
      <c r="DO401" s="1564"/>
      <c r="DP401" s="1564"/>
      <c r="DQ401" s="1564"/>
      <c r="DR401" s="1584"/>
    </row>
    <row r="402" spans="1:122" s="465" customFormat="1" ht="15" customHeight="1">
      <c r="A402" s="1317"/>
      <c r="B402" s="1318"/>
      <c r="C402" s="1318"/>
      <c r="D402" s="469"/>
      <c r="E402" s="469"/>
      <c r="F402" s="888"/>
      <c r="G402" s="274"/>
      <c r="H402" s="274"/>
      <c r="I402" s="274"/>
      <c r="J402" s="274"/>
      <c r="K402" s="274"/>
      <c r="L402" s="274"/>
      <c r="M402" s="889"/>
      <c r="N402" s="275"/>
      <c r="O402" s="268" t="s">
        <v>1930</v>
      </c>
      <c r="P402" s="269"/>
      <c r="Q402" s="269"/>
      <c r="R402" s="269"/>
      <c r="S402" s="269"/>
      <c r="T402" s="269"/>
      <c r="U402" s="269"/>
      <c r="V402" s="269"/>
      <c r="W402" s="269"/>
      <c r="X402" s="269"/>
      <c r="Y402" s="269"/>
      <c r="Z402" s="269"/>
      <c r="AA402" s="270"/>
      <c r="AB402" s="586" t="s">
        <v>1940</v>
      </c>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70"/>
      <c r="AX402" s="584"/>
      <c r="AY402" s="471"/>
      <c r="BA402" s="192">
        <f t="shared" si="154"/>
        <v>7</v>
      </c>
      <c r="BB402" s="192">
        <f t="shared" si="154"/>
        <v>3</v>
      </c>
      <c r="BC402" s="192">
        <f t="shared" si="154"/>
        <v>3</v>
      </c>
      <c r="BD402" s="192" t="str">
        <f t="shared" si="154"/>
        <v>②</v>
      </c>
      <c r="BE402" s="192"/>
      <c r="BF402" s="192"/>
      <c r="BG402" s="559" t="str">
        <f t="shared" ca="1" si="155"/>
        <v/>
      </c>
      <c r="BH402" s="560" t="str">
        <f t="shared" ca="1" si="156"/>
        <v/>
      </c>
      <c r="BI402" s="560" t="str">
        <f t="shared" ca="1" si="157"/>
        <v/>
      </c>
      <c r="BJ402" s="560" t="str">
        <f t="shared" ca="1" si="158"/>
        <v/>
      </c>
      <c r="BK402" s="560" t="str">
        <f t="shared" ca="1" si="159"/>
        <v/>
      </c>
      <c r="BL402" s="561" t="str">
        <f t="shared" ca="1" si="160"/>
        <v/>
      </c>
      <c r="BR402" s="226"/>
      <c r="BS402" s="226"/>
      <c r="BT402" s="226"/>
      <c r="BU402" s="226"/>
      <c r="BV402" s="226"/>
      <c r="BW402" s="226"/>
      <c r="BX402" s="226"/>
      <c r="BY402" s="226"/>
      <c r="BZ402" s="226"/>
      <c r="CA402" s="226"/>
      <c r="CB402" s="226"/>
      <c r="CC402" s="226"/>
      <c r="CD402" s="226"/>
      <c r="CE402" s="226"/>
      <c r="CF402" s="226"/>
      <c r="CG402" s="226"/>
      <c r="CH402" s="226"/>
      <c r="CI402" s="226"/>
      <c r="CJ402" s="226"/>
      <c r="CK402" s="226"/>
      <c r="CL402" s="226"/>
      <c r="CM402" s="226"/>
      <c r="CN402" s="226"/>
      <c r="CO402" s="226"/>
      <c r="CP402" s="226"/>
      <c r="CQ402" s="226"/>
      <c r="CR402" s="226"/>
      <c r="CV402" s="1528"/>
      <c r="CW402" s="1529"/>
      <c r="CX402" s="1560"/>
      <c r="CY402" s="1560"/>
      <c r="CZ402" s="1560"/>
      <c r="DA402" s="1560"/>
      <c r="DB402" s="1560"/>
      <c r="DC402" s="1560"/>
      <c r="DD402" s="1991"/>
      <c r="DE402" s="1992"/>
      <c r="DF402" s="1992"/>
      <c r="DG402" s="1993"/>
      <c r="DH402" s="1564"/>
      <c r="DI402" s="1564"/>
      <c r="DJ402" s="1564"/>
      <c r="DK402" s="1564"/>
      <c r="DL402" s="1564"/>
      <c r="DM402" s="1564"/>
      <c r="DN402" s="1564"/>
      <c r="DO402" s="1564"/>
      <c r="DP402" s="1564"/>
      <c r="DQ402" s="1564"/>
      <c r="DR402" s="1584"/>
    </row>
    <row r="403" spans="1:122" s="465" customFormat="1" ht="15" customHeight="1">
      <c r="A403" s="1317"/>
      <c r="B403" s="1318"/>
      <c r="C403" s="1318"/>
      <c r="D403" s="469"/>
      <c r="E403" s="469"/>
      <c r="F403" s="888"/>
      <c r="G403" s="274"/>
      <c r="H403" s="274"/>
      <c r="I403" s="274"/>
      <c r="J403" s="274"/>
      <c r="K403" s="274"/>
      <c r="L403" s="274"/>
      <c r="M403" s="889"/>
      <c r="N403" s="275"/>
      <c r="O403" s="268" t="s">
        <v>1931</v>
      </c>
      <c r="P403" s="269"/>
      <c r="Q403" s="269"/>
      <c r="R403" s="269"/>
      <c r="S403" s="269"/>
      <c r="T403" s="269"/>
      <c r="U403" s="269"/>
      <c r="V403" s="269"/>
      <c r="W403" s="269"/>
      <c r="X403" s="269"/>
      <c r="Y403" s="269"/>
      <c r="Z403" s="269"/>
      <c r="AA403" s="270"/>
      <c r="AB403" s="586" t="s">
        <v>1941</v>
      </c>
      <c r="AC403" s="269"/>
      <c r="AD403" s="269"/>
      <c r="AE403" s="269"/>
      <c r="AF403" s="269"/>
      <c r="AG403" s="269"/>
      <c r="AH403" s="269"/>
      <c r="AI403" s="269"/>
      <c r="AJ403" s="269"/>
      <c r="AK403" s="269"/>
      <c r="AL403" s="269"/>
      <c r="AM403" s="269"/>
      <c r="AN403" s="269"/>
      <c r="AO403" s="269"/>
      <c r="AP403" s="269"/>
      <c r="AQ403" s="269"/>
      <c r="AR403" s="269"/>
      <c r="AS403" s="269"/>
      <c r="AT403" s="269"/>
      <c r="AU403" s="269"/>
      <c r="AV403" s="269"/>
      <c r="AW403" s="270"/>
      <c r="AX403" s="584"/>
      <c r="AY403" s="471"/>
      <c r="BA403" s="192">
        <f t="shared" si="154"/>
        <v>7</v>
      </c>
      <c r="BB403" s="192">
        <f t="shared" si="154"/>
        <v>3</v>
      </c>
      <c r="BC403" s="192">
        <f t="shared" si="154"/>
        <v>3</v>
      </c>
      <c r="BD403" s="192" t="str">
        <f t="shared" si="154"/>
        <v>②</v>
      </c>
      <c r="BE403" s="192"/>
      <c r="BF403" s="192"/>
      <c r="BG403" s="559" t="str">
        <f t="shared" ca="1" si="155"/>
        <v/>
      </c>
      <c r="BH403" s="560" t="str">
        <f t="shared" ca="1" si="156"/>
        <v/>
      </c>
      <c r="BI403" s="560" t="str">
        <f t="shared" ca="1" si="157"/>
        <v/>
      </c>
      <c r="BJ403" s="560" t="str">
        <f t="shared" ca="1" si="158"/>
        <v/>
      </c>
      <c r="BK403" s="560" t="str">
        <f t="shared" ca="1" si="159"/>
        <v/>
      </c>
      <c r="BL403" s="561" t="str">
        <f t="shared" ca="1" si="160"/>
        <v/>
      </c>
      <c r="BR403" s="226"/>
      <c r="BS403" s="226"/>
      <c r="BT403" s="226"/>
      <c r="BU403" s="226"/>
      <c r="BV403" s="226"/>
      <c r="BW403" s="226"/>
      <c r="BX403" s="226"/>
      <c r="BY403" s="226"/>
      <c r="BZ403" s="226"/>
      <c r="CA403" s="226"/>
      <c r="CB403" s="226"/>
      <c r="CC403" s="226"/>
      <c r="CD403" s="226"/>
      <c r="CE403" s="226"/>
      <c r="CF403" s="226"/>
      <c r="CG403" s="226"/>
      <c r="CH403" s="226"/>
      <c r="CI403" s="226"/>
      <c r="CJ403" s="226"/>
      <c r="CK403" s="226"/>
      <c r="CL403" s="226"/>
      <c r="CM403" s="226"/>
      <c r="CN403" s="226"/>
      <c r="CP403" s="226"/>
      <c r="CQ403" s="226"/>
      <c r="CR403" s="226"/>
      <c r="CV403" s="1528"/>
      <c r="CW403" s="1529"/>
      <c r="CX403" s="1560"/>
      <c r="CY403" s="1560"/>
      <c r="CZ403" s="1560"/>
      <c r="DA403" s="1560"/>
      <c r="DB403" s="1560"/>
      <c r="DC403" s="1560"/>
      <c r="DD403" s="1991"/>
      <c r="DE403" s="1992"/>
      <c r="DF403" s="1992"/>
      <c r="DG403" s="1993"/>
      <c r="DH403" s="1564"/>
      <c r="DI403" s="1564"/>
      <c r="DJ403" s="1564"/>
      <c r="DK403" s="1564"/>
      <c r="DL403" s="1564"/>
      <c r="DM403" s="1564"/>
      <c r="DN403" s="1564"/>
      <c r="DO403" s="1564"/>
      <c r="DP403" s="1564"/>
      <c r="DQ403" s="1564"/>
      <c r="DR403" s="1584"/>
    </row>
    <row r="404" spans="1:122" s="465" customFormat="1" ht="15" customHeight="1">
      <c r="A404" s="1317"/>
      <c r="B404" s="1318"/>
      <c r="C404" s="1318"/>
      <c r="D404" s="469"/>
      <c r="E404" s="469"/>
      <c r="F404" s="888"/>
      <c r="G404" s="274"/>
      <c r="H404" s="274"/>
      <c r="I404" s="274"/>
      <c r="J404" s="274"/>
      <c r="K404" s="274"/>
      <c r="L404" s="274"/>
      <c r="M404" s="889"/>
      <c r="N404" s="275"/>
      <c r="O404" s="268" t="s">
        <v>1932</v>
      </c>
      <c r="P404" s="269"/>
      <c r="Q404" s="269"/>
      <c r="R404" s="269"/>
      <c r="S404" s="269"/>
      <c r="T404" s="269"/>
      <c r="U404" s="269"/>
      <c r="V404" s="269"/>
      <c r="W404" s="269"/>
      <c r="X404" s="269"/>
      <c r="Y404" s="269"/>
      <c r="Z404" s="269"/>
      <c r="AA404" s="270"/>
      <c r="AB404" s="586" t="s">
        <v>1942</v>
      </c>
      <c r="AC404" s="269"/>
      <c r="AD404" s="269"/>
      <c r="AE404" s="269"/>
      <c r="AF404" s="269"/>
      <c r="AG404" s="269"/>
      <c r="AH404" s="269"/>
      <c r="AI404" s="269"/>
      <c r="AJ404" s="269"/>
      <c r="AK404" s="269"/>
      <c r="AL404" s="269"/>
      <c r="AM404" s="269"/>
      <c r="AN404" s="269"/>
      <c r="AO404" s="269"/>
      <c r="AP404" s="269"/>
      <c r="AQ404" s="269"/>
      <c r="AR404" s="269"/>
      <c r="AS404" s="269"/>
      <c r="AT404" s="269"/>
      <c r="AU404" s="269"/>
      <c r="AV404" s="269"/>
      <c r="AW404" s="270"/>
      <c r="AX404" s="584"/>
      <c r="AY404" s="471"/>
      <c r="BA404" s="192">
        <f t="shared" si="154"/>
        <v>7</v>
      </c>
      <c r="BB404" s="192">
        <f t="shared" si="154"/>
        <v>3</v>
      </c>
      <c r="BC404" s="192">
        <f t="shared" si="154"/>
        <v>3</v>
      </c>
      <c r="BD404" s="192" t="str">
        <f t="shared" si="154"/>
        <v>②</v>
      </c>
      <c r="BE404" s="192"/>
      <c r="BF404" s="192"/>
      <c r="BG404" s="559" t="str">
        <f t="shared" ca="1" si="155"/>
        <v/>
      </c>
      <c r="BH404" s="560" t="str">
        <f t="shared" ca="1" si="156"/>
        <v/>
      </c>
      <c r="BI404" s="560" t="str">
        <f t="shared" ca="1" si="157"/>
        <v/>
      </c>
      <c r="BJ404" s="560" t="str">
        <f t="shared" ca="1" si="158"/>
        <v/>
      </c>
      <c r="BK404" s="560" t="str">
        <f t="shared" ca="1" si="159"/>
        <v/>
      </c>
      <c r="BL404" s="561" t="str">
        <f t="shared" ca="1" si="160"/>
        <v/>
      </c>
      <c r="BR404" s="226"/>
      <c r="BS404" s="226"/>
      <c r="BT404" s="226"/>
      <c r="BU404" s="226"/>
      <c r="BV404" s="226"/>
      <c r="BW404" s="226"/>
      <c r="BX404" s="226"/>
      <c r="BY404" s="226"/>
      <c r="BZ404" s="226"/>
      <c r="CA404" s="226"/>
      <c r="CB404" s="226"/>
      <c r="CC404" s="226"/>
      <c r="CD404" s="226"/>
      <c r="CE404" s="226"/>
      <c r="CF404" s="226"/>
      <c r="CG404" s="226"/>
      <c r="CH404" s="226"/>
      <c r="CI404" s="226"/>
      <c r="CJ404" s="226"/>
      <c r="CK404" s="226"/>
      <c r="CL404" s="226"/>
      <c r="CP404" s="226"/>
      <c r="CQ404" s="226"/>
      <c r="CR404" s="226"/>
      <c r="CV404" s="1528"/>
      <c r="CW404" s="1529"/>
      <c r="CX404" s="1560"/>
      <c r="CY404" s="1560"/>
      <c r="CZ404" s="1560"/>
      <c r="DA404" s="1560"/>
      <c r="DB404" s="1560"/>
      <c r="DC404" s="1560"/>
      <c r="DD404" s="1991"/>
      <c r="DE404" s="1992"/>
      <c r="DF404" s="1992"/>
      <c r="DG404" s="1993"/>
      <c r="DH404" s="1564"/>
      <c r="DI404" s="1564"/>
      <c r="DJ404" s="1564"/>
      <c r="DK404" s="1564"/>
      <c r="DL404" s="1564"/>
      <c r="DM404" s="1564"/>
      <c r="DN404" s="1564"/>
      <c r="DO404" s="1564"/>
      <c r="DP404" s="1564"/>
      <c r="DQ404" s="1564"/>
      <c r="DR404" s="1584"/>
    </row>
    <row r="405" spans="1:122" s="465" customFormat="1" ht="15" customHeight="1">
      <c r="A405" s="1317"/>
      <c r="B405" s="1318"/>
      <c r="C405" s="1318"/>
      <c r="D405" s="469"/>
      <c r="E405" s="469"/>
      <c r="F405" s="888"/>
      <c r="G405" s="274"/>
      <c r="H405" s="274"/>
      <c r="I405" s="274"/>
      <c r="J405" s="274"/>
      <c r="K405" s="274"/>
      <c r="L405" s="274"/>
      <c r="M405" s="889"/>
      <c r="N405" s="275"/>
      <c r="O405" s="268" t="s">
        <v>1933</v>
      </c>
      <c r="P405" s="269"/>
      <c r="Q405" s="269"/>
      <c r="R405" s="269"/>
      <c r="S405" s="269"/>
      <c r="T405" s="269"/>
      <c r="U405" s="269"/>
      <c r="V405" s="269"/>
      <c r="W405" s="269"/>
      <c r="X405" s="269"/>
      <c r="Y405" s="269"/>
      <c r="Z405" s="269"/>
      <c r="AA405" s="270"/>
      <c r="AB405" s="586" t="s">
        <v>1943</v>
      </c>
      <c r="AC405" s="269"/>
      <c r="AD405" s="269"/>
      <c r="AE405" s="269"/>
      <c r="AF405" s="269"/>
      <c r="AG405" s="269"/>
      <c r="AH405" s="269"/>
      <c r="AI405" s="269"/>
      <c r="AJ405" s="269"/>
      <c r="AK405" s="269"/>
      <c r="AL405" s="269"/>
      <c r="AM405" s="269"/>
      <c r="AN405" s="269"/>
      <c r="AO405" s="269"/>
      <c r="AP405" s="269"/>
      <c r="AQ405" s="269"/>
      <c r="AR405" s="269"/>
      <c r="AS405" s="269"/>
      <c r="AT405" s="269"/>
      <c r="AU405" s="269"/>
      <c r="AV405" s="269"/>
      <c r="AW405" s="270"/>
      <c r="AX405" s="584"/>
      <c r="AY405" s="471"/>
      <c r="BA405" s="192">
        <f t="shared" si="154"/>
        <v>7</v>
      </c>
      <c r="BB405" s="192">
        <f t="shared" si="154"/>
        <v>3</v>
      </c>
      <c r="BC405" s="192">
        <f t="shared" si="154"/>
        <v>3</v>
      </c>
      <c r="BD405" s="192" t="str">
        <f t="shared" si="154"/>
        <v>②</v>
      </c>
      <c r="BE405" s="192"/>
      <c r="BF405" s="192"/>
      <c r="BG405" s="559" t="str">
        <f t="shared" ca="1" si="155"/>
        <v/>
      </c>
      <c r="BH405" s="560" t="str">
        <f t="shared" ca="1" si="156"/>
        <v/>
      </c>
      <c r="BI405" s="560" t="str">
        <f t="shared" ca="1" si="157"/>
        <v/>
      </c>
      <c r="BJ405" s="560" t="str">
        <f t="shared" ca="1" si="158"/>
        <v/>
      </c>
      <c r="BK405" s="560" t="str">
        <f t="shared" ca="1" si="159"/>
        <v/>
      </c>
      <c r="BL405" s="561" t="str">
        <f t="shared" ca="1" si="160"/>
        <v/>
      </c>
      <c r="BQ405" s="226"/>
      <c r="BR405" s="226"/>
      <c r="BS405" s="226"/>
      <c r="BT405" s="226"/>
      <c r="BU405" s="226"/>
      <c r="BV405" s="226"/>
      <c r="BW405" s="226"/>
      <c r="BX405" s="226"/>
      <c r="BY405" s="226"/>
      <c r="BZ405" s="226"/>
      <c r="CA405" s="226"/>
      <c r="CB405" s="226"/>
      <c r="CC405" s="226"/>
      <c r="CD405" s="226"/>
      <c r="CE405" s="226"/>
      <c r="CF405" s="226"/>
      <c r="CG405" s="226"/>
      <c r="CH405" s="226"/>
      <c r="CI405" s="226"/>
      <c r="CJ405" s="226"/>
      <c r="CK405" s="226"/>
      <c r="CL405" s="226"/>
      <c r="CO405" s="244"/>
      <c r="CP405" s="226"/>
      <c r="CQ405" s="226"/>
      <c r="CR405" s="226"/>
      <c r="CV405" s="1528"/>
      <c r="CW405" s="1529"/>
      <c r="CX405" s="1560"/>
      <c r="CY405" s="1560"/>
      <c r="CZ405" s="1560"/>
      <c r="DA405" s="1560"/>
      <c r="DB405" s="1560"/>
      <c r="DC405" s="1560"/>
      <c r="DD405" s="1991"/>
      <c r="DE405" s="1992"/>
      <c r="DF405" s="1992"/>
      <c r="DG405" s="1993"/>
      <c r="DH405" s="1564"/>
      <c r="DI405" s="1564"/>
      <c r="DJ405" s="1564"/>
      <c r="DK405" s="1564"/>
      <c r="DL405" s="1564"/>
      <c r="DM405" s="1564"/>
      <c r="DN405" s="1564"/>
      <c r="DO405" s="1564"/>
      <c r="DP405" s="1564"/>
      <c r="DQ405" s="1564"/>
      <c r="DR405" s="1584"/>
    </row>
    <row r="406" spans="1:122" s="465" customFormat="1" ht="15" customHeight="1">
      <c r="A406" s="1317"/>
      <c r="B406" s="1318"/>
      <c r="C406" s="1318"/>
      <c r="D406" s="469"/>
      <c r="E406" s="469"/>
      <c r="F406" s="888"/>
      <c r="G406" s="274"/>
      <c r="H406" s="274"/>
      <c r="I406" s="274"/>
      <c r="J406" s="274"/>
      <c r="K406" s="274"/>
      <c r="L406" s="274"/>
      <c r="M406" s="889"/>
      <c r="N406" s="275"/>
      <c r="O406" s="268" t="s">
        <v>1934</v>
      </c>
      <c r="P406" s="269"/>
      <c r="Q406" s="269"/>
      <c r="R406" s="269"/>
      <c r="S406" s="269"/>
      <c r="T406" s="269"/>
      <c r="U406" s="269"/>
      <c r="V406" s="269"/>
      <c r="W406" s="269"/>
      <c r="X406" s="269"/>
      <c r="Y406" s="269"/>
      <c r="Z406" s="269"/>
      <c r="AA406" s="270"/>
      <c r="AB406" s="586" t="s">
        <v>1944</v>
      </c>
      <c r="AC406" s="269"/>
      <c r="AD406" s="269"/>
      <c r="AE406" s="269"/>
      <c r="AF406" s="269"/>
      <c r="AG406" s="269"/>
      <c r="AH406" s="269"/>
      <c r="AI406" s="269"/>
      <c r="AJ406" s="269"/>
      <c r="AK406" s="269"/>
      <c r="AL406" s="269"/>
      <c r="AM406" s="269"/>
      <c r="AN406" s="269"/>
      <c r="AO406" s="269"/>
      <c r="AP406" s="269"/>
      <c r="AQ406" s="269"/>
      <c r="AR406" s="269"/>
      <c r="AS406" s="269"/>
      <c r="AT406" s="269"/>
      <c r="AU406" s="269"/>
      <c r="AV406" s="269"/>
      <c r="AW406" s="270"/>
      <c r="AX406" s="584"/>
      <c r="AY406" s="471"/>
      <c r="BA406" s="192">
        <f t="shared" si="154"/>
        <v>7</v>
      </c>
      <c r="BB406" s="192">
        <f t="shared" si="154"/>
        <v>3</v>
      </c>
      <c r="BC406" s="192">
        <f t="shared" si="154"/>
        <v>3</v>
      </c>
      <c r="BD406" s="192" t="str">
        <f t="shared" si="154"/>
        <v>②</v>
      </c>
      <c r="BE406" s="192"/>
      <c r="BF406" s="192"/>
      <c r="BG406" s="559" t="str">
        <f t="shared" ca="1" si="155"/>
        <v/>
      </c>
      <c r="BH406" s="560" t="str">
        <f t="shared" ca="1" si="156"/>
        <v/>
      </c>
      <c r="BI406" s="560" t="str">
        <f t="shared" ca="1" si="157"/>
        <v/>
      </c>
      <c r="BJ406" s="560" t="str">
        <f t="shared" ca="1" si="158"/>
        <v/>
      </c>
      <c r="BK406" s="560" t="str">
        <f t="shared" ca="1" si="159"/>
        <v/>
      </c>
      <c r="BL406" s="561" t="str">
        <f t="shared" ca="1" si="160"/>
        <v/>
      </c>
      <c r="BP406" s="226"/>
      <c r="BQ406" s="226"/>
      <c r="BR406" s="226"/>
      <c r="BS406" s="226"/>
      <c r="BT406" s="226"/>
      <c r="BU406" s="226"/>
      <c r="BV406" s="226"/>
      <c r="BW406" s="226"/>
      <c r="BX406" s="226"/>
      <c r="BY406" s="226"/>
      <c r="BZ406" s="226"/>
      <c r="CA406" s="226"/>
      <c r="CB406" s="226"/>
      <c r="CC406" s="226"/>
      <c r="CD406" s="226"/>
      <c r="CE406" s="226"/>
      <c r="CF406" s="226"/>
      <c r="CG406" s="226"/>
      <c r="CH406" s="226"/>
      <c r="CI406" s="226"/>
      <c r="CJ406" s="226"/>
      <c r="CK406" s="226"/>
      <c r="CL406" s="226"/>
      <c r="CM406" s="244"/>
      <c r="CN406" s="244"/>
      <c r="CO406" s="226"/>
      <c r="CP406" s="226"/>
      <c r="CQ406" s="226"/>
      <c r="CR406" s="226"/>
      <c r="CV406" s="1528"/>
      <c r="CW406" s="1529"/>
      <c r="CX406" s="1560"/>
      <c r="CY406" s="1560"/>
      <c r="CZ406" s="1560"/>
      <c r="DA406" s="1560"/>
      <c r="DB406" s="1560"/>
      <c r="DC406" s="1560"/>
      <c r="DD406" s="1991"/>
      <c r="DE406" s="1992"/>
      <c r="DF406" s="1992"/>
      <c r="DG406" s="1993"/>
      <c r="DH406" s="1564"/>
      <c r="DI406" s="1564"/>
      <c r="DJ406" s="1564"/>
      <c r="DK406" s="1564"/>
      <c r="DL406" s="1564"/>
      <c r="DM406" s="1564"/>
      <c r="DN406" s="1564"/>
      <c r="DO406" s="1564"/>
      <c r="DP406" s="1564"/>
      <c r="DQ406" s="1564"/>
      <c r="DR406" s="1584"/>
    </row>
    <row r="407" spans="1:122" s="465" customFormat="1" ht="15" customHeight="1">
      <c r="A407" s="1317"/>
      <c r="B407" s="1318"/>
      <c r="C407" s="1318"/>
      <c r="D407" s="469"/>
      <c r="E407" s="469"/>
      <c r="F407" s="888"/>
      <c r="G407" s="274"/>
      <c r="H407" s="274"/>
      <c r="I407" s="274"/>
      <c r="J407" s="274"/>
      <c r="K407" s="274"/>
      <c r="L407" s="274"/>
      <c r="M407" s="889"/>
      <c r="N407" s="275"/>
      <c r="O407" s="268" t="s">
        <v>1935</v>
      </c>
      <c r="P407" s="269"/>
      <c r="Q407" s="269"/>
      <c r="R407" s="269"/>
      <c r="S407" s="269"/>
      <c r="T407" s="269"/>
      <c r="U407" s="269"/>
      <c r="V407" s="269"/>
      <c r="W407" s="269"/>
      <c r="X407" s="269"/>
      <c r="Y407" s="269"/>
      <c r="Z407" s="269"/>
      <c r="AA407" s="270"/>
      <c r="AB407" s="586" t="s">
        <v>1945</v>
      </c>
      <c r="AC407" s="269"/>
      <c r="AD407" s="269"/>
      <c r="AE407" s="269"/>
      <c r="AF407" s="269"/>
      <c r="AG407" s="269"/>
      <c r="AH407" s="269"/>
      <c r="AI407" s="269"/>
      <c r="AJ407" s="269"/>
      <c r="AK407" s="269"/>
      <c r="AL407" s="269"/>
      <c r="AM407" s="269"/>
      <c r="AN407" s="269"/>
      <c r="AO407" s="269"/>
      <c r="AP407" s="269"/>
      <c r="AQ407" s="269"/>
      <c r="AR407" s="269"/>
      <c r="AS407" s="269"/>
      <c r="AT407" s="269"/>
      <c r="AU407" s="269"/>
      <c r="AV407" s="269"/>
      <c r="AW407" s="270"/>
      <c r="AX407" s="584"/>
      <c r="AY407" s="471"/>
      <c r="BA407" s="192">
        <f t="shared" si="154"/>
        <v>7</v>
      </c>
      <c r="BB407" s="192">
        <f t="shared" si="154"/>
        <v>3</v>
      </c>
      <c r="BC407" s="192">
        <f t="shared" si="154"/>
        <v>3</v>
      </c>
      <c r="BD407" s="192" t="str">
        <f t="shared" si="154"/>
        <v>②</v>
      </c>
      <c r="BE407" s="192"/>
      <c r="BF407" s="192"/>
      <c r="BG407" s="559" t="str">
        <f t="shared" ca="1" si="155"/>
        <v/>
      </c>
      <c r="BH407" s="560" t="str">
        <f t="shared" ca="1" si="156"/>
        <v/>
      </c>
      <c r="BI407" s="560" t="str">
        <f t="shared" ca="1" si="157"/>
        <v/>
      </c>
      <c r="BJ407" s="560" t="str">
        <f t="shared" ca="1" si="158"/>
        <v/>
      </c>
      <c r="BK407" s="560" t="str">
        <f t="shared" ca="1" si="159"/>
        <v/>
      </c>
      <c r="BL407" s="561" t="str">
        <f t="shared" ca="1" si="160"/>
        <v/>
      </c>
      <c r="BP407" s="226"/>
      <c r="BQ407" s="226"/>
      <c r="BR407" s="226"/>
      <c r="BS407" s="226"/>
      <c r="BT407" s="226"/>
      <c r="BU407" s="226"/>
      <c r="BV407" s="226"/>
      <c r="BW407" s="226"/>
      <c r="BX407" s="226"/>
      <c r="BY407" s="226"/>
      <c r="BZ407" s="226"/>
      <c r="CA407" s="226"/>
      <c r="CB407" s="226"/>
      <c r="CC407" s="226"/>
      <c r="CD407" s="226"/>
      <c r="CE407" s="226"/>
      <c r="CF407" s="226"/>
      <c r="CG407" s="226"/>
      <c r="CH407" s="226"/>
      <c r="CI407" s="226"/>
      <c r="CJ407" s="226"/>
      <c r="CK407" s="226"/>
      <c r="CL407" s="226"/>
      <c r="CM407" s="226"/>
      <c r="CN407" s="226"/>
      <c r="CO407" s="226"/>
      <c r="CP407" s="226"/>
      <c r="CQ407" s="226"/>
      <c r="CR407" s="226"/>
      <c r="CS407" s="226"/>
      <c r="CT407" s="226"/>
      <c r="CU407" s="226"/>
      <c r="CV407" s="1528"/>
      <c r="CW407" s="1529"/>
      <c r="CX407" s="1560"/>
      <c r="CY407" s="1560"/>
      <c r="CZ407" s="1560"/>
      <c r="DA407" s="1560"/>
      <c r="DB407" s="1560"/>
      <c r="DC407" s="1560"/>
      <c r="DD407" s="1991"/>
      <c r="DE407" s="1992"/>
      <c r="DF407" s="1992"/>
      <c r="DG407" s="1993"/>
      <c r="DH407" s="1564"/>
      <c r="DI407" s="1564"/>
      <c r="DJ407" s="1564"/>
      <c r="DK407" s="1564"/>
      <c r="DL407" s="1564"/>
      <c r="DM407" s="1564"/>
      <c r="DN407" s="1564"/>
      <c r="DO407" s="1564"/>
      <c r="DP407" s="1564"/>
      <c r="DQ407" s="1564"/>
      <c r="DR407" s="1584"/>
    </row>
    <row r="408" spans="1:122" s="465" customFormat="1" ht="15" customHeight="1">
      <c r="A408" s="1317"/>
      <c r="B408" s="1318"/>
      <c r="C408" s="1318"/>
      <c r="D408" s="469"/>
      <c r="E408" s="469"/>
      <c r="F408" s="888"/>
      <c r="G408" s="274"/>
      <c r="H408" s="274"/>
      <c r="I408" s="274"/>
      <c r="J408" s="274"/>
      <c r="K408" s="274"/>
      <c r="L408" s="274"/>
      <c r="M408" s="889"/>
      <c r="N408" s="275"/>
      <c r="O408" s="268" t="s">
        <v>1936</v>
      </c>
      <c r="P408" s="269"/>
      <c r="Q408" s="269"/>
      <c r="R408" s="269"/>
      <c r="S408" s="269"/>
      <c r="T408" s="269"/>
      <c r="U408" s="269"/>
      <c r="V408" s="269"/>
      <c r="W408" s="269"/>
      <c r="X408" s="269"/>
      <c r="Y408" s="269"/>
      <c r="Z408" s="269"/>
      <c r="AA408" s="270"/>
      <c r="AB408" s="586" t="s">
        <v>1946</v>
      </c>
      <c r="AC408" s="269"/>
      <c r="AD408" s="269"/>
      <c r="AE408" s="269"/>
      <c r="AF408" s="269"/>
      <c r="AG408" s="269"/>
      <c r="AH408" s="269"/>
      <c r="AI408" s="269"/>
      <c r="AJ408" s="269"/>
      <c r="AK408" s="269"/>
      <c r="AL408" s="269"/>
      <c r="AM408" s="269"/>
      <c r="AN408" s="269"/>
      <c r="AO408" s="269"/>
      <c r="AP408" s="269"/>
      <c r="AQ408" s="269"/>
      <c r="AR408" s="269"/>
      <c r="AS408" s="269"/>
      <c r="AT408" s="269"/>
      <c r="AU408" s="269"/>
      <c r="AV408" s="269"/>
      <c r="AW408" s="270"/>
      <c r="AX408" s="584"/>
      <c r="AY408" s="471"/>
      <c r="BA408" s="192">
        <f t="shared" si="154"/>
        <v>7</v>
      </c>
      <c r="BB408" s="192">
        <f t="shared" si="154"/>
        <v>3</v>
      </c>
      <c r="BC408" s="192">
        <f t="shared" si="154"/>
        <v>3</v>
      </c>
      <c r="BD408" s="192" t="str">
        <f t="shared" si="154"/>
        <v>②</v>
      </c>
      <c r="BE408" s="192"/>
      <c r="BF408" s="192"/>
      <c r="BG408" s="559" t="str">
        <f t="shared" ca="1" si="155"/>
        <v/>
      </c>
      <c r="BH408" s="560" t="str">
        <f t="shared" ca="1" si="156"/>
        <v/>
      </c>
      <c r="BI408" s="560" t="str">
        <f t="shared" ca="1" si="157"/>
        <v/>
      </c>
      <c r="BJ408" s="560" t="str">
        <f t="shared" ca="1" si="158"/>
        <v/>
      </c>
      <c r="BK408" s="560" t="str">
        <f t="shared" ca="1" si="159"/>
        <v/>
      </c>
      <c r="BL408" s="561" t="str">
        <f t="shared" ca="1" si="160"/>
        <v/>
      </c>
      <c r="BP408" s="226"/>
      <c r="BQ408" s="226"/>
      <c r="BR408" s="226"/>
      <c r="BS408" s="226"/>
      <c r="BT408" s="226"/>
      <c r="BU408" s="226"/>
      <c r="BV408" s="226"/>
      <c r="BW408" s="226"/>
      <c r="BX408" s="226"/>
      <c r="BY408" s="226"/>
      <c r="BZ408" s="226"/>
      <c r="CA408" s="226"/>
      <c r="CB408" s="226"/>
      <c r="CC408" s="226"/>
      <c r="CD408" s="226"/>
      <c r="CE408" s="226"/>
      <c r="CF408" s="226"/>
      <c r="CG408" s="226"/>
      <c r="CH408" s="226"/>
      <c r="CI408" s="226"/>
      <c r="CJ408" s="226"/>
      <c r="CK408" s="226"/>
      <c r="CL408" s="226"/>
      <c r="CM408" s="226"/>
      <c r="CN408" s="226"/>
      <c r="CO408" s="226"/>
      <c r="CP408" s="226"/>
      <c r="CQ408" s="226"/>
      <c r="CR408" s="226"/>
      <c r="CS408" s="226"/>
      <c r="CT408" s="226"/>
      <c r="CU408" s="226"/>
      <c r="CV408" s="1528"/>
      <c r="CW408" s="1529"/>
      <c r="CX408" s="1560"/>
      <c r="CY408" s="1560"/>
      <c r="CZ408" s="1560"/>
      <c r="DA408" s="1560"/>
      <c r="DB408" s="1560"/>
      <c r="DC408" s="1560"/>
      <c r="DD408" s="1991"/>
      <c r="DE408" s="1992"/>
      <c r="DF408" s="1992"/>
      <c r="DG408" s="1993"/>
      <c r="DH408" s="1564"/>
      <c r="DI408" s="1564"/>
      <c r="DJ408" s="1564"/>
      <c r="DK408" s="1564"/>
      <c r="DL408" s="1564"/>
      <c r="DM408" s="1564"/>
      <c r="DN408" s="1564"/>
      <c r="DO408" s="1564"/>
      <c r="DP408" s="1564"/>
      <c r="DQ408" s="1564"/>
      <c r="DR408" s="1584"/>
    </row>
    <row r="409" spans="1:122" s="465" customFormat="1" ht="15" customHeight="1">
      <c r="A409" s="1317"/>
      <c r="B409" s="1318"/>
      <c r="C409" s="1318"/>
      <c r="D409" s="469"/>
      <c r="E409" s="469"/>
      <c r="F409" s="888"/>
      <c r="G409" s="274"/>
      <c r="H409" s="274"/>
      <c r="I409" s="274"/>
      <c r="J409" s="274"/>
      <c r="K409" s="274"/>
      <c r="L409" s="274"/>
      <c r="M409" s="889"/>
      <c r="N409" s="275"/>
      <c r="O409" s="268" t="s">
        <v>451</v>
      </c>
      <c r="P409" s="269"/>
      <c r="Q409" s="269"/>
      <c r="R409" s="269"/>
      <c r="S409" s="269"/>
      <c r="T409" s="269"/>
      <c r="U409" s="269"/>
      <c r="V409" s="269"/>
      <c r="W409" s="269"/>
      <c r="X409" s="269"/>
      <c r="Y409" s="269"/>
      <c r="Z409" s="269"/>
      <c r="AA409" s="270"/>
      <c r="AB409" s="581" t="s">
        <v>521</v>
      </c>
      <c r="AC409" s="269"/>
      <c r="AD409" s="269"/>
      <c r="AE409" s="269"/>
      <c r="AF409" s="269"/>
      <c r="AG409" s="269"/>
      <c r="AH409" s="269"/>
      <c r="AI409" s="269"/>
      <c r="AJ409" s="269"/>
      <c r="AK409" s="269"/>
      <c r="AL409" s="269"/>
      <c r="AM409" s="269"/>
      <c r="AN409" s="269"/>
      <c r="AO409" s="269"/>
      <c r="AP409" s="269"/>
      <c r="AQ409" s="269"/>
      <c r="AR409" s="269"/>
      <c r="AS409" s="269"/>
      <c r="AT409" s="269"/>
      <c r="AU409" s="269"/>
      <c r="AV409" s="269"/>
      <c r="AW409" s="270"/>
      <c r="AX409" s="584"/>
      <c r="AY409" s="471"/>
      <c r="BA409" s="192">
        <f>BA408</f>
        <v>7</v>
      </c>
      <c r="BB409" s="192">
        <f>BB408</f>
        <v>3</v>
      </c>
      <c r="BC409" s="192">
        <f>BC408</f>
        <v>3</v>
      </c>
      <c r="BD409" s="192" t="str">
        <f>BD408</f>
        <v>②</v>
      </c>
      <c r="BE409" s="192"/>
      <c r="BF409" s="192"/>
      <c r="BG409" s="559" t="str">
        <f t="shared" ca="1" si="155"/>
        <v/>
      </c>
      <c r="BH409" s="560" t="str">
        <f t="shared" ca="1" si="156"/>
        <v/>
      </c>
      <c r="BI409" s="560" t="str">
        <f t="shared" ca="1" si="157"/>
        <v/>
      </c>
      <c r="BJ409" s="560" t="str">
        <f t="shared" ca="1" si="158"/>
        <v/>
      </c>
      <c r="BK409" s="560" t="str">
        <f t="shared" ca="1" si="159"/>
        <v/>
      </c>
      <c r="BL409" s="561" t="str">
        <f t="shared" ca="1" si="160"/>
        <v/>
      </c>
      <c r="BP409" s="226"/>
      <c r="BQ409" s="226"/>
      <c r="BR409" s="226"/>
      <c r="BS409" s="226"/>
      <c r="BT409" s="226"/>
      <c r="BU409" s="226"/>
      <c r="BV409" s="226"/>
      <c r="BW409" s="226"/>
      <c r="BX409" s="226"/>
      <c r="BY409" s="226"/>
      <c r="BZ409" s="226"/>
      <c r="CA409" s="226"/>
      <c r="CB409" s="226"/>
      <c r="CC409" s="226"/>
      <c r="CD409" s="226"/>
      <c r="CE409" s="226"/>
      <c r="CF409" s="226"/>
      <c r="CG409" s="226"/>
      <c r="CH409" s="226"/>
      <c r="CI409" s="226"/>
      <c r="CJ409" s="226"/>
      <c r="CK409" s="226"/>
      <c r="CL409" s="226"/>
      <c r="CM409" s="226"/>
      <c r="CN409" s="226"/>
      <c r="CO409" s="226"/>
      <c r="CQ409" s="226"/>
      <c r="CR409" s="226"/>
      <c r="CS409" s="226"/>
      <c r="CT409" s="226"/>
      <c r="CU409" s="226"/>
      <c r="CV409" s="1528"/>
      <c r="CW409" s="1529"/>
      <c r="CX409" s="1560"/>
      <c r="CY409" s="1560"/>
      <c r="CZ409" s="1560"/>
      <c r="DA409" s="1560"/>
      <c r="DB409" s="1560"/>
      <c r="DC409" s="1560"/>
      <c r="DD409" s="1991"/>
      <c r="DE409" s="1992"/>
      <c r="DF409" s="1992"/>
      <c r="DG409" s="1993"/>
      <c r="DH409" s="1564"/>
      <c r="DI409" s="1564"/>
      <c r="DJ409" s="1564"/>
      <c r="DK409" s="1564"/>
      <c r="DL409" s="1564"/>
      <c r="DM409" s="1564"/>
      <c r="DN409" s="1564"/>
      <c r="DO409" s="1564"/>
      <c r="DP409" s="1564"/>
      <c r="DQ409" s="1564"/>
      <c r="DR409" s="1584"/>
    </row>
    <row r="410" spans="1:122" s="465" customFormat="1" ht="15" customHeight="1">
      <c r="A410" s="1317"/>
      <c r="B410" s="1318"/>
      <c r="C410" s="1318"/>
      <c r="D410" s="469"/>
      <c r="E410" s="469"/>
      <c r="F410" s="888"/>
      <c r="G410" s="274"/>
      <c r="H410" s="274"/>
      <c r="I410" s="274"/>
      <c r="J410" s="274"/>
      <c r="K410" s="274"/>
      <c r="L410" s="274"/>
      <c r="M410" s="274"/>
      <c r="N410" s="589"/>
      <c r="O410" s="261" t="s">
        <v>452</v>
      </c>
      <c r="P410" s="271"/>
      <c r="Q410" s="271"/>
      <c r="R410" s="271"/>
      <c r="S410" s="271"/>
      <c r="T410" s="271"/>
      <c r="U410" s="271"/>
      <c r="V410" s="271"/>
      <c r="W410" s="271"/>
      <c r="X410" s="271"/>
      <c r="Y410" s="271"/>
      <c r="Z410" s="271"/>
      <c r="AA410" s="272"/>
      <c r="AB410" s="481" t="s">
        <v>1938</v>
      </c>
      <c r="AC410" s="271"/>
      <c r="AD410" s="271"/>
      <c r="AE410" s="271"/>
      <c r="AF410" s="271"/>
      <c r="AG410" s="271"/>
      <c r="AH410" s="271"/>
      <c r="AI410" s="271"/>
      <c r="AJ410" s="271"/>
      <c r="AK410" s="271"/>
      <c r="AL410" s="271"/>
      <c r="AM410" s="271"/>
      <c r="AN410" s="271"/>
      <c r="AO410" s="271"/>
      <c r="AP410" s="271"/>
      <c r="AQ410" s="271"/>
      <c r="AR410" s="271"/>
      <c r="AS410" s="271"/>
      <c r="AT410" s="271"/>
      <c r="AU410" s="271"/>
      <c r="AV410" s="271"/>
      <c r="AW410" s="272"/>
      <c r="AX410" s="584"/>
      <c r="AY410" s="471"/>
      <c r="BA410" s="192">
        <f t="shared" si="154"/>
        <v>7</v>
      </c>
      <c r="BB410" s="192">
        <f t="shared" si="154"/>
        <v>3</v>
      </c>
      <c r="BC410" s="192">
        <f t="shared" si="154"/>
        <v>3</v>
      </c>
      <c r="BD410" s="192" t="str">
        <f t="shared" si="154"/>
        <v>②</v>
      </c>
      <c r="BE410" s="192"/>
      <c r="BF410" s="192"/>
      <c r="BG410" s="559" t="str">
        <f t="shared" ca="1" si="155"/>
        <v/>
      </c>
      <c r="BH410" s="560" t="str">
        <f t="shared" ca="1" si="156"/>
        <v/>
      </c>
      <c r="BI410" s="560" t="str">
        <f t="shared" ca="1" si="157"/>
        <v/>
      </c>
      <c r="BJ410" s="560" t="str">
        <f t="shared" ca="1" si="158"/>
        <v/>
      </c>
      <c r="BK410" s="560" t="str">
        <f t="shared" ca="1" si="159"/>
        <v/>
      </c>
      <c r="BL410" s="561" t="str">
        <f t="shared" ca="1" si="160"/>
        <v/>
      </c>
      <c r="BP410" s="226"/>
      <c r="BQ410" s="226"/>
      <c r="BR410" s="226"/>
      <c r="BS410" s="226"/>
      <c r="BT410" s="226"/>
      <c r="BU410" s="226"/>
      <c r="BV410" s="226"/>
      <c r="BW410" s="226"/>
      <c r="BX410" s="226"/>
      <c r="BY410" s="226"/>
      <c r="BZ410" s="226"/>
      <c r="CA410" s="226"/>
      <c r="CB410" s="226"/>
      <c r="CC410" s="226"/>
      <c r="CD410" s="226"/>
      <c r="CE410" s="226"/>
      <c r="CF410" s="226"/>
      <c r="CG410" s="226"/>
      <c r="CH410" s="226"/>
      <c r="CI410" s="226"/>
      <c r="CJ410" s="226"/>
      <c r="CK410" s="226"/>
      <c r="CL410" s="226"/>
      <c r="CM410" s="226"/>
      <c r="CN410" s="226"/>
      <c r="CO410" s="226"/>
      <c r="CQ410" s="226"/>
      <c r="CR410" s="226"/>
      <c r="CS410" s="226"/>
      <c r="CT410" s="226"/>
      <c r="CU410" s="226"/>
      <c r="CV410" s="1528"/>
      <c r="CW410" s="1529"/>
      <c r="CX410" s="1560"/>
      <c r="CY410" s="1560"/>
      <c r="CZ410" s="1560"/>
      <c r="DA410" s="1560"/>
      <c r="DB410" s="1560"/>
      <c r="DC410" s="1560"/>
      <c r="DD410" s="1991"/>
      <c r="DE410" s="1992"/>
      <c r="DF410" s="1992"/>
      <c r="DG410" s="1993"/>
      <c r="DH410" s="1564"/>
      <c r="DI410" s="1564"/>
      <c r="DJ410" s="1564"/>
      <c r="DK410" s="1564"/>
      <c r="DL410" s="1564"/>
      <c r="DM410" s="1564"/>
      <c r="DN410" s="1564"/>
      <c r="DO410" s="1564"/>
      <c r="DP410" s="1564"/>
      <c r="DQ410" s="1564"/>
      <c r="DR410" s="1584"/>
    </row>
    <row r="411" spans="1:122" s="465" customFormat="1" ht="15" customHeight="1">
      <c r="A411" s="1281"/>
      <c r="B411" s="1083"/>
      <c r="C411" s="1083"/>
      <c r="D411" s="469"/>
      <c r="E411" s="469"/>
      <c r="F411" s="1283"/>
      <c r="G411" s="1284"/>
      <c r="H411" s="1284"/>
      <c r="I411" s="1284"/>
      <c r="J411" s="1284"/>
      <c r="K411" s="1284"/>
      <c r="L411" s="1284"/>
      <c r="M411" s="1284"/>
      <c r="N411" s="1283"/>
      <c r="O411" s="1284"/>
      <c r="P411" s="1284"/>
      <c r="Q411" s="1284"/>
      <c r="R411" s="1284"/>
      <c r="S411" s="1284"/>
      <c r="T411" s="1284"/>
      <c r="U411" s="1284"/>
      <c r="V411" s="1284"/>
      <c r="W411" s="1284"/>
      <c r="X411" s="1284"/>
      <c r="Y411" s="1284"/>
      <c r="Z411" s="1284"/>
      <c r="AA411" s="1284"/>
      <c r="AB411" s="1284"/>
      <c r="AC411" s="1284"/>
      <c r="AD411" s="1284"/>
      <c r="AE411" s="1284"/>
      <c r="AF411" s="1284"/>
      <c r="AG411" s="1284"/>
      <c r="AH411" s="1284"/>
      <c r="AI411" s="1284"/>
      <c r="AJ411" s="1284"/>
      <c r="AK411" s="1284"/>
      <c r="AL411" s="1284"/>
      <c r="AM411" s="1284"/>
      <c r="AN411" s="1284"/>
      <c r="AO411" s="1284"/>
      <c r="AP411" s="1284"/>
      <c r="AQ411" s="1284"/>
      <c r="AR411" s="1284"/>
      <c r="AS411" s="1284"/>
      <c r="AT411" s="1284"/>
      <c r="AU411" s="1284"/>
      <c r="AV411" s="1284"/>
      <c r="AW411" s="1284"/>
      <c r="AX411" s="1285"/>
      <c r="AY411" s="1280"/>
      <c r="BA411" s="192">
        <f t="shared" si="154"/>
        <v>7</v>
      </c>
      <c r="BB411" s="192">
        <f t="shared" si="154"/>
        <v>3</v>
      </c>
      <c r="BC411" s="192">
        <f t="shared" si="154"/>
        <v>3</v>
      </c>
      <c r="BD411" s="192" t="str">
        <f t="shared" si="154"/>
        <v>②</v>
      </c>
      <c r="BE411" s="192"/>
      <c r="BF411" s="192"/>
      <c r="BG411" s="559" t="str">
        <f t="shared" ca="1" si="155"/>
        <v/>
      </c>
      <c r="BH411" s="560" t="str">
        <f t="shared" ca="1" si="156"/>
        <v/>
      </c>
      <c r="BI411" s="560" t="str">
        <f t="shared" ca="1" si="157"/>
        <v/>
      </c>
      <c r="BJ411" s="560" t="str">
        <f t="shared" ca="1" si="158"/>
        <v/>
      </c>
      <c r="BK411" s="560" t="str">
        <f t="shared" ca="1" si="159"/>
        <v/>
      </c>
      <c r="BL411" s="561" t="str">
        <f t="shared" ca="1" si="160"/>
        <v/>
      </c>
      <c r="BP411" s="226"/>
      <c r="BQ411" s="226"/>
      <c r="BR411" s="226"/>
      <c r="BS411" s="226"/>
      <c r="BT411" s="226"/>
      <c r="BU411" s="226"/>
      <c r="BV411" s="226"/>
      <c r="BW411" s="226"/>
      <c r="BX411" s="226"/>
      <c r="BY411" s="226"/>
      <c r="BZ411" s="226"/>
      <c r="CA411" s="226"/>
      <c r="CB411" s="226"/>
      <c r="CC411" s="226"/>
      <c r="CD411" s="226"/>
      <c r="CE411" s="226"/>
      <c r="CF411" s="226"/>
      <c r="CG411" s="226"/>
      <c r="CH411" s="226"/>
      <c r="CI411" s="226"/>
      <c r="CJ411" s="226"/>
      <c r="CK411" s="226"/>
      <c r="CL411" s="226"/>
      <c r="CM411" s="226"/>
      <c r="CN411" s="226"/>
      <c r="CO411" s="226"/>
      <c r="CP411" s="244"/>
      <c r="CQ411" s="226"/>
      <c r="CR411" s="226"/>
      <c r="CS411" s="226"/>
      <c r="CT411" s="226"/>
      <c r="CU411" s="226"/>
      <c r="CV411" s="1528"/>
      <c r="CW411" s="1529"/>
      <c r="CX411" s="1560"/>
      <c r="CY411" s="1560"/>
      <c r="CZ411" s="1560"/>
      <c r="DA411" s="1560"/>
      <c r="DB411" s="1560"/>
      <c r="DC411" s="1560"/>
      <c r="DD411" s="1991"/>
      <c r="DE411" s="1992"/>
      <c r="DF411" s="1992"/>
      <c r="DG411" s="1993"/>
      <c r="DH411" s="1564"/>
      <c r="DI411" s="1564"/>
      <c r="DJ411" s="1564"/>
      <c r="DK411" s="1564"/>
      <c r="DL411" s="1564"/>
      <c r="DM411" s="1564"/>
      <c r="DN411" s="1564"/>
      <c r="DO411" s="1564"/>
      <c r="DP411" s="1564"/>
      <c r="DQ411" s="1564"/>
      <c r="DR411" s="1584"/>
    </row>
    <row r="412" spans="1:122" ht="15" customHeight="1">
      <c r="A412" s="1758" t="str">
        <f>$BD412&amp;"."</f>
        <v>③.</v>
      </c>
      <c r="B412" s="1759"/>
      <c r="C412" s="1759"/>
      <c r="D412" s="1759"/>
      <c r="E412" s="1759"/>
      <c r="F412" s="685" t="s">
        <v>1948</v>
      </c>
      <c r="G412" s="676"/>
      <c r="H412" s="676"/>
      <c r="I412" s="676"/>
      <c r="J412" s="676"/>
      <c r="K412" s="676"/>
      <c r="L412" s="676"/>
      <c r="M412" s="685"/>
      <c r="N412" s="685"/>
      <c r="O412" s="685"/>
      <c r="P412" s="685"/>
      <c r="Q412" s="685"/>
      <c r="R412" s="685"/>
      <c r="S412" s="685"/>
      <c r="T412" s="685"/>
      <c r="U412" s="685"/>
      <c r="V412" s="685"/>
      <c r="W412" s="685"/>
      <c r="X412" s="685"/>
      <c r="Y412" s="685"/>
      <c r="Z412" s="685"/>
      <c r="AA412" s="685"/>
      <c r="AB412" s="685"/>
      <c r="AC412" s="685"/>
      <c r="AD412" s="685"/>
      <c r="AE412" s="685"/>
      <c r="AF412" s="685"/>
      <c r="AG412" s="685"/>
      <c r="AH412" s="685"/>
      <c r="AI412" s="685"/>
      <c r="AJ412" s="685"/>
      <c r="AK412" s="685"/>
      <c r="AL412" s="685"/>
      <c r="AM412" s="685"/>
      <c r="AN412" s="685"/>
      <c r="AO412" s="685"/>
      <c r="AP412" s="685"/>
      <c r="AQ412" s="685"/>
      <c r="AR412" s="685"/>
      <c r="AS412" s="685"/>
      <c r="AT412" s="685"/>
      <c r="AU412" s="685"/>
      <c r="AV412" s="685"/>
      <c r="AW412" s="685"/>
      <c r="AX412" s="685"/>
      <c r="AY412" s="854"/>
      <c r="AZ412" s="92"/>
      <c r="BA412" s="683">
        <f>BA411</f>
        <v>7</v>
      </c>
      <c r="BB412" s="683">
        <f>BB411</f>
        <v>3</v>
      </c>
      <c r="BC412" s="683">
        <f>BC411</f>
        <v>3</v>
      </c>
      <c r="BD412" s="687" t="str">
        <f>IF(ISBLANK(BD411),"①",CHAR(CODE(BD411)+1))</f>
        <v>③</v>
      </c>
      <c r="BE412" s="192"/>
      <c r="BF412" s="192"/>
      <c r="BG412" s="559" t="str">
        <f t="shared" ca="1" si="135"/>
        <v/>
      </c>
      <c r="BH412" s="560" t="str">
        <f t="shared" ca="1" si="136"/>
        <v/>
      </c>
      <c r="BI412" s="560" t="str">
        <f t="shared" ca="1" si="137"/>
        <v/>
      </c>
      <c r="BJ412" s="560" t="str">
        <f t="shared" ca="1" si="138"/>
        <v/>
      </c>
      <c r="BK412" s="560" t="str">
        <f t="shared" ca="1" si="139"/>
        <v/>
      </c>
      <c r="BL412" s="561" t="str">
        <f t="shared" ca="1" si="140"/>
        <v/>
      </c>
      <c r="CV412" s="1528" t="s">
        <v>2291</v>
      </c>
      <c r="CW412" s="1529"/>
      <c r="CX412" s="1560"/>
      <c r="CY412" s="1560"/>
      <c r="CZ412" s="1560"/>
      <c r="DA412" s="1560"/>
      <c r="DB412" s="1560"/>
      <c r="DC412" s="1560"/>
      <c r="DD412" s="2054">
        <v>44648</v>
      </c>
      <c r="DE412" s="2055"/>
      <c r="DF412" s="2055"/>
      <c r="DG412" s="2056"/>
      <c r="DH412" s="1564"/>
      <c r="DI412" s="1564"/>
      <c r="DJ412" s="1564"/>
      <c r="DK412" s="1564"/>
      <c r="DL412" s="1564"/>
      <c r="DM412" s="1564"/>
      <c r="DN412" s="1564"/>
      <c r="DO412" s="1564"/>
      <c r="DP412" s="1564"/>
      <c r="DQ412" s="1564"/>
      <c r="DR412" s="1584"/>
    </row>
    <row r="413" spans="1:122" ht="15" customHeight="1">
      <c r="A413" s="1297"/>
      <c r="B413" s="225"/>
      <c r="C413" s="225"/>
      <c r="D413" s="225"/>
      <c r="E413" s="225"/>
      <c r="F413" s="225" t="s">
        <v>1949</v>
      </c>
      <c r="G413" s="225"/>
      <c r="H413" s="225"/>
      <c r="I413" s="225"/>
      <c r="J413" s="225"/>
      <c r="K413" s="225"/>
      <c r="L413" s="225"/>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3"/>
      <c r="BA413" s="192">
        <f t="shared" ref="BA413:BD416" si="161">BA412</f>
        <v>7</v>
      </c>
      <c r="BB413" s="192">
        <f t="shared" si="161"/>
        <v>3</v>
      </c>
      <c r="BC413" s="192">
        <f t="shared" si="161"/>
        <v>3</v>
      </c>
      <c r="BD413" s="192" t="str">
        <f t="shared" si="161"/>
        <v>③</v>
      </c>
      <c r="BE413" s="192"/>
      <c r="BF413" s="192"/>
      <c r="BG413" s="559" t="str">
        <f t="shared" ca="1" si="135"/>
        <v/>
      </c>
      <c r="BH413" s="560" t="str">
        <f t="shared" ca="1" si="136"/>
        <v/>
      </c>
      <c r="BI413" s="560" t="str">
        <f t="shared" ca="1" si="137"/>
        <v/>
      </c>
      <c r="BJ413" s="560" t="str">
        <f t="shared" ca="1" si="138"/>
        <v/>
      </c>
      <c r="BK413" s="560" t="str">
        <f t="shared" ca="1" si="139"/>
        <v/>
      </c>
      <c r="BL413" s="561" t="str">
        <f t="shared" ca="1" si="140"/>
        <v/>
      </c>
      <c r="CV413" s="1528"/>
      <c r="CW413" s="1529"/>
      <c r="CX413" s="1560"/>
      <c r="CY413" s="1560"/>
      <c r="CZ413" s="1560"/>
      <c r="DA413" s="1560"/>
      <c r="DB413" s="1560"/>
      <c r="DC413" s="1560"/>
      <c r="DD413" s="1991"/>
      <c r="DE413" s="1992"/>
      <c r="DF413" s="1992"/>
      <c r="DG413" s="1993"/>
      <c r="DH413" s="1564"/>
      <c r="DI413" s="1564"/>
      <c r="DJ413" s="1564"/>
      <c r="DK413" s="1564"/>
      <c r="DL413" s="1564"/>
      <c r="DM413" s="1564"/>
      <c r="DN413" s="1564"/>
      <c r="DO413" s="1564"/>
      <c r="DP413" s="1564"/>
      <c r="DQ413" s="1564"/>
      <c r="DR413" s="1584"/>
    </row>
    <row r="414" spans="1:122" ht="15" customHeight="1">
      <c r="A414" s="1297"/>
      <c r="B414" s="225"/>
      <c r="C414" s="225"/>
      <c r="D414" s="225"/>
      <c r="E414" s="225"/>
      <c r="F414" s="845" t="s">
        <v>265</v>
      </c>
      <c r="G414" s="846"/>
      <c r="H414" s="846"/>
      <c r="I414" s="846"/>
      <c r="J414" s="846"/>
      <c r="K414" s="846"/>
      <c r="L414" s="846"/>
      <c r="M414" s="847"/>
      <c r="N414" s="1321" t="s">
        <v>964</v>
      </c>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c r="AJ414" s="266"/>
      <c r="AK414" s="266"/>
      <c r="AL414" s="266"/>
      <c r="AM414" s="266"/>
      <c r="AN414" s="266"/>
      <c r="AO414" s="266"/>
      <c r="AP414" s="266"/>
      <c r="AQ414" s="266"/>
      <c r="AR414" s="266"/>
      <c r="AS414" s="266"/>
      <c r="AT414" s="266"/>
      <c r="AU414" s="266"/>
      <c r="AV414" s="266"/>
      <c r="AW414" s="266"/>
      <c r="AX414" s="267"/>
      <c r="AY414" s="895"/>
      <c r="BA414" s="192">
        <f t="shared" si="161"/>
        <v>7</v>
      </c>
      <c r="BB414" s="192">
        <f t="shared" si="161"/>
        <v>3</v>
      </c>
      <c r="BC414" s="192">
        <f t="shared" si="161"/>
        <v>3</v>
      </c>
      <c r="BD414" s="192" t="str">
        <f t="shared" si="161"/>
        <v>③</v>
      </c>
      <c r="BE414" s="192"/>
      <c r="BF414" s="192"/>
      <c r="BG414" s="559" t="str">
        <f t="shared" ca="1" si="135"/>
        <v/>
      </c>
      <c r="BH414" s="560" t="str">
        <f t="shared" ca="1" si="136"/>
        <v/>
      </c>
      <c r="BI414" s="560" t="str">
        <f t="shared" ca="1" si="137"/>
        <v/>
      </c>
      <c r="BJ414" s="560" t="str">
        <f t="shared" ca="1" si="138"/>
        <v/>
      </c>
      <c r="BK414" s="560" t="str">
        <f t="shared" ca="1" si="139"/>
        <v/>
      </c>
      <c r="BL414" s="561" t="str">
        <f t="shared" ca="1" si="140"/>
        <v/>
      </c>
      <c r="CV414" s="1528"/>
      <c r="CW414" s="1529"/>
      <c r="CX414" s="1560"/>
      <c r="CY414" s="1560"/>
      <c r="CZ414" s="1560"/>
      <c r="DA414" s="1560"/>
      <c r="DB414" s="1560"/>
      <c r="DC414" s="1560"/>
      <c r="DD414" s="1991"/>
      <c r="DE414" s="1992"/>
      <c r="DF414" s="1992"/>
      <c r="DG414" s="1993"/>
      <c r="DH414" s="1564"/>
      <c r="DI414" s="1564"/>
      <c r="DJ414" s="1564"/>
      <c r="DK414" s="1564"/>
      <c r="DL414" s="1564"/>
      <c r="DM414" s="1564"/>
      <c r="DN414" s="1564"/>
      <c r="DO414" s="1564"/>
      <c r="DP414" s="1564"/>
      <c r="DQ414" s="1564"/>
      <c r="DR414" s="1584"/>
    </row>
    <row r="415" spans="1:122" ht="15" customHeight="1">
      <c r="A415" s="1297"/>
      <c r="B415" s="225"/>
      <c r="C415" s="225"/>
      <c r="D415" s="225"/>
      <c r="E415" s="225"/>
      <c r="F415" s="848" t="s">
        <v>553</v>
      </c>
      <c r="G415" s="849"/>
      <c r="H415" s="849"/>
      <c r="I415" s="849"/>
      <c r="J415" s="849"/>
      <c r="K415" s="849"/>
      <c r="L415" s="849"/>
      <c r="M415" s="849"/>
      <c r="N415" s="268" t="s">
        <v>1824</v>
      </c>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69"/>
      <c r="AS415" s="269"/>
      <c r="AT415" s="269"/>
      <c r="AU415" s="269"/>
      <c r="AV415" s="269"/>
      <c r="AW415" s="269"/>
      <c r="AX415" s="270"/>
      <c r="AY415" s="223"/>
      <c r="BA415" s="192">
        <f t="shared" si="161"/>
        <v>7</v>
      </c>
      <c r="BB415" s="192">
        <f t="shared" si="161"/>
        <v>3</v>
      </c>
      <c r="BC415" s="192">
        <f t="shared" si="161"/>
        <v>3</v>
      </c>
      <c r="BD415" s="192" t="str">
        <f t="shared" si="161"/>
        <v>③</v>
      </c>
      <c r="BE415" s="192"/>
      <c r="BF415" s="192"/>
      <c r="BG415" s="559" t="str">
        <f t="shared" ca="1" si="135"/>
        <v/>
      </c>
      <c r="BH415" s="560" t="str">
        <f t="shared" ca="1" si="136"/>
        <v/>
      </c>
      <c r="BI415" s="560" t="str">
        <f t="shared" ca="1" si="137"/>
        <v/>
      </c>
      <c r="BJ415" s="560" t="str">
        <f t="shared" ca="1" si="138"/>
        <v/>
      </c>
      <c r="BK415" s="560" t="str">
        <f t="shared" ca="1" si="139"/>
        <v/>
      </c>
      <c r="BL415" s="561" t="str">
        <f t="shared" ca="1" si="140"/>
        <v/>
      </c>
      <c r="CV415" s="1528"/>
      <c r="CW415" s="1529"/>
      <c r="CX415" s="1560"/>
      <c r="CY415" s="1560"/>
      <c r="CZ415" s="1560"/>
      <c r="DA415" s="1560"/>
      <c r="DB415" s="1560"/>
      <c r="DC415" s="1560"/>
      <c r="DD415" s="1991"/>
      <c r="DE415" s="1992"/>
      <c r="DF415" s="1992"/>
      <c r="DG415" s="1993"/>
      <c r="DH415" s="1564"/>
      <c r="DI415" s="1564"/>
      <c r="DJ415" s="1564"/>
      <c r="DK415" s="1564"/>
      <c r="DL415" s="1564"/>
      <c r="DM415" s="1564"/>
      <c r="DN415" s="1564"/>
      <c r="DO415" s="1564"/>
      <c r="DP415" s="1564"/>
      <c r="DQ415" s="1564"/>
      <c r="DR415" s="1584"/>
    </row>
    <row r="416" spans="1:122" ht="15" customHeight="1">
      <c r="A416" s="1297"/>
      <c r="B416" s="225"/>
      <c r="C416" s="225"/>
      <c r="D416" s="225"/>
      <c r="E416" s="225"/>
      <c r="F416" s="848" t="s">
        <v>1662</v>
      </c>
      <c r="G416" s="849"/>
      <c r="H416" s="849"/>
      <c r="I416" s="849"/>
      <c r="J416" s="849"/>
      <c r="K416" s="849"/>
      <c r="L416" s="849"/>
      <c r="M416" s="850"/>
      <c r="N416" s="275"/>
      <c r="O416" s="275"/>
      <c r="P416" s="275"/>
      <c r="Q416" s="275"/>
      <c r="R416" s="275"/>
      <c r="S416" s="275"/>
      <c r="T416" s="275"/>
      <c r="U416" s="275"/>
      <c r="V416" s="275"/>
      <c r="W416" s="275"/>
      <c r="X416" s="275"/>
      <c r="Y416" s="275"/>
      <c r="Z416" s="275"/>
      <c r="AA416" s="275"/>
      <c r="AB416" s="275"/>
      <c r="AC416" s="275"/>
      <c r="AD416" s="275"/>
      <c r="AE416" s="275"/>
      <c r="AF416" s="275"/>
      <c r="AG416" s="275"/>
      <c r="AH416" s="275"/>
      <c r="AI416" s="275"/>
      <c r="AJ416" s="275"/>
      <c r="AK416" s="275"/>
      <c r="AL416" s="275"/>
      <c r="AM416" s="275"/>
      <c r="AN416" s="275"/>
      <c r="AO416" s="275"/>
      <c r="AP416" s="275"/>
      <c r="AQ416" s="275"/>
      <c r="AR416" s="275"/>
      <c r="AS416" s="275"/>
      <c r="AT416" s="275"/>
      <c r="AU416" s="275"/>
      <c r="AV416" s="275"/>
      <c r="AW416" s="275"/>
      <c r="AX416" s="584"/>
      <c r="AY416" s="471"/>
      <c r="BA416" s="192">
        <f t="shared" si="161"/>
        <v>7</v>
      </c>
      <c r="BB416" s="192">
        <f t="shared" si="161"/>
        <v>3</v>
      </c>
      <c r="BC416" s="192">
        <f t="shared" si="161"/>
        <v>3</v>
      </c>
      <c r="BD416" s="192" t="str">
        <f t="shared" si="161"/>
        <v>③</v>
      </c>
      <c r="BE416" s="192"/>
      <c r="BF416" s="192"/>
      <c r="BG416" s="559" t="str">
        <f t="shared" ca="1" si="135"/>
        <v/>
      </c>
      <c r="BH416" s="560" t="str">
        <f t="shared" ca="1" si="136"/>
        <v/>
      </c>
      <c r="BI416" s="560" t="str">
        <f t="shared" ca="1" si="137"/>
        <v/>
      </c>
      <c r="BJ416" s="560" t="str">
        <f t="shared" ca="1" si="138"/>
        <v/>
      </c>
      <c r="BK416" s="560" t="str">
        <f t="shared" ca="1" si="139"/>
        <v/>
      </c>
      <c r="BL416" s="561" t="str">
        <f t="shared" ca="1" si="140"/>
        <v/>
      </c>
      <c r="CV416" s="1528"/>
      <c r="CW416" s="1529"/>
      <c r="CX416" s="1560"/>
      <c r="CY416" s="1560"/>
      <c r="CZ416" s="1560"/>
      <c r="DA416" s="1560"/>
      <c r="DB416" s="1560"/>
      <c r="DC416" s="1560"/>
      <c r="DD416" s="1991"/>
      <c r="DE416" s="1992"/>
      <c r="DF416" s="1992"/>
      <c r="DG416" s="1993"/>
      <c r="DH416" s="1564"/>
      <c r="DI416" s="1564"/>
      <c r="DJ416" s="1564"/>
      <c r="DK416" s="1564"/>
      <c r="DL416" s="1564"/>
      <c r="DM416" s="1564"/>
      <c r="DN416" s="1564"/>
      <c r="DO416" s="1564"/>
      <c r="DP416" s="1564"/>
      <c r="DQ416" s="1564"/>
      <c r="DR416" s="1584"/>
    </row>
    <row r="417" spans="1:122" ht="15" customHeight="1">
      <c r="A417" s="1297"/>
      <c r="B417" s="225"/>
      <c r="C417" s="225"/>
      <c r="D417" s="225"/>
      <c r="E417" s="225"/>
      <c r="F417" s="888"/>
      <c r="G417" s="274"/>
      <c r="H417" s="274"/>
      <c r="I417" s="274"/>
      <c r="J417" s="274"/>
      <c r="K417" s="274"/>
      <c r="L417" s="274"/>
      <c r="M417" s="889"/>
      <c r="N417" s="275"/>
      <c r="O417" s="1327" t="s">
        <v>1950</v>
      </c>
      <c r="P417" s="1328"/>
      <c r="Q417" s="1328"/>
      <c r="R417" s="1328"/>
      <c r="S417" s="1328"/>
      <c r="T417" s="1328"/>
      <c r="U417" s="1328"/>
      <c r="V417" s="1328"/>
      <c r="W417" s="1328"/>
      <c r="X417" s="1328"/>
      <c r="Y417" s="1328"/>
      <c r="Z417" s="1328"/>
      <c r="AA417" s="1329"/>
      <c r="AB417" s="1327" t="s">
        <v>1951</v>
      </c>
      <c r="AC417" s="1328"/>
      <c r="AD417" s="1328"/>
      <c r="AE417" s="1328"/>
      <c r="AF417" s="1328"/>
      <c r="AG417" s="1328"/>
      <c r="AH417" s="1328"/>
      <c r="AI417" s="1328"/>
      <c r="AJ417" s="1328"/>
      <c r="AK417" s="1328"/>
      <c r="AL417" s="1328"/>
      <c r="AM417" s="1328"/>
      <c r="AN417" s="1328"/>
      <c r="AO417" s="1328"/>
      <c r="AP417" s="1328"/>
      <c r="AQ417" s="1328"/>
      <c r="AR417" s="1328"/>
      <c r="AS417" s="1328"/>
      <c r="AT417" s="1328"/>
      <c r="AU417" s="1328"/>
      <c r="AV417" s="1328"/>
      <c r="AW417" s="1330"/>
      <c r="AX417" s="584"/>
      <c r="AY417" s="471"/>
      <c r="BA417" s="192">
        <f t="shared" ref="BA417:BD424" si="162">BA416</f>
        <v>7</v>
      </c>
      <c r="BB417" s="192">
        <f t="shared" si="162"/>
        <v>3</v>
      </c>
      <c r="BC417" s="192">
        <f t="shared" si="162"/>
        <v>3</v>
      </c>
      <c r="BD417" s="192" t="str">
        <f t="shared" si="162"/>
        <v>③</v>
      </c>
      <c r="BE417" s="192"/>
      <c r="BF417" s="192"/>
      <c r="BG417" s="559" t="str">
        <f t="shared" ca="1" si="135"/>
        <v/>
      </c>
      <c r="BH417" s="560" t="str">
        <f t="shared" ca="1" si="136"/>
        <v/>
      </c>
      <c r="BI417" s="560" t="str">
        <f t="shared" ca="1" si="137"/>
        <v/>
      </c>
      <c r="BJ417" s="560" t="str">
        <f t="shared" ca="1" si="138"/>
        <v/>
      </c>
      <c r="BK417" s="560" t="str">
        <f t="shared" ca="1" si="139"/>
        <v/>
      </c>
      <c r="BL417" s="561" t="str">
        <f t="shared" ca="1" si="140"/>
        <v/>
      </c>
      <c r="BR417" s="465"/>
      <c r="BS417" s="465"/>
      <c r="BT417" s="465"/>
      <c r="BU417" s="465"/>
      <c r="BV417" s="465"/>
      <c r="BW417" s="465"/>
      <c r="BX417" s="465"/>
      <c r="BY417" s="465"/>
      <c r="BZ417" s="465"/>
      <c r="CA417" s="465"/>
      <c r="CB417" s="465"/>
      <c r="CC417" s="465"/>
      <c r="CD417" s="465"/>
      <c r="CE417" s="465"/>
      <c r="CF417" s="465"/>
      <c r="CG417" s="465"/>
      <c r="CH417" s="465"/>
      <c r="CV417" s="1528"/>
      <c r="CW417" s="1529"/>
      <c r="CX417" s="1560"/>
      <c r="CY417" s="1560"/>
      <c r="CZ417" s="1560"/>
      <c r="DA417" s="1560"/>
      <c r="DB417" s="1560"/>
      <c r="DC417" s="1560"/>
      <c r="DD417" s="1991"/>
      <c r="DE417" s="1992"/>
      <c r="DF417" s="1992"/>
      <c r="DG417" s="1993"/>
      <c r="DH417" s="1564"/>
      <c r="DI417" s="1564"/>
      <c r="DJ417" s="1564"/>
      <c r="DK417" s="1564"/>
      <c r="DL417" s="1564"/>
      <c r="DM417" s="1564"/>
      <c r="DN417" s="1564"/>
      <c r="DO417" s="1564"/>
      <c r="DP417" s="1564"/>
      <c r="DQ417" s="1564"/>
      <c r="DR417" s="1584"/>
    </row>
    <row r="418" spans="1:122" ht="15" customHeight="1">
      <c r="A418" s="1297"/>
      <c r="B418" s="225"/>
      <c r="C418" s="225"/>
      <c r="D418" s="225"/>
      <c r="E418" s="225"/>
      <c r="F418" s="888"/>
      <c r="G418" s="274"/>
      <c r="H418" s="274"/>
      <c r="I418" s="274"/>
      <c r="J418" s="274"/>
      <c r="K418" s="274"/>
      <c r="L418" s="274"/>
      <c r="M418" s="889"/>
      <c r="N418" s="275"/>
      <c r="O418" s="268" t="s">
        <v>1931</v>
      </c>
      <c r="P418" s="269"/>
      <c r="Q418" s="269"/>
      <c r="R418" s="269"/>
      <c r="S418" s="269"/>
      <c r="T418" s="269"/>
      <c r="U418" s="269"/>
      <c r="V418" s="269"/>
      <c r="W418" s="269"/>
      <c r="X418" s="269"/>
      <c r="Y418" s="269"/>
      <c r="Z418" s="269"/>
      <c r="AA418" s="270"/>
      <c r="AB418" s="586" t="s">
        <v>1941</v>
      </c>
      <c r="AC418" s="269"/>
      <c r="AD418" s="269"/>
      <c r="AE418" s="269"/>
      <c r="AF418" s="269"/>
      <c r="AG418" s="269"/>
      <c r="AH418" s="269"/>
      <c r="AI418" s="269"/>
      <c r="AJ418" s="269"/>
      <c r="AK418" s="269"/>
      <c r="AL418" s="269"/>
      <c r="AM418" s="269"/>
      <c r="AN418" s="269"/>
      <c r="AO418" s="269"/>
      <c r="AP418" s="269"/>
      <c r="AQ418" s="269"/>
      <c r="AR418" s="269"/>
      <c r="AS418" s="269"/>
      <c r="AT418" s="269"/>
      <c r="AU418" s="269"/>
      <c r="AV418" s="269"/>
      <c r="AW418" s="270"/>
      <c r="AX418" s="584"/>
      <c r="AY418" s="471"/>
      <c r="BA418" s="192">
        <f t="shared" si="162"/>
        <v>7</v>
      </c>
      <c r="BB418" s="192">
        <f t="shared" si="162"/>
        <v>3</v>
      </c>
      <c r="BC418" s="192">
        <f t="shared" si="162"/>
        <v>3</v>
      </c>
      <c r="BD418" s="192" t="str">
        <f t="shared" si="162"/>
        <v>③</v>
      </c>
      <c r="BE418" s="192"/>
      <c r="BF418" s="192"/>
      <c r="BG418" s="559" t="str">
        <f t="shared" ca="1" si="135"/>
        <v/>
      </c>
      <c r="BH418" s="560" t="str">
        <f t="shared" ca="1" si="136"/>
        <v/>
      </c>
      <c r="BI418" s="560" t="str">
        <f t="shared" ca="1" si="137"/>
        <v/>
      </c>
      <c r="BJ418" s="560" t="str">
        <f t="shared" ca="1" si="138"/>
        <v/>
      </c>
      <c r="BK418" s="560" t="str">
        <f t="shared" ca="1" si="139"/>
        <v/>
      </c>
      <c r="BL418" s="561" t="str">
        <f t="shared" ca="1" si="140"/>
        <v/>
      </c>
      <c r="BR418" s="465"/>
      <c r="BS418" s="465"/>
      <c r="BT418" s="465"/>
      <c r="BU418" s="465"/>
      <c r="BV418" s="465"/>
      <c r="BW418" s="465"/>
      <c r="BX418" s="465"/>
      <c r="BY418" s="465"/>
      <c r="BZ418" s="465"/>
      <c r="CA418" s="465"/>
      <c r="CB418" s="465"/>
      <c r="CC418" s="465"/>
      <c r="CD418" s="465"/>
      <c r="CE418" s="465"/>
      <c r="CF418" s="465"/>
      <c r="CG418" s="465"/>
      <c r="CH418" s="465"/>
      <c r="CV418" s="1528"/>
      <c r="CW418" s="1529"/>
      <c r="CX418" s="1560"/>
      <c r="CY418" s="1560"/>
      <c r="CZ418" s="1560"/>
      <c r="DA418" s="1560"/>
      <c r="DB418" s="1560"/>
      <c r="DC418" s="1560"/>
      <c r="DD418" s="1991"/>
      <c r="DE418" s="1992"/>
      <c r="DF418" s="1992"/>
      <c r="DG418" s="1993"/>
      <c r="DH418" s="1564"/>
      <c r="DI418" s="1564"/>
      <c r="DJ418" s="1564"/>
      <c r="DK418" s="1564"/>
      <c r="DL418" s="1564"/>
      <c r="DM418" s="1564"/>
      <c r="DN418" s="1564"/>
      <c r="DO418" s="1564"/>
      <c r="DP418" s="1564"/>
      <c r="DQ418" s="1564"/>
      <c r="DR418" s="1584"/>
    </row>
    <row r="419" spans="1:122" ht="15" customHeight="1">
      <c r="A419" s="1297"/>
      <c r="B419" s="225"/>
      <c r="C419" s="225"/>
      <c r="D419" s="225"/>
      <c r="E419" s="225"/>
      <c r="F419" s="888"/>
      <c r="G419" s="274"/>
      <c r="H419" s="274"/>
      <c r="I419" s="274"/>
      <c r="J419" s="274"/>
      <c r="K419" s="274"/>
      <c r="L419" s="274"/>
      <c r="M419" s="889"/>
      <c r="N419" s="275"/>
      <c r="O419" s="268" t="s">
        <v>1932</v>
      </c>
      <c r="P419" s="269"/>
      <c r="Q419" s="269"/>
      <c r="R419" s="269"/>
      <c r="S419" s="269"/>
      <c r="T419" s="269"/>
      <c r="U419" s="269"/>
      <c r="V419" s="269"/>
      <c r="W419" s="269"/>
      <c r="X419" s="269"/>
      <c r="Y419" s="269"/>
      <c r="Z419" s="269"/>
      <c r="AA419" s="270"/>
      <c r="AB419" s="586" t="s">
        <v>1942</v>
      </c>
      <c r="AC419" s="269"/>
      <c r="AD419" s="269"/>
      <c r="AE419" s="269"/>
      <c r="AF419" s="269"/>
      <c r="AG419" s="269"/>
      <c r="AH419" s="269"/>
      <c r="AI419" s="269"/>
      <c r="AJ419" s="269"/>
      <c r="AK419" s="269"/>
      <c r="AL419" s="269"/>
      <c r="AM419" s="269"/>
      <c r="AN419" s="269"/>
      <c r="AO419" s="269"/>
      <c r="AP419" s="269"/>
      <c r="AQ419" s="269"/>
      <c r="AR419" s="269"/>
      <c r="AS419" s="269"/>
      <c r="AT419" s="269"/>
      <c r="AU419" s="269"/>
      <c r="AV419" s="269"/>
      <c r="AW419" s="270"/>
      <c r="AX419" s="584"/>
      <c r="AY419" s="471"/>
      <c r="BA419" s="192">
        <f t="shared" si="162"/>
        <v>7</v>
      </c>
      <c r="BB419" s="192">
        <f t="shared" si="162"/>
        <v>3</v>
      </c>
      <c r="BC419" s="192">
        <f t="shared" si="162"/>
        <v>3</v>
      </c>
      <c r="BD419" s="192" t="str">
        <f t="shared" si="162"/>
        <v>③</v>
      </c>
      <c r="BE419" s="192"/>
      <c r="BF419" s="192"/>
      <c r="BG419" s="559" t="str">
        <f t="shared" ca="1" si="135"/>
        <v/>
      </c>
      <c r="BH419" s="560" t="str">
        <f t="shared" ca="1" si="136"/>
        <v/>
      </c>
      <c r="BI419" s="560" t="str">
        <f t="shared" ca="1" si="137"/>
        <v/>
      </c>
      <c r="BJ419" s="560" t="str">
        <f t="shared" ca="1" si="138"/>
        <v/>
      </c>
      <c r="BK419" s="560" t="str">
        <f t="shared" ca="1" si="139"/>
        <v/>
      </c>
      <c r="BL419" s="561" t="str">
        <f t="shared" ca="1" si="140"/>
        <v/>
      </c>
      <c r="BQ419" s="465"/>
      <c r="BR419" s="465"/>
      <c r="BS419" s="465"/>
      <c r="BT419" s="465"/>
      <c r="BU419" s="465"/>
      <c r="BV419" s="465"/>
      <c r="BW419" s="465"/>
      <c r="BX419" s="465"/>
      <c r="BY419" s="465"/>
      <c r="BZ419" s="465"/>
      <c r="CA419" s="465"/>
      <c r="CB419" s="465"/>
      <c r="CC419" s="465"/>
      <c r="CD419" s="465"/>
      <c r="CE419" s="465"/>
      <c r="CF419" s="465"/>
      <c r="CG419" s="465"/>
      <c r="CH419" s="465"/>
      <c r="CV419" s="1528"/>
      <c r="CW419" s="1529"/>
      <c r="CX419" s="1560"/>
      <c r="CY419" s="1560"/>
      <c r="CZ419" s="1560"/>
      <c r="DA419" s="1560"/>
      <c r="DB419" s="1560"/>
      <c r="DC419" s="1560"/>
      <c r="DD419" s="1991"/>
      <c r="DE419" s="1992"/>
      <c r="DF419" s="1992"/>
      <c r="DG419" s="1993"/>
      <c r="DH419" s="1564"/>
      <c r="DI419" s="1564"/>
      <c r="DJ419" s="1564"/>
      <c r="DK419" s="1564"/>
      <c r="DL419" s="1564"/>
      <c r="DM419" s="1564"/>
      <c r="DN419" s="1564"/>
      <c r="DO419" s="1564"/>
      <c r="DP419" s="1564"/>
      <c r="DQ419" s="1564"/>
      <c r="DR419" s="1584"/>
    </row>
    <row r="420" spans="1:122" ht="15" customHeight="1">
      <c r="A420" s="1297"/>
      <c r="B420" s="225"/>
      <c r="C420" s="225"/>
      <c r="D420" s="225"/>
      <c r="E420" s="225"/>
      <c r="F420" s="888"/>
      <c r="G420" s="274"/>
      <c r="H420" s="274"/>
      <c r="I420" s="274"/>
      <c r="J420" s="274"/>
      <c r="K420" s="274"/>
      <c r="L420" s="274"/>
      <c r="M420" s="889"/>
      <c r="N420" s="275"/>
      <c r="O420" s="268" t="s">
        <v>1933</v>
      </c>
      <c r="P420" s="269"/>
      <c r="Q420" s="269"/>
      <c r="R420" s="269"/>
      <c r="S420" s="269"/>
      <c r="T420" s="269"/>
      <c r="U420" s="269"/>
      <c r="V420" s="269"/>
      <c r="W420" s="269"/>
      <c r="X420" s="269"/>
      <c r="Y420" s="269"/>
      <c r="Z420" s="269"/>
      <c r="AA420" s="270"/>
      <c r="AB420" s="586" t="s">
        <v>1943</v>
      </c>
      <c r="AC420" s="269"/>
      <c r="AD420" s="269"/>
      <c r="AE420" s="269"/>
      <c r="AF420" s="269"/>
      <c r="AG420" s="269"/>
      <c r="AH420" s="269"/>
      <c r="AI420" s="269"/>
      <c r="AJ420" s="269"/>
      <c r="AK420" s="269"/>
      <c r="AL420" s="269"/>
      <c r="AM420" s="269"/>
      <c r="AN420" s="269"/>
      <c r="AO420" s="269"/>
      <c r="AP420" s="269"/>
      <c r="AQ420" s="269"/>
      <c r="AR420" s="269"/>
      <c r="AS420" s="269"/>
      <c r="AT420" s="269"/>
      <c r="AU420" s="269"/>
      <c r="AV420" s="269"/>
      <c r="AW420" s="270"/>
      <c r="AX420" s="584"/>
      <c r="AY420" s="471"/>
      <c r="BA420" s="192">
        <f t="shared" si="162"/>
        <v>7</v>
      </c>
      <c r="BB420" s="192">
        <f t="shared" si="162"/>
        <v>3</v>
      </c>
      <c r="BC420" s="192">
        <f t="shared" si="162"/>
        <v>3</v>
      </c>
      <c r="BD420" s="192" t="str">
        <f t="shared" si="162"/>
        <v>③</v>
      </c>
      <c r="BE420" s="192"/>
      <c r="BF420" s="192"/>
      <c r="BG420" s="559" t="str">
        <f t="shared" ca="1" si="135"/>
        <v/>
      </c>
      <c r="BH420" s="560" t="str">
        <f t="shared" ca="1" si="136"/>
        <v/>
      </c>
      <c r="BI420" s="560" t="str">
        <f t="shared" ca="1" si="137"/>
        <v/>
      </c>
      <c r="BJ420" s="560" t="str">
        <f t="shared" ca="1" si="138"/>
        <v/>
      </c>
      <c r="BK420" s="560" t="str">
        <f t="shared" ca="1" si="139"/>
        <v/>
      </c>
      <c r="BL420" s="561" t="str">
        <f t="shared" ca="1" si="140"/>
        <v/>
      </c>
      <c r="BP420" s="465"/>
      <c r="BQ420" s="465"/>
      <c r="CI420" s="465"/>
      <c r="CJ420" s="465"/>
      <c r="CK420" s="465"/>
      <c r="CQ420" s="465"/>
      <c r="CR420" s="465"/>
      <c r="CV420" s="1528"/>
      <c r="CW420" s="1529"/>
      <c r="CX420" s="1560"/>
      <c r="CY420" s="1560"/>
      <c r="CZ420" s="1560"/>
      <c r="DA420" s="1560"/>
      <c r="DB420" s="1560"/>
      <c r="DC420" s="1560"/>
      <c r="DD420" s="1991"/>
      <c r="DE420" s="1992"/>
      <c r="DF420" s="1992"/>
      <c r="DG420" s="1993"/>
      <c r="DH420" s="1564"/>
      <c r="DI420" s="1564"/>
      <c r="DJ420" s="1564"/>
      <c r="DK420" s="1564"/>
      <c r="DL420" s="1564"/>
      <c r="DM420" s="1564"/>
      <c r="DN420" s="1564"/>
      <c r="DO420" s="1564"/>
      <c r="DP420" s="1564"/>
      <c r="DQ420" s="1564"/>
      <c r="DR420" s="1584"/>
    </row>
    <row r="421" spans="1:122" ht="15" customHeight="1">
      <c r="A421" s="1297"/>
      <c r="B421" s="225"/>
      <c r="C421" s="225"/>
      <c r="D421" s="225"/>
      <c r="E421" s="225"/>
      <c r="F421" s="888"/>
      <c r="G421" s="274"/>
      <c r="H421" s="274"/>
      <c r="I421" s="274"/>
      <c r="J421" s="274"/>
      <c r="K421" s="274"/>
      <c r="L421" s="274"/>
      <c r="M421" s="889"/>
      <c r="N421" s="275"/>
      <c r="O421" s="268" t="s">
        <v>1936</v>
      </c>
      <c r="P421" s="269"/>
      <c r="Q421" s="269"/>
      <c r="R421" s="269"/>
      <c r="S421" s="269"/>
      <c r="T421" s="269"/>
      <c r="U421" s="269"/>
      <c r="V421" s="269"/>
      <c r="W421" s="269"/>
      <c r="X421" s="269"/>
      <c r="Y421" s="269"/>
      <c r="Z421" s="269"/>
      <c r="AA421" s="270"/>
      <c r="AB421" s="586" t="s">
        <v>1946</v>
      </c>
      <c r="AC421" s="269"/>
      <c r="AD421" s="269"/>
      <c r="AE421" s="269"/>
      <c r="AF421" s="269"/>
      <c r="AG421" s="269"/>
      <c r="AH421" s="269"/>
      <c r="AI421" s="269"/>
      <c r="AJ421" s="269"/>
      <c r="AK421" s="269"/>
      <c r="AL421" s="269"/>
      <c r="AM421" s="269"/>
      <c r="AN421" s="269"/>
      <c r="AO421" s="269"/>
      <c r="AP421" s="269"/>
      <c r="AQ421" s="269"/>
      <c r="AR421" s="269"/>
      <c r="AS421" s="269"/>
      <c r="AT421" s="269"/>
      <c r="AU421" s="269"/>
      <c r="AV421" s="269"/>
      <c r="AW421" s="270"/>
      <c r="AX421" s="584"/>
      <c r="AY421" s="471"/>
      <c r="BA421" s="192">
        <f t="shared" si="162"/>
        <v>7</v>
      </c>
      <c r="BB421" s="192">
        <f t="shared" si="162"/>
        <v>3</v>
      </c>
      <c r="BC421" s="192">
        <f t="shared" si="162"/>
        <v>3</v>
      </c>
      <c r="BD421" s="192" t="str">
        <f t="shared" si="162"/>
        <v>③</v>
      </c>
      <c r="BE421" s="192"/>
      <c r="BF421" s="192"/>
      <c r="BG421" s="559" t="str">
        <f t="shared" ca="1" si="135"/>
        <v/>
      </c>
      <c r="BH421" s="560" t="str">
        <f t="shared" ca="1" si="136"/>
        <v/>
      </c>
      <c r="BI421" s="560" t="str">
        <f t="shared" ca="1" si="137"/>
        <v/>
      </c>
      <c r="BJ421" s="560" t="str">
        <f t="shared" ca="1" si="138"/>
        <v/>
      </c>
      <c r="BK421" s="560" t="str">
        <f t="shared" ca="1" si="139"/>
        <v/>
      </c>
      <c r="BL421" s="561" t="str">
        <f t="shared" ca="1" si="140"/>
        <v/>
      </c>
      <c r="BP421" s="465"/>
      <c r="BQ421" s="465"/>
      <c r="CI421" s="465"/>
      <c r="CJ421" s="465"/>
      <c r="CK421" s="465"/>
      <c r="CQ421" s="465"/>
      <c r="CR421" s="465"/>
      <c r="CS421" s="465"/>
      <c r="CT421" s="465"/>
      <c r="CU421" s="465"/>
      <c r="CV421" s="1528"/>
      <c r="CW421" s="1529"/>
      <c r="CX421" s="1560"/>
      <c r="CY421" s="1560"/>
      <c r="CZ421" s="1560"/>
      <c r="DA421" s="1560"/>
      <c r="DB421" s="1560"/>
      <c r="DC421" s="1560"/>
      <c r="DD421" s="1991"/>
      <c r="DE421" s="1992"/>
      <c r="DF421" s="1992"/>
      <c r="DG421" s="1993"/>
      <c r="DH421" s="1564"/>
      <c r="DI421" s="1564"/>
      <c r="DJ421" s="1564"/>
      <c r="DK421" s="1564"/>
      <c r="DL421" s="1564"/>
      <c r="DM421" s="1564"/>
      <c r="DN421" s="1564"/>
      <c r="DO421" s="1564"/>
      <c r="DP421" s="1564"/>
      <c r="DQ421" s="1564"/>
      <c r="DR421" s="1584"/>
    </row>
    <row r="422" spans="1:122" ht="15" customHeight="1">
      <c r="A422" s="1297"/>
      <c r="B422" s="225"/>
      <c r="C422" s="225"/>
      <c r="D422" s="225"/>
      <c r="E422" s="225"/>
      <c r="F422" s="888"/>
      <c r="G422" s="274"/>
      <c r="H422" s="274"/>
      <c r="I422" s="274"/>
      <c r="J422" s="274"/>
      <c r="K422" s="274"/>
      <c r="L422" s="274"/>
      <c r="M422" s="889"/>
      <c r="N422" s="275"/>
      <c r="O422" s="1417" t="s">
        <v>1956</v>
      </c>
      <c r="P422" s="269"/>
      <c r="Q422" s="269"/>
      <c r="R422" s="269"/>
      <c r="S422" s="269"/>
      <c r="T422" s="269"/>
      <c r="U422" s="269"/>
      <c r="V422" s="269"/>
      <c r="W422" s="269"/>
      <c r="X422" s="269"/>
      <c r="Y422" s="269"/>
      <c r="Z422" s="269"/>
      <c r="AA422" s="270"/>
      <c r="AB422" s="1418" t="s">
        <v>1960</v>
      </c>
      <c r="AC422" s="269"/>
      <c r="AD422" s="269"/>
      <c r="AE422" s="269"/>
      <c r="AF422" s="269"/>
      <c r="AG422" s="269"/>
      <c r="AH422" s="269"/>
      <c r="AI422" s="269"/>
      <c r="AJ422" s="269"/>
      <c r="AK422" s="269"/>
      <c r="AL422" s="269"/>
      <c r="AM422" s="269"/>
      <c r="AN422" s="269"/>
      <c r="AO422" s="269"/>
      <c r="AP422" s="269"/>
      <c r="AQ422" s="269"/>
      <c r="AR422" s="269"/>
      <c r="AS422" s="269"/>
      <c r="AT422" s="269"/>
      <c r="AU422" s="269"/>
      <c r="AV422" s="269"/>
      <c r="AW422" s="270"/>
      <c r="AX422" s="584"/>
      <c r="AY422" s="471"/>
      <c r="BA422" s="192">
        <f t="shared" ref="BA422:BD423" si="163">BA421</f>
        <v>7</v>
      </c>
      <c r="BB422" s="192">
        <f t="shared" si="163"/>
        <v>3</v>
      </c>
      <c r="BC422" s="192">
        <f t="shared" si="163"/>
        <v>3</v>
      </c>
      <c r="BD422" s="192" t="str">
        <f t="shared" si="163"/>
        <v>③</v>
      </c>
      <c r="BE422" s="192"/>
      <c r="BF422" s="192"/>
      <c r="BG422" s="559" t="str">
        <f t="shared" ref="BG422:BL422" ca="1" si="164">IF(BA422&lt;&gt;"",IF(MID(_xlfn.FORMULATEXT(BA422),SEARCH("[",_xlfn.FORMULATEXT(BA422))+1,SEARCH("]",_xlfn.FORMULATEXT(BA422))-(SEARCH("[",_xlfn.FORMULATEXT(BA422))+1))="-1","",1),"")</f>
        <v/>
      </c>
      <c r="BH422" s="560" t="str">
        <f t="shared" ca="1" si="164"/>
        <v/>
      </c>
      <c r="BI422" s="560" t="str">
        <f t="shared" ca="1" si="164"/>
        <v/>
      </c>
      <c r="BJ422" s="560" t="str">
        <f t="shared" ca="1" si="164"/>
        <v/>
      </c>
      <c r="BK422" s="560" t="str">
        <f t="shared" ca="1" si="164"/>
        <v/>
      </c>
      <c r="BL422" s="561" t="str">
        <f t="shared" ca="1" si="164"/>
        <v/>
      </c>
      <c r="BP422" s="465"/>
      <c r="BQ422" s="465"/>
      <c r="CI422" s="465"/>
      <c r="CJ422" s="465"/>
      <c r="CK422" s="465"/>
      <c r="CQ422" s="465"/>
      <c r="CR422" s="465"/>
      <c r="CS422" s="465"/>
      <c r="CT422" s="465"/>
      <c r="CU422" s="465"/>
      <c r="CV422" s="1528"/>
      <c r="CW422" s="1529"/>
      <c r="CX422" s="1560"/>
      <c r="CY422" s="1560"/>
      <c r="CZ422" s="1560"/>
      <c r="DA422" s="1560"/>
      <c r="DB422" s="1560"/>
      <c r="DC422" s="1560"/>
      <c r="DD422" s="1991"/>
      <c r="DE422" s="1992"/>
      <c r="DF422" s="1992"/>
      <c r="DG422" s="1993"/>
      <c r="DH422" s="1564"/>
      <c r="DI422" s="1564"/>
      <c r="DJ422" s="1564"/>
      <c r="DK422" s="1564"/>
      <c r="DL422" s="1564"/>
      <c r="DM422" s="1564"/>
      <c r="DN422" s="1564"/>
      <c r="DO422" s="1564"/>
      <c r="DP422" s="1564"/>
      <c r="DQ422" s="1564"/>
      <c r="DR422" s="1584"/>
    </row>
    <row r="423" spans="1:122" ht="15" customHeight="1">
      <c r="A423" s="1297"/>
      <c r="B423" s="225"/>
      <c r="C423" s="225"/>
      <c r="D423" s="225"/>
      <c r="E423" s="225"/>
      <c r="F423" s="888"/>
      <c r="G423" s="274"/>
      <c r="H423" s="274"/>
      <c r="I423" s="274"/>
      <c r="J423" s="274"/>
      <c r="K423" s="274"/>
      <c r="L423" s="274"/>
      <c r="M423" s="889"/>
      <c r="N423" s="275"/>
      <c r="O423" s="268" t="s">
        <v>1957</v>
      </c>
      <c r="P423" s="269"/>
      <c r="Q423" s="269"/>
      <c r="R423" s="269"/>
      <c r="S423" s="269"/>
      <c r="T423" s="269"/>
      <c r="U423" s="269"/>
      <c r="V423" s="269"/>
      <c r="W423" s="269"/>
      <c r="X423" s="269"/>
      <c r="Y423" s="269"/>
      <c r="Z423" s="269"/>
      <c r="AA423" s="270"/>
      <c r="AB423" s="581" t="s">
        <v>521</v>
      </c>
      <c r="AC423" s="269"/>
      <c r="AD423" s="269"/>
      <c r="AE423" s="269"/>
      <c r="AF423" s="269"/>
      <c r="AG423" s="269"/>
      <c r="AH423" s="269"/>
      <c r="AI423" s="269"/>
      <c r="AJ423" s="269"/>
      <c r="AK423" s="269"/>
      <c r="AL423" s="269"/>
      <c r="AM423" s="269"/>
      <c r="AN423" s="269"/>
      <c r="AO423" s="269"/>
      <c r="AP423" s="269"/>
      <c r="AQ423" s="269"/>
      <c r="AR423" s="269"/>
      <c r="AS423" s="269"/>
      <c r="AT423" s="269"/>
      <c r="AU423" s="269"/>
      <c r="AV423" s="269"/>
      <c r="AW423" s="270"/>
      <c r="AX423" s="584"/>
      <c r="AY423" s="471"/>
      <c r="BA423" s="192">
        <f t="shared" si="163"/>
        <v>7</v>
      </c>
      <c r="BB423" s="192">
        <f t="shared" si="163"/>
        <v>3</v>
      </c>
      <c r="BC423" s="192">
        <f t="shared" si="163"/>
        <v>3</v>
      </c>
      <c r="BD423" s="192" t="str">
        <f t="shared" si="163"/>
        <v>③</v>
      </c>
      <c r="BE423" s="192"/>
      <c r="BF423" s="192"/>
      <c r="BG423" s="559" t="str">
        <f t="shared" ca="1" si="135"/>
        <v/>
      </c>
      <c r="BH423" s="560" t="str">
        <f t="shared" ca="1" si="136"/>
        <v/>
      </c>
      <c r="BI423" s="560" t="str">
        <f t="shared" ca="1" si="137"/>
        <v/>
      </c>
      <c r="BJ423" s="560" t="str">
        <f t="shared" ca="1" si="138"/>
        <v/>
      </c>
      <c r="BK423" s="560" t="str">
        <f t="shared" ca="1" si="139"/>
        <v/>
      </c>
      <c r="BL423" s="561" t="str">
        <f t="shared" ca="1" si="140"/>
        <v/>
      </c>
      <c r="BP423" s="465"/>
      <c r="BQ423" s="465"/>
      <c r="CS423" s="465"/>
      <c r="CT423" s="465"/>
      <c r="CU423" s="465"/>
      <c r="CV423" s="1528"/>
      <c r="CW423" s="1529"/>
      <c r="CX423" s="1560"/>
      <c r="CY423" s="1560"/>
      <c r="CZ423" s="1560"/>
      <c r="DA423" s="1560"/>
      <c r="DB423" s="1560"/>
      <c r="DC423" s="1560"/>
      <c r="DD423" s="1991"/>
      <c r="DE423" s="1992"/>
      <c r="DF423" s="1992"/>
      <c r="DG423" s="1993"/>
      <c r="DH423" s="1564"/>
      <c r="DI423" s="1564"/>
      <c r="DJ423" s="1564"/>
      <c r="DK423" s="1564"/>
      <c r="DL423" s="1564"/>
      <c r="DM423" s="1564"/>
      <c r="DN423" s="1564"/>
      <c r="DO423" s="1564"/>
      <c r="DP423" s="1564"/>
      <c r="DQ423" s="1564"/>
      <c r="DR423" s="1584"/>
    </row>
    <row r="424" spans="1:122" ht="15" customHeight="1">
      <c r="A424" s="1297"/>
      <c r="B424" s="225"/>
      <c r="C424" s="225"/>
      <c r="D424" s="225"/>
      <c r="E424" s="225"/>
      <c r="F424" s="888"/>
      <c r="G424" s="274"/>
      <c r="H424" s="274"/>
      <c r="I424" s="274"/>
      <c r="J424" s="274"/>
      <c r="K424" s="274"/>
      <c r="L424" s="274"/>
      <c r="M424" s="274"/>
      <c r="N424" s="589"/>
      <c r="O424" s="261" t="s">
        <v>1958</v>
      </c>
      <c r="P424" s="271"/>
      <c r="Q424" s="271"/>
      <c r="R424" s="271"/>
      <c r="S424" s="271"/>
      <c r="T424" s="271"/>
      <c r="U424" s="271"/>
      <c r="V424" s="271"/>
      <c r="W424" s="271"/>
      <c r="X424" s="271"/>
      <c r="Y424" s="271"/>
      <c r="Z424" s="271"/>
      <c r="AA424" s="272"/>
      <c r="AB424" s="481" t="s">
        <v>1938</v>
      </c>
      <c r="AC424" s="271"/>
      <c r="AD424" s="271"/>
      <c r="AE424" s="271"/>
      <c r="AF424" s="271"/>
      <c r="AG424" s="271"/>
      <c r="AH424" s="271"/>
      <c r="AI424" s="271"/>
      <c r="AJ424" s="271"/>
      <c r="AK424" s="271"/>
      <c r="AL424" s="271"/>
      <c r="AM424" s="271"/>
      <c r="AN424" s="271"/>
      <c r="AO424" s="271"/>
      <c r="AP424" s="271"/>
      <c r="AQ424" s="271"/>
      <c r="AR424" s="271"/>
      <c r="AS424" s="271"/>
      <c r="AT424" s="271"/>
      <c r="AU424" s="271"/>
      <c r="AV424" s="271"/>
      <c r="AW424" s="272"/>
      <c r="AX424" s="584"/>
      <c r="AY424" s="471"/>
      <c r="BA424" s="192">
        <f t="shared" si="162"/>
        <v>7</v>
      </c>
      <c r="BB424" s="192">
        <f t="shared" si="162"/>
        <v>3</v>
      </c>
      <c r="BC424" s="192">
        <f t="shared" si="162"/>
        <v>3</v>
      </c>
      <c r="BD424" s="192" t="str">
        <f t="shared" si="162"/>
        <v>③</v>
      </c>
      <c r="BE424" s="192"/>
      <c r="BF424" s="192"/>
      <c r="BG424" s="559" t="str">
        <f t="shared" ca="1" si="135"/>
        <v/>
      </c>
      <c r="BH424" s="560" t="str">
        <f t="shared" ca="1" si="136"/>
        <v/>
      </c>
      <c r="BI424" s="560" t="str">
        <f t="shared" ca="1" si="137"/>
        <v/>
      </c>
      <c r="BJ424" s="560" t="str">
        <f t="shared" ca="1" si="138"/>
        <v/>
      </c>
      <c r="BK424" s="560" t="str">
        <f t="shared" ca="1" si="139"/>
        <v/>
      </c>
      <c r="BL424" s="561" t="str">
        <f t="shared" ca="1" si="140"/>
        <v/>
      </c>
      <c r="BP424" s="465"/>
      <c r="BQ424" s="465"/>
      <c r="CS424" s="465"/>
      <c r="CT424" s="465"/>
      <c r="CU424" s="465"/>
      <c r="CV424" s="1528"/>
      <c r="CW424" s="1529"/>
      <c r="CX424" s="1560"/>
      <c r="CY424" s="1560"/>
      <c r="CZ424" s="1560"/>
      <c r="DA424" s="1560"/>
      <c r="DB424" s="1560"/>
      <c r="DC424" s="1560"/>
      <c r="DD424" s="1991"/>
      <c r="DE424" s="1992"/>
      <c r="DF424" s="1992"/>
      <c r="DG424" s="1993"/>
      <c r="DH424" s="1564"/>
      <c r="DI424" s="1564"/>
      <c r="DJ424" s="1564"/>
      <c r="DK424" s="1564"/>
      <c r="DL424" s="1564"/>
      <c r="DM424" s="1564"/>
      <c r="DN424" s="1564"/>
      <c r="DO424" s="1564"/>
      <c r="DP424" s="1564"/>
      <c r="DQ424" s="1564"/>
      <c r="DR424" s="1584"/>
    </row>
    <row r="425" spans="1:122" ht="15" customHeight="1">
      <c r="A425" s="1297"/>
      <c r="B425" s="225"/>
      <c r="C425" s="225"/>
      <c r="D425" s="225"/>
      <c r="E425" s="225"/>
      <c r="F425" s="1419"/>
      <c r="G425" s="1083"/>
      <c r="H425" s="1083"/>
      <c r="I425" s="1083"/>
      <c r="J425" s="1083"/>
      <c r="K425" s="1083"/>
      <c r="L425" s="1083"/>
      <c r="M425" s="1083"/>
      <c r="N425" s="1419"/>
      <c r="O425" s="1083"/>
      <c r="P425" s="1083"/>
      <c r="Q425" s="1083"/>
      <c r="R425" s="1083"/>
      <c r="S425" s="1083"/>
      <c r="T425" s="1083"/>
      <c r="U425" s="1083"/>
      <c r="V425" s="1083"/>
      <c r="W425" s="1083"/>
      <c r="X425" s="1083"/>
      <c r="Y425" s="1083"/>
      <c r="Z425" s="1083"/>
      <c r="AA425" s="1083"/>
      <c r="AB425" s="1083"/>
      <c r="AC425" s="1083"/>
      <c r="AD425" s="1083"/>
      <c r="AE425" s="1083"/>
      <c r="AF425" s="1083"/>
      <c r="AG425" s="1083"/>
      <c r="AH425" s="1083"/>
      <c r="AI425" s="1083"/>
      <c r="AJ425" s="1083"/>
      <c r="AK425" s="1083"/>
      <c r="AL425" s="1083"/>
      <c r="AM425" s="1083"/>
      <c r="AN425" s="1083"/>
      <c r="AO425" s="1083"/>
      <c r="AP425" s="1083"/>
      <c r="AQ425" s="1083"/>
      <c r="AR425" s="1083"/>
      <c r="AS425" s="1083"/>
      <c r="AT425" s="1083"/>
      <c r="AU425" s="1083"/>
      <c r="AV425" s="1083"/>
      <c r="AW425" s="1083"/>
      <c r="AX425" s="1348"/>
      <c r="AY425" s="1280"/>
      <c r="BA425" s="192">
        <f t="shared" ref="BA425:BD427" si="165">BA424</f>
        <v>7</v>
      </c>
      <c r="BB425" s="192">
        <f t="shared" si="165"/>
        <v>3</v>
      </c>
      <c r="BC425" s="192">
        <f t="shared" si="165"/>
        <v>3</v>
      </c>
      <c r="BD425" s="192" t="str">
        <f t="shared" si="165"/>
        <v>③</v>
      </c>
      <c r="BE425" s="192"/>
      <c r="BF425" s="192"/>
      <c r="BG425" s="559" t="str">
        <f t="shared" ca="1" si="135"/>
        <v/>
      </c>
      <c r="BH425" s="560" t="str">
        <f t="shared" ca="1" si="136"/>
        <v/>
      </c>
      <c r="BI425" s="560" t="str">
        <f t="shared" ca="1" si="137"/>
        <v/>
      </c>
      <c r="BJ425" s="560" t="str">
        <f t="shared" ca="1" si="138"/>
        <v/>
      </c>
      <c r="BK425" s="560" t="str">
        <f t="shared" ca="1" si="139"/>
        <v/>
      </c>
      <c r="BL425" s="561" t="str">
        <f t="shared" ca="1" si="140"/>
        <v/>
      </c>
      <c r="BP425" s="465"/>
      <c r="BQ425" s="465"/>
      <c r="CV425" s="1528"/>
      <c r="CW425" s="1529"/>
      <c r="CX425" s="1560"/>
      <c r="CY425" s="1560"/>
      <c r="CZ425" s="1560"/>
      <c r="DA425" s="1560"/>
      <c r="DB425" s="1560"/>
      <c r="DC425" s="1560"/>
      <c r="DD425" s="1991"/>
      <c r="DE425" s="1992"/>
      <c r="DF425" s="1992"/>
      <c r="DG425" s="1993"/>
      <c r="DH425" s="1564"/>
      <c r="DI425" s="1564"/>
      <c r="DJ425" s="1564"/>
      <c r="DK425" s="1564"/>
      <c r="DL425" s="1564"/>
      <c r="DM425" s="1564"/>
      <c r="DN425" s="1564"/>
      <c r="DO425" s="1564"/>
      <c r="DP425" s="1564"/>
      <c r="DQ425" s="1564"/>
      <c r="DR425" s="1584"/>
    </row>
    <row r="426" spans="1:122" s="465" customFormat="1" ht="15" customHeight="1">
      <c r="A426" s="1317"/>
      <c r="B426" s="1318"/>
      <c r="C426" s="1318"/>
      <c r="D426" s="469"/>
      <c r="E426" s="469"/>
      <c r="F426" s="848" t="s">
        <v>333</v>
      </c>
      <c r="G426" s="849"/>
      <c r="H426" s="849"/>
      <c r="I426" s="849"/>
      <c r="J426" s="849"/>
      <c r="K426" s="849"/>
      <c r="L426" s="849"/>
      <c r="M426" s="850"/>
      <c r="N426" s="268" t="s">
        <v>1952</v>
      </c>
      <c r="O426" s="269"/>
      <c r="P426" s="269"/>
      <c r="Q426" s="269"/>
      <c r="R426" s="269"/>
      <c r="S426" s="269"/>
      <c r="T426" s="269"/>
      <c r="U426" s="269"/>
      <c r="V426" s="269"/>
      <c r="W426" s="269"/>
      <c r="X426" s="269"/>
      <c r="Y426" s="269"/>
      <c r="Z426" s="269"/>
      <c r="AA426" s="269"/>
      <c r="AB426" s="269"/>
      <c r="AC426" s="269"/>
      <c r="AD426" s="269"/>
      <c r="AE426" s="269"/>
      <c r="AF426" s="269"/>
      <c r="AG426" s="269"/>
      <c r="AH426" s="269"/>
      <c r="AI426" s="269"/>
      <c r="AJ426" s="269"/>
      <c r="AK426" s="269"/>
      <c r="AL426" s="269"/>
      <c r="AM426" s="269"/>
      <c r="AN426" s="269"/>
      <c r="AO426" s="269"/>
      <c r="AP426" s="269"/>
      <c r="AQ426" s="269"/>
      <c r="AR426" s="269"/>
      <c r="AS426" s="269"/>
      <c r="AT426" s="269"/>
      <c r="AU426" s="269"/>
      <c r="AV426" s="269"/>
      <c r="AW426" s="269"/>
      <c r="AX426" s="270"/>
      <c r="AY426" s="471"/>
      <c r="BA426" s="192">
        <f t="shared" si="165"/>
        <v>7</v>
      </c>
      <c r="BB426" s="192">
        <f t="shared" si="165"/>
        <v>3</v>
      </c>
      <c r="BC426" s="192">
        <f t="shared" si="165"/>
        <v>3</v>
      </c>
      <c r="BD426" s="192" t="str">
        <f t="shared" si="165"/>
        <v>③</v>
      </c>
      <c r="BE426" s="192"/>
      <c r="BF426" s="192"/>
      <c r="BG426" s="559" t="str">
        <f t="shared" ca="1" si="135"/>
        <v/>
      </c>
      <c r="BH426" s="560" t="str">
        <f t="shared" ca="1" si="136"/>
        <v/>
      </c>
      <c r="BI426" s="560" t="str">
        <f t="shared" ca="1" si="137"/>
        <v/>
      </c>
      <c r="BJ426" s="560" t="str">
        <f t="shared" ca="1" si="138"/>
        <v/>
      </c>
      <c r="BK426" s="560" t="str">
        <f t="shared" ca="1" si="139"/>
        <v/>
      </c>
      <c r="BL426" s="561" t="str">
        <f t="shared" ca="1" si="140"/>
        <v/>
      </c>
      <c r="BQ426" s="226"/>
      <c r="BR426" s="226"/>
      <c r="BS426" s="226"/>
      <c r="BT426" s="226"/>
      <c r="BU426" s="226"/>
      <c r="BV426" s="226"/>
      <c r="BW426" s="226"/>
      <c r="BX426" s="226"/>
      <c r="BY426" s="226"/>
      <c r="BZ426" s="226"/>
      <c r="CA426" s="226"/>
      <c r="CB426" s="226"/>
      <c r="CC426" s="226"/>
      <c r="CD426" s="226"/>
      <c r="CE426" s="226"/>
      <c r="CF426" s="226"/>
      <c r="CG426" s="226"/>
      <c r="CH426" s="226"/>
      <c r="CI426" s="226"/>
      <c r="CJ426" s="226"/>
      <c r="CK426" s="226"/>
      <c r="CL426" s="226"/>
      <c r="CM426" s="226"/>
      <c r="CN426" s="226"/>
      <c r="CO426" s="226"/>
      <c r="CP426" s="226"/>
      <c r="CQ426" s="226"/>
      <c r="CR426" s="226"/>
      <c r="CS426" s="226"/>
      <c r="CT426" s="226"/>
      <c r="CU426" s="226"/>
      <c r="CV426" s="1528"/>
      <c r="CW426" s="1529"/>
      <c r="CX426" s="1560"/>
      <c r="CY426" s="1560"/>
      <c r="CZ426" s="1560"/>
      <c r="DA426" s="1560"/>
      <c r="DB426" s="1560"/>
      <c r="DC426" s="1560"/>
      <c r="DD426" s="1991"/>
      <c r="DE426" s="1992"/>
      <c r="DF426" s="1992"/>
      <c r="DG426" s="1993"/>
      <c r="DH426" s="1564"/>
      <c r="DI426" s="1564"/>
      <c r="DJ426" s="1564"/>
      <c r="DK426" s="1564"/>
      <c r="DL426" s="1564"/>
      <c r="DM426" s="1564"/>
      <c r="DN426" s="1564"/>
      <c r="DO426" s="1564"/>
      <c r="DP426" s="1564"/>
      <c r="DQ426" s="1564"/>
      <c r="DR426" s="1584"/>
    </row>
    <row r="427" spans="1:122" s="465" customFormat="1" ht="15" customHeight="1">
      <c r="A427" s="1317"/>
      <c r="B427" s="1318"/>
      <c r="C427" s="1318"/>
      <c r="D427" s="469"/>
      <c r="E427" s="469"/>
      <c r="F427" s="888"/>
      <c r="G427" s="274"/>
      <c r="H427" s="274"/>
      <c r="I427" s="274"/>
      <c r="J427" s="274"/>
      <c r="K427" s="274"/>
      <c r="L427" s="274"/>
      <c r="M427" s="889"/>
      <c r="N427" s="268" t="s">
        <v>1953</v>
      </c>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69"/>
      <c r="AS427" s="269"/>
      <c r="AT427" s="269"/>
      <c r="AU427" s="269"/>
      <c r="AV427" s="269"/>
      <c r="AW427" s="269"/>
      <c r="AX427" s="270"/>
      <c r="AY427" s="471"/>
      <c r="BA427" s="192">
        <f t="shared" si="165"/>
        <v>7</v>
      </c>
      <c r="BB427" s="192">
        <f t="shared" si="165"/>
        <v>3</v>
      </c>
      <c r="BC427" s="192">
        <f t="shared" si="165"/>
        <v>3</v>
      </c>
      <c r="BD427" s="192" t="str">
        <f t="shared" si="165"/>
        <v>③</v>
      </c>
      <c r="BE427" s="192"/>
      <c r="BF427" s="192"/>
      <c r="BG427" s="559" t="str">
        <f t="shared" ca="1" si="135"/>
        <v/>
      </c>
      <c r="BH427" s="560" t="str">
        <f t="shared" ca="1" si="136"/>
        <v/>
      </c>
      <c r="BI427" s="560" t="str">
        <f t="shared" ca="1" si="137"/>
        <v/>
      </c>
      <c r="BJ427" s="560" t="str">
        <f t="shared" ca="1" si="138"/>
        <v/>
      </c>
      <c r="BK427" s="560" t="str">
        <f t="shared" ca="1" si="139"/>
        <v/>
      </c>
      <c r="BL427" s="561" t="str">
        <f t="shared" ca="1" si="140"/>
        <v/>
      </c>
      <c r="BP427" s="226"/>
      <c r="BR427" s="226"/>
      <c r="BS427" s="226"/>
      <c r="BT427" s="226"/>
      <c r="BU427" s="226"/>
      <c r="BV427" s="226"/>
      <c r="BW427" s="226"/>
      <c r="BX427" s="226"/>
      <c r="BY427" s="226"/>
      <c r="BZ427" s="226"/>
      <c r="CA427" s="226"/>
      <c r="CB427" s="226"/>
      <c r="CC427" s="226"/>
      <c r="CD427" s="226"/>
      <c r="CE427" s="226"/>
      <c r="CF427" s="226"/>
      <c r="CG427" s="226"/>
      <c r="CH427" s="226"/>
      <c r="CI427" s="226"/>
      <c r="CJ427" s="226"/>
      <c r="CK427" s="226"/>
      <c r="CL427" s="226"/>
      <c r="CM427" s="226"/>
      <c r="CN427" s="226"/>
      <c r="CO427" s="226"/>
      <c r="CP427" s="226"/>
      <c r="CQ427" s="226"/>
      <c r="CR427" s="226"/>
      <c r="CS427" s="226"/>
      <c r="CT427" s="226"/>
      <c r="CU427" s="226"/>
      <c r="CV427" s="1528"/>
      <c r="CW427" s="1529"/>
      <c r="CX427" s="1560"/>
      <c r="CY427" s="1560"/>
      <c r="CZ427" s="1560"/>
      <c r="DA427" s="1560"/>
      <c r="DB427" s="1560"/>
      <c r="DC427" s="1560"/>
      <c r="DD427" s="1991"/>
      <c r="DE427" s="1992"/>
      <c r="DF427" s="1992"/>
      <c r="DG427" s="1993"/>
      <c r="DH427" s="1564"/>
      <c r="DI427" s="1564"/>
      <c r="DJ427" s="1564"/>
      <c r="DK427" s="1564"/>
      <c r="DL427" s="1564"/>
      <c r="DM427" s="1564"/>
      <c r="DN427" s="1564"/>
      <c r="DO427" s="1564"/>
      <c r="DP427" s="1564"/>
      <c r="DQ427" s="1564"/>
      <c r="DR427" s="1584"/>
    </row>
    <row r="428" spans="1:122" s="465" customFormat="1" ht="15" customHeight="1">
      <c r="A428" s="1317"/>
      <c r="B428" s="1318"/>
      <c r="C428" s="1318"/>
      <c r="D428" s="469"/>
      <c r="E428" s="469"/>
      <c r="F428" s="888"/>
      <c r="G428" s="274"/>
      <c r="H428" s="274"/>
      <c r="I428" s="274"/>
      <c r="J428" s="274"/>
      <c r="K428" s="274"/>
      <c r="L428" s="274"/>
      <c r="M428" s="889"/>
      <c r="N428" s="268" t="s">
        <v>1959</v>
      </c>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c r="AR428" s="269"/>
      <c r="AS428" s="269"/>
      <c r="AT428" s="269"/>
      <c r="AU428" s="269"/>
      <c r="AV428" s="269"/>
      <c r="AW428" s="269"/>
      <c r="AX428" s="270"/>
      <c r="AY428" s="471"/>
      <c r="BA428" s="192">
        <f t="shared" ref="BA428:BD429" si="166">BA427</f>
        <v>7</v>
      </c>
      <c r="BB428" s="192">
        <f t="shared" si="166"/>
        <v>3</v>
      </c>
      <c r="BC428" s="192">
        <f t="shared" si="166"/>
        <v>3</v>
      </c>
      <c r="BD428" s="192" t="str">
        <f t="shared" si="166"/>
        <v>③</v>
      </c>
      <c r="BE428" s="192"/>
      <c r="BF428" s="192"/>
      <c r="BG428" s="559" t="str">
        <f t="shared" ref="BG428:BL428" ca="1" si="167">IF(BA428&lt;&gt;"",IF(MID(_xlfn.FORMULATEXT(BA428),SEARCH("[",_xlfn.FORMULATEXT(BA428))+1,SEARCH("]",_xlfn.FORMULATEXT(BA428))-(SEARCH("[",_xlfn.FORMULATEXT(BA428))+1))="-1","",1),"")</f>
        <v/>
      </c>
      <c r="BH428" s="560" t="str">
        <f t="shared" ca="1" si="167"/>
        <v/>
      </c>
      <c r="BI428" s="560" t="str">
        <f t="shared" ca="1" si="167"/>
        <v/>
      </c>
      <c r="BJ428" s="560" t="str">
        <f t="shared" ca="1" si="167"/>
        <v/>
      </c>
      <c r="BK428" s="560" t="str">
        <f t="shared" ca="1" si="167"/>
        <v/>
      </c>
      <c r="BL428" s="561" t="str">
        <f t="shared" ca="1" si="167"/>
        <v/>
      </c>
      <c r="BQ428" s="226"/>
      <c r="CI428" s="226"/>
      <c r="CJ428" s="226"/>
      <c r="CK428" s="226"/>
      <c r="CL428" s="226"/>
      <c r="CM428" s="226"/>
      <c r="CN428" s="226"/>
      <c r="CO428" s="226"/>
      <c r="CP428" s="226"/>
      <c r="CQ428" s="226"/>
      <c r="CR428" s="226"/>
      <c r="CS428" s="226"/>
      <c r="CT428" s="226"/>
      <c r="CU428" s="226"/>
      <c r="CV428" s="1528"/>
      <c r="CW428" s="1529"/>
      <c r="CX428" s="1560"/>
      <c r="CY428" s="1560"/>
      <c r="CZ428" s="1560"/>
      <c r="DA428" s="1560"/>
      <c r="DB428" s="1560"/>
      <c r="DC428" s="1560"/>
      <c r="DD428" s="1991"/>
      <c r="DE428" s="1992"/>
      <c r="DF428" s="1992"/>
      <c r="DG428" s="1993"/>
      <c r="DH428" s="1564"/>
      <c r="DI428" s="1564"/>
      <c r="DJ428" s="1564"/>
      <c r="DK428" s="1564"/>
      <c r="DL428" s="1564"/>
      <c r="DM428" s="1564"/>
      <c r="DN428" s="1564"/>
      <c r="DO428" s="1564"/>
      <c r="DP428" s="1564"/>
      <c r="DQ428" s="1564"/>
      <c r="DR428" s="1584"/>
    </row>
    <row r="429" spans="1:122" s="465" customFormat="1" ht="15" customHeight="1">
      <c r="A429" s="1317"/>
      <c r="B429" s="1318"/>
      <c r="C429" s="1318"/>
      <c r="D429" s="469"/>
      <c r="E429" s="469"/>
      <c r="F429" s="897"/>
      <c r="G429" s="898"/>
      <c r="H429" s="898"/>
      <c r="I429" s="898"/>
      <c r="J429" s="898"/>
      <c r="K429" s="898"/>
      <c r="L429" s="898"/>
      <c r="M429" s="899"/>
      <c r="N429" s="1420" t="s">
        <v>1954</v>
      </c>
      <c r="O429" s="271"/>
      <c r="P429" s="271"/>
      <c r="Q429" s="271"/>
      <c r="R429" s="271"/>
      <c r="S429" s="271"/>
      <c r="T429" s="271"/>
      <c r="U429" s="271"/>
      <c r="V429" s="271"/>
      <c r="W429" s="271"/>
      <c r="X429" s="271"/>
      <c r="Y429" s="271"/>
      <c r="Z429" s="271"/>
      <c r="AA429" s="271"/>
      <c r="AB429" s="271"/>
      <c r="AC429" s="271"/>
      <c r="AD429" s="271"/>
      <c r="AE429" s="271"/>
      <c r="AF429" s="271"/>
      <c r="AG429" s="271"/>
      <c r="AH429" s="271"/>
      <c r="AI429" s="271"/>
      <c r="AJ429" s="271"/>
      <c r="AK429" s="271"/>
      <c r="AL429" s="271"/>
      <c r="AM429" s="271"/>
      <c r="AN429" s="271"/>
      <c r="AO429" s="271"/>
      <c r="AP429" s="271"/>
      <c r="AQ429" s="271"/>
      <c r="AR429" s="271"/>
      <c r="AS429" s="271"/>
      <c r="AT429" s="271"/>
      <c r="AU429" s="271"/>
      <c r="AV429" s="271"/>
      <c r="AW429" s="271"/>
      <c r="AX429" s="272"/>
      <c r="AY429" s="471"/>
      <c r="BA429" s="192">
        <f t="shared" si="166"/>
        <v>7</v>
      </c>
      <c r="BB429" s="192">
        <f t="shared" si="166"/>
        <v>3</v>
      </c>
      <c r="BC429" s="192">
        <f t="shared" si="166"/>
        <v>3</v>
      </c>
      <c r="BD429" s="192" t="str">
        <f t="shared" si="166"/>
        <v>③</v>
      </c>
      <c r="BE429" s="192"/>
      <c r="BF429" s="192"/>
      <c r="BG429" s="559" t="str">
        <f t="shared" ca="1" si="135"/>
        <v/>
      </c>
      <c r="BH429" s="560" t="str">
        <f t="shared" ca="1" si="136"/>
        <v/>
      </c>
      <c r="BI429" s="560" t="str">
        <f t="shared" ca="1" si="137"/>
        <v/>
      </c>
      <c r="BJ429" s="560" t="str">
        <f t="shared" ca="1" si="138"/>
        <v/>
      </c>
      <c r="BK429" s="560" t="str">
        <f t="shared" ca="1" si="139"/>
        <v/>
      </c>
      <c r="BL429" s="561" t="str">
        <f t="shared" ca="1" si="140"/>
        <v/>
      </c>
      <c r="BP429" s="226"/>
      <c r="BQ429" s="226"/>
      <c r="BR429" s="226"/>
      <c r="BS429" s="226"/>
      <c r="BT429" s="226"/>
      <c r="BU429" s="226"/>
      <c r="BV429" s="226"/>
      <c r="BW429" s="226"/>
      <c r="BX429" s="226"/>
      <c r="BY429" s="226"/>
      <c r="BZ429" s="226"/>
      <c r="CA429" s="226"/>
      <c r="CB429" s="226"/>
      <c r="CC429" s="226"/>
      <c r="CD429" s="226"/>
      <c r="CE429" s="226"/>
      <c r="CF429" s="226"/>
      <c r="CG429" s="226"/>
      <c r="CH429" s="226"/>
      <c r="CI429" s="226"/>
      <c r="CJ429" s="226"/>
      <c r="CK429" s="226"/>
      <c r="CL429" s="226"/>
      <c r="CM429" s="226"/>
      <c r="CN429" s="226"/>
      <c r="CO429" s="226"/>
      <c r="CP429" s="226"/>
      <c r="CQ429" s="226"/>
      <c r="CR429" s="226"/>
      <c r="CS429" s="226"/>
      <c r="CT429" s="226"/>
      <c r="CU429" s="226"/>
      <c r="CV429" s="1528"/>
      <c r="CW429" s="1529"/>
      <c r="CX429" s="1560"/>
      <c r="CY429" s="1560"/>
      <c r="CZ429" s="1560"/>
      <c r="DA429" s="1560"/>
      <c r="DB429" s="1560"/>
      <c r="DC429" s="1560"/>
      <c r="DD429" s="1991"/>
      <c r="DE429" s="1992"/>
      <c r="DF429" s="1992"/>
      <c r="DG429" s="1993"/>
      <c r="DH429" s="1564"/>
      <c r="DI429" s="1564"/>
      <c r="DJ429" s="1564"/>
      <c r="DK429" s="1564"/>
      <c r="DL429" s="1564"/>
      <c r="DM429" s="1564"/>
      <c r="DN429" s="1564"/>
      <c r="DO429" s="1564"/>
      <c r="DP429" s="1564"/>
      <c r="DQ429" s="1564"/>
      <c r="DR429" s="1584"/>
    </row>
    <row r="430" spans="1:122" s="465" customFormat="1" ht="15" customHeight="1">
      <c r="A430" s="1760" t="str">
        <f>$BA430&amp;"."&amp;$BB430&amp;"."&amp;$BC430&amp;"."</f>
        <v>7.3.4.</v>
      </c>
      <c r="B430" s="1761"/>
      <c r="C430" s="1761"/>
      <c r="D430" s="1761"/>
      <c r="E430" s="685" t="s">
        <v>1819</v>
      </c>
      <c r="F430" s="685"/>
      <c r="G430" s="676"/>
      <c r="H430" s="676"/>
      <c r="I430" s="676"/>
      <c r="J430" s="676"/>
      <c r="K430" s="676"/>
      <c r="L430" s="676"/>
      <c r="M430" s="685"/>
      <c r="N430" s="685"/>
      <c r="O430" s="685"/>
      <c r="P430" s="685"/>
      <c r="Q430" s="685"/>
      <c r="R430" s="685"/>
      <c r="S430" s="685"/>
      <c r="T430" s="685"/>
      <c r="U430" s="685"/>
      <c r="V430" s="685"/>
      <c r="W430" s="685"/>
      <c r="X430" s="685"/>
      <c r="Y430" s="685"/>
      <c r="Z430" s="685"/>
      <c r="AA430" s="685"/>
      <c r="AB430" s="685"/>
      <c r="AC430" s="685"/>
      <c r="AD430" s="685"/>
      <c r="AE430" s="685"/>
      <c r="AF430" s="685"/>
      <c r="AG430" s="685"/>
      <c r="AH430" s="685"/>
      <c r="AI430" s="685"/>
      <c r="AJ430" s="685"/>
      <c r="AK430" s="685"/>
      <c r="AL430" s="685"/>
      <c r="AM430" s="685"/>
      <c r="AN430" s="685"/>
      <c r="AO430" s="685"/>
      <c r="AP430" s="685"/>
      <c r="AQ430" s="685"/>
      <c r="AR430" s="685"/>
      <c r="AS430" s="685"/>
      <c r="AT430" s="685"/>
      <c r="AU430" s="685"/>
      <c r="AV430" s="685"/>
      <c r="AW430" s="685"/>
      <c r="AX430" s="685"/>
      <c r="AY430" s="854"/>
      <c r="AZ430" s="92"/>
      <c r="BA430" s="683">
        <f>BA429</f>
        <v>7</v>
      </c>
      <c r="BB430" s="683">
        <f>BB429</f>
        <v>3</v>
      </c>
      <c r="BC430" s="678">
        <f>BC429+1</f>
        <v>4</v>
      </c>
      <c r="BD430" s="192"/>
      <c r="BE430" s="192"/>
      <c r="BF430" s="192"/>
      <c r="BG430" s="559" t="str">
        <f t="shared" ca="1" si="135"/>
        <v/>
      </c>
      <c r="BH430" s="560" t="str">
        <f t="shared" ca="1" si="136"/>
        <v/>
      </c>
      <c r="BI430" s="560" t="str">
        <f t="shared" ca="1" si="137"/>
        <v/>
      </c>
      <c r="BJ430" s="560" t="str">
        <f t="shared" ca="1" si="138"/>
        <v/>
      </c>
      <c r="BK430" s="560" t="str">
        <f t="shared" ca="1" si="139"/>
        <v/>
      </c>
      <c r="BL430" s="561" t="str">
        <f t="shared" ca="1" si="140"/>
        <v/>
      </c>
      <c r="BP430" s="226"/>
      <c r="BQ430" s="226"/>
      <c r="BR430" s="226"/>
      <c r="BS430" s="226"/>
      <c r="BT430" s="226"/>
      <c r="BU430" s="226"/>
      <c r="BV430" s="226"/>
      <c r="BW430" s="226"/>
      <c r="BX430" s="226"/>
      <c r="BY430" s="226"/>
      <c r="BZ430" s="226"/>
      <c r="CA430" s="226"/>
      <c r="CB430" s="226"/>
      <c r="CC430" s="226"/>
      <c r="CD430" s="226"/>
      <c r="CE430" s="226"/>
      <c r="CF430" s="226"/>
      <c r="CG430" s="226"/>
      <c r="CH430" s="226"/>
      <c r="CI430" s="226"/>
      <c r="CJ430" s="226"/>
      <c r="CK430" s="226"/>
      <c r="CL430" s="226"/>
      <c r="CM430" s="226"/>
      <c r="CN430" s="226"/>
      <c r="CO430" s="226"/>
      <c r="CP430" s="226"/>
      <c r="CQ430" s="226"/>
      <c r="CR430" s="226"/>
      <c r="CS430" s="226"/>
      <c r="CT430" s="226"/>
      <c r="CU430" s="226"/>
      <c r="CV430" s="1528" t="s">
        <v>2291</v>
      </c>
      <c r="CW430" s="1529"/>
      <c r="CX430" s="1560"/>
      <c r="CY430" s="1560"/>
      <c r="CZ430" s="1560"/>
      <c r="DA430" s="1560"/>
      <c r="DB430" s="1560"/>
      <c r="DC430" s="1560"/>
      <c r="DD430" s="2054">
        <v>44648</v>
      </c>
      <c r="DE430" s="2055"/>
      <c r="DF430" s="2055"/>
      <c r="DG430" s="2056"/>
      <c r="DH430" s="1564"/>
      <c r="DI430" s="1564"/>
      <c r="DJ430" s="1564"/>
      <c r="DK430" s="1564"/>
      <c r="DL430" s="1564"/>
      <c r="DM430" s="1564"/>
      <c r="DN430" s="1564"/>
      <c r="DO430" s="1564"/>
      <c r="DP430" s="1564"/>
      <c r="DQ430" s="1564"/>
      <c r="DR430" s="1584"/>
    </row>
    <row r="431" spans="1:122" s="465" customFormat="1" ht="15" customHeight="1">
      <c r="A431" s="1360"/>
      <c r="B431" s="1312"/>
      <c r="C431" s="1312"/>
      <c r="D431" s="263"/>
      <c r="E431" s="263" t="s">
        <v>1820</v>
      </c>
      <c r="F431" s="263"/>
      <c r="G431" s="263"/>
      <c r="H431" s="263"/>
      <c r="I431" s="263"/>
      <c r="J431" s="263"/>
      <c r="K431" s="263"/>
      <c r="L431" s="263"/>
      <c r="M431" s="263"/>
      <c r="N431" s="263"/>
      <c r="O431" s="263"/>
      <c r="P431" s="263"/>
      <c r="Q431" s="263"/>
      <c r="R431" s="263"/>
      <c r="S431" s="263"/>
      <c r="T431" s="263"/>
      <c r="U431" s="263"/>
      <c r="V431" s="263"/>
      <c r="W431" s="263"/>
      <c r="X431" s="263"/>
      <c r="Y431" s="263"/>
      <c r="Z431" s="263"/>
      <c r="AA431" s="263"/>
      <c r="AB431" s="263"/>
      <c r="AC431" s="263"/>
      <c r="AD431" s="263"/>
      <c r="AE431" s="263"/>
      <c r="AF431" s="263"/>
      <c r="AG431" s="263"/>
      <c r="AH431" s="263"/>
      <c r="AI431" s="263"/>
      <c r="AJ431" s="263"/>
      <c r="AK431" s="263"/>
      <c r="AL431" s="263"/>
      <c r="AM431" s="263"/>
      <c r="AN431" s="263"/>
      <c r="AO431" s="263"/>
      <c r="AP431" s="263"/>
      <c r="AQ431" s="263"/>
      <c r="AR431" s="263"/>
      <c r="AS431" s="263"/>
      <c r="AT431" s="263"/>
      <c r="AU431" s="263"/>
      <c r="AV431" s="263"/>
      <c r="AW431" s="263"/>
      <c r="AX431" s="263"/>
      <c r="AY431" s="1130"/>
      <c r="BA431" s="192">
        <f>BA430</f>
        <v>7</v>
      </c>
      <c r="BB431" s="192">
        <f>BB430</f>
        <v>3</v>
      </c>
      <c r="BC431" s="1098">
        <f>BC430</f>
        <v>4</v>
      </c>
      <c r="BD431" s="192"/>
      <c r="BE431" s="192"/>
      <c r="BF431" s="192"/>
      <c r="BG431" s="559" t="str">
        <f t="shared" ca="1" si="135"/>
        <v/>
      </c>
      <c r="BH431" s="560" t="str">
        <f t="shared" ca="1" si="136"/>
        <v/>
      </c>
      <c r="BI431" s="560" t="str">
        <f t="shared" ca="1" si="137"/>
        <v/>
      </c>
      <c r="BJ431" s="560" t="str">
        <f t="shared" ca="1" si="138"/>
        <v/>
      </c>
      <c r="BK431" s="560" t="str">
        <f t="shared" ca="1" si="139"/>
        <v/>
      </c>
      <c r="BL431" s="561" t="str">
        <f t="shared" ca="1" si="140"/>
        <v/>
      </c>
      <c r="BP431" s="226"/>
      <c r="BQ431" s="226"/>
      <c r="BR431" s="226"/>
      <c r="BS431" s="226"/>
      <c r="BT431" s="226"/>
      <c r="BU431" s="226"/>
      <c r="BV431" s="226"/>
      <c r="BW431" s="226"/>
      <c r="BX431" s="226"/>
      <c r="BY431" s="226"/>
      <c r="BZ431" s="226"/>
      <c r="CA431" s="226"/>
      <c r="CB431" s="226"/>
      <c r="CC431" s="226"/>
      <c r="CD431" s="226"/>
      <c r="CE431" s="226"/>
      <c r="CF431" s="226"/>
      <c r="CG431" s="226"/>
      <c r="CH431" s="226"/>
      <c r="CL431" s="226"/>
      <c r="CM431" s="226"/>
      <c r="CN431" s="226"/>
      <c r="CO431" s="226"/>
      <c r="CP431" s="226"/>
      <c r="CQ431" s="226"/>
      <c r="CR431" s="226"/>
      <c r="CS431" s="226"/>
      <c r="CT431" s="226"/>
      <c r="CU431" s="226"/>
      <c r="CV431" s="1528"/>
      <c r="CW431" s="1529"/>
      <c r="CX431" s="1560"/>
      <c r="CY431" s="1560"/>
      <c r="CZ431" s="1560"/>
      <c r="DA431" s="1560"/>
      <c r="DB431" s="1560"/>
      <c r="DC431" s="1560"/>
      <c r="DD431" s="1991"/>
      <c r="DE431" s="1992"/>
      <c r="DF431" s="1992"/>
      <c r="DG431" s="1993"/>
      <c r="DH431" s="1564"/>
      <c r="DI431" s="1564"/>
      <c r="DJ431" s="1564"/>
      <c r="DK431" s="1564"/>
      <c r="DL431" s="1564"/>
      <c r="DM431" s="1564"/>
      <c r="DN431" s="1564"/>
      <c r="DO431" s="1564"/>
      <c r="DP431" s="1564"/>
      <c r="DQ431" s="1564"/>
      <c r="DR431" s="1584"/>
    </row>
    <row r="432" spans="1:122" s="465" customFormat="1" ht="15" customHeight="1">
      <c r="A432" s="1090"/>
      <c r="B432" s="1091"/>
      <c r="C432" s="1091"/>
      <c r="D432" s="469"/>
      <c r="E432" s="1361" t="s">
        <v>545</v>
      </c>
      <c r="F432" s="1362"/>
      <c r="G432" s="1362"/>
      <c r="H432" s="1362"/>
      <c r="I432" s="1362"/>
      <c r="J432" s="1362"/>
      <c r="K432" s="1362"/>
      <c r="L432" s="1363"/>
      <c r="M432" s="1364" t="s">
        <v>2157</v>
      </c>
      <c r="N432" s="1365"/>
      <c r="O432" s="1365"/>
      <c r="P432" s="1365"/>
      <c r="Q432" s="1365"/>
      <c r="R432" s="1365"/>
      <c r="S432" s="1365"/>
      <c r="T432" s="1365"/>
      <c r="U432" s="1365"/>
      <c r="V432" s="1365"/>
      <c r="W432" s="1365"/>
      <c r="X432" s="1365"/>
      <c r="Y432" s="1365"/>
      <c r="Z432" s="1365"/>
      <c r="AA432" s="1365"/>
      <c r="AB432" s="1365"/>
      <c r="AC432" s="1365"/>
      <c r="AD432" s="1365"/>
      <c r="AE432" s="1365"/>
      <c r="AF432" s="1365"/>
      <c r="AG432" s="1365"/>
      <c r="AH432" s="1365"/>
      <c r="AI432" s="1365"/>
      <c r="AJ432" s="1365"/>
      <c r="AK432" s="1365"/>
      <c r="AL432" s="1365"/>
      <c r="AM432" s="1365"/>
      <c r="AN432" s="1365"/>
      <c r="AO432" s="1365"/>
      <c r="AP432" s="1365"/>
      <c r="AQ432" s="1365"/>
      <c r="AR432" s="1365"/>
      <c r="AS432" s="1365"/>
      <c r="AT432" s="1365"/>
      <c r="AU432" s="1365"/>
      <c r="AV432" s="1365"/>
      <c r="AW432" s="1365"/>
      <c r="AX432" s="1366"/>
      <c r="AY432" s="1293"/>
      <c r="AZ432" s="1089"/>
      <c r="BA432" s="1220">
        <f t="shared" ref="BA432:BC434" si="168">BA431</f>
        <v>7</v>
      </c>
      <c r="BB432" s="1220">
        <f t="shared" si="168"/>
        <v>3</v>
      </c>
      <c r="BC432" s="1220">
        <f t="shared" si="168"/>
        <v>4</v>
      </c>
      <c r="BD432" s="1089"/>
      <c r="BE432" s="1089"/>
      <c r="BF432" s="1089"/>
      <c r="BG432" s="559" t="str">
        <f t="shared" ca="1" si="135"/>
        <v/>
      </c>
      <c r="BH432" s="560" t="str">
        <f t="shared" ca="1" si="136"/>
        <v/>
      </c>
      <c r="BI432" s="560" t="str">
        <f t="shared" ca="1" si="137"/>
        <v/>
      </c>
      <c r="BJ432" s="560" t="str">
        <f t="shared" ca="1" si="138"/>
        <v/>
      </c>
      <c r="BK432" s="560" t="str">
        <f t="shared" ca="1" si="139"/>
        <v/>
      </c>
      <c r="BL432" s="561" t="str">
        <f t="shared" ca="1" si="140"/>
        <v/>
      </c>
      <c r="BP432" s="226"/>
      <c r="BQ432" s="226"/>
      <c r="CI432" s="226"/>
      <c r="CJ432" s="226"/>
      <c r="CK432" s="226"/>
      <c r="CL432" s="226"/>
      <c r="CM432" s="226"/>
      <c r="CN432" s="226"/>
      <c r="CO432" s="226"/>
      <c r="CP432" s="226"/>
      <c r="CQ432" s="226"/>
      <c r="CR432" s="226"/>
      <c r="CS432" s="226"/>
      <c r="CT432" s="226"/>
      <c r="CU432" s="226"/>
      <c r="CV432" s="1528"/>
      <c r="CW432" s="1529"/>
      <c r="CX432" s="1560"/>
      <c r="CY432" s="1560"/>
      <c r="CZ432" s="1560"/>
      <c r="DA432" s="1560"/>
      <c r="DB432" s="1560"/>
      <c r="DC432" s="1560"/>
      <c r="DD432" s="1991"/>
      <c r="DE432" s="1992"/>
      <c r="DF432" s="1992"/>
      <c r="DG432" s="1993"/>
      <c r="DH432" s="1564"/>
      <c r="DI432" s="1564"/>
      <c r="DJ432" s="1564"/>
      <c r="DK432" s="1564"/>
      <c r="DL432" s="1564"/>
      <c r="DM432" s="1564"/>
      <c r="DN432" s="1564"/>
      <c r="DO432" s="1564"/>
      <c r="DP432" s="1564"/>
      <c r="DQ432" s="1564"/>
      <c r="DR432" s="1584"/>
    </row>
    <row r="433" spans="1:122" ht="15" customHeight="1">
      <c r="A433" s="1863" t="str">
        <f>BA433&amp;"."&amp;BB433</f>
        <v>7.4</v>
      </c>
      <c r="B433" s="1864"/>
      <c r="C433" s="1864"/>
      <c r="D433" s="319" t="s">
        <v>1962</v>
      </c>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3"/>
      <c r="BA433" s="683">
        <f t="shared" si="168"/>
        <v>7</v>
      </c>
      <c r="BB433" s="678">
        <f>BB432+1</f>
        <v>4</v>
      </c>
      <c r="BD433" s="192"/>
      <c r="BE433" s="192"/>
      <c r="BF433" s="192"/>
      <c r="BG433" s="559" t="str">
        <f t="shared" ca="1" si="135"/>
        <v/>
      </c>
      <c r="BH433" s="560" t="str">
        <f t="shared" ca="1" si="136"/>
        <v/>
      </c>
      <c r="BI433" s="560" t="str">
        <f t="shared" ca="1" si="137"/>
        <v/>
      </c>
      <c r="BJ433" s="560" t="str">
        <f t="shared" ca="1" si="138"/>
        <v/>
      </c>
      <c r="BK433" s="560" t="str">
        <f t="shared" ca="1" si="139"/>
        <v/>
      </c>
      <c r="BL433" s="561" t="str">
        <f t="shared" ca="1" si="140"/>
        <v/>
      </c>
      <c r="BR433" s="465"/>
      <c r="BS433" s="465"/>
      <c r="BT433" s="465"/>
      <c r="BU433" s="465"/>
      <c r="BV433" s="465"/>
      <c r="BW433" s="465"/>
      <c r="BX433" s="465"/>
      <c r="BY433" s="465"/>
      <c r="BZ433" s="465"/>
      <c r="CA433" s="465"/>
      <c r="CB433" s="465"/>
      <c r="CC433" s="465"/>
      <c r="CD433" s="465"/>
      <c r="CE433" s="465"/>
      <c r="CF433" s="465"/>
      <c r="CG433" s="465"/>
      <c r="CH433" s="465"/>
      <c r="CV433" s="1528"/>
      <c r="CW433" s="1529"/>
      <c r="CX433" s="1560"/>
      <c r="CY433" s="1560"/>
      <c r="CZ433" s="1560"/>
      <c r="DA433" s="1560"/>
      <c r="DB433" s="1560"/>
      <c r="DC433" s="1560"/>
      <c r="DD433" s="1991"/>
      <c r="DE433" s="1992"/>
      <c r="DF433" s="1992"/>
      <c r="DG433" s="1993"/>
      <c r="DH433" s="1564"/>
      <c r="DI433" s="1564"/>
      <c r="DJ433" s="1564"/>
      <c r="DK433" s="1564"/>
      <c r="DL433" s="1564"/>
      <c r="DM433" s="1564"/>
      <c r="DN433" s="1564"/>
      <c r="DO433" s="1564"/>
      <c r="DP433" s="1564"/>
      <c r="DQ433" s="1564"/>
      <c r="DR433" s="1584"/>
    </row>
    <row r="434" spans="1:122" s="465" customFormat="1" ht="15" customHeight="1">
      <c r="A434" s="1760" t="str">
        <f>$BA434&amp;"."&amp;$BB434&amp;"."&amp;$BC434&amp;"."</f>
        <v>7.4.1.</v>
      </c>
      <c r="B434" s="1761"/>
      <c r="C434" s="1761"/>
      <c r="D434" s="1761"/>
      <c r="E434" s="685" t="s">
        <v>523</v>
      </c>
      <c r="F434" s="685"/>
      <c r="G434" s="676"/>
      <c r="H434" s="676"/>
      <c r="I434" s="676"/>
      <c r="J434" s="676"/>
      <c r="K434" s="676"/>
      <c r="L434" s="676"/>
      <c r="M434" s="685"/>
      <c r="N434" s="685"/>
      <c r="O434" s="685"/>
      <c r="P434" s="685"/>
      <c r="Q434" s="685"/>
      <c r="R434" s="685"/>
      <c r="S434" s="685"/>
      <c r="T434" s="685"/>
      <c r="U434" s="685"/>
      <c r="V434" s="685"/>
      <c r="W434" s="685"/>
      <c r="X434" s="685"/>
      <c r="Y434" s="685"/>
      <c r="Z434" s="685"/>
      <c r="AA434" s="685"/>
      <c r="AB434" s="685"/>
      <c r="AC434" s="685"/>
      <c r="AD434" s="685"/>
      <c r="AE434" s="685"/>
      <c r="AF434" s="685"/>
      <c r="AG434" s="685"/>
      <c r="AH434" s="685"/>
      <c r="AI434" s="685"/>
      <c r="AJ434" s="685"/>
      <c r="AK434" s="685"/>
      <c r="AL434" s="685"/>
      <c r="AM434" s="685"/>
      <c r="AN434" s="685"/>
      <c r="AO434" s="685"/>
      <c r="AP434" s="685"/>
      <c r="AQ434" s="685"/>
      <c r="AR434" s="685"/>
      <c r="AS434" s="685"/>
      <c r="AT434" s="685"/>
      <c r="AU434" s="685"/>
      <c r="AV434" s="685"/>
      <c r="AW434" s="685"/>
      <c r="AX434" s="685"/>
      <c r="AY434" s="854"/>
      <c r="AZ434" s="92"/>
      <c r="BA434" s="683">
        <f t="shared" si="168"/>
        <v>7</v>
      </c>
      <c r="BB434" s="683">
        <f t="shared" si="168"/>
        <v>4</v>
      </c>
      <c r="BC434" s="678">
        <f>BC433+1</f>
        <v>1</v>
      </c>
      <c r="BD434" s="192"/>
      <c r="BE434" s="192"/>
      <c r="BF434" s="192"/>
      <c r="BG434" s="559" t="str">
        <f t="shared" ref="BG434:BG442" ca="1" si="169">IF(BA434&lt;&gt;"",IF(MID(_xlfn.FORMULATEXT(BA434),SEARCH("[",_xlfn.FORMULATEXT(BA434))+1,SEARCH("]",_xlfn.FORMULATEXT(BA434))-(SEARCH("[",_xlfn.FORMULATEXT(BA434))+1))="-1","",1),"")</f>
        <v/>
      </c>
      <c r="BH434" s="560" t="str">
        <f t="shared" ref="BH434:BH442" ca="1" si="170">IF(BB434&lt;&gt;"",IF(MID(_xlfn.FORMULATEXT(BB434),SEARCH("[",_xlfn.FORMULATEXT(BB434))+1,SEARCH("]",_xlfn.FORMULATEXT(BB434))-(SEARCH("[",_xlfn.FORMULATEXT(BB434))+1))="-1","",1),"")</f>
        <v/>
      </c>
      <c r="BI434" s="560" t="str">
        <f t="shared" ref="BI434:BI442" ca="1" si="171">IF(BC434&lt;&gt;"",IF(MID(_xlfn.FORMULATEXT(BC434),SEARCH("[",_xlfn.FORMULATEXT(BC434))+1,SEARCH("]",_xlfn.FORMULATEXT(BC434))-(SEARCH("[",_xlfn.FORMULATEXT(BC434))+1))="-1","",1),"")</f>
        <v/>
      </c>
      <c r="BJ434" s="560" t="str">
        <f t="shared" ref="BJ434:BJ442" ca="1" si="172">IF(BD434&lt;&gt;"",IF(MID(_xlfn.FORMULATEXT(BD434),SEARCH("[",_xlfn.FORMULATEXT(BD434))+1,SEARCH("]",_xlfn.FORMULATEXT(BD434))-(SEARCH("[",_xlfn.FORMULATEXT(BD434))+1))="-1","",1),"")</f>
        <v/>
      </c>
      <c r="BK434" s="560" t="str">
        <f t="shared" ref="BK434:BK442" ca="1" si="173">IF(BE434&lt;&gt;"",IF(MID(_xlfn.FORMULATEXT(BE434),SEARCH("[",_xlfn.FORMULATEXT(BE434))+1,SEARCH("]",_xlfn.FORMULATEXT(BE434))-(SEARCH("[",_xlfn.FORMULATEXT(BE434))+1))="-1","",1),"")</f>
        <v/>
      </c>
      <c r="BL434" s="561" t="str">
        <f t="shared" ref="BL434:BL442" ca="1" si="174">IF(BF434&lt;&gt;"",IF(MID(_xlfn.FORMULATEXT(BF434),SEARCH("[",_xlfn.FORMULATEXT(BF434))+1,SEARCH("]",_xlfn.FORMULATEXT(BF434))-(SEARCH("[",_xlfn.FORMULATEXT(BF434))+1))="-1","",1),"")</f>
        <v/>
      </c>
      <c r="BP434" s="226"/>
      <c r="BQ434" s="226"/>
      <c r="CI434" s="226"/>
      <c r="CJ434" s="226"/>
      <c r="CK434" s="226"/>
      <c r="CM434" s="226"/>
      <c r="CN434" s="226"/>
      <c r="CO434" s="226"/>
      <c r="CP434" s="226"/>
      <c r="CQ434" s="226"/>
      <c r="CR434" s="226"/>
      <c r="CS434" s="226"/>
      <c r="CT434" s="226"/>
      <c r="CU434" s="226"/>
      <c r="CV434" s="1528" t="s">
        <v>2291</v>
      </c>
      <c r="CW434" s="1529"/>
      <c r="CX434" s="1560"/>
      <c r="CY434" s="1560"/>
      <c r="CZ434" s="1560"/>
      <c r="DA434" s="1560"/>
      <c r="DB434" s="1560"/>
      <c r="DC434" s="1560"/>
      <c r="DD434" s="2054">
        <v>44648</v>
      </c>
      <c r="DE434" s="2055"/>
      <c r="DF434" s="2055"/>
      <c r="DG434" s="2056"/>
      <c r="DH434" s="1564"/>
      <c r="DI434" s="1564"/>
      <c r="DJ434" s="1564"/>
      <c r="DK434" s="1564"/>
      <c r="DL434" s="1564"/>
      <c r="DM434" s="1564"/>
      <c r="DN434" s="1564"/>
      <c r="DO434" s="1564"/>
      <c r="DP434" s="1564"/>
      <c r="DQ434" s="1564"/>
      <c r="DR434" s="1584"/>
    </row>
    <row r="435" spans="1:122" ht="15" customHeight="1">
      <c r="A435" s="1297"/>
      <c r="B435" s="225"/>
      <c r="C435" s="225"/>
      <c r="E435" s="225" t="s">
        <v>1963</v>
      </c>
      <c r="F435" s="225"/>
      <c r="G435" s="225"/>
      <c r="H435" s="225"/>
      <c r="I435" s="225"/>
      <c r="J435" s="225"/>
      <c r="K435" s="225"/>
      <c r="L435" s="225"/>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3"/>
      <c r="BA435" s="192">
        <f t="shared" ref="BA435:BA451" si="175">BA434</f>
        <v>7</v>
      </c>
      <c r="BB435" s="192">
        <f t="shared" ref="BB435:BB451" si="176">BB434</f>
        <v>4</v>
      </c>
      <c r="BC435" s="192">
        <f t="shared" ref="BC435:BC451" si="177">BC434</f>
        <v>1</v>
      </c>
      <c r="BD435" s="192"/>
      <c r="BE435" s="192"/>
      <c r="BF435" s="192"/>
      <c r="BG435" s="559" t="str">
        <f t="shared" ca="1" si="169"/>
        <v/>
      </c>
      <c r="BH435" s="560" t="str">
        <f t="shared" ca="1" si="170"/>
        <v/>
      </c>
      <c r="BI435" s="560" t="str">
        <f t="shared" ca="1" si="171"/>
        <v/>
      </c>
      <c r="BJ435" s="560" t="str">
        <f t="shared" ca="1" si="172"/>
        <v/>
      </c>
      <c r="BK435" s="560" t="str">
        <f t="shared" ca="1" si="173"/>
        <v/>
      </c>
      <c r="BL435" s="561" t="str">
        <f t="shared" ca="1" si="174"/>
        <v/>
      </c>
      <c r="CI435" s="465"/>
      <c r="CJ435" s="465"/>
      <c r="CK435" s="465"/>
      <c r="CL435" s="465"/>
      <c r="CV435" s="1528"/>
      <c r="CW435" s="1529"/>
      <c r="CX435" s="1560"/>
      <c r="CY435" s="1560"/>
      <c r="CZ435" s="1560"/>
      <c r="DA435" s="1560"/>
      <c r="DB435" s="1560"/>
      <c r="DC435" s="1560"/>
      <c r="DD435" s="1991"/>
      <c r="DE435" s="1992"/>
      <c r="DF435" s="1992"/>
      <c r="DG435" s="1993"/>
      <c r="DH435" s="1564"/>
      <c r="DI435" s="1564"/>
      <c r="DJ435" s="1564"/>
      <c r="DK435" s="1564"/>
      <c r="DL435" s="1564"/>
      <c r="DM435" s="1564"/>
      <c r="DN435" s="1564"/>
      <c r="DO435" s="1564"/>
      <c r="DP435" s="1564"/>
      <c r="DQ435" s="1564"/>
      <c r="DR435" s="1584"/>
    </row>
    <row r="436" spans="1:122" ht="15" customHeight="1">
      <c r="A436" s="1297"/>
      <c r="B436" s="225"/>
      <c r="C436" s="225"/>
      <c r="E436" s="845" t="s">
        <v>265</v>
      </c>
      <c r="F436" s="846"/>
      <c r="G436" s="846"/>
      <c r="H436" s="846"/>
      <c r="I436" s="846"/>
      <c r="J436" s="846"/>
      <c r="K436" s="846"/>
      <c r="L436" s="847"/>
      <c r="M436" s="1321" t="s">
        <v>964</v>
      </c>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c r="AJ436" s="266"/>
      <c r="AK436" s="266"/>
      <c r="AL436" s="266"/>
      <c r="AM436" s="266"/>
      <c r="AN436" s="266"/>
      <c r="AO436" s="266"/>
      <c r="AP436" s="266"/>
      <c r="AQ436" s="266"/>
      <c r="AR436" s="266"/>
      <c r="AS436" s="266"/>
      <c r="AT436" s="266"/>
      <c r="AU436" s="266"/>
      <c r="AV436" s="267"/>
      <c r="AW436" s="225"/>
      <c r="AX436" s="225"/>
      <c r="AY436" s="223"/>
      <c r="BA436" s="192">
        <f t="shared" si="175"/>
        <v>7</v>
      </c>
      <c r="BB436" s="192">
        <f t="shared" si="176"/>
        <v>4</v>
      </c>
      <c r="BC436" s="192">
        <f t="shared" si="177"/>
        <v>1</v>
      </c>
      <c r="BD436" s="192"/>
      <c r="BE436" s="192"/>
      <c r="BF436" s="192"/>
      <c r="BG436" s="559" t="str">
        <f t="shared" ca="1" si="169"/>
        <v/>
      </c>
      <c r="BH436" s="560" t="str">
        <f t="shared" ca="1" si="170"/>
        <v/>
      </c>
      <c r="BI436" s="560" t="str">
        <f t="shared" ca="1" si="171"/>
        <v/>
      </c>
      <c r="BJ436" s="560" t="str">
        <f t="shared" ca="1" si="172"/>
        <v/>
      </c>
      <c r="BK436" s="560" t="str">
        <f t="shared" ca="1" si="173"/>
        <v/>
      </c>
      <c r="BL436" s="561" t="str">
        <f t="shared" ca="1" si="174"/>
        <v/>
      </c>
      <c r="CI436" s="465"/>
      <c r="CJ436" s="465"/>
      <c r="CK436" s="465"/>
      <c r="CV436" s="1528"/>
      <c r="CW436" s="1529"/>
      <c r="CX436" s="1560"/>
      <c r="CY436" s="1560"/>
      <c r="CZ436" s="1560"/>
      <c r="DA436" s="1560"/>
      <c r="DB436" s="1560"/>
      <c r="DC436" s="1560"/>
      <c r="DD436" s="1991"/>
      <c r="DE436" s="1992"/>
      <c r="DF436" s="1992"/>
      <c r="DG436" s="1993"/>
      <c r="DH436" s="1564"/>
      <c r="DI436" s="1564"/>
      <c r="DJ436" s="1564"/>
      <c r="DK436" s="1564"/>
      <c r="DL436" s="1564"/>
      <c r="DM436" s="1564"/>
      <c r="DN436" s="1564"/>
      <c r="DO436" s="1564"/>
      <c r="DP436" s="1564"/>
      <c r="DQ436" s="1564"/>
      <c r="DR436" s="1584"/>
    </row>
    <row r="437" spans="1:122" ht="15" customHeight="1">
      <c r="A437" s="1297"/>
      <c r="B437" s="225"/>
      <c r="C437" s="225"/>
      <c r="E437" s="848" t="s">
        <v>329</v>
      </c>
      <c r="F437" s="849"/>
      <c r="G437" s="849"/>
      <c r="H437" s="849"/>
      <c r="I437" s="849"/>
      <c r="J437" s="849"/>
      <c r="K437" s="849"/>
      <c r="L437" s="849"/>
      <c r="M437" s="268" t="s">
        <v>1824</v>
      </c>
      <c r="N437" s="269"/>
      <c r="O437" s="269"/>
      <c r="P437" s="269"/>
      <c r="Q437" s="269"/>
      <c r="R437" s="269"/>
      <c r="S437" s="269"/>
      <c r="T437" s="269"/>
      <c r="U437" s="269"/>
      <c r="V437" s="269"/>
      <c r="W437" s="269"/>
      <c r="X437" s="269"/>
      <c r="Y437" s="269"/>
      <c r="Z437" s="269"/>
      <c r="AA437" s="269"/>
      <c r="AB437" s="269"/>
      <c r="AC437" s="269"/>
      <c r="AD437" s="269"/>
      <c r="AE437" s="269"/>
      <c r="AF437" s="269"/>
      <c r="AG437" s="269"/>
      <c r="AH437" s="269"/>
      <c r="AI437" s="269"/>
      <c r="AJ437" s="269"/>
      <c r="AK437" s="269"/>
      <c r="AL437" s="269"/>
      <c r="AM437" s="269"/>
      <c r="AN437" s="269"/>
      <c r="AO437" s="269"/>
      <c r="AP437" s="269"/>
      <c r="AQ437" s="269"/>
      <c r="AR437" s="269"/>
      <c r="AS437" s="269"/>
      <c r="AT437" s="269"/>
      <c r="AU437" s="269"/>
      <c r="AV437" s="270"/>
      <c r="AW437" s="225"/>
      <c r="AX437" s="225"/>
      <c r="AY437" s="223"/>
      <c r="BA437" s="192">
        <f t="shared" si="175"/>
        <v>7</v>
      </c>
      <c r="BB437" s="192">
        <f t="shared" si="176"/>
        <v>4</v>
      </c>
      <c r="BC437" s="192">
        <f t="shared" si="177"/>
        <v>1</v>
      </c>
      <c r="BD437" s="192"/>
      <c r="BE437" s="192"/>
      <c r="BF437" s="192"/>
      <c r="BG437" s="559" t="str">
        <f t="shared" ca="1" si="169"/>
        <v/>
      </c>
      <c r="BH437" s="560" t="str">
        <f t="shared" ca="1" si="170"/>
        <v/>
      </c>
      <c r="BI437" s="560" t="str">
        <f t="shared" ca="1" si="171"/>
        <v/>
      </c>
      <c r="BJ437" s="560" t="str">
        <f t="shared" ca="1" si="172"/>
        <v/>
      </c>
      <c r="BK437" s="560" t="str">
        <f t="shared" ca="1" si="173"/>
        <v/>
      </c>
      <c r="BL437" s="561" t="str">
        <f t="shared" ca="1" si="174"/>
        <v/>
      </c>
      <c r="BR437" s="465"/>
      <c r="BS437" s="465"/>
      <c r="BT437" s="465"/>
      <c r="BU437" s="465"/>
      <c r="BV437" s="465"/>
      <c r="BW437" s="465"/>
      <c r="BX437" s="465"/>
      <c r="BY437" s="465"/>
      <c r="BZ437" s="465"/>
      <c r="CA437" s="465"/>
      <c r="CB437" s="465"/>
      <c r="CC437" s="465"/>
      <c r="CD437" s="465"/>
      <c r="CE437" s="465"/>
      <c r="CF437" s="465"/>
      <c r="CG437" s="465"/>
      <c r="CH437" s="465"/>
      <c r="CI437" s="465"/>
      <c r="CJ437" s="465"/>
      <c r="CK437" s="465"/>
      <c r="CL437" s="244"/>
      <c r="CV437" s="1528"/>
      <c r="CW437" s="1529"/>
      <c r="CX437" s="1560"/>
      <c r="CY437" s="1560"/>
      <c r="CZ437" s="1560"/>
      <c r="DA437" s="1560"/>
      <c r="DB437" s="1560"/>
      <c r="DC437" s="1560"/>
      <c r="DD437" s="1991"/>
      <c r="DE437" s="1992"/>
      <c r="DF437" s="1992"/>
      <c r="DG437" s="1993"/>
      <c r="DH437" s="1564"/>
      <c r="DI437" s="1564"/>
      <c r="DJ437" s="1564"/>
      <c r="DK437" s="1564"/>
      <c r="DL437" s="1564"/>
      <c r="DM437" s="1564"/>
      <c r="DN437" s="1564"/>
      <c r="DO437" s="1564"/>
      <c r="DP437" s="1564"/>
      <c r="DQ437" s="1564"/>
      <c r="DR437" s="1584"/>
    </row>
    <row r="438" spans="1:122" ht="15" customHeight="1">
      <c r="A438" s="1297"/>
      <c r="B438" s="225"/>
      <c r="C438" s="225"/>
      <c r="E438" s="848" t="s">
        <v>330</v>
      </c>
      <c r="F438" s="849"/>
      <c r="G438" s="849"/>
      <c r="H438" s="849"/>
      <c r="I438" s="849"/>
      <c r="J438" s="849"/>
      <c r="K438" s="849"/>
      <c r="L438" s="850"/>
      <c r="M438" s="275"/>
      <c r="N438" s="275"/>
      <c r="O438" s="275"/>
      <c r="P438" s="275"/>
      <c r="Q438" s="275"/>
      <c r="R438" s="275"/>
      <c r="S438" s="275"/>
      <c r="T438" s="275"/>
      <c r="U438" s="275"/>
      <c r="V438" s="275"/>
      <c r="W438" s="275"/>
      <c r="X438" s="275"/>
      <c r="Y438" s="275"/>
      <c r="Z438" s="275"/>
      <c r="AA438" s="275"/>
      <c r="AB438" s="275"/>
      <c r="AC438" s="275"/>
      <c r="AD438" s="275"/>
      <c r="AE438" s="275"/>
      <c r="AF438" s="275"/>
      <c r="AG438" s="275"/>
      <c r="AH438" s="275"/>
      <c r="AI438" s="275"/>
      <c r="AJ438" s="275"/>
      <c r="AK438" s="275"/>
      <c r="AL438" s="275"/>
      <c r="AM438" s="275"/>
      <c r="AN438" s="275"/>
      <c r="AO438" s="275"/>
      <c r="AP438" s="275"/>
      <c r="AQ438" s="275"/>
      <c r="AR438" s="275"/>
      <c r="AS438" s="275"/>
      <c r="AT438" s="275"/>
      <c r="AU438" s="275"/>
      <c r="AV438" s="584"/>
      <c r="AW438" s="225"/>
      <c r="AX438" s="225"/>
      <c r="AY438" s="223"/>
      <c r="BA438" s="192">
        <f t="shared" si="175"/>
        <v>7</v>
      </c>
      <c r="BB438" s="192">
        <f t="shared" si="176"/>
        <v>4</v>
      </c>
      <c r="BC438" s="192">
        <f t="shared" si="177"/>
        <v>1</v>
      </c>
      <c r="BD438" s="192"/>
      <c r="BE438" s="192"/>
      <c r="BF438" s="192"/>
      <c r="BG438" s="559" t="str">
        <f t="shared" ca="1" si="169"/>
        <v/>
      </c>
      <c r="BH438" s="560" t="str">
        <f t="shared" ca="1" si="170"/>
        <v/>
      </c>
      <c r="BI438" s="560" t="str">
        <f t="shared" ca="1" si="171"/>
        <v/>
      </c>
      <c r="BJ438" s="560" t="str">
        <f t="shared" ca="1" si="172"/>
        <v/>
      </c>
      <c r="BK438" s="560" t="str">
        <f t="shared" ca="1" si="173"/>
        <v/>
      </c>
      <c r="BL438" s="561" t="str">
        <f t="shared" ca="1" si="174"/>
        <v/>
      </c>
      <c r="BR438" s="465"/>
      <c r="BS438" s="465"/>
      <c r="BT438" s="465"/>
      <c r="BU438" s="465"/>
      <c r="BV438" s="465"/>
      <c r="BW438" s="465"/>
      <c r="BX438" s="465"/>
      <c r="BY438" s="465"/>
      <c r="BZ438" s="465"/>
      <c r="CA438" s="465"/>
      <c r="CB438" s="465"/>
      <c r="CC438" s="465"/>
      <c r="CD438" s="465"/>
      <c r="CE438" s="465"/>
      <c r="CF438" s="465"/>
      <c r="CG438" s="465"/>
      <c r="CH438" s="465"/>
      <c r="CL438" s="465"/>
      <c r="CV438" s="1528"/>
      <c r="CW438" s="1529"/>
      <c r="CX438" s="1560"/>
      <c r="CY438" s="1560"/>
      <c r="CZ438" s="1560"/>
      <c r="DA438" s="1560"/>
      <c r="DB438" s="1560"/>
      <c r="DC438" s="1560"/>
      <c r="DD438" s="1991"/>
      <c r="DE438" s="1992"/>
      <c r="DF438" s="1992"/>
      <c r="DG438" s="1993"/>
      <c r="DH438" s="1564"/>
      <c r="DI438" s="1564"/>
      <c r="DJ438" s="1564"/>
      <c r="DK438" s="1564"/>
      <c r="DL438" s="1564"/>
      <c r="DM438" s="1564"/>
      <c r="DN438" s="1564"/>
      <c r="DO438" s="1564"/>
      <c r="DP438" s="1564"/>
      <c r="DQ438" s="1564"/>
      <c r="DR438" s="1584"/>
    </row>
    <row r="439" spans="1:122" ht="15" customHeight="1">
      <c r="A439" s="1297"/>
      <c r="B439" s="225"/>
      <c r="C439" s="225"/>
      <c r="E439" s="888"/>
      <c r="F439" s="274"/>
      <c r="G439" s="274"/>
      <c r="H439" s="274"/>
      <c r="I439" s="274"/>
      <c r="J439" s="274"/>
      <c r="K439" s="274"/>
      <c r="L439" s="889"/>
      <c r="M439" s="275"/>
      <c r="N439" s="1327" t="s">
        <v>1937</v>
      </c>
      <c r="O439" s="1328"/>
      <c r="P439" s="1328"/>
      <c r="Q439" s="1328"/>
      <c r="R439" s="1328"/>
      <c r="S439" s="1328"/>
      <c r="T439" s="1328"/>
      <c r="U439" s="1328"/>
      <c r="V439" s="1328"/>
      <c r="W439" s="1328"/>
      <c r="X439" s="1328"/>
      <c r="Y439" s="1328"/>
      <c r="Z439" s="1329"/>
      <c r="AA439" s="1327" t="s">
        <v>520</v>
      </c>
      <c r="AB439" s="1328"/>
      <c r="AC439" s="1328"/>
      <c r="AD439" s="1328"/>
      <c r="AE439" s="1328"/>
      <c r="AF439" s="1328"/>
      <c r="AG439" s="1328"/>
      <c r="AH439" s="1328"/>
      <c r="AI439" s="1328"/>
      <c r="AJ439" s="1328"/>
      <c r="AK439" s="1328"/>
      <c r="AL439" s="1328"/>
      <c r="AM439" s="1328"/>
      <c r="AN439" s="1328"/>
      <c r="AO439" s="1328"/>
      <c r="AP439" s="1328"/>
      <c r="AQ439" s="1328"/>
      <c r="AR439" s="1328"/>
      <c r="AS439" s="1328"/>
      <c r="AT439" s="1328"/>
      <c r="AU439" s="1330"/>
      <c r="AV439" s="584"/>
      <c r="AW439" s="225"/>
      <c r="AX439" s="225"/>
      <c r="AY439" s="223"/>
      <c r="BA439" s="192">
        <f t="shared" si="175"/>
        <v>7</v>
      </c>
      <c r="BB439" s="192">
        <f t="shared" si="176"/>
        <v>4</v>
      </c>
      <c r="BC439" s="192">
        <f t="shared" si="177"/>
        <v>1</v>
      </c>
      <c r="BD439" s="192"/>
      <c r="BE439" s="192"/>
      <c r="BF439" s="192"/>
      <c r="BG439" s="559" t="str">
        <f t="shared" ca="1" si="169"/>
        <v/>
      </c>
      <c r="BH439" s="560" t="str">
        <f t="shared" ca="1" si="170"/>
        <v/>
      </c>
      <c r="BI439" s="560" t="str">
        <f t="shared" ca="1" si="171"/>
        <v/>
      </c>
      <c r="BJ439" s="560" t="str">
        <f t="shared" ca="1" si="172"/>
        <v/>
      </c>
      <c r="BK439" s="560" t="str">
        <f t="shared" ca="1" si="173"/>
        <v/>
      </c>
      <c r="BL439" s="561" t="str">
        <f t="shared" ca="1" si="174"/>
        <v/>
      </c>
      <c r="CL439" s="465"/>
      <c r="CV439" s="1528"/>
      <c r="CW439" s="1529"/>
      <c r="CX439" s="1560"/>
      <c r="CY439" s="1560"/>
      <c r="CZ439" s="1560"/>
      <c r="DA439" s="1560"/>
      <c r="DB439" s="1560"/>
      <c r="DC439" s="1560"/>
      <c r="DD439" s="1991"/>
      <c r="DE439" s="1992"/>
      <c r="DF439" s="1992"/>
      <c r="DG439" s="1993"/>
      <c r="DH439" s="1564"/>
      <c r="DI439" s="1564"/>
      <c r="DJ439" s="1564"/>
      <c r="DK439" s="1564"/>
      <c r="DL439" s="1564"/>
      <c r="DM439" s="1564"/>
      <c r="DN439" s="1564"/>
      <c r="DO439" s="1564"/>
      <c r="DP439" s="1564"/>
      <c r="DQ439" s="1564"/>
      <c r="DR439" s="1584"/>
    </row>
    <row r="440" spans="1:122" ht="15" customHeight="1">
      <c r="A440" s="1297"/>
      <c r="B440" s="225"/>
      <c r="C440" s="225"/>
      <c r="E440" s="888"/>
      <c r="F440" s="274"/>
      <c r="G440" s="274"/>
      <c r="H440" s="274"/>
      <c r="I440" s="274"/>
      <c r="J440" s="274"/>
      <c r="K440" s="274"/>
      <c r="L440" s="889"/>
      <c r="M440" s="275"/>
      <c r="N440" s="1321" t="s">
        <v>1648</v>
      </c>
      <c r="O440" s="266"/>
      <c r="P440" s="266"/>
      <c r="Q440" s="266"/>
      <c r="R440" s="266"/>
      <c r="S440" s="266"/>
      <c r="T440" s="266"/>
      <c r="U440" s="266"/>
      <c r="V440" s="266"/>
      <c r="W440" s="266"/>
      <c r="X440" s="266"/>
      <c r="Y440" s="266"/>
      <c r="Z440" s="266"/>
      <c r="AA440" s="893" t="s">
        <v>1939</v>
      </c>
      <c r="AB440" s="266"/>
      <c r="AC440" s="266"/>
      <c r="AD440" s="266"/>
      <c r="AE440" s="266"/>
      <c r="AF440" s="266"/>
      <c r="AG440" s="266"/>
      <c r="AH440" s="266"/>
      <c r="AI440" s="266"/>
      <c r="AJ440" s="266"/>
      <c r="AK440" s="266"/>
      <c r="AL440" s="266"/>
      <c r="AM440" s="266"/>
      <c r="AN440" s="266"/>
      <c r="AO440" s="266"/>
      <c r="AP440" s="266"/>
      <c r="AQ440" s="266"/>
      <c r="AR440" s="266"/>
      <c r="AS440" s="266"/>
      <c r="AT440" s="266"/>
      <c r="AU440" s="267"/>
      <c r="AV440" s="584"/>
      <c r="AW440" s="225"/>
      <c r="AX440" s="225"/>
      <c r="AY440" s="223"/>
      <c r="BA440" s="192">
        <f t="shared" si="175"/>
        <v>7</v>
      </c>
      <c r="BB440" s="192">
        <f t="shared" si="176"/>
        <v>4</v>
      </c>
      <c r="BC440" s="192">
        <f t="shared" si="177"/>
        <v>1</v>
      </c>
      <c r="BD440" s="192"/>
      <c r="BE440" s="192"/>
      <c r="BF440" s="192"/>
      <c r="BG440" s="559" t="str">
        <f t="shared" ca="1" si="169"/>
        <v/>
      </c>
      <c r="BH440" s="560" t="str">
        <f t="shared" ca="1" si="170"/>
        <v/>
      </c>
      <c r="BI440" s="560" t="str">
        <f t="shared" ca="1" si="171"/>
        <v/>
      </c>
      <c r="BJ440" s="560" t="str">
        <f t="shared" ca="1" si="172"/>
        <v/>
      </c>
      <c r="BK440" s="560" t="str">
        <f t="shared" ca="1" si="173"/>
        <v/>
      </c>
      <c r="BL440" s="561" t="str">
        <f t="shared" ca="1" si="174"/>
        <v/>
      </c>
      <c r="CI440" s="465"/>
      <c r="CJ440" s="465"/>
      <c r="CK440" s="465"/>
      <c r="CV440" s="1528"/>
      <c r="CW440" s="1529"/>
      <c r="CX440" s="1560"/>
      <c r="CY440" s="1560"/>
      <c r="CZ440" s="1560"/>
      <c r="DA440" s="1560"/>
      <c r="DB440" s="1560"/>
      <c r="DC440" s="1560"/>
      <c r="DD440" s="1991"/>
      <c r="DE440" s="1992"/>
      <c r="DF440" s="1992"/>
      <c r="DG440" s="1993"/>
      <c r="DH440" s="1564"/>
      <c r="DI440" s="1564"/>
      <c r="DJ440" s="1564"/>
      <c r="DK440" s="1564"/>
      <c r="DL440" s="1564"/>
      <c r="DM440" s="1564"/>
      <c r="DN440" s="1564"/>
      <c r="DO440" s="1564"/>
      <c r="DP440" s="1564"/>
      <c r="DQ440" s="1564"/>
      <c r="DR440" s="1584"/>
    </row>
    <row r="441" spans="1:122" ht="15" customHeight="1">
      <c r="A441" s="1297"/>
      <c r="B441" s="225"/>
      <c r="C441" s="225"/>
      <c r="E441" s="888"/>
      <c r="F441" s="274"/>
      <c r="G441" s="274"/>
      <c r="H441" s="274"/>
      <c r="I441" s="274"/>
      <c r="J441" s="274"/>
      <c r="K441" s="274"/>
      <c r="L441" s="889"/>
      <c r="M441" s="275"/>
      <c r="N441" s="268" t="s">
        <v>1930</v>
      </c>
      <c r="O441" s="269"/>
      <c r="P441" s="269"/>
      <c r="Q441" s="269"/>
      <c r="R441" s="269"/>
      <c r="S441" s="269"/>
      <c r="T441" s="269"/>
      <c r="U441" s="269"/>
      <c r="V441" s="269"/>
      <c r="W441" s="269"/>
      <c r="X441" s="269"/>
      <c r="Y441" s="269"/>
      <c r="Z441" s="270"/>
      <c r="AA441" s="586" t="s">
        <v>1940</v>
      </c>
      <c r="AB441" s="269"/>
      <c r="AC441" s="269"/>
      <c r="AD441" s="269"/>
      <c r="AE441" s="269"/>
      <c r="AF441" s="269"/>
      <c r="AG441" s="269"/>
      <c r="AH441" s="269"/>
      <c r="AI441" s="269"/>
      <c r="AJ441" s="269"/>
      <c r="AK441" s="269"/>
      <c r="AL441" s="269"/>
      <c r="AM441" s="269"/>
      <c r="AN441" s="269"/>
      <c r="AO441" s="269"/>
      <c r="AP441" s="269"/>
      <c r="AQ441" s="269"/>
      <c r="AR441" s="269"/>
      <c r="AS441" s="269"/>
      <c r="AT441" s="269"/>
      <c r="AU441" s="270"/>
      <c r="AV441" s="584"/>
      <c r="AW441" s="225"/>
      <c r="AX441" s="225"/>
      <c r="AY441" s="223"/>
      <c r="BA441" s="192">
        <f t="shared" si="175"/>
        <v>7</v>
      </c>
      <c r="BB441" s="192">
        <f t="shared" si="176"/>
        <v>4</v>
      </c>
      <c r="BC441" s="192">
        <f t="shared" si="177"/>
        <v>1</v>
      </c>
      <c r="BD441" s="192"/>
      <c r="BE441" s="192"/>
      <c r="BF441" s="192"/>
      <c r="BG441" s="559" t="str">
        <f t="shared" ca="1" si="169"/>
        <v/>
      </c>
      <c r="BH441" s="560" t="str">
        <f t="shared" ca="1" si="170"/>
        <v/>
      </c>
      <c r="BI441" s="560" t="str">
        <f t="shared" ca="1" si="171"/>
        <v/>
      </c>
      <c r="BJ441" s="560" t="str">
        <f t="shared" ca="1" si="172"/>
        <v/>
      </c>
      <c r="BK441" s="560" t="str">
        <f t="shared" ca="1" si="173"/>
        <v/>
      </c>
      <c r="BL441" s="561" t="str">
        <f t="shared" ca="1" si="174"/>
        <v/>
      </c>
      <c r="BR441" s="465"/>
      <c r="BS441" s="465"/>
      <c r="BT441" s="465"/>
      <c r="BU441" s="465"/>
      <c r="BV441" s="465"/>
      <c r="BW441" s="465"/>
      <c r="BX441" s="465"/>
      <c r="BY441" s="465"/>
      <c r="BZ441" s="465"/>
      <c r="CA441" s="465"/>
      <c r="CB441" s="465"/>
      <c r="CC441" s="465"/>
      <c r="CD441" s="465"/>
      <c r="CE441" s="465"/>
      <c r="CF441" s="465"/>
      <c r="CG441" s="465"/>
      <c r="CH441" s="465"/>
      <c r="CI441" s="465"/>
      <c r="CJ441" s="465"/>
      <c r="CK441" s="465"/>
      <c r="CV441" s="1528"/>
      <c r="CW441" s="1529"/>
      <c r="CX441" s="1560"/>
      <c r="CY441" s="1560"/>
      <c r="CZ441" s="1560"/>
      <c r="DA441" s="1560"/>
      <c r="DB441" s="1560"/>
      <c r="DC441" s="1560"/>
      <c r="DD441" s="1991"/>
      <c r="DE441" s="1992"/>
      <c r="DF441" s="1992"/>
      <c r="DG441" s="1993"/>
      <c r="DH441" s="1564"/>
      <c r="DI441" s="1564"/>
      <c r="DJ441" s="1564"/>
      <c r="DK441" s="1564"/>
      <c r="DL441" s="1564"/>
      <c r="DM441" s="1564"/>
      <c r="DN441" s="1564"/>
      <c r="DO441" s="1564"/>
      <c r="DP441" s="1564"/>
      <c r="DQ441" s="1564"/>
      <c r="DR441" s="1584"/>
    </row>
    <row r="442" spans="1:122" ht="15" customHeight="1">
      <c r="A442" s="1297"/>
      <c r="B442" s="225"/>
      <c r="C442" s="225"/>
      <c r="E442" s="888"/>
      <c r="F442" s="274"/>
      <c r="G442" s="274"/>
      <c r="H442" s="274"/>
      <c r="I442" s="274"/>
      <c r="J442" s="274"/>
      <c r="K442" s="274"/>
      <c r="L442" s="889"/>
      <c r="M442" s="275"/>
      <c r="N442" s="268" t="s">
        <v>1931</v>
      </c>
      <c r="O442" s="269"/>
      <c r="P442" s="269"/>
      <c r="Q442" s="269"/>
      <c r="R442" s="269"/>
      <c r="S442" s="269"/>
      <c r="T442" s="269"/>
      <c r="U442" s="269"/>
      <c r="V442" s="269"/>
      <c r="W442" s="269"/>
      <c r="X442" s="269"/>
      <c r="Y442" s="269"/>
      <c r="Z442" s="270"/>
      <c r="AA442" s="586" t="s">
        <v>1941</v>
      </c>
      <c r="AB442" s="269"/>
      <c r="AC442" s="269"/>
      <c r="AD442" s="269"/>
      <c r="AE442" s="269"/>
      <c r="AF442" s="269"/>
      <c r="AG442" s="269"/>
      <c r="AH442" s="269"/>
      <c r="AI442" s="269"/>
      <c r="AJ442" s="269"/>
      <c r="AK442" s="269"/>
      <c r="AL442" s="269"/>
      <c r="AM442" s="269"/>
      <c r="AN442" s="269"/>
      <c r="AO442" s="269"/>
      <c r="AP442" s="269"/>
      <c r="AQ442" s="269"/>
      <c r="AR442" s="269"/>
      <c r="AS442" s="269"/>
      <c r="AT442" s="269"/>
      <c r="AU442" s="270"/>
      <c r="AV442" s="584"/>
      <c r="AW442" s="225"/>
      <c r="AX442" s="225"/>
      <c r="AY442" s="223"/>
      <c r="BA442" s="192">
        <f t="shared" si="175"/>
        <v>7</v>
      </c>
      <c r="BB442" s="192">
        <f t="shared" si="176"/>
        <v>4</v>
      </c>
      <c r="BC442" s="192">
        <f t="shared" si="177"/>
        <v>1</v>
      </c>
      <c r="BD442" s="192"/>
      <c r="BE442" s="192"/>
      <c r="BF442" s="192"/>
      <c r="BG442" s="559" t="str">
        <f t="shared" ca="1" si="169"/>
        <v/>
      </c>
      <c r="BH442" s="560" t="str">
        <f t="shared" ca="1" si="170"/>
        <v/>
      </c>
      <c r="BI442" s="560" t="str">
        <f t="shared" ca="1" si="171"/>
        <v/>
      </c>
      <c r="BJ442" s="560" t="str">
        <f t="shared" ca="1" si="172"/>
        <v/>
      </c>
      <c r="BK442" s="560" t="str">
        <f t="shared" ca="1" si="173"/>
        <v/>
      </c>
      <c r="BL442" s="561" t="str">
        <f t="shared" ca="1" si="174"/>
        <v/>
      </c>
      <c r="BR442" s="465"/>
      <c r="BS442" s="465"/>
      <c r="BT442" s="465"/>
      <c r="BU442" s="465"/>
      <c r="BV442" s="465"/>
      <c r="BW442" s="465"/>
      <c r="BX442" s="465"/>
      <c r="BY442" s="465"/>
      <c r="BZ442" s="465"/>
      <c r="CA442" s="465"/>
      <c r="CB442" s="465"/>
      <c r="CC442" s="465"/>
      <c r="CD442" s="465"/>
      <c r="CE442" s="465"/>
      <c r="CF442" s="465"/>
      <c r="CG442" s="465"/>
      <c r="CH442" s="465"/>
      <c r="CV442" s="1528"/>
      <c r="CW442" s="1529"/>
      <c r="CX442" s="1560"/>
      <c r="CY442" s="1560"/>
      <c r="CZ442" s="1560"/>
      <c r="DA442" s="1560"/>
      <c r="DB442" s="1560"/>
      <c r="DC442" s="1560"/>
      <c r="DD442" s="1991"/>
      <c r="DE442" s="1992"/>
      <c r="DF442" s="1992"/>
      <c r="DG442" s="1993"/>
      <c r="DH442" s="1564"/>
      <c r="DI442" s="1564"/>
      <c r="DJ442" s="1564"/>
      <c r="DK442" s="1564"/>
      <c r="DL442" s="1564"/>
      <c r="DM442" s="1564"/>
      <c r="DN442" s="1564"/>
      <c r="DO442" s="1564"/>
      <c r="DP442" s="1564"/>
      <c r="DQ442" s="1564"/>
      <c r="DR442" s="1584"/>
    </row>
    <row r="443" spans="1:122" ht="15" customHeight="1">
      <c r="A443" s="1297"/>
      <c r="B443" s="225"/>
      <c r="C443" s="225"/>
      <c r="E443" s="888"/>
      <c r="F443" s="274"/>
      <c r="G443" s="274"/>
      <c r="H443" s="274"/>
      <c r="I443" s="274"/>
      <c r="J443" s="274"/>
      <c r="K443" s="274"/>
      <c r="L443" s="889"/>
      <c r="M443" s="275"/>
      <c r="N443" s="268" t="s">
        <v>1932</v>
      </c>
      <c r="O443" s="269"/>
      <c r="P443" s="269"/>
      <c r="Q443" s="269"/>
      <c r="R443" s="269"/>
      <c r="S443" s="269"/>
      <c r="T443" s="269"/>
      <c r="U443" s="269"/>
      <c r="V443" s="269"/>
      <c r="W443" s="269"/>
      <c r="X443" s="269"/>
      <c r="Y443" s="269"/>
      <c r="Z443" s="270"/>
      <c r="AA443" s="586" t="s">
        <v>1942</v>
      </c>
      <c r="AB443" s="269"/>
      <c r="AC443" s="269"/>
      <c r="AD443" s="269"/>
      <c r="AE443" s="269"/>
      <c r="AF443" s="269"/>
      <c r="AG443" s="269"/>
      <c r="AH443" s="269"/>
      <c r="AI443" s="269"/>
      <c r="AJ443" s="269"/>
      <c r="AK443" s="269"/>
      <c r="AL443" s="269"/>
      <c r="AM443" s="269"/>
      <c r="AN443" s="269"/>
      <c r="AO443" s="269"/>
      <c r="AP443" s="269"/>
      <c r="AQ443" s="269"/>
      <c r="AR443" s="269"/>
      <c r="AS443" s="269"/>
      <c r="AT443" s="269"/>
      <c r="AU443" s="270"/>
      <c r="AV443" s="584"/>
      <c r="AW443" s="225"/>
      <c r="AX443" s="225"/>
      <c r="AY443" s="223"/>
      <c r="BA443" s="192">
        <f t="shared" si="175"/>
        <v>7</v>
      </c>
      <c r="BB443" s="192">
        <f t="shared" si="176"/>
        <v>4</v>
      </c>
      <c r="BC443" s="192">
        <f t="shared" si="177"/>
        <v>1</v>
      </c>
      <c r="BD443" s="192"/>
      <c r="BE443" s="192"/>
      <c r="BF443" s="192"/>
      <c r="BG443" s="559" t="str">
        <f t="shared" ref="BG443:BG469" ca="1" si="178">IF(BA443&lt;&gt;"",IF(MID(_xlfn.FORMULATEXT(BA443),SEARCH("[",_xlfn.FORMULATEXT(BA443))+1,SEARCH("]",_xlfn.FORMULATEXT(BA443))-(SEARCH("[",_xlfn.FORMULATEXT(BA443))+1))="-1","",1),"")</f>
        <v/>
      </c>
      <c r="BH443" s="560" t="str">
        <f t="shared" ref="BH443:BH469" ca="1" si="179">IF(BB443&lt;&gt;"",IF(MID(_xlfn.FORMULATEXT(BB443),SEARCH("[",_xlfn.FORMULATEXT(BB443))+1,SEARCH("]",_xlfn.FORMULATEXT(BB443))-(SEARCH("[",_xlfn.FORMULATEXT(BB443))+1))="-1","",1),"")</f>
        <v/>
      </c>
      <c r="BI443" s="560" t="str">
        <f t="shared" ref="BI443:BI469" ca="1" si="180">IF(BC443&lt;&gt;"",IF(MID(_xlfn.FORMULATEXT(BC443),SEARCH("[",_xlfn.FORMULATEXT(BC443))+1,SEARCH("]",_xlfn.FORMULATEXT(BC443))-(SEARCH("[",_xlfn.FORMULATEXT(BC443))+1))="-1","",1),"")</f>
        <v/>
      </c>
      <c r="BJ443" s="560" t="str">
        <f t="shared" ref="BJ443:BJ469" ca="1" si="181">IF(BD443&lt;&gt;"",IF(MID(_xlfn.FORMULATEXT(BD443),SEARCH("[",_xlfn.FORMULATEXT(BD443))+1,SEARCH("]",_xlfn.FORMULATEXT(BD443))-(SEARCH("[",_xlfn.FORMULATEXT(BD443))+1))="-1","",1),"")</f>
        <v/>
      </c>
      <c r="BK443" s="560" t="str">
        <f t="shared" ref="BK443:BK469" ca="1" si="182">IF(BE443&lt;&gt;"",IF(MID(_xlfn.FORMULATEXT(BE443),SEARCH("[",_xlfn.FORMULATEXT(BE443))+1,SEARCH("]",_xlfn.FORMULATEXT(BE443))-(SEARCH("[",_xlfn.FORMULATEXT(BE443))+1))="-1","",1),"")</f>
        <v/>
      </c>
      <c r="BL443" s="561" t="str">
        <f t="shared" ref="BL443:BL469" ca="1" si="183">IF(BF443&lt;&gt;"",IF(MID(_xlfn.FORMULATEXT(BF443),SEARCH("[",_xlfn.FORMULATEXT(BF443))+1,SEARCH("]",_xlfn.FORMULATEXT(BF443))-(SEARCH("[",_xlfn.FORMULATEXT(BF443))+1))="-1","",1),"")</f>
        <v/>
      </c>
      <c r="CO443" s="465"/>
      <c r="CS443" s="465"/>
      <c r="CT443" s="465"/>
      <c r="CU443" s="465"/>
      <c r="CV443" s="1528"/>
      <c r="CW443" s="1529"/>
      <c r="CX443" s="1560"/>
      <c r="CY443" s="1560"/>
      <c r="CZ443" s="1560"/>
      <c r="DA443" s="1560"/>
      <c r="DB443" s="1560"/>
      <c r="DC443" s="1560"/>
      <c r="DD443" s="1991"/>
      <c r="DE443" s="1992"/>
      <c r="DF443" s="1992"/>
      <c r="DG443" s="1993"/>
      <c r="DH443" s="1564"/>
      <c r="DI443" s="1564"/>
      <c r="DJ443" s="1564"/>
      <c r="DK443" s="1564"/>
      <c r="DL443" s="1564"/>
      <c r="DM443" s="1564"/>
      <c r="DN443" s="1564"/>
      <c r="DO443" s="1564"/>
      <c r="DP443" s="1564"/>
      <c r="DQ443" s="1564"/>
      <c r="DR443" s="1584"/>
    </row>
    <row r="444" spans="1:122" ht="15" customHeight="1">
      <c r="A444" s="1297"/>
      <c r="B444" s="225"/>
      <c r="C444" s="225"/>
      <c r="E444" s="888"/>
      <c r="F444" s="274"/>
      <c r="G444" s="274"/>
      <c r="H444" s="274"/>
      <c r="I444" s="274"/>
      <c r="J444" s="274"/>
      <c r="K444" s="274"/>
      <c r="L444" s="889"/>
      <c r="M444" s="275"/>
      <c r="N444" s="268" t="s">
        <v>1933</v>
      </c>
      <c r="O444" s="269"/>
      <c r="P444" s="269"/>
      <c r="Q444" s="269"/>
      <c r="R444" s="269"/>
      <c r="S444" s="269"/>
      <c r="T444" s="269"/>
      <c r="U444" s="269"/>
      <c r="V444" s="269"/>
      <c r="W444" s="269"/>
      <c r="X444" s="269"/>
      <c r="Y444" s="269"/>
      <c r="Z444" s="270"/>
      <c r="AA444" s="586" t="s">
        <v>1943</v>
      </c>
      <c r="AB444" s="269"/>
      <c r="AC444" s="269"/>
      <c r="AD444" s="269"/>
      <c r="AE444" s="269"/>
      <c r="AF444" s="269"/>
      <c r="AG444" s="269"/>
      <c r="AH444" s="269"/>
      <c r="AI444" s="269"/>
      <c r="AJ444" s="269"/>
      <c r="AK444" s="269"/>
      <c r="AL444" s="269"/>
      <c r="AM444" s="269"/>
      <c r="AN444" s="269"/>
      <c r="AO444" s="269"/>
      <c r="AP444" s="269"/>
      <c r="AQ444" s="269"/>
      <c r="AR444" s="269"/>
      <c r="AS444" s="269"/>
      <c r="AT444" s="269"/>
      <c r="AU444" s="270"/>
      <c r="AV444" s="584"/>
      <c r="AW444" s="225"/>
      <c r="AX444" s="225"/>
      <c r="AY444" s="223"/>
      <c r="BA444" s="192">
        <f t="shared" si="175"/>
        <v>7</v>
      </c>
      <c r="BB444" s="192">
        <f t="shared" si="176"/>
        <v>4</v>
      </c>
      <c r="BC444" s="192">
        <f t="shared" si="177"/>
        <v>1</v>
      </c>
      <c r="BD444" s="192"/>
      <c r="BE444" s="192"/>
      <c r="BF444" s="192"/>
      <c r="BG444" s="559" t="str">
        <f t="shared" ca="1" si="178"/>
        <v/>
      </c>
      <c r="BH444" s="560" t="str">
        <f t="shared" ca="1" si="179"/>
        <v/>
      </c>
      <c r="BI444" s="560" t="str">
        <f t="shared" ca="1" si="180"/>
        <v/>
      </c>
      <c r="BJ444" s="560" t="str">
        <f t="shared" ca="1" si="181"/>
        <v/>
      </c>
      <c r="BK444" s="560" t="str">
        <f t="shared" ca="1" si="182"/>
        <v/>
      </c>
      <c r="BL444" s="561" t="str">
        <f t="shared" ca="1" si="183"/>
        <v/>
      </c>
      <c r="CI444" s="465"/>
      <c r="CJ444" s="465"/>
      <c r="CK444" s="465"/>
      <c r="CM444" s="465"/>
      <c r="CN444" s="465"/>
      <c r="CO444" s="465"/>
      <c r="CS444" s="465"/>
      <c r="CT444" s="465"/>
      <c r="CU444" s="465"/>
      <c r="CV444" s="1528"/>
      <c r="CW444" s="1529"/>
      <c r="CX444" s="1560"/>
      <c r="CY444" s="1560"/>
      <c r="CZ444" s="1560"/>
      <c r="DA444" s="1560"/>
      <c r="DB444" s="1560"/>
      <c r="DC444" s="1560"/>
      <c r="DD444" s="1991"/>
      <c r="DE444" s="1992"/>
      <c r="DF444" s="1992"/>
      <c r="DG444" s="1993"/>
      <c r="DH444" s="1564"/>
      <c r="DI444" s="1564"/>
      <c r="DJ444" s="1564"/>
      <c r="DK444" s="1564"/>
      <c r="DL444" s="1564"/>
      <c r="DM444" s="1564"/>
      <c r="DN444" s="1564"/>
      <c r="DO444" s="1564"/>
      <c r="DP444" s="1564"/>
      <c r="DQ444" s="1564"/>
      <c r="DR444" s="1584"/>
    </row>
    <row r="445" spans="1:122" ht="15" customHeight="1">
      <c r="A445" s="1297"/>
      <c r="B445" s="225"/>
      <c r="C445" s="225"/>
      <c r="E445" s="888"/>
      <c r="F445" s="274"/>
      <c r="G445" s="274"/>
      <c r="H445" s="274"/>
      <c r="I445" s="274"/>
      <c r="J445" s="274"/>
      <c r="K445" s="274"/>
      <c r="L445" s="889"/>
      <c r="M445" s="275"/>
      <c r="N445" s="268" t="s">
        <v>1934</v>
      </c>
      <c r="O445" s="269"/>
      <c r="P445" s="269"/>
      <c r="Q445" s="269"/>
      <c r="R445" s="269"/>
      <c r="S445" s="269"/>
      <c r="T445" s="269"/>
      <c r="U445" s="269"/>
      <c r="V445" s="269"/>
      <c r="W445" s="269"/>
      <c r="X445" s="269"/>
      <c r="Y445" s="269"/>
      <c r="Z445" s="270"/>
      <c r="AA445" s="586" t="s">
        <v>1944</v>
      </c>
      <c r="AB445" s="269"/>
      <c r="AC445" s="269"/>
      <c r="AD445" s="269"/>
      <c r="AE445" s="269"/>
      <c r="AF445" s="269"/>
      <c r="AG445" s="269"/>
      <c r="AH445" s="269"/>
      <c r="AI445" s="269"/>
      <c r="AJ445" s="269"/>
      <c r="AK445" s="269"/>
      <c r="AL445" s="269"/>
      <c r="AM445" s="269"/>
      <c r="AN445" s="269"/>
      <c r="AO445" s="269"/>
      <c r="AP445" s="269"/>
      <c r="AQ445" s="269"/>
      <c r="AR445" s="269"/>
      <c r="AS445" s="269"/>
      <c r="AT445" s="269"/>
      <c r="AU445" s="270"/>
      <c r="AV445" s="584"/>
      <c r="AW445" s="225"/>
      <c r="AX445" s="225"/>
      <c r="AY445" s="223"/>
      <c r="BA445" s="192">
        <f t="shared" si="175"/>
        <v>7</v>
      </c>
      <c r="BB445" s="192">
        <f t="shared" si="176"/>
        <v>4</v>
      </c>
      <c r="BC445" s="192">
        <f t="shared" si="177"/>
        <v>1</v>
      </c>
      <c r="BD445" s="192"/>
      <c r="BE445" s="192"/>
      <c r="BF445" s="192"/>
      <c r="BG445" s="559" t="str">
        <f t="shared" ca="1" si="178"/>
        <v/>
      </c>
      <c r="BH445" s="560" t="str">
        <f t="shared" ca="1" si="179"/>
        <v/>
      </c>
      <c r="BI445" s="560" t="str">
        <f t="shared" ca="1" si="180"/>
        <v/>
      </c>
      <c r="BJ445" s="560" t="str">
        <f t="shared" ca="1" si="181"/>
        <v/>
      </c>
      <c r="BK445" s="560" t="str">
        <f t="shared" ca="1" si="182"/>
        <v/>
      </c>
      <c r="BL445" s="561" t="str">
        <f t="shared" ca="1" si="183"/>
        <v/>
      </c>
      <c r="BQ445" s="465"/>
      <c r="CI445" s="465"/>
      <c r="CJ445" s="465"/>
      <c r="CK445" s="465"/>
      <c r="CM445" s="465"/>
      <c r="CN445" s="465"/>
      <c r="CS445" s="465"/>
      <c r="CT445" s="465"/>
      <c r="CU445" s="465"/>
      <c r="CV445" s="1528"/>
      <c r="CW445" s="1529"/>
      <c r="CX445" s="1560"/>
      <c r="CY445" s="1560"/>
      <c r="CZ445" s="1560"/>
      <c r="DA445" s="1560"/>
      <c r="DB445" s="1560"/>
      <c r="DC445" s="1560"/>
      <c r="DD445" s="1991"/>
      <c r="DE445" s="1992"/>
      <c r="DF445" s="1992"/>
      <c r="DG445" s="1993"/>
      <c r="DH445" s="1564"/>
      <c r="DI445" s="1564"/>
      <c r="DJ445" s="1564"/>
      <c r="DK445" s="1564"/>
      <c r="DL445" s="1564"/>
      <c r="DM445" s="1564"/>
      <c r="DN445" s="1564"/>
      <c r="DO445" s="1564"/>
      <c r="DP445" s="1564"/>
      <c r="DQ445" s="1564"/>
      <c r="DR445" s="1584"/>
    </row>
    <row r="446" spans="1:122" ht="15" customHeight="1">
      <c r="A446" s="1297"/>
      <c r="B446" s="225"/>
      <c r="C446" s="225"/>
      <c r="E446" s="888"/>
      <c r="F446" s="274"/>
      <c r="G446" s="274"/>
      <c r="H446" s="274"/>
      <c r="I446" s="274"/>
      <c r="J446" s="274"/>
      <c r="K446" s="274"/>
      <c r="L446" s="889"/>
      <c r="M446" s="275"/>
      <c r="N446" s="268" t="s">
        <v>1935</v>
      </c>
      <c r="O446" s="269"/>
      <c r="P446" s="269"/>
      <c r="Q446" s="269"/>
      <c r="R446" s="269"/>
      <c r="S446" s="269"/>
      <c r="T446" s="269"/>
      <c r="U446" s="269"/>
      <c r="V446" s="269"/>
      <c r="W446" s="269"/>
      <c r="X446" s="269"/>
      <c r="Y446" s="269"/>
      <c r="Z446" s="270"/>
      <c r="AA446" s="586" t="s">
        <v>1945</v>
      </c>
      <c r="AB446" s="269"/>
      <c r="AC446" s="269"/>
      <c r="AD446" s="269"/>
      <c r="AE446" s="269"/>
      <c r="AF446" s="269"/>
      <c r="AG446" s="269"/>
      <c r="AH446" s="269"/>
      <c r="AI446" s="269"/>
      <c r="AJ446" s="269"/>
      <c r="AK446" s="269"/>
      <c r="AL446" s="269"/>
      <c r="AM446" s="269"/>
      <c r="AN446" s="269"/>
      <c r="AO446" s="269"/>
      <c r="AP446" s="269"/>
      <c r="AQ446" s="269"/>
      <c r="AR446" s="269"/>
      <c r="AS446" s="269"/>
      <c r="AT446" s="269"/>
      <c r="AU446" s="270"/>
      <c r="AV446" s="584"/>
      <c r="AW446" s="225"/>
      <c r="AX446" s="225"/>
      <c r="AY446" s="223"/>
      <c r="BA446" s="192">
        <f t="shared" si="175"/>
        <v>7</v>
      </c>
      <c r="BB446" s="192">
        <f t="shared" si="176"/>
        <v>4</v>
      </c>
      <c r="BC446" s="192">
        <f t="shared" si="177"/>
        <v>1</v>
      </c>
      <c r="BD446" s="192"/>
      <c r="BE446" s="192"/>
      <c r="BF446" s="192"/>
      <c r="BG446" s="559" t="str">
        <f t="shared" ca="1" si="178"/>
        <v/>
      </c>
      <c r="BH446" s="560" t="str">
        <f t="shared" ca="1" si="179"/>
        <v/>
      </c>
      <c r="BI446" s="560" t="str">
        <f t="shared" ca="1" si="180"/>
        <v/>
      </c>
      <c r="BJ446" s="560" t="str">
        <f t="shared" ca="1" si="181"/>
        <v/>
      </c>
      <c r="BK446" s="560" t="str">
        <f t="shared" ca="1" si="182"/>
        <v/>
      </c>
      <c r="BL446" s="561" t="str">
        <f t="shared" ca="1" si="183"/>
        <v/>
      </c>
      <c r="BP446" s="465"/>
      <c r="BQ446" s="465"/>
      <c r="CO446" s="465"/>
      <c r="CV446" s="1528"/>
      <c r="CW446" s="1529"/>
      <c r="CX446" s="1560"/>
      <c r="CY446" s="1560"/>
      <c r="CZ446" s="1560"/>
      <c r="DA446" s="1560"/>
      <c r="DB446" s="1560"/>
      <c r="DC446" s="1560"/>
      <c r="DD446" s="1991"/>
      <c r="DE446" s="1992"/>
      <c r="DF446" s="1992"/>
      <c r="DG446" s="1993"/>
      <c r="DH446" s="1564"/>
      <c r="DI446" s="1564"/>
      <c r="DJ446" s="1564"/>
      <c r="DK446" s="1564"/>
      <c r="DL446" s="1564"/>
      <c r="DM446" s="1564"/>
      <c r="DN446" s="1564"/>
      <c r="DO446" s="1564"/>
      <c r="DP446" s="1564"/>
      <c r="DQ446" s="1564"/>
      <c r="DR446" s="1584"/>
    </row>
    <row r="447" spans="1:122" ht="15" customHeight="1">
      <c r="A447" s="1297"/>
      <c r="B447" s="225"/>
      <c r="C447" s="225"/>
      <c r="E447" s="888"/>
      <c r="F447" s="274"/>
      <c r="G447" s="274"/>
      <c r="H447" s="274"/>
      <c r="I447" s="274"/>
      <c r="J447" s="274"/>
      <c r="K447" s="274"/>
      <c r="L447" s="889"/>
      <c r="M447" s="275"/>
      <c r="N447" s="268" t="s">
        <v>1936</v>
      </c>
      <c r="O447" s="269"/>
      <c r="P447" s="269"/>
      <c r="Q447" s="269"/>
      <c r="R447" s="269"/>
      <c r="S447" s="269"/>
      <c r="T447" s="269"/>
      <c r="U447" s="269"/>
      <c r="V447" s="269"/>
      <c r="W447" s="269"/>
      <c r="X447" s="269"/>
      <c r="Y447" s="269"/>
      <c r="Z447" s="270"/>
      <c r="AA447" s="586" t="s">
        <v>1946</v>
      </c>
      <c r="AB447" s="269"/>
      <c r="AC447" s="269"/>
      <c r="AD447" s="269"/>
      <c r="AE447" s="269"/>
      <c r="AF447" s="269"/>
      <c r="AG447" s="269"/>
      <c r="AH447" s="269"/>
      <c r="AI447" s="269"/>
      <c r="AJ447" s="269"/>
      <c r="AK447" s="269"/>
      <c r="AL447" s="269"/>
      <c r="AM447" s="269"/>
      <c r="AN447" s="269"/>
      <c r="AO447" s="269"/>
      <c r="AP447" s="269"/>
      <c r="AQ447" s="269"/>
      <c r="AR447" s="269"/>
      <c r="AS447" s="269"/>
      <c r="AT447" s="269"/>
      <c r="AU447" s="270"/>
      <c r="AV447" s="584"/>
      <c r="AW447" s="225"/>
      <c r="AX447" s="225"/>
      <c r="AY447" s="223"/>
      <c r="BA447" s="192">
        <f t="shared" si="175"/>
        <v>7</v>
      </c>
      <c r="BB447" s="192">
        <f t="shared" si="176"/>
        <v>4</v>
      </c>
      <c r="BC447" s="192">
        <f t="shared" si="177"/>
        <v>1</v>
      </c>
      <c r="BD447" s="192"/>
      <c r="BE447" s="192"/>
      <c r="BF447" s="192"/>
      <c r="BG447" s="559" t="str">
        <f t="shared" ca="1" si="178"/>
        <v/>
      </c>
      <c r="BH447" s="560" t="str">
        <f t="shared" ca="1" si="179"/>
        <v/>
      </c>
      <c r="BI447" s="560" t="str">
        <f t="shared" ca="1" si="180"/>
        <v/>
      </c>
      <c r="BJ447" s="560" t="str">
        <f t="shared" ca="1" si="181"/>
        <v/>
      </c>
      <c r="BK447" s="560" t="str">
        <f t="shared" ca="1" si="182"/>
        <v/>
      </c>
      <c r="BL447" s="561" t="str">
        <f t="shared" ca="1" si="183"/>
        <v/>
      </c>
      <c r="BP447" s="465"/>
      <c r="BQ447" s="465"/>
      <c r="CM447" s="465"/>
      <c r="CN447" s="465"/>
      <c r="CO447" s="465"/>
      <c r="CS447" s="465"/>
      <c r="CT447" s="465"/>
      <c r="CU447" s="465"/>
      <c r="CV447" s="1528"/>
      <c r="CW447" s="1529"/>
      <c r="CX447" s="1560"/>
      <c r="CY447" s="1560"/>
      <c r="CZ447" s="1560"/>
      <c r="DA447" s="1560"/>
      <c r="DB447" s="1560"/>
      <c r="DC447" s="1560"/>
      <c r="DD447" s="1991"/>
      <c r="DE447" s="1992"/>
      <c r="DF447" s="1992"/>
      <c r="DG447" s="1993"/>
      <c r="DH447" s="1564"/>
      <c r="DI447" s="1564"/>
      <c r="DJ447" s="1564"/>
      <c r="DK447" s="1564"/>
      <c r="DL447" s="1564"/>
      <c r="DM447" s="1564"/>
      <c r="DN447" s="1564"/>
      <c r="DO447" s="1564"/>
      <c r="DP447" s="1564"/>
      <c r="DQ447" s="1564"/>
      <c r="DR447" s="1584"/>
    </row>
    <row r="448" spans="1:122" ht="15" customHeight="1">
      <c r="A448" s="1297"/>
      <c r="B448" s="225"/>
      <c r="C448" s="225"/>
      <c r="E448" s="888"/>
      <c r="F448" s="274"/>
      <c r="G448" s="274"/>
      <c r="H448" s="274"/>
      <c r="I448" s="274"/>
      <c r="J448" s="274"/>
      <c r="K448" s="274"/>
      <c r="L448" s="889"/>
      <c r="M448" s="275"/>
      <c r="N448" s="1417" t="s">
        <v>1956</v>
      </c>
      <c r="O448" s="269"/>
      <c r="P448" s="269"/>
      <c r="Q448" s="269"/>
      <c r="R448" s="269"/>
      <c r="S448" s="269"/>
      <c r="T448" s="269"/>
      <c r="U448" s="269"/>
      <c r="V448" s="269"/>
      <c r="W448" s="269"/>
      <c r="X448" s="269"/>
      <c r="Y448" s="269"/>
      <c r="Z448" s="270"/>
      <c r="AA448" s="1418" t="s">
        <v>1960</v>
      </c>
      <c r="AB448" s="269"/>
      <c r="AC448" s="269"/>
      <c r="AD448" s="269"/>
      <c r="AE448" s="269"/>
      <c r="AF448" s="269"/>
      <c r="AG448" s="269"/>
      <c r="AH448" s="269"/>
      <c r="AI448" s="269"/>
      <c r="AJ448" s="269"/>
      <c r="AK448" s="269"/>
      <c r="AL448" s="269"/>
      <c r="AM448" s="269"/>
      <c r="AN448" s="269"/>
      <c r="AO448" s="269"/>
      <c r="AP448" s="269"/>
      <c r="AQ448" s="269"/>
      <c r="AR448" s="269"/>
      <c r="AS448" s="269"/>
      <c r="AT448" s="269"/>
      <c r="AU448" s="270"/>
      <c r="AV448" s="584"/>
      <c r="AW448" s="225"/>
      <c r="AX448" s="225"/>
      <c r="AY448" s="471"/>
      <c r="BA448" s="192">
        <f t="shared" si="175"/>
        <v>7</v>
      </c>
      <c r="BB448" s="192">
        <f t="shared" si="176"/>
        <v>4</v>
      </c>
      <c r="BC448" s="192">
        <f t="shared" si="177"/>
        <v>1</v>
      </c>
      <c r="BD448" s="192"/>
      <c r="BE448" s="192"/>
      <c r="BF448" s="192"/>
      <c r="BG448" s="559" t="str">
        <f t="shared" ca="1" si="178"/>
        <v/>
      </c>
      <c r="BH448" s="560" t="str">
        <f t="shared" ca="1" si="179"/>
        <v/>
      </c>
      <c r="BI448" s="560" t="str">
        <f t="shared" ca="1" si="180"/>
        <v/>
      </c>
      <c r="BJ448" s="560" t="str">
        <f t="shared" ca="1" si="181"/>
        <v/>
      </c>
      <c r="BK448" s="560" t="str">
        <f t="shared" ca="1" si="182"/>
        <v/>
      </c>
      <c r="BL448" s="561" t="str">
        <f t="shared" ca="1" si="183"/>
        <v/>
      </c>
      <c r="BP448" s="465"/>
      <c r="CL448" s="244"/>
      <c r="CM448" s="465"/>
      <c r="CN448" s="465"/>
      <c r="CO448" s="244"/>
      <c r="CV448" s="1528"/>
      <c r="CW448" s="1529"/>
      <c r="CX448" s="1560"/>
      <c r="CY448" s="1560"/>
      <c r="CZ448" s="1560"/>
      <c r="DA448" s="1560"/>
      <c r="DB448" s="1560"/>
      <c r="DC448" s="1560"/>
      <c r="DD448" s="1991"/>
      <c r="DE448" s="1992"/>
      <c r="DF448" s="1992"/>
      <c r="DG448" s="1993"/>
      <c r="DH448" s="1564"/>
      <c r="DI448" s="1564"/>
      <c r="DJ448" s="1564"/>
      <c r="DK448" s="1564"/>
      <c r="DL448" s="1564"/>
      <c r="DM448" s="1564"/>
      <c r="DN448" s="1564"/>
      <c r="DO448" s="1564"/>
      <c r="DP448" s="1564"/>
      <c r="DQ448" s="1564"/>
      <c r="DR448" s="1584"/>
    </row>
    <row r="449" spans="1:122" ht="15" customHeight="1">
      <c r="A449" s="1297"/>
      <c r="B449" s="225"/>
      <c r="C449" s="225"/>
      <c r="E449" s="888"/>
      <c r="F449" s="274"/>
      <c r="G449" s="274"/>
      <c r="H449" s="274"/>
      <c r="I449" s="274"/>
      <c r="J449" s="274"/>
      <c r="K449" s="274"/>
      <c r="L449" s="889"/>
      <c r="M449" s="275"/>
      <c r="N449" s="268" t="s">
        <v>451</v>
      </c>
      <c r="O449" s="269"/>
      <c r="P449" s="269"/>
      <c r="Q449" s="269"/>
      <c r="R449" s="269"/>
      <c r="S449" s="269"/>
      <c r="T449" s="269"/>
      <c r="U449" s="269"/>
      <c r="V449" s="269"/>
      <c r="W449" s="269"/>
      <c r="X449" s="269"/>
      <c r="Y449" s="269"/>
      <c r="Z449" s="270"/>
      <c r="AA449" s="581" t="s">
        <v>521</v>
      </c>
      <c r="AB449" s="269"/>
      <c r="AC449" s="269"/>
      <c r="AD449" s="269"/>
      <c r="AE449" s="269"/>
      <c r="AF449" s="269"/>
      <c r="AG449" s="269"/>
      <c r="AH449" s="269"/>
      <c r="AI449" s="269"/>
      <c r="AJ449" s="269"/>
      <c r="AK449" s="269"/>
      <c r="AL449" s="269"/>
      <c r="AM449" s="269"/>
      <c r="AN449" s="269"/>
      <c r="AO449" s="269"/>
      <c r="AP449" s="269"/>
      <c r="AQ449" s="269"/>
      <c r="AR449" s="269"/>
      <c r="AS449" s="269"/>
      <c r="AT449" s="269"/>
      <c r="AU449" s="270"/>
      <c r="AV449" s="584"/>
      <c r="AW449" s="225"/>
      <c r="AX449" s="225"/>
      <c r="AY449" s="223"/>
      <c r="BA449" s="192">
        <f t="shared" si="175"/>
        <v>7</v>
      </c>
      <c r="BB449" s="192">
        <f t="shared" si="176"/>
        <v>4</v>
      </c>
      <c r="BC449" s="192">
        <f t="shared" si="177"/>
        <v>1</v>
      </c>
      <c r="BD449" s="192"/>
      <c r="BE449" s="192"/>
      <c r="BF449" s="192"/>
      <c r="BG449" s="559" t="str">
        <f t="shared" ca="1" si="178"/>
        <v/>
      </c>
      <c r="BH449" s="560" t="str">
        <f t="shared" ca="1" si="179"/>
        <v/>
      </c>
      <c r="BI449" s="560" t="str">
        <f t="shared" ca="1" si="180"/>
        <v/>
      </c>
      <c r="BJ449" s="560" t="str">
        <f t="shared" ca="1" si="181"/>
        <v/>
      </c>
      <c r="BK449" s="560" t="str">
        <f t="shared" ca="1" si="182"/>
        <v/>
      </c>
      <c r="BL449" s="561" t="str">
        <f t="shared" ca="1" si="183"/>
        <v/>
      </c>
      <c r="CM449" s="244"/>
      <c r="CN449" s="244"/>
      <c r="CP449" s="465"/>
      <c r="CV449" s="1528"/>
      <c r="CW449" s="1529"/>
      <c r="CX449" s="1560"/>
      <c r="CY449" s="1560"/>
      <c r="CZ449" s="1560"/>
      <c r="DA449" s="1560"/>
      <c r="DB449" s="1560"/>
      <c r="DC449" s="1560"/>
      <c r="DD449" s="1991"/>
      <c r="DE449" s="1992"/>
      <c r="DF449" s="1992"/>
      <c r="DG449" s="1993"/>
      <c r="DH449" s="1564"/>
      <c r="DI449" s="1564"/>
      <c r="DJ449" s="1564"/>
      <c r="DK449" s="1564"/>
      <c r="DL449" s="1564"/>
      <c r="DM449" s="1564"/>
      <c r="DN449" s="1564"/>
      <c r="DO449" s="1564"/>
      <c r="DP449" s="1564"/>
      <c r="DQ449" s="1564"/>
      <c r="DR449" s="1584"/>
    </row>
    <row r="450" spans="1:122" ht="15" customHeight="1">
      <c r="A450" s="1297"/>
      <c r="B450" s="225"/>
      <c r="C450" s="225"/>
      <c r="E450" s="888"/>
      <c r="F450" s="274"/>
      <c r="G450" s="274"/>
      <c r="H450" s="274"/>
      <c r="I450" s="274"/>
      <c r="J450" s="274"/>
      <c r="K450" s="274"/>
      <c r="L450" s="274"/>
      <c r="M450" s="589"/>
      <c r="N450" s="261" t="s">
        <v>452</v>
      </c>
      <c r="O450" s="271"/>
      <c r="P450" s="271"/>
      <c r="Q450" s="271"/>
      <c r="R450" s="271"/>
      <c r="S450" s="271"/>
      <c r="T450" s="271"/>
      <c r="U450" s="271"/>
      <c r="V450" s="271"/>
      <c r="W450" s="271"/>
      <c r="X450" s="271"/>
      <c r="Y450" s="271"/>
      <c r="Z450" s="272"/>
      <c r="AA450" s="481" t="s">
        <v>1938</v>
      </c>
      <c r="AB450" s="271"/>
      <c r="AC450" s="271"/>
      <c r="AD450" s="271"/>
      <c r="AE450" s="271"/>
      <c r="AF450" s="271"/>
      <c r="AG450" s="271"/>
      <c r="AH450" s="271"/>
      <c r="AI450" s="271"/>
      <c r="AJ450" s="271"/>
      <c r="AK450" s="271"/>
      <c r="AL450" s="271"/>
      <c r="AM450" s="271"/>
      <c r="AN450" s="271"/>
      <c r="AO450" s="271"/>
      <c r="AP450" s="271"/>
      <c r="AQ450" s="271"/>
      <c r="AR450" s="271"/>
      <c r="AS450" s="271"/>
      <c r="AT450" s="271"/>
      <c r="AU450" s="272"/>
      <c r="AV450" s="584"/>
      <c r="AW450" s="225"/>
      <c r="AX450" s="225"/>
      <c r="AY450" s="223"/>
      <c r="BA450" s="192">
        <f t="shared" si="175"/>
        <v>7</v>
      </c>
      <c r="BB450" s="192">
        <f t="shared" si="176"/>
        <v>4</v>
      </c>
      <c r="BC450" s="192">
        <f t="shared" si="177"/>
        <v>1</v>
      </c>
      <c r="BD450" s="192"/>
      <c r="BE450" s="192"/>
      <c r="BF450" s="192"/>
      <c r="BG450" s="559" t="str">
        <f t="shared" ca="1" si="178"/>
        <v/>
      </c>
      <c r="BH450" s="560" t="str">
        <f t="shared" ca="1" si="179"/>
        <v/>
      </c>
      <c r="BI450" s="560" t="str">
        <f t="shared" ca="1" si="180"/>
        <v/>
      </c>
      <c r="BJ450" s="560" t="str">
        <f t="shared" ca="1" si="181"/>
        <v/>
      </c>
      <c r="BK450" s="560" t="str">
        <f t="shared" ca="1" si="182"/>
        <v/>
      </c>
      <c r="BL450" s="561" t="str">
        <f t="shared" ca="1" si="183"/>
        <v/>
      </c>
      <c r="CP450" s="465"/>
      <c r="CV450" s="1528"/>
      <c r="CW450" s="1529"/>
      <c r="CX450" s="1560"/>
      <c r="CY450" s="1560"/>
      <c r="CZ450" s="1560"/>
      <c r="DA450" s="1560"/>
      <c r="DB450" s="1560"/>
      <c r="DC450" s="1560"/>
      <c r="DD450" s="1991"/>
      <c r="DE450" s="1992"/>
      <c r="DF450" s="1992"/>
      <c r="DG450" s="1993"/>
      <c r="DH450" s="1564"/>
      <c r="DI450" s="1564"/>
      <c r="DJ450" s="1564"/>
      <c r="DK450" s="1564"/>
      <c r="DL450" s="1564"/>
      <c r="DM450" s="1564"/>
      <c r="DN450" s="1564"/>
      <c r="DO450" s="1564"/>
      <c r="DP450" s="1564"/>
      <c r="DQ450" s="1564"/>
      <c r="DR450" s="1584"/>
    </row>
    <row r="451" spans="1:122" ht="15" customHeight="1">
      <c r="A451" s="1297"/>
      <c r="B451" s="225"/>
      <c r="C451" s="225"/>
      <c r="E451" s="1283"/>
      <c r="F451" s="1284"/>
      <c r="G451" s="1284"/>
      <c r="H451" s="1284"/>
      <c r="I451" s="1284"/>
      <c r="J451" s="1284"/>
      <c r="K451" s="1284"/>
      <c r="L451" s="1284"/>
      <c r="M451" s="1283"/>
      <c r="N451" s="1284"/>
      <c r="O451" s="1284"/>
      <c r="P451" s="1284"/>
      <c r="Q451" s="1284"/>
      <c r="R451" s="1284"/>
      <c r="S451" s="1284"/>
      <c r="T451" s="1284"/>
      <c r="U451" s="1284"/>
      <c r="V451" s="1284"/>
      <c r="W451" s="1284"/>
      <c r="X451" s="1284"/>
      <c r="Y451" s="1284"/>
      <c r="Z451" s="1284"/>
      <c r="AA451" s="1284"/>
      <c r="AB451" s="1284"/>
      <c r="AC451" s="1284"/>
      <c r="AD451" s="1284"/>
      <c r="AE451" s="1284"/>
      <c r="AF451" s="1284"/>
      <c r="AG451" s="1284"/>
      <c r="AH451" s="1284"/>
      <c r="AI451" s="1284"/>
      <c r="AJ451" s="1284"/>
      <c r="AK451" s="1284"/>
      <c r="AL451" s="1284"/>
      <c r="AM451" s="1284"/>
      <c r="AN451" s="1284"/>
      <c r="AO451" s="1284"/>
      <c r="AP451" s="1284"/>
      <c r="AQ451" s="1284"/>
      <c r="AR451" s="1284"/>
      <c r="AS451" s="1284"/>
      <c r="AT451" s="1284"/>
      <c r="AU451" s="1284"/>
      <c r="AV451" s="1285"/>
      <c r="AW451" s="225"/>
      <c r="AX451" s="225"/>
      <c r="AY451" s="223"/>
      <c r="BA451" s="192">
        <f t="shared" si="175"/>
        <v>7</v>
      </c>
      <c r="BB451" s="192">
        <f t="shared" si="176"/>
        <v>4</v>
      </c>
      <c r="BC451" s="192">
        <f t="shared" si="177"/>
        <v>1</v>
      </c>
      <c r="BD451" s="192"/>
      <c r="BE451" s="192"/>
      <c r="BF451" s="192"/>
      <c r="BG451" s="559" t="str">
        <f t="shared" ca="1" si="178"/>
        <v/>
      </c>
      <c r="BH451" s="560" t="str">
        <f t="shared" ca="1" si="179"/>
        <v/>
      </c>
      <c r="BI451" s="560" t="str">
        <f t="shared" ca="1" si="180"/>
        <v/>
      </c>
      <c r="BJ451" s="560" t="str">
        <f t="shared" ca="1" si="181"/>
        <v/>
      </c>
      <c r="BK451" s="560" t="str">
        <f t="shared" ca="1" si="182"/>
        <v/>
      </c>
      <c r="BL451" s="561" t="str">
        <f t="shared" ca="1" si="183"/>
        <v/>
      </c>
      <c r="BR451" s="94"/>
      <c r="BS451" s="94"/>
      <c r="BT451" s="94"/>
      <c r="BU451" s="94"/>
      <c r="BV451" s="94"/>
      <c r="BW451" s="94"/>
      <c r="BX451" s="94"/>
      <c r="BY451" s="94"/>
      <c r="BZ451" s="94"/>
      <c r="CA451" s="94"/>
      <c r="CB451" s="94"/>
      <c r="CC451" s="94"/>
      <c r="CD451" s="94"/>
      <c r="CE451" s="94"/>
      <c r="CF451" s="94"/>
      <c r="CG451" s="94"/>
      <c r="CH451" s="94"/>
      <c r="CV451" s="1528"/>
      <c r="CW451" s="1529"/>
      <c r="CX451" s="1560"/>
      <c r="CY451" s="1560"/>
      <c r="CZ451" s="1560"/>
      <c r="DA451" s="1560"/>
      <c r="DB451" s="1560"/>
      <c r="DC451" s="1560"/>
      <c r="DD451" s="1991"/>
      <c r="DE451" s="1992"/>
      <c r="DF451" s="1992"/>
      <c r="DG451" s="1993"/>
      <c r="DH451" s="1564"/>
      <c r="DI451" s="1564"/>
      <c r="DJ451" s="1564"/>
      <c r="DK451" s="1564"/>
      <c r="DL451" s="1564"/>
      <c r="DM451" s="1564"/>
      <c r="DN451" s="1564"/>
      <c r="DO451" s="1564"/>
      <c r="DP451" s="1564"/>
      <c r="DQ451" s="1564"/>
      <c r="DR451" s="1584"/>
    </row>
    <row r="452" spans="1:122" s="465" customFormat="1" ht="15" customHeight="1">
      <c r="A452" s="1760" t="str">
        <f>$BA452&amp;"."&amp;$BB452&amp;"."&amp;$BC452&amp;"."</f>
        <v>7.4.2.</v>
      </c>
      <c r="B452" s="1761"/>
      <c r="C452" s="1761"/>
      <c r="D452" s="1761"/>
      <c r="E452" s="685" t="s">
        <v>1819</v>
      </c>
      <c r="F452" s="685"/>
      <c r="G452" s="676"/>
      <c r="H452" s="676"/>
      <c r="I452" s="676"/>
      <c r="J452" s="676"/>
      <c r="K452" s="676"/>
      <c r="L452" s="676"/>
      <c r="M452" s="685"/>
      <c r="N452" s="685"/>
      <c r="O452" s="685"/>
      <c r="P452" s="685"/>
      <c r="Q452" s="685"/>
      <c r="R452" s="685"/>
      <c r="S452" s="685"/>
      <c r="T452" s="685"/>
      <c r="U452" s="685"/>
      <c r="V452" s="685"/>
      <c r="W452" s="685"/>
      <c r="X452" s="685"/>
      <c r="Y452" s="685"/>
      <c r="Z452" s="685"/>
      <c r="AA452" s="685"/>
      <c r="AB452" s="685"/>
      <c r="AC452" s="685"/>
      <c r="AD452" s="685"/>
      <c r="AE452" s="685"/>
      <c r="AF452" s="685"/>
      <c r="AG452" s="685"/>
      <c r="AH452" s="685"/>
      <c r="AI452" s="685"/>
      <c r="AJ452" s="685"/>
      <c r="AK452" s="685"/>
      <c r="AL452" s="685"/>
      <c r="AM452" s="685"/>
      <c r="AN452" s="685"/>
      <c r="AO452" s="685"/>
      <c r="AP452" s="685"/>
      <c r="AQ452" s="685"/>
      <c r="AR452" s="685"/>
      <c r="AS452" s="685"/>
      <c r="AT452" s="685"/>
      <c r="AU452" s="685"/>
      <c r="AV452" s="685"/>
      <c r="AW452" s="685"/>
      <c r="AX452" s="685"/>
      <c r="AY452" s="854"/>
      <c r="AZ452" s="92"/>
      <c r="BA452" s="683">
        <f>BA451</f>
        <v>7</v>
      </c>
      <c r="BB452" s="683">
        <f>BB451</f>
        <v>4</v>
      </c>
      <c r="BC452" s="678">
        <f>BC451+1</f>
        <v>2</v>
      </c>
      <c r="BD452" s="192"/>
      <c r="BE452" s="192"/>
      <c r="BF452" s="192"/>
      <c r="BG452" s="559" t="str">
        <f t="shared" ca="1" si="178"/>
        <v/>
      </c>
      <c r="BH452" s="560" t="str">
        <f t="shared" ca="1" si="179"/>
        <v/>
      </c>
      <c r="BI452" s="560" t="str">
        <f t="shared" ca="1" si="180"/>
        <v/>
      </c>
      <c r="BJ452" s="560" t="str">
        <f t="shared" ca="1" si="181"/>
        <v/>
      </c>
      <c r="BK452" s="560" t="str">
        <f t="shared" ca="1" si="182"/>
        <v/>
      </c>
      <c r="BL452" s="561" t="str">
        <f t="shared" ca="1" si="183"/>
        <v/>
      </c>
      <c r="BP452" s="226"/>
      <c r="BQ452" s="226"/>
      <c r="CI452" s="226"/>
      <c r="CJ452" s="226"/>
      <c r="CK452" s="226"/>
      <c r="CL452" s="244"/>
      <c r="CM452" s="226"/>
      <c r="CN452" s="226"/>
      <c r="CO452" s="226"/>
      <c r="CQ452" s="226"/>
      <c r="CR452" s="226"/>
      <c r="CS452" s="226"/>
      <c r="CT452" s="226"/>
      <c r="CU452" s="226"/>
      <c r="CV452" s="1528" t="s">
        <v>2291</v>
      </c>
      <c r="CW452" s="1529"/>
      <c r="CX452" s="1560"/>
      <c r="CY452" s="1560"/>
      <c r="CZ452" s="1560"/>
      <c r="DA452" s="1560"/>
      <c r="DB452" s="1560"/>
      <c r="DC452" s="1560"/>
      <c r="DD452" s="2054">
        <v>44648</v>
      </c>
      <c r="DE452" s="2055"/>
      <c r="DF452" s="2055"/>
      <c r="DG452" s="2056"/>
      <c r="DH452" s="1564"/>
      <c r="DI452" s="1564"/>
      <c r="DJ452" s="1564"/>
      <c r="DK452" s="1564"/>
      <c r="DL452" s="1564"/>
      <c r="DM452" s="1564"/>
      <c r="DN452" s="1564"/>
      <c r="DO452" s="1564"/>
      <c r="DP452" s="1564"/>
      <c r="DQ452" s="1564"/>
      <c r="DR452" s="1584"/>
    </row>
    <row r="453" spans="1:122" s="465" customFormat="1" ht="15" customHeight="1">
      <c r="A453" s="1360"/>
      <c r="B453" s="1312"/>
      <c r="C453" s="1312"/>
      <c r="D453" s="263"/>
      <c r="E453" s="263" t="s">
        <v>1820</v>
      </c>
      <c r="F453" s="263"/>
      <c r="G453" s="263"/>
      <c r="H453" s="263"/>
      <c r="I453" s="263"/>
      <c r="J453" s="263"/>
      <c r="K453" s="263"/>
      <c r="L453" s="263"/>
      <c r="M453" s="263"/>
      <c r="N453" s="263"/>
      <c r="O453" s="263"/>
      <c r="P453" s="263"/>
      <c r="Q453" s="263"/>
      <c r="R453" s="263"/>
      <c r="S453" s="263"/>
      <c r="T453" s="263"/>
      <c r="U453" s="263"/>
      <c r="V453" s="263"/>
      <c r="W453" s="263"/>
      <c r="X453" s="263"/>
      <c r="Y453" s="263"/>
      <c r="Z453" s="263"/>
      <c r="AA453" s="263"/>
      <c r="AB453" s="263"/>
      <c r="AC453" s="263"/>
      <c r="AD453" s="263"/>
      <c r="AE453" s="263"/>
      <c r="AF453" s="263"/>
      <c r="AG453" s="263"/>
      <c r="AH453" s="263"/>
      <c r="AI453" s="263"/>
      <c r="AJ453" s="263"/>
      <c r="AK453" s="263"/>
      <c r="AL453" s="263"/>
      <c r="AM453" s="263"/>
      <c r="AN453" s="263"/>
      <c r="AO453" s="263"/>
      <c r="AP453" s="263"/>
      <c r="AQ453" s="263"/>
      <c r="AR453" s="263"/>
      <c r="AS453" s="263"/>
      <c r="AT453" s="263"/>
      <c r="AU453" s="263"/>
      <c r="AV453" s="263"/>
      <c r="AW453" s="263"/>
      <c r="AX453" s="263"/>
      <c r="AY453" s="1130"/>
      <c r="BA453" s="192">
        <f>BA452</f>
        <v>7</v>
      </c>
      <c r="BB453" s="192">
        <f>BB452</f>
        <v>4</v>
      </c>
      <c r="BC453" s="1098">
        <f>BC452</f>
        <v>2</v>
      </c>
      <c r="BD453" s="192"/>
      <c r="BE453" s="192"/>
      <c r="BF453" s="192"/>
      <c r="BG453" s="559" t="str">
        <f t="shared" ca="1" si="178"/>
        <v/>
      </c>
      <c r="BH453" s="560" t="str">
        <f t="shared" ca="1" si="179"/>
        <v/>
      </c>
      <c r="BI453" s="560" t="str">
        <f t="shared" ca="1" si="180"/>
        <v/>
      </c>
      <c r="BJ453" s="560" t="str">
        <f t="shared" ca="1" si="181"/>
        <v/>
      </c>
      <c r="BK453" s="560" t="str">
        <f t="shared" ca="1" si="182"/>
        <v/>
      </c>
      <c r="BL453" s="561" t="str">
        <f t="shared" ca="1" si="183"/>
        <v/>
      </c>
      <c r="BP453" s="226"/>
      <c r="BQ453" s="226"/>
      <c r="BR453" s="226"/>
      <c r="BS453" s="226"/>
      <c r="BT453" s="226"/>
      <c r="BU453" s="226"/>
      <c r="BV453" s="226"/>
      <c r="BW453" s="226"/>
      <c r="BX453" s="226"/>
      <c r="BY453" s="226"/>
      <c r="BZ453" s="226"/>
      <c r="CA453" s="226"/>
      <c r="CB453" s="226"/>
      <c r="CC453" s="226"/>
      <c r="CD453" s="226"/>
      <c r="CE453" s="226"/>
      <c r="CF453" s="226"/>
      <c r="CG453" s="226"/>
      <c r="CH453" s="226"/>
      <c r="CI453" s="226"/>
      <c r="CJ453" s="226"/>
      <c r="CK453" s="226"/>
      <c r="CM453" s="226"/>
      <c r="CN453" s="226"/>
      <c r="CO453" s="226"/>
      <c r="CQ453" s="226"/>
      <c r="CR453" s="226"/>
      <c r="CS453" s="226"/>
      <c r="CT453" s="226"/>
      <c r="CU453" s="226"/>
      <c r="CV453" s="1528"/>
      <c r="CW453" s="1529"/>
      <c r="CX453" s="1560"/>
      <c r="CY453" s="1560"/>
      <c r="CZ453" s="1560"/>
      <c r="DA453" s="1560"/>
      <c r="DB453" s="1560"/>
      <c r="DC453" s="1560"/>
      <c r="DD453" s="1991"/>
      <c r="DE453" s="1992"/>
      <c r="DF453" s="1992"/>
      <c r="DG453" s="1993"/>
      <c r="DH453" s="1564"/>
      <c r="DI453" s="1564"/>
      <c r="DJ453" s="1564"/>
      <c r="DK453" s="1564"/>
      <c r="DL453" s="1564"/>
      <c r="DM453" s="1564"/>
      <c r="DN453" s="1564"/>
      <c r="DO453" s="1564"/>
      <c r="DP453" s="1564"/>
      <c r="DQ453" s="1564"/>
      <c r="DR453" s="1584"/>
    </row>
    <row r="454" spans="1:122" s="465" customFormat="1" ht="15" customHeight="1">
      <c r="A454" s="1090"/>
      <c r="B454" s="1091"/>
      <c r="C454" s="1091"/>
      <c r="D454" s="469"/>
      <c r="E454" s="1361" t="s">
        <v>545</v>
      </c>
      <c r="F454" s="1362"/>
      <c r="G454" s="1362"/>
      <c r="H454" s="1362"/>
      <c r="I454" s="1362"/>
      <c r="J454" s="1362"/>
      <c r="K454" s="1362"/>
      <c r="L454" s="1363"/>
      <c r="M454" s="1364" t="s">
        <v>2146</v>
      </c>
      <c r="N454" s="1365"/>
      <c r="O454" s="1365"/>
      <c r="P454" s="1365"/>
      <c r="Q454" s="1365"/>
      <c r="R454" s="1365"/>
      <c r="S454" s="1365"/>
      <c r="T454" s="1365"/>
      <c r="U454" s="1365"/>
      <c r="V454" s="1365"/>
      <c r="W454" s="1365"/>
      <c r="X454" s="1365"/>
      <c r="Y454" s="1365"/>
      <c r="Z454" s="1365"/>
      <c r="AA454" s="1365"/>
      <c r="AB454" s="1365"/>
      <c r="AC454" s="1365"/>
      <c r="AD454" s="1365"/>
      <c r="AE454" s="1365"/>
      <c r="AF454" s="1365"/>
      <c r="AG454" s="1365"/>
      <c r="AH454" s="1365"/>
      <c r="AI454" s="1365"/>
      <c r="AJ454" s="1365"/>
      <c r="AK454" s="1365"/>
      <c r="AL454" s="1365"/>
      <c r="AM454" s="1365"/>
      <c r="AN454" s="1365"/>
      <c r="AO454" s="1365"/>
      <c r="AP454" s="1365"/>
      <c r="AQ454" s="1365"/>
      <c r="AR454" s="1365"/>
      <c r="AS454" s="1365"/>
      <c r="AT454" s="1365"/>
      <c r="AU454" s="1365"/>
      <c r="AV454" s="1365"/>
      <c r="AW454" s="1365"/>
      <c r="AX454" s="1366"/>
      <c r="AY454" s="1293"/>
      <c r="AZ454" s="1089"/>
      <c r="BA454" s="1220">
        <f t="shared" ref="BA454:BC455" si="184">BA453</f>
        <v>7</v>
      </c>
      <c r="BB454" s="1220">
        <f t="shared" si="184"/>
        <v>4</v>
      </c>
      <c r="BC454" s="1220">
        <f t="shared" si="184"/>
        <v>2</v>
      </c>
      <c r="BD454" s="1089"/>
      <c r="BE454" s="1089"/>
      <c r="BF454" s="1089"/>
      <c r="BG454" s="559" t="str">
        <f t="shared" ca="1" si="178"/>
        <v/>
      </c>
      <c r="BH454" s="560" t="str">
        <f t="shared" ca="1" si="179"/>
        <v/>
      </c>
      <c r="BI454" s="560" t="str">
        <f t="shared" ca="1" si="180"/>
        <v/>
      </c>
      <c r="BJ454" s="560" t="str">
        <f t="shared" ca="1" si="181"/>
        <v/>
      </c>
      <c r="BK454" s="560" t="str">
        <f t="shared" ca="1" si="182"/>
        <v/>
      </c>
      <c r="BL454" s="561" t="str">
        <f t="shared" ca="1" si="183"/>
        <v/>
      </c>
      <c r="BP454" s="226"/>
      <c r="BQ454" s="226"/>
      <c r="BR454" s="226"/>
      <c r="BS454" s="226"/>
      <c r="BT454" s="226"/>
      <c r="BU454" s="226"/>
      <c r="BV454" s="226"/>
      <c r="BW454" s="226"/>
      <c r="BX454" s="226"/>
      <c r="BY454" s="226"/>
      <c r="BZ454" s="226"/>
      <c r="CA454" s="226"/>
      <c r="CB454" s="226"/>
      <c r="CC454" s="226"/>
      <c r="CD454" s="226"/>
      <c r="CE454" s="226"/>
      <c r="CF454" s="226"/>
      <c r="CG454" s="226"/>
      <c r="CH454" s="226"/>
      <c r="CI454" s="94"/>
      <c r="CJ454" s="94"/>
      <c r="CK454" s="94"/>
      <c r="CM454" s="226"/>
      <c r="CN454" s="226"/>
      <c r="CO454" s="226"/>
      <c r="CP454" s="244"/>
      <c r="CQ454" s="226"/>
      <c r="CR454" s="226"/>
      <c r="CS454" s="226"/>
      <c r="CT454" s="226"/>
      <c r="CU454" s="226"/>
      <c r="CV454" s="1528"/>
      <c r="CW454" s="1529"/>
      <c r="CX454" s="1560"/>
      <c r="CY454" s="1560"/>
      <c r="CZ454" s="1560"/>
      <c r="DA454" s="1560"/>
      <c r="DB454" s="1560"/>
      <c r="DC454" s="1560"/>
      <c r="DD454" s="1991"/>
      <c r="DE454" s="1992"/>
      <c r="DF454" s="1992"/>
      <c r="DG454" s="1993"/>
      <c r="DH454" s="1564"/>
      <c r="DI454" s="1564"/>
      <c r="DJ454" s="1564"/>
      <c r="DK454" s="1564"/>
      <c r="DL454" s="1564"/>
      <c r="DM454" s="1564"/>
      <c r="DN454" s="1564"/>
      <c r="DO454" s="1564"/>
      <c r="DP454" s="1564"/>
      <c r="DQ454" s="1564"/>
      <c r="DR454" s="1584"/>
    </row>
    <row r="455" spans="1:122" ht="15" customHeight="1">
      <c r="A455" s="1760" t="str">
        <f>$BA455&amp;"."&amp;$BB455&amp;"."</f>
        <v>7.5.</v>
      </c>
      <c r="B455" s="1761"/>
      <c r="C455" s="1761"/>
      <c r="D455" s="685" t="s">
        <v>2135</v>
      </c>
      <c r="E455" s="685"/>
      <c r="F455" s="685"/>
      <c r="G455" s="676"/>
      <c r="H455" s="676"/>
      <c r="I455" s="676"/>
      <c r="J455" s="676"/>
      <c r="K455" s="676"/>
      <c r="L455" s="676"/>
      <c r="M455" s="685"/>
      <c r="N455" s="685"/>
      <c r="O455" s="685"/>
      <c r="P455" s="685"/>
      <c r="Q455" s="685"/>
      <c r="R455" s="685"/>
      <c r="S455" s="685"/>
      <c r="T455" s="685"/>
      <c r="U455" s="685"/>
      <c r="V455" s="685"/>
      <c r="W455" s="685"/>
      <c r="X455" s="685"/>
      <c r="Y455" s="685"/>
      <c r="Z455" s="685"/>
      <c r="AA455" s="685"/>
      <c r="AB455" s="685"/>
      <c r="AC455" s="685"/>
      <c r="AD455" s="685"/>
      <c r="AE455" s="685"/>
      <c r="AF455" s="685"/>
      <c r="AG455" s="685"/>
      <c r="AH455" s="685"/>
      <c r="AI455" s="685"/>
      <c r="AJ455" s="685"/>
      <c r="AK455" s="685"/>
      <c r="AL455" s="685"/>
      <c r="AM455" s="685"/>
      <c r="AN455" s="685"/>
      <c r="AO455" s="685"/>
      <c r="AP455" s="685"/>
      <c r="AQ455" s="685"/>
      <c r="AR455" s="685"/>
      <c r="AS455" s="685"/>
      <c r="AT455" s="685"/>
      <c r="AU455" s="685"/>
      <c r="AV455" s="685"/>
      <c r="AW455" s="685"/>
      <c r="AX455" s="685"/>
      <c r="AY455" s="854"/>
      <c r="AZ455" s="92"/>
      <c r="BA455" s="683">
        <f t="shared" si="184"/>
        <v>7</v>
      </c>
      <c r="BB455" s="678">
        <f>BB454+1</f>
        <v>5</v>
      </c>
      <c r="BD455" s="192"/>
      <c r="BE455" s="192"/>
      <c r="BF455" s="192"/>
      <c r="BG455" s="559" t="str">
        <f t="shared" ca="1" si="178"/>
        <v/>
      </c>
      <c r="BH455" s="560" t="str">
        <f t="shared" ca="1" si="179"/>
        <v/>
      </c>
      <c r="BI455" s="560" t="str">
        <f t="shared" ca="1" si="180"/>
        <v/>
      </c>
      <c r="BJ455" s="560" t="str">
        <f t="shared" ca="1" si="181"/>
        <v/>
      </c>
      <c r="BK455" s="560" t="str">
        <f t="shared" ca="1" si="182"/>
        <v/>
      </c>
      <c r="BL455" s="561" t="str">
        <f t="shared" ca="1" si="183"/>
        <v/>
      </c>
      <c r="BR455" s="94"/>
      <c r="BS455" s="94"/>
      <c r="BT455" s="94"/>
      <c r="BU455" s="94"/>
      <c r="BV455" s="94"/>
      <c r="BW455" s="94"/>
      <c r="BX455" s="94"/>
      <c r="BY455" s="94"/>
      <c r="BZ455" s="94"/>
      <c r="CA455" s="94"/>
      <c r="CB455" s="94"/>
      <c r="CC455" s="94"/>
      <c r="CD455" s="94"/>
      <c r="CE455" s="94"/>
      <c r="CF455" s="94"/>
      <c r="CG455" s="94"/>
      <c r="CH455" s="94"/>
      <c r="CI455" s="465"/>
      <c r="CJ455" s="465"/>
      <c r="CK455" s="465"/>
      <c r="CV455" s="1528"/>
      <c r="CW455" s="1529"/>
      <c r="CX455" s="1560"/>
      <c r="CY455" s="1560"/>
      <c r="CZ455" s="1560"/>
      <c r="DA455" s="1560"/>
      <c r="DB455" s="1560"/>
      <c r="DC455" s="1560"/>
      <c r="DD455" s="1991"/>
      <c r="DE455" s="1992"/>
      <c r="DF455" s="1992"/>
      <c r="DG455" s="1993"/>
      <c r="DH455" s="1564"/>
      <c r="DI455" s="1564"/>
      <c r="DJ455" s="1564"/>
      <c r="DK455" s="1564"/>
      <c r="DL455" s="1564"/>
      <c r="DM455" s="1564"/>
      <c r="DN455" s="1564"/>
      <c r="DO455" s="1564"/>
      <c r="DP455" s="1564"/>
      <c r="DQ455" s="1564"/>
      <c r="DR455" s="1584"/>
    </row>
    <row r="456" spans="1:122" ht="15" customHeight="1">
      <c r="A456" s="1760" t="str">
        <f>$BA456&amp;"."&amp;$BB456&amp;"."&amp;$BC456&amp;"."</f>
        <v>7.5.1.</v>
      </c>
      <c r="B456" s="1761"/>
      <c r="C456" s="1761"/>
      <c r="D456" s="1761"/>
      <c r="E456" s="685" t="s">
        <v>2094</v>
      </c>
      <c r="F456" s="685"/>
      <c r="G456" s="676"/>
      <c r="H456" s="676"/>
      <c r="I456" s="676"/>
      <c r="J456" s="676"/>
      <c r="K456" s="676"/>
      <c r="L456" s="676"/>
      <c r="M456" s="685"/>
      <c r="N456" s="685"/>
      <c r="O456" s="685"/>
      <c r="P456" s="685"/>
      <c r="Q456" s="685"/>
      <c r="R456" s="685"/>
      <c r="S456" s="685"/>
      <c r="T456" s="685"/>
      <c r="U456" s="685"/>
      <c r="V456" s="685"/>
      <c r="W456" s="685"/>
      <c r="X456" s="685"/>
      <c r="Y456" s="685"/>
      <c r="Z456" s="685"/>
      <c r="AA456" s="685"/>
      <c r="AB456" s="685"/>
      <c r="AC456" s="685"/>
      <c r="AD456" s="685"/>
      <c r="AE456" s="685"/>
      <c r="AF456" s="685"/>
      <c r="AG456" s="685"/>
      <c r="AH456" s="685"/>
      <c r="AI456" s="685"/>
      <c r="AJ456" s="685"/>
      <c r="AK456" s="685"/>
      <c r="AL456" s="685"/>
      <c r="AM456" s="685"/>
      <c r="AN456" s="685"/>
      <c r="AO456" s="685"/>
      <c r="AP456" s="685"/>
      <c r="AQ456" s="685"/>
      <c r="AR456" s="685"/>
      <c r="AS456" s="685"/>
      <c r="AT456" s="685"/>
      <c r="AU456" s="685"/>
      <c r="AV456" s="685"/>
      <c r="AW456" s="685"/>
      <c r="AX456" s="685"/>
      <c r="AY456" s="854"/>
      <c r="AZ456" s="92"/>
      <c r="BA456" s="683">
        <f t="shared" ref="BA456:BB461" si="185">BA455</f>
        <v>7</v>
      </c>
      <c r="BB456" s="683">
        <f t="shared" si="185"/>
        <v>5</v>
      </c>
      <c r="BC456" s="678">
        <f>BC455+1</f>
        <v>1</v>
      </c>
      <c r="BD456" s="95"/>
      <c r="BE456" s="87"/>
      <c r="BF456" s="192"/>
      <c r="BG456" s="559" t="str">
        <f t="shared" ca="1" si="178"/>
        <v/>
      </c>
      <c r="BH456" s="560" t="str">
        <f t="shared" ca="1" si="179"/>
        <v/>
      </c>
      <c r="BI456" s="560" t="str">
        <f t="shared" ca="1" si="180"/>
        <v/>
      </c>
      <c r="BJ456" s="560" t="str">
        <f t="shared" ca="1" si="181"/>
        <v/>
      </c>
      <c r="BK456" s="560" t="str">
        <f t="shared" ca="1" si="182"/>
        <v/>
      </c>
      <c r="BL456" s="561" t="str">
        <f t="shared" ca="1" si="183"/>
        <v/>
      </c>
      <c r="BQ456" s="465"/>
      <c r="CL456" s="465"/>
      <c r="CV456" s="1528" t="s">
        <v>2291</v>
      </c>
      <c r="CW456" s="1529"/>
      <c r="CX456" s="1560"/>
      <c r="CY456" s="1560"/>
      <c r="CZ456" s="1560"/>
      <c r="DA456" s="1560"/>
      <c r="DB456" s="1560"/>
      <c r="DC456" s="1560"/>
      <c r="DD456" s="2054">
        <v>44648</v>
      </c>
      <c r="DE456" s="2055"/>
      <c r="DF456" s="2055"/>
      <c r="DG456" s="2056"/>
      <c r="DH456" s="1564"/>
      <c r="DI456" s="1564"/>
      <c r="DJ456" s="1564"/>
      <c r="DK456" s="1564"/>
      <c r="DL456" s="1564"/>
      <c r="DM456" s="1564"/>
      <c r="DN456" s="1564"/>
      <c r="DO456" s="1564"/>
      <c r="DP456" s="1564"/>
      <c r="DQ456" s="1564"/>
      <c r="DR456" s="1584"/>
    </row>
    <row r="457" spans="1:122" ht="15" customHeight="1">
      <c r="A457" s="1297"/>
      <c r="B457" s="225"/>
      <c r="C457" s="225"/>
      <c r="D457" s="225"/>
      <c r="E457" s="976" t="s">
        <v>2096</v>
      </c>
      <c r="F457" s="274"/>
      <c r="G457" s="274"/>
      <c r="H457" s="274"/>
      <c r="I457" s="274"/>
      <c r="J457" s="274"/>
      <c r="K457" s="274"/>
      <c r="L457" s="274"/>
      <c r="M457" s="275"/>
      <c r="N457" s="275"/>
      <c r="O457" s="275"/>
      <c r="P457" s="275"/>
      <c r="Q457" s="275"/>
      <c r="R457" s="275"/>
      <c r="S457" s="275"/>
      <c r="T457" s="275"/>
      <c r="U457" s="275"/>
      <c r="V457" s="275"/>
      <c r="W457" s="275"/>
      <c r="X457" s="275"/>
      <c r="Y457" s="275"/>
      <c r="Z457" s="275"/>
      <c r="AA457" s="1336"/>
      <c r="AB457" s="275"/>
      <c r="AC457" s="275"/>
      <c r="AD457" s="275"/>
      <c r="AE457" s="275"/>
      <c r="AF457" s="275"/>
      <c r="AG457" s="275"/>
      <c r="AH457" s="275"/>
      <c r="AI457" s="275"/>
      <c r="AJ457" s="275"/>
      <c r="AK457" s="275"/>
      <c r="AL457" s="275"/>
      <c r="AM457" s="275"/>
      <c r="AN457" s="275"/>
      <c r="AO457" s="275"/>
      <c r="AP457" s="275"/>
      <c r="AQ457" s="275"/>
      <c r="AR457" s="275"/>
      <c r="AS457" s="275"/>
      <c r="AT457" s="275"/>
      <c r="AU457" s="275"/>
      <c r="AV457" s="275"/>
      <c r="AW457" s="275"/>
      <c r="AX457" s="275"/>
      <c r="AY457" s="223"/>
      <c r="BA457" s="683">
        <f t="shared" si="185"/>
        <v>7</v>
      </c>
      <c r="BB457" s="192">
        <f t="shared" si="185"/>
        <v>5</v>
      </c>
      <c r="BC457" s="192">
        <f>BC456</f>
        <v>1</v>
      </c>
      <c r="BD457" s="192"/>
      <c r="BE457" s="192"/>
      <c r="BF457" s="192"/>
      <c r="BG457" s="559" t="str">
        <f t="shared" ca="1" si="178"/>
        <v/>
      </c>
      <c r="BH457" s="560" t="str">
        <f t="shared" ca="1" si="179"/>
        <v/>
      </c>
      <c r="BI457" s="560" t="str">
        <f t="shared" ca="1" si="180"/>
        <v/>
      </c>
      <c r="BJ457" s="560" t="str">
        <f t="shared" ca="1" si="181"/>
        <v/>
      </c>
      <c r="BK457" s="560" t="str">
        <f t="shared" ca="1" si="182"/>
        <v/>
      </c>
      <c r="BL457" s="561" t="str">
        <f t="shared" ca="1" si="183"/>
        <v/>
      </c>
      <c r="BP457" s="465"/>
      <c r="CL457" s="465"/>
      <c r="CO457" s="465"/>
      <c r="CV457" s="1528"/>
      <c r="CW457" s="1529"/>
      <c r="CX457" s="1560"/>
      <c r="CY457" s="1560"/>
      <c r="CZ457" s="1560"/>
      <c r="DA457" s="1560"/>
      <c r="DB457" s="1560"/>
      <c r="DC457" s="1560"/>
      <c r="DD457" s="1991"/>
      <c r="DE457" s="1992"/>
      <c r="DF457" s="1992"/>
      <c r="DG457" s="1993"/>
      <c r="DH457" s="1564"/>
      <c r="DI457" s="1564"/>
      <c r="DJ457" s="1564"/>
      <c r="DK457" s="1564"/>
      <c r="DL457" s="1564"/>
      <c r="DM457" s="1564"/>
      <c r="DN457" s="1564"/>
      <c r="DO457" s="1564"/>
      <c r="DP457" s="1564"/>
      <c r="DQ457" s="1564"/>
      <c r="DR457" s="1584"/>
    </row>
    <row r="458" spans="1:122" ht="15" customHeight="1">
      <c r="A458" s="1760" t="str">
        <f>$BA458&amp;"."&amp;$BB458&amp;"."&amp;$BC458&amp;"."</f>
        <v>7.5.2.</v>
      </c>
      <c r="B458" s="1761"/>
      <c r="C458" s="1761"/>
      <c r="D458" s="1761"/>
      <c r="E458" s="685" t="s">
        <v>2095</v>
      </c>
      <c r="F458" s="685"/>
      <c r="G458" s="676"/>
      <c r="H458" s="676"/>
      <c r="I458" s="676"/>
      <c r="J458" s="676"/>
      <c r="K458" s="676"/>
      <c r="L458" s="676"/>
      <c r="M458" s="685"/>
      <c r="N458" s="685"/>
      <c r="O458" s="685"/>
      <c r="P458" s="685"/>
      <c r="Q458" s="685"/>
      <c r="R458" s="685"/>
      <c r="S458" s="685"/>
      <c r="T458" s="685"/>
      <c r="U458" s="685"/>
      <c r="V458" s="685"/>
      <c r="W458" s="685"/>
      <c r="X458" s="685"/>
      <c r="Y458" s="685"/>
      <c r="Z458" s="685"/>
      <c r="AA458" s="685"/>
      <c r="AB458" s="685"/>
      <c r="AC458" s="685"/>
      <c r="AD458" s="685"/>
      <c r="AE458" s="685"/>
      <c r="AF458" s="685"/>
      <c r="AG458" s="685"/>
      <c r="AH458" s="685"/>
      <c r="AI458" s="685"/>
      <c r="AJ458" s="685"/>
      <c r="AK458" s="685"/>
      <c r="AL458" s="685"/>
      <c r="AM458" s="685"/>
      <c r="AN458" s="685"/>
      <c r="AO458" s="685"/>
      <c r="AP458" s="685"/>
      <c r="AQ458" s="685"/>
      <c r="AR458" s="685"/>
      <c r="AS458" s="685"/>
      <c r="AT458" s="685"/>
      <c r="AU458" s="685"/>
      <c r="AV458" s="685"/>
      <c r="AW458" s="685"/>
      <c r="AX458" s="685"/>
      <c r="AY458" s="854"/>
      <c r="AZ458" s="92"/>
      <c r="BA458" s="683">
        <f t="shared" si="185"/>
        <v>7</v>
      </c>
      <c r="BB458" s="683">
        <f t="shared" si="185"/>
        <v>5</v>
      </c>
      <c r="BC458" s="678">
        <f>BC457+1</f>
        <v>2</v>
      </c>
      <c r="BD458" s="95"/>
      <c r="BE458" s="87"/>
      <c r="BF458" s="192"/>
      <c r="BG458" s="559" t="str">
        <f t="shared" ca="1" si="178"/>
        <v/>
      </c>
      <c r="BH458" s="560" t="str">
        <f t="shared" ca="1" si="179"/>
        <v/>
      </c>
      <c r="BI458" s="560" t="str">
        <f t="shared" ca="1" si="180"/>
        <v/>
      </c>
      <c r="BJ458" s="560" t="str">
        <f t="shared" ca="1" si="181"/>
        <v/>
      </c>
      <c r="BK458" s="560" t="str">
        <f t="shared" ca="1" si="182"/>
        <v/>
      </c>
      <c r="BL458" s="561" t="str">
        <f t="shared" ca="1" si="183"/>
        <v/>
      </c>
      <c r="CI458" s="94"/>
      <c r="CJ458" s="94"/>
      <c r="CK458" s="94"/>
      <c r="CM458" s="465"/>
      <c r="CN458" s="465"/>
      <c r="CV458" s="1528" t="s">
        <v>2291</v>
      </c>
      <c r="CW458" s="1529"/>
      <c r="CX458" s="1560"/>
      <c r="CY458" s="1560"/>
      <c r="CZ458" s="1560"/>
      <c r="DA458" s="1560"/>
      <c r="DB458" s="1560"/>
      <c r="DC458" s="1560"/>
      <c r="DD458" s="2054">
        <v>44648</v>
      </c>
      <c r="DE458" s="2055"/>
      <c r="DF458" s="2055"/>
      <c r="DG458" s="2056"/>
      <c r="DH458" s="1564"/>
      <c r="DI458" s="1564"/>
      <c r="DJ458" s="1564"/>
      <c r="DK458" s="1564"/>
      <c r="DL458" s="1564"/>
      <c r="DM458" s="1564"/>
      <c r="DN458" s="1564"/>
      <c r="DO458" s="1564"/>
      <c r="DP458" s="1564"/>
      <c r="DQ458" s="1564"/>
      <c r="DR458" s="1584"/>
    </row>
    <row r="459" spans="1:122" ht="15" customHeight="1">
      <c r="A459" s="1297"/>
      <c r="B459" s="225"/>
      <c r="C459" s="225"/>
      <c r="D459" s="225"/>
      <c r="E459" s="976" t="s">
        <v>2097</v>
      </c>
      <c r="F459" s="274"/>
      <c r="G459" s="274"/>
      <c r="H459" s="274"/>
      <c r="I459" s="274"/>
      <c r="J459" s="274"/>
      <c r="K459" s="274"/>
      <c r="L459" s="274"/>
      <c r="M459" s="275"/>
      <c r="N459" s="275"/>
      <c r="O459" s="275"/>
      <c r="P459" s="275"/>
      <c r="Q459" s="275"/>
      <c r="R459" s="275"/>
      <c r="S459" s="275"/>
      <c r="T459" s="275"/>
      <c r="U459" s="275"/>
      <c r="V459" s="275"/>
      <c r="W459" s="275"/>
      <c r="X459" s="275"/>
      <c r="Y459" s="275"/>
      <c r="Z459" s="275"/>
      <c r="AA459" s="479"/>
      <c r="AB459" s="275"/>
      <c r="AC459" s="275"/>
      <c r="AD459" s="275"/>
      <c r="AE459" s="275"/>
      <c r="AF459" s="275"/>
      <c r="AG459" s="275"/>
      <c r="AH459" s="275"/>
      <c r="AI459" s="275"/>
      <c r="AJ459" s="275"/>
      <c r="AK459" s="275"/>
      <c r="AL459" s="275"/>
      <c r="AM459" s="275"/>
      <c r="AN459" s="275"/>
      <c r="AO459" s="275"/>
      <c r="AP459" s="275"/>
      <c r="AQ459" s="275"/>
      <c r="AR459" s="275"/>
      <c r="AS459" s="275"/>
      <c r="AT459" s="275"/>
      <c r="AU459" s="275"/>
      <c r="AV459" s="275"/>
      <c r="AW459" s="275"/>
      <c r="AX459" s="275"/>
      <c r="AY459" s="223"/>
      <c r="BA459" s="683">
        <f t="shared" si="185"/>
        <v>7</v>
      </c>
      <c r="BB459" s="192">
        <f t="shared" si="185"/>
        <v>5</v>
      </c>
      <c r="BC459" s="192">
        <f>BC458</f>
        <v>2</v>
      </c>
      <c r="BD459" s="192"/>
      <c r="BE459" s="192"/>
      <c r="BF459" s="192"/>
      <c r="BG459" s="559" t="str">
        <f t="shared" ca="1" si="178"/>
        <v/>
      </c>
      <c r="BH459" s="560" t="str">
        <f t="shared" ca="1" si="179"/>
        <v/>
      </c>
      <c r="BI459" s="560" t="str">
        <f t="shared" ca="1" si="180"/>
        <v/>
      </c>
      <c r="BJ459" s="560" t="str">
        <f t="shared" ca="1" si="181"/>
        <v/>
      </c>
      <c r="BK459" s="560" t="str">
        <f t="shared" ca="1" si="182"/>
        <v/>
      </c>
      <c r="BL459" s="561" t="str">
        <f t="shared" ca="1" si="183"/>
        <v/>
      </c>
      <c r="CV459" s="1528"/>
      <c r="CW459" s="1529"/>
      <c r="CX459" s="1560"/>
      <c r="CY459" s="1560"/>
      <c r="CZ459" s="1560"/>
      <c r="DA459" s="1560"/>
      <c r="DB459" s="1560"/>
      <c r="DC459" s="1560"/>
      <c r="DD459" s="1991"/>
      <c r="DE459" s="1992"/>
      <c r="DF459" s="1992"/>
      <c r="DG459" s="1993"/>
      <c r="DH459" s="1564"/>
      <c r="DI459" s="1564"/>
      <c r="DJ459" s="1564"/>
      <c r="DK459" s="1564"/>
      <c r="DL459" s="1564"/>
      <c r="DM459" s="1564"/>
      <c r="DN459" s="1564"/>
      <c r="DO459" s="1564"/>
      <c r="DP459" s="1564"/>
      <c r="DQ459" s="1564"/>
      <c r="DR459" s="1584"/>
    </row>
    <row r="460" spans="1:122" ht="15" customHeight="1">
      <c r="A460" s="1297"/>
      <c r="B460" s="225"/>
      <c r="C460" s="225"/>
      <c r="D460" s="225"/>
      <c r="E460" s="978" t="s">
        <v>103</v>
      </c>
      <c r="F460" s="979"/>
      <c r="G460" s="979"/>
      <c r="H460" s="979"/>
      <c r="I460" s="979"/>
      <c r="J460" s="979"/>
      <c r="K460" s="979"/>
      <c r="L460" s="980"/>
      <c r="M460" s="1290" t="s">
        <v>216</v>
      </c>
      <c r="N460" s="1291"/>
      <c r="O460" s="266" t="str">
        <f>"("&amp;VLOOKUP(M460,[1]processing_log!$B$37:$Y$105,4,FALSE)&amp;" - "&amp;VLOOKUP(M460,[1]processing_log!$B$37:$Y$105,21,FALSE)&amp;VLOOKUP(M460,[1]processing_log!$B$37:$Y$105,24,FALSE)&amp;")"</f>
        <v>(登録・更新処理 - 正常終了)</v>
      </c>
      <c r="P460" s="1291"/>
      <c r="Q460" s="1291"/>
      <c r="R460" s="1291"/>
      <c r="S460" s="1291"/>
      <c r="T460" s="1291"/>
      <c r="U460" s="1291"/>
      <c r="V460" s="1291"/>
      <c r="W460" s="1291"/>
      <c r="X460" s="1291"/>
      <c r="Y460" s="1291"/>
      <c r="Z460" s="1291"/>
      <c r="AA460" s="1291"/>
      <c r="AB460" s="1291"/>
      <c r="AC460" s="1291"/>
      <c r="AD460" s="1291"/>
      <c r="AE460" s="1291"/>
      <c r="AF460" s="1291"/>
      <c r="AG460" s="1291"/>
      <c r="AH460" s="1291"/>
      <c r="AI460" s="1291"/>
      <c r="AJ460" s="1291"/>
      <c r="AK460" s="1291"/>
      <c r="AL460" s="1291"/>
      <c r="AM460" s="1291"/>
      <c r="AN460" s="1291"/>
      <c r="AO460" s="1291"/>
      <c r="AP460" s="1291"/>
      <c r="AQ460" s="1291"/>
      <c r="AR460" s="1291"/>
      <c r="AS460" s="1291"/>
      <c r="AT460" s="1291"/>
      <c r="AU460" s="1291"/>
      <c r="AV460" s="1291"/>
      <c r="AW460" s="1291"/>
      <c r="AX460" s="1292"/>
      <c r="AY460" s="223"/>
      <c r="BA460" s="683">
        <f t="shared" si="185"/>
        <v>7</v>
      </c>
      <c r="BB460" s="192">
        <f t="shared" si="185"/>
        <v>5</v>
      </c>
      <c r="BC460" s="192">
        <f>BC459</f>
        <v>2</v>
      </c>
      <c r="BD460" s="192"/>
      <c r="BE460" s="192"/>
      <c r="BF460" s="192"/>
      <c r="BG460" s="559" t="str">
        <f t="shared" ca="1" si="178"/>
        <v/>
      </c>
      <c r="BH460" s="560" t="str">
        <f t="shared" ca="1" si="179"/>
        <v/>
      </c>
      <c r="BI460" s="560" t="str">
        <f t="shared" ca="1" si="180"/>
        <v/>
      </c>
      <c r="BJ460" s="560" t="str">
        <f t="shared" ca="1" si="181"/>
        <v/>
      </c>
      <c r="BK460" s="560" t="str">
        <f t="shared" ca="1" si="182"/>
        <v/>
      </c>
      <c r="BL460" s="561" t="str">
        <f t="shared" ca="1" si="183"/>
        <v/>
      </c>
      <c r="BQ460" s="465"/>
      <c r="CQ460" s="465"/>
      <c r="CR460" s="465"/>
      <c r="CV460" s="1528"/>
      <c r="CW460" s="1529"/>
      <c r="CX460" s="1560"/>
      <c r="CY460" s="1560"/>
      <c r="CZ460" s="1560"/>
      <c r="DA460" s="1560"/>
      <c r="DB460" s="1560"/>
      <c r="DC460" s="1560"/>
      <c r="DD460" s="1991"/>
      <c r="DE460" s="1992"/>
      <c r="DF460" s="1992"/>
      <c r="DG460" s="1993"/>
      <c r="DH460" s="1564"/>
      <c r="DI460" s="1564"/>
      <c r="DJ460" s="1564"/>
      <c r="DK460" s="1564"/>
      <c r="DL460" s="1564"/>
      <c r="DM460" s="1564"/>
      <c r="DN460" s="1564"/>
      <c r="DO460" s="1564"/>
      <c r="DP460" s="1564"/>
      <c r="DQ460" s="1564"/>
      <c r="DR460" s="1584"/>
    </row>
    <row r="461" spans="1:122" ht="15" customHeight="1">
      <c r="A461" s="1297"/>
      <c r="B461" s="225"/>
      <c r="C461" s="225"/>
      <c r="D461" s="225"/>
      <c r="E461" s="984" t="s">
        <v>104</v>
      </c>
      <c r="F461" s="985"/>
      <c r="G461" s="985"/>
      <c r="H461" s="985"/>
      <c r="I461" s="985"/>
      <c r="J461" s="985"/>
      <c r="K461" s="985"/>
      <c r="L461" s="986"/>
      <c r="M461" s="1294" t="s">
        <v>2132</v>
      </c>
      <c r="N461" s="1295"/>
      <c r="O461" s="1295"/>
      <c r="P461" s="1295"/>
      <c r="Q461" s="1295"/>
      <c r="R461" s="1295"/>
      <c r="S461" s="1295"/>
      <c r="T461" s="1295"/>
      <c r="U461" s="1295"/>
      <c r="V461" s="1295"/>
      <c r="W461" s="1295"/>
      <c r="X461" s="1295"/>
      <c r="Y461" s="1295"/>
      <c r="Z461" s="1295"/>
      <c r="AA461" s="1295"/>
      <c r="AB461" s="1295"/>
      <c r="AC461" s="1295"/>
      <c r="AD461" s="1295"/>
      <c r="AE461" s="1295"/>
      <c r="AF461" s="1295"/>
      <c r="AG461" s="1295"/>
      <c r="AH461" s="1295"/>
      <c r="AI461" s="1295"/>
      <c r="AJ461" s="1295"/>
      <c r="AK461" s="1295"/>
      <c r="AL461" s="1295"/>
      <c r="AM461" s="1295"/>
      <c r="AN461" s="1295"/>
      <c r="AO461" s="1295"/>
      <c r="AP461" s="1295"/>
      <c r="AQ461" s="1295"/>
      <c r="AR461" s="1295"/>
      <c r="AS461" s="1295"/>
      <c r="AT461" s="1295"/>
      <c r="AU461" s="1295"/>
      <c r="AV461" s="1295"/>
      <c r="AW461" s="1295"/>
      <c r="AX461" s="1296"/>
      <c r="AY461" s="223"/>
      <c r="BA461" s="192">
        <f t="shared" si="185"/>
        <v>7</v>
      </c>
      <c r="BB461" s="192">
        <f t="shared" si="185"/>
        <v>5</v>
      </c>
      <c r="BC461" s="192">
        <f>BC460</f>
        <v>2</v>
      </c>
      <c r="BD461" s="192"/>
      <c r="BE461" s="192"/>
      <c r="BF461" s="192"/>
      <c r="BG461" s="559" t="str">
        <f t="shared" ca="1" si="178"/>
        <v/>
      </c>
      <c r="BH461" s="560" t="str">
        <f t="shared" ca="1" si="179"/>
        <v/>
      </c>
      <c r="BI461" s="560" t="str">
        <f t="shared" ca="1" si="180"/>
        <v/>
      </c>
      <c r="BJ461" s="560" t="str">
        <f t="shared" ca="1" si="181"/>
        <v/>
      </c>
      <c r="BK461" s="560" t="str">
        <f t="shared" ca="1" si="182"/>
        <v/>
      </c>
      <c r="BL461" s="561" t="str">
        <f t="shared" ca="1" si="183"/>
        <v/>
      </c>
      <c r="BP461" s="465"/>
      <c r="BQ461" s="465"/>
      <c r="CO461" s="465"/>
      <c r="CQ461" s="465"/>
      <c r="CR461" s="465"/>
      <c r="CV461" s="1528"/>
      <c r="CW461" s="1529"/>
      <c r="CX461" s="1560"/>
      <c r="CY461" s="1560"/>
      <c r="CZ461" s="1560"/>
      <c r="DA461" s="1560"/>
      <c r="DB461" s="1560"/>
      <c r="DC461" s="1560"/>
      <c r="DD461" s="1991"/>
      <c r="DE461" s="1992"/>
      <c r="DF461" s="1992"/>
      <c r="DG461" s="1993"/>
      <c r="DH461" s="1564"/>
      <c r="DI461" s="1564"/>
      <c r="DJ461" s="1564"/>
      <c r="DK461" s="1564"/>
      <c r="DL461" s="1564"/>
      <c r="DM461" s="1564"/>
      <c r="DN461" s="1564"/>
      <c r="DO461" s="1564"/>
      <c r="DP461" s="1564"/>
      <c r="DQ461" s="1564"/>
      <c r="DR461" s="1584"/>
    </row>
    <row r="462" spans="1:122" ht="15" customHeight="1">
      <c r="A462" s="1760" t="str">
        <f>$BA462&amp;"."&amp;$BB462&amp;"."</f>
        <v>7.6.</v>
      </c>
      <c r="B462" s="1761"/>
      <c r="C462" s="1761"/>
      <c r="D462" s="685" t="s">
        <v>2104</v>
      </c>
      <c r="E462" s="685"/>
      <c r="F462" s="685"/>
      <c r="G462" s="676"/>
      <c r="H462" s="676"/>
      <c r="I462" s="676"/>
      <c r="J462" s="676"/>
      <c r="K462" s="676"/>
      <c r="L462" s="676"/>
      <c r="M462" s="685"/>
      <c r="N462" s="685"/>
      <c r="O462" s="685"/>
      <c r="P462" s="685"/>
      <c r="Q462" s="685"/>
      <c r="R462" s="685"/>
      <c r="S462" s="685"/>
      <c r="T462" s="685"/>
      <c r="U462" s="685"/>
      <c r="V462" s="685"/>
      <c r="W462" s="685"/>
      <c r="X462" s="685"/>
      <c r="Y462" s="685"/>
      <c r="Z462" s="685"/>
      <c r="AA462" s="685"/>
      <c r="AB462" s="685"/>
      <c r="AC462" s="685"/>
      <c r="AD462" s="685"/>
      <c r="AE462" s="685"/>
      <c r="AF462" s="685"/>
      <c r="AG462" s="685"/>
      <c r="AH462" s="685"/>
      <c r="AI462" s="685"/>
      <c r="AJ462" s="685"/>
      <c r="AK462" s="685"/>
      <c r="AL462" s="685"/>
      <c r="AM462" s="685"/>
      <c r="AN462" s="685"/>
      <c r="AO462" s="685"/>
      <c r="AP462" s="685"/>
      <c r="AQ462" s="685"/>
      <c r="AR462" s="685"/>
      <c r="AS462" s="685"/>
      <c r="AT462" s="685"/>
      <c r="AU462" s="685"/>
      <c r="AV462" s="685"/>
      <c r="AW462" s="685"/>
      <c r="AX462" s="685"/>
      <c r="AY462" s="854"/>
      <c r="AZ462" s="92"/>
      <c r="BA462" s="683">
        <f>BA461</f>
        <v>7</v>
      </c>
      <c r="BB462" s="678">
        <f>BB461+1</f>
        <v>6</v>
      </c>
      <c r="BD462" s="192"/>
      <c r="BE462" s="192"/>
      <c r="BF462" s="192"/>
      <c r="BG462" s="559" t="str">
        <f t="shared" ca="1" si="178"/>
        <v/>
      </c>
      <c r="BH462" s="560" t="str">
        <f t="shared" ca="1" si="179"/>
        <v/>
      </c>
      <c r="BI462" s="560" t="str">
        <f t="shared" ca="1" si="180"/>
        <v/>
      </c>
      <c r="BJ462" s="560" t="str">
        <f t="shared" ca="1" si="181"/>
        <v/>
      </c>
      <c r="BK462" s="560" t="str">
        <f t="shared" ca="1" si="182"/>
        <v/>
      </c>
      <c r="BL462" s="561" t="str">
        <f t="shared" ca="1" si="183"/>
        <v/>
      </c>
      <c r="BP462" s="465"/>
      <c r="BQ462" s="465"/>
      <c r="CM462" s="465"/>
      <c r="CN462" s="465"/>
      <c r="CO462" s="465"/>
      <c r="CV462" s="1528" t="s">
        <v>2291</v>
      </c>
      <c r="CW462" s="1529"/>
      <c r="CX462" s="1560"/>
      <c r="CY462" s="1560"/>
      <c r="CZ462" s="1560"/>
      <c r="DA462" s="1560"/>
      <c r="DB462" s="1560"/>
      <c r="DC462" s="1560"/>
      <c r="DD462" s="2054">
        <v>44648</v>
      </c>
      <c r="DE462" s="2055"/>
      <c r="DF462" s="2055"/>
      <c r="DG462" s="2056"/>
      <c r="DH462" s="1564"/>
      <c r="DI462" s="1564"/>
      <c r="DJ462" s="1564"/>
      <c r="DK462" s="1564"/>
      <c r="DL462" s="1564"/>
      <c r="DM462" s="1564"/>
      <c r="DN462" s="1564"/>
      <c r="DO462" s="1564"/>
      <c r="DP462" s="1564"/>
      <c r="DQ462" s="1564"/>
      <c r="DR462" s="1584"/>
    </row>
    <row r="463" spans="1:122" s="465" customFormat="1" ht="15" customHeight="1">
      <c r="A463" s="1760" t="str">
        <f>$BA463&amp;"."&amp;$BB463&amp;"."&amp;$BC463&amp;"."</f>
        <v>7.6.1.</v>
      </c>
      <c r="B463" s="1761"/>
      <c r="C463" s="1761"/>
      <c r="D463" s="1761"/>
      <c r="E463" s="685" t="s">
        <v>2140</v>
      </c>
      <c r="F463" s="685"/>
      <c r="G463" s="676"/>
      <c r="H463" s="676"/>
      <c r="I463" s="676"/>
      <c r="J463" s="676"/>
      <c r="K463" s="676"/>
      <c r="L463" s="676"/>
      <c r="M463" s="685"/>
      <c r="N463" s="685"/>
      <c r="O463" s="685"/>
      <c r="P463" s="685"/>
      <c r="Q463" s="685"/>
      <c r="R463" s="685"/>
      <c r="S463" s="685"/>
      <c r="T463" s="685"/>
      <c r="U463" s="685"/>
      <c r="V463" s="685"/>
      <c r="W463" s="685"/>
      <c r="X463" s="685"/>
      <c r="Y463" s="685"/>
      <c r="Z463" s="685"/>
      <c r="AA463" s="685"/>
      <c r="AB463" s="685"/>
      <c r="AC463" s="685"/>
      <c r="AD463" s="685"/>
      <c r="AE463" s="685"/>
      <c r="AF463" s="685"/>
      <c r="AG463" s="685"/>
      <c r="AH463" s="685"/>
      <c r="AI463" s="685"/>
      <c r="AJ463" s="685"/>
      <c r="AK463" s="685"/>
      <c r="AL463" s="685"/>
      <c r="AM463" s="685"/>
      <c r="AN463" s="685"/>
      <c r="AO463" s="685"/>
      <c r="AP463" s="685"/>
      <c r="AQ463" s="685"/>
      <c r="AR463" s="685"/>
      <c r="AS463" s="685"/>
      <c r="AT463" s="685"/>
      <c r="AU463" s="685"/>
      <c r="AV463" s="685"/>
      <c r="AW463" s="685"/>
      <c r="AX463" s="685"/>
      <c r="AY463" s="854"/>
      <c r="AZ463" s="92"/>
      <c r="BA463" s="683">
        <f>BA462</f>
        <v>7</v>
      </c>
      <c r="BB463" s="683">
        <f>BB462</f>
        <v>6</v>
      </c>
      <c r="BC463" s="678">
        <f>BC462+1</f>
        <v>1</v>
      </c>
      <c r="BD463" s="192"/>
      <c r="BE463" s="192"/>
      <c r="BF463" s="192"/>
      <c r="BG463" s="559" t="str">
        <f t="shared" ref="BG463:BL463" ca="1" si="186">IF(BA463&lt;&gt;"",IF(MID(_xlfn.FORMULATEXT(BA463),SEARCH("[",_xlfn.FORMULATEXT(BA463))+1,SEARCH("]",_xlfn.FORMULATEXT(BA463))-(SEARCH("[",_xlfn.FORMULATEXT(BA463))+1))="-1","",1),"")</f>
        <v/>
      </c>
      <c r="BH463" s="560" t="str">
        <f t="shared" ca="1" si="186"/>
        <v/>
      </c>
      <c r="BI463" s="560" t="str">
        <f t="shared" ca="1" si="186"/>
        <v/>
      </c>
      <c r="BJ463" s="560" t="str">
        <f t="shared" ca="1" si="186"/>
        <v/>
      </c>
      <c r="BK463" s="560" t="str">
        <f t="shared" ca="1" si="186"/>
        <v/>
      </c>
      <c r="BL463" s="561" t="str">
        <f t="shared" ca="1" si="186"/>
        <v/>
      </c>
      <c r="BQ463" s="226"/>
      <c r="BR463" s="226"/>
      <c r="BS463" s="226"/>
      <c r="BT463" s="226"/>
      <c r="BU463" s="226"/>
      <c r="BV463" s="226"/>
      <c r="BW463" s="226"/>
      <c r="BX463" s="226"/>
      <c r="BY463" s="226"/>
      <c r="BZ463" s="226"/>
      <c r="CA463" s="226"/>
      <c r="CB463" s="226"/>
      <c r="CC463" s="226"/>
      <c r="CD463" s="226"/>
      <c r="CE463" s="226"/>
      <c r="CF463" s="226"/>
      <c r="CG463" s="226"/>
      <c r="CH463" s="226"/>
      <c r="CI463" s="226"/>
      <c r="CJ463" s="226"/>
      <c r="CK463" s="226"/>
      <c r="CL463" s="226"/>
      <c r="CO463" s="244"/>
      <c r="CS463" s="226"/>
      <c r="CT463" s="226"/>
      <c r="CU463" s="226"/>
      <c r="CV463" s="1528" t="s">
        <v>2291</v>
      </c>
      <c r="CW463" s="1529"/>
      <c r="CX463" s="1560"/>
      <c r="CY463" s="1560"/>
      <c r="CZ463" s="1560"/>
      <c r="DA463" s="1560"/>
      <c r="DB463" s="1560"/>
      <c r="DC463" s="1560"/>
      <c r="DD463" s="2054">
        <v>44648</v>
      </c>
      <c r="DE463" s="2055"/>
      <c r="DF463" s="2055"/>
      <c r="DG463" s="2056"/>
      <c r="DH463" s="1564"/>
      <c r="DI463" s="1564"/>
      <c r="DJ463" s="1564"/>
      <c r="DK463" s="1564"/>
      <c r="DL463" s="1564"/>
      <c r="DM463" s="1564"/>
      <c r="DN463" s="1564"/>
      <c r="DO463" s="1564"/>
      <c r="DP463" s="1564"/>
      <c r="DQ463" s="1564"/>
      <c r="DR463" s="1584"/>
    </row>
    <row r="464" spans="1:122" ht="15" customHeight="1">
      <c r="A464" s="1297"/>
      <c r="B464" s="225"/>
      <c r="C464" s="225"/>
      <c r="E464" s="225" t="s">
        <v>2105</v>
      </c>
      <c r="F464" s="225"/>
      <c r="G464" s="225"/>
      <c r="H464" s="225"/>
      <c r="I464" s="225"/>
      <c r="J464" s="225"/>
      <c r="K464" s="225"/>
      <c r="L464" s="225"/>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3"/>
      <c r="BA464" s="192">
        <f t="shared" ref="BA464:BC466" si="187">BA463</f>
        <v>7</v>
      </c>
      <c r="BB464" s="192">
        <f t="shared" si="187"/>
        <v>6</v>
      </c>
      <c r="BC464" s="192">
        <f t="shared" si="187"/>
        <v>1</v>
      </c>
      <c r="BD464" s="192"/>
      <c r="BE464" s="192"/>
      <c r="BF464" s="192"/>
      <c r="BG464" s="559" t="str">
        <f t="shared" ca="1" si="178"/>
        <v/>
      </c>
      <c r="BH464" s="560" t="str">
        <f t="shared" ca="1" si="179"/>
        <v/>
      </c>
      <c r="BI464" s="560" t="str">
        <f t="shared" ca="1" si="180"/>
        <v/>
      </c>
      <c r="BJ464" s="560" t="str">
        <f t="shared" ca="1" si="181"/>
        <v/>
      </c>
      <c r="BK464" s="560" t="str">
        <f t="shared" ca="1" si="182"/>
        <v/>
      </c>
      <c r="BL464" s="561" t="str">
        <f t="shared" ca="1" si="183"/>
        <v/>
      </c>
      <c r="CM464" s="244"/>
      <c r="CN464" s="244"/>
      <c r="CQ464" s="465"/>
      <c r="CR464" s="465"/>
      <c r="CV464" s="1528"/>
      <c r="CW464" s="1529"/>
      <c r="CX464" s="1560"/>
      <c r="CY464" s="1560"/>
      <c r="CZ464" s="1560"/>
      <c r="DA464" s="1560"/>
      <c r="DB464" s="1560"/>
      <c r="DC464" s="1560"/>
      <c r="DD464" s="1991"/>
      <c r="DE464" s="1992"/>
      <c r="DF464" s="1992"/>
      <c r="DG464" s="1993"/>
      <c r="DH464" s="1564"/>
      <c r="DI464" s="1564"/>
      <c r="DJ464" s="1564"/>
      <c r="DK464" s="1564"/>
      <c r="DL464" s="1564"/>
      <c r="DM464" s="1564"/>
      <c r="DN464" s="1564"/>
      <c r="DO464" s="1564"/>
      <c r="DP464" s="1564"/>
      <c r="DQ464" s="1564"/>
      <c r="DR464" s="1584"/>
    </row>
    <row r="465" spans="1:122" ht="15" customHeight="1">
      <c r="A465" s="1297"/>
      <c r="B465" s="225"/>
      <c r="C465" s="225"/>
      <c r="E465" s="978" t="s">
        <v>103</v>
      </c>
      <c r="F465" s="979"/>
      <c r="G465" s="979"/>
      <c r="H465" s="979"/>
      <c r="I465" s="979"/>
      <c r="J465" s="979"/>
      <c r="K465" s="979"/>
      <c r="L465" s="980"/>
      <c r="M465" s="1290" t="s">
        <v>109</v>
      </c>
      <c r="N465" s="1291"/>
      <c r="O465" s="266" t="str">
        <f>"("&amp;VLOOKUP(M465,[1]processing_log!$B$37:$Y$105,4,FALSE)&amp;" - "&amp;VLOOKUP(M465,[1]processing_log!$B$37:$Y$105,21,FALSE)&amp;VLOOKUP(M465,[1]processing_log!$B$37:$Y$105,24,FALSE)&amp;")"</f>
        <v>(登録・更新処理 - 異常終了)</v>
      </c>
      <c r="P465" s="1291"/>
      <c r="Q465" s="1291"/>
      <c r="R465" s="1291"/>
      <c r="S465" s="1291"/>
      <c r="T465" s="1291"/>
      <c r="U465" s="1291"/>
      <c r="V465" s="1291"/>
      <c r="W465" s="1291"/>
      <c r="X465" s="1291"/>
      <c r="Y465" s="1291"/>
      <c r="Z465" s="1291"/>
      <c r="AA465" s="1291"/>
      <c r="AB465" s="1291"/>
      <c r="AC465" s="1291"/>
      <c r="AD465" s="1291"/>
      <c r="AE465" s="1291"/>
      <c r="AF465" s="1291"/>
      <c r="AG465" s="1291"/>
      <c r="AH465" s="1291"/>
      <c r="AI465" s="1291"/>
      <c r="AJ465" s="1291"/>
      <c r="AK465" s="1291"/>
      <c r="AL465" s="1291"/>
      <c r="AM465" s="1291"/>
      <c r="AN465" s="1291"/>
      <c r="AO465" s="1291"/>
      <c r="AP465" s="1291"/>
      <c r="AQ465" s="1291"/>
      <c r="AR465" s="1291"/>
      <c r="AS465" s="1291"/>
      <c r="AT465" s="1291"/>
      <c r="AU465" s="1291"/>
      <c r="AV465" s="1291"/>
      <c r="AW465" s="1291"/>
      <c r="AX465" s="1292"/>
      <c r="AY465" s="223"/>
      <c r="BA465" s="192">
        <f t="shared" si="187"/>
        <v>7</v>
      </c>
      <c r="BB465" s="192">
        <f t="shared" si="187"/>
        <v>6</v>
      </c>
      <c r="BC465" s="192">
        <f t="shared" si="187"/>
        <v>1</v>
      </c>
      <c r="BD465" s="192"/>
      <c r="BE465" s="192"/>
      <c r="BF465" s="192"/>
      <c r="BG465" s="559" t="str">
        <f t="shared" ca="1" si="178"/>
        <v/>
      </c>
      <c r="BH465" s="560" t="str">
        <f t="shared" ca="1" si="179"/>
        <v/>
      </c>
      <c r="BI465" s="560" t="str">
        <f t="shared" ca="1" si="180"/>
        <v/>
      </c>
      <c r="BJ465" s="560" t="str">
        <f t="shared" ca="1" si="181"/>
        <v/>
      </c>
      <c r="BK465" s="560" t="str">
        <f t="shared" ca="1" si="182"/>
        <v/>
      </c>
      <c r="BL465" s="561" t="str">
        <f t="shared" ca="1" si="183"/>
        <v/>
      </c>
      <c r="CO465" s="465"/>
      <c r="CQ465" s="465"/>
      <c r="CR465" s="465"/>
      <c r="CS465" s="465"/>
      <c r="CT465" s="465"/>
      <c r="CU465" s="465"/>
      <c r="CV465" s="1528"/>
      <c r="CW465" s="1529"/>
      <c r="CX465" s="1560"/>
      <c r="CY465" s="1560"/>
      <c r="CZ465" s="1560"/>
      <c r="DA465" s="1560"/>
      <c r="DB465" s="1560"/>
      <c r="DC465" s="1560"/>
      <c r="DD465" s="1991"/>
      <c r="DE465" s="1992"/>
      <c r="DF465" s="1992"/>
      <c r="DG465" s="1993"/>
      <c r="DH465" s="1564"/>
      <c r="DI465" s="1564"/>
      <c r="DJ465" s="1564"/>
      <c r="DK465" s="1564"/>
      <c r="DL465" s="1564"/>
      <c r="DM465" s="1564"/>
      <c r="DN465" s="1564"/>
      <c r="DO465" s="1564"/>
      <c r="DP465" s="1564"/>
      <c r="DQ465" s="1564"/>
      <c r="DR465" s="1584"/>
    </row>
    <row r="466" spans="1:122" ht="15" customHeight="1">
      <c r="A466" s="1297"/>
      <c r="B466" s="225"/>
      <c r="C466" s="225"/>
      <c r="E466" s="984" t="s">
        <v>104</v>
      </c>
      <c r="F466" s="985"/>
      <c r="G466" s="985"/>
      <c r="H466" s="985"/>
      <c r="I466" s="985"/>
      <c r="J466" s="985"/>
      <c r="K466" s="985"/>
      <c r="L466" s="986"/>
      <c r="M466" s="1294" t="s">
        <v>2133</v>
      </c>
      <c r="N466" s="1295"/>
      <c r="O466" s="1295"/>
      <c r="P466" s="1295"/>
      <c r="Q466" s="1295"/>
      <c r="R466" s="1295"/>
      <c r="S466" s="1295"/>
      <c r="T466" s="1295"/>
      <c r="U466" s="1295"/>
      <c r="V466" s="1295"/>
      <c r="W466" s="1295"/>
      <c r="X466" s="1295"/>
      <c r="Y466" s="1295"/>
      <c r="Z466" s="1295"/>
      <c r="AA466" s="1295"/>
      <c r="AB466" s="1295"/>
      <c r="AC466" s="1295"/>
      <c r="AD466" s="1295"/>
      <c r="AE466" s="1295"/>
      <c r="AF466" s="1295"/>
      <c r="AG466" s="1295"/>
      <c r="AH466" s="1295"/>
      <c r="AI466" s="1295"/>
      <c r="AJ466" s="1295"/>
      <c r="AK466" s="1295"/>
      <c r="AL466" s="1295"/>
      <c r="AM466" s="1295"/>
      <c r="AN466" s="1295"/>
      <c r="AO466" s="1295"/>
      <c r="AP466" s="1295"/>
      <c r="AQ466" s="1295"/>
      <c r="AR466" s="1295"/>
      <c r="AS466" s="1295"/>
      <c r="AT466" s="1295"/>
      <c r="AU466" s="1295"/>
      <c r="AV466" s="1295"/>
      <c r="AW466" s="1295"/>
      <c r="AX466" s="1296"/>
      <c r="AY466" s="223"/>
      <c r="BA466" s="192">
        <f t="shared" si="187"/>
        <v>7</v>
      </c>
      <c r="BB466" s="192">
        <f t="shared" si="187"/>
        <v>6</v>
      </c>
      <c r="BC466" s="192">
        <f t="shared" si="187"/>
        <v>1</v>
      </c>
      <c r="BD466" s="192"/>
      <c r="BE466" s="192"/>
      <c r="BF466" s="192"/>
      <c r="BG466" s="559" t="str">
        <f t="shared" ca="1" si="178"/>
        <v/>
      </c>
      <c r="BH466" s="560" t="str">
        <f t="shared" ca="1" si="179"/>
        <v/>
      </c>
      <c r="BI466" s="560" t="str">
        <f t="shared" ca="1" si="180"/>
        <v/>
      </c>
      <c r="BJ466" s="560" t="str">
        <f t="shared" ca="1" si="181"/>
        <v/>
      </c>
      <c r="BK466" s="560" t="str">
        <f t="shared" ca="1" si="182"/>
        <v/>
      </c>
      <c r="BL466" s="561" t="str">
        <f t="shared" ca="1" si="183"/>
        <v/>
      </c>
      <c r="CL466" s="94"/>
      <c r="CM466" s="465"/>
      <c r="CN466" s="465"/>
      <c r="CO466" s="465"/>
      <c r="CS466" s="465"/>
      <c r="CT466" s="465"/>
      <c r="CU466" s="465"/>
      <c r="CV466" s="1528"/>
      <c r="CW466" s="1529"/>
      <c r="CX466" s="1560"/>
      <c r="CY466" s="1560"/>
      <c r="CZ466" s="1560"/>
      <c r="DA466" s="1560"/>
      <c r="DB466" s="1560"/>
      <c r="DC466" s="1560"/>
      <c r="DD466" s="1991"/>
      <c r="DE466" s="1992"/>
      <c r="DF466" s="1992"/>
      <c r="DG466" s="1993"/>
      <c r="DH466" s="1564"/>
      <c r="DI466" s="1564"/>
      <c r="DJ466" s="1564"/>
      <c r="DK466" s="1564"/>
      <c r="DL466" s="1564"/>
      <c r="DM466" s="1564"/>
      <c r="DN466" s="1564"/>
      <c r="DO466" s="1564"/>
      <c r="DP466" s="1564"/>
      <c r="DQ466" s="1564"/>
      <c r="DR466" s="1584"/>
    </row>
    <row r="467" spans="1:122" s="465" customFormat="1" ht="15" customHeight="1">
      <c r="A467" s="1760" t="str">
        <f>$BA467&amp;"."&amp;$BB467&amp;"."&amp;$BC467&amp;"."</f>
        <v>7.6.2.</v>
      </c>
      <c r="B467" s="1761"/>
      <c r="C467" s="1761"/>
      <c r="D467" s="1761"/>
      <c r="E467" s="685" t="s">
        <v>1819</v>
      </c>
      <c r="F467" s="685"/>
      <c r="G467" s="676"/>
      <c r="H467" s="676"/>
      <c r="I467" s="676"/>
      <c r="J467" s="676"/>
      <c r="K467" s="676"/>
      <c r="L467" s="676"/>
      <c r="M467" s="685"/>
      <c r="N467" s="685"/>
      <c r="O467" s="685"/>
      <c r="P467" s="685"/>
      <c r="Q467" s="685"/>
      <c r="R467" s="685"/>
      <c r="S467" s="685"/>
      <c r="T467" s="685"/>
      <c r="U467" s="685"/>
      <c r="V467" s="685"/>
      <c r="W467" s="685"/>
      <c r="X467" s="685"/>
      <c r="Y467" s="685"/>
      <c r="Z467" s="685"/>
      <c r="AA467" s="685"/>
      <c r="AB467" s="685"/>
      <c r="AC467" s="685"/>
      <c r="AD467" s="685"/>
      <c r="AE467" s="685"/>
      <c r="AF467" s="685"/>
      <c r="AG467" s="685"/>
      <c r="AH467" s="685"/>
      <c r="AI467" s="685"/>
      <c r="AJ467" s="685"/>
      <c r="AK467" s="685"/>
      <c r="AL467" s="685"/>
      <c r="AM467" s="685"/>
      <c r="AN467" s="685"/>
      <c r="AO467" s="685"/>
      <c r="AP467" s="685"/>
      <c r="AQ467" s="685"/>
      <c r="AR467" s="685"/>
      <c r="AS467" s="685"/>
      <c r="AT467" s="685"/>
      <c r="AU467" s="685"/>
      <c r="AV467" s="685"/>
      <c r="AW467" s="685"/>
      <c r="AX467" s="685"/>
      <c r="AY467" s="854"/>
      <c r="AZ467" s="92"/>
      <c r="BA467" s="683">
        <f t="shared" ref="BA467:BB469" si="188">BA466</f>
        <v>7</v>
      </c>
      <c r="BB467" s="683">
        <f t="shared" si="188"/>
        <v>6</v>
      </c>
      <c r="BC467" s="678">
        <f>BC466+1</f>
        <v>2</v>
      </c>
      <c r="BD467" s="192"/>
      <c r="BE467" s="192"/>
      <c r="BF467" s="192"/>
      <c r="BG467" s="559" t="str">
        <f t="shared" ca="1" si="178"/>
        <v/>
      </c>
      <c r="BH467" s="560" t="str">
        <f t="shared" ca="1" si="179"/>
        <v/>
      </c>
      <c r="BI467" s="560" t="str">
        <f t="shared" ca="1" si="180"/>
        <v/>
      </c>
      <c r="BJ467" s="560" t="str">
        <f t="shared" ca="1" si="181"/>
        <v/>
      </c>
      <c r="BK467" s="560" t="str">
        <f t="shared" ca="1" si="182"/>
        <v/>
      </c>
      <c r="BL467" s="561" t="str">
        <f t="shared" ca="1" si="183"/>
        <v/>
      </c>
      <c r="BP467" s="226"/>
      <c r="BQ467" s="226"/>
      <c r="BR467" s="226"/>
      <c r="BS467" s="226"/>
      <c r="BT467" s="226"/>
      <c r="BU467" s="226"/>
      <c r="BV467" s="226"/>
      <c r="BW467" s="226"/>
      <c r="BX467" s="226"/>
      <c r="BY467" s="226"/>
      <c r="BZ467" s="226"/>
      <c r="CA467" s="226"/>
      <c r="CB467" s="226"/>
      <c r="CC467" s="226"/>
      <c r="CD467" s="226"/>
      <c r="CE467" s="226"/>
      <c r="CF467" s="226"/>
      <c r="CG467" s="226"/>
      <c r="CH467" s="226"/>
      <c r="CI467" s="226"/>
      <c r="CJ467" s="226"/>
      <c r="CK467" s="226"/>
      <c r="CO467" s="226"/>
      <c r="CQ467" s="226"/>
      <c r="CR467" s="226"/>
      <c r="CV467" s="1528" t="s">
        <v>2291</v>
      </c>
      <c r="CW467" s="1529"/>
      <c r="CX467" s="1560"/>
      <c r="CY467" s="1560"/>
      <c r="CZ467" s="1560"/>
      <c r="DA467" s="1560"/>
      <c r="DB467" s="1560"/>
      <c r="DC467" s="1560"/>
      <c r="DD467" s="2054">
        <v>44648</v>
      </c>
      <c r="DE467" s="2055"/>
      <c r="DF467" s="2055"/>
      <c r="DG467" s="2056"/>
      <c r="DH467" s="1564"/>
      <c r="DI467" s="1564"/>
      <c r="DJ467" s="1564"/>
      <c r="DK467" s="1564"/>
      <c r="DL467" s="1564"/>
      <c r="DM467" s="1564"/>
      <c r="DN467" s="1564"/>
      <c r="DO467" s="1564"/>
      <c r="DP467" s="1564"/>
      <c r="DQ467" s="1564"/>
      <c r="DR467" s="1584"/>
    </row>
    <row r="468" spans="1:122" s="465" customFormat="1" ht="15" customHeight="1">
      <c r="A468" s="1360"/>
      <c r="B468" s="1312"/>
      <c r="C468" s="1312"/>
      <c r="D468" s="263"/>
      <c r="E468" s="263" t="s">
        <v>1820</v>
      </c>
      <c r="F468" s="263"/>
      <c r="G468" s="263"/>
      <c r="H468" s="263"/>
      <c r="I468" s="263"/>
      <c r="J468" s="263"/>
      <c r="K468" s="263"/>
      <c r="L468" s="263"/>
      <c r="M468" s="263"/>
      <c r="N468" s="263"/>
      <c r="O468" s="263"/>
      <c r="P468" s="263"/>
      <c r="Q468" s="263"/>
      <c r="R468" s="263"/>
      <c r="S468" s="263"/>
      <c r="T468" s="263"/>
      <c r="U468" s="263"/>
      <c r="V468" s="263"/>
      <c r="W468" s="263"/>
      <c r="X468" s="263"/>
      <c r="Y468" s="263"/>
      <c r="Z468" s="263"/>
      <c r="AA468" s="263"/>
      <c r="AB468" s="263"/>
      <c r="AC468" s="263"/>
      <c r="AD468" s="263"/>
      <c r="AE468" s="263"/>
      <c r="AF468" s="263"/>
      <c r="AG468" s="263"/>
      <c r="AH468" s="263"/>
      <c r="AI468" s="263"/>
      <c r="AJ468" s="263"/>
      <c r="AK468" s="263"/>
      <c r="AL468" s="263"/>
      <c r="AM468" s="263"/>
      <c r="AN468" s="263"/>
      <c r="AO468" s="263"/>
      <c r="AP468" s="263"/>
      <c r="AQ468" s="263"/>
      <c r="AR468" s="263"/>
      <c r="AS468" s="263"/>
      <c r="AT468" s="263"/>
      <c r="AU468" s="263"/>
      <c r="AV468" s="263"/>
      <c r="AW468" s="263"/>
      <c r="AX468" s="263"/>
      <c r="AY468" s="1130"/>
      <c r="BA468" s="192">
        <f t="shared" si="188"/>
        <v>7</v>
      </c>
      <c r="BB468" s="192">
        <f t="shared" si="188"/>
        <v>6</v>
      </c>
      <c r="BC468" s="1098">
        <f>BC467</f>
        <v>2</v>
      </c>
      <c r="BD468" s="192"/>
      <c r="BE468" s="192"/>
      <c r="BF468" s="192"/>
      <c r="BG468" s="559" t="str">
        <f t="shared" ca="1" si="178"/>
        <v/>
      </c>
      <c r="BH468" s="560" t="str">
        <f t="shared" ca="1" si="179"/>
        <v/>
      </c>
      <c r="BI468" s="560" t="str">
        <f t="shared" ca="1" si="180"/>
        <v/>
      </c>
      <c r="BJ468" s="560" t="str">
        <f t="shared" ca="1" si="181"/>
        <v/>
      </c>
      <c r="BK468" s="560" t="str">
        <f t="shared" ca="1" si="182"/>
        <v/>
      </c>
      <c r="BL468" s="561" t="str">
        <f t="shared" ca="1" si="183"/>
        <v/>
      </c>
      <c r="BP468" s="226"/>
      <c r="BQ468" s="226"/>
      <c r="BR468" s="226"/>
      <c r="BS468" s="226"/>
      <c r="BT468" s="226"/>
      <c r="BU468" s="226"/>
      <c r="BV468" s="226"/>
      <c r="BW468" s="226"/>
      <c r="BX468" s="226"/>
      <c r="BY468" s="226"/>
      <c r="BZ468" s="226"/>
      <c r="CA468" s="226"/>
      <c r="CB468" s="226"/>
      <c r="CC468" s="226"/>
      <c r="CD468" s="226"/>
      <c r="CE468" s="226"/>
      <c r="CF468" s="226"/>
      <c r="CG468" s="226"/>
      <c r="CH468" s="226"/>
      <c r="CI468" s="226"/>
      <c r="CJ468" s="226"/>
      <c r="CK468" s="226"/>
      <c r="CL468" s="226"/>
      <c r="CM468" s="226"/>
      <c r="CN468" s="226"/>
      <c r="CO468" s="226"/>
      <c r="CQ468" s="226"/>
      <c r="CR468" s="226"/>
      <c r="CS468" s="226"/>
      <c r="CT468" s="226"/>
      <c r="CU468" s="226"/>
      <c r="CV468" s="1528"/>
      <c r="CW468" s="1529"/>
      <c r="CX468" s="1560"/>
      <c r="CY468" s="1560"/>
      <c r="CZ468" s="1560"/>
      <c r="DA468" s="1560"/>
      <c r="DB468" s="1560"/>
      <c r="DC468" s="1560"/>
      <c r="DD468" s="1991"/>
      <c r="DE468" s="1992"/>
      <c r="DF468" s="1992"/>
      <c r="DG468" s="1993"/>
      <c r="DH468" s="1564"/>
      <c r="DI468" s="1564"/>
      <c r="DJ468" s="1564"/>
      <c r="DK468" s="1564"/>
      <c r="DL468" s="1564"/>
      <c r="DM468" s="1564"/>
      <c r="DN468" s="1564"/>
      <c r="DO468" s="1564"/>
      <c r="DP468" s="1564"/>
      <c r="DQ468" s="1564"/>
      <c r="DR468" s="1584"/>
    </row>
    <row r="469" spans="1:122" s="465" customFormat="1" ht="15" customHeight="1">
      <c r="A469" s="1090"/>
      <c r="B469" s="1091"/>
      <c r="C469" s="1091"/>
      <c r="D469" s="469"/>
      <c r="E469" s="1361" t="s">
        <v>545</v>
      </c>
      <c r="F469" s="1362"/>
      <c r="G469" s="1362"/>
      <c r="H469" s="1362"/>
      <c r="I469" s="1362"/>
      <c r="J469" s="1362"/>
      <c r="K469" s="1362"/>
      <c r="L469" s="1363"/>
      <c r="M469" s="1364" t="s">
        <v>2141</v>
      </c>
      <c r="N469" s="1365"/>
      <c r="O469" s="1365"/>
      <c r="P469" s="1365"/>
      <c r="Q469" s="1365"/>
      <c r="R469" s="1365"/>
      <c r="S469" s="1365"/>
      <c r="T469" s="1365"/>
      <c r="U469" s="1365"/>
      <c r="V469" s="1365"/>
      <c r="W469" s="1365"/>
      <c r="X469" s="1365"/>
      <c r="Y469" s="1365"/>
      <c r="Z469" s="1365"/>
      <c r="AA469" s="1365"/>
      <c r="AB469" s="1365"/>
      <c r="AC469" s="1365"/>
      <c r="AD469" s="1365"/>
      <c r="AE469" s="1365"/>
      <c r="AF469" s="1365"/>
      <c r="AG469" s="1365"/>
      <c r="AH469" s="1365"/>
      <c r="AI469" s="1365"/>
      <c r="AJ469" s="1365"/>
      <c r="AK469" s="1365"/>
      <c r="AL469" s="1365"/>
      <c r="AM469" s="1365"/>
      <c r="AN469" s="1365"/>
      <c r="AO469" s="1365"/>
      <c r="AP469" s="1365"/>
      <c r="AQ469" s="1365"/>
      <c r="AR469" s="1365"/>
      <c r="AS469" s="1365"/>
      <c r="AT469" s="1365"/>
      <c r="AU469" s="1365"/>
      <c r="AV469" s="1365"/>
      <c r="AW469" s="1365"/>
      <c r="AX469" s="1366"/>
      <c r="AY469" s="1293"/>
      <c r="AZ469" s="1089"/>
      <c r="BA469" s="1220">
        <f t="shared" si="188"/>
        <v>7</v>
      </c>
      <c r="BB469" s="1220">
        <f t="shared" si="188"/>
        <v>6</v>
      </c>
      <c r="BC469" s="1220">
        <f>BC468</f>
        <v>2</v>
      </c>
      <c r="BD469" s="1089"/>
      <c r="BE469" s="1089"/>
      <c r="BF469" s="1089"/>
      <c r="BG469" s="559" t="str">
        <f t="shared" ca="1" si="178"/>
        <v/>
      </c>
      <c r="BH469" s="560" t="str">
        <f t="shared" ca="1" si="179"/>
        <v/>
      </c>
      <c r="BI469" s="560" t="str">
        <f t="shared" ca="1" si="180"/>
        <v/>
      </c>
      <c r="BJ469" s="560" t="str">
        <f t="shared" ca="1" si="181"/>
        <v/>
      </c>
      <c r="BK469" s="560" t="str">
        <f t="shared" ca="1" si="182"/>
        <v/>
      </c>
      <c r="BL469" s="561" t="str">
        <f t="shared" ca="1" si="183"/>
        <v/>
      </c>
      <c r="BP469" s="226"/>
      <c r="BQ469" s="226"/>
      <c r="BR469" s="226"/>
      <c r="BS469" s="226"/>
      <c r="BT469" s="226"/>
      <c r="BU469" s="226"/>
      <c r="BV469" s="226"/>
      <c r="BW469" s="226"/>
      <c r="BX469" s="226"/>
      <c r="BY469" s="226"/>
      <c r="BZ469" s="226"/>
      <c r="CA469" s="226"/>
      <c r="CB469" s="226"/>
      <c r="CC469" s="226"/>
      <c r="CD469" s="226"/>
      <c r="CE469" s="226"/>
      <c r="CF469" s="226"/>
      <c r="CG469" s="226"/>
      <c r="CH469" s="226"/>
      <c r="CI469" s="226"/>
      <c r="CJ469" s="226"/>
      <c r="CK469" s="226"/>
      <c r="CL469" s="226"/>
      <c r="CM469" s="226"/>
      <c r="CN469" s="226"/>
      <c r="CO469" s="226"/>
      <c r="CP469" s="244"/>
      <c r="CQ469" s="226"/>
      <c r="CR469" s="226"/>
      <c r="CS469" s="226"/>
      <c r="CT469" s="226"/>
      <c r="CU469" s="226"/>
      <c r="CV469" s="1528"/>
      <c r="CW469" s="1529"/>
      <c r="CX469" s="1560"/>
      <c r="CY469" s="1560"/>
      <c r="CZ469" s="1560"/>
      <c r="DA469" s="1560"/>
      <c r="DB469" s="1560"/>
      <c r="DC469" s="1560"/>
      <c r="DD469" s="1991"/>
      <c r="DE469" s="1992"/>
      <c r="DF469" s="1992"/>
      <c r="DG469" s="1993"/>
      <c r="DH469" s="1564"/>
      <c r="DI469" s="1564"/>
      <c r="DJ469" s="1564"/>
      <c r="DK469" s="1564"/>
      <c r="DL469" s="1564"/>
      <c r="DM469" s="1564"/>
      <c r="DN469" s="1564"/>
      <c r="DO469" s="1564"/>
      <c r="DP469" s="1564"/>
      <c r="DQ469" s="1564"/>
      <c r="DR469" s="1584"/>
    </row>
    <row r="470" spans="1:122" ht="15" customHeight="1">
      <c r="A470" s="1868" t="str">
        <f>BA470&amp;"."</f>
        <v>8.</v>
      </c>
      <c r="B470" s="1869"/>
      <c r="C470" s="319" t="s">
        <v>1727</v>
      </c>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c r="AC470" s="475"/>
      <c r="AD470" s="475"/>
      <c r="AE470" s="475"/>
      <c r="AF470" s="475"/>
      <c r="AG470" s="475"/>
      <c r="AH470" s="475"/>
      <c r="AI470" s="475"/>
      <c r="AJ470" s="475"/>
      <c r="AK470" s="475"/>
      <c r="AL470" s="475"/>
      <c r="AM470" s="475"/>
      <c r="AN470" s="475"/>
      <c r="AO470" s="475"/>
      <c r="AP470" s="475"/>
      <c r="AQ470" s="475"/>
      <c r="AR470" s="475"/>
      <c r="AS470" s="475"/>
      <c r="AT470" s="475"/>
      <c r="AU470" s="475"/>
      <c r="AV470" s="475"/>
      <c r="AW470" s="475"/>
      <c r="AX470" s="475"/>
      <c r="AY470" s="471"/>
      <c r="BA470" s="193">
        <f>BA469+1</f>
        <v>8</v>
      </c>
      <c r="BD470" s="192"/>
      <c r="BE470" s="192"/>
      <c r="BF470" s="192"/>
      <c r="BG470" s="559" t="str">
        <f t="shared" ref="BG470:BG477" ca="1" si="189">IF(BA470&lt;&gt;"",IF(MID(_xlfn.FORMULATEXT(BA470),SEARCH("[",_xlfn.FORMULATEXT(BA470))+1,SEARCH("]",_xlfn.FORMULATEXT(BA470))-(SEARCH("[",_xlfn.FORMULATEXT(BA470))+1))="-1","",1),"")</f>
        <v/>
      </c>
      <c r="BH470" s="560" t="str">
        <f t="shared" ref="BH470:BH477" ca="1" si="190">IF(BB470&lt;&gt;"",IF(MID(_xlfn.FORMULATEXT(BB470),SEARCH("[",_xlfn.FORMULATEXT(BB470))+1,SEARCH("]",_xlfn.FORMULATEXT(BB470))-(SEARCH("[",_xlfn.FORMULATEXT(BB470))+1))="-1","",1),"")</f>
        <v/>
      </c>
      <c r="BI470" s="560" t="str">
        <f t="shared" ref="BI470:BI477" ca="1" si="191">IF(BC470&lt;&gt;"",IF(MID(_xlfn.FORMULATEXT(BC470),SEARCH("[",_xlfn.FORMULATEXT(BC470))+1,SEARCH("]",_xlfn.FORMULATEXT(BC470))-(SEARCH("[",_xlfn.FORMULATEXT(BC470))+1))="-1","",1),"")</f>
        <v/>
      </c>
      <c r="BJ470" s="560" t="str">
        <f t="shared" ref="BJ470:BJ477" ca="1" si="192">IF(BD470&lt;&gt;"",IF(MID(_xlfn.FORMULATEXT(BD470),SEARCH("[",_xlfn.FORMULATEXT(BD470))+1,SEARCH("]",_xlfn.FORMULATEXT(BD470))-(SEARCH("[",_xlfn.FORMULATEXT(BD470))+1))="-1","",1),"")</f>
        <v/>
      </c>
      <c r="BK470" s="560" t="str">
        <f t="shared" ref="BK470:BK477" ca="1" si="193">IF(BE470&lt;&gt;"",IF(MID(_xlfn.FORMULATEXT(BE470),SEARCH("[",_xlfn.FORMULATEXT(BE470))+1,SEARCH("]",_xlfn.FORMULATEXT(BE470))-(SEARCH("[",_xlfn.FORMULATEXT(BE470))+1))="-1","",1),"")</f>
        <v/>
      </c>
      <c r="BL470" s="561" t="str">
        <f t="shared" ref="BL470:BL477" ca="1" si="194">IF(BF470&lt;&gt;"",IF(MID(_xlfn.FORMULATEXT(BF470),SEARCH("[",_xlfn.FORMULATEXT(BF470))+1,SEARCH("]",_xlfn.FORMULATEXT(BF470))-(SEARCH("[",_xlfn.FORMULATEXT(BF470))+1))="-1","",1),"")</f>
        <v/>
      </c>
      <c r="CL470" s="94"/>
      <c r="CV470" s="1528"/>
      <c r="CW470" s="1529"/>
      <c r="CX470" s="1560"/>
      <c r="CY470" s="1560"/>
      <c r="CZ470" s="1560"/>
      <c r="DA470" s="1560"/>
      <c r="DB470" s="1560"/>
      <c r="DC470" s="1560"/>
      <c r="DD470" s="1991"/>
      <c r="DE470" s="1992"/>
      <c r="DF470" s="1992"/>
      <c r="DG470" s="1993"/>
      <c r="DH470" s="1564"/>
      <c r="DI470" s="1564"/>
      <c r="DJ470" s="1564"/>
      <c r="DK470" s="1564"/>
      <c r="DL470" s="1564"/>
      <c r="DM470" s="1564"/>
      <c r="DN470" s="1564"/>
      <c r="DO470" s="1564"/>
      <c r="DP470" s="1564"/>
      <c r="DQ470" s="1564"/>
      <c r="DR470" s="1584"/>
    </row>
    <row r="471" spans="1:122" ht="15" customHeight="1">
      <c r="A471" s="1863" t="str">
        <f>BA471&amp;"."&amp;BB471</f>
        <v>8.1</v>
      </c>
      <c r="B471" s="1864"/>
      <c r="C471" s="1864"/>
      <c r="D471" s="319" t="s">
        <v>1964</v>
      </c>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3"/>
      <c r="BA471" s="192">
        <f>BA470</f>
        <v>8</v>
      </c>
      <c r="BB471" s="193">
        <f>BB470+1</f>
        <v>1</v>
      </c>
      <c r="BD471" s="192"/>
      <c r="BE471" s="192"/>
      <c r="BF471" s="192"/>
      <c r="BG471" s="559" t="str">
        <f t="shared" ca="1" si="189"/>
        <v/>
      </c>
      <c r="BH471" s="560" t="str">
        <f t="shared" ca="1" si="190"/>
        <v/>
      </c>
      <c r="BI471" s="560" t="str">
        <f t="shared" ca="1" si="191"/>
        <v/>
      </c>
      <c r="BJ471" s="560" t="str">
        <f t="shared" ca="1" si="192"/>
        <v/>
      </c>
      <c r="BK471" s="560" t="str">
        <f t="shared" ca="1" si="193"/>
        <v/>
      </c>
      <c r="BL471" s="561" t="str">
        <f t="shared" ca="1" si="194"/>
        <v/>
      </c>
      <c r="CP471" s="465"/>
      <c r="CV471" s="1528"/>
      <c r="CW471" s="1529"/>
      <c r="CX471" s="1560"/>
      <c r="CY471" s="1560"/>
      <c r="CZ471" s="1560"/>
      <c r="DA471" s="1560"/>
      <c r="DB471" s="1560"/>
      <c r="DC471" s="1560"/>
      <c r="DD471" s="1991"/>
      <c r="DE471" s="1992"/>
      <c r="DF471" s="1992"/>
      <c r="DG471" s="1993"/>
      <c r="DH471" s="1564"/>
      <c r="DI471" s="1564"/>
      <c r="DJ471" s="1564"/>
      <c r="DK471" s="1564"/>
      <c r="DL471" s="1564"/>
      <c r="DM471" s="1564"/>
      <c r="DN471" s="1564"/>
      <c r="DO471" s="1564"/>
      <c r="DP471" s="1564"/>
      <c r="DQ471" s="1564"/>
      <c r="DR471" s="1584"/>
    </row>
    <row r="472" spans="1:122" ht="15" customHeight="1">
      <c r="A472" s="1760" t="str">
        <f>$BA472&amp;"."&amp;$BB472&amp;"."&amp;$BC472&amp;"."</f>
        <v>8.1.1.</v>
      </c>
      <c r="B472" s="1761"/>
      <c r="C472" s="1761"/>
      <c r="D472" s="1761"/>
      <c r="E472" s="685" t="s">
        <v>1901</v>
      </c>
      <c r="F472" s="685"/>
      <c r="G472" s="676"/>
      <c r="H472" s="676"/>
      <c r="I472" s="676"/>
      <c r="J472" s="676"/>
      <c r="K472" s="676"/>
      <c r="L472" s="676"/>
      <c r="M472" s="685"/>
      <c r="N472" s="685"/>
      <c r="O472" s="685"/>
      <c r="P472" s="685"/>
      <c r="Q472" s="685"/>
      <c r="R472" s="685"/>
      <c r="S472" s="685"/>
      <c r="T472" s="685"/>
      <c r="U472" s="685"/>
      <c r="V472" s="685"/>
      <c r="W472" s="685"/>
      <c r="X472" s="685"/>
      <c r="Y472" s="685"/>
      <c r="Z472" s="685"/>
      <c r="AA472" s="685"/>
      <c r="AB472" s="685"/>
      <c r="AC472" s="685"/>
      <c r="AD472" s="685"/>
      <c r="AE472" s="685"/>
      <c r="AF472" s="685"/>
      <c r="AG472" s="685"/>
      <c r="AH472" s="685"/>
      <c r="AI472" s="685"/>
      <c r="AJ472" s="685"/>
      <c r="AK472" s="685"/>
      <c r="AL472" s="685"/>
      <c r="AM472" s="685"/>
      <c r="AN472" s="685"/>
      <c r="AO472" s="685"/>
      <c r="AP472" s="685"/>
      <c r="AQ472" s="685"/>
      <c r="AR472" s="685"/>
      <c r="AS472" s="685"/>
      <c r="AT472" s="685"/>
      <c r="AU472" s="685"/>
      <c r="AV472" s="685"/>
      <c r="AW472" s="685"/>
      <c r="AX472" s="685"/>
      <c r="AY472" s="854"/>
      <c r="BA472" s="192">
        <f>BA471</f>
        <v>8</v>
      </c>
      <c r="BB472" s="192">
        <f>BB471</f>
        <v>1</v>
      </c>
      <c r="BC472" s="193">
        <f>BC471+1</f>
        <v>1</v>
      </c>
      <c r="BD472" s="192"/>
      <c r="BE472" s="192"/>
      <c r="BF472" s="192"/>
      <c r="BG472" s="559" t="str">
        <f t="shared" ca="1" si="189"/>
        <v/>
      </c>
      <c r="BH472" s="560" t="str">
        <f t="shared" ca="1" si="190"/>
        <v/>
      </c>
      <c r="BI472" s="560" t="str">
        <f t="shared" ca="1" si="191"/>
        <v/>
      </c>
      <c r="BJ472" s="560" t="str">
        <f t="shared" ca="1" si="192"/>
        <v/>
      </c>
      <c r="BK472" s="560" t="str">
        <f t="shared" ca="1" si="193"/>
        <v/>
      </c>
      <c r="BL472" s="561" t="str">
        <f t="shared" ca="1" si="194"/>
        <v/>
      </c>
      <c r="CP472" s="465"/>
      <c r="CV472" s="1528"/>
      <c r="CW472" s="1529"/>
      <c r="CX472" s="1560"/>
      <c r="CY472" s="1560"/>
      <c r="CZ472" s="1560"/>
      <c r="DA472" s="1560"/>
      <c r="DB472" s="1560"/>
      <c r="DC472" s="1560"/>
      <c r="DD472" s="1991"/>
      <c r="DE472" s="1992"/>
      <c r="DF472" s="1992"/>
      <c r="DG472" s="1993"/>
      <c r="DH472" s="1564"/>
      <c r="DI472" s="1564"/>
      <c r="DJ472" s="1564"/>
      <c r="DK472" s="1564"/>
      <c r="DL472" s="1564"/>
      <c r="DM472" s="1564"/>
      <c r="DN472" s="1564"/>
      <c r="DO472" s="1564"/>
      <c r="DP472" s="1564"/>
      <c r="DQ472" s="1564"/>
      <c r="DR472" s="1584"/>
    </row>
    <row r="473" spans="1:122" ht="15" customHeight="1">
      <c r="A473" s="1297"/>
      <c r="B473" s="225"/>
      <c r="C473" s="225"/>
      <c r="D473" s="211"/>
      <c r="E473" s="225" t="s">
        <v>1966</v>
      </c>
      <c r="F473" s="225"/>
      <c r="G473" s="225"/>
      <c r="H473" s="225"/>
      <c r="I473" s="225"/>
      <c r="J473" s="225"/>
      <c r="K473" s="225"/>
      <c r="L473" s="225"/>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25"/>
      <c r="AN473" s="211"/>
      <c r="AO473" s="211"/>
      <c r="AP473" s="211"/>
      <c r="AQ473" s="211"/>
      <c r="AR473" s="211"/>
      <c r="AS473" s="211"/>
      <c r="AT473" s="225"/>
      <c r="AU473" s="225"/>
      <c r="AV473" s="225"/>
      <c r="AW473" s="225"/>
      <c r="AX473" s="225"/>
      <c r="AY473" s="223"/>
      <c r="BA473" s="192">
        <f>BA472</f>
        <v>8</v>
      </c>
      <c r="BB473" s="192">
        <f>BB472</f>
        <v>1</v>
      </c>
      <c r="BC473" s="192">
        <f t="shared" ref="BC473:BC496" si="195">BC472</f>
        <v>1</v>
      </c>
      <c r="BD473" s="192"/>
      <c r="BE473" s="192"/>
      <c r="BF473" s="192"/>
      <c r="BG473" s="559" t="str">
        <f t="shared" ca="1" si="189"/>
        <v/>
      </c>
      <c r="BH473" s="560" t="str">
        <f t="shared" ca="1" si="190"/>
        <v/>
      </c>
      <c r="BI473" s="560" t="str">
        <f t="shared" ca="1" si="191"/>
        <v/>
      </c>
      <c r="BJ473" s="560" t="str">
        <f t="shared" ca="1" si="192"/>
        <v/>
      </c>
      <c r="BK473" s="560" t="str">
        <f t="shared" ca="1" si="193"/>
        <v/>
      </c>
      <c r="BL473" s="561" t="str">
        <f t="shared" ca="1" si="194"/>
        <v/>
      </c>
      <c r="CV473" s="1528"/>
      <c r="CW473" s="1529"/>
      <c r="CX473" s="1560"/>
      <c r="CY473" s="1560"/>
      <c r="CZ473" s="1560"/>
      <c r="DA473" s="1560"/>
      <c r="DB473" s="1560"/>
      <c r="DC473" s="1560"/>
      <c r="DD473" s="1991"/>
      <c r="DE473" s="1992"/>
      <c r="DF473" s="1992"/>
      <c r="DG473" s="1993"/>
      <c r="DH473" s="1564"/>
      <c r="DI473" s="1564"/>
      <c r="DJ473" s="1564"/>
      <c r="DK473" s="1564"/>
      <c r="DL473" s="1564"/>
      <c r="DM473" s="1564"/>
      <c r="DN473" s="1564"/>
      <c r="DO473" s="1564"/>
      <c r="DP473" s="1564"/>
      <c r="DQ473" s="1564"/>
      <c r="DR473" s="1584"/>
    </row>
    <row r="474" spans="1:122" ht="15" customHeight="1">
      <c r="A474" s="1297"/>
      <c r="B474" s="225"/>
      <c r="C474" s="225"/>
      <c r="D474" s="211"/>
      <c r="E474" s="1361" t="s">
        <v>1864</v>
      </c>
      <c r="F474" s="1362"/>
      <c r="G474" s="1382"/>
      <c r="H474" s="1383" t="s">
        <v>1865</v>
      </c>
      <c r="I474" s="1362"/>
      <c r="J474" s="1382"/>
      <c r="K474" s="1383" t="s">
        <v>1866</v>
      </c>
      <c r="L474" s="1362"/>
      <c r="M474" s="1362"/>
      <c r="N474" s="1362"/>
      <c r="O474" s="1362"/>
      <c r="P474" s="1362"/>
      <c r="Q474" s="1362"/>
      <c r="R474" s="1362"/>
      <c r="S474" s="1362"/>
      <c r="T474" s="1362"/>
      <c r="U474" s="1362"/>
      <c r="V474" s="1362"/>
      <c r="W474" s="1362"/>
      <c r="X474" s="1362"/>
      <c r="Y474" s="1362"/>
      <c r="Z474" s="1362"/>
      <c r="AA474" s="1383" t="s">
        <v>1911</v>
      </c>
      <c r="AB474" s="1362"/>
      <c r="AC474" s="1362"/>
      <c r="AD474" s="1362"/>
      <c r="AE474" s="1363"/>
      <c r="AF474" s="225"/>
      <c r="AG474" s="225"/>
      <c r="AH474" s="225"/>
      <c r="AI474" s="225"/>
      <c r="AJ474" s="225"/>
      <c r="AK474" s="225"/>
      <c r="AL474" s="225"/>
      <c r="AM474" s="225"/>
      <c r="AN474" s="211"/>
      <c r="AO474" s="211"/>
      <c r="AP474" s="211"/>
      <c r="AQ474" s="211"/>
      <c r="AR474" s="211"/>
      <c r="AS474" s="211"/>
      <c r="AT474" s="225"/>
      <c r="AU474" s="225"/>
      <c r="AV474" s="225"/>
      <c r="AW474" s="225"/>
      <c r="AX474" s="225"/>
      <c r="AY474" s="223"/>
      <c r="BA474" s="192">
        <f>BA473</f>
        <v>8</v>
      </c>
      <c r="BB474" s="192">
        <f>BB473</f>
        <v>1</v>
      </c>
      <c r="BC474" s="192">
        <f t="shared" si="195"/>
        <v>1</v>
      </c>
      <c r="BD474" s="192"/>
      <c r="BE474" s="192"/>
      <c r="BF474" s="192"/>
      <c r="BG474" s="559" t="str">
        <f t="shared" ca="1" si="189"/>
        <v/>
      </c>
      <c r="BH474" s="560" t="str">
        <f t="shared" ca="1" si="190"/>
        <v/>
      </c>
      <c r="BI474" s="560" t="str">
        <f t="shared" ca="1" si="191"/>
        <v/>
      </c>
      <c r="BJ474" s="560" t="str">
        <f t="shared" ca="1" si="192"/>
        <v/>
      </c>
      <c r="BK474" s="560" t="str">
        <f t="shared" ca="1" si="193"/>
        <v/>
      </c>
      <c r="BL474" s="561" t="str">
        <f t="shared" ca="1" si="194"/>
        <v/>
      </c>
      <c r="CQ474" s="465"/>
      <c r="CR474" s="465"/>
      <c r="CV474" s="1528"/>
      <c r="CW474" s="1529"/>
      <c r="CX474" s="1560"/>
      <c r="CY474" s="1560"/>
      <c r="CZ474" s="1560"/>
      <c r="DA474" s="1560"/>
      <c r="DB474" s="1560"/>
      <c r="DC474" s="1560"/>
      <c r="DD474" s="1991"/>
      <c r="DE474" s="1992"/>
      <c r="DF474" s="1992"/>
      <c r="DG474" s="1993"/>
      <c r="DH474" s="1564"/>
      <c r="DI474" s="1564"/>
      <c r="DJ474" s="1564"/>
      <c r="DK474" s="1564"/>
      <c r="DL474" s="1564"/>
      <c r="DM474" s="1564"/>
      <c r="DN474" s="1564"/>
      <c r="DO474" s="1564"/>
      <c r="DP474" s="1564"/>
      <c r="DQ474" s="1564"/>
      <c r="DR474" s="1584"/>
    </row>
    <row r="475" spans="1:122" ht="15" customHeight="1">
      <c r="A475" s="1297"/>
      <c r="B475" s="225"/>
      <c r="C475" s="225"/>
      <c r="D475" s="211"/>
      <c r="E475" s="2060">
        <v>1</v>
      </c>
      <c r="F475" s="2061"/>
      <c r="G475" s="2062"/>
      <c r="H475" s="2078">
        <v>1</v>
      </c>
      <c r="I475" s="2061"/>
      <c r="J475" s="2062"/>
      <c r="K475" s="1307" t="s">
        <v>1968</v>
      </c>
      <c r="L475" s="1291"/>
      <c r="M475" s="1291"/>
      <c r="N475" s="1291"/>
      <c r="O475" s="1291"/>
      <c r="P475" s="1291"/>
      <c r="Q475" s="1291"/>
      <c r="R475" s="1291"/>
      <c r="S475" s="1291"/>
      <c r="T475" s="1291"/>
      <c r="U475" s="1291"/>
      <c r="V475" s="1291"/>
      <c r="W475" s="1291"/>
      <c r="X475" s="1291"/>
      <c r="Y475" s="1291"/>
      <c r="Z475" s="1291"/>
      <c r="AA475" s="1414" t="s">
        <v>129</v>
      </c>
      <c r="AB475" s="979"/>
      <c r="AC475" s="979"/>
      <c r="AD475" s="979"/>
      <c r="AE475" s="980"/>
      <c r="AF475" s="225"/>
      <c r="AG475" s="225"/>
      <c r="AH475" s="225"/>
      <c r="AI475" s="225"/>
      <c r="AJ475" s="225"/>
      <c r="AK475" s="225"/>
      <c r="AL475" s="225"/>
      <c r="AM475" s="225"/>
      <c r="AN475" s="211"/>
      <c r="AO475" s="211"/>
      <c r="AP475" s="211"/>
      <c r="AQ475" s="211"/>
      <c r="AR475" s="211"/>
      <c r="AS475" s="211"/>
      <c r="AT475" s="225"/>
      <c r="AU475" s="225"/>
      <c r="AV475" s="225"/>
      <c r="AW475" s="225"/>
      <c r="AX475" s="225"/>
      <c r="AY475" s="223"/>
      <c r="BA475" s="192">
        <f>BA474</f>
        <v>8</v>
      </c>
      <c r="BB475" s="192">
        <f>BB474</f>
        <v>1</v>
      </c>
      <c r="BC475" s="192">
        <f t="shared" si="195"/>
        <v>1</v>
      </c>
      <c r="BD475" s="192"/>
      <c r="BE475" s="192"/>
      <c r="BF475" s="192"/>
      <c r="BG475" s="559" t="str">
        <f t="shared" ca="1" si="189"/>
        <v/>
      </c>
      <c r="BH475" s="560" t="str">
        <f t="shared" ca="1" si="190"/>
        <v/>
      </c>
      <c r="BI475" s="560" t="str">
        <f t="shared" ca="1" si="191"/>
        <v/>
      </c>
      <c r="BJ475" s="560" t="str">
        <f t="shared" ca="1" si="192"/>
        <v/>
      </c>
      <c r="BK475" s="560" t="str">
        <f t="shared" ca="1" si="193"/>
        <v/>
      </c>
      <c r="BL475" s="561" t="str">
        <f t="shared" ca="1" si="194"/>
        <v/>
      </c>
      <c r="CO475" s="94"/>
      <c r="CV475" s="1528"/>
      <c r="CW475" s="1529"/>
      <c r="CX475" s="1560"/>
      <c r="CY475" s="1560"/>
      <c r="CZ475" s="1560"/>
      <c r="DA475" s="1560"/>
      <c r="DB475" s="1560"/>
      <c r="DC475" s="1560"/>
      <c r="DD475" s="1991"/>
      <c r="DE475" s="1992"/>
      <c r="DF475" s="1992"/>
      <c r="DG475" s="1993"/>
      <c r="DH475" s="1564"/>
      <c r="DI475" s="1564"/>
      <c r="DJ475" s="1564"/>
      <c r="DK475" s="1564"/>
      <c r="DL475" s="1564"/>
      <c r="DM475" s="1564"/>
      <c r="DN475" s="1564"/>
      <c r="DO475" s="1564"/>
      <c r="DP475" s="1564"/>
      <c r="DQ475" s="1564"/>
      <c r="DR475" s="1584"/>
    </row>
    <row r="476" spans="1:122" ht="15" customHeight="1">
      <c r="A476" s="1297"/>
      <c r="B476" s="225"/>
      <c r="C476" s="225"/>
      <c r="D476" s="211"/>
      <c r="E476" s="2063">
        <v>1</v>
      </c>
      <c r="F476" s="2064"/>
      <c r="G476" s="2065"/>
      <c r="H476" s="2068">
        <v>2</v>
      </c>
      <c r="I476" s="2064"/>
      <c r="J476" s="2065"/>
      <c r="K476" s="1309" t="s">
        <v>1969</v>
      </c>
      <c r="L476" s="1323"/>
      <c r="M476" s="1323"/>
      <c r="N476" s="1323"/>
      <c r="O476" s="1323"/>
      <c r="P476" s="1323"/>
      <c r="Q476" s="1323"/>
      <c r="R476" s="1323"/>
      <c r="S476" s="1323"/>
      <c r="T476" s="1323"/>
      <c r="U476" s="1323"/>
      <c r="V476" s="1323"/>
      <c r="W476" s="1323"/>
      <c r="X476" s="1323"/>
      <c r="Y476" s="1323"/>
      <c r="Z476" s="1323"/>
      <c r="AA476" s="1415" t="s">
        <v>129</v>
      </c>
      <c r="AB476" s="982"/>
      <c r="AC476" s="982"/>
      <c r="AD476" s="982"/>
      <c r="AE476" s="983"/>
      <c r="AF476" s="225"/>
      <c r="AG476" s="225"/>
      <c r="AH476" s="225"/>
      <c r="AI476" s="225"/>
      <c r="AJ476" s="225"/>
      <c r="AK476" s="225"/>
      <c r="AL476" s="225"/>
      <c r="AM476" s="225"/>
      <c r="AN476" s="211"/>
      <c r="AO476" s="211"/>
      <c r="AP476" s="211"/>
      <c r="AQ476" s="211"/>
      <c r="AR476" s="211"/>
      <c r="AS476" s="211"/>
      <c r="AT476" s="225"/>
      <c r="AU476" s="225"/>
      <c r="AV476" s="225"/>
      <c r="AW476" s="225"/>
      <c r="AX476" s="225"/>
      <c r="AY476" s="223"/>
      <c r="BA476" s="192">
        <f t="shared" ref="BA476:BA487" si="196">BA475</f>
        <v>8</v>
      </c>
      <c r="BB476" s="192">
        <f t="shared" ref="BB476:BB487" si="197">BB475</f>
        <v>1</v>
      </c>
      <c r="BC476" s="192">
        <f t="shared" si="195"/>
        <v>1</v>
      </c>
      <c r="BD476" s="192"/>
      <c r="BE476" s="192"/>
      <c r="BF476" s="192"/>
      <c r="BG476" s="559" t="str">
        <f t="shared" ca="1" si="189"/>
        <v/>
      </c>
      <c r="BH476" s="560" t="str">
        <f t="shared" ca="1" si="190"/>
        <v/>
      </c>
      <c r="BI476" s="560" t="str">
        <f t="shared" ca="1" si="191"/>
        <v/>
      </c>
      <c r="BJ476" s="560" t="str">
        <f t="shared" ca="1" si="192"/>
        <v/>
      </c>
      <c r="BK476" s="560" t="str">
        <f t="shared" ca="1" si="193"/>
        <v/>
      </c>
      <c r="BL476" s="561" t="str">
        <f t="shared" ca="1" si="194"/>
        <v/>
      </c>
      <c r="CM476" s="94"/>
      <c r="CN476" s="94"/>
      <c r="CO476" s="465"/>
      <c r="CS476" s="465"/>
      <c r="CT476" s="465"/>
      <c r="CU476" s="465"/>
      <c r="CV476" s="1528"/>
      <c r="CW476" s="1529"/>
      <c r="CX476" s="1560"/>
      <c r="CY476" s="1560"/>
      <c r="CZ476" s="1560"/>
      <c r="DA476" s="1560"/>
      <c r="DB476" s="1560"/>
      <c r="DC476" s="1560"/>
      <c r="DD476" s="1991"/>
      <c r="DE476" s="1992"/>
      <c r="DF476" s="1992"/>
      <c r="DG476" s="1993"/>
      <c r="DH476" s="1564"/>
      <c r="DI476" s="1564"/>
      <c r="DJ476" s="1564"/>
      <c r="DK476" s="1564"/>
      <c r="DL476" s="1564"/>
      <c r="DM476" s="1564"/>
      <c r="DN476" s="1564"/>
      <c r="DO476" s="1564"/>
      <c r="DP476" s="1564"/>
      <c r="DQ476" s="1564"/>
      <c r="DR476" s="1584"/>
    </row>
    <row r="477" spans="1:122" ht="15" customHeight="1">
      <c r="A477" s="1297"/>
      <c r="B477" s="225"/>
      <c r="C477" s="225"/>
      <c r="D477" s="211"/>
      <c r="E477" s="2063">
        <v>1</v>
      </c>
      <c r="F477" s="2064"/>
      <c r="G477" s="2065"/>
      <c r="H477" s="2068">
        <v>3</v>
      </c>
      <c r="I477" s="2064"/>
      <c r="J477" s="2065"/>
      <c r="K477" s="1309" t="s">
        <v>1970</v>
      </c>
      <c r="L477" s="1323"/>
      <c r="M477" s="1323"/>
      <c r="N477" s="1323"/>
      <c r="O477" s="1323"/>
      <c r="P477" s="1323"/>
      <c r="Q477" s="1323"/>
      <c r="R477" s="1323"/>
      <c r="S477" s="1323"/>
      <c r="T477" s="1323"/>
      <c r="U477" s="1323"/>
      <c r="V477" s="1323"/>
      <c r="W477" s="1323"/>
      <c r="X477" s="1323"/>
      <c r="Y477" s="1323"/>
      <c r="Z477" s="1323"/>
      <c r="AA477" s="1415" t="s">
        <v>129</v>
      </c>
      <c r="AB477" s="982"/>
      <c r="AC477" s="982"/>
      <c r="AD477" s="982"/>
      <c r="AE477" s="983"/>
      <c r="AF477" s="225"/>
      <c r="AG477" s="225"/>
      <c r="AH477" s="225"/>
      <c r="AI477" s="225"/>
      <c r="AJ477" s="225"/>
      <c r="AK477" s="225"/>
      <c r="AL477" s="225"/>
      <c r="AM477" s="225"/>
      <c r="AN477" s="211"/>
      <c r="AO477" s="211"/>
      <c r="AP477" s="211"/>
      <c r="AQ477" s="211"/>
      <c r="AR477" s="211"/>
      <c r="AS477" s="211"/>
      <c r="AT477" s="225"/>
      <c r="AU477" s="225"/>
      <c r="AV477" s="225"/>
      <c r="AW477" s="225"/>
      <c r="AX477" s="225"/>
      <c r="AY477" s="223"/>
      <c r="BA477" s="192">
        <f t="shared" si="196"/>
        <v>8</v>
      </c>
      <c r="BB477" s="192">
        <f t="shared" si="197"/>
        <v>1</v>
      </c>
      <c r="BC477" s="192">
        <f t="shared" si="195"/>
        <v>1</v>
      </c>
      <c r="BD477" s="192"/>
      <c r="BE477" s="192"/>
      <c r="BF477" s="192"/>
      <c r="BG477" s="559" t="str">
        <f t="shared" ca="1" si="189"/>
        <v/>
      </c>
      <c r="BH477" s="560" t="str">
        <f t="shared" ca="1" si="190"/>
        <v/>
      </c>
      <c r="BI477" s="560" t="str">
        <f t="shared" ca="1" si="191"/>
        <v/>
      </c>
      <c r="BJ477" s="560" t="str">
        <f t="shared" ca="1" si="192"/>
        <v/>
      </c>
      <c r="BK477" s="560" t="str">
        <f t="shared" ca="1" si="193"/>
        <v/>
      </c>
      <c r="BL477" s="561" t="str">
        <f t="shared" ca="1" si="194"/>
        <v/>
      </c>
      <c r="CM477" s="465"/>
      <c r="CN477" s="465"/>
      <c r="CV477" s="1528"/>
      <c r="CW477" s="1529"/>
      <c r="CX477" s="1560"/>
      <c r="CY477" s="1560"/>
      <c r="CZ477" s="1560"/>
      <c r="DA477" s="1560"/>
      <c r="DB477" s="1560"/>
      <c r="DC477" s="1560"/>
      <c r="DD477" s="1991"/>
      <c r="DE477" s="1992"/>
      <c r="DF477" s="1992"/>
      <c r="DG477" s="1993"/>
      <c r="DH477" s="1564"/>
      <c r="DI477" s="1564"/>
      <c r="DJ477" s="1564"/>
      <c r="DK477" s="1564"/>
      <c r="DL477" s="1564"/>
      <c r="DM477" s="1564"/>
      <c r="DN477" s="1564"/>
      <c r="DO477" s="1564"/>
      <c r="DP477" s="1564"/>
      <c r="DQ477" s="1564"/>
      <c r="DR477" s="1584"/>
    </row>
    <row r="478" spans="1:122" ht="15" customHeight="1">
      <c r="A478" s="1297"/>
      <c r="B478" s="225"/>
      <c r="C478" s="225"/>
      <c r="D478" s="211"/>
      <c r="E478" s="2063">
        <v>1</v>
      </c>
      <c r="F478" s="2064"/>
      <c r="G478" s="2065"/>
      <c r="H478" s="2068">
        <v>4</v>
      </c>
      <c r="I478" s="2064"/>
      <c r="J478" s="2065"/>
      <c r="K478" s="1309" t="s">
        <v>1158</v>
      </c>
      <c r="L478" s="1323"/>
      <c r="M478" s="1323"/>
      <c r="N478" s="1323"/>
      <c r="O478" s="1323"/>
      <c r="P478" s="1323"/>
      <c r="Q478" s="1323"/>
      <c r="R478" s="1323"/>
      <c r="S478" s="1323"/>
      <c r="T478" s="1323"/>
      <c r="U478" s="1323"/>
      <c r="V478" s="1323"/>
      <c r="W478" s="1323"/>
      <c r="X478" s="1323"/>
      <c r="Y478" s="1323"/>
      <c r="Z478" s="1323"/>
      <c r="AA478" s="1415" t="s">
        <v>129</v>
      </c>
      <c r="AB478" s="982"/>
      <c r="AC478" s="982"/>
      <c r="AD478" s="982"/>
      <c r="AE478" s="983"/>
      <c r="AF478" s="225"/>
      <c r="AG478" s="225"/>
      <c r="AH478" s="225"/>
      <c r="AI478" s="225"/>
      <c r="AJ478" s="225"/>
      <c r="AK478" s="225"/>
      <c r="AL478" s="225"/>
      <c r="AM478" s="225"/>
      <c r="AN478" s="211"/>
      <c r="AO478" s="211"/>
      <c r="AP478" s="211"/>
      <c r="AQ478" s="211"/>
      <c r="AR478" s="211"/>
      <c r="AS478" s="211"/>
      <c r="AT478" s="225"/>
      <c r="AU478" s="225"/>
      <c r="AV478" s="225"/>
      <c r="AW478" s="225"/>
      <c r="AX478" s="225"/>
      <c r="AY478" s="223"/>
      <c r="BA478" s="192">
        <f t="shared" si="196"/>
        <v>8</v>
      </c>
      <c r="BB478" s="192">
        <f t="shared" si="197"/>
        <v>1</v>
      </c>
      <c r="BC478" s="192">
        <f t="shared" si="195"/>
        <v>1</v>
      </c>
      <c r="BD478" s="192"/>
      <c r="BE478" s="192"/>
      <c r="BF478" s="192"/>
      <c r="BG478" s="559" t="str">
        <f t="shared" ref="BG478:BG494" ca="1" si="198">IF(BA478&lt;&gt;"",IF(MID(_xlfn.FORMULATEXT(BA478),SEARCH("[",_xlfn.FORMULATEXT(BA478))+1,SEARCH("]",_xlfn.FORMULATEXT(BA478))-(SEARCH("[",_xlfn.FORMULATEXT(BA478))+1))="-1","",1),"")</f>
        <v/>
      </c>
      <c r="BH478" s="560" t="str">
        <f t="shared" ref="BH478:BH494" ca="1" si="199">IF(BB478&lt;&gt;"",IF(MID(_xlfn.FORMULATEXT(BB478),SEARCH("[",_xlfn.FORMULATEXT(BB478))+1,SEARCH("]",_xlfn.FORMULATEXT(BB478))-(SEARCH("[",_xlfn.FORMULATEXT(BB478))+1))="-1","",1),"")</f>
        <v/>
      </c>
      <c r="BI478" s="560" t="str">
        <f t="shared" ref="BI478:BI494" ca="1" si="200">IF(BC478&lt;&gt;"",IF(MID(_xlfn.FORMULATEXT(BC478),SEARCH("[",_xlfn.FORMULATEXT(BC478))+1,SEARCH("]",_xlfn.FORMULATEXT(BC478))-(SEARCH("[",_xlfn.FORMULATEXT(BC478))+1))="-1","",1),"")</f>
        <v/>
      </c>
      <c r="BJ478" s="560" t="str">
        <f t="shared" ref="BJ478:BJ494" ca="1" si="201">IF(BD478&lt;&gt;"",IF(MID(_xlfn.FORMULATEXT(BD478),SEARCH("[",_xlfn.FORMULATEXT(BD478))+1,SEARCH("]",_xlfn.FORMULATEXT(BD478))-(SEARCH("[",_xlfn.FORMULATEXT(BD478))+1))="-1","",1),"")</f>
        <v/>
      </c>
      <c r="BK478" s="560" t="str">
        <f t="shared" ref="BK478:BK494" ca="1" si="202">IF(BE478&lt;&gt;"",IF(MID(_xlfn.FORMULATEXT(BE478),SEARCH("[",_xlfn.FORMULATEXT(BE478))+1,SEARCH("]",_xlfn.FORMULATEXT(BE478))-(SEARCH("[",_xlfn.FORMULATEXT(BE478))+1))="-1","",1),"")</f>
        <v/>
      </c>
      <c r="BL478" s="561" t="str">
        <f t="shared" ref="BL478:BL494" ca="1" si="203">IF(BF478&lt;&gt;"",IF(MID(_xlfn.FORMULATEXT(BF478),SEARCH("[",_xlfn.FORMULATEXT(BF478))+1,SEARCH("]",_xlfn.FORMULATEXT(BF478))-(SEARCH("[",_xlfn.FORMULATEXT(BF478))+1))="-1","",1),"")</f>
        <v/>
      </c>
      <c r="CQ478" s="465"/>
      <c r="CR478" s="465"/>
      <c r="CV478" s="1528"/>
      <c r="CW478" s="1529"/>
      <c r="CX478" s="1560"/>
      <c r="CY478" s="1560"/>
      <c r="CZ478" s="1560"/>
      <c r="DA478" s="1560"/>
      <c r="DB478" s="1560"/>
      <c r="DC478" s="1560"/>
      <c r="DD478" s="1991"/>
      <c r="DE478" s="1992"/>
      <c r="DF478" s="1992"/>
      <c r="DG478" s="1993"/>
      <c r="DH478" s="1564"/>
      <c r="DI478" s="1564"/>
      <c r="DJ478" s="1564"/>
      <c r="DK478" s="1564"/>
      <c r="DL478" s="1564"/>
      <c r="DM478" s="1564"/>
      <c r="DN478" s="1564"/>
      <c r="DO478" s="1564"/>
      <c r="DP478" s="1564"/>
      <c r="DQ478" s="1564"/>
      <c r="DR478" s="1584"/>
    </row>
    <row r="479" spans="1:122" ht="15" customHeight="1">
      <c r="A479" s="1297"/>
      <c r="B479" s="225"/>
      <c r="C479" s="225"/>
      <c r="D479" s="211"/>
      <c r="E479" s="2063">
        <v>1</v>
      </c>
      <c r="F479" s="2064"/>
      <c r="G479" s="2065"/>
      <c r="H479" s="2068" t="s">
        <v>1967</v>
      </c>
      <c r="I479" s="2064"/>
      <c r="J479" s="2065"/>
      <c r="K479" s="1309" t="s">
        <v>1971</v>
      </c>
      <c r="L479" s="1323"/>
      <c r="M479" s="1323"/>
      <c r="N479" s="1323"/>
      <c r="O479" s="1323"/>
      <c r="P479" s="1323"/>
      <c r="Q479" s="1323"/>
      <c r="R479" s="1323"/>
      <c r="S479" s="1323"/>
      <c r="T479" s="1323"/>
      <c r="U479" s="1323"/>
      <c r="V479" s="1323"/>
      <c r="W479" s="1323"/>
      <c r="X479" s="1323"/>
      <c r="Y479" s="1323"/>
      <c r="Z479" s="1323"/>
      <c r="AA479" s="1415" t="s">
        <v>129</v>
      </c>
      <c r="AB479" s="982"/>
      <c r="AC479" s="982"/>
      <c r="AD479" s="982"/>
      <c r="AE479" s="983"/>
      <c r="AF479" s="225"/>
      <c r="AG479" s="225"/>
      <c r="AH479" s="225"/>
      <c r="AI479" s="225"/>
      <c r="AJ479" s="225"/>
      <c r="AK479" s="225"/>
      <c r="AL479" s="225"/>
      <c r="AM479" s="225"/>
      <c r="AN479" s="211"/>
      <c r="AO479" s="211"/>
      <c r="AP479" s="211"/>
      <c r="AQ479" s="211"/>
      <c r="AR479" s="211"/>
      <c r="AS479" s="211"/>
      <c r="AT479" s="225"/>
      <c r="AU479" s="225"/>
      <c r="AV479" s="225"/>
      <c r="AW479" s="225"/>
      <c r="AX479" s="225"/>
      <c r="AY479" s="223"/>
      <c r="BA479" s="192">
        <f t="shared" si="196"/>
        <v>8</v>
      </c>
      <c r="BB479" s="192">
        <f t="shared" si="197"/>
        <v>1</v>
      </c>
      <c r="BC479" s="192">
        <f t="shared" si="195"/>
        <v>1</v>
      </c>
      <c r="BD479" s="192"/>
      <c r="BE479" s="192"/>
      <c r="BF479" s="192"/>
      <c r="BG479" s="559" t="str">
        <f t="shared" ca="1" si="198"/>
        <v/>
      </c>
      <c r="BH479" s="560" t="str">
        <f t="shared" ca="1" si="199"/>
        <v/>
      </c>
      <c r="BI479" s="560" t="str">
        <f t="shared" ca="1" si="200"/>
        <v/>
      </c>
      <c r="BJ479" s="560" t="str">
        <f t="shared" ca="1" si="201"/>
        <v/>
      </c>
      <c r="BK479" s="560" t="str">
        <f t="shared" ca="1" si="202"/>
        <v/>
      </c>
      <c r="BL479" s="561" t="str">
        <f t="shared" ca="1" si="203"/>
        <v/>
      </c>
      <c r="CO479" s="94"/>
      <c r="CQ479" s="465"/>
      <c r="CR479" s="465"/>
      <c r="CV479" s="1528"/>
      <c r="CW479" s="1529"/>
      <c r="CX479" s="1560"/>
      <c r="CY479" s="1560"/>
      <c r="CZ479" s="1560"/>
      <c r="DA479" s="1560"/>
      <c r="DB479" s="1560"/>
      <c r="DC479" s="1560"/>
      <c r="DD479" s="1991"/>
      <c r="DE479" s="1992"/>
      <c r="DF479" s="1992"/>
      <c r="DG479" s="1993"/>
      <c r="DH479" s="1564"/>
      <c r="DI479" s="1564"/>
      <c r="DJ479" s="1564"/>
      <c r="DK479" s="1564"/>
      <c r="DL479" s="1564"/>
      <c r="DM479" s="1564"/>
      <c r="DN479" s="1564"/>
      <c r="DO479" s="1564"/>
      <c r="DP479" s="1564"/>
      <c r="DQ479" s="1564"/>
      <c r="DR479" s="1584"/>
    </row>
    <row r="480" spans="1:122" ht="15" customHeight="1">
      <c r="A480" s="1297"/>
      <c r="B480" s="225"/>
      <c r="C480" s="225"/>
      <c r="D480" s="211"/>
      <c r="E480" s="2063">
        <v>1</v>
      </c>
      <c r="F480" s="2064"/>
      <c r="G480" s="2065"/>
      <c r="H480" s="2068">
        <v>36</v>
      </c>
      <c r="I480" s="2064"/>
      <c r="J480" s="2065"/>
      <c r="K480" s="1309" t="s">
        <v>1975</v>
      </c>
      <c r="L480" s="1323"/>
      <c r="M480" s="1323"/>
      <c r="N480" s="1323"/>
      <c r="O480" s="1323"/>
      <c r="P480" s="1323"/>
      <c r="Q480" s="1323"/>
      <c r="R480" s="1323"/>
      <c r="S480" s="1323"/>
      <c r="T480" s="1323"/>
      <c r="U480" s="1323"/>
      <c r="V480" s="1323"/>
      <c r="W480" s="1323"/>
      <c r="X480" s="1323"/>
      <c r="Y480" s="1323"/>
      <c r="Z480" s="1323"/>
      <c r="AA480" s="1415" t="s">
        <v>129</v>
      </c>
      <c r="AB480" s="982"/>
      <c r="AC480" s="982"/>
      <c r="AD480" s="982"/>
      <c r="AE480" s="983"/>
      <c r="AF480" s="225"/>
      <c r="AG480" s="225"/>
      <c r="AH480" s="225"/>
      <c r="AI480" s="225"/>
      <c r="AJ480" s="225"/>
      <c r="AK480" s="225"/>
      <c r="AL480" s="225"/>
      <c r="AM480" s="225"/>
      <c r="AN480" s="211"/>
      <c r="AO480" s="211"/>
      <c r="AP480" s="211"/>
      <c r="AQ480" s="211"/>
      <c r="AR480" s="211"/>
      <c r="AS480" s="211"/>
      <c r="AT480" s="225"/>
      <c r="AU480" s="225"/>
      <c r="AV480" s="225"/>
      <c r="AW480" s="225"/>
      <c r="AX480" s="225"/>
      <c r="AY480" s="223"/>
      <c r="BA480" s="192">
        <f>BA479</f>
        <v>8</v>
      </c>
      <c r="BB480" s="192">
        <f>BB479</f>
        <v>1</v>
      </c>
      <c r="BC480" s="192">
        <f t="shared" si="195"/>
        <v>1</v>
      </c>
      <c r="BD480" s="192"/>
      <c r="BE480" s="192"/>
      <c r="BF480" s="192"/>
      <c r="BG480" s="559" t="str">
        <f t="shared" ca="1" si="198"/>
        <v/>
      </c>
      <c r="BH480" s="560" t="str">
        <f t="shared" ca="1" si="199"/>
        <v/>
      </c>
      <c r="BI480" s="560" t="str">
        <f t="shared" ca="1" si="200"/>
        <v/>
      </c>
      <c r="BJ480" s="560" t="str">
        <f t="shared" ca="1" si="201"/>
        <v/>
      </c>
      <c r="BK480" s="560" t="str">
        <f t="shared" ca="1" si="202"/>
        <v/>
      </c>
      <c r="BL480" s="561" t="str">
        <f t="shared" ca="1" si="203"/>
        <v/>
      </c>
      <c r="CM480" s="94"/>
      <c r="CN480" s="94"/>
      <c r="CQ480" s="465"/>
      <c r="CR480" s="465"/>
      <c r="CS480" s="465"/>
      <c r="CT480" s="465"/>
      <c r="CU480" s="465"/>
      <c r="CV480" s="1528"/>
      <c r="CW480" s="1529"/>
      <c r="CX480" s="1560"/>
      <c r="CY480" s="1560"/>
      <c r="CZ480" s="1560"/>
      <c r="DA480" s="1560"/>
      <c r="DB480" s="1560"/>
      <c r="DC480" s="1560"/>
      <c r="DD480" s="1991"/>
      <c r="DE480" s="1992"/>
      <c r="DF480" s="1992"/>
      <c r="DG480" s="1993"/>
      <c r="DH480" s="1564"/>
      <c r="DI480" s="1564"/>
      <c r="DJ480" s="1564"/>
      <c r="DK480" s="1564"/>
      <c r="DL480" s="1564"/>
      <c r="DM480" s="1564"/>
      <c r="DN480" s="1564"/>
      <c r="DO480" s="1564"/>
      <c r="DP480" s="1564"/>
      <c r="DQ480" s="1564"/>
      <c r="DR480" s="1584"/>
    </row>
    <row r="481" spans="1:122" ht="15" customHeight="1">
      <c r="A481" s="1297"/>
      <c r="B481" s="225"/>
      <c r="C481" s="225"/>
      <c r="D481" s="211"/>
      <c r="E481" s="404" t="s">
        <v>1973</v>
      </c>
      <c r="F481" s="225" t="s">
        <v>1974</v>
      </c>
      <c r="G481" s="225"/>
      <c r="H481" s="225"/>
      <c r="I481" s="225"/>
      <c r="J481" s="225"/>
      <c r="K481" s="225"/>
      <c r="L481" s="225"/>
      <c r="M481" s="225"/>
      <c r="N481" s="225"/>
      <c r="O481" s="225"/>
      <c r="P481" s="225"/>
      <c r="Q481" s="225"/>
      <c r="R481" s="225"/>
      <c r="S481" s="225"/>
      <c r="T481" s="225"/>
      <c r="U481" s="225"/>
      <c r="V481" s="225"/>
      <c r="W481" s="225"/>
      <c r="X481" s="225"/>
      <c r="Y481" s="225"/>
      <c r="Z481" s="225"/>
      <c r="AA481" s="1415" t="s">
        <v>1913</v>
      </c>
      <c r="AB481" s="982"/>
      <c r="AC481" s="982"/>
      <c r="AD481" s="982"/>
      <c r="AE481" s="983"/>
      <c r="AF481" s="225"/>
      <c r="AG481" s="225"/>
      <c r="AH481" s="225"/>
      <c r="AI481" s="225"/>
      <c r="AJ481" s="225"/>
      <c r="AK481" s="225"/>
      <c r="AL481" s="225"/>
      <c r="AM481" s="225"/>
      <c r="AN481" s="211"/>
      <c r="AO481" s="211"/>
      <c r="AP481" s="211"/>
      <c r="AQ481" s="211"/>
      <c r="AR481" s="211"/>
      <c r="AS481" s="211"/>
      <c r="AT481" s="225"/>
      <c r="AU481" s="225"/>
      <c r="AV481" s="225"/>
      <c r="AW481" s="225"/>
      <c r="AX481" s="225"/>
      <c r="AY481" s="223"/>
      <c r="BA481" s="192">
        <f>BA480</f>
        <v>8</v>
      </c>
      <c r="BB481" s="192">
        <f>BB480</f>
        <v>1</v>
      </c>
      <c r="BC481" s="192">
        <f t="shared" si="195"/>
        <v>1</v>
      </c>
      <c r="BD481" s="192"/>
      <c r="BE481" s="192"/>
      <c r="BF481" s="192"/>
      <c r="BG481" s="559" t="str">
        <f t="shared" ca="1" si="198"/>
        <v/>
      </c>
      <c r="BH481" s="560" t="str">
        <f t="shared" ca="1" si="199"/>
        <v/>
      </c>
      <c r="BI481" s="560" t="str">
        <f t="shared" ca="1" si="200"/>
        <v/>
      </c>
      <c r="BJ481" s="560" t="str">
        <f t="shared" ca="1" si="201"/>
        <v/>
      </c>
      <c r="BK481" s="560" t="str">
        <f t="shared" ca="1" si="202"/>
        <v/>
      </c>
      <c r="BL481" s="561" t="str">
        <f t="shared" ca="1" si="203"/>
        <v/>
      </c>
      <c r="CP481" s="94"/>
      <c r="CS481" s="465"/>
      <c r="CT481" s="465"/>
      <c r="CU481" s="465"/>
      <c r="CV481" s="1528"/>
      <c r="CW481" s="1529"/>
      <c r="CX481" s="1560"/>
      <c r="CY481" s="1560"/>
      <c r="CZ481" s="1560"/>
      <c r="DA481" s="1560"/>
      <c r="DB481" s="1560"/>
      <c r="DC481" s="1560"/>
      <c r="DD481" s="1991"/>
      <c r="DE481" s="1992"/>
      <c r="DF481" s="1992"/>
      <c r="DG481" s="1993"/>
      <c r="DH481" s="1564"/>
      <c r="DI481" s="1564"/>
      <c r="DJ481" s="1564"/>
      <c r="DK481" s="1564"/>
      <c r="DL481" s="1564"/>
      <c r="DM481" s="1564"/>
      <c r="DN481" s="1564"/>
      <c r="DO481" s="1564"/>
      <c r="DP481" s="1564"/>
      <c r="DQ481" s="1564"/>
      <c r="DR481" s="1584"/>
    </row>
    <row r="482" spans="1:122" ht="15" customHeight="1">
      <c r="A482" s="1297"/>
      <c r="B482" s="225"/>
      <c r="C482" s="225"/>
      <c r="D482" s="211"/>
      <c r="E482" s="404"/>
      <c r="F482" s="225" t="s">
        <v>1972</v>
      </c>
      <c r="G482" s="225"/>
      <c r="H482" s="225"/>
      <c r="I482" s="225"/>
      <c r="J482" s="225"/>
      <c r="K482" s="225"/>
      <c r="L482" s="225"/>
      <c r="M482" s="225"/>
      <c r="N482" s="225"/>
      <c r="O482" s="225"/>
      <c r="P482" s="225"/>
      <c r="Q482" s="225"/>
      <c r="R482" s="225"/>
      <c r="S482" s="225"/>
      <c r="T482" s="225"/>
      <c r="U482" s="225"/>
      <c r="V482" s="225"/>
      <c r="W482" s="225"/>
      <c r="X482" s="225"/>
      <c r="Y482" s="225"/>
      <c r="Z482" s="225"/>
      <c r="AA482" s="1415" t="s">
        <v>1913</v>
      </c>
      <c r="AB482" s="982"/>
      <c r="AC482" s="982"/>
      <c r="AD482" s="982"/>
      <c r="AE482" s="983"/>
      <c r="AF482" s="225"/>
      <c r="AG482" s="225"/>
      <c r="AH482" s="225"/>
      <c r="AI482" s="225"/>
      <c r="AJ482" s="225"/>
      <c r="AK482" s="225"/>
      <c r="AL482" s="225"/>
      <c r="AM482" s="225"/>
      <c r="AN482" s="211"/>
      <c r="AO482" s="211"/>
      <c r="AP482" s="211"/>
      <c r="AQ482" s="211"/>
      <c r="AR482" s="211"/>
      <c r="AS482" s="211"/>
      <c r="AT482" s="225"/>
      <c r="AU482" s="225"/>
      <c r="AV482" s="225"/>
      <c r="AW482" s="225"/>
      <c r="AX482" s="225"/>
      <c r="AY482" s="223"/>
      <c r="BA482" s="192">
        <f t="shared" si="196"/>
        <v>8</v>
      </c>
      <c r="BB482" s="192">
        <f t="shared" si="197"/>
        <v>1</v>
      </c>
      <c r="BC482" s="192">
        <f t="shared" si="195"/>
        <v>1</v>
      </c>
      <c r="BD482" s="192"/>
      <c r="BE482" s="192"/>
      <c r="BF482" s="192"/>
      <c r="BG482" s="559" t="str">
        <f t="shared" ca="1" si="198"/>
        <v/>
      </c>
      <c r="BH482" s="560" t="str">
        <f t="shared" ca="1" si="199"/>
        <v/>
      </c>
      <c r="BI482" s="560" t="str">
        <f t="shared" ca="1" si="200"/>
        <v/>
      </c>
      <c r="BJ482" s="560" t="str">
        <f t="shared" ca="1" si="201"/>
        <v/>
      </c>
      <c r="BK482" s="560" t="str">
        <f t="shared" ca="1" si="202"/>
        <v/>
      </c>
      <c r="BL482" s="561" t="str">
        <f t="shared" ca="1" si="203"/>
        <v/>
      </c>
      <c r="CP482" s="465"/>
      <c r="CQ482" s="465"/>
      <c r="CR482" s="465"/>
      <c r="CS482" s="465"/>
      <c r="CT482" s="465"/>
      <c r="CU482" s="465"/>
      <c r="CV482" s="1528"/>
      <c r="CW482" s="1529"/>
      <c r="CX482" s="1560"/>
      <c r="CY482" s="1560"/>
      <c r="CZ482" s="1560"/>
      <c r="DA482" s="1560"/>
      <c r="DB482" s="1560"/>
      <c r="DC482" s="1560"/>
      <c r="DD482" s="1991"/>
      <c r="DE482" s="1992"/>
      <c r="DF482" s="1992"/>
      <c r="DG482" s="1993"/>
      <c r="DH482" s="1564"/>
      <c r="DI482" s="1564"/>
      <c r="DJ482" s="1564"/>
      <c r="DK482" s="1564"/>
      <c r="DL482" s="1564"/>
      <c r="DM482" s="1564"/>
      <c r="DN482" s="1564"/>
      <c r="DO482" s="1564"/>
      <c r="DP482" s="1564"/>
      <c r="DQ482" s="1564"/>
      <c r="DR482" s="1584"/>
    </row>
    <row r="483" spans="1:122" ht="15" customHeight="1">
      <c r="A483" s="1297"/>
      <c r="B483" s="225"/>
      <c r="C483" s="225"/>
      <c r="D483" s="211"/>
      <c r="E483" s="2063">
        <v>5</v>
      </c>
      <c r="F483" s="2064"/>
      <c r="G483" s="2065"/>
      <c r="H483" s="2068">
        <v>1</v>
      </c>
      <c r="I483" s="2064"/>
      <c r="J483" s="2065"/>
      <c r="K483" s="1309" t="s">
        <v>1976</v>
      </c>
      <c r="L483" s="1323"/>
      <c r="M483" s="1323"/>
      <c r="N483" s="1323"/>
      <c r="O483" s="1323"/>
      <c r="P483" s="1323"/>
      <c r="Q483" s="1323"/>
      <c r="R483" s="1323"/>
      <c r="S483" s="1323"/>
      <c r="T483" s="1323"/>
      <c r="U483" s="1323"/>
      <c r="V483" s="1323"/>
      <c r="W483" s="1323"/>
      <c r="X483" s="1323"/>
      <c r="Y483" s="1323"/>
      <c r="Z483" s="1323"/>
      <c r="AA483" s="1415" t="s">
        <v>129</v>
      </c>
      <c r="AB483" s="982"/>
      <c r="AC483" s="982"/>
      <c r="AD483" s="982"/>
      <c r="AE483" s="983"/>
      <c r="AF483" s="225"/>
      <c r="AG483" s="225"/>
      <c r="AH483" s="225"/>
      <c r="AI483" s="225"/>
      <c r="AJ483" s="225"/>
      <c r="AK483" s="225"/>
      <c r="AL483" s="225"/>
      <c r="AM483" s="225"/>
      <c r="AN483" s="211"/>
      <c r="AO483" s="211"/>
      <c r="AP483" s="211"/>
      <c r="AQ483" s="211"/>
      <c r="AR483" s="211"/>
      <c r="AS483" s="211"/>
      <c r="AT483" s="225"/>
      <c r="AU483" s="225"/>
      <c r="AV483" s="225"/>
      <c r="AW483" s="225"/>
      <c r="AX483" s="225"/>
      <c r="AY483" s="223"/>
      <c r="BA483" s="192">
        <f t="shared" si="196"/>
        <v>8</v>
      </c>
      <c r="BB483" s="192">
        <f t="shared" si="197"/>
        <v>1</v>
      </c>
      <c r="BC483" s="192">
        <f t="shared" si="195"/>
        <v>1</v>
      </c>
      <c r="BD483" s="192"/>
      <c r="BE483" s="192"/>
      <c r="BF483" s="192"/>
      <c r="BG483" s="559" t="str">
        <f t="shared" ca="1" si="198"/>
        <v/>
      </c>
      <c r="BH483" s="560" t="str">
        <f t="shared" ca="1" si="199"/>
        <v/>
      </c>
      <c r="BI483" s="560" t="str">
        <f t="shared" ca="1" si="200"/>
        <v/>
      </c>
      <c r="BJ483" s="560" t="str">
        <f t="shared" ca="1" si="201"/>
        <v/>
      </c>
      <c r="BK483" s="560" t="str">
        <f t="shared" ca="1" si="202"/>
        <v/>
      </c>
      <c r="BL483" s="561" t="str">
        <f t="shared" ca="1" si="203"/>
        <v/>
      </c>
      <c r="CQ483" s="465"/>
      <c r="CR483" s="465"/>
      <c r="CV483" s="1528"/>
      <c r="CW483" s="1529"/>
      <c r="CX483" s="1560"/>
      <c r="CY483" s="1560"/>
      <c r="CZ483" s="1560"/>
      <c r="DA483" s="1560"/>
      <c r="DB483" s="1560"/>
      <c r="DC483" s="1560"/>
      <c r="DD483" s="1991"/>
      <c r="DE483" s="1992"/>
      <c r="DF483" s="1992"/>
      <c r="DG483" s="1993"/>
      <c r="DH483" s="1564"/>
      <c r="DI483" s="1564"/>
      <c r="DJ483" s="1564"/>
      <c r="DK483" s="1564"/>
      <c r="DL483" s="1564"/>
      <c r="DM483" s="1564"/>
      <c r="DN483" s="1564"/>
      <c r="DO483" s="1564"/>
      <c r="DP483" s="1564"/>
      <c r="DQ483" s="1564"/>
      <c r="DR483" s="1584"/>
    </row>
    <row r="484" spans="1:122" ht="15" customHeight="1">
      <c r="A484" s="1297"/>
      <c r="B484" s="225"/>
      <c r="C484" s="225"/>
      <c r="D484" s="211"/>
      <c r="E484" s="2063">
        <v>5</v>
      </c>
      <c r="F484" s="2064"/>
      <c r="G484" s="2065"/>
      <c r="H484" s="2068">
        <v>2</v>
      </c>
      <c r="I484" s="2064"/>
      <c r="J484" s="2065"/>
      <c r="K484" s="1309" t="s">
        <v>1969</v>
      </c>
      <c r="L484" s="1323"/>
      <c r="M484" s="1323"/>
      <c r="N484" s="1323"/>
      <c r="O484" s="1323"/>
      <c r="P484" s="1323"/>
      <c r="Q484" s="1323"/>
      <c r="R484" s="1323"/>
      <c r="S484" s="1323"/>
      <c r="T484" s="1323"/>
      <c r="U484" s="1323"/>
      <c r="V484" s="1323"/>
      <c r="W484" s="1323"/>
      <c r="X484" s="1323"/>
      <c r="Y484" s="1323"/>
      <c r="Z484" s="1323"/>
      <c r="AA484" s="1415" t="s">
        <v>522</v>
      </c>
      <c r="AB484" s="982"/>
      <c r="AC484" s="982"/>
      <c r="AD484" s="982"/>
      <c r="AE484" s="983"/>
      <c r="AF484" s="225"/>
      <c r="AG484" s="225"/>
      <c r="AH484" s="225"/>
      <c r="AI484" s="225"/>
      <c r="AJ484" s="225"/>
      <c r="AK484" s="225"/>
      <c r="AL484" s="225"/>
      <c r="AM484" s="225"/>
      <c r="AN484" s="211"/>
      <c r="AO484" s="211"/>
      <c r="AP484" s="211"/>
      <c r="AQ484" s="211"/>
      <c r="AR484" s="211"/>
      <c r="AS484" s="211"/>
      <c r="AT484" s="225"/>
      <c r="AU484" s="225"/>
      <c r="AV484" s="225"/>
      <c r="AW484" s="225"/>
      <c r="AX484" s="225"/>
      <c r="AY484" s="223"/>
      <c r="BA484" s="192">
        <f t="shared" si="196"/>
        <v>8</v>
      </c>
      <c r="BB484" s="192">
        <f t="shared" si="197"/>
        <v>1</v>
      </c>
      <c r="BC484" s="192">
        <f t="shared" si="195"/>
        <v>1</v>
      </c>
      <c r="BD484" s="192"/>
      <c r="BE484" s="192"/>
      <c r="BF484" s="192"/>
      <c r="BG484" s="559" t="str">
        <f t="shared" ca="1" si="198"/>
        <v/>
      </c>
      <c r="BH484" s="560" t="str">
        <f t="shared" ca="1" si="199"/>
        <v/>
      </c>
      <c r="BI484" s="560" t="str">
        <f t="shared" ca="1" si="200"/>
        <v/>
      </c>
      <c r="BJ484" s="560" t="str">
        <f t="shared" ca="1" si="201"/>
        <v/>
      </c>
      <c r="BK484" s="560" t="str">
        <f t="shared" ca="1" si="202"/>
        <v/>
      </c>
      <c r="BL484" s="561" t="str">
        <f t="shared" ca="1" si="203"/>
        <v/>
      </c>
      <c r="CV484" s="1528"/>
      <c r="CW484" s="1529"/>
      <c r="CX484" s="1560"/>
      <c r="CY484" s="1560"/>
      <c r="CZ484" s="1560"/>
      <c r="DA484" s="1560"/>
      <c r="DB484" s="1560"/>
      <c r="DC484" s="1560"/>
      <c r="DD484" s="1991"/>
      <c r="DE484" s="1992"/>
      <c r="DF484" s="1992"/>
      <c r="DG484" s="1993"/>
      <c r="DH484" s="1564"/>
      <c r="DI484" s="1564"/>
      <c r="DJ484" s="1564"/>
      <c r="DK484" s="1564"/>
      <c r="DL484" s="1564"/>
      <c r="DM484" s="1564"/>
      <c r="DN484" s="1564"/>
      <c r="DO484" s="1564"/>
      <c r="DP484" s="1564"/>
      <c r="DQ484" s="1564"/>
      <c r="DR484" s="1584"/>
    </row>
    <row r="485" spans="1:122" ht="15" customHeight="1">
      <c r="A485" s="1297"/>
      <c r="B485" s="225"/>
      <c r="C485" s="225"/>
      <c r="D485" s="211"/>
      <c r="E485" s="2063">
        <v>5</v>
      </c>
      <c r="F485" s="2064"/>
      <c r="G485" s="2065"/>
      <c r="H485" s="2068">
        <v>3</v>
      </c>
      <c r="I485" s="2064"/>
      <c r="J485" s="2065"/>
      <c r="K485" s="1309" t="s">
        <v>1970</v>
      </c>
      <c r="L485" s="1323"/>
      <c r="M485" s="1323"/>
      <c r="N485" s="1323"/>
      <c r="O485" s="1323"/>
      <c r="P485" s="1323"/>
      <c r="Q485" s="1323"/>
      <c r="R485" s="1323"/>
      <c r="S485" s="1323"/>
      <c r="T485" s="1323"/>
      <c r="U485" s="1323"/>
      <c r="V485" s="1323"/>
      <c r="W485" s="1323"/>
      <c r="X485" s="1323"/>
      <c r="Y485" s="1323"/>
      <c r="Z485" s="1323"/>
      <c r="AA485" s="1415" t="s">
        <v>129</v>
      </c>
      <c r="AB485" s="982"/>
      <c r="AC485" s="982"/>
      <c r="AD485" s="982"/>
      <c r="AE485" s="983"/>
      <c r="AF485" s="225"/>
      <c r="AG485" s="225"/>
      <c r="AH485" s="225"/>
      <c r="AI485" s="225"/>
      <c r="AJ485" s="225"/>
      <c r="AK485" s="225"/>
      <c r="AL485" s="225"/>
      <c r="AM485" s="225"/>
      <c r="AN485" s="211"/>
      <c r="AO485" s="211"/>
      <c r="AP485" s="211"/>
      <c r="AQ485" s="211"/>
      <c r="AR485" s="211"/>
      <c r="AS485" s="211"/>
      <c r="AT485" s="225"/>
      <c r="AU485" s="225"/>
      <c r="AV485" s="225"/>
      <c r="AW485" s="225"/>
      <c r="AX485" s="225"/>
      <c r="AY485" s="223"/>
      <c r="BA485" s="192">
        <f t="shared" si="196"/>
        <v>8</v>
      </c>
      <c r="BB485" s="192">
        <f t="shared" si="197"/>
        <v>1</v>
      </c>
      <c r="BC485" s="192">
        <f t="shared" si="195"/>
        <v>1</v>
      </c>
      <c r="BD485" s="192"/>
      <c r="BE485" s="192"/>
      <c r="BF485" s="192"/>
      <c r="BG485" s="559" t="str">
        <f t="shared" ca="1" si="198"/>
        <v/>
      </c>
      <c r="BH485" s="560" t="str">
        <f t="shared" ca="1" si="199"/>
        <v/>
      </c>
      <c r="BI485" s="560" t="str">
        <f t="shared" ca="1" si="200"/>
        <v/>
      </c>
      <c r="BJ485" s="560" t="str">
        <f t="shared" ca="1" si="201"/>
        <v/>
      </c>
      <c r="BK485" s="560" t="str">
        <f t="shared" ca="1" si="202"/>
        <v/>
      </c>
      <c r="BL485" s="561" t="str">
        <f t="shared" ca="1" si="203"/>
        <v/>
      </c>
      <c r="CP485" s="94"/>
      <c r="CV485" s="1528"/>
      <c r="CW485" s="1529"/>
      <c r="CX485" s="1560"/>
      <c r="CY485" s="1560"/>
      <c r="CZ485" s="1560"/>
      <c r="DA485" s="1560"/>
      <c r="DB485" s="1560"/>
      <c r="DC485" s="1560"/>
      <c r="DD485" s="1991"/>
      <c r="DE485" s="1992"/>
      <c r="DF485" s="1992"/>
      <c r="DG485" s="1993"/>
      <c r="DH485" s="1564"/>
      <c r="DI485" s="1564"/>
      <c r="DJ485" s="1564"/>
      <c r="DK485" s="1564"/>
      <c r="DL485" s="1564"/>
      <c r="DM485" s="1564"/>
      <c r="DN485" s="1564"/>
      <c r="DO485" s="1564"/>
      <c r="DP485" s="1564"/>
      <c r="DQ485" s="1564"/>
      <c r="DR485" s="1584"/>
    </row>
    <row r="486" spans="1:122" ht="15" customHeight="1">
      <c r="A486" s="1297"/>
      <c r="B486" s="225"/>
      <c r="C486" s="225"/>
      <c r="D486" s="211"/>
      <c r="E486" s="2063">
        <v>5</v>
      </c>
      <c r="F486" s="2064"/>
      <c r="G486" s="2065"/>
      <c r="H486" s="2068">
        <v>4</v>
      </c>
      <c r="I486" s="2064"/>
      <c r="J486" s="2065"/>
      <c r="K486" s="1309" t="s">
        <v>1158</v>
      </c>
      <c r="L486" s="1323"/>
      <c r="M486" s="1323"/>
      <c r="N486" s="1323"/>
      <c r="O486" s="1323"/>
      <c r="P486" s="1323"/>
      <c r="Q486" s="1323"/>
      <c r="R486" s="1323"/>
      <c r="S486" s="1323"/>
      <c r="T486" s="1323"/>
      <c r="U486" s="1323"/>
      <c r="V486" s="1323"/>
      <c r="W486" s="1323"/>
      <c r="X486" s="1323"/>
      <c r="Y486" s="1323"/>
      <c r="Z486" s="1323"/>
      <c r="AA486" s="1415" t="s">
        <v>129</v>
      </c>
      <c r="AB486" s="982"/>
      <c r="AC486" s="982"/>
      <c r="AD486" s="982"/>
      <c r="AE486" s="983"/>
      <c r="AF486" s="225"/>
      <c r="AG486" s="225"/>
      <c r="AH486" s="225"/>
      <c r="AI486" s="225"/>
      <c r="AJ486" s="225"/>
      <c r="AK486" s="225"/>
      <c r="AL486" s="225"/>
      <c r="AM486" s="225"/>
      <c r="AN486" s="211"/>
      <c r="AO486" s="211"/>
      <c r="AP486" s="211"/>
      <c r="AQ486" s="211"/>
      <c r="AR486" s="211"/>
      <c r="AS486" s="211"/>
      <c r="AT486" s="225"/>
      <c r="AU486" s="225"/>
      <c r="AV486" s="225"/>
      <c r="AW486" s="225"/>
      <c r="AX486" s="225"/>
      <c r="AY486" s="223"/>
      <c r="BA486" s="192">
        <f t="shared" si="196"/>
        <v>8</v>
      </c>
      <c r="BB486" s="192">
        <f t="shared" si="197"/>
        <v>1</v>
      </c>
      <c r="BC486" s="192">
        <f t="shared" si="195"/>
        <v>1</v>
      </c>
      <c r="BD486" s="192"/>
      <c r="BE486" s="192"/>
      <c r="BF486" s="192"/>
      <c r="BG486" s="559" t="str">
        <f t="shared" ca="1" si="198"/>
        <v/>
      </c>
      <c r="BH486" s="560" t="str">
        <f t="shared" ca="1" si="199"/>
        <v/>
      </c>
      <c r="BI486" s="560" t="str">
        <f t="shared" ca="1" si="200"/>
        <v/>
      </c>
      <c r="BJ486" s="560" t="str">
        <f t="shared" ca="1" si="201"/>
        <v/>
      </c>
      <c r="BK486" s="560" t="str">
        <f t="shared" ca="1" si="202"/>
        <v/>
      </c>
      <c r="BL486" s="561" t="str">
        <f t="shared" ca="1" si="203"/>
        <v/>
      </c>
      <c r="CV486" s="1528"/>
      <c r="CW486" s="1529"/>
      <c r="CX486" s="1560"/>
      <c r="CY486" s="1560"/>
      <c r="CZ486" s="1560"/>
      <c r="DA486" s="1560"/>
      <c r="DB486" s="1560"/>
      <c r="DC486" s="1560"/>
      <c r="DD486" s="1991"/>
      <c r="DE486" s="1992"/>
      <c r="DF486" s="1992"/>
      <c r="DG486" s="1993"/>
      <c r="DH486" s="1564"/>
      <c r="DI486" s="1564"/>
      <c r="DJ486" s="1564"/>
      <c r="DK486" s="1564"/>
      <c r="DL486" s="1564"/>
      <c r="DM486" s="1564"/>
      <c r="DN486" s="1564"/>
      <c r="DO486" s="1564"/>
      <c r="DP486" s="1564"/>
      <c r="DQ486" s="1564"/>
      <c r="DR486" s="1584"/>
    </row>
    <row r="487" spans="1:122" ht="15" customHeight="1">
      <c r="A487" s="1297"/>
      <c r="B487" s="225"/>
      <c r="C487" s="225"/>
      <c r="D487" s="211"/>
      <c r="E487" s="2063">
        <v>5</v>
      </c>
      <c r="F487" s="2064"/>
      <c r="G487" s="2065"/>
      <c r="H487" s="2068" t="s">
        <v>1967</v>
      </c>
      <c r="I487" s="2064"/>
      <c r="J487" s="2065"/>
      <c r="K487" s="1309" t="s">
        <v>1977</v>
      </c>
      <c r="L487" s="1323"/>
      <c r="M487" s="1323"/>
      <c r="N487" s="1323"/>
      <c r="O487" s="1323"/>
      <c r="P487" s="1323"/>
      <c r="Q487" s="1323"/>
      <c r="R487" s="1323"/>
      <c r="S487" s="1323"/>
      <c r="T487" s="1323"/>
      <c r="U487" s="1323"/>
      <c r="V487" s="1323"/>
      <c r="W487" s="1323"/>
      <c r="X487" s="1323"/>
      <c r="Y487" s="1323"/>
      <c r="Z487" s="1323"/>
      <c r="AA487" s="1415" t="s">
        <v>522</v>
      </c>
      <c r="AB487" s="982"/>
      <c r="AC487" s="982"/>
      <c r="AD487" s="982"/>
      <c r="AE487" s="983"/>
      <c r="AF487" s="225"/>
      <c r="AG487" s="225"/>
      <c r="AH487" s="225"/>
      <c r="AI487" s="225"/>
      <c r="AJ487" s="225"/>
      <c r="AK487" s="225"/>
      <c r="AL487" s="225"/>
      <c r="AM487" s="225"/>
      <c r="AN487" s="211"/>
      <c r="AO487" s="211"/>
      <c r="AP487" s="211"/>
      <c r="AQ487" s="211"/>
      <c r="AR487" s="211"/>
      <c r="AS487" s="211"/>
      <c r="AT487" s="225"/>
      <c r="AU487" s="225"/>
      <c r="AV487" s="225"/>
      <c r="AW487" s="225"/>
      <c r="AX487" s="225"/>
      <c r="AY487" s="223"/>
      <c r="BA487" s="192">
        <f t="shared" si="196"/>
        <v>8</v>
      </c>
      <c r="BB487" s="192">
        <f t="shared" si="197"/>
        <v>1</v>
      </c>
      <c r="BC487" s="192">
        <f t="shared" si="195"/>
        <v>1</v>
      </c>
      <c r="BD487" s="192"/>
      <c r="BE487" s="192"/>
      <c r="BF487" s="192"/>
      <c r="BG487" s="559" t="str">
        <f t="shared" ca="1" si="198"/>
        <v/>
      </c>
      <c r="BH487" s="560" t="str">
        <f t="shared" ca="1" si="199"/>
        <v/>
      </c>
      <c r="BI487" s="560" t="str">
        <f t="shared" ca="1" si="200"/>
        <v/>
      </c>
      <c r="BJ487" s="560" t="str">
        <f t="shared" ca="1" si="201"/>
        <v/>
      </c>
      <c r="BK487" s="560" t="str">
        <f t="shared" ca="1" si="202"/>
        <v/>
      </c>
      <c r="BL487" s="561" t="str">
        <f t="shared" ca="1" si="203"/>
        <v/>
      </c>
      <c r="CV487" s="1528"/>
      <c r="CW487" s="1529"/>
      <c r="CX487" s="1560"/>
      <c r="CY487" s="1560"/>
      <c r="CZ487" s="1560"/>
      <c r="DA487" s="1560"/>
      <c r="DB487" s="1560"/>
      <c r="DC487" s="1560"/>
      <c r="DD487" s="1991"/>
      <c r="DE487" s="1992"/>
      <c r="DF487" s="1992"/>
      <c r="DG487" s="1993"/>
      <c r="DH487" s="1564"/>
      <c r="DI487" s="1564"/>
      <c r="DJ487" s="1564"/>
      <c r="DK487" s="1564"/>
      <c r="DL487" s="1564"/>
      <c r="DM487" s="1564"/>
      <c r="DN487" s="1564"/>
      <c r="DO487" s="1564"/>
      <c r="DP487" s="1564"/>
      <c r="DQ487" s="1564"/>
      <c r="DR487" s="1584"/>
    </row>
    <row r="488" spans="1:122" ht="15" customHeight="1">
      <c r="A488" s="1297"/>
      <c r="B488" s="225"/>
      <c r="C488" s="225"/>
      <c r="D488" s="211"/>
      <c r="E488" s="2071">
        <v>5</v>
      </c>
      <c r="F488" s="2072"/>
      <c r="G488" s="2073"/>
      <c r="H488" s="2074">
        <v>36</v>
      </c>
      <c r="I488" s="2072"/>
      <c r="J488" s="2073"/>
      <c r="K488" s="1311" t="s">
        <v>1978</v>
      </c>
      <c r="L488" s="1295"/>
      <c r="M488" s="1295"/>
      <c r="N488" s="1295"/>
      <c r="O488" s="1295"/>
      <c r="P488" s="1295"/>
      <c r="Q488" s="1295"/>
      <c r="R488" s="1295"/>
      <c r="S488" s="1295"/>
      <c r="T488" s="1295"/>
      <c r="U488" s="1295"/>
      <c r="V488" s="1295"/>
      <c r="W488" s="1295"/>
      <c r="X488" s="1295"/>
      <c r="Y488" s="1295"/>
      <c r="Z488" s="1295"/>
      <c r="AA488" s="1416" t="s">
        <v>129</v>
      </c>
      <c r="AB488" s="985"/>
      <c r="AC488" s="985"/>
      <c r="AD488" s="985"/>
      <c r="AE488" s="986"/>
      <c r="AF488" s="225"/>
      <c r="AG488" s="225"/>
      <c r="AH488" s="225"/>
      <c r="AI488" s="225"/>
      <c r="AJ488" s="225"/>
      <c r="AK488" s="225"/>
      <c r="AL488" s="225"/>
      <c r="AM488" s="225"/>
      <c r="AN488" s="211"/>
      <c r="AO488" s="211"/>
      <c r="AP488" s="211"/>
      <c r="AQ488" s="211"/>
      <c r="AR488" s="211"/>
      <c r="AS488" s="211"/>
      <c r="AT488" s="225"/>
      <c r="AU488" s="225"/>
      <c r="AV488" s="225"/>
      <c r="AW488" s="225"/>
      <c r="AX488" s="225"/>
      <c r="AY488" s="223"/>
      <c r="BA488" s="192">
        <f t="shared" ref="BA488:BA496" si="204">BA487</f>
        <v>8</v>
      </c>
      <c r="BB488" s="192">
        <f t="shared" ref="BB488:BB496" si="205">BB487</f>
        <v>1</v>
      </c>
      <c r="BC488" s="192">
        <f t="shared" si="195"/>
        <v>1</v>
      </c>
      <c r="BD488" s="192"/>
      <c r="BE488" s="192"/>
      <c r="BF488" s="192"/>
      <c r="BG488" s="559" t="str">
        <f t="shared" ca="1" si="198"/>
        <v/>
      </c>
      <c r="BH488" s="560" t="str">
        <f t="shared" ca="1" si="199"/>
        <v/>
      </c>
      <c r="BI488" s="560" t="str">
        <f t="shared" ca="1" si="200"/>
        <v/>
      </c>
      <c r="BJ488" s="560" t="str">
        <f t="shared" ca="1" si="201"/>
        <v/>
      </c>
      <c r="BK488" s="560" t="str">
        <f t="shared" ca="1" si="202"/>
        <v/>
      </c>
      <c r="BL488" s="561" t="str">
        <f t="shared" ca="1" si="203"/>
        <v/>
      </c>
      <c r="CV488" s="1528" t="s">
        <v>2291</v>
      </c>
      <c r="CW488" s="1529"/>
      <c r="CX488" s="1560"/>
      <c r="CY488" s="1560"/>
      <c r="CZ488" s="1560"/>
      <c r="DA488" s="1560"/>
      <c r="DB488" s="1560"/>
      <c r="DC488" s="1560"/>
      <c r="DD488" s="2054">
        <v>44648</v>
      </c>
      <c r="DE488" s="2055"/>
      <c r="DF488" s="2055"/>
      <c r="DG488" s="2056"/>
      <c r="DH488" s="1564"/>
      <c r="DI488" s="1564"/>
      <c r="DJ488" s="1564"/>
      <c r="DK488" s="1564"/>
      <c r="DL488" s="1564"/>
      <c r="DM488" s="1564"/>
      <c r="DN488" s="1564"/>
      <c r="DO488" s="1564"/>
      <c r="DP488" s="1564"/>
      <c r="DQ488" s="1564"/>
      <c r="DR488" s="1584"/>
    </row>
    <row r="489" spans="1:122" ht="15" customHeight="1">
      <c r="A489" s="1760" t="str">
        <f>$BA489&amp;"."&amp;$BB489&amp;"."&amp;$BC489&amp;"."</f>
        <v>8.1.2.</v>
      </c>
      <c r="B489" s="1761"/>
      <c r="C489" s="1761"/>
      <c r="D489" s="1761"/>
      <c r="E489" s="685" t="s">
        <v>1902</v>
      </c>
      <c r="F489" s="685"/>
      <c r="G489" s="676"/>
      <c r="H489" s="676"/>
      <c r="I489" s="676"/>
      <c r="J489" s="676"/>
      <c r="K489" s="676"/>
      <c r="L489" s="676"/>
      <c r="M489" s="685"/>
      <c r="N489" s="685"/>
      <c r="O489" s="685"/>
      <c r="P489" s="685"/>
      <c r="Q489" s="685"/>
      <c r="R489" s="685"/>
      <c r="S489" s="685"/>
      <c r="T489" s="685"/>
      <c r="U489" s="685"/>
      <c r="V489" s="685"/>
      <c r="W489" s="685"/>
      <c r="X489" s="685"/>
      <c r="Y489" s="685"/>
      <c r="Z489" s="685"/>
      <c r="AA489" s="685"/>
      <c r="AB489" s="685"/>
      <c r="AC489" s="685"/>
      <c r="AD489" s="685"/>
      <c r="AE489" s="685"/>
      <c r="AF489" s="685"/>
      <c r="AG489" s="685"/>
      <c r="AH489" s="685"/>
      <c r="AI489" s="685"/>
      <c r="AJ489" s="685"/>
      <c r="AK489" s="685"/>
      <c r="AL489" s="685"/>
      <c r="AM489" s="685"/>
      <c r="AN489" s="685"/>
      <c r="AO489" s="685"/>
      <c r="AP489" s="685"/>
      <c r="AQ489" s="685"/>
      <c r="AR489" s="685"/>
      <c r="AS489" s="685"/>
      <c r="AT489" s="685"/>
      <c r="AU489" s="685"/>
      <c r="AV489" s="685"/>
      <c r="AW489" s="685"/>
      <c r="AX489" s="685"/>
      <c r="AY489" s="854"/>
      <c r="BA489" s="192">
        <f t="shared" si="204"/>
        <v>8</v>
      </c>
      <c r="BB489" s="192">
        <f t="shared" si="205"/>
        <v>1</v>
      </c>
      <c r="BC489" s="193">
        <f>BC488+1</f>
        <v>2</v>
      </c>
      <c r="BD489" s="192"/>
      <c r="BE489" s="192"/>
      <c r="BF489" s="192"/>
      <c r="BG489" s="559" t="str">
        <f t="shared" ca="1" si="198"/>
        <v/>
      </c>
      <c r="BH489" s="560" t="str">
        <f t="shared" ca="1" si="199"/>
        <v/>
      </c>
      <c r="BI489" s="560" t="str">
        <f t="shared" ca="1" si="200"/>
        <v/>
      </c>
      <c r="BJ489" s="560" t="str">
        <f t="shared" ca="1" si="201"/>
        <v/>
      </c>
      <c r="BK489" s="560" t="str">
        <f t="shared" ca="1" si="202"/>
        <v/>
      </c>
      <c r="BL489" s="561" t="str">
        <f t="shared" ca="1" si="203"/>
        <v/>
      </c>
      <c r="CV489" s="1528"/>
      <c r="CW489" s="1529"/>
      <c r="CX489" s="1560"/>
      <c r="CY489" s="1560"/>
      <c r="CZ489" s="1560"/>
      <c r="DA489" s="1560"/>
      <c r="DB489" s="1560"/>
      <c r="DC489" s="1560"/>
      <c r="DD489" s="1991"/>
      <c r="DE489" s="1992"/>
      <c r="DF489" s="1992"/>
      <c r="DG489" s="1993"/>
      <c r="DH489" s="1564"/>
      <c r="DI489" s="1564"/>
      <c r="DJ489" s="1564"/>
      <c r="DK489" s="1564"/>
      <c r="DL489" s="1564"/>
      <c r="DM489" s="1564"/>
      <c r="DN489" s="1564"/>
      <c r="DO489" s="1564"/>
      <c r="DP489" s="1564"/>
      <c r="DQ489" s="1564"/>
      <c r="DR489" s="1584"/>
    </row>
    <row r="490" spans="1:122" ht="15" customHeight="1">
      <c r="A490" s="1297"/>
      <c r="B490" s="225"/>
      <c r="C490" s="225"/>
      <c r="D490" s="225"/>
      <c r="E490" s="225" t="s">
        <v>1979</v>
      </c>
      <c r="F490" s="225"/>
      <c r="G490" s="225"/>
      <c r="H490" s="225"/>
      <c r="I490" s="225"/>
      <c r="J490" s="225"/>
      <c r="K490" s="225"/>
      <c r="L490" s="225"/>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3"/>
      <c r="BA490" s="192">
        <f t="shared" si="204"/>
        <v>8</v>
      </c>
      <c r="BB490" s="192">
        <f t="shared" si="205"/>
        <v>1</v>
      </c>
      <c r="BC490" s="192">
        <f t="shared" si="195"/>
        <v>2</v>
      </c>
      <c r="BD490" s="192"/>
      <c r="BE490" s="192"/>
      <c r="BF490" s="192"/>
      <c r="BG490" s="559" t="str">
        <f t="shared" ca="1" si="198"/>
        <v/>
      </c>
      <c r="BH490" s="560" t="str">
        <f t="shared" ca="1" si="199"/>
        <v/>
      </c>
      <c r="BI490" s="560" t="str">
        <f t="shared" ca="1" si="200"/>
        <v/>
      </c>
      <c r="BJ490" s="560" t="str">
        <f t="shared" ca="1" si="201"/>
        <v/>
      </c>
      <c r="BK490" s="560" t="str">
        <f t="shared" ca="1" si="202"/>
        <v/>
      </c>
      <c r="BL490" s="561" t="str">
        <f t="shared" ca="1" si="203"/>
        <v/>
      </c>
      <c r="CV490" s="1528" t="s">
        <v>2291</v>
      </c>
      <c r="CW490" s="1529"/>
      <c r="CX490" s="1560"/>
      <c r="CY490" s="1560"/>
      <c r="CZ490" s="1560"/>
      <c r="DA490" s="1560"/>
      <c r="DB490" s="1560"/>
      <c r="DC490" s="1560"/>
      <c r="DD490" s="2054">
        <v>44648</v>
      </c>
      <c r="DE490" s="2055"/>
      <c r="DF490" s="2055"/>
      <c r="DG490" s="2056"/>
      <c r="DH490" s="1564"/>
      <c r="DI490" s="1564"/>
      <c r="DJ490" s="1564"/>
      <c r="DK490" s="1564"/>
      <c r="DL490" s="1564"/>
      <c r="DM490" s="1564"/>
      <c r="DN490" s="1564"/>
      <c r="DO490" s="1564"/>
      <c r="DP490" s="1564"/>
      <c r="DQ490" s="1564"/>
      <c r="DR490" s="1584"/>
    </row>
    <row r="491" spans="1:122" ht="15" customHeight="1">
      <c r="A491" s="1760" t="str">
        <f>$BA491&amp;"."&amp;$BB491&amp;"."&amp;$BC491&amp;"."</f>
        <v>8.1.3.</v>
      </c>
      <c r="B491" s="1761"/>
      <c r="C491" s="1761"/>
      <c r="D491" s="1761"/>
      <c r="E491" s="685" t="s">
        <v>1904</v>
      </c>
      <c r="F491" s="685"/>
      <c r="G491" s="676"/>
      <c r="H491" s="676"/>
      <c r="I491" s="676"/>
      <c r="J491" s="676"/>
      <c r="K491" s="676"/>
      <c r="L491" s="676"/>
      <c r="M491" s="685"/>
      <c r="N491" s="685"/>
      <c r="O491" s="685"/>
      <c r="P491" s="685"/>
      <c r="Q491" s="685"/>
      <c r="R491" s="685"/>
      <c r="S491" s="685"/>
      <c r="T491" s="685"/>
      <c r="U491" s="685"/>
      <c r="V491" s="685"/>
      <c r="W491" s="685"/>
      <c r="X491" s="685"/>
      <c r="Y491" s="685"/>
      <c r="Z491" s="685"/>
      <c r="AA491" s="685"/>
      <c r="AB491" s="685"/>
      <c r="AC491" s="685"/>
      <c r="AD491" s="685"/>
      <c r="AE491" s="685"/>
      <c r="AF491" s="685"/>
      <c r="AG491" s="685"/>
      <c r="AH491" s="685"/>
      <c r="AI491" s="685"/>
      <c r="AJ491" s="685"/>
      <c r="AK491" s="685"/>
      <c r="AL491" s="685"/>
      <c r="AM491" s="685"/>
      <c r="AN491" s="685"/>
      <c r="AO491" s="685"/>
      <c r="AP491" s="685"/>
      <c r="AQ491" s="685"/>
      <c r="AR491" s="685"/>
      <c r="AS491" s="685"/>
      <c r="AT491" s="685"/>
      <c r="AU491" s="685"/>
      <c r="AV491" s="685"/>
      <c r="AW491" s="685"/>
      <c r="AX491" s="685"/>
      <c r="AY491" s="854"/>
      <c r="BA491" s="192">
        <f t="shared" si="204"/>
        <v>8</v>
      </c>
      <c r="BB491" s="192">
        <f t="shared" si="205"/>
        <v>1</v>
      </c>
      <c r="BC491" s="193">
        <f>BC490+1</f>
        <v>3</v>
      </c>
      <c r="BD491" s="192"/>
      <c r="BE491" s="192"/>
      <c r="BF491" s="192"/>
      <c r="BG491" s="559" t="str">
        <f t="shared" ca="1" si="198"/>
        <v/>
      </c>
      <c r="BH491" s="560" t="str">
        <f t="shared" ca="1" si="199"/>
        <v/>
      </c>
      <c r="BI491" s="560" t="str">
        <f t="shared" ca="1" si="200"/>
        <v/>
      </c>
      <c r="BJ491" s="560" t="str">
        <f t="shared" ca="1" si="201"/>
        <v/>
      </c>
      <c r="BK491" s="560" t="str">
        <f t="shared" ca="1" si="202"/>
        <v/>
      </c>
      <c r="BL491" s="561" t="str">
        <f t="shared" ca="1" si="203"/>
        <v/>
      </c>
      <c r="CV491" s="1528"/>
      <c r="CW491" s="1529"/>
      <c r="CX491" s="1560"/>
      <c r="CY491" s="1560"/>
      <c r="CZ491" s="1560"/>
      <c r="DA491" s="1560"/>
      <c r="DB491" s="1560"/>
      <c r="DC491" s="1560"/>
      <c r="DD491" s="1991"/>
      <c r="DE491" s="1992"/>
      <c r="DF491" s="1992"/>
      <c r="DG491" s="1993"/>
      <c r="DH491" s="1564"/>
      <c r="DI491" s="1564"/>
      <c r="DJ491" s="1564"/>
      <c r="DK491" s="1564"/>
      <c r="DL491" s="1564"/>
      <c r="DM491" s="1564"/>
      <c r="DN491" s="1564"/>
      <c r="DO491" s="1564"/>
      <c r="DP491" s="1564"/>
      <c r="DQ491" s="1564"/>
      <c r="DR491" s="1584"/>
    </row>
    <row r="492" spans="1:122" ht="15" customHeight="1">
      <c r="A492" s="1297"/>
      <c r="B492" s="225"/>
      <c r="C492" s="225"/>
      <c r="D492" s="225"/>
      <c r="E492" s="225" t="s">
        <v>1980</v>
      </c>
      <c r="F492" s="225"/>
      <c r="G492" s="225"/>
      <c r="H492" s="225"/>
      <c r="I492" s="225"/>
      <c r="J492" s="225"/>
      <c r="K492" s="225"/>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3"/>
      <c r="BA492" s="192">
        <f t="shared" si="204"/>
        <v>8</v>
      </c>
      <c r="BB492" s="192">
        <f t="shared" si="205"/>
        <v>1</v>
      </c>
      <c r="BC492" s="192">
        <f t="shared" si="195"/>
        <v>3</v>
      </c>
      <c r="BD492" s="192"/>
      <c r="BE492" s="192"/>
      <c r="BF492" s="192"/>
      <c r="BG492" s="559" t="str">
        <f t="shared" ca="1" si="198"/>
        <v/>
      </c>
      <c r="BH492" s="560" t="str">
        <f t="shared" ca="1" si="199"/>
        <v/>
      </c>
      <c r="BI492" s="560" t="str">
        <f t="shared" ca="1" si="200"/>
        <v/>
      </c>
      <c r="BJ492" s="560" t="str">
        <f t="shared" ca="1" si="201"/>
        <v/>
      </c>
      <c r="BK492" s="560" t="str">
        <f t="shared" ca="1" si="202"/>
        <v/>
      </c>
      <c r="BL492" s="561" t="str">
        <f t="shared" ca="1" si="203"/>
        <v/>
      </c>
      <c r="CQ492" s="94"/>
      <c r="CR492" s="94"/>
      <c r="CV492" s="1528" t="s">
        <v>2291</v>
      </c>
      <c r="CW492" s="1529"/>
      <c r="CX492" s="1560"/>
      <c r="CY492" s="1560"/>
      <c r="CZ492" s="1560"/>
      <c r="DA492" s="1560"/>
      <c r="DB492" s="1560"/>
      <c r="DC492" s="1560"/>
      <c r="DD492" s="2054">
        <v>44648</v>
      </c>
      <c r="DE492" s="2055"/>
      <c r="DF492" s="2055"/>
      <c r="DG492" s="2056"/>
      <c r="DH492" s="1564"/>
      <c r="DI492" s="1564"/>
      <c r="DJ492" s="1564"/>
      <c r="DK492" s="1564"/>
      <c r="DL492" s="1564"/>
      <c r="DM492" s="1564"/>
      <c r="DN492" s="1564"/>
      <c r="DO492" s="1564"/>
      <c r="DP492" s="1564"/>
      <c r="DQ492" s="1564"/>
      <c r="DR492" s="1584"/>
    </row>
    <row r="493" spans="1:122" ht="15" customHeight="1">
      <c r="A493" s="1760" t="str">
        <f>$BA493&amp;"."&amp;$BB493&amp;"."&amp;$BC493&amp;"."</f>
        <v>8.1.4.</v>
      </c>
      <c r="B493" s="1761"/>
      <c r="C493" s="1761"/>
      <c r="D493" s="1761"/>
      <c r="E493" s="685" t="s">
        <v>1906</v>
      </c>
      <c r="F493" s="685"/>
      <c r="G493" s="676"/>
      <c r="H493" s="676"/>
      <c r="I493" s="676"/>
      <c r="J493" s="676"/>
      <c r="K493" s="676"/>
      <c r="L493" s="676"/>
      <c r="M493" s="685"/>
      <c r="N493" s="685"/>
      <c r="O493" s="685"/>
      <c r="P493" s="685"/>
      <c r="Q493" s="685"/>
      <c r="R493" s="685"/>
      <c r="S493" s="685"/>
      <c r="T493" s="685"/>
      <c r="U493" s="685"/>
      <c r="V493" s="685"/>
      <c r="W493" s="685"/>
      <c r="X493" s="685"/>
      <c r="Y493" s="685"/>
      <c r="Z493" s="685"/>
      <c r="AA493" s="685"/>
      <c r="AB493" s="685"/>
      <c r="AC493" s="685"/>
      <c r="AD493" s="685"/>
      <c r="AE493" s="685"/>
      <c r="AF493" s="685"/>
      <c r="AG493" s="685"/>
      <c r="AH493" s="685"/>
      <c r="AI493" s="685"/>
      <c r="AJ493" s="685"/>
      <c r="AK493" s="685"/>
      <c r="AL493" s="685"/>
      <c r="AM493" s="685"/>
      <c r="AN493" s="685"/>
      <c r="AO493" s="685"/>
      <c r="AP493" s="685"/>
      <c r="AQ493" s="685"/>
      <c r="AR493" s="685"/>
      <c r="AS493" s="685"/>
      <c r="AT493" s="685"/>
      <c r="AU493" s="685"/>
      <c r="AV493" s="685"/>
      <c r="AW493" s="685"/>
      <c r="AX493" s="685"/>
      <c r="AY493" s="854"/>
      <c r="BA493" s="192">
        <f t="shared" si="204"/>
        <v>8</v>
      </c>
      <c r="BB493" s="192">
        <f t="shared" si="205"/>
        <v>1</v>
      </c>
      <c r="BC493" s="193">
        <f>BC492+1</f>
        <v>4</v>
      </c>
      <c r="BD493" s="192"/>
      <c r="BE493" s="192"/>
      <c r="BF493" s="192"/>
      <c r="BG493" s="559" t="str">
        <f t="shared" ca="1" si="198"/>
        <v/>
      </c>
      <c r="BH493" s="560" t="str">
        <f t="shared" ca="1" si="199"/>
        <v/>
      </c>
      <c r="BI493" s="560" t="str">
        <f t="shared" ca="1" si="200"/>
        <v/>
      </c>
      <c r="BJ493" s="560" t="str">
        <f t="shared" ca="1" si="201"/>
        <v/>
      </c>
      <c r="BK493" s="560" t="str">
        <f t="shared" ca="1" si="202"/>
        <v/>
      </c>
      <c r="BL493" s="561" t="str">
        <f t="shared" ca="1" si="203"/>
        <v/>
      </c>
      <c r="CQ493" s="465"/>
      <c r="CR493" s="465"/>
      <c r="CV493" s="1528"/>
      <c r="CW493" s="1529"/>
      <c r="CX493" s="1560"/>
      <c r="CY493" s="1560"/>
      <c r="CZ493" s="1560"/>
      <c r="DA493" s="1560"/>
      <c r="DB493" s="1560"/>
      <c r="DC493" s="1560"/>
      <c r="DD493" s="1991"/>
      <c r="DE493" s="1992"/>
      <c r="DF493" s="1992"/>
      <c r="DG493" s="1993"/>
      <c r="DH493" s="1564"/>
      <c r="DI493" s="1564"/>
      <c r="DJ493" s="1564"/>
      <c r="DK493" s="1564"/>
      <c r="DL493" s="1564"/>
      <c r="DM493" s="1564"/>
      <c r="DN493" s="1564"/>
      <c r="DO493" s="1564"/>
      <c r="DP493" s="1564"/>
      <c r="DQ493" s="1564"/>
      <c r="DR493" s="1584"/>
    </row>
    <row r="494" spans="1:122" ht="15" customHeight="1">
      <c r="A494" s="1297"/>
      <c r="B494" s="225"/>
      <c r="C494" s="225"/>
      <c r="D494" s="225"/>
      <c r="E494" s="225" t="s">
        <v>1907</v>
      </c>
      <c r="F494" s="225"/>
      <c r="G494" s="225"/>
      <c r="H494" s="225"/>
      <c r="I494" s="225"/>
      <c r="J494" s="225"/>
      <c r="K494" s="225"/>
      <c r="L494" s="225"/>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3"/>
      <c r="BA494" s="192">
        <f t="shared" si="204"/>
        <v>8</v>
      </c>
      <c r="BB494" s="192">
        <f t="shared" si="205"/>
        <v>1</v>
      </c>
      <c r="BC494" s="192">
        <f t="shared" si="195"/>
        <v>4</v>
      </c>
      <c r="BD494" s="192"/>
      <c r="BE494" s="192"/>
      <c r="BF494" s="192"/>
      <c r="BG494" s="559" t="str">
        <f t="shared" ca="1" si="198"/>
        <v/>
      </c>
      <c r="BH494" s="560" t="str">
        <f t="shared" ca="1" si="199"/>
        <v/>
      </c>
      <c r="BI494" s="560" t="str">
        <f t="shared" ca="1" si="200"/>
        <v/>
      </c>
      <c r="BJ494" s="560" t="str">
        <f t="shared" ca="1" si="201"/>
        <v/>
      </c>
      <c r="BK494" s="560" t="str">
        <f t="shared" ca="1" si="202"/>
        <v/>
      </c>
      <c r="BL494" s="561" t="str">
        <f t="shared" ca="1" si="203"/>
        <v/>
      </c>
      <c r="CV494" s="1528"/>
      <c r="CW494" s="1529"/>
      <c r="CX494" s="1560"/>
      <c r="CY494" s="1560"/>
      <c r="CZ494" s="1560"/>
      <c r="DA494" s="1560"/>
      <c r="DB494" s="1560"/>
      <c r="DC494" s="1560"/>
      <c r="DD494" s="1991"/>
      <c r="DE494" s="1992"/>
      <c r="DF494" s="1992"/>
      <c r="DG494" s="1993"/>
      <c r="DH494" s="1564"/>
      <c r="DI494" s="1564"/>
      <c r="DJ494" s="1564"/>
      <c r="DK494" s="1564"/>
      <c r="DL494" s="1564"/>
      <c r="DM494" s="1564"/>
      <c r="DN494" s="1564"/>
      <c r="DO494" s="1564"/>
      <c r="DP494" s="1564"/>
      <c r="DQ494" s="1564"/>
      <c r="DR494" s="1584"/>
    </row>
    <row r="495" spans="1:122" ht="15" customHeight="1">
      <c r="A495" s="1297"/>
      <c r="B495" s="225"/>
      <c r="C495" s="225"/>
      <c r="D495" s="225"/>
      <c r="E495" s="225" t="s">
        <v>1983</v>
      </c>
      <c r="F495" s="377" t="s">
        <v>1982</v>
      </c>
      <c r="G495" s="377"/>
      <c r="H495" s="377"/>
      <c r="I495" s="377"/>
      <c r="J495" s="377"/>
      <c r="K495" s="377"/>
      <c r="L495" s="377"/>
      <c r="M495" s="377"/>
      <c r="N495" s="377"/>
      <c r="O495" s="377"/>
      <c r="P495" s="377"/>
      <c r="Q495" s="377"/>
      <c r="R495" s="377"/>
      <c r="S495" s="377"/>
      <c r="T495" s="377"/>
      <c r="U495" s="225"/>
      <c r="V495" s="225"/>
      <c r="W495" s="225"/>
      <c r="X495" s="225"/>
      <c r="Y495" s="225"/>
      <c r="Z495" s="225"/>
      <c r="AA495" s="225"/>
      <c r="AB495" s="225"/>
      <c r="AC495" s="225"/>
      <c r="AD495" s="225"/>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3"/>
      <c r="BA495" s="192">
        <f t="shared" si="204"/>
        <v>8</v>
      </c>
      <c r="BB495" s="192">
        <f t="shared" si="205"/>
        <v>1</v>
      </c>
      <c r="BC495" s="192">
        <f t="shared" si="195"/>
        <v>4</v>
      </c>
      <c r="BD495" s="192"/>
      <c r="BE495" s="192"/>
      <c r="BF495" s="192"/>
      <c r="BG495" s="559" t="str">
        <f t="shared" ref="BG495:BG506" ca="1" si="206">IF(BA495&lt;&gt;"",IF(MID(_xlfn.FORMULATEXT(BA495),SEARCH("[",_xlfn.FORMULATEXT(BA495))+1,SEARCH("]",_xlfn.FORMULATEXT(BA495))-(SEARCH("[",_xlfn.FORMULATEXT(BA495))+1))="-1","",1),"")</f>
        <v/>
      </c>
      <c r="BH495" s="560" t="str">
        <f t="shared" ref="BH495:BH506" ca="1" si="207">IF(BB495&lt;&gt;"",IF(MID(_xlfn.FORMULATEXT(BB495),SEARCH("[",_xlfn.FORMULATEXT(BB495))+1,SEARCH("]",_xlfn.FORMULATEXT(BB495))-(SEARCH("[",_xlfn.FORMULATEXT(BB495))+1))="-1","",1),"")</f>
        <v/>
      </c>
      <c r="BI495" s="560" t="str">
        <f t="shared" ref="BI495:BI506" ca="1" si="208">IF(BC495&lt;&gt;"",IF(MID(_xlfn.FORMULATEXT(BC495),SEARCH("[",_xlfn.FORMULATEXT(BC495))+1,SEARCH("]",_xlfn.FORMULATEXT(BC495))-(SEARCH("[",_xlfn.FORMULATEXT(BC495))+1))="-1","",1),"")</f>
        <v/>
      </c>
      <c r="BJ495" s="560" t="str">
        <f t="shared" ref="BJ495:BJ506" ca="1" si="209">IF(BD495&lt;&gt;"",IF(MID(_xlfn.FORMULATEXT(BD495),SEARCH("[",_xlfn.FORMULATEXT(BD495))+1,SEARCH("]",_xlfn.FORMULATEXT(BD495))-(SEARCH("[",_xlfn.FORMULATEXT(BD495))+1))="-1","",1),"")</f>
        <v/>
      </c>
      <c r="BK495" s="560" t="str">
        <f t="shared" ref="BK495:BK506" ca="1" si="210">IF(BE495&lt;&gt;"",IF(MID(_xlfn.FORMULATEXT(BE495),SEARCH("[",_xlfn.FORMULATEXT(BE495))+1,SEARCH("]",_xlfn.FORMULATEXT(BE495))-(SEARCH("[",_xlfn.FORMULATEXT(BE495))+1))="-1","",1),"")</f>
        <v/>
      </c>
      <c r="BL495" s="561" t="str">
        <f t="shared" ref="BL495:BL506" ca="1" si="211">IF(BF495&lt;&gt;"",IF(MID(_xlfn.FORMULATEXT(BF495),SEARCH("[",_xlfn.FORMULATEXT(BF495))+1,SEARCH("]",_xlfn.FORMULATEXT(BF495))-(SEARCH("[",_xlfn.FORMULATEXT(BF495))+1))="-1","",1),"")</f>
        <v/>
      </c>
      <c r="CV495" s="1528"/>
      <c r="CW495" s="1529"/>
      <c r="CX495" s="1560"/>
      <c r="CY495" s="1560"/>
      <c r="CZ495" s="1560"/>
      <c r="DA495" s="1560"/>
      <c r="DB495" s="1560"/>
      <c r="DC495" s="1560"/>
      <c r="DD495" s="1991"/>
      <c r="DE495" s="1992"/>
      <c r="DF495" s="1992"/>
      <c r="DG495" s="1993"/>
      <c r="DH495" s="1564"/>
      <c r="DI495" s="1564"/>
      <c r="DJ495" s="1564"/>
      <c r="DK495" s="1564"/>
      <c r="DL495" s="1564"/>
      <c r="DM495" s="1564"/>
      <c r="DN495" s="1564"/>
      <c r="DO495" s="1564"/>
      <c r="DP495" s="1564"/>
      <c r="DQ495" s="1564"/>
      <c r="DR495" s="1584"/>
    </row>
    <row r="496" spans="1:122" ht="15" customHeight="1">
      <c r="A496" s="1297"/>
      <c r="B496" s="225"/>
      <c r="C496" s="225"/>
      <c r="D496" s="225"/>
      <c r="E496" s="225" t="s">
        <v>1983</v>
      </c>
      <c r="F496" s="377" t="s">
        <v>1981</v>
      </c>
      <c r="G496" s="377"/>
      <c r="H496" s="377"/>
      <c r="I496" s="377"/>
      <c r="J496" s="377"/>
      <c r="K496" s="377"/>
      <c r="L496" s="377"/>
      <c r="M496" s="377"/>
      <c r="N496" s="377"/>
      <c r="O496" s="377"/>
      <c r="P496" s="377"/>
      <c r="Q496" s="377"/>
      <c r="R496" s="377"/>
      <c r="S496" s="377"/>
      <c r="T496" s="377"/>
      <c r="U496" s="225"/>
      <c r="V496" s="225"/>
      <c r="W496" s="225"/>
      <c r="X496" s="225"/>
      <c r="Y496" s="225"/>
      <c r="Z496" s="225"/>
      <c r="AA496" s="225"/>
      <c r="AB496" s="225"/>
      <c r="AC496" s="225"/>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3"/>
      <c r="BA496" s="192">
        <f t="shared" si="204"/>
        <v>8</v>
      </c>
      <c r="BB496" s="192">
        <f t="shared" si="205"/>
        <v>1</v>
      </c>
      <c r="BC496" s="192">
        <f t="shared" si="195"/>
        <v>4</v>
      </c>
      <c r="BD496" s="192"/>
      <c r="BE496" s="192"/>
      <c r="BF496" s="192"/>
      <c r="BG496" s="559" t="str">
        <f t="shared" ca="1" si="206"/>
        <v/>
      </c>
      <c r="BH496" s="560" t="str">
        <f t="shared" ca="1" si="207"/>
        <v/>
      </c>
      <c r="BI496" s="560" t="str">
        <f t="shared" ca="1" si="208"/>
        <v/>
      </c>
      <c r="BJ496" s="560" t="str">
        <f t="shared" ca="1" si="209"/>
        <v/>
      </c>
      <c r="BK496" s="560" t="str">
        <f t="shared" ca="1" si="210"/>
        <v/>
      </c>
      <c r="BL496" s="561" t="str">
        <f t="shared" ca="1" si="211"/>
        <v/>
      </c>
      <c r="CQ496" s="94"/>
      <c r="CR496" s="94"/>
      <c r="CV496" s="1528"/>
      <c r="CW496" s="1529"/>
      <c r="CX496" s="1560"/>
      <c r="CY496" s="1560"/>
      <c r="CZ496" s="1560"/>
      <c r="DA496" s="1560"/>
      <c r="DB496" s="1560"/>
      <c r="DC496" s="1560"/>
      <c r="DD496" s="1991"/>
      <c r="DE496" s="1992"/>
      <c r="DF496" s="1992"/>
      <c r="DG496" s="1993"/>
      <c r="DH496" s="1564"/>
      <c r="DI496" s="1564"/>
      <c r="DJ496" s="1564"/>
      <c r="DK496" s="1564"/>
      <c r="DL496" s="1564"/>
      <c r="DM496" s="1564"/>
      <c r="DN496" s="1564"/>
      <c r="DO496" s="1564"/>
      <c r="DP496" s="1564"/>
      <c r="DQ496" s="1564"/>
      <c r="DR496" s="1584"/>
    </row>
    <row r="497" spans="1:122" ht="15" customHeight="1">
      <c r="A497" s="1760" t="str">
        <f>$BA497&amp;"."&amp;$BB497&amp;"."</f>
        <v>8.2.</v>
      </c>
      <c r="B497" s="1761"/>
      <c r="C497" s="1761"/>
      <c r="D497" s="475" t="s">
        <v>1700</v>
      </c>
      <c r="E497" s="275"/>
      <c r="F497" s="275"/>
      <c r="G497" s="275"/>
      <c r="H497" s="479"/>
      <c r="I497" s="275"/>
      <c r="J497" s="475"/>
      <c r="K497" s="475"/>
      <c r="L497" s="475"/>
      <c r="M497" s="475"/>
      <c r="N497" s="475"/>
      <c r="O497" s="475"/>
      <c r="P497" s="475"/>
      <c r="Q497" s="475"/>
      <c r="R497" s="475"/>
      <c r="S497" s="475"/>
      <c r="T497" s="475"/>
      <c r="U497" s="475"/>
      <c r="V497" s="475"/>
      <c r="W497" s="475"/>
      <c r="X497" s="475"/>
      <c r="Y497" s="475"/>
      <c r="Z497" s="475"/>
      <c r="AA497" s="475"/>
      <c r="AB497" s="475"/>
      <c r="AC497" s="475"/>
      <c r="AD497" s="475"/>
      <c r="AE497" s="475"/>
      <c r="AF497" s="475"/>
      <c r="AG497" s="475"/>
      <c r="AH497" s="475"/>
      <c r="AI497" s="475"/>
      <c r="AJ497" s="475"/>
      <c r="AK497" s="475"/>
      <c r="AL497" s="475"/>
      <c r="AM497" s="475"/>
      <c r="AN497" s="475"/>
      <c r="AO497" s="475"/>
      <c r="AP497" s="475"/>
      <c r="AQ497" s="475"/>
      <c r="AR497" s="475"/>
      <c r="AS497" s="475"/>
      <c r="AT497" s="475"/>
      <c r="AU497" s="475"/>
      <c r="AV497" s="475"/>
      <c r="AW497" s="475"/>
      <c r="AX497" s="475"/>
      <c r="AY497" s="471"/>
      <c r="BA497" s="192">
        <f t="shared" ref="BA497:BA503" si="212">BA496</f>
        <v>8</v>
      </c>
      <c r="BB497" s="193">
        <f>BB496+1</f>
        <v>2</v>
      </c>
      <c r="BD497" s="192"/>
      <c r="BE497" s="192"/>
      <c r="BF497" s="192"/>
      <c r="BG497" s="559" t="str">
        <f t="shared" ca="1" si="206"/>
        <v/>
      </c>
      <c r="BH497" s="560" t="str">
        <f t="shared" ca="1" si="207"/>
        <v/>
      </c>
      <c r="BI497" s="560" t="str">
        <f t="shared" ca="1" si="208"/>
        <v/>
      </c>
      <c r="BJ497" s="560" t="str">
        <f t="shared" ca="1" si="209"/>
        <v/>
      </c>
      <c r="BK497" s="560" t="str">
        <f t="shared" ca="1" si="210"/>
        <v/>
      </c>
      <c r="BL497" s="561" t="str">
        <f t="shared" ca="1" si="211"/>
        <v/>
      </c>
      <c r="CV497" s="1528" t="s">
        <v>2291</v>
      </c>
      <c r="CW497" s="1529"/>
      <c r="CX497" s="1560"/>
      <c r="CY497" s="1560"/>
      <c r="CZ497" s="1560"/>
      <c r="DA497" s="1560"/>
      <c r="DB497" s="1560"/>
      <c r="DC497" s="1560"/>
      <c r="DD497" s="2054">
        <v>44649</v>
      </c>
      <c r="DE497" s="2055"/>
      <c r="DF497" s="2055"/>
      <c r="DG497" s="2056"/>
      <c r="DH497" s="1564"/>
      <c r="DI497" s="1564"/>
      <c r="DJ497" s="1564"/>
      <c r="DK497" s="1564"/>
      <c r="DL497" s="1564"/>
      <c r="DM497" s="1564"/>
      <c r="DN497" s="1564"/>
      <c r="DO497" s="1564"/>
      <c r="DP497" s="1564"/>
      <c r="DQ497" s="1564"/>
      <c r="DR497" s="1584"/>
    </row>
    <row r="498" spans="1:122" ht="15" customHeight="1">
      <c r="A498" s="1317"/>
      <c r="B498" s="1318"/>
      <c r="C498" s="1318"/>
      <c r="D498" s="475" t="s">
        <v>2098</v>
      </c>
      <c r="E498" s="275"/>
      <c r="F498" s="275"/>
      <c r="G498" s="275"/>
      <c r="H498" s="479"/>
      <c r="I498" s="275"/>
      <c r="J498" s="475"/>
      <c r="K498" s="475"/>
      <c r="L498" s="475"/>
      <c r="M498" s="475"/>
      <c r="N498" s="475"/>
      <c r="O498" s="475"/>
      <c r="P498" s="475"/>
      <c r="Q498" s="475"/>
      <c r="R498" s="475"/>
      <c r="S498" s="475"/>
      <c r="T498" s="475"/>
      <c r="U498" s="475"/>
      <c r="V498" s="475"/>
      <c r="W498" s="475"/>
      <c r="X498" s="475"/>
      <c r="Y498" s="475"/>
      <c r="Z498" s="475"/>
      <c r="AA498" s="475"/>
      <c r="AB498" s="475"/>
      <c r="AC498" s="475"/>
      <c r="AD498" s="475"/>
      <c r="AE498" s="475"/>
      <c r="AF498" s="475"/>
      <c r="AG498" s="475"/>
      <c r="AH498" s="475"/>
      <c r="AI498" s="475"/>
      <c r="AJ498" s="475"/>
      <c r="AK498" s="475"/>
      <c r="AL498" s="475"/>
      <c r="AM498" s="475"/>
      <c r="AN498" s="475"/>
      <c r="AO498" s="475"/>
      <c r="AP498" s="475"/>
      <c r="AQ498" s="475"/>
      <c r="AR498" s="475"/>
      <c r="AS498" s="475"/>
      <c r="AT498" s="475"/>
      <c r="AU498" s="475"/>
      <c r="AV498" s="475"/>
      <c r="AW498" s="475"/>
      <c r="AX498" s="475"/>
      <c r="AY498" s="471"/>
      <c r="BA498" s="192">
        <f t="shared" si="212"/>
        <v>8</v>
      </c>
      <c r="BB498" s="192">
        <f>BB497</f>
        <v>2</v>
      </c>
      <c r="BD498" s="192"/>
      <c r="BE498" s="192"/>
      <c r="BF498" s="192"/>
      <c r="BG498" s="559" t="str">
        <f t="shared" ca="1" si="206"/>
        <v/>
      </c>
      <c r="BH498" s="560" t="str">
        <f t="shared" ca="1" si="207"/>
        <v/>
      </c>
      <c r="BI498" s="560" t="str">
        <f t="shared" ca="1" si="208"/>
        <v/>
      </c>
      <c r="BJ498" s="560" t="str">
        <f t="shared" ca="1" si="209"/>
        <v/>
      </c>
      <c r="BK498" s="560" t="str">
        <f t="shared" ca="1" si="210"/>
        <v/>
      </c>
      <c r="BL498" s="561" t="str">
        <f t="shared" ca="1" si="211"/>
        <v/>
      </c>
      <c r="CV498" s="1528"/>
      <c r="CW498" s="1529"/>
      <c r="CX498" s="1560"/>
      <c r="CY498" s="1560"/>
      <c r="CZ498" s="1560"/>
      <c r="DA498" s="1560"/>
      <c r="DB498" s="1560"/>
      <c r="DC498" s="1560"/>
      <c r="DD498" s="1991"/>
      <c r="DE498" s="1992"/>
      <c r="DF498" s="1992"/>
      <c r="DG498" s="1993"/>
      <c r="DH498" s="1564"/>
      <c r="DI498" s="1564"/>
      <c r="DJ498" s="1564"/>
      <c r="DK498" s="1564"/>
      <c r="DL498" s="1564"/>
      <c r="DM498" s="1564"/>
      <c r="DN498" s="1564"/>
      <c r="DO498" s="1564"/>
      <c r="DP498" s="1564"/>
      <c r="DQ498" s="1564"/>
      <c r="DR498" s="1584"/>
    </row>
    <row r="499" spans="1:122" ht="15" customHeight="1">
      <c r="A499" s="1090"/>
      <c r="B499" s="1091"/>
      <c r="C499" s="1091"/>
      <c r="D499" s="978" t="s">
        <v>103</v>
      </c>
      <c r="E499" s="979"/>
      <c r="F499" s="979"/>
      <c r="G499" s="979"/>
      <c r="H499" s="979"/>
      <c r="I499" s="979"/>
      <c r="J499" s="979"/>
      <c r="K499" s="980"/>
      <c r="L499" s="1290" t="s">
        <v>2311</v>
      </c>
      <c r="M499" s="1291"/>
      <c r="N499" s="266" t="str">
        <f>"("&amp;VLOOKUP(L499,[1]processing_log!$B$37:$Y$105,4,FALSE)&amp;" - "&amp;VLOOKUP(L499,[1]processing_log!$B$37:$Y$105,21,FALSE)&amp;VLOOKUP(L499,[1]processing_log!$B$37:$Y$105,24,FALSE)&amp;")"</f>
        <v>(処理 - 開始)</v>
      </c>
      <c r="O499" s="1291"/>
      <c r="P499" s="1291"/>
      <c r="Q499" s="1291"/>
      <c r="R499" s="1291"/>
      <c r="S499" s="1291"/>
      <c r="T499" s="1291"/>
      <c r="U499" s="1291"/>
      <c r="V499" s="1291"/>
      <c r="W499" s="1291"/>
      <c r="X499" s="1291"/>
      <c r="Y499" s="1291"/>
      <c r="Z499" s="1291"/>
      <c r="AA499" s="1291"/>
      <c r="AB499" s="1291"/>
      <c r="AC499" s="1291"/>
      <c r="AD499" s="1291"/>
      <c r="AE499" s="1291"/>
      <c r="AF499" s="1291"/>
      <c r="AG499" s="1291"/>
      <c r="AH499" s="1291"/>
      <c r="AI499" s="1291"/>
      <c r="AJ499" s="1291"/>
      <c r="AK499" s="1291"/>
      <c r="AL499" s="1291"/>
      <c r="AM499" s="1291"/>
      <c r="AN499" s="1291"/>
      <c r="AO499" s="1291"/>
      <c r="AP499" s="1291"/>
      <c r="AQ499" s="1291"/>
      <c r="AR499" s="1291"/>
      <c r="AS499" s="1291"/>
      <c r="AT499" s="1291"/>
      <c r="AU499" s="1291"/>
      <c r="AV499" s="1291"/>
      <c r="AW499" s="1291"/>
      <c r="AX499" s="1292"/>
      <c r="AY499" s="1293"/>
      <c r="AZ499" s="95"/>
      <c r="BA499" s="192">
        <f t="shared" si="212"/>
        <v>8</v>
      </c>
      <c r="BB499" s="192">
        <f>BB498</f>
        <v>2</v>
      </c>
      <c r="BC499" s="95"/>
      <c r="BD499" s="95"/>
      <c r="BE499" s="95"/>
      <c r="BF499" s="95"/>
      <c r="BG499" s="559" t="str">
        <f t="shared" ca="1" si="206"/>
        <v/>
      </c>
      <c r="BH499" s="560" t="str">
        <f t="shared" ca="1" si="207"/>
        <v/>
      </c>
      <c r="BI499" s="560" t="str">
        <f t="shared" ca="1" si="208"/>
        <v/>
      </c>
      <c r="BJ499" s="560" t="str">
        <f t="shared" ca="1" si="209"/>
        <v/>
      </c>
      <c r="BK499" s="560" t="str">
        <f t="shared" ca="1" si="210"/>
        <v/>
      </c>
      <c r="BL499" s="561" t="str">
        <f t="shared" ca="1" si="211"/>
        <v/>
      </c>
      <c r="CV499" s="1528"/>
      <c r="CW499" s="1529"/>
      <c r="CX499" s="1560"/>
      <c r="CY499" s="1560"/>
      <c r="CZ499" s="1560"/>
      <c r="DA499" s="1560"/>
      <c r="DB499" s="1560"/>
      <c r="DC499" s="1560"/>
      <c r="DD499" s="1991"/>
      <c r="DE499" s="1992"/>
      <c r="DF499" s="1992"/>
      <c r="DG499" s="1993"/>
      <c r="DH499" s="1564"/>
      <c r="DI499" s="1564"/>
      <c r="DJ499" s="1564"/>
      <c r="DK499" s="1564"/>
      <c r="DL499" s="1564"/>
      <c r="DM499" s="1564"/>
      <c r="DN499" s="1564"/>
      <c r="DO499" s="1564"/>
      <c r="DP499" s="1564"/>
      <c r="DQ499" s="1564"/>
      <c r="DR499" s="1584"/>
    </row>
    <row r="500" spans="1:122" ht="15" customHeight="1">
      <c r="A500" s="1090"/>
      <c r="B500" s="1091"/>
      <c r="C500" s="1091"/>
      <c r="D500" s="984" t="s">
        <v>104</v>
      </c>
      <c r="E500" s="985"/>
      <c r="F500" s="985"/>
      <c r="G500" s="985"/>
      <c r="H500" s="985"/>
      <c r="I500" s="985"/>
      <c r="J500" s="985"/>
      <c r="K500" s="986"/>
      <c r="L500" s="1294" t="s">
        <v>2134</v>
      </c>
      <c r="M500" s="1295"/>
      <c r="N500" s="1295"/>
      <c r="O500" s="1295"/>
      <c r="P500" s="1295"/>
      <c r="Q500" s="1295"/>
      <c r="R500" s="1295"/>
      <c r="S500" s="1295"/>
      <c r="T500" s="1295"/>
      <c r="U500" s="1295"/>
      <c r="V500" s="1295"/>
      <c r="W500" s="1295"/>
      <c r="X500" s="1295"/>
      <c r="Y500" s="1295"/>
      <c r="Z500" s="1295"/>
      <c r="AA500" s="1295"/>
      <c r="AB500" s="1295"/>
      <c r="AC500" s="1295"/>
      <c r="AD500" s="1295"/>
      <c r="AE500" s="1295"/>
      <c r="AF500" s="1295"/>
      <c r="AG500" s="1295"/>
      <c r="AH500" s="1295"/>
      <c r="AI500" s="1295"/>
      <c r="AJ500" s="1295"/>
      <c r="AK500" s="1295"/>
      <c r="AL500" s="1295"/>
      <c r="AM500" s="1295"/>
      <c r="AN500" s="1295"/>
      <c r="AO500" s="1295"/>
      <c r="AP500" s="1295"/>
      <c r="AQ500" s="1295"/>
      <c r="AR500" s="1295"/>
      <c r="AS500" s="1295"/>
      <c r="AT500" s="1295"/>
      <c r="AU500" s="1295"/>
      <c r="AV500" s="1295"/>
      <c r="AW500" s="1295"/>
      <c r="AX500" s="1296"/>
      <c r="AY500" s="1293"/>
      <c r="AZ500" s="95"/>
      <c r="BA500" s="192">
        <f t="shared" si="212"/>
        <v>8</v>
      </c>
      <c r="BB500" s="95">
        <f>BB499</f>
        <v>2</v>
      </c>
      <c r="BC500" s="95"/>
      <c r="BD500" s="95"/>
      <c r="BE500" s="95"/>
      <c r="BF500" s="95"/>
      <c r="BG500" s="559" t="str">
        <f t="shared" ca="1" si="206"/>
        <v/>
      </c>
      <c r="BH500" s="560" t="str">
        <f t="shared" ca="1" si="207"/>
        <v/>
      </c>
      <c r="BI500" s="560" t="str">
        <f t="shared" ca="1" si="208"/>
        <v/>
      </c>
      <c r="BJ500" s="560" t="str">
        <f t="shared" ca="1" si="209"/>
        <v/>
      </c>
      <c r="BK500" s="560" t="str">
        <f t="shared" ca="1" si="210"/>
        <v/>
      </c>
      <c r="BL500" s="561" t="str">
        <f t="shared" ca="1" si="211"/>
        <v/>
      </c>
      <c r="CV500" s="1528"/>
      <c r="CW500" s="1529"/>
      <c r="CX500" s="1560"/>
      <c r="CY500" s="1560"/>
      <c r="CZ500" s="1560"/>
      <c r="DA500" s="1560"/>
      <c r="DB500" s="1560"/>
      <c r="DC500" s="1560"/>
      <c r="DD500" s="1991"/>
      <c r="DE500" s="1992"/>
      <c r="DF500" s="1992"/>
      <c r="DG500" s="1993"/>
      <c r="DH500" s="1564"/>
      <c r="DI500" s="1564"/>
      <c r="DJ500" s="1564"/>
      <c r="DK500" s="1564"/>
      <c r="DL500" s="1564"/>
      <c r="DM500" s="1564"/>
      <c r="DN500" s="1564"/>
      <c r="DO500" s="1564"/>
      <c r="DP500" s="1564"/>
      <c r="DQ500" s="1564"/>
      <c r="DR500" s="1584"/>
    </row>
    <row r="501" spans="1:122" ht="15" customHeight="1">
      <c r="A501" s="1863" t="str">
        <f>BA501&amp;"."&amp;BB501</f>
        <v>8.3</v>
      </c>
      <c r="B501" s="1864"/>
      <c r="C501" s="1864"/>
      <c r="D501" s="319" t="s">
        <v>1916</v>
      </c>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3"/>
      <c r="BA501" s="192">
        <f t="shared" si="212"/>
        <v>8</v>
      </c>
      <c r="BB501" s="193">
        <f>BB500+1</f>
        <v>3</v>
      </c>
      <c r="BD501" s="192"/>
      <c r="BE501" s="192"/>
      <c r="BF501" s="192"/>
      <c r="BG501" s="559" t="str">
        <f t="shared" ca="1" si="206"/>
        <v/>
      </c>
      <c r="BH501" s="560" t="str">
        <f t="shared" ca="1" si="207"/>
        <v/>
      </c>
      <c r="BI501" s="560" t="str">
        <f t="shared" ca="1" si="208"/>
        <v/>
      </c>
      <c r="BJ501" s="560" t="str">
        <f t="shared" ca="1" si="209"/>
        <v/>
      </c>
      <c r="BK501" s="560" t="str">
        <f t="shared" ca="1" si="210"/>
        <v/>
      </c>
      <c r="BL501" s="561" t="str">
        <f t="shared" ca="1" si="211"/>
        <v/>
      </c>
      <c r="CV501" s="1528"/>
      <c r="CW501" s="1529"/>
      <c r="CX501" s="1560"/>
      <c r="CY501" s="1560"/>
      <c r="CZ501" s="1560"/>
      <c r="DA501" s="1560"/>
      <c r="DB501" s="1560"/>
      <c r="DC501" s="1560"/>
      <c r="DD501" s="1991"/>
      <c r="DE501" s="1992"/>
      <c r="DF501" s="1992"/>
      <c r="DG501" s="1993"/>
      <c r="DH501" s="1564"/>
      <c r="DI501" s="1564"/>
      <c r="DJ501" s="1564"/>
      <c r="DK501" s="1564"/>
      <c r="DL501" s="1564"/>
      <c r="DM501" s="1564"/>
      <c r="DN501" s="1564"/>
      <c r="DO501" s="1564"/>
      <c r="DP501" s="1564"/>
      <c r="DQ501" s="1564"/>
      <c r="DR501" s="1584"/>
    </row>
    <row r="502" spans="1:122" ht="15" customHeight="1">
      <c r="A502" s="1297"/>
      <c r="B502" s="225"/>
      <c r="C502" s="225"/>
      <c r="D502" s="225" t="s">
        <v>1915</v>
      </c>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3"/>
      <c r="BA502" s="192">
        <f t="shared" si="212"/>
        <v>8</v>
      </c>
      <c r="BB502" s="192">
        <f>BB501</f>
        <v>3</v>
      </c>
      <c r="BD502" s="192"/>
      <c r="BE502" s="192"/>
      <c r="BF502" s="192"/>
      <c r="BG502" s="559" t="str">
        <f t="shared" ca="1" si="206"/>
        <v/>
      </c>
      <c r="BH502" s="560" t="str">
        <f t="shared" ca="1" si="207"/>
        <v/>
      </c>
      <c r="BI502" s="560" t="str">
        <f t="shared" ca="1" si="208"/>
        <v/>
      </c>
      <c r="BJ502" s="560" t="str">
        <f t="shared" ca="1" si="209"/>
        <v/>
      </c>
      <c r="BK502" s="560" t="str">
        <f t="shared" ca="1" si="210"/>
        <v/>
      </c>
      <c r="BL502" s="561" t="str">
        <f t="shared" ca="1" si="211"/>
        <v/>
      </c>
      <c r="CV502" s="1528"/>
      <c r="CW502" s="1529"/>
      <c r="CX502" s="1560"/>
      <c r="CY502" s="1560"/>
      <c r="CZ502" s="1560"/>
      <c r="DA502" s="1560"/>
      <c r="DB502" s="1560"/>
      <c r="DC502" s="1560"/>
      <c r="DD502" s="1991"/>
      <c r="DE502" s="1992"/>
      <c r="DF502" s="1992"/>
      <c r="DG502" s="1993"/>
      <c r="DH502" s="1564"/>
      <c r="DI502" s="1564"/>
      <c r="DJ502" s="1564"/>
      <c r="DK502" s="1564"/>
      <c r="DL502" s="1564"/>
      <c r="DM502" s="1564"/>
      <c r="DN502" s="1564"/>
      <c r="DO502" s="1564"/>
      <c r="DP502" s="1564"/>
      <c r="DQ502" s="1564"/>
      <c r="DR502" s="1584"/>
    </row>
    <row r="503" spans="1:122" ht="15" customHeight="1">
      <c r="A503" s="1760" t="str">
        <f>$BA503&amp;"."&amp;$BB503&amp;"."&amp;$BC503&amp;"."</f>
        <v>8.3.1.</v>
      </c>
      <c r="B503" s="1761"/>
      <c r="C503" s="1761"/>
      <c r="D503" s="1761"/>
      <c r="E503" s="685" t="s">
        <v>2001</v>
      </c>
      <c r="F503" s="685"/>
      <c r="G503" s="676"/>
      <c r="H503" s="676"/>
      <c r="I503" s="676"/>
      <c r="J503" s="676"/>
      <c r="K503" s="676"/>
      <c r="L503" s="676"/>
      <c r="M503" s="685"/>
      <c r="N503" s="685"/>
      <c r="O503" s="685"/>
      <c r="P503" s="685"/>
      <c r="Q503" s="685"/>
      <c r="R503" s="685"/>
      <c r="S503" s="685"/>
      <c r="T503" s="685"/>
      <c r="U503" s="685"/>
      <c r="V503" s="685"/>
      <c r="W503" s="685"/>
      <c r="X503" s="685"/>
      <c r="Y503" s="685"/>
      <c r="Z503" s="685"/>
      <c r="AA503" s="685"/>
      <c r="AB503" s="685"/>
      <c r="AC503" s="685"/>
      <c r="AD503" s="685"/>
      <c r="AE503" s="685"/>
      <c r="AF503" s="685"/>
      <c r="AG503" s="685"/>
      <c r="AH503" s="685"/>
      <c r="AI503" s="685"/>
      <c r="AJ503" s="685"/>
      <c r="AK503" s="685"/>
      <c r="AL503" s="685"/>
      <c r="AM503" s="685"/>
      <c r="AN503" s="685"/>
      <c r="AO503" s="685"/>
      <c r="AP503" s="685"/>
      <c r="AQ503" s="685"/>
      <c r="AR503" s="685"/>
      <c r="AS503" s="685"/>
      <c r="AT503" s="685"/>
      <c r="AU503" s="685"/>
      <c r="AV503" s="685"/>
      <c r="AW503" s="685"/>
      <c r="AX503" s="685"/>
      <c r="AY503" s="854"/>
      <c r="BA503" s="192">
        <f t="shared" si="212"/>
        <v>8</v>
      </c>
      <c r="BB503" s="192">
        <f>BB502</f>
        <v>3</v>
      </c>
      <c r="BC503" s="193">
        <f>BC502+1</f>
        <v>1</v>
      </c>
      <c r="BD503" s="192"/>
      <c r="BE503" s="192"/>
      <c r="BF503" s="192"/>
      <c r="BG503" s="559" t="str">
        <f t="shared" ca="1" si="206"/>
        <v/>
      </c>
      <c r="BH503" s="560" t="str">
        <f t="shared" ca="1" si="207"/>
        <v/>
      </c>
      <c r="BI503" s="560" t="str">
        <f t="shared" ca="1" si="208"/>
        <v/>
      </c>
      <c r="BJ503" s="560" t="str">
        <f t="shared" ca="1" si="209"/>
        <v/>
      </c>
      <c r="BK503" s="560" t="str">
        <f t="shared" ca="1" si="210"/>
        <v/>
      </c>
      <c r="BL503" s="561" t="str">
        <f t="shared" ca="1" si="211"/>
        <v/>
      </c>
      <c r="CV503" s="1528" t="s">
        <v>2314</v>
      </c>
      <c r="CW503" s="1529"/>
      <c r="CX503" s="1560"/>
      <c r="CY503" s="1560"/>
      <c r="CZ503" s="1560"/>
      <c r="DA503" s="1560"/>
      <c r="DB503" s="1560"/>
      <c r="DC503" s="1560"/>
      <c r="DD503" s="1991"/>
      <c r="DE503" s="1992"/>
      <c r="DF503" s="1992"/>
      <c r="DG503" s="1993"/>
      <c r="DH503" s="1564"/>
      <c r="DI503" s="1564"/>
      <c r="DJ503" s="1564"/>
      <c r="DK503" s="1564"/>
      <c r="DL503" s="1564"/>
      <c r="DM503" s="1564"/>
      <c r="DN503" s="1564"/>
      <c r="DO503" s="1564"/>
      <c r="DP503" s="1564"/>
      <c r="DQ503" s="1564"/>
      <c r="DR503" s="1584"/>
    </row>
    <row r="504" spans="1:122" ht="15" customHeight="1">
      <c r="A504" s="1297"/>
      <c r="B504" s="225"/>
      <c r="C504" s="225"/>
      <c r="D504" s="225"/>
      <c r="E504" s="225" t="s">
        <v>2002</v>
      </c>
      <c r="F504" s="225"/>
      <c r="G504" s="225"/>
      <c r="H504" s="225"/>
      <c r="I504" s="225"/>
      <c r="J504" s="225"/>
      <c r="K504" s="225"/>
      <c r="L504" s="225"/>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3"/>
      <c r="BA504" s="192">
        <f t="shared" ref="BA504:BC505" si="213">BA503</f>
        <v>8</v>
      </c>
      <c r="BB504" s="192">
        <f t="shared" si="213"/>
        <v>3</v>
      </c>
      <c r="BC504" s="192">
        <f t="shared" si="213"/>
        <v>1</v>
      </c>
      <c r="BD504" s="192"/>
      <c r="BE504" s="192"/>
      <c r="BF504" s="192"/>
      <c r="BG504" s="559" t="str">
        <f t="shared" ca="1" si="206"/>
        <v/>
      </c>
      <c r="BH504" s="560" t="str">
        <f t="shared" ca="1" si="207"/>
        <v/>
      </c>
      <c r="BI504" s="560" t="str">
        <f t="shared" ca="1" si="208"/>
        <v/>
      </c>
      <c r="BJ504" s="560" t="str">
        <f t="shared" ca="1" si="209"/>
        <v/>
      </c>
      <c r="BK504" s="560" t="str">
        <f t="shared" ca="1" si="210"/>
        <v/>
      </c>
      <c r="BL504" s="561" t="str">
        <f t="shared" ca="1" si="211"/>
        <v/>
      </c>
      <c r="CV504" s="1528"/>
      <c r="CW504" s="1529"/>
      <c r="CX504" s="1560"/>
      <c r="CY504" s="1560"/>
      <c r="CZ504" s="1560"/>
      <c r="DA504" s="1560"/>
      <c r="DB504" s="1560"/>
      <c r="DC504" s="1560"/>
      <c r="DD504" s="1991"/>
      <c r="DE504" s="1992"/>
      <c r="DF504" s="1992"/>
      <c r="DG504" s="1993"/>
      <c r="DH504" s="1564"/>
      <c r="DI504" s="1564"/>
      <c r="DJ504" s="1564"/>
      <c r="DK504" s="1564"/>
      <c r="DL504" s="1564"/>
      <c r="DM504" s="1564"/>
      <c r="DN504" s="1564"/>
      <c r="DO504" s="1564"/>
      <c r="DP504" s="1564"/>
      <c r="DQ504" s="1564"/>
      <c r="DR504" s="1584"/>
    </row>
    <row r="505" spans="1:122" ht="15" customHeight="1">
      <c r="A505" s="320"/>
      <c r="B505" s="275"/>
      <c r="C505" s="275"/>
      <c r="D505" s="275"/>
      <c r="E505" s="845" t="s">
        <v>265</v>
      </c>
      <c r="F505" s="846"/>
      <c r="G505" s="846"/>
      <c r="H505" s="846"/>
      <c r="I505" s="846"/>
      <c r="J505" s="846"/>
      <c r="K505" s="846"/>
      <c r="L505" s="847"/>
      <c r="M505" s="1321" t="s">
        <v>964</v>
      </c>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c r="AJ505" s="266"/>
      <c r="AK505" s="266"/>
      <c r="AL505" s="266"/>
      <c r="AM505" s="266"/>
      <c r="AN505" s="266"/>
      <c r="AO505" s="266"/>
      <c r="AP505" s="266"/>
      <c r="AQ505" s="266"/>
      <c r="AR505" s="266"/>
      <c r="AS505" s="266"/>
      <c r="AT505" s="266"/>
      <c r="AU505" s="266"/>
      <c r="AV505" s="266"/>
      <c r="AW505" s="266"/>
      <c r="AX505" s="267"/>
      <c r="AY505" s="895"/>
      <c r="BA505" s="192">
        <f t="shared" ref="BA505:BB509" si="214">BA504</f>
        <v>8</v>
      </c>
      <c r="BB505" s="192">
        <f t="shared" si="214"/>
        <v>3</v>
      </c>
      <c r="BC505" s="192">
        <f t="shared" si="213"/>
        <v>1</v>
      </c>
      <c r="BD505" s="192"/>
      <c r="BE505" s="192"/>
      <c r="BF505" s="192"/>
      <c r="BG505" s="559" t="str">
        <f t="shared" ca="1" si="206"/>
        <v/>
      </c>
      <c r="BH505" s="560" t="str">
        <f t="shared" ca="1" si="207"/>
        <v/>
      </c>
      <c r="BI505" s="560" t="str">
        <f t="shared" ca="1" si="208"/>
        <v/>
      </c>
      <c r="BJ505" s="560" t="str">
        <f t="shared" ca="1" si="209"/>
        <v/>
      </c>
      <c r="BK505" s="560" t="str">
        <f t="shared" ca="1" si="210"/>
        <v/>
      </c>
      <c r="BL505" s="561" t="str">
        <f t="shared" ca="1" si="211"/>
        <v/>
      </c>
      <c r="CS505" s="465"/>
      <c r="CT505" s="465"/>
      <c r="CU505" s="465"/>
      <c r="CV505" s="1528"/>
      <c r="CW505" s="1529"/>
      <c r="CX505" s="1560"/>
      <c r="CY505" s="1560"/>
      <c r="CZ505" s="1560"/>
      <c r="DA505" s="1560"/>
      <c r="DB505" s="1560"/>
      <c r="DC505" s="1560"/>
      <c r="DD505" s="1991"/>
      <c r="DE505" s="1992"/>
      <c r="DF505" s="1992"/>
      <c r="DG505" s="1993"/>
      <c r="DH505" s="1564"/>
      <c r="DI505" s="1564"/>
      <c r="DJ505" s="1564"/>
      <c r="DK505" s="1564"/>
      <c r="DL505" s="1564"/>
      <c r="DM505" s="1564"/>
      <c r="DN505" s="1564"/>
      <c r="DO505" s="1564"/>
      <c r="DP505" s="1564"/>
      <c r="DQ505" s="1564"/>
      <c r="DR505" s="1584"/>
    </row>
    <row r="506" spans="1:122" ht="15" customHeight="1">
      <c r="A506" s="1317"/>
      <c r="B506" s="1318"/>
      <c r="C506" s="1318"/>
      <c r="D506" s="1318"/>
      <c r="E506" s="848" t="s">
        <v>84</v>
      </c>
      <c r="F506" s="849"/>
      <c r="G506" s="849"/>
      <c r="H506" s="849"/>
      <c r="I506" s="849"/>
      <c r="J506" s="849"/>
      <c r="K506" s="849"/>
      <c r="L506" s="850"/>
      <c r="M506" s="268" t="s">
        <v>2003</v>
      </c>
      <c r="N506" s="269"/>
      <c r="O506" s="269"/>
      <c r="P506" s="269"/>
      <c r="Q506" s="269"/>
      <c r="R506" s="269"/>
      <c r="S506" s="269"/>
      <c r="T506" s="269"/>
      <c r="U506" s="269"/>
      <c r="V506" s="269"/>
      <c r="W506" s="269"/>
      <c r="X506" s="269"/>
      <c r="Y506" s="269"/>
      <c r="Z506" s="269"/>
      <c r="AA506" s="269"/>
      <c r="AB506" s="269"/>
      <c r="AC506" s="269"/>
      <c r="AD506" s="269"/>
      <c r="AE506" s="269"/>
      <c r="AF506" s="269"/>
      <c r="AG506" s="269"/>
      <c r="AH506" s="269"/>
      <c r="AI506" s="269"/>
      <c r="AJ506" s="269"/>
      <c r="AK506" s="269"/>
      <c r="AL506" s="269"/>
      <c r="AM506" s="269"/>
      <c r="AN506" s="269"/>
      <c r="AO506" s="269"/>
      <c r="AP506" s="269"/>
      <c r="AQ506" s="269"/>
      <c r="AR506" s="269"/>
      <c r="AS506" s="269"/>
      <c r="AT506" s="269"/>
      <c r="AU506" s="269"/>
      <c r="AV506" s="269"/>
      <c r="AW506" s="269"/>
      <c r="AX506" s="270"/>
      <c r="AY506" s="223"/>
      <c r="BA506" s="192">
        <f t="shared" si="214"/>
        <v>8</v>
      </c>
      <c r="BB506" s="192">
        <f t="shared" si="214"/>
        <v>3</v>
      </c>
      <c r="BC506" s="192">
        <f>BC505</f>
        <v>1</v>
      </c>
      <c r="BD506" s="192"/>
      <c r="BE506" s="192"/>
      <c r="BF506" s="192"/>
      <c r="BG506" s="559" t="str">
        <f t="shared" ca="1" si="206"/>
        <v/>
      </c>
      <c r="BH506" s="560" t="str">
        <f t="shared" ca="1" si="207"/>
        <v/>
      </c>
      <c r="BI506" s="560" t="str">
        <f t="shared" ca="1" si="208"/>
        <v/>
      </c>
      <c r="BJ506" s="560" t="str">
        <f t="shared" ca="1" si="209"/>
        <v/>
      </c>
      <c r="BK506" s="560" t="str">
        <f t="shared" ca="1" si="210"/>
        <v/>
      </c>
      <c r="BL506" s="561" t="str">
        <f t="shared" ca="1" si="211"/>
        <v/>
      </c>
      <c r="CS506" s="465"/>
      <c r="CT506" s="465"/>
      <c r="CU506" s="465"/>
      <c r="CV506" s="1528"/>
      <c r="CW506" s="1529"/>
      <c r="CX506" s="1560"/>
      <c r="CY506" s="1560"/>
      <c r="CZ506" s="1560"/>
      <c r="DA506" s="1560"/>
      <c r="DB506" s="1560"/>
      <c r="DC506" s="1560"/>
      <c r="DD506" s="1991"/>
      <c r="DE506" s="1992"/>
      <c r="DF506" s="1992"/>
      <c r="DG506" s="1993"/>
      <c r="DH506" s="1564"/>
      <c r="DI506" s="1564"/>
      <c r="DJ506" s="1564"/>
      <c r="DK506" s="1564"/>
      <c r="DL506" s="1564"/>
      <c r="DM506" s="1564"/>
      <c r="DN506" s="1564"/>
      <c r="DO506" s="1564"/>
      <c r="DP506" s="1564"/>
      <c r="DQ506" s="1564"/>
      <c r="DR506" s="1584"/>
    </row>
    <row r="507" spans="1:122" ht="15" customHeight="1">
      <c r="A507" s="1317"/>
      <c r="B507" s="1318"/>
      <c r="C507" s="1318"/>
      <c r="D507" s="1318"/>
      <c r="E507" s="970"/>
      <c r="F507" s="965"/>
      <c r="G507" s="965"/>
      <c r="H507" s="965"/>
      <c r="I507" s="965"/>
      <c r="J507" s="965"/>
      <c r="K507" s="965"/>
      <c r="L507" s="971"/>
      <c r="M507" s="268" t="s">
        <v>2009</v>
      </c>
      <c r="N507" s="257"/>
      <c r="O507" s="269"/>
      <c r="P507" s="269"/>
      <c r="Q507" s="269"/>
      <c r="R507" s="269"/>
      <c r="S507" s="269"/>
      <c r="T507" s="269"/>
      <c r="U507" s="269"/>
      <c r="V507" s="269"/>
      <c r="W507" s="269"/>
      <c r="X507" s="269"/>
      <c r="Y507" s="269"/>
      <c r="Z507" s="269"/>
      <c r="AA507" s="269"/>
      <c r="AB507" s="269"/>
      <c r="AC507" s="269"/>
      <c r="AD507" s="269"/>
      <c r="AE507" s="269"/>
      <c r="AF507" s="269"/>
      <c r="AG507" s="269"/>
      <c r="AH507" s="269"/>
      <c r="AI507" s="269"/>
      <c r="AJ507" s="269"/>
      <c r="AK507" s="269"/>
      <c r="AL507" s="269"/>
      <c r="AM507" s="269"/>
      <c r="AN507" s="269"/>
      <c r="AO507" s="269"/>
      <c r="AP507" s="269"/>
      <c r="AQ507" s="269"/>
      <c r="AR507" s="269"/>
      <c r="AS507" s="269"/>
      <c r="AT507" s="269"/>
      <c r="AU507" s="269"/>
      <c r="AV507" s="269"/>
      <c r="AW507" s="269"/>
      <c r="AX507" s="270"/>
      <c r="AY507" s="223"/>
      <c r="BA507" s="192">
        <f t="shared" si="214"/>
        <v>8</v>
      </c>
      <c r="BB507" s="192">
        <f t="shared" si="214"/>
        <v>3</v>
      </c>
      <c r="BC507" s="192">
        <f>BC506</f>
        <v>1</v>
      </c>
      <c r="BD507" s="192"/>
      <c r="BE507" s="192"/>
      <c r="BF507" s="192"/>
      <c r="BG507" s="559" t="str">
        <f t="shared" ref="BG507:BG514" ca="1" si="215">IF(BA507&lt;&gt;"",IF(MID(_xlfn.FORMULATEXT(BA507),SEARCH("[",_xlfn.FORMULATEXT(BA507))+1,SEARCH("]",_xlfn.FORMULATEXT(BA507))-(SEARCH("[",_xlfn.FORMULATEXT(BA507))+1))="-1","",1),"")</f>
        <v/>
      </c>
      <c r="BH507" s="560" t="str">
        <f t="shared" ref="BH507:BH514" ca="1" si="216">IF(BB507&lt;&gt;"",IF(MID(_xlfn.FORMULATEXT(BB507),SEARCH("[",_xlfn.FORMULATEXT(BB507))+1,SEARCH("]",_xlfn.FORMULATEXT(BB507))-(SEARCH("[",_xlfn.FORMULATEXT(BB507))+1))="-1","",1),"")</f>
        <v/>
      </c>
      <c r="BI507" s="560" t="str">
        <f t="shared" ref="BI507:BI514" ca="1" si="217">IF(BC507&lt;&gt;"",IF(MID(_xlfn.FORMULATEXT(BC507),SEARCH("[",_xlfn.FORMULATEXT(BC507))+1,SEARCH("]",_xlfn.FORMULATEXT(BC507))-(SEARCH("[",_xlfn.FORMULATEXT(BC507))+1))="-1","",1),"")</f>
        <v/>
      </c>
      <c r="BJ507" s="560" t="str">
        <f t="shared" ref="BJ507:BJ514" ca="1" si="218">IF(BD507&lt;&gt;"",IF(MID(_xlfn.FORMULATEXT(BD507),SEARCH("[",_xlfn.FORMULATEXT(BD507))+1,SEARCH("]",_xlfn.FORMULATEXT(BD507))-(SEARCH("[",_xlfn.FORMULATEXT(BD507))+1))="-1","",1),"")</f>
        <v/>
      </c>
      <c r="BK507" s="560" t="str">
        <f t="shared" ref="BK507:BK514" ca="1" si="219">IF(BE507&lt;&gt;"",IF(MID(_xlfn.FORMULATEXT(BE507),SEARCH("[",_xlfn.FORMULATEXT(BE507))+1,SEARCH("]",_xlfn.FORMULATEXT(BE507))-(SEARCH("[",_xlfn.FORMULATEXT(BE507))+1))="-1","",1),"")</f>
        <v/>
      </c>
      <c r="BL507" s="561" t="str">
        <f t="shared" ref="BL507:BL514" ca="1" si="220">IF(BF507&lt;&gt;"",IF(MID(_xlfn.FORMULATEXT(BF507),SEARCH("[",_xlfn.FORMULATEXT(BF507))+1,SEARCH("]",_xlfn.FORMULATEXT(BF507))-(SEARCH("[",_xlfn.FORMULATEXT(BF507))+1))="-1","",1),"")</f>
        <v/>
      </c>
      <c r="BQ507" s="465"/>
      <c r="CS507" s="465"/>
      <c r="CT507" s="465"/>
      <c r="CU507" s="465"/>
      <c r="CV507" s="1528"/>
      <c r="CW507" s="1529"/>
      <c r="CX507" s="1560"/>
      <c r="CY507" s="1560"/>
      <c r="CZ507" s="1560"/>
      <c r="DA507" s="1560"/>
      <c r="DB507" s="1560"/>
      <c r="DC507" s="1560"/>
      <c r="DD507" s="1991"/>
      <c r="DE507" s="1992"/>
      <c r="DF507" s="1992"/>
      <c r="DG507" s="1993"/>
      <c r="DH507" s="1564"/>
      <c r="DI507" s="1564"/>
      <c r="DJ507" s="1564"/>
      <c r="DK507" s="1564"/>
      <c r="DL507" s="1564"/>
      <c r="DM507" s="1564"/>
      <c r="DN507" s="1564"/>
      <c r="DO507" s="1564"/>
      <c r="DP507" s="1564"/>
      <c r="DQ507" s="1564"/>
      <c r="DR507" s="1584"/>
    </row>
    <row r="508" spans="1:122" ht="15" customHeight="1">
      <c r="A508" s="1317"/>
      <c r="B508" s="1318"/>
      <c r="C508" s="1318"/>
      <c r="D508" s="1318"/>
      <c r="E508" s="848" t="s">
        <v>114</v>
      </c>
      <c r="F508" s="849"/>
      <c r="G508" s="849"/>
      <c r="H508" s="849"/>
      <c r="I508" s="849"/>
      <c r="J508" s="849"/>
      <c r="K508" s="849"/>
      <c r="L508" s="850"/>
      <c r="M508" s="268" t="s">
        <v>2004</v>
      </c>
      <c r="N508" s="257"/>
      <c r="O508" s="269"/>
      <c r="P508" s="269"/>
      <c r="Q508" s="269"/>
      <c r="R508" s="269"/>
      <c r="S508" s="269"/>
      <c r="T508" s="269"/>
      <c r="U508" s="269"/>
      <c r="V508" s="269"/>
      <c r="W508" s="269"/>
      <c r="X508" s="269"/>
      <c r="Y508" s="269"/>
      <c r="Z508" s="269"/>
      <c r="AA508" s="269"/>
      <c r="AB508" s="269"/>
      <c r="AC508" s="269"/>
      <c r="AD508" s="269"/>
      <c r="AE508" s="269"/>
      <c r="AF508" s="269"/>
      <c r="AG508" s="269"/>
      <c r="AH508" s="269"/>
      <c r="AI508" s="269"/>
      <c r="AJ508" s="269"/>
      <c r="AK508" s="269"/>
      <c r="AL508" s="269"/>
      <c r="AM508" s="269"/>
      <c r="AN508" s="269"/>
      <c r="AO508" s="269"/>
      <c r="AP508" s="269"/>
      <c r="AQ508" s="269"/>
      <c r="AR508" s="269"/>
      <c r="AS508" s="269"/>
      <c r="AT508" s="269"/>
      <c r="AU508" s="269"/>
      <c r="AV508" s="269"/>
      <c r="AW508" s="269"/>
      <c r="AX508" s="270"/>
      <c r="AY508" s="223"/>
      <c r="BA508" s="192">
        <f t="shared" si="214"/>
        <v>8</v>
      </c>
      <c r="BB508" s="192">
        <f t="shared" si="214"/>
        <v>3</v>
      </c>
      <c r="BC508" s="192">
        <f>BC507</f>
        <v>1</v>
      </c>
      <c r="BD508" s="192"/>
      <c r="BE508" s="192"/>
      <c r="BF508" s="192"/>
      <c r="BG508" s="559" t="str">
        <f t="shared" ca="1" si="215"/>
        <v/>
      </c>
      <c r="BH508" s="560" t="str">
        <f t="shared" ca="1" si="216"/>
        <v/>
      </c>
      <c r="BI508" s="560" t="str">
        <f t="shared" ca="1" si="217"/>
        <v/>
      </c>
      <c r="BJ508" s="560" t="str">
        <f t="shared" ca="1" si="218"/>
        <v/>
      </c>
      <c r="BK508" s="560" t="str">
        <f t="shared" ca="1" si="219"/>
        <v/>
      </c>
      <c r="BL508" s="561" t="str">
        <f t="shared" ca="1" si="220"/>
        <v/>
      </c>
      <c r="BP508" s="465"/>
      <c r="BQ508" s="465"/>
      <c r="CV508" s="1528"/>
      <c r="CW508" s="1529"/>
      <c r="CX508" s="1560"/>
      <c r="CY508" s="1560"/>
      <c r="CZ508" s="1560"/>
      <c r="DA508" s="1560"/>
      <c r="DB508" s="1560"/>
      <c r="DC508" s="1560"/>
      <c r="DD508" s="1991"/>
      <c r="DE508" s="1992"/>
      <c r="DF508" s="1992"/>
      <c r="DG508" s="1993"/>
      <c r="DH508" s="1564"/>
      <c r="DI508" s="1564"/>
      <c r="DJ508" s="1564"/>
      <c r="DK508" s="1564"/>
      <c r="DL508" s="1564"/>
      <c r="DM508" s="1564"/>
      <c r="DN508" s="1564"/>
      <c r="DO508" s="1564"/>
      <c r="DP508" s="1564"/>
      <c r="DQ508" s="1564"/>
      <c r="DR508" s="1584"/>
    </row>
    <row r="509" spans="1:122" ht="15" customHeight="1">
      <c r="A509" s="1317"/>
      <c r="B509" s="1318"/>
      <c r="C509" s="1318"/>
      <c r="D509" s="1318"/>
      <c r="E509" s="888"/>
      <c r="F509" s="274"/>
      <c r="G509" s="274"/>
      <c r="H509" s="274"/>
      <c r="I509" s="274"/>
      <c r="J509" s="274"/>
      <c r="K509" s="274"/>
      <c r="L509" s="889"/>
      <c r="M509" s="268" t="s">
        <v>2005</v>
      </c>
      <c r="N509" s="257"/>
      <c r="O509" s="269"/>
      <c r="P509" s="269"/>
      <c r="Q509" s="269" t="s">
        <v>2006</v>
      </c>
      <c r="R509" s="269"/>
      <c r="S509" s="269"/>
      <c r="T509" s="269"/>
      <c r="U509" s="269"/>
      <c r="V509" s="269"/>
      <c r="W509" s="269"/>
      <c r="X509" s="269"/>
      <c r="Y509" s="269"/>
      <c r="Z509" s="269"/>
      <c r="AA509" s="269"/>
      <c r="AB509" s="269"/>
      <c r="AC509" s="269"/>
      <c r="AD509" s="269"/>
      <c r="AE509" s="269"/>
      <c r="AF509" s="269"/>
      <c r="AG509" s="269"/>
      <c r="AH509" s="269"/>
      <c r="AI509" s="269"/>
      <c r="AJ509" s="269"/>
      <c r="AK509" s="269"/>
      <c r="AL509" s="269"/>
      <c r="AM509" s="269"/>
      <c r="AN509" s="269"/>
      <c r="AO509" s="269"/>
      <c r="AP509" s="269"/>
      <c r="AQ509" s="269"/>
      <c r="AR509" s="269"/>
      <c r="AS509" s="269"/>
      <c r="AT509" s="269"/>
      <c r="AU509" s="269"/>
      <c r="AV509" s="269"/>
      <c r="AW509" s="269"/>
      <c r="AX509" s="270"/>
      <c r="AY509" s="223"/>
      <c r="BA509" s="192">
        <f t="shared" si="214"/>
        <v>8</v>
      </c>
      <c r="BB509" s="192">
        <f t="shared" si="214"/>
        <v>3</v>
      </c>
      <c r="BC509" s="192">
        <f>BC508</f>
        <v>1</v>
      </c>
      <c r="BD509" s="192"/>
      <c r="BE509" s="192"/>
      <c r="BF509" s="192"/>
      <c r="BG509" s="559" t="str">
        <f t="shared" ca="1" si="215"/>
        <v/>
      </c>
      <c r="BH509" s="560" t="str">
        <f t="shared" ca="1" si="216"/>
        <v/>
      </c>
      <c r="BI509" s="560" t="str">
        <f t="shared" ca="1" si="217"/>
        <v/>
      </c>
      <c r="BJ509" s="560" t="str">
        <f t="shared" ca="1" si="218"/>
        <v/>
      </c>
      <c r="BK509" s="560" t="str">
        <f t="shared" ca="1" si="219"/>
        <v/>
      </c>
      <c r="BL509" s="561" t="str">
        <f t="shared" ca="1" si="220"/>
        <v/>
      </c>
      <c r="BP509" s="465"/>
      <c r="CV509" s="1528"/>
      <c r="CW509" s="1529"/>
      <c r="CX509" s="1560"/>
      <c r="CY509" s="1560"/>
      <c r="CZ509" s="1560"/>
      <c r="DA509" s="1560"/>
      <c r="DB509" s="1560"/>
      <c r="DC509" s="1560"/>
      <c r="DD509" s="1991"/>
      <c r="DE509" s="1992"/>
      <c r="DF509" s="1992"/>
      <c r="DG509" s="1993"/>
      <c r="DH509" s="1564"/>
      <c r="DI509" s="1564"/>
      <c r="DJ509" s="1564"/>
      <c r="DK509" s="1564"/>
      <c r="DL509" s="1564"/>
      <c r="DM509" s="1564"/>
      <c r="DN509" s="1564"/>
      <c r="DO509" s="1564"/>
      <c r="DP509" s="1564"/>
      <c r="DQ509" s="1564"/>
      <c r="DR509" s="1584"/>
    </row>
    <row r="510" spans="1:122" ht="15" customHeight="1">
      <c r="A510" s="1317"/>
      <c r="B510" s="1318"/>
      <c r="C510" s="1318"/>
      <c r="D510" s="1318"/>
      <c r="E510" s="888"/>
      <c r="F510" s="274"/>
      <c r="G510" s="274"/>
      <c r="H510" s="274"/>
      <c r="I510" s="274"/>
      <c r="J510" s="274"/>
      <c r="K510" s="274"/>
      <c r="L510" s="889"/>
      <c r="M510" s="268"/>
      <c r="N510" s="257" t="s">
        <v>2007</v>
      </c>
      <c r="O510" s="269"/>
      <c r="P510" s="269"/>
      <c r="Q510" s="269" t="s">
        <v>2008</v>
      </c>
      <c r="R510" s="269"/>
      <c r="S510" s="269"/>
      <c r="T510" s="269"/>
      <c r="U510" s="269"/>
      <c r="V510" s="269"/>
      <c r="W510" s="269"/>
      <c r="X510" s="269"/>
      <c r="Y510" s="269"/>
      <c r="Z510" s="269"/>
      <c r="AA510" s="269"/>
      <c r="AB510" s="269"/>
      <c r="AC510" s="269"/>
      <c r="AD510" s="269"/>
      <c r="AE510" s="269"/>
      <c r="AF510" s="269"/>
      <c r="AG510" s="269"/>
      <c r="AH510" s="269"/>
      <c r="AI510" s="269"/>
      <c r="AJ510" s="269"/>
      <c r="AK510" s="269"/>
      <c r="AL510" s="269"/>
      <c r="AM510" s="269"/>
      <c r="AN510" s="269"/>
      <c r="AO510" s="269"/>
      <c r="AP510" s="269"/>
      <c r="AQ510" s="269"/>
      <c r="AR510" s="269"/>
      <c r="AS510" s="269"/>
      <c r="AT510" s="269"/>
      <c r="AU510" s="269"/>
      <c r="AV510" s="269"/>
      <c r="AW510" s="269"/>
      <c r="AX510" s="270"/>
      <c r="AY510" s="223"/>
      <c r="BA510" s="192">
        <f t="shared" ref="BA510:BC512" si="221">BA509</f>
        <v>8</v>
      </c>
      <c r="BB510" s="192">
        <f t="shared" si="221"/>
        <v>3</v>
      </c>
      <c r="BC510" s="192">
        <f t="shared" si="221"/>
        <v>1</v>
      </c>
      <c r="BD510" s="192"/>
      <c r="BE510" s="192"/>
      <c r="BF510" s="192"/>
      <c r="BG510" s="559" t="str">
        <f t="shared" ref="BG510:BL510" ca="1" si="222">IF(BA510&lt;&gt;"",IF(MID(_xlfn.FORMULATEXT(BA510),SEARCH("[",_xlfn.FORMULATEXT(BA510))+1,SEARCH("]",_xlfn.FORMULATEXT(BA510))-(SEARCH("[",_xlfn.FORMULATEXT(BA510))+1))="-1","",1),"")</f>
        <v/>
      </c>
      <c r="BH510" s="560" t="str">
        <f t="shared" ca="1" si="222"/>
        <v/>
      </c>
      <c r="BI510" s="560" t="str">
        <f t="shared" ca="1" si="222"/>
        <v/>
      </c>
      <c r="BJ510" s="560" t="str">
        <f t="shared" ca="1" si="222"/>
        <v/>
      </c>
      <c r="BK510" s="560" t="str">
        <f t="shared" ca="1" si="222"/>
        <v/>
      </c>
      <c r="BL510" s="561" t="str">
        <f t="shared" ca="1" si="222"/>
        <v/>
      </c>
      <c r="CV510" s="1528"/>
      <c r="CW510" s="1529"/>
      <c r="CX510" s="1560"/>
      <c r="CY510" s="1560"/>
      <c r="CZ510" s="1560"/>
      <c r="DA510" s="1560"/>
      <c r="DB510" s="1560"/>
      <c r="DC510" s="1560"/>
      <c r="DD510" s="1991"/>
      <c r="DE510" s="1992"/>
      <c r="DF510" s="1992"/>
      <c r="DG510" s="1993"/>
      <c r="DH510" s="1564"/>
      <c r="DI510" s="1564"/>
      <c r="DJ510" s="1564"/>
      <c r="DK510" s="1564"/>
      <c r="DL510" s="1564"/>
      <c r="DM510" s="1564"/>
      <c r="DN510" s="1564"/>
      <c r="DO510" s="1564"/>
      <c r="DP510" s="1564"/>
      <c r="DQ510" s="1564"/>
      <c r="DR510" s="1584"/>
    </row>
    <row r="511" spans="1:122" ht="15" customHeight="1">
      <c r="A511" s="1317"/>
      <c r="B511" s="1318"/>
      <c r="C511" s="1318"/>
      <c r="D511" s="1318"/>
      <c r="E511" s="851" t="s">
        <v>233</v>
      </c>
      <c r="F511" s="852"/>
      <c r="G511" s="852"/>
      <c r="H511" s="852"/>
      <c r="I511" s="852"/>
      <c r="J511" s="852"/>
      <c r="K511" s="852"/>
      <c r="L511" s="853"/>
      <c r="M511" s="261" t="s">
        <v>2013</v>
      </c>
      <c r="N511" s="271"/>
      <c r="O511" s="271"/>
      <c r="P511" s="271"/>
      <c r="Q511" s="271"/>
      <c r="R511" s="271"/>
      <c r="S511" s="271"/>
      <c r="T511" s="271"/>
      <c r="U511" s="271"/>
      <c r="V511" s="271"/>
      <c r="W511" s="271"/>
      <c r="X511" s="271"/>
      <c r="Y511" s="271"/>
      <c r="Z511" s="271"/>
      <c r="AA511" s="271"/>
      <c r="AB511" s="271"/>
      <c r="AC511" s="271"/>
      <c r="AD511" s="271"/>
      <c r="AE511" s="271"/>
      <c r="AF511" s="271"/>
      <c r="AG511" s="271"/>
      <c r="AH511" s="271"/>
      <c r="AI511" s="271"/>
      <c r="AJ511" s="271"/>
      <c r="AK511" s="271"/>
      <c r="AL511" s="271"/>
      <c r="AM511" s="271"/>
      <c r="AN511" s="271"/>
      <c r="AO511" s="271"/>
      <c r="AP511" s="271"/>
      <c r="AQ511" s="271"/>
      <c r="AR511" s="271"/>
      <c r="AS511" s="271"/>
      <c r="AT511" s="271"/>
      <c r="AU511" s="271"/>
      <c r="AV511" s="271"/>
      <c r="AW511" s="271"/>
      <c r="AX511" s="272"/>
      <c r="AY511" s="895"/>
      <c r="BA511" s="192">
        <f t="shared" si="221"/>
        <v>8</v>
      </c>
      <c r="BB511" s="192">
        <f t="shared" si="221"/>
        <v>3</v>
      </c>
      <c r="BC511" s="192">
        <f t="shared" si="221"/>
        <v>1</v>
      </c>
      <c r="BD511" s="192"/>
      <c r="BE511" s="192"/>
      <c r="BF511" s="192"/>
      <c r="BG511" s="559" t="str">
        <f t="shared" ca="1" si="215"/>
        <v/>
      </c>
      <c r="BH511" s="560" t="str">
        <f t="shared" ca="1" si="216"/>
        <v/>
      </c>
      <c r="BI511" s="560" t="str">
        <f t="shared" ca="1" si="217"/>
        <v/>
      </c>
      <c r="BJ511" s="560" t="str">
        <f t="shared" ca="1" si="218"/>
        <v/>
      </c>
      <c r="BK511" s="560" t="str">
        <f t="shared" ca="1" si="219"/>
        <v/>
      </c>
      <c r="BL511" s="561" t="str">
        <f t="shared" ca="1" si="220"/>
        <v/>
      </c>
      <c r="CV511" s="1528"/>
      <c r="CW511" s="1529"/>
      <c r="CX511" s="1560"/>
      <c r="CY511" s="1560"/>
      <c r="CZ511" s="1560"/>
      <c r="DA511" s="1560"/>
      <c r="DB511" s="1560"/>
      <c r="DC511" s="1560"/>
      <c r="DD511" s="1991"/>
      <c r="DE511" s="1992"/>
      <c r="DF511" s="1992"/>
      <c r="DG511" s="1993"/>
      <c r="DH511" s="1564"/>
      <c r="DI511" s="1564"/>
      <c r="DJ511" s="1564"/>
      <c r="DK511" s="1564"/>
      <c r="DL511" s="1564"/>
      <c r="DM511" s="1564"/>
      <c r="DN511" s="1564"/>
      <c r="DO511" s="1564"/>
      <c r="DP511" s="1564"/>
      <c r="DQ511" s="1564"/>
      <c r="DR511" s="1584"/>
    </row>
    <row r="512" spans="1:122" ht="15" customHeight="1">
      <c r="A512" s="1758" t="str">
        <f>$BD512&amp;"."</f>
        <v>①.</v>
      </c>
      <c r="B512" s="1759"/>
      <c r="C512" s="1759"/>
      <c r="D512" s="1759"/>
      <c r="E512" s="1759"/>
      <c r="F512" s="685" t="s">
        <v>2010</v>
      </c>
      <c r="G512" s="676"/>
      <c r="H512" s="676"/>
      <c r="I512" s="676"/>
      <c r="J512" s="676"/>
      <c r="K512" s="676"/>
      <c r="L512" s="676"/>
      <c r="M512" s="685"/>
      <c r="N512" s="685"/>
      <c r="O512" s="685"/>
      <c r="P512" s="685"/>
      <c r="Q512" s="685"/>
      <c r="R512" s="685"/>
      <c r="S512" s="685"/>
      <c r="T512" s="685"/>
      <c r="U512" s="685"/>
      <c r="V512" s="685"/>
      <c r="W512" s="685"/>
      <c r="X512" s="685"/>
      <c r="Y512" s="685"/>
      <c r="Z512" s="685"/>
      <c r="AA512" s="685"/>
      <c r="AB512" s="685"/>
      <c r="AC512" s="685"/>
      <c r="AD512" s="685"/>
      <c r="AE512" s="685"/>
      <c r="AF512" s="685"/>
      <c r="AG512" s="685"/>
      <c r="AH512" s="685"/>
      <c r="AI512" s="685"/>
      <c r="AJ512" s="685"/>
      <c r="AK512" s="685"/>
      <c r="AL512" s="685"/>
      <c r="AM512" s="685"/>
      <c r="AN512" s="685"/>
      <c r="AO512" s="685"/>
      <c r="AP512" s="685"/>
      <c r="AQ512" s="685"/>
      <c r="AR512" s="685"/>
      <c r="AS512" s="685"/>
      <c r="AT512" s="685"/>
      <c r="AU512" s="685"/>
      <c r="AV512" s="685"/>
      <c r="AW512" s="685"/>
      <c r="AX512" s="685"/>
      <c r="AY512" s="854"/>
      <c r="BA512" s="192">
        <f>BA511</f>
        <v>8</v>
      </c>
      <c r="BB512" s="192">
        <f>BB511</f>
        <v>3</v>
      </c>
      <c r="BC512" s="192">
        <f t="shared" si="221"/>
        <v>1</v>
      </c>
      <c r="BD512" s="687" t="str">
        <f>IF(ISBLANK(BD511),"①",CHAR(CODE(BD511)+1))</f>
        <v>①</v>
      </c>
      <c r="BE512" s="192"/>
      <c r="BF512" s="192"/>
      <c r="BG512" s="559" t="str">
        <f t="shared" ca="1" si="215"/>
        <v/>
      </c>
      <c r="BH512" s="560" t="str">
        <f t="shared" ca="1" si="216"/>
        <v/>
      </c>
      <c r="BI512" s="560" t="str">
        <f t="shared" ca="1" si="217"/>
        <v/>
      </c>
      <c r="BJ512" s="560" t="str">
        <f t="shared" ca="1" si="218"/>
        <v/>
      </c>
      <c r="BK512" s="560" t="str">
        <f t="shared" ca="1" si="219"/>
        <v/>
      </c>
      <c r="BL512" s="561" t="str">
        <f t="shared" ca="1" si="220"/>
        <v/>
      </c>
      <c r="CV512" s="1528"/>
      <c r="CW512" s="1529"/>
      <c r="CX512" s="1560"/>
      <c r="CY512" s="1560"/>
      <c r="CZ512" s="1560"/>
      <c r="DA512" s="1560"/>
      <c r="DB512" s="1560"/>
      <c r="DC512" s="1560"/>
      <c r="DD512" s="1991"/>
      <c r="DE512" s="1992"/>
      <c r="DF512" s="1992"/>
      <c r="DG512" s="1993"/>
      <c r="DH512" s="1564"/>
      <c r="DI512" s="1564"/>
      <c r="DJ512" s="1564"/>
      <c r="DK512" s="1564"/>
      <c r="DL512" s="1564"/>
      <c r="DM512" s="1564"/>
      <c r="DN512" s="1564"/>
      <c r="DO512" s="1564"/>
      <c r="DP512" s="1564"/>
      <c r="DQ512" s="1564"/>
      <c r="DR512" s="1584"/>
    </row>
    <row r="513" spans="1:122" ht="15" customHeight="1">
      <c r="A513" s="1360"/>
      <c r="B513" s="1312"/>
      <c r="C513" s="1312"/>
      <c r="D513" s="1312"/>
      <c r="E513" s="263"/>
      <c r="F513" s="263" t="s">
        <v>2011</v>
      </c>
      <c r="G513" s="263"/>
      <c r="H513" s="263"/>
      <c r="I513" s="263"/>
      <c r="J513" s="263"/>
      <c r="K513" s="263"/>
      <c r="L513" s="263"/>
      <c r="M513" s="263"/>
      <c r="N513" s="263"/>
      <c r="O513" s="263"/>
      <c r="P513" s="263"/>
      <c r="Q513" s="263"/>
      <c r="R513" s="263"/>
      <c r="S513" s="263"/>
      <c r="T513" s="263"/>
      <c r="U513" s="263"/>
      <c r="V513" s="263"/>
      <c r="W513" s="263"/>
      <c r="X513" s="263"/>
      <c r="Y513" s="263"/>
      <c r="Z513" s="263"/>
      <c r="AA513" s="263"/>
      <c r="AB513" s="263"/>
      <c r="AC513" s="263"/>
      <c r="AD513" s="263"/>
      <c r="AE513" s="263"/>
      <c r="AF513" s="263"/>
      <c r="AG513" s="263"/>
      <c r="AH513" s="263"/>
      <c r="AI513" s="263"/>
      <c r="AJ513" s="263"/>
      <c r="AK513" s="263"/>
      <c r="AL513" s="263"/>
      <c r="AM513" s="263"/>
      <c r="AN513" s="263"/>
      <c r="AO513" s="263"/>
      <c r="AP513" s="263"/>
      <c r="AQ513" s="263"/>
      <c r="AR513" s="263"/>
      <c r="AS513" s="263"/>
      <c r="AT513" s="263"/>
      <c r="AU513" s="263"/>
      <c r="AV513" s="263"/>
      <c r="AW513" s="263"/>
      <c r="AX513" s="263"/>
      <c r="AY513" s="1342"/>
      <c r="BA513" s="192">
        <f>BA512</f>
        <v>8</v>
      </c>
      <c r="BB513" s="192">
        <f>BB512</f>
        <v>3</v>
      </c>
      <c r="BC513" s="192">
        <f>BC512</f>
        <v>1</v>
      </c>
      <c r="BD513" s="192" t="str">
        <f>BD512</f>
        <v>①</v>
      </c>
      <c r="BE513" s="192"/>
      <c r="BF513" s="192"/>
      <c r="BG513" s="559" t="str">
        <f t="shared" ca="1" si="215"/>
        <v/>
      </c>
      <c r="BH513" s="560" t="str">
        <f t="shared" ca="1" si="216"/>
        <v/>
      </c>
      <c r="BI513" s="560" t="str">
        <f t="shared" ca="1" si="217"/>
        <v/>
      </c>
      <c r="BJ513" s="560" t="str">
        <f t="shared" ca="1" si="218"/>
        <v/>
      </c>
      <c r="BK513" s="560" t="str">
        <f t="shared" ca="1" si="219"/>
        <v/>
      </c>
      <c r="BL513" s="561" t="str">
        <f t="shared" ca="1" si="220"/>
        <v/>
      </c>
      <c r="CV513" s="1528"/>
      <c r="CW513" s="1529"/>
      <c r="CX513" s="1560"/>
      <c r="CY513" s="1560"/>
      <c r="CZ513" s="1560"/>
      <c r="DA513" s="1560"/>
      <c r="DB513" s="1560"/>
      <c r="DC513" s="1560"/>
      <c r="DD513" s="1991"/>
      <c r="DE513" s="1992"/>
      <c r="DF513" s="1992"/>
      <c r="DG513" s="1993"/>
      <c r="DH513" s="1564"/>
      <c r="DI513" s="1564"/>
      <c r="DJ513" s="1564"/>
      <c r="DK513" s="1564"/>
      <c r="DL513" s="1564"/>
      <c r="DM513" s="1564"/>
      <c r="DN513" s="1564"/>
      <c r="DO513" s="1564"/>
      <c r="DP513" s="1564"/>
      <c r="DQ513" s="1564"/>
      <c r="DR513" s="1584"/>
    </row>
    <row r="514" spans="1:122" s="465" customFormat="1" ht="15" customHeight="1">
      <c r="A514" s="1090"/>
      <c r="B514" s="1091"/>
      <c r="C514" s="1091"/>
      <c r="D514" s="469"/>
      <c r="E514" s="469"/>
      <c r="F514" s="1421" t="s">
        <v>545</v>
      </c>
      <c r="G514" s="1340"/>
      <c r="H514" s="1340"/>
      <c r="I514" s="1340"/>
      <c r="J514" s="1340"/>
      <c r="K514" s="1340"/>
      <c r="L514" s="1340"/>
      <c r="M514" s="1422"/>
      <c r="N514" s="1351" t="s">
        <v>2145</v>
      </c>
      <c r="O514" s="1291"/>
      <c r="P514" s="1291"/>
      <c r="Q514" s="1291"/>
      <c r="R514" s="1291"/>
      <c r="S514" s="1291"/>
      <c r="T514" s="1291"/>
      <c r="U514" s="1291"/>
      <c r="V514" s="1291"/>
      <c r="W514" s="1291"/>
      <c r="X514" s="1291"/>
      <c r="Y514" s="1291"/>
      <c r="Z514" s="1291"/>
      <c r="AA514" s="1291"/>
      <c r="AB514" s="1291"/>
      <c r="AC514" s="1291"/>
      <c r="AD514" s="1291"/>
      <c r="AE514" s="1291"/>
      <c r="AF514" s="1291"/>
      <c r="AG514" s="1291"/>
      <c r="AH514" s="1291"/>
      <c r="AI514" s="1291"/>
      <c r="AJ514" s="1291"/>
      <c r="AK514" s="1291"/>
      <c r="AL514" s="1291"/>
      <c r="AM514" s="1291"/>
      <c r="AN514" s="1291"/>
      <c r="AO514" s="1291"/>
      <c r="AP514" s="1291"/>
      <c r="AQ514" s="1291"/>
      <c r="AR514" s="1291"/>
      <c r="AS514" s="1291"/>
      <c r="AT514" s="1291"/>
      <c r="AU514" s="1291"/>
      <c r="AV514" s="1291"/>
      <c r="AW514" s="1291"/>
      <c r="AX514" s="1292"/>
      <c r="AY514" s="1293"/>
      <c r="AZ514" s="1089"/>
      <c r="BA514" s="1220">
        <f t="shared" ref="BA514:BD515" si="223">BA513</f>
        <v>8</v>
      </c>
      <c r="BB514" s="1220">
        <f t="shared" si="223"/>
        <v>3</v>
      </c>
      <c r="BC514" s="1220">
        <f t="shared" si="223"/>
        <v>1</v>
      </c>
      <c r="BD514" s="1089" t="str">
        <f t="shared" si="223"/>
        <v>①</v>
      </c>
      <c r="BE514" s="1089"/>
      <c r="BF514" s="1089"/>
      <c r="BG514" s="559" t="str">
        <f t="shared" ca="1" si="215"/>
        <v/>
      </c>
      <c r="BH514" s="560" t="str">
        <f t="shared" ca="1" si="216"/>
        <v/>
      </c>
      <c r="BI514" s="560" t="str">
        <f t="shared" ca="1" si="217"/>
        <v/>
      </c>
      <c r="BJ514" s="560" t="str">
        <f t="shared" ca="1" si="218"/>
        <v/>
      </c>
      <c r="BK514" s="560" t="str">
        <f t="shared" ca="1" si="219"/>
        <v/>
      </c>
      <c r="BL514" s="561" t="str">
        <f t="shared" ca="1" si="220"/>
        <v/>
      </c>
      <c r="BP514" s="226"/>
      <c r="BQ514" s="226"/>
      <c r="BR514" s="226"/>
      <c r="BS514" s="226"/>
      <c r="BT514" s="226"/>
      <c r="BU514" s="226"/>
      <c r="BV514" s="226"/>
      <c r="BW514" s="226"/>
      <c r="BX514" s="226"/>
      <c r="BY514" s="226"/>
      <c r="BZ514" s="226"/>
      <c r="CA514" s="226"/>
      <c r="CB514" s="226"/>
      <c r="CC514" s="226"/>
      <c r="CD514" s="226"/>
      <c r="CE514" s="226"/>
      <c r="CF514" s="226"/>
      <c r="CG514" s="226"/>
      <c r="CH514" s="226"/>
      <c r="CI514" s="226"/>
      <c r="CJ514" s="226"/>
      <c r="CK514" s="226"/>
      <c r="CL514" s="226"/>
      <c r="CM514" s="226"/>
      <c r="CN514" s="226"/>
      <c r="CO514" s="226"/>
      <c r="CP514" s="226"/>
      <c r="CQ514" s="226"/>
      <c r="CR514" s="226"/>
      <c r="CS514" s="226"/>
      <c r="CT514" s="226"/>
      <c r="CU514" s="226"/>
      <c r="CV514" s="1528"/>
      <c r="CW514" s="1529"/>
      <c r="CX514" s="1560"/>
      <c r="CY514" s="1560"/>
      <c r="CZ514" s="1560"/>
      <c r="DA514" s="1560"/>
      <c r="DB514" s="1560"/>
      <c r="DC514" s="1560"/>
      <c r="DD514" s="1991"/>
      <c r="DE514" s="1992"/>
      <c r="DF514" s="1992"/>
      <c r="DG514" s="1993"/>
      <c r="DH514" s="1564"/>
      <c r="DI514" s="1564"/>
      <c r="DJ514" s="1564"/>
      <c r="DK514" s="1564"/>
      <c r="DL514" s="1564"/>
      <c r="DM514" s="1564"/>
      <c r="DN514" s="1564"/>
      <c r="DO514" s="1564"/>
      <c r="DP514" s="1564"/>
      <c r="DQ514" s="1564"/>
      <c r="DR514" s="1584"/>
    </row>
    <row r="515" spans="1:122" s="465" customFormat="1" ht="15" customHeight="1">
      <c r="A515" s="1090"/>
      <c r="B515" s="1091"/>
      <c r="C515" s="1091"/>
      <c r="D515" s="469"/>
      <c r="E515" s="469"/>
      <c r="F515" s="1423"/>
      <c r="G515" s="1424"/>
      <c r="H515" s="1424"/>
      <c r="I515" s="1424"/>
      <c r="J515" s="1424"/>
      <c r="K515" s="1424"/>
      <c r="L515" s="1424"/>
      <c r="M515" s="1425"/>
      <c r="N515" s="1294" t="s">
        <v>2012</v>
      </c>
      <c r="O515" s="1295"/>
      <c r="P515" s="1295"/>
      <c r="Q515" s="1295"/>
      <c r="R515" s="1295"/>
      <c r="S515" s="1295"/>
      <c r="T515" s="1295"/>
      <c r="U515" s="1295"/>
      <c r="V515" s="1295"/>
      <c r="W515" s="1295"/>
      <c r="X515" s="1295"/>
      <c r="Y515" s="1295"/>
      <c r="Z515" s="1295"/>
      <c r="AA515" s="1295"/>
      <c r="AB515" s="1295"/>
      <c r="AC515" s="1295"/>
      <c r="AD515" s="1295"/>
      <c r="AE515" s="1295"/>
      <c r="AF515" s="1295"/>
      <c r="AG515" s="1295"/>
      <c r="AH515" s="1295"/>
      <c r="AI515" s="1295"/>
      <c r="AJ515" s="1295"/>
      <c r="AK515" s="1295"/>
      <c r="AL515" s="1295"/>
      <c r="AM515" s="1295"/>
      <c r="AN515" s="1295"/>
      <c r="AO515" s="1295"/>
      <c r="AP515" s="1295"/>
      <c r="AQ515" s="1295"/>
      <c r="AR515" s="1295"/>
      <c r="AS515" s="1295"/>
      <c r="AT515" s="1295"/>
      <c r="AU515" s="1295"/>
      <c r="AV515" s="1295"/>
      <c r="AW515" s="1295"/>
      <c r="AX515" s="1296"/>
      <c r="AY515" s="1293"/>
      <c r="AZ515" s="1089"/>
      <c r="BA515" s="1220">
        <f t="shared" si="223"/>
        <v>8</v>
      </c>
      <c r="BB515" s="1220">
        <f t="shared" si="223"/>
        <v>3</v>
      </c>
      <c r="BC515" s="1220">
        <f t="shared" si="223"/>
        <v>1</v>
      </c>
      <c r="BD515" s="1089" t="str">
        <f t="shared" si="223"/>
        <v>①</v>
      </c>
      <c r="BE515" s="1089"/>
      <c r="BF515" s="1089"/>
      <c r="BG515" s="559" t="str">
        <f t="shared" ref="BG515:BL517" ca="1" si="224">IF(BA515&lt;&gt;"",IF(MID(_xlfn.FORMULATEXT(BA515),SEARCH("[",_xlfn.FORMULATEXT(BA515))+1,SEARCH("]",_xlfn.FORMULATEXT(BA515))-(SEARCH("[",_xlfn.FORMULATEXT(BA515))+1))="-1","",1),"")</f>
        <v/>
      </c>
      <c r="BH515" s="560" t="str">
        <f t="shared" ca="1" si="224"/>
        <v/>
      </c>
      <c r="BI515" s="560" t="str">
        <f t="shared" ca="1" si="224"/>
        <v/>
      </c>
      <c r="BJ515" s="560" t="str">
        <f t="shared" ca="1" si="224"/>
        <v/>
      </c>
      <c r="BK515" s="560" t="str">
        <f t="shared" ca="1" si="224"/>
        <v/>
      </c>
      <c r="BL515" s="561" t="str">
        <f t="shared" ca="1" si="224"/>
        <v/>
      </c>
      <c r="BP515" s="226"/>
      <c r="BQ515" s="226"/>
      <c r="BR515" s="226"/>
      <c r="BS515" s="226"/>
      <c r="BT515" s="226"/>
      <c r="BU515" s="226"/>
      <c r="BV515" s="226"/>
      <c r="BW515" s="226"/>
      <c r="BX515" s="226"/>
      <c r="BY515" s="226"/>
      <c r="BZ515" s="226"/>
      <c r="CA515" s="226"/>
      <c r="CB515" s="226"/>
      <c r="CC515" s="226"/>
      <c r="CD515" s="226"/>
      <c r="CE515" s="226"/>
      <c r="CF515" s="226"/>
      <c r="CG515" s="226"/>
      <c r="CH515" s="226"/>
      <c r="CI515" s="226"/>
      <c r="CJ515" s="226"/>
      <c r="CK515" s="226"/>
      <c r="CL515" s="226"/>
      <c r="CM515" s="226"/>
      <c r="CN515" s="226"/>
      <c r="CO515" s="226"/>
      <c r="CP515" s="226"/>
      <c r="CQ515" s="226"/>
      <c r="CR515" s="226"/>
      <c r="CS515" s="226"/>
      <c r="CT515" s="226"/>
      <c r="CU515" s="226"/>
      <c r="CV515" s="1528"/>
      <c r="CW515" s="1529"/>
      <c r="CX515" s="1560"/>
      <c r="CY515" s="1560"/>
      <c r="CZ515" s="1560"/>
      <c r="DA515" s="1560"/>
      <c r="DB515" s="1560"/>
      <c r="DC515" s="1560"/>
      <c r="DD515" s="1991"/>
      <c r="DE515" s="1992"/>
      <c r="DF515" s="1992"/>
      <c r="DG515" s="1993"/>
      <c r="DH515" s="1564"/>
      <c r="DI515" s="1564"/>
      <c r="DJ515" s="1564"/>
      <c r="DK515" s="1564"/>
      <c r="DL515" s="1564"/>
      <c r="DM515" s="1564"/>
      <c r="DN515" s="1564"/>
      <c r="DO515" s="1564"/>
      <c r="DP515" s="1564"/>
      <c r="DQ515" s="1564"/>
      <c r="DR515" s="1584"/>
    </row>
    <row r="516" spans="1:122" ht="15" customHeight="1">
      <c r="A516" s="1758" t="str">
        <f>$BD516&amp;"."</f>
        <v>②.</v>
      </c>
      <c r="B516" s="1759"/>
      <c r="C516" s="1759"/>
      <c r="D516" s="1759"/>
      <c r="E516" s="1759"/>
      <c r="F516" s="685" t="s">
        <v>2014</v>
      </c>
      <c r="G516" s="676"/>
      <c r="H516" s="676"/>
      <c r="I516" s="676"/>
      <c r="J516" s="676"/>
      <c r="K516" s="676"/>
      <c r="L516" s="676"/>
      <c r="M516" s="685"/>
      <c r="N516" s="685"/>
      <c r="O516" s="685"/>
      <c r="P516" s="685"/>
      <c r="Q516" s="685"/>
      <c r="R516" s="685"/>
      <c r="S516" s="685"/>
      <c r="T516" s="685"/>
      <c r="U516" s="685"/>
      <c r="V516" s="685"/>
      <c r="W516" s="685"/>
      <c r="X516" s="685"/>
      <c r="Y516" s="685"/>
      <c r="Z516" s="685"/>
      <c r="AA516" s="685"/>
      <c r="AB516" s="685"/>
      <c r="AC516" s="685"/>
      <c r="AD516" s="685"/>
      <c r="AE516" s="685"/>
      <c r="AF516" s="685"/>
      <c r="AG516" s="685"/>
      <c r="AH516" s="685"/>
      <c r="AI516" s="685"/>
      <c r="AJ516" s="685"/>
      <c r="AK516" s="685"/>
      <c r="AL516" s="685"/>
      <c r="AM516" s="685"/>
      <c r="AN516" s="685"/>
      <c r="AO516" s="685"/>
      <c r="AP516" s="685"/>
      <c r="AQ516" s="685"/>
      <c r="AR516" s="685"/>
      <c r="AS516" s="685"/>
      <c r="AT516" s="685"/>
      <c r="AU516" s="685"/>
      <c r="AV516" s="685"/>
      <c r="AW516" s="685"/>
      <c r="AX516" s="685"/>
      <c r="AY516" s="854"/>
      <c r="BA516" s="192">
        <f>BA515</f>
        <v>8</v>
      </c>
      <c r="BB516" s="192">
        <f>BB515</f>
        <v>3</v>
      </c>
      <c r="BC516" s="192">
        <f>BC515</f>
        <v>1</v>
      </c>
      <c r="BD516" s="687" t="str">
        <f>IF(ISBLANK(BD515),"①",CHAR(CODE(BD515)+1))</f>
        <v>②</v>
      </c>
      <c r="BE516" s="192"/>
      <c r="BF516" s="192"/>
      <c r="BG516" s="559" t="str">
        <f t="shared" ca="1" si="224"/>
        <v/>
      </c>
      <c r="BH516" s="560" t="str">
        <f t="shared" ca="1" si="224"/>
        <v/>
      </c>
      <c r="BI516" s="560" t="str">
        <f t="shared" ca="1" si="224"/>
        <v/>
      </c>
      <c r="BJ516" s="560" t="str">
        <f t="shared" ca="1" si="224"/>
        <v/>
      </c>
      <c r="BK516" s="560" t="str">
        <f t="shared" ca="1" si="224"/>
        <v/>
      </c>
      <c r="BL516" s="561" t="str">
        <f t="shared" ca="1" si="224"/>
        <v/>
      </c>
      <c r="CV516" s="1528"/>
      <c r="CW516" s="1529"/>
      <c r="CX516" s="1560"/>
      <c r="CY516" s="1560"/>
      <c r="CZ516" s="1560"/>
      <c r="DA516" s="1560"/>
      <c r="DB516" s="1560"/>
      <c r="DC516" s="1560"/>
      <c r="DD516" s="1991"/>
      <c r="DE516" s="1992"/>
      <c r="DF516" s="1992"/>
      <c r="DG516" s="1993"/>
      <c r="DH516" s="1564"/>
      <c r="DI516" s="1564"/>
      <c r="DJ516" s="1564"/>
      <c r="DK516" s="1564"/>
      <c r="DL516" s="1564"/>
      <c r="DM516" s="1564"/>
      <c r="DN516" s="1564"/>
      <c r="DO516" s="1564"/>
      <c r="DP516" s="1564"/>
      <c r="DQ516" s="1564"/>
      <c r="DR516" s="1584"/>
    </row>
    <row r="517" spans="1:122" ht="15" customHeight="1">
      <c r="A517" s="1360"/>
      <c r="B517" s="1312"/>
      <c r="C517" s="1312"/>
      <c r="D517" s="1312"/>
      <c r="E517" s="263"/>
      <c r="F517" s="263" t="s">
        <v>2015</v>
      </c>
      <c r="G517" s="263"/>
      <c r="H517" s="263"/>
      <c r="I517" s="263"/>
      <c r="J517" s="263"/>
      <c r="K517" s="263"/>
      <c r="L517" s="263"/>
      <c r="M517" s="263"/>
      <c r="N517" s="263"/>
      <c r="O517" s="263"/>
      <c r="P517" s="263"/>
      <c r="Q517" s="263"/>
      <c r="R517" s="263"/>
      <c r="S517" s="263"/>
      <c r="T517" s="263"/>
      <c r="U517" s="263"/>
      <c r="V517" s="263"/>
      <c r="W517" s="263"/>
      <c r="X517" s="263"/>
      <c r="Y517" s="263"/>
      <c r="Z517" s="263"/>
      <c r="AA517" s="263"/>
      <c r="AB517" s="263"/>
      <c r="AC517" s="263"/>
      <c r="AD517" s="263"/>
      <c r="AE517" s="263"/>
      <c r="AF517" s="263"/>
      <c r="AG517" s="263"/>
      <c r="AH517" s="263"/>
      <c r="AI517" s="263"/>
      <c r="AJ517" s="263"/>
      <c r="AK517" s="263"/>
      <c r="AL517" s="263"/>
      <c r="AM517" s="263"/>
      <c r="AN517" s="263"/>
      <c r="AO517" s="263"/>
      <c r="AP517" s="263"/>
      <c r="AQ517" s="263"/>
      <c r="AR517" s="263"/>
      <c r="AS517" s="263"/>
      <c r="AT517" s="263"/>
      <c r="AU517" s="263"/>
      <c r="AV517" s="263"/>
      <c r="AW517" s="263"/>
      <c r="AX517" s="263"/>
      <c r="AY517" s="1342"/>
      <c r="BA517" s="192">
        <f t="shared" ref="BA517:BD518" si="225">BA516</f>
        <v>8</v>
      </c>
      <c r="BB517" s="192">
        <f t="shared" si="225"/>
        <v>3</v>
      </c>
      <c r="BC517" s="192">
        <f t="shared" si="225"/>
        <v>1</v>
      </c>
      <c r="BD517" s="192" t="str">
        <f t="shared" si="225"/>
        <v>②</v>
      </c>
      <c r="BE517" s="192"/>
      <c r="BF517" s="192"/>
      <c r="BG517" s="559" t="str">
        <f t="shared" ca="1" si="224"/>
        <v/>
      </c>
      <c r="BH517" s="560" t="str">
        <f t="shared" ca="1" si="224"/>
        <v/>
      </c>
      <c r="BI517" s="560" t="str">
        <f t="shared" ca="1" si="224"/>
        <v/>
      </c>
      <c r="BJ517" s="560" t="str">
        <f t="shared" ca="1" si="224"/>
        <v/>
      </c>
      <c r="BK517" s="560" t="str">
        <f t="shared" ca="1" si="224"/>
        <v/>
      </c>
      <c r="BL517" s="561" t="str">
        <f t="shared" ca="1" si="224"/>
        <v/>
      </c>
      <c r="CV517" s="1528"/>
      <c r="CW517" s="1529"/>
      <c r="CX517" s="1560"/>
      <c r="CY517" s="1560"/>
      <c r="CZ517" s="1560"/>
      <c r="DA517" s="1560"/>
      <c r="DB517" s="1560"/>
      <c r="DC517" s="1560"/>
      <c r="DD517" s="1991"/>
      <c r="DE517" s="1992"/>
      <c r="DF517" s="1992"/>
      <c r="DG517" s="1993"/>
      <c r="DH517" s="1564"/>
      <c r="DI517" s="1564"/>
      <c r="DJ517" s="1564"/>
      <c r="DK517" s="1564"/>
      <c r="DL517" s="1564"/>
      <c r="DM517" s="1564"/>
      <c r="DN517" s="1564"/>
      <c r="DO517" s="1564"/>
      <c r="DP517" s="1564"/>
      <c r="DQ517" s="1564"/>
      <c r="DR517" s="1584"/>
    </row>
    <row r="518" spans="1:122" ht="15" customHeight="1">
      <c r="A518" s="1760" t="str">
        <f>$BA518&amp;"."&amp;$BB518&amp;"."&amp;$BC518&amp;"."</f>
        <v>8.3.2.</v>
      </c>
      <c r="B518" s="1761"/>
      <c r="C518" s="1761"/>
      <c r="D518" s="1761"/>
      <c r="E518" s="685" t="s">
        <v>1917</v>
      </c>
      <c r="F518" s="685"/>
      <c r="G518" s="676"/>
      <c r="H518" s="676"/>
      <c r="I518" s="676"/>
      <c r="J518" s="676"/>
      <c r="K518" s="676"/>
      <c r="L518" s="676"/>
      <c r="M518" s="685"/>
      <c r="N518" s="685"/>
      <c r="O518" s="685"/>
      <c r="P518" s="685"/>
      <c r="Q518" s="685"/>
      <c r="R518" s="685"/>
      <c r="S518" s="685"/>
      <c r="T518" s="685"/>
      <c r="U518" s="685"/>
      <c r="V518" s="685"/>
      <c r="W518" s="685"/>
      <c r="X518" s="685"/>
      <c r="Y518" s="685"/>
      <c r="Z518" s="685"/>
      <c r="AA518" s="685"/>
      <c r="AB518" s="685"/>
      <c r="AC518" s="685"/>
      <c r="AD518" s="685"/>
      <c r="AE518" s="685"/>
      <c r="AF518" s="685"/>
      <c r="AG518" s="685"/>
      <c r="AH518" s="685"/>
      <c r="AI518" s="685"/>
      <c r="AJ518" s="685"/>
      <c r="AK518" s="685"/>
      <c r="AL518" s="685"/>
      <c r="AM518" s="685"/>
      <c r="AN518" s="685"/>
      <c r="AO518" s="685"/>
      <c r="AP518" s="685"/>
      <c r="AQ518" s="685"/>
      <c r="AR518" s="685"/>
      <c r="AS518" s="685"/>
      <c r="AT518" s="685"/>
      <c r="AU518" s="685"/>
      <c r="AV518" s="685"/>
      <c r="AW518" s="685"/>
      <c r="AX518" s="685"/>
      <c r="AY518" s="854"/>
      <c r="BA518" s="192">
        <f t="shared" si="225"/>
        <v>8</v>
      </c>
      <c r="BB518" s="192">
        <f t="shared" si="225"/>
        <v>3</v>
      </c>
      <c r="BC518" s="193">
        <f>BC517+1</f>
        <v>2</v>
      </c>
      <c r="BD518" s="192"/>
      <c r="BE518" s="192"/>
      <c r="BF518" s="192"/>
      <c r="BG518" s="559" t="str">
        <f t="shared" ref="BG518:BG602" ca="1" si="226">IF(BA518&lt;&gt;"",IF(MID(_xlfn.FORMULATEXT(BA518),SEARCH("[",_xlfn.FORMULATEXT(BA518))+1,SEARCH("]",_xlfn.FORMULATEXT(BA518))-(SEARCH("[",_xlfn.FORMULATEXT(BA518))+1))="-1","",1),"")</f>
        <v/>
      </c>
      <c r="BH518" s="560" t="str">
        <f t="shared" ref="BH518:BH602" ca="1" si="227">IF(BB518&lt;&gt;"",IF(MID(_xlfn.FORMULATEXT(BB518),SEARCH("[",_xlfn.FORMULATEXT(BB518))+1,SEARCH("]",_xlfn.FORMULATEXT(BB518))-(SEARCH("[",_xlfn.FORMULATEXT(BB518))+1))="-1","",1),"")</f>
        <v/>
      </c>
      <c r="BI518" s="560" t="str">
        <f t="shared" ref="BI518:BI602" ca="1" si="228">IF(BC518&lt;&gt;"",IF(MID(_xlfn.FORMULATEXT(BC518),SEARCH("[",_xlfn.FORMULATEXT(BC518))+1,SEARCH("]",_xlfn.FORMULATEXT(BC518))-(SEARCH("[",_xlfn.FORMULATEXT(BC518))+1))="-1","",1),"")</f>
        <v/>
      </c>
      <c r="BJ518" s="560" t="str">
        <f t="shared" ref="BJ518:BJ602" ca="1" si="229">IF(BD518&lt;&gt;"",IF(MID(_xlfn.FORMULATEXT(BD518),SEARCH("[",_xlfn.FORMULATEXT(BD518))+1,SEARCH("]",_xlfn.FORMULATEXT(BD518))-(SEARCH("[",_xlfn.FORMULATEXT(BD518))+1))="-1","",1),"")</f>
        <v/>
      </c>
      <c r="BK518" s="560" t="str">
        <f t="shared" ref="BK518:BK602" ca="1" si="230">IF(BE518&lt;&gt;"",IF(MID(_xlfn.FORMULATEXT(BE518),SEARCH("[",_xlfn.FORMULATEXT(BE518))+1,SEARCH("]",_xlfn.FORMULATEXT(BE518))-(SEARCH("[",_xlfn.FORMULATEXT(BE518))+1))="-1","",1),"")</f>
        <v/>
      </c>
      <c r="BL518" s="561" t="str">
        <f t="shared" ref="BL518:BL602" ca="1" si="231">IF(BF518&lt;&gt;"",IF(MID(_xlfn.FORMULATEXT(BF518),SEARCH("[",_xlfn.FORMULATEXT(BF518))+1,SEARCH("]",_xlfn.FORMULATEXT(BF518))-(SEARCH("[",_xlfn.FORMULATEXT(BF518))+1))="-1","",1),"")</f>
        <v/>
      </c>
      <c r="CV518" s="1528" t="s">
        <v>2291</v>
      </c>
      <c r="CW518" s="1529"/>
      <c r="CX518" s="1560"/>
      <c r="CY518" s="1560"/>
      <c r="CZ518" s="1560"/>
      <c r="DA518" s="1560"/>
      <c r="DB518" s="1560"/>
      <c r="DC518" s="1560"/>
      <c r="DD518" s="2054">
        <v>44649</v>
      </c>
      <c r="DE518" s="2055"/>
      <c r="DF518" s="2055"/>
      <c r="DG518" s="2056"/>
      <c r="DH518" s="1564"/>
      <c r="DI518" s="1564"/>
      <c r="DJ518" s="1564"/>
      <c r="DK518" s="1564"/>
      <c r="DL518" s="1564"/>
      <c r="DM518" s="1564"/>
      <c r="DN518" s="1564"/>
      <c r="DO518" s="1564"/>
      <c r="DP518" s="1564"/>
      <c r="DQ518" s="1564"/>
      <c r="DR518" s="1584"/>
    </row>
    <row r="519" spans="1:122" ht="15" customHeight="1">
      <c r="A519" s="1297"/>
      <c r="B519" s="225"/>
      <c r="C519" s="225"/>
      <c r="D519" s="225"/>
      <c r="E519" s="225" t="s">
        <v>1918</v>
      </c>
      <c r="F519" s="225"/>
      <c r="G519" s="225"/>
      <c r="H519" s="225"/>
      <c r="I519" s="225"/>
      <c r="J519" s="225"/>
      <c r="K519" s="225"/>
      <c r="L519" s="225"/>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3"/>
      <c r="BA519" s="192">
        <f t="shared" ref="BA519:BC521" si="232">BA518</f>
        <v>8</v>
      </c>
      <c r="BB519" s="192">
        <f t="shared" si="232"/>
        <v>3</v>
      </c>
      <c r="BC519" s="192">
        <f t="shared" si="232"/>
        <v>2</v>
      </c>
      <c r="BD519" s="192"/>
      <c r="BE519" s="192"/>
      <c r="BF519" s="192"/>
      <c r="BG519" s="559" t="str">
        <f t="shared" ca="1" si="226"/>
        <v/>
      </c>
      <c r="BH519" s="560" t="str">
        <f t="shared" ca="1" si="227"/>
        <v/>
      </c>
      <c r="BI519" s="560" t="str">
        <f t="shared" ca="1" si="228"/>
        <v/>
      </c>
      <c r="BJ519" s="560" t="str">
        <f t="shared" ca="1" si="229"/>
        <v/>
      </c>
      <c r="BK519" s="560" t="str">
        <f t="shared" ca="1" si="230"/>
        <v/>
      </c>
      <c r="BL519" s="561" t="str">
        <f t="shared" ca="1" si="231"/>
        <v/>
      </c>
      <c r="BR519" s="94"/>
      <c r="BS519" s="94"/>
      <c r="BT519" s="94"/>
      <c r="BU519" s="94"/>
      <c r="BV519" s="94"/>
      <c r="BW519" s="94"/>
      <c r="BX519" s="94"/>
      <c r="BY519" s="94"/>
      <c r="BZ519" s="94"/>
      <c r="CA519" s="94"/>
      <c r="CB519" s="94"/>
      <c r="CC519" s="94"/>
      <c r="CD519" s="94"/>
      <c r="CE519" s="94"/>
      <c r="CF519" s="94"/>
      <c r="CG519" s="94"/>
      <c r="CH519" s="94"/>
      <c r="CV519" s="1528"/>
      <c r="CW519" s="1529"/>
      <c r="CX519" s="1560"/>
      <c r="CY519" s="1560"/>
      <c r="CZ519" s="1560"/>
      <c r="DA519" s="1560"/>
      <c r="DB519" s="1560"/>
      <c r="DC519" s="1560"/>
      <c r="DD519" s="1991"/>
      <c r="DE519" s="1992"/>
      <c r="DF519" s="1992"/>
      <c r="DG519" s="1993"/>
      <c r="DH519" s="1564"/>
      <c r="DI519" s="1564"/>
      <c r="DJ519" s="1564"/>
      <c r="DK519" s="1564"/>
      <c r="DL519" s="1564"/>
      <c r="DM519" s="1564"/>
      <c r="DN519" s="1564"/>
      <c r="DO519" s="1564"/>
      <c r="DP519" s="1564"/>
      <c r="DQ519" s="1564"/>
      <c r="DR519" s="1584"/>
    </row>
    <row r="520" spans="1:122" ht="15" customHeight="1">
      <c r="A520" s="320"/>
      <c r="B520" s="275"/>
      <c r="C520" s="275"/>
      <c r="D520" s="275"/>
      <c r="E520" s="845" t="s">
        <v>265</v>
      </c>
      <c r="F520" s="846"/>
      <c r="G520" s="846"/>
      <c r="H520" s="846"/>
      <c r="I520" s="846"/>
      <c r="J520" s="846"/>
      <c r="K520" s="846"/>
      <c r="L520" s="847"/>
      <c r="M520" s="1321" t="s">
        <v>964</v>
      </c>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c r="AJ520" s="266"/>
      <c r="AK520" s="266"/>
      <c r="AL520" s="266"/>
      <c r="AM520" s="266"/>
      <c r="AN520" s="266"/>
      <c r="AO520" s="266"/>
      <c r="AP520" s="266"/>
      <c r="AQ520" s="266"/>
      <c r="AR520" s="266"/>
      <c r="AS520" s="266"/>
      <c r="AT520" s="266"/>
      <c r="AU520" s="266"/>
      <c r="AV520" s="266"/>
      <c r="AW520" s="266"/>
      <c r="AX520" s="267"/>
      <c r="AY520" s="895"/>
      <c r="BA520" s="192">
        <f t="shared" si="232"/>
        <v>8</v>
      </c>
      <c r="BB520" s="192">
        <f t="shared" si="232"/>
        <v>3</v>
      </c>
      <c r="BC520" s="192">
        <f t="shared" si="232"/>
        <v>2</v>
      </c>
      <c r="BD520" s="192"/>
      <c r="BE520" s="192"/>
      <c r="BF520" s="192"/>
      <c r="BG520" s="559" t="str">
        <f t="shared" ca="1" si="226"/>
        <v/>
      </c>
      <c r="BH520" s="560" t="str">
        <f t="shared" ca="1" si="227"/>
        <v/>
      </c>
      <c r="BI520" s="560" t="str">
        <f t="shared" ca="1" si="228"/>
        <v/>
      </c>
      <c r="BJ520" s="560" t="str">
        <f t="shared" ca="1" si="229"/>
        <v/>
      </c>
      <c r="BK520" s="560" t="str">
        <f t="shared" ca="1" si="230"/>
        <v/>
      </c>
      <c r="BL520" s="561" t="str">
        <f t="shared" ca="1" si="231"/>
        <v/>
      </c>
      <c r="BR520" s="465"/>
      <c r="BS520" s="465"/>
      <c r="BT520" s="465"/>
      <c r="BU520" s="465"/>
      <c r="BV520" s="465"/>
      <c r="BW520" s="465"/>
      <c r="BX520" s="465"/>
      <c r="BY520" s="465"/>
      <c r="BZ520" s="465"/>
      <c r="CA520" s="465"/>
      <c r="CB520" s="465"/>
      <c r="CC520" s="465"/>
      <c r="CD520" s="465"/>
      <c r="CE520" s="465"/>
      <c r="CF520" s="465"/>
      <c r="CG520" s="465"/>
      <c r="CH520" s="465"/>
      <c r="CV520" s="1528"/>
      <c r="CW520" s="1529"/>
      <c r="CX520" s="1560"/>
      <c r="CY520" s="1560"/>
      <c r="CZ520" s="1560"/>
      <c r="DA520" s="1560"/>
      <c r="DB520" s="1560"/>
      <c r="DC520" s="1560"/>
      <c r="DD520" s="1991"/>
      <c r="DE520" s="1992"/>
      <c r="DF520" s="1992"/>
      <c r="DG520" s="1993"/>
      <c r="DH520" s="1564"/>
      <c r="DI520" s="1564"/>
      <c r="DJ520" s="1564"/>
      <c r="DK520" s="1564"/>
      <c r="DL520" s="1564"/>
      <c r="DM520" s="1564"/>
      <c r="DN520" s="1564"/>
      <c r="DO520" s="1564"/>
      <c r="DP520" s="1564"/>
      <c r="DQ520" s="1564"/>
      <c r="DR520" s="1584"/>
    </row>
    <row r="521" spans="1:122" ht="15" customHeight="1">
      <c r="A521" s="1317"/>
      <c r="B521" s="1318"/>
      <c r="C521" s="1318"/>
      <c r="D521" s="1318"/>
      <c r="E521" s="848" t="s">
        <v>84</v>
      </c>
      <c r="F521" s="849"/>
      <c r="G521" s="849"/>
      <c r="H521" s="849"/>
      <c r="I521" s="849"/>
      <c r="J521" s="849"/>
      <c r="K521" s="849"/>
      <c r="L521" s="849"/>
      <c r="M521" s="268" t="s">
        <v>1984</v>
      </c>
      <c r="N521" s="269"/>
      <c r="O521" s="269"/>
      <c r="P521" s="269"/>
      <c r="Q521" s="269"/>
      <c r="R521" s="269"/>
      <c r="S521" s="269"/>
      <c r="T521" s="269"/>
      <c r="U521" s="269"/>
      <c r="V521" s="269"/>
      <c r="W521" s="269"/>
      <c r="X521" s="269"/>
      <c r="Y521" s="269"/>
      <c r="Z521" s="269"/>
      <c r="AA521" s="269"/>
      <c r="AB521" s="269"/>
      <c r="AC521" s="269"/>
      <c r="AD521" s="269"/>
      <c r="AE521" s="269"/>
      <c r="AF521" s="269"/>
      <c r="AG521" s="269"/>
      <c r="AH521" s="269"/>
      <c r="AI521" s="269"/>
      <c r="AJ521" s="269"/>
      <c r="AK521" s="269"/>
      <c r="AL521" s="269"/>
      <c r="AM521" s="269"/>
      <c r="AN521" s="269"/>
      <c r="AO521" s="269"/>
      <c r="AP521" s="269"/>
      <c r="AQ521" s="269"/>
      <c r="AR521" s="269"/>
      <c r="AS521" s="269"/>
      <c r="AT521" s="269"/>
      <c r="AU521" s="269"/>
      <c r="AV521" s="269"/>
      <c r="AW521" s="269"/>
      <c r="AX521" s="270"/>
      <c r="AY521" s="223"/>
      <c r="BA521" s="192">
        <f t="shared" si="232"/>
        <v>8</v>
      </c>
      <c r="BB521" s="192">
        <f t="shared" si="232"/>
        <v>3</v>
      </c>
      <c r="BC521" s="192">
        <f t="shared" si="232"/>
        <v>2</v>
      </c>
      <c r="BD521" s="192"/>
      <c r="BE521" s="192"/>
      <c r="BF521" s="192"/>
      <c r="BG521" s="559" t="str">
        <f t="shared" ca="1" si="226"/>
        <v/>
      </c>
      <c r="BH521" s="560" t="str">
        <f t="shared" ca="1" si="227"/>
        <v/>
      </c>
      <c r="BI521" s="560" t="str">
        <f t="shared" ca="1" si="228"/>
        <v/>
      </c>
      <c r="BJ521" s="560" t="str">
        <f t="shared" ca="1" si="229"/>
        <v/>
      </c>
      <c r="BK521" s="560" t="str">
        <f t="shared" ca="1" si="230"/>
        <v/>
      </c>
      <c r="BL521" s="561" t="str">
        <f t="shared" ca="1" si="231"/>
        <v/>
      </c>
      <c r="CV521" s="1528"/>
      <c r="CW521" s="1529"/>
      <c r="CX521" s="1560"/>
      <c r="CY521" s="1560"/>
      <c r="CZ521" s="1560"/>
      <c r="DA521" s="1560"/>
      <c r="DB521" s="1560"/>
      <c r="DC521" s="1560"/>
      <c r="DD521" s="1991"/>
      <c r="DE521" s="1992"/>
      <c r="DF521" s="1992"/>
      <c r="DG521" s="1993"/>
      <c r="DH521" s="1564"/>
      <c r="DI521" s="1564"/>
      <c r="DJ521" s="1564"/>
      <c r="DK521" s="1564"/>
      <c r="DL521" s="1564"/>
      <c r="DM521" s="1564"/>
      <c r="DN521" s="1564"/>
      <c r="DO521" s="1564"/>
      <c r="DP521" s="1564"/>
      <c r="DQ521" s="1564"/>
      <c r="DR521" s="1584"/>
    </row>
    <row r="522" spans="1:122" ht="15" customHeight="1">
      <c r="A522" s="1317"/>
      <c r="B522" s="1318"/>
      <c r="C522" s="1318"/>
      <c r="D522" s="1318"/>
      <c r="E522" s="848" t="s">
        <v>233</v>
      </c>
      <c r="F522" s="849"/>
      <c r="G522" s="849"/>
      <c r="H522" s="849"/>
      <c r="I522" s="849"/>
      <c r="J522" s="849"/>
      <c r="K522" s="849"/>
      <c r="L522" s="850"/>
      <c r="M522" s="268"/>
      <c r="N522" s="257"/>
      <c r="O522" s="269"/>
      <c r="P522" s="269" t="s">
        <v>2312</v>
      </c>
      <c r="Q522" s="269"/>
      <c r="R522" s="269"/>
      <c r="S522" s="269"/>
      <c r="T522" s="269"/>
      <c r="U522" s="269"/>
      <c r="V522" s="269"/>
      <c r="W522" s="269"/>
      <c r="X522" s="269"/>
      <c r="Y522" s="269"/>
      <c r="Z522" s="269"/>
      <c r="AA522" s="269"/>
      <c r="AB522" s="269"/>
      <c r="AC522" s="269"/>
      <c r="AD522" s="269"/>
      <c r="AE522" s="269"/>
      <c r="AF522" s="269"/>
      <c r="AG522" s="269"/>
      <c r="AH522" s="269"/>
      <c r="AI522" s="269"/>
      <c r="AJ522" s="269"/>
      <c r="AK522" s="269"/>
      <c r="AL522" s="269"/>
      <c r="AM522" s="269"/>
      <c r="AN522" s="269"/>
      <c r="AO522" s="269"/>
      <c r="AP522" s="269"/>
      <c r="AQ522" s="269"/>
      <c r="AR522" s="269"/>
      <c r="AS522" s="269"/>
      <c r="AT522" s="269"/>
      <c r="AU522" s="269"/>
      <c r="AV522" s="269"/>
      <c r="AW522" s="269"/>
      <c r="AX522" s="270"/>
      <c r="AY522" s="895"/>
      <c r="BA522" s="192">
        <f t="shared" ref="BA522:BC523" si="233">BA521</f>
        <v>8</v>
      </c>
      <c r="BB522" s="192">
        <f t="shared" si="233"/>
        <v>3</v>
      </c>
      <c r="BC522" s="192">
        <f t="shared" si="233"/>
        <v>2</v>
      </c>
      <c r="BD522" s="192"/>
      <c r="BE522" s="192"/>
      <c r="BF522" s="192"/>
      <c r="BG522" s="559" t="str">
        <f t="shared" ca="1" si="226"/>
        <v/>
      </c>
      <c r="BH522" s="560" t="str">
        <f t="shared" ca="1" si="227"/>
        <v/>
      </c>
      <c r="BI522" s="560" t="str">
        <f t="shared" ca="1" si="228"/>
        <v/>
      </c>
      <c r="BJ522" s="560" t="str">
        <f t="shared" ca="1" si="229"/>
        <v/>
      </c>
      <c r="BK522" s="560" t="str">
        <f t="shared" ca="1" si="230"/>
        <v/>
      </c>
      <c r="BL522" s="561" t="str">
        <f t="shared" ca="1" si="231"/>
        <v/>
      </c>
      <c r="CI522" s="94"/>
      <c r="CJ522" s="94"/>
      <c r="CK522" s="94"/>
      <c r="CV522" s="1528"/>
      <c r="CW522" s="1529"/>
      <c r="CX522" s="1560"/>
      <c r="CY522" s="1560"/>
      <c r="CZ522" s="1560"/>
      <c r="DA522" s="1560"/>
      <c r="DB522" s="1560"/>
      <c r="DC522" s="1560"/>
      <c r="DD522" s="1991"/>
      <c r="DE522" s="1992"/>
      <c r="DF522" s="1992"/>
      <c r="DG522" s="1993"/>
      <c r="DH522" s="1564"/>
      <c r="DI522" s="1564"/>
      <c r="DJ522" s="1564"/>
      <c r="DK522" s="1564"/>
      <c r="DL522" s="1564"/>
      <c r="DM522" s="1564"/>
      <c r="DN522" s="1564"/>
      <c r="DO522" s="1564"/>
      <c r="DP522" s="1564"/>
      <c r="DQ522" s="1564"/>
      <c r="DR522" s="1584"/>
    </row>
    <row r="523" spans="1:122" ht="15" customHeight="1">
      <c r="A523" s="1317"/>
      <c r="B523" s="1318"/>
      <c r="C523" s="1318"/>
      <c r="D523" s="1318"/>
      <c r="E523" s="888"/>
      <c r="F523" s="274"/>
      <c r="G523" s="274"/>
      <c r="H523" s="274"/>
      <c r="I523" s="274"/>
      <c r="J523" s="274"/>
      <c r="K523" s="274"/>
      <c r="L523" s="889"/>
      <c r="M523" s="587"/>
      <c r="N523" s="257" t="s">
        <v>473</v>
      </c>
      <c r="O523" s="257"/>
      <c r="P523" s="257" t="s">
        <v>2313</v>
      </c>
      <c r="Q523" s="257"/>
      <c r="R523" s="257"/>
      <c r="S523" s="257"/>
      <c r="T523" s="257"/>
      <c r="U523" s="257"/>
      <c r="V523" s="257"/>
      <c r="W523" s="257"/>
      <c r="X523" s="257"/>
      <c r="Y523" s="257"/>
      <c r="Z523" s="257"/>
      <c r="AA523" s="257"/>
      <c r="AB523" s="257"/>
      <c r="AC523" s="257"/>
      <c r="AD523" s="257"/>
      <c r="AE523" s="257"/>
      <c r="AF523" s="257"/>
      <c r="AG523" s="257"/>
      <c r="AH523" s="257"/>
      <c r="AI523" s="257"/>
      <c r="AJ523" s="257"/>
      <c r="AK523" s="257"/>
      <c r="AL523" s="257"/>
      <c r="AM523" s="257"/>
      <c r="AN523" s="257"/>
      <c r="AO523" s="257"/>
      <c r="AP523" s="257"/>
      <c r="AQ523" s="257"/>
      <c r="AR523" s="257"/>
      <c r="AS523" s="257"/>
      <c r="AT523" s="257"/>
      <c r="AU523" s="257"/>
      <c r="AV523" s="257"/>
      <c r="AW523" s="257"/>
      <c r="AX523" s="258"/>
      <c r="AY523" s="895"/>
      <c r="BA523" s="192">
        <f t="shared" si="233"/>
        <v>8</v>
      </c>
      <c r="BB523" s="192">
        <f t="shared" si="233"/>
        <v>3</v>
      </c>
      <c r="BC523" s="192">
        <f t="shared" si="233"/>
        <v>2</v>
      </c>
      <c r="BD523" s="192"/>
      <c r="BE523" s="192"/>
      <c r="BF523" s="192"/>
      <c r="BG523" s="559" t="str">
        <f t="shared" ref="BG523:BL523" ca="1" si="234">IF(BA523&lt;&gt;"",IF(MID(_xlfn.FORMULATEXT(BA523),SEARCH("[",_xlfn.FORMULATEXT(BA523))+1,SEARCH("]",_xlfn.FORMULATEXT(BA523))-(SEARCH("[",_xlfn.FORMULATEXT(BA523))+1))="-1","",1),"")</f>
        <v/>
      </c>
      <c r="BH523" s="560" t="str">
        <f t="shared" ca="1" si="234"/>
        <v/>
      </c>
      <c r="BI523" s="560" t="str">
        <f t="shared" ca="1" si="234"/>
        <v/>
      </c>
      <c r="BJ523" s="560" t="str">
        <f t="shared" ca="1" si="234"/>
        <v/>
      </c>
      <c r="BK523" s="560" t="str">
        <f t="shared" ca="1" si="234"/>
        <v/>
      </c>
      <c r="BL523" s="561" t="str">
        <f t="shared" ca="1" si="234"/>
        <v/>
      </c>
      <c r="CI523" s="465"/>
      <c r="CJ523" s="465"/>
      <c r="CK523" s="465"/>
      <c r="CV523" s="1528"/>
      <c r="CW523" s="1529"/>
      <c r="CX523" s="1560"/>
      <c r="CY523" s="1560"/>
      <c r="CZ523" s="1560"/>
      <c r="DA523" s="1560"/>
      <c r="DB523" s="1560"/>
      <c r="DC523" s="1560"/>
      <c r="DD523" s="1991"/>
      <c r="DE523" s="1992"/>
      <c r="DF523" s="1992"/>
      <c r="DG523" s="1993"/>
      <c r="DH523" s="1564"/>
      <c r="DI523" s="1564"/>
      <c r="DJ523" s="1564"/>
      <c r="DK523" s="1564"/>
      <c r="DL523" s="1564"/>
      <c r="DM523" s="1564"/>
      <c r="DN523" s="1564"/>
      <c r="DO523" s="1564"/>
      <c r="DP523" s="1564"/>
      <c r="DQ523" s="1564"/>
      <c r="DR523" s="1584"/>
    </row>
    <row r="524" spans="1:122" ht="15" customHeight="1">
      <c r="A524" s="1317"/>
      <c r="B524" s="1318"/>
      <c r="C524" s="1318"/>
      <c r="D524" s="1318"/>
      <c r="E524" s="897"/>
      <c r="F524" s="898"/>
      <c r="G524" s="898"/>
      <c r="H524" s="898"/>
      <c r="I524" s="898"/>
      <c r="J524" s="898"/>
      <c r="K524" s="898"/>
      <c r="L524" s="899"/>
      <c r="M524" s="481"/>
      <c r="N524" s="271" t="s">
        <v>473</v>
      </c>
      <c r="O524" s="271"/>
      <c r="P524" s="271" t="s">
        <v>1923</v>
      </c>
      <c r="Q524" s="271"/>
      <c r="R524" s="271"/>
      <c r="S524" s="271"/>
      <c r="T524" s="271"/>
      <c r="U524" s="271"/>
      <c r="V524" s="271"/>
      <c r="W524" s="271"/>
      <c r="X524" s="271"/>
      <c r="Y524" s="271"/>
      <c r="Z524" s="271"/>
      <c r="AA524" s="271"/>
      <c r="AB524" s="271"/>
      <c r="AC524" s="271"/>
      <c r="AD524" s="271"/>
      <c r="AE524" s="271"/>
      <c r="AF524" s="271"/>
      <c r="AG524" s="271"/>
      <c r="AH524" s="271"/>
      <c r="AI524" s="271"/>
      <c r="AJ524" s="271"/>
      <c r="AK524" s="271"/>
      <c r="AL524" s="271"/>
      <c r="AM524" s="271"/>
      <c r="AN524" s="271"/>
      <c r="AO524" s="271"/>
      <c r="AP524" s="271"/>
      <c r="AQ524" s="271"/>
      <c r="AR524" s="271"/>
      <c r="AS524" s="271"/>
      <c r="AT524" s="271"/>
      <c r="AU524" s="271"/>
      <c r="AV524" s="271"/>
      <c r="AW524" s="271"/>
      <c r="AX524" s="272"/>
      <c r="AY524" s="895"/>
      <c r="BA524" s="192">
        <f>BA523</f>
        <v>8</v>
      </c>
      <c r="BB524" s="192">
        <f>BB523</f>
        <v>3</v>
      </c>
      <c r="BC524" s="192">
        <f>BC523</f>
        <v>2</v>
      </c>
      <c r="BD524" s="192"/>
      <c r="BE524" s="192"/>
      <c r="BF524" s="192"/>
      <c r="BG524" s="559" t="str">
        <f t="shared" ca="1" si="226"/>
        <v/>
      </c>
      <c r="BH524" s="560" t="str">
        <f t="shared" ca="1" si="227"/>
        <v/>
      </c>
      <c r="BI524" s="560" t="str">
        <f t="shared" ca="1" si="228"/>
        <v/>
      </c>
      <c r="BJ524" s="560" t="str">
        <f t="shared" ca="1" si="229"/>
        <v/>
      </c>
      <c r="BK524" s="560" t="str">
        <f t="shared" ca="1" si="230"/>
        <v/>
      </c>
      <c r="BL524" s="561" t="str">
        <f t="shared" ca="1" si="231"/>
        <v/>
      </c>
      <c r="CV524" s="1528"/>
      <c r="CW524" s="1529"/>
      <c r="CX524" s="1560"/>
      <c r="CY524" s="1560"/>
      <c r="CZ524" s="1560"/>
      <c r="DA524" s="1560"/>
      <c r="DB524" s="1560"/>
      <c r="DC524" s="1560"/>
      <c r="DD524" s="1991"/>
      <c r="DE524" s="1992"/>
      <c r="DF524" s="1992"/>
      <c r="DG524" s="1993"/>
      <c r="DH524" s="1564"/>
      <c r="DI524" s="1564"/>
      <c r="DJ524" s="1564"/>
      <c r="DK524" s="1564"/>
      <c r="DL524" s="1564"/>
      <c r="DM524" s="1564"/>
      <c r="DN524" s="1564"/>
      <c r="DO524" s="1564"/>
      <c r="DP524" s="1564"/>
      <c r="DQ524" s="1564"/>
      <c r="DR524" s="1584"/>
    </row>
    <row r="525" spans="1:122" ht="15" customHeight="1">
      <c r="A525" s="1760" t="str">
        <f>$BA525&amp;"."&amp;$BB525&amp;"."&amp;$BC525&amp;"."</f>
        <v>8.3.3.</v>
      </c>
      <c r="B525" s="1761"/>
      <c r="C525" s="1761"/>
      <c r="D525" s="1761"/>
      <c r="E525" s="685" t="s">
        <v>1345</v>
      </c>
      <c r="F525" s="685"/>
      <c r="G525" s="676"/>
      <c r="H525" s="676"/>
      <c r="I525" s="676"/>
      <c r="J525" s="676"/>
      <c r="K525" s="676"/>
      <c r="L525" s="676"/>
      <c r="M525" s="685"/>
      <c r="N525" s="685"/>
      <c r="O525" s="685"/>
      <c r="P525" s="685"/>
      <c r="Q525" s="685"/>
      <c r="R525" s="685"/>
      <c r="S525" s="685"/>
      <c r="T525" s="685"/>
      <c r="U525" s="685"/>
      <c r="V525" s="685"/>
      <c r="W525" s="685"/>
      <c r="X525" s="685"/>
      <c r="Y525" s="685"/>
      <c r="Z525" s="685"/>
      <c r="AA525" s="685"/>
      <c r="AB525" s="685"/>
      <c r="AC525" s="685"/>
      <c r="AD525" s="685"/>
      <c r="AE525" s="685"/>
      <c r="AF525" s="685"/>
      <c r="AG525" s="685"/>
      <c r="AH525" s="685"/>
      <c r="AI525" s="685"/>
      <c r="AJ525" s="685"/>
      <c r="AK525" s="685"/>
      <c r="AL525" s="685"/>
      <c r="AM525" s="685"/>
      <c r="AN525" s="685"/>
      <c r="AO525" s="685"/>
      <c r="AP525" s="685"/>
      <c r="AQ525" s="685"/>
      <c r="AR525" s="685"/>
      <c r="AS525" s="685"/>
      <c r="AT525" s="685"/>
      <c r="AU525" s="685"/>
      <c r="AV525" s="685"/>
      <c r="AW525" s="685"/>
      <c r="AX525" s="685"/>
      <c r="AY525" s="854"/>
      <c r="BA525" s="192">
        <f t="shared" ref="BA525:BB527" si="235">BA524</f>
        <v>8</v>
      </c>
      <c r="BB525" s="192">
        <f t="shared" si="235"/>
        <v>3</v>
      </c>
      <c r="BC525" s="193">
        <f>BC524+1</f>
        <v>3</v>
      </c>
      <c r="BD525" s="192"/>
      <c r="BE525" s="192"/>
      <c r="BF525" s="192"/>
      <c r="BG525" s="559" t="str">
        <f t="shared" ca="1" si="226"/>
        <v/>
      </c>
      <c r="BH525" s="560" t="str">
        <f t="shared" ca="1" si="227"/>
        <v/>
      </c>
      <c r="BI525" s="560" t="str">
        <f t="shared" ca="1" si="228"/>
        <v/>
      </c>
      <c r="BJ525" s="560" t="str">
        <f t="shared" ca="1" si="229"/>
        <v/>
      </c>
      <c r="BK525" s="560" t="str">
        <f t="shared" ca="1" si="230"/>
        <v/>
      </c>
      <c r="BL525" s="561" t="str">
        <f t="shared" ca="1" si="231"/>
        <v/>
      </c>
      <c r="CV525" s="1528" t="s">
        <v>2291</v>
      </c>
      <c r="CW525" s="1529"/>
      <c r="CX525" s="1560"/>
      <c r="CY525" s="1560"/>
      <c r="CZ525" s="1560"/>
      <c r="DA525" s="1560"/>
      <c r="DB525" s="1560"/>
      <c r="DC525" s="1560"/>
      <c r="DD525" s="2054">
        <v>44649</v>
      </c>
      <c r="DE525" s="2055"/>
      <c r="DF525" s="2055"/>
      <c r="DG525" s="2056"/>
      <c r="DH525" s="1564"/>
      <c r="DI525" s="1564"/>
      <c r="DJ525" s="1564"/>
      <c r="DK525" s="1564"/>
      <c r="DL525" s="1564"/>
      <c r="DM525" s="1564"/>
      <c r="DN525" s="1564"/>
      <c r="DO525" s="1564"/>
      <c r="DP525" s="1564"/>
      <c r="DQ525" s="1564"/>
      <c r="DR525" s="1584"/>
    </row>
    <row r="526" spans="1:122" ht="15" customHeight="1">
      <c r="A526" s="1297"/>
      <c r="B526" s="225"/>
      <c r="C526" s="225"/>
      <c r="D526" s="225"/>
      <c r="E526" s="225" t="s">
        <v>1925</v>
      </c>
      <c r="F526" s="225"/>
      <c r="G526" s="225"/>
      <c r="H526" s="225"/>
      <c r="I526" s="225"/>
      <c r="J526" s="225"/>
      <c r="K526" s="225"/>
      <c r="L526" s="225"/>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3"/>
      <c r="BA526" s="192">
        <f>BA525</f>
        <v>8</v>
      </c>
      <c r="BB526" s="192">
        <f>BB525</f>
        <v>3</v>
      </c>
      <c r="BC526" s="192">
        <f>BC525</f>
        <v>3</v>
      </c>
      <c r="BD526" s="192"/>
      <c r="BE526" s="192"/>
      <c r="BF526" s="192"/>
      <c r="BG526" s="559" t="str">
        <f t="shared" ca="1" si="226"/>
        <v/>
      </c>
      <c r="BH526" s="560" t="str">
        <f t="shared" ca="1" si="227"/>
        <v/>
      </c>
      <c r="BI526" s="560" t="str">
        <f t="shared" ca="1" si="228"/>
        <v/>
      </c>
      <c r="BJ526" s="560" t="str">
        <f t="shared" ca="1" si="229"/>
        <v/>
      </c>
      <c r="BK526" s="560" t="str">
        <f t="shared" ca="1" si="230"/>
        <v/>
      </c>
      <c r="BL526" s="561" t="str">
        <f t="shared" ca="1" si="231"/>
        <v/>
      </c>
      <c r="CV526" s="1528"/>
      <c r="CW526" s="1529"/>
      <c r="CX526" s="1560"/>
      <c r="CY526" s="1560"/>
      <c r="CZ526" s="1560"/>
      <c r="DA526" s="1560"/>
      <c r="DB526" s="1560"/>
      <c r="DC526" s="1560"/>
      <c r="DD526" s="1991"/>
      <c r="DE526" s="1992"/>
      <c r="DF526" s="1992"/>
      <c r="DG526" s="1993"/>
      <c r="DH526" s="1564"/>
      <c r="DI526" s="1564"/>
      <c r="DJ526" s="1564"/>
      <c r="DK526" s="1564"/>
      <c r="DL526" s="1564"/>
      <c r="DM526" s="1564"/>
      <c r="DN526" s="1564"/>
      <c r="DO526" s="1564"/>
      <c r="DP526" s="1564"/>
      <c r="DQ526" s="1564"/>
      <c r="DR526" s="1584"/>
    </row>
    <row r="527" spans="1:122" ht="15" customHeight="1">
      <c r="A527" s="1760" t="str">
        <f>$BA527&amp;"."&amp;$BB527&amp;"."&amp;$BC527&amp;"."</f>
        <v>8.3.4.</v>
      </c>
      <c r="B527" s="1761"/>
      <c r="C527" s="1761"/>
      <c r="D527" s="1761"/>
      <c r="E527" s="685" t="s">
        <v>1926</v>
      </c>
      <c r="F527" s="685"/>
      <c r="G527" s="676"/>
      <c r="H527" s="676"/>
      <c r="I527" s="676"/>
      <c r="J527" s="676"/>
      <c r="K527" s="676"/>
      <c r="L527" s="676"/>
      <c r="M527" s="685"/>
      <c r="N527" s="685"/>
      <c r="O527" s="685"/>
      <c r="P527" s="685"/>
      <c r="Q527" s="685"/>
      <c r="R527" s="685"/>
      <c r="S527" s="685"/>
      <c r="T527" s="685"/>
      <c r="U527" s="685"/>
      <c r="V527" s="685"/>
      <c r="W527" s="685"/>
      <c r="X527" s="685"/>
      <c r="Y527" s="685"/>
      <c r="Z527" s="685"/>
      <c r="AA527" s="685"/>
      <c r="AB527" s="685"/>
      <c r="AC527" s="685"/>
      <c r="AD527" s="685"/>
      <c r="AE527" s="685"/>
      <c r="AF527" s="685"/>
      <c r="AG527" s="685"/>
      <c r="AH527" s="685"/>
      <c r="AI527" s="685"/>
      <c r="AJ527" s="685"/>
      <c r="AK527" s="685"/>
      <c r="AL527" s="685"/>
      <c r="AM527" s="685"/>
      <c r="AN527" s="685"/>
      <c r="AO527" s="685"/>
      <c r="AP527" s="685"/>
      <c r="AQ527" s="685"/>
      <c r="AR527" s="685"/>
      <c r="AS527" s="685"/>
      <c r="AT527" s="685"/>
      <c r="AU527" s="685"/>
      <c r="AV527" s="685"/>
      <c r="AW527" s="685"/>
      <c r="AX527" s="685"/>
      <c r="AY527" s="854"/>
      <c r="BA527" s="192">
        <f t="shared" si="235"/>
        <v>8</v>
      </c>
      <c r="BB527" s="192">
        <f t="shared" si="235"/>
        <v>3</v>
      </c>
      <c r="BC527" s="193">
        <f>BC526+1</f>
        <v>4</v>
      </c>
      <c r="BD527" s="192"/>
      <c r="BE527" s="192"/>
      <c r="BF527" s="192"/>
      <c r="BG527" s="559" t="str">
        <f t="shared" ca="1" si="226"/>
        <v/>
      </c>
      <c r="BH527" s="560" t="str">
        <f t="shared" ca="1" si="227"/>
        <v/>
      </c>
      <c r="BI527" s="560" t="str">
        <f t="shared" ca="1" si="228"/>
        <v/>
      </c>
      <c r="BJ527" s="560" t="str">
        <f t="shared" ca="1" si="229"/>
        <v/>
      </c>
      <c r="BK527" s="560" t="str">
        <f t="shared" ca="1" si="230"/>
        <v/>
      </c>
      <c r="BL527" s="561" t="str">
        <f t="shared" ca="1" si="231"/>
        <v/>
      </c>
      <c r="CV527" s="1528"/>
      <c r="CW527" s="1529"/>
      <c r="CX527" s="1560"/>
      <c r="CY527" s="1560"/>
      <c r="CZ527" s="1560"/>
      <c r="DA527" s="1560"/>
      <c r="DB527" s="1560"/>
      <c r="DC527" s="1560"/>
      <c r="DD527" s="1991"/>
      <c r="DE527" s="1992"/>
      <c r="DF527" s="1992"/>
      <c r="DG527" s="1993"/>
      <c r="DH527" s="1564"/>
      <c r="DI527" s="1564"/>
      <c r="DJ527" s="1564"/>
      <c r="DK527" s="1564"/>
      <c r="DL527" s="1564"/>
      <c r="DM527" s="1564"/>
      <c r="DN527" s="1564"/>
      <c r="DO527" s="1564"/>
      <c r="DP527" s="1564"/>
      <c r="DQ527" s="1564"/>
      <c r="DR527" s="1584"/>
    </row>
    <row r="528" spans="1:122" ht="15" customHeight="1">
      <c r="A528" s="1297"/>
      <c r="B528" s="225"/>
      <c r="C528" s="225"/>
      <c r="D528" s="225"/>
      <c r="E528" s="225" t="s">
        <v>1927</v>
      </c>
      <c r="F528" s="225"/>
      <c r="G528" s="225"/>
      <c r="H528" s="225"/>
      <c r="I528" s="225"/>
      <c r="J528" s="225"/>
      <c r="K528" s="225"/>
      <c r="L528" s="225"/>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3"/>
      <c r="BA528" s="192">
        <f t="shared" ref="BA528:BC529" si="236">BA527</f>
        <v>8</v>
      </c>
      <c r="BB528" s="192">
        <f t="shared" si="236"/>
        <v>3</v>
      </c>
      <c r="BC528" s="192">
        <f t="shared" si="236"/>
        <v>4</v>
      </c>
      <c r="BD528" s="192"/>
      <c r="BE528" s="192"/>
      <c r="BF528" s="192"/>
      <c r="BG528" s="559" t="str">
        <f t="shared" ca="1" si="226"/>
        <v/>
      </c>
      <c r="BH528" s="560" t="str">
        <f t="shared" ca="1" si="227"/>
        <v/>
      </c>
      <c r="BI528" s="560" t="str">
        <f t="shared" ca="1" si="228"/>
        <v/>
      </c>
      <c r="BJ528" s="560" t="str">
        <f t="shared" ca="1" si="229"/>
        <v/>
      </c>
      <c r="BK528" s="560" t="str">
        <f t="shared" ca="1" si="230"/>
        <v/>
      </c>
      <c r="BL528" s="561" t="str">
        <f t="shared" ca="1" si="231"/>
        <v/>
      </c>
      <c r="CV528" s="1528"/>
      <c r="CW528" s="1529"/>
      <c r="CX528" s="1560"/>
      <c r="CY528" s="1560"/>
      <c r="CZ528" s="1560"/>
      <c r="DA528" s="1560"/>
      <c r="DB528" s="1560"/>
      <c r="DC528" s="1560"/>
      <c r="DD528" s="1991"/>
      <c r="DE528" s="1992"/>
      <c r="DF528" s="1992"/>
      <c r="DG528" s="1993"/>
      <c r="DH528" s="1564"/>
      <c r="DI528" s="1564"/>
      <c r="DJ528" s="1564"/>
      <c r="DK528" s="1564"/>
      <c r="DL528" s="1564"/>
      <c r="DM528" s="1564"/>
      <c r="DN528" s="1564"/>
      <c r="DO528" s="1564"/>
      <c r="DP528" s="1564"/>
      <c r="DQ528" s="1564"/>
      <c r="DR528" s="1584"/>
    </row>
    <row r="529" spans="1:122" ht="15" customHeight="1">
      <c r="A529" s="1758" t="str">
        <f>$BD529&amp;"."</f>
        <v>①.</v>
      </c>
      <c r="B529" s="1759"/>
      <c r="C529" s="1759"/>
      <c r="D529" s="1759"/>
      <c r="E529" s="1759"/>
      <c r="F529" s="685" t="s">
        <v>1947</v>
      </c>
      <c r="G529" s="676"/>
      <c r="H529" s="676"/>
      <c r="I529" s="676"/>
      <c r="J529" s="676"/>
      <c r="K529" s="676"/>
      <c r="L529" s="676"/>
      <c r="M529" s="685"/>
      <c r="N529" s="685"/>
      <c r="O529" s="685"/>
      <c r="P529" s="685"/>
      <c r="Q529" s="685"/>
      <c r="R529" s="685"/>
      <c r="S529" s="685"/>
      <c r="T529" s="685"/>
      <c r="U529" s="685"/>
      <c r="V529" s="685"/>
      <c r="W529" s="685"/>
      <c r="X529" s="685"/>
      <c r="Y529" s="685"/>
      <c r="Z529" s="685"/>
      <c r="AA529" s="685"/>
      <c r="AB529" s="685"/>
      <c r="AC529" s="685"/>
      <c r="AD529" s="685"/>
      <c r="AE529" s="685"/>
      <c r="AF529" s="685"/>
      <c r="AG529" s="685"/>
      <c r="AH529" s="685"/>
      <c r="AI529" s="685"/>
      <c r="AJ529" s="685"/>
      <c r="AK529" s="685"/>
      <c r="AL529" s="685"/>
      <c r="AM529" s="685"/>
      <c r="AN529" s="685"/>
      <c r="AO529" s="685"/>
      <c r="AP529" s="685"/>
      <c r="AQ529" s="685"/>
      <c r="AR529" s="685"/>
      <c r="AS529" s="685"/>
      <c r="AT529" s="685"/>
      <c r="AU529" s="685"/>
      <c r="AV529" s="685"/>
      <c r="AW529" s="685"/>
      <c r="AX529" s="685"/>
      <c r="AY529" s="854"/>
      <c r="BA529" s="192">
        <f t="shared" si="236"/>
        <v>8</v>
      </c>
      <c r="BB529" s="192">
        <f t="shared" si="236"/>
        <v>3</v>
      </c>
      <c r="BC529" s="192">
        <f t="shared" si="236"/>
        <v>4</v>
      </c>
      <c r="BD529" s="687" t="str">
        <f>IF(ISBLANK(BD528),"①",CHAR(CODE(BD528)+1))</f>
        <v>①</v>
      </c>
      <c r="BE529" s="192"/>
      <c r="BF529" s="192"/>
      <c r="BG529" s="559" t="str">
        <f t="shared" ca="1" si="226"/>
        <v/>
      </c>
      <c r="BH529" s="560" t="str">
        <f t="shared" ca="1" si="227"/>
        <v/>
      </c>
      <c r="BI529" s="560" t="str">
        <f t="shared" ca="1" si="228"/>
        <v/>
      </c>
      <c r="BJ529" s="560" t="str">
        <f t="shared" ca="1" si="229"/>
        <v/>
      </c>
      <c r="BK529" s="560" t="str">
        <f t="shared" ca="1" si="230"/>
        <v/>
      </c>
      <c r="BL529" s="561" t="str">
        <f t="shared" ca="1" si="231"/>
        <v/>
      </c>
      <c r="CV529" s="1528" t="s">
        <v>2291</v>
      </c>
      <c r="CW529" s="1529"/>
      <c r="CX529" s="1560"/>
      <c r="CY529" s="1560"/>
      <c r="CZ529" s="1560"/>
      <c r="DA529" s="1560"/>
      <c r="DB529" s="1560"/>
      <c r="DC529" s="1560"/>
      <c r="DD529" s="2054">
        <v>44649</v>
      </c>
      <c r="DE529" s="2055"/>
      <c r="DF529" s="2055"/>
      <c r="DG529" s="2056"/>
      <c r="DH529" s="1564"/>
      <c r="DI529" s="1564"/>
      <c r="DJ529" s="1564"/>
      <c r="DK529" s="1564"/>
      <c r="DL529" s="1564"/>
      <c r="DM529" s="1564"/>
      <c r="DN529" s="1564"/>
      <c r="DO529" s="1564"/>
      <c r="DP529" s="1564"/>
      <c r="DQ529" s="1564"/>
      <c r="DR529" s="1584"/>
    </row>
    <row r="530" spans="1:122" ht="15" customHeight="1">
      <c r="A530" s="1297"/>
      <c r="B530" s="225"/>
      <c r="C530" s="225"/>
      <c r="D530" s="225"/>
      <c r="E530" s="225"/>
      <c r="F530" s="225" t="s">
        <v>1928</v>
      </c>
      <c r="G530" s="225"/>
      <c r="H530" s="225"/>
      <c r="I530" s="225"/>
      <c r="J530" s="225"/>
      <c r="K530" s="225"/>
      <c r="L530" s="225"/>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3"/>
      <c r="BA530" s="192">
        <f t="shared" ref="BA530:BA549" si="237">BA529</f>
        <v>8</v>
      </c>
      <c r="BB530" s="192">
        <f t="shared" ref="BB530:BB549" si="238">BB529</f>
        <v>3</v>
      </c>
      <c r="BC530" s="192">
        <f t="shared" ref="BC530:BD543" si="239">BC529</f>
        <v>4</v>
      </c>
      <c r="BD530" s="192" t="str">
        <f t="shared" si="239"/>
        <v>①</v>
      </c>
      <c r="BE530" s="192"/>
      <c r="BF530" s="192"/>
      <c r="BG530" s="559" t="str">
        <f t="shared" ca="1" si="226"/>
        <v/>
      </c>
      <c r="BH530" s="560" t="str">
        <f t="shared" ca="1" si="227"/>
        <v/>
      </c>
      <c r="BI530" s="560" t="str">
        <f t="shared" ca="1" si="228"/>
        <v/>
      </c>
      <c r="BJ530" s="560" t="str">
        <f t="shared" ca="1" si="229"/>
        <v/>
      </c>
      <c r="BK530" s="560" t="str">
        <f t="shared" ca="1" si="230"/>
        <v/>
      </c>
      <c r="BL530" s="561" t="str">
        <f t="shared" ca="1" si="231"/>
        <v/>
      </c>
      <c r="CV530" s="1528"/>
      <c r="CW530" s="1529"/>
      <c r="CX530" s="1560"/>
      <c r="CY530" s="1560"/>
      <c r="CZ530" s="1560"/>
      <c r="DA530" s="1560"/>
      <c r="DB530" s="1560"/>
      <c r="DC530" s="1560"/>
      <c r="DD530" s="1991"/>
      <c r="DE530" s="1992"/>
      <c r="DF530" s="1992"/>
      <c r="DG530" s="1993"/>
      <c r="DH530" s="1564"/>
      <c r="DI530" s="1564"/>
      <c r="DJ530" s="1564"/>
      <c r="DK530" s="1564"/>
      <c r="DL530" s="1564"/>
      <c r="DM530" s="1564"/>
      <c r="DN530" s="1564"/>
      <c r="DO530" s="1564"/>
      <c r="DP530" s="1564"/>
      <c r="DQ530" s="1564"/>
      <c r="DR530" s="1584"/>
    </row>
    <row r="531" spans="1:122" ht="15" customHeight="1">
      <c r="A531" s="320"/>
      <c r="B531" s="275"/>
      <c r="C531" s="275"/>
      <c r="D531" s="275"/>
      <c r="E531" s="469"/>
      <c r="F531" s="845" t="s">
        <v>265</v>
      </c>
      <c r="G531" s="846"/>
      <c r="H531" s="846"/>
      <c r="I531" s="846"/>
      <c r="J531" s="846"/>
      <c r="K531" s="846"/>
      <c r="L531" s="846"/>
      <c r="M531" s="847"/>
      <c r="N531" s="1321" t="s">
        <v>964</v>
      </c>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c r="AJ531" s="266"/>
      <c r="AK531" s="266"/>
      <c r="AL531" s="266"/>
      <c r="AM531" s="266"/>
      <c r="AN531" s="266"/>
      <c r="AO531" s="266"/>
      <c r="AP531" s="266"/>
      <c r="AQ531" s="266"/>
      <c r="AR531" s="266"/>
      <c r="AS531" s="266"/>
      <c r="AT531" s="266"/>
      <c r="AU531" s="266"/>
      <c r="AV531" s="266"/>
      <c r="AW531" s="266"/>
      <c r="AX531" s="267"/>
      <c r="AY531" s="895"/>
      <c r="BA531" s="192">
        <f t="shared" si="237"/>
        <v>8</v>
      </c>
      <c r="BB531" s="192">
        <f t="shared" si="238"/>
        <v>3</v>
      </c>
      <c r="BC531" s="192">
        <f t="shared" ref="BC531:BC549" si="240">BC530</f>
        <v>4</v>
      </c>
      <c r="BD531" s="192" t="str">
        <f t="shared" si="239"/>
        <v>①</v>
      </c>
      <c r="BE531" s="192"/>
      <c r="BF531" s="192"/>
      <c r="BG531" s="559" t="str">
        <f t="shared" ca="1" si="226"/>
        <v/>
      </c>
      <c r="BH531" s="560" t="str">
        <f t="shared" ca="1" si="227"/>
        <v/>
      </c>
      <c r="BI531" s="560" t="str">
        <f t="shared" ca="1" si="228"/>
        <v/>
      </c>
      <c r="BJ531" s="560" t="str">
        <f t="shared" ca="1" si="229"/>
        <v/>
      </c>
      <c r="BK531" s="560" t="str">
        <f t="shared" ca="1" si="230"/>
        <v/>
      </c>
      <c r="BL531" s="561" t="str">
        <f t="shared" ca="1" si="231"/>
        <v/>
      </c>
      <c r="CV531" s="1528"/>
      <c r="CW531" s="1529"/>
      <c r="CX531" s="1560"/>
      <c r="CY531" s="1560"/>
      <c r="CZ531" s="1560"/>
      <c r="DA531" s="1560"/>
      <c r="DB531" s="1560"/>
      <c r="DC531" s="1560"/>
      <c r="DD531" s="1991"/>
      <c r="DE531" s="1992"/>
      <c r="DF531" s="1992"/>
      <c r="DG531" s="1993"/>
      <c r="DH531" s="1564"/>
      <c r="DI531" s="1564"/>
      <c r="DJ531" s="1564"/>
      <c r="DK531" s="1564"/>
      <c r="DL531" s="1564"/>
      <c r="DM531" s="1564"/>
      <c r="DN531" s="1564"/>
      <c r="DO531" s="1564"/>
      <c r="DP531" s="1564"/>
      <c r="DQ531" s="1564"/>
      <c r="DR531" s="1584"/>
    </row>
    <row r="532" spans="1:122" ht="15" customHeight="1">
      <c r="A532" s="1317"/>
      <c r="B532" s="1318"/>
      <c r="C532" s="1318"/>
      <c r="D532" s="1318"/>
      <c r="E532" s="469"/>
      <c r="F532" s="848" t="s">
        <v>329</v>
      </c>
      <c r="G532" s="849"/>
      <c r="H532" s="849"/>
      <c r="I532" s="849"/>
      <c r="J532" s="849"/>
      <c r="K532" s="849"/>
      <c r="L532" s="849"/>
      <c r="M532" s="849"/>
      <c r="N532" s="268" t="s">
        <v>1985</v>
      </c>
      <c r="O532" s="269"/>
      <c r="P532" s="269"/>
      <c r="Q532" s="269"/>
      <c r="R532" s="269"/>
      <c r="S532" s="269"/>
      <c r="T532" s="269"/>
      <c r="U532" s="269"/>
      <c r="V532" s="269"/>
      <c r="W532" s="269"/>
      <c r="X532" s="269"/>
      <c r="Y532" s="269"/>
      <c r="Z532" s="269"/>
      <c r="AA532" s="269"/>
      <c r="AB532" s="269"/>
      <c r="AC532" s="269"/>
      <c r="AD532" s="269"/>
      <c r="AE532" s="269"/>
      <c r="AF532" s="269"/>
      <c r="AG532" s="269"/>
      <c r="AH532" s="269"/>
      <c r="AI532" s="269"/>
      <c r="AJ532" s="269"/>
      <c r="AK532" s="269"/>
      <c r="AL532" s="269"/>
      <c r="AM532" s="269"/>
      <c r="AN532" s="269"/>
      <c r="AO532" s="269"/>
      <c r="AP532" s="269"/>
      <c r="AQ532" s="269"/>
      <c r="AR532" s="269"/>
      <c r="AS532" s="269"/>
      <c r="AT532" s="269"/>
      <c r="AU532" s="269"/>
      <c r="AV532" s="269"/>
      <c r="AW532" s="269"/>
      <c r="AX532" s="270"/>
      <c r="AY532" s="223"/>
      <c r="BA532" s="192">
        <f t="shared" si="237"/>
        <v>8</v>
      </c>
      <c r="BB532" s="192">
        <f t="shared" si="238"/>
        <v>3</v>
      </c>
      <c r="BC532" s="192">
        <f t="shared" si="240"/>
        <v>4</v>
      </c>
      <c r="BD532" s="192" t="str">
        <f t="shared" si="239"/>
        <v>①</v>
      </c>
      <c r="BE532" s="192"/>
      <c r="BF532" s="192"/>
      <c r="BG532" s="559" t="str">
        <f t="shared" ca="1" si="226"/>
        <v/>
      </c>
      <c r="BH532" s="560" t="str">
        <f t="shared" ca="1" si="227"/>
        <v/>
      </c>
      <c r="BI532" s="560" t="str">
        <f t="shared" ca="1" si="228"/>
        <v/>
      </c>
      <c r="BJ532" s="560" t="str">
        <f t="shared" ca="1" si="229"/>
        <v/>
      </c>
      <c r="BK532" s="560" t="str">
        <f t="shared" ca="1" si="230"/>
        <v/>
      </c>
      <c r="BL532" s="561" t="str">
        <f t="shared" ca="1" si="231"/>
        <v/>
      </c>
      <c r="CV532" s="1528"/>
      <c r="CW532" s="1529"/>
      <c r="CX532" s="1560"/>
      <c r="CY532" s="1560"/>
      <c r="CZ532" s="1560"/>
      <c r="DA532" s="1560"/>
      <c r="DB532" s="1560"/>
      <c r="DC532" s="1560"/>
      <c r="DD532" s="1991"/>
      <c r="DE532" s="1992"/>
      <c r="DF532" s="1992"/>
      <c r="DG532" s="1993"/>
      <c r="DH532" s="1564"/>
      <c r="DI532" s="1564"/>
      <c r="DJ532" s="1564"/>
      <c r="DK532" s="1564"/>
      <c r="DL532" s="1564"/>
      <c r="DM532" s="1564"/>
      <c r="DN532" s="1564"/>
      <c r="DO532" s="1564"/>
      <c r="DP532" s="1564"/>
      <c r="DQ532" s="1564"/>
      <c r="DR532" s="1584"/>
    </row>
    <row r="533" spans="1:122" ht="15" customHeight="1">
      <c r="A533" s="1317"/>
      <c r="B533" s="1318"/>
      <c r="C533" s="1318"/>
      <c r="D533" s="469"/>
      <c r="E533" s="469"/>
      <c r="F533" s="848" t="s">
        <v>330</v>
      </c>
      <c r="G533" s="849"/>
      <c r="H533" s="849"/>
      <c r="I533" s="849"/>
      <c r="J533" s="849"/>
      <c r="K533" s="849"/>
      <c r="L533" s="849"/>
      <c r="M533" s="850"/>
      <c r="N533" s="275"/>
      <c r="O533" s="275"/>
      <c r="P533" s="275"/>
      <c r="Q533" s="275"/>
      <c r="R533" s="275"/>
      <c r="S533" s="275"/>
      <c r="T533" s="275"/>
      <c r="U533" s="275"/>
      <c r="V533" s="275"/>
      <c r="W533" s="275"/>
      <c r="X533" s="275"/>
      <c r="Y533" s="275"/>
      <c r="Z533" s="275"/>
      <c r="AA533" s="275"/>
      <c r="AB533" s="275"/>
      <c r="AC533" s="275"/>
      <c r="AD533" s="275"/>
      <c r="AE533" s="275"/>
      <c r="AF533" s="275"/>
      <c r="AG533" s="275"/>
      <c r="AH533" s="275"/>
      <c r="AI533" s="275"/>
      <c r="AJ533" s="275"/>
      <c r="AK533" s="275"/>
      <c r="AL533" s="275"/>
      <c r="AM533" s="275"/>
      <c r="AN533" s="275"/>
      <c r="AO533" s="275"/>
      <c r="AP533" s="275"/>
      <c r="AQ533" s="275"/>
      <c r="AR533" s="275"/>
      <c r="AS533" s="275"/>
      <c r="AT533" s="275"/>
      <c r="AU533" s="275"/>
      <c r="AV533" s="275"/>
      <c r="AW533" s="275"/>
      <c r="AX533" s="584"/>
      <c r="AY533" s="471"/>
      <c r="BA533" s="192">
        <f t="shared" si="237"/>
        <v>8</v>
      </c>
      <c r="BB533" s="192">
        <f t="shared" si="238"/>
        <v>3</v>
      </c>
      <c r="BC533" s="192">
        <f t="shared" si="240"/>
        <v>4</v>
      </c>
      <c r="BD533" s="192" t="str">
        <f t="shared" si="239"/>
        <v>①</v>
      </c>
      <c r="BE533" s="192"/>
      <c r="BF533" s="192"/>
      <c r="BG533" s="559" t="str">
        <f t="shared" ca="1" si="226"/>
        <v/>
      </c>
      <c r="BH533" s="560" t="str">
        <f t="shared" ca="1" si="227"/>
        <v/>
      </c>
      <c r="BI533" s="560" t="str">
        <f t="shared" ca="1" si="228"/>
        <v/>
      </c>
      <c r="BJ533" s="560" t="str">
        <f t="shared" ca="1" si="229"/>
        <v/>
      </c>
      <c r="BK533" s="560" t="str">
        <f t="shared" ca="1" si="230"/>
        <v/>
      </c>
      <c r="BL533" s="561" t="str">
        <f t="shared" ca="1" si="231"/>
        <v/>
      </c>
      <c r="CV533" s="1528"/>
      <c r="CW533" s="1529"/>
      <c r="CX533" s="1560"/>
      <c r="CY533" s="1560"/>
      <c r="CZ533" s="1560"/>
      <c r="DA533" s="1560"/>
      <c r="DB533" s="1560"/>
      <c r="DC533" s="1560"/>
      <c r="DD533" s="1991"/>
      <c r="DE533" s="1992"/>
      <c r="DF533" s="1992"/>
      <c r="DG533" s="1993"/>
      <c r="DH533" s="1564"/>
      <c r="DI533" s="1564"/>
      <c r="DJ533" s="1564"/>
      <c r="DK533" s="1564"/>
      <c r="DL533" s="1564"/>
      <c r="DM533" s="1564"/>
      <c r="DN533" s="1564"/>
      <c r="DO533" s="1564"/>
      <c r="DP533" s="1564"/>
      <c r="DQ533" s="1564"/>
      <c r="DR533" s="1584"/>
    </row>
    <row r="534" spans="1:122" ht="15" customHeight="1">
      <c r="A534" s="1317"/>
      <c r="B534" s="1318"/>
      <c r="C534" s="1318"/>
      <c r="D534" s="469"/>
      <c r="E534" s="469"/>
      <c r="F534" s="888"/>
      <c r="G534" s="274"/>
      <c r="H534" s="274"/>
      <c r="I534" s="274"/>
      <c r="J534" s="274"/>
      <c r="K534" s="274"/>
      <c r="L534" s="274"/>
      <c r="M534" s="889"/>
      <c r="N534" s="275"/>
      <c r="O534" s="1327" t="s">
        <v>1937</v>
      </c>
      <c r="P534" s="1328"/>
      <c r="Q534" s="1328"/>
      <c r="R534" s="1328"/>
      <c r="S534" s="1328"/>
      <c r="T534" s="1328"/>
      <c r="U534" s="1328"/>
      <c r="V534" s="1328"/>
      <c r="W534" s="1328"/>
      <c r="X534" s="1328"/>
      <c r="Y534" s="1328"/>
      <c r="Z534" s="1328"/>
      <c r="AA534" s="1329"/>
      <c r="AB534" s="1327" t="s">
        <v>520</v>
      </c>
      <c r="AC534" s="1328"/>
      <c r="AD534" s="1328"/>
      <c r="AE534" s="1328"/>
      <c r="AF534" s="1328"/>
      <c r="AG534" s="1328"/>
      <c r="AH534" s="1328"/>
      <c r="AI534" s="1328"/>
      <c r="AJ534" s="1328"/>
      <c r="AK534" s="1328"/>
      <c r="AL534" s="1328"/>
      <c r="AM534" s="1328"/>
      <c r="AN534" s="1328"/>
      <c r="AO534" s="1328"/>
      <c r="AP534" s="1328"/>
      <c r="AQ534" s="1328"/>
      <c r="AR534" s="1328"/>
      <c r="AS534" s="1328"/>
      <c r="AT534" s="1328"/>
      <c r="AU534" s="1328"/>
      <c r="AV534" s="1328"/>
      <c r="AW534" s="1330"/>
      <c r="AX534" s="584"/>
      <c r="AY534" s="471"/>
      <c r="BA534" s="192">
        <f t="shared" si="237"/>
        <v>8</v>
      </c>
      <c r="BB534" s="192">
        <f t="shared" si="238"/>
        <v>3</v>
      </c>
      <c r="BC534" s="192">
        <f t="shared" si="240"/>
        <v>4</v>
      </c>
      <c r="BD534" s="192" t="str">
        <f t="shared" si="239"/>
        <v>①</v>
      </c>
      <c r="BE534" s="192"/>
      <c r="BF534" s="192"/>
      <c r="BG534" s="559" t="str">
        <f t="shared" ca="1" si="226"/>
        <v/>
      </c>
      <c r="BH534" s="560" t="str">
        <f t="shared" ca="1" si="227"/>
        <v/>
      </c>
      <c r="BI534" s="560" t="str">
        <f t="shared" ca="1" si="228"/>
        <v/>
      </c>
      <c r="BJ534" s="560" t="str">
        <f t="shared" ca="1" si="229"/>
        <v/>
      </c>
      <c r="BK534" s="560" t="str">
        <f t="shared" ca="1" si="230"/>
        <v/>
      </c>
      <c r="BL534" s="561" t="str">
        <f t="shared" ca="1" si="231"/>
        <v/>
      </c>
      <c r="CL534" s="94"/>
      <c r="CV534" s="1528"/>
      <c r="CW534" s="1529"/>
      <c r="CX534" s="1560"/>
      <c r="CY534" s="1560"/>
      <c r="CZ534" s="1560"/>
      <c r="DA534" s="1560"/>
      <c r="DB534" s="1560"/>
      <c r="DC534" s="1560"/>
      <c r="DD534" s="1991"/>
      <c r="DE534" s="1992"/>
      <c r="DF534" s="1992"/>
      <c r="DG534" s="1993"/>
      <c r="DH534" s="1564"/>
      <c r="DI534" s="1564"/>
      <c r="DJ534" s="1564"/>
      <c r="DK534" s="1564"/>
      <c r="DL534" s="1564"/>
      <c r="DM534" s="1564"/>
      <c r="DN534" s="1564"/>
      <c r="DO534" s="1564"/>
      <c r="DP534" s="1564"/>
      <c r="DQ534" s="1564"/>
      <c r="DR534" s="1584"/>
    </row>
    <row r="535" spans="1:122" ht="15" customHeight="1">
      <c r="A535" s="1317"/>
      <c r="B535" s="1318"/>
      <c r="C535" s="1318"/>
      <c r="D535" s="469"/>
      <c r="E535" s="469"/>
      <c r="F535" s="888"/>
      <c r="G535" s="274"/>
      <c r="H535" s="274"/>
      <c r="I535" s="274"/>
      <c r="J535" s="274"/>
      <c r="K535" s="274"/>
      <c r="L535" s="274"/>
      <c r="M535" s="889"/>
      <c r="N535" s="275"/>
      <c r="O535" s="1321" t="s">
        <v>1648</v>
      </c>
      <c r="P535" s="266"/>
      <c r="Q535" s="266"/>
      <c r="R535" s="266"/>
      <c r="S535" s="266"/>
      <c r="T535" s="266"/>
      <c r="U535" s="266"/>
      <c r="V535" s="266"/>
      <c r="W535" s="266"/>
      <c r="X535" s="266"/>
      <c r="Y535" s="266"/>
      <c r="Z535" s="266"/>
      <c r="AA535" s="266"/>
      <c r="AB535" s="893" t="s">
        <v>1988</v>
      </c>
      <c r="AC535" s="266"/>
      <c r="AD535" s="266"/>
      <c r="AE535" s="266"/>
      <c r="AF535" s="266"/>
      <c r="AG535" s="266"/>
      <c r="AH535" s="266"/>
      <c r="AI535" s="266"/>
      <c r="AJ535" s="266"/>
      <c r="AK535" s="266"/>
      <c r="AL535" s="266"/>
      <c r="AM535" s="266"/>
      <c r="AN535" s="266"/>
      <c r="AO535" s="266"/>
      <c r="AP535" s="266"/>
      <c r="AQ535" s="266"/>
      <c r="AR535" s="266"/>
      <c r="AS535" s="266"/>
      <c r="AT535" s="266"/>
      <c r="AU535" s="266"/>
      <c r="AV535" s="266"/>
      <c r="AW535" s="267"/>
      <c r="AX535" s="584"/>
      <c r="AY535" s="471"/>
      <c r="BA535" s="192">
        <f t="shared" si="237"/>
        <v>8</v>
      </c>
      <c r="BB535" s="192">
        <f t="shared" si="238"/>
        <v>3</v>
      </c>
      <c r="BC535" s="192">
        <f t="shared" si="240"/>
        <v>4</v>
      </c>
      <c r="BD535" s="192" t="str">
        <f t="shared" si="239"/>
        <v>①</v>
      </c>
      <c r="BE535" s="192"/>
      <c r="BF535" s="192"/>
      <c r="BG535" s="559" t="str">
        <f t="shared" ca="1" si="226"/>
        <v/>
      </c>
      <c r="BH535" s="560" t="str">
        <f t="shared" ca="1" si="227"/>
        <v/>
      </c>
      <c r="BI535" s="560" t="str">
        <f t="shared" ca="1" si="228"/>
        <v/>
      </c>
      <c r="BJ535" s="560" t="str">
        <f t="shared" ca="1" si="229"/>
        <v/>
      </c>
      <c r="BK535" s="560" t="str">
        <f t="shared" ca="1" si="230"/>
        <v/>
      </c>
      <c r="BL535" s="561" t="str">
        <f t="shared" ca="1" si="231"/>
        <v/>
      </c>
      <c r="CL535" s="465"/>
      <c r="CV535" s="1528"/>
      <c r="CW535" s="1529"/>
      <c r="CX535" s="1560"/>
      <c r="CY535" s="1560"/>
      <c r="CZ535" s="1560"/>
      <c r="DA535" s="1560"/>
      <c r="DB535" s="1560"/>
      <c r="DC535" s="1560"/>
      <c r="DD535" s="1991"/>
      <c r="DE535" s="1992"/>
      <c r="DF535" s="1992"/>
      <c r="DG535" s="1993"/>
      <c r="DH535" s="1564"/>
      <c r="DI535" s="1564"/>
      <c r="DJ535" s="1564"/>
      <c r="DK535" s="1564"/>
      <c r="DL535" s="1564"/>
      <c r="DM535" s="1564"/>
      <c r="DN535" s="1564"/>
      <c r="DO535" s="1564"/>
      <c r="DP535" s="1564"/>
      <c r="DQ535" s="1564"/>
      <c r="DR535" s="1584"/>
    </row>
    <row r="536" spans="1:122" ht="15" customHeight="1">
      <c r="A536" s="1317"/>
      <c r="B536" s="1318"/>
      <c r="C536" s="1318"/>
      <c r="D536" s="469"/>
      <c r="E536" s="469"/>
      <c r="F536" s="888"/>
      <c r="G536" s="274"/>
      <c r="H536" s="274"/>
      <c r="I536" s="274"/>
      <c r="J536" s="274"/>
      <c r="K536" s="274"/>
      <c r="L536" s="274"/>
      <c r="M536" s="889"/>
      <c r="N536" s="275"/>
      <c r="O536" s="268" t="s">
        <v>1649</v>
      </c>
      <c r="P536" s="269"/>
      <c r="Q536" s="269"/>
      <c r="R536" s="269"/>
      <c r="S536" s="269"/>
      <c r="T536" s="269"/>
      <c r="U536" s="269"/>
      <c r="V536" s="269"/>
      <c r="W536" s="269"/>
      <c r="X536" s="269"/>
      <c r="Y536" s="269"/>
      <c r="Z536" s="269"/>
      <c r="AA536" s="270"/>
      <c r="AB536" s="586" t="s">
        <v>2016</v>
      </c>
      <c r="AC536" s="269"/>
      <c r="AD536" s="269"/>
      <c r="AE536" s="269"/>
      <c r="AF536" s="269"/>
      <c r="AG536" s="269"/>
      <c r="AH536" s="269"/>
      <c r="AI536" s="269"/>
      <c r="AJ536" s="269"/>
      <c r="AK536" s="269"/>
      <c r="AL536" s="269"/>
      <c r="AM536" s="269"/>
      <c r="AN536" s="269"/>
      <c r="AO536" s="269"/>
      <c r="AP536" s="269"/>
      <c r="AQ536" s="269"/>
      <c r="AR536" s="269"/>
      <c r="AS536" s="269"/>
      <c r="AT536" s="269"/>
      <c r="AU536" s="269"/>
      <c r="AV536" s="269"/>
      <c r="AW536" s="270"/>
      <c r="AX536" s="584"/>
      <c r="AY536" s="471"/>
      <c r="BA536" s="192">
        <f t="shared" si="237"/>
        <v>8</v>
      </c>
      <c r="BB536" s="192">
        <f t="shared" si="238"/>
        <v>3</v>
      </c>
      <c r="BC536" s="192">
        <f t="shared" si="240"/>
        <v>4</v>
      </c>
      <c r="BD536" s="192" t="str">
        <f t="shared" si="239"/>
        <v>①</v>
      </c>
      <c r="BE536" s="192"/>
      <c r="BF536" s="192"/>
      <c r="BG536" s="559" t="str">
        <f t="shared" ca="1" si="226"/>
        <v/>
      </c>
      <c r="BH536" s="560" t="str">
        <f t="shared" ca="1" si="227"/>
        <v/>
      </c>
      <c r="BI536" s="560" t="str">
        <f t="shared" ca="1" si="228"/>
        <v/>
      </c>
      <c r="BJ536" s="560" t="str">
        <f t="shared" ca="1" si="229"/>
        <v/>
      </c>
      <c r="BK536" s="560" t="str">
        <f t="shared" ca="1" si="230"/>
        <v/>
      </c>
      <c r="BL536" s="561" t="str">
        <f t="shared" ca="1" si="231"/>
        <v/>
      </c>
      <c r="CV536" s="1528"/>
      <c r="CW536" s="1529"/>
      <c r="CX536" s="1560"/>
      <c r="CY536" s="1560"/>
      <c r="CZ536" s="1560"/>
      <c r="DA536" s="1560"/>
      <c r="DB536" s="1560"/>
      <c r="DC536" s="1560"/>
      <c r="DD536" s="1991"/>
      <c r="DE536" s="1992"/>
      <c r="DF536" s="1992"/>
      <c r="DG536" s="1993"/>
      <c r="DH536" s="1564"/>
      <c r="DI536" s="1564"/>
      <c r="DJ536" s="1564"/>
      <c r="DK536" s="1564"/>
      <c r="DL536" s="1564"/>
      <c r="DM536" s="1564"/>
      <c r="DN536" s="1564"/>
      <c r="DO536" s="1564"/>
      <c r="DP536" s="1564"/>
      <c r="DQ536" s="1564"/>
      <c r="DR536" s="1584"/>
    </row>
    <row r="537" spans="1:122" ht="15" customHeight="1">
      <c r="A537" s="1317"/>
      <c r="B537" s="1318"/>
      <c r="C537" s="1318"/>
      <c r="D537" s="469"/>
      <c r="E537" s="469"/>
      <c r="F537" s="888"/>
      <c r="G537" s="274"/>
      <c r="H537" s="274"/>
      <c r="I537" s="274"/>
      <c r="J537" s="274"/>
      <c r="K537" s="274"/>
      <c r="L537" s="274"/>
      <c r="M537" s="889"/>
      <c r="N537" s="275"/>
      <c r="O537" s="268" t="s">
        <v>1986</v>
      </c>
      <c r="P537" s="269"/>
      <c r="Q537" s="269"/>
      <c r="R537" s="269"/>
      <c r="S537" s="269"/>
      <c r="T537" s="269"/>
      <c r="U537" s="269"/>
      <c r="V537" s="269"/>
      <c r="W537" s="269"/>
      <c r="X537" s="269"/>
      <c r="Y537" s="269"/>
      <c r="Z537" s="269"/>
      <c r="AA537" s="270"/>
      <c r="AB537" s="586" t="s">
        <v>1990</v>
      </c>
      <c r="AC537" s="269"/>
      <c r="AD537" s="269"/>
      <c r="AE537" s="269"/>
      <c r="AF537" s="269"/>
      <c r="AG537" s="269"/>
      <c r="AH537" s="269"/>
      <c r="AI537" s="269"/>
      <c r="AJ537" s="269"/>
      <c r="AK537" s="269"/>
      <c r="AL537" s="269"/>
      <c r="AM537" s="269"/>
      <c r="AN537" s="269"/>
      <c r="AO537" s="269"/>
      <c r="AP537" s="269"/>
      <c r="AQ537" s="269"/>
      <c r="AR537" s="269"/>
      <c r="AS537" s="269"/>
      <c r="AT537" s="269"/>
      <c r="AU537" s="269"/>
      <c r="AV537" s="269"/>
      <c r="AW537" s="270"/>
      <c r="AX537" s="584"/>
      <c r="AY537" s="471"/>
      <c r="BA537" s="192">
        <f t="shared" si="237"/>
        <v>8</v>
      </c>
      <c r="BB537" s="192">
        <f t="shared" si="238"/>
        <v>3</v>
      </c>
      <c r="BC537" s="192">
        <f t="shared" si="240"/>
        <v>4</v>
      </c>
      <c r="BD537" s="192" t="str">
        <f t="shared" si="239"/>
        <v>①</v>
      </c>
      <c r="BE537" s="192"/>
      <c r="BF537" s="192"/>
      <c r="BG537" s="559" t="str">
        <f t="shared" ca="1" si="226"/>
        <v/>
      </c>
      <c r="BH537" s="560" t="str">
        <f t="shared" ca="1" si="227"/>
        <v/>
      </c>
      <c r="BI537" s="560" t="str">
        <f t="shared" ca="1" si="228"/>
        <v/>
      </c>
      <c r="BJ537" s="560" t="str">
        <f t="shared" ca="1" si="229"/>
        <v/>
      </c>
      <c r="BK537" s="560" t="str">
        <f t="shared" ca="1" si="230"/>
        <v/>
      </c>
      <c r="BL537" s="561" t="str">
        <f t="shared" ca="1" si="231"/>
        <v/>
      </c>
      <c r="CV537" s="1528"/>
      <c r="CW537" s="1529"/>
      <c r="CX537" s="1560"/>
      <c r="CY537" s="1560"/>
      <c r="CZ537" s="1560"/>
      <c r="DA537" s="1560"/>
      <c r="DB537" s="1560"/>
      <c r="DC537" s="1560"/>
      <c r="DD537" s="1991"/>
      <c r="DE537" s="1992"/>
      <c r="DF537" s="1992"/>
      <c r="DG537" s="1993"/>
      <c r="DH537" s="1564"/>
      <c r="DI537" s="1564"/>
      <c r="DJ537" s="1564"/>
      <c r="DK537" s="1564"/>
      <c r="DL537" s="1564"/>
      <c r="DM537" s="1564"/>
      <c r="DN537" s="1564"/>
      <c r="DO537" s="1564"/>
      <c r="DP537" s="1564"/>
      <c r="DQ537" s="1564"/>
      <c r="DR537" s="1584"/>
    </row>
    <row r="538" spans="1:122" ht="15" customHeight="1">
      <c r="A538" s="1317"/>
      <c r="B538" s="1318"/>
      <c r="C538" s="1318"/>
      <c r="D538" s="469"/>
      <c r="E538" s="469"/>
      <c r="F538" s="888"/>
      <c r="G538" s="274"/>
      <c r="H538" s="274"/>
      <c r="I538" s="274"/>
      <c r="J538" s="274"/>
      <c r="K538" s="274"/>
      <c r="L538" s="274"/>
      <c r="M538" s="889"/>
      <c r="N538" s="275"/>
      <c r="O538" s="268" t="s">
        <v>1934</v>
      </c>
      <c r="P538" s="269"/>
      <c r="Q538" s="269"/>
      <c r="R538" s="269"/>
      <c r="S538" s="269"/>
      <c r="T538" s="269"/>
      <c r="U538" s="269"/>
      <c r="V538" s="269"/>
      <c r="W538" s="269"/>
      <c r="X538" s="269"/>
      <c r="Y538" s="269"/>
      <c r="Z538" s="269"/>
      <c r="AA538" s="270"/>
      <c r="AB538" s="586" t="s">
        <v>1991</v>
      </c>
      <c r="AC538" s="269"/>
      <c r="AD538" s="269"/>
      <c r="AE538" s="269"/>
      <c r="AF538" s="269"/>
      <c r="AG538" s="269"/>
      <c r="AH538" s="269"/>
      <c r="AI538" s="269"/>
      <c r="AJ538" s="269"/>
      <c r="AK538" s="269"/>
      <c r="AL538" s="269"/>
      <c r="AM538" s="269"/>
      <c r="AN538" s="269"/>
      <c r="AO538" s="269"/>
      <c r="AP538" s="269"/>
      <c r="AQ538" s="269"/>
      <c r="AR538" s="269"/>
      <c r="AS538" s="269"/>
      <c r="AT538" s="269"/>
      <c r="AU538" s="269"/>
      <c r="AV538" s="269"/>
      <c r="AW538" s="270"/>
      <c r="AX538" s="584"/>
      <c r="AY538" s="471"/>
      <c r="BA538" s="192">
        <f t="shared" si="237"/>
        <v>8</v>
      </c>
      <c r="BB538" s="192">
        <f t="shared" si="238"/>
        <v>3</v>
      </c>
      <c r="BC538" s="192">
        <f t="shared" si="240"/>
        <v>4</v>
      </c>
      <c r="BD538" s="192" t="str">
        <f t="shared" si="239"/>
        <v>①</v>
      </c>
      <c r="BE538" s="192"/>
      <c r="BF538" s="192"/>
      <c r="BG538" s="559" t="str">
        <f t="shared" ca="1" si="226"/>
        <v/>
      </c>
      <c r="BH538" s="560" t="str">
        <f t="shared" ca="1" si="227"/>
        <v/>
      </c>
      <c r="BI538" s="560" t="str">
        <f t="shared" ca="1" si="228"/>
        <v/>
      </c>
      <c r="BJ538" s="560" t="str">
        <f t="shared" ca="1" si="229"/>
        <v/>
      </c>
      <c r="BK538" s="560" t="str">
        <f t="shared" ca="1" si="230"/>
        <v/>
      </c>
      <c r="BL538" s="561" t="str">
        <f t="shared" ca="1" si="231"/>
        <v/>
      </c>
      <c r="CV538" s="1528"/>
      <c r="CW538" s="1529"/>
      <c r="CX538" s="1560"/>
      <c r="CY538" s="1560"/>
      <c r="CZ538" s="1560"/>
      <c r="DA538" s="1560"/>
      <c r="DB538" s="1560"/>
      <c r="DC538" s="1560"/>
      <c r="DD538" s="1991"/>
      <c r="DE538" s="1992"/>
      <c r="DF538" s="1992"/>
      <c r="DG538" s="1993"/>
      <c r="DH538" s="1564"/>
      <c r="DI538" s="1564"/>
      <c r="DJ538" s="1564"/>
      <c r="DK538" s="1564"/>
      <c r="DL538" s="1564"/>
      <c r="DM538" s="1564"/>
      <c r="DN538" s="1564"/>
      <c r="DO538" s="1564"/>
      <c r="DP538" s="1564"/>
      <c r="DQ538" s="1564"/>
      <c r="DR538" s="1584"/>
    </row>
    <row r="539" spans="1:122" ht="15" customHeight="1">
      <c r="A539" s="1317"/>
      <c r="B539" s="1318"/>
      <c r="C539" s="1318"/>
      <c r="D539" s="469"/>
      <c r="E539" s="469"/>
      <c r="F539" s="888"/>
      <c r="G539" s="274"/>
      <c r="H539" s="274"/>
      <c r="I539" s="274"/>
      <c r="J539" s="274"/>
      <c r="K539" s="274"/>
      <c r="L539" s="274"/>
      <c r="M539" s="889"/>
      <c r="N539" s="275"/>
      <c r="O539" s="268" t="s">
        <v>1987</v>
      </c>
      <c r="P539" s="269"/>
      <c r="Q539" s="269"/>
      <c r="R539" s="269"/>
      <c r="S539" s="269"/>
      <c r="T539" s="269"/>
      <c r="U539" s="269"/>
      <c r="V539" s="269"/>
      <c r="W539" s="269"/>
      <c r="X539" s="269"/>
      <c r="Y539" s="269"/>
      <c r="Z539" s="269"/>
      <c r="AA539" s="270"/>
      <c r="AB539" s="586" t="s">
        <v>1992</v>
      </c>
      <c r="AC539" s="269"/>
      <c r="AD539" s="269"/>
      <c r="AE539" s="269"/>
      <c r="AF539" s="269"/>
      <c r="AG539" s="269"/>
      <c r="AH539" s="269"/>
      <c r="AI539" s="269"/>
      <c r="AJ539" s="269"/>
      <c r="AK539" s="269"/>
      <c r="AL539" s="269"/>
      <c r="AM539" s="269"/>
      <c r="AN539" s="269"/>
      <c r="AO539" s="269"/>
      <c r="AP539" s="269"/>
      <c r="AQ539" s="269"/>
      <c r="AR539" s="269"/>
      <c r="AS539" s="269"/>
      <c r="AT539" s="269"/>
      <c r="AU539" s="269"/>
      <c r="AV539" s="269"/>
      <c r="AW539" s="270"/>
      <c r="AX539" s="584"/>
      <c r="AY539" s="471"/>
      <c r="BA539" s="192">
        <f t="shared" si="237"/>
        <v>8</v>
      </c>
      <c r="BB539" s="192">
        <f t="shared" si="238"/>
        <v>3</v>
      </c>
      <c r="BC539" s="192">
        <f t="shared" si="240"/>
        <v>4</v>
      </c>
      <c r="BD539" s="192" t="str">
        <f t="shared" si="239"/>
        <v>①</v>
      </c>
      <c r="BE539" s="192"/>
      <c r="BF539" s="192"/>
      <c r="BG539" s="559" t="str">
        <f t="shared" ca="1" si="226"/>
        <v/>
      </c>
      <c r="BH539" s="560" t="str">
        <f t="shared" ca="1" si="227"/>
        <v/>
      </c>
      <c r="BI539" s="560" t="str">
        <f t="shared" ca="1" si="228"/>
        <v/>
      </c>
      <c r="BJ539" s="560" t="str">
        <f t="shared" ca="1" si="229"/>
        <v/>
      </c>
      <c r="BK539" s="560" t="str">
        <f t="shared" ca="1" si="230"/>
        <v/>
      </c>
      <c r="BL539" s="561" t="str">
        <f t="shared" ca="1" si="231"/>
        <v/>
      </c>
      <c r="CV539" s="1528"/>
      <c r="CW539" s="1529"/>
      <c r="CX539" s="1560"/>
      <c r="CY539" s="1560"/>
      <c r="CZ539" s="1560"/>
      <c r="DA539" s="1560"/>
      <c r="DB539" s="1560"/>
      <c r="DC539" s="1560"/>
      <c r="DD539" s="1991"/>
      <c r="DE539" s="1992"/>
      <c r="DF539" s="1992"/>
      <c r="DG539" s="1993"/>
      <c r="DH539" s="1564"/>
      <c r="DI539" s="1564"/>
      <c r="DJ539" s="1564"/>
      <c r="DK539" s="1564"/>
      <c r="DL539" s="1564"/>
      <c r="DM539" s="1564"/>
      <c r="DN539" s="1564"/>
      <c r="DO539" s="1564"/>
      <c r="DP539" s="1564"/>
      <c r="DQ539" s="1564"/>
      <c r="DR539" s="1584"/>
    </row>
    <row r="540" spans="1:122" ht="15" customHeight="1">
      <c r="A540" s="1317"/>
      <c r="B540" s="1318"/>
      <c r="C540" s="1318"/>
      <c r="D540" s="469"/>
      <c r="E540" s="469"/>
      <c r="F540" s="888"/>
      <c r="G540" s="274"/>
      <c r="H540" s="274"/>
      <c r="I540" s="274"/>
      <c r="J540" s="274"/>
      <c r="K540" s="274"/>
      <c r="L540" s="274"/>
      <c r="M540" s="889"/>
      <c r="N540" s="275"/>
      <c r="O540" s="268" t="s">
        <v>1936</v>
      </c>
      <c r="P540" s="269"/>
      <c r="Q540" s="269"/>
      <c r="R540" s="269"/>
      <c r="S540" s="269"/>
      <c r="T540" s="269"/>
      <c r="U540" s="269"/>
      <c r="V540" s="269"/>
      <c r="W540" s="269"/>
      <c r="X540" s="269"/>
      <c r="Y540" s="269"/>
      <c r="Z540" s="269"/>
      <c r="AA540" s="270"/>
      <c r="AB540" s="586" t="s">
        <v>1994</v>
      </c>
      <c r="AC540" s="269"/>
      <c r="AD540" s="269"/>
      <c r="AE540" s="269"/>
      <c r="AF540" s="269"/>
      <c r="AG540" s="269"/>
      <c r="AH540" s="269"/>
      <c r="AI540" s="269"/>
      <c r="AJ540" s="269"/>
      <c r="AK540" s="269"/>
      <c r="AL540" s="269"/>
      <c r="AM540" s="269"/>
      <c r="AN540" s="269"/>
      <c r="AO540" s="269"/>
      <c r="AP540" s="269"/>
      <c r="AQ540" s="269"/>
      <c r="AR540" s="269"/>
      <c r="AS540" s="269"/>
      <c r="AT540" s="269"/>
      <c r="AU540" s="269"/>
      <c r="AV540" s="269"/>
      <c r="AW540" s="270"/>
      <c r="AX540" s="584"/>
      <c r="AY540" s="471"/>
      <c r="BA540" s="192">
        <f t="shared" si="237"/>
        <v>8</v>
      </c>
      <c r="BB540" s="192">
        <f t="shared" si="238"/>
        <v>3</v>
      </c>
      <c r="BC540" s="192">
        <f t="shared" si="240"/>
        <v>4</v>
      </c>
      <c r="BD540" s="192" t="str">
        <f t="shared" si="239"/>
        <v>①</v>
      </c>
      <c r="BE540" s="192"/>
      <c r="BF540" s="192"/>
      <c r="BG540" s="559" t="str">
        <f t="shared" ca="1" si="226"/>
        <v/>
      </c>
      <c r="BH540" s="560" t="str">
        <f t="shared" ca="1" si="227"/>
        <v/>
      </c>
      <c r="BI540" s="560" t="str">
        <f t="shared" ca="1" si="228"/>
        <v/>
      </c>
      <c r="BJ540" s="560" t="str">
        <f t="shared" ca="1" si="229"/>
        <v/>
      </c>
      <c r="BK540" s="560" t="str">
        <f t="shared" ca="1" si="230"/>
        <v/>
      </c>
      <c r="BL540" s="561" t="str">
        <f t="shared" ca="1" si="231"/>
        <v/>
      </c>
      <c r="CV540" s="1528"/>
      <c r="CW540" s="1529"/>
      <c r="CX540" s="1560"/>
      <c r="CY540" s="1560"/>
      <c r="CZ540" s="1560"/>
      <c r="DA540" s="1560"/>
      <c r="DB540" s="1560"/>
      <c r="DC540" s="1560"/>
      <c r="DD540" s="1991"/>
      <c r="DE540" s="1992"/>
      <c r="DF540" s="1992"/>
      <c r="DG540" s="1993"/>
      <c r="DH540" s="1564"/>
      <c r="DI540" s="1564"/>
      <c r="DJ540" s="1564"/>
      <c r="DK540" s="1564"/>
      <c r="DL540" s="1564"/>
      <c r="DM540" s="1564"/>
      <c r="DN540" s="1564"/>
      <c r="DO540" s="1564"/>
      <c r="DP540" s="1564"/>
      <c r="DQ540" s="1564"/>
      <c r="DR540" s="1584"/>
    </row>
    <row r="541" spans="1:122" ht="15" customHeight="1">
      <c r="A541" s="1317"/>
      <c r="B541" s="1318"/>
      <c r="C541" s="1318"/>
      <c r="D541" s="469"/>
      <c r="E541" s="469"/>
      <c r="F541" s="888"/>
      <c r="G541" s="274"/>
      <c r="H541" s="274"/>
      <c r="I541" s="274"/>
      <c r="J541" s="274"/>
      <c r="K541" s="274"/>
      <c r="L541" s="274"/>
      <c r="M541" s="889"/>
      <c r="N541" s="275"/>
      <c r="O541" s="268" t="s">
        <v>451</v>
      </c>
      <c r="P541" s="269"/>
      <c r="Q541" s="269"/>
      <c r="R541" s="269"/>
      <c r="S541" s="269"/>
      <c r="T541" s="269"/>
      <c r="U541" s="269"/>
      <c r="V541" s="269"/>
      <c r="W541" s="269"/>
      <c r="X541" s="269"/>
      <c r="Y541" s="269"/>
      <c r="Z541" s="269"/>
      <c r="AA541" s="270"/>
      <c r="AB541" s="581" t="s">
        <v>521</v>
      </c>
      <c r="AC541" s="269"/>
      <c r="AD541" s="269"/>
      <c r="AE541" s="269"/>
      <c r="AF541" s="269"/>
      <c r="AG541" s="269"/>
      <c r="AH541" s="269"/>
      <c r="AI541" s="269"/>
      <c r="AJ541" s="269"/>
      <c r="AK541" s="269"/>
      <c r="AL541" s="269"/>
      <c r="AM541" s="269"/>
      <c r="AN541" s="269"/>
      <c r="AO541" s="269"/>
      <c r="AP541" s="269"/>
      <c r="AQ541" s="269"/>
      <c r="AR541" s="269"/>
      <c r="AS541" s="269"/>
      <c r="AT541" s="269"/>
      <c r="AU541" s="269"/>
      <c r="AV541" s="269"/>
      <c r="AW541" s="270"/>
      <c r="AX541" s="584"/>
      <c r="AY541" s="471"/>
      <c r="BA541" s="192">
        <f t="shared" si="237"/>
        <v>8</v>
      </c>
      <c r="BB541" s="192">
        <f t="shared" si="238"/>
        <v>3</v>
      </c>
      <c r="BC541" s="192">
        <f t="shared" si="240"/>
        <v>4</v>
      </c>
      <c r="BD541" s="192" t="str">
        <f t="shared" si="239"/>
        <v>①</v>
      </c>
      <c r="BE541" s="192"/>
      <c r="BF541" s="192"/>
      <c r="BG541" s="559" t="str">
        <f t="shared" ca="1" si="226"/>
        <v/>
      </c>
      <c r="BH541" s="560" t="str">
        <f t="shared" ca="1" si="227"/>
        <v/>
      </c>
      <c r="BI541" s="560" t="str">
        <f t="shared" ca="1" si="228"/>
        <v/>
      </c>
      <c r="BJ541" s="560" t="str">
        <f t="shared" ca="1" si="229"/>
        <v/>
      </c>
      <c r="BK541" s="560" t="str">
        <f t="shared" ca="1" si="230"/>
        <v/>
      </c>
      <c r="BL541" s="561" t="str">
        <f t="shared" ca="1" si="231"/>
        <v/>
      </c>
      <c r="CV541" s="1528"/>
      <c r="CW541" s="1529"/>
      <c r="CX541" s="1560"/>
      <c r="CY541" s="1560"/>
      <c r="CZ541" s="1560"/>
      <c r="DA541" s="1560"/>
      <c r="DB541" s="1560"/>
      <c r="DC541" s="1560"/>
      <c r="DD541" s="1991"/>
      <c r="DE541" s="1992"/>
      <c r="DF541" s="1992"/>
      <c r="DG541" s="1993"/>
      <c r="DH541" s="1564"/>
      <c r="DI541" s="1564"/>
      <c r="DJ541" s="1564"/>
      <c r="DK541" s="1564"/>
      <c r="DL541" s="1564"/>
      <c r="DM541" s="1564"/>
      <c r="DN541" s="1564"/>
      <c r="DO541" s="1564"/>
      <c r="DP541" s="1564"/>
      <c r="DQ541" s="1564"/>
      <c r="DR541" s="1584"/>
    </row>
    <row r="542" spans="1:122" ht="15" customHeight="1">
      <c r="A542" s="1317"/>
      <c r="B542" s="1318"/>
      <c r="C542" s="1318"/>
      <c r="D542" s="469"/>
      <c r="E542" s="469"/>
      <c r="F542" s="888"/>
      <c r="G542" s="274"/>
      <c r="H542" s="274"/>
      <c r="I542" s="274"/>
      <c r="J542" s="274"/>
      <c r="K542" s="274"/>
      <c r="L542" s="274"/>
      <c r="M542" s="274"/>
      <c r="N542" s="589"/>
      <c r="O542" s="261" t="s">
        <v>452</v>
      </c>
      <c r="P542" s="271"/>
      <c r="Q542" s="271"/>
      <c r="R542" s="271"/>
      <c r="S542" s="271"/>
      <c r="T542" s="271"/>
      <c r="U542" s="271"/>
      <c r="V542" s="271"/>
      <c r="W542" s="271"/>
      <c r="X542" s="271"/>
      <c r="Y542" s="271"/>
      <c r="Z542" s="271"/>
      <c r="AA542" s="272"/>
      <c r="AB542" s="481" t="s">
        <v>1938</v>
      </c>
      <c r="AC542" s="271"/>
      <c r="AD542" s="271"/>
      <c r="AE542" s="271"/>
      <c r="AF542" s="271"/>
      <c r="AG542" s="271"/>
      <c r="AH542" s="271"/>
      <c r="AI542" s="271"/>
      <c r="AJ542" s="271"/>
      <c r="AK542" s="271"/>
      <c r="AL542" s="271"/>
      <c r="AM542" s="271"/>
      <c r="AN542" s="271"/>
      <c r="AO542" s="271"/>
      <c r="AP542" s="271"/>
      <c r="AQ542" s="271"/>
      <c r="AR542" s="271"/>
      <c r="AS542" s="271"/>
      <c r="AT542" s="271"/>
      <c r="AU542" s="271"/>
      <c r="AV542" s="271"/>
      <c r="AW542" s="272"/>
      <c r="AX542" s="584"/>
      <c r="AY542" s="471"/>
      <c r="BA542" s="192">
        <f t="shared" si="237"/>
        <v>8</v>
      </c>
      <c r="BB542" s="192">
        <f t="shared" si="238"/>
        <v>3</v>
      </c>
      <c r="BC542" s="192">
        <f t="shared" si="240"/>
        <v>4</v>
      </c>
      <c r="BD542" s="192" t="str">
        <f t="shared" si="239"/>
        <v>①</v>
      </c>
      <c r="BE542" s="192"/>
      <c r="BF542" s="192"/>
      <c r="BG542" s="559" t="str">
        <f t="shared" ca="1" si="226"/>
        <v/>
      </c>
      <c r="BH542" s="560" t="str">
        <f t="shared" ca="1" si="227"/>
        <v/>
      </c>
      <c r="BI542" s="560" t="str">
        <f t="shared" ca="1" si="228"/>
        <v/>
      </c>
      <c r="BJ542" s="560" t="str">
        <f t="shared" ca="1" si="229"/>
        <v/>
      </c>
      <c r="BK542" s="560" t="str">
        <f t="shared" ca="1" si="230"/>
        <v/>
      </c>
      <c r="BL542" s="561" t="str">
        <f t="shared" ca="1" si="231"/>
        <v/>
      </c>
      <c r="CV542" s="1528"/>
      <c r="CW542" s="1529"/>
      <c r="CX542" s="1560"/>
      <c r="CY542" s="1560"/>
      <c r="CZ542" s="1560"/>
      <c r="DA542" s="1560"/>
      <c r="DB542" s="1560"/>
      <c r="DC542" s="1560"/>
      <c r="DD542" s="1991"/>
      <c r="DE542" s="1992"/>
      <c r="DF542" s="1992"/>
      <c r="DG542" s="1993"/>
      <c r="DH542" s="1564"/>
      <c r="DI542" s="1564"/>
      <c r="DJ542" s="1564"/>
      <c r="DK542" s="1564"/>
      <c r="DL542" s="1564"/>
      <c r="DM542" s="1564"/>
      <c r="DN542" s="1564"/>
      <c r="DO542" s="1564"/>
      <c r="DP542" s="1564"/>
      <c r="DQ542" s="1564"/>
      <c r="DR542" s="1584"/>
    </row>
    <row r="543" spans="1:122" ht="15" customHeight="1">
      <c r="A543" s="1281"/>
      <c r="B543" s="1083"/>
      <c r="C543" s="1083"/>
      <c r="D543" s="469"/>
      <c r="E543" s="469"/>
      <c r="F543" s="1283"/>
      <c r="G543" s="1284"/>
      <c r="H543" s="1284"/>
      <c r="I543" s="1284"/>
      <c r="J543" s="1284"/>
      <c r="K543" s="1284"/>
      <c r="L543" s="1284"/>
      <c r="M543" s="1284"/>
      <c r="N543" s="1283"/>
      <c r="O543" s="1284"/>
      <c r="P543" s="1284"/>
      <c r="Q543" s="1284"/>
      <c r="R543" s="1284"/>
      <c r="S543" s="1284"/>
      <c r="T543" s="1284"/>
      <c r="U543" s="1284"/>
      <c r="V543" s="1284"/>
      <c r="W543" s="1284"/>
      <c r="X543" s="1284"/>
      <c r="Y543" s="1284"/>
      <c r="Z543" s="1284"/>
      <c r="AA543" s="1284"/>
      <c r="AB543" s="1284"/>
      <c r="AC543" s="1284"/>
      <c r="AD543" s="1284"/>
      <c r="AE543" s="1284"/>
      <c r="AF543" s="1284"/>
      <c r="AG543" s="1284"/>
      <c r="AH543" s="1284"/>
      <c r="AI543" s="1284"/>
      <c r="AJ543" s="1284"/>
      <c r="AK543" s="1284"/>
      <c r="AL543" s="1284"/>
      <c r="AM543" s="1284"/>
      <c r="AN543" s="1284"/>
      <c r="AO543" s="1284"/>
      <c r="AP543" s="1284"/>
      <c r="AQ543" s="1284"/>
      <c r="AR543" s="1284"/>
      <c r="AS543" s="1284"/>
      <c r="AT543" s="1284"/>
      <c r="AU543" s="1284"/>
      <c r="AV543" s="1284"/>
      <c r="AW543" s="1284"/>
      <c r="AX543" s="1285"/>
      <c r="AY543" s="1280"/>
      <c r="BA543" s="192">
        <f t="shared" si="237"/>
        <v>8</v>
      </c>
      <c r="BB543" s="192">
        <f t="shared" si="238"/>
        <v>3</v>
      </c>
      <c r="BC543" s="192">
        <f t="shared" si="240"/>
        <v>4</v>
      </c>
      <c r="BD543" s="192" t="str">
        <f t="shared" si="239"/>
        <v>①</v>
      </c>
      <c r="BE543" s="192"/>
      <c r="BF543" s="192"/>
      <c r="BG543" s="559" t="str">
        <f t="shared" ca="1" si="226"/>
        <v/>
      </c>
      <c r="BH543" s="560" t="str">
        <f t="shared" ca="1" si="227"/>
        <v/>
      </c>
      <c r="BI543" s="560" t="str">
        <f t="shared" ca="1" si="228"/>
        <v/>
      </c>
      <c r="BJ543" s="560" t="str">
        <f t="shared" ca="1" si="229"/>
        <v/>
      </c>
      <c r="BK543" s="560" t="str">
        <f t="shared" ca="1" si="230"/>
        <v/>
      </c>
      <c r="BL543" s="561" t="str">
        <f t="shared" ca="1" si="231"/>
        <v/>
      </c>
      <c r="CO543" s="94"/>
      <c r="CV543" s="1528"/>
      <c r="CW543" s="1529"/>
      <c r="CX543" s="1560"/>
      <c r="CY543" s="1560"/>
      <c r="CZ543" s="1560"/>
      <c r="DA543" s="1560"/>
      <c r="DB543" s="1560"/>
      <c r="DC543" s="1560"/>
      <c r="DD543" s="1991"/>
      <c r="DE543" s="1992"/>
      <c r="DF543" s="1992"/>
      <c r="DG543" s="1993"/>
      <c r="DH543" s="1564"/>
      <c r="DI543" s="1564"/>
      <c r="DJ543" s="1564"/>
      <c r="DK543" s="1564"/>
      <c r="DL543" s="1564"/>
      <c r="DM543" s="1564"/>
      <c r="DN543" s="1564"/>
      <c r="DO543" s="1564"/>
      <c r="DP543" s="1564"/>
      <c r="DQ543" s="1564"/>
      <c r="DR543" s="1584"/>
    </row>
    <row r="544" spans="1:122" ht="15" customHeight="1">
      <c r="A544" s="1758" t="str">
        <f>$BD544&amp;"."</f>
        <v>②.</v>
      </c>
      <c r="B544" s="1759"/>
      <c r="C544" s="1759"/>
      <c r="D544" s="1759"/>
      <c r="E544" s="1759"/>
      <c r="F544" s="685" t="s">
        <v>1948</v>
      </c>
      <c r="G544" s="676"/>
      <c r="H544" s="676"/>
      <c r="I544" s="676"/>
      <c r="J544" s="676"/>
      <c r="K544" s="676"/>
      <c r="L544" s="676"/>
      <c r="M544" s="685"/>
      <c r="N544" s="685"/>
      <c r="O544" s="685"/>
      <c r="P544" s="685"/>
      <c r="Q544" s="685"/>
      <c r="R544" s="685"/>
      <c r="S544" s="685"/>
      <c r="T544" s="685"/>
      <c r="U544" s="685"/>
      <c r="V544" s="685"/>
      <c r="W544" s="685"/>
      <c r="X544" s="685"/>
      <c r="Y544" s="685"/>
      <c r="Z544" s="685"/>
      <c r="AA544" s="685"/>
      <c r="AB544" s="685"/>
      <c r="AC544" s="685"/>
      <c r="AD544" s="685"/>
      <c r="AE544" s="685"/>
      <c r="AF544" s="685"/>
      <c r="AG544" s="685"/>
      <c r="AH544" s="685"/>
      <c r="AI544" s="685"/>
      <c r="AJ544" s="685"/>
      <c r="AK544" s="685"/>
      <c r="AL544" s="685"/>
      <c r="AM544" s="685"/>
      <c r="AN544" s="685"/>
      <c r="AO544" s="685"/>
      <c r="AP544" s="685"/>
      <c r="AQ544" s="685"/>
      <c r="AR544" s="685"/>
      <c r="AS544" s="685"/>
      <c r="AT544" s="685"/>
      <c r="AU544" s="685"/>
      <c r="AV544" s="685"/>
      <c r="AW544" s="685"/>
      <c r="AX544" s="685"/>
      <c r="AY544" s="854"/>
      <c r="BA544" s="192">
        <f t="shared" si="237"/>
        <v>8</v>
      </c>
      <c r="BB544" s="192">
        <f t="shared" si="238"/>
        <v>3</v>
      </c>
      <c r="BC544" s="192">
        <f t="shared" si="240"/>
        <v>4</v>
      </c>
      <c r="BD544" s="687" t="str">
        <f>IF(ISBLANK(BD543),"①",CHAR(CODE(BD543)+1))</f>
        <v>②</v>
      </c>
      <c r="BE544" s="192"/>
      <c r="BF544" s="192"/>
      <c r="BG544" s="559" t="str">
        <f t="shared" ca="1" si="226"/>
        <v/>
      </c>
      <c r="BH544" s="560" t="str">
        <f t="shared" ca="1" si="227"/>
        <v/>
      </c>
      <c r="BI544" s="560" t="str">
        <f t="shared" ca="1" si="228"/>
        <v/>
      </c>
      <c r="BJ544" s="560" t="str">
        <f t="shared" ca="1" si="229"/>
        <v/>
      </c>
      <c r="BK544" s="560" t="str">
        <f t="shared" ca="1" si="230"/>
        <v/>
      </c>
      <c r="BL544" s="561" t="str">
        <f t="shared" ca="1" si="231"/>
        <v/>
      </c>
      <c r="CM544" s="94"/>
      <c r="CN544" s="94"/>
      <c r="CO544" s="465"/>
      <c r="CV544" s="1528" t="s">
        <v>2291</v>
      </c>
      <c r="CW544" s="1529"/>
      <c r="CX544" s="1560"/>
      <c r="CY544" s="1560"/>
      <c r="CZ544" s="1560"/>
      <c r="DA544" s="1560"/>
      <c r="DB544" s="1560"/>
      <c r="DC544" s="1560"/>
      <c r="DD544" s="2054">
        <v>44649</v>
      </c>
      <c r="DE544" s="2055"/>
      <c r="DF544" s="2055"/>
      <c r="DG544" s="2056"/>
      <c r="DH544" s="1564"/>
      <c r="DI544" s="1564"/>
      <c r="DJ544" s="1564"/>
      <c r="DK544" s="1564"/>
      <c r="DL544" s="1564"/>
      <c r="DM544" s="1564"/>
      <c r="DN544" s="1564"/>
      <c r="DO544" s="1564"/>
      <c r="DP544" s="1564"/>
      <c r="DQ544" s="1564"/>
      <c r="DR544" s="1584"/>
    </row>
    <row r="545" spans="1:122" ht="15" customHeight="1">
      <c r="A545" s="1297"/>
      <c r="B545" s="225"/>
      <c r="C545" s="225"/>
      <c r="D545" s="225"/>
      <c r="E545" s="225"/>
      <c r="F545" s="225" t="s">
        <v>1949</v>
      </c>
      <c r="G545" s="225"/>
      <c r="H545" s="225"/>
      <c r="I545" s="225"/>
      <c r="J545" s="225"/>
      <c r="K545" s="225"/>
      <c r="L545" s="225"/>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3"/>
      <c r="BA545" s="192">
        <f t="shared" si="237"/>
        <v>8</v>
      </c>
      <c r="BB545" s="192">
        <f t="shared" si="238"/>
        <v>3</v>
      </c>
      <c r="BC545" s="192">
        <f t="shared" si="240"/>
        <v>4</v>
      </c>
      <c r="BD545" s="192" t="str">
        <f>BD544</f>
        <v>②</v>
      </c>
      <c r="BE545" s="192"/>
      <c r="BF545" s="192"/>
      <c r="BG545" s="559" t="str">
        <f t="shared" ca="1" si="226"/>
        <v/>
      </c>
      <c r="BH545" s="560" t="str">
        <f t="shared" ca="1" si="227"/>
        <v/>
      </c>
      <c r="BI545" s="560" t="str">
        <f t="shared" ca="1" si="228"/>
        <v/>
      </c>
      <c r="BJ545" s="560" t="str">
        <f t="shared" ca="1" si="229"/>
        <v/>
      </c>
      <c r="BK545" s="560" t="str">
        <f t="shared" ca="1" si="230"/>
        <v/>
      </c>
      <c r="BL545" s="561" t="str">
        <f t="shared" ca="1" si="231"/>
        <v/>
      </c>
      <c r="CM545" s="465"/>
      <c r="CN545" s="465"/>
      <c r="CV545" s="1528"/>
      <c r="CW545" s="1529"/>
      <c r="CX545" s="1560"/>
      <c r="CY545" s="1560"/>
      <c r="CZ545" s="1560"/>
      <c r="DA545" s="1560"/>
      <c r="DB545" s="1560"/>
      <c r="DC545" s="1560"/>
      <c r="DD545" s="1991"/>
      <c r="DE545" s="1992"/>
      <c r="DF545" s="1992"/>
      <c r="DG545" s="1993"/>
      <c r="DH545" s="1564"/>
      <c r="DI545" s="1564"/>
      <c r="DJ545" s="1564"/>
      <c r="DK545" s="1564"/>
      <c r="DL545" s="1564"/>
      <c r="DM545" s="1564"/>
      <c r="DN545" s="1564"/>
      <c r="DO545" s="1564"/>
      <c r="DP545" s="1564"/>
      <c r="DQ545" s="1564"/>
      <c r="DR545" s="1584"/>
    </row>
    <row r="546" spans="1:122" ht="15" customHeight="1">
      <c r="A546" s="1297"/>
      <c r="B546" s="225"/>
      <c r="C546" s="225"/>
      <c r="D546" s="225"/>
      <c r="E546" s="225"/>
      <c r="F546" s="845" t="s">
        <v>265</v>
      </c>
      <c r="G546" s="846"/>
      <c r="H546" s="846"/>
      <c r="I546" s="846"/>
      <c r="J546" s="846"/>
      <c r="K546" s="846"/>
      <c r="L546" s="846"/>
      <c r="M546" s="847"/>
      <c r="N546" s="1321" t="s">
        <v>964</v>
      </c>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c r="AJ546" s="266"/>
      <c r="AK546" s="266"/>
      <c r="AL546" s="266"/>
      <c r="AM546" s="266"/>
      <c r="AN546" s="266"/>
      <c r="AO546" s="266"/>
      <c r="AP546" s="266"/>
      <c r="AQ546" s="266"/>
      <c r="AR546" s="266"/>
      <c r="AS546" s="266"/>
      <c r="AT546" s="266"/>
      <c r="AU546" s="266"/>
      <c r="AV546" s="266"/>
      <c r="AW546" s="266"/>
      <c r="AX546" s="267"/>
      <c r="AY546" s="895"/>
      <c r="BA546" s="192">
        <f t="shared" si="237"/>
        <v>8</v>
      </c>
      <c r="BB546" s="192">
        <f t="shared" si="238"/>
        <v>3</v>
      </c>
      <c r="BC546" s="192">
        <f t="shared" si="240"/>
        <v>4</v>
      </c>
      <c r="BD546" s="192" t="str">
        <f>BD545</f>
        <v>②</v>
      </c>
      <c r="BE546" s="192"/>
      <c r="BF546" s="192"/>
      <c r="BG546" s="559" t="str">
        <f t="shared" ca="1" si="226"/>
        <v/>
      </c>
      <c r="BH546" s="560" t="str">
        <f t="shared" ca="1" si="227"/>
        <v/>
      </c>
      <c r="BI546" s="560" t="str">
        <f t="shared" ca="1" si="228"/>
        <v/>
      </c>
      <c r="BJ546" s="560" t="str">
        <f t="shared" ca="1" si="229"/>
        <v/>
      </c>
      <c r="BK546" s="560" t="str">
        <f t="shared" ca="1" si="230"/>
        <v/>
      </c>
      <c r="BL546" s="561" t="str">
        <f t="shared" ca="1" si="231"/>
        <v/>
      </c>
      <c r="CV546" s="1528"/>
      <c r="CW546" s="1529"/>
      <c r="CX546" s="1560"/>
      <c r="CY546" s="1560"/>
      <c r="CZ546" s="1560"/>
      <c r="DA546" s="1560"/>
      <c r="DB546" s="1560"/>
      <c r="DC546" s="1560"/>
      <c r="DD546" s="1991"/>
      <c r="DE546" s="1992"/>
      <c r="DF546" s="1992"/>
      <c r="DG546" s="1993"/>
      <c r="DH546" s="1564"/>
      <c r="DI546" s="1564"/>
      <c r="DJ546" s="1564"/>
      <c r="DK546" s="1564"/>
      <c r="DL546" s="1564"/>
      <c r="DM546" s="1564"/>
      <c r="DN546" s="1564"/>
      <c r="DO546" s="1564"/>
      <c r="DP546" s="1564"/>
      <c r="DQ546" s="1564"/>
      <c r="DR546" s="1584"/>
    </row>
    <row r="547" spans="1:122" ht="15" customHeight="1">
      <c r="A547" s="1297"/>
      <c r="B547" s="225"/>
      <c r="C547" s="225"/>
      <c r="D547" s="225"/>
      <c r="E547" s="225"/>
      <c r="F547" s="848" t="s">
        <v>553</v>
      </c>
      <c r="G547" s="849"/>
      <c r="H547" s="849"/>
      <c r="I547" s="849"/>
      <c r="J547" s="849"/>
      <c r="K547" s="849"/>
      <c r="L547" s="849"/>
      <c r="M547" s="849"/>
      <c r="N547" s="268" t="s">
        <v>1995</v>
      </c>
      <c r="O547" s="269"/>
      <c r="P547" s="269"/>
      <c r="Q547" s="269"/>
      <c r="R547" s="269"/>
      <c r="S547" s="269"/>
      <c r="T547" s="269"/>
      <c r="U547" s="269"/>
      <c r="V547" s="269"/>
      <c r="W547" s="269"/>
      <c r="X547" s="269"/>
      <c r="Y547" s="269"/>
      <c r="Z547" s="269"/>
      <c r="AA547" s="269"/>
      <c r="AB547" s="269"/>
      <c r="AC547" s="269"/>
      <c r="AD547" s="269"/>
      <c r="AE547" s="269"/>
      <c r="AF547" s="269"/>
      <c r="AG547" s="269"/>
      <c r="AH547" s="269"/>
      <c r="AI547" s="269"/>
      <c r="AJ547" s="269"/>
      <c r="AK547" s="269"/>
      <c r="AL547" s="269"/>
      <c r="AM547" s="269"/>
      <c r="AN547" s="269"/>
      <c r="AO547" s="269"/>
      <c r="AP547" s="269"/>
      <c r="AQ547" s="269"/>
      <c r="AR547" s="269"/>
      <c r="AS547" s="269"/>
      <c r="AT547" s="269"/>
      <c r="AU547" s="269"/>
      <c r="AV547" s="269"/>
      <c r="AW547" s="269"/>
      <c r="AX547" s="270"/>
      <c r="AY547" s="223"/>
      <c r="BA547" s="192">
        <f t="shared" si="237"/>
        <v>8</v>
      </c>
      <c r="BB547" s="192">
        <f t="shared" si="238"/>
        <v>3</v>
      </c>
      <c r="BC547" s="192">
        <f t="shared" si="240"/>
        <v>4</v>
      </c>
      <c r="BD547" s="192" t="str">
        <f>BD546</f>
        <v>②</v>
      </c>
      <c r="BE547" s="192"/>
      <c r="BF547" s="192"/>
      <c r="BG547" s="559" t="str">
        <f t="shared" ca="1" si="226"/>
        <v/>
      </c>
      <c r="BH547" s="560" t="str">
        <f t="shared" ca="1" si="227"/>
        <v/>
      </c>
      <c r="BI547" s="560" t="str">
        <f t="shared" ca="1" si="228"/>
        <v/>
      </c>
      <c r="BJ547" s="560" t="str">
        <f t="shared" ca="1" si="229"/>
        <v/>
      </c>
      <c r="BK547" s="560" t="str">
        <f t="shared" ca="1" si="230"/>
        <v/>
      </c>
      <c r="BL547" s="561" t="str">
        <f t="shared" ca="1" si="231"/>
        <v/>
      </c>
      <c r="CV547" s="1528"/>
      <c r="CW547" s="1529"/>
      <c r="CX547" s="1560"/>
      <c r="CY547" s="1560"/>
      <c r="CZ547" s="1560"/>
      <c r="DA547" s="1560"/>
      <c r="DB547" s="1560"/>
      <c r="DC547" s="1560"/>
      <c r="DD547" s="1991"/>
      <c r="DE547" s="1992"/>
      <c r="DF547" s="1992"/>
      <c r="DG547" s="1993"/>
      <c r="DH547" s="1564"/>
      <c r="DI547" s="1564"/>
      <c r="DJ547" s="1564"/>
      <c r="DK547" s="1564"/>
      <c r="DL547" s="1564"/>
      <c r="DM547" s="1564"/>
      <c r="DN547" s="1564"/>
      <c r="DO547" s="1564"/>
      <c r="DP547" s="1564"/>
      <c r="DQ547" s="1564"/>
      <c r="DR547" s="1584"/>
    </row>
    <row r="548" spans="1:122" ht="15" customHeight="1">
      <c r="A548" s="1297"/>
      <c r="B548" s="225"/>
      <c r="C548" s="225"/>
      <c r="D548" s="225"/>
      <c r="E548" s="225"/>
      <c r="F548" s="848" t="s">
        <v>1662</v>
      </c>
      <c r="G548" s="849"/>
      <c r="H548" s="849"/>
      <c r="I548" s="849"/>
      <c r="J548" s="849"/>
      <c r="K548" s="849"/>
      <c r="L548" s="849"/>
      <c r="M548" s="850"/>
      <c r="N548" s="275"/>
      <c r="O548" s="275"/>
      <c r="P548" s="275"/>
      <c r="Q548" s="275"/>
      <c r="R548" s="275"/>
      <c r="S548" s="275"/>
      <c r="T548" s="275"/>
      <c r="U548" s="275"/>
      <c r="V548" s="275"/>
      <c r="W548" s="275"/>
      <c r="X548" s="275"/>
      <c r="Y548" s="275"/>
      <c r="Z548" s="275"/>
      <c r="AA548" s="275"/>
      <c r="AB548" s="275"/>
      <c r="AC548" s="275"/>
      <c r="AD548" s="275"/>
      <c r="AE548" s="275"/>
      <c r="AF548" s="275"/>
      <c r="AG548" s="275"/>
      <c r="AH548" s="275"/>
      <c r="AI548" s="275"/>
      <c r="AJ548" s="275"/>
      <c r="AK548" s="275"/>
      <c r="AL548" s="275"/>
      <c r="AM548" s="275"/>
      <c r="AN548" s="275"/>
      <c r="AO548" s="275"/>
      <c r="AP548" s="275"/>
      <c r="AQ548" s="275"/>
      <c r="AR548" s="275"/>
      <c r="AS548" s="275"/>
      <c r="AT548" s="275"/>
      <c r="AU548" s="275"/>
      <c r="AV548" s="275"/>
      <c r="AW548" s="275"/>
      <c r="AX548" s="584"/>
      <c r="AY548" s="471"/>
      <c r="BA548" s="192">
        <f t="shared" si="237"/>
        <v>8</v>
      </c>
      <c r="BB548" s="192">
        <f t="shared" si="238"/>
        <v>3</v>
      </c>
      <c r="BC548" s="192">
        <f t="shared" si="240"/>
        <v>4</v>
      </c>
      <c r="BD548" s="192" t="str">
        <f>BD547</f>
        <v>②</v>
      </c>
      <c r="BE548" s="192"/>
      <c r="BF548" s="192"/>
      <c r="BG548" s="559" t="str">
        <f t="shared" ca="1" si="226"/>
        <v/>
      </c>
      <c r="BH548" s="560" t="str">
        <f t="shared" ca="1" si="227"/>
        <v/>
      </c>
      <c r="BI548" s="560" t="str">
        <f t="shared" ca="1" si="228"/>
        <v/>
      </c>
      <c r="BJ548" s="560" t="str">
        <f t="shared" ca="1" si="229"/>
        <v/>
      </c>
      <c r="BK548" s="560" t="str">
        <f t="shared" ca="1" si="230"/>
        <v/>
      </c>
      <c r="BL548" s="561" t="str">
        <f t="shared" ca="1" si="231"/>
        <v/>
      </c>
      <c r="CV548" s="1528"/>
      <c r="CW548" s="1529"/>
      <c r="CX548" s="1560"/>
      <c r="CY548" s="1560"/>
      <c r="CZ548" s="1560"/>
      <c r="DA548" s="1560"/>
      <c r="DB548" s="1560"/>
      <c r="DC548" s="1560"/>
      <c r="DD548" s="1991"/>
      <c r="DE548" s="1992"/>
      <c r="DF548" s="1992"/>
      <c r="DG548" s="1993"/>
      <c r="DH548" s="1564"/>
      <c r="DI548" s="1564"/>
      <c r="DJ548" s="1564"/>
      <c r="DK548" s="1564"/>
      <c r="DL548" s="1564"/>
      <c r="DM548" s="1564"/>
      <c r="DN548" s="1564"/>
      <c r="DO548" s="1564"/>
      <c r="DP548" s="1564"/>
      <c r="DQ548" s="1564"/>
      <c r="DR548" s="1584"/>
    </row>
    <row r="549" spans="1:122" ht="15" customHeight="1">
      <c r="A549" s="1297"/>
      <c r="B549" s="225"/>
      <c r="C549" s="225"/>
      <c r="D549" s="225"/>
      <c r="E549" s="225"/>
      <c r="F549" s="888"/>
      <c r="G549" s="274"/>
      <c r="H549" s="274"/>
      <c r="I549" s="274"/>
      <c r="J549" s="274"/>
      <c r="K549" s="274"/>
      <c r="L549" s="274"/>
      <c r="M549" s="889"/>
      <c r="N549" s="275"/>
      <c r="O549" s="1327" t="s">
        <v>1950</v>
      </c>
      <c r="P549" s="1328"/>
      <c r="Q549" s="1328"/>
      <c r="R549" s="1328"/>
      <c r="S549" s="1328"/>
      <c r="T549" s="1328"/>
      <c r="U549" s="1328"/>
      <c r="V549" s="1328"/>
      <c r="W549" s="1328"/>
      <c r="X549" s="1328"/>
      <c r="Y549" s="1328"/>
      <c r="Z549" s="1328"/>
      <c r="AA549" s="1329"/>
      <c r="AB549" s="1327" t="s">
        <v>1951</v>
      </c>
      <c r="AC549" s="1328"/>
      <c r="AD549" s="1328"/>
      <c r="AE549" s="1328"/>
      <c r="AF549" s="1328"/>
      <c r="AG549" s="1328"/>
      <c r="AH549" s="1328"/>
      <c r="AI549" s="1328"/>
      <c r="AJ549" s="1328"/>
      <c r="AK549" s="1328"/>
      <c r="AL549" s="1328"/>
      <c r="AM549" s="1328"/>
      <c r="AN549" s="1328"/>
      <c r="AO549" s="1328"/>
      <c r="AP549" s="1328"/>
      <c r="AQ549" s="1328"/>
      <c r="AR549" s="1328"/>
      <c r="AS549" s="1328"/>
      <c r="AT549" s="1328"/>
      <c r="AU549" s="1328"/>
      <c r="AV549" s="1328"/>
      <c r="AW549" s="1330"/>
      <c r="AX549" s="584"/>
      <c r="AY549" s="471"/>
      <c r="BA549" s="192">
        <f t="shared" si="237"/>
        <v>8</v>
      </c>
      <c r="BB549" s="192">
        <f t="shared" si="238"/>
        <v>3</v>
      </c>
      <c r="BC549" s="192">
        <f t="shared" si="240"/>
        <v>4</v>
      </c>
      <c r="BD549" s="192" t="str">
        <f>BD548</f>
        <v>②</v>
      </c>
      <c r="BE549" s="192"/>
      <c r="BF549" s="192"/>
      <c r="BG549" s="559" t="str">
        <f t="shared" ca="1" si="226"/>
        <v/>
      </c>
      <c r="BH549" s="560" t="str">
        <f t="shared" ca="1" si="227"/>
        <v/>
      </c>
      <c r="BI549" s="560" t="str">
        <f t="shared" ca="1" si="228"/>
        <v/>
      </c>
      <c r="BJ549" s="560" t="str">
        <f t="shared" ca="1" si="229"/>
        <v/>
      </c>
      <c r="BK549" s="560" t="str">
        <f t="shared" ca="1" si="230"/>
        <v/>
      </c>
      <c r="BL549" s="561" t="str">
        <f t="shared" ca="1" si="231"/>
        <v/>
      </c>
      <c r="CP549" s="94"/>
      <c r="CV549" s="1528"/>
      <c r="CW549" s="1529"/>
      <c r="CX549" s="1560"/>
      <c r="CY549" s="1560"/>
      <c r="CZ549" s="1560"/>
      <c r="DA549" s="1560"/>
      <c r="DB549" s="1560"/>
      <c r="DC549" s="1560"/>
      <c r="DD549" s="1991"/>
      <c r="DE549" s="1992"/>
      <c r="DF549" s="1992"/>
      <c r="DG549" s="1993"/>
      <c r="DH549" s="1564"/>
      <c r="DI549" s="1564"/>
      <c r="DJ549" s="1564"/>
      <c r="DK549" s="1564"/>
      <c r="DL549" s="1564"/>
      <c r="DM549" s="1564"/>
      <c r="DN549" s="1564"/>
      <c r="DO549" s="1564"/>
      <c r="DP549" s="1564"/>
      <c r="DQ549" s="1564"/>
      <c r="DR549" s="1584"/>
    </row>
    <row r="550" spans="1:122" ht="15" customHeight="1">
      <c r="A550" s="1297"/>
      <c r="B550" s="225"/>
      <c r="C550" s="225"/>
      <c r="D550" s="225"/>
      <c r="E550" s="225"/>
      <c r="F550" s="888"/>
      <c r="G550" s="274"/>
      <c r="H550" s="274"/>
      <c r="I550" s="274"/>
      <c r="J550" s="274"/>
      <c r="K550" s="274"/>
      <c r="L550" s="274"/>
      <c r="M550" s="889"/>
      <c r="N550" s="275"/>
      <c r="O550" s="268" t="s">
        <v>1986</v>
      </c>
      <c r="P550" s="269"/>
      <c r="Q550" s="269"/>
      <c r="R550" s="269"/>
      <c r="S550" s="269"/>
      <c r="T550" s="269"/>
      <c r="U550" s="269"/>
      <c r="V550" s="269"/>
      <c r="W550" s="269"/>
      <c r="X550" s="269"/>
      <c r="Y550" s="269"/>
      <c r="Z550" s="269"/>
      <c r="AA550" s="270"/>
      <c r="AB550" s="586" t="s">
        <v>1990</v>
      </c>
      <c r="AC550" s="269"/>
      <c r="AD550" s="269"/>
      <c r="AE550" s="269"/>
      <c r="AF550" s="269"/>
      <c r="AG550" s="269"/>
      <c r="AH550" s="269"/>
      <c r="AI550" s="269"/>
      <c r="AJ550" s="269"/>
      <c r="AK550" s="269"/>
      <c r="AL550" s="269"/>
      <c r="AM550" s="269"/>
      <c r="AN550" s="269"/>
      <c r="AO550" s="269"/>
      <c r="AP550" s="269"/>
      <c r="AQ550" s="269"/>
      <c r="AR550" s="269"/>
      <c r="AS550" s="269"/>
      <c r="AT550" s="269"/>
      <c r="AU550" s="269"/>
      <c r="AV550" s="269"/>
      <c r="AW550" s="270"/>
      <c r="AX550" s="584"/>
      <c r="AY550" s="471"/>
      <c r="BA550" s="192">
        <f t="shared" ref="BA550:BD551" si="241">BA549</f>
        <v>8</v>
      </c>
      <c r="BB550" s="192">
        <f t="shared" si="241"/>
        <v>3</v>
      </c>
      <c r="BC550" s="192">
        <f t="shared" si="241"/>
        <v>4</v>
      </c>
      <c r="BD550" s="192" t="str">
        <f t="shared" si="241"/>
        <v>②</v>
      </c>
      <c r="BE550" s="192"/>
      <c r="BF550" s="192"/>
      <c r="BG550" s="559" t="str">
        <f t="shared" ca="1" si="226"/>
        <v/>
      </c>
      <c r="BH550" s="560" t="str">
        <f t="shared" ca="1" si="227"/>
        <v/>
      </c>
      <c r="BI550" s="560" t="str">
        <f t="shared" ca="1" si="228"/>
        <v/>
      </c>
      <c r="BJ550" s="560" t="str">
        <f t="shared" ca="1" si="229"/>
        <v/>
      </c>
      <c r="BK550" s="560" t="str">
        <f t="shared" ca="1" si="230"/>
        <v/>
      </c>
      <c r="BL550" s="561" t="str">
        <f t="shared" ca="1" si="231"/>
        <v/>
      </c>
      <c r="CP550" s="465"/>
      <c r="CV550" s="1528"/>
      <c r="CW550" s="1529"/>
      <c r="CX550" s="1560"/>
      <c r="CY550" s="1560"/>
      <c r="CZ550" s="1560"/>
      <c r="DA550" s="1560"/>
      <c r="DB550" s="1560"/>
      <c r="DC550" s="1560"/>
      <c r="DD550" s="1991"/>
      <c r="DE550" s="1992"/>
      <c r="DF550" s="1992"/>
      <c r="DG550" s="1993"/>
      <c r="DH550" s="1564"/>
      <c r="DI550" s="1564"/>
      <c r="DJ550" s="1564"/>
      <c r="DK550" s="1564"/>
      <c r="DL550" s="1564"/>
      <c r="DM550" s="1564"/>
      <c r="DN550" s="1564"/>
      <c r="DO550" s="1564"/>
      <c r="DP550" s="1564"/>
      <c r="DQ550" s="1564"/>
      <c r="DR550" s="1584"/>
    </row>
    <row r="551" spans="1:122" ht="15" customHeight="1">
      <c r="A551" s="1297"/>
      <c r="B551" s="225"/>
      <c r="C551" s="225"/>
      <c r="D551" s="225"/>
      <c r="E551" s="225"/>
      <c r="F551" s="888"/>
      <c r="G551" s="274"/>
      <c r="H551" s="274"/>
      <c r="I551" s="274"/>
      <c r="J551" s="274"/>
      <c r="K551" s="274"/>
      <c r="L551" s="274"/>
      <c r="M551" s="889"/>
      <c r="N551" s="275"/>
      <c r="O551" s="268" t="s">
        <v>1936</v>
      </c>
      <c r="P551" s="269"/>
      <c r="Q551" s="269"/>
      <c r="R551" s="269"/>
      <c r="S551" s="269"/>
      <c r="T551" s="269"/>
      <c r="U551" s="269"/>
      <c r="V551" s="269"/>
      <c r="W551" s="269"/>
      <c r="X551" s="269"/>
      <c r="Y551" s="269"/>
      <c r="Z551" s="269"/>
      <c r="AA551" s="270"/>
      <c r="AB551" s="586" t="s">
        <v>1993</v>
      </c>
      <c r="AC551" s="269"/>
      <c r="AD551" s="269"/>
      <c r="AE551" s="269"/>
      <c r="AF551" s="269"/>
      <c r="AG551" s="269"/>
      <c r="AH551" s="269"/>
      <c r="AI551" s="269"/>
      <c r="AJ551" s="269"/>
      <c r="AK551" s="269"/>
      <c r="AL551" s="269"/>
      <c r="AM551" s="269"/>
      <c r="AN551" s="269"/>
      <c r="AO551" s="269"/>
      <c r="AP551" s="269"/>
      <c r="AQ551" s="269"/>
      <c r="AR551" s="269"/>
      <c r="AS551" s="269"/>
      <c r="AT551" s="269"/>
      <c r="AU551" s="269"/>
      <c r="AV551" s="269"/>
      <c r="AW551" s="270"/>
      <c r="AX551" s="584"/>
      <c r="AY551" s="471"/>
      <c r="BA551" s="192">
        <f t="shared" si="241"/>
        <v>8</v>
      </c>
      <c r="BB551" s="192">
        <f t="shared" si="241"/>
        <v>3</v>
      </c>
      <c r="BC551" s="192">
        <f t="shared" si="241"/>
        <v>4</v>
      </c>
      <c r="BD551" s="192" t="str">
        <f t="shared" si="241"/>
        <v>②</v>
      </c>
      <c r="BE551" s="192"/>
      <c r="BF551" s="192"/>
      <c r="BG551" s="559" t="str">
        <f t="shared" ca="1" si="226"/>
        <v/>
      </c>
      <c r="BH551" s="560" t="str">
        <f t="shared" ca="1" si="227"/>
        <v/>
      </c>
      <c r="BI551" s="560" t="str">
        <f t="shared" ca="1" si="228"/>
        <v/>
      </c>
      <c r="BJ551" s="560" t="str">
        <f t="shared" ca="1" si="229"/>
        <v/>
      </c>
      <c r="BK551" s="560" t="str">
        <f t="shared" ca="1" si="230"/>
        <v/>
      </c>
      <c r="BL551" s="561" t="str">
        <f t="shared" ca="1" si="231"/>
        <v/>
      </c>
      <c r="CV551" s="1528"/>
      <c r="CW551" s="1529"/>
      <c r="CX551" s="1560"/>
      <c r="CY551" s="1560"/>
      <c r="CZ551" s="1560"/>
      <c r="DA551" s="1560"/>
      <c r="DB551" s="1560"/>
      <c r="DC551" s="1560"/>
      <c r="DD551" s="1991"/>
      <c r="DE551" s="1992"/>
      <c r="DF551" s="1992"/>
      <c r="DG551" s="1993"/>
      <c r="DH551" s="1564"/>
      <c r="DI551" s="1564"/>
      <c r="DJ551" s="1564"/>
      <c r="DK551" s="1564"/>
      <c r="DL551" s="1564"/>
      <c r="DM551" s="1564"/>
      <c r="DN551" s="1564"/>
      <c r="DO551" s="1564"/>
      <c r="DP551" s="1564"/>
      <c r="DQ551" s="1564"/>
      <c r="DR551" s="1584"/>
    </row>
    <row r="552" spans="1:122" ht="15" customHeight="1">
      <c r="A552" s="1297"/>
      <c r="B552" s="225"/>
      <c r="C552" s="225"/>
      <c r="D552" s="225"/>
      <c r="E552" s="225"/>
      <c r="F552" s="888"/>
      <c r="G552" s="274"/>
      <c r="H552" s="274"/>
      <c r="I552" s="274"/>
      <c r="J552" s="274"/>
      <c r="K552" s="274"/>
      <c r="L552" s="274"/>
      <c r="M552" s="889"/>
      <c r="N552" s="275"/>
      <c r="O552" s="1417" t="s">
        <v>1956</v>
      </c>
      <c r="P552" s="269"/>
      <c r="Q552" s="269"/>
      <c r="R552" s="269"/>
      <c r="S552" s="269"/>
      <c r="T552" s="269"/>
      <c r="U552" s="269"/>
      <c r="V552" s="269"/>
      <c r="W552" s="269"/>
      <c r="X552" s="269"/>
      <c r="Y552" s="269"/>
      <c r="Z552" s="269"/>
      <c r="AA552" s="270"/>
      <c r="AB552" s="1418" t="s">
        <v>1960</v>
      </c>
      <c r="AC552" s="269"/>
      <c r="AD552" s="269"/>
      <c r="AE552" s="269"/>
      <c r="AF552" s="269"/>
      <c r="AG552" s="269"/>
      <c r="AH552" s="269"/>
      <c r="AI552" s="269"/>
      <c r="AJ552" s="269"/>
      <c r="AK552" s="269"/>
      <c r="AL552" s="269"/>
      <c r="AM552" s="269"/>
      <c r="AN552" s="269"/>
      <c r="AO552" s="269"/>
      <c r="AP552" s="269"/>
      <c r="AQ552" s="269"/>
      <c r="AR552" s="269"/>
      <c r="AS552" s="269"/>
      <c r="AT552" s="269"/>
      <c r="AU552" s="269"/>
      <c r="AV552" s="269"/>
      <c r="AW552" s="270"/>
      <c r="AX552" s="584"/>
      <c r="AY552" s="471"/>
      <c r="BA552" s="192">
        <f t="shared" ref="BA552:BD559" si="242">BA551</f>
        <v>8</v>
      </c>
      <c r="BB552" s="192">
        <f t="shared" si="242"/>
        <v>3</v>
      </c>
      <c r="BC552" s="192">
        <f t="shared" si="242"/>
        <v>4</v>
      </c>
      <c r="BD552" s="192" t="str">
        <f t="shared" si="242"/>
        <v>②</v>
      </c>
      <c r="BE552" s="192"/>
      <c r="BF552" s="192"/>
      <c r="BG552" s="559" t="str">
        <f t="shared" ca="1" si="226"/>
        <v/>
      </c>
      <c r="BH552" s="560" t="str">
        <f t="shared" ca="1" si="227"/>
        <v/>
      </c>
      <c r="BI552" s="560" t="str">
        <f t="shared" ca="1" si="228"/>
        <v/>
      </c>
      <c r="BJ552" s="560" t="str">
        <f t="shared" ca="1" si="229"/>
        <v/>
      </c>
      <c r="BK552" s="560" t="str">
        <f t="shared" ca="1" si="230"/>
        <v/>
      </c>
      <c r="BL552" s="561" t="str">
        <f t="shared" ca="1" si="231"/>
        <v/>
      </c>
      <c r="CV552" s="1528"/>
      <c r="CW552" s="1529"/>
      <c r="CX552" s="1560"/>
      <c r="CY552" s="1560"/>
      <c r="CZ552" s="1560"/>
      <c r="DA552" s="1560"/>
      <c r="DB552" s="1560"/>
      <c r="DC552" s="1560"/>
      <c r="DD552" s="1991"/>
      <c r="DE552" s="1992"/>
      <c r="DF552" s="1992"/>
      <c r="DG552" s="1993"/>
      <c r="DH552" s="1564"/>
      <c r="DI552" s="1564"/>
      <c r="DJ552" s="1564"/>
      <c r="DK552" s="1564"/>
      <c r="DL552" s="1564"/>
      <c r="DM552" s="1564"/>
      <c r="DN552" s="1564"/>
      <c r="DO552" s="1564"/>
      <c r="DP552" s="1564"/>
      <c r="DQ552" s="1564"/>
      <c r="DR552" s="1584"/>
    </row>
    <row r="553" spans="1:122" ht="15" customHeight="1">
      <c r="A553" s="1297"/>
      <c r="B553" s="225"/>
      <c r="C553" s="225"/>
      <c r="D553" s="225"/>
      <c r="E553" s="225"/>
      <c r="F553" s="888"/>
      <c r="G553" s="274"/>
      <c r="H553" s="274"/>
      <c r="I553" s="274"/>
      <c r="J553" s="274"/>
      <c r="K553" s="274"/>
      <c r="L553" s="274"/>
      <c r="M553" s="889"/>
      <c r="N553" s="275"/>
      <c r="O553" s="268" t="s">
        <v>1957</v>
      </c>
      <c r="P553" s="269"/>
      <c r="Q553" s="269"/>
      <c r="R553" s="269"/>
      <c r="S553" s="269"/>
      <c r="T553" s="269"/>
      <c r="U553" s="269"/>
      <c r="V553" s="269"/>
      <c r="W553" s="269"/>
      <c r="X553" s="269"/>
      <c r="Y553" s="269"/>
      <c r="Z553" s="269"/>
      <c r="AA553" s="270"/>
      <c r="AB553" s="581" t="s">
        <v>521</v>
      </c>
      <c r="AC553" s="269"/>
      <c r="AD553" s="269"/>
      <c r="AE553" s="269"/>
      <c r="AF553" s="269"/>
      <c r="AG553" s="269"/>
      <c r="AH553" s="269"/>
      <c r="AI553" s="269"/>
      <c r="AJ553" s="269"/>
      <c r="AK553" s="269"/>
      <c r="AL553" s="269"/>
      <c r="AM553" s="269"/>
      <c r="AN553" s="269"/>
      <c r="AO553" s="269"/>
      <c r="AP553" s="269"/>
      <c r="AQ553" s="269"/>
      <c r="AR553" s="269"/>
      <c r="AS553" s="269"/>
      <c r="AT553" s="269"/>
      <c r="AU553" s="269"/>
      <c r="AV553" s="269"/>
      <c r="AW553" s="270"/>
      <c r="AX553" s="584"/>
      <c r="AY553" s="471"/>
      <c r="BA553" s="192">
        <f t="shared" si="242"/>
        <v>8</v>
      </c>
      <c r="BB553" s="192">
        <f t="shared" si="242"/>
        <v>3</v>
      </c>
      <c r="BC553" s="192">
        <f t="shared" si="242"/>
        <v>4</v>
      </c>
      <c r="BD553" s="192" t="str">
        <f t="shared" si="242"/>
        <v>②</v>
      </c>
      <c r="BE553" s="192"/>
      <c r="BF553" s="192"/>
      <c r="BG553" s="559" t="str">
        <f t="shared" ca="1" si="226"/>
        <v/>
      </c>
      <c r="BH553" s="560" t="str">
        <f t="shared" ca="1" si="227"/>
        <v/>
      </c>
      <c r="BI553" s="560" t="str">
        <f t="shared" ca="1" si="228"/>
        <v/>
      </c>
      <c r="BJ553" s="560" t="str">
        <f t="shared" ca="1" si="229"/>
        <v/>
      </c>
      <c r="BK553" s="560" t="str">
        <f t="shared" ca="1" si="230"/>
        <v/>
      </c>
      <c r="BL553" s="561" t="str">
        <f t="shared" ca="1" si="231"/>
        <v/>
      </c>
      <c r="BQ553" s="465"/>
      <c r="CV553" s="1528"/>
      <c r="CW553" s="1529"/>
      <c r="CX553" s="1560"/>
      <c r="CY553" s="1560"/>
      <c r="CZ553" s="1560"/>
      <c r="DA553" s="1560"/>
      <c r="DB553" s="1560"/>
      <c r="DC553" s="1560"/>
      <c r="DD553" s="1991"/>
      <c r="DE553" s="1992"/>
      <c r="DF553" s="1992"/>
      <c r="DG553" s="1993"/>
      <c r="DH553" s="1564"/>
      <c r="DI553" s="1564"/>
      <c r="DJ553" s="1564"/>
      <c r="DK553" s="1564"/>
      <c r="DL553" s="1564"/>
      <c r="DM553" s="1564"/>
      <c r="DN553" s="1564"/>
      <c r="DO553" s="1564"/>
      <c r="DP553" s="1564"/>
      <c r="DQ553" s="1564"/>
      <c r="DR553" s="1584"/>
    </row>
    <row r="554" spans="1:122" ht="15" customHeight="1">
      <c r="A554" s="1297"/>
      <c r="B554" s="225"/>
      <c r="C554" s="225"/>
      <c r="D554" s="225"/>
      <c r="E554" s="225"/>
      <c r="F554" s="888"/>
      <c r="G554" s="274"/>
      <c r="H554" s="274"/>
      <c r="I554" s="274"/>
      <c r="J554" s="274"/>
      <c r="K554" s="274"/>
      <c r="L554" s="274"/>
      <c r="M554" s="274"/>
      <c r="N554" s="589"/>
      <c r="O554" s="261" t="s">
        <v>1958</v>
      </c>
      <c r="P554" s="271"/>
      <c r="Q554" s="271"/>
      <c r="R554" s="271"/>
      <c r="S554" s="271"/>
      <c r="T554" s="271"/>
      <c r="U554" s="271"/>
      <c r="V554" s="271"/>
      <c r="W554" s="271"/>
      <c r="X554" s="271"/>
      <c r="Y554" s="271"/>
      <c r="Z554" s="271"/>
      <c r="AA554" s="272"/>
      <c r="AB554" s="481" t="s">
        <v>1938</v>
      </c>
      <c r="AC554" s="271"/>
      <c r="AD554" s="271"/>
      <c r="AE554" s="271"/>
      <c r="AF554" s="271"/>
      <c r="AG554" s="271"/>
      <c r="AH554" s="271"/>
      <c r="AI554" s="271"/>
      <c r="AJ554" s="271"/>
      <c r="AK554" s="271"/>
      <c r="AL554" s="271"/>
      <c r="AM554" s="271"/>
      <c r="AN554" s="271"/>
      <c r="AO554" s="271"/>
      <c r="AP554" s="271"/>
      <c r="AQ554" s="271"/>
      <c r="AR554" s="271"/>
      <c r="AS554" s="271"/>
      <c r="AT554" s="271"/>
      <c r="AU554" s="271"/>
      <c r="AV554" s="271"/>
      <c r="AW554" s="272"/>
      <c r="AX554" s="584"/>
      <c r="AY554" s="471"/>
      <c r="BA554" s="192">
        <f t="shared" si="242"/>
        <v>8</v>
      </c>
      <c r="BB554" s="192">
        <f t="shared" si="242"/>
        <v>3</v>
      </c>
      <c r="BC554" s="192">
        <f t="shared" si="242"/>
        <v>4</v>
      </c>
      <c r="BD554" s="192" t="str">
        <f t="shared" si="242"/>
        <v>②</v>
      </c>
      <c r="BE554" s="192"/>
      <c r="BF554" s="192"/>
      <c r="BG554" s="559" t="str">
        <f t="shared" ca="1" si="226"/>
        <v/>
      </c>
      <c r="BH554" s="560" t="str">
        <f t="shared" ca="1" si="227"/>
        <v/>
      </c>
      <c r="BI554" s="560" t="str">
        <f t="shared" ca="1" si="228"/>
        <v/>
      </c>
      <c r="BJ554" s="560" t="str">
        <f t="shared" ca="1" si="229"/>
        <v/>
      </c>
      <c r="BK554" s="560" t="str">
        <f t="shared" ca="1" si="230"/>
        <v/>
      </c>
      <c r="BL554" s="561" t="str">
        <f t="shared" ca="1" si="231"/>
        <v/>
      </c>
      <c r="BP554" s="465"/>
      <c r="BQ554" s="465"/>
      <c r="CV554" s="1528"/>
      <c r="CW554" s="1529"/>
      <c r="CX554" s="1560"/>
      <c r="CY554" s="1560"/>
      <c r="CZ554" s="1560"/>
      <c r="DA554" s="1560"/>
      <c r="DB554" s="1560"/>
      <c r="DC554" s="1560"/>
      <c r="DD554" s="1991"/>
      <c r="DE554" s="1992"/>
      <c r="DF554" s="1992"/>
      <c r="DG554" s="1993"/>
      <c r="DH554" s="1564"/>
      <c r="DI554" s="1564"/>
      <c r="DJ554" s="1564"/>
      <c r="DK554" s="1564"/>
      <c r="DL554" s="1564"/>
      <c r="DM554" s="1564"/>
      <c r="DN554" s="1564"/>
      <c r="DO554" s="1564"/>
      <c r="DP554" s="1564"/>
      <c r="DQ554" s="1564"/>
      <c r="DR554" s="1584"/>
    </row>
    <row r="555" spans="1:122" ht="15" customHeight="1">
      <c r="A555" s="1297"/>
      <c r="B555" s="225"/>
      <c r="C555" s="225"/>
      <c r="D555" s="225"/>
      <c r="E555" s="225"/>
      <c r="F555" s="1419"/>
      <c r="G555" s="1083"/>
      <c r="H555" s="1083"/>
      <c r="I555" s="1083"/>
      <c r="J555" s="1083"/>
      <c r="K555" s="1083"/>
      <c r="L555" s="1083"/>
      <c r="M555" s="1083"/>
      <c r="N555" s="1419"/>
      <c r="O555" s="1083"/>
      <c r="P555" s="1083"/>
      <c r="Q555" s="1083"/>
      <c r="R555" s="1083"/>
      <c r="S555" s="1083"/>
      <c r="T555" s="1083"/>
      <c r="U555" s="1083"/>
      <c r="V555" s="1083"/>
      <c r="W555" s="1083"/>
      <c r="X555" s="1083"/>
      <c r="Y555" s="1083"/>
      <c r="Z555" s="1083"/>
      <c r="AA555" s="1083"/>
      <c r="AB555" s="1083"/>
      <c r="AC555" s="1083"/>
      <c r="AD555" s="1083"/>
      <c r="AE555" s="1083"/>
      <c r="AF555" s="1083"/>
      <c r="AG555" s="1083"/>
      <c r="AH555" s="1083"/>
      <c r="AI555" s="1083"/>
      <c r="AJ555" s="1083"/>
      <c r="AK555" s="1083"/>
      <c r="AL555" s="1083"/>
      <c r="AM555" s="1083"/>
      <c r="AN555" s="1083"/>
      <c r="AO555" s="1083"/>
      <c r="AP555" s="1083"/>
      <c r="AQ555" s="1083"/>
      <c r="AR555" s="1083"/>
      <c r="AS555" s="1083"/>
      <c r="AT555" s="1083"/>
      <c r="AU555" s="1083"/>
      <c r="AV555" s="1083"/>
      <c r="AW555" s="1083"/>
      <c r="AX555" s="1348"/>
      <c r="AY555" s="1280"/>
      <c r="BA555" s="192">
        <f t="shared" si="242"/>
        <v>8</v>
      </c>
      <c r="BB555" s="192">
        <f t="shared" si="242"/>
        <v>3</v>
      </c>
      <c r="BC555" s="192">
        <f t="shared" si="242"/>
        <v>4</v>
      </c>
      <c r="BD555" s="192" t="str">
        <f t="shared" si="242"/>
        <v>②</v>
      </c>
      <c r="BE555" s="192"/>
      <c r="BF555" s="192"/>
      <c r="BG555" s="559" t="str">
        <f t="shared" ca="1" si="226"/>
        <v/>
      </c>
      <c r="BH555" s="560" t="str">
        <f t="shared" ca="1" si="227"/>
        <v/>
      </c>
      <c r="BI555" s="560" t="str">
        <f t="shared" ca="1" si="228"/>
        <v/>
      </c>
      <c r="BJ555" s="560" t="str">
        <f t="shared" ca="1" si="229"/>
        <v/>
      </c>
      <c r="BK555" s="560" t="str">
        <f t="shared" ca="1" si="230"/>
        <v/>
      </c>
      <c r="BL555" s="561" t="str">
        <f t="shared" ca="1" si="231"/>
        <v/>
      </c>
      <c r="BP555" s="465"/>
      <c r="BQ555" s="465"/>
      <c r="CV555" s="1528"/>
      <c r="CW555" s="1529"/>
      <c r="CX555" s="1560"/>
      <c r="CY555" s="1560"/>
      <c r="CZ555" s="1560"/>
      <c r="DA555" s="1560"/>
      <c r="DB555" s="1560"/>
      <c r="DC555" s="1560"/>
      <c r="DD555" s="1991"/>
      <c r="DE555" s="1992"/>
      <c r="DF555" s="1992"/>
      <c r="DG555" s="1993"/>
      <c r="DH555" s="1564"/>
      <c r="DI555" s="1564"/>
      <c r="DJ555" s="1564"/>
      <c r="DK555" s="1564"/>
      <c r="DL555" s="1564"/>
      <c r="DM555" s="1564"/>
      <c r="DN555" s="1564"/>
      <c r="DO555" s="1564"/>
      <c r="DP555" s="1564"/>
      <c r="DQ555" s="1564"/>
      <c r="DR555" s="1584"/>
    </row>
    <row r="556" spans="1:122" ht="15" customHeight="1">
      <c r="A556" s="1317"/>
      <c r="B556" s="1318"/>
      <c r="C556" s="1318"/>
      <c r="D556" s="469"/>
      <c r="E556" s="469"/>
      <c r="F556" s="848" t="s">
        <v>333</v>
      </c>
      <c r="G556" s="849"/>
      <c r="H556" s="849"/>
      <c r="I556" s="849"/>
      <c r="J556" s="849"/>
      <c r="K556" s="849"/>
      <c r="L556" s="849"/>
      <c r="M556" s="850"/>
      <c r="N556" s="268" t="s">
        <v>2018</v>
      </c>
      <c r="O556" s="269"/>
      <c r="P556" s="269"/>
      <c r="Q556" s="269"/>
      <c r="R556" s="269"/>
      <c r="S556" s="269"/>
      <c r="T556" s="269"/>
      <c r="U556" s="269"/>
      <c r="V556" s="269"/>
      <c r="W556" s="269"/>
      <c r="X556" s="269"/>
      <c r="Y556" s="269"/>
      <c r="Z556" s="269"/>
      <c r="AA556" s="269"/>
      <c r="AB556" s="269"/>
      <c r="AC556" s="269"/>
      <c r="AD556" s="269"/>
      <c r="AE556" s="269"/>
      <c r="AF556" s="269"/>
      <c r="AG556" s="269"/>
      <c r="AH556" s="269"/>
      <c r="AI556" s="269"/>
      <c r="AJ556" s="269"/>
      <c r="AK556" s="269"/>
      <c r="AL556" s="269"/>
      <c r="AM556" s="269"/>
      <c r="AN556" s="269"/>
      <c r="AO556" s="269"/>
      <c r="AP556" s="269"/>
      <c r="AQ556" s="269"/>
      <c r="AR556" s="269"/>
      <c r="AS556" s="269"/>
      <c r="AT556" s="269"/>
      <c r="AU556" s="269"/>
      <c r="AV556" s="269"/>
      <c r="AW556" s="269"/>
      <c r="AX556" s="270"/>
      <c r="AY556" s="471"/>
      <c r="BA556" s="192">
        <f t="shared" si="242"/>
        <v>8</v>
      </c>
      <c r="BB556" s="192">
        <f t="shared" si="242"/>
        <v>3</v>
      </c>
      <c r="BC556" s="192">
        <f t="shared" si="242"/>
        <v>4</v>
      </c>
      <c r="BD556" s="192" t="str">
        <f t="shared" si="242"/>
        <v>②</v>
      </c>
      <c r="BE556" s="192"/>
      <c r="BF556" s="192"/>
      <c r="BG556" s="559" t="str">
        <f t="shared" ca="1" si="226"/>
        <v/>
      </c>
      <c r="BH556" s="560" t="str">
        <f t="shared" ca="1" si="227"/>
        <v/>
      </c>
      <c r="BI556" s="560" t="str">
        <f t="shared" ca="1" si="228"/>
        <v/>
      </c>
      <c r="BJ556" s="560" t="str">
        <f t="shared" ca="1" si="229"/>
        <v/>
      </c>
      <c r="BK556" s="560" t="str">
        <f t="shared" ca="1" si="230"/>
        <v/>
      </c>
      <c r="BL556" s="561" t="str">
        <f t="shared" ca="1" si="231"/>
        <v/>
      </c>
      <c r="BP556" s="465"/>
      <c r="CV556" s="1528"/>
      <c r="CW556" s="1529"/>
      <c r="CX556" s="1560"/>
      <c r="CY556" s="1560"/>
      <c r="CZ556" s="1560"/>
      <c r="DA556" s="1560"/>
      <c r="DB556" s="1560"/>
      <c r="DC556" s="1560"/>
      <c r="DD556" s="1991"/>
      <c r="DE556" s="1992"/>
      <c r="DF556" s="1992"/>
      <c r="DG556" s="1993"/>
      <c r="DH556" s="1564"/>
      <c r="DI556" s="1564"/>
      <c r="DJ556" s="1564"/>
      <c r="DK556" s="1564"/>
      <c r="DL556" s="1564"/>
      <c r="DM556" s="1564"/>
      <c r="DN556" s="1564"/>
      <c r="DO556" s="1564"/>
      <c r="DP556" s="1564"/>
      <c r="DQ556" s="1564"/>
      <c r="DR556" s="1584"/>
    </row>
    <row r="557" spans="1:122" ht="15" customHeight="1">
      <c r="A557" s="1317"/>
      <c r="B557" s="1318"/>
      <c r="C557" s="1318"/>
      <c r="D557" s="469"/>
      <c r="E557" s="469"/>
      <c r="F557" s="888"/>
      <c r="G557" s="274"/>
      <c r="H557" s="274"/>
      <c r="I557" s="274"/>
      <c r="J557" s="274"/>
      <c r="K557" s="274"/>
      <c r="L557" s="274"/>
      <c r="M557" s="889"/>
      <c r="N557" s="268" t="s">
        <v>2017</v>
      </c>
      <c r="O557" s="269"/>
      <c r="P557" s="269"/>
      <c r="Q557" s="269"/>
      <c r="R557" s="269"/>
      <c r="S557" s="269"/>
      <c r="T557" s="269"/>
      <c r="U557" s="269"/>
      <c r="V557" s="269"/>
      <c r="W557" s="269"/>
      <c r="X557" s="269"/>
      <c r="Y557" s="269"/>
      <c r="Z557" s="269"/>
      <c r="AA557" s="269"/>
      <c r="AB557" s="269"/>
      <c r="AC557" s="269"/>
      <c r="AD557" s="269"/>
      <c r="AE557" s="269"/>
      <c r="AF557" s="269"/>
      <c r="AG557" s="269"/>
      <c r="AH557" s="269"/>
      <c r="AI557" s="269"/>
      <c r="AJ557" s="269"/>
      <c r="AK557" s="269"/>
      <c r="AL557" s="269"/>
      <c r="AM557" s="269"/>
      <c r="AN557" s="269"/>
      <c r="AO557" s="269"/>
      <c r="AP557" s="269"/>
      <c r="AQ557" s="269"/>
      <c r="AR557" s="269"/>
      <c r="AS557" s="269"/>
      <c r="AT557" s="269"/>
      <c r="AU557" s="269"/>
      <c r="AV557" s="269"/>
      <c r="AW557" s="269"/>
      <c r="AX557" s="270"/>
      <c r="AY557" s="471"/>
      <c r="BA557" s="192">
        <f t="shared" si="242"/>
        <v>8</v>
      </c>
      <c r="BB557" s="192">
        <f t="shared" si="242"/>
        <v>3</v>
      </c>
      <c r="BC557" s="192">
        <f t="shared" si="242"/>
        <v>4</v>
      </c>
      <c r="BD557" s="192" t="str">
        <f t="shared" si="242"/>
        <v>②</v>
      </c>
      <c r="BE557" s="192"/>
      <c r="BF557" s="192"/>
      <c r="BG557" s="559" t="str">
        <f t="shared" ca="1" si="226"/>
        <v/>
      </c>
      <c r="BH557" s="560" t="str">
        <f t="shared" ca="1" si="227"/>
        <v/>
      </c>
      <c r="BI557" s="560" t="str">
        <f t="shared" ca="1" si="228"/>
        <v/>
      </c>
      <c r="BJ557" s="560" t="str">
        <f t="shared" ca="1" si="229"/>
        <v/>
      </c>
      <c r="BK557" s="560" t="str">
        <f t="shared" ca="1" si="230"/>
        <v/>
      </c>
      <c r="BL557" s="561" t="str">
        <f t="shared" ca="1" si="231"/>
        <v/>
      </c>
      <c r="BR557" s="94"/>
      <c r="BS557" s="94"/>
      <c r="BT557" s="94"/>
      <c r="BU557" s="94"/>
      <c r="BV557" s="94"/>
      <c r="BW557" s="94"/>
      <c r="BX557" s="94"/>
      <c r="BY557" s="94"/>
      <c r="BZ557" s="94"/>
      <c r="CA557" s="94"/>
      <c r="CB557" s="94"/>
      <c r="CC557" s="94"/>
      <c r="CD557" s="94"/>
      <c r="CE557" s="94"/>
      <c r="CF557" s="94"/>
      <c r="CG557" s="94"/>
      <c r="CH557" s="94"/>
      <c r="CV557" s="1528"/>
      <c r="CW557" s="1529"/>
      <c r="CX557" s="1560"/>
      <c r="CY557" s="1560"/>
      <c r="CZ557" s="1560"/>
      <c r="DA557" s="1560"/>
      <c r="DB557" s="1560"/>
      <c r="DC557" s="1560"/>
      <c r="DD557" s="1991"/>
      <c r="DE557" s="1992"/>
      <c r="DF557" s="1992"/>
      <c r="DG557" s="1993"/>
      <c r="DH557" s="1564"/>
      <c r="DI557" s="1564"/>
      <c r="DJ557" s="1564"/>
      <c r="DK557" s="1564"/>
      <c r="DL557" s="1564"/>
      <c r="DM557" s="1564"/>
      <c r="DN557" s="1564"/>
      <c r="DO557" s="1564"/>
      <c r="DP557" s="1564"/>
      <c r="DQ557" s="1564"/>
      <c r="DR557" s="1584"/>
    </row>
    <row r="558" spans="1:122" ht="15" customHeight="1">
      <c r="A558" s="1317"/>
      <c r="B558" s="1318"/>
      <c r="C558" s="1318"/>
      <c r="D558" s="469"/>
      <c r="E558" s="469"/>
      <c r="F558" s="888"/>
      <c r="G558" s="274"/>
      <c r="H558" s="274"/>
      <c r="I558" s="274"/>
      <c r="J558" s="274"/>
      <c r="K558" s="274"/>
      <c r="L558" s="274"/>
      <c r="M558" s="889"/>
      <c r="N558" s="268" t="s">
        <v>2019</v>
      </c>
      <c r="O558" s="269"/>
      <c r="P558" s="269"/>
      <c r="Q558" s="269"/>
      <c r="R558" s="269"/>
      <c r="S558" s="269"/>
      <c r="T558" s="269"/>
      <c r="U558" s="269"/>
      <c r="V558" s="269"/>
      <c r="W558" s="269"/>
      <c r="X558" s="269"/>
      <c r="Y558" s="269"/>
      <c r="Z558" s="269"/>
      <c r="AA558" s="269"/>
      <c r="AB558" s="269"/>
      <c r="AC558" s="269"/>
      <c r="AD558" s="269"/>
      <c r="AE558" s="269"/>
      <c r="AF558" s="269"/>
      <c r="AG558" s="269"/>
      <c r="AH558" s="269"/>
      <c r="AI558" s="269"/>
      <c r="AJ558" s="269"/>
      <c r="AK558" s="269"/>
      <c r="AL558" s="269"/>
      <c r="AM558" s="269"/>
      <c r="AN558" s="269"/>
      <c r="AO558" s="269"/>
      <c r="AP558" s="269"/>
      <c r="AQ558" s="269"/>
      <c r="AR558" s="269"/>
      <c r="AS558" s="269"/>
      <c r="AT558" s="269"/>
      <c r="AU558" s="269"/>
      <c r="AV558" s="269"/>
      <c r="AW558" s="269"/>
      <c r="AX558" s="270"/>
      <c r="AY558" s="471"/>
      <c r="BA558" s="192">
        <f t="shared" si="242"/>
        <v>8</v>
      </c>
      <c r="BB558" s="192">
        <f t="shared" si="242"/>
        <v>3</v>
      </c>
      <c r="BC558" s="192">
        <f t="shared" si="242"/>
        <v>4</v>
      </c>
      <c r="BD558" s="192" t="str">
        <f t="shared" si="242"/>
        <v>②</v>
      </c>
      <c r="BE558" s="192"/>
      <c r="BF558" s="192"/>
      <c r="BG558" s="559" t="str">
        <f t="shared" ca="1" si="226"/>
        <v/>
      </c>
      <c r="BH558" s="560" t="str">
        <f t="shared" ca="1" si="227"/>
        <v/>
      </c>
      <c r="BI558" s="560" t="str">
        <f t="shared" ca="1" si="228"/>
        <v/>
      </c>
      <c r="BJ558" s="560" t="str">
        <f t="shared" ca="1" si="229"/>
        <v/>
      </c>
      <c r="BK558" s="560" t="str">
        <f t="shared" ca="1" si="230"/>
        <v/>
      </c>
      <c r="BL558" s="561" t="str">
        <f t="shared" ca="1" si="231"/>
        <v/>
      </c>
      <c r="BR558" s="211"/>
      <c r="BS558" s="211"/>
      <c r="BT558" s="211"/>
      <c r="BU558" s="211"/>
      <c r="BV558" s="211"/>
      <c r="BW558" s="211"/>
      <c r="BX558" s="211"/>
      <c r="BY558" s="211"/>
      <c r="BZ558" s="211"/>
      <c r="CA558" s="211"/>
      <c r="CB558" s="211"/>
      <c r="CC558" s="211"/>
      <c r="CD558" s="211"/>
      <c r="CE558" s="211"/>
      <c r="CF558" s="211"/>
      <c r="CG558" s="211"/>
      <c r="CH558" s="211"/>
      <c r="CV558" s="1528"/>
      <c r="CW558" s="1529"/>
      <c r="CX558" s="1560"/>
      <c r="CY558" s="1560"/>
      <c r="CZ558" s="1560"/>
      <c r="DA558" s="1560"/>
      <c r="DB558" s="1560"/>
      <c r="DC558" s="1560"/>
      <c r="DD558" s="1991"/>
      <c r="DE558" s="1992"/>
      <c r="DF558" s="1992"/>
      <c r="DG558" s="1993"/>
      <c r="DH558" s="1564"/>
      <c r="DI558" s="1564"/>
      <c r="DJ558" s="1564"/>
      <c r="DK558" s="1564"/>
      <c r="DL558" s="1564"/>
      <c r="DM558" s="1564"/>
      <c r="DN558" s="1564"/>
      <c r="DO558" s="1564"/>
      <c r="DP558" s="1564"/>
      <c r="DQ558" s="1564"/>
      <c r="DR558" s="1584"/>
    </row>
    <row r="559" spans="1:122" ht="15" customHeight="1">
      <c r="A559" s="1317"/>
      <c r="B559" s="1318"/>
      <c r="C559" s="1318"/>
      <c r="D559" s="469"/>
      <c r="E559" s="469"/>
      <c r="F559" s="897"/>
      <c r="G559" s="898"/>
      <c r="H559" s="898"/>
      <c r="I559" s="898"/>
      <c r="J559" s="898"/>
      <c r="K559" s="898"/>
      <c r="L559" s="898"/>
      <c r="M559" s="899"/>
      <c r="N559" s="1420" t="s">
        <v>2020</v>
      </c>
      <c r="O559" s="271"/>
      <c r="P559" s="271"/>
      <c r="Q559" s="271"/>
      <c r="R559" s="271"/>
      <c r="S559" s="271"/>
      <c r="T559" s="271"/>
      <c r="U559" s="271"/>
      <c r="V559" s="271"/>
      <c r="W559" s="271"/>
      <c r="X559" s="271"/>
      <c r="Y559" s="271"/>
      <c r="Z559" s="271"/>
      <c r="AA559" s="271"/>
      <c r="AB559" s="271"/>
      <c r="AC559" s="271"/>
      <c r="AD559" s="271"/>
      <c r="AE559" s="271"/>
      <c r="AF559" s="271"/>
      <c r="AG559" s="271"/>
      <c r="AH559" s="271"/>
      <c r="AI559" s="271"/>
      <c r="AJ559" s="271"/>
      <c r="AK559" s="271"/>
      <c r="AL559" s="271"/>
      <c r="AM559" s="271"/>
      <c r="AN559" s="271"/>
      <c r="AO559" s="271"/>
      <c r="AP559" s="271"/>
      <c r="AQ559" s="271"/>
      <c r="AR559" s="271"/>
      <c r="AS559" s="271"/>
      <c r="AT559" s="271"/>
      <c r="AU559" s="271"/>
      <c r="AV559" s="271"/>
      <c r="AW559" s="271"/>
      <c r="AX559" s="272"/>
      <c r="AY559" s="471"/>
      <c r="BA559" s="192">
        <f t="shared" si="242"/>
        <v>8</v>
      </c>
      <c r="BB559" s="192">
        <f t="shared" si="242"/>
        <v>3</v>
      </c>
      <c r="BC559" s="192">
        <f t="shared" si="242"/>
        <v>4</v>
      </c>
      <c r="BD559" s="192" t="str">
        <f t="shared" si="242"/>
        <v>②</v>
      </c>
      <c r="BE559" s="192"/>
      <c r="BF559" s="192"/>
      <c r="BG559" s="559" t="str">
        <f t="shared" ca="1" si="226"/>
        <v/>
      </c>
      <c r="BH559" s="560" t="str">
        <f t="shared" ca="1" si="227"/>
        <v/>
      </c>
      <c r="BI559" s="560" t="str">
        <f t="shared" ca="1" si="228"/>
        <v/>
      </c>
      <c r="BJ559" s="560" t="str">
        <f t="shared" ca="1" si="229"/>
        <v/>
      </c>
      <c r="BK559" s="560" t="str">
        <f t="shared" ca="1" si="230"/>
        <v/>
      </c>
      <c r="BL559" s="561" t="str">
        <f t="shared" ca="1" si="231"/>
        <v/>
      </c>
      <c r="BR559" s="211"/>
      <c r="BS559" s="211"/>
      <c r="BT559" s="211"/>
      <c r="BU559" s="211"/>
      <c r="BV559" s="211"/>
      <c r="BW559" s="211"/>
      <c r="BX559" s="211"/>
      <c r="BY559" s="211"/>
      <c r="BZ559" s="211"/>
      <c r="CA559" s="211"/>
      <c r="CB559" s="211"/>
      <c r="CC559" s="211"/>
      <c r="CD559" s="211"/>
      <c r="CE559" s="211"/>
      <c r="CF559" s="211"/>
      <c r="CG559" s="211"/>
      <c r="CH559" s="211"/>
      <c r="CV559" s="1528"/>
      <c r="CW559" s="1529"/>
      <c r="CX559" s="1560"/>
      <c r="CY559" s="1560"/>
      <c r="CZ559" s="1560"/>
      <c r="DA559" s="1560"/>
      <c r="DB559" s="1560"/>
      <c r="DC559" s="1560"/>
      <c r="DD559" s="1991"/>
      <c r="DE559" s="1992"/>
      <c r="DF559" s="1992"/>
      <c r="DG559" s="1993"/>
      <c r="DH559" s="1564"/>
      <c r="DI559" s="1564"/>
      <c r="DJ559" s="1564"/>
      <c r="DK559" s="1564"/>
      <c r="DL559" s="1564"/>
      <c r="DM559" s="1564"/>
      <c r="DN559" s="1564"/>
      <c r="DO559" s="1564"/>
      <c r="DP559" s="1564"/>
      <c r="DQ559" s="1564"/>
      <c r="DR559" s="1584"/>
    </row>
    <row r="560" spans="1:122" s="465" customFormat="1" ht="15" customHeight="1">
      <c r="A560" s="1760" t="str">
        <f>$BA560&amp;"."&amp;$BB560&amp;"."&amp;$BC560&amp;"."</f>
        <v>8.3.5.</v>
      </c>
      <c r="B560" s="1761"/>
      <c r="C560" s="1761"/>
      <c r="D560" s="1761"/>
      <c r="E560" s="685" t="s">
        <v>1819</v>
      </c>
      <c r="F560" s="685"/>
      <c r="G560" s="676"/>
      <c r="H560" s="676"/>
      <c r="I560" s="676"/>
      <c r="J560" s="676"/>
      <c r="K560" s="676"/>
      <c r="L560" s="676"/>
      <c r="M560" s="685"/>
      <c r="N560" s="685"/>
      <c r="O560" s="685"/>
      <c r="P560" s="685"/>
      <c r="Q560" s="685"/>
      <c r="R560" s="685"/>
      <c r="S560" s="685"/>
      <c r="T560" s="685"/>
      <c r="U560" s="685"/>
      <c r="V560" s="685"/>
      <c r="W560" s="685"/>
      <c r="X560" s="685"/>
      <c r="Y560" s="685"/>
      <c r="Z560" s="685"/>
      <c r="AA560" s="685"/>
      <c r="AB560" s="685"/>
      <c r="AC560" s="685"/>
      <c r="AD560" s="685"/>
      <c r="AE560" s="685"/>
      <c r="AF560" s="685"/>
      <c r="AG560" s="685"/>
      <c r="AH560" s="685"/>
      <c r="AI560" s="685"/>
      <c r="AJ560" s="685"/>
      <c r="AK560" s="685"/>
      <c r="AL560" s="685"/>
      <c r="AM560" s="685"/>
      <c r="AN560" s="685"/>
      <c r="AO560" s="685"/>
      <c r="AP560" s="685"/>
      <c r="AQ560" s="685"/>
      <c r="AR560" s="685"/>
      <c r="AS560" s="685"/>
      <c r="AT560" s="685"/>
      <c r="AU560" s="685"/>
      <c r="AV560" s="685"/>
      <c r="AW560" s="685"/>
      <c r="AX560" s="685"/>
      <c r="AY560" s="854"/>
      <c r="AZ560" s="92"/>
      <c r="BA560" s="683">
        <f>BA559</f>
        <v>8</v>
      </c>
      <c r="BB560" s="683">
        <f>BB559</f>
        <v>3</v>
      </c>
      <c r="BC560" s="678">
        <f>BC559+1</f>
        <v>5</v>
      </c>
      <c r="BD560" s="192"/>
      <c r="BE560" s="192"/>
      <c r="BF560" s="192"/>
      <c r="BG560" s="559" t="str">
        <f t="shared" ca="1" si="226"/>
        <v/>
      </c>
      <c r="BH560" s="560" t="str">
        <f t="shared" ca="1" si="227"/>
        <v/>
      </c>
      <c r="BI560" s="560" t="str">
        <f t="shared" ca="1" si="228"/>
        <v/>
      </c>
      <c r="BJ560" s="560" t="str">
        <f t="shared" ca="1" si="229"/>
        <v/>
      </c>
      <c r="BK560" s="560" t="str">
        <f t="shared" ca="1" si="230"/>
        <v/>
      </c>
      <c r="BL560" s="561" t="str">
        <f t="shared" ca="1" si="231"/>
        <v/>
      </c>
      <c r="BP560" s="226"/>
      <c r="BQ560" s="226"/>
      <c r="BR560" s="211"/>
      <c r="BS560" s="211"/>
      <c r="BT560" s="211"/>
      <c r="BU560" s="211"/>
      <c r="BV560" s="211"/>
      <c r="BW560" s="211"/>
      <c r="BX560" s="211"/>
      <c r="BY560" s="211"/>
      <c r="BZ560" s="211"/>
      <c r="CA560" s="211"/>
      <c r="CB560" s="211"/>
      <c r="CC560" s="211"/>
      <c r="CD560" s="211"/>
      <c r="CE560" s="211"/>
      <c r="CF560" s="211"/>
      <c r="CG560" s="211"/>
      <c r="CH560" s="211"/>
      <c r="CI560" s="94"/>
      <c r="CJ560" s="94"/>
      <c r="CK560" s="94"/>
      <c r="CL560" s="226"/>
      <c r="CM560" s="226"/>
      <c r="CN560" s="226"/>
      <c r="CO560" s="226"/>
      <c r="CP560" s="226"/>
      <c r="CQ560" s="94"/>
      <c r="CR560" s="94"/>
      <c r="CS560" s="226"/>
      <c r="CT560" s="226"/>
      <c r="CU560" s="226"/>
      <c r="CV560" s="1528" t="s">
        <v>2291</v>
      </c>
      <c r="CW560" s="1529"/>
      <c r="CX560" s="1560"/>
      <c r="CY560" s="1560"/>
      <c r="CZ560" s="1560"/>
      <c r="DA560" s="1560"/>
      <c r="DB560" s="1560"/>
      <c r="DC560" s="1560"/>
      <c r="DD560" s="2054">
        <v>44649</v>
      </c>
      <c r="DE560" s="2055"/>
      <c r="DF560" s="2055"/>
      <c r="DG560" s="2056"/>
      <c r="DH560" s="1564"/>
      <c r="DI560" s="1564"/>
      <c r="DJ560" s="1564"/>
      <c r="DK560" s="1564"/>
      <c r="DL560" s="1564"/>
      <c r="DM560" s="1564"/>
      <c r="DN560" s="1564"/>
      <c r="DO560" s="1564"/>
      <c r="DP560" s="1564"/>
      <c r="DQ560" s="1564"/>
      <c r="DR560" s="1584"/>
    </row>
    <row r="561" spans="1:122" s="465" customFormat="1" ht="15" customHeight="1">
      <c r="A561" s="1360"/>
      <c r="B561" s="1312"/>
      <c r="C561" s="1312"/>
      <c r="D561" s="263"/>
      <c r="E561" s="263" t="s">
        <v>1820</v>
      </c>
      <c r="F561" s="263"/>
      <c r="G561" s="263"/>
      <c r="H561" s="263"/>
      <c r="I561" s="263"/>
      <c r="J561" s="263"/>
      <c r="K561" s="263"/>
      <c r="L561" s="263"/>
      <c r="M561" s="263"/>
      <c r="N561" s="263"/>
      <c r="O561" s="263"/>
      <c r="P561" s="263"/>
      <c r="Q561" s="263"/>
      <c r="R561" s="263"/>
      <c r="S561" s="263"/>
      <c r="T561" s="263"/>
      <c r="U561" s="263"/>
      <c r="V561" s="263"/>
      <c r="W561" s="263"/>
      <c r="X561" s="263"/>
      <c r="Y561" s="263"/>
      <c r="Z561" s="263"/>
      <c r="AA561" s="263"/>
      <c r="AB561" s="263"/>
      <c r="AC561" s="263"/>
      <c r="AD561" s="263"/>
      <c r="AE561" s="263"/>
      <c r="AF561" s="263"/>
      <c r="AG561" s="263"/>
      <c r="AH561" s="263"/>
      <c r="AI561" s="263"/>
      <c r="AJ561" s="263"/>
      <c r="AK561" s="263"/>
      <c r="AL561" s="263"/>
      <c r="AM561" s="263"/>
      <c r="AN561" s="263"/>
      <c r="AO561" s="263"/>
      <c r="AP561" s="263"/>
      <c r="AQ561" s="263"/>
      <c r="AR561" s="263"/>
      <c r="AS561" s="263"/>
      <c r="AT561" s="263"/>
      <c r="AU561" s="263"/>
      <c r="AV561" s="263"/>
      <c r="AW561" s="263"/>
      <c r="AX561" s="263"/>
      <c r="AY561" s="1130"/>
      <c r="BA561" s="192">
        <f>BA560</f>
        <v>8</v>
      </c>
      <c r="BB561" s="192">
        <f>BB560</f>
        <v>3</v>
      </c>
      <c r="BC561" s="1098">
        <f>BC560</f>
        <v>5</v>
      </c>
      <c r="BD561" s="192"/>
      <c r="BE561" s="192"/>
      <c r="BF561" s="192"/>
      <c r="BG561" s="559" t="str">
        <f t="shared" ca="1" si="226"/>
        <v/>
      </c>
      <c r="BH561" s="560" t="str">
        <f t="shared" ca="1" si="227"/>
        <v/>
      </c>
      <c r="BI561" s="560" t="str">
        <f t="shared" ca="1" si="228"/>
        <v/>
      </c>
      <c r="BJ561" s="560" t="str">
        <f t="shared" ca="1" si="229"/>
        <v/>
      </c>
      <c r="BK561" s="560" t="str">
        <f t="shared" ca="1" si="230"/>
        <v/>
      </c>
      <c r="BL561" s="561" t="str">
        <f t="shared" ca="1" si="231"/>
        <v/>
      </c>
      <c r="BP561" s="226"/>
      <c r="BQ561" s="226"/>
      <c r="BR561" s="211"/>
      <c r="BS561" s="211"/>
      <c r="BT561" s="211"/>
      <c r="BU561" s="211"/>
      <c r="BV561" s="211"/>
      <c r="BW561" s="211"/>
      <c r="BX561" s="211"/>
      <c r="BY561" s="211"/>
      <c r="BZ561" s="211"/>
      <c r="CA561" s="211"/>
      <c r="CB561" s="211"/>
      <c r="CC561" s="211"/>
      <c r="CD561" s="211"/>
      <c r="CE561" s="211"/>
      <c r="CF561" s="211"/>
      <c r="CG561" s="211"/>
      <c r="CH561" s="211"/>
      <c r="CI561" s="211"/>
      <c r="CJ561" s="211"/>
      <c r="CK561" s="211"/>
      <c r="CL561" s="226"/>
      <c r="CM561" s="226"/>
      <c r="CN561" s="226"/>
      <c r="CO561" s="226"/>
      <c r="CP561" s="226"/>
      <c r="CS561" s="226"/>
      <c r="CT561" s="226"/>
      <c r="CU561" s="226"/>
      <c r="CV561" s="1528"/>
      <c r="CW561" s="1529"/>
      <c r="CX561" s="1560"/>
      <c r="CY561" s="1560"/>
      <c r="CZ561" s="1560"/>
      <c r="DA561" s="1560"/>
      <c r="DB561" s="1560"/>
      <c r="DC561" s="1560"/>
      <c r="DD561" s="1991"/>
      <c r="DE561" s="1992"/>
      <c r="DF561" s="1992"/>
      <c r="DG561" s="1993"/>
      <c r="DH561" s="1564"/>
      <c r="DI561" s="1564"/>
      <c r="DJ561" s="1564"/>
      <c r="DK561" s="1564"/>
      <c r="DL561" s="1564"/>
      <c r="DM561" s="1564"/>
      <c r="DN561" s="1564"/>
      <c r="DO561" s="1564"/>
      <c r="DP561" s="1564"/>
      <c r="DQ561" s="1564"/>
      <c r="DR561" s="1584"/>
    </row>
    <row r="562" spans="1:122" s="465" customFormat="1" ht="15" customHeight="1">
      <c r="A562" s="1090"/>
      <c r="B562" s="1091"/>
      <c r="C562" s="1091"/>
      <c r="D562" s="469"/>
      <c r="E562" s="1361" t="s">
        <v>545</v>
      </c>
      <c r="F562" s="1362"/>
      <c r="G562" s="1362"/>
      <c r="H562" s="1362"/>
      <c r="I562" s="1362"/>
      <c r="J562" s="1362"/>
      <c r="K562" s="1362"/>
      <c r="L562" s="1363"/>
      <c r="M562" s="1364" t="s">
        <v>2143</v>
      </c>
      <c r="N562" s="1365"/>
      <c r="O562" s="1365"/>
      <c r="P562" s="1365"/>
      <c r="Q562" s="1365"/>
      <c r="R562" s="1365"/>
      <c r="S562" s="1365"/>
      <c r="T562" s="1365"/>
      <c r="U562" s="1365"/>
      <c r="V562" s="1365"/>
      <c r="W562" s="1365"/>
      <c r="X562" s="1365"/>
      <c r="Y562" s="1365"/>
      <c r="Z562" s="1365"/>
      <c r="AA562" s="1365"/>
      <c r="AB562" s="1365"/>
      <c r="AC562" s="1365"/>
      <c r="AD562" s="1365"/>
      <c r="AE562" s="1365"/>
      <c r="AF562" s="1365"/>
      <c r="AG562" s="1365"/>
      <c r="AH562" s="1365"/>
      <c r="AI562" s="1365"/>
      <c r="AJ562" s="1365"/>
      <c r="AK562" s="1365"/>
      <c r="AL562" s="1365"/>
      <c r="AM562" s="1365"/>
      <c r="AN562" s="1365"/>
      <c r="AO562" s="1365"/>
      <c r="AP562" s="1365"/>
      <c r="AQ562" s="1365"/>
      <c r="AR562" s="1365"/>
      <c r="AS562" s="1365"/>
      <c r="AT562" s="1365"/>
      <c r="AU562" s="1365"/>
      <c r="AV562" s="1365"/>
      <c r="AW562" s="1365"/>
      <c r="AX562" s="1366"/>
      <c r="AY562" s="1293"/>
      <c r="AZ562" s="1089"/>
      <c r="BA562" s="1220">
        <f t="shared" ref="BA562:BC563" si="243">BA561</f>
        <v>8</v>
      </c>
      <c r="BB562" s="1220">
        <f t="shared" si="243"/>
        <v>3</v>
      </c>
      <c r="BC562" s="1220">
        <f t="shared" si="243"/>
        <v>5</v>
      </c>
      <c r="BD562" s="1089"/>
      <c r="BE562" s="1089"/>
      <c r="BF562" s="1089"/>
      <c r="BG562" s="559" t="str">
        <f t="shared" ca="1" si="226"/>
        <v/>
      </c>
      <c r="BH562" s="560" t="str">
        <f t="shared" ca="1" si="227"/>
        <v/>
      </c>
      <c r="BI562" s="560" t="str">
        <f t="shared" ca="1" si="228"/>
        <v/>
      </c>
      <c r="BJ562" s="560" t="str">
        <f t="shared" ca="1" si="229"/>
        <v/>
      </c>
      <c r="BK562" s="560" t="str">
        <f t="shared" ca="1" si="230"/>
        <v/>
      </c>
      <c r="BL562" s="561" t="str">
        <f t="shared" ca="1" si="231"/>
        <v/>
      </c>
      <c r="BP562" s="226"/>
      <c r="BQ562" s="226"/>
      <c r="BR562" s="211"/>
      <c r="BS562" s="211"/>
      <c r="BT562" s="211"/>
      <c r="BU562" s="211"/>
      <c r="BV562" s="211"/>
      <c r="BW562" s="211"/>
      <c r="BX562" s="211"/>
      <c r="BY562" s="211"/>
      <c r="BZ562" s="211"/>
      <c r="CA562" s="211"/>
      <c r="CB562" s="211"/>
      <c r="CC562" s="211"/>
      <c r="CD562" s="211"/>
      <c r="CE562" s="211"/>
      <c r="CF562" s="211"/>
      <c r="CG562" s="211"/>
      <c r="CH562" s="211"/>
      <c r="CI562" s="211"/>
      <c r="CJ562" s="211"/>
      <c r="CK562" s="211"/>
      <c r="CL562" s="226"/>
      <c r="CM562" s="226"/>
      <c r="CN562" s="226"/>
      <c r="CO562" s="226"/>
      <c r="CP562" s="226"/>
      <c r="CQ562" s="226"/>
      <c r="CR562" s="226"/>
      <c r="CS562" s="226"/>
      <c r="CT562" s="226"/>
      <c r="CU562" s="226"/>
      <c r="CV562" s="1528"/>
      <c r="CW562" s="1529"/>
      <c r="CX562" s="1560"/>
      <c r="CY562" s="1560"/>
      <c r="CZ562" s="1560"/>
      <c r="DA562" s="1560"/>
      <c r="DB562" s="1560"/>
      <c r="DC562" s="1560"/>
      <c r="DD562" s="1991"/>
      <c r="DE562" s="1992"/>
      <c r="DF562" s="1992"/>
      <c r="DG562" s="1993"/>
      <c r="DH562" s="1564"/>
      <c r="DI562" s="1564"/>
      <c r="DJ562" s="1564"/>
      <c r="DK562" s="1564"/>
      <c r="DL562" s="1564"/>
      <c r="DM562" s="1564"/>
      <c r="DN562" s="1564"/>
      <c r="DO562" s="1564"/>
      <c r="DP562" s="1564"/>
      <c r="DQ562" s="1564"/>
      <c r="DR562" s="1584"/>
    </row>
    <row r="563" spans="1:122" ht="15" customHeight="1">
      <c r="A563" s="1863" t="str">
        <f>BA563&amp;"."&amp;BB563</f>
        <v>8.4</v>
      </c>
      <c r="B563" s="1864"/>
      <c r="C563" s="1864"/>
      <c r="D563" s="319" t="s">
        <v>1962</v>
      </c>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3"/>
      <c r="BA563" s="683">
        <f t="shared" si="243"/>
        <v>8</v>
      </c>
      <c r="BB563" s="678">
        <f>BB562+1</f>
        <v>4</v>
      </c>
      <c r="BD563" s="192"/>
      <c r="BE563" s="192"/>
      <c r="BF563" s="192"/>
      <c r="BG563" s="559" t="str">
        <f t="shared" ca="1" si="226"/>
        <v/>
      </c>
      <c r="BH563" s="560" t="str">
        <f t="shared" ca="1" si="227"/>
        <v/>
      </c>
      <c r="BI563" s="560" t="str">
        <f t="shared" ca="1" si="228"/>
        <v/>
      </c>
      <c r="BJ563" s="560" t="str">
        <f t="shared" ca="1" si="229"/>
        <v/>
      </c>
      <c r="BK563" s="560" t="str">
        <f t="shared" ca="1" si="230"/>
        <v/>
      </c>
      <c r="BL563" s="561" t="str">
        <f t="shared" ca="1" si="231"/>
        <v/>
      </c>
      <c r="BR563" s="211"/>
      <c r="BS563" s="211"/>
      <c r="BT563" s="211"/>
      <c r="BU563" s="211"/>
      <c r="BV563" s="211"/>
      <c r="BW563" s="211"/>
      <c r="BX563" s="211"/>
      <c r="BY563" s="211"/>
      <c r="BZ563" s="211"/>
      <c r="CA563" s="211"/>
      <c r="CB563" s="211"/>
      <c r="CC563" s="211"/>
      <c r="CD563" s="211"/>
      <c r="CE563" s="211"/>
      <c r="CF563" s="211"/>
      <c r="CG563" s="211"/>
      <c r="CH563" s="211"/>
      <c r="CI563" s="211"/>
      <c r="CJ563" s="211"/>
      <c r="CK563" s="211"/>
      <c r="CV563" s="1528" t="s">
        <v>2291</v>
      </c>
      <c r="CW563" s="1529"/>
      <c r="CX563" s="1560"/>
      <c r="CY563" s="1560"/>
      <c r="CZ563" s="1560"/>
      <c r="DA563" s="1560"/>
      <c r="DB563" s="1560"/>
      <c r="DC563" s="1560"/>
      <c r="DD563" s="2054">
        <v>44649</v>
      </c>
      <c r="DE563" s="2055"/>
      <c r="DF563" s="2055"/>
      <c r="DG563" s="2056"/>
      <c r="DH563" s="1564"/>
      <c r="DI563" s="1564"/>
      <c r="DJ563" s="1564"/>
      <c r="DK563" s="1564"/>
      <c r="DL563" s="1564"/>
      <c r="DM563" s="1564"/>
      <c r="DN563" s="1564"/>
      <c r="DO563" s="1564"/>
      <c r="DP563" s="1564"/>
      <c r="DQ563" s="1564"/>
      <c r="DR563" s="1584"/>
    </row>
    <row r="564" spans="1:122" ht="15" customHeight="1">
      <c r="A564" s="1297"/>
      <c r="B564" s="225"/>
      <c r="C564" s="225"/>
      <c r="D564" s="225" t="s">
        <v>1996</v>
      </c>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3"/>
      <c r="BA564" s="192">
        <f t="shared" ref="BA564:BA576" si="244">BA563</f>
        <v>8</v>
      </c>
      <c r="BB564" s="192">
        <f t="shared" ref="BB564:BB576" si="245">BB563</f>
        <v>4</v>
      </c>
      <c r="BD564" s="192"/>
      <c r="BE564" s="192"/>
      <c r="BF564" s="192"/>
      <c r="BG564" s="559" t="str">
        <f t="shared" ca="1" si="226"/>
        <v/>
      </c>
      <c r="BH564" s="560" t="str">
        <f t="shared" ca="1" si="227"/>
        <v/>
      </c>
      <c r="BI564" s="560" t="str">
        <f t="shared" ca="1" si="228"/>
        <v/>
      </c>
      <c r="BJ564" s="560" t="str">
        <f t="shared" ca="1" si="229"/>
        <v/>
      </c>
      <c r="BK564" s="560" t="str">
        <f t="shared" ca="1" si="230"/>
        <v/>
      </c>
      <c r="BL564" s="561" t="str">
        <f t="shared" ca="1" si="231"/>
        <v/>
      </c>
      <c r="BR564" s="211"/>
      <c r="BS564" s="211"/>
      <c r="BT564" s="211"/>
      <c r="BU564" s="211"/>
      <c r="BV564" s="211"/>
      <c r="BW564" s="211"/>
      <c r="BX564" s="211"/>
      <c r="BY564" s="211"/>
      <c r="BZ564" s="211"/>
      <c r="CA564" s="211"/>
      <c r="CB564" s="211"/>
      <c r="CC564" s="211"/>
      <c r="CD564" s="211"/>
      <c r="CE564" s="211"/>
      <c r="CF564" s="211"/>
      <c r="CG564" s="211"/>
      <c r="CH564" s="211"/>
      <c r="CI564" s="211"/>
      <c r="CJ564" s="211"/>
      <c r="CK564" s="211"/>
      <c r="CV564" s="1528"/>
      <c r="CW564" s="1529"/>
      <c r="CX564" s="1560"/>
      <c r="CY564" s="1560"/>
      <c r="CZ564" s="1560"/>
      <c r="DA564" s="1560"/>
      <c r="DB564" s="1560"/>
      <c r="DC564" s="1560"/>
      <c r="DD564" s="1991"/>
      <c r="DE564" s="1992"/>
      <c r="DF564" s="1992"/>
      <c r="DG564" s="1993"/>
      <c r="DH564" s="1564"/>
      <c r="DI564" s="1564"/>
      <c r="DJ564" s="1564"/>
      <c r="DK564" s="1564"/>
      <c r="DL564" s="1564"/>
      <c r="DM564" s="1564"/>
      <c r="DN564" s="1564"/>
      <c r="DO564" s="1564"/>
      <c r="DP564" s="1564"/>
      <c r="DQ564" s="1564"/>
      <c r="DR564" s="1584"/>
    </row>
    <row r="565" spans="1:122" ht="15" customHeight="1">
      <c r="A565" s="1760" t="str">
        <f>$BA565&amp;"."&amp;$BB565&amp;"."&amp;$BC565&amp;"."</f>
        <v>8.4.1.</v>
      </c>
      <c r="B565" s="1761"/>
      <c r="C565" s="1761"/>
      <c r="D565" s="1761"/>
      <c r="E565" s="685" t="s">
        <v>1651</v>
      </c>
      <c r="F565" s="685"/>
      <c r="G565" s="676"/>
      <c r="H565" s="676"/>
      <c r="I565" s="676"/>
      <c r="J565" s="676"/>
      <c r="K565" s="676"/>
      <c r="L565" s="676"/>
      <c r="M565" s="685"/>
      <c r="N565" s="685"/>
      <c r="O565" s="685"/>
      <c r="P565" s="685"/>
      <c r="Q565" s="685"/>
      <c r="R565" s="685"/>
      <c r="S565" s="685"/>
      <c r="T565" s="685"/>
      <c r="U565" s="685"/>
      <c r="V565" s="685"/>
      <c r="W565" s="685"/>
      <c r="X565" s="685"/>
      <c r="Y565" s="685"/>
      <c r="Z565" s="685"/>
      <c r="AA565" s="685"/>
      <c r="AB565" s="685"/>
      <c r="AC565" s="685"/>
      <c r="AD565" s="685"/>
      <c r="AE565" s="685"/>
      <c r="AF565" s="685"/>
      <c r="AG565" s="685"/>
      <c r="AH565" s="685"/>
      <c r="AI565" s="685"/>
      <c r="AJ565" s="685"/>
      <c r="AK565" s="685"/>
      <c r="AL565" s="685"/>
      <c r="AM565" s="685"/>
      <c r="AN565" s="685"/>
      <c r="AO565" s="685"/>
      <c r="AP565" s="685"/>
      <c r="AQ565" s="685"/>
      <c r="AR565" s="685"/>
      <c r="AS565" s="685"/>
      <c r="AT565" s="685"/>
      <c r="AU565" s="685"/>
      <c r="AV565" s="685"/>
      <c r="AW565" s="685"/>
      <c r="AX565" s="685"/>
      <c r="AY565" s="854"/>
      <c r="BA565" s="192">
        <f t="shared" si="244"/>
        <v>8</v>
      </c>
      <c r="BB565" s="192">
        <f t="shared" si="245"/>
        <v>4</v>
      </c>
      <c r="BC565" s="193">
        <f>BC564+1</f>
        <v>1</v>
      </c>
      <c r="BD565" s="192"/>
      <c r="BE565" s="192"/>
      <c r="BF565" s="192"/>
      <c r="BG565" s="559" t="str">
        <f t="shared" ref="BG565:BG587" ca="1" si="246">IF(BA565&lt;&gt;"",IF(MID(_xlfn.FORMULATEXT(BA565),SEARCH("[",_xlfn.FORMULATEXT(BA565))+1,SEARCH("]",_xlfn.FORMULATEXT(BA565))-(SEARCH("[",_xlfn.FORMULATEXT(BA565))+1))="-1","",1),"")</f>
        <v/>
      </c>
      <c r="BH565" s="560" t="str">
        <f t="shared" ref="BH565:BH587" ca="1" si="247">IF(BB565&lt;&gt;"",IF(MID(_xlfn.FORMULATEXT(BB565),SEARCH("[",_xlfn.FORMULATEXT(BB565))+1,SEARCH("]",_xlfn.FORMULATEXT(BB565))-(SEARCH("[",_xlfn.FORMULATEXT(BB565))+1))="-1","",1),"")</f>
        <v/>
      </c>
      <c r="BI565" s="560" t="str">
        <f t="shared" ref="BI565:BI587" ca="1" si="248">IF(BC565&lt;&gt;"",IF(MID(_xlfn.FORMULATEXT(BC565),SEARCH("[",_xlfn.FORMULATEXT(BC565))+1,SEARCH("]",_xlfn.FORMULATEXT(BC565))-(SEARCH("[",_xlfn.FORMULATEXT(BC565))+1))="-1","",1),"")</f>
        <v/>
      </c>
      <c r="BJ565" s="560" t="str">
        <f t="shared" ref="BJ565:BJ587" ca="1" si="249">IF(BD565&lt;&gt;"",IF(MID(_xlfn.FORMULATEXT(BD565),SEARCH("[",_xlfn.FORMULATEXT(BD565))+1,SEARCH("]",_xlfn.FORMULATEXT(BD565))-(SEARCH("[",_xlfn.FORMULATEXT(BD565))+1))="-1","",1),"")</f>
        <v/>
      </c>
      <c r="BK565" s="560" t="str">
        <f t="shared" ref="BK565:BK587" ca="1" si="250">IF(BE565&lt;&gt;"",IF(MID(_xlfn.FORMULATEXT(BE565),SEARCH("[",_xlfn.FORMULATEXT(BE565))+1,SEARCH("]",_xlfn.FORMULATEXT(BE565))-(SEARCH("[",_xlfn.FORMULATEXT(BE565))+1))="-1","",1),"")</f>
        <v/>
      </c>
      <c r="BL565" s="561" t="str">
        <f t="shared" ref="BL565:BL587" ca="1" si="251">IF(BF565&lt;&gt;"",IF(MID(_xlfn.FORMULATEXT(BF565),SEARCH("[",_xlfn.FORMULATEXT(BF565))+1,SEARCH("]",_xlfn.FORMULATEXT(BF565))-(SEARCH("[",_xlfn.FORMULATEXT(BF565))+1))="-1","",1),"")</f>
        <v/>
      </c>
      <c r="BR565" s="211"/>
      <c r="BS565" s="211"/>
      <c r="BT565" s="211"/>
      <c r="BU565" s="211"/>
      <c r="BV565" s="211"/>
      <c r="BW565" s="211"/>
      <c r="BX565" s="211"/>
      <c r="BY565" s="211"/>
      <c r="BZ565" s="211"/>
      <c r="CA565" s="211"/>
      <c r="CB565" s="211"/>
      <c r="CC565" s="211"/>
      <c r="CD565" s="211"/>
      <c r="CE565" s="211"/>
      <c r="CF565" s="211"/>
      <c r="CG565" s="211"/>
      <c r="CH565" s="211"/>
      <c r="CI565" s="211"/>
      <c r="CJ565" s="211"/>
      <c r="CK565" s="211"/>
      <c r="CV565" s="1528"/>
      <c r="CW565" s="1529"/>
      <c r="CX565" s="1560"/>
      <c r="CY565" s="1560"/>
      <c r="CZ565" s="1560"/>
      <c r="DA565" s="1560"/>
      <c r="DB565" s="1560"/>
      <c r="DC565" s="1560"/>
      <c r="DD565" s="1991"/>
      <c r="DE565" s="1992"/>
      <c r="DF565" s="1992"/>
      <c r="DG565" s="1993"/>
      <c r="DH565" s="1564"/>
      <c r="DI565" s="1564"/>
      <c r="DJ565" s="1564"/>
      <c r="DK565" s="1564"/>
      <c r="DL565" s="1564"/>
      <c r="DM565" s="1564"/>
      <c r="DN565" s="1564"/>
      <c r="DO565" s="1564"/>
      <c r="DP565" s="1564"/>
      <c r="DQ565" s="1564"/>
      <c r="DR565" s="1584"/>
    </row>
    <row r="566" spans="1:122" ht="15" customHeight="1">
      <c r="A566" s="1297"/>
      <c r="B566" s="225"/>
      <c r="C566" s="225"/>
      <c r="D566" s="225"/>
      <c r="E566" s="225" t="s">
        <v>1998</v>
      </c>
      <c r="F566" s="225"/>
      <c r="G566" s="225"/>
      <c r="H566" s="225"/>
      <c r="I566" s="225"/>
      <c r="J566" s="225"/>
      <c r="K566" s="225"/>
      <c r="L566" s="225"/>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3"/>
      <c r="BA566" s="192">
        <f t="shared" si="244"/>
        <v>8</v>
      </c>
      <c r="BB566" s="192">
        <f t="shared" si="245"/>
        <v>4</v>
      </c>
      <c r="BC566" s="192">
        <f t="shared" ref="BC566:BC576" si="252">BC565</f>
        <v>1</v>
      </c>
      <c r="BD566" s="192"/>
      <c r="BE566" s="192"/>
      <c r="BF566" s="192"/>
      <c r="BG566" s="559" t="str">
        <f t="shared" ca="1" si="246"/>
        <v/>
      </c>
      <c r="BH566" s="560" t="str">
        <f t="shared" ca="1" si="247"/>
        <v/>
      </c>
      <c r="BI566" s="560" t="str">
        <f t="shared" ca="1" si="248"/>
        <v/>
      </c>
      <c r="BJ566" s="560" t="str">
        <f t="shared" ca="1" si="249"/>
        <v/>
      </c>
      <c r="BK566" s="560" t="str">
        <f t="shared" ca="1" si="250"/>
        <v/>
      </c>
      <c r="BL566" s="561" t="str">
        <f t="shared" ca="1" si="251"/>
        <v/>
      </c>
      <c r="BR566" s="211"/>
      <c r="BS566" s="211"/>
      <c r="BT566" s="211"/>
      <c r="BU566" s="211"/>
      <c r="BV566" s="211"/>
      <c r="BW566" s="211"/>
      <c r="BX566" s="211"/>
      <c r="BY566" s="211"/>
      <c r="BZ566" s="211"/>
      <c r="CA566" s="211"/>
      <c r="CB566" s="211"/>
      <c r="CC566" s="211"/>
      <c r="CD566" s="211"/>
      <c r="CE566" s="211"/>
      <c r="CF566" s="211"/>
      <c r="CG566" s="211"/>
      <c r="CH566" s="211"/>
      <c r="CI566" s="211"/>
      <c r="CJ566" s="211"/>
      <c r="CK566" s="211"/>
      <c r="CV566" s="1528"/>
      <c r="CW566" s="1529"/>
      <c r="CX566" s="1560"/>
      <c r="CY566" s="1560"/>
      <c r="CZ566" s="1560"/>
      <c r="DA566" s="1560"/>
      <c r="DB566" s="1560"/>
      <c r="DC566" s="1560"/>
      <c r="DD566" s="1991"/>
      <c r="DE566" s="1992"/>
      <c r="DF566" s="1992"/>
      <c r="DG566" s="1993"/>
      <c r="DH566" s="1564"/>
      <c r="DI566" s="1564"/>
      <c r="DJ566" s="1564"/>
      <c r="DK566" s="1564"/>
      <c r="DL566" s="1564"/>
      <c r="DM566" s="1564"/>
      <c r="DN566" s="1564"/>
      <c r="DO566" s="1564"/>
      <c r="DP566" s="1564"/>
      <c r="DQ566" s="1564"/>
      <c r="DR566" s="1584"/>
    </row>
    <row r="567" spans="1:122" ht="15" customHeight="1">
      <c r="A567" s="320"/>
      <c r="B567" s="275"/>
      <c r="C567" s="275"/>
      <c r="D567" s="275"/>
      <c r="E567" s="845" t="s">
        <v>265</v>
      </c>
      <c r="F567" s="846"/>
      <c r="G567" s="846"/>
      <c r="H567" s="846"/>
      <c r="I567" s="846"/>
      <c r="J567" s="846"/>
      <c r="K567" s="846"/>
      <c r="L567" s="847"/>
      <c r="M567" s="1321" t="s">
        <v>964</v>
      </c>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c r="AJ567" s="266"/>
      <c r="AK567" s="266"/>
      <c r="AL567" s="266"/>
      <c r="AM567" s="266"/>
      <c r="AN567" s="266"/>
      <c r="AO567" s="266"/>
      <c r="AP567" s="266"/>
      <c r="AQ567" s="266"/>
      <c r="AR567" s="266"/>
      <c r="AS567" s="266"/>
      <c r="AT567" s="266"/>
      <c r="AU567" s="266"/>
      <c r="AV567" s="266"/>
      <c r="AW567" s="266"/>
      <c r="AX567" s="267"/>
      <c r="AY567" s="895"/>
      <c r="BA567" s="192">
        <f t="shared" si="244"/>
        <v>8</v>
      </c>
      <c r="BB567" s="192">
        <f t="shared" si="245"/>
        <v>4</v>
      </c>
      <c r="BC567" s="192">
        <f t="shared" si="252"/>
        <v>1</v>
      </c>
      <c r="BD567" s="192"/>
      <c r="BE567" s="192"/>
      <c r="BF567" s="192"/>
      <c r="BG567" s="559" t="str">
        <f t="shared" ca="1" si="246"/>
        <v/>
      </c>
      <c r="BH567" s="560" t="str">
        <f t="shared" ca="1" si="247"/>
        <v/>
      </c>
      <c r="BI567" s="560" t="str">
        <f t="shared" ca="1" si="248"/>
        <v/>
      </c>
      <c r="BJ567" s="560" t="str">
        <f t="shared" ca="1" si="249"/>
        <v/>
      </c>
      <c r="BK567" s="560" t="str">
        <f t="shared" ca="1" si="250"/>
        <v/>
      </c>
      <c r="BL567" s="561" t="str">
        <f t="shared" ca="1" si="251"/>
        <v/>
      </c>
      <c r="BR567" s="211"/>
      <c r="BS567" s="211"/>
      <c r="BT567" s="211"/>
      <c r="BU567" s="211"/>
      <c r="BV567" s="211"/>
      <c r="BW567" s="211"/>
      <c r="BX567" s="211"/>
      <c r="BY567" s="211"/>
      <c r="BZ567" s="211"/>
      <c r="CA567" s="211"/>
      <c r="CB567" s="211"/>
      <c r="CC567" s="211"/>
      <c r="CD567" s="211"/>
      <c r="CE567" s="211"/>
      <c r="CF567" s="211"/>
      <c r="CG567" s="211"/>
      <c r="CH567" s="211"/>
      <c r="CI567" s="211"/>
      <c r="CJ567" s="211"/>
      <c r="CK567" s="211"/>
      <c r="CV567" s="1528"/>
      <c r="CW567" s="1529"/>
      <c r="CX567" s="1560"/>
      <c r="CY567" s="1560"/>
      <c r="CZ567" s="1560"/>
      <c r="DA567" s="1560"/>
      <c r="DB567" s="1560"/>
      <c r="DC567" s="1560"/>
      <c r="DD567" s="1991"/>
      <c r="DE567" s="1992"/>
      <c r="DF567" s="1992"/>
      <c r="DG567" s="1993"/>
      <c r="DH567" s="1564"/>
      <c r="DI567" s="1564"/>
      <c r="DJ567" s="1564"/>
      <c r="DK567" s="1564"/>
      <c r="DL567" s="1564"/>
      <c r="DM567" s="1564"/>
      <c r="DN567" s="1564"/>
      <c r="DO567" s="1564"/>
      <c r="DP567" s="1564"/>
      <c r="DQ567" s="1564"/>
      <c r="DR567" s="1584"/>
    </row>
    <row r="568" spans="1:122" ht="15" customHeight="1">
      <c r="A568" s="1317"/>
      <c r="B568" s="1318"/>
      <c r="C568" s="1318"/>
      <c r="D568" s="1318"/>
      <c r="E568" s="848" t="s">
        <v>84</v>
      </c>
      <c r="F568" s="849"/>
      <c r="G568" s="849"/>
      <c r="H568" s="849"/>
      <c r="I568" s="849"/>
      <c r="J568" s="849"/>
      <c r="K568" s="849"/>
      <c r="L568" s="849"/>
      <c r="M568" s="268" t="s">
        <v>1984</v>
      </c>
      <c r="N568" s="269"/>
      <c r="O568" s="269"/>
      <c r="P568" s="269"/>
      <c r="Q568" s="269"/>
      <c r="R568" s="269"/>
      <c r="S568" s="269"/>
      <c r="T568" s="269"/>
      <c r="U568" s="269"/>
      <c r="V568" s="269"/>
      <c r="W568" s="269"/>
      <c r="X568" s="269"/>
      <c r="Y568" s="269"/>
      <c r="Z568" s="269"/>
      <c r="AA568" s="269"/>
      <c r="AB568" s="269"/>
      <c r="AC568" s="269"/>
      <c r="AD568" s="269"/>
      <c r="AE568" s="269"/>
      <c r="AF568" s="269"/>
      <c r="AG568" s="269"/>
      <c r="AH568" s="269"/>
      <c r="AI568" s="269"/>
      <c r="AJ568" s="269"/>
      <c r="AK568" s="269"/>
      <c r="AL568" s="269"/>
      <c r="AM568" s="269"/>
      <c r="AN568" s="269"/>
      <c r="AO568" s="269"/>
      <c r="AP568" s="269"/>
      <c r="AQ568" s="269"/>
      <c r="AR568" s="269"/>
      <c r="AS568" s="269"/>
      <c r="AT568" s="269"/>
      <c r="AU568" s="269"/>
      <c r="AV568" s="269"/>
      <c r="AW568" s="269"/>
      <c r="AX568" s="270"/>
      <c r="AY568" s="223"/>
      <c r="BA568" s="192">
        <f t="shared" si="244"/>
        <v>8</v>
      </c>
      <c r="BB568" s="192">
        <f t="shared" si="245"/>
        <v>4</v>
      </c>
      <c r="BC568" s="192">
        <f t="shared" si="252"/>
        <v>1</v>
      </c>
      <c r="BD568" s="192"/>
      <c r="BE568" s="192"/>
      <c r="BF568" s="192"/>
      <c r="BG568" s="559" t="str">
        <f t="shared" ca="1" si="246"/>
        <v/>
      </c>
      <c r="BH568" s="560" t="str">
        <f t="shared" ca="1" si="247"/>
        <v/>
      </c>
      <c r="BI568" s="560" t="str">
        <f t="shared" ca="1" si="248"/>
        <v/>
      </c>
      <c r="BJ568" s="560" t="str">
        <f t="shared" ca="1" si="249"/>
        <v/>
      </c>
      <c r="BK568" s="560" t="str">
        <f t="shared" ca="1" si="250"/>
        <v/>
      </c>
      <c r="BL568" s="561" t="str">
        <f t="shared" ca="1" si="251"/>
        <v/>
      </c>
      <c r="BR568" s="211"/>
      <c r="BS568" s="211"/>
      <c r="BT568" s="211"/>
      <c r="BU568" s="211"/>
      <c r="BV568" s="211"/>
      <c r="BW568" s="211"/>
      <c r="BX568" s="211"/>
      <c r="BY568" s="211"/>
      <c r="BZ568" s="211"/>
      <c r="CA568" s="211"/>
      <c r="CB568" s="211"/>
      <c r="CC568" s="211"/>
      <c r="CD568" s="211"/>
      <c r="CE568" s="211"/>
      <c r="CF568" s="211"/>
      <c r="CG568" s="211"/>
      <c r="CH568" s="211"/>
      <c r="CI568" s="211"/>
      <c r="CJ568" s="211"/>
      <c r="CK568" s="211"/>
      <c r="CV568" s="1528"/>
      <c r="CW568" s="1529"/>
      <c r="CX568" s="1560"/>
      <c r="CY568" s="1560"/>
      <c r="CZ568" s="1560"/>
      <c r="DA568" s="1560"/>
      <c r="DB568" s="1560"/>
      <c r="DC568" s="1560"/>
      <c r="DD568" s="1991"/>
      <c r="DE568" s="1992"/>
      <c r="DF568" s="1992"/>
      <c r="DG568" s="1993"/>
      <c r="DH568" s="1564"/>
      <c r="DI568" s="1564"/>
      <c r="DJ568" s="1564"/>
      <c r="DK568" s="1564"/>
      <c r="DL568" s="1564"/>
      <c r="DM568" s="1564"/>
      <c r="DN568" s="1564"/>
      <c r="DO568" s="1564"/>
      <c r="DP568" s="1564"/>
      <c r="DQ568" s="1564"/>
      <c r="DR568" s="1584"/>
    </row>
    <row r="569" spans="1:122" ht="15" customHeight="1">
      <c r="A569" s="1317"/>
      <c r="B569" s="1318"/>
      <c r="C569" s="1318"/>
      <c r="D569" s="469"/>
      <c r="E569" s="848" t="s">
        <v>233</v>
      </c>
      <c r="F569" s="849"/>
      <c r="G569" s="849"/>
      <c r="H569" s="849"/>
      <c r="I569" s="849"/>
      <c r="J569" s="849"/>
      <c r="K569" s="849"/>
      <c r="L569" s="850"/>
      <c r="M569" s="268" t="s">
        <v>2018</v>
      </c>
      <c r="N569" s="269"/>
      <c r="O569" s="269"/>
      <c r="P569" s="269"/>
      <c r="Q569" s="269"/>
      <c r="R569" s="269"/>
      <c r="S569" s="269"/>
      <c r="T569" s="269"/>
      <c r="U569" s="269"/>
      <c r="V569" s="269"/>
      <c r="W569" s="269"/>
      <c r="X569" s="269"/>
      <c r="Y569" s="269"/>
      <c r="Z569" s="269"/>
      <c r="AA569" s="269"/>
      <c r="AB569" s="269"/>
      <c r="AC569" s="269"/>
      <c r="AD569" s="269"/>
      <c r="AE569" s="269"/>
      <c r="AF569" s="269"/>
      <c r="AG569" s="269"/>
      <c r="AH569" s="269"/>
      <c r="AI569" s="269"/>
      <c r="AJ569" s="269"/>
      <c r="AK569" s="269"/>
      <c r="AL569" s="269"/>
      <c r="AM569" s="269"/>
      <c r="AN569" s="269"/>
      <c r="AO569" s="269"/>
      <c r="AP569" s="269"/>
      <c r="AQ569" s="269"/>
      <c r="AR569" s="269"/>
      <c r="AS569" s="269"/>
      <c r="AT569" s="269"/>
      <c r="AU569" s="269"/>
      <c r="AV569" s="269"/>
      <c r="AW569" s="269"/>
      <c r="AX569" s="270"/>
      <c r="AY569" s="471"/>
      <c r="BA569" s="192">
        <f t="shared" si="244"/>
        <v>8</v>
      </c>
      <c r="BB569" s="192">
        <f t="shared" si="245"/>
        <v>4</v>
      </c>
      <c r="BC569" s="192">
        <f t="shared" si="252"/>
        <v>1</v>
      </c>
      <c r="BD569" s="192"/>
      <c r="BE569" s="192"/>
      <c r="BF569" s="192"/>
      <c r="BG569" s="559" t="str">
        <f t="shared" ca="1" si="246"/>
        <v/>
      </c>
      <c r="BH569" s="560" t="str">
        <f t="shared" ca="1" si="247"/>
        <v/>
      </c>
      <c r="BI569" s="560" t="str">
        <f t="shared" ca="1" si="248"/>
        <v/>
      </c>
      <c r="BJ569" s="560" t="str">
        <f t="shared" ca="1" si="249"/>
        <v/>
      </c>
      <c r="BK569" s="560" t="str">
        <f t="shared" ca="1" si="250"/>
        <v/>
      </c>
      <c r="BL569" s="561" t="str">
        <f t="shared" ca="1" si="251"/>
        <v/>
      </c>
      <c r="BR569" s="211"/>
      <c r="BS569" s="211"/>
      <c r="BT569" s="211"/>
      <c r="BU569" s="211"/>
      <c r="BV569" s="211"/>
      <c r="BW569" s="211"/>
      <c r="BX569" s="211"/>
      <c r="BY569" s="211"/>
      <c r="BZ569" s="211"/>
      <c r="CA569" s="211"/>
      <c r="CB569" s="211"/>
      <c r="CC569" s="211"/>
      <c r="CD569" s="211"/>
      <c r="CE569" s="211"/>
      <c r="CF569" s="211"/>
      <c r="CG569" s="211"/>
      <c r="CH569" s="211"/>
      <c r="CI569" s="211"/>
      <c r="CJ569" s="211"/>
      <c r="CK569" s="211"/>
      <c r="CV569" s="1528"/>
      <c r="CW569" s="1529"/>
      <c r="CX569" s="1560"/>
      <c r="CY569" s="1560"/>
      <c r="CZ569" s="1560"/>
      <c r="DA569" s="1560"/>
      <c r="DB569" s="1560"/>
      <c r="DC569" s="1560"/>
      <c r="DD569" s="1991"/>
      <c r="DE569" s="1992"/>
      <c r="DF569" s="1992"/>
      <c r="DG569" s="1993"/>
      <c r="DH569" s="1564"/>
      <c r="DI569" s="1564"/>
      <c r="DJ569" s="1564"/>
      <c r="DK569" s="1564"/>
      <c r="DL569" s="1564"/>
      <c r="DM569" s="1564"/>
      <c r="DN569" s="1564"/>
      <c r="DO569" s="1564"/>
      <c r="DP569" s="1564"/>
      <c r="DQ569" s="1564"/>
      <c r="DR569" s="1584"/>
    </row>
    <row r="570" spans="1:122" ht="15" customHeight="1">
      <c r="A570" s="1317"/>
      <c r="B570" s="1318"/>
      <c r="C570" s="1318"/>
      <c r="D570" s="469"/>
      <c r="E570" s="888"/>
      <c r="F570" s="274"/>
      <c r="G570" s="274"/>
      <c r="H570" s="274"/>
      <c r="I570" s="274"/>
      <c r="J570" s="274"/>
      <c r="K570" s="274"/>
      <c r="L570" s="889"/>
      <c r="M570" s="268" t="s">
        <v>2017</v>
      </c>
      <c r="N570" s="269"/>
      <c r="O570" s="269"/>
      <c r="P570" s="269"/>
      <c r="Q570" s="269"/>
      <c r="R570" s="269"/>
      <c r="S570" s="269"/>
      <c r="T570" s="269"/>
      <c r="U570" s="269"/>
      <c r="V570" s="269"/>
      <c r="W570" s="269"/>
      <c r="X570" s="269"/>
      <c r="Y570" s="269"/>
      <c r="Z570" s="269"/>
      <c r="AA570" s="269"/>
      <c r="AB570" s="269"/>
      <c r="AC570" s="269"/>
      <c r="AD570" s="269"/>
      <c r="AE570" s="269"/>
      <c r="AF570" s="269"/>
      <c r="AG570" s="269"/>
      <c r="AH570" s="269"/>
      <c r="AI570" s="269"/>
      <c r="AJ570" s="269"/>
      <c r="AK570" s="269"/>
      <c r="AL570" s="269"/>
      <c r="AM570" s="269"/>
      <c r="AN570" s="269"/>
      <c r="AO570" s="269"/>
      <c r="AP570" s="269"/>
      <c r="AQ570" s="269"/>
      <c r="AR570" s="269"/>
      <c r="AS570" s="269"/>
      <c r="AT570" s="269"/>
      <c r="AU570" s="269"/>
      <c r="AV570" s="269"/>
      <c r="AW570" s="269"/>
      <c r="AX570" s="270"/>
      <c r="AY570" s="471"/>
      <c r="BA570" s="192">
        <f t="shared" si="244"/>
        <v>8</v>
      </c>
      <c r="BB570" s="192">
        <f t="shared" si="245"/>
        <v>4</v>
      </c>
      <c r="BC570" s="192">
        <f t="shared" si="252"/>
        <v>1</v>
      </c>
      <c r="BD570" s="192"/>
      <c r="BE570" s="192"/>
      <c r="BF570" s="192"/>
      <c r="BG570" s="559" t="str">
        <f t="shared" ca="1" si="246"/>
        <v/>
      </c>
      <c r="BH570" s="560" t="str">
        <f t="shared" ca="1" si="247"/>
        <v/>
      </c>
      <c r="BI570" s="560" t="str">
        <f t="shared" ca="1" si="248"/>
        <v/>
      </c>
      <c r="BJ570" s="560" t="str">
        <f t="shared" ca="1" si="249"/>
        <v/>
      </c>
      <c r="BK570" s="560" t="str">
        <f t="shared" ca="1" si="250"/>
        <v/>
      </c>
      <c r="BL570" s="561" t="str">
        <f t="shared" ca="1" si="251"/>
        <v/>
      </c>
      <c r="BR570" s="211"/>
      <c r="BS570" s="211"/>
      <c r="BT570" s="211"/>
      <c r="BU570" s="211"/>
      <c r="BV570" s="211"/>
      <c r="BW570" s="211"/>
      <c r="BX570" s="211"/>
      <c r="BY570" s="211"/>
      <c r="BZ570" s="211"/>
      <c r="CA570" s="211"/>
      <c r="CB570" s="211"/>
      <c r="CC570" s="211"/>
      <c r="CD570" s="211"/>
      <c r="CE570" s="211"/>
      <c r="CF570" s="211"/>
      <c r="CG570" s="211"/>
      <c r="CH570" s="211"/>
      <c r="CI570" s="211"/>
      <c r="CJ570" s="211"/>
      <c r="CK570" s="211"/>
      <c r="CV570" s="1528"/>
      <c r="CW570" s="1529"/>
      <c r="CX570" s="1560"/>
      <c r="CY570" s="1560"/>
      <c r="CZ570" s="1560"/>
      <c r="DA570" s="1560"/>
      <c r="DB570" s="1560"/>
      <c r="DC570" s="1560"/>
      <c r="DD570" s="1991"/>
      <c r="DE570" s="1992"/>
      <c r="DF570" s="1992"/>
      <c r="DG570" s="1993"/>
      <c r="DH570" s="1564"/>
      <c r="DI570" s="1564"/>
      <c r="DJ570" s="1564"/>
      <c r="DK570" s="1564"/>
      <c r="DL570" s="1564"/>
      <c r="DM570" s="1564"/>
      <c r="DN570" s="1564"/>
      <c r="DO570" s="1564"/>
      <c r="DP570" s="1564"/>
      <c r="DQ570" s="1564"/>
      <c r="DR570" s="1584"/>
    </row>
    <row r="571" spans="1:122" ht="15" customHeight="1">
      <c r="A571" s="1317"/>
      <c r="B571" s="1318"/>
      <c r="C571" s="1318"/>
      <c r="D571" s="469"/>
      <c r="E571" s="888"/>
      <c r="F571" s="274"/>
      <c r="G571" s="274"/>
      <c r="H571" s="274"/>
      <c r="I571" s="274"/>
      <c r="J571" s="274"/>
      <c r="K571" s="274"/>
      <c r="L571" s="889"/>
      <c r="M571" s="268" t="s">
        <v>2019</v>
      </c>
      <c r="N571" s="269"/>
      <c r="O571" s="269"/>
      <c r="P571" s="269"/>
      <c r="Q571" s="269"/>
      <c r="R571" s="269"/>
      <c r="S571" s="269"/>
      <c r="T571" s="269"/>
      <c r="U571" s="269"/>
      <c r="V571" s="269"/>
      <c r="W571" s="269"/>
      <c r="X571" s="269"/>
      <c r="Y571" s="269"/>
      <c r="Z571" s="269"/>
      <c r="AA571" s="269"/>
      <c r="AB571" s="269"/>
      <c r="AC571" s="269"/>
      <c r="AD571" s="269"/>
      <c r="AE571" s="269"/>
      <c r="AF571" s="269"/>
      <c r="AG571" s="269"/>
      <c r="AH571" s="269"/>
      <c r="AI571" s="269"/>
      <c r="AJ571" s="269"/>
      <c r="AK571" s="269"/>
      <c r="AL571" s="269"/>
      <c r="AM571" s="269"/>
      <c r="AN571" s="269"/>
      <c r="AO571" s="269"/>
      <c r="AP571" s="269"/>
      <c r="AQ571" s="269"/>
      <c r="AR571" s="269"/>
      <c r="AS571" s="269"/>
      <c r="AT571" s="269"/>
      <c r="AU571" s="269"/>
      <c r="AV571" s="269"/>
      <c r="AW571" s="269"/>
      <c r="AX571" s="270"/>
      <c r="AY571" s="471"/>
      <c r="BA571" s="192">
        <f t="shared" si="244"/>
        <v>8</v>
      </c>
      <c r="BB571" s="192">
        <f t="shared" si="245"/>
        <v>4</v>
      </c>
      <c r="BC571" s="192">
        <f t="shared" si="252"/>
        <v>1</v>
      </c>
      <c r="BD571" s="192"/>
      <c r="BE571" s="192"/>
      <c r="BF571" s="192"/>
      <c r="BG571" s="559" t="str">
        <f t="shared" ca="1" si="246"/>
        <v/>
      </c>
      <c r="BH571" s="560" t="str">
        <f t="shared" ca="1" si="247"/>
        <v/>
      </c>
      <c r="BI571" s="560" t="str">
        <f t="shared" ca="1" si="248"/>
        <v/>
      </c>
      <c r="BJ571" s="560" t="str">
        <f t="shared" ca="1" si="249"/>
        <v/>
      </c>
      <c r="BK571" s="560" t="str">
        <f t="shared" ca="1" si="250"/>
        <v/>
      </c>
      <c r="BL571" s="561" t="str">
        <f t="shared" ca="1" si="251"/>
        <v/>
      </c>
      <c r="BR571" s="211"/>
      <c r="BS571" s="211"/>
      <c r="BT571" s="211"/>
      <c r="BU571" s="211"/>
      <c r="BV571" s="211"/>
      <c r="BW571" s="211"/>
      <c r="BX571" s="211"/>
      <c r="BY571" s="211"/>
      <c r="BZ571" s="211"/>
      <c r="CA571" s="211"/>
      <c r="CB571" s="211"/>
      <c r="CC571" s="211"/>
      <c r="CD571" s="211"/>
      <c r="CE571" s="211"/>
      <c r="CF571" s="211"/>
      <c r="CG571" s="211"/>
      <c r="CH571" s="211"/>
      <c r="CI571" s="211"/>
      <c r="CJ571" s="211"/>
      <c r="CK571" s="211"/>
      <c r="CL571" s="94"/>
      <c r="CV571" s="1528"/>
      <c r="CW571" s="1529"/>
      <c r="CX571" s="1560"/>
      <c r="CY571" s="1560"/>
      <c r="CZ571" s="1560"/>
      <c r="DA571" s="1560"/>
      <c r="DB571" s="1560"/>
      <c r="DC571" s="1560"/>
      <c r="DD571" s="1991"/>
      <c r="DE571" s="1992"/>
      <c r="DF571" s="1992"/>
      <c r="DG571" s="1993"/>
      <c r="DH571" s="1564"/>
      <c r="DI571" s="1564"/>
      <c r="DJ571" s="1564"/>
      <c r="DK571" s="1564"/>
      <c r="DL571" s="1564"/>
      <c r="DM571" s="1564"/>
      <c r="DN571" s="1564"/>
      <c r="DO571" s="1564"/>
      <c r="DP571" s="1564"/>
      <c r="DQ571" s="1564"/>
      <c r="DR571" s="1584"/>
    </row>
    <row r="572" spans="1:122" ht="15" customHeight="1">
      <c r="A572" s="1317"/>
      <c r="B572" s="1318"/>
      <c r="C572" s="1318"/>
      <c r="D572" s="469"/>
      <c r="E572" s="897"/>
      <c r="F572" s="898"/>
      <c r="G572" s="898"/>
      <c r="H572" s="898"/>
      <c r="I572" s="898"/>
      <c r="J572" s="898"/>
      <c r="K572" s="898"/>
      <c r="L572" s="899"/>
      <c r="M572" s="1420" t="s">
        <v>2020</v>
      </c>
      <c r="N572" s="271"/>
      <c r="O572" s="271"/>
      <c r="P572" s="271"/>
      <c r="Q572" s="271"/>
      <c r="R572" s="271"/>
      <c r="S572" s="271"/>
      <c r="T572" s="271"/>
      <c r="U572" s="271"/>
      <c r="V572" s="271"/>
      <c r="W572" s="271"/>
      <c r="X572" s="271"/>
      <c r="Y572" s="271"/>
      <c r="Z572" s="271"/>
      <c r="AA572" s="271"/>
      <c r="AB572" s="271"/>
      <c r="AC572" s="271"/>
      <c r="AD572" s="271"/>
      <c r="AE572" s="271"/>
      <c r="AF572" s="271"/>
      <c r="AG572" s="271"/>
      <c r="AH572" s="271"/>
      <c r="AI572" s="271"/>
      <c r="AJ572" s="271"/>
      <c r="AK572" s="271"/>
      <c r="AL572" s="271"/>
      <c r="AM572" s="271"/>
      <c r="AN572" s="271"/>
      <c r="AO572" s="271"/>
      <c r="AP572" s="271"/>
      <c r="AQ572" s="271"/>
      <c r="AR572" s="271"/>
      <c r="AS572" s="271"/>
      <c r="AT572" s="271"/>
      <c r="AU572" s="271"/>
      <c r="AV572" s="271"/>
      <c r="AW572" s="271"/>
      <c r="AX572" s="272"/>
      <c r="AY572" s="471"/>
      <c r="BA572" s="192">
        <f t="shared" si="244"/>
        <v>8</v>
      </c>
      <c r="BB572" s="192">
        <f t="shared" si="245"/>
        <v>4</v>
      </c>
      <c r="BC572" s="192">
        <f t="shared" si="252"/>
        <v>1</v>
      </c>
      <c r="BD572" s="192"/>
      <c r="BE572" s="192"/>
      <c r="BF572" s="192"/>
      <c r="BG572" s="559" t="str">
        <f t="shared" ca="1" si="246"/>
        <v/>
      </c>
      <c r="BH572" s="560" t="str">
        <f t="shared" ca="1" si="247"/>
        <v/>
      </c>
      <c r="BI572" s="560" t="str">
        <f t="shared" ca="1" si="248"/>
        <v/>
      </c>
      <c r="BJ572" s="560" t="str">
        <f t="shared" ca="1" si="249"/>
        <v/>
      </c>
      <c r="BK572" s="560" t="str">
        <f t="shared" ca="1" si="250"/>
        <v/>
      </c>
      <c r="BL572" s="561" t="str">
        <f t="shared" ca="1" si="251"/>
        <v/>
      </c>
      <c r="BR572" s="211"/>
      <c r="BS572" s="211"/>
      <c r="BT572" s="211"/>
      <c r="BU572" s="211"/>
      <c r="BV572" s="211"/>
      <c r="BW572" s="211"/>
      <c r="BX572" s="211"/>
      <c r="BY572" s="211"/>
      <c r="BZ572" s="211"/>
      <c r="CA572" s="211"/>
      <c r="CB572" s="211"/>
      <c r="CC572" s="211"/>
      <c r="CD572" s="211"/>
      <c r="CE572" s="211"/>
      <c r="CF572" s="211"/>
      <c r="CG572" s="211"/>
      <c r="CH572" s="211"/>
      <c r="CI572" s="211"/>
      <c r="CJ572" s="211"/>
      <c r="CK572" s="211"/>
      <c r="CL572" s="211"/>
      <c r="CV572" s="1528"/>
      <c r="CW572" s="1529"/>
      <c r="CX572" s="1560"/>
      <c r="CY572" s="1560"/>
      <c r="CZ572" s="1560"/>
      <c r="DA572" s="1560"/>
      <c r="DB572" s="1560"/>
      <c r="DC572" s="1560"/>
      <c r="DD572" s="1991"/>
      <c r="DE572" s="1992"/>
      <c r="DF572" s="1992"/>
      <c r="DG572" s="1993"/>
      <c r="DH572" s="1564"/>
      <c r="DI572" s="1564"/>
      <c r="DJ572" s="1564"/>
      <c r="DK572" s="1564"/>
      <c r="DL572" s="1564"/>
      <c r="DM572" s="1564"/>
      <c r="DN572" s="1564"/>
      <c r="DO572" s="1564"/>
      <c r="DP572" s="1564"/>
      <c r="DQ572" s="1564"/>
      <c r="DR572" s="1584"/>
    </row>
    <row r="573" spans="1:122" ht="15" customHeight="1">
      <c r="A573" s="1758" t="str">
        <f>$BD573&amp;"."</f>
        <v>①.</v>
      </c>
      <c r="B573" s="1759"/>
      <c r="C573" s="1759"/>
      <c r="D573" s="1759"/>
      <c r="E573" s="1759"/>
      <c r="F573" s="685" t="s">
        <v>1999</v>
      </c>
      <c r="G573" s="676"/>
      <c r="H573" s="676"/>
      <c r="I573" s="676"/>
      <c r="J573" s="676"/>
      <c r="K573" s="676"/>
      <c r="L573" s="676"/>
      <c r="M573" s="685"/>
      <c r="N573" s="685"/>
      <c r="O573" s="685"/>
      <c r="P573" s="685"/>
      <c r="Q573" s="685"/>
      <c r="R573" s="685"/>
      <c r="S573" s="685"/>
      <c r="T573" s="685"/>
      <c r="U573" s="685"/>
      <c r="V573" s="685"/>
      <c r="W573" s="685"/>
      <c r="X573" s="685"/>
      <c r="Y573" s="685"/>
      <c r="Z573" s="685"/>
      <c r="AA573" s="685"/>
      <c r="AB573" s="685"/>
      <c r="AC573" s="685"/>
      <c r="AD573" s="685"/>
      <c r="AE573" s="685"/>
      <c r="AF573" s="685"/>
      <c r="AG573" s="685"/>
      <c r="AH573" s="685"/>
      <c r="AI573" s="685"/>
      <c r="AJ573" s="685"/>
      <c r="AK573" s="685"/>
      <c r="AL573" s="685"/>
      <c r="AM573" s="685"/>
      <c r="AN573" s="685"/>
      <c r="AO573" s="685"/>
      <c r="AP573" s="685"/>
      <c r="AQ573" s="685"/>
      <c r="AR573" s="685"/>
      <c r="AS573" s="685"/>
      <c r="AT573" s="685"/>
      <c r="AU573" s="685"/>
      <c r="AV573" s="685"/>
      <c r="AW573" s="685"/>
      <c r="AX573" s="685"/>
      <c r="AY573" s="854"/>
      <c r="BA573" s="192">
        <f t="shared" si="244"/>
        <v>8</v>
      </c>
      <c r="BB573" s="192">
        <f t="shared" si="245"/>
        <v>4</v>
      </c>
      <c r="BC573" s="192">
        <f t="shared" si="252"/>
        <v>1</v>
      </c>
      <c r="BD573" s="687" t="str">
        <f>IF(ISBLANK(BD572),"①",CHAR(CODE(BD572)+1))</f>
        <v>①</v>
      </c>
      <c r="BE573" s="192"/>
      <c r="BF573" s="192"/>
      <c r="BG573" s="559" t="str">
        <f t="shared" ca="1" si="246"/>
        <v/>
      </c>
      <c r="BH573" s="560" t="str">
        <f t="shared" ca="1" si="247"/>
        <v/>
      </c>
      <c r="BI573" s="560" t="str">
        <f t="shared" ca="1" si="248"/>
        <v/>
      </c>
      <c r="BJ573" s="560" t="str">
        <f t="shared" ca="1" si="249"/>
        <v/>
      </c>
      <c r="BK573" s="560" t="str">
        <f t="shared" ca="1" si="250"/>
        <v/>
      </c>
      <c r="BL573" s="561" t="str">
        <f t="shared" ca="1" si="251"/>
        <v/>
      </c>
      <c r="BR573" s="211"/>
      <c r="BS573" s="211"/>
      <c r="BT573" s="211"/>
      <c r="BU573" s="211"/>
      <c r="BV573" s="211"/>
      <c r="BW573" s="211"/>
      <c r="BX573" s="211"/>
      <c r="BY573" s="211"/>
      <c r="BZ573" s="211"/>
      <c r="CA573" s="211"/>
      <c r="CB573" s="211"/>
      <c r="CC573" s="211"/>
      <c r="CD573" s="211"/>
      <c r="CE573" s="211"/>
      <c r="CF573" s="211"/>
      <c r="CG573" s="211"/>
      <c r="CH573" s="211"/>
      <c r="CI573" s="211"/>
      <c r="CJ573" s="211"/>
      <c r="CK573" s="211"/>
      <c r="CL573" s="211"/>
      <c r="CS573" s="465"/>
      <c r="CT573" s="465"/>
      <c r="CU573" s="465"/>
      <c r="CV573" s="1528"/>
      <c r="CW573" s="1529"/>
      <c r="CX573" s="1560"/>
      <c r="CY573" s="1560"/>
      <c r="CZ573" s="1560"/>
      <c r="DA573" s="1560"/>
      <c r="DB573" s="1560"/>
      <c r="DC573" s="1560"/>
      <c r="DD573" s="1991"/>
      <c r="DE573" s="1992"/>
      <c r="DF573" s="1992"/>
      <c r="DG573" s="1993"/>
      <c r="DH573" s="1564"/>
      <c r="DI573" s="1564"/>
      <c r="DJ573" s="1564"/>
      <c r="DK573" s="1564"/>
      <c r="DL573" s="1564"/>
      <c r="DM573" s="1564"/>
      <c r="DN573" s="1564"/>
      <c r="DO573" s="1564"/>
      <c r="DP573" s="1564"/>
      <c r="DQ573" s="1564"/>
      <c r="DR573" s="1584"/>
    </row>
    <row r="574" spans="1:122" ht="15" customHeight="1">
      <c r="A574" s="1297"/>
      <c r="B574" s="225"/>
      <c r="C574" s="225"/>
      <c r="D574" s="225"/>
      <c r="E574" s="225"/>
      <c r="F574" s="845" t="s">
        <v>265</v>
      </c>
      <c r="G574" s="846"/>
      <c r="H574" s="846"/>
      <c r="I574" s="846"/>
      <c r="J574" s="846"/>
      <c r="K574" s="846"/>
      <c r="L574" s="846"/>
      <c r="M574" s="847"/>
      <c r="N574" s="1321" t="s">
        <v>964</v>
      </c>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c r="AJ574" s="266"/>
      <c r="AK574" s="266"/>
      <c r="AL574" s="266"/>
      <c r="AM574" s="266"/>
      <c r="AN574" s="266"/>
      <c r="AO574" s="266"/>
      <c r="AP574" s="266"/>
      <c r="AQ574" s="266"/>
      <c r="AR574" s="266"/>
      <c r="AS574" s="266"/>
      <c r="AT574" s="266"/>
      <c r="AU574" s="266"/>
      <c r="AV574" s="266"/>
      <c r="AW574" s="266"/>
      <c r="AX574" s="267"/>
      <c r="AY574" s="895"/>
      <c r="BA574" s="192">
        <f t="shared" si="244"/>
        <v>8</v>
      </c>
      <c r="BB574" s="192">
        <f t="shared" si="245"/>
        <v>4</v>
      </c>
      <c r="BC574" s="192">
        <f t="shared" si="252"/>
        <v>1</v>
      </c>
      <c r="BD574" s="192" t="str">
        <f>BD573</f>
        <v>①</v>
      </c>
      <c r="BE574" s="192"/>
      <c r="BF574" s="192"/>
      <c r="BG574" s="559" t="str">
        <f t="shared" ca="1" si="246"/>
        <v/>
      </c>
      <c r="BH574" s="560" t="str">
        <f t="shared" ca="1" si="247"/>
        <v/>
      </c>
      <c r="BI574" s="560" t="str">
        <f t="shared" ca="1" si="248"/>
        <v/>
      </c>
      <c r="BJ574" s="560" t="str">
        <f t="shared" ca="1" si="249"/>
        <v/>
      </c>
      <c r="BK574" s="560" t="str">
        <f t="shared" ca="1" si="250"/>
        <v/>
      </c>
      <c r="BL574" s="561" t="str">
        <f t="shared" ca="1" si="251"/>
        <v/>
      </c>
      <c r="BR574" s="211"/>
      <c r="BS574" s="211"/>
      <c r="BT574" s="211"/>
      <c r="BU574" s="211"/>
      <c r="BV574" s="211"/>
      <c r="BW574" s="211"/>
      <c r="BX574" s="211"/>
      <c r="BY574" s="211"/>
      <c r="BZ574" s="211"/>
      <c r="CA574" s="211"/>
      <c r="CB574" s="211"/>
      <c r="CC574" s="211"/>
      <c r="CD574" s="211"/>
      <c r="CE574" s="211"/>
      <c r="CF574" s="211"/>
      <c r="CG574" s="211"/>
      <c r="CH574" s="211"/>
      <c r="CI574" s="211"/>
      <c r="CJ574" s="211"/>
      <c r="CK574" s="211"/>
      <c r="CL574" s="211"/>
      <c r="CS574" s="465"/>
      <c r="CT574" s="465"/>
      <c r="CU574" s="465"/>
      <c r="CV574" s="1528"/>
      <c r="CW574" s="1529"/>
      <c r="CX574" s="1560"/>
      <c r="CY574" s="1560"/>
      <c r="CZ574" s="1560"/>
      <c r="DA574" s="1560"/>
      <c r="DB574" s="1560"/>
      <c r="DC574" s="1560"/>
      <c r="DD574" s="1991"/>
      <c r="DE574" s="1992"/>
      <c r="DF574" s="1992"/>
      <c r="DG574" s="1993"/>
      <c r="DH574" s="1564"/>
      <c r="DI574" s="1564"/>
      <c r="DJ574" s="1564"/>
      <c r="DK574" s="1564"/>
      <c r="DL574" s="1564"/>
      <c r="DM574" s="1564"/>
      <c r="DN574" s="1564"/>
      <c r="DO574" s="1564"/>
      <c r="DP574" s="1564"/>
      <c r="DQ574" s="1564"/>
      <c r="DR574" s="1584"/>
    </row>
    <row r="575" spans="1:122" ht="15" customHeight="1">
      <c r="A575" s="1297"/>
      <c r="B575" s="225"/>
      <c r="C575" s="225"/>
      <c r="D575" s="225"/>
      <c r="E575" s="225"/>
      <c r="F575" s="848" t="s">
        <v>553</v>
      </c>
      <c r="G575" s="849"/>
      <c r="H575" s="849"/>
      <c r="I575" s="849"/>
      <c r="J575" s="849"/>
      <c r="K575" s="849"/>
      <c r="L575" s="849"/>
      <c r="M575" s="849"/>
      <c r="N575" s="268" t="s">
        <v>1995</v>
      </c>
      <c r="O575" s="269"/>
      <c r="P575" s="269"/>
      <c r="Q575" s="269"/>
      <c r="R575" s="269"/>
      <c r="S575" s="269"/>
      <c r="T575" s="269"/>
      <c r="U575" s="269"/>
      <c r="V575" s="269"/>
      <c r="W575" s="269"/>
      <c r="X575" s="269"/>
      <c r="Y575" s="269"/>
      <c r="Z575" s="269"/>
      <c r="AA575" s="269"/>
      <c r="AB575" s="269"/>
      <c r="AC575" s="269"/>
      <c r="AD575" s="269"/>
      <c r="AE575" s="269"/>
      <c r="AF575" s="269"/>
      <c r="AG575" s="269"/>
      <c r="AH575" s="269"/>
      <c r="AI575" s="269"/>
      <c r="AJ575" s="269"/>
      <c r="AK575" s="269"/>
      <c r="AL575" s="269"/>
      <c r="AM575" s="269"/>
      <c r="AN575" s="269"/>
      <c r="AO575" s="269"/>
      <c r="AP575" s="269"/>
      <c r="AQ575" s="269"/>
      <c r="AR575" s="269"/>
      <c r="AS575" s="269"/>
      <c r="AT575" s="269"/>
      <c r="AU575" s="269"/>
      <c r="AV575" s="269"/>
      <c r="AW575" s="269"/>
      <c r="AX575" s="270"/>
      <c r="AY575" s="223"/>
      <c r="BA575" s="192">
        <f t="shared" si="244"/>
        <v>8</v>
      </c>
      <c r="BB575" s="192">
        <f t="shared" si="245"/>
        <v>4</v>
      </c>
      <c r="BC575" s="192">
        <f t="shared" si="252"/>
        <v>1</v>
      </c>
      <c r="BD575" s="192" t="str">
        <f>BD574</f>
        <v>①</v>
      </c>
      <c r="BE575" s="192"/>
      <c r="BF575" s="192"/>
      <c r="BG575" s="559" t="str">
        <f t="shared" ca="1" si="246"/>
        <v/>
      </c>
      <c r="BH575" s="560" t="str">
        <f t="shared" ca="1" si="247"/>
        <v/>
      </c>
      <c r="BI575" s="560" t="str">
        <f t="shared" ca="1" si="248"/>
        <v/>
      </c>
      <c r="BJ575" s="560" t="str">
        <f t="shared" ca="1" si="249"/>
        <v/>
      </c>
      <c r="BK575" s="560" t="str">
        <f t="shared" ca="1" si="250"/>
        <v/>
      </c>
      <c r="BL575" s="561" t="str">
        <f t="shared" ca="1" si="251"/>
        <v/>
      </c>
      <c r="BR575" s="211"/>
      <c r="BS575" s="211"/>
      <c r="BT575" s="211"/>
      <c r="BU575" s="211"/>
      <c r="BV575" s="211"/>
      <c r="BW575" s="211"/>
      <c r="BX575" s="211"/>
      <c r="BY575" s="211"/>
      <c r="BZ575" s="211"/>
      <c r="CA575" s="211"/>
      <c r="CB575" s="211"/>
      <c r="CC575" s="211"/>
      <c r="CD575" s="211"/>
      <c r="CE575" s="211"/>
      <c r="CF575" s="211"/>
      <c r="CG575" s="211"/>
      <c r="CH575" s="211"/>
      <c r="CI575" s="211"/>
      <c r="CJ575" s="211"/>
      <c r="CK575" s="211"/>
      <c r="CL575" s="211"/>
      <c r="CS575" s="465"/>
      <c r="CT575" s="465"/>
      <c r="CU575" s="465"/>
      <c r="CV575" s="1528"/>
      <c r="CW575" s="1529"/>
      <c r="CX575" s="1560"/>
      <c r="CY575" s="1560"/>
      <c r="CZ575" s="1560"/>
      <c r="DA575" s="1560"/>
      <c r="DB575" s="1560"/>
      <c r="DC575" s="1560"/>
      <c r="DD575" s="1991"/>
      <c r="DE575" s="1992"/>
      <c r="DF575" s="1992"/>
      <c r="DG575" s="1993"/>
      <c r="DH575" s="1564"/>
      <c r="DI575" s="1564"/>
      <c r="DJ575" s="1564"/>
      <c r="DK575" s="1564"/>
      <c r="DL575" s="1564"/>
      <c r="DM575" s="1564"/>
      <c r="DN575" s="1564"/>
      <c r="DO575" s="1564"/>
      <c r="DP575" s="1564"/>
      <c r="DQ575" s="1564"/>
      <c r="DR575" s="1584"/>
    </row>
    <row r="576" spans="1:122" ht="15" customHeight="1">
      <c r="A576" s="1297"/>
      <c r="B576" s="225"/>
      <c r="C576" s="225"/>
      <c r="D576" s="225"/>
      <c r="E576" s="225"/>
      <c r="F576" s="848" t="s">
        <v>1662</v>
      </c>
      <c r="G576" s="849"/>
      <c r="H576" s="849"/>
      <c r="I576" s="849"/>
      <c r="J576" s="849"/>
      <c r="K576" s="849"/>
      <c r="L576" s="849"/>
      <c r="M576" s="850"/>
      <c r="N576" s="275"/>
      <c r="O576" s="275"/>
      <c r="P576" s="275"/>
      <c r="Q576" s="275"/>
      <c r="R576" s="275"/>
      <c r="S576" s="275"/>
      <c r="T576" s="275"/>
      <c r="U576" s="275"/>
      <c r="V576" s="275"/>
      <c r="W576" s="275"/>
      <c r="X576" s="275"/>
      <c r="Y576" s="275"/>
      <c r="Z576" s="275"/>
      <c r="AA576" s="275"/>
      <c r="AB576" s="275"/>
      <c r="AC576" s="275"/>
      <c r="AD576" s="275"/>
      <c r="AE576" s="275"/>
      <c r="AF576" s="275"/>
      <c r="AG576" s="275"/>
      <c r="AH576" s="275"/>
      <c r="AI576" s="275"/>
      <c r="AJ576" s="275"/>
      <c r="AK576" s="275"/>
      <c r="AL576" s="275"/>
      <c r="AM576" s="275"/>
      <c r="AN576" s="275"/>
      <c r="AO576" s="275"/>
      <c r="AP576" s="275"/>
      <c r="AQ576" s="275"/>
      <c r="AR576" s="275"/>
      <c r="AS576" s="275"/>
      <c r="AT576" s="275"/>
      <c r="AU576" s="275"/>
      <c r="AV576" s="275"/>
      <c r="AW576" s="275"/>
      <c r="AX576" s="584"/>
      <c r="AY576" s="471"/>
      <c r="BA576" s="192">
        <f t="shared" si="244"/>
        <v>8</v>
      </c>
      <c r="BB576" s="192">
        <f t="shared" si="245"/>
        <v>4</v>
      </c>
      <c r="BC576" s="192">
        <f t="shared" si="252"/>
        <v>1</v>
      </c>
      <c r="BD576" s="192" t="str">
        <f>BD575</f>
        <v>①</v>
      </c>
      <c r="BE576" s="192"/>
      <c r="BF576" s="192"/>
      <c r="BG576" s="559" t="str">
        <f t="shared" ca="1" si="246"/>
        <v/>
      </c>
      <c r="BH576" s="560" t="str">
        <f t="shared" ca="1" si="247"/>
        <v/>
      </c>
      <c r="BI576" s="560" t="str">
        <f t="shared" ca="1" si="248"/>
        <v/>
      </c>
      <c r="BJ576" s="560" t="str">
        <f t="shared" ca="1" si="249"/>
        <v/>
      </c>
      <c r="BK576" s="560" t="str">
        <f t="shared" ca="1" si="250"/>
        <v/>
      </c>
      <c r="BL576" s="561" t="str">
        <f t="shared" ca="1" si="251"/>
        <v/>
      </c>
      <c r="BR576" s="211"/>
      <c r="BS576" s="211"/>
      <c r="BT576" s="211"/>
      <c r="BU576" s="211"/>
      <c r="BV576" s="211"/>
      <c r="BW576" s="211"/>
      <c r="BX576" s="211"/>
      <c r="BY576" s="211"/>
      <c r="BZ576" s="211"/>
      <c r="CA576" s="211"/>
      <c r="CB576" s="211"/>
      <c r="CC576" s="211"/>
      <c r="CD576" s="211"/>
      <c r="CE576" s="211"/>
      <c r="CF576" s="211"/>
      <c r="CG576" s="211"/>
      <c r="CH576" s="211"/>
      <c r="CI576" s="211"/>
      <c r="CJ576" s="211"/>
      <c r="CK576" s="211"/>
      <c r="CL576" s="211"/>
      <c r="CV576" s="1528"/>
      <c r="CW576" s="1529"/>
      <c r="CX576" s="1560"/>
      <c r="CY576" s="1560"/>
      <c r="CZ576" s="1560"/>
      <c r="DA576" s="1560"/>
      <c r="DB576" s="1560"/>
      <c r="DC576" s="1560"/>
      <c r="DD576" s="1991"/>
      <c r="DE576" s="1992"/>
      <c r="DF576" s="1992"/>
      <c r="DG576" s="1993"/>
      <c r="DH576" s="1564"/>
      <c r="DI576" s="1564"/>
      <c r="DJ576" s="1564"/>
      <c r="DK576" s="1564"/>
      <c r="DL576" s="1564"/>
      <c r="DM576" s="1564"/>
      <c r="DN576" s="1564"/>
      <c r="DO576" s="1564"/>
      <c r="DP576" s="1564"/>
      <c r="DQ576" s="1564"/>
      <c r="DR576" s="1584"/>
    </row>
    <row r="577" spans="1:122" ht="15" customHeight="1">
      <c r="A577" s="1297"/>
      <c r="B577" s="225"/>
      <c r="C577" s="225"/>
      <c r="D577" s="225"/>
      <c r="E577" s="225"/>
      <c r="F577" s="888"/>
      <c r="G577" s="274"/>
      <c r="H577" s="274"/>
      <c r="I577" s="274"/>
      <c r="J577" s="274"/>
      <c r="K577" s="274"/>
      <c r="L577" s="274"/>
      <c r="M577" s="889"/>
      <c r="N577" s="275"/>
      <c r="O577" s="1327" t="s">
        <v>1950</v>
      </c>
      <c r="P577" s="1328"/>
      <c r="Q577" s="1328"/>
      <c r="R577" s="1328"/>
      <c r="S577" s="1328"/>
      <c r="T577" s="1328"/>
      <c r="U577" s="1328"/>
      <c r="V577" s="1328"/>
      <c r="W577" s="1328"/>
      <c r="X577" s="1328"/>
      <c r="Y577" s="1328"/>
      <c r="Z577" s="1328"/>
      <c r="AA577" s="1329"/>
      <c r="AB577" s="1327" t="s">
        <v>1951</v>
      </c>
      <c r="AC577" s="1328"/>
      <c r="AD577" s="1328"/>
      <c r="AE577" s="1328"/>
      <c r="AF577" s="1328"/>
      <c r="AG577" s="1328"/>
      <c r="AH577" s="1328"/>
      <c r="AI577" s="1328"/>
      <c r="AJ577" s="1328"/>
      <c r="AK577" s="1328"/>
      <c r="AL577" s="1328"/>
      <c r="AM577" s="1328"/>
      <c r="AN577" s="1328"/>
      <c r="AO577" s="1328"/>
      <c r="AP577" s="1328"/>
      <c r="AQ577" s="1328"/>
      <c r="AR577" s="1328"/>
      <c r="AS577" s="1328"/>
      <c r="AT577" s="1328"/>
      <c r="AU577" s="1328"/>
      <c r="AV577" s="1328"/>
      <c r="AW577" s="1330"/>
      <c r="AX577" s="584"/>
      <c r="AY577" s="471"/>
      <c r="BA577" s="192">
        <f t="shared" ref="BA577:BD579" si="253">BA576</f>
        <v>8</v>
      </c>
      <c r="BB577" s="192">
        <f t="shared" si="253"/>
        <v>4</v>
      </c>
      <c r="BC577" s="192">
        <f t="shared" si="253"/>
        <v>1</v>
      </c>
      <c r="BD577" s="192" t="str">
        <f t="shared" si="253"/>
        <v>①</v>
      </c>
      <c r="BE577" s="192"/>
      <c r="BF577" s="192"/>
      <c r="BG577" s="559" t="str">
        <f t="shared" ca="1" si="246"/>
        <v/>
      </c>
      <c r="BH577" s="560" t="str">
        <f t="shared" ca="1" si="247"/>
        <v/>
      </c>
      <c r="BI577" s="560" t="str">
        <f t="shared" ca="1" si="248"/>
        <v/>
      </c>
      <c r="BJ577" s="560" t="str">
        <f t="shared" ca="1" si="249"/>
        <v/>
      </c>
      <c r="BK577" s="560" t="str">
        <f t="shared" ca="1" si="250"/>
        <v/>
      </c>
      <c r="BL577" s="561" t="str">
        <f t="shared" ca="1" si="251"/>
        <v/>
      </c>
      <c r="BR577" s="211"/>
      <c r="BS577" s="211"/>
      <c r="BT577" s="211"/>
      <c r="BU577" s="211"/>
      <c r="BV577" s="211"/>
      <c r="BW577" s="211"/>
      <c r="BX577" s="211"/>
      <c r="BY577" s="211"/>
      <c r="BZ577" s="211"/>
      <c r="CA577" s="211"/>
      <c r="CB577" s="211"/>
      <c r="CC577" s="211"/>
      <c r="CD577" s="211"/>
      <c r="CE577" s="211"/>
      <c r="CF577" s="211"/>
      <c r="CG577" s="211"/>
      <c r="CH577" s="211"/>
      <c r="CI577" s="211"/>
      <c r="CJ577" s="211"/>
      <c r="CK577" s="211"/>
      <c r="CL577" s="211"/>
      <c r="CV577" s="1528"/>
      <c r="CW577" s="1529"/>
      <c r="CX577" s="1560"/>
      <c r="CY577" s="1560"/>
      <c r="CZ577" s="1560"/>
      <c r="DA577" s="1560"/>
      <c r="DB577" s="1560"/>
      <c r="DC577" s="1560"/>
      <c r="DD577" s="1991"/>
      <c r="DE577" s="1992"/>
      <c r="DF577" s="1992"/>
      <c r="DG577" s="1993"/>
      <c r="DH577" s="1564"/>
      <c r="DI577" s="1564"/>
      <c r="DJ577" s="1564"/>
      <c r="DK577" s="1564"/>
      <c r="DL577" s="1564"/>
      <c r="DM577" s="1564"/>
      <c r="DN577" s="1564"/>
      <c r="DO577" s="1564"/>
      <c r="DP577" s="1564"/>
      <c r="DQ577" s="1564"/>
      <c r="DR577" s="1584"/>
    </row>
    <row r="578" spans="1:122" ht="15" customHeight="1">
      <c r="A578" s="1297"/>
      <c r="B578" s="225"/>
      <c r="C578" s="225"/>
      <c r="D578" s="225"/>
      <c r="E578" s="225"/>
      <c r="F578" s="888"/>
      <c r="G578" s="274"/>
      <c r="H578" s="274"/>
      <c r="I578" s="274"/>
      <c r="J578" s="274"/>
      <c r="K578" s="274"/>
      <c r="L578" s="274"/>
      <c r="M578" s="889"/>
      <c r="N578" s="275"/>
      <c r="O578" s="268" t="s">
        <v>1986</v>
      </c>
      <c r="P578" s="269"/>
      <c r="Q578" s="269"/>
      <c r="R578" s="269"/>
      <c r="S578" s="269"/>
      <c r="T578" s="269"/>
      <c r="U578" s="269"/>
      <c r="V578" s="269"/>
      <c r="W578" s="269"/>
      <c r="X578" s="269"/>
      <c r="Y578" s="269"/>
      <c r="Z578" s="269"/>
      <c r="AA578" s="270"/>
      <c r="AB578" s="586" t="s">
        <v>1990</v>
      </c>
      <c r="AC578" s="269"/>
      <c r="AD578" s="269"/>
      <c r="AE578" s="269"/>
      <c r="AF578" s="269"/>
      <c r="AG578" s="269"/>
      <c r="AH578" s="269"/>
      <c r="AI578" s="269"/>
      <c r="AJ578" s="269"/>
      <c r="AK578" s="269"/>
      <c r="AL578" s="269"/>
      <c r="AM578" s="269"/>
      <c r="AN578" s="269"/>
      <c r="AO578" s="269"/>
      <c r="AP578" s="269"/>
      <c r="AQ578" s="269"/>
      <c r="AR578" s="269"/>
      <c r="AS578" s="269"/>
      <c r="AT578" s="269"/>
      <c r="AU578" s="269"/>
      <c r="AV578" s="269"/>
      <c r="AW578" s="270"/>
      <c r="AX578" s="584"/>
      <c r="AY578" s="471"/>
      <c r="BA578" s="192">
        <f t="shared" si="253"/>
        <v>8</v>
      </c>
      <c r="BB578" s="192">
        <f t="shared" si="253"/>
        <v>4</v>
      </c>
      <c r="BC578" s="192">
        <f t="shared" si="253"/>
        <v>1</v>
      </c>
      <c r="BD578" s="192" t="str">
        <f t="shared" si="253"/>
        <v>①</v>
      </c>
      <c r="BE578" s="192"/>
      <c r="BF578" s="192"/>
      <c r="BG578" s="559" t="str">
        <f t="shared" ca="1" si="246"/>
        <v/>
      </c>
      <c r="BH578" s="560" t="str">
        <f t="shared" ca="1" si="247"/>
        <v/>
      </c>
      <c r="BI578" s="560" t="str">
        <f t="shared" ca="1" si="248"/>
        <v/>
      </c>
      <c r="BJ578" s="560" t="str">
        <f t="shared" ca="1" si="249"/>
        <v/>
      </c>
      <c r="BK578" s="560" t="str">
        <f t="shared" ca="1" si="250"/>
        <v/>
      </c>
      <c r="BL578" s="561" t="str">
        <f t="shared" ca="1" si="251"/>
        <v/>
      </c>
      <c r="BR578" s="94"/>
      <c r="BS578" s="94"/>
      <c r="BT578" s="94"/>
      <c r="BU578" s="94"/>
      <c r="BV578" s="94"/>
      <c r="BW578" s="94"/>
      <c r="BX578" s="94"/>
      <c r="BY578" s="94"/>
      <c r="BZ578" s="94"/>
      <c r="CA578" s="94"/>
      <c r="CB578" s="94"/>
      <c r="CC578" s="94"/>
      <c r="CD578" s="94"/>
      <c r="CE578" s="94"/>
      <c r="CF578" s="94"/>
      <c r="CG578" s="94"/>
      <c r="CH578" s="94"/>
      <c r="CI578" s="211"/>
      <c r="CJ578" s="211"/>
      <c r="CK578" s="211"/>
      <c r="CL578" s="211"/>
      <c r="CV578" s="1528"/>
      <c r="CW578" s="1529"/>
      <c r="CX578" s="1560"/>
      <c r="CY578" s="1560"/>
      <c r="CZ578" s="1560"/>
      <c r="DA578" s="1560"/>
      <c r="DB578" s="1560"/>
      <c r="DC578" s="1560"/>
      <c r="DD578" s="1991"/>
      <c r="DE578" s="1992"/>
      <c r="DF578" s="1992"/>
      <c r="DG578" s="1993"/>
      <c r="DH578" s="1564"/>
      <c r="DI578" s="1564"/>
      <c r="DJ578" s="1564"/>
      <c r="DK578" s="1564"/>
      <c r="DL578" s="1564"/>
      <c r="DM578" s="1564"/>
      <c r="DN578" s="1564"/>
      <c r="DO578" s="1564"/>
      <c r="DP578" s="1564"/>
      <c r="DQ578" s="1564"/>
      <c r="DR578" s="1584"/>
    </row>
    <row r="579" spans="1:122" ht="15" customHeight="1">
      <c r="A579" s="1297"/>
      <c r="B579" s="225"/>
      <c r="C579" s="225"/>
      <c r="D579" s="225"/>
      <c r="E579" s="225"/>
      <c r="F579" s="888"/>
      <c r="G579" s="274"/>
      <c r="H579" s="274"/>
      <c r="I579" s="274"/>
      <c r="J579" s="274"/>
      <c r="K579" s="274"/>
      <c r="L579" s="274"/>
      <c r="M579" s="889"/>
      <c r="N579" s="275"/>
      <c r="O579" s="268" t="s">
        <v>1936</v>
      </c>
      <c r="P579" s="269"/>
      <c r="Q579" s="269"/>
      <c r="R579" s="269"/>
      <c r="S579" s="269"/>
      <c r="T579" s="269"/>
      <c r="U579" s="269"/>
      <c r="V579" s="269"/>
      <c r="W579" s="269"/>
      <c r="X579" s="269"/>
      <c r="Y579" s="269"/>
      <c r="Z579" s="269"/>
      <c r="AA579" s="270"/>
      <c r="AB579" s="586" t="s">
        <v>1993</v>
      </c>
      <c r="AC579" s="269"/>
      <c r="AD579" s="269"/>
      <c r="AE579" s="269"/>
      <c r="AF579" s="269"/>
      <c r="AG579" s="269"/>
      <c r="AH579" s="269"/>
      <c r="AI579" s="269"/>
      <c r="AJ579" s="269"/>
      <c r="AK579" s="269"/>
      <c r="AL579" s="269"/>
      <c r="AM579" s="269"/>
      <c r="AN579" s="269"/>
      <c r="AO579" s="269"/>
      <c r="AP579" s="269"/>
      <c r="AQ579" s="269"/>
      <c r="AR579" s="269"/>
      <c r="AS579" s="269"/>
      <c r="AT579" s="269"/>
      <c r="AU579" s="269"/>
      <c r="AV579" s="269"/>
      <c r="AW579" s="270"/>
      <c r="AX579" s="584"/>
      <c r="AY579" s="471"/>
      <c r="BA579" s="192">
        <f t="shared" si="253"/>
        <v>8</v>
      </c>
      <c r="BB579" s="192">
        <f t="shared" si="253"/>
        <v>4</v>
      </c>
      <c r="BC579" s="192">
        <f t="shared" si="253"/>
        <v>1</v>
      </c>
      <c r="BD579" s="192" t="str">
        <f t="shared" si="253"/>
        <v>①</v>
      </c>
      <c r="BE579" s="192"/>
      <c r="BF579" s="192"/>
      <c r="BG579" s="559" t="str">
        <f t="shared" ca="1" si="246"/>
        <v/>
      </c>
      <c r="BH579" s="560" t="str">
        <f t="shared" ca="1" si="247"/>
        <v/>
      </c>
      <c r="BI579" s="560" t="str">
        <f t="shared" ca="1" si="248"/>
        <v/>
      </c>
      <c r="BJ579" s="560" t="str">
        <f t="shared" ca="1" si="249"/>
        <v/>
      </c>
      <c r="BK579" s="560" t="str">
        <f t="shared" ca="1" si="250"/>
        <v/>
      </c>
      <c r="BL579" s="561" t="str">
        <f t="shared" ca="1" si="251"/>
        <v/>
      </c>
      <c r="CI579" s="211"/>
      <c r="CJ579" s="211"/>
      <c r="CK579" s="211"/>
      <c r="CL579" s="211"/>
      <c r="CV579" s="1528"/>
      <c r="CW579" s="1529"/>
      <c r="CX579" s="1560"/>
      <c r="CY579" s="1560"/>
      <c r="CZ579" s="1560"/>
      <c r="DA579" s="1560"/>
      <c r="DB579" s="1560"/>
      <c r="DC579" s="1560"/>
      <c r="DD579" s="1991"/>
      <c r="DE579" s="1992"/>
      <c r="DF579" s="1992"/>
      <c r="DG579" s="1993"/>
      <c r="DH579" s="1564"/>
      <c r="DI579" s="1564"/>
      <c r="DJ579" s="1564"/>
      <c r="DK579" s="1564"/>
      <c r="DL579" s="1564"/>
      <c r="DM579" s="1564"/>
      <c r="DN579" s="1564"/>
      <c r="DO579" s="1564"/>
      <c r="DP579" s="1564"/>
      <c r="DQ579" s="1564"/>
      <c r="DR579" s="1584"/>
    </row>
    <row r="580" spans="1:122" ht="15" customHeight="1">
      <c r="A580" s="1297"/>
      <c r="B580" s="225"/>
      <c r="C580" s="225"/>
      <c r="D580" s="225"/>
      <c r="E580" s="225"/>
      <c r="F580" s="888"/>
      <c r="G580" s="274"/>
      <c r="H580" s="274"/>
      <c r="I580" s="274"/>
      <c r="J580" s="274"/>
      <c r="K580" s="274"/>
      <c r="L580" s="274"/>
      <c r="M580" s="889"/>
      <c r="N580" s="275"/>
      <c r="O580" s="1417" t="s">
        <v>1956</v>
      </c>
      <c r="P580" s="269"/>
      <c r="Q580" s="269"/>
      <c r="R580" s="269"/>
      <c r="S580" s="269"/>
      <c r="T580" s="269"/>
      <c r="U580" s="269"/>
      <c r="V580" s="269"/>
      <c r="W580" s="269"/>
      <c r="X580" s="269"/>
      <c r="Y580" s="269"/>
      <c r="Z580" s="269"/>
      <c r="AA580" s="270"/>
      <c r="AB580" s="1418" t="s">
        <v>1960</v>
      </c>
      <c r="AC580" s="269"/>
      <c r="AD580" s="269"/>
      <c r="AE580" s="269"/>
      <c r="AF580" s="269"/>
      <c r="AG580" s="269"/>
      <c r="AH580" s="269"/>
      <c r="AI580" s="269"/>
      <c r="AJ580" s="269"/>
      <c r="AK580" s="269"/>
      <c r="AL580" s="269"/>
      <c r="AM580" s="269"/>
      <c r="AN580" s="269"/>
      <c r="AO580" s="269"/>
      <c r="AP580" s="269"/>
      <c r="AQ580" s="269"/>
      <c r="AR580" s="269"/>
      <c r="AS580" s="269"/>
      <c r="AT580" s="269"/>
      <c r="AU580" s="269"/>
      <c r="AV580" s="269"/>
      <c r="AW580" s="270"/>
      <c r="AX580" s="584"/>
      <c r="AY580" s="471"/>
      <c r="BA580" s="192">
        <f t="shared" ref="BA580:BD587" si="254">BA579</f>
        <v>8</v>
      </c>
      <c r="BB580" s="192">
        <f t="shared" si="254"/>
        <v>4</v>
      </c>
      <c r="BC580" s="192">
        <f t="shared" si="254"/>
        <v>1</v>
      </c>
      <c r="BD580" s="192" t="str">
        <f t="shared" si="254"/>
        <v>①</v>
      </c>
      <c r="BE580" s="192"/>
      <c r="BF580" s="192"/>
      <c r="BG580" s="559" t="str">
        <f t="shared" ca="1" si="246"/>
        <v/>
      </c>
      <c r="BH580" s="560" t="str">
        <f t="shared" ca="1" si="247"/>
        <v/>
      </c>
      <c r="BI580" s="560" t="str">
        <f t="shared" ca="1" si="248"/>
        <v/>
      </c>
      <c r="BJ580" s="560" t="str">
        <f t="shared" ca="1" si="249"/>
        <v/>
      </c>
      <c r="BK580" s="560" t="str">
        <f t="shared" ca="1" si="250"/>
        <v/>
      </c>
      <c r="BL580" s="561" t="str">
        <f t="shared" ca="1" si="251"/>
        <v/>
      </c>
      <c r="CI580" s="211"/>
      <c r="CJ580" s="211"/>
      <c r="CK580" s="211"/>
      <c r="CL580" s="211"/>
      <c r="CO580" s="94"/>
      <c r="CV580" s="1528"/>
      <c r="CW580" s="1529"/>
      <c r="CX580" s="1560"/>
      <c r="CY580" s="1560"/>
      <c r="CZ580" s="1560"/>
      <c r="DA580" s="1560"/>
      <c r="DB580" s="1560"/>
      <c r="DC580" s="1560"/>
      <c r="DD580" s="1991"/>
      <c r="DE580" s="1992"/>
      <c r="DF580" s="1992"/>
      <c r="DG580" s="1993"/>
      <c r="DH580" s="1564"/>
      <c r="DI580" s="1564"/>
      <c r="DJ580" s="1564"/>
      <c r="DK580" s="1564"/>
      <c r="DL580" s="1564"/>
      <c r="DM580" s="1564"/>
      <c r="DN580" s="1564"/>
      <c r="DO580" s="1564"/>
      <c r="DP580" s="1564"/>
      <c r="DQ580" s="1564"/>
      <c r="DR580" s="1584"/>
    </row>
    <row r="581" spans="1:122" ht="15" customHeight="1">
      <c r="A581" s="1297"/>
      <c r="B581" s="225"/>
      <c r="C581" s="225"/>
      <c r="D581" s="225"/>
      <c r="E581" s="225"/>
      <c r="F581" s="888"/>
      <c r="G581" s="274"/>
      <c r="H581" s="274"/>
      <c r="I581" s="274"/>
      <c r="J581" s="274"/>
      <c r="K581" s="274"/>
      <c r="L581" s="274"/>
      <c r="M581" s="889"/>
      <c r="N581" s="275"/>
      <c r="O581" s="268" t="s">
        <v>1957</v>
      </c>
      <c r="P581" s="269"/>
      <c r="Q581" s="269"/>
      <c r="R581" s="269"/>
      <c r="S581" s="269"/>
      <c r="T581" s="269"/>
      <c r="U581" s="269"/>
      <c r="V581" s="269"/>
      <c r="W581" s="269"/>
      <c r="X581" s="269"/>
      <c r="Y581" s="269"/>
      <c r="Z581" s="269"/>
      <c r="AA581" s="270"/>
      <c r="AB581" s="581" t="s">
        <v>521</v>
      </c>
      <c r="AC581" s="269"/>
      <c r="AD581" s="269"/>
      <c r="AE581" s="269"/>
      <c r="AF581" s="269"/>
      <c r="AG581" s="269"/>
      <c r="AH581" s="269"/>
      <c r="AI581" s="269"/>
      <c r="AJ581" s="269"/>
      <c r="AK581" s="269"/>
      <c r="AL581" s="269"/>
      <c r="AM581" s="269"/>
      <c r="AN581" s="269"/>
      <c r="AO581" s="269"/>
      <c r="AP581" s="269"/>
      <c r="AQ581" s="269"/>
      <c r="AR581" s="269"/>
      <c r="AS581" s="269"/>
      <c r="AT581" s="269"/>
      <c r="AU581" s="269"/>
      <c r="AV581" s="269"/>
      <c r="AW581" s="270"/>
      <c r="AX581" s="584"/>
      <c r="AY581" s="471"/>
      <c r="BA581" s="192">
        <f t="shared" si="254"/>
        <v>8</v>
      </c>
      <c r="BB581" s="192">
        <f t="shared" si="254"/>
        <v>4</v>
      </c>
      <c r="BC581" s="192">
        <f t="shared" si="254"/>
        <v>1</v>
      </c>
      <c r="BD581" s="192" t="str">
        <f t="shared" si="254"/>
        <v>①</v>
      </c>
      <c r="BE581" s="192"/>
      <c r="BF581" s="192"/>
      <c r="BG581" s="559" t="str">
        <f t="shared" ca="1" si="246"/>
        <v/>
      </c>
      <c r="BH581" s="560" t="str">
        <f t="shared" ca="1" si="247"/>
        <v/>
      </c>
      <c r="BI581" s="560" t="str">
        <f t="shared" ca="1" si="248"/>
        <v/>
      </c>
      <c r="BJ581" s="560" t="str">
        <f t="shared" ca="1" si="249"/>
        <v/>
      </c>
      <c r="BK581" s="560" t="str">
        <f t="shared" ca="1" si="250"/>
        <v/>
      </c>
      <c r="BL581" s="561" t="str">
        <f t="shared" ca="1" si="251"/>
        <v/>
      </c>
      <c r="CI581" s="94"/>
      <c r="CJ581" s="94"/>
      <c r="CK581" s="94"/>
      <c r="CL581" s="211"/>
      <c r="CM581" s="94"/>
      <c r="CN581" s="94"/>
      <c r="CO581" s="211"/>
      <c r="CV581" s="1528"/>
      <c r="CW581" s="1529"/>
      <c r="CX581" s="1560"/>
      <c r="CY581" s="1560"/>
      <c r="CZ581" s="1560"/>
      <c r="DA581" s="1560"/>
      <c r="DB581" s="1560"/>
      <c r="DC581" s="1560"/>
      <c r="DD581" s="1991"/>
      <c r="DE581" s="1992"/>
      <c r="DF581" s="1992"/>
      <c r="DG581" s="1993"/>
      <c r="DH581" s="1564"/>
      <c r="DI581" s="1564"/>
      <c r="DJ581" s="1564"/>
      <c r="DK581" s="1564"/>
      <c r="DL581" s="1564"/>
      <c r="DM581" s="1564"/>
      <c r="DN581" s="1564"/>
      <c r="DO581" s="1564"/>
      <c r="DP581" s="1564"/>
      <c r="DQ581" s="1564"/>
      <c r="DR581" s="1584"/>
    </row>
    <row r="582" spans="1:122" ht="15" customHeight="1">
      <c r="A582" s="1297"/>
      <c r="B582" s="225"/>
      <c r="C582" s="225"/>
      <c r="D582" s="225"/>
      <c r="E582" s="225"/>
      <c r="F582" s="888"/>
      <c r="G582" s="274"/>
      <c r="H582" s="274"/>
      <c r="I582" s="274"/>
      <c r="J582" s="274"/>
      <c r="K582" s="274"/>
      <c r="L582" s="274"/>
      <c r="M582" s="274"/>
      <c r="N582" s="589"/>
      <c r="O582" s="261" t="s">
        <v>1958</v>
      </c>
      <c r="P582" s="271"/>
      <c r="Q582" s="271"/>
      <c r="R582" s="271"/>
      <c r="S582" s="271"/>
      <c r="T582" s="271"/>
      <c r="U582" s="271"/>
      <c r="V582" s="271"/>
      <c r="W582" s="271"/>
      <c r="X582" s="271"/>
      <c r="Y582" s="271"/>
      <c r="Z582" s="271"/>
      <c r="AA582" s="272"/>
      <c r="AB582" s="481" t="s">
        <v>1938</v>
      </c>
      <c r="AC582" s="271"/>
      <c r="AD582" s="271"/>
      <c r="AE582" s="271"/>
      <c r="AF582" s="271"/>
      <c r="AG582" s="271"/>
      <c r="AH582" s="271"/>
      <c r="AI582" s="271"/>
      <c r="AJ582" s="271"/>
      <c r="AK582" s="271"/>
      <c r="AL582" s="271"/>
      <c r="AM582" s="271"/>
      <c r="AN582" s="271"/>
      <c r="AO582" s="271"/>
      <c r="AP582" s="271"/>
      <c r="AQ582" s="271"/>
      <c r="AR582" s="271"/>
      <c r="AS582" s="271"/>
      <c r="AT582" s="271"/>
      <c r="AU582" s="271"/>
      <c r="AV582" s="271"/>
      <c r="AW582" s="272"/>
      <c r="AX582" s="584"/>
      <c r="AY582" s="471"/>
      <c r="BA582" s="192">
        <f t="shared" si="254"/>
        <v>8</v>
      </c>
      <c r="BB582" s="192">
        <f t="shared" si="254"/>
        <v>4</v>
      </c>
      <c r="BC582" s="192">
        <f t="shared" si="254"/>
        <v>1</v>
      </c>
      <c r="BD582" s="192" t="str">
        <f t="shared" si="254"/>
        <v>①</v>
      </c>
      <c r="BE582" s="192"/>
      <c r="BF582" s="192"/>
      <c r="BG582" s="559" t="str">
        <f t="shared" ca="1" si="246"/>
        <v/>
      </c>
      <c r="BH582" s="560" t="str">
        <f t="shared" ca="1" si="247"/>
        <v/>
      </c>
      <c r="BI582" s="560" t="str">
        <f t="shared" ca="1" si="248"/>
        <v/>
      </c>
      <c r="BJ582" s="560" t="str">
        <f t="shared" ca="1" si="249"/>
        <v/>
      </c>
      <c r="BK582" s="560" t="str">
        <f t="shared" ca="1" si="250"/>
        <v/>
      </c>
      <c r="BL582" s="561" t="str">
        <f t="shared" ca="1" si="251"/>
        <v/>
      </c>
      <c r="CL582" s="211"/>
      <c r="CM582" s="211"/>
      <c r="CN582" s="211"/>
      <c r="CO582" s="211"/>
      <c r="CV582" s="1528"/>
      <c r="CW582" s="1529"/>
      <c r="CX582" s="1560"/>
      <c r="CY582" s="1560"/>
      <c r="CZ582" s="1560"/>
      <c r="DA582" s="1560"/>
      <c r="DB582" s="1560"/>
      <c r="DC582" s="1560"/>
      <c r="DD582" s="1991"/>
      <c r="DE582" s="1992"/>
      <c r="DF582" s="1992"/>
      <c r="DG582" s="1993"/>
      <c r="DH582" s="1564"/>
      <c r="DI582" s="1564"/>
      <c r="DJ582" s="1564"/>
      <c r="DK582" s="1564"/>
      <c r="DL582" s="1564"/>
      <c r="DM582" s="1564"/>
      <c r="DN582" s="1564"/>
      <c r="DO582" s="1564"/>
      <c r="DP582" s="1564"/>
      <c r="DQ582" s="1564"/>
      <c r="DR582" s="1584"/>
    </row>
    <row r="583" spans="1:122" ht="15" customHeight="1">
      <c r="A583" s="1297"/>
      <c r="B583" s="225"/>
      <c r="C583" s="225"/>
      <c r="D583" s="225"/>
      <c r="E583" s="225"/>
      <c r="F583" s="1419"/>
      <c r="G583" s="1083"/>
      <c r="H583" s="1083"/>
      <c r="I583" s="1083"/>
      <c r="J583" s="1083"/>
      <c r="K583" s="1083"/>
      <c r="L583" s="1083"/>
      <c r="M583" s="1083"/>
      <c r="N583" s="1419"/>
      <c r="O583" s="1083"/>
      <c r="P583" s="1083"/>
      <c r="Q583" s="1083"/>
      <c r="R583" s="1083"/>
      <c r="S583" s="1083"/>
      <c r="T583" s="1083"/>
      <c r="U583" s="1083"/>
      <c r="V583" s="1083"/>
      <c r="W583" s="1083"/>
      <c r="X583" s="1083"/>
      <c r="Y583" s="1083"/>
      <c r="Z583" s="1083"/>
      <c r="AA583" s="1083"/>
      <c r="AB583" s="1083"/>
      <c r="AC583" s="1083"/>
      <c r="AD583" s="1083"/>
      <c r="AE583" s="1083"/>
      <c r="AF583" s="1083"/>
      <c r="AG583" s="1083"/>
      <c r="AH583" s="1083"/>
      <c r="AI583" s="1083"/>
      <c r="AJ583" s="1083"/>
      <c r="AK583" s="1083"/>
      <c r="AL583" s="1083"/>
      <c r="AM583" s="1083"/>
      <c r="AN583" s="1083"/>
      <c r="AO583" s="1083"/>
      <c r="AP583" s="1083"/>
      <c r="AQ583" s="1083"/>
      <c r="AR583" s="1083"/>
      <c r="AS583" s="1083"/>
      <c r="AT583" s="1083"/>
      <c r="AU583" s="1083"/>
      <c r="AV583" s="1083"/>
      <c r="AW583" s="1083"/>
      <c r="AX583" s="1348"/>
      <c r="AY583" s="1280"/>
      <c r="BA583" s="192">
        <f t="shared" si="254"/>
        <v>8</v>
      </c>
      <c r="BB583" s="192">
        <f t="shared" si="254"/>
        <v>4</v>
      </c>
      <c r="BC583" s="192">
        <f t="shared" si="254"/>
        <v>1</v>
      </c>
      <c r="BD583" s="192" t="str">
        <f t="shared" si="254"/>
        <v>①</v>
      </c>
      <c r="BE583" s="192"/>
      <c r="BF583" s="192"/>
      <c r="BG583" s="559" t="str">
        <f t="shared" ca="1" si="246"/>
        <v/>
      </c>
      <c r="BH583" s="560" t="str">
        <f t="shared" ca="1" si="247"/>
        <v/>
      </c>
      <c r="BI583" s="560" t="str">
        <f t="shared" ca="1" si="248"/>
        <v/>
      </c>
      <c r="BJ583" s="560" t="str">
        <f t="shared" ca="1" si="249"/>
        <v/>
      </c>
      <c r="BK583" s="560" t="str">
        <f t="shared" ca="1" si="250"/>
        <v/>
      </c>
      <c r="BL583" s="561" t="str">
        <f t="shared" ca="1" si="251"/>
        <v/>
      </c>
      <c r="CL583" s="211"/>
      <c r="CM583" s="211"/>
      <c r="CN583" s="211"/>
      <c r="CO583" s="211"/>
      <c r="CV583" s="1528"/>
      <c r="CW583" s="1529"/>
      <c r="CX583" s="1560"/>
      <c r="CY583" s="1560"/>
      <c r="CZ583" s="1560"/>
      <c r="DA583" s="1560"/>
      <c r="DB583" s="1560"/>
      <c r="DC583" s="1560"/>
      <c r="DD583" s="1991"/>
      <c r="DE583" s="1992"/>
      <c r="DF583" s="1992"/>
      <c r="DG583" s="1993"/>
      <c r="DH583" s="1564"/>
      <c r="DI583" s="1564"/>
      <c r="DJ583" s="1564"/>
      <c r="DK583" s="1564"/>
      <c r="DL583" s="1564"/>
      <c r="DM583" s="1564"/>
      <c r="DN583" s="1564"/>
      <c r="DO583" s="1564"/>
      <c r="DP583" s="1564"/>
      <c r="DQ583" s="1564"/>
      <c r="DR583" s="1584"/>
    </row>
    <row r="584" spans="1:122" ht="15" customHeight="1">
      <c r="A584" s="1317"/>
      <c r="B584" s="1318"/>
      <c r="C584" s="1318"/>
      <c r="D584" s="469"/>
      <c r="E584" s="469"/>
      <c r="F584" s="848" t="s">
        <v>333</v>
      </c>
      <c r="G584" s="849"/>
      <c r="H584" s="849"/>
      <c r="I584" s="849"/>
      <c r="J584" s="849"/>
      <c r="K584" s="849"/>
      <c r="L584" s="849"/>
      <c r="M584" s="850"/>
      <c r="N584" s="268" t="s">
        <v>2018</v>
      </c>
      <c r="O584" s="269"/>
      <c r="P584" s="269"/>
      <c r="Q584" s="269"/>
      <c r="R584" s="269"/>
      <c r="S584" s="269"/>
      <c r="T584" s="269"/>
      <c r="U584" s="269"/>
      <c r="V584" s="269"/>
      <c r="W584" s="269"/>
      <c r="X584" s="269"/>
      <c r="Y584" s="269"/>
      <c r="Z584" s="269"/>
      <c r="AA584" s="269"/>
      <c r="AB584" s="269"/>
      <c r="AC584" s="269"/>
      <c r="AD584" s="269"/>
      <c r="AE584" s="269"/>
      <c r="AF584" s="269"/>
      <c r="AG584" s="269"/>
      <c r="AH584" s="269"/>
      <c r="AI584" s="269"/>
      <c r="AJ584" s="269"/>
      <c r="AK584" s="269"/>
      <c r="AL584" s="269"/>
      <c r="AM584" s="269"/>
      <c r="AN584" s="269"/>
      <c r="AO584" s="269"/>
      <c r="AP584" s="269"/>
      <c r="AQ584" s="269"/>
      <c r="AR584" s="269"/>
      <c r="AS584" s="269"/>
      <c r="AT584" s="269"/>
      <c r="AU584" s="269"/>
      <c r="AV584" s="269"/>
      <c r="AW584" s="269"/>
      <c r="AX584" s="270"/>
      <c r="AY584" s="471"/>
      <c r="BA584" s="192">
        <f t="shared" si="254"/>
        <v>8</v>
      </c>
      <c r="BB584" s="192">
        <f t="shared" si="254"/>
        <v>4</v>
      </c>
      <c r="BC584" s="192">
        <f t="shared" si="254"/>
        <v>1</v>
      </c>
      <c r="BD584" s="192" t="str">
        <f t="shared" si="254"/>
        <v>①</v>
      </c>
      <c r="BE584" s="192"/>
      <c r="BF584" s="192"/>
      <c r="BG584" s="559" t="str">
        <f t="shared" ca="1" si="246"/>
        <v/>
      </c>
      <c r="BH584" s="560" t="str">
        <f t="shared" ca="1" si="247"/>
        <v/>
      </c>
      <c r="BI584" s="560" t="str">
        <f t="shared" ca="1" si="248"/>
        <v/>
      </c>
      <c r="BJ584" s="560" t="str">
        <f t="shared" ca="1" si="249"/>
        <v/>
      </c>
      <c r="BK584" s="560" t="str">
        <f t="shared" ca="1" si="250"/>
        <v/>
      </c>
      <c r="BL584" s="561" t="str">
        <f t="shared" ca="1" si="251"/>
        <v/>
      </c>
      <c r="CL584" s="211"/>
      <c r="CM584" s="211"/>
      <c r="CN584" s="211"/>
      <c r="CO584" s="211"/>
      <c r="CV584" s="1528"/>
      <c r="CW584" s="1529"/>
      <c r="CX584" s="1560"/>
      <c r="CY584" s="1560"/>
      <c r="CZ584" s="1560"/>
      <c r="DA584" s="1560"/>
      <c r="DB584" s="1560"/>
      <c r="DC584" s="1560"/>
      <c r="DD584" s="1991"/>
      <c r="DE584" s="1992"/>
      <c r="DF584" s="1992"/>
      <c r="DG584" s="1993"/>
      <c r="DH584" s="1564"/>
      <c r="DI584" s="1564"/>
      <c r="DJ584" s="1564"/>
      <c r="DK584" s="1564"/>
      <c r="DL584" s="1564"/>
      <c r="DM584" s="1564"/>
      <c r="DN584" s="1564"/>
      <c r="DO584" s="1564"/>
      <c r="DP584" s="1564"/>
      <c r="DQ584" s="1564"/>
      <c r="DR584" s="1584"/>
    </row>
    <row r="585" spans="1:122" ht="15" customHeight="1">
      <c r="A585" s="1317"/>
      <c r="B585" s="1318"/>
      <c r="C585" s="1318"/>
      <c r="D585" s="469"/>
      <c r="E585" s="469"/>
      <c r="F585" s="888"/>
      <c r="G585" s="274"/>
      <c r="H585" s="274"/>
      <c r="I585" s="274"/>
      <c r="J585" s="274"/>
      <c r="K585" s="274"/>
      <c r="L585" s="274"/>
      <c r="M585" s="889"/>
      <c r="N585" s="268" t="s">
        <v>2017</v>
      </c>
      <c r="O585" s="269"/>
      <c r="P585" s="269"/>
      <c r="Q585" s="269"/>
      <c r="R585" s="269"/>
      <c r="S585" s="269"/>
      <c r="T585" s="269"/>
      <c r="U585" s="269"/>
      <c r="V585" s="269"/>
      <c r="W585" s="269"/>
      <c r="X585" s="269"/>
      <c r="Y585" s="269"/>
      <c r="Z585" s="269"/>
      <c r="AA585" s="269"/>
      <c r="AB585" s="269"/>
      <c r="AC585" s="269"/>
      <c r="AD585" s="269"/>
      <c r="AE585" s="269"/>
      <c r="AF585" s="269"/>
      <c r="AG585" s="269"/>
      <c r="AH585" s="269"/>
      <c r="AI585" s="269"/>
      <c r="AJ585" s="269"/>
      <c r="AK585" s="269"/>
      <c r="AL585" s="269"/>
      <c r="AM585" s="269"/>
      <c r="AN585" s="269"/>
      <c r="AO585" s="269"/>
      <c r="AP585" s="269"/>
      <c r="AQ585" s="269"/>
      <c r="AR585" s="269"/>
      <c r="AS585" s="269"/>
      <c r="AT585" s="269"/>
      <c r="AU585" s="269"/>
      <c r="AV585" s="269"/>
      <c r="AW585" s="269"/>
      <c r="AX585" s="270"/>
      <c r="AY585" s="471"/>
      <c r="BA585" s="192">
        <f t="shared" si="254"/>
        <v>8</v>
      </c>
      <c r="BB585" s="192">
        <f t="shared" si="254"/>
        <v>4</v>
      </c>
      <c r="BC585" s="192">
        <f t="shared" si="254"/>
        <v>1</v>
      </c>
      <c r="BD585" s="192" t="str">
        <f t="shared" si="254"/>
        <v>①</v>
      </c>
      <c r="BE585" s="192"/>
      <c r="BF585" s="192"/>
      <c r="BG585" s="559" t="str">
        <f t="shared" ca="1" si="246"/>
        <v/>
      </c>
      <c r="BH585" s="560" t="str">
        <f t="shared" ca="1" si="247"/>
        <v/>
      </c>
      <c r="BI585" s="560" t="str">
        <f t="shared" ca="1" si="248"/>
        <v/>
      </c>
      <c r="BJ585" s="560" t="str">
        <f t="shared" ca="1" si="249"/>
        <v/>
      </c>
      <c r="BK585" s="560" t="str">
        <f t="shared" ca="1" si="250"/>
        <v/>
      </c>
      <c r="BL585" s="561" t="str">
        <f t="shared" ca="1" si="251"/>
        <v/>
      </c>
      <c r="CL585" s="211"/>
      <c r="CM585" s="211"/>
      <c r="CN585" s="211"/>
      <c r="CO585" s="211"/>
      <c r="CV585" s="1528"/>
      <c r="CW585" s="1529"/>
      <c r="CX585" s="1560"/>
      <c r="CY585" s="1560"/>
      <c r="CZ585" s="1560"/>
      <c r="DA585" s="1560"/>
      <c r="DB585" s="1560"/>
      <c r="DC585" s="1560"/>
      <c r="DD585" s="1991"/>
      <c r="DE585" s="1992"/>
      <c r="DF585" s="1992"/>
      <c r="DG585" s="1993"/>
      <c r="DH585" s="1564"/>
      <c r="DI585" s="1564"/>
      <c r="DJ585" s="1564"/>
      <c r="DK585" s="1564"/>
      <c r="DL585" s="1564"/>
      <c r="DM585" s="1564"/>
      <c r="DN585" s="1564"/>
      <c r="DO585" s="1564"/>
      <c r="DP585" s="1564"/>
      <c r="DQ585" s="1564"/>
      <c r="DR585" s="1584"/>
    </row>
    <row r="586" spans="1:122" ht="15" customHeight="1">
      <c r="A586" s="1317"/>
      <c r="B586" s="1318"/>
      <c r="C586" s="1318"/>
      <c r="D586" s="469"/>
      <c r="E586" s="469"/>
      <c r="F586" s="888"/>
      <c r="G586" s="274"/>
      <c r="H586" s="274"/>
      <c r="I586" s="274"/>
      <c r="J586" s="274"/>
      <c r="K586" s="274"/>
      <c r="L586" s="274"/>
      <c r="M586" s="889"/>
      <c r="N586" s="268" t="s">
        <v>2019</v>
      </c>
      <c r="O586" s="269"/>
      <c r="P586" s="269"/>
      <c r="Q586" s="269"/>
      <c r="R586" s="269"/>
      <c r="S586" s="269"/>
      <c r="T586" s="269"/>
      <c r="U586" s="269"/>
      <c r="V586" s="269"/>
      <c r="W586" s="269"/>
      <c r="X586" s="269"/>
      <c r="Y586" s="269"/>
      <c r="Z586" s="269"/>
      <c r="AA586" s="269"/>
      <c r="AB586" s="269"/>
      <c r="AC586" s="269"/>
      <c r="AD586" s="269"/>
      <c r="AE586" s="269"/>
      <c r="AF586" s="269"/>
      <c r="AG586" s="269"/>
      <c r="AH586" s="269"/>
      <c r="AI586" s="269"/>
      <c r="AJ586" s="269"/>
      <c r="AK586" s="269"/>
      <c r="AL586" s="269"/>
      <c r="AM586" s="269"/>
      <c r="AN586" s="269"/>
      <c r="AO586" s="269"/>
      <c r="AP586" s="269"/>
      <c r="AQ586" s="269"/>
      <c r="AR586" s="269"/>
      <c r="AS586" s="269"/>
      <c r="AT586" s="269"/>
      <c r="AU586" s="269"/>
      <c r="AV586" s="269"/>
      <c r="AW586" s="269"/>
      <c r="AX586" s="270"/>
      <c r="AY586" s="471"/>
      <c r="BA586" s="192">
        <f t="shared" si="254"/>
        <v>8</v>
      </c>
      <c r="BB586" s="192">
        <f t="shared" si="254"/>
        <v>4</v>
      </c>
      <c r="BC586" s="192">
        <f t="shared" si="254"/>
        <v>1</v>
      </c>
      <c r="BD586" s="192" t="str">
        <f t="shared" si="254"/>
        <v>①</v>
      </c>
      <c r="BE586" s="192"/>
      <c r="BF586" s="192"/>
      <c r="BG586" s="559" t="str">
        <f t="shared" ca="1" si="246"/>
        <v/>
      </c>
      <c r="BH586" s="560" t="str">
        <f t="shared" ca="1" si="247"/>
        <v/>
      </c>
      <c r="BI586" s="560" t="str">
        <f t="shared" ca="1" si="248"/>
        <v/>
      </c>
      <c r="BJ586" s="560" t="str">
        <f t="shared" ca="1" si="249"/>
        <v/>
      </c>
      <c r="BK586" s="560" t="str">
        <f t="shared" ca="1" si="250"/>
        <v/>
      </c>
      <c r="BL586" s="561" t="str">
        <f t="shared" ca="1" si="251"/>
        <v/>
      </c>
      <c r="CL586" s="211"/>
      <c r="CM586" s="211"/>
      <c r="CN586" s="211"/>
      <c r="CO586" s="211"/>
      <c r="CP586" s="94"/>
      <c r="CV586" s="1528"/>
      <c r="CW586" s="1529"/>
      <c r="CX586" s="1560"/>
      <c r="CY586" s="1560"/>
      <c r="CZ586" s="1560"/>
      <c r="DA586" s="1560"/>
      <c r="DB586" s="1560"/>
      <c r="DC586" s="1560"/>
      <c r="DD586" s="1991"/>
      <c r="DE586" s="1992"/>
      <c r="DF586" s="1992"/>
      <c r="DG586" s="1993"/>
      <c r="DH586" s="1564"/>
      <c r="DI586" s="1564"/>
      <c r="DJ586" s="1564"/>
      <c r="DK586" s="1564"/>
      <c r="DL586" s="1564"/>
      <c r="DM586" s="1564"/>
      <c r="DN586" s="1564"/>
      <c r="DO586" s="1564"/>
      <c r="DP586" s="1564"/>
      <c r="DQ586" s="1564"/>
      <c r="DR586" s="1584"/>
    </row>
    <row r="587" spans="1:122" ht="15" customHeight="1">
      <c r="A587" s="1317"/>
      <c r="B587" s="1318"/>
      <c r="C587" s="1318"/>
      <c r="D587" s="469"/>
      <c r="E587" s="469"/>
      <c r="F587" s="897"/>
      <c r="G587" s="898"/>
      <c r="H587" s="898"/>
      <c r="I587" s="898"/>
      <c r="J587" s="898"/>
      <c r="K587" s="898"/>
      <c r="L587" s="898"/>
      <c r="M587" s="899"/>
      <c r="N587" s="1420" t="s">
        <v>2020</v>
      </c>
      <c r="O587" s="271"/>
      <c r="P587" s="271"/>
      <c r="Q587" s="271"/>
      <c r="R587" s="271"/>
      <c r="S587" s="271"/>
      <c r="T587" s="271"/>
      <c r="U587" s="271"/>
      <c r="V587" s="271"/>
      <c r="W587" s="271"/>
      <c r="X587" s="271"/>
      <c r="Y587" s="271"/>
      <c r="Z587" s="271"/>
      <c r="AA587" s="271"/>
      <c r="AB587" s="271"/>
      <c r="AC587" s="271"/>
      <c r="AD587" s="271"/>
      <c r="AE587" s="271"/>
      <c r="AF587" s="271"/>
      <c r="AG587" s="271"/>
      <c r="AH587" s="271"/>
      <c r="AI587" s="271"/>
      <c r="AJ587" s="271"/>
      <c r="AK587" s="271"/>
      <c r="AL587" s="271"/>
      <c r="AM587" s="271"/>
      <c r="AN587" s="271"/>
      <c r="AO587" s="271"/>
      <c r="AP587" s="271"/>
      <c r="AQ587" s="271"/>
      <c r="AR587" s="271"/>
      <c r="AS587" s="271"/>
      <c r="AT587" s="271"/>
      <c r="AU587" s="271"/>
      <c r="AV587" s="271"/>
      <c r="AW587" s="271"/>
      <c r="AX587" s="272"/>
      <c r="AY587" s="471"/>
      <c r="BA587" s="192">
        <f t="shared" si="254"/>
        <v>8</v>
      </c>
      <c r="BB587" s="192">
        <f t="shared" si="254"/>
        <v>4</v>
      </c>
      <c r="BC587" s="192">
        <f t="shared" si="254"/>
        <v>1</v>
      </c>
      <c r="BD587" s="192" t="str">
        <f t="shared" si="254"/>
        <v>①</v>
      </c>
      <c r="BE587" s="192"/>
      <c r="BF587" s="192"/>
      <c r="BG587" s="559" t="str">
        <f t="shared" ca="1" si="246"/>
        <v/>
      </c>
      <c r="BH587" s="560" t="str">
        <f t="shared" ca="1" si="247"/>
        <v/>
      </c>
      <c r="BI587" s="560" t="str">
        <f t="shared" ca="1" si="248"/>
        <v/>
      </c>
      <c r="BJ587" s="560" t="str">
        <f t="shared" ca="1" si="249"/>
        <v/>
      </c>
      <c r="BK587" s="560" t="str">
        <f t="shared" ca="1" si="250"/>
        <v/>
      </c>
      <c r="BL587" s="561" t="str">
        <f t="shared" ca="1" si="251"/>
        <v/>
      </c>
      <c r="CL587" s="211"/>
      <c r="CM587" s="211"/>
      <c r="CN587" s="211"/>
      <c r="CO587" s="211"/>
      <c r="CP587" s="211"/>
      <c r="CV587" s="1528"/>
      <c r="CW587" s="1529"/>
      <c r="CX587" s="1560"/>
      <c r="CY587" s="1560"/>
      <c r="CZ587" s="1560"/>
      <c r="DA587" s="1560"/>
      <c r="DB587" s="1560"/>
      <c r="DC587" s="1560"/>
      <c r="DD587" s="1991"/>
      <c r="DE587" s="1992"/>
      <c r="DF587" s="1992"/>
      <c r="DG587" s="1993"/>
      <c r="DH587" s="1564"/>
      <c r="DI587" s="1564"/>
      <c r="DJ587" s="1564"/>
      <c r="DK587" s="1564"/>
      <c r="DL587" s="1564"/>
      <c r="DM587" s="1564"/>
      <c r="DN587" s="1564"/>
      <c r="DO587" s="1564"/>
      <c r="DP587" s="1564"/>
      <c r="DQ587" s="1564"/>
      <c r="DR587" s="1584"/>
    </row>
    <row r="588" spans="1:122" ht="15" customHeight="1">
      <c r="A588" s="1758" t="str">
        <f>$BD588&amp;"."</f>
        <v>②.</v>
      </c>
      <c r="B588" s="1759"/>
      <c r="C588" s="1759"/>
      <c r="D588" s="1759"/>
      <c r="E588" s="1759"/>
      <c r="F588" s="685" t="s">
        <v>2000</v>
      </c>
      <c r="G588" s="676"/>
      <c r="H588" s="676"/>
      <c r="I588" s="676"/>
      <c r="J588" s="676"/>
      <c r="K588" s="676"/>
      <c r="L588" s="676"/>
      <c r="M588" s="685"/>
      <c r="N588" s="685"/>
      <c r="O588" s="685"/>
      <c r="P588" s="685"/>
      <c r="Q588" s="685"/>
      <c r="R588" s="685"/>
      <c r="S588" s="685"/>
      <c r="T588" s="685"/>
      <c r="U588" s="685"/>
      <c r="V588" s="685"/>
      <c r="W588" s="685"/>
      <c r="X588" s="685"/>
      <c r="Y588" s="685"/>
      <c r="Z588" s="685"/>
      <c r="AA588" s="685"/>
      <c r="AB588" s="685"/>
      <c r="AC588" s="685"/>
      <c r="AD588" s="685"/>
      <c r="AE588" s="685"/>
      <c r="AF588" s="685"/>
      <c r="AG588" s="685"/>
      <c r="AH588" s="685"/>
      <c r="AI588" s="685"/>
      <c r="AJ588" s="685"/>
      <c r="AK588" s="685"/>
      <c r="AL588" s="685"/>
      <c r="AM588" s="685"/>
      <c r="AN588" s="685"/>
      <c r="AO588" s="685"/>
      <c r="AP588" s="685"/>
      <c r="AQ588" s="685"/>
      <c r="AR588" s="685"/>
      <c r="AS588" s="685"/>
      <c r="AT588" s="685"/>
      <c r="AU588" s="685"/>
      <c r="AV588" s="685"/>
      <c r="AW588" s="685"/>
      <c r="AX588" s="685"/>
      <c r="AY588" s="854"/>
      <c r="BA588" s="192">
        <f t="shared" ref="BA588:BA602" si="255">BA587</f>
        <v>8</v>
      </c>
      <c r="BB588" s="192">
        <f t="shared" ref="BB588:BB602" si="256">BB587</f>
        <v>4</v>
      </c>
      <c r="BC588" s="192">
        <f t="shared" ref="BC588:BC602" si="257">BC587</f>
        <v>1</v>
      </c>
      <c r="BD588" s="687" t="str">
        <f>IF(ISBLANK(BD587),"①",CHAR(CODE(BD587)+1))</f>
        <v>②</v>
      </c>
      <c r="BE588" s="192"/>
      <c r="BF588" s="192"/>
      <c r="BG588" s="559" t="str">
        <f t="shared" ref="BG588:BL588" ca="1" si="258">IF(BA588&lt;&gt;"",IF(MID(_xlfn.FORMULATEXT(BA588),SEARCH("[",_xlfn.FORMULATEXT(BA588))+1,SEARCH("]",_xlfn.FORMULATEXT(BA588))-(SEARCH("[",_xlfn.FORMULATEXT(BA588))+1))="-1","",1),"")</f>
        <v/>
      </c>
      <c r="BH588" s="560" t="str">
        <f t="shared" ca="1" si="258"/>
        <v/>
      </c>
      <c r="BI588" s="560" t="str">
        <f t="shared" ca="1" si="258"/>
        <v/>
      </c>
      <c r="BJ588" s="560" t="str">
        <f t="shared" ca="1" si="258"/>
        <v/>
      </c>
      <c r="BK588" s="560" t="str">
        <f t="shared" ca="1" si="258"/>
        <v/>
      </c>
      <c r="BL588" s="561" t="str">
        <f t="shared" ca="1" si="258"/>
        <v/>
      </c>
      <c r="CL588" s="211"/>
      <c r="CM588" s="211"/>
      <c r="CN588" s="211"/>
      <c r="CO588" s="211"/>
      <c r="CP588" s="211"/>
      <c r="CV588" s="1528"/>
      <c r="CW588" s="1529"/>
      <c r="CX588" s="1560"/>
      <c r="CY588" s="1560"/>
      <c r="CZ588" s="1560"/>
      <c r="DA588" s="1560"/>
      <c r="DB588" s="1560"/>
      <c r="DC588" s="1560"/>
      <c r="DD588" s="1991"/>
      <c r="DE588" s="1992"/>
      <c r="DF588" s="1992"/>
      <c r="DG588" s="1993"/>
      <c r="DH588" s="1564"/>
      <c r="DI588" s="1564"/>
      <c r="DJ588" s="1564"/>
      <c r="DK588" s="1564"/>
      <c r="DL588" s="1564"/>
      <c r="DM588" s="1564"/>
      <c r="DN588" s="1564"/>
      <c r="DO588" s="1564"/>
      <c r="DP588" s="1564"/>
      <c r="DQ588" s="1564"/>
      <c r="DR588" s="1584"/>
    </row>
    <row r="589" spans="1:122" ht="15" customHeight="1">
      <c r="A589" s="1297"/>
      <c r="B589" s="225"/>
      <c r="C589" s="225"/>
      <c r="D589" s="211"/>
      <c r="E589" s="211"/>
      <c r="F589" s="845" t="s">
        <v>265</v>
      </c>
      <c r="G589" s="846"/>
      <c r="H589" s="846"/>
      <c r="I589" s="846"/>
      <c r="J589" s="846"/>
      <c r="K589" s="846"/>
      <c r="L589" s="846"/>
      <c r="M589" s="847"/>
      <c r="N589" s="1321" t="s">
        <v>964</v>
      </c>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c r="AJ589" s="266"/>
      <c r="AK589" s="266"/>
      <c r="AL589" s="266"/>
      <c r="AM589" s="266"/>
      <c r="AN589" s="266"/>
      <c r="AO589" s="266"/>
      <c r="AP589" s="266"/>
      <c r="AQ589" s="266"/>
      <c r="AR589" s="266"/>
      <c r="AS589" s="266"/>
      <c r="AT589" s="266"/>
      <c r="AU589" s="266"/>
      <c r="AV589" s="266"/>
      <c r="AW589" s="266"/>
      <c r="AX589" s="267"/>
      <c r="AY589" s="223"/>
      <c r="BA589" s="192">
        <f t="shared" si="255"/>
        <v>8</v>
      </c>
      <c r="BB589" s="192">
        <f t="shared" si="256"/>
        <v>4</v>
      </c>
      <c r="BC589" s="192">
        <f t="shared" si="257"/>
        <v>1</v>
      </c>
      <c r="BD589" s="192" t="str">
        <f t="shared" ref="BD589:BD602" si="259">BD588</f>
        <v>②</v>
      </c>
      <c r="BE589" s="192"/>
      <c r="BF589" s="192"/>
      <c r="BG589" s="559" t="str">
        <f t="shared" ca="1" si="226"/>
        <v/>
      </c>
      <c r="BH589" s="560" t="str">
        <f t="shared" ca="1" si="227"/>
        <v/>
      </c>
      <c r="BI589" s="560" t="str">
        <f t="shared" ca="1" si="228"/>
        <v/>
      </c>
      <c r="BJ589" s="560" t="str">
        <f t="shared" ca="1" si="229"/>
        <v/>
      </c>
      <c r="BK589" s="560" t="str">
        <f t="shared" ca="1" si="230"/>
        <v/>
      </c>
      <c r="BL589" s="561" t="str">
        <f t="shared" ca="1" si="231"/>
        <v/>
      </c>
      <c r="CL589" s="211"/>
      <c r="CM589" s="211"/>
      <c r="CN589" s="211"/>
      <c r="CO589" s="211"/>
      <c r="CP589" s="211"/>
      <c r="CV589" s="1528"/>
      <c r="CW589" s="1529"/>
      <c r="CX589" s="1560"/>
      <c r="CY589" s="1560"/>
      <c r="CZ589" s="1560"/>
      <c r="DA589" s="1560"/>
      <c r="DB589" s="1560"/>
      <c r="DC589" s="1560"/>
      <c r="DD589" s="1991"/>
      <c r="DE589" s="1992"/>
      <c r="DF589" s="1992"/>
      <c r="DG589" s="1993"/>
      <c r="DH589" s="1564"/>
      <c r="DI589" s="1564"/>
      <c r="DJ589" s="1564"/>
      <c r="DK589" s="1564"/>
      <c r="DL589" s="1564"/>
      <c r="DM589" s="1564"/>
      <c r="DN589" s="1564"/>
      <c r="DO589" s="1564"/>
      <c r="DP589" s="1564"/>
      <c r="DQ589" s="1564"/>
      <c r="DR589" s="1584"/>
    </row>
    <row r="590" spans="1:122" ht="15" customHeight="1">
      <c r="A590" s="1297"/>
      <c r="B590" s="225"/>
      <c r="C590" s="225"/>
      <c r="D590" s="211"/>
      <c r="E590" s="211"/>
      <c r="F590" s="848" t="s">
        <v>329</v>
      </c>
      <c r="G590" s="849"/>
      <c r="H590" s="849"/>
      <c r="I590" s="849"/>
      <c r="J590" s="849"/>
      <c r="K590" s="849"/>
      <c r="L590" s="849"/>
      <c r="M590" s="849"/>
      <c r="N590" s="268" t="s">
        <v>1995</v>
      </c>
      <c r="O590" s="269"/>
      <c r="P590" s="269"/>
      <c r="Q590" s="269"/>
      <c r="R590" s="269"/>
      <c r="S590" s="269"/>
      <c r="T590" s="269"/>
      <c r="U590" s="269"/>
      <c r="V590" s="269"/>
      <c r="W590" s="269"/>
      <c r="X590" s="269"/>
      <c r="Y590" s="269"/>
      <c r="Z590" s="269"/>
      <c r="AA590" s="269"/>
      <c r="AB590" s="269"/>
      <c r="AC590" s="269"/>
      <c r="AD590" s="269"/>
      <c r="AE590" s="269"/>
      <c r="AF590" s="269"/>
      <c r="AG590" s="269"/>
      <c r="AH590" s="269"/>
      <c r="AI590" s="269"/>
      <c r="AJ590" s="269"/>
      <c r="AK590" s="269"/>
      <c r="AL590" s="269"/>
      <c r="AM590" s="269"/>
      <c r="AN590" s="269"/>
      <c r="AO590" s="269"/>
      <c r="AP590" s="269"/>
      <c r="AQ590" s="269"/>
      <c r="AR590" s="269"/>
      <c r="AS590" s="269"/>
      <c r="AT590" s="269"/>
      <c r="AU590" s="269"/>
      <c r="AV590" s="269"/>
      <c r="AW590" s="269"/>
      <c r="AX590" s="270"/>
      <c r="AY590" s="223"/>
      <c r="BA590" s="192">
        <f t="shared" si="255"/>
        <v>8</v>
      </c>
      <c r="BB590" s="192">
        <f t="shared" si="256"/>
        <v>4</v>
      </c>
      <c r="BC590" s="192">
        <f t="shared" si="257"/>
        <v>1</v>
      </c>
      <c r="BD590" s="192" t="str">
        <f t="shared" si="259"/>
        <v>②</v>
      </c>
      <c r="BE590" s="192"/>
      <c r="BF590" s="192"/>
      <c r="BG590" s="559" t="str">
        <f t="shared" ca="1" si="226"/>
        <v/>
      </c>
      <c r="BH590" s="560" t="str">
        <f t="shared" ca="1" si="227"/>
        <v/>
      </c>
      <c r="BI590" s="560" t="str">
        <f t="shared" ca="1" si="228"/>
        <v/>
      </c>
      <c r="BJ590" s="560" t="str">
        <f t="shared" ca="1" si="229"/>
        <v/>
      </c>
      <c r="BK590" s="560" t="str">
        <f t="shared" ca="1" si="230"/>
        <v/>
      </c>
      <c r="BL590" s="561" t="str">
        <f t="shared" ca="1" si="231"/>
        <v/>
      </c>
      <c r="CL590" s="211"/>
      <c r="CM590" s="211"/>
      <c r="CN590" s="211"/>
      <c r="CO590" s="211"/>
      <c r="CP590" s="211"/>
      <c r="CV590" s="1528"/>
      <c r="CW590" s="1529"/>
      <c r="CX590" s="1560"/>
      <c r="CY590" s="1560"/>
      <c r="CZ590" s="1560"/>
      <c r="DA590" s="1560"/>
      <c r="DB590" s="1560"/>
      <c r="DC590" s="1560"/>
      <c r="DD590" s="1991"/>
      <c r="DE590" s="1992"/>
      <c r="DF590" s="1992"/>
      <c r="DG590" s="1993"/>
      <c r="DH590" s="1564"/>
      <c r="DI590" s="1564"/>
      <c r="DJ590" s="1564"/>
      <c r="DK590" s="1564"/>
      <c r="DL590" s="1564"/>
      <c r="DM590" s="1564"/>
      <c r="DN590" s="1564"/>
      <c r="DO590" s="1564"/>
      <c r="DP590" s="1564"/>
      <c r="DQ590" s="1564"/>
      <c r="DR590" s="1584"/>
    </row>
    <row r="591" spans="1:122" ht="15" customHeight="1">
      <c r="A591" s="1297"/>
      <c r="B591" s="225"/>
      <c r="C591" s="225"/>
      <c r="D591" s="211"/>
      <c r="E591" s="211"/>
      <c r="F591" s="848" t="s">
        <v>330</v>
      </c>
      <c r="G591" s="849"/>
      <c r="H591" s="849"/>
      <c r="I591" s="849"/>
      <c r="J591" s="849"/>
      <c r="K591" s="849"/>
      <c r="L591" s="849"/>
      <c r="M591" s="850"/>
      <c r="N591" s="275"/>
      <c r="O591" s="275"/>
      <c r="P591" s="275"/>
      <c r="Q591" s="275"/>
      <c r="R591" s="275"/>
      <c r="S591" s="275"/>
      <c r="T591" s="275"/>
      <c r="U591" s="275"/>
      <c r="V591" s="275"/>
      <c r="W591" s="275"/>
      <c r="X591" s="275"/>
      <c r="Y591" s="275"/>
      <c r="Z591" s="275"/>
      <c r="AA591" s="275"/>
      <c r="AB591" s="275"/>
      <c r="AC591" s="275"/>
      <c r="AD591" s="275"/>
      <c r="AE591" s="275"/>
      <c r="AF591" s="275"/>
      <c r="AG591" s="275"/>
      <c r="AH591" s="275"/>
      <c r="AI591" s="275"/>
      <c r="AJ591" s="275"/>
      <c r="AK591" s="275"/>
      <c r="AL591" s="275"/>
      <c r="AM591" s="275"/>
      <c r="AN591" s="275"/>
      <c r="AO591" s="275"/>
      <c r="AP591" s="275"/>
      <c r="AQ591" s="275"/>
      <c r="AR591" s="275"/>
      <c r="AS591" s="275"/>
      <c r="AT591" s="275"/>
      <c r="AU591" s="275"/>
      <c r="AV591" s="275"/>
      <c r="AW591" s="275"/>
      <c r="AX591" s="584"/>
      <c r="AY591" s="223"/>
      <c r="BA591" s="192">
        <f t="shared" si="255"/>
        <v>8</v>
      </c>
      <c r="BB591" s="192">
        <f t="shared" si="256"/>
        <v>4</v>
      </c>
      <c r="BC591" s="192">
        <f t="shared" si="257"/>
        <v>1</v>
      </c>
      <c r="BD591" s="192" t="str">
        <f t="shared" si="259"/>
        <v>②</v>
      </c>
      <c r="BE591" s="192"/>
      <c r="BF591" s="192"/>
      <c r="BG591" s="559" t="str">
        <f t="shared" ca="1" si="226"/>
        <v/>
      </c>
      <c r="BH591" s="560" t="str">
        <f t="shared" ca="1" si="227"/>
        <v/>
      </c>
      <c r="BI591" s="560" t="str">
        <f t="shared" ca="1" si="228"/>
        <v/>
      </c>
      <c r="BJ591" s="560" t="str">
        <f t="shared" ca="1" si="229"/>
        <v/>
      </c>
      <c r="BK591" s="560" t="str">
        <f t="shared" ca="1" si="230"/>
        <v/>
      </c>
      <c r="BL591" s="561" t="str">
        <f t="shared" ca="1" si="231"/>
        <v/>
      </c>
      <c r="CL591" s="211"/>
      <c r="CM591" s="211"/>
      <c r="CN591" s="211"/>
      <c r="CO591" s="211"/>
      <c r="CP591" s="211"/>
      <c r="CV591" s="1528"/>
      <c r="CW591" s="1529"/>
      <c r="CX591" s="1560"/>
      <c r="CY591" s="1560"/>
      <c r="CZ591" s="1560"/>
      <c r="DA591" s="1560"/>
      <c r="DB591" s="1560"/>
      <c r="DC591" s="1560"/>
      <c r="DD591" s="1991"/>
      <c r="DE591" s="1992"/>
      <c r="DF591" s="1992"/>
      <c r="DG591" s="1993"/>
      <c r="DH591" s="1564"/>
      <c r="DI591" s="1564"/>
      <c r="DJ591" s="1564"/>
      <c r="DK591" s="1564"/>
      <c r="DL591" s="1564"/>
      <c r="DM591" s="1564"/>
      <c r="DN591" s="1564"/>
      <c r="DO591" s="1564"/>
      <c r="DP591" s="1564"/>
      <c r="DQ591" s="1564"/>
      <c r="DR591" s="1584"/>
    </row>
    <row r="592" spans="1:122" ht="15" customHeight="1">
      <c r="A592" s="1297"/>
      <c r="B592" s="225"/>
      <c r="C592" s="225"/>
      <c r="D592" s="211"/>
      <c r="E592" s="211"/>
      <c r="F592" s="888"/>
      <c r="G592" s="274"/>
      <c r="H592" s="274"/>
      <c r="I592" s="274"/>
      <c r="J592" s="274"/>
      <c r="K592" s="274"/>
      <c r="L592" s="274"/>
      <c r="M592" s="889"/>
      <c r="N592" s="275"/>
      <c r="O592" s="1327" t="s">
        <v>1937</v>
      </c>
      <c r="P592" s="1328"/>
      <c r="Q592" s="1328"/>
      <c r="R592" s="1328"/>
      <c r="S592" s="1328"/>
      <c r="T592" s="1328"/>
      <c r="U592" s="1328"/>
      <c r="V592" s="1328"/>
      <c r="W592" s="1328"/>
      <c r="X592" s="1328"/>
      <c r="Y592" s="1328"/>
      <c r="Z592" s="1328"/>
      <c r="AA592" s="1329"/>
      <c r="AB592" s="1327" t="s">
        <v>520</v>
      </c>
      <c r="AC592" s="1328"/>
      <c r="AD592" s="1328"/>
      <c r="AE592" s="1328"/>
      <c r="AF592" s="1328"/>
      <c r="AG592" s="1328"/>
      <c r="AH592" s="1328"/>
      <c r="AI592" s="1328"/>
      <c r="AJ592" s="1328"/>
      <c r="AK592" s="1328"/>
      <c r="AL592" s="1328"/>
      <c r="AM592" s="1328"/>
      <c r="AN592" s="1328"/>
      <c r="AO592" s="1328"/>
      <c r="AP592" s="1328"/>
      <c r="AQ592" s="1328"/>
      <c r="AR592" s="1328"/>
      <c r="AS592" s="1328"/>
      <c r="AT592" s="1328"/>
      <c r="AU592" s="1328"/>
      <c r="AV592" s="1328"/>
      <c r="AW592" s="1330"/>
      <c r="AX592" s="584"/>
      <c r="AY592" s="223"/>
      <c r="BA592" s="192">
        <f t="shared" si="255"/>
        <v>8</v>
      </c>
      <c r="BB592" s="192">
        <f t="shared" si="256"/>
        <v>4</v>
      </c>
      <c r="BC592" s="192">
        <f t="shared" si="257"/>
        <v>1</v>
      </c>
      <c r="BD592" s="192" t="str">
        <f t="shared" si="259"/>
        <v>②</v>
      </c>
      <c r="BE592" s="192"/>
      <c r="BF592" s="192"/>
      <c r="BG592" s="559" t="str">
        <f t="shared" ca="1" si="226"/>
        <v/>
      </c>
      <c r="BH592" s="560" t="str">
        <f t="shared" ca="1" si="227"/>
        <v/>
      </c>
      <c r="BI592" s="560" t="str">
        <f t="shared" ca="1" si="228"/>
        <v/>
      </c>
      <c r="BJ592" s="560" t="str">
        <f t="shared" ca="1" si="229"/>
        <v/>
      </c>
      <c r="BK592" s="560" t="str">
        <f t="shared" ca="1" si="230"/>
        <v/>
      </c>
      <c r="BL592" s="561" t="str">
        <f t="shared" ca="1" si="231"/>
        <v/>
      </c>
      <c r="CL592" s="94"/>
      <c r="CM592" s="211"/>
      <c r="CN592" s="211"/>
      <c r="CO592" s="211"/>
      <c r="CP592" s="211"/>
      <c r="CV592" s="1528"/>
      <c r="CW592" s="1529"/>
      <c r="CX592" s="1560"/>
      <c r="CY592" s="1560"/>
      <c r="CZ592" s="1560"/>
      <c r="DA592" s="1560"/>
      <c r="DB592" s="1560"/>
      <c r="DC592" s="1560"/>
      <c r="DD592" s="1991"/>
      <c r="DE592" s="1992"/>
      <c r="DF592" s="1992"/>
      <c r="DG592" s="1993"/>
      <c r="DH592" s="1564"/>
      <c r="DI592" s="1564"/>
      <c r="DJ592" s="1564"/>
      <c r="DK592" s="1564"/>
      <c r="DL592" s="1564"/>
      <c r="DM592" s="1564"/>
      <c r="DN592" s="1564"/>
      <c r="DO592" s="1564"/>
      <c r="DP592" s="1564"/>
      <c r="DQ592" s="1564"/>
      <c r="DR592" s="1584"/>
    </row>
    <row r="593" spans="1:122" ht="15" customHeight="1">
      <c r="A593" s="1297"/>
      <c r="B593" s="225"/>
      <c r="C593" s="225"/>
      <c r="D593" s="211"/>
      <c r="E593" s="211"/>
      <c r="F593" s="888"/>
      <c r="G593" s="274"/>
      <c r="H593" s="274"/>
      <c r="I593" s="274"/>
      <c r="J593" s="274"/>
      <c r="K593" s="274"/>
      <c r="L593" s="274"/>
      <c r="M593" s="889"/>
      <c r="N593" s="275"/>
      <c r="O593" s="1321" t="s">
        <v>1648</v>
      </c>
      <c r="P593" s="266"/>
      <c r="Q593" s="266"/>
      <c r="R593" s="266"/>
      <c r="S593" s="266"/>
      <c r="T593" s="266"/>
      <c r="U593" s="266"/>
      <c r="V593" s="266"/>
      <c r="W593" s="266"/>
      <c r="X593" s="266"/>
      <c r="Y593" s="266"/>
      <c r="Z593" s="266"/>
      <c r="AA593" s="266"/>
      <c r="AB593" s="893" t="s">
        <v>1988</v>
      </c>
      <c r="AC593" s="266"/>
      <c r="AD593" s="266"/>
      <c r="AE593" s="266"/>
      <c r="AF593" s="266"/>
      <c r="AG593" s="266"/>
      <c r="AH593" s="266"/>
      <c r="AI593" s="266"/>
      <c r="AJ593" s="266"/>
      <c r="AK593" s="266"/>
      <c r="AL593" s="266"/>
      <c r="AM593" s="266"/>
      <c r="AN593" s="266"/>
      <c r="AO593" s="266"/>
      <c r="AP593" s="266"/>
      <c r="AQ593" s="266"/>
      <c r="AR593" s="266"/>
      <c r="AS593" s="266"/>
      <c r="AT593" s="266"/>
      <c r="AU593" s="266"/>
      <c r="AV593" s="266"/>
      <c r="AW593" s="267"/>
      <c r="AX593" s="584"/>
      <c r="AY593" s="223"/>
      <c r="BA593" s="192">
        <f t="shared" si="255"/>
        <v>8</v>
      </c>
      <c r="BB593" s="192">
        <f t="shared" si="256"/>
        <v>4</v>
      </c>
      <c r="BC593" s="192">
        <f t="shared" si="257"/>
        <v>1</v>
      </c>
      <c r="BD593" s="192" t="str">
        <f t="shared" si="259"/>
        <v>②</v>
      </c>
      <c r="BE593" s="192"/>
      <c r="BF593" s="192"/>
      <c r="BG593" s="559" t="str">
        <f t="shared" ca="1" si="226"/>
        <v/>
      </c>
      <c r="BH593" s="560" t="str">
        <f t="shared" ca="1" si="227"/>
        <v/>
      </c>
      <c r="BI593" s="560" t="str">
        <f t="shared" ca="1" si="228"/>
        <v/>
      </c>
      <c r="BJ593" s="560" t="str">
        <f t="shared" ca="1" si="229"/>
        <v/>
      </c>
      <c r="BK593" s="560" t="str">
        <f t="shared" ca="1" si="230"/>
        <v/>
      </c>
      <c r="BL593" s="561" t="str">
        <f t="shared" ca="1" si="231"/>
        <v/>
      </c>
      <c r="CM593" s="211"/>
      <c r="CN593" s="211"/>
      <c r="CO593" s="211"/>
      <c r="CP593" s="211"/>
      <c r="CV593" s="1528"/>
      <c r="CW593" s="1529"/>
      <c r="CX593" s="1560"/>
      <c r="CY593" s="1560"/>
      <c r="CZ593" s="1560"/>
      <c r="DA593" s="1560"/>
      <c r="DB593" s="1560"/>
      <c r="DC593" s="1560"/>
      <c r="DD593" s="1991"/>
      <c r="DE593" s="1992"/>
      <c r="DF593" s="1992"/>
      <c r="DG593" s="1993"/>
      <c r="DH593" s="1564"/>
      <c r="DI593" s="1564"/>
      <c r="DJ593" s="1564"/>
      <c r="DK593" s="1564"/>
      <c r="DL593" s="1564"/>
      <c r="DM593" s="1564"/>
      <c r="DN593" s="1564"/>
      <c r="DO593" s="1564"/>
      <c r="DP593" s="1564"/>
      <c r="DQ593" s="1564"/>
      <c r="DR593" s="1584"/>
    </row>
    <row r="594" spans="1:122" ht="15" customHeight="1">
      <c r="A594" s="1297"/>
      <c r="B594" s="225"/>
      <c r="C594" s="225"/>
      <c r="D594" s="211"/>
      <c r="E594" s="211"/>
      <c r="F594" s="888"/>
      <c r="G594" s="274"/>
      <c r="H594" s="274"/>
      <c r="I594" s="274"/>
      <c r="J594" s="274"/>
      <c r="K594" s="274"/>
      <c r="L594" s="274"/>
      <c r="M594" s="889"/>
      <c r="N594" s="275"/>
      <c r="O594" s="268" t="s">
        <v>1649</v>
      </c>
      <c r="P594" s="269"/>
      <c r="Q594" s="269"/>
      <c r="R594" s="269"/>
      <c r="S594" s="269"/>
      <c r="T594" s="269"/>
      <c r="U594" s="269"/>
      <c r="V594" s="269"/>
      <c r="W594" s="269"/>
      <c r="X594" s="269"/>
      <c r="Y594" s="269"/>
      <c r="Z594" s="269"/>
      <c r="AA594" s="270"/>
      <c r="AB594" s="586" t="s">
        <v>2016</v>
      </c>
      <c r="AC594" s="269"/>
      <c r="AD594" s="269"/>
      <c r="AE594" s="269"/>
      <c r="AF594" s="269"/>
      <c r="AG594" s="269"/>
      <c r="AH594" s="269"/>
      <c r="AI594" s="269"/>
      <c r="AJ594" s="269"/>
      <c r="AK594" s="269"/>
      <c r="AL594" s="269"/>
      <c r="AM594" s="269"/>
      <c r="AN594" s="269"/>
      <c r="AO594" s="269"/>
      <c r="AP594" s="269"/>
      <c r="AQ594" s="269"/>
      <c r="AR594" s="269"/>
      <c r="AS594" s="269"/>
      <c r="AT594" s="269"/>
      <c r="AU594" s="269"/>
      <c r="AV594" s="269"/>
      <c r="AW594" s="270"/>
      <c r="AX594" s="584"/>
      <c r="AY594" s="223"/>
      <c r="BA594" s="192">
        <f t="shared" si="255"/>
        <v>8</v>
      </c>
      <c r="BB594" s="192">
        <f t="shared" si="256"/>
        <v>4</v>
      </c>
      <c r="BC594" s="192">
        <f t="shared" si="257"/>
        <v>1</v>
      </c>
      <c r="BD594" s="192" t="str">
        <f t="shared" si="259"/>
        <v>②</v>
      </c>
      <c r="BE594" s="192"/>
      <c r="BF594" s="192"/>
      <c r="BG594" s="559" t="str">
        <f t="shared" ca="1" si="226"/>
        <v/>
      </c>
      <c r="BH594" s="560" t="str">
        <f t="shared" ca="1" si="227"/>
        <v/>
      </c>
      <c r="BI594" s="560" t="str">
        <f t="shared" ca="1" si="228"/>
        <v/>
      </c>
      <c r="BJ594" s="560" t="str">
        <f t="shared" ca="1" si="229"/>
        <v/>
      </c>
      <c r="BK594" s="560" t="str">
        <f t="shared" ca="1" si="230"/>
        <v/>
      </c>
      <c r="BL594" s="561" t="str">
        <f t="shared" ca="1" si="231"/>
        <v/>
      </c>
      <c r="CM594" s="211"/>
      <c r="CN594" s="211"/>
      <c r="CO594" s="211"/>
      <c r="CP594" s="211"/>
      <c r="CV594" s="1528"/>
      <c r="CW594" s="1529"/>
      <c r="CX594" s="1560"/>
      <c r="CY594" s="1560"/>
      <c r="CZ594" s="1560"/>
      <c r="DA594" s="1560"/>
      <c r="DB594" s="1560"/>
      <c r="DC594" s="1560"/>
      <c r="DD594" s="1991"/>
      <c r="DE594" s="1992"/>
      <c r="DF594" s="1992"/>
      <c r="DG594" s="1993"/>
      <c r="DH594" s="1564"/>
      <c r="DI594" s="1564"/>
      <c r="DJ594" s="1564"/>
      <c r="DK594" s="1564"/>
      <c r="DL594" s="1564"/>
      <c r="DM594" s="1564"/>
      <c r="DN594" s="1564"/>
      <c r="DO594" s="1564"/>
      <c r="DP594" s="1564"/>
      <c r="DQ594" s="1564"/>
      <c r="DR594" s="1584"/>
    </row>
    <row r="595" spans="1:122" ht="15" customHeight="1">
      <c r="A595" s="1297"/>
      <c r="B595" s="225"/>
      <c r="C595" s="225"/>
      <c r="D595" s="211"/>
      <c r="E595" s="211"/>
      <c r="F595" s="888"/>
      <c r="G595" s="274"/>
      <c r="H595" s="274"/>
      <c r="I595" s="274"/>
      <c r="J595" s="274"/>
      <c r="K595" s="274"/>
      <c r="L595" s="274"/>
      <c r="M595" s="889"/>
      <c r="N595" s="275"/>
      <c r="O595" s="268" t="s">
        <v>1986</v>
      </c>
      <c r="P595" s="269"/>
      <c r="Q595" s="269"/>
      <c r="R595" s="269"/>
      <c r="S595" s="269"/>
      <c r="T595" s="269"/>
      <c r="U595" s="269"/>
      <c r="V595" s="269"/>
      <c r="W595" s="269"/>
      <c r="X595" s="269"/>
      <c r="Y595" s="269"/>
      <c r="Z595" s="269"/>
      <c r="AA595" s="270"/>
      <c r="AB595" s="586" t="s">
        <v>1990</v>
      </c>
      <c r="AC595" s="269"/>
      <c r="AD595" s="269"/>
      <c r="AE595" s="269"/>
      <c r="AF595" s="269"/>
      <c r="AG595" s="269"/>
      <c r="AH595" s="269"/>
      <c r="AI595" s="269"/>
      <c r="AJ595" s="269"/>
      <c r="AK595" s="269"/>
      <c r="AL595" s="269"/>
      <c r="AM595" s="269"/>
      <c r="AN595" s="269"/>
      <c r="AO595" s="269"/>
      <c r="AP595" s="269"/>
      <c r="AQ595" s="269"/>
      <c r="AR595" s="269"/>
      <c r="AS595" s="269"/>
      <c r="AT595" s="269"/>
      <c r="AU595" s="269"/>
      <c r="AV595" s="269"/>
      <c r="AW595" s="270"/>
      <c r="AX595" s="584"/>
      <c r="AY595" s="223"/>
      <c r="BA595" s="192">
        <f t="shared" si="255"/>
        <v>8</v>
      </c>
      <c r="BB595" s="192">
        <f t="shared" si="256"/>
        <v>4</v>
      </c>
      <c r="BC595" s="192">
        <f t="shared" si="257"/>
        <v>1</v>
      </c>
      <c r="BD595" s="192" t="str">
        <f t="shared" si="259"/>
        <v>②</v>
      </c>
      <c r="BE595" s="192"/>
      <c r="BF595" s="192"/>
      <c r="BG595" s="559" t="str">
        <f t="shared" ca="1" si="226"/>
        <v/>
      </c>
      <c r="BH595" s="560" t="str">
        <f t="shared" ca="1" si="227"/>
        <v/>
      </c>
      <c r="BI595" s="560" t="str">
        <f t="shared" ca="1" si="228"/>
        <v/>
      </c>
      <c r="BJ595" s="560" t="str">
        <f t="shared" ca="1" si="229"/>
        <v/>
      </c>
      <c r="BK595" s="560" t="str">
        <f t="shared" ca="1" si="230"/>
        <v/>
      </c>
      <c r="BL595" s="561" t="str">
        <f t="shared" ca="1" si="231"/>
        <v/>
      </c>
      <c r="CM595" s="211"/>
      <c r="CN595" s="211"/>
      <c r="CO595" s="211"/>
      <c r="CP595" s="211"/>
      <c r="CV595" s="1528"/>
      <c r="CW595" s="1529"/>
      <c r="CX595" s="1560"/>
      <c r="CY595" s="1560"/>
      <c r="CZ595" s="1560"/>
      <c r="DA595" s="1560"/>
      <c r="DB595" s="1560"/>
      <c r="DC595" s="1560"/>
      <c r="DD595" s="1991"/>
      <c r="DE595" s="1992"/>
      <c r="DF595" s="1992"/>
      <c r="DG595" s="1993"/>
      <c r="DH595" s="1564"/>
      <c r="DI595" s="1564"/>
      <c r="DJ595" s="1564"/>
      <c r="DK595" s="1564"/>
      <c r="DL595" s="1564"/>
      <c r="DM595" s="1564"/>
      <c r="DN595" s="1564"/>
      <c r="DO595" s="1564"/>
      <c r="DP595" s="1564"/>
      <c r="DQ595" s="1564"/>
      <c r="DR595" s="1584"/>
    </row>
    <row r="596" spans="1:122" ht="15" customHeight="1">
      <c r="A596" s="1297"/>
      <c r="B596" s="225"/>
      <c r="C596" s="225"/>
      <c r="D596" s="211"/>
      <c r="E596" s="211"/>
      <c r="F596" s="888"/>
      <c r="G596" s="274"/>
      <c r="H596" s="274"/>
      <c r="I596" s="274"/>
      <c r="J596" s="274"/>
      <c r="K596" s="274"/>
      <c r="L596" s="274"/>
      <c r="M596" s="889"/>
      <c r="N596" s="275"/>
      <c r="O596" s="268" t="s">
        <v>1934</v>
      </c>
      <c r="P596" s="269"/>
      <c r="Q596" s="269"/>
      <c r="R596" s="269"/>
      <c r="S596" s="269"/>
      <c r="T596" s="269"/>
      <c r="U596" s="269"/>
      <c r="V596" s="269"/>
      <c r="W596" s="269"/>
      <c r="X596" s="269"/>
      <c r="Y596" s="269"/>
      <c r="Z596" s="269"/>
      <c r="AA596" s="270"/>
      <c r="AB596" s="586" t="s">
        <v>1989</v>
      </c>
      <c r="AC596" s="269"/>
      <c r="AD596" s="269"/>
      <c r="AE596" s="269"/>
      <c r="AF596" s="269"/>
      <c r="AG596" s="269"/>
      <c r="AH596" s="269"/>
      <c r="AI596" s="269"/>
      <c r="AJ596" s="269"/>
      <c r="AK596" s="269"/>
      <c r="AL596" s="269"/>
      <c r="AM596" s="269"/>
      <c r="AN596" s="269"/>
      <c r="AO596" s="269"/>
      <c r="AP596" s="269"/>
      <c r="AQ596" s="269"/>
      <c r="AR596" s="269"/>
      <c r="AS596" s="269"/>
      <c r="AT596" s="269"/>
      <c r="AU596" s="269"/>
      <c r="AV596" s="269"/>
      <c r="AW596" s="270"/>
      <c r="AX596" s="584"/>
      <c r="AY596" s="223"/>
      <c r="BA596" s="192">
        <f t="shared" si="255"/>
        <v>8</v>
      </c>
      <c r="BB596" s="192">
        <f t="shared" si="256"/>
        <v>4</v>
      </c>
      <c r="BC596" s="192">
        <f t="shared" si="257"/>
        <v>1</v>
      </c>
      <c r="BD596" s="192" t="str">
        <f t="shared" si="259"/>
        <v>②</v>
      </c>
      <c r="BE596" s="192"/>
      <c r="BF596" s="192"/>
      <c r="BG596" s="559" t="str">
        <f t="shared" ca="1" si="226"/>
        <v/>
      </c>
      <c r="BH596" s="560" t="str">
        <f t="shared" ca="1" si="227"/>
        <v/>
      </c>
      <c r="BI596" s="560" t="str">
        <f t="shared" ca="1" si="228"/>
        <v/>
      </c>
      <c r="BJ596" s="560" t="str">
        <f t="shared" ca="1" si="229"/>
        <v/>
      </c>
      <c r="BK596" s="560" t="str">
        <f t="shared" ca="1" si="230"/>
        <v/>
      </c>
      <c r="BL596" s="561" t="str">
        <f t="shared" ca="1" si="231"/>
        <v/>
      </c>
      <c r="BQ596" s="465"/>
      <c r="CM596" s="211"/>
      <c r="CN596" s="211"/>
      <c r="CO596" s="211"/>
      <c r="CP596" s="211"/>
      <c r="CV596" s="1528"/>
      <c r="CW596" s="1529"/>
      <c r="CX596" s="1560"/>
      <c r="CY596" s="1560"/>
      <c r="CZ596" s="1560"/>
      <c r="DA596" s="1560"/>
      <c r="DB596" s="1560"/>
      <c r="DC596" s="1560"/>
      <c r="DD596" s="1991"/>
      <c r="DE596" s="1992"/>
      <c r="DF596" s="1992"/>
      <c r="DG596" s="1993"/>
      <c r="DH596" s="1564"/>
      <c r="DI596" s="1564"/>
      <c r="DJ596" s="1564"/>
      <c r="DK596" s="1564"/>
      <c r="DL596" s="1564"/>
      <c r="DM596" s="1564"/>
      <c r="DN596" s="1564"/>
      <c r="DO596" s="1564"/>
      <c r="DP596" s="1564"/>
      <c r="DQ596" s="1564"/>
      <c r="DR596" s="1584"/>
    </row>
    <row r="597" spans="1:122" ht="15" customHeight="1">
      <c r="A597" s="1297"/>
      <c r="B597" s="225"/>
      <c r="C597" s="225"/>
      <c r="D597" s="211"/>
      <c r="E597" s="211"/>
      <c r="F597" s="888"/>
      <c r="G597" s="274"/>
      <c r="H597" s="274"/>
      <c r="I597" s="274"/>
      <c r="J597" s="274"/>
      <c r="K597" s="274"/>
      <c r="L597" s="274"/>
      <c r="M597" s="889"/>
      <c r="N597" s="275"/>
      <c r="O597" s="268" t="s">
        <v>1997</v>
      </c>
      <c r="P597" s="269"/>
      <c r="Q597" s="269"/>
      <c r="R597" s="269"/>
      <c r="S597" s="269"/>
      <c r="T597" s="269"/>
      <c r="U597" s="269"/>
      <c r="V597" s="269"/>
      <c r="W597" s="269"/>
      <c r="X597" s="269"/>
      <c r="Y597" s="269"/>
      <c r="Z597" s="269"/>
      <c r="AA597" s="270"/>
      <c r="AB597" s="586" t="s">
        <v>2021</v>
      </c>
      <c r="AC597" s="269"/>
      <c r="AD597" s="269"/>
      <c r="AE597" s="269"/>
      <c r="AF597" s="269"/>
      <c r="AG597" s="269"/>
      <c r="AH597" s="269"/>
      <c r="AI597" s="269"/>
      <c r="AJ597" s="269"/>
      <c r="AK597" s="269"/>
      <c r="AL597" s="269"/>
      <c r="AM597" s="269"/>
      <c r="AN597" s="269"/>
      <c r="AO597" s="269"/>
      <c r="AP597" s="269"/>
      <c r="AQ597" s="269"/>
      <c r="AR597" s="269"/>
      <c r="AS597" s="269"/>
      <c r="AT597" s="269"/>
      <c r="AU597" s="269"/>
      <c r="AV597" s="269"/>
      <c r="AW597" s="270"/>
      <c r="AX597" s="584"/>
      <c r="AY597" s="223"/>
      <c r="BA597" s="192">
        <f t="shared" si="255"/>
        <v>8</v>
      </c>
      <c r="BB597" s="192">
        <f t="shared" si="256"/>
        <v>4</v>
      </c>
      <c r="BC597" s="192">
        <f t="shared" si="257"/>
        <v>1</v>
      </c>
      <c r="BD597" s="192" t="str">
        <f t="shared" si="259"/>
        <v>②</v>
      </c>
      <c r="BE597" s="192"/>
      <c r="BF597" s="192"/>
      <c r="BG597" s="559" t="str">
        <f t="shared" ca="1" si="226"/>
        <v/>
      </c>
      <c r="BH597" s="560" t="str">
        <f t="shared" ca="1" si="227"/>
        <v/>
      </c>
      <c r="BI597" s="560" t="str">
        <f t="shared" ca="1" si="228"/>
        <v/>
      </c>
      <c r="BJ597" s="560" t="str">
        <f t="shared" ca="1" si="229"/>
        <v/>
      </c>
      <c r="BK597" s="560" t="str">
        <f t="shared" ca="1" si="230"/>
        <v/>
      </c>
      <c r="BL597" s="561" t="str">
        <f t="shared" ca="1" si="231"/>
        <v/>
      </c>
      <c r="BP597" s="465"/>
      <c r="BQ597" s="465"/>
      <c r="CM597" s="211"/>
      <c r="CN597" s="211"/>
      <c r="CO597" s="211"/>
      <c r="CP597" s="211"/>
      <c r="CQ597" s="94"/>
      <c r="CR597" s="94"/>
      <c r="CV597" s="1528"/>
      <c r="CW597" s="1529"/>
      <c r="CX597" s="1560"/>
      <c r="CY597" s="1560"/>
      <c r="CZ597" s="1560"/>
      <c r="DA597" s="1560"/>
      <c r="DB597" s="1560"/>
      <c r="DC597" s="1560"/>
      <c r="DD597" s="1991"/>
      <c r="DE597" s="1992"/>
      <c r="DF597" s="1992"/>
      <c r="DG597" s="1993"/>
      <c r="DH597" s="1564"/>
      <c r="DI597" s="1564"/>
      <c r="DJ597" s="1564"/>
      <c r="DK597" s="1564"/>
      <c r="DL597" s="1564"/>
      <c r="DM597" s="1564"/>
      <c r="DN597" s="1564"/>
      <c r="DO597" s="1564"/>
      <c r="DP597" s="1564"/>
      <c r="DQ597" s="1564"/>
      <c r="DR597" s="1584"/>
    </row>
    <row r="598" spans="1:122" ht="15" customHeight="1">
      <c r="A598" s="1297"/>
      <c r="B598" s="225"/>
      <c r="C598" s="225"/>
      <c r="D598" s="211"/>
      <c r="E598" s="211"/>
      <c r="F598" s="888"/>
      <c r="G598" s="274"/>
      <c r="H598" s="274"/>
      <c r="I598" s="274"/>
      <c r="J598" s="274"/>
      <c r="K598" s="274"/>
      <c r="L598" s="274"/>
      <c r="M598" s="889"/>
      <c r="N598" s="275"/>
      <c r="O598" s="268" t="s">
        <v>1936</v>
      </c>
      <c r="P598" s="269"/>
      <c r="Q598" s="269"/>
      <c r="R598" s="269"/>
      <c r="S598" s="269"/>
      <c r="T598" s="269"/>
      <c r="U598" s="269"/>
      <c r="V598" s="269"/>
      <c r="W598" s="269"/>
      <c r="X598" s="269"/>
      <c r="Y598" s="269"/>
      <c r="Z598" s="269"/>
      <c r="AA598" s="270"/>
      <c r="AB598" s="586" t="s">
        <v>2022</v>
      </c>
      <c r="AC598" s="269"/>
      <c r="AD598" s="269"/>
      <c r="AE598" s="269"/>
      <c r="AF598" s="269"/>
      <c r="AG598" s="269"/>
      <c r="AH598" s="269"/>
      <c r="AI598" s="269"/>
      <c r="AJ598" s="269"/>
      <c r="AK598" s="269"/>
      <c r="AL598" s="269"/>
      <c r="AM598" s="269"/>
      <c r="AN598" s="269"/>
      <c r="AO598" s="269"/>
      <c r="AP598" s="269"/>
      <c r="AQ598" s="269"/>
      <c r="AR598" s="269"/>
      <c r="AS598" s="269"/>
      <c r="AT598" s="269"/>
      <c r="AU598" s="269"/>
      <c r="AV598" s="269"/>
      <c r="AW598" s="270"/>
      <c r="AX598" s="584"/>
      <c r="AY598" s="223"/>
      <c r="BA598" s="192">
        <f t="shared" si="255"/>
        <v>8</v>
      </c>
      <c r="BB598" s="192">
        <f t="shared" si="256"/>
        <v>4</v>
      </c>
      <c r="BC598" s="192">
        <f t="shared" si="257"/>
        <v>1</v>
      </c>
      <c r="BD598" s="192" t="str">
        <f t="shared" si="259"/>
        <v>②</v>
      </c>
      <c r="BE598" s="192"/>
      <c r="BF598" s="192"/>
      <c r="BG598" s="559" t="str">
        <f t="shared" ca="1" si="226"/>
        <v/>
      </c>
      <c r="BH598" s="560" t="str">
        <f t="shared" ca="1" si="227"/>
        <v/>
      </c>
      <c r="BI598" s="560" t="str">
        <f t="shared" ca="1" si="228"/>
        <v/>
      </c>
      <c r="BJ598" s="560" t="str">
        <f t="shared" ca="1" si="229"/>
        <v/>
      </c>
      <c r="BK598" s="560" t="str">
        <f t="shared" ca="1" si="230"/>
        <v/>
      </c>
      <c r="BL598" s="561" t="str">
        <f t="shared" ca="1" si="231"/>
        <v/>
      </c>
      <c r="BP598" s="465"/>
      <c r="BQ598" s="465"/>
      <c r="CM598" s="211"/>
      <c r="CN598" s="211"/>
      <c r="CO598" s="211"/>
      <c r="CP598" s="211"/>
      <c r="CQ598" s="211"/>
      <c r="CR598" s="211"/>
      <c r="CV598" s="1528"/>
      <c r="CW598" s="1529"/>
      <c r="CX598" s="1560"/>
      <c r="CY598" s="1560"/>
      <c r="CZ598" s="1560"/>
      <c r="DA598" s="1560"/>
      <c r="DB598" s="1560"/>
      <c r="DC598" s="1560"/>
      <c r="DD598" s="1991"/>
      <c r="DE598" s="1992"/>
      <c r="DF598" s="1992"/>
      <c r="DG598" s="1993"/>
      <c r="DH598" s="1564"/>
      <c r="DI598" s="1564"/>
      <c r="DJ598" s="1564"/>
      <c r="DK598" s="1564"/>
      <c r="DL598" s="1564"/>
      <c r="DM598" s="1564"/>
      <c r="DN598" s="1564"/>
      <c r="DO598" s="1564"/>
      <c r="DP598" s="1564"/>
      <c r="DQ598" s="1564"/>
      <c r="DR598" s="1584"/>
    </row>
    <row r="599" spans="1:122" ht="15" customHeight="1">
      <c r="A599" s="1297"/>
      <c r="B599" s="225"/>
      <c r="C599" s="225"/>
      <c r="D599" s="211"/>
      <c r="E599" s="211"/>
      <c r="F599" s="888"/>
      <c r="G599" s="274"/>
      <c r="H599" s="274"/>
      <c r="I599" s="274"/>
      <c r="J599" s="274"/>
      <c r="K599" s="274"/>
      <c r="L599" s="274"/>
      <c r="M599" s="889"/>
      <c r="N599" s="275"/>
      <c r="O599" s="268" t="s">
        <v>1955</v>
      </c>
      <c r="P599" s="269"/>
      <c r="Q599" s="269"/>
      <c r="R599" s="269"/>
      <c r="S599" s="269"/>
      <c r="T599" s="269"/>
      <c r="U599" s="269"/>
      <c r="V599" s="269"/>
      <c r="W599" s="269"/>
      <c r="X599" s="269"/>
      <c r="Y599" s="269"/>
      <c r="Z599" s="269"/>
      <c r="AA599" s="270"/>
      <c r="AB599" s="586" t="s">
        <v>474</v>
      </c>
      <c r="AC599" s="269"/>
      <c r="AD599" s="269"/>
      <c r="AE599" s="269"/>
      <c r="AF599" s="269"/>
      <c r="AG599" s="269"/>
      <c r="AH599" s="269"/>
      <c r="AI599" s="269"/>
      <c r="AJ599" s="269"/>
      <c r="AK599" s="269"/>
      <c r="AL599" s="269"/>
      <c r="AM599" s="269"/>
      <c r="AN599" s="269"/>
      <c r="AO599" s="269"/>
      <c r="AP599" s="269"/>
      <c r="AQ599" s="269"/>
      <c r="AR599" s="269"/>
      <c r="AS599" s="269"/>
      <c r="AT599" s="269"/>
      <c r="AU599" s="269"/>
      <c r="AV599" s="269"/>
      <c r="AW599" s="270"/>
      <c r="AX599" s="584"/>
      <c r="AY599" s="223"/>
      <c r="BA599" s="192">
        <f t="shared" si="255"/>
        <v>8</v>
      </c>
      <c r="BB599" s="192">
        <f t="shared" si="256"/>
        <v>4</v>
      </c>
      <c r="BC599" s="192">
        <f t="shared" si="257"/>
        <v>1</v>
      </c>
      <c r="BD599" s="192" t="str">
        <f t="shared" si="259"/>
        <v>②</v>
      </c>
      <c r="BE599" s="192"/>
      <c r="BF599" s="192"/>
      <c r="BG599" s="559" t="str">
        <f t="shared" ca="1" si="226"/>
        <v/>
      </c>
      <c r="BH599" s="560" t="str">
        <f t="shared" ca="1" si="227"/>
        <v/>
      </c>
      <c r="BI599" s="560" t="str">
        <f t="shared" ca="1" si="228"/>
        <v/>
      </c>
      <c r="BJ599" s="560" t="str">
        <f t="shared" ca="1" si="229"/>
        <v/>
      </c>
      <c r="BK599" s="560" t="str">
        <f t="shared" ca="1" si="230"/>
        <v/>
      </c>
      <c r="BL599" s="561" t="str">
        <f t="shared" ca="1" si="231"/>
        <v/>
      </c>
      <c r="BP599" s="465"/>
      <c r="CM599" s="211"/>
      <c r="CN599" s="211"/>
      <c r="CO599" s="211"/>
      <c r="CP599" s="211"/>
      <c r="CQ599" s="211"/>
      <c r="CR599" s="211"/>
      <c r="CV599" s="1528"/>
      <c r="CW599" s="1529"/>
      <c r="CX599" s="1560"/>
      <c r="CY599" s="1560"/>
      <c r="CZ599" s="1560"/>
      <c r="DA599" s="1560"/>
      <c r="DB599" s="1560"/>
      <c r="DC599" s="1560"/>
      <c r="DD599" s="1991"/>
      <c r="DE599" s="1992"/>
      <c r="DF599" s="1992"/>
      <c r="DG599" s="1993"/>
      <c r="DH599" s="1564"/>
      <c r="DI599" s="1564"/>
      <c r="DJ599" s="1564"/>
      <c r="DK599" s="1564"/>
      <c r="DL599" s="1564"/>
      <c r="DM599" s="1564"/>
      <c r="DN599" s="1564"/>
      <c r="DO599" s="1564"/>
      <c r="DP599" s="1564"/>
      <c r="DQ599" s="1564"/>
      <c r="DR599" s="1584"/>
    </row>
    <row r="600" spans="1:122" ht="15" customHeight="1">
      <c r="A600" s="1297"/>
      <c r="B600" s="225"/>
      <c r="C600" s="225"/>
      <c r="D600" s="211"/>
      <c r="E600" s="211"/>
      <c r="F600" s="888"/>
      <c r="G600" s="274"/>
      <c r="H600" s="274"/>
      <c r="I600" s="274"/>
      <c r="J600" s="274"/>
      <c r="K600" s="274"/>
      <c r="L600" s="274"/>
      <c r="M600" s="889"/>
      <c r="N600" s="275"/>
      <c r="O600" s="268" t="s">
        <v>451</v>
      </c>
      <c r="P600" s="269"/>
      <c r="Q600" s="269"/>
      <c r="R600" s="269"/>
      <c r="S600" s="269"/>
      <c r="T600" s="269"/>
      <c r="U600" s="269"/>
      <c r="V600" s="269"/>
      <c r="W600" s="269"/>
      <c r="X600" s="269"/>
      <c r="Y600" s="269"/>
      <c r="Z600" s="269"/>
      <c r="AA600" s="270"/>
      <c r="AB600" s="581" t="s">
        <v>521</v>
      </c>
      <c r="AC600" s="269"/>
      <c r="AD600" s="269"/>
      <c r="AE600" s="269"/>
      <c r="AF600" s="269"/>
      <c r="AG600" s="269"/>
      <c r="AH600" s="269"/>
      <c r="AI600" s="269"/>
      <c r="AJ600" s="269"/>
      <c r="AK600" s="269"/>
      <c r="AL600" s="269"/>
      <c r="AM600" s="269"/>
      <c r="AN600" s="269"/>
      <c r="AO600" s="269"/>
      <c r="AP600" s="269"/>
      <c r="AQ600" s="269"/>
      <c r="AR600" s="269"/>
      <c r="AS600" s="269"/>
      <c r="AT600" s="269"/>
      <c r="AU600" s="269"/>
      <c r="AV600" s="269"/>
      <c r="AW600" s="270"/>
      <c r="AX600" s="584"/>
      <c r="AY600" s="223"/>
      <c r="BA600" s="192">
        <f t="shared" si="255"/>
        <v>8</v>
      </c>
      <c r="BB600" s="192">
        <f t="shared" si="256"/>
        <v>4</v>
      </c>
      <c r="BC600" s="192">
        <f t="shared" si="257"/>
        <v>1</v>
      </c>
      <c r="BD600" s="192" t="str">
        <f t="shared" si="259"/>
        <v>②</v>
      </c>
      <c r="BE600" s="192"/>
      <c r="BF600" s="192"/>
      <c r="BG600" s="559" t="str">
        <f t="shared" ca="1" si="226"/>
        <v/>
      </c>
      <c r="BH600" s="560" t="str">
        <f t="shared" ca="1" si="227"/>
        <v/>
      </c>
      <c r="BI600" s="560" t="str">
        <f t="shared" ca="1" si="228"/>
        <v/>
      </c>
      <c r="BJ600" s="560" t="str">
        <f t="shared" ca="1" si="229"/>
        <v/>
      </c>
      <c r="BK600" s="560" t="str">
        <f t="shared" ca="1" si="230"/>
        <v/>
      </c>
      <c r="BL600" s="561" t="str">
        <f t="shared" ca="1" si="231"/>
        <v/>
      </c>
      <c r="CM600" s="211"/>
      <c r="CN600" s="211"/>
      <c r="CO600" s="211"/>
      <c r="CP600" s="211"/>
      <c r="CQ600" s="211"/>
      <c r="CR600" s="211"/>
      <c r="CV600" s="1528"/>
      <c r="CW600" s="1529"/>
      <c r="CX600" s="1560"/>
      <c r="CY600" s="1560"/>
      <c r="CZ600" s="1560"/>
      <c r="DA600" s="1560"/>
      <c r="DB600" s="1560"/>
      <c r="DC600" s="1560"/>
      <c r="DD600" s="1991"/>
      <c r="DE600" s="1992"/>
      <c r="DF600" s="1992"/>
      <c r="DG600" s="1993"/>
      <c r="DH600" s="1564"/>
      <c r="DI600" s="1564"/>
      <c r="DJ600" s="1564"/>
      <c r="DK600" s="1564"/>
      <c r="DL600" s="1564"/>
      <c r="DM600" s="1564"/>
      <c r="DN600" s="1564"/>
      <c r="DO600" s="1564"/>
      <c r="DP600" s="1564"/>
      <c r="DQ600" s="1564"/>
      <c r="DR600" s="1584"/>
    </row>
    <row r="601" spans="1:122" ht="15" customHeight="1">
      <c r="A601" s="1297"/>
      <c r="B601" s="225"/>
      <c r="C601" s="225"/>
      <c r="D601" s="211"/>
      <c r="E601" s="211"/>
      <c r="F601" s="888"/>
      <c r="G601" s="274"/>
      <c r="H601" s="274"/>
      <c r="I601" s="274"/>
      <c r="J601" s="274"/>
      <c r="K601" s="274"/>
      <c r="L601" s="274"/>
      <c r="M601" s="274"/>
      <c r="N601" s="589"/>
      <c r="O601" s="261" t="s">
        <v>452</v>
      </c>
      <c r="P601" s="271"/>
      <c r="Q601" s="271"/>
      <c r="R601" s="271"/>
      <c r="S601" s="271"/>
      <c r="T601" s="271"/>
      <c r="U601" s="271"/>
      <c r="V601" s="271"/>
      <c r="W601" s="271"/>
      <c r="X601" s="271"/>
      <c r="Y601" s="271"/>
      <c r="Z601" s="271"/>
      <c r="AA601" s="272"/>
      <c r="AB601" s="481" t="s">
        <v>1938</v>
      </c>
      <c r="AC601" s="271"/>
      <c r="AD601" s="271"/>
      <c r="AE601" s="271"/>
      <c r="AF601" s="271"/>
      <c r="AG601" s="271"/>
      <c r="AH601" s="271"/>
      <c r="AI601" s="271"/>
      <c r="AJ601" s="271"/>
      <c r="AK601" s="271"/>
      <c r="AL601" s="271"/>
      <c r="AM601" s="271"/>
      <c r="AN601" s="271"/>
      <c r="AO601" s="271"/>
      <c r="AP601" s="271"/>
      <c r="AQ601" s="271"/>
      <c r="AR601" s="271"/>
      <c r="AS601" s="271"/>
      <c r="AT601" s="271"/>
      <c r="AU601" s="271"/>
      <c r="AV601" s="271"/>
      <c r="AW601" s="272"/>
      <c r="AX601" s="584"/>
      <c r="AY601" s="223"/>
      <c r="BA601" s="192">
        <f t="shared" si="255"/>
        <v>8</v>
      </c>
      <c r="BB601" s="192">
        <f t="shared" si="256"/>
        <v>4</v>
      </c>
      <c r="BC601" s="192">
        <f t="shared" si="257"/>
        <v>1</v>
      </c>
      <c r="BD601" s="192" t="str">
        <f t="shared" si="259"/>
        <v>②</v>
      </c>
      <c r="BE601" s="192"/>
      <c r="BF601" s="192"/>
      <c r="BG601" s="559" t="str">
        <f t="shared" ca="1" si="226"/>
        <v/>
      </c>
      <c r="BH601" s="560" t="str">
        <f t="shared" ca="1" si="227"/>
        <v/>
      </c>
      <c r="BI601" s="560" t="str">
        <f t="shared" ca="1" si="228"/>
        <v/>
      </c>
      <c r="BJ601" s="560" t="str">
        <f t="shared" ca="1" si="229"/>
        <v/>
      </c>
      <c r="BK601" s="560" t="str">
        <f t="shared" ca="1" si="230"/>
        <v/>
      </c>
      <c r="BL601" s="561" t="str">
        <f t="shared" ca="1" si="231"/>
        <v/>
      </c>
      <c r="CM601" s="211"/>
      <c r="CN601" s="211"/>
      <c r="CO601" s="94"/>
      <c r="CP601" s="211"/>
      <c r="CQ601" s="211"/>
      <c r="CR601" s="211"/>
      <c r="CV601" s="1528"/>
      <c r="CW601" s="1529"/>
      <c r="CX601" s="1560"/>
      <c r="CY601" s="1560"/>
      <c r="CZ601" s="1560"/>
      <c r="DA601" s="1560"/>
      <c r="DB601" s="1560"/>
      <c r="DC601" s="1560"/>
      <c r="DD601" s="1991"/>
      <c r="DE601" s="1992"/>
      <c r="DF601" s="1992"/>
      <c r="DG601" s="1993"/>
      <c r="DH601" s="1564"/>
      <c r="DI601" s="1564"/>
      <c r="DJ601" s="1564"/>
      <c r="DK601" s="1564"/>
      <c r="DL601" s="1564"/>
      <c r="DM601" s="1564"/>
      <c r="DN601" s="1564"/>
      <c r="DO601" s="1564"/>
      <c r="DP601" s="1564"/>
      <c r="DQ601" s="1564"/>
      <c r="DR601" s="1584"/>
    </row>
    <row r="602" spans="1:122" ht="15" customHeight="1">
      <c r="A602" s="1297"/>
      <c r="B602" s="225"/>
      <c r="C602" s="225"/>
      <c r="D602" s="211"/>
      <c r="E602" s="211"/>
      <c r="F602" s="1283"/>
      <c r="G602" s="1284"/>
      <c r="H602" s="1284"/>
      <c r="I602" s="1284"/>
      <c r="J602" s="1284"/>
      <c r="K602" s="1284"/>
      <c r="L602" s="1284"/>
      <c r="M602" s="1284"/>
      <c r="N602" s="1283"/>
      <c r="O602" s="1284"/>
      <c r="P602" s="1284"/>
      <c r="Q602" s="1284"/>
      <c r="R602" s="1284"/>
      <c r="S602" s="1284"/>
      <c r="T602" s="1284"/>
      <c r="U602" s="1284"/>
      <c r="V602" s="1284"/>
      <c r="W602" s="1284"/>
      <c r="X602" s="1284"/>
      <c r="Y602" s="1284"/>
      <c r="Z602" s="1284"/>
      <c r="AA602" s="1284"/>
      <c r="AB602" s="1284"/>
      <c r="AC602" s="1284"/>
      <c r="AD602" s="1284"/>
      <c r="AE602" s="1284"/>
      <c r="AF602" s="1284"/>
      <c r="AG602" s="1284"/>
      <c r="AH602" s="1284"/>
      <c r="AI602" s="1284"/>
      <c r="AJ602" s="1284"/>
      <c r="AK602" s="1284"/>
      <c r="AL602" s="1284"/>
      <c r="AM602" s="1284"/>
      <c r="AN602" s="1284"/>
      <c r="AO602" s="1284"/>
      <c r="AP602" s="1284"/>
      <c r="AQ602" s="1284"/>
      <c r="AR602" s="1284"/>
      <c r="AS602" s="1284"/>
      <c r="AT602" s="1284"/>
      <c r="AU602" s="1284"/>
      <c r="AV602" s="1284"/>
      <c r="AW602" s="1284"/>
      <c r="AX602" s="1285"/>
      <c r="AY602" s="223"/>
      <c r="BA602" s="192">
        <f t="shared" si="255"/>
        <v>8</v>
      </c>
      <c r="BB602" s="192">
        <f t="shared" si="256"/>
        <v>4</v>
      </c>
      <c r="BC602" s="192">
        <f t="shared" si="257"/>
        <v>1</v>
      </c>
      <c r="BD602" s="192" t="str">
        <f t="shared" si="259"/>
        <v>②</v>
      </c>
      <c r="BE602" s="192"/>
      <c r="BF602" s="192"/>
      <c r="BG602" s="559" t="str">
        <f t="shared" ca="1" si="226"/>
        <v/>
      </c>
      <c r="BH602" s="560" t="str">
        <f t="shared" ca="1" si="227"/>
        <v/>
      </c>
      <c r="BI602" s="560" t="str">
        <f t="shared" ca="1" si="228"/>
        <v/>
      </c>
      <c r="BJ602" s="560" t="str">
        <f t="shared" ca="1" si="229"/>
        <v/>
      </c>
      <c r="BK602" s="560" t="str">
        <f t="shared" ca="1" si="230"/>
        <v/>
      </c>
      <c r="BL602" s="561" t="str">
        <f t="shared" ca="1" si="231"/>
        <v/>
      </c>
      <c r="BR602" s="465"/>
      <c r="BS602" s="465"/>
      <c r="BT602" s="465"/>
      <c r="BU602" s="465"/>
      <c r="BV602" s="465"/>
      <c r="BW602" s="465"/>
      <c r="BX602" s="465"/>
      <c r="BY602" s="465"/>
      <c r="BZ602" s="465"/>
      <c r="CA602" s="465"/>
      <c r="CB602" s="465"/>
      <c r="CC602" s="465"/>
      <c r="CD602" s="465"/>
      <c r="CE602" s="465"/>
      <c r="CF602" s="465"/>
      <c r="CG602" s="465"/>
      <c r="CH602" s="465"/>
      <c r="CM602" s="94"/>
      <c r="CN602" s="94"/>
      <c r="CP602" s="211"/>
      <c r="CQ602" s="211"/>
      <c r="CR602" s="211"/>
      <c r="CV602" s="1528"/>
      <c r="CW602" s="1529"/>
      <c r="CX602" s="1560"/>
      <c r="CY602" s="1560"/>
      <c r="CZ602" s="1560"/>
      <c r="DA602" s="1560"/>
      <c r="DB602" s="1560"/>
      <c r="DC602" s="1560"/>
      <c r="DD602" s="1991"/>
      <c r="DE602" s="1992"/>
      <c r="DF602" s="1992"/>
      <c r="DG602" s="1993"/>
      <c r="DH602" s="1564"/>
      <c r="DI602" s="1564"/>
      <c r="DJ602" s="1564"/>
      <c r="DK602" s="1564"/>
      <c r="DL602" s="1564"/>
      <c r="DM602" s="1564"/>
      <c r="DN602" s="1564"/>
      <c r="DO602" s="1564"/>
      <c r="DP602" s="1564"/>
      <c r="DQ602" s="1564"/>
      <c r="DR602" s="1584"/>
    </row>
    <row r="603" spans="1:122" s="465" customFormat="1" ht="15" customHeight="1">
      <c r="A603" s="1760" t="str">
        <f>$BA603&amp;"."&amp;$BB603&amp;"."&amp;$BC603&amp;"."</f>
        <v>8.4.2.</v>
      </c>
      <c r="B603" s="1761"/>
      <c r="C603" s="1761"/>
      <c r="D603" s="1761"/>
      <c r="E603" s="685" t="s">
        <v>1819</v>
      </c>
      <c r="F603" s="685"/>
      <c r="G603" s="676"/>
      <c r="H603" s="676"/>
      <c r="I603" s="676"/>
      <c r="J603" s="676"/>
      <c r="K603" s="676"/>
      <c r="L603" s="676"/>
      <c r="M603" s="685"/>
      <c r="N603" s="685"/>
      <c r="O603" s="685"/>
      <c r="P603" s="685"/>
      <c r="Q603" s="685"/>
      <c r="R603" s="685"/>
      <c r="S603" s="685"/>
      <c r="T603" s="685"/>
      <c r="U603" s="685"/>
      <c r="V603" s="685"/>
      <c r="W603" s="685"/>
      <c r="X603" s="685"/>
      <c r="Y603" s="685"/>
      <c r="Z603" s="685"/>
      <c r="AA603" s="685"/>
      <c r="AB603" s="685"/>
      <c r="AC603" s="685"/>
      <c r="AD603" s="685"/>
      <c r="AE603" s="685"/>
      <c r="AF603" s="685"/>
      <c r="AG603" s="685"/>
      <c r="AH603" s="685"/>
      <c r="AI603" s="685"/>
      <c r="AJ603" s="685"/>
      <c r="AK603" s="685"/>
      <c r="AL603" s="685"/>
      <c r="AM603" s="685"/>
      <c r="AN603" s="685"/>
      <c r="AO603" s="685"/>
      <c r="AP603" s="685"/>
      <c r="AQ603" s="685"/>
      <c r="AR603" s="685"/>
      <c r="AS603" s="685"/>
      <c r="AT603" s="685"/>
      <c r="AU603" s="685"/>
      <c r="AV603" s="685"/>
      <c r="AW603" s="685"/>
      <c r="AX603" s="685"/>
      <c r="AY603" s="854"/>
      <c r="AZ603" s="92"/>
      <c r="BA603" s="683">
        <f t="shared" ref="BA603:BB605" si="260">BA602</f>
        <v>8</v>
      </c>
      <c r="BB603" s="683">
        <f t="shared" si="260"/>
        <v>4</v>
      </c>
      <c r="BC603" s="678">
        <f>BC602+1</f>
        <v>2</v>
      </c>
      <c r="BD603" s="192"/>
      <c r="BE603" s="192"/>
      <c r="BF603" s="192"/>
      <c r="BG603" s="559" t="str">
        <f t="shared" ref="BG603:BL605" ca="1" si="261">IF(BA603&lt;&gt;"",IF(MID(_xlfn.FORMULATEXT(BA603),SEARCH("[",_xlfn.FORMULATEXT(BA603))+1,SEARCH("]",_xlfn.FORMULATEXT(BA603))-(SEARCH("[",_xlfn.FORMULATEXT(BA603))+1))="-1","",1),"")</f>
        <v/>
      </c>
      <c r="BH603" s="560" t="str">
        <f t="shared" ca="1" si="261"/>
        <v/>
      </c>
      <c r="BI603" s="560" t="str">
        <f t="shared" ca="1" si="261"/>
        <v/>
      </c>
      <c r="BJ603" s="560" t="str">
        <f t="shared" ca="1" si="261"/>
        <v/>
      </c>
      <c r="BK603" s="560" t="str">
        <f t="shared" ca="1" si="261"/>
        <v/>
      </c>
      <c r="BL603" s="561" t="str">
        <f t="shared" ca="1" si="261"/>
        <v/>
      </c>
      <c r="BP603" s="226"/>
      <c r="BQ603" s="226"/>
      <c r="BR603" s="226"/>
      <c r="BS603" s="226"/>
      <c r="BT603" s="226"/>
      <c r="BU603" s="226"/>
      <c r="BV603" s="226"/>
      <c r="BW603" s="226"/>
      <c r="BX603" s="226"/>
      <c r="BY603" s="226"/>
      <c r="BZ603" s="226"/>
      <c r="CA603" s="226"/>
      <c r="CB603" s="226"/>
      <c r="CC603" s="226"/>
      <c r="CD603" s="226"/>
      <c r="CE603" s="226"/>
      <c r="CF603" s="226"/>
      <c r="CG603" s="226"/>
      <c r="CH603" s="226"/>
      <c r="CI603" s="226"/>
      <c r="CJ603" s="226"/>
      <c r="CK603" s="226"/>
      <c r="CL603" s="226"/>
      <c r="CM603" s="226"/>
      <c r="CN603" s="226"/>
      <c r="CO603" s="226"/>
      <c r="CP603" s="211"/>
      <c r="CQ603" s="211"/>
      <c r="CR603" s="211"/>
      <c r="CS603" s="226"/>
      <c r="CT603" s="226"/>
      <c r="CU603" s="226"/>
      <c r="CV603" s="1528"/>
      <c r="CW603" s="1529"/>
      <c r="CX603" s="1560"/>
      <c r="CY603" s="1560"/>
      <c r="CZ603" s="1560"/>
      <c r="DA603" s="1560"/>
      <c r="DB603" s="1560"/>
      <c r="DC603" s="1560"/>
      <c r="DD603" s="1991"/>
      <c r="DE603" s="1992"/>
      <c r="DF603" s="1992"/>
      <c r="DG603" s="1993"/>
      <c r="DH603" s="1564"/>
      <c r="DI603" s="1564"/>
      <c r="DJ603" s="1564"/>
      <c r="DK603" s="1564"/>
      <c r="DL603" s="1564"/>
      <c r="DM603" s="1564"/>
      <c r="DN603" s="1564"/>
      <c r="DO603" s="1564"/>
      <c r="DP603" s="1564"/>
      <c r="DQ603" s="1564"/>
      <c r="DR603" s="1584"/>
    </row>
    <row r="604" spans="1:122" s="465" customFormat="1" ht="15" customHeight="1">
      <c r="A604" s="1360"/>
      <c r="B604" s="1312"/>
      <c r="C604" s="1312"/>
      <c r="D604" s="263"/>
      <c r="E604" s="263" t="s">
        <v>1820</v>
      </c>
      <c r="F604" s="263"/>
      <c r="G604" s="263"/>
      <c r="H604" s="263"/>
      <c r="I604" s="263"/>
      <c r="J604" s="263"/>
      <c r="K604" s="263"/>
      <c r="L604" s="263"/>
      <c r="M604" s="263"/>
      <c r="N604" s="263"/>
      <c r="O604" s="263"/>
      <c r="P604" s="263"/>
      <c r="Q604" s="263"/>
      <c r="R604" s="263"/>
      <c r="S604" s="263"/>
      <c r="T604" s="263"/>
      <c r="U604" s="263"/>
      <c r="V604" s="263"/>
      <c r="W604" s="263"/>
      <c r="X604" s="263"/>
      <c r="Y604" s="263"/>
      <c r="Z604" s="263"/>
      <c r="AA604" s="263"/>
      <c r="AB604" s="263"/>
      <c r="AC604" s="263"/>
      <c r="AD604" s="263"/>
      <c r="AE604" s="263"/>
      <c r="AF604" s="263"/>
      <c r="AG604" s="263"/>
      <c r="AH604" s="263"/>
      <c r="AI604" s="263"/>
      <c r="AJ604" s="263"/>
      <c r="AK604" s="263"/>
      <c r="AL604" s="263"/>
      <c r="AM604" s="263"/>
      <c r="AN604" s="263"/>
      <c r="AO604" s="263"/>
      <c r="AP604" s="263"/>
      <c r="AQ604" s="263"/>
      <c r="AR604" s="263"/>
      <c r="AS604" s="263"/>
      <c r="AT604" s="263"/>
      <c r="AU604" s="263"/>
      <c r="AV604" s="263"/>
      <c r="AW604" s="263"/>
      <c r="AX604" s="263"/>
      <c r="AY604" s="1130"/>
      <c r="BA604" s="192">
        <f t="shared" si="260"/>
        <v>8</v>
      </c>
      <c r="BB604" s="192">
        <f t="shared" si="260"/>
        <v>4</v>
      </c>
      <c r="BC604" s="1098">
        <f>BC603</f>
        <v>2</v>
      </c>
      <c r="BD604" s="192"/>
      <c r="BE604" s="192"/>
      <c r="BF604" s="192"/>
      <c r="BG604" s="559" t="str">
        <f t="shared" ca="1" si="261"/>
        <v/>
      </c>
      <c r="BH604" s="560" t="str">
        <f t="shared" ca="1" si="261"/>
        <v/>
      </c>
      <c r="BI604" s="560" t="str">
        <f t="shared" ca="1" si="261"/>
        <v/>
      </c>
      <c r="BJ604" s="560" t="str">
        <f t="shared" ca="1" si="261"/>
        <v/>
      </c>
      <c r="BK604" s="560" t="str">
        <f t="shared" ca="1" si="261"/>
        <v/>
      </c>
      <c r="BL604" s="561" t="str">
        <f t="shared" ca="1" si="261"/>
        <v/>
      </c>
      <c r="BP604" s="226"/>
      <c r="BQ604" s="226"/>
      <c r="BR604" s="226"/>
      <c r="BS604" s="226"/>
      <c r="BT604" s="226"/>
      <c r="BU604" s="226"/>
      <c r="BV604" s="226"/>
      <c r="BW604" s="226"/>
      <c r="BX604" s="226"/>
      <c r="BY604" s="226"/>
      <c r="BZ604" s="226"/>
      <c r="CA604" s="226"/>
      <c r="CB604" s="226"/>
      <c r="CC604" s="226"/>
      <c r="CD604" s="226"/>
      <c r="CE604" s="226"/>
      <c r="CF604" s="226"/>
      <c r="CG604" s="226"/>
      <c r="CH604" s="226"/>
      <c r="CI604" s="226"/>
      <c r="CJ604" s="226"/>
      <c r="CK604" s="226"/>
      <c r="CL604" s="226"/>
      <c r="CM604" s="226"/>
      <c r="CN604" s="226"/>
      <c r="CO604" s="226"/>
      <c r="CP604" s="211"/>
      <c r="CQ604" s="211"/>
      <c r="CR604" s="211"/>
      <c r="CS604" s="226"/>
      <c r="CT604" s="226"/>
      <c r="CU604" s="226"/>
      <c r="CV604" s="1528"/>
      <c r="CW604" s="1529"/>
      <c r="CX604" s="1560"/>
      <c r="CY604" s="1560"/>
      <c r="CZ604" s="1560"/>
      <c r="DA604" s="1560"/>
      <c r="DB604" s="1560"/>
      <c r="DC604" s="1560"/>
      <c r="DD604" s="1991"/>
      <c r="DE604" s="1992"/>
      <c r="DF604" s="1992"/>
      <c r="DG604" s="1993"/>
      <c r="DH604" s="1564"/>
      <c r="DI604" s="1564"/>
      <c r="DJ604" s="1564"/>
      <c r="DK604" s="1564"/>
      <c r="DL604" s="1564"/>
      <c r="DM604" s="1564"/>
      <c r="DN604" s="1564"/>
      <c r="DO604" s="1564"/>
      <c r="DP604" s="1564"/>
      <c r="DQ604" s="1564"/>
      <c r="DR604" s="1584"/>
    </row>
    <row r="605" spans="1:122" s="465" customFormat="1" ht="15" customHeight="1">
      <c r="A605" s="1090"/>
      <c r="B605" s="1091"/>
      <c r="C605" s="1091"/>
      <c r="D605" s="469"/>
      <c r="E605" s="1361" t="s">
        <v>545</v>
      </c>
      <c r="F605" s="1362"/>
      <c r="G605" s="1362"/>
      <c r="H605" s="1362"/>
      <c r="I605" s="1362"/>
      <c r="J605" s="1362"/>
      <c r="K605" s="1362"/>
      <c r="L605" s="1363"/>
      <c r="M605" s="1364" t="s">
        <v>2144</v>
      </c>
      <c r="N605" s="1365"/>
      <c r="O605" s="1365"/>
      <c r="P605" s="1365"/>
      <c r="Q605" s="1365"/>
      <c r="R605" s="1365"/>
      <c r="S605" s="1365"/>
      <c r="T605" s="1365"/>
      <c r="U605" s="1365"/>
      <c r="V605" s="1365"/>
      <c r="W605" s="1365"/>
      <c r="X605" s="1365"/>
      <c r="Y605" s="1365"/>
      <c r="Z605" s="1365"/>
      <c r="AA605" s="1365"/>
      <c r="AB605" s="1365"/>
      <c r="AC605" s="1365"/>
      <c r="AD605" s="1365"/>
      <c r="AE605" s="1365"/>
      <c r="AF605" s="1365"/>
      <c r="AG605" s="1365"/>
      <c r="AH605" s="1365"/>
      <c r="AI605" s="1365"/>
      <c r="AJ605" s="1365"/>
      <c r="AK605" s="1365"/>
      <c r="AL605" s="1365"/>
      <c r="AM605" s="1365"/>
      <c r="AN605" s="1365"/>
      <c r="AO605" s="1365"/>
      <c r="AP605" s="1365"/>
      <c r="AQ605" s="1365"/>
      <c r="AR605" s="1365"/>
      <c r="AS605" s="1365"/>
      <c r="AT605" s="1365"/>
      <c r="AU605" s="1365"/>
      <c r="AV605" s="1365"/>
      <c r="AW605" s="1365"/>
      <c r="AX605" s="1366"/>
      <c r="AY605" s="1293"/>
      <c r="AZ605" s="1089"/>
      <c r="BA605" s="1220">
        <f t="shared" si="260"/>
        <v>8</v>
      </c>
      <c r="BB605" s="1220">
        <f t="shared" si="260"/>
        <v>4</v>
      </c>
      <c r="BC605" s="1220">
        <f>BC604</f>
        <v>2</v>
      </c>
      <c r="BD605" s="1089"/>
      <c r="BE605" s="1089"/>
      <c r="BF605" s="1089"/>
      <c r="BG605" s="559" t="str">
        <f t="shared" ca="1" si="261"/>
        <v/>
      </c>
      <c r="BH605" s="560" t="str">
        <f t="shared" ca="1" si="261"/>
        <v/>
      </c>
      <c r="BI605" s="560" t="str">
        <f t="shared" ca="1" si="261"/>
        <v/>
      </c>
      <c r="BJ605" s="560" t="str">
        <f t="shared" ca="1" si="261"/>
        <v/>
      </c>
      <c r="BK605" s="560" t="str">
        <f t="shared" ca="1" si="261"/>
        <v/>
      </c>
      <c r="BL605" s="561" t="str">
        <f t="shared" ca="1" si="261"/>
        <v/>
      </c>
      <c r="BP605" s="226"/>
      <c r="BQ605" s="226"/>
      <c r="BR605" s="226"/>
      <c r="BS605" s="226"/>
      <c r="BT605" s="226"/>
      <c r="BU605" s="226"/>
      <c r="BV605" s="226"/>
      <c r="BW605" s="226"/>
      <c r="BX605" s="226"/>
      <c r="BY605" s="226"/>
      <c r="BZ605" s="226"/>
      <c r="CA605" s="226"/>
      <c r="CB605" s="226"/>
      <c r="CC605" s="226"/>
      <c r="CD605" s="226"/>
      <c r="CE605" s="226"/>
      <c r="CF605" s="226"/>
      <c r="CG605" s="226"/>
      <c r="CH605" s="226"/>
      <c r="CL605" s="226"/>
      <c r="CM605" s="226"/>
      <c r="CN605" s="226"/>
      <c r="CO605" s="226"/>
      <c r="CP605" s="211"/>
      <c r="CQ605" s="211"/>
      <c r="CR605" s="211"/>
      <c r="CS605" s="226"/>
      <c r="CT605" s="226"/>
      <c r="CU605" s="226"/>
      <c r="CV605" s="1528"/>
      <c r="CW605" s="1529"/>
      <c r="CX605" s="1560"/>
      <c r="CY605" s="1560"/>
      <c r="CZ605" s="1560"/>
      <c r="DA605" s="1560"/>
      <c r="DB605" s="1560"/>
      <c r="DC605" s="1560"/>
      <c r="DD605" s="1991"/>
      <c r="DE605" s="1992"/>
      <c r="DF605" s="1992"/>
      <c r="DG605" s="1993"/>
      <c r="DH605" s="1564"/>
      <c r="DI605" s="1564"/>
      <c r="DJ605" s="1564"/>
      <c r="DK605" s="1564"/>
      <c r="DL605" s="1564"/>
      <c r="DM605" s="1564"/>
      <c r="DN605" s="1564"/>
      <c r="DO605" s="1564"/>
      <c r="DP605" s="1564"/>
      <c r="DQ605" s="1564"/>
      <c r="DR605" s="1584"/>
    </row>
    <row r="606" spans="1:122" ht="15" customHeight="1">
      <c r="A606" s="1760" t="str">
        <f>$BA606&amp;"."&amp;$BB606&amp;"."</f>
        <v>8.5.</v>
      </c>
      <c r="B606" s="1761"/>
      <c r="C606" s="1761"/>
      <c r="D606" s="685" t="s">
        <v>2136</v>
      </c>
      <c r="E606" s="685"/>
      <c r="F606" s="685"/>
      <c r="G606" s="676"/>
      <c r="H606" s="676"/>
      <c r="I606" s="676"/>
      <c r="J606" s="676"/>
      <c r="K606" s="676"/>
      <c r="L606" s="676"/>
      <c r="M606" s="685"/>
      <c r="N606" s="685"/>
      <c r="O606" s="685"/>
      <c r="P606" s="685"/>
      <c r="Q606" s="685"/>
      <c r="R606" s="685"/>
      <c r="S606" s="685"/>
      <c r="T606" s="685"/>
      <c r="U606" s="685"/>
      <c r="V606" s="685"/>
      <c r="W606" s="685"/>
      <c r="X606" s="685"/>
      <c r="Y606" s="685"/>
      <c r="Z606" s="685"/>
      <c r="AA606" s="685"/>
      <c r="AB606" s="685"/>
      <c r="AC606" s="685"/>
      <c r="AD606" s="685"/>
      <c r="AE606" s="685"/>
      <c r="AF606" s="685"/>
      <c r="AG606" s="685"/>
      <c r="AH606" s="685"/>
      <c r="AI606" s="685"/>
      <c r="AJ606" s="685"/>
      <c r="AK606" s="685"/>
      <c r="AL606" s="685"/>
      <c r="AM606" s="685"/>
      <c r="AN606" s="685"/>
      <c r="AO606" s="685"/>
      <c r="AP606" s="685"/>
      <c r="AQ606" s="685"/>
      <c r="AR606" s="685"/>
      <c r="AS606" s="685"/>
      <c r="AT606" s="685"/>
      <c r="AU606" s="685"/>
      <c r="AV606" s="685"/>
      <c r="AW606" s="685"/>
      <c r="AX606" s="685"/>
      <c r="AY606" s="854"/>
      <c r="AZ606" s="92"/>
      <c r="BA606" s="683">
        <f t="shared" ref="BA606:BA614" si="262">BA605</f>
        <v>8</v>
      </c>
      <c r="BB606" s="678">
        <f>BB605+1</f>
        <v>5</v>
      </c>
      <c r="BD606" s="192"/>
      <c r="BE606" s="192"/>
      <c r="BF606" s="192"/>
      <c r="BG606" s="559" t="str">
        <f t="shared" ref="BG606:BG620" ca="1" si="263">IF(BA606&lt;&gt;"",IF(MID(_xlfn.FORMULATEXT(BA606),SEARCH("[",_xlfn.FORMULATEXT(BA606))+1,SEARCH("]",_xlfn.FORMULATEXT(BA606))-(SEARCH("[",_xlfn.FORMULATEXT(BA606))+1))="-1","",1),"")</f>
        <v/>
      </c>
      <c r="BH606" s="560" t="str">
        <f t="shared" ref="BH606:BH620" ca="1" si="264">IF(BB606&lt;&gt;"",IF(MID(_xlfn.FORMULATEXT(BB606),SEARCH("[",_xlfn.FORMULATEXT(BB606))+1,SEARCH("]",_xlfn.FORMULATEXT(BB606))-(SEARCH("[",_xlfn.FORMULATEXT(BB606))+1))="-1","",1),"")</f>
        <v/>
      </c>
      <c r="BI606" s="560" t="str">
        <f t="shared" ref="BI606:BI620" ca="1" si="265">IF(BC606&lt;&gt;"",IF(MID(_xlfn.FORMULATEXT(BC606),SEARCH("[",_xlfn.FORMULATEXT(BC606))+1,SEARCH("]",_xlfn.FORMULATEXT(BC606))-(SEARCH("[",_xlfn.FORMULATEXT(BC606))+1))="-1","",1),"")</f>
        <v/>
      </c>
      <c r="BJ606" s="560" t="str">
        <f t="shared" ref="BJ606:BJ620" ca="1" si="266">IF(BD606&lt;&gt;"",IF(MID(_xlfn.FORMULATEXT(BD606),SEARCH("[",_xlfn.FORMULATEXT(BD606))+1,SEARCH("]",_xlfn.FORMULATEXT(BD606))-(SEARCH("[",_xlfn.FORMULATEXT(BD606))+1))="-1","",1),"")</f>
        <v/>
      </c>
      <c r="BK606" s="560" t="str">
        <f t="shared" ref="BK606:BK620" ca="1" si="267">IF(BE606&lt;&gt;"",IF(MID(_xlfn.FORMULATEXT(BE606),SEARCH("[",_xlfn.FORMULATEXT(BE606))+1,SEARCH("]",_xlfn.FORMULATEXT(BE606))-(SEARCH("[",_xlfn.FORMULATEXT(BE606))+1))="-1","",1),"")</f>
        <v/>
      </c>
      <c r="BL606" s="561" t="str">
        <f t="shared" ref="BL606:BL620" ca="1" si="268">IF(BF606&lt;&gt;"",IF(MID(_xlfn.FORMULATEXT(BF606),SEARCH("[",_xlfn.FORMULATEXT(BF606))+1,SEARCH("]",_xlfn.FORMULATEXT(BF606))-(SEARCH("[",_xlfn.FORMULATEXT(BF606))+1))="-1","",1),"")</f>
        <v/>
      </c>
      <c r="BR606" s="465"/>
      <c r="BS606" s="465"/>
      <c r="BT606" s="465"/>
      <c r="BU606" s="465"/>
      <c r="BV606" s="465"/>
      <c r="BW606" s="465"/>
      <c r="BX606" s="465"/>
      <c r="BY606" s="465"/>
      <c r="BZ606" s="465"/>
      <c r="CA606" s="465"/>
      <c r="CB606" s="465"/>
      <c r="CC606" s="465"/>
      <c r="CD606" s="465"/>
      <c r="CE606" s="465"/>
      <c r="CF606" s="465"/>
      <c r="CG606" s="465"/>
      <c r="CH606" s="465"/>
      <c r="CP606" s="211"/>
      <c r="CQ606" s="211"/>
      <c r="CR606" s="211"/>
      <c r="CV606" s="1528"/>
      <c r="CW606" s="1529"/>
      <c r="CX606" s="1560"/>
      <c r="CY606" s="1560"/>
      <c r="CZ606" s="1560"/>
      <c r="DA606" s="1560"/>
      <c r="DB606" s="1560"/>
      <c r="DC606" s="1560"/>
      <c r="DD606" s="1991"/>
      <c r="DE606" s="1992"/>
      <c r="DF606" s="1992"/>
      <c r="DG606" s="1993"/>
      <c r="DH606" s="1564"/>
      <c r="DI606" s="1564"/>
      <c r="DJ606" s="1564"/>
      <c r="DK606" s="1564"/>
      <c r="DL606" s="1564"/>
      <c r="DM606" s="1564"/>
      <c r="DN606" s="1564"/>
      <c r="DO606" s="1564"/>
      <c r="DP606" s="1564"/>
      <c r="DQ606" s="1564"/>
      <c r="DR606" s="1584"/>
    </row>
    <row r="607" spans="1:122" ht="15" customHeight="1">
      <c r="A607" s="1760" t="str">
        <f>$BA607&amp;"."&amp;$BB607&amp;"."&amp;$BC607&amp;"."</f>
        <v>8.5.1.</v>
      </c>
      <c r="B607" s="1761"/>
      <c r="C607" s="1761"/>
      <c r="D607" s="1761"/>
      <c r="E607" s="685" t="s">
        <v>2094</v>
      </c>
      <c r="F607" s="685"/>
      <c r="G607" s="676"/>
      <c r="H607" s="676"/>
      <c r="I607" s="676"/>
      <c r="J607" s="676"/>
      <c r="K607" s="676"/>
      <c r="L607" s="676"/>
      <c r="M607" s="685"/>
      <c r="N607" s="685"/>
      <c r="O607" s="685"/>
      <c r="P607" s="685"/>
      <c r="Q607" s="685"/>
      <c r="R607" s="685"/>
      <c r="S607" s="685"/>
      <c r="T607" s="685"/>
      <c r="U607" s="685"/>
      <c r="V607" s="685"/>
      <c r="W607" s="685"/>
      <c r="X607" s="685"/>
      <c r="Y607" s="685"/>
      <c r="Z607" s="685"/>
      <c r="AA607" s="685"/>
      <c r="AB607" s="685"/>
      <c r="AC607" s="685"/>
      <c r="AD607" s="685"/>
      <c r="AE607" s="685"/>
      <c r="AF607" s="685"/>
      <c r="AG607" s="685"/>
      <c r="AH607" s="685"/>
      <c r="AI607" s="685"/>
      <c r="AJ607" s="685"/>
      <c r="AK607" s="685"/>
      <c r="AL607" s="685"/>
      <c r="AM607" s="685"/>
      <c r="AN607" s="685"/>
      <c r="AO607" s="685"/>
      <c r="AP607" s="685"/>
      <c r="AQ607" s="685"/>
      <c r="AR607" s="685"/>
      <c r="AS607" s="685"/>
      <c r="AT607" s="685"/>
      <c r="AU607" s="685"/>
      <c r="AV607" s="685"/>
      <c r="AW607" s="685"/>
      <c r="AX607" s="685"/>
      <c r="AY607" s="854"/>
      <c r="AZ607" s="92"/>
      <c r="BA607" s="683">
        <f t="shared" si="262"/>
        <v>8</v>
      </c>
      <c r="BB607" s="683">
        <f t="shared" ref="BB607:BB612" si="269">BB606</f>
        <v>5</v>
      </c>
      <c r="BC607" s="678">
        <f>BC606+1</f>
        <v>1</v>
      </c>
      <c r="BD607" s="95"/>
      <c r="BE607" s="87"/>
      <c r="BF607" s="192"/>
      <c r="BG607" s="559" t="str">
        <f t="shared" ca="1" si="263"/>
        <v/>
      </c>
      <c r="BH607" s="560" t="str">
        <f t="shared" ca="1" si="264"/>
        <v/>
      </c>
      <c r="BI607" s="560" t="str">
        <f t="shared" ca="1" si="265"/>
        <v/>
      </c>
      <c r="BJ607" s="560" t="str">
        <f t="shared" ca="1" si="266"/>
        <v/>
      </c>
      <c r="BK607" s="560" t="str">
        <f t="shared" ca="1" si="267"/>
        <v/>
      </c>
      <c r="BL607" s="561" t="str">
        <f t="shared" ca="1" si="268"/>
        <v/>
      </c>
      <c r="BQ607" s="465"/>
      <c r="BR607" s="465"/>
      <c r="BS607" s="465"/>
      <c r="BT607" s="465"/>
      <c r="BU607" s="465"/>
      <c r="BV607" s="465"/>
      <c r="BW607" s="465"/>
      <c r="BX607" s="465"/>
      <c r="BY607" s="465"/>
      <c r="BZ607" s="465"/>
      <c r="CA607" s="465"/>
      <c r="CB607" s="465"/>
      <c r="CC607" s="465"/>
      <c r="CD607" s="465"/>
      <c r="CE607" s="465"/>
      <c r="CF607" s="465"/>
      <c r="CG607" s="465"/>
      <c r="CH607" s="465"/>
      <c r="CP607" s="94"/>
      <c r="CQ607" s="211"/>
      <c r="CR607" s="211"/>
      <c r="CV607" s="1528" t="s">
        <v>2291</v>
      </c>
      <c r="CW607" s="1529"/>
      <c r="CX607" s="1560"/>
      <c r="CY607" s="1560"/>
      <c r="CZ607" s="1560"/>
      <c r="DA607" s="1560"/>
      <c r="DB607" s="1560"/>
      <c r="DC607" s="1560"/>
      <c r="DD607" s="2054">
        <v>44649</v>
      </c>
      <c r="DE607" s="2055"/>
      <c r="DF607" s="2055"/>
      <c r="DG607" s="2056"/>
      <c r="DH607" s="1564"/>
      <c r="DI607" s="1564"/>
      <c r="DJ607" s="1564"/>
      <c r="DK607" s="1564"/>
      <c r="DL607" s="1564"/>
      <c r="DM607" s="1564"/>
      <c r="DN607" s="1564"/>
      <c r="DO607" s="1564"/>
      <c r="DP607" s="1564"/>
      <c r="DQ607" s="1564"/>
      <c r="DR607" s="1584"/>
    </row>
    <row r="608" spans="1:122" ht="15" customHeight="1">
      <c r="A608" s="1297"/>
      <c r="B608" s="225"/>
      <c r="C608" s="225"/>
      <c r="D608" s="225"/>
      <c r="E608" s="976" t="s">
        <v>2096</v>
      </c>
      <c r="F608" s="274"/>
      <c r="G608" s="274"/>
      <c r="H608" s="274"/>
      <c r="I608" s="274"/>
      <c r="J608" s="274"/>
      <c r="K608" s="274"/>
      <c r="L608" s="274"/>
      <c r="M608" s="275"/>
      <c r="N608" s="275"/>
      <c r="O608" s="275"/>
      <c r="P608" s="275"/>
      <c r="Q608" s="275"/>
      <c r="R608" s="275"/>
      <c r="S608" s="275"/>
      <c r="T608" s="275"/>
      <c r="U608" s="275"/>
      <c r="V608" s="275"/>
      <c r="W608" s="275"/>
      <c r="X608" s="275"/>
      <c r="Y608" s="275"/>
      <c r="Z608" s="275"/>
      <c r="AA608" s="1336"/>
      <c r="AB608" s="275"/>
      <c r="AC608" s="275"/>
      <c r="AD608" s="275"/>
      <c r="AE608" s="275"/>
      <c r="AF608" s="275"/>
      <c r="AG608" s="275"/>
      <c r="AH608" s="275"/>
      <c r="AI608" s="275"/>
      <c r="AJ608" s="275"/>
      <c r="AK608" s="275"/>
      <c r="AL608" s="275"/>
      <c r="AM608" s="275"/>
      <c r="AN608" s="275"/>
      <c r="AO608" s="275"/>
      <c r="AP608" s="275"/>
      <c r="AQ608" s="275"/>
      <c r="AR608" s="275"/>
      <c r="AS608" s="275"/>
      <c r="AT608" s="275"/>
      <c r="AU608" s="275"/>
      <c r="AV608" s="275"/>
      <c r="AW608" s="275"/>
      <c r="AX608" s="275"/>
      <c r="AY608" s="223"/>
      <c r="BA608" s="683">
        <f t="shared" si="262"/>
        <v>8</v>
      </c>
      <c r="BB608" s="192">
        <f t="shared" si="269"/>
        <v>5</v>
      </c>
      <c r="BC608" s="192">
        <f>BC607</f>
        <v>1</v>
      </c>
      <c r="BD608" s="192"/>
      <c r="BE608" s="192"/>
      <c r="BF608" s="192"/>
      <c r="BG608" s="559" t="str">
        <f t="shared" ca="1" si="263"/>
        <v/>
      </c>
      <c r="BH608" s="560" t="str">
        <f t="shared" ca="1" si="264"/>
        <v/>
      </c>
      <c r="BI608" s="560" t="str">
        <f t="shared" ca="1" si="265"/>
        <v/>
      </c>
      <c r="BJ608" s="560" t="str">
        <f t="shared" ca="1" si="266"/>
        <v/>
      </c>
      <c r="BK608" s="560" t="str">
        <f t="shared" ca="1" si="267"/>
        <v/>
      </c>
      <c r="BL608" s="561" t="str">
        <f t="shared" ca="1" si="268"/>
        <v/>
      </c>
      <c r="BP608" s="465"/>
      <c r="BR608" s="465"/>
      <c r="BS608" s="465"/>
      <c r="BT608" s="465"/>
      <c r="BU608" s="465"/>
      <c r="BV608" s="465"/>
      <c r="BW608" s="465"/>
      <c r="BX608" s="465"/>
      <c r="BY608" s="465"/>
      <c r="BZ608" s="465"/>
      <c r="CA608" s="465"/>
      <c r="CB608" s="465"/>
      <c r="CC608" s="465"/>
      <c r="CD608" s="465"/>
      <c r="CE608" s="465"/>
      <c r="CF608" s="465"/>
      <c r="CG608" s="465"/>
      <c r="CH608" s="465"/>
      <c r="CQ608" s="211"/>
      <c r="CR608" s="211"/>
      <c r="CV608" s="1528"/>
      <c r="CW608" s="1529"/>
      <c r="CX608" s="1560"/>
      <c r="CY608" s="1560"/>
      <c r="CZ608" s="1560"/>
      <c r="DA608" s="1560"/>
      <c r="DB608" s="1560"/>
      <c r="DC608" s="1560"/>
      <c r="DD608" s="1991"/>
      <c r="DE608" s="1992"/>
      <c r="DF608" s="1992"/>
      <c r="DG608" s="1993"/>
      <c r="DH608" s="1564"/>
      <c r="DI608" s="1564"/>
      <c r="DJ608" s="1564"/>
      <c r="DK608" s="1564"/>
      <c r="DL608" s="1564"/>
      <c r="DM608" s="1564"/>
      <c r="DN608" s="1564"/>
      <c r="DO608" s="1564"/>
      <c r="DP608" s="1564"/>
      <c r="DQ608" s="1564"/>
      <c r="DR608" s="1584"/>
    </row>
    <row r="609" spans="1:122" ht="15" customHeight="1">
      <c r="A609" s="1760" t="str">
        <f>$BA609&amp;"."&amp;$BB609&amp;"."&amp;$BC609&amp;"."</f>
        <v>8.5.2.</v>
      </c>
      <c r="B609" s="1761"/>
      <c r="C609" s="1761"/>
      <c r="D609" s="1761"/>
      <c r="E609" s="685" t="s">
        <v>2095</v>
      </c>
      <c r="F609" s="685"/>
      <c r="G609" s="676"/>
      <c r="H609" s="676"/>
      <c r="I609" s="676"/>
      <c r="J609" s="676"/>
      <c r="K609" s="676"/>
      <c r="L609" s="676"/>
      <c r="M609" s="685"/>
      <c r="N609" s="685"/>
      <c r="O609" s="685"/>
      <c r="P609" s="685"/>
      <c r="Q609" s="685"/>
      <c r="R609" s="685"/>
      <c r="S609" s="685"/>
      <c r="T609" s="685"/>
      <c r="U609" s="685"/>
      <c r="V609" s="685"/>
      <c r="W609" s="685"/>
      <c r="X609" s="685"/>
      <c r="Y609" s="685"/>
      <c r="Z609" s="685"/>
      <c r="AA609" s="685"/>
      <c r="AB609" s="685"/>
      <c r="AC609" s="685"/>
      <c r="AD609" s="685"/>
      <c r="AE609" s="685"/>
      <c r="AF609" s="685"/>
      <c r="AG609" s="685"/>
      <c r="AH609" s="685"/>
      <c r="AI609" s="685"/>
      <c r="AJ609" s="685"/>
      <c r="AK609" s="685"/>
      <c r="AL609" s="685"/>
      <c r="AM609" s="685"/>
      <c r="AN609" s="685"/>
      <c r="AO609" s="685"/>
      <c r="AP609" s="685"/>
      <c r="AQ609" s="685"/>
      <c r="AR609" s="685"/>
      <c r="AS609" s="685"/>
      <c r="AT609" s="685"/>
      <c r="AU609" s="685"/>
      <c r="AV609" s="685"/>
      <c r="AW609" s="685"/>
      <c r="AX609" s="685"/>
      <c r="AY609" s="854"/>
      <c r="AZ609" s="92"/>
      <c r="BA609" s="683">
        <f t="shared" si="262"/>
        <v>8</v>
      </c>
      <c r="BB609" s="683">
        <f t="shared" si="269"/>
        <v>5</v>
      </c>
      <c r="BC609" s="678">
        <f>BC608+1</f>
        <v>2</v>
      </c>
      <c r="BD609" s="95"/>
      <c r="BE609" s="87"/>
      <c r="BF609" s="192"/>
      <c r="BG609" s="559" t="str">
        <f t="shared" ca="1" si="263"/>
        <v/>
      </c>
      <c r="BH609" s="560" t="str">
        <f t="shared" ca="1" si="264"/>
        <v/>
      </c>
      <c r="BI609" s="560" t="str">
        <f t="shared" ca="1" si="265"/>
        <v/>
      </c>
      <c r="BJ609" s="560" t="str">
        <f t="shared" ca="1" si="266"/>
        <v/>
      </c>
      <c r="BK609" s="560" t="str">
        <f t="shared" ca="1" si="267"/>
        <v/>
      </c>
      <c r="BL609" s="561" t="str">
        <f t="shared" ca="1" si="268"/>
        <v/>
      </c>
      <c r="CI609" s="465"/>
      <c r="CJ609" s="465"/>
      <c r="CK609" s="465"/>
      <c r="CQ609" s="211"/>
      <c r="CR609" s="211"/>
      <c r="CV609" s="1528" t="s">
        <v>2291</v>
      </c>
      <c r="CW609" s="1529"/>
      <c r="CX609" s="1560"/>
      <c r="CY609" s="1560"/>
      <c r="CZ609" s="1560"/>
      <c r="DA609" s="1560"/>
      <c r="DB609" s="1560"/>
      <c r="DC609" s="1560"/>
      <c r="DD609" s="2054">
        <v>44649</v>
      </c>
      <c r="DE609" s="2055"/>
      <c r="DF609" s="2055"/>
      <c r="DG609" s="2056"/>
      <c r="DH609" s="1564"/>
      <c r="DI609" s="1564"/>
      <c r="DJ609" s="1564"/>
      <c r="DK609" s="1564"/>
      <c r="DL609" s="1564"/>
      <c r="DM609" s="1564"/>
      <c r="DN609" s="1564"/>
      <c r="DO609" s="1564"/>
      <c r="DP609" s="1564"/>
      <c r="DQ609" s="1564"/>
      <c r="DR609" s="1584"/>
    </row>
    <row r="610" spans="1:122" ht="15" customHeight="1">
      <c r="A610" s="1297"/>
      <c r="B610" s="225"/>
      <c r="C610" s="225"/>
      <c r="D610" s="225"/>
      <c r="E610" s="976" t="s">
        <v>2097</v>
      </c>
      <c r="F610" s="274"/>
      <c r="G610" s="274"/>
      <c r="H610" s="274"/>
      <c r="I610" s="274"/>
      <c r="J610" s="274"/>
      <c r="K610" s="274"/>
      <c r="L610" s="274"/>
      <c r="M610" s="275"/>
      <c r="N610" s="275"/>
      <c r="O610" s="275"/>
      <c r="P610" s="275"/>
      <c r="Q610" s="275"/>
      <c r="R610" s="275"/>
      <c r="S610" s="275"/>
      <c r="T610" s="275"/>
      <c r="U610" s="275"/>
      <c r="V610" s="275"/>
      <c r="W610" s="275"/>
      <c r="X610" s="275"/>
      <c r="Y610" s="275"/>
      <c r="Z610" s="275"/>
      <c r="AA610" s="479"/>
      <c r="AB610" s="275"/>
      <c r="AC610" s="275"/>
      <c r="AD610" s="275"/>
      <c r="AE610" s="275"/>
      <c r="AF610" s="275"/>
      <c r="AG610" s="275"/>
      <c r="AH610" s="275"/>
      <c r="AI610" s="275"/>
      <c r="AJ610" s="275"/>
      <c r="AK610" s="275"/>
      <c r="AL610" s="275"/>
      <c r="AM610" s="275"/>
      <c r="AN610" s="275"/>
      <c r="AO610" s="275"/>
      <c r="AP610" s="275"/>
      <c r="AQ610" s="275"/>
      <c r="AR610" s="275"/>
      <c r="AS610" s="275"/>
      <c r="AT610" s="275"/>
      <c r="AU610" s="275"/>
      <c r="AV610" s="275"/>
      <c r="AW610" s="275"/>
      <c r="AX610" s="275"/>
      <c r="AY610" s="223"/>
      <c r="BA610" s="683">
        <f t="shared" si="262"/>
        <v>8</v>
      </c>
      <c r="BB610" s="192">
        <f t="shared" si="269"/>
        <v>5</v>
      </c>
      <c r="BC610" s="192">
        <f>BC609</f>
        <v>2</v>
      </c>
      <c r="BD610" s="192"/>
      <c r="BE610" s="192"/>
      <c r="BF610" s="192"/>
      <c r="BG610" s="559" t="str">
        <f t="shared" ca="1" si="263"/>
        <v/>
      </c>
      <c r="BH610" s="560" t="str">
        <f t="shared" ca="1" si="264"/>
        <v/>
      </c>
      <c r="BI610" s="560" t="str">
        <f t="shared" ca="1" si="265"/>
        <v/>
      </c>
      <c r="BJ610" s="560" t="str">
        <f t="shared" ca="1" si="266"/>
        <v/>
      </c>
      <c r="BK610" s="560" t="str">
        <f t="shared" ca="1" si="267"/>
        <v/>
      </c>
      <c r="BL610" s="561" t="str">
        <f t="shared" ca="1" si="268"/>
        <v/>
      </c>
      <c r="CI610" s="465"/>
      <c r="CJ610" s="465"/>
      <c r="CK610" s="465"/>
      <c r="CQ610" s="211"/>
      <c r="CR610" s="211"/>
      <c r="CV610" s="1528"/>
      <c r="CW610" s="1529"/>
      <c r="CX610" s="1560"/>
      <c r="CY610" s="1560"/>
      <c r="CZ610" s="1560"/>
      <c r="DA610" s="1560"/>
      <c r="DB610" s="1560"/>
      <c r="DC610" s="1560"/>
      <c r="DD610" s="1991"/>
      <c r="DE610" s="1992"/>
      <c r="DF610" s="1992"/>
      <c r="DG610" s="1993"/>
      <c r="DH610" s="1564"/>
      <c r="DI610" s="1564"/>
      <c r="DJ610" s="1564"/>
      <c r="DK610" s="1564"/>
      <c r="DL610" s="1564"/>
      <c r="DM610" s="1564"/>
      <c r="DN610" s="1564"/>
      <c r="DO610" s="1564"/>
      <c r="DP610" s="1564"/>
      <c r="DQ610" s="1564"/>
      <c r="DR610" s="1584"/>
    </row>
    <row r="611" spans="1:122" ht="15" customHeight="1">
      <c r="A611" s="1297"/>
      <c r="B611" s="225"/>
      <c r="C611" s="225"/>
      <c r="D611" s="225"/>
      <c r="E611" s="978" t="s">
        <v>103</v>
      </c>
      <c r="F611" s="979"/>
      <c r="G611" s="979"/>
      <c r="H611" s="979"/>
      <c r="I611" s="979"/>
      <c r="J611" s="979"/>
      <c r="K611" s="979"/>
      <c r="L611" s="980"/>
      <c r="M611" s="1290" t="s">
        <v>216</v>
      </c>
      <c r="N611" s="1291"/>
      <c r="O611" s="266" t="str">
        <f>"("&amp;VLOOKUP(M611,[1]processing_log!$B$37:$Y$105,4,FALSE)&amp;" - "&amp;VLOOKUP(M611,[1]processing_log!$B$37:$Y$105,21,FALSE)&amp;VLOOKUP(M611,[1]processing_log!$B$37:$Y$105,24,FALSE)&amp;")"</f>
        <v>(登録・更新処理 - 正常終了)</v>
      </c>
      <c r="P611" s="1291"/>
      <c r="Q611" s="1291"/>
      <c r="R611" s="1291"/>
      <c r="S611" s="1291"/>
      <c r="T611" s="1291"/>
      <c r="U611" s="1291"/>
      <c r="V611" s="1291"/>
      <c r="W611" s="1291"/>
      <c r="X611" s="1291"/>
      <c r="Y611" s="1291"/>
      <c r="Z611" s="1291"/>
      <c r="AA611" s="1291"/>
      <c r="AB611" s="1291"/>
      <c r="AC611" s="1291"/>
      <c r="AD611" s="1291"/>
      <c r="AE611" s="1291"/>
      <c r="AF611" s="1291"/>
      <c r="AG611" s="1291"/>
      <c r="AH611" s="1291"/>
      <c r="AI611" s="1291"/>
      <c r="AJ611" s="1291"/>
      <c r="AK611" s="1291"/>
      <c r="AL611" s="1291"/>
      <c r="AM611" s="1291"/>
      <c r="AN611" s="1291"/>
      <c r="AO611" s="1291"/>
      <c r="AP611" s="1291"/>
      <c r="AQ611" s="1291"/>
      <c r="AR611" s="1291"/>
      <c r="AS611" s="1291"/>
      <c r="AT611" s="1291"/>
      <c r="AU611" s="1291"/>
      <c r="AV611" s="1291"/>
      <c r="AW611" s="1291"/>
      <c r="AX611" s="1292"/>
      <c r="AY611" s="223"/>
      <c r="BA611" s="683">
        <f t="shared" si="262"/>
        <v>8</v>
      </c>
      <c r="BB611" s="192">
        <f t="shared" si="269"/>
        <v>5</v>
      </c>
      <c r="BC611" s="192">
        <f>BC610</f>
        <v>2</v>
      </c>
      <c r="BD611" s="192"/>
      <c r="BE611" s="192"/>
      <c r="BF611" s="192"/>
      <c r="BG611" s="559" t="str">
        <f t="shared" ca="1" si="263"/>
        <v/>
      </c>
      <c r="BH611" s="560" t="str">
        <f t="shared" ca="1" si="264"/>
        <v/>
      </c>
      <c r="BI611" s="560" t="str">
        <f t="shared" ca="1" si="265"/>
        <v/>
      </c>
      <c r="BJ611" s="560" t="str">
        <f t="shared" ca="1" si="266"/>
        <v/>
      </c>
      <c r="BK611" s="560" t="str">
        <f t="shared" ca="1" si="267"/>
        <v/>
      </c>
      <c r="BL611" s="561" t="str">
        <f t="shared" ca="1" si="268"/>
        <v/>
      </c>
      <c r="BQ611" s="465"/>
      <c r="CI611" s="465"/>
      <c r="CJ611" s="465"/>
      <c r="CK611" s="465"/>
      <c r="CQ611" s="211"/>
      <c r="CR611" s="211"/>
      <c r="CV611" s="1528"/>
      <c r="CW611" s="1529"/>
      <c r="CX611" s="1560"/>
      <c r="CY611" s="1560"/>
      <c r="CZ611" s="1560"/>
      <c r="DA611" s="1560"/>
      <c r="DB611" s="1560"/>
      <c r="DC611" s="1560"/>
      <c r="DD611" s="1991"/>
      <c r="DE611" s="1992"/>
      <c r="DF611" s="1992"/>
      <c r="DG611" s="1993"/>
      <c r="DH611" s="1564"/>
      <c r="DI611" s="1564"/>
      <c r="DJ611" s="1564"/>
      <c r="DK611" s="1564"/>
      <c r="DL611" s="1564"/>
      <c r="DM611" s="1564"/>
      <c r="DN611" s="1564"/>
      <c r="DO611" s="1564"/>
      <c r="DP611" s="1564"/>
      <c r="DQ611" s="1564"/>
      <c r="DR611" s="1584"/>
    </row>
    <row r="612" spans="1:122" ht="15" customHeight="1">
      <c r="A612" s="1297"/>
      <c r="B612" s="225"/>
      <c r="C612" s="225"/>
      <c r="D612" s="225"/>
      <c r="E612" s="984" t="s">
        <v>104</v>
      </c>
      <c r="F612" s="985"/>
      <c r="G612" s="985"/>
      <c r="H612" s="985"/>
      <c r="I612" s="985"/>
      <c r="J612" s="985"/>
      <c r="K612" s="985"/>
      <c r="L612" s="986"/>
      <c r="M612" s="1294" t="s">
        <v>2137</v>
      </c>
      <c r="N612" s="1295"/>
      <c r="O612" s="1295"/>
      <c r="P612" s="1295"/>
      <c r="Q612" s="1295"/>
      <c r="R612" s="1295"/>
      <c r="S612" s="1295"/>
      <c r="T612" s="1295"/>
      <c r="U612" s="1295"/>
      <c r="V612" s="1295"/>
      <c r="W612" s="1295"/>
      <c r="X612" s="1295"/>
      <c r="Y612" s="1295"/>
      <c r="Z612" s="1295"/>
      <c r="AA612" s="1295"/>
      <c r="AB612" s="1295"/>
      <c r="AC612" s="1295"/>
      <c r="AD612" s="1295"/>
      <c r="AE612" s="1295"/>
      <c r="AF612" s="1295"/>
      <c r="AG612" s="1295"/>
      <c r="AH612" s="1295"/>
      <c r="AI612" s="1295"/>
      <c r="AJ612" s="1295"/>
      <c r="AK612" s="1295"/>
      <c r="AL612" s="1295"/>
      <c r="AM612" s="1295"/>
      <c r="AN612" s="1295"/>
      <c r="AO612" s="1295"/>
      <c r="AP612" s="1295"/>
      <c r="AQ612" s="1295"/>
      <c r="AR612" s="1295"/>
      <c r="AS612" s="1295"/>
      <c r="AT612" s="1295"/>
      <c r="AU612" s="1295"/>
      <c r="AV612" s="1295"/>
      <c r="AW612" s="1295"/>
      <c r="AX612" s="1296"/>
      <c r="AY612" s="223"/>
      <c r="BA612" s="192">
        <f t="shared" si="262"/>
        <v>8</v>
      </c>
      <c r="BB612" s="192">
        <f t="shared" si="269"/>
        <v>5</v>
      </c>
      <c r="BC612" s="192">
        <f>BC611</f>
        <v>2</v>
      </c>
      <c r="BD612" s="192"/>
      <c r="BE612" s="192"/>
      <c r="BF612" s="192"/>
      <c r="BG612" s="559" t="str">
        <f t="shared" ca="1" si="263"/>
        <v/>
      </c>
      <c r="BH612" s="560" t="str">
        <f t="shared" ca="1" si="264"/>
        <v/>
      </c>
      <c r="BI612" s="560" t="str">
        <f t="shared" ca="1" si="265"/>
        <v/>
      </c>
      <c r="BJ612" s="560" t="str">
        <f t="shared" ca="1" si="266"/>
        <v/>
      </c>
      <c r="BK612" s="560" t="str">
        <f t="shared" ca="1" si="267"/>
        <v/>
      </c>
      <c r="BL612" s="561" t="str">
        <f t="shared" ca="1" si="268"/>
        <v/>
      </c>
      <c r="BP612" s="465"/>
      <c r="BQ612" s="465"/>
      <c r="CQ612" s="211"/>
      <c r="CR612" s="211"/>
      <c r="CV612" s="1528"/>
      <c r="CW612" s="1529"/>
      <c r="CX612" s="1560"/>
      <c r="CY612" s="1560"/>
      <c r="CZ612" s="1560"/>
      <c r="DA612" s="1560"/>
      <c r="DB612" s="1560"/>
      <c r="DC612" s="1560"/>
      <c r="DD612" s="1991"/>
      <c r="DE612" s="1992"/>
      <c r="DF612" s="1992"/>
      <c r="DG612" s="1993"/>
      <c r="DH612" s="1564"/>
      <c r="DI612" s="1564"/>
      <c r="DJ612" s="1564"/>
      <c r="DK612" s="1564"/>
      <c r="DL612" s="1564"/>
      <c r="DM612" s="1564"/>
      <c r="DN612" s="1564"/>
      <c r="DO612" s="1564"/>
      <c r="DP612" s="1564"/>
      <c r="DQ612" s="1564"/>
      <c r="DR612" s="1584"/>
    </row>
    <row r="613" spans="1:122" ht="15" customHeight="1">
      <c r="A613" s="1760" t="str">
        <f>$BA613&amp;"."&amp;$BB613&amp;"."</f>
        <v>8.6.</v>
      </c>
      <c r="B613" s="1761"/>
      <c r="C613" s="1761"/>
      <c r="D613" s="685" t="s">
        <v>2104</v>
      </c>
      <c r="E613" s="685"/>
      <c r="F613" s="685"/>
      <c r="G613" s="676"/>
      <c r="H613" s="676"/>
      <c r="I613" s="676"/>
      <c r="J613" s="676"/>
      <c r="K613" s="676"/>
      <c r="L613" s="676"/>
      <c r="M613" s="685"/>
      <c r="N613" s="685"/>
      <c r="O613" s="685"/>
      <c r="P613" s="685"/>
      <c r="Q613" s="685"/>
      <c r="R613" s="685"/>
      <c r="S613" s="685"/>
      <c r="T613" s="685"/>
      <c r="U613" s="685"/>
      <c r="V613" s="685"/>
      <c r="W613" s="685"/>
      <c r="X613" s="685"/>
      <c r="Y613" s="685"/>
      <c r="Z613" s="685"/>
      <c r="AA613" s="685"/>
      <c r="AB613" s="685"/>
      <c r="AC613" s="685"/>
      <c r="AD613" s="685"/>
      <c r="AE613" s="685"/>
      <c r="AF613" s="685"/>
      <c r="AG613" s="685"/>
      <c r="AH613" s="685"/>
      <c r="AI613" s="685"/>
      <c r="AJ613" s="685"/>
      <c r="AK613" s="685"/>
      <c r="AL613" s="685"/>
      <c r="AM613" s="685"/>
      <c r="AN613" s="685"/>
      <c r="AO613" s="685"/>
      <c r="AP613" s="685"/>
      <c r="AQ613" s="685"/>
      <c r="AR613" s="685"/>
      <c r="AS613" s="685"/>
      <c r="AT613" s="685"/>
      <c r="AU613" s="685"/>
      <c r="AV613" s="685"/>
      <c r="AW613" s="685"/>
      <c r="AX613" s="685"/>
      <c r="AY613" s="854"/>
      <c r="AZ613" s="92"/>
      <c r="BA613" s="683">
        <f t="shared" si="262"/>
        <v>8</v>
      </c>
      <c r="BB613" s="678">
        <f>BB612+1</f>
        <v>6</v>
      </c>
      <c r="BD613" s="192"/>
      <c r="BE613" s="192"/>
      <c r="BF613" s="192"/>
      <c r="BG613" s="559" t="str">
        <f t="shared" ca="1" si="263"/>
        <v/>
      </c>
      <c r="BH613" s="560" t="str">
        <f t="shared" ca="1" si="264"/>
        <v/>
      </c>
      <c r="BI613" s="560" t="str">
        <f t="shared" ca="1" si="265"/>
        <v/>
      </c>
      <c r="BJ613" s="560" t="str">
        <f t="shared" ca="1" si="266"/>
        <v/>
      </c>
      <c r="BK613" s="560" t="str">
        <f t="shared" ca="1" si="267"/>
        <v/>
      </c>
      <c r="BL613" s="561" t="str">
        <f t="shared" ca="1" si="268"/>
        <v/>
      </c>
      <c r="BP613" s="465"/>
      <c r="BQ613" s="465"/>
      <c r="CL613" s="465"/>
      <c r="CQ613" s="211"/>
      <c r="CR613" s="211"/>
      <c r="CS613" s="465"/>
      <c r="CT613" s="465"/>
      <c r="CU613" s="465"/>
      <c r="CV613" s="1528"/>
      <c r="CW613" s="1529"/>
      <c r="CX613" s="1560"/>
      <c r="CY613" s="1560"/>
      <c r="CZ613" s="1560"/>
      <c r="DA613" s="1560"/>
      <c r="DB613" s="1560"/>
      <c r="DC613" s="1560"/>
      <c r="DD613" s="1991"/>
      <c r="DE613" s="1992"/>
      <c r="DF613" s="1992"/>
      <c r="DG613" s="1993"/>
      <c r="DH613" s="1564"/>
      <c r="DI613" s="1564"/>
      <c r="DJ613" s="1564"/>
      <c r="DK613" s="1564"/>
      <c r="DL613" s="1564"/>
      <c r="DM613" s="1564"/>
      <c r="DN613" s="1564"/>
      <c r="DO613" s="1564"/>
      <c r="DP613" s="1564"/>
      <c r="DQ613" s="1564"/>
      <c r="DR613" s="1584"/>
    </row>
    <row r="614" spans="1:122" s="465" customFormat="1" ht="15" customHeight="1">
      <c r="A614" s="1760" t="str">
        <f>$BA614&amp;"."&amp;$BB614&amp;"."&amp;$BC614&amp;"."</f>
        <v>8.6.1.</v>
      </c>
      <c r="B614" s="1761"/>
      <c r="C614" s="1761"/>
      <c r="D614" s="1761"/>
      <c r="E614" s="685" t="s">
        <v>2140</v>
      </c>
      <c r="F614" s="685"/>
      <c r="G614" s="676"/>
      <c r="H614" s="676"/>
      <c r="I614" s="676"/>
      <c r="J614" s="676"/>
      <c r="K614" s="676"/>
      <c r="L614" s="676"/>
      <c r="M614" s="685"/>
      <c r="N614" s="685"/>
      <c r="O614" s="685"/>
      <c r="P614" s="685"/>
      <c r="Q614" s="685"/>
      <c r="R614" s="685"/>
      <c r="S614" s="685"/>
      <c r="T614" s="685"/>
      <c r="U614" s="685"/>
      <c r="V614" s="685"/>
      <c r="W614" s="685"/>
      <c r="X614" s="685"/>
      <c r="Y614" s="685"/>
      <c r="Z614" s="685"/>
      <c r="AA614" s="685"/>
      <c r="AB614" s="685"/>
      <c r="AC614" s="685"/>
      <c r="AD614" s="685"/>
      <c r="AE614" s="685"/>
      <c r="AF614" s="685"/>
      <c r="AG614" s="685"/>
      <c r="AH614" s="685"/>
      <c r="AI614" s="685"/>
      <c r="AJ614" s="685"/>
      <c r="AK614" s="685"/>
      <c r="AL614" s="685"/>
      <c r="AM614" s="685"/>
      <c r="AN614" s="685"/>
      <c r="AO614" s="685"/>
      <c r="AP614" s="685"/>
      <c r="AQ614" s="685"/>
      <c r="AR614" s="685"/>
      <c r="AS614" s="685"/>
      <c r="AT614" s="685"/>
      <c r="AU614" s="685"/>
      <c r="AV614" s="685"/>
      <c r="AW614" s="685"/>
      <c r="AX614" s="685"/>
      <c r="AY614" s="854"/>
      <c r="AZ614" s="92"/>
      <c r="BA614" s="683">
        <f t="shared" si="262"/>
        <v>8</v>
      </c>
      <c r="BB614" s="683">
        <f>BB613</f>
        <v>6</v>
      </c>
      <c r="BC614" s="678">
        <f>BC613+1</f>
        <v>1</v>
      </c>
      <c r="BD614" s="192"/>
      <c r="BE614" s="192"/>
      <c r="BF614" s="192"/>
      <c r="BG614" s="559" t="str">
        <f t="shared" ref="BG614:BL614" ca="1" si="270">IF(BA614&lt;&gt;"",IF(MID(_xlfn.FORMULATEXT(BA614),SEARCH("[",_xlfn.FORMULATEXT(BA614))+1,SEARCH("]",_xlfn.FORMULATEXT(BA614))-(SEARCH("[",_xlfn.FORMULATEXT(BA614))+1))="-1","",1),"")</f>
        <v/>
      </c>
      <c r="BH614" s="560" t="str">
        <f t="shared" ca="1" si="270"/>
        <v/>
      </c>
      <c r="BI614" s="560" t="str">
        <f t="shared" ca="1" si="270"/>
        <v/>
      </c>
      <c r="BJ614" s="560" t="str">
        <f t="shared" ca="1" si="270"/>
        <v/>
      </c>
      <c r="BK614" s="560" t="str">
        <f t="shared" ca="1" si="270"/>
        <v/>
      </c>
      <c r="BL614" s="561" t="str">
        <f t="shared" ca="1" si="270"/>
        <v/>
      </c>
      <c r="BQ614" s="226"/>
      <c r="BR614" s="226"/>
      <c r="BS614" s="226"/>
      <c r="BT614" s="226"/>
      <c r="BU614" s="226"/>
      <c r="BV614" s="226"/>
      <c r="BW614" s="226"/>
      <c r="BX614" s="226"/>
      <c r="BY614" s="226"/>
      <c r="BZ614" s="226"/>
      <c r="CA614" s="226"/>
      <c r="CB614" s="226"/>
      <c r="CC614" s="226"/>
      <c r="CD614" s="226"/>
      <c r="CE614" s="226"/>
      <c r="CF614" s="226"/>
      <c r="CG614" s="226"/>
      <c r="CH614" s="226"/>
      <c r="CI614" s="226"/>
      <c r="CJ614" s="226"/>
      <c r="CK614" s="226"/>
      <c r="CL614" s="226"/>
      <c r="CM614" s="226"/>
      <c r="CN614" s="226"/>
      <c r="CO614" s="226"/>
      <c r="CP614" s="226"/>
      <c r="CQ614" s="211"/>
      <c r="CR614" s="211"/>
      <c r="CV614" s="1528" t="s">
        <v>2291</v>
      </c>
      <c r="CW614" s="1529"/>
      <c r="CX614" s="1560"/>
      <c r="CY614" s="1560"/>
      <c r="CZ614" s="1560"/>
      <c r="DA614" s="1560"/>
      <c r="DB614" s="1560"/>
      <c r="DC614" s="1560"/>
      <c r="DD614" s="2054">
        <v>44649</v>
      </c>
      <c r="DE614" s="2055"/>
      <c r="DF614" s="2055"/>
      <c r="DG614" s="2056"/>
      <c r="DH614" s="1564"/>
      <c r="DI614" s="1564"/>
      <c r="DJ614" s="1564"/>
      <c r="DK614" s="1564"/>
      <c r="DL614" s="1564"/>
      <c r="DM614" s="1564"/>
      <c r="DN614" s="1564"/>
      <c r="DO614" s="1564"/>
      <c r="DP614" s="1564"/>
      <c r="DQ614" s="1564"/>
      <c r="DR614" s="1584"/>
    </row>
    <row r="615" spans="1:122" ht="15" customHeight="1">
      <c r="A615" s="1297"/>
      <c r="B615" s="225"/>
      <c r="C615" s="225"/>
      <c r="E615" s="225" t="s">
        <v>2105</v>
      </c>
      <c r="F615" s="225"/>
      <c r="G615" s="225"/>
      <c r="H615" s="225"/>
      <c r="I615" s="225"/>
      <c r="J615" s="225"/>
      <c r="K615" s="225"/>
      <c r="L615" s="225"/>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3"/>
      <c r="BA615" s="192">
        <f t="shared" ref="BA615:BC617" si="271">BA614</f>
        <v>8</v>
      </c>
      <c r="BB615" s="192">
        <f t="shared" si="271"/>
        <v>6</v>
      </c>
      <c r="BC615" s="192">
        <f t="shared" si="271"/>
        <v>1</v>
      </c>
      <c r="BD615" s="192"/>
      <c r="BE615" s="192"/>
      <c r="BF615" s="192"/>
      <c r="BG615" s="559" t="str">
        <f t="shared" ca="1" si="263"/>
        <v/>
      </c>
      <c r="BH615" s="560" t="str">
        <f t="shared" ca="1" si="264"/>
        <v/>
      </c>
      <c r="BI615" s="560" t="str">
        <f t="shared" ca="1" si="265"/>
        <v/>
      </c>
      <c r="BJ615" s="560" t="str">
        <f t="shared" ca="1" si="266"/>
        <v/>
      </c>
      <c r="BK615" s="560" t="str">
        <f t="shared" ca="1" si="267"/>
        <v/>
      </c>
      <c r="BL615" s="561" t="str">
        <f t="shared" ca="1" si="268"/>
        <v/>
      </c>
      <c r="CQ615" s="211"/>
      <c r="CR615" s="211"/>
      <c r="CV615" s="1528"/>
      <c r="CW615" s="1529"/>
      <c r="CX615" s="1560"/>
      <c r="CY615" s="1560"/>
      <c r="CZ615" s="1560"/>
      <c r="DA615" s="1560"/>
      <c r="DB615" s="1560"/>
      <c r="DC615" s="1560"/>
      <c r="DD615" s="1991"/>
      <c r="DE615" s="1992"/>
      <c r="DF615" s="1992"/>
      <c r="DG615" s="1993"/>
      <c r="DH615" s="1564"/>
      <c r="DI615" s="1564"/>
      <c r="DJ615" s="1564"/>
      <c r="DK615" s="1564"/>
      <c r="DL615" s="1564"/>
      <c r="DM615" s="1564"/>
      <c r="DN615" s="1564"/>
      <c r="DO615" s="1564"/>
      <c r="DP615" s="1564"/>
      <c r="DQ615" s="1564"/>
      <c r="DR615" s="1584"/>
    </row>
    <row r="616" spans="1:122" ht="15" customHeight="1">
      <c r="A616" s="1297"/>
      <c r="B616" s="225"/>
      <c r="C616" s="225"/>
      <c r="E616" s="978" t="s">
        <v>103</v>
      </c>
      <c r="F616" s="979"/>
      <c r="G616" s="979"/>
      <c r="H616" s="979"/>
      <c r="I616" s="979"/>
      <c r="J616" s="979"/>
      <c r="K616" s="979"/>
      <c r="L616" s="980"/>
      <c r="M616" s="1290" t="s">
        <v>109</v>
      </c>
      <c r="N616" s="1291"/>
      <c r="O616" s="266" t="str">
        <f>"("&amp;VLOOKUP(M616,[1]processing_log!$B$37:$Y$105,4,FALSE)&amp;" - "&amp;VLOOKUP(M616,[1]processing_log!$B$37:$Y$105,21,FALSE)&amp;VLOOKUP(M616,[1]processing_log!$B$37:$Y$105,24,FALSE)&amp;")"</f>
        <v>(登録・更新処理 - 異常終了)</v>
      </c>
      <c r="P616" s="1291"/>
      <c r="Q616" s="1291"/>
      <c r="R616" s="1291"/>
      <c r="S616" s="1291"/>
      <c r="T616" s="1291"/>
      <c r="U616" s="1291"/>
      <c r="V616" s="1291"/>
      <c r="W616" s="1291"/>
      <c r="X616" s="1291"/>
      <c r="Y616" s="1291"/>
      <c r="Z616" s="1291"/>
      <c r="AA616" s="1291"/>
      <c r="AB616" s="1291"/>
      <c r="AC616" s="1291"/>
      <c r="AD616" s="1291"/>
      <c r="AE616" s="1291"/>
      <c r="AF616" s="1291"/>
      <c r="AG616" s="1291"/>
      <c r="AH616" s="1291"/>
      <c r="AI616" s="1291"/>
      <c r="AJ616" s="1291"/>
      <c r="AK616" s="1291"/>
      <c r="AL616" s="1291"/>
      <c r="AM616" s="1291"/>
      <c r="AN616" s="1291"/>
      <c r="AO616" s="1291"/>
      <c r="AP616" s="1291"/>
      <c r="AQ616" s="1291"/>
      <c r="AR616" s="1291"/>
      <c r="AS616" s="1291"/>
      <c r="AT616" s="1291"/>
      <c r="AU616" s="1291"/>
      <c r="AV616" s="1291"/>
      <c r="AW616" s="1291"/>
      <c r="AX616" s="1292"/>
      <c r="AY616" s="223"/>
      <c r="BA616" s="192">
        <f t="shared" si="271"/>
        <v>8</v>
      </c>
      <c r="BB616" s="192">
        <f t="shared" si="271"/>
        <v>6</v>
      </c>
      <c r="BC616" s="192">
        <f t="shared" si="271"/>
        <v>1</v>
      </c>
      <c r="BD616" s="192"/>
      <c r="BE616" s="192"/>
      <c r="BF616" s="192"/>
      <c r="BG616" s="559" t="str">
        <f t="shared" ca="1" si="263"/>
        <v/>
      </c>
      <c r="BH616" s="560" t="str">
        <f t="shared" ca="1" si="264"/>
        <v/>
      </c>
      <c r="BI616" s="560" t="str">
        <f t="shared" ca="1" si="265"/>
        <v/>
      </c>
      <c r="BJ616" s="560" t="str">
        <f t="shared" ca="1" si="266"/>
        <v/>
      </c>
      <c r="BK616" s="560" t="str">
        <f t="shared" ca="1" si="267"/>
        <v/>
      </c>
      <c r="BL616" s="561" t="str">
        <f t="shared" ca="1" si="268"/>
        <v/>
      </c>
      <c r="BQ616" s="465"/>
      <c r="CQ616" s="211"/>
      <c r="CR616" s="211"/>
      <c r="CS616" s="465"/>
      <c r="CT616" s="465"/>
      <c r="CU616" s="465"/>
      <c r="CV616" s="1528"/>
      <c r="CW616" s="1529"/>
      <c r="CX616" s="1560"/>
      <c r="CY616" s="1560"/>
      <c r="CZ616" s="1560"/>
      <c r="DA616" s="1560"/>
      <c r="DB616" s="1560"/>
      <c r="DC616" s="1560"/>
      <c r="DD616" s="1991"/>
      <c r="DE616" s="1992"/>
      <c r="DF616" s="1992"/>
      <c r="DG616" s="1993"/>
      <c r="DH616" s="1564"/>
      <c r="DI616" s="1564"/>
      <c r="DJ616" s="1564"/>
      <c r="DK616" s="1564"/>
      <c r="DL616" s="1564"/>
      <c r="DM616" s="1564"/>
      <c r="DN616" s="1564"/>
      <c r="DO616" s="1564"/>
      <c r="DP616" s="1564"/>
      <c r="DQ616" s="1564"/>
      <c r="DR616" s="1584"/>
    </row>
    <row r="617" spans="1:122" ht="15" customHeight="1">
      <c r="A617" s="1297"/>
      <c r="B617" s="225"/>
      <c r="C617" s="225"/>
      <c r="E617" s="984" t="s">
        <v>104</v>
      </c>
      <c r="F617" s="985"/>
      <c r="G617" s="985"/>
      <c r="H617" s="985"/>
      <c r="I617" s="985"/>
      <c r="J617" s="985"/>
      <c r="K617" s="985"/>
      <c r="L617" s="986"/>
      <c r="M617" s="1294" t="s">
        <v>2138</v>
      </c>
      <c r="N617" s="1295"/>
      <c r="O617" s="1295"/>
      <c r="P617" s="1295"/>
      <c r="Q617" s="1295"/>
      <c r="R617" s="1295"/>
      <c r="S617" s="1295"/>
      <c r="T617" s="1295"/>
      <c r="U617" s="1295"/>
      <c r="V617" s="1295"/>
      <c r="W617" s="1295"/>
      <c r="X617" s="1295"/>
      <c r="Y617" s="1295"/>
      <c r="Z617" s="1295"/>
      <c r="AA617" s="1295"/>
      <c r="AB617" s="1295"/>
      <c r="AC617" s="1295"/>
      <c r="AD617" s="1295"/>
      <c r="AE617" s="1295"/>
      <c r="AF617" s="1295"/>
      <c r="AG617" s="1295"/>
      <c r="AH617" s="1295"/>
      <c r="AI617" s="1295"/>
      <c r="AJ617" s="1295"/>
      <c r="AK617" s="1295"/>
      <c r="AL617" s="1295"/>
      <c r="AM617" s="1295"/>
      <c r="AN617" s="1295"/>
      <c r="AO617" s="1295"/>
      <c r="AP617" s="1295"/>
      <c r="AQ617" s="1295"/>
      <c r="AR617" s="1295"/>
      <c r="AS617" s="1295"/>
      <c r="AT617" s="1295"/>
      <c r="AU617" s="1295"/>
      <c r="AV617" s="1295"/>
      <c r="AW617" s="1295"/>
      <c r="AX617" s="1296"/>
      <c r="AY617" s="223"/>
      <c r="BA617" s="192">
        <f t="shared" si="271"/>
        <v>8</v>
      </c>
      <c r="BB617" s="192">
        <f t="shared" si="271"/>
        <v>6</v>
      </c>
      <c r="BC617" s="192">
        <f t="shared" si="271"/>
        <v>1</v>
      </c>
      <c r="BD617" s="192"/>
      <c r="BE617" s="192"/>
      <c r="BF617" s="192"/>
      <c r="BG617" s="559" t="str">
        <f t="shared" ca="1" si="263"/>
        <v/>
      </c>
      <c r="BH617" s="560" t="str">
        <f t="shared" ca="1" si="264"/>
        <v/>
      </c>
      <c r="BI617" s="560" t="str">
        <f t="shared" ca="1" si="265"/>
        <v/>
      </c>
      <c r="BJ617" s="560" t="str">
        <f t="shared" ca="1" si="266"/>
        <v/>
      </c>
      <c r="BK617" s="560" t="str">
        <f t="shared" ca="1" si="267"/>
        <v/>
      </c>
      <c r="BL617" s="561" t="str">
        <f t="shared" ca="1" si="268"/>
        <v/>
      </c>
      <c r="BP617" s="465"/>
      <c r="BQ617" s="465"/>
      <c r="CQ617" s="211"/>
      <c r="CR617" s="211"/>
      <c r="CS617" s="465"/>
      <c r="CT617" s="465"/>
      <c r="CU617" s="465"/>
      <c r="CV617" s="1528"/>
      <c r="CW617" s="1529"/>
      <c r="CX617" s="1560"/>
      <c r="CY617" s="1560"/>
      <c r="CZ617" s="1560"/>
      <c r="DA617" s="1560"/>
      <c r="DB617" s="1560"/>
      <c r="DC617" s="1560"/>
      <c r="DD617" s="1991"/>
      <c r="DE617" s="1992"/>
      <c r="DF617" s="1992"/>
      <c r="DG617" s="1993"/>
      <c r="DH617" s="1564"/>
      <c r="DI617" s="1564"/>
      <c r="DJ617" s="1564"/>
      <c r="DK617" s="1564"/>
      <c r="DL617" s="1564"/>
      <c r="DM617" s="1564"/>
      <c r="DN617" s="1564"/>
      <c r="DO617" s="1564"/>
      <c r="DP617" s="1564"/>
      <c r="DQ617" s="1564"/>
      <c r="DR617" s="1584"/>
    </row>
    <row r="618" spans="1:122" s="465" customFormat="1" ht="15" customHeight="1">
      <c r="A618" s="1760" t="str">
        <f>$BA618&amp;"."&amp;$BB618&amp;"."&amp;$BC618&amp;"."</f>
        <v>8.6.2.</v>
      </c>
      <c r="B618" s="1761"/>
      <c r="C618" s="1761"/>
      <c r="D618" s="1761"/>
      <c r="E618" s="685" t="s">
        <v>1819</v>
      </c>
      <c r="F618" s="685"/>
      <c r="G618" s="676"/>
      <c r="H618" s="676"/>
      <c r="I618" s="676"/>
      <c r="J618" s="676"/>
      <c r="K618" s="676"/>
      <c r="L618" s="676"/>
      <c r="M618" s="685"/>
      <c r="N618" s="685"/>
      <c r="O618" s="685"/>
      <c r="P618" s="685"/>
      <c r="Q618" s="685"/>
      <c r="R618" s="685"/>
      <c r="S618" s="685"/>
      <c r="T618" s="685"/>
      <c r="U618" s="685"/>
      <c r="V618" s="685"/>
      <c r="W618" s="685"/>
      <c r="X618" s="685"/>
      <c r="Y618" s="685"/>
      <c r="Z618" s="685"/>
      <c r="AA618" s="685"/>
      <c r="AB618" s="685"/>
      <c r="AC618" s="685"/>
      <c r="AD618" s="685"/>
      <c r="AE618" s="685"/>
      <c r="AF618" s="685"/>
      <c r="AG618" s="685"/>
      <c r="AH618" s="685"/>
      <c r="AI618" s="685"/>
      <c r="AJ618" s="685"/>
      <c r="AK618" s="685"/>
      <c r="AL618" s="685"/>
      <c r="AM618" s="685"/>
      <c r="AN618" s="685"/>
      <c r="AO618" s="685"/>
      <c r="AP618" s="685"/>
      <c r="AQ618" s="685"/>
      <c r="AR618" s="685"/>
      <c r="AS618" s="685"/>
      <c r="AT618" s="685"/>
      <c r="AU618" s="685"/>
      <c r="AV618" s="685"/>
      <c r="AW618" s="685"/>
      <c r="AX618" s="685"/>
      <c r="AY618" s="854"/>
      <c r="AZ618" s="92"/>
      <c r="BA618" s="683">
        <f t="shared" ref="BA618:BB620" si="272">BA617</f>
        <v>8</v>
      </c>
      <c r="BB618" s="683">
        <f t="shared" si="272"/>
        <v>6</v>
      </c>
      <c r="BC618" s="678">
        <f>BC617+1</f>
        <v>2</v>
      </c>
      <c r="BD618" s="192"/>
      <c r="BE618" s="192"/>
      <c r="BF618" s="192"/>
      <c r="BG618" s="559" t="str">
        <f t="shared" ca="1" si="263"/>
        <v/>
      </c>
      <c r="BH618" s="560" t="str">
        <f t="shared" ca="1" si="264"/>
        <v/>
      </c>
      <c r="BI618" s="560" t="str">
        <f t="shared" ca="1" si="265"/>
        <v/>
      </c>
      <c r="BJ618" s="560" t="str">
        <f t="shared" ca="1" si="266"/>
        <v/>
      </c>
      <c r="BK618" s="560" t="str">
        <f t="shared" ca="1" si="267"/>
        <v/>
      </c>
      <c r="BL618" s="561" t="str">
        <f t="shared" ca="1" si="268"/>
        <v/>
      </c>
      <c r="BQ618" s="95"/>
      <c r="BR618" s="226"/>
      <c r="BS618" s="226"/>
      <c r="BT618" s="226"/>
      <c r="BU618" s="226"/>
      <c r="BV618" s="226"/>
      <c r="BW618" s="226"/>
      <c r="BX618" s="226"/>
      <c r="BY618" s="226"/>
      <c r="BZ618" s="226"/>
      <c r="CA618" s="226"/>
      <c r="CB618" s="226"/>
      <c r="CC618" s="226"/>
      <c r="CD618" s="226"/>
      <c r="CE618" s="226"/>
      <c r="CF618" s="226"/>
      <c r="CG618" s="226"/>
      <c r="CH618" s="226"/>
      <c r="CI618" s="226"/>
      <c r="CJ618" s="226"/>
      <c r="CK618" s="226"/>
      <c r="CL618" s="226"/>
      <c r="CM618" s="226"/>
      <c r="CN618" s="226"/>
      <c r="CO618" s="226"/>
      <c r="CP618" s="226"/>
      <c r="CQ618" s="94"/>
      <c r="CR618" s="94"/>
      <c r="CV618" s="1528" t="s">
        <v>2291</v>
      </c>
      <c r="CW618" s="1529"/>
      <c r="CX618" s="1560"/>
      <c r="CY618" s="1560"/>
      <c r="CZ618" s="1560"/>
      <c r="DA618" s="1560"/>
      <c r="DB618" s="1560"/>
      <c r="DC618" s="1560"/>
      <c r="DD618" s="2054">
        <v>44649</v>
      </c>
      <c r="DE618" s="2055"/>
      <c r="DF618" s="2055"/>
      <c r="DG618" s="2056"/>
      <c r="DH618" s="1564"/>
      <c r="DI618" s="1564"/>
      <c r="DJ618" s="1564"/>
      <c r="DK618" s="1564"/>
      <c r="DL618" s="1564"/>
      <c r="DM618" s="1564"/>
      <c r="DN618" s="1564"/>
      <c r="DO618" s="1564"/>
      <c r="DP618" s="1564"/>
      <c r="DQ618" s="1564"/>
      <c r="DR618" s="1584"/>
    </row>
    <row r="619" spans="1:122" s="465" customFormat="1" ht="15" customHeight="1">
      <c r="A619" s="1360"/>
      <c r="B619" s="1312"/>
      <c r="C619" s="1312"/>
      <c r="D619" s="263"/>
      <c r="E619" s="263" t="s">
        <v>1820</v>
      </c>
      <c r="F619" s="263"/>
      <c r="G619" s="263"/>
      <c r="H619" s="263"/>
      <c r="I619" s="263"/>
      <c r="J619" s="263"/>
      <c r="K619" s="263"/>
      <c r="L619" s="263"/>
      <c r="M619" s="263"/>
      <c r="N619" s="263"/>
      <c r="O619" s="263"/>
      <c r="P619" s="263"/>
      <c r="Q619" s="263"/>
      <c r="R619" s="263"/>
      <c r="S619" s="263"/>
      <c r="T619" s="263"/>
      <c r="U619" s="263"/>
      <c r="V619" s="263"/>
      <c r="W619" s="263"/>
      <c r="X619" s="263"/>
      <c r="Y619" s="263"/>
      <c r="Z619" s="263"/>
      <c r="AA619" s="263"/>
      <c r="AB619" s="263"/>
      <c r="AC619" s="263"/>
      <c r="AD619" s="263"/>
      <c r="AE619" s="263"/>
      <c r="AF619" s="263"/>
      <c r="AG619" s="263"/>
      <c r="AH619" s="263"/>
      <c r="AI619" s="263"/>
      <c r="AJ619" s="263"/>
      <c r="AK619" s="263"/>
      <c r="AL619" s="263"/>
      <c r="AM619" s="263"/>
      <c r="AN619" s="263"/>
      <c r="AO619" s="263"/>
      <c r="AP619" s="263"/>
      <c r="AQ619" s="263"/>
      <c r="AR619" s="263"/>
      <c r="AS619" s="263"/>
      <c r="AT619" s="263"/>
      <c r="AU619" s="263"/>
      <c r="AV619" s="263"/>
      <c r="AW619" s="263"/>
      <c r="AX619" s="263"/>
      <c r="AY619" s="1130"/>
      <c r="BA619" s="192">
        <f t="shared" si="272"/>
        <v>8</v>
      </c>
      <c r="BB619" s="192">
        <f t="shared" si="272"/>
        <v>6</v>
      </c>
      <c r="BC619" s="1098">
        <f>BC618</f>
        <v>2</v>
      </c>
      <c r="BD619" s="192"/>
      <c r="BE619" s="192"/>
      <c r="BF619" s="192"/>
      <c r="BG619" s="559" t="str">
        <f t="shared" ca="1" si="263"/>
        <v/>
      </c>
      <c r="BH619" s="560" t="str">
        <f t="shared" ca="1" si="264"/>
        <v/>
      </c>
      <c r="BI619" s="560" t="str">
        <f t="shared" ca="1" si="265"/>
        <v/>
      </c>
      <c r="BJ619" s="560" t="str">
        <f t="shared" ca="1" si="266"/>
        <v/>
      </c>
      <c r="BK619" s="560" t="str">
        <f t="shared" ca="1" si="267"/>
        <v/>
      </c>
      <c r="BL619" s="561" t="str">
        <f t="shared" ca="1" si="268"/>
        <v/>
      </c>
      <c r="BP619" s="95"/>
      <c r="BQ619" s="95"/>
      <c r="BR619" s="226"/>
      <c r="BS619" s="226"/>
      <c r="BT619" s="226"/>
      <c r="BU619" s="226"/>
      <c r="BV619" s="226"/>
      <c r="BW619" s="226"/>
      <c r="BX619" s="226"/>
      <c r="BY619" s="226"/>
      <c r="BZ619" s="226"/>
      <c r="CA619" s="226"/>
      <c r="CB619" s="226"/>
      <c r="CC619" s="226"/>
      <c r="CD619" s="226"/>
      <c r="CE619" s="226"/>
      <c r="CF619" s="226"/>
      <c r="CG619" s="226"/>
      <c r="CH619" s="226"/>
      <c r="CI619" s="226"/>
      <c r="CJ619" s="226"/>
      <c r="CK619" s="226"/>
      <c r="CL619" s="226"/>
      <c r="CM619" s="226"/>
      <c r="CN619" s="226"/>
      <c r="CO619" s="226"/>
      <c r="CP619" s="226"/>
      <c r="CQ619" s="226"/>
      <c r="CR619" s="226"/>
      <c r="CS619" s="226"/>
      <c r="CT619" s="226"/>
      <c r="CU619" s="226"/>
      <c r="CV619" s="1528"/>
      <c r="CW619" s="1529"/>
      <c r="CX619" s="1560"/>
      <c r="CY619" s="1560"/>
      <c r="CZ619" s="1560"/>
      <c r="DA619" s="1560"/>
      <c r="DB619" s="1560"/>
      <c r="DC619" s="1560"/>
      <c r="DD619" s="1991"/>
      <c r="DE619" s="1992"/>
      <c r="DF619" s="1992"/>
      <c r="DG619" s="1993"/>
      <c r="DH619" s="1564"/>
      <c r="DI619" s="1564"/>
      <c r="DJ619" s="1564"/>
      <c r="DK619" s="1564"/>
      <c r="DL619" s="1564"/>
      <c r="DM619" s="1564"/>
      <c r="DN619" s="1564"/>
      <c r="DO619" s="1564"/>
      <c r="DP619" s="1564"/>
      <c r="DQ619" s="1564"/>
      <c r="DR619" s="1584"/>
    </row>
    <row r="620" spans="1:122" s="465" customFormat="1" ht="15" customHeight="1">
      <c r="A620" s="1090"/>
      <c r="B620" s="1091"/>
      <c r="C620" s="1091"/>
      <c r="D620" s="469"/>
      <c r="E620" s="1361" t="s">
        <v>545</v>
      </c>
      <c r="F620" s="1362"/>
      <c r="G620" s="1362"/>
      <c r="H620" s="1362"/>
      <c r="I620" s="1362"/>
      <c r="J620" s="1362"/>
      <c r="K620" s="1362"/>
      <c r="L620" s="1363"/>
      <c r="M620" s="1364" t="s">
        <v>2142</v>
      </c>
      <c r="N620" s="1365"/>
      <c r="O620" s="1365"/>
      <c r="P620" s="1365"/>
      <c r="Q620" s="1365"/>
      <c r="R620" s="1365"/>
      <c r="S620" s="1365"/>
      <c r="T620" s="1365"/>
      <c r="U620" s="1365"/>
      <c r="V620" s="1365"/>
      <c r="W620" s="1365"/>
      <c r="X620" s="1365"/>
      <c r="Y620" s="1365"/>
      <c r="Z620" s="1365"/>
      <c r="AA620" s="1365"/>
      <c r="AB620" s="1365"/>
      <c r="AC620" s="1365"/>
      <c r="AD620" s="1365"/>
      <c r="AE620" s="1365"/>
      <c r="AF620" s="1365"/>
      <c r="AG620" s="1365"/>
      <c r="AH620" s="1365"/>
      <c r="AI620" s="1365"/>
      <c r="AJ620" s="1365"/>
      <c r="AK620" s="1365"/>
      <c r="AL620" s="1365"/>
      <c r="AM620" s="1365"/>
      <c r="AN620" s="1365"/>
      <c r="AO620" s="1365"/>
      <c r="AP620" s="1365"/>
      <c r="AQ620" s="1365"/>
      <c r="AR620" s="1365"/>
      <c r="AS620" s="1365"/>
      <c r="AT620" s="1365"/>
      <c r="AU620" s="1365"/>
      <c r="AV620" s="1365"/>
      <c r="AW620" s="1365"/>
      <c r="AX620" s="1366"/>
      <c r="AY620" s="1293"/>
      <c r="AZ620" s="1089"/>
      <c r="BA620" s="1220">
        <f t="shared" si="272"/>
        <v>8</v>
      </c>
      <c r="BB620" s="1220">
        <f t="shared" si="272"/>
        <v>6</v>
      </c>
      <c r="BC620" s="1220">
        <f>BC619</f>
        <v>2</v>
      </c>
      <c r="BD620" s="1089"/>
      <c r="BE620" s="1089"/>
      <c r="BF620" s="1089"/>
      <c r="BG620" s="559" t="str">
        <f t="shared" ca="1" si="263"/>
        <v/>
      </c>
      <c r="BH620" s="560" t="str">
        <f t="shared" ca="1" si="264"/>
        <v/>
      </c>
      <c r="BI620" s="560" t="str">
        <f t="shared" ca="1" si="265"/>
        <v/>
      </c>
      <c r="BJ620" s="560" t="str">
        <f t="shared" ca="1" si="266"/>
        <v/>
      </c>
      <c r="BK620" s="560" t="str">
        <f t="shared" ca="1" si="267"/>
        <v/>
      </c>
      <c r="BL620" s="561" t="str">
        <f t="shared" ca="1" si="268"/>
        <v/>
      </c>
      <c r="BP620" s="95"/>
      <c r="BR620" s="226"/>
      <c r="BS620" s="226"/>
      <c r="BT620" s="226"/>
      <c r="BU620" s="226"/>
      <c r="BV620" s="226"/>
      <c r="BW620" s="226"/>
      <c r="BX620" s="226"/>
      <c r="BY620" s="226"/>
      <c r="BZ620" s="226"/>
      <c r="CA620" s="226"/>
      <c r="CB620" s="226"/>
      <c r="CC620" s="226"/>
      <c r="CD620" s="226"/>
      <c r="CE620" s="226"/>
      <c r="CF620" s="226"/>
      <c r="CG620" s="226"/>
      <c r="CH620" s="226"/>
      <c r="CI620" s="226"/>
      <c r="CJ620" s="226"/>
      <c r="CK620" s="226"/>
      <c r="CL620" s="226"/>
      <c r="CM620" s="226"/>
      <c r="CN620" s="226"/>
      <c r="CO620" s="226"/>
      <c r="CP620" s="226"/>
      <c r="CQ620" s="226"/>
      <c r="CR620" s="226"/>
      <c r="CS620" s="226"/>
      <c r="CT620" s="226"/>
      <c r="CU620" s="226"/>
      <c r="CV620" s="1528"/>
      <c r="CW620" s="1529"/>
      <c r="CX620" s="1560"/>
      <c r="CY620" s="1560"/>
      <c r="CZ620" s="1560"/>
      <c r="DA620" s="1560"/>
      <c r="DB620" s="1560"/>
      <c r="DC620" s="1560"/>
      <c r="DD620" s="1991"/>
      <c r="DE620" s="1992"/>
      <c r="DF620" s="1992"/>
      <c r="DG620" s="1993"/>
      <c r="DH620" s="1564"/>
      <c r="DI620" s="1564"/>
      <c r="DJ620" s="1564"/>
      <c r="DK620" s="1564"/>
      <c r="DL620" s="1564"/>
      <c r="DM620" s="1564"/>
      <c r="DN620" s="1564"/>
      <c r="DO620" s="1564"/>
      <c r="DP620" s="1564"/>
      <c r="DQ620" s="1564"/>
      <c r="DR620" s="1584"/>
    </row>
    <row r="621" spans="1:122" ht="15" customHeight="1">
      <c r="A621" s="1868" t="str">
        <f>BA621&amp;"."</f>
        <v>9.</v>
      </c>
      <c r="B621" s="1869"/>
      <c r="C621" s="319" t="s">
        <v>2092</v>
      </c>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c r="AC621" s="475"/>
      <c r="AD621" s="475"/>
      <c r="AE621" s="475"/>
      <c r="AF621" s="475"/>
      <c r="AG621" s="475"/>
      <c r="AH621" s="475"/>
      <c r="AI621" s="475"/>
      <c r="AJ621" s="475"/>
      <c r="AK621" s="475"/>
      <c r="AL621" s="475"/>
      <c r="AM621" s="475"/>
      <c r="AN621" s="475"/>
      <c r="AO621" s="475"/>
      <c r="AP621" s="475"/>
      <c r="AQ621" s="475"/>
      <c r="AR621" s="475"/>
      <c r="AS621" s="475"/>
      <c r="AT621" s="475"/>
      <c r="AU621" s="475"/>
      <c r="AV621" s="475"/>
      <c r="AW621" s="475"/>
      <c r="AX621" s="475"/>
      <c r="AY621" s="471"/>
      <c r="BA621" s="193">
        <f>BA620+1</f>
        <v>9</v>
      </c>
      <c r="BD621" s="192"/>
      <c r="BE621" s="192"/>
      <c r="BF621" s="192"/>
      <c r="BG621" s="559" t="str">
        <f t="shared" ref="BG621:BG633" ca="1" si="273">IF(BA621&lt;&gt;"",IF(MID(_xlfn.FORMULATEXT(BA621),SEARCH("[",_xlfn.FORMULATEXT(BA621))+1,SEARCH("]",_xlfn.FORMULATEXT(BA621))-(SEARCH("[",_xlfn.FORMULATEXT(BA621))+1))="-1","",1),"")</f>
        <v/>
      </c>
      <c r="BH621" s="560" t="str">
        <f t="shared" ref="BH621:BH633" ca="1" si="274">IF(BB621&lt;&gt;"",IF(MID(_xlfn.FORMULATEXT(BB621),SEARCH("[",_xlfn.FORMULATEXT(BB621))+1,SEARCH("]",_xlfn.FORMULATEXT(BB621))-(SEARCH("[",_xlfn.FORMULATEXT(BB621))+1))="-1","",1),"")</f>
        <v/>
      </c>
      <c r="BI621" s="560" t="str">
        <f t="shared" ref="BI621:BI633" ca="1" si="275">IF(BC621&lt;&gt;"",IF(MID(_xlfn.FORMULATEXT(BC621),SEARCH("[",_xlfn.FORMULATEXT(BC621))+1,SEARCH("]",_xlfn.FORMULATEXT(BC621))-(SEARCH("[",_xlfn.FORMULATEXT(BC621))+1))="-1","",1),"")</f>
        <v/>
      </c>
      <c r="BJ621" s="560" t="str">
        <f t="shared" ref="BJ621:BJ633" ca="1" si="276">IF(BD621&lt;&gt;"",IF(MID(_xlfn.FORMULATEXT(BD621),SEARCH("[",_xlfn.FORMULATEXT(BD621))+1,SEARCH("]",_xlfn.FORMULATEXT(BD621))-(SEARCH("[",_xlfn.FORMULATEXT(BD621))+1))="-1","",1),"")</f>
        <v/>
      </c>
      <c r="BK621" s="560" t="str">
        <f t="shared" ref="BK621:BK633" ca="1" si="277">IF(BE621&lt;&gt;"",IF(MID(_xlfn.FORMULATEXT(BE621),SEARCH("[",_xlfn.FORMULATEXT(BE621))+1,SEARCH("]",_xlfn.FORMULATEXT(BE621))-(SEARCH("[",_xlfn.FORMULATEXT(BE621))+1))="-1","",1),"")</f>
        <v/>
      </c>
      <c r="BL621" s="561" t="str">
        <f t="shared" ref="BL621:BL633" ca="1" si="278">IF(BF621&lt;&gt;"",IF(MID(_xlfn.FORMULATEXT(BF621),SEARCH("[",_xlfn.FORMULATEXT(BF621))+1,SEARCH("]",_xlfn.FORMULATEXT(BF621))-(SEARCH("[",_xlfn.FORMULATEXT(BF621))+1))="-1","",1),"")</f>
        <v/>
      </c>
      <c r="BP621" s="465"/>
      <c r="BQ621" s="465"/>
      <c r="CV621" s="1528"/>
      <c r="CW621" s="1529"/>
      <c r="CX621" s="1560"/>
      <c r="CY621" s="1560"/>
      <c r="CZ621" s="1560"/>
      <c r="DA621" s="1560"/>
      <c r="DB621" s="1560"/>
      <c r="DC621" s="1560"/>
      <c r="DD621" s="1991"/>
      <c r="DE621" s="1992"/>
      <c r="DF621" s="1992"/>
      <c r="DG621" s="1993"/>
      <c r="DH621" s="1564"/>
      <c r="DI621" s="1564"/>
      <c r="DJ621" s="1564"/>
      <c r="DK621" s="1564"/>
      <c r="DL621" s="1564"/>
      <c r="DM621" s="1564"/>
      <c r="DN621" s="1564"/>
      <c r="DO621" s="1564"/>
      <c r="DP621" s="1564"/>
      <c r="DQ621" s="1564"/>
      <c r="DR621" s="1584"/>
    </row>
    <row r="622" spans="1:122" ht="15" customHeight="1">
      <c r="A622" s="1297"/>
      <c r="B622" s="225"/>
      <c r="C622" s="225" t="s">
        <v>2109</v>
      </c>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c r="AX622" s="225"/>
      <c r="AY622" s="223"/>
      <c r="BA622" s="192">
        <f t="shared" ref="BA622:BA637" si="279">BA621</f>
        <v>9</v>
      </c>
      <c r="BD622" s="192"/>
      <c r="BE622" s="192"/>
      <c r="BF622" s="192"/>
      <c r="BG622" s="559" t="str">
        <f t="shared" ca="1" si="273"/>
        <v/>
      </c>
      <c r="BH622" s="560" t="str">
        <f t="shared" ca="1" si="274"/>
        <v/>
      </c>
      <c r="BI622" s="560" t="str">
        <f t="shared" ca="1" si="275"/>
        <v/>
      </c>
      <c r="BJ622" s="560" t="str">
        <f t="shared" ca="1" si="276"/>
        <v/>
      </c>
      <c r="BK622" s="560" t="str">
        <f t="shared" ca="1" si="277"/>
        <v/>
      </c>
      <c r="BL622" s="561" t="str">
        <f t="shared" ca="1" si="278"/>
        <v/>
      </c>
      <c r="BP622" s="465"/>
      <c r="CO622" s="244"/>
      <c r="CV622" s="1528"/>
      <c r="CW622" s="1529"/>
      <c r="CX622" s="1560"/>
      <c r="CY622" s="1560"/>
      <c r="CZ622" s="1560"/>
      <c r="DA622" s="1560"/>
      <c r="DB622" s="1560"/>
      <c r="DC622" s="1560"/>
      <c r="DD622" s="1991"/>
      <c r="DE622" s="1992"/>
      <c r="DF622" s="1992"/>
      <c r="DG622" s="1993"/>
      <c r="DH622" s="1564"/>
      <c r="DI622" s="1564"/>
      <c r="DJ622" s="1564"/>
      <c r="DK622" s="1564"/>
      <c r="DL622" s="1564"/>
      <c r="DM622" s="1564"/>
      <c r="DN622" s="1564"/>
      <c r="DO622" s="1564"/>
      <c r="DP622" s="1564"/>
      <c r="DQ622" s="1564"/>
      <c r="DR622" s="1584"/>
    </row>
    <row r="623" spans="1:122" s="465" customFormat="1" ht="15" customHeight="1">
      <c r="A623" s="1760" t="str">
        <f>$BA623&amp;"."&amp;$BB623&amp;"."</f>
        <v>9.1.</v>
      </c>
      <c r="B623" s="1761"/>
      <c r="C623" s="1761"/>
      <c r="D623" s="475" t="s">
        <v>1700</v>
      </c>
      <c r="E623" s="275"/>
      <c r="F623" s="275"/>
      <c r="G623" s="275"/>
      <c r="H623" s="479"/>
      <c r="I623" s="275"/>
      <c r="J623" s="475"/>
      <c r="K623" s="475"/>
      <c r="L623" s="475"/>
      <c r="M623" s="475"/>
      <c r="N623" s="475"/>
      <c r="O623" s="475"/>
      <c r="P623" s="475"/>
      <c r="Q623" s="475"/>
      <c r="R623" s="475"/>
      <c r="S623" s="475"/>
      <c r="T623" s="475"/>
      <c r="U623" s="475"/>
      <c r="V623" s="475"/>
      <c r="W623" s="475"/>
      <c r="X623" s="475"/>
      <c r="Y623" s="475"/>
      <c r="Z623" s="475"/>
      <c r="AA623" s="475"/>
      <c r="AB623" s="475"/>
      <c r="AC623" s="475"/>
      <c r="AD623" s="475"/>
      <c r="AE623" s="475"/>
      <c r="AF623" s="475"/>
      <c r="AG623" s="475"/>
      <c r="AH623" s="475"/>
      <c r="AI623" s="475"/>
      <c r="AJ623" s="475"/>
      <c r="AK623" s="475"/>
      <c r="AL623" s="475"/>
      <c r="AM623" s="475"/>
      <c r="AN623" s="475"/>
      <c r="AO623" s="475"/>
      <c r="AP623" s="475"/>
      <c r="AQ623" s="475"/>
      <c r="AR623" s="475"/>
      <c r="AS623" s="475"/>
      <c r="AT623" s="475"/>
      <c r="AU623" s="475"/>
      <c r="AV623" s="475"/>
      <c r="AW623" s="475"/>
      <c r="AX623" s="475"/>
      <c r="AY623" s="471"/>
      <c r="BA623" s="192">
        <f t="shared" si="279"/>
        <v>9</v>
      </c>
      <c r="BB623" s="193">
        <f>BB622+1</f>
        <v>1</v>
      </c>
      <c r="BC623" s="192"/>
      <c r="BD623" s="192"/>
      <c r="BE623" s="192"/>
      <c r="BF623" s="192"/>
      <c r="BG623" s="559" t="str">
        <f t="shared" ca="1" si="273"/>
        <v/>
      </c>
      <c r="BH623" s="560" t="str">
        <f t="shared" ca="1" si="274"/>
        <v/>
      </c>
      <c r="BI623" s="560" t="str">
        <f t="shared" ca="1" si="275"/>
        <v/>
      </c>
      <c r="BJ623" s="560" t="str">
        <f t="shared" ca="1" si="276"/>
        <v/>
      </c>
      <c r="BK623" s="560" t="str">
        <f t="shared" ca="1" si="277"/>
        <v/>
      </c>
      <c r="BL623" s="561" t="str">
        <f t="shared" ca="1" si="278"/>
        <v/>
      </c>
      <c r="BP623" s="226"/>
      <c r="BQ623" s="226"/>
      <c r="BR623" s="226"/>
      <c r="BS623" s="226"/>
      <c r="BT623" s="226"/>
      <c r="BU623" s="226"/>
      <c r="BV623" s="226"/>
      <c r="BW623" s="226"/>
      <c r="BX623" s="226"/>
      <c r="BY623" s="226"/>
      <c r="BZ623" s="226"/>
      <c r="CA623" s="226"/>
      <c r="CB623" s="226"/>
      <c r="CC623" s="226"/>
      <c r="CD623" s="226"/>
      <c r="CE623" s="226"/>
      <c r="CF623" s="226"/>
      <c r="CG623" s="226"/>
      <c r="CH623" s="226"/>
      <c r="CI623" s="226"/>
      <c r="CJ623" s="226"/>
      <c r="CK623" s="226"/>
      <c r="CL623" s="226"/>
      <c r="CM623" s="244"/>
      <c r="CN623" s="244"/>
      <c r="CO623" s="226"/>
      <c r="CP623" s="226"/>
      <c r="CQ623" s="226"/>
      <c r="CR623" s="226"/>
      <c r="CS623" s="226"/>
      <c r="CT623" s="226"/>
      <c r="CU623" s="226"/>
      <c r="CV623" s="1528" t="s">
        <v>2291</v>
      </c>
      <c r="CW623" s="1529"/>
      <c r="CX623" s="1560"/>
      <c r="CY623" s="1560"/>
      <c r="CZ623" s="1560"/>
      <c r="DA623" s="1560"/>
      <c r="DB623" s="1560"/>
      <c r="DC623" s="1560"/>
      <c r="DD623" s="2054">
        <v>44649</v>
      </c>
      <c r="DE623" s="2055"/>
      <c r="DF623" s="2055"/>
      <c r="DG623" s="2056"/>
      <c r="DH623" s="1564"/>
      <c r="DI623" s="1564"/>
      <c r="DJ623" s="1564"/>
      <c r="DK623" s="1564"/>
      <c r="DL623" s="1564"/>
      <c r="DM623" s="1564"/>
      <c r="DN623" s="1564"/>
      <c r="DO623" s="1564"/>
      <c r="DP623" s="1564"/>
      <c r="DQ623" s="1564"/>
      <c r="DR623" s="1584"/>
    </row>
    <row r="624" spans="1:122" s="465" customFormat="1" ht="15" customHeight="1">
      <c r="A624" s="1317"/>
      <c r="B624" s="1318"/>
      <c r="C624" s="1318"/>
      <c r="D624" s="475" t="s">
        <v>2098</v>
      </c>
      <c r="E624" s="275"/>
      <c r="F624" s="275"/>
      <c r="G624" s="275"/>
      <c r="H624" s="479"/>
      <c r="I624" s="275"/>
      <c r="J624" s="475"/>
      <c r="K624" s="475"/>
      <c r="L624" s="475"/>
      <c r="M624" s="475"/>
      <c r="N624" s="475"/>
      <c r="O624" s="475"/>
      <c r="P624" s="475"/>
      <c r="Q624" s="475"/>
      <c r="R624" s="475"/>
      <c r="S624" s="475"/>
      <c r="T624" s="475"/>
      <c r="U624" s="475"/>
      <c r="V624" s="475"/>
      <c r="W624" s="475"/>
      <c r="X624" s="475"/>
      <c r="Y624" s="475"/>
      <c r="Z624" s="475"/>
      <c r="AA624" s="475"/>
      <c r="AB624" s="475"/>
      <c r="AC624" s="475"/>
      <c r="AD624" s="475"/>
      <c r="AE624" s="475"/>
      <c r="AF624" s="475"/>
      <c r="AG624" s="475"/>
      <c r="AH624" s="475"/>
      <c r="AI624" s="475"/>
      <c r="AJ624" s="475"/>
      <c r="AK624" s="475"/>
      <c r="AL624" s="475"/>
      <c r="AM624" s="475"/>
      <c r="AN624" s="475"/>
      <c r="AO624" s="475"/>
      <c r="AP624" s="475"/>
      <c r="AQ624" s="475"/>
      <c r="AR624" s="475"/>
      <c r="AS624" s="475"/>
      <c r="AT624" s="475"/>
      <c r="AU624" s="475"/>
      <c r="AV624" s="475"/>
      <c r="AW624" s="475"/>
      <c r="AX624" s="475"/>
      <c r="AY624" s="471"/>
      <c r="BA624" s="192">
        <f t="shared" si="279"/>
        <v>9</v>
      </c>
      <c r="BB624" s="192">
        <f>BB623</f>
        <v>1</v>
      </c>
      <c r="BC624" s="192"/>
      <c r="BD624" s="192"/>
      <c r="BE624" s="192"/>
      <c r="BF624" s="192"/>
      <c r="BG624" s="559" t="str">
        <f t="shared" ca="1" si="273"/>
        <v/>
      </c>
      <c r="BH624" s="560" t="str">
        <f t="shared" ca="1" si="274"/>
        <v/>
      </c>
      <c r="BI624" s="560" t="str">
        <f t="shared" ca="1" si="275"/>
        <v/>
      </c>
      <c r="BJ624" s="560" t="str">
        <f t="shared" ca="1" si="276"/>
        <v/>
      </c>
      <c r="BK624" s="560" t="str">
        <f t="shared" ca="1" si="277"/>
        <v/>
      </c>
      <c r="BL624" s="561" t="str">
        <f t="shared" ca="1" si="278"/>
        <v/>
      </c>
      <c r="BP624" s="226"/>
      <c r="BQ624" s="226"/>
      <c r="BR624" s="226"/>
      <c r="BS624" s="226"/>
      <c r="BT624" s="226"/>
      <c r="BU624" s="226"/>
      <c r="BV624" s="226"/>
      <c r="BW624" s="226"/>
      <c r="BX624" s="226"/>
      <c r="BY624" s="226"/>
      <c r="BZ624" s="226"/>
      <c r="CA624" s="226"/>
      <c r="CB624" s="226"/>
      <c r="CC624" s="226"/>
      <c r="CD624" s="226"/>
      <c r="CE624" s="226"/>
      <c r="CF624" s="226"/>
      <c r="CG624" s="226"/>
      <c r="CH624" s="226"/>
      <c r="CI624" s="226"/>
      <c r="CJ624" s="226"/>
      <c r="CK624" s="226"/>
      <c r="CL624" s="226"/>
      <c r="CM624" s="226"/>
      <c r="CN624" s="226"/>
      <c r="CO624" s="226"/>
      <c r="CP624" s="226"/>
      <c r="CQ624" s="226"/>
      <c r="CR624" s="226"/>
      <c r="CS624" s="226"/>
      <c r="CT624" s="226"/>
      <c r="CU624" s="226"/>
      <c r="CV624" s="1528"/>
      <c r="CW624" s="1529"/>
      <c r="CX624" s="1560"/>
      <c r="CY624" s="1560"/>
      <c r="CZ624" s="1560"/>
      <c r="DA624" s="1560"/>
      <c r="DB624" s="1560"/>
      <c r="DC624" s="1560"/>
      <c r="DD624" s="1991"/>
      <c r="DE624" s="1992"/>
      <c r="DF624" s="1992"/>
      <c r="DG624" s="1993"/>
      <c r="DH624" s="1564"/>
      <c r="DI624" s="1564"/>
      <c r="DJ624" s="1564"/>
      <c r="DK624" s="1564"/>
      <c r="DL624" s="1564"/>
      <c r="DM624" s="1564"/>
      <c r="DN624" s="1564"/>
      <c r="DO624" s="1564"/>
      <c r="DP624" s="1564"/>
      <c r="DQ624" s="1564"/>
      <c r="DR624" s="1584"/>
    </row>
    <row r="625" spans="1:122" s="87" customFormat="1" ht="15" customHeight="1">
      <c r="A625" s="1090"/>
      <c r="B625" s="1091"/>
      <c r="C625" s="1091"/>
      <c r="D625" s="978" t="s">
        <v>103</v>
      </c>
      <c r="E625" s="979"/>
      <c r="F625" s="979"/>
      <c r="G625" s="979"/>
      <c r="H625" s="979"/>
      <c r="I625" s="979"/>
      <c r="J625" s="979"/>
      <c r="K625" s="980"/>
      <c r="L625" s="1290" t="s">
        <v>306</v>
      </c>
      <c r="M625" s="1291"/>
      <c r="N625" s="266" t="str">
        <f>"("&amp;VLOOKUP(L625,[1]processing_log!$B$37:$Y$105,4,FALSE)&amp;" - "&amp;VLOOKUP(L625,[1]processing_log!$B$37:$Y$105,21,FALSE)&amp;VLOOKUP(L625,[1]processing_log!$B$37:$Y$105,24,FALSE)&amp;")"</f>
        <v>(他処理 - 開始)</v>
      </c>
      <c r="O625" s="1291"/>
      <c r="P625" s="1291"/>
      <c r="Q625" s="1291"/>
      <c r="R625" s="1291"/>
      <c r="S625" s="1291"/>
      <c r="T625" s="1291"/>
      <c r="U625" s="1291"/>
      <c r="V625" s="1291"/>
      <c r="W625" s="1291"/>
      <c r="X625" s="1291"/>
      <c r="Y625" s="1291"/>
      <c r="Z625" s="1291"/>
      <c r="AA625" s="1291"/>
      <c r="AB625" s="1291"/>
      <c r="AC625" s="1291"/>
      <c r="AD625" s="1291"/>
      <c r="AE625" s="1291"/>
      <c r="AF625" s="1291"/>
      <c r="AG625" s="1291"/>
      <c r="AH625" s="1291"/>
      <c r="AI625" s="1291"/>
      <c r="AJ625" s="1291"/>
      <c r="AK625" s="1291"/>
      <c r="AL625" s="1291"/>
      <c r="AM625" s="1291"/>
      <c r="AN625" s="1291"/>
      <c r="AO625" s="1291"/>
      <c r="AP625" s="1291"/>
      <c r="AQ625" s="1291"/>
      <c r="AR625" s="1291"/>
      <c r="AS625" s="1291"/>
      <c r="AT625" s="1291"/>
      <c r="AU625" s="1291"/>
      <c r="AV625" s="1291"/>
      <c r="AW625" s="1291"/>
      <c r="AX625" s="1292"/>
      <c r="AY625" s="1293"/>
      <c r="AZ625" s="95"/>
      <c r="BA625" s="192">
        <f t="shared" si="279"/>
        <v>9</v>
      </c>
      <c r="BB625" s="192">
        <f>BB624</f>
        <v>1</v>
      </c>
      <c r="BC625" s="95"/>
      <c r="BD625" s="95"/>
      <c r="BE625" s="95"/>
      <c r="BF625" s="95"/>
      <c r="BG625" s="563" t="str">
        <f t="shared" ca="1" si="273"/>
        <v/>
      </c>
      <c r="BH625" s="564" t="str">
        <f t="shared" ca="1" si="274"/>
        <v/>
      </c>
      <c r="BI625" s="564" t="str">
        <f t="shared" ca="1" si="275"/>
        <v/>
      </c>
      <c r="BJ625" s="564" t="str">
        <f t="shared" ca="1" si="276"/>
        <v/>
      </c>
      <c r="BK625" s="564" t="str">
        <f t="shared" ca="1" si="277"/>
        <v/>
      </c>
      <c r="BL625" s="565" t="str">
        <f t="shared" ca="1" si="278"/>
        <v/>
      </c>
      <c r="BM625" s="95"/>
      <c r="BN625" s="95"/>
      <c r="BO625" s="95"/>
      <c r="BP625" s="226"/>
      <c r="BQ625" s="226"/>
      <c r="BR625" s="226"/>
      <c r="BS625" s="226"/>
      <c r="BT625" s="226"/>
      <c r="BU625" s="226"/>
      <c r="BV625" s="226"/>
      <c r="BW625" s="226"/>
      <c r="BX625" s="226"/>
      <c r="BY625" s="226"/>
      <c r="BZ625" s="226"/>
      <c r="CA625" s="226"/>
      <c r="CB625" s="226"/>
      <c r="CC625" s="226"/>
      <c r="CD625" s="226"/>
      <c r="CE625" s="226"/>
      <c r="CF625" s="226"/>
      <c r="CG625" s="226"/>
      <c r="CH625" s="226"/>
      <c r="CI625" s="226"/>
      <c r="CJ625" s="226"/>
      <c r="CK625" s="226"/>
      <c r="CL625" s="226"/>
      <c r="CM625" s="226"/>
      <c r="CN625" s="226"/>
      <c r="CO625" s="226"/>
      <c r="CP625" s="226"/>
      <c r="CQ625" s="226"/>
      <c r="CR625" s="226"/>
      <c r="CS625" s="226"/>
      <c r="CT625" s="226"/>
      <c r="CU625" s="226"/>
      <c r="CV625" s="1528"/>
      <c r="CW625" s="1529"/>
      <c r="CX625" s="1560"/>
      <c r="CY625" s="1560"/>
      <c r="CZ625" s="1560"/>
      <c r="DA625" s="1560"/>
      <c r="DB625" s="1560"/>
      <c r="DC625" s="1560"/>
      <c r="DD625" s="1991"/>
      <c r="DE625" s="1992"/>
      <c r="DF625" s="1992"/>
      <c r="DG625" s="1993"/>
      <c r="DH625" s="1564"/>
      <c r="DI625" s="1564"/>
      <c r="DJ625" s="1564"/>
      <c r="DK625" s="1564"/>
      <c r="DL625" s="1564"/>
      <c r="DM625" s="1564"/>
      <c r="DN625" s="1564"/>
      <c r="DO625" s="1564"/>
      <c r="DP625" s="1564"/>
      <c r="DQ625" s="1564"/>
      <c r="DR625" s="1584"/>
    </row>
    <row r="626" spans="1:122" s="87" customFormat="1" ht="15" customHeight="1">
      <c r="A626" s="1090"/>
      <c r="B626" s="1091"/>
      <c r="C626" s="1091"/>
      <c r="D626" s="984" t="s">
        <v>104</v>
      </c>
      <c r="E626" s="985"/>
      <c r="F626" s="985"/>
      <c r="G626" s="985"/>
      <c r="H626" s="985"/>
      <c r="I626" s="985"/>
      <c r="J626" s="985"/>
      <c r="K626" s="986"/>
      <c r="L626" s="1294" t="s">
        <v>2103</v>
      </c>
      <c r="M626" s="1295"/>
      <c r="N626" s="1295"/>
      <c r="O626" s="1295"/>
      <c r="P626" s="1295"/>
      <c r="Q626" s="1295"/>
      <c r="R626" s="1295"/>
      <c r="S626" s="1295"/>
      <c r="T626" s="1295"/>
      <c r="U626" s="1295"/>
      <c r="V626" s="1295"/>
      <c r="W626" s="1295"/>
      <c r="X626" s="1295"/>
      <c r="Y626" s="1295"/>
      <c r="Z626" s="1295"/>
      <c r="AA626" s="1295"/>
      <c r="AB626" s="1295"/>
      <c r="AC626" s="1295"/>
      <c r="AD626" s="1295"/>
      <c r="AE626" s="1295"/>
      <c r="AF626" s="1295"/>
      <c r="AG626" s="1295"/>
      <c r="AH626" s="1295"/>
      <c r="AI626" s="1295"/>
      <c r="AJ626" s="1295"/>
      <c r="AK626" s="1295"/>
      <c r="AL626" s="1295"/>
      <c r="AM626" s="1295"/>
      <c r="AN626" s="1295"/>
      <c r="AO626" s="1295"/>
      <c r="AP626" s="1295"/>
      <c r="AQ626" s="1295"/>
      <c r="AR626" s="1295"/>
      <c r="AS626" s="1295"/>
      <c r="AT626" s="1295"/>
      <c r="AU626" s="1295"/>
      <c r="AV626" s="1295"/>
      <c r="AW626" s="1295"/>
      <c r="AX626" s="1296"/>
      <c r="AY626" s="1293"/>
      <c r="AZ626" s="95"/>
      <c r="BA626" s="192">
        <f t="shared" si="279"/>
        <v>9</v>
      </c>
      <c r="BB626" s="95">
        <f>BB625</f>
        <v>1</v>
      </c>
      <c r="BC626" s="95"/>
      <c r="BD626" s="95"/>
      <c r="BE626" s="95"/>
      <c r="BF626" s="95"/>
      <c r="BG626" s="563" t="str">
        <f t="shared" ca="1" si="273"/>
        <v/>
      </c>
      <c r="BH626" s="564" t="str">
        <f t="shared" ca="1" si="274"/>
        <v/>
      </c>
      <c r="BI626" s="564" t="str">
        <f t="shared" ca="1" si="275"/>
        <v/>
      </c>
      <c r="BJ626" s="564" t="str">
        <f t="shared" ca="1" si="276"/>
        <v/>
      </c>
      <c r="BK626" s="564" t="str">
        <f t="shared" ca="1" si="277"/>
        <v/>
      </c>
      <c r="BL626" s="565" t="str">
        <f t="shared" ca="1" si="278"/>
        <v/>
      </c>
      <c r="BM626" s="95"/>
      <c r="BN626" s="95"/>
      <c r="BO626" s="95"/>
      <c r="BP626" s="226"/>
      <c r="BQ626" s="226"/>
      <c r="BR626" s="226"/>
      <c r="BS626" s="226"/>
      <c r="BT626" s="226"/>
      <c r="BU626" s="226"/>
      <c r="BV626" s="226"/>
      <c r="BW626" s="226"/>
      <c r="BX626" s="226"/>
      <c r="BY626" s="226"/>
      <c r="BZ626" s="226"/>
      <c r="CA626" s="226"/>
      <c r="CB626" s="226"/>
      <c r="CC626" s="226"/>
      <c r="CD626" s="226"/>
      <c r="CE626" s="226"/>
      <c r="CF626" s="226"/>
      <c r="CG626" s="226"/>
      <c r="CH626" s="226"/>
      <c r="CI626" s="226"/>
      <c r="CJ626" s="226"/>
      <c r="CK626" s="226"/>
      <c r="CL626" s="226"/>
      <c r="CM626" s="226"/>
      <c r="CN626" s="226"/>
      <c r="CO626" s="226"/>
      <c r="CP626" s="226"/>
      <c r="CQ626" s="226"/>
      <c r="CR626" s="226"/>
      <c r="CS626" s="226"/>
      <c r="CT626" s="226"/>
      <c r="CU626" s="226"/>
      <c r="CV626" s="1528"/>
      <c r="CW626" s="1529"/>
      <c r="CX626" s="1560"/>
      <c r="CY626" s="1560"/>
      <c r="CZ626" s="1560"/>
      <c r="DA626" s="1560"/>
      <c r="DB626" s="1560"/>
      <c r="DC626" s="1560"/>
      <c r="DD626" s="1991"/>
      <c r="DE626" s="1992"/>
      <c r="DF626" s="1992"/>
      <c r="DG626" s="1993"/>
      <c r="DH626" s="1564"/>
      <c r="DI626" s="1564"/>
      <c r="DJ626" s="1564"/>
      <c r="DK626" s="1564"/>
      <c r="DL626" s="1564"/>
      <c r="DM626" s="1564"/>
      <c r="DN626" s="1564"/>
      <c r="DO626" s="1564"/>
      <c r="DP626" s="1564"/>
      <c r="DQ626" s="1564"/>
      <c r="DR626" s="1584"/>
    </row>
    <row r="627" spans="1:122" s="465" customFormat="1" ht="15" customHeight="1">
      <c r="A627" s="1760" t="str">
        <f>$BA627&amp;"."&amp;$BB627&amp;"."</f>
        <v>9.2.</v>
      </c>
      <c r="B627" s="1761"/>
      <c r="C627" s="1761"/>
      <c r="D627" s="475" t="s">
        <v>1665</v>
      </c>
      <c r="E627" s="275"/>
      <c r="F627" s="275"/>
      <c r="G627" s="275"/>
      <c r="H627" s="479"/>
      <c r="I627" s="275"/>
      <c r="J627" s="475"/>
      <c r="K627" s="475"/>
      <c r="L627" s="475"/>
      <c r="M627" s="475"/>
      <c r="N627" s="475"/>
      <c r="O627" s="475"/>
      <c r="P627" s="475"/>
      <c r="Q627" s="475"/>
      <c r="R627" s="475"/>
      <c r="S627" s="475"/>
      <c r="T627" s="475"/>
      <c r="U627" s="475"/>
      <c r="V627" s="475"/>
      <c r="W627" s="475"/>
      <c r="X627" s="475"/>
      <c r="Y627" s="475"/>
      <c r="Z627" s="475"/>
      <c r="AA627" s="475"/>
      <c r="AB627" s="475"/>
      <c r="AC627" s="475"/>
      <c r="AD627" s="475"/>
      <c r="AE627" s="475"/>
      <c r="AF627" s="475"/>
      <c r="AG627" s="475"/>
      <c r="AH627" s="475"/>
      <c r="AI627" s="475"/>
      <c r="AJ627" s="475"/>
      <c r="AK627" s="475"/>
      <c r="AL627" s="475"/>
      <c r="AM627" s="475"/>
      <c r="AN627" s="475"/>
      <c r="AO627" s="475"/>
      <c r="AP627" s="475"/>
      <c r="AQ627" s="475"/>
      <c r="AR627" s="475"/>
      <c r="AS627" s="475"/>
      <c r="AT627" s="475"/>
      <c r="AU627" s="475"/>
      <c r="AV627" s="475"/>
      <c r="AW627" s="475"/>
      <c r="AX627" s="475"/>
      <c r="AY627" s="471"/>
      <c r="BA627" s="192">
        <f t="shared" si="279"/>
        <v>9</v>
      </c>
      <c r="BB627" s="193">
        <f>BB626+1</f>
        <v>2</v>
      </c>
      <c r="BC627" s="192"/>
      <c r="BD627" s="192"/>
      <c r="BE627" s="192"/>
      <c r="BF627" s="192"/>
      <c r="BG627" s="559" t="str">
        <f t="shared" ca="1" si="273"/>
        <v/>
      </c>
      <c r="BH627" s="560" t="str">
        <f t="shared" ca="1" si="274"/>
        <v/>
      </c>
      <c r="BI627" s="560" t="str">
        <f t="shared" ca="1" si="275"/>
        <v/>
      </c>
      <c r="BJ627" s="560" t="str">
        <f t="shared" ca="1" si="276"/>
        <v/>
      </c>
      <c r="BK627" s="560" t="str">
        <f t="shared" ca="1" si="277"/>
        <v/>
      </c>
      <c r="BL627" s="561" t="str">
        <f t="shared" ca="1" si="278"/>
        <v/>
      </c>
      <c r="BP627" s="226"/>
      <c r="BQ627" s="226"/>
      <c r="BR627" s="469"/>
      <c r="BS627" s="469"/>
      <c r="BT627" s="469"/>
      <c r="BU627" s="469"/>
      <c r="BV627" s="469"/>
      <c r="BW627" s="469"/>
      <c r="BX627" s="469"/>
      <c r="BY627" s="469"/>
      <c r="BZ627" s="469"/>
      <c r="CA627" s="469"/>
      <c r="CB627" s="469"/>
      <c r="CC627" s="469"/>
      <c r="CD627" s="469"/>
      <c r="CE627" s="469"/>
      <c r="CF627" s="469"/>
      <c r="CG627" s="469"/>
      <c r="CH627" s="469"/>
      <c r="CI627" s="226"/>
      <c r="CJ627" s="226"/>
      <c r="CK627" s="226"/>
      <c r="CL627" s="226"/>
      <c r="CM627" s="226"/>
      <c r="CN627" s="226"/>
      <c r="CO627" s="226"/>
      <c r="CP627" s="226"/>
      <c r="CQ627" s="226"/>
      <c r="CR627" s="226"/>
      <c r="CV627" s="1528" t="s">
        <v>2291</v>
      </c>
      <c r="CW627" s="1529"/>
      <c r="CX627" s="1560"/>
      <c r="CY627" s="1560"/>
      <c r="CZ627" s="1560"/>
      <c r="DA627" s="1560"/>
      <c r="DB627" s="1560"/>
      <c r="DC627" s="1560"/>
      <c r="DD627" s="2054">
        <v>44649</v>
      </c>
      <c r="DE627" s="2055"/>
      <c r="DF627" s="2055"/>
      <c r="DG627" s="2056"/>
      <c r="DH627" s="1564"/>
      <c r="DI627" s="1564"/>
      <c r="DJ627" s="1564"/>
      <c r="DK627" s="1564"/>
      <c r="DL627" s="1564"/>
      <c r="DM627" s="1564"/>
      <c r="DN627" s="1564"/>
      <c r="DO627" s="1564"/>
      <c r="DP627" s="1564"/>
      <c r="DQ627" s="1564"/>
      <c r="DR627" s="1584"/>
    </row>
    <row r="628" spans="1:122" s="465" customFormat="1" ht="15" customHeight="1">
      <c r="A628" s="1317"/>
      <c r="B628" s="1318"/>
      <c r="C628" s="1318"/>
      <c r="D628" s="475" t="s">
        <v>2066</v>
      </c>
      <c r="E628" s="275"/>
      <c r="F628" s="275"/>
      <c r="G628" s="275"/>
      <c r="H628" s="479"/>
      <c r="I628" s="275"/>
      <c r="J628" s="475"/>
      <c r="K628" s="475"/>
      <c r="L628" s="475"/>
      <c r="M628" s="475"/>
      <c r="N628" s="475"/>
      <c r="O628" s="475"/>
      <c r="P628" s="475"/>
      <c r="Q628" s="475"/>
      <c r="R628" s="475"/>
      <c r="S628" s="475"/>
      <c r="T628" s="475"/>
      <c r="U628" s="475"/>
      <c r="V628" s="475"/>
      <c r="W628" s="475"/>
      <c r="X628" s="475"/>
      <c r="Y628" s="475"/>
      <c r="Z628" s="475"/>
      <c r="AA628" s="475"/>
      <c r="AB628" s="475"/>
      <c r="AC628" s="475"/>
      <c r="AD628" s="475"/>
      <c r="AE628" s="475"/>
      <c r="AF628" s="475"/>
      <c r="AG628" s="475"/>
      <c r="AH628" s="475"/>
      <c r="AI628" s="475"/>
      <c r="AJ628" s="475"/>
      <c r="AK628" s="475"/>
      <c r="AL628" s="475"/>
      <c r="AM628" s="475"/>
      <c r="AN628" s="475"/>
      <c r="AO628" s="475"/>
      <c r="AP628" s="475"/>
      <c r="AQ628" s="475"/>
      <c r="AR628" s="475"/>
      <c r="AS628" s="475"/>
      <c r="AT628" s="475"/>
      <c r="AU628" s="475"/>
      <c r="AV628" s="475"/>
      <c r="AW628" s="475"/>
      <c r="AX628" s="475"/>
      <c r="AY628" s="471"/>
      <c r="BA628" s="192">
        <f t="shared" si="279"/>
        <v>9</v>
      </c>
      <c r="BB628" s="192">
        <f>BB627</f>
        <v>2</v>
      </c>
      <c r="BC628" s="192"/>
      <c r="BD628" s="192"/>
      <c r="BE628" s="192"/>
      <c r="BF628" s="192"/>
      <c r="BG628" s="559" t="str">
        <f t="shared" ca="1" si="273"/>
        <v/>
      </c>
      <c r="BH628" s="560" t="str">
        <f t="shared" ca="1" si="274"/>
        <v/>
      </c>
      <c r="BI628" s="560" t="str">
        <f t="shared" ca="1" si="275"/>
        <v/>
      </c>
      <c r="BJ628" s="560" t="str">
        <f t="shared" ca="1" si="276"/>
        <v/>
      </c>
      <c r="BK628" s="560" t="str">
        <f t="shared" ca="1" si="277"/>
        <v/>
      </c>
      <c r="BL628" s="561" t="str">
        <f t="shared" ca="1" si="278"/>
        <v/>
      </c>
      <c r="BP628" s="226"/>
      <c r="BQ628" s="226"/>
      <c r="BR628" s="226"/>
      <c r="BS628" s="226"/>
      <c r="BT628" s="226"/>
      <c r="BU628" s="226"/>
      <c r="BV628" s="226"/>
      <c r="BW628" s="226"/>
      <c r="BX628" s="226"/>
      <c r="BY628" s="226"/>
      <c r="BZ628" s="226"/>
      <c r="CA628" s="226"/>
      <c r="CB628" s="226"/>
      <c r="CC628" s="226"/>
      <c r="CD628" s="226"/>
      <c r="CE628" s="226"/>
      <c r="CF628" s="226"/>
      <c r="CG628" s="226"/>
      <c r="CH628" s="226"/>
      <c r="CI628" s="226"/>
      <c r="CJ628" s="226"/>
      <c r="CK628" s="226"/>
      <c r="CL628" s="226"/>
      <c r="CM628" s="226"/>
      <c r="CN628" s="226"/>
      <c r="CO628" s="226"/>
      <c r="CP628" s="244"/>
      <c r="CQ628" s="226"/>
      <c r="CR628" s="226"/>
      <c r="CS628" s="226"/>
      <c r="CT628" s="226"/>
      <c r="CU628" s="226"/>
      <c r="CV628" s="1528"/>
      <c r="CW628" s="1529"/>
      <c r="CX628" s="1560"/>
      <c r="CY628" s="1560"/>
      <c r="CZ628" s="1560"/>
      <c r="DA628" s="1560"/>
      <c r="DB628" s="1560"/>
      <c r="DC628" s="1560"/>
      <c r="DD628" s="1991"/>
      <c r="DE628" s="1992"/>
      <c r="DF628" s="1992"/>
      <c r="DG628" s="1993"/>
      <c r="DH628" s="1564"/>
      <c r="DI628" s="1564"/>
      <c r="DJ628" s="1564"/>
      <c r="DK628" s="1564"/>
      <c r="DL628" s="1564"/>
      <c r="DM628" s="1564"/>
      <c r="DN628" s="1564"/>
      <c r="DO628" s="1564"/>
      <c r="DP628" s="1564"/>
      <c r="DQ628" s="1564"/>
      <c r="DR628" s="1584"/>
    </row>
    <row r="629" spans="1:122" ht="15" customHeight="1">
      <c r="A629" s="1760" t="str">
        <f>$BA629&amp;"."&amp;$BB629&amp;"."</f>
        <v>9.3.</v>
      </c>
      <c r="B629" s="1761"/>
      <c r="C629" s="1761"/>
      <c r="D629" s="685" t="s">
        <v>2073</v>
      </c>
      <c r="E629" s="685"/>
      <c r="F629" s="685"/>
      <c r="G629" s="676"/>
      <c r="H629" s="676"/>
      <c r="I629" s="676"/>
      <c r="J629" s="676"/>
      <c r="K629" s="676"/>
      <c r="L629" s="676"/>
      <c r="M629" s="685"/>
      <c r="N629" s="685"/>
      <c r="O629" s="685"/>
      <c r="P629" s="685"/>
      <c r="Q629" s="685"/>
      <c r="R629" s="685"/>
      <c r="S629" s="685"/>
      <c r="T629" s="685"/>
      <c r="U629" s="685"/>
      <c r="V629" s="685"/>
      <c r="W629" s="685"/>
      <c r="X629" s="685"/>
      <c r="Y629" s="685"/>
      <c r="Z629" s="685"/>
      <c r="AA629" s="685"/>
      <c r="AB629" s="685"/>
      <c r="AC629" s="685"/>
      <c r="AD629" s="685"/>
      <c r="AE629" s="685"/>
      <c r="AF629" s="685"/>
      <c r="AG629" s="685"/>
      <c r="AH629" s="685"/>
      <c r="AI629" s="685"/>
      <c r="AJ629" s="685"/>
      <c r="AK629" s="685"/>
      <c r="AL629" s="685"/>
      <c r="AM629" s="685"/>
      <c r="AN629" s="685"/>
      <c r="AO629" s="685"/>
      <c r="AP629" s="685"/>
      <c r="AQ629" s="685"/>
      <c r="AR629" s="685"/>
      <c r="AS629" s="685"/>
      <c r="AT629" s="685"/>
      <c r="AU629" s="685"/>
      <c r="AV629" s="685"/>
      <c r="AW629" s="685"/>
      <c r="AX629" s="685"/>
      <c r="AY629" s="854"/>
      <c r="AZ629" s="92"/>
      <c r="BA629" s="192">
        <f t="shared" si="279"/>
        <v>9</v>
      </c>
      <c r="BB629" s="193">
        <f>BB628+1</f>
        <v>3</v>
      </c>
      <c r="BC629" s="95"/>
      <c r="BD629" s="95"/>
      <c r="BE629" s="87"/>
      <c r="BF629" s="87"/>
      <c r="BG629" s="559" t="str">
        <f t="shared" ca="1" si="273"/>
        <v/>
      </c>
      <c r="BH629" s="560" t="str">
        <f t="shared" ca="1" si="274"/>
        <v/>
      </c>
      <c r="BI629" s="560" t="str">
        <f t="shared" ca="1" si="275"/>
        <v/>
      </c>
      <c r="BJ629" s="560" t="str">
        <f t="shared" ca="1" si="276"/>
        <v/>
      </c>
      <c r="BK629" s="560" t="str">
        <f t="shared" ca="1" si="277"/>
        <v/>
      </c>
      <c r="BL629" s="561" t="str">
        <f t="shared" ca="1" si="278"/>
        <v/>
      </c>
      <c r="CV629" s="1528" t="s">
        <v>2291</v>
      </c>
      <c r="CW629" s="1529"/>
      <c r="CX629" s="1560"/>
      <c r="CY629" s="1560"/>
      <c r="CZ629" s="1560"/>
      <c r="DA629" s="1560"/>
      <c r="DB629" s="1560"/>
      <c r="DC629" s="1560"/>
      <c r="DD629" s="2054">
        <v>44649</v>
      </c>
      <c r="DE629" s="2055"/>
      <c r="DF629" s="2055"/>
      <c r="DG629" s="2056"/>
      <c r="DH629" s="1564"/>
      <c r="DI629" s="1564"/>
      <c r="DJ629" s="1564"/>
      <c r="DK629" s="1564"/>
      <c r="DL629" s="1564"/>
      <c r="DM629" s="1564"/>
      <c r="DN629" s="1564"/>
      <c r="DO629" s="1564"/>
      <c r="DP629" s="1564"/>
      <c r="DQ629" s="1564"/>
      <c r="DR629" s="1584"/>
    </row>
    <row r="630" spans="1:122" ht="15" customHeight="1">
      <c r="A630" s="1297"/>
      <c r="B630" s="225"/>
      <c r="C630" s="225"/>
      <c r="D630" s="225" t="s">
        <v>2074</v>
      </c>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c r="AX630" s="225"/>
      <c r="AY630" s="223"/>
      <c r="BA630" s="192">
        <f t="shared" si="279"/>
        <v>9</v>
      </c>
      <c r="BB630" s="192">
        <f t="shared" ref="BB630:BB635" si="280">BB629</f>
        <v>3</v>
      </c>
      <c r="BD630" s="192"/>
      <c r="BE630" s="192"/>
      <c r="BF630" s="192"/>
      <c r="BG630" s="559" t="str">
        <f t="shared" ca="1" si="273"/>
        <v/>
      </c>
      <c r="BH630" s="560" t="str">
        <f t="shared" ca="1" si="274"/>
        <v/>
      </c>
      <c r="BI630" s="560" t="str">
        <f t="shared" ca="1" si="275"/>
        <v/>
      </c>
      <c r="BJ630" s="560" t="str">
        <f t="shared" ca="1" si="276"/>
        <v/>
      </c>
      <c r="BK630" s="560" t="str">
        <f t="shared" ca="1" si="277"/>
        <v/>
      </c>
      <c r="BL630" s="561" t="str">
        <f t="shared" ca="1" si="278"/>
        <v/>
      </c>
      <c r="BQ630" s="94"/>
      <c r="CI630" s="469"/>
      <c r="CJ630" s="469"/>
      <c r="CK630" s="469"/>
      <c r="CV630" s="1528"/>
      <c r="CW630" s="1529"/>
      <c r="CX630" s="1560"/>
      <c r="CY630" s="1560"/>
      <c r="CZ630" s="1560"/>
      <c r="DA630" s="1560"/>
      <c r="DB630" s="1560"/>
      <c r="DC630" s="1560"/>
      <c r="DD630" s="1991"/>
      <c r="DE630" s="1992"/>
      <c r="DF630" s="1992"/>
      <c r="DG630" s="1993"/>
      <c r="DH630" s="1564"/>
      <c r="DI630" s="1564"/>
      <c r="DJ630" s="1564"/>
      <c r="DK630" s="1564"/>
      <c r="DL630" s="1564"/>
      <c r="DM630" s="1564"/>
      <c r="DN630" s="1564"/>
      <c r="DO630" s="1564"/>
      <c r="DP630" s="1564"/>
      <c r="DQ630" s="1564"/>
      <c r="DR630" s="1584"/>
    </row>
    <row r="631" spans="1:122" ht="15" customHeight="1">
      <c r="A631" s="1297"/>
      <c r="B631" s="225"/>
      <c r="C631" s="225"/>
      <c r="D631" s="225" t="s">
        <v>2075</v>
      </c>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c r="AX631" s="225"/>
      <c r="AY631" s="223"/>
      <c r="BA631" s="192">
        <f t="shared" si="279"/>
        <v>9</v>
      </c>
      <c r="BB631" s="192">
        <f t="shared" si="280"/>
        <v>3</v>
      </c>
      <c r="BD631" s="192"/>
      <c r="BE631" s="192"/>
      <c r="BF631" s="192"/>
      <c r="BG631" s="559" t="str">
        <f t="shared" ca="1" si="273"/>
        <v/>
      </c>
      <c r="BH631" s="560" t="str">
        <f t="shared" ca="1" si="274"/>
        <v/>
      </c>
      <c r="BI631" s="560" t="str">
        <f t="shared" ca="1" si="275"/>
        <v/>
      </c>
      <c r="BJ631" s="560" t="str">
        <f t="shared" ca="1" si="276"/>
        <v/>
      </c>
      <c r="BK631" s="560" t="str">
        <f t="shared" ca="1" si="277"/>
        <v/>
      </c>
      <c r="BL631" s="561" t="str">
        <f t="shared" ca="1" si="278"/>
        <v/>
      </c>
      <c r="BP631" s="94"/>
      <c r="BQ631" s="465"/>
      <c r="CS631" s="465"/>
      <c r="CT631" s="465"/>
      <c r="CU631" s="465"/>
      <c r="CV631" s="1528"/>
      <c r="CW631" s="1529"/>
      <c r="CX631" s="1560"/>
      <c r="CY631" s="1560"/>
      <c r="CZ631" s="1560"/>
      <c r="DA631" s="1560"/>
      <c r="DB631" s="1560"/>
      <c r="DC631" s="1560"/>
      <c r="DD631" s="1991"/>
      <c r="DE631" s="1992"/>
      <c r="DF631" s="1992"/>
      <c r="DG631" s="1993"/>
      <c r="DH631" s="1564"/>
      <c r="DI631" s="1564"/>
      <c r="DJ631" s="1564"/>
      <c r="DK631" s="1564"/>
      <c r="DL631" s="1564"/>
      <c r="DM631" s="1564"/>
      <c r="DN631" s="1564"/>
      <c r="DO631" s="1564"/>
      <c r="DP631" s="1564"/>
      <c r="DQ631" s="1564"/>
      <c r="DR631" s="1584"/>
    </row>
    <row r="632" spans="1:122" ht="15" customHeight="1">
      <c r="A632" s="1317"/>
      <c r="B632" s="1318"/>
      <c r="C632" s="1318"/>
      <c r="D632" s="845" t="s">
        <v>265</v>
      </c>
      <c r="E632" s="846"/>
      <c r="F632" s="846"/>
      <c r="G632" s="846"/>
      <c r="H632" s="846"/>
      <c r="I632" s="846"/>
      <c r="J632" s="846"/>
      <c r="K632" s="847"/>
      <c r="L632" s="1321" t="s">
        <v>964</v>
      </c>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c r="AJ632" s="266"/>
      <c r="AK632" s="266"/>
      <c r="AL632" s="266"/>
      <c r="AM632" s="266"/>
      <c r="AN632" s="266"/>
      <c r="AO632" s="266"/>
      <c r="AP632" s="266"/>
      <c r="AQ632" s="266"/>
      <c r="AR632" s="266"/>
      <c r="AS632" s="266"/>
      <c r="AT632" s="266"/>
      <c r="AU632" s="266"/>
      <c r="AV632" s="266"/>
      <c r="AW632" s="266"/>
      <c r="AX632" s="267"/>
      <c r="AY632" s="471"/>
      <c r="BA632" s="192">
        <f t="shared" si="279"/>
        <v>9</v>
      </c>
      <c r="BB632" s="192">
        <f t="shared" si="280"/>
        <v>3</v>
      </c>
      <c r="BD632" s="192"/>
      <c r="BE632" s="192"/>
      <c r="BF632" s="192"/>
      <c r="BG632" s="559" t="str">
        <f t="shared" ca="1" si="273"/>
        <v/>
      </c>
      <c r="BH632" s="560" t="str">
        <f t="shared" ca="1" si="274"/>
        <v/>
      </c>
      <c r="BI632" s="560" t="str">
        <f t="shared" ca="1" si="275"/>
        <v/>
      </c>
      <c r="BJ632" s="560" t="str">
        <f t="shared" ca="1" si="276"/>
        <v/>
      </c>
      <c r="BK632" s="560" t="str">
        <f t="shared" ca="1" si="277"/>
        <v/>
      </c>
      <c r="BL632" s="561" t="str">
        <f t="shared" ca="1" si="278"/>
        <v/>
      </c>
      <c r="BP632" s="465"/>
      <c r="BQ632" s="95"/>
      <c r="CS632" s="465"/>
      <c r="CT632" s="465"/>
      <c r="CU632" s="465"/>
      <c r="CV632" s="1528"/>
      <c r="CW632" s="1529"/>
      <c r="CX632" s="1560"/>
      <c r="CY632" s="1560"/>
      <c r="CZ632" s="1560"/>
      <c r="DA632" s="1560"/>
      <c r="DB632" s="1560"/>
      <c r="DC632" s="1560"/>
      <c r="DD632" s="1991"/>
      <c r="DE632" s="1992"/>
      <c r="DF632" s="1992"/>
      <c r="DG632" s="1993"/>
      <c r="DH632" s="1564"/>
      <c r="DI632" s="1564"/>
      <c r="DJ632" s="1564"/>
      <c r="DK632" s="1564"/>
      <c r="DL632" s="1564"/>
      <c r="DM632" s="1564"/>
      <c r="DN632" s="1564"/>
      <c r="DO632" s="1564"/>
      <c r="DP632" s="1564"/>
      <c r="DQ632" s="1564"/>
      <c r="DR632" s="1584"/>
    </row>
    <row r="633" spans="1:122" ht="15" customHeight="1">
      <c r="A633" s="1317"/>
      <c r="B633" s="1318"/>
      <c r="C633" s="1318"/>
      <c r="D633" s="848" t="s">
        <v>84</v>
      </c>
      <c r="E633" s="849"/>
      <c r="F633" s="849"/>
      <c r="G633" s="849"/>
      <c r="H633" s="849"/>
      <c r="I633" s="849"/>
      <c r="J633" s="849"/>
      <c r="K633" s="850"/>
      <c r="L633" s="268" t="s">
        <v>2027</v>
      </c>
      <c r="M633" s="269"/>
      <c r="N633" s="269"/>
      <c r="O633" s="269"/>
      <c r="P633" s="269"/>
      <c r="Q633" s="269"/>
      <c r="R633" s="269"/>
      <c r="S633" s="269"/>
      <c r="T633" s="269"/>
      <c r="U633" s="269"/>
      <c r="V633" s="269"/>
      <c r="W633" s="269"/>
      <c r="X633" s="269"/>
      <c r="Y633" s="269"/>
      <c r="Z633" s="269"/>
      <c r="AA633" s="269"/>
      <c r="AB633" s="269"/>
      <c r="AC633" s="269"/>
      <c r="AD633" s="269"/>
      <c r="AE633" s="269"/>
      <c r="AF633" s="269"/>
      <c r="AG633" s="269"/>
      <c r="AH633" s="269"/>
      <c r="AI633" s="269"/>
      <c r="AJ633" s="269"/>
      <c r="AK633" s="269"/>
      <c r="AL633" s="269"/>
      <c r="AM633" s="269"/>
      <c r="AN633" s="269"/>
      <c r="AO633" s="269"/>
      <c r="AP633" s="269"/>
      <c r="AQ633" s="269"/>
      <c r="AR633" s="269"/>
      <c r="AS633" s="269"/>
      <c r="AT633" s="269"/>
      <c r="AU633" s="269"/>
      <c r="AV633" s="269"/>
      <c r="AW633" s="269"/>
      <c r="AX633" s="270"/>
      <c r="AY633" s="471"/>
      <c r="BA633" s="192">
        <f t="shared" si="279"/>
        <v>9</v>
      </c>
      <c r="BB633" s="192">
        <f t="shared" si="280"/>
        <v>3</v>
      </c>
      <c r="BD633" s="192"/>
      <c r="BE633" s="192"/>
      <c r="BF633" s="192"/>
      <c r="BG633" s="559" t="str">
        <f t="shared" ca="1" si="273"/>
        <v/>
      </c>
      <c r="BH633" s="560" t="str">
        <f t="shared" ca="1" si="274"/>
        <v/>
      </c>
      <c r="BI633" s="560" t="str">
        <f t="shared" ca="1" si="275"/>
        <v/>
      </c>
      <c r="BJ633" s="560" t="str">
        <f t="shared" ca="1" si="276"/>
        <v/>
      </c>
      <c r="BK633" s="560" t="str">
        <f t="shared" ca="1" si="277"/>
        <v/>
      </c>
      <c r="BL633" s="561" t="str">
        <f t="shared" ca="1" si="278"/>
        <v/>
      </c>
      <c r="BP633" s="95"/>
      <c r="BQ633" s="95"/>
      <c r="CS633" s="465"/>
      <c r="CT633" s="465"/>
      <c r="CU633" s="465"/>
      <c r="CV633" s="1528"/>
      <c r="CW633" s="1529"/>
      <c r="CX633" s="1560"/>
      <c r="CY633" s="1560"/>
      <c r="CZ633" s="1560"/>
      <c r="DA633" s="1560"/>
      <c r="DB633" s="1560"/>
      <c r="DC633" s="1560"/>
      <c r="DD633" s="1991"/>
      <c r="DE633" s="1992"/>
      <c r="DF633" s="1992"/>
      <c r="DG633" s="1993"/>
      <c r="DH633" s="1564"/>
      <c r="DI633" s="1564"/>
      <c r="DJ633" s="1564"/>
      <c r="DK633" s="1564"/>
      <c r="DL633" s="1564"/>
      <c r="DM633" s="1564"/>
      <c r="DN633" s="1564"/>
      <c r="DO633" s="1564"/>
      <c r="DP633" s="1564"/>
      <c r="DQ633" s="1564"/>
      <c r="DR633" s="1584"/>
    </row>
    <row r="634" spans="1:122" ht="15" customHeight="1">
      <c r="A634" s="1317"/>
      <c r="B634" s="1318"/>
      <c r="C634" s="1318"/>
      <c r="D634" s="1332"/>
      <c r="E634" s="1333"/>
      <c r="F634" s="1333"/>
      <c r="G634" s="1333"/>
      <c r="H634" s="1333"/>
      <c r="I634" s="1333"/>
      <c r="J634" s="1333"/>
      <c r="K634" s="1334"/>
      <c r="L634" s="1319" t="s">
        <v>2072</v>
      </c>
      <c r="M634" s="257"/>
      <c r="N634" s="257"/>
      <c r="O634" s="257"/>
      <c r="P634" s="257"/>
      <c r="Q634" s="257"/>
      <c r="R634" s="257"/>
      <c r="S634" s="257"/>
      <c r="T634" s="257"/>
      <c r="U634" s="257"/>
      <c r="V634" s="257"/>
      <c r="W634" s="257"/>
      <c r="X634" s="257"/>
      <c r="Y634" s="257"/>
      <c r="Z634" s="257"/>
      <c r="AA634" s="257"/>
      <c r="AB634" s="257"/>
      <c r="AC634" s="257"/>
      <c r="AD634" s="257"/>
      <c r="AE634" s="257"/>
      <c r="AF634" s="257"/>
      <c r="AG634" s="257"/>
      <c r="AH634" s="257"/>
      <c r="AI634" s="257"/>
      <c r="AJ634" s="257"/>
      <c r="AK634" s="257"/>
      <c r="AL634" s="257"/>
      <c r="AM634" s="257"/>
      <c r="AN634" s="257"/>
      <c r="AO634" s="257"/>
      <c r="AP634" s="257"/>
      <c r="AQ634" s="257"/>
      <c r="AR634" s="257"/>
      <c r="AS634" s="257"/>
      <c r="AT634" s="257"/>
      <c r="AU634" s="257"/>
      <c r="AV634" s="257"/>
      <c r="AW634" s="257"/>
      <c r="AX634" s="258"/>
      <c r="AY634" s="471"/>
      <c r="BA634" s="192">
        <f t="shared" si="279"/>
        <v>9</v>
      </c>
      <c r="BB634" s="192">
        <f t="shared" si="280"/>
        <v>3</v>
      </c>
      <c r="BD634" s="192"/>
      <c r="BE634" s="192"/>
      <c r="BF634" s="192"/>
      <c r="BG634" s="559"/>
      <c r="BH634" s="560"/>
      <c r="BI634" s="560"/>
      <c r="BJ634" s="560"/>
      <c r="BK634" s="560"/>
      <c r="BL634" s="561"/>
      <c r="BP634" s="95"/>
      <c r="BQ634" s="94"/>
      <c r="CV634" s="1528"/>
      <c r="CW634" s="1529"/>
      <c r="CX634" s="1560"/>
      <c r="CY634" s="1560"/>
      <c r="CZ634" s="1560"/>
      <c r="DA634" s="1560"/>
      <c r="DB634" s="1560"/>
      <c r="DC634" s="1560"/>
      <c r="DD634" s="1991"/>
      <c r="DE634" s="1992"/>
      <c r="DF634" s="1992"/>
      <c r="DG634" s="1993"/>
      <c r="DH634" s="1564"/>
      <c r="DI634" s="1564"/>
      <c r="DJ634" s="1564"/>
      <c r="DK634" s="1564"/>
      <c r="DL634" s="1564"/>
      <c r="DM634" s="1564"/>
      <c r="DN634" s="1564"/>
      <c r="DO634" s="1564"/>
      <c r="DP634" s="1564"/>
      <c r="DQ634" s="1564"/>
      <c r="DR634" s="1584"/>
    </row>
    <row r="635" spans="1:122" ht="15" customHeight="1">
      <c r="A635" s="1317"/>
      <c r="B635" s="1318"/>
      <c r="C635" s="1318"/>
      <c r="D635" s="851" t="s">
        <v>233</v>
      </c>
      <c r="E635" s="852"/>
      <c r="F635" s="852"/>
      <c r="G635" s="852"/>
      <c r="H635" s="852"/>
      <c r="I635" s="852"/>
      <c r="J635" s="852"/>
      <c r="K635" s="853"/>
      <c r="L635" s="261" t="s">
        <v>2028</v>
      </c>
      <c r="M635" s="271"/>
      <c r="N635" s="271"/>
      <c r="O635" s="271"/>
      <c r="P635" s="271"/>
      <c r="Q635" s="271"/>
      <c r="R635" s="271"/>
      <c r="S635" s="271"/>
      <c r="T635" s="271"/>
      <c r="U635" s="271"/>
      <c r="V635" s="271"/>
      <c r="W635" s="271"/>
      <c r="X635" s="271"/>
      <c r="Y635" s="271"/>
      <c r="Z635" s="271"/>
      <c r="AA635" s="271"/>
      <c r="AB635" s="271"/>
      <c r="AC635" s="271"/>
      <c r="AD635" s="271"/>
      <c r="AE635" s="271"/>
      <c r="AF635" s="271"/>
      <c r="AG635" s="271"/>
      <c r="AH635" s="271"/>
      <c r="AI635" s="271"/>
      <c r="AJ635" s="271"/>
      <c r="AK635" s="271"/>
      <c r="AL635" s="271"/>
      <c r="AM635" s="271"/>
      <c r="AN635" s="271"/>
      <c r="AO635" s="271"/>
      <c r="AP635" s="271"/>
      <c r="AQ635" s="271"/>
      <c r="AR635" s="271"/>
      <c r="AS635" s="271"/>
      <c r="AT635" s="271"/>
      <c r="AU635" s="271"/>
      <c r="AV635" s="271"/>
      <c r="AW635" s="271"/>
      <c r="AX635" s="272"/>
      <c r="AY635" s="471"/>
      <c r="BA635" s="192">
        <f t="shared" si="279"/>
        <v>9</v>
      </c>
      <c r="BB635" s="192">
        <f t="shared" si="280"/>
        <v>3</v>
      </c>
      <c r="BD635" s="192"/>
      <c r="BE635" s="192"/>
      <c r="BF635" s="192"/>
      <c r="BG635" s="559" t="str">
        <f t="shared" ref="BG635:BL636" ca="1" si="281">IF(BA635&lt;&gt;"",IF(MID(_xlfn.FORMULATEXT(BA635),SEARCH("[",_xlfn.FORMULATEXT(BA635))+1,SEARCH("]",_xlfn.FORMULATEXT(BA635))-(SEARCH("[",_xlfn.FORMULATEXT(BA635))+1))="-1","",1),"")</f>
        <v/>
      </c>
      <c r="BH635" s="560" t="str">
        <f t="shared" ca="1" si="281"/>
        <v/>
      </c>
      <c r="BI635" s="560" t="str">
        <f t="shared" ca="1" si="281"/>
        <v/>
      </c>
      <c r="BJ635" s="560" t="str">
        <f t="shared" ca="1" si="281"/>
        <v/>
      </c>
      <c r="BK635" s="560" t="str">
        <f t="shared" ca="1" si="281"/>
        <v/>
      </c>
      <c r="BL635" s="561" t="str">
        <f t="shared" ca="1" si="281"/>
        <v/>
      </c>
      <c r="BP635" s="94"/>
      <c r="CS635" s="465"/>
      <c r="CT635" s="465"/>
      <c r="CU635" s="465"/>
      <c r="CV635" s="1528"/>
      <c r="CW635" s="1529"/>
      <c r="CX635" s="1560"/>
      <c r="CY635" s="1560"/>
      <c r="CZ635" s="1560"/>
      <c r="DA635" s="1560"/>
      <c r="DB635" s="1560"/>
      <c r="DC635" s="1560"/>
      <c r="DD635" s="1991"/>
      <c r="DE635" s="1992"/>
      <c r="DF635" s="1992"/>
      <c r="DG635" s="1993"/>
      <c r="DH635" s="1564"/>
      <c r="DI635" s="1564"/>
      <c r="DJ635" s="1564"/>
      <c r="DK635" s="1564"/>
      <c r="DL635" s="1564"/>
      <c r="DM635" s="1564"/>
      <c r="DN635" s="1564"/>
      <c r="DO635" s="1564"/>
      <c r="DP635" s="1564"/>
      <c r="DQ635" s="1564"/>
      <c r="DR635" s="1584"/>
    </row>
    <row r="636" spans="1:122" ht="15" customHeight="1">
      <c r="A636" s="1760" t="str">
        <f>$BA636&amp;"."&amp;$BB636&amp;"."</f>
        <v>9.4.</v>
      </c>
      <c r="B636" s="1761"/>
      <c r="C636" s="1761"/>
      <c r="D636" s="685" t="s">
        <v>2076</v>
      </c>
      <c r="E636" s="685"/>
      <c r="F636" s="685"/>
      <c r="G636" s="676"/>
      <c r="H636" s="676"/>
      <c r="I636" s="676"/>
      <c r="J636" s="676"/>
      <c r="K636" s="676"/>
      <c r="L636" s="676"/>
      <c r="M636" s="685"/>
      <c r="N636" s="685"/>
      <c r="O636" s="685"/>
      <c r="P636" s="685"/>
      <c r="Q636" s="685"/>
      <c r="R636" s="685"/>
      <c r="S636" s="685"/>
      <c r="T636" s="685"/>
      <c r="U636" s="685"/>
      <c r="V636" s="685"/>
      <c r="W636" s="685"/>
      <c r="X636" s="685"/>
      <c r="Y636" s="685"/>
      <c r="Z636" s="685"/>
      <c r="AA636" s="685"/>
      <c r="AB636" s="685"/>
      <c r="AC636" s="685"/>
      <c r="AD636" s="685"/>
      <c r="AE636" s="685"/>
      <c r="AF636" s="685"/>
      <c r="AG636" s="685"/>
      <c r="AH636" s="685"/>
      <c r="AI636" s="685"/>
      <c r="AJ636" s="685"/>
      <c r="AK636" s="685"/>
      <c r="AL636" s="685"/>
      <c r="AM636" s="685"/>
      <c r="AN636" s="685"/>
      <c r="AO636" s="685"/>
      <c r="AP636" s="685"/>
      <c r="AQ636" s="685"/>
      <c r="AR636" s="685"/>
      <c r="AS636" s="685"/>
      <c r="AT636" s="685"/>
      <c r="AU636" s="685"/>
      <c r="AV636" s="685"/>
      <c r="AW636" s="685"/>
      <c r="AX636" s="685"/>
      <c r="AY636" s="854"/>
      <c r="AZ636" s="92"/>
      <c r="BA636" s="683">
        <f t="shared" si="279"/>
        <v>9</v>
      </c>
      <c r="BB636" s="678">
        <f>BB635+1</f>
        <v>4</v>
      </c>
      <c r="BD636" s="192"/>
      <c r="BE636" s="192"/>
      <c r="BF636" s="192"/>
      <c r="BG636" s="559" t="str">
        <f t="shared" ca="1" si="281"/>
        <v/>
      </c>
      <c r="BH636" s="560" t="str">
        <f t="shared" ca="1" si="281"/>
        <v/>
      </c>
      <c r="BI636" s="560" t="str">
        <f t="shared" ca="1" si="281"/>
        <v/>
      </c>
      <c r="BJ636" s="560" t="str">
        <f t="shared" ca="1" si="281"/>
        <v/>
      </c>
      <c r="BK636" s="560" t="str">
        <f t="shared" ca="1" si="281"/>
        <v/>
      </c>
      <c r="BL636" s="561" t="str">
        <f t="shared" ca="1" si="281"/>
        <v/>
      </c>
      <c r="CS636" s="465"/>
      <c r="CT636" s="465"/>
      <c r="CU636" s="465"/>
      <c r="CV636" s="1528"/>
      <c r="CW636" s="1529"/>
      <c r="CX636" s="1560"/>
      <c r="CY636" s="1560"/>
      <c r="CZ636" s="1560"/>
      <c r="DA636" s="1560"/>
      <c r="DB636" s="1560"/>
      <c r="DC636" s="1560"/>
      <c r="DD636" s="1991"/>
      <c r="DE636" s="1992"/>
      <c r="DF636" s="1992"/>
      <c r="DG636" s="1993"/>
      <c r="DH636" s="1564"/>
      <c r="DI636" s="1564"/>
      <c r="DJ636" s="1564"/>
      <c r="DK636" s="1564"/>
      <c r="DL636" s="1564"/>
      <c r="DM636" s="1564"/>
      <c r="DN636" s="1564"/>
      <c r="DO636" s="1564"/>
      <c r="DP636" s="1564"/>
      <c r="DQ636" s="1564"/>
      <c r="DR636" s="1584"/>
    </row>
    <row r="637" spans="1:122" s="94" customFormat="1" ht="15" customHeight="1">
      <c r="A637" s="1760" t="str">
        <f>$BA637&amp;"."&amp;$BB637&amp;"."&amp;$BC637&amp;"."</f>
        <v>9.4.1.</v>
      </c>
      <c r="B637" s="1761"/>
      <c r="C637" s="1761"/>
      <c r="D637" s="1761"/>
      <c r="E637" s="685" t="s">
        <v>2099</v>
      </c>
      <c r="F637" s="685"/>
      <c r="G637" s="676"/>
      <c r="H637" s="676"/>
      <c r="I637" s="676"/>
      <c r="J637" s="676"/>
      <c r="K637" s="676"/>
      <c r="L637" s="676"/>
      <c r="M637" s="685"/>
      <c r="N637" s="685"/>
      <c r="O637" s="685"/>
      <c r="P637" s="685"/>
      <c r="Q637" s="685"/>
      <c r="R637" s="685"/>
      <c r="S637" s="685"/>
      <c r="T637" s="685"/>
      <c r="U637" s="685"/>
      <c r="V637" s="685"/>
      <c r="W637" s="685"/>
      <c r="X637" s="685"/>
      <c r="Y637" s="685"/>
      <c r="Z637" s="685"/>
      <c r="AA637" s="685"/>
      <c r="AB637" s="685"/>
      <c r="AC637" s="685"/>
      <c r="AD637" s="685"/>
      <c r="AE637" s="685"/>
      <c r="AF637" s="685"/>
      <c r="AG637" s="685"/>
      <c r="AH637" s="685"/>
      <c r="AI637" s="685"/>
      <c r="AJ637" s="685"/>
      <c r="AK637" s="685"/>
      <c r="AL637" s="685"/>
      <c r="AM637" s="685"/>
      <c r="AN637" s="685"/>
      <c r="AO637" s="685"/>
      <c r="AP637" s="685"/>
      <c r="AQ637" s="685"/>
      <c r="AR637" s="685"/>
      <c r="AS637" s="685"/>
      <c r="AT637" s="685"/>
      <c r="AU637" s="685"/>
      <c r="AV637" s="685"/>
      <c r="AW637" s="685"/>
      <c r="AX637" s="685"/>
      <c r="AY637" s="854"/>
      <c r="AZ637" s="92"/>
      <c r="BA637" s="683">
        <f t="shared" si="279"/>
        <v>9</v>
      </c>
      <c r="BB637" s="683">
        <f>BB636</f>
        <v>4</v>
      </c>
      <c r="BC637" s="678">
        <f>BC636+1</f>
        <v>1</v>
      </c>
      <c r="BD637" s="95"/>
      <c r="BE637" s="87"/>
      <c r="BF637" s="87"/>
      <c r="BG637" s="679" t="str">
        <f ca="1">IF($BA637&lt;&gt;"",IF(MID(_xlfn.FORMULATEXT($BA637),SEARCH("[",_xlfn.FORMULATEXT($BA637))+1,SEARCH("]",_xlfn.FORMULATEXT($BA637))-(SEARCH("[",_xlfn.FORMULATEXT($BA637))+1))="-1","",1),"")</f>
        <v/>
      </c>
      <c r="BH637" s="680" t="str">
        <f ca="1">IF($BB637&lt;&gt;"",IF(MID(_xlfn.FORMULATEXT($BB637),SEARCH("[",_xlfn.FORMULATEXT($BB637))+1,SEARCH("]",_xlfn.FORMULATEXT($BB637))-(SEARCH("[",_xlfn.FORMULATEXT($BB637))+1))="-1","",1),"")</f>
        <v/>
      </c>
      <c r="BI637" s="680" t="str">
        <f ca="1">IF($BC637&lt;&gt;"",IF(MID(_xlfn.FORMULATEXT($BC637),SEARCH("[",_xlfn.FORMULATEXT($BC637))+1,SEARCH("]",_xlfn.FORMULATEXT($BC637))-(SEARCH("[",_xlfn.FORMULATEXT($BC637))+1))="-1","",1),"")</f>
        <v/>
      </c>
      <c r="BJ637" s="680" t="str">
        <f ca="1">IF($BD637&lt;&gt;"",IF(MID(_xlfn.FORMULATEXT($BD637),SEARCH("[",_xlfn.FORMULATEXT($BD637))+1,SEARCH("]",_xlfn.FORMULATEXT($BD637))-(SEARCH("[",_xlfn.FORMULATEXT($BD637))+1))="-1","",1),"")</f>
        <v/>
      </c>
      <c r="BK637" s="680" t="str">
        <f ca="1">IF($BE637&lt;&gt;"",IF(MID(_xlfn.FORMULATEXT($BE637),SEARCH("[",_xlfn.FORMULATEXT($BE637))+1,SEARCH("]",_xlfn.FORMULATEXT($BE637))-(SEARCH("[",_xlfn.FORMULATEXT($BE637))+1))="-1","",1),"")</f>
        <v/>
      </c>
      <c r="BL637" s="681" t="str">
        <f ca="1">IF($BF637&lt;&gt;"",IF(MID(_xlfn.FORMULATEXT($BF637),SEARCH("[",_xlfn.FORMULATEXT($BF637))+1,SEARCH("]",_xlfn.FORMULATEXT($BF637))-(SEARCH("[",_xlfn.FORMULATEXT($BF637))+1))="-1","",1),"")</f>
        <v/>
      </c>
      <c r="BP637" s="226"/>
      <c r="BQ637" s="226"/>
      <c r="BR637" s="226"/>
      <c r="BS637" s="226"/>
      <c r="BT637" s="226"/>
      <c r="BU637" s="226"/>
      <c r="BV637" s="226"/>
      <c r="BW637" s="226"/>
      <c r="BX637" s="226"/>
      <c r="BY637" s="226"/>
      <c r="BZ637" s="226"/>
      <c r="CA637" s="226"/>
      <c r="CB637" s="226"/>
      <c r="CC637" s="226"/>
      <c r="CD637" s="226"/>
      <c r="CE637" s="226"/>
      <c r="CF637" s="226"/>
      <c r="CG637" s="226"/>
      <c r="CH637" s="226"/>
      <c r="CI637" s="226"/>
      <c r="CJ637" s="226"/>
      <c r="CK637" s="226"/>
      <c r="CL637" s="226"/>
      <c r="CM637" s="226"/>
      <c r="CN637" s="226"/>
      <c r="CO637" s="226"/>
      <c r="CP637" s="226"/>
      <c r="CQ637" s="226"/>
      <c r="CR637" s="226"/>
      <c r="CS637" s="226"/>
      <c r="CT637" s="226"/>
      <c r="CU637" s="226"/>
      <c r="CV637" s="1528" t="s">
        <v>2291</v>
      </c>
      <c r="CW637" s="1529"/>
      <c r="CX637" s="1560"/>
      <c r="CY637" s="1560"/>
      <c r="CZ637" s="1560"/>
      <c r="DA637" s="1560"/>
      <c r="DB637" s="1560"/>
      <c r="DC637" s="1560"/>
      <c r="DD637" s="2054">
        <v>44649</v>
      </c>
      <c r="DE637" s="2055"/>
      <c r="DF637" s="2055"/>
      <c r="DG637" s="2056"/>
      <c r="DH637" s="1564"/>
      <c r="DI637" s="1564"/>
      <c r="DJ637" s="1564"/>
      <c r="DK637" s="1564"/>
      <c r="DL637" s="1564"/>
      <c r="DM637" s="1564"/>
      <c r="DN637" s="1564"/>
      <c r="DO637" s="1564"/>
      <c r="DP637" s="1564"/>
      <c r="DQ637" s="1564"/>
      <c r="DR637" s="1584"/>
    </row>
    <row r="638" spans="1:122" s="465" customFormat="1" ht="15" customHeight="1">
      <c r="A638" s="1317"/>
      <c r="B638" s="1318"/>
      <c r="C638" s="1318"/>
      <c r="D638" s="469"/>
      <c r="E638" s="475" t="s">
        <v>2100</v>
      </c>
      <c r="F638" s="275"/>
      <c r="G638" s="275"/>
      <c r="H638" s="275"/>
      <c r="I638" s="479"/>
      <c r="J638" s="275"/>
      <c r="K638" s="475"/>
      <c r="L638" s="475"/>
      <c r="M638" s="475"/>
      <c r="N638" s="475"/>
      <c r="O638" s="475"/>
      <c r="P638" s="475"/>
      <c r="Q638" s="475"/>
      <c r="R638" s="475"/>
      <c r="S638" s="475"/>
      <c r="T638" s="475"/>
      <c r="U638" s="475"/>
      <c r="V638" s="475"/>
      <c r="W638" s="475"/>
      <c r="X638" s="475"/>
      <c r="Y638" s="475"/>
      <c r="Z638" s="475"/>
      <c r="AA638" s="475"/>
      <c r="AB638" s="475"/>
      <c r="AC638" s="475"/>
      <c r="AD638" s="475"/>
      <c r="AE638" s="475"/>
      <c r="AF638" s="475"/>
      <c r="AG638" s="475"/>
      <c r="AH638" s="475"/>
      <c r="AI638" s="475"/>
      <c r="AJ638" s="475"/>
      <c r="AK638" s="475"/>
      <c r="AL638" s="475"/>
      <c r="AM638" s="475"/>
      <c r="AN638" s="475"/>
      <c r="AO638" s="475"/>
      <c r="AP638" s="475"/>
      <c r="AQ638" s="475"/>
      <c r="AR638" s="475"/>
      <c r="AS638" s="475"/>
      <c r="AT638" s="475"/>
      <c r="AU638" s="475"/>
      <c r="AV638" s="475"/>
      <c r="AW638" s="475"/>
      <c r="AX638" s="475"/>
      <c r="AY638" s="471"/>
      <c r="BA638" s="192">
        <f t="shared" ref="BA638:BC640" si="282">BA637</f>
        <v>9</v>
      </c>
      <c r="BB638" s="192">
        <f t="shared" si="282"/>
        <v>4</v>
      </c>
      <c r="BC638" s="192">
        <f t="shared" si="282"/>
        <v>1</v>
      </c>
      <c r="BD638" s="192"/>
      <c r="BE638" s="192"/>
      <c r="BF638" s="192"/>
      <c r="BG638" s="559" t="str">
        <f t="shared" ref="BG638:BL640" ca="1" si="283">IF(BA638&lt;&gt;"",IF(MID(_xlfn.FORMULATEXT(BA638),SEARCH("[",_xlfn.FORMULATEXT(BA638))+1,SEARCH("]",_xlfn.FORMULATEXT(BA638))-(SEARCH("[",_xlfn.FORMULATEXT(BA638))+1))="-1","",1),"")</f>
        <v/>
      </c>
      <c r="BH638" s="560" t="str">
        <f t="shared" ca="1" si="283"/>
        <v/>
      </c>
      <c r="BI638" s="560" t="str">
        <f t="shared" ca="1" si="283"/>
        <v/>
      </c>
      <c r="BJ638" s="560" t="str">
        <f t="shared" ca="1" si="283"/>
        <v/>
      </c>
      <c r="BK638" s="560" t="str">
        <f t="shared" ca="1" si="283"/>
        <v/>
      </c>
      <c r="BL638" s="561" t="str">
        <f t="shared" ca="1" si="283"/>
        <v/>
      </c>
      <c r="BP638" s="226"/>
      <c r="BQ638" s="226"/>
      <c r="BR638" s="226"/>
      <c r="BS638" s="226"/>
      <c r="BT638" s="226"/>
      <c r="BU638" s="226"/>
      <c r="BV638" s="226"/>
      <c r="BW638" s="226"/>
      <c r="BX638" s="226"/>
      <c r="BY638" s="226"/>
      <c r="BZ638" s="226"/>
      <c r="CA638" s="226"/>
      <c r="CB638" s="226"/>
      <c r="CC638" s="226"/>
      <c r="CD638" s="226"/>
      <c r="CE638" s="226"/>
      <c r="CF638" s="226"/>
      <c r="CG638" s="226"/>
      <c r="CH638" s="226"/>
      <c r="CI638" s="226"/>
      <c r="CJ638" s="226"/>
      <c r="CK638" s="226"/>
      <c r="CL638" s="226"/>
      <c r="CM638" s="226"/>
      <c r="CN638" s="226"/>
      <c r="CO638" s="226"/>
      <c r="CP638" s="226"/>
      <c r="CQ638" s="226"/>
      <c r="CR638" s="226"/>
      <c r="CS638" s="226"/>
      <c r="CT638" s="226"/>
      <c r="CU638" s="226"/>
      <c r="CV638" s="1528"/>
      <c r="CW638" s="1529"/>
      <c r="CX638" s="1560"/>
      <c r="CY638" s="1560"/>
      <c r="CZ638" s="1560"/>
      <c r="DA638" s="1560"/>
      <c r="DB638" s="1560"/>
      <c r="DC638" s="1560"/>
      <c r="DD638" s="1991"/>
      <c r="DE638" s="1992"/>
      <c r="DF638" s="1992"/>
      <c r="DG638" s="1993"/>
      <c r="DH638" s="1564"/>
      <c r="DI638" s="1564"/>
      <c r="DJ638" s="1564"/>
      <c r="DK638" s="1564"/>
      <c r="DL638" s="1564"/>
      <c r="DM638" s="1564"/>
      <c r="DN638" s="1564"/>
      <c r="DO638" s="1564"/>
      <c r="DP638" s="1564"/>
      <c r="DQ638" s="1564"/>
      <c r="DR638" s="1584"/>
    </row>
    <row r="639" spans="1:122" s="87" customFormat="1" ht="15" customHeight="1">
      <c r="A639" s="1090"/>
      <c r="B639" s="1091"/>
      <c r="C639" s="1091"/>
      <c r="D639" s="1346"/>
      <c r="E639" s="978" t="s">
        <v>103</v>
      </c>
      <c r="F639" s="979"/>
      <c r="G639" s="979"/>
      <c r="H639" s="979"/>
      <c r="I639" s="979"/>
      <c r="J639" s="979"/>
      <c r="K639" s="979"/>
      <c r="L639" s="980"/>
      <c r="M639" s="1290" t="s">
        <v>555</v>
      </c>
      <c r="N639" s="1291"/>
      <c r="O639" s="266" t="str">
        <f>"("&amp;VLOOKUP(M639,[1]processing_log!$B$37:$Y$105,4,FALSE)&amp;" - "&amp;VLOOKUP(M639,[1]processing_log!$B$37:$Y$105,21,FALSE)&amp;VLOOKUP(M639,[1]processing_log!$B$37:$Y$105,24,FALSE)&amp;")"</f>
        <v>(処理 - 途中)</v>
      </c>
      <c r="P639" s="1291"/>
      <c r="Q639" s="1291"/>
      <c r="R639" s="1291"/>
      <c r="S639" s="1291"/>
      <c r="T639" s="1291"/>
      <c r="U639" s="1291"/>
      <c r="V639" s="1291"/>
      <c r="W639" s="1291"/>
      <c r="X639" s="1291"/>
      <c r="Y639" s="1291"/>
      <c r="Z639" s="1291"/>
      <c r="AA639" s="1291"/>
      <c r="AB639" s="1291"/>
      <c r="AC639" s="1291"/>
      <c r="AD639" s="1291"/>
      <c r="AE639" s="1291"/>
      <c r="AF639" s="1291"/>
      <c r="AG639" s="1291"/>
      <c r="AH639" s="1291"/>
      <c r="AI639" s="1291"/>
      <c r="AJ639" s="1291"/>
      <c r="AK639" s="1291"/>
      <c r="AL639" s="1291"/>
      <c r="AM639" s="1291"/>
      <c r="AN639" s="1291"/>
      <c r="AO639" s="1291"/>
      <c r="AP639" s="1291"/>
      <c r="AQ639" s="1291"/>
      <c r="AR639" s="1291"/>
      <c r="AS639" s="1291"/>
      <c r="AT639" s="1291"/>
      <c r="AU639" s="1291"/>
      <c r="AV639" s="1291"/>
      <c r="AW639" s="1291"/>
      <c r="AX639" s="1292"/>
      <c r="AY639" s="1293"/>
      <c r="AZ639" s="95"/>
      <c r="BA639" s="192">
        <f t="shared" si="282"/>
        <v>9</v>
      </c>
      <c r="BB639" s="192">
        <f t="shared" si="282"/>
        <v>4</v>
      </c>
      <c r="BC639" s="95">
        <f t="shared" si="282"/>
        <v>1</v>
      </c>
      <c r="BD639" s="95"/>
      <c r="BE639" s="95"/>
      <c r="BF639" s="95"/>
      <c r="BG639" s="563" t="str">
        <f t="shared" ca="1" si="283"/>
        <v/>
      </c>
      <c r="BH639" s="564" t="str">
        <f t="shared" ca="1" si="283"/>
        <v/>
      </c>
      <c r="BI639" s="564" t="str">
        <f t="shared" ca="1" si="283"/>
        <v/>
      </c>
      <c r="BJ639" s="564" t="str">
        <f t="shared" ca="1" si="283"/>
        <v/>
      </c>
      <c r="BK639" s="564" t="str">
        <f t="shared" ca="1" si="283"/>
        <v/>
      </c>
      <c r="BL639" s="565" t="str">
        <f t="shared" ca="1" si="283"/>
        <v/>
      </c>
      <c r="BM639" s="95"/>
      <c r="BN639" s="95"/>
      <c r="BO639" s="95"/>
      <c r="BP639" s="226"/>
      <c r="BQ639" s="226"/>
      <c r="BR639" s="226"/>
      <c r="BS639" s="226"/>
      <c r="BT639" s="226"/>
      <c r="BU639" s="226"/>
      <c r="BV639" s="226"/>
      <c r="BW639" s="226"/>
      <c r="BX639" s="226"/>
      <c r="BY639" s="226"/>
      <c r="BZ639" s="226"/>
      <c r="CA639" s="226"/>
      <c r="CB639" s="226"/>
      <c r="CC639" s="226"/>
      <c r="CD639" s="226"/>
      <c r="CE639" s="226"/>
      <c r="CF639" s="226"/>
      <c r="CG639" s="226"/>
      <c r="CH639" s="226"/>
      <c r="CI639" s="226"/>
      <c r="CJ639" s="226"/>
      <c r="CK639" s="226"/>
      <c r="CL639" s="226"/>
      <c r="CM639" s="226"/>
      <c r="CN639" s="226"/>
      <c r="CO639" s="226"/>
      <c r="CP639" s="226"/>
      <c r="CQ639" s="465"/>
      <c r="CR639" s="465"/>
      <c r="CS639" s="226"/>
      <c r="CT639" s="226"/>
      <c r="CU639" s="226"/>
      <c r="CV639" s="1528"/>
      <c r="CW639" s="1529"/>
      <c r="CX639" s="1560"/>
      <c r="CY639" s="1560"/>
      <c r="CZ639" s="1560"/>
      <c r="DA639" s="1560"/>
      <c r="DB639" s="1560"/>
      <c r="DC639" s="1560"/>
      <c r="DD639" s="1991"/>
      <c r="DE639" s="1992"/>
      <c r="DF639" s="1992"/>
      <c r="DG639" s="1993"/>
      <c r="DH639" s="1564"/>
      <c r="DI639" s="1564"/>
      <c r="DJ639" s="1564"/>
      <c r="DK639" s="1564"/>
      <c r="DL639" s="1564"/>
      <c r="DM639" s="1564"/>
      <c r="DN639" s="1564"/>
      <c r="DO639" s="1564"/>
      <c r="DP639" s="1564"/>
      <c r="DQ639" s="1564"/>
      <c r="DR639" s="1584"/>
    </row>
    <row r="640" spans="1:122" s="87" customFormat="1" ht="15" customHeight="1">
      <c r="A640" s="1090"/>
      <c r="B640" s="1091"/>
      <c r="C640" s="1091"/>
      <c r="D640" s="1346"/>
      <c r="E640" s="984" t="s">
        <v>104</v>
      </c>
      <c r="F640" s="985"/>
      <c r="G640" s="985"/>
      <c r="H640" s="985"/>
      <c r="I640" s="985"/>
      <c r="J640" s="985"/>
      <c r="K640" s="985"/>
      <c r="L640" s="986"/>
      <c r="M640" s="1294" t="s">
        <v>2101</v>
      </c>
      <c r="N640" s="1295"/>
      <c r="O640" s="1295"/>
      <c r="P640" s="1295"/>
      <c r="Q640" s="1295"/>
      <c r="R640" s="1295"/>
      <c r="S640" s="1295"/>
      <c r="T640" s="1295"/>
      <c r="U640" s="1295"/>
      <c r="V640" s="1295"/>
      <c r="W640" s="1295"/>
      <c r="X640" s="1295"/>
      <c r="Y640" s="1295"/>
      <c r="Z640" s="1295"/>
      <c r="AA640" s="1295"/>
      <c r="AB640" s="1295"/>
      <c r="AC640" s="1295"/>
      <c r="AD640" s="1295"/>
      <c r="AE640" s="1295"/>
      <c r="AF640" s="1295"/>
      <c r="AG640" s="1295"/>
      <c r="AH640" s="1295"/>
      <c r="AI640" s="1295"/>
      <c r="AJ640" s="1295"/>
      <c r="AK640" s="1295"/>
      <c r="AL640" s="1295"/>
      <c r="AM640" s="1295"/>
      <c r="AN640" s="1295"/>
      <c r="AO640" s="1295"/>
      <c r="AP640" s="1295"/>
      <c r="AQ640" s="1295"/>
      <c r="AR640" s="1295"/>
      <c r="AS640" s="1295"/>
      <c r="AT640" s="1295"/>
      <c r="AU640" s="1295"/>
      <c r="AV640" s="1295"/>
      <c r="AW640" s="1295"/>
      <c r="AX640" s="1296"/>
      <c r="AY640" s="1293"/>
      <c r="AZ640" s="95"/>
      <c r="BA640" s="192">
        <f t="shared" si="282"/>
        <v>9</v>
      </c>
      <c r="BB640" s="95">
        <f t="shared" si="282"/>
        <v>4</v>
      </c>
      <c r="BC640" s="95">
        <f t="shared" si="282"/>
        <v>1</v>
      </c>
      <c r="BD640" s="95"/>
      <c r="BE640" s="95"/>
      <c r="BF640" s="95"/>
      <c r="BG640" s="563" t="str">
        <f t="shared" ca="1" si="283"/>
        <v/>
      </c>
      <c r="BH640" s="564" t="str">
        <f t="shared" ca="1" si="283"/>
        <v/>
      </c>
      <c r="BI640" s="564" t="str">
        <f t="shared" ca="1" si="283"/>
        <v/>
      </c>
      <c r="BJ640" s="564" t="str">
        <f t="shared" ca="1" si="283"/>
        <v/>
      </c>
      <c r="BK640" s="564" t="str">
        <f t="shared" ca="1" si="283"/>
        <v/>
      </c>
      <c r="BL640" s="565" t="str">
        <f t="shared" ca="1" si="283"/>
        <v/>
      </c>
      <c r="BM640" s="95"/>
      <c r="BN640" s="95"/>
      <c r="BO640" s="95"/>
      <c r="BP640" s="226"/>
      <c r="BQ640" s="226"/>
      <c r="BR640" s="226"/>
      <c r="BS640" s="226"/>
      <c r="BT640" s="226"/>
      <c r="BU640" s="226"/>
      <c r="BV640" s="226"/>
      <c r="BW640" s="226"/>
      <c r="BX640" s="226"/>
      <c r="BY640" s="226"/>
      <c r="BZ640" s="226"/>
      <c r="CA640" s="226"/>
      <c r="CB640" s="226"/>
      <c r="CC640" s="226"/>
      <c r="CD640" s="226"/>
      <c r="CE640" s="226"/>
      <c r="CF640" s="226"/>
      <c r="CG640" s="226"/>
      <c r="CH640" s="226"/>
      <c r="CI640" s="226"/>
      <c r="CJ640" s="226"/>
      <c r="CK640" s="226"/>
      <c r="CL640" s="226"/>
      <c r="CM640" s="226"/>
      <c r="CN640" s="226"/>
      <c r="CO640" s="226"/>
      <c r="CP640" s="226"/>
      <c r="CQ640" s="226"/>
      <c r="CR640" s="226"/>
      <c r="CS640" s="226"/>
      <c r="CT640" s="226"/>
      <c r="CU640" s="226"/>
      <c r="CV640" s="1528"/>
      <c r="CW640" s="1529"/>
      <c r="CX640" s="1560"/>
      <c r="CY640" s="1560"/>
      <c r="CZ640" s="1560"/>
      <c r="DA640" s="1560"/>
      <c r="DB640" s="1560"/>
      <c r="DC640" s="1560"/>
      <c r="DD640" s="1991"/>
      <c r="DE640" s="1992"/>
      <c r="DF640" s="1992"/>
      <c r="DG640" s="1993"/>
      <c r="DH640" s="1564"/>
      <c r="DI640" s="1564"/>
      <c r="DJ640" s="1564"/>
      <c r="DK640" s="1564"/>
      <c r="DL640" s="1564"/>
      <c r="DM640" s="1564"/>
      <c r="DN640" s="1564"/>
      <c r="DO640" s="1564"/>
      <c r="DP640" s="1564"/>
      <c r="DQ640" s="1564"/>
      <c r="DR640" s="1584"/>
    </row>
    <row r="641" spans="1:122" s="94" customFormat="1" ht="15" customHeight="1">
      <c r="A641" s="1760" t="str">
        <f>$BA641&amp;"."&amp;$BB641&amp;"."&amp;$BC641&amp;"."</f>
        <v>9.4.2.</v>
      </c>
      <c r="B641" s="1761"/>
      <c r="C641" s="1761"/>
      <c r="D641" s="1761"/>
      <c r="E641" s="685" t="s">
        <v>2034</v>
      </c>
      <c r="F641" s="685"/>
      <c r="G641" s="676"/>
      <c r="H641" s="676"/>
      <c r="I641" s="676"/>
      <c r="J641" s="676"/>
      <c r="K641" s="676"/>
      <c r="L641" s="676"/>
      <c r="M641" s="685"/>
      <c r="N641" s="685"/>
      <c r="O641" s="685"/>
      <c r="P641" s="685"/>
      <c r="Q641" s="685"/>
      <c r="R641" s="685"/>
      <c r="S641" s="685"/>
      <c r="T641" s="685"/>
      <c r="U641" s="685"/>
      <c r="V641" s="685"/>
      <c r="W641" s="685"/>
      <c r="X641" s="685"/>
      <c r="Y641" s="685"/>
      <c r="Z641" s="685"/>
      <c r="AA641" s="685"/>
      <c r="AB641" s="685"/>
      <c r="AC641" s="685"/>
      <c r="AD641" s="685"/>
      <c r="AE641" s="685"/>
      <c r="AF641" s="685"/>
      <c r="AG641" s="685"/>
      <c r="AH641" s="685"/>
      <c r="AI641" s="685"/>
      <c r="AJ641" s="685"/>
      <c r="AK641" s="685"/>
      <c r="AL641" s="685"/>
      <c r="AM641" s="685"/>
      <c r="AN641" s="685"/>
      <c r="AO641" s="685"/>
      <c r="AP641" s="685"/>
      <c r="AQ641" s="685"/>
      <c r="AR641" s="685"/>
      <c r="AS641" s="685"/>
      <c r="AT641" s="685"/>
      <c r="AU641" s="685"/>
      <c r="AV641" s="685"/>
      <c r="AW641" s="685"/>
      <c r="AX641" s="685"/>
      <c r="AY641" s="854"/>
      <c r="AZ641" s="92"/>
      <c r="BA641" s="683">
        <f t="shared" ref="BA641:BA650" si="284">BA640</f>
        <v>9</v>
      </c>
      <c r="BB641" s="683">
        <f t="shared" ref="BB641:BB650" si="285">BB640</f>
        <v>4</v>
      </c>
      <c r="BC641" s="678">
        <f>BC640+1</f>
        <v>2</v>
      </c>
      <c r="BD641" s="95"/>
      <c r="BE641" s="87"/>
      <c r="BF641" s="87"/>
      <c r="BG641" s="679" t="str">
        <f ca="1">IF($BA641&lt;&gt;"",IF(MID(_xlfn.FORMULATEXT($BA641),SEARCH("[",_xlfn.FORMULATEXT($BA641))+1,SEARCH("]",_xlfn.FORMULATEXT($BA641))-(SEARCH("[",_xlfn.FORMULATEXT($BA641))+1))="-1","",1),"")</f>
        <v/>
      </c>
      <c r="BH641" s="680" t="str">
        <f ca="1">IF($BB641&lt;&gt;"",IF(MID(_xlfn.FORMULATEXT($BB641),SEARCH("[",_xlfn.FORMULATEXT($BB641))+1,SEARCH("]",_xlfn.FORMULATEXT($BB641))-(SEARCH("[",_xlfn.FORMULATEXT($BB641))+1))="-1","",1),"")</f>
        <v/>
      </c>
      <c r="BI641" s="680" t="str">
        <f ca="1">IF($BC641&lt;&gt;"",IF(MID(_xlfn.FORMULATEXT($BC641),SEARCH("[",_xlfn.FORMULATEXT($BC641))+1,SEARCH("]",_xlfn.FORMULATEXT($BC641))-(SEARCH("[",_xlfn.FORMULATEXT($BC641))+1))="-1","",1),"")</f>
        <v/>
      </c>
      <c r="BJ641" s="680" t="str">
        <f ca="1">IF($BD641&lt;&gt;"",IF(MID(_xlfn.FORMULATEXT($BD641),SEARCH("[",_xlfn.FORMULATEXT($BD641))+1,SEARCH("]",_xlfn.FORMULATEXT($BD641))-(SEARCH("[",_xlfn.FORMULATEXT($BD641))+1))="-1","",1),"")</f>
        <v/>
      </c>
      <c r="BK641" s="680" t="str">
        <f ca="1">IF($BE641&lt;&gt;"",IF(MID(_xlfn.FORMULATEXT($BE641),SEARCH("[",_xlfn.FORMULATEXT($BE641))+1,SEARCH("]",_xlfn.FORMULATEXT($BE641))-(SEARCH("[",_xlfn.FORMULATEXT($BE641))+1))="-1","",1),"")</f>
        <v/>
      </c>
      <c r="BL641" s="681" t="str">
        <f ca="1">IF($BF641&lt;&gt;"",IF(MID(_xlfn.FORMULATEXT($BF641),SEARCH("[",_xlfn.FORMULATEXT($BF641))+1,SEARCH("]",_xlfn.FORMULATEXT($BF641))-(SEARCH("[",_xlfn.FORMULATEXT($BF641))+1))="-1","",1),"")</f>
        <v/>
      </c>
      <c r="BP641" s="226"/>
      <c r="BQ641" s="226"/>
      <c r="BR641" s="226"/>
      <c r="BS641" s="226"/>
      <c r="BT641" s="226"/>
      <c r="BU641" s="226"/>
      <c r="BV641" s="226"/>
      <c r="BW641" s="226"/>
      <c r="BX641" s="226"/>
      <c r="BY641" s="226"/>
      <c r="BZ641" s="226"/>
      <c r="CA641" s="226"/>
      <c r="CB641" s="226"/>
      <c r="CC641" s="226"/>
      <c r="CD641" s="226"/>
      <c r="CE641" s="226"/>
      <c r="CF641" s="226"/>
      <c r="CG641" s="226"/>
      <c r="CH641" s="226"/>
      <c r="CI641" s="226"/>
      <c r="CJ641" s="226"/>
      <c r="CK641" s="226"/>
      <c r="CL641" s="226"/>
      <c r="CM641" s="226"/>
      <c r="CN641" s="226"/>
      <c r="CO641" s="226"/>
      <c r="CP641" s="226"/>
      <c r="CQ641" s="226"/>
      <c r="CR641" s="226"/>
      <c r="CS641" s="226"/>
      <c r="CT641" s="226"/>
      <c r="CU641" s="226"/>
      <c r="CV641" s="1528" t="s">
        <v>2291</v>
      </c>
      <c r="CW641" s="1529"/>
      <c r="CX641" s="1560"/>
      <c r="CY641" s="1560"/>
      <c r="CZ641" s="1560"/>
      <c r="DA641" s="1560"/>
      <c r="DB641" s="1560"/>
      <c r="DC641" s="1560"/>
      <c r="DD641" s="2054">
        <v>44649</v>
      </c>
      <c r="DE641" s="2055"/>
      <c r="DF641" s="2055"/>
      <c r="DG641" s="2056"/>
      <c r="DH641" s="1564" t="s">
        <v>2315</v>
      </c>
      <c r="DI641" s="1564"/>
      <c r="DJ641" s="1564"/>
      <c r="DK641" s="1564"/>
      <c r="DL641" s="1564"/>
      <c r="DM641" s="1564"/>
      <c r="DN641" s="1564"/>
      <c r="DO641" s="1564"/>
      <c r="DP641" s="1564"/>
      <c r="DQ641" s="1564"/>
      <c r="DR641" s="1584"/>
    </row>
    <row r="642" spans="1:122" ht="15" customHeight="1">
      <c r="A642" s="1317"/>
      <c r="B642" s="1318"/>
      <c r="C642" s="1318"/>
      <c r="D642" s="211"/>
      <c r="E642" s="225" t="s">
        <v>2025</v>
      </c>
      <c r="F642" s="225"/>
      <c r="G642" s="225"/>
      <c r="H642" s="225"/>
      <c r="I642" s="225"/>
      <c r="J642" s="225"/>
      <c r="K642" s="225"/>
      <c r="L642" s="225"/>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c r="AX642" s="225"/>
      <c r="AY642" s="471"/>
      <c r="BA642" s="683">
        <f t="shared" si="284"/>
        <v>9</v>
      </c>
      <c r="BB642" s="683">
        <f t="shared" si="285"/>
        <v>4</v>
      </c>
      <c r="BC642" s="683">
        <f t="shared" ref="BC642:BC650" si="286">BC641</f>
        <v>2</v>
      </c>
      <c r="BD642" s="192"/>
      <c r="BE642" s="192"/>
      <c r="BF642" s="192"/>
      <c r="BG642" s="559" t="str">
        <f t="shared" ref="BG642:BL642" ca="1" si="287">IF(BA642&lt;&gt;"",IF(MID(_xlfn.FORMULATEXT(BA642),SEARCH("[",_xlfn.FORMULATEXT(BA642))+1,SEARCH("]",_xlfn.FORMULATEXT(BA642))-(SEARCH("[",_xlfn.FORMULATEXT(BA642))+1))="-1","",1),"")</f>
        <v/>
      </c>
      <c r="BH642" s="560" t="str">
        <f t="shared" ca="1" si="287"/>
        <v/>
      </c>
      <c r="BI642" s="560" t="str">
        <f t="shared" ca="1" si="287"/>
        <v/>
      </c>
      <c r="BJ642" s="560" t="str">
        <f t="shared" ca="1" si="287"/>
        <v/>
      </c>
      <c r="BK642" s="560" t="str">
        <f t="shared" ca="1" si="287"/>
        <v/>
      </c>
      <c r="BL642" s="561" t="str">
        <f t="shared" ca="1" si="287"/>
        <v/>
      </c>
      <c r="CL642" s="469"/>
      <c r="CV642" s="1528"/>
      <c r="CW642" s="1529"/>
      <c r="CX642" s="1560"/>
      <c r="CY642" s="1560"/>
      <c r="CZ642" s="1560"/>
      <c r="DA642" s="1560"/>
      <c r="DB642" s="1560"/>
      <c r="DC642" s="1560"/>
      <c r="DD642" s="1991"/>
      <c r="DE642" s="1992"/>
      <c r="DF642" s="1992"/>
      <c r="DG642" s="1993"/>
      <c r="DH642" s="1564"/>
      <c r="DI642" s="1564"/>
      <c r="DJ642" s="1564"/>
      <c r="DK642" s="1564"/>
      <c r="DL642" s="1564"/>
      <c r="DM642" s="1564"/>
      <c r="DN642" s="1564"/>
      <c r="DO642" s="1564"/>
      <c r="DP642" s="1564"/>
      <c r="DQ642" s="1564"/>
      <c r="DR642" s="1584"/>
    </row>
    <row r="643" spans="1:122" ht="15" customHeight="1">
      <c r="A643" s="1297"/>
      <c r="B643" s="225"/>
      <c r="C643" s="225"/>
      <c r="D643" s="225"/>
      <c r="E643" s="1324" t="s">
        <v>84</v>
      </c>
      <c r="F643" s="1325"/>
      <c r="G643" s="1325"/>
      <c r="H643" s="1325"/>
      <c r="I643" s="1325"/>
      <c r="J643" s="1325"/>
      <c r="K643" s="1325"/>
      <c r="L643" s="1326"/>
      <c r="M643" s="1351" t="s">
        <v>2035</v>
      </c>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c r="AJ643" s="266"/>
      <c r="AK643" s="266"/>
      <c r="AL643" s="266"/>
      <c r="AM643" s="266"/>
      <c r="AN643" s="266"/>
      <c r="AO643" s="266"/>
      <c r="AP643" s="266"/>
      <c r="AQ643" s="266"/>
      <c r="AR643" s="266"/>
      <c r="AS643" s="266"/>
      <c r="AT643" s="266"/>
      <c r="AU643" s="266"/>
      <c r="AV643" s="266"/>
      <c r="AW643" s="266"/>
      <c r="AX643" s="267"/>
      <c r="AY643" s="223"/>
      <c r="BA643" s="683">
        <f t="shared" si="284"/>
        <v>9</v>
      </c>
      <c r="BB643" s="683">
        <f t="shared" si="285"/>
        <v>4</v>
      </c>
      <c r="BC643" s="683">
        <f t="shared" si="286"/>
        <v>2</v>
      </c>
      <c r="BD643" s="192"/>
      <c r="BE643" s="192"/>
      <c r="BF643" s="192"/>
      <c r="BG643" s="559" t="str">
        <f t="shared" ref="BG643:BG665" ca="1" si="288">IF(BA643&lt;&gt;"",IF(MID(_xlfn.FORMULATEXT(BA643),SEARCH("[",_xlfn.FORMULATEXT(BA643))+1,SEARCH("]",_xlfn.FORMULATEXT(BA643))-(SEARCH("[",_xlfn.FORMULATEXT(BA643))+1))="-1","",1),"")</f>
        <v/>
      </c>
      <c r="BH643" s="560" t="str">
        <f t="shared" ref="BH643:BH665" ca="1" si="289">IF(BB643&lt;&gt;"",IF(MID(_xlfn.FORMULATEXT(BB643),SEARCH("[",_xlfn.FORMULATEXT(BB643))+1,SEARCH("]",_xlfn.FORMULATEXT(BB643))-(SEARCH("[",_xlfn.FORMULATEXT(BB643))+1))="-1","",1),"")</f>
        <v/>
      </c>
      <c r="BI643" s="560" t="str">
        <f t="shared" ref="BI643:BI665" ca="1" si="290">IF(BC643&lt;&gt;"",IF(MID(_xlfn.FORMULATEXT(BC643),SEARCH("[",_xlfn.FORMULATEXT(BC643))+1,SEARCH("]",_xlfn.FORMULATEXT(BC643))-(SEARCH("[",_xlfn.FORMULATEXT(BC643))+1))="-1","",1),"")</f>
        <v/>
      </c>
      <c r="BJ643" s="560" t="str">
        <f t="shared" ref="BJ643:BJ665" ca="1" si="291">IF(BD643&lt;&gt;"",IF(MID(_xlfn.FORMULATEXT(BD643),SEARCH("[",_xlfn.FORMULATEXT(BD643))+1,SEARCH("]",_xlfn.FORMULATEXT(BD643))-(SEARCH("[",_xlfn.FORMULATEXT(BD643))+1))="-1","",1),"")</f>
        <v/>
      </c>
      <c r="BK643" s="560" t="str">
        <f t="shared" ref="BK643:BK665" ca="1" si="292">IF(BE643&lt;&gt;"",IF(MID(_xlfn.FORMULATEXT(BE643),SEARCH("[",_xlfn.FORMULATEXT(BE643))+1,SEARCH("]",_xlfn.FORMULATEXT(BE643))-(SEARCH("[",_xlfn.FORMULATEXT(BE643))+1))="-1","",1),"")</f>
        <v/>
      </c>
      <c r="BL643" s="561" t="str">
        <f t="shared" ref="BL643:BL665" ca="1" si="293">IF(BF643&lt;&gt;"",IF(MID(_xlfn.FORMULATEXT(BF643),SEARCH("[",_xlfn.FORMULATEXT(BF643))+1,SEARCH("]",_xlfn.FORMULATEXT(BF643))-(SEARCH("[",_xlfn.FORMULATEXT(BF643))+1))="-1","",1),"")</f>
        <v/>
      </c>
      <c r="CV643" s="1528"/>
      <c r="CW643" s="1529"/>
      <c r="CX643" s="1560"/>
      <c r="CY643" s="1560"/>
      <c r="CZ643" s="1560"/>
      <c r="DA643" s="1560"/>
      <c r="DB643" s="1560"/>
      <c r="DC643" s="1560"/>
      <c r="DD643" s="1991"/>
      <c r="DE643" s="1992"/>
      <c r="DF643" s="1992"/>
      <c r="DG643" s="1993"/>
      <c r="DH643" s="1564"/>
      <c r="DI643" s="1564"/>
      <c r="DJ643" s="1564"/>
      <c r="DK643" s="1564"/>
      <c r="DL643" s="1564"/>
      <c r="DM643" s="1564"/>
      <c r="DN643" s="1564"/>
      <c r="DO643" s="1564"/>
      <c r="DP643" s="1564"/>
      <c r="DQ643" s="1564"/>
      <c r="DR643" s="1584"/>
    </row>
    <row r="644" spans="1:122" ht="15" customHeight="1">
      <c r="A644" s="1297"/>
      <c r="B644" s="225"/>
      <c r="C644" s="225"/>
      <c r="D644" s="225"/>
      <c r="E644" s="888"/>
      <c r="F644" s="274"/>
      <c r="G644" s="274"/>
      <c r="H644" s="274"/>
      <c r="I644" s="274"/>
      <c r="J644" s="274"/>
      <c r="K644" s="274"/>
      <c r="L644" s="889"/>
      <c r="M644" s="1322" t="s">
        <v>2039</v>
      </c>
      <c r="N644" s="269"/>
      <c r="O644" s="269"/>
      <c r="P644" s="269"/>
      <c r="Q644" s="269"/>
      <c r="R644" s="269"/>
      <c r="S644" s="269"/>
      <c r="T644" s="269"/>
      <c r="U644" s="269"/>
      <c r="V644" s="269"/>
      <c r="W644" s="269"/>
      <c r="X644" s="269"/>
      <c r="Y644" s="269"/>
      <c r="Z644" s="269"/>
      <c r="AA644" s="269"/>
      <c r="AB644" s="269"/>
      <c r="AC644" s="269"/>
      <c r="AD644" s="269"/>
      <c r="AE644" s="269"/>
      <c r="AF644" s="269"/>
      <c r="AG644" s="269"/>
      <c r="AH644" s="269"/>
      <c r="AI644" s="269"/>
      <c r="AJ644" s="269"/>
      <c r="AK644" s="269"/>
      <c r="AL644" s="269"/>
      <c r="AM644" s="269"/>
      <c r="AN644" s="269"/>
      <c r="AO644" s="269"/>
      <c r="AP644" s="269"/>
      <c r="AQ644" s="269"/>
      <c r="AR644" s="269"/>
      <c r="AS644" s="269"/>
      <c r="AT644" s="269"/>
      <c r="AU644" s="269"/>
      <c r="AV644" s="269"/>
      <c r="AW644" s="269"/>
      <c r="AX644" s="270"/>
      <c r="AY644" s="223"/>
      <c r="BA644" s="683">
        <f t="shared" si="284"/>
        <v>9</v>
      </c>
      <c r="BB644" s="683">
        <f t="shared" si="285"/>
        <v>4</v>
      </c>
      <c r="BC644" s="683">
        <f t="shared" si="286"/>
        <v>2</v>
      </c>
      <c r="BD644" s="192"/>
      <c r="BE644" s="192"/>
      <c r="BF644" s="192"/>
      <c r="BG644" s="559" t="str">
        <f t="shared" ca="1" si="288"/>
        <v/>
      </c>
      <c r="BH644" s="560" t="str">
        <f t="shared" ca="1" si="289"/>
        <v/>
      </c>
      <c r="BI644" s="560" t="str">
        <f t="shared" ca="1" si="290"/>
        <v/>
      </c>
      <c r="BJ644" s="560" t="str">
        <f t="shared" ca="1" si="291"/>
        <v/>
      </c>
      <c r="BK644" s="560" t="str">
        <f t="shared" ca="1" si="292"/>
        <v/>
      </c>
      <c r="BL644" s="561" t="str">
        <f t="shared" ca="1" si="293"/>
        <v/>
      </c>
      <c r="CV644" s="1528"/>
      <c r="CW644" s="1529"/>
      <c r="CX644" s="1560"/>
      <c r="CY644" s="1560"/>
      <c r="CZ644" s="1560"/>
      <c r="DA644" s="1560"/>
      <c r="DB644" s="1560"/>
      <c r="DC644" s="1560"/>
      <c r="DD644" s="1991"/>
      <c r="DE644" s="1992"/>
      <c r="DF644" s="1992"/>
      <c r="DG644" s="1993"/>
      <c r="DH644" s="1564"/>
      <c r="DI644" s="1564"/>
      <c r="DJ644" s="1564"/>
      <c r="DK644" s="1564"/>
      <c r="DL644" s="1564"/>
      <c r="DM644" s="1564"/>
      <c r="DN644" s="1564"/>
      <c r="DO644" s="1564"/>
      <c r="DP644" s="1564"/>
      <c r="DQ644" s="1564"/>
      <c r="DR644" s="1584"/>
    </row>
    <row r="645" spans="1:122" ht="15" customHeight="1">
      <c r="A645" s="1297"/>
      <c r="B645" s="225"/>
      <c r="C645" s="225"/>
      <c r="D645" s="225"/>
      <c r="E645" s="888"/>
      <c r="F645" s="274"/>
      <c r="G645" s="274"/>
      <c r="H645" s="274"/>
      <c r="I645" s="274"/>
      <c r="J645" s="274"/>
      <c r="K645" s="274"/>
      <c r="L645" s="889"/>
      <c r="M645" s="1322" t="s">
        <v>2048</v>
      </c>
      <c r="N645" s="269"/>
      <c r="O645" s="269"/>
      <c r="P645" s="269"/>
      <c r="Q645" s="269"/>
      <c r="R645" s="269"/>
      <c r="S645" s="269"/>
      <c r="T645" s="269"/>
      <c r="U645" s="269"/>
      <c r="V645" s="269"/>
      <c r="W645" s="269"/>
      <c r="X645" s="269"/>
      <c r="Y645" s="269"/>
      <c r="Z645" s="269"/>
      <c r="AA645" s="269"/>
      <c r="AB645" s="269"/>
      <c r="AC645" s="269"/>
      <c r="AD645" s="269"/>
      <c r="AE645" s="269"/>
      <c r="AF645" s="269"/>
      <c r="AG645" s="269"/>
      <c r="AH645" s="269"/>
      <c r="AI645" s="269"/>
      <c r="AJ645" s="269"/>
      <c r="AK645" s="269"/>
      <c r="AL645" s="269"/>
      <c r="AM645" s="269"/>
      <c r="AN645" s="269"/>
      <c r="AO645" s="269"/>
      <c r="AP645" s="269"/>
      <c r="AQ645" s="269"/>
      <c r="AR645" s="269"/>
      <c r="AS645" s="269"/>
      <c r="AT645" s="269"/>
      <c r="AU645" s="269"/>
      <c r="AV645" s="269"/>
      <c r="AW645" s="269"/>
      <c r="AX645" s="270"/>
      <c r="AY645" s="223"/>
      <c r="BA645" s="683">
        <f t="shared" si="284"/>
        <v>9</v>
      </c>
      <c r="BB645" s="683">
        <f t="shared" si="285"/>
        <v>4</v>
      </c>
      <c r="BC645" s="683">
        <f t="shared" si="286"/>
        <v>2</v>
      </c>
      <c r="BD645" s="192"/>
      <c r="BE645" s="192"/>
      <c r="BF645" s="192"/>
      <c r="BG645" s="559" t="str">
        <f t="shared" ca="1" si="288"/>
        <v/>
      </c>
      <c r="BH645" s="560" t="str">
        <f t="shared" ca="1" si="289"/>
        <v/>
      </c>
      <c r="BI645" s="560" t="str">
        <f t="shared" ca="1" si="290"/>
        <v/>
      </c>
      <c r="BJ645" s="560" t="str">
        <f t="shared" ca="1" si="291"/>
        <v/>
      </c>
      <c r="BK645" s="560" t="str">
        <f t="shared" ca="1" si="292"/>
        <v/>
      </c>
      <c r="BL645" s="561" t="str">
        <f t="shared" ca="1" si="293"/>
        <v/>
      </c>
      <c r="CS645" s="94"/>
      <c r="CT645" s="94"/>
      <c r="CU645" s="94"/>
      <c r="CV645" s="1528"/>
      <c r="CW645" s="1529"/>
      <c r="CX645" s="1560"/>
      <c r="CY645" s="1560"/>
      <c r="CZ645" s="1560"/>
      <c r="DA645" s="1560"/>
      <c r="DB645" s="1560"/>
      <c r="DC645" s="1560"/>
      <c r="DD645" s="1991"/>
      <c r="DE645" s="1992"/>
      <c r="DF645" s="1992"/>
      <c r="DG645" s="1993"/>
      <c r="DH645" s="1564"/>
      <c r="DI645" s="1564"/>
      <c r="DJ645" s="1564"/>
      <c r="DK645" s="1564"/>
      <c r="DL645" s="1564"/>
      <c r="DM645" s="1564"/>
      <c r="DN645" s="1564"/>
      <c r="DO645" s="1564"/>
      <c r="DP645" s="1564"/>
      <c r="DQ645" s="1564"/>
      <c r="DR645" s="1584"/>
    </row>
    <row r="646" spans="1:122" ht="15" customHeight="1">
      <c r="A646" s="1297"/>
      <c r="B646" s="225"/>
      <c r="C646" s="225"/>
      <c r="D646" s="225"/>
      <c r="E646" s="888"/>
      <c r="F646" s="274"/>
      <c r="G646" s="274"/>
      <c r="H646" s="274"/>
      <c r="I646" s="274"/>
      <c r="J646" s="274"/>
      <c r="K646" s="274"/>
      <c r="L646" s="889"/>
      <c r="M646" s="1322" t="s">
        <v>2049</v>
      </c>
      <c r="N646" s="269"/>
      <c r="O646" s="269"/>
      <c r="P646" s="269"/>
      <c r="Q646" s="269"/>
      <c r="R646" s="269"/>
      <c r="S646" s="269"/>
      <c r="T646" s="269"/>
      <c r="U646" s="269"/>
      <c r="V646" s="269"/>
      <c r="W646" s="269"/>
      <c r="X646" s="269"/>
      <c r="Y646" s="269"/>
      <c r="Z646" s="269"/>
      <c r="AA646" s="269"/>
      <c r="AB646" s="269"/>
      <c r="AC646" s="269"/>
      <c r="AD646" s="269"/>
      <c r="AE646" s="269"/>
      <c r="AF646" s="269"/>
      <c r="AG646" s="269"/>
      <c r="AH646" s="269"/>
      <c r="AI646" s="269"/>
      <c r="AJ646" s="269"/>
      <c r="AK646" s="269"/>
      <c r="AL646" s="269"/>
      <c r="AM646" s="269"/>
      <c r="AN646" s="269"/>
      <c r="AO646" s="269"/>
      <c r="AP646" s="269"/>
      <c r="AQ646" s="269"/>
      <c r="AR646" s="269"/>
      <c r="AS646" s="269"/>
      <c r="AT646" s="269"/>
      <c r="AU646" s="269"/>
      <c r="AV646" s="269"/>
      <c r="AW646" s="269"/>
      <c r="AX646" s="270"/>
      <c r="AY646" s="471"/>
      <c r="BA646" s="683">
        <f t="shared" si="284"/>
        <v>9</v>
      </c>
      <c r="BB646" s="683">
        <f t="shared" si="285"/>
        <v>4</v>
      </c>
      <c r="BC646" s="683">
        <f t="shared" si="286"/>
        <v>2</v>
      </c>
      <c r="BD646" s="192"/>
      <c r="BE646" s="192"/>
      <c r="BF646" s="192"/>
      <c r="BG646" s="559" t="str">
        <f t="shared" ca="1" si="288"/>
        <v/>
      </c>
      <c r="BH646" s="560" t="str">
        <f t="shared" ca="1" si="289"/>
        <v/>
      </c>
      <c r="BI646" s="560" t="str">
        <f t="shared" ca="1" si="290"/>
        <v/>
      </c>
      <c r="BJ646" s="560" t="str">
        <f t="shared" ca="1" si="291"/>
        <v/>
      </c>
      <c r="BK646" s="560" t="str">
        <f t="shared" ca="1" si="292"/>
        <v/>
      </c>
      <c r="BL646" s="561" t="str">
        <f t="shared" ca="1" si="293"/>
        <v/>
      </c>
      <c r="CS646" s="465"/>
      <c r="CT646" s="465"/>
      <c r="CU646" s="465"/>
      <c r="CV646" s="1528"/>
      <c r="CW646" s="1529"/>
      <c r="CX646" s="1560"/>
      <c r="CY646" s="1560"/>
      <c r="CZ646" s="1560"/>
      <c r="DA646" s="1560"/>
      <c r="DB646" s="1560"/>
      <c r="DC646" s="1560"/>
      <c r="DD646" s="1991"/>
      <c r="DE646" s="1992"/>
      <c r="DF646" s="1992"/>
      <c r="DG646" s="1993"/>
      <c r="DH646" s="1564"/>
      <c r="DI646" s="1564"/>
      <c r="DJ646" s="1564"/>
      <c r="DK646" s="1564"/>
      <c r="DL646" s="1564"/>
      <c r="DM646" s="1564"/>
      <c r="DN646" s="1564"/>
      <c r="DO646" s="1564"/>
      <c r="DP646" s="1564"/>
      <c r="DQ646" s="1564"/>
      <c r="DR646" s="1584"/>
    </row>
    <row r="647" spans="1:122" ht="15" customHeight="1">
      <c r="A647" s="1297"/>
      <c r="B647" s="225"/>
      <c r="C647" s="225"/>
      <c r="D647" s="225"/>
      <c r="E647" s="888"/>
      <c r="F647" s="274"/>
      <c r="G647" s="274"/>
      <c r="H647" s="274"/>
      <c r="I647" s="274"/>
      <c r="J647" s="274"/>
      <c r="K647" s="274"/>
      <c r="L647" s="889"/>
      <c r="M647" s="1322" t="s">
        <v>2043</v>
      </c>
      <c r="N647" s="269"/>
      <c r="O647" s="269"/>
      <c r="P647" s="269"/>
      <c r="Q647" s="269"/>
      <c r="R647" s="269"/>
      <c r="S647" s="269"/>
      <c r="T647" s="269"/>
      <c r="U647" s="269"/>
      <c r="V647" s="269"/>
      <c r="W647" s="269"/>
      <c r="X647" s="269"/>
      <c r="Y647" s="269"/>
      <c r="Z647" s="269"/>
      <c r="AA647" s="269"/>
      <c r="AB647" s="269"/>
      <c r="AC647" s="269"/>
      <c r="AD647" s="269"/>
      <c r="AE647" s="269"/>
      <c r="AF647" s="269"/>
      <c r="AG647" s="269"/>
      <c r="AH647" s="269"/>
      <c r="AI647" s="269"/>
      <c r="AJ647" s="269"/>
      <c r="AK647" s="269"/>
      <c r="AL647" s="269"/>
      <c r="AM647" s="269"/>
      <c r="AN647" s="269"/>
      <c r="AO647" s="269"/>
      <c r="AP647" s="269"/>
      <c r="AQ647" s="269"/>
      <c r="AR647" s="269"/>
      <c r="AS647" s="269"/>
      <c r="AT647" s="269"/>
      <c r="AU647" s="269"/>
      <c r="AV647" s="269"/>
      <c r="AW647" s="269"/>
      <c r="AX647" s="270"/>
      <c r="AY647" s="471"/>
      <c r="BA647" s="683">
        <f t="shared" si="284"/>
        <v>9</v>
      </c>
      <c r="BB647" s="683">
        <f t="shared" si="285"/>
        <v>4</v>
      </c>
      <c r="BC647" s="683">
        <f t="shared" si="286"/>
        <v>2</v>
      </c>
      <c r="BD647" s="192"/>
      <c r="BE647" s="192"/>
      <c r="BF647" s="192"/>
      <c r="BG647" s="559" t="str">
        <f t="shared" ca="1" si="288"/>
        <v/>
      </c>
      <c r="BH647" s="560" t="str">
        <f t="shared" ca="1" si="289"/>
        <v/>
      </c>
      <c r="BI647" s="560" t="str">
        <f t="shared" ca="1" si="290"/>
        <v/>
      </c>
      <c r="BJ647" s="560" t="str">
        <f t="shared" ca="1" si="291"/>
        <v/>
      </c>
      <c r="BK647" s="560" t="str">
        <f t="shared" ca="1" si="292"/>
        <v/>
      </c>
      <c r="BL647" s="561" t="str">
        <f t="shared" ca="1" si="293"/>
        <v/>
      </c>
      <c r="CV647" s="1528"/>
      <c r="CW647" s="1529"/>
      <c r="CX647" s="1560"/>
      <c r="CY647" s="1560"/>
      <c r="CZ647" s="1560"/>
      <c r="DA647" s="1560"/>
      <c r="DB647" s="1560"/>
      <c r="DC647" s="1560"/>
      <c r="DD647" s="1991"/>
      <c r="DE647" s="1992"/>
      <c r="DF647" s="1992"/>
      <c r="DG647" s="1993"/>
      <c r="DH647" s="1564"/>
      <c r="DI647" s="1564"/>
      <c r="DJ647" s="1564"/>
      <c r="DK647" s="1564"/>
      <c r="DL647" s="1564"/>
      <c r="DM647" s="1564"/>
      <c r="DN647" s="1564"/>
      <c r="DO647" s="1564"/>
      <c r="DP647" s="1564"/>
      <c r="DQ647" s="1564"/>
      <c r="DR647" s="1584"/>
    </row>
    <row r="648" spans="1:122" ht="15" customHeight="1">
      <c r="A648" s="1297"/>
      <c r="B648" s="225"/>
      <c r="C648" s="225"/>
      <c r="D648" s="225"/>
      <c r="E648" s="888"/>
      <c r="F648" s="274"/>
      <c r="G648" s="274"/>
      <c r="H648" s="274"/>
      <c r="I648" s="274"/>
      <c r="J648" s="274"/>
      <c r="K648" s="274"/>
      <c r="L648" s="889"/>
      <c r="M648" s="1322" t="s">
        <v>2044</v>
      </c>
      <c r="N648" s="269"/>
      <c r="O648" s="269"/>
      <c r="P648" s="269"/>
      <c r="Q648" s="269"/>
      <c r="R648" s="269"/>
      <c r="S648" s="269"/>
      <c r="T648" s="269"/>
      <c r="U648" s="269"/>
      <c r="V648" s="269"/>
      <c r="W648" s="269"/>
      <c r="X648" s="269"/>
      <c r="Y648" s="269"/>
      <c r="Z648" s="269"/>
      <c r="AA648" s="269"/>
      <c r="AB648" s="269"/>
      <c r="AC648" s="269"/>
      <c r="AD648" s="269"/>
      <c r="AE648" s="269"/>
      <c r="AF648" s="269"/>
      <c r="AG648" s="269"/>
      <c r="AH648" s="269"/>
      <c r="AI648" s="269"/>
      <c r="AJ648" s="269"/>
      <c r="AK648" s="269"/>
      <c r="AL648" s="269"/>
      <c r="AM648" s="269"/>
      <c r="AN648" s="269"/>
      <c r="AO648" s="269"/>
      <c r="AP648" s="269"/>
      <c r="AQ648" s="269"/>
      <c r="AR648" s="269"/>
      <c r="AS648" s="269"/>
      <c r="AT648" s="269"/>
      <c r="AU648" s="269"/>
      <c r="AV648" s="269"/>
      <c r="AW648" s="269"/>
      <c r="AX648" s="270"/>
      <c r="AY648" s="471"/>
      <c r="BA648" s="683">
        <f t="shared" si="284"/>
        <v>9</v>
      </c>
      <c r="BB648" s="683">
        <f t="shared" si="285"/>
        <v>4</v>
      </c>
      <c r="BC648" s="683">
        <f t="shared" si="286"/>
        <v>2</v>
      </c>
      <c r="BD648" s="192"/>
      <c r="BE648" s="192"/>
      <c r="BF648" s="192"/>
      <c r="BG648" s="559" t="str">
        <f t="shared" ca="1" si="288"/>
        <v/>
      </c>
      <c r="BH648" s="560" t="str">
        <f t="shared" ca="1" si="289"/>
        <v/>
      </c>
      <c r="BI648" s="560" t="str">
        <f t="shared" ca="1" si="290"/>
        <v/>
      </c>
      <c r="BJ648" s="560" t="str">
        <f t="shared" ca="1" si="291"/>
        <v/>
      </c>
      <c r="BK648" s="560" t="str">
        <f t="shared" ca="1" si="292"/>
        <v/>
      </c>
      <c r="BL648" s="561" t="str">
        <f t="shared" ca="1" si="293"/>
        <v/>
      </c>
      <c r="CV648" s="1528"/>
      <c r="CW648" s="1529"/>
      <c r="CX648" s="1560"/>
      <c r="CY648" s="1560"/>
      <c r="CZ648" s="1560"/>
      <c r="DA648" s="1560"/>
      <c r="DB648" s="1560"/>
      <c r="DC648" s="1560"/>
      <c r="DD648" s="1991"/>
      <c r="DE648" s="1992"/>
      <c r="DF648" s="1992"/>
      <c r="DG648" s="1993"/>
      <c r="DH648" s="1564"/>
      <c r="DI648" s="1564"/>
      <c r="DJ648" s="1564"/>
      <c r="DK648" s="1564"/>
      <c r="DL648" s="1564"/>
      <c r="DM648" s="1564"/>
      <c r="DN648" s="1564"/>
      <c r="DO648" s="1564"/>
      <c r="DP648" s="1564"/>
      <c r="DQ648" s="1564"/>
      <c r="DR648" s="1584"/>
    </row>
    <row r="649" spans="1:122" ht="15" customHeight="1">
      <c r="A649" s="1297"/>
      <c r="B649" s="225"/>
      <c r="C649" s="225"/>
      <c r="D649" s="225"/>
      <c r="E649" s="888"/>
      <c r="F649" s="274"/>
      <c r="G649" s="274"/>
      <c r="H649" s="274"/>
      <c r="I649" s="274"/>
      <c r="J649" s="274"/>
      <c r="K649" s="274"/>
      <c r="L649" s="889"/>
      <c r="M649" s="1322" t="s">
        <v>2045</v>
      </c>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c r="AR649" s="269"/>
      <c r="AS649" s="269"/>
      <c r="AT649" s="269"/>
      <c r="AU649" s="269"/>
      <c r="AV649" s="269"/>
      <c r="AW649" s="269"/>
      <c r="AX649" s="270"/>
      <c r="AY649" s="471"/>
      <c r="BA649" s="683">
        <f t="shared" si="284"/>
        <v>9</v>
      </c>
      <c r="BB649" s="683">
        <f t="shared" si="285"/>
        <v>4</v>
      </c>
      <c r="BC649" s="683">
        <f t="shared" si="286"/>
        <v>2</v>
      </c>
      <c r="BD649" s="192"/>
      <c r="BE649" s="192"/>
      <c r="BF649" s="192"/>
      <c r="BG649" s="559" t="str">
        <f t="shared" ca="1" si="288"/>
        <v/>
      </c>
      <c r="BH649" s="560" t="str">
        <f t="shared" ca="1" si="289"/>
        <v/>
      </c>
      <c r="BI649" s="560" t="str">
        <f t="shared" ca="1" si="290"/>
        <v/>
      </c>
      <c r="BJ649" s="560" t="str">
        <f t="shared" ca="1" si="291"/>
        <v/>
      </c>
      <c r="BK649" s="560" t="str">
        <f t="shared" ca="1" si="292"/>
        <v/>
      </c>
      <c r="BL649" s="561" t="str">
        <f t="shared" ca="1" si="293"/>
        <v/>
      </c>
      <c r="CS649" s="94"/>
      <c r="CT649" s="94"/>
      <c r="CU649" s="94"/>
      <c r="CV649" s="1528"/>
      <c r="CW649" s="1529"/>
      <c r="CX649" s="1560"/>
      <c r="CY649" s="1560"/>
      <c r="CZ649" s="1560"/>
      <c r="DA649" s="1560"/>
      <c r="DB649" s="1560"/>
      <c r="DC649" s="1560"/>
      <c r="DD649" s="1991"/>
      <c r="DE649" s="1992"/>
      <c r="DF649" s="1992"/>
      <c r="DG649" s="1993"/>
      <c r="DH649" s="1564"/>
      <c r="DI649" s="1564"/>
      <c r="DJ649" s="1564"/>
      <c r="DK649" s="1564"/>
      <c r="DL649" s="1564"/>
      <c r="DM649" s="1564"/>
      <c r="DN649" s="1564"/>
      <c r="DO649" s="1564"/>
      <c r="DP649" s="1564"/>
      <c r="DQ649" s="1564"/>
      <c r="DR649" s="1584"/>
    </row>
    <row r="650" spans="1:122" ht="15" customHeight="1">
      <c r="A650" s="1297"/>
      <c r="B650" s="225"/>
      <c r="C650" s="225"/>
      <c r="D650" s="225"/>
      <c r="E650" s="888"/>
      <c r="F650" s="274"/>
      <c r="G650" s="274"/>
      <c r="H650" s="274"/>
      <c r="I650" s="274"/>
      <c r="J650" s="274"/>
      <c r="K650" s="274"/>
      <c r="L650" s="889"/>
      <c r="M650" s="1322" t="s">
        <v>2046</v>
      </c>
      <c r="N650" s="269"/>
      <c r="O650" s="269"/>
      <c r="P650" s="269"/>
      <c r="Q650" s="269"/>
      <c r="R650" s="269"/>
      <c r="S650" s="269"/>
      <c r="T650" s="269"/>
      <c r="U650" s="269"/>
      <c r="V650" s="269"/>
      <c r="W650" s="269"/>
      <c r="X650" s="269"/>
      <c r="Y650" s="269"/>
      <c r="Z650" s="269"/>
      <c r="AA650" s="269"/>
      <c r="AB650" s="269"/>
      <c r="AC650" s="269"/>
      <c r="AD650" s="269"/>
      <c r="AE650" s="269"/>
      <c r="AF650" s="269"/>
      <c r="AG650" s="269"/>
      <c r="AH650" s="269"/>
      <c r="AI650" s="269"/>
      <c r="AJ650" s="269"/>
      <c r="AK650" s="269"/>
      <c r="AL650" s="269"/>
      <c r="AM650" s="269"/>
      <c r="AN650" s="269"/>
      <c r="AO650" s="269"/>
      <c r="AP650" s="269"/>
      <c r="AQ650" s="269"/>
      <c r="AR650" s="269"/>
      <c r="AS650" s="269"/>
      <c r="AT650" s="269"/>
      <c r="AU650" s="269"/>
      <c r="AV650" s="269"/>
      <c r="AW650" s="269"/>
      <c r="AX650" s="270"/>
      <c r="AY650" s="471"/>
      <c r="BA650" s="683">
        <f t="shared" si="284"/>
        <v>9</v>
      </c>
      <c r="BB650" s="683">
        <f t="shared" si="285"/>
        <v>4</v>
      </c>
      <c r="BC650" s="683">
        <f t="shared" si="286"/>
        <v>2</v>
      </c>
      <c r="BD650" s="192"/>
      <c r="BE650" s="192"/>
      <c r="BF650" s="192"/>
      <c r="BG650" s="559" t="str">
        <f t="shared" ca="1" si="288"/>
        <v/>
      </c>
      <c r="BH650" s="560" t="str">
        <f t="shared" ca="1" si="289"/>
        <v/>
      </c>
      <c r="BI650" s="560" t="str">
        <f t="shared" ca="1" si="290"/>
        <v/>
      </c>
      <c r="BJ650" s="560" t="str">
        <f t="shared" ca="1" si="291"/>
        <v/>
      </c>
      <c r="BK650" s="560" t="str">
        <f t="shared" ca="1" si="292"/>
        <v/>
      </c>
      <c r="BL650" s="561" t="str">
        <f t="shared" ca="1" si="293"/>
        <v/>
      </c>
      <c r="CV650" s="1528"/>
      <c r="CW650" s="1529"/>
      <c r="CX650" s="1560"/>
      <c r="CY650" s="1560"/>
      <c r="CZ650" s="1560"/>
      <c r="DA650" s="1560"/>
      <c r="DB650" s="1560"/>
      <c r="DC650" s="1560"/>
      <c r="DD650" s="1991"/>
      <c r="DE650" s="1992"/>
      <c r="DF650" s="1992"/>
      <c r="DG650" s="1993"/>
      <c r="DH650" s="1564"/>
      <c r="DI650" s="1564"/>
      <c r="DJ650" s="1564"/>
      <c r="DK650" s="1564"/>
      <c r="DL650" s="1564"/>
      <c r="DM650" s="1564"/>
      <c r="DN650" s="1564"/>
      <c r="DO650" s="1564"/>
      <c r="DP650" s="1564"/>
      <c r="DQ650" s="1564"/>
      <c r="DR650" s="1584"/>
    </row>
    <row r="651" spans="1:122" ht="15" customHeight="1">
      <c r="A651" s="1297"/>
      <c r="B651" s="225"/>
      <c r="C651" s="225"/>
      <c r="D651" s="225"/>
      <c r="E651" s="888"/>
      <c r="F651" s="274"/>
      <c r="G651" s="274"/>
      <c r="H651" s="274"/>
      <c r="I651" s="274"/>
      <c r="J651" s="274"/>
      <c r="K651" s="274"/>
      <c r="L651" s="889"/>
      <c r="M651" s="1322" t="s">
        <v>2047</v>
      </c>
      <c r="N651" s="269"/>
      <c r="O651" s="269"/>
      <c r="P651" s="269"/>
      <c r="Q651" s="269"/>
      <c r="R651" s="269"/>
      <c r="S651" s="269"/>
      <c r="T651" s="269"/>
      <c r="U651" s="269"/>
      <c r="V651" s="269"/>
      <c r="W651" s="269"/>
      <c r="X651" s="269"/>
      <c r="Y651" s="269"/>
      <c r="Z651" s="269"/>
      <c r="AA651" s="269"/>
      <c r="AB651" s="269"/>
      <c r="AC651" s="269"/>
      <c r="AD651" s="269"/>
      <c r="AE651" s="269"/>
      <c r="AF651" s="269"/>
      <c r="AG651" s="269"/>
      <c r="AH651" s="269"/>
      <c r="AI651" s="269"/>
      <c r="AJ651" s="269"/>
      <c r="AK651" s="269"/>
      <c r="AL651" s="269"/>
      <c r="AM651" s="269"/>
      <c r="AN651" s="269"/>
      <c r="AO651" s="269"/>
      <c r="AP651" s="269"/>
      <c r="AQ651" s="269"/>
      <c r="AR651" s="269"/>
      <c r="AS651" s="269"/>
      <c r="AT651" s="269"/>
      <c r="AU651" s="269"/>
      <c r="AV651" s="269"/>
      <c r="AW651" s="269"/>
      <c r="AX651" s="270"/>
      <c r="AY651" s="471"/>
      <c r="BA651" s="683">
        <f t="shared" ref="BA651:BC652" si="294">BA650</f>
        <v>9</v>
      </c>
      <c r="BB651" s="683">
        <f t="shared" si="294"/>
        <v>4</v>
      </c>
      <c r="BC651" s="683">
        <f t="shared" si="294"/>
        <v>2</v>
      </c>
      <c r="BD651" s="192"/>
      <c r="BE651" s="192"/>
      <c r="BF651" s="192"/>
      <c r="BG651" s="559" t="str">
        <f t="shared" ref="BG651:BL651" ca="1" si="295">IF(BA651&lt;&gt;"",IF(MID(_xlfn.FORMULATEXT(BA651),SEARCH("[",_xlfn.FORMULATEXT(BA651))+1,SEARCH("]",_xlfn.FORMULATEXT(BA651))-(SEARCH("[",_xlfn.FORMULATEXT(BA651))+1))="-1","",1),"")</f>
        <v/>
      </c>
      <c r="BH651" s="560" t="str">
        <f t="shared" ca="1" si="295"/>
        <v/>
      </c>
      <c r="BI651" s="560" t="str">
        <f t="shared" ca="1" si="295"/>
        <v/>
      </c>
      <c r="BJ651" s="560" t="str">
        <f t="shared" ca="1" si="295"/>
        <v/>
      </c>
      <c r="BK651" s="560" t="str">
        <f t="shared" ca="1" si="295"/>
        <v/>
      </c>
      <c r="BL651" s="561" t="str">
        <f t="shared" ca="1" si="295"/>
        <v/>
      </c>
      <c r="CO651" s="469"/>
      <c r="CV651" s="1528"/>
      <c r="CW651" s="1529"/>
      <c r="CX651" s="1560"/>
      <c r="CY651" s="1560"/>
      <c r="CZ651" s="1560"/>
      <c r="DA651" s="1560"/>
      <c r="DB651" s="1560"/>
      <c r="DC651" s="1560"/>
      <c r="DD651" s="1991"/>
      <c r="DE651" s="1992"/>
      <c r="DF651" s="1992"/>
      <c r="DG651" s="1993"/>
      <c r="DH651" s="1564"/>
      <c r="DI651" s="1564"/>
      <c r="DJ651" s="1564"/>
      <c r="DK651" s="1564"/>
      <c r="DL651" s="1564"/>
      <c r="DM651" s="1564"/>
      <c r="DN651" s="1564"/>
      <c r="DO651" s="1564"/>
      <c r="DP651" s="1564"/>
      <c r="DQ651" s="1564"/>
      <c r="DR651" s="1584"/>
    </row>
    <row r="652" spans="1:122" ht="15" customHeight="1">
      <c r="A652" s="1297"/>
      <c r="B652" s="225"/>
      <c r="C652" s="225"/>
      <c r="D652" s="225"/>
      <c r="E652" s="848" t="s">
        <v>233</v>
      </c>
      <c r="F652" s="849"/>
      <c r="G652" s="849"/>
      <c r="H652" s="849"/>
      <c r="I652" s="849"/>
      <c r="J652" s="849"/>
      <c r="K652" s="849"/>
      <c r="L652" s="850"/>
      <c r="M652" s="268" t="s">
        <v>2026</v>
      </c>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c r="AR652" s="269"/>
      <c r="AS652" s="269"/>
      <c r="AT652" s="269"/>
      <c r="AU652" s="269"/>
      <c r="AV652" s="269"/>
      <c r="AW652" s="269"/>
      <c r="AX652" s="270"/>
      <c r="AY652" s="471"/>
      <c r="BA652" s="683">
        <f t="shared" si="294"/>
        <v>9</v>
      </c>
      <c r="BB652" s="683">
        <f t="shared" si="294"/>
        <v>4</v>
      </c>
      <c r="BC652" s="683">
        <f t="shared" si="294"/>
        <v>2</v>
      </c>
      <c r="BD652" s="192"/>
      <c r="BE652" s="192"/>
      <c r="BF652" s="192"/>
      <c r="BG652" s="559" t="str">
        <f t="shared" ca="1" si="288"/>
        <v/>
      </c>
      <c r="BH652" s="560" t="str">
        <f t="shared" ca="1" si="289"/>
        <v/>
      </c>
      <c r="BI652" s="560" t="str">
        <f t="shared" ca="1" si="290"/>
        <v/>
      </c>
      <c r="BJ652" s="560" t="str">
        <f t="shared" ca="1" si="291"/>
        <v/>
      </c>
      <c r="BK652" s="560" t="str">
        <f t="shared" ca="1" si="292"/>
        <v/>
      </c>
      <c r="BL652" s="561" t="str">
        <f t="shared" ca="1" si="293"/>
        <v/>
      </c>
      <c r="CM652" s="469"/>
      <c r="CN652" s="469"/>
      <c r="CV652" s="1528"/>
      <c r="CW652" s="1529"/>
      <c r="CX652" s="1560"/>
      <c r="CY652" s="1560"/>
      <c r="CZ652" s="1560"/>
      <c r="DA652" s="1560"/>
      <c r="DB652" s="1560"/>
      <c r="DC652" s="1560"/>
      <c r="DD652" s="1991"/>
      <c r="DE652" s="1992"/>
      <c r="DF652" s="1992"/>
      <c r="DG652" s="1993"/>
      <c r="DH652" s="1564"/>
      <c r="DI652" s="1564"/>
      <c r="DJ652" s="1564"/>
      <c r="DK652" s="1564"/>
      <c r="DL652" s="1564"/>
      <c r="DM652" s="1564"/>
      <c r="DN652" s="1564"/>
      <c r="DO652" s="1564"/>
      <c r="DP652" s="1564"/>
      <c r="DQ652" s="1564"/>
      <c r="DR652" s="1584"/>
    </row>
    <row r="653" spans="1:122" ht="15" customHeight="1">
      <c r="A653" s="1297"/>
      <c r="B653" s="225"/>
      <c r="C653" s="225"/>
      <c r="D653" s="225"/>
      <c r="E653" s="848" t="s">
        <v>464</v>
      </c>
      <c r="F653" s="849"/>
      <c r="G653" s="849"/>
      <c r="H653" s="849"/>
      <c r="I653" s="849"/>
      <c r="J653" s="849"/>
      <c r="K653" s="849"/>
      <c r="L653" s="850"/>
      <c r="M653" s="1322" t="s">
        <v>2036</v>
      </c>
      <c r="N653" s="1323"/>
      <c r="O653" s="1323"/>
      <c r="P653" s="1323"/>
      <c r="Q653" s="1323"/>
      <c r="R653" s="1323"/>
      <c r="S653" s="1323"/>
      <c r="T653" s="1323"/>
      <c r="U653" s="1323"/>
      <c r="V653" s="1323"/>
      <c r="W653" s="1323"/>
      <c r="X653" s="1323"/>
      <c r="Y653" s="1323"/>
      <c r="Z653" s="1323"/>
      <c r="AA653" s="1323"/>
      <c r="AB653" s="1323"/>
      <c r="AC653" s="1323"/>
      <c r="AD653" s="1323"/>
      <c r="AE653" s="1323"/>
      <c r="AF653" s="642"/>
      <c r="AG653" s="642"/>
      <c r="AH653" s="642"/>
      <c r="AI653" s="269"/>
      <c r="AJ653" s="269"/>
      <c r="AK653" s="269"/>
      <c r="AL653" s="269"/>
      <c r="AM653" s="269"/>
      <c r="AN653" s="269"/>
      <c r="AO653" s="269"/>
      <c r="AP653" s="269"/>
      <c r="AQ653" s="269"/>
      <c r="AR653" s="269"/>
      <c r="AS653" s="269"/>
      <c r="AT653" s="269"/>
      <c r="AU653" s="1323"/>
      <c r="AV653" s="1323"/>
      <c r="AW653" s="1323"/>
      <c r="AX653" s="1299"/>
      <c r="AY653" s="471"/>
      <c r="BA653" s="683">
        <f t="shared" ref="BA653:BC658" si="296">BA652</f>
        <v>9</v>
      </c>
      <c r="BB653" s="683">
        <f t="shared" si="296"/>
        <v>4</v>
      </c>
      <c r="BC653" s="683">
        <f t="shared" si="296"/>
        <v>2</v>
      </c>
      <c r="BD653" s="192"/>
      <c r="BE653" s="192"/>
      <c r="BF653" s="192"/>
      <c r="BG653" s="559" t="str">
        <f t="shared" ref="BG653:BL653" ca="1" si="297">IF(BA653&lt;&gt;"",IF(MID(_xlfn.FORMULATEXT(BA653),SEARCH("[",_xlfn.FORMULATEXT(BA653))+1,SEARCH("]",_xlfn.FORMULATEXT(BA653))-(SEARCH("[",_xlfn.FORMULATEXT(BA653))+1))="-1","",1),"")</f>
        <v/>
      </c>
      <c r="BH653" s="560" t="str">
        <f t="shared" ca="1" si="297"/>
        <v/>
      </c>
      <c r="BI653" s="560" t="str">
        <f t="shared" ca="1" si="297"/>
        <v/>
      </c>
      <c r="BJ653" s="560" t="str">
        <f t="shared" ca="1" si="297"/>
        <v/>
      </c>
      <c r="BK653" s="560" t="str">
        <f t="shared" ca="1" si="297"/>
        <v/>
      </c>
      <c r="BL653" s="561" t="str">
        <f t="shared" ca="1" si="297"/>
        <v/>
      </c>
      <c r="CV653" s="1528"/>
      <c r="CW653" s="1529"/>
      <c r="CX653" s="1560"/>
      <c r="CY653" s="1560"/>
      <c r="CZ653" s="1560"/>
      <c r="DA653" s="1560"/>
      <c r="DB653" s="1560"/>
      <c r="DC653" s="1560"/>
      <c r="DD653" s="1991"/>
      <c r="DE653" s="1992"/>
      <c r="DF653" s="1992"/>
      <c r="DG653" s="1993"/>
      <c r="DH653" s="1564"/>
      <c r="DI653" s="1564"/>
      <c r="DJ653" s="1564"/>
      <c r="DK653" s="1564"/>
      <c r="DL653" s="1564"/>
      <c r="DM653" s="1564"/>
      <c r="DN653" s="1564"/>
      <c r="DO653" s="1564"/>
      <c r="DP653" s="1564"/>
      <c r="DQ653" s="1564"/>
      <c r="DR653" s="1584"/>
    </row>
    <row r="654" spans="1:122" ht="15" customHeight="1">
      <c r="A654" s="1297"/>
      <c r="B654" s="225"/>
      <c r="C654" s="225"/>
      <c r="D654" s="225"/>
      <c r="E654" s="404"/>
      <c r="F654" s="225"/>
      <c r="G654" s="225"/>
      <c r="H654" s="225"/>
      <c r="I654" s="225"/>
      <c r="J654" s="225"/>
      <c r="K654" s="225"/>
      <c r="L654" s="1298"/>
      <c r="M654" s="1322" t="s">
        <v>2029</v>
      </c>
      <c r="N654" s="1323"/>
      <c r="O654" s="1323"/>
      <c r="P654" s="1323"/>
      <c r="Q654" s="1323" t="s">
        <v>2033</v>
      </c>
      <c r="R654" s="1323"/>
      <c r="S654" s="1323"/>
      <c r="T654" s="1323"/>
      <c r="U654" s="1323"/>
      <c r="V654" s="1323"/>
      <c r="W654" s="1323"/>
      <c r="X654" s="1323"/>
      <c r="Y654" s="1323"/>
      <c r="Z654" s="1323"/>
      <c r="AA654" s="1323"/>
      <c r="AB654" s="1323"/>
      <c r="AC654" s="1323"/>
      <c r="AD654" s="1323"/>
      <c r="AE654" s="1323"/>
      <c r="AF654" s="1323"/>
      <c r="AG654" s="1323"/>
      <c r="AH654" s="1323"/>
      <c r="AI654" s="1323"/>
      <c r="AJ654" s="1323"/>
      <c r="AK654" s="1323"/>
      <c r="AL654" s="1323"/>
      <c r="AM654" s="1323"/>
      <c r="AN654" s="1323"/>
      <c r="AO654" s="1323"/>
      <c r="AP654" s="1323"/>
      <c r="AQ654" s="1323"/>
      <c r="AR654" s="1323"/>
      <c r="AS654" s="1323"/>
      <c r="AT654" s="1323"/>
      <c r="AU654" s="269"/>
      <c r="AV654" s="269"/>
      <c r="AW654" s="269"/>
      <c r="AX654" s="270"/>
      <c r="AY654" s="471"/>
      <c r="BA654" s="683">
        <f t="shared" si="296"/>
        <v>9</v>
      </c>
      <c r="BB654" s="683">
        <f t="shared" si="296"/>
        <v>4</v>
      </c>
      <c r="BC654" s="683">
        <f t="shared" si="296"/>
        <v>2</v>
      </c>
      <c r="BD654" s="192"/>
      <c r="BE654" s="192"/>
      <c r="BF654" s="192"/>
      <c r="BG654" s="559" t="str">
        <f ca="1">IF(BA653&lt;&gt;"",IF(MID(_xlfn.FORMULATEXT(BA653),SEARCH("[",_xlfn.FORMULATEXT(BA653))+1,SEARCH("]",_xlfn.FORMULATEXT(BA653))-(SEARCH("[",_xlfn.FORMULATEXT(BA653))+1))="-1","",1),"")</f>
        <v/>
      </c>
      <c r="BH654" s="560" t="str">
        <f ca="1">IF(BB653&lt;&gt;"",IF(MID(_xlfn.FORMULATEXT(BB653),SEARCH("[",_xlfn.FORMULATEXT(BB653))+1,SEARCH("]",_xlfn.FORMULATEXT(BB653))-(SEARCH("[",_xlfn.FORMULATEXT(BB653))+1))="-1","",1),"")</f>
        <v/>
      </c>
      <c r="BI654" s="560" t="str">
        <f ca="1">IF(BC653&lt;&gt;"",IF(MID(_xlfn.FORMULATEXT(BC653),SEARCH("[",_xlfn.FORMULATEXT(BC653))+1,SEARCH("]",_xlfn.FORMULATEXT(BC653))-(SEARCH("[",_xlfn.FORMULATEXT(BC653))+1))="-1","",1),"")</f>
        <v/>
      </c>
      <c r="BJ654" s="560" t="str">
        <f t="shared" ca="1" si="291"/>
        <v/>
      </c>
      <c r="BK654" s="560" t="str">
        <f t="shared" ca="1" si="292"/>
        <v/>
      </c>
      <c r="BL654" s="561" t="str">
        <f t="shared" ca="1" si="293"/>
        <v/>
      </c>
      <c r="CV654" s="1528"/>
      <c r="CW654" s="1529"/>
      <c r="CX654" s="1560"/>
      <c r="CY654" s="1560"/>
      <c r="CZ654" s="1560"/>
      <c r="DA654" s="1560"/>
      <c r="DB654" s="1560"/>
      <c r="DC654" s="1560"/>
      <c r="DD654" s="1991"/>
      <c r="DE654" s="1992"/>
      <c r="DF654" s="1992"/>
      <c r="DG654" s="1993"/>
      <c r="DH654" s="1564"/>
      <c r="DI654" s="1564"/>
      <c r="DJ654" s="1564"/>
      <c r="DK654" s="1564"/>
      <c r="DL654" s="1564"/>
      <c r="DM654" s="1564"/>
      <c r="DN654" s="1564"/>
      <c r="DO654" s="1564"/>
      <c r="DP654" s="1564"/>
      <c r="DQ654" s="1564"/>
      <c r="DR654" s="1584"/>
    </row>
    <row r="655" spans="1:122" ht="15" customHeight="1">
      <c r="A655" s="1297"/>
      <c r="B655" s="225"/>
      <c r="C655" s="225"/>
      <c r="D655" s="225"/>
      <c r="E655" s="404"/>
      <c r="F655" s="225"/>
      <c r="G655" s="225"/>
      <c r="H655" s="225"/>
      <c r="I655" s="225"/>
      <c r="J655" s="225"/>
      <c r="K655" s="225"/>
      <c r="L655" s="1298"/>
      <c r="M655" s="1322"/>
      <c r="N655" s="1323" t="s">
        <v>2031</v>
      </c>
      <c r="O655" s="1323"/>
      <c r="P655" s="1323"/>
      <c r="Q655" s="1323" t="s">
        <v>2037</v>
      </c>
      <c r="R655" s="1323"/>
      <c r="S655" s="1323"/>
      <c r="T655" s="1323"/>
      <c r="U655" s="1323"/>
      <c r="V655" s="1323"/>
      <c r="W655" s="1323"/>
      <c r="X655" s="1323"/>
      <c r="Y655" s="1323"/>
      <c r="Z655" s="1323"/>
      <c r="AA655" s="1323"/>
      <c r="AB655" s="1323"/>
      <c r="AC655" s="1323"/>
      <c r="AD655" s="1323"/>
      <c r="AE655" s="1323"/>
      <c r="AF655" s="1323"/>
      <c r="AG655" s="1323"/>
      <c r="AH655" s="1323"/>
      <c r="AI655" s="1323"/>
      <c r="AJ655" s="1323"/>
      <c r="AK655" s="1323"/>
      <c r="AL655" s="1323"/>
      <c r="AM655" s="1323"/>
      <c r="AN655" s="1323"/>
      <c r="AO655" s="1323"/>
      <c r="AP655" s="1323"/>
      <c r="AQ655" s="1323"/>
      <c r="AR655" s="1323"/>
      <c r="AS655" s="1323"/>
      <c r="AT655" s="1323"/>
      <c r="AU655" s="269"/>
      <c r="AV655" s="269"/>
      <c r="AW655" s="269"/>
      <c r="AX655" s="270"/>
      <c r="AY655" s="471"/>
      <c r="BA655" s="683">
        <f t="shared" si="296"/>
        <v>9</v>
      </c>
      <c r="BB655" s="683">
        <f t="shared" si="296"/>
        <v>4</v>
      </c>
      <c r="BC655" s="683">
        <f t="shared" si="296"/>
        <v>2</v>
      </c>
      <c r="BD655" s="192"/>
      <c r="BE655" s="192"/>
      <c r="BF655" s="192"/>
      <c r="BG655" s="559" t="str">
        <f t="shared" ca="1" si="288"/>
        <v/>
      </c>
      <c r="BH655" s="560" t="str">
        <f t="shared" ca="1" si="289"/>
        <v/>
      </c>
      <c r="BI655" s="560" t="str">
        <f t="shared" ca="1" si="290"/>
        <v/>
      </c>
      <c r="BJ655" s="560" t="str">
        <f t="shared" ca="1" si="291"/>
        <v/>
      </c>
      <c r="BK655" s="560" t="str">
        <f t="shared" ca="1" si="292"/>
        <v/>
      </c>
      <c r="BL655" s="561" t="str">
        <f t="shared" ca="1" si="293"/>
        <v/>
      </c>
      <c r="CV655" s="1528"/>
      <c r="CW655" s="1529"/>
      <c r="CX655" s="1560"/>
      <c r="CY655" s="1560"/>
      <c r="CZ655" s="1560"/>
      <c r="DA655" s="1560"/>
      <c r="DB655" s="1560"/>
      <c r="DC655" s="1560"/>
      <c r="DD655" s="1991"/>
      <c r="DE655" s="1992"/>
      <c r="DF655" s="1992"/>
      <c r="DG655" s="1993"/>
      <c r="DH655" s="1564"/>
      <c r="DI655" s="1564"/>
      <c r="DJ655" s="1564"/>
      <c r="DK655" s="1564"/>
      <c r="DL655" s="1564"/>
      <c r="DM655" s="1564"/>
      <c r="DN655" s="1564"/>
      <c r="DO655" s="1564"/>
      <c r="DP655" s="1564"/>
      <c r="DQ655" s="1564"/>
      <c r="DR655" s="1584"/>
    </row>
    <row r="656" spans="1:122" ht="15" customHeight="1">
      <c r="A656" s="1297"/>
      <c r="B656" s="225"/>
      <c r="C656" s="225"/>
      <c r="D656" s="225"/>
      <c r="E656" s="404"/>
      <c r="F656" s="225"/>
      <c r="G656" s="225"/>
      <c r="H656" s="225"/>
      <c r="I656" s="225"/>
      <c r="J656" s="225"/>
      <c r="K656" s="225"/>
      <c r="L656" s="1298"/>
      <c r="M656" s="1322" t="s">
        <v>2030</v>
      </c>
      <c r="N656" s="1323"/>
      <c r="O656" s="1323"/>
      <c r="P656" s="1323"/>
      <c r="Q656" s="1323" t="s">
        <v>2038</v>
      </c>
      <c r="R656" s="1323"/>
      <c r="S656" s="1323"/>
      <c r="T656" s="1323"/>
      <c r="U656" s="1323"/>
      <c r="V656" s="1323"/>
      <c r="W656" s="1323"/>
      <c r="X656" s="1323"/>
      <c r="Y656" s="1323"/>
      <c r="Z656" s="1323"/>
      <c r="AA656" s="1323"/>
      <c r="AB656" s="1323"/>
      <c r="AC656" s="1323"/>
      <c r="AD656" s="1323"/>
      <c r="AE656" s="1323"/>
      <c r="AF656" s="1323"/>
      <c r="AG656" s="1323"/>
      <c r="AH656" s="1323"/>
      <c r="AI656" s="1323"/>
      <c r="AJ656" s="1323"/>
      <c r="AK656" s="1323"/>
      <c r="AL656" s="1323"/>
      <c r="AM656" s="1323"/>
      <c r="AN656" s="1323"/>
      <c r="AO656" s="1323"/>
      <c r="AP656" s="1323"/>
      <c r="AQ656" s="1323"/>
      <c r="AR656" s="1323"/>
      <c r="AS656" s="1323"/>
      <c r="AT656" s="1323"/>
      <c r="AU656" s="1323"/>
      <c r="AV656" s="1323"/>
      <c r="AW656" s="1323"/>
      <c r="AX656" s="1299"/>
      <c r="AY656" s="471"/>
      <c r="BA656" s="683">
        <f t="shared" si="296"/>
        <v>9</v>
      </c>
      <c r="BB656" s="683">
        <f t="shared" si="296"/>
        <v>4</v>
      </c>
      <c r="BC656" s="683">
        <f t="shared" si="296"/>
        <v>2</v>
      </c>
      <c r="BD656" s="192"/>
      <c r="BE656" s="192"/>
      <c r="BF656" s="192"/>
      <c r="BG656" s="559" t="str">
        <f t="shared" ca="1" si="288"/>
        <v/>
      </c>
      <c r="BH656" s="560" t="str">
        <f t="shared" ca="1" si="289"/>
        <v/>
      </c>
      <c r="BI656" s="560" t="str">
        <f t="shared" ca="1" si="290"/>
        <v/>
      </c>
      <c r="BJ656" s="560" t="str">
        <f t="shared" ca="1" si="291"/>
        <v/>
      </c>
      <c r="BK656" s="560" t="str">
        <f t="shared" ca="1" si="292"/>
        <v/>
      </c>
      <c r="BL656" s="561" t="str">
        <f t="shared" ca="1" si="293"/>
        <v/>
      </c>
      <c r="CV656" s="1528"/>
      <c r="CW656" s="1529"/>
      <c r="CX656" s="1560"/>
      <c r="CY656" s="1560"/>
      <c r="CZ656" s="1560"/>
      <c r="DA656" s="1560"/>
      <c r="DB656" s="1560"/>
      <c r="DC656" s="1560"/>
      <c r="DD656" s="1991"/>
      <c r="DE656" s="1992"/>
      <c r="DF656" s="1992"/>
      <c r="DG656" s="1993"/>
      <c r="DH656" s="1564"/>
      <c r="DI656" s="1564"/>
      <c r="DJ656" s="1564"/>
      <c r="DK656" s="1564"/>
      <c r="DL656" s="1564"/>
      <c r="DM656" s="1564"/>
      <c r="DN656" s="1564"/>
      <c r="DO656" s="1564"/>
      <c r="DP656" s="1564"/>
      <c r="DQ656" s="1564"/>
      <c r="DR656" s="1584"/>
    </row>
    <row r="657" spans="1:122" ht="15" customHeight="1">
      <c r="A657" s="1297"/>
      <c r="B657" s="225"/>
      <c r="C657" s="225"/>
      <c r="D657" s="225"/>
      <c r="E657" s="404"/>
      <c r="F657" s="225"/>
      <c r="G657" s="225"/>
      <c r="H657" s="225"/>
      <c r="I657" s="225"/>
      <c r="J657" s="225"/>
      <c r="K657" s="225"/>
      <c r="L657" s="1298"/>
      <c r="M657" s="1322"/>
      <c r="N657" s="1323" t="s">
        <v>2032</v>
      </c>
      <c r="O657" s="1323"/>
      <c r="P657" s="1323"/>
      <c r="Q657" s="1323" t="s">
        <v>2233</v>
      </c>
      <c r="R657" s="1323"/>
      <c r="S657" s="1323"/>
      <c r="T657" s="1323"/>
      <c r="U657" s="1323"/>
      <c r="V657" s="1323"/>
      <c r="W657" s="1323"/>
      <c r="X657" s="1323"/>
      <c r="Y657" s="1323"/>
      <c r="Z657" s="1323"/>
      <c r="AA657" s="1323"/>
      <c r="AB657" s="1323"/>
      <c r="AC657" s="1323"/>
      <c r="AD657" s="1323"/>
      <c r="AE657" s="1323"/>
      <c r="AF657" s="1323"/>
      <c r="AG657" s="1323"/>
      <c r="AH657" s="1323"/>
      <c r="AI657" s="1323"/>
      <c r="AJ657" s="1323"/>
      <c r="AK657" s="1323"/>
      <c r="AL657" s="1323"/>
      <c r="AM657" s="1323"/>
      <c r="AN657" s="1323"/>
      <c r="AO657" s="1323"/>
      <c r="AP657" s="1323"/>
      <c r="AQ657" s="1323"/>
      <c r="AR657" s="1323"/>
      <c r="AS657" s="1323"/>
      <c r="AT657" s="1323"/>
      <c r="AU657" s="1323"/>
      <c r="AV657" s="1323"/>
      <c r="AW657" s="1323"/>
      <c r="AX657" s="1299"/>
      <c r="AY657" s="471"/>
      <c r="BA657" s="683">
        <f t="shared" si="296"/>
        <v>9</v>
      </c>
      <c r="BB657" s="683">
        <f t="shared" si="296"/>
        <v>4</v>
      </c>
      <c r="BC657" s="683">
        <f t="shared" si="296"/>
        <v>2</v>
      </c>
      <c r="BD657" s="192"/>
      <c r="BE657" s="192"/>
      <c r="BF657" s="192"/>
      <c r="BG657" s="559" t="str">
        <f t="shared" ca="1" si="288"/>
        <v/>
      </c>
      <c r="BH657" s="560" t="str">
        <f t="shared" ca="1" si="289"/>
        <v/>
      </c>
      <c r="BI657" s="560" t="str">
        <f t="shared" ca="1" si="290"/>
        <v/>
      </c>
      <c r="BJ657" s="560" t="str">
        <f t="shared" ca="1" si="291"/>
        <v/>
      </c>
      <c r="BK657" s="560" t="str">
        <f t="shared" ca="1" si="292"/>
        <v/>
      </c>
      <c r="BL657" s="561" t="str">
        <f t="shared" ca="1" si="293"/>
        <v/>
      </c>
      <c r="CP657" s="469"/>
      <c r="CV657" s="1528"/>
      <c r="CW657" s="1529"/>
      <c r="CX657" s="1560"/>
      <c r="CY657" s="1560"/>
      <c r="CZ657" s="1560"/>
      <c r="DA657" s="1560"/>
      <c r="DB657" s="1560"/>
      <c r="DC657" s="1560"/>
      <c r="DD657" s="1991"/>
      <c r="DE657" s="1992"/>
      <c r="DF657" s="1992"/>
      <c r="DG657" s="1993"/>
      <c r="DH657" s="1564"/>
      <c r="DI657" s="1564"/>
      <c r="DJ657" s="1564"/>
      <c r="DK657" s="1564"/>
      <c r="DL657" s="1564"/>
      <c r="DM657" s="1564"/>
      <c r="DN657" s="1564"/>
      <c r="DO657" s="1564"/>
      <c r="DP657" s="1564"/>
      <c r="DQ657" s="1564"/>
      <c r="DR657" s="1584"/>
    </row>
    <row r="658" spans="1:122" ht="15" customHeight="1">
      <c r="A658" s="1297"/>
      <c r="B658" s="225"/>
      <c r="C658" s="225"/>
      <c r="D658" s="225"/>
      <c r="E658" s="404"/>
      <c r="F658" s="225"/>
      <c r="G658" s="225"/>
      <c r="H658" s="225"/>
      <c r="I658" s="225"/>
      <c r="J658" s="225"/>
      <c r="K658" s="225"/>
      <c r="L658" s="1298"/>
      <c r="M658" s="1322" t="s">
        <v>2030</v>
      </c>
      <c r="N658" s="1323"/>
      <c r="O658" s="1323"/>
      <c r="P658" s="1323"/>
      <c r="Q658" s="1323" t="s">
        <v>2041</v>
      </c>
      <c r="R658" s="1323"/>
      <c r="S658" s="1323"/>
      <c r="T658" s="1323"/>
      <c r="U658" s="1323"/>
      <c r="V658" s="1323"/>
      <c r="W658" s="1323"/>
      <c r="X658" s="1323"/>
      <c r="Y658" s="1323"/>
      <c r="Z658" s="1323"/>
      <c r="AA658" s="1323"/>
      <c r="AB658" s="1323"/>
      <c r="AC658" s="1323"/>
      <c r="AD658" s="1323"/>
      <c r="AE658" s="1323"/>
      <c r="AF658" s="1323"/>
      <c r="AG658" s="1323"/>
      <c r="AH658" s="1323"/>
      <c r="AI658" s="1323"/>
      <c r="AJ658" s="1323"/>
      <c r="AK658" s="1323"/>
      <c r="AL658" s="1323"/>
      <c r="AM658" s="1323"/>
      <c r="AN658" s="1323"/>
      <c r="AO658" s="1323"/>
      <c r="AP658" s="1323"/>
      <c r="AQ658" s="1323"/>
      <c r="AR658" s="1323"/>
      <c r="AS658" s="1323"/>
      <c r="AT658" s="1323"/>
      <c r="AU658" s="1323"/>
      <c r="AV658" s="1323"/>
      <c r="AW658" s="1323"/>
      <c r="AX658" s="1299"/>
      <c r="AY658" s="223"/>
      <c r="BA658" s="683">
        <f t="shared" si="296"/>
        <v>9</v>
      </c>
      <c r="BB658" s="683">
        <f t="shared" si="296"/>
        <v>4</v>
      </c>
      <c r="BC658" s="683">
        <f t="shared" si="296"/>
        <v>2</v>
      </c>
      <c r="BD658" s="192"/>
      <c r="BE658" s="192"/>
      <c r="BF658" s="192"/>
      <c r="BG658" s="559" t="str">
        <f t="shared" ca="1" si="288"/>
        <v/>
      </c>
      <c r="BH658" s="560" t="str">
        <f t="shared" ca="1" si="289"/>
        <v/>
      </c>
      <c r="BI658" s="560" t="str">
        <f t="shared" ca="1" si="290"/>
        <v/>
      </c>
      <c r="BJ658" s="560" t="str">
        <f t="shared" ca="1" si="291"/>
        <v/>
      </c>
      <c r="BK658" s="560" t="str">
        <f t="shared" ca="1" si="292"/>
        <v/>
      </c>
      <c r="BL658" s="561" t="str">
        <f t="shared" ca="1" si="293"/>
        <v/>
      </c>
      <c r="CV658" s="1528"/>
      <c r="CW658" s="1529"/>
      <c r="CX658" s="1560"/>
      <c r="CY658" s="1560"/>
      <c r="CZ658" s="1560"/>
      <c r="DA658" s="1560"/>
      <c r="DB658" s="1560"/>
      <c r="DC658" s="1560"/>
      <c r="DD658" s="1991"/>
      <c r="DE658" s="1992"/>
      <c r="DF658" s="1992"/>
      <c r="DG658" s="1993"/>
      <c r="DH658" s="1564"/>
      <c r="DI658" s="1564"/>
      <c r="DJ658" s="1564"/>
      <c r="DK658" s="1564"/>
      <c r="DL658" s="1564"/>
      <c r="DM658" s="1564"/>
      <c r="DN658" s="1564"/>
      <c r="DO658" s="1564"/>
      <c r="DP658" s="1564"/>
      <c r="DQ658" s="1564"/>
      <c r="DR658" s="1584"/>
    </row>
    <row r="659" spans="1:122" ht="15" customHeight="1">
      <c r="A659" s="1297"/>
      <c r="B659" s="225"/>
      <c r="C659" s="225"/>
      <c r="D659" s="225"/>
      <c r="E659" s="1300"/>
      <c r="F659" s="1301"/>
      <c r="G659" s="1301"/>
      <c r="H659" s="1301"/>
      <c r="I659" s="1301"/>
      <c r="J659" s="1301"/>
      <c r="K659" s="1301"/>
      <c r="L659" s="1302"/>
      <c r="M659" s="1294"/>
      <c r="N659" s="1295" t="s">
        <v>2032</v>
      </c>
      <c r="O659" s="1295"/>
      <c r="P659" s="1295"/>
      <c r="Q659" s="1295" t="s">
        <v>2042</v>
      </c>
      <c r="R659" s="1295"/>
      <c r="S659" s="1295"/>
      <c r="T659" s="1295"/>
      <c r="U659" s="1295"/>
      <c r="V659" s="1295"/>
      <c r="W659" s="1295"/>
      <c r="X659" s="1295"/>
      <c r="Y659" s="1295"/>
      <c r="Z659" s="1295"/>
      <c r="AA659" s="1295"/>
      <c r="AB659" s="1295"/>
      <c r="AC659" s="1295"/>
      <c r="AD659" s="1295"/>
      <c r="AE659" s="1295"/>
      <c r="AF659" s="1295"/>
      <c r="AG659" s="1295"/>
      <c r="AH659" s="1295"/>
      <c r="AI659" s="1295"/>
      <c r="AJ659" s="1295"/>
      <c r="AK659" s="1295"/>
      <c r="AL659" s="1295"/>
      <c r="AM659" s="1295"/>
      <c r="AN659" s="1295"/>
      <c r="AO659" s="1295"/>
      <c r="AP659" s="1295"/>
      <c r="AQ659" s="1295"/>
      <c r="AR659" s="1295"/>
      <c r="AS659" s="1295"/>
      <c r="AT659" s="1295"/>
      <c r="AU659" s="1295"/>
      <c r="AV659" s="1295"/>
      <c r="AW659" s="1295"/>
      <c r="AX659" s="1296"/>
      <c r="AY659" s="223"/>
      <c r="BA659" s="683">
        <f t="shared" ref="BA659:BC660" si="298">BA658</f>
        <v>9</v>
      </c>
      <c r="BB659" s="683">
        <f t="shared" si="298"/>
        <v>4</v>
      </c>
      <c r="BC659" s="683">
        <f t="shared" si="298"/>
        <v>2</v>
      </c>
      <c r="BD659" s="192"/>
      <c r="BE659" s="192"/>
      <c r="BF659" s="192"/>
      <c r="BG659" s="559" t="str">
        <f t="shared" ca="1" si="288"/>
        <v/>
      </c>
      <c r="BH659" s="560" t="str">
        <f t="shared" ca="1" si="289"/>
        <v/>
      </c>
      <c r="BI659" s="560" t="str">
        <f t="shared" ca="1" si="290"/>
        <v/>
      </c>
      <c r="BJ659" s="560" t="str">
        <f t="shared" ca="1" si="291"/>
        <v/>
      </c>
      <c r="BK659" s="560" t="str">
        <f t="shared" ca="1" si="292"/>
        <v/>
      </c>
      <c r="BL659" s="561" t="str">
        <f t="shared" ca="1" si="293"/>
        <v/>
      </c>
      <c r="CV659" s="1528"/>
      <c r="CW659" s="1529"/>
      <c r="CX659" s="1560"/>
      <c r="CY659" s="1560"/>
      <c r="CZ659" s="1560"/>
      <c r="DA659" s="1560"/>
      <c r="DB659" s="1560"/>
      <c r="DC659" s="1560"/>
      <c r="DD659" s="1991"/>
      <c r="DE659" s="1992"/>
      <c r="DF659" s="1992"/>
      <c r="DG659" s="1993"/>
      <c r="DH659" s="1564"/>
      <c r="DI659" s="1564"/>
      <c r="DJ659" s="1564"/>
      <c r="DK659" s="1564"/>
      <c r="DL659" s="1564"/>
      <c r="DM659" s="1564"/>
      <c r="DN659" s="1564"/>
      <c r="DO659" s="1564"/>
      <c r="DP659" s="1564"/>
      <c r="DQ659" s="1564"/>
      <c r="DR659" s="1584"/>
    </row>
    <row r="660" spans="1:122" ht="15" customHeight="1">
      <c r="A660" s="1760" t="str">
        <f>$BA660&amp;"."&amp;$BB660&amp;"."&amp;$BC660&amp;"."</f>
        <v>9.4.3.</v>
      </c>
      <c r="B660" s="1761"/>
      <c r="C660" s="1761"/>
      <c r="D660" s="1761"/>
      <c r="E660" s="685" t="s">
        <v>2050</v>
      </c>
      <c r="F660" s="685"/>
      <c r="G660" s="676"/>
      <c r="H660" s="676"/>
      <c r="I660" s="676"/>
      <c r="J660" s="676"/>
      <c r="K660" s="676"/>
      <c r="L660" s="676"/>
      <c r="M660" s="685"/>
      <c r="N660" s="685"/>
      <c r="O660" s="685"/>
      <c r="P660" s="685"/>
      <c r="Q660" s="685"/>
      <c r="R660" s="685"/>
      <c r="S660" s="685"/>
      <c r="T660" s="685"/>
      <c r="U660" s="685"/>
      <c r="V660" s="685"/>
      <c r="W660" s="685"/>
      <c r="X660" s="685"/>
      <c r="Y660" s="685"/>
      <c r="Z660" s="685"/>
      <c r="AA660" s="685"/>
      <c r="AB660" s="685"/>
      <c r="AC660" s="685"/>
      <c r="AD660" s="685"/>
      <c r="AE660" s="685"/>
      <c r="AF660" s="685"/>
      <c r="AG660" s="685"/>
      <c r="AH660" s="685"/>
      <c r="AI660" s="685"/>
      <c r="AJ660" s="685"/>
      <c r="AK660" s="685"/>
      <c r="AL660" s="685"/>
      <c r="AM660" s="685"/>
      <c r="AN660" s="685"/>
      <c r="AO660" s="685"/>
      <c r="AP660" s="685"/>
      <c r="AQ660" s="685"/>
      <c r="AR660" s="685"/>
      <c r="AS660" s="685"/>
      <c r="AT660" s="685"/>
      <c r="AU660" s="685"/>
      <c r="AV660" s="685"/>
      <c r="AW660" s="685"/>
      <c r="AX660" s="685"/>
      <c r="AY660" s="854"/>
      <c r="AZ660" s="92"/>
      <c r="BA660" s="683">
        <f t="shared" si="298"/>
        <v>9</v>
      </c>
      <c r="BB660" s="683">
        <f t="shared" si="298"/>
        <v>4</v>
      </c>
      <c r="BC660" s="678">
        <f>BC659+1</f>
        <v>3</v>
      </c>
      <c r="BD660" s="192"/>
      <c r="BE660" s="192"/>
      <c r="BF660" s="192"/>
      <c r="BG660" s="559" t="str">
        <f t="shared" ca="1" si="288"/>
        <v/>
      </c>
      <c r="BH660" s="560" t="str">
        <f t="shared" ca="1" si="289"/>
        <v/>
      </c>
      <c r="BI660" s="560" t="str">
        <f t="shared" ca="1" si="290"/>
        <v/>
      </c>
      <c r="BJ660" s="560" t="str">
        <f t="shared" ca="1" si="291"/>
        <v/>
      </c>
      <c r="BK660" s="560" t="str">
        <f t="shared" ca="1" si="292"/>
        <v/>
      </c>
      <c r="BL660" s="561" t="str">
        <f t="shared" ca="1" si="293"/>
        <v/>
      </c>
      <c r="CV660" s="1528" t="s">
        <v>2291</v>
      </c>
      <c r="CW660" s="1529"/>
      <c r="CX660" s="1560"/>
      <c r="CY660" s="1560"/>
      <c r="CZ660" s="1560"/>
      <c r="DA660" s="1560"/>
      <c r="DB660" s="1560"/>
      <c r="DC660" s="1560"/>
      <c r="DD660" s="2054">
        <v>44649</v>
      </c>
      <c r="DE660" s="2055"/>
      <c r="DF660" s="2055"/>
      <c r="DG660" s="2056"/>
      <c r="DH660" s="1564"/>
      <c r="DI660" s="1564"/>
      <c r="DJ660" s="1564"/>
      <c r="DK660" s="1564"/>
      <c r="DL660" s="1564"/>
      <c r="DM660" s="1564"/>
      <c r="DN660" s="1564"/>
      <c r="DO660" s="1564"/>
      <c r="DP660" s="1564"/>
      <c r="DQ660" s="1564"/>
      <c r="DR660" s="1584"/>
    </row>
    <row r="661" spans="1:122" ht="15" customHeight="1">
      <c r="A661" s="1313"/>
      <c r="B661" s="1314"/>
      <c r="C661" s="1314"/>
      <c r="D661" s="1314"/>
      <c r="E661" s="685" t="s">
        <v>2059</v>
      </c>
      <c r="F661" s="685"/>
      <c r="G661" s="676"/>
      <c r="H661" s="676"/>
      <c r="I661" s="676"/>
      <c r="J661" s="676"/>
      <c r="K661" s="676"/>
      <c r="L661" s="676"/>
      <c r="M661" s="685"/>
      <c r="N661" s="685"/>
      <c r="O661" s="685"/>
      <c r="P661" s="685"/>
      <c r="Q661" s="685"/>
      <c r="R661" s="685"/>
      <c r="S661" s="685"/>
      <c r="T661" s="685"/>
      <c r="U661" s="685"/>
      <c r="V661" s="685"/>
      <c r="W661" s="685"/>
      <c r="X661" s="685"/>
      <c r="Y661" s="685"/>
      <c r="Z661" s="685"/>
      <c r="AA661" s="685"/>
      <c r="AB661" s="685"/>
      <c r="AC661" s="685"/>
      <c r="AD661" s="685"/>
      <c r="AE661" s="685"/>
      <c r="AF661" s="685"/>
      <c r="AG661" s="685"/>
      <c r="AH661" s="685"/>
      <c r="AI661" s="685"/>
      <c r="AJ661" s="685"/>
      <c r="AK661" s="685"/>
      <c r="AL661" s="685"/>
      <c r="AM661" s="685"/>
      <c r="AN661" s="685"/>
      <c r="AO661" s="685"/>
      <c r="AP661" s="685"/>
      <c r="AQ661" s="685"/>
      <c r="AR661" s="685"/>
      <c r="AS661" s="685"/>
      <c r="AT661" s="685"/>
      <c r="AU661" s="685"/>
      <c r="AV661" s="685"/>
      <c r="AW661" s="685"/>
      <c r="AX661" s="685"/>
      <c r="AY661" s="854"/>
      <c r="AZ661" s="92"/>
      <c r="BA661" s="683">
        <f t="shared" ref="BA661:BC663" si="299">BA660</f>
        <v>9</v>
      </c>
      <c r="BB661" s="683">
        <f t="shared" si="299"/>
        <v>4</v>
      </c>
      <c r="BC661" s="683">
        <f t="shared" si="299"/>
        <v>3</v>
      </c>
      <c r="BD661" s="192"/>
      <c r="BE661" s="192"/>
      <c r="BF661" s="192"/>
      <c r="BG661" s="559"/>
      <c r="BH661" s="560"/>
      <c r="BI661" s="560"/>
      <c r="BJ661" s="560"/>
      <c r="BK661" s="560"/>
      <c r="BL661" s="561"/>
      <c r="CV661" s="1528"/>
      <c r="CW661" s="1529"/>
      <c r="CX661" s="1560"/>
      <c r="CY661" s="1560"/>
      <c r="CZ661" s="1560"/>
      <c r="DA661" s="1560"/>
      <c r="DB661" s="1560"/>
      <c r="DC661" s="1560"/>
      <c r="DD661" s="1991"/>
      <c r="DE661" s="1992"/>
      <c r="DF661" s="1992"/>
      <c r="DG661" s="1993"/>
      <c r="DH661" s="1564"/>
      <c r="DI661" s="1564"/>
      <c r="DJ661" s="1564"/>
      <c r="DK661" s="1564"/>
      <c r="DL661" s="1564"/>
      <c r="DM661" s="1564"/>
      <c r="DN661" s="1564"/>
      <c r="DO661" s="1564"/>
      <c r="DP661" s="1564"/>
      <c r="DQ661" s="1564"/>
      <c r="DR661" s="1584"/>
    </row>
    <row r="662" spans="1:122" ht="15" customHeight="1">
      <c r="A662" s="1297"/>
      <c r="B662" s="225"/>
      <c r="C662" s="225"/>
      <c r="D662" s="211"/>
      <c r="E662" s="845" t="s">
        <v>265</v>
      </c>
      <c r="F662" s="846"/>
      <c r="G662" s="846"/>
      <c r="H662" s="846"/>
      <c r="I662" s="846"/>
      <c r="J662" s="846"/>
      <c r="K662" s="846"/>
      <c r="L662" s="847"/>
      <c r="M662" s="1321" t="s">
        <v>964</v>
      </c>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c r="AJ662" s="266"/>
      <c r="AK662" s="266"/>
      <c r="AL662" s="266"/>
      <c r="AM662" s="266"/>
      <c r="AN662" s="266"/>
      <c r="AO662" s="266"/>
      <c r="AP662" s="266"/>
      <c r="AQ662" s="266"/>
      <c r="AR662" s="266"/>
      <c r="AS662" s="266"/>
      <c r="AT662" s="266"/>
      <c r="AU662" s="266"/>
      <c r="AV662" s="266"/>
      <c r="AW662" s="266"/>
      <c r="AX662" s="267"/>
      <c r="AY662" s="223"/>
      <c r="BA662" s="683">
        <f t="shared" si="299"/>
        <v>9</v>
      </c>
      <c r="BB662" s="683">
        <f t="shared" si="299"/>
        <v>4</v>
      </c>
      <c r="BC662" s="683">
        <f t="shared" si="299"/>
        <v>3</v>
      </c>
      <c r="BD662" s="192"/>
      <c r="BE662" s="192"/>
      <c r="BF662" s="192"/>
      <c r="BG662" s="559" t="str">
        <f t="shared" ca="1" si="288"/>
        <v/>
      </c>
      <c r="BH662" s="560" t="str">
        <f t="shared" ca="1" si="289"/>
        <v/>
      </c>
      <c r="BI662" s="560" t="str">
        <f t="shared" ca="1" si="290"/>
        <v/>
      </c>
      <c r="BJ662" s="560" t="str">
        <f t="shared" ca="1" si="291"/>
        <v/>
      </c>
      <c r="BK662" s="560" t="str">
        <f t="shared" ca="1" si="292"/>
        <v/>
      </c>
      <c r="BL662" s="561" t="str">
        <f t="shared" ca="1" si="293"/>
        <v/>
      </c>
      <c r="BR662" s="94"/>
      <c r="BS662" s="94"/>
      <c r="BT662" s="94"/>
      <c r="BU662" s="94"/>
      <c r="BV662" s="94"/>
      <c r="BW662" s="94"/>
      <c r="BX662" s="94"/>
      <c r="BY662" s="94"/>
      <c r="BZ662" s="94"/>
      <c r="CA662" s="94"/>
      <c r="CB662" s="94"/>
      <c r="CC662" s="94"/>
      <c r="CD662" s="94"/>
      <c r="CE662" s="94"/>
      <c r="CF662" s="94"/>
      <c r="CG662" s="94"/>
      <c r="CH662" s="94"/>
      <c r="CV662" s="1528"/>
      <c r="CW662" s="1529"/>
      <c r="CX662" s="1560"/>
      <c r="CY662" s="1560"/>
      <c r="CZ662" s="1560"/>
      <c r="DA662" s="1560"/>
      <c r="DB662" s="1560"/>
      <c r="DC662" s="1560"/>
      <c r="DD662" s="1991"/>
      <c r="DE662" s="1992"/>
      <c r="DF662" s="1992"/>
      <c r="DG662" s="1993"/>
      <c r="DH662" s="1564"/>
      <c r="DI662" s="1564"/>
      <c r="DJ662" s="1564"/>
      <c r="DK662" s="1564"/>
      <c r="DL662" s="1564"/>
      <c r="DM662" s="1564"/>
      <c r="DN662" s="1564"/>
      <c r="DO662" s="1564"/>
      <c r="DP662" s="1564"/>
      <c r="DQ662" s="1564"/>
      <c r="DR662" s="1584"/>
    </row>
    <row r="663" spans="1:122" ht="15" customHeight="1">
      <c r="A663" s="1297"/>
      <c r="B663" s="225"/>
      <c r="C663" s="225"/>
      <c r="D663" s="211"/>
      <c r="E663" s="848" t="s">
        <v>329</v>
      </c>
      <c r="F663" s="849"/>
      <c r="G663" s="849"/>
      <c r="H663" s="849"/>
      <c r="I663" s="849"/>
      <c r="J663" s="849"/>
      <c r="K663" s="849"/>
      <c r="L663" s="849"/>
      <c r="M663" s="268" t="s">
        <v>1661</v>
      </c>
      <c r="N663" s="269"/>
      <c r="O663" s="269"/>
      <c r="P663" s="269"/>
      <c r="Q663" s="269"/>
      <c r="R663" s="269"/>
      <c r="S663" s="269"/>
      <c r="T663" s="269"/>
      <c r="U663" s="269"/>
      <c r="V663" s="269"/>
      <c r="W663" s="269"/>
      <c r="X663" s="269"/>
      <c r="Y663" s="269"/>
      <c r="Z663" s="269"/>
      <c r="AA663" s="269"/>
      <c r="AB663" s="269"/>
      <c r="AC663" s="269"/>
      <c r="AD663" s="269"/>
      <c r="AE663" s="269"/>
      <c r="AF663" s="269"/>
      <c r="AG663" s="269"/>
      <c r="AH663" s="269"/>
      <c r="AI663" s="269"/>
      <c r="AJ663" s="269"/>
      <c r="AK663" s="269"/>
      <c r="AL663" s="269"/>
      <c r="AM663" s="269"/>
      <c r="AN663" s="269"/>
      <c r="AO663" s="269"/>
      <c r="AP663" s="269"/>
      <c r="AQ663" s="269"/>
      <c r="AR663" s="269"/>
      <c r="AS663" s="269"/>
      <c r="AT663" s="269"/>
      <c r="AU663" s="269"/>
      <c r="AV663" s="269"/>
      <c r="AW663" s="269"/>
      <c r="AX663" s="270"/>
      <c r="AY663" s="223"/>
      <c r="BA663" s="683">
        <f t="shared" si="299"/>
        <v>9</v>
      </c>
      <c r="BB663" s="683">
        <f t="shared" si="299"/>
        <v>4</v>
      </c>
      <c r="BC663" s="683">
        <f t="shared" si="299"/>
        <v>3</v>
      </c>
      <c r="BD663" s="192"/>
      <c r="BE663" s="192"/>
      <c r="BF663" s="192"/>
      <c r="BG663" s="559" t="str">
        <f t="shared" ca="1" si="288"/>
        <v/>
      </c>
      <c r="BH663" s="560" t="str">
        <f t="shared" ca="1" si="289"/>
        <v/>
      </c>
      <c r="BI663" s="560" t="str">
        <f t="shared" ca="1" si="290"/>
        <v/>
      </c>
      <c r="BJ663" s="560" t="str">
        <f t="shared" ca="1" si="291"/>
        <v/>
      </c>
      <c r="BK663" s="560" t="str">
        <f t="shared" ca="1" si="292"/>
        <v/>
      </c>
      <c r="BL663" s="561" t="str">
        <f t="shared" ca="1" si="293"/>
        <v/>
      </c>
      <c r="BR663" s="211"/>
      <c r="BS663" s="211"/>
      <c r="BT663" s="211"/>
      <c r="BU663" s="211"/>
      <c r="BV663" s="211"/>
      <c r="BW663" s="211"/>
      <c r="BX663" s="211"/>
      <c r="BY663" s="211"/>
      <c r="BZ663" s="211"/>
      <c r="CA663" s="211"/>
      <c r="CB663" s="211"/>
      <c r="CC663" s="211"/>
      <c r="CD663" s="211"/>
      <c r="CE663" s="211"/>
      <c r="CF663" s="211"/>
      <c r="CG663" s="211"/>
      <c r="CH663" s="211"/>
      <c r="CV663" s="1528"/>
      <c r="CW663" s="1529"/>
      <c r="CX663" s="1560"/>
      <c r="CY663" s="1560"/>
      <c r="CZ663" s="1560"/>
      <c r="DA663" s="1560"/>
      <c r="DB663" s="1560"/>
      <c r="DC663" s="1560"/>
      <c r="DD663" s="1991"/>
      <c r="DE663" s="1992"/>
      <c r="DF663" s="1992"/>
      <c r="DG663" s="1993"/>
      <c r="DH663" s="1564"/>
      <c r="DI663" s="1564"/>
      <c r="DJ663" s="1564"/>
      <c r="DK663" s="1564"/>
      <c r="DL663" s="1564"/>
      <c r="DM663" s="1564"/>
      <c r="DN663" s="1564"/>
      <c r="DO663" s="1564"/>
      <c r="DP663" s="1564"/>
      <c r="DQ663" s="1564"/>
      <c r="DR663" s="1584"/>
    </row>
    <row r="664" spans="1:122" ht="15" customHeight="1">
      <c r="A664" s="1297"/>
      <c r="B664" s="225"/>
      <c r="C664" s="225"/>
      <c r="D664" s="211"/>
      <c r="E664" s="848" t="s">
        <v>330</v>
      </c>
      <c r="F664" s="849"/>
      <c r="G664" s="849"/>
      <c r="H664" s="849"/>
      <c r="I664" s="849"/>
      <c r="J664" s="849"/>
      <c r="K664" s="849"/>
      <c r="L664" s="850"/>
      <c r="M664" s="275"/>
      <c r="N664" s="275"/>
      <c r="O664" s="275"/>
      <c r="P664" s="275"/>
      <c r="Q664" s="275"/>
      <c r="R664" s="275"/>
      <c r="S664" s="275"/>
      <c r="T664" s="275"/>
      <c r="U664" s="275"/>
      <c r="V664" s="275"/>
      <c r="W664" s="275"/>
      <c r="X664" s="275"/>
      <c r="Y664" s="275"/>
      <c r="Z664" s="275"/>
      <c r="AA664" s="275"/>
      <c r="AB664" s="275"/>
      <c r="AC664" s="275"/>
      <c r="AD664" s="275"/>
      <c r="AE664" s="275"/>
      <c r="AF664" s="275"/>
      <c r="AG664" s="275"/>
      <c r="AH664" s="275"/>
      <c r="AI664" s="275"/>
      <c r="AJ664" s="275"/>
      <c r="AK664" s="275"/>
      <c r="AL664" s="275"/>
      <c r="AM664" s="275"/>
      <c r="AN664" s="275"/>
      <c r="AO664" s="275"/>
      <c r="AP664" s="275"/>
      <c r="AQ664" s="275"/>
      <c r="AR664" s="275"/>
      <c r="AS664" s="275"/>
      <c r="AT664" s="275"/>
      <c r="AU664" s="275"/>
      <c r="AV664" s="275"/>
      <c r="AW664" s="275"/>
      <c r="AX664" s="584"/>
      <c r="AY664" s="223"/>
      <c r="BA664" s="683">
        <f t="shared" ref="BA664:BA681" si="300">BA663</f>
        <v>9</v>
      </c>
      <c r="BB664" s="683">
        <f t="shared" ref="BB664:BB681" si="301">BB663</f>
        <v>4</v>
      </c>
      <c r="BC664" s="683">
        <f t="shared" ref="BC664:BC681" si="302">BC663</f>
        <v>3</v>
      </c>
      <c r="BD664" s="192"/>
      <c r="BE664" s="192"/>
      <c r="BF664" s="192"/>
      <c r="BG664" s="559" t="str">
        <f t="shared" ca="1" si="288"/>
        <v/>
      </c>
      <c r="BH664" s="560" t="str">
        <f t="shared" ca="1" si="289"/>
        <v/>
      </c>
      <c r="BI664" s="560" t="str">
        <f t="shared" ca="1" si="290"/>
        <v/>
      </c>
      <c r="BJ664" s="560" t="str">
        <f t="shared" ca="1" si="291"/>
        <v/>
      </c>
      <c r="BK664" s="560" t="str">
        <f t="shared" ca="1" si="292"/>
        <v/>
      </c>
      <c r="BL664" s="561" t="str">
        <f t="shared" ca="1" si="293"/>
        <v/>
      </c>
      <c r="BR664" s="211"/>
      <c r="BS664" s="211"/>
      <c r="BT664" s="211"/>
      <c r="BU664" s="211"/>
      <c r="BV664" s="211"/>
      <c r="BW664" s="211"/>
      <c r="BX664" s="211"/>
      <c r="BY664" s="211"/>
      <c r="BZ664" s="211"/>
      <c r="CA664" s="211"/>
      <c r="CB664" s="211"/>
      <c r="CC664" s="211"/>
      <c r="CD664" s="211"/>
      <c r="CE664" s="211"/>
      <c r="CF664" s="211"/>
      <c r="CG664" s="211"/>
      <c r="CH664" s="211"/>
      <c r="CV664" s="1528"/>
      <c r="CW664" s="1529"/>
      <c r="CX664" s="1560"/>
      <c r="CY664" s="1560"/>
      <c r="CZ664" s="1560"/>
      <c r="DA664" s="1560"/>
      <c r="DB664" s="1560"/>
      <c r="DC664" s="1560"/>
      <c r="DD664" s="1991"/>
      <c r="DE664" s="1992"/>
      <c r="DF664" s="1992"/>
      <c r="DG664" s="1993"/>
      <c r="DH664" s="1564"/>
      <c r="DI664" s="1564"/>
      <c r="DJ664" s="1564"/>
      <c r="DK664" s="1564"/>
      <c r="DL664" s="1564"/>
      <c r="DM664" s="1564"/>
      <c r="DN664" s="1564"/>
      <c r="DO664" s="1564"/>
      <c r="DP664" s="1564"/>
      <c r="DQ664" s="1564"/>
      <c r="DR664" s="1584"/>
    </row>
    <row r="665" spans="1:122" ht="15" customHeight="1">
      <c r="A665" s="1297"/>
      <c r="B665" s="225"/>
      <c r="C665" s="225"/>
      <c r="D665" s="211"/>
      <c r="E665" s="888"/>
      <c r="F665" s="274"/>
      <c r="G665" s="274"/>
      <c r="H665" s="274"/>
      <c r="I665" s="274"/>
      <c r="J665" s="274"/>
      <c r="K665" s="274"/>
      <c r="L665" s="889"/>
      <c r="M665" s="275"/>
      <c r="N665" s="1327" t="s">
        <v>1937</v>
      </c>
      <c r="O665" s="1328"/>
      <c r="P665" s="1328"/>
      <c r="Q665" s="1328"/>
      <c r="R665" s="1328"/>
      <c r="S665" s="1328"/>
      <c r="T665" s="1328"/>
      <c r="U665" s="1328"/>
      <c r="V665" s="1328"/>
      <c r="W665" s="1328"/>
      <c r="X665" s="1328"/>
      <c r="Y665" s="1328"/>
      <c r="Z665" s="1329"/>
      <c r="AA665" s="1327" t="s">
        <v>520</v>
      </c>
      <c r="AB665" s="1328"/>
      <c r="AC665" s="1328"/>
      <c r="AD665" s="1328"/>
      <c r="AE665" s="1328"/>
      <c r="AF665" s="1328"/>
      <c r="AG665" s="1328"/>
      <c r="AH665" s="1328"/>
      <c r="AI665" s="1328"/>
      <c r="AJ665" s="1328"/>
      <c r="AK665" s="1328"/>
      <c r="AL665" s="1328"/>
      <c r="AM665" s="1328"/>
      <c r="AN665" s="1328"/>
      <c r="AO665" s="1328"/>
      <c r="AP665" s="1328"/>
      <c r="AQ665" s="1328"/>
      <c r="AR665" s="1328"/>
      <c r="AS665" s="1328"/>
      <c r="AT665" s="1328"/>
      <c r="AU665" s="1328"/>
      <c r="AV665" s="1328"/>
      <c r="AW665" s="1330"/>
      <c r="AX665" s="584"/>
      <c r="AY665" s="223"/>
      <c r="BA665" s="683">
        <f t="shared" si="300"/>
        <v>9</v>
      </c>
      <c r="BB665" s="683">
        <f t="shared" si="301"/>
        <v>4</v>
      </c>
      <c r="BC665" s="683">
        <f t="shared" si="302"/>
        <v>3</v>
      </c>
      <c r="BD665" s="192"/>
      <c r="BE665" s="192"/>
      <c r="BF665" s="192"/>
      <c r="BG665" s="559" t="str">
        <f t="shared" ca="1" si="288"/>
        <v/>
      </c>
      <c r="BH665" s="560" t="str">
        <f t="shared" ca="1" si="289"/>
        <v/>
      </c>
      <c r="BI665" s="560" t="str">
        <f t="shared" ca="1" si="290"/>
        <v/>
      </c>
      <c r="BJ665" s="560" t="str">
        <f t="shared" ca="1" si="291"/>
        <v/>
      </c>
      <c r="BK665" s="560" t="str">
        <f t="shared" ca="1" si="292"/>
        <v/>
      </c>
      <c r="BL665" s="561" t="str">
        <f t="shared" ca="1" si="293"/>
        <v/>
      </c>
      <c r="BR665" s="211"/>
      <c r="BS665" s="211"/>
      <c r="BT665" s="211"/>
      <c r="BU665" s="211"/>
      <c r="BV665" s="211"/>
      <c r="BW665" s="211"/>
      <c r="BX665" s="211"/>
      <c r="BY665" s="211"/>
      <c r="BZ665" s="211"/>
      <c r="CA665" s="211"/>
      <c r="CB665" s="211"/>
      <c r="CC665" s="211"/>
      <c r="CD665" s="211"/>
      <c r="CE665" s="211"/>
      <c r="CF665" s="211"/>
      <c r="CG665" s="211"/>
      <c r="CH665" s="211"/>
      <c r="CI665" s="94"/>
      <c r="CJ665" s="94"/>
      <c r="CK665" s="94"/>
      <c r="CV665" s="1528"/>
      <c r="CW665" s="1529"/>
      <c r="CX665" s="1560"/>
      <c r="CY665" s="1560"/>
      <c r="CZ665" s="1560"/>
      <c r="DA665" s="1560"/>
      <c r="DB665" s="1560"/>
      <c r="DC665" s="1560"/>
      <c r="DD665" s="1991"/>
      <c r="DE665" s="1992"/>
      <c r="DF665" s="1992"/>
      <c r="DG665" s="1993"/>
      <c r="DH665" s="1564"/>
      <c r="DI665" s="1564"/>
      <c r="DJ665" s="1564"/>
      <c r="DK665" s="1564"/>
      <c r="DL665" s="1564"/>
      <c r="DM665" s="1564"/>
      <c r="DN665" s="1564"/>
      <c r="DO665" s="1564"/>
      <c r="DP665" s="1564"/>
      <c r="DQ665" s="1564"/>
      <c r="DR665" s="1584"/>
    </row>
    <row r="666" spans="1:122" ht="15" customHeight="1">
      <c r="A666" s="1297"/>
      <c r="B666" s="225"/>
      <c r="C666" s="225"/>
      <c r="D666" s="211"/>
      <c r="E666" s="888"/>
      <c r="F666" s="274"/>
      <c r="G666" s="274"/>
      <c r="H666" s="274"/>
      <c r="I666" s="274"/>
      <c r="J666" s="274"/>
      <c r="K666" s="274"/>
      <c r="L666" s="889"/>
      <c r="M666" s="275"/>
      <c r="N666" s="1321" t="s">
        <v>1646</v>
      </c>
      <c r="O666" s="266"/>
      <c r="P666" s="266"/>
      <c r="Q666" s="266"/>
      <c r="R666" s="266"/>
      <c r="S666" s="266"/>
      <c r="T666" s="266"/>
      <c r="U666" s="266"/>
      <c r="V666" s="266"/>
      <c r="W666" s="266"/>
      <c r="X666" s="266"/>
      <c r="Y666" s="266"/>
      <c r="Z666" s="266"/>
      <c r="AA666" s="893" t="s">
        <v>2058</v>
      </c>
      <c r="AB666" s="266"/>
      <c r="AC666" s="266"/>
      <c r="AD666" s="266"/>
      <c r="AE666" s="266"/>
      <c r="AF666" s="266"/>
      <c r="AG666" s="266"/>
      <c r="AH666" s="266"/>
      <c r="AI666" s="266"/>
      <c r="AJ666" s="266"/>
      <c r="AK666" s="266"/>
      <c r="AL666" s="266"/>
      <c r="AM666" s="266"/>
      <c r="AN666" s="266"/>
      <c r="AO666" s="266"/>
      <c r="AP666" s="266"/>
      <c r="AQ666" s="266"/>
      <c r="AR666" s="266"/>
      <c r="AS666" s="266"/>
      <c r="AT666" s="266"/>
      <c r="AU666" s="266"/>
      <c r="AV666" s="266"/>
      <c r="AW666" s="267"/>
      <c r="AX666" s="584"/>
      <c r="AY666" s="223"/>
      <c r="BA666" s="683">
        <f t="shared" si="300"/>
        <v>9</v>
      </c>
      <c r="BB666" s="683">
        <f t="shared" si="301"/>
        <v>4</v>
      </c>
      <c r="BC666" s="683">
        <f t="shared" si="302"/>
        <v>3</v>
      </c>
      <c r="BD666" s="192"/>
      <c r="BE666" s="192"/>
      <c r="BF666" s="192"/>
      <c r="BG666" s="559" t="str">
        <f t="shared" ref="BG666:BG683" ca="1" si="303">IF(BA666&lt;&gt;"",IF(MID(_xlfn.FORMULATEXT(BA666),SEARCH("[",_xlfn.FORMULATEXT(BA666))+1,SEARCH("]",_xlfn.FORMULATEXT(BA666))-(SEARCH("[",_xlfn.FORMULATEXT(BA666))+1))="-1","",1),"")</f>
        <v/>
      </c>
      <c r="BH666" s="560" t="str">
        <f t="shared" ref="BH666:BH683" ca="1" si="304">IF(BB666&lt;&gt;"",IF(MID(_xlfn.FORMULATEXT(BB666),SEARCH("[",_xlfn.FORMULATEXT(BB666))+1,SEARCH("]",_xlfn.FORMULATEXT(BB666))-(SEARCH("[",_xlfn.FORMULATEXT(BB666))+1))="-1","",1),"")</f>
        <v/>
      </c>
      <c r="BI666" s="560" t="str">
        <f t="shared" ref="BI666:BI683" ca="1" si="305">IF(BC666&lt;&gt;"",IF(MID(_xlfn.FORMULATEXT(BC666),SEARCH("[",_xlfn.FORMULATEXT(BC666))+1,SEARCH("]",_xlfn.FORMULATEXT(BC666))-(SEARCH("[",_xlfn.FORMULATEXT(BC666))+1))="-1","",1),"")</f>
        <v/>
      </c>
      <c r="BJ666" s="560" t="str">
        <f t="shared" ref="BJ666:BJ683" ca="1" si="306">IF(BD666&lt;&gt;"",IF(MID(_xlfn.FORMULATEXT(BD666),SEARCH("[",_xlfn.FORMULATEXT(BD666))+1,SEARCH("]",_xlfn.FORMULATEXT(BD666))-(SEARCH("[",_xlfn.FORMULATEXT(BD666))+1))="-1","",1),"")</f>
        <v/>
      </c>
      <c r="BK666" s="560" t="str">
        <f t="shared" ref="BK666:BK683" ca="1" si="307">IF(BE666&lt;&gt;"",IF(MID(_xlfn.FORMULATEXT(BE666),SEARCH("[",_xlfn.FORMULATEXT(BE666))+1,SEARCH("]",_xlfn.FORMULATEXT(BE666))-(SEARCH("[",_xlfn.FORMULATEXT(BE666))+1))="-1","",1),"")</f>
        <v/>
      </c>
      <c r="BL666" s="561" t="str">
        <f t="shared" ref="BL666:BL683" ca="1" si="308">IF(BF666&lt;&gt;"",IF(MID(_xlfn.FORMULATEXT(BF666),SEARCH("[",_xlfn.FORMULATEXT(BF666))+1,SEARCH("]",_xlfn.FORMULATEXT(BF666))-(SEARCH("[",_xlfn.FORMULATEXT(BF666))+1))="-1","",1),"")</f>
        <v/>
      </c>
      <c r="BR666" s="211"/>
      <c r="BS666" s="211"/>
      <c r="BT666" s="211"/>
      <c r="BU666" s="211"/>
      <c r="BV666" s="211"/>
      <c r="BW666" s="211"/>
      <c r="BX666" s="211"/>
      <c r="BY666" s="211"/>
      <c r="BZ666" s="211"/>
      <c r="CA666" s="211"/>
      <c r="CB666" s="211"/>
      <c r="CC666" s="211"/>
      <c r="CD666" s="211"/>
      <c r="CE666" s="211"/>
      <c r="CF666" s="211"/>
      <c r="CG666" s="211"/>
      <c r="CH666" s="211"/>
      <c r="CI666" s="211"/>
      <c r="CJ666" s="211"/>
      <c r="CK666" s="211"/>
      <c r="CV666" s="1528"/>
      <c r="CW666" s="1529"/>
      <c r="CX666" s="1560"/>
      <c r="CY666" s="1560"/>
      <c r="CZ666" s="1560"/>
      <c r="DA666" s="1560"/>
      <c r="DB666" s="1560"/>
      <c r="DC666" s="1560"/>
      <c r="DD666" s="1991"/>
      <c r="DE666" s="1992"/>
      <c r="DF666" s="1992"/>
      <c r="DG666" s="1993"/>
      <c r="DH666" s="1564"/>
      <c r="DI666" s="1564"/>
      <c r="DJ666" s="1564"/>
      <c r="DK666" s="1564"/>
      <c r="DL666" s="1564"/>
      <c r="DM666" s="1564"/>
      <c r="DN666" s="1564"/>
      <c r="DO666" s="1564"/>
      <c r="DP666" s="1564"/>
      <c r="DQ666" s="1564"/>
      <c r="DR666" s="1584"/>
    </row>
    <row r="667" spans="1:122" ht="15" customHeight="1">
      <c r="A667" s="1297"/>
      <c r="B667" s="225"/>
      <c r="C667" s="225"/>
      <c r="D667" s="211"/>
      <c r="E667" s="888"/>
      <c r="F667" s="274"/>
      <c r="G667" s="274"/>
      <c r="H667" s="274"/>
      <c r="I667" s="274"/>
      <c r="J667" s="274"/>
      <c r="K667" s="274"/>
      <c r="L667" s="889"/>
      <c r="M667" s="275"/>
      <c r="N667" s="268" t="s">
        <v>1647</v>
      </c>
      <c r="O667" s="269"/>
      <c r="P667" s="269"/>
      <c r="Q667" s="269"/>
      <c r="R667" s="269"/>
      <c r="S667" s="269"/>
      <c r="T667" s="269"/>
      <c r="U667" s="269"/>
      <c r="V667" s="269"/>
      <c r="W667" s="269"/>
      <c r="X667" s="269"/>
      <c r="Y667" s="269"/>
      <c r="Z667" s="270"/>
      <c r="AA667" s="581" t="s">
        <v>521</v>
      </c>
      <c r="AB667" s="269"/>
      <c r="AC667" s="269"/>
      <c r="AD667" s="269"/>
      <c r="AE667" s="269"/>
      <c r="AF667" s="269"/>
      <c r="AG667" s="269"/>
      <c r="AH667" s="269"/>
      <c r="AI667" s="269"/>
      <c r="AJ667" s="269"/>
      <c r="AK667" s="269"/>
      <c r="AL667" s="269"/>
      <c r="AM667" s="269"/>
      <c r="AN667" s="269"/>
      <c r="AO667" s="269"/>
      <c r="AP667" s="269"/>
      <c r="AQ667" s="269"/>
      <c r="AR667" s="269"/>
      <c r="AS667" s="269"/>
      <c r="AT667" s="269"/>
      <c r="AU667" s="269"/>
      <c r="AV667" s="269"/>
      <c r="AW667" s="270"/>
      <c r="AX667" s="584"/>
      <c r="AY667" s="223"/>
      <c r="BA667" s="683">
        <f t="shared" si="300"/>
        <v>9</v>
      </c>
      <c r="BB667" s="683">
        <f t="shared" si="301"/>
        <v>4</v>
      </c>
      <c r="BC667" s="683">
        <f t="shared" si="302"/>
        <v>3</v>
      </c>
      <c r="BD667" s="192"/>
      <c r="BE667" s="192"/>
      <c r="BF667" s="192"/>
      <c r="BG667" s="559" t="str">
        <f t="shared" ca="1" si="303"/>
        <v/>
      </c>
      <c r="BH667" s="560" t="str">
        <f t="shared" ca="1" si="304"/>
        <v/>
      </c>
      <c r="BI667" s="560" t="str">
        <f t="shared" ca="1" si="305"/>
        <v/>
      </c>
      <c r="BJ667" s="560" t="str">
        <f t="shared" ca="1" si="306"/>
        <v/>
      </c>
      <c r="BK667" s="560" t="str">
        <f t="shared" ca="1" si="307"/>
        <v/>
      </c>
      <c r="BL667" s="561" t="str">
        <f t="shared" ca="1" si="308"/>
        <v/>
      </c>
      <c r="BR667" s="211"/>
      <c r="BS667" s="211"/>
      <c r="BT667" s="211"/>
      <c r="BU667" s="211"/>
      <c r="BV667" s="211"/>
      <c r="BW667" s="211"/>
      <c r="BX667" s="211"/>
      <c r="BY667" s="211"/>
      <c r="BZ667" s="211"/>
      <c r="CA667" s="211"/>
      <c r="CB667" s="211"/>
      <c r="CC667" s="211"/>
      <c r="CD667" s="211"/>
      <c r="CE667" s="211"/>
      <c r="CF667" s="211"/>
      <c r="CG667" s="211"/>
      <c r="CH667" s="211"/>
      <c r="CI667" s="211"/>
      <c r="CJ667" s="211"/>
      <c r="CK667" s="211"/>
      <c r="CV667" s="1528"/>
      <c r="CW667" s="1529"/>
      <c r="CX667" s="1560"/>
      <c r="CY667" s="1560"/>
      <c r="CZ667" s="1560"/>
      <c r="DA667" s="1560"/>
      <c r="DB667" s="1560"/>
      <c r="DC667" s="1560"/>
      <c r="DD667" s="1991"/>
      <c r="DE667" s="1992"/>
      <c r="DF667" s="1992"/>
      <c r="DG667" s="1993"/>
      <c r="DH667" s="1564"/>
      <c r="DI667" s="1564"/>
      <c r="DJ667" s="1564"/>
      <c r="DK667" s="1564"/>
      <c r="DL667" s="1564"/>
      <c r="DM667" s="1564"/>
      <c r="DN667" s="1564"/>
      <c r="DO667" s="1564"/>
      <c r="DP667" s="1564"/>
      <c r="DQ667" s="1564"/>
      <c r="DR667" s="1584"/>
    </row>
    <row r="668" spans="1:122" ht="15" customHeight="1">
      <c r="A668" s="1297"/>
      <c r="B668" s="225"/>
      <c r="C668" s="225"/>
      <c r="D668" s="211"/>
      <c r="E668" s="888"/>
      <c r="F668" s="274"/>
      <c r="G668" s="274"/>
      <c r="H668" s="274"/>
      <c r="I668" s="274"/>
      <c r="J668" s="274"/>
      <c r="K668" s="274"/>
      <c r="L668" s="889"/>
      <c r="M668" s="275"/>
      <c r="N668" s="268" t="s">
        <v>2051</v>
      </c>
      <c r="O668" s="269"/>
      <c r="P668" s="269"/>
      <c r="Q668" s="269"/>
      <c r="R668" s="269"/>
      <c r="S668" s="269"/>
      <c r="T668" s="269"/>
      <c r="U668" s="269"/>
      <c r="V668" s="269"/>
      <c r="W668" s="269"/>
      <c r="X668" s="269"/>
      <c r="Y668" s="269"/>
      <c r="Z668" s="270"/>
      <c r="AA668" s="586" t="s">
        <v>2060</v>
      </c>
      <c r="AB668" s="269"/>
      <c r="AC668" s="269"/>
      <c r="AD668" s="269"/>
      <c r="AE668" s="269"/>
      <c r="AF668" s="269"/>
      <c r="AG668" s="269"/>
      <c r="AH668" s="269"/>
      <c r="AI668" s="269"/>
      <c r="AJ668" s="269"/>
      <c r="AK668" s="269"/>
      <c r="AL668" s="269"/>
      <c r="AM668" s="269"/>
      <c r="AN668" s="269"/>
      <c r="AO668" s="269"/>
      <c r="AP668" s="269"/>
      <c r="AQ668" s="269"/>
      <c r="AR668" s="269"/>
      <c r="AS668" s="269"/>
      <c r="AT668" s="269"/>
      <c r="AU668" s="269"/>
      <c r="AV668" s="269"/>
      <c r="AW668" s="270"/>
      <c r="AX668" s="584"/>
      <c r="AY668" s="223"/>
      <c r="BA668" s="683">
        <f t="shared" si="300"/>
        <v>9</v>
      </c>
      <c r="BB668" s="683">
        <f t="shared" si="301"/>
        <v>4</v>
      </c>
      <c r="BC668" s="683">
        <f t="shared" si="302"/>
        <v>3</v>
      </c>
      <c r="BD668" s="192"/>
      <c r="BE668" s="192"/>
      <c r="BF668" s="192"/>
      <c r="BG668" s="559" t="str">
        <f t="shared" ca="1" si="303"/>
        <v/>
      </c>
      <c r="BH668" s="560" t="str">
        <f t="shared" ca="1" si="304"/>
        <v/>
      </c>
      <c r="BI668" s="560" t="str">
        <f t="shared" ca="1" si="305"/>
        <v/>
      </c>
      <c r="BJ668" s="560" t="str">
        <f t="shared" ca="1" si="306"/>
        <v/>
      </c>
      <c r="BK668" s="560" t="str">
        <f t="shared" ca="1" si="307"/>
        <v/>
      </c>
      <c r="BL668" s="561" t="str">
        <f t="shared" ca="1" si="308"/>
        <v/>
      </c>
      <c r="BR668" s="211"/>
      <c r="BS668" s="211"/>
      <c r="BT668" s="211"/>
      <c r="BU668" s="211"/>
      <c r="BV668" s="211"/>
      <c r="BW668" s="211"/>
      <c r="BX668" s="211"/>
      <c r="BY668" s="211"/>
      <c r="BZ668" s="211"/>
      <c r="CA668" s="211"/>
      <c r="CB668" s="211"/>
      <c r="CC668" s="211"/>
      <c r="CD668" s="211"/>
      <c r="CE668" s="211"/>
      <c r="CF668" s="211"/>
      <c r="CG668" s="211"/>
      <c r="CH668" s="211"/>
      <c r="CI668" s="211"/>
      <c r="CJ668" s="211"/>
      <c r="CK668" s="211"/>
      <c r="CQ668" s="469"/>
      <c r="CR668" s="469"/>
      <c r="CV668" s="1528"/>
      <c r="CW668" s="1529"/>
      <c r="CX668" s="1560"/>
      <c r="CY668" s="1560"/>
      <c r="CZ668" s="1560"/>
      <c r="DA668" s="1560"/>
      <c r="DB668" s="1560"/>
      <c r="DC668" s="1560"/>
      <c r="DD668" s="1991"/>
      <c r="DE668" s="1992"/>
      <c r="DF668" s="1992"/>
      <c r="DG668" s="1993"/>
      <c r="DH668" s="1564"/>
      <c r="DI668" s="1564"/>
      <c r="DJ668" s="1564"/>
      <c r="DK668" s="1564"/>
      <c r="DL668" s="1564"/>
      <c r="DM668" s="1564"/>
      <c r="DN668" s="1564"/>
      <c r="DO668" s="1564"/>
      <c r="DP668" s="1564"/>
      <c r="DQ668" s="1564"/>
      <c r="DR668" s="1584"/>
    </row>
    <row r="669" spans="1:122" ht="15" customHeight="1">
      <c r="A669" s="1297"/>
      <c r="B669" s="225"/>
      <c r="C669" s="225"/>
      <c r="D669" s="211"/>
      <c r="E669" s="888"/>
      <c r="F669" s="274"/>
      <c r="G669" s="274"/>
      <c r="H669" s="274"/>
      <c r="I669" s="274"/>
      <c r="J669" s="274"/>
      <c r="K669" s="274"/>
      <c r="L669" s="889"/>
      <c r="M669" s="275"/>
      <c r="N669" s="268" t="s">
        <v>1649</v>
      </c>
      <c r="O669" s="269"/>
      <c r="P669" s="269"/>
      <c r="Q669" s="269"/>
      <c r="R669" s="269"/>
      <c r="S669" s="269"/>
      <c r="T669" s="269"/>
      <c r="U669" s="269"/>
      <c r="V669" s="269"/>
      <c r="W669" s="269"/>
      <c r="X669" s="269"/>
      <c r="Y669" s="269"/>
      <c r="Z669" s="270"/>
      <c r="AA669" s="586" t="s">
        <v>2061</v>
      </c>
      <c r="AB669" s="269"/>
      <c r="AC669" s="269"/>
      <c r="AD669" s="269"/>
      <c r="AE669" s="269"/>
      <c r="AF669" s="269"/>
      <c r="AG669" s="269"/>
      <c r="AH669" s="269"/>
      <c r="AI669" s="269"/>
      <c r="AJ669" s="269"/>
      <c r="AK669" s="269"/>
      <c r="AL669" s="269"/>
      <c r="AM669" s="269"/>
      <c r="AN669" s="269"/>
      <c r="AO669" s="269"/>
      <c r="AP669" s="269"/>
      <c r="AQ669" s="269"/>
      <c r="AR669" s="269"/>
      <c r="AS669" s="269"/>
      <c r="AT669" s="269"/>
      <c r="AU669" s="269"/>
      <c r="AV669" s="269"/>
      <c r="AW669" s="270"/>
      <c r="AX669" s="584"/>
      <c r="AY669" s="223"/>
      <c r="BA669" s="683">
        <f t="shared" si="300"/>
        <v>9</v>
      </c>
      <c r="BB669" s="683">
        <f t="shared" si="301"/>
        <v>4</v>
      </c>
      <c r="BC669" s="683">
        <f t="shared" si="302"/>
        <v>3</v>
      </c>
      <c r="BD669" s="192"/>
      <c r="BE669" s="192"/>
      <c r="BF669" s="192"/>
      <c r="BG669" s="559" t="str">
        <f t="shared" ca="1" si="303"/>
        <v/>
      </c>
      <c r="BH669" s="560" t="str">
        <f t="shared" ca="1" si="304"/>
        <v/>
      </c>
      <c r="BI669" s="560" t="str">
        <f t="shared" ca="1" si="305"/>
        <v/>
      </c>
      <c r="BJ669" s="560" t="str">
        <f t="shared" ca="1" si="306"/>
        <v/>
      </c>
      <c r="BK669" s="560" t="str">
        <f t="shared" ca="1" si="307"/>
        <v/>
      </c>
      <c r="BL669" s="561" t="str">
        <f t="shared" ca="1" si="308"/>
        <v/>
      </c>
      <c r="BR669" s="211"/>
      <c r="BS669" s="211"/>
      <c r="BT669" s="211"/>
      <c r="BU669" s="211"/>
      <c r="BV669" s="211"/>
      <c r="BW669" s="211"/>
      <c r="BX669" s="211"/>
      <c r="BY669" s="211"/>
      <c r="BZ669" s="211"/>
      <c r="CA669" s="211"/>
      <c r="CB669" s="211"/>
      <c r="CC669" s="211"/>
      <c r="CD669" s="211"/>
      <c r="CE669" s="211"/>
      <c r="CF669" s="211"/>
      <c r="CG669" s="211"/>
      <c r="CH669" s="211"/>
      <c r="CI669" s="211"/>
      <c r="CJ669" s="211"/>
      <c r="CK669" s="211"/>
      <c r="CV669" s="1528"/>
      <c r="CW669" s="1529"/>
      <c r="CX669" s="1560"/>
      <c r="CY669" s="1560"/>
      <c r="CZ669" s="1560"/>
      <c r="DA669" s="1560"/>
      <c r="DB669" s="1560"/>
      <c r="DC669" s="1560"/>
      <c r="DD669" s="1991"/>
      <c r="DE669" s="1992"/>
      <c r="DF669" s="1992"/>
      <c r="DG669" s="1993"/>
      <c r="DH669" s="1564"/>
      <c r="DI669" s="1564"/>
      <c r="DJ669" s="1564"/>
      <c r="DK669" s="1564"/>
      <c r="DL669" s="1564"/>
      <c r="DM669" s="1564"/>
      <c r="DN669" s="1564"/>
      <c r="DO669" s="1564"/>
      <c r="DP669" s="1564"/>
      <c r="DQ669" s="1564"/>
      <c r="DR669" s="1584"/>
    </row>
    <row r="670" spans="1:122" ht="15" customHeight="1">
      <c r="A670" s="1297"/>
      <c r="B670" s="225"/>
      <c r="C670" s="225"/>
      <c r="D670" s="211"/>
      <c r="E670" s="888"/>
      <c r="F670" s="274"/>
      <c r="G670" s="274"/>
      <c r="H670" s="274"/>
      <c r="I670" s="274"/>
      <c r="J670" s="274"/>
      <c r="K670" s="274"/>
      <c r="L670" s="889"/>
      <c r="M670" s="275"/>
      <c r="N670" s="268" t="s">
        <v>1650</v>
      </c>
      <c r="O670" s="269"/>
      <c r="P670" s="269"/>
      <c r="Q670" s="269"/>
      <c r="R670" s="269"/>
      <c r="S670" s="269"/>
      <c r="T670" s="269"/>
      <c r="U670" s="269"/>
      <c r="V670" s="269"/>
      <c r="W670" s="269"/>
      <c r="X670" s="269"/>
      <c r="Y670" s="269"/>
      <c r="Z670" s="270"/>
      <c r="AA670" s="586" t="s">
        <v>2062</v>
      </c>
      <c r="AB670" s="269"/>
      <c r="AC670" s="269"/>
      <c r="AD670" s="269"/>
      <c r="AE670" s="269"/>
      <c r="AF670" s="269"/>
      <c r="AG670" s="269"/>
      <c r="AH670" s="269"/>
      <c r="AI670" s="269"/>
      <c r="AJ670" s="269"/>
      <c r="AK670" s="269"/>
      <c r="AL670" s="269"/>
      <c r="AM670" s="269"/>
      <c r="AN670" s="269"/>
      <c r="AO670" s="269"/>
      <c r="AP670" s="269"/>
      <c r="AQ670" s="269"/>
      <c r="AR670" s="269"/>
      <c r="AS670" s="269"/>
      <c r="AT670" s="269"/>
      <c r="AU670" s="269"/>
      <c r="AV670" s="269"/>
      <c r="AW670" s="270"/>
      <c r="AX670" s="584"/>
      <c r="AY670" s="223"/>
      <c r="BA670" s="683">
        <f t="shared" si="300"/>
        <v>9</v>
      </c>
      <c r="BB670" s="683">
        <f t="shared" si="301"/>
        <v>4</v>
      </c>
      <c r="BC670" s="683">
        <f t="shared" si="302"/>
        <v>3</v>
      </c>
      <c r="BD670" s="192"/>
      <c r="BE670" s="192"/>
      <c r="BF670" s="192"/>
      <c r="BG670" s="559" t="str">
        <f t="shared" ca="1" si="303"/>
        <v/>
      </c>
      <c r="BH670" s="560" t="str">
        <f t="shared" ca="1" si="304"/>
        <v/>
      </c>
      <c r="BI670" s="560" t="str">
        <f t="shared" ca="1" si="305"/>
        <v/>
      </c>
      <c r="BJ670" s="560" t="str">
        <f t="shared" ca="1" si="306"/>
        <v/>
      </c>
      <c r="BK670" s="560" t="str">
        <f t="shared" ca="1" si="307"/>
        <v/>
      </c>
      <c r="BL670" s="561" t="str">
        <f t="shared" ca="1" si="308"/>
        <v/>
      </c>
      <c r="BR670" s="211"/>
      <c r="BS670" s="211"/>
      <c r="BT670" s="211"/>
      <c r="BU670" s="211"/>
      <c r="BV670" s="211"/>
      <c r="BW670" s="211"/>
      <c r="BX670" s="211"/>
      <c r="BY670" s="211"/>
      <c r="BZ670" s="211"/>
      <c r="CA670" s="211"/>
      <c r="CB670" s="211"/>
      <c r="CC670" s="211"/>
      <c r="CD670" s="211"/>
      <c r="CE670" s="211"/>
      <c r="CF670" s="211"/>
      <c r="CG670" s="211"/>
      <c r="CH670" s="211"/>
      <c r="CI670" s="211"/>
      <c r="CJ670" s="211"/>
      <c r="CK670" s="211"/>
      <c r="CV670" s="1528"/>
      <c r="CW670" s="1529"/>
      <c r="CX670" s="1560"/>
      <c r="CY670" s="1560"/>
      <c r="CZ670" s="1560"/>
      <c r="DA670" s="1560"/>
      <c r="DB670" s="1560"/>
      <c r="DC670" s="1560"/>
      <c r="DD670" s="1991"/>
      <c r="DE670" s="1992"/>
      <c r="DF670" s="1992"/>
      <c r="DG670" s="1993"/>
      <c r="DH670" s="1564"/>
      <c r="DI670" s="1564"/>
      <c r="DJ670" s="1564"/>
      <c r="DK670" s="1564"/>
      <c r="DL670" s="1564"/>
      <c r="DM670" s="1564"/>
      <c r="DN670" s="1564"/>
      <c r="DO670" s="1564"/>
      <c r="DP670" s="1564"/>
      <c r="DQ670" s="1564"/>
      <c r="DR670" s="1584"/>
    </row>
    <row r="671" spans="1:122" ht="15" customHeight="1">
      <c r="A671" s="1297"/>
      <c r="B671" s="225"/>
      <c r="C671" s="225"/>
      <c r="D671" s="211"/>
      <c r="E671" s="888"/>
      <c r="F671" s="274"/>
      <c r="G671" s="274"/>
      <c r="H671" s="274"/>
      <c r="I671" s="274"/>
      <c r="J671" s="274"/>
      <c r="K671" s="274"/>
      <c r="L671" s="889"/>
      <c r="M671" s="275"/>
      <c r="N671" s="268" t="s">
        <v>2052</v>
      </c>
      <c r="O671" s="269"/>
      <c r="P671" s="269"/>
      <c r="Q671" s="269"/>
      <c r="R671" s="269"/>
      <c r="S671" s="269"/>
      <c r="T671" s="269"/>
      <c r="U671" s="269"/>
      <c r="V671" s="269"/>
      <c r="W671" s="269"/>
      <c r="X671" s="269"/>
      <c r="Y671" s="269"/>
      <c r="Z671" s="270"/>
      <c r="AA671" s="586" t="s">
        <v>327</v>
      </c>
      <c r="AB671" s="269"/>
      <c r="AC671" s="269"/>
      <c r="AD671" s="269"/>
      <c r="AE671" s="269"/>
      <c r="AF671" s="269"/>
      <c r="AG671" s="269"/>
      <c r="AH671" s="269"/>
      <c r="AI671" s="269"/>
      <c r="AJ671" s="269"/>
      <c r="AK671" s="269"/>
      <c r="AL671" s="269"/>
      <c r="AM671" s="269"/>
      <c r="AN671" s="269"/>
      <c r="AO671" s="269"/>
      <c r="AP671" s="269"/>
      <c r="AQ671" s="269"/>
      <c r="AR671" s="269"/>
      <c r="AS671" s="269"/>
      <c r="AT671" s="269"/>
      <c r="AU671" s="269"/>
      <c r="AV671" s="269"/>
      <c r="AW671" s="270"/>
      <c r="AX671" s="584"/>
      <c r="AY671" s="223"/>
      <c r="BA671" s="683">
        <f t="shared" si="300"/>
        <v>9</v>
      </c>
      <c r="BB671" s="683">
        <f t="shared" si="301"/>
        <v>4</v>
      </c>
      <c r="BC671" s="683">
        <f t="shared" si="302"/>
        <v>3</v>
      </c>
      <c r="BD671" s="192"/>
      <c r="BE671" s="192"/>
      <c r="BF671" s="192"/>
      <c r="BG671" s="559" t="str">
        <f t="shared" ca="1" si="303"/>
        <v/>
      </c>
      <c r="BH671" s="560" t="str">
        <f t="shared" ca="1" si="304"/>
        <v/>
      </c>
      <c r="BI671" s="560" t="str">
        <f t="shared" ca="1" si="305"/>
        <v/>
      </c>
      <c r="BJ671" s="560" t="str">
        <f t="shared" ca="1" si="306"/>
        <v/>
      </c>
      <c r="BK671" s="560" t="str">
        <f t="shared" ca="1" si="307"/>
        <v/>
      </c>
      <c r="BL671" s="561" t="str">
        <f t="shared" ca="1" si="308"/>
        <v/>
      </c>
      <c r="BR671" s="211"/>
      <c r="BS671" s="211"/>
      <c r="BT671" s="211"/>
      <c r="BU671" s="211"/>
      <c r="BV671" s="211"/>
      <c r="BW671" s="211"/>
      <c r="BX671" s="211"/>
      <c r="BY671" s="211"/>
      <c r="BZ671" s="211"/>
      <c r="CA671" s="211"/>
      <c r="CB671" s="211"/>
      <c r="CC671" s="211"/>
      <c r="CD671" s="211"/>
      <c r="CE671" s="211"/>
      <c r="CF671" s="211"/>
      <c r="CG671" s="211"/>
      <c r="CH671" s="211"/>
      <c r="CI671" s="211"/>
      <c r="CJ671" s="211"/>
      <c r="CK671" s="211"/>
      <c r="CV671" s="1528"/>
      <c r="CW671" s="1529"/>
      <c r="CX671" s="1560"/>
      <c r="CY671" s="1560"/>
      <c r="CZ671" s="1560"/>
      <c r="DA671" s="1560"/>
      <c r="DB671" s="1560"/>
      <c r="DC671" s="1560"/>
      <c r="DD671" s="1991"/>
      <c r="DE671" s="1992"/>
      <c r="DF671" s="1992"/>
      <c r="DG671" s="1993"/>
      <c r="DH671" s="1564"/>
      <c r="DI671" s="1564"/>
      <c r="DJ671" s="1564"/>
      <c r="DK671" s="1564"/>
      <c r="DL671" s="1564"/>
      <c r="DM671" s="1564"/>
      <c r="DN671" s="1564"/>
      <c r="DO671" s="1564"/>
      <c r="DP671" s="1564"/>
      <c r="DQ671" s="1564"/>
      <c r="DR671" s="1584"/>
    </row>
    <row r="672" spans="1:122" ht="15" customHeight="1">
      <c r="A672" s="1297"/>
      <c r="B672" s="225"/>
      <c r="C672" s="225"/>
      <c r="D672" s="211"/>
      <c r="E672" s="888"/>
      <c r="F672" s="274"/>
      <c r="G672" s="274"/>
      <c r="H672" s="274"/>
      <c r="I672" s="274"/>
      <c r="J672" s="274"/>
      <c r="K672" s="274"/>
      <c r="L672" s="889"/>
      <c r="M672" s="275"/>
      <c r="N672" s="268" t="s">
        <v>1678</v>
      </c>
      <c r="O672" s="269"/>
      <c r="P672" s="269"/>
      <c r="Q672" s="269"/>
      <c r="R672" s="269"/>
      <c r="S672" s="269"/>
      <c r="T672" s="269"/>
      <c r="U672" s="269"/>
      <c r="V672" s="269"/>
      <c r="W672" s="269"/>
      <c r="X672" s="269"/>
      <c r="Y672" s="269"/>
      <c r="Z672" s="270"/>
      <c r="AA672" s="586" t="s">
        <v>1678</v>
      </c>
      <c r="AB672" s="269"/>
      <c r="AC672" s="269"/>
      <c r="AD672" s="269"/>
      <c r="AE672" s="269"/>
      <c r="AF672" s="269"/>
      <c r="AG672" s="269"/>
      <c r="AH672" s="269"/>
      <c r="AI672" s="269"/>
      <c r="AJ672" s="269"/>
      <c r="AK672" s="269"/>
      <c r="AL672" s="269"/>
      <c r="AM672" s="269"/>
      <c r="AN672" s="269"/>
      <c r="AO672" s="269"/>
      <c r="AP672" s="269"/>
      <c r="AQ672" s="269"/>
      <c r="AR672" s="269"/>
      <c r="AS672" s="269"/>
      <c r="AT672" s="269"/>
      <c r="AU672" s="269"/>
      <c r="AV672" s="269"/>
      <c r="AW672" s="270"/>
      <c r="AX672" s="584"/>
      <c r="AY672" s="223"/>
      <c r="BA672" s="683">
        <f t="shared" si="300"/>
        <v>9</v>
      </c>
      <c r="BB672" s="683">
        <f t="shared" si="301"/>
        <v>4</v>
      </c>
      <c r="BC672" s="683">
        <f t="shared" si="302"/>
        <v>3</v>
      </c>
      <c r="BD672" s="192"/>
      <c r="BE672" s="192"/>
      <c r="BF672" s="192"/>
      <c r="BG672" s="559" t="str">
        <f t="shared" ca="1" si="303"/>
        <v/>
      </c>
      <c r="BH672" s="560" t="str">
        <f t="shared" ca="1" si="304"/>
        <v/>
      </c>
      <c r="BI672" s="560" t="str">
        <f t="shared" ca="1" si="305"/>
        <v/>
      </c>
      <c r="BJ672" s="560" t="str">
        <f t="shared" ca="1" si="306"/>
        <v/>
      </c>
      <c r="BK672" s="560" t="str">
        <f t="shared" ca="1" si="307"/>
        <v/>
      </c>
      <c r="BL672" s="561" t="str">
        <f t="shared" ca="1" si="308"/>
        <v/>
      </c>
      <c r="BR672" s="211"/>
      <c r="BS672" s="211"/>
      <c r="BT672" s="211"/>
      <c r="BU672" s="211"/>
      <c r="BV672" s="211"/>
      <c r="BW672" s="211"/>
      <c r="BX672" s="211"/>
      <c r="BY672" s="211"/>
      <c r="BZ672" s="211"/>
      <c r="CA672" s="211"/>
      <c r="CB672" s="211"/>
      <c r="CC672" s="211"/>
      <c r="CD672" s="211"/>
      <c r="CE672" s="211"/>
      <c r="CF672" s="211"/>
      <c r="CG672" s="211"/>
      <c r="CH672" s="211"/>
      <c r="CI672" s="211"/>
      <c r="CJ672" s="211"/>
      <c r="CK672" s="211"/>
      <c r="CV672" s="1528"/>
      <c r="CW672" s="1529"/>
      <c r="CX672" s="1560"/>
      <c r="CY672" s="1560"/>
      <c r="CZ672" s="1560"/>
      <c r="DA672" s="1560"/>
      <c r="DB672" s="1560"/>
      <c r="DC672" s="1560"/>
      <c r="DD672" s="1991"/>
      <c r="DE672" s="1992"/>
      <c r="DF672" s="1992"/>
      <c r="DG672" s="1993"/>
      <c r="DH672" s="1564"/>
      <c r="DI672" s="1564"/>
      <c r="DJ672" s="1564"/>
      <c r="DK672" s="1564"/>
      <c r="DL672" s="1564"/>
      <c r="DM672" s="1564"/>
      <c r="DN672" s="1564"/>
      <c r="DO672" s="1564"/>
      <c r="DP672" s="1564"/>
      <c r="DQ672" s="1564"/>
      <c r="DR672" s="1584"/>
    </row>
    <row r="673" spans="1:122" ht="15" customHeight="1">
      <c r="A673" s="1297"/>
      <c r="B673" s="225"/>
      <c r="C673" s="225"/>
      <c r="D673" s="211"/>
      <c r="E673" s="888"/>
      <c r="F673" s="274"/>
      <c r="G673" s="274"/>
      <c r="H673" s="274"/>
      <c r="I673" s="274"/>
      <c r="J673" s="274"/>
      <c r="K673" s="274"/>
      <c r="L673" s="889"/>
      <c r="M673" s="275"/>
      <c r="N673" s="268" t="s">
        <v>2053</v>
      </c>
      <c r="O673" s="269"/>
      <c r="P673" s="269"/>
      <c r="Q673" s="269"/>
      <c r="R673" s="269"/>
      <c r="S673" s="269"/>
      <c r="T673" s="269"/>
      <c r="U673" s="269"/>
      <c r="V673" s="269"/>
      <c r="W673" s="269"/>
      <c r="X673" s="269"/>
      <c r="Y673" s="269"/>
      <c r="Z673" s="270"/>
      <c r="AA673" s="581" t="s">
        <v>2053</v>
      </c>
      <c r="AB673" s="269"/>
      <c r="AC673" s="269"/>
      <c r="AD673" s="269"/>
      <c r="AE673" s="269"/>
      <c r="AF673" s="269"/>
      <c r="AG673" s="269"/>
      <c r="AH673" s="269"/>
      <c r="AI673" s="269"/>
      <c r="AJ673" s="269"/>
      <c r="AK673" s="269"/>
      <c r="AL673" s="269"/>
      <c r="AM673" s="269"/>
      <c r="AN673" s="269"/>
      <c r="AO673" s="269"/>
      <c r="AP673" s="269"/>
      <c r="AQ673" s="269"/>
      <c r="AR673" s="269"/>
      <c r="AS673" s="269"/>
      <c r="AT673" s="269"/>
      <c r="AU673" s="269"/>
      <c r="AV673" s="269"/>
      <c r="AW673" s="270"/>
      <c r="AX673" s="584"/>
      <c r="AY673" s="223"/>
      <c r="BA673" s="683">
        <f t="shared" si="300"/>
        <v>9</v>
      </c>
      <c r="BB673" s="683">
        <f t="shared" si="301"/>
        <v>4</v>
      </c>
      <c r="BC673" s="683">
        <f t="shared" si="302"/>
        <v>3</v>
      </c>
      <c r="BD673" s="192"/>
      <c r="BE673" s="192"/>
      <c r="BF673" s="192"/>
      <c r="BG673" s="559" t="str">
        <f t="shared" ca="1" si="303"/>
        <v/>
      </c>
      <c r="BH673" s="560" t="str">
        <f t="shared" ca="1" si="304"/>
        <v/>
      </c>
      <c r="BI673" s="560" t="str">
        <f t="shared" ca="1" si="305"/>
        <v/>
      </c>
      <c r="BJ673" s="560" t="str">
        <f t="shared" ca="1" si="306"/>
        <v/>
      </c>
      <c r="BK673" s="560" t="str">
        <f t="shared" ca="1" si="307"/>
        <v/>
      </c>
      <c r="BL673" s="561" t="str">
        <f t="shared" ca="1" si="308"/>
        <v/>
      </c>
      <c r="BR673" s="211"/>
      <c r="BS673" s="211"/>
      <c r="BT673" s="211"/>
      <c r="BU673" s="211"/>
      <c r="BV673" s="211"/>
      <c r="BW673" s="211"/>
      <c r="BX673" s="211"/>
      <c r="BY673" s="211"/>
      <c r="BZ673" s="211"/>
      <c r="CA673" s="211"/>
      <c r="CB673" s="211"/>
      <c r="CC673" s="211"/>
      <c r="CD673" s="211"/>
      <c r="CE673" s="211"/>
      <c r="CF673" s="211"/>
      <c r="CG673" s="211"/>
      <c r="CH673" s="211"/>
      <c r="CI673" s="211"/>
      <c r="CJ673" s="211"/>
      <c r="CK673" s="211"/>
      <c r="CV673" s="1528"/>
      <c r="CW673" s="1529"/>
      <c r="CX673" s="1560"/>
      <c r="CY673" s="1560"/>
      <c r="CZ673" s="1560"/>
      <c r="DA673" s="1560"/>
      <c r="DB673" s="1560"/>
      <c r="DC673" s="1560"/>
      <c r="DD673" s="1991"/>
      <c r="DE673" s="1992"/>
      <c r="DF673" s="1992"/>
      <c r="DG673" s="1993"/>
      <c r="DH673" s="1564"/>
      <c r="DI673" s="1564"/>
      <c r="DJ673" s="1564"/>
      <c r="DK673" s="1564"/>
      <c r="DL673" s="1564"/>
      <c r="DM673" s="1564"/>
      <c r="DN673" s="1564"/>
      <c r="DO673" s="1564"/>
      <c r="DP673" s="1564"/>
      <c r="DQ673" s="1564"/>
      <c r="DR673" s="1584"/>
    </row>
    <row r="674" spans="1:122" ht="15" customHeight="1">
      <c r="A674" s="1297"/>
      <c r="B674" s="225"/>
      <c r="C674" s="225"/>
      <c r="D674" s="211"/>
      <c r="E674" s="888"/>
      <c r="F674" s="274"/>
      <c r="G674" s="274"/>
      <c r="H674" s="274"/>
      <c r="I674" s="274"/>
      <c r="J674" s="274"/>
      <c r="K674" s="274"/>
      <c r="L674" s="889"/>
      <c r="M674" s="275"/>
      <c r="N674" s="268" t="s">
        <v>2054</v>
      </c>
      <c r="O674" s="269"/>
      <c r="P674" s="269"/>
      <c r="Q674" s="269"/>
      <c r="R674" s="269"/>
      <c r="S674" s="269"/>
      <c r="T674" s="269"/>
      <c r="U674" s="269"/>
      <c r="V674" s="269"/>
      <c r="W674" s="269"/>
      <c r="X674" s="269"/>
      <c r="Y674" s="269"/>
      <c r="Z674" s="270"/>
      <c r="AA674" s="586" t="s">
        <v>2063</v>
      </c>
      <c r="AB674" s="269"/>
      <c r="AC674" s="269"/>
      <c r="AD674" s="269"/>
      <c r="AE674" s="269"/>
      <c r="AF674" s="269"/>
      <c r="AG674" s="269"/>
      <c r="AH674" s="269"/>
      <c r="AI674" s="269"/>
      <c r="AJ674" s="269"/>
      <c r="AK674" s="269"/>
      <c r="AL674" s="269"/>
      <c r="AM674" s="269"/>
      <c r="AN674" s="269"/>
      <c r="AO674" s="269"/>
      <c r="AP674" s="269"/>
      <c r="AQ674" s="269"/>
      <c r="AR674" s="269"/>
      <c r="AS674" s="269"/>
      <c r="AT674" s="269"/>
      <c r="AU674" s="269"/>
      <c r="AV674" s="269"/>
      <c r="AW674" s="270"/>
      <c r="AX674" s="584"/>
      <c r="AY674" s="223"/>
      <c r="BA674" s="683">
        <f t="shared" si="300"/>
        <v>9</v>
      </c>
      <c r="BB674" s="683">
        <f t="shared" si="301"/>
        <v>4</v>
      </c>
      <c r="BC674" s="683">
        <f t="shared" si="302"/>
        <v>3</v>
      </c>
      <c r="BD674" s="192"/>
      <c r="BE674" s="192"/>
      <c r="BF674" s="192"/>
      <c r="BG674" s="559" t="str">
        <f t="shared" ca="1" si="303"/>
        <v/>
      </c>
      <c r="BH674" s="560" t="str">
        <f t="shared" ca="1" si="304"/>
        <v/>
      </c>
      <c r="BI674" s="560" t="str">
        <f t="shared" ca="1" si="305"/>
        <v/>
      </c>
      <c r="BJ674" s="560" t="str">
        <f t="shared" ca="1" si="306"/>
        <v/>
      </c>
      <c r="BK674" s="560" t="str">
        <f t="shared" ca="1" si="307"/>
        <v/>
      </c>
      <c r="BL674" s="561" t="str">
        <f t="shared" ca="1" si="308"/>
        <v/>
      </c>
      <c r="BR674" s="211"/>
      <c r="BS674" s="211"/>
      <c r="BT674" s="211"/>
      <c r="BU674" s="211"/>
      <c r="BV674" s="211"/>
      <c r="BW674" s="211"/>
      <c r="BX674" s="211"/>
      <c r="BY674" s="211"/>
      <c r="BZ674" s="211"/>
      <c r="CA674" s="211"/>
      <c r="CB674" s="211"/>
      <c r="CC674" s="211"/>
      <c r="CD674" s="211"/>
      <c r="CE674" s="211"/>
      <c r="CF674" s="211"/>
      <c r="CG674" s="211"/>
      <c r="CH674" s="211"/>
      <c r="CI674" s="211"/>
      <c r="CJ674" s="211"/>
      <c r="CK674" s="211"/>
      <c r="CV674" s="1528"/>
      <c r="CW674" s="1529"/>
      <c r="CX674" s="1560"/>
      <c r="CY674" s="1560"/>
      <c r="CZ674" s="1560"/>
      <c r="DA674" s="1560"/>
      <c r="DB674" s="1560"/>
      <c r="DC674" s="1560"/>
      <c r="DD674" s="1991"/>
      <c r="DE674" s="1992"/>
      <c r="DF674" s="1992"/>
      <c r="DG674" s="1993"/>
      <c r="DH674" s="1564"/>
      <c r="DI674" s="1564"/>
      <c r="DJ674" s="1564"/>
      <c r="DK674" s="1564"/>
      <c r="DL674" s="1564"/>
      <c r="DM674" s="1564"/>
      <c r="DN674" s="1564"/>
      <c r="DO674" s="1564"/>
      <c r="DP674" s="1564"/>
      <c r="DQ674" s="1564"/>
      <c r="DR674" s="1584"/>
    </row>
    <row r="675" spans="1:122" ht="15" customHeight="1">
      <c r="A675" s="1297"/>
      <c r="B675" s="225"/>
      <c r="C675" s="225"/>
      <c r="D675" s="211"/>
      <c r="E675" s="888"/>
      <c r="F675" s="274"/>
      <c r="G675" s="274"/>
      <c r="H675" s="274"/>
      <c r="I675" s="274"/>
      <c r="J675" s="274"/>
      <c r="K675" s="274"/>
      <c r="L675" s="889"/>
      <c r="M675" s="275"/>
      <c r="N675" s="268" t="s">
        <v>1681</v>
      </c>
      <c r="O675" s="269"/>
      <c r="P675" s="269"/>
      <c r="Q675" s="269"/>
      <c r="R675" s="269"/>
      <c r="S675" s="269"/>
      <c r="T675" s="269"/>
      <c r="U675" s="269"/>
      <c r="V675" s="269"/>
      <c r="W675" s="269"/>
      <c r="X675" s="269"/>
      <c r="Y675" s="269"/>
      <c r="Z675" s="270"/>
      <c r="AA675" s="586" t="s">
        <v>2063</v>
      </c>
      <c r="AB675" s="269"/>
      <c r="AC675" s="269"/>
      <c r="AD675" s="269"/>
      <c r="AE675" s="269"/>
      <c r="AF675" s="269"/>
      <c r="AG675" s="269"/>
      <c r="AH675" s="269"/>
      <c r="AI675" s="269"/>
      <c r="AJ675" s="269"/>
      <c r="AK675" s="269"/>
      <c r="AL675" s="269"/>
      <c r="AM675" s="269"/>
      <c r="AN675" s="269"/>
      <c r="AO675" s="269"/>
      <c r="AP675" s="269"/>
      <c r="AQ675" s="269"/>
      <c r="AR675" s="269"/>
      <c r="AS675" s="269"/>
      <c r="AT675" s="269"/>
      <c r="AU675" s="269"/>
      <c r="AV675" s="269"/>
      <c r="AW675" s="270"/>
      <c r="AX675" s="584"/>
      <c r="AY675" s="223"/>
      <c r="BA675" s="683">
        <f t="shared" si="300"/>
        <v>9</v>
      </c>
      <c r="BB675" s="683">
        <f t="shared" si="301"/>
        <v>4</v>
      </c>
      <c r="BC675" s="683">
        <f t="shared" si="302"/>
        <v>3</v>
      </c>
      <c r="BD675" s="192"/>
      <c r="BE675" s="192"/>
      <c r="BF675" s="192"/>
      <c r="BG675" s="559" t="str">
        <f t="shared" ca="1" si="303"/>
        <v/>
      </c>
      <c r="BH675" s="560" t="str">
        <f t="shared" ca="1" si="304"/>
        <v/>
      </c>
      <c r="BI675" s="560" t="str">
        <f t="shared" ca="1" si="305"/>
        <v/>
      </c>
      <c r="BJ675" s="560" t="str">
        <f t="shared" ca="1" si="306"/>
        <v/>
      </c>
      <c r="BK675" s="560" t="str">
        <f t="shared" ca="1" si="307"/>
        <v/>
      </c>
      <c r="BL675" s="561" t="str">
        <f t="shared" ca="1" si="308"/>
        <v/>
      </c>
      <c r="BR675" s="211"/>
      <c r="BS675" s="211"/>
      <c r="BT675" s="211"/>
      <c r="BU675" s="211"/>
      <c r="BV675" s="211"/>
      <c r="BW675" s="211"/>
      <c r="BX675" s="211"/>
      <c r="BY675" s="211"/>
      <c r="BZ675" s="211"/>
      <c r="CA675" s="211"/>
      <c r="CB675" s="211"/>
      <c r="CC675" s="211"/>
      <c r="CD675" s="211"/>
      <c r="CE675" s="211"/>
      <c r="CF675" s="211"/>
      <c r="CG675" s="211"/>
      <c r="CH675" s="211"/>
      <c r="CI675" s="211"/>
      <c r="CJ675" s="211"/>
      <c r="CK675" s="211"/>
      <c r="CV675" s="1528"/>
      <c r="CW675" s="1529"/>
      <c r="CX675" s="1560"/>
      <c r="CY675" s="1560"/>
      <c r="CZ675" s="1560"/>
      <c r="DA675" s="1560"/>
      <c r="DB675" s="1560"/>
      <c r="DC675" s="1560"/>
      <c r="DD675" s="1991"/>
      <c r="DE675" s="1992"/>
      <c r="DF675" s="1992"/>
      <c r="DG675" s="1993"/>
      <c r="DH675" s="1564"/>
      <c r="DI675" s="1564"/>
      <c r="DJ675" s="1564"/>
      <c r="DK675" s="1564"/>
      <c r="DL675" s="1564"/>
      <c r="DM675" s="1564"/>
      <c r="DN675" s="1564"/>
      <c r="DO675" s="1564"/>
      <c r="DP675" s="1564"/>
      <c r="DQ675" s="1564"/>
      <c r="DR675" s="1584"/>
    </row>
    <row r="676" spans="1:122" ht="15" customHeight="1">
      <c r="A676" s="1297"/>
      <c r="B676" s="225"/>
      <c r="C676" s="225"/>
      <c r="D676" s="211"/>
      <c r="E676" s="888"/>
      <c r="F676" s="274"/>
      <c r="G676" s="274"/>
      <c r="H676" s="274"/>
      <c r="I676" s="274"/>
      <c r="J676" s="274"/>
      <c r="K676" s="274"/>
      <c r="L676" s="889"/>
      <c r="M676" s="275"/>
      <c r="N676" s="268" t="s">
        <v>1672</v>
      </c>
      <c r="O676" s="269"/>
      <c r="P676" s="269"/>
      <c r="Q676" s="269"/>
      <c r="R676" s="269"/>
      <c r="S676" s="269"/>
      <c r="T676" s="269"/>
      <c r="U676" s="269"/>
      <c r="V676" s="269"/>
      <c r="W676" s="269"/>
      <c r="X676" s="269"/>
      <c r="Y676" s="269"/>
      <c r="Z676" s="270"/>
      <c r="AA676" s="586" t="s">
        <v>2064</v>
      </c>
      <c r="AB676" s="269"/>
      <c r="AC676" s="269"/>
      <c r="AD676" s="269"/>
      <c r="AE676" s="269"/>
      <c r="AF676" s="269"/>
      <c r="AG676" s="269"/>
      <c r="AH676" s="269"/>
      <c r="AI676" s="269"/>
      <c r="AJ676" s="269"/>
      <c r="AK676" s="269"/>
      <c r="AL676" s="269"/>
      <c r="AM676" s="269"/>
      <c r="AN676" s="269"/>
      <c r="AO676" s="269"/>
      <c r="AP676" s="269"/>
      <c r="AQ676" s="269"/>
      <c r="AR676" s="269"/>
      <c r="AS676" s="269"/>
      <c r="AT676" s="269"/>
      <c r="AU676" s="269"/>
      <c r="AV676" s="269"/>
      <c r="AW676" s="270"/>
      <c r="AX676" s="584"/>
      <c r="AY676" s="223"/>
      <c r="BA676" s="683">
        <f t="shared" si="300"/>
        <v>9</v>
      </c>
      <c r="BB676" s="683">
        <f t="shared" si="301"/>
        <v>4</v>
      </c>
      <c r="BC676" s="683">
        <f t="shared" si="302"/>
        <v>3</v>
      </c>
      <c r="BD676" s="192"/>
      <c r="BE676" s="192"/>
      <c r="BF676" s="192"/>
      <c r="BG676" s="559" t="str">
        <f t="shared" ca="1" si="303"/>
        <v/>
      </c>
      <c r="BH676" s="560" t="str">
        <f t="shared" ca="1" si="304"/>
        <v/>
      </c>
      <c r="BI676" s="560" t="str">
        <f t="shared" ca="1" si="305"/>
        <v/>
      </c>
      <c r="BJ676" s="560" t="str">
        <f t="shared" ca="1" si="306"/>
        <v/>
      </c>
      <c r="BK676" s="560" t="str">
        <f t="shared" ca="1" si="307"/>
        <v/>
      </c>
      <c r="BL676" s="561" t="str">
        <f t="shared" ca="1" si="308"/>
        <v/>
      </c>
      <c r="BR676" s="211"/>
      <c r="BS676" s="211"/>
      <c r="BT676" s="211"/>
      <c r="BU676" s="211"/>
      <c r="BV676" s="211"/>
      <c r="BW676" s="211"/>
      <c r="BX676" s="211"/>
      <c r="BY676" s="211"/>
      <c r="BZ676" s="211"/>
      <c r="CA676" s="211"/>
      <c r="CB676" s="211"/>
      <c r="CC676" s="211"/>
      <c r="CD676" s="211"/>
      <c r="CE676" s="211"/>
      <c r="CF676" s="211"/>
      <c r="CG676" s="211"/>
      <c r="CH676" s="211"/>
      <c r="CI676" s="211"/>
      <c r="CJ676" s="211"/>
      <c r="CK676" s="211"/>
      <c r="CL676" s="94"/>
      <c r="CV676" s="1528"/>
      <c r="CW676" s="1529"/>
      <c r="CX676" s="1560"/>
      <c r="CY676" s="1560"/>
      <c r="CZ676" s="1560"/>
      <c r="DA676" s="1560"/>
      <c r="DB676" s="1560"/>
      <c r="DC676" s="1560"/>
      <c r="DD676" s="1991"/>
      <c r="DE676" s="1992"/>
      <c r="DF676" s="1992"/>
      <c r="DG676" s="1993"/>
      <c r="DH676" s="1564"/>
      <c r="DI676" s="1564"/>
      <c r="DJ676" s="1564"/>
      <c r="DK676" s="1564"/>
      <c r="DL676" s="1564"/>
      <c r="DM676" s="1564"/>
      <c r="DN676" s="1564"/>
      <c r="DO676" s="1564"/>
      <c r="DP676" s="1564"/>
      <c r="DQ676" s="1564"/>
      <c r="DR676" s="1584"/>
    </row>
    <row r="677" spans="1:122" ht="15" customHeight="1">
      <c r="A677" s="1297"/>
      <c r="B677" s="225"/>
      <c r="C677" s="225"/>
      <c r="D677" s="211"/>
      <c r="E677" s="888"/>
      <c r="F677" s="274"/>
      <c r="G677" s="274"/>
      <c r="H677" s="274"/>
      <c r="I677" s="274"/>
      <c r="J677" s="274"/>
      <c r="K677" s="274"/>
      <c r="L677" s="889"/>
      <c r="M677" s="275"/>
      <c r="N677" s="268" t="s">
        <v>1673</v>
      </c>
      <c r="O677" s="269"/>
      <c r="P677" s="269"/>
      <c r="Q677" s="269"/>
      <c r="R677" s="269"/>
      <c r="S677" s="269"/>
      <c r="T677" s="269"/>
      <c r="U677" s="269"/>
      <c r="V677" s="269"/>
      <c r="W677" s="269"/>
      <c r="X677" s="269"/>
      <c r="Y677" s="269"/>
      <c r="Z677" s="270"/>
      <c r="AA677" s="586" t="s">
        <v>2065</v>
      </c>
      <c r="AB677" s="269"/>
      <c r="AC677" s="269"/>
      <c r="AD677" s="269"/>
      <c r="AE677" s="269"/>
      <c r="AF677" s="269"/>
      <c r="AG677" s="269"/>
      <c r="AH677" s="269"/>
      <c r="AI677" s="269"/>
      <c r="AJ677" s="269"/>
      <c r="AK677" s="269"/>
      <c r="AL677" s="269"/>
      <c r="AM677" s="269"/>
      <c r="AN677" s="269"/>
      <c r="AO677" s="269"/>
      <c r="AP677" s="269"/>
      <c r="AQ677" s="269"/>
      <c r="AR677" s="269"/>
      <c r="AS677" s="269"/>
      <c r="AT677" s="269"/>
      <c r="AU677" s="269"/>
      <c r="AV677" s="269"/>
      <c r="AW677" s="270"/>
      <c r="AX677" s="584"/>
      <c r="AY677" s="223"/>
      <c r="BA677" s="683">
        <f t="shared" si="300"/>
        <v>9</v>
      </c>
      <c r="BB677" s="683">
        <f t="shared" si="301"/>
        <v>4</v>
      </c>
      <c r="BC677" s="683">
        <f t="shared" si="302"/>
        <v>3</v>
      </c>
      <c r="BD677" s="192"/>
      <c r="BE677" s="192"/>
      <c r="BF677" s="192"/>
      <c r="BG677" s="559" t="str">
        <f t="shared" ca="1" si="303"/>
        <v/>
      </c>
      <c r="BH677" s="560" t="str">
        <f t="shared" ca="1" si="304"/>
        <v/>
      </c>
      <c r="BI677" s="560" t="str">
        <f t="shared" ca="1" si="305"/>
        <v/>
      </c>
      <c r="BJ677" s="560" t="str">
        <f t="shared" ca="1" si="306"/>
        <v/>
      </c>
      <c r="BK677" s="560" t="str">
        <f t="shared" ca="1" si="307"/>
        <v/>
      </c>
      <c r="BL677" s="561" t="str">
        <f t="shared" ca="1" si="308"/>
        <v/>
      </c>
      <c r="BR677" s="211"/>
      <c r="BS677" s="211"/>
      <c r="BT677" s="211"/>
      <c r="BU677" s="211"/>
      <c r="BV677" s="211"/>
      <c r="BW677" s="211"/>
      <c r="BX677" s="211"/>
      <c r="BY677" s="211"/>
      <c r="BZ677" s="211"/>
      <c r="CA677" s="211"/>
      <c r="CB677" s="211"/>
      <c r="CC677" s="211"/>
      <c r="CD677" s="211"/>
      <c r="CE677" s="211"/>
      <c r="CF677" s="211"/>
      <c r="CG677" s="211"/>
      <c r="CH677" s="211"/>
      <c r="CI677" s="211"/>
      <c r="CJ677" s="211"/>
      <c r="CK677" s="211"/>
      <c r="CL677" s="211"/>
      <c r="CV677" s="1528"/>
      <c r="CW677" s="1529"/>
      <c r="CX677" s="1560"/>
      <c r="CY677" s="1560"/>
      <c r="CZ677" s="1560"/>
      <c r="DA677" s="1560"/>
      <c r="DB677" s="1560"/>
      <c r="DC677" s="1560"/>
      <c r="DD677" s="1991"/>
      <c r="DE677" s="1992"/>
      <c r="DF677" s="1992"/>
      <c r="DG677" s="1993"/>
      <c r="DH677" s="1564"/>
      <c r="DI677" s="1564"/>
      <c r="DJ677" s="1564"/>
      <c r="DK677" s="1564"/>
      <c r="DL677" s="1564"/>
      <c r="DM677" s="1564"/>
      <c r="DN677" s="1564"/>
      <c r="DO677" s="1564"/>
      <c r="DP677" s="1564"/>
      <c r="DQ677" s="1564"/>
      <c r="DR677" s="1584"/>
    </row>
    <row r="678" spans="1:122" ht="15" customHeight="1">
      <c r="A678" s="1297"/>
      <c r="B678" s="225"/>
      <c r="C678" s="225"/>
      <c r="D678" s="211"/>
      <c r="E678" s="888"/>
      <c r="F678" s="274"/>
      <c r="G678" s="274"/>
      <c r="H678" s="274"/>
      <c r="I678" s="274"/>
      <c r="J678" s="274"/>
      <c r="K678" s="274"/>
      <c r="L678" s="889"/>
      <c r="M678" s="275"/>
      <c r="N678" s="268" t="s">
        <v>1955</v>
      </c>
      <c r="O678" s="269"/>
      <c r="P678" s="269"/>
      <c r="Q678" s="269"/>
      <c r="R678" s="269"/>
      <c r="S678" s="269"/>
      <c r="T678" s="269"/>
      <c r="U678" s="269"/>
      <c r="V678" s="269"/>
      <c r="W678" s="269"/>
      <c r="X678" s="269"/>
      <c r="Y678" s="269"/>
      <c r="Z678" s="270"/>
      <c r="AA678" s="586" t="s">
        <v>474</v>
      </c>
      <c r="AB678" s="269"/>
      <c r="AC678" s="269"/>
      <c r="AD678" s="269"/>
      <c r="AE678" s="269"/>
      <c r="AF678" s="269"/>
      <c r="AG678" s="269"/>
      <c r="AH678" s="269"/>
      <c r="AI678" s="269"/>
      <c r="AJ678" s="269"/>
      <c r="AK678" s="269"/>
      <c r="AL678" s="269"/>
      <c r="AM678" s="269"/>
      <c r="AN678" s="269"/>
      <c r="AO678" s="269"/>
      <c r="AP678" s="269"/>
      <c r="AQ678" s="269"/>
      <c r="AR678" s="269"/>
      <c r="AS678" s="269"/>
      <c r="AT678" s="269"/>
      <c r="AU678" s="269"/>
      <c r="AV678" s="269"/>
      <c r="AW678" s="270"/>
      <c r="AX678" s="584"/>
      <c r="AY678" s="223"/>
      <c r="BA678" s="683">
        <f t="shared" si="300"/>
        <v>9</v>
      </c>
      <c r="BB678" s="683">
        <f t="shared" si="301"/>
        <v>4</v>
      </c>
      <c r="BC678" s="683">
        <f t="shared" si="302"/>
        <v>3</v>
      </c>
      <c r="BD678" s="192"/>
      <c r="BE678" s="192"/>
      <c r="BF678" s="192"/>
      <c r="BG678" s="559" t="str">
        <f t="shared" ca="1" si="303"/>
        <v/>
      </c>
      <c r="BH678" s="560" t="str">
        <f t="shared" ca="1" si="304"/>
        <v/>
      </c>
      <c r="BI678" s="560" t="str">
        <f t="shared" ca="1" si="305"/>
        <v/>
      </c>
      <c r="BJ678" s="560" t="str">
        <f t="shared" ca="1" si="306"/>
        <v/>
      </c>
      <c r="BK678" s="560" t="str">
        <f t="shared" ca="1" si="307"/>
        <v/>
      </c>
      <c r="BL678" s="561" t="str">
        <f t="shared" ca="1" si="308"/>
        <v/>
      </c>
      <c r="BR678" s="211"/>
      <c r="BS678" s="211"/>
      <c r="BT678" s="211"/>
      <c r="BU678" s="211"/>
      <c r="BV678" s="211"/>
      <c r="BW678" s="211"/>
      <c r="BX678" s="211"/>
      <c r="BY678" s="211"/>
      <c r="BZ678" s="211"/>
      <c r="CA678" s="211"/>
      <c r="CB678" s="211"/>
      <c r="CC678" s="211"/>
      <c r="CD678" s="211"/>
      <c r="CE678" s="211"/>
      <c r="CF678" s="211"/>
      <c r="CG678" s="211"/>
      <c r="CH678" s="211"/>
      <c r="CI678" s="211"/>
      <c r="CJ678" s="211"/>
      <c r="CK678" s="211"/>
      <c r="CL678" s="211"/>
      <c r="CV678" s="1528"/>
      <c r="CW678" s="1529"/>
      <c r="CX678" s="1560"/>
      <c r="CY678" s="1560"/>
      <c r="CZ678" s="1560"/>
      <c r="DA678" s="1560"/>
      <c r="DB678" s="1560"/>
      <c r="DC678" s="1560"/>
      <c r="DD678" s="1991"/>
      <c r="DE678" s="1992"/>
      <c r="DF678" s="1992"/>
      <c r="DG678" s="1993"/>
      <c r="DH678" s="1564"/>
      <c r="DI678" s="1564"/>
      <c r="DJ678" s="1564"/>
      <c r="DK678" s="1564"/>
      <c r="DL678" s="1564"/>
      <c r="DM678" s="1564"/>
      <c r="DN678" s="1564"/>
      <c r="DO678" s="1564"/>
      <c r="DP678" s="1564"/>
      <c r="DQ678" s="1564"/>
      <c r="DR678" s="1584"/>
    </row>
    <row r="679" spans="1:122" ht="15" customHeight="1">
      <c r="A679" s="1297"/>
      <c r="B679" s="225"/>
      <c r="C679" s="225"/>
      <c r="D679" s="211"/>
      <c r="E679" s="888"/>
      <c r="F679" s="274"/>
      <c r="G679" s="274"/>
      <c r="H679" s="274"/>
      <c r="I679" s="274"/>
      <c r="J679" s="274"/>
      <c r="K679" s="274"/>
      <c r="L679" s="889"/>
      <c r="M679" s="275"/>
      <c r="N679" s="268" t="s">
        <v>2055</v>
      </c>
      <c r="O679" s="269"/>
      <c r="P679" s="269"/>
      <c r="Q679" s="269"/>
      <c r="R679" s="269"/>
      <c r="S679" s="269"/>
      <c r="T679" s="269"/>
      <c r="U679" s="269"/>
      <c r="V679" s="269"/>
      <c r="W679" s="269"/>
      <c r="X679" s="269"/>
      <c r="Y679" s="269"/>
      <c r="Z679" s="270"/>
      <c r="AA679" s="1331" t="s">
        <v>2057</v>
      </c>
      <c r="AB679" s="269"/>
      <c r="AC679" s="269"/>
      <c r="AD679" s="269"/>
      <c r="AE679" s="269"/>
      <c r="AF679" s="269"/>
      <c r="AG679" s="269"/>
      <c r="AH679" s="269"/>
      <c r="AI679" s="269"/>
      <c r="AJ679" s="269"/>
      <c r="AK679" s="269"/>
      <c r="AL679" s="269"/>
      <c r="AM679" s="269"/>
      <c r="AN679" s="269"/>
      <c r="AO679" s="269"/>
      <c r="AP679" s="269"/>
      <c r="AQ679" s="269"/>
      <c r="AR679" s="269"/>
      <c r="AS679" s="269"/>
      <c r="AT679" s="269"/>
      <c r="AU679" s="269"/>
      <c r="AV679" s="269"/>
      <c r="AW679" s="270"/>
      <c r="AX679" s="584"/>
      <c r="AY679" s="223"/>
      <c r="BA679" s="683">
        <f t="shared" si="300"/>
        <v>9</v>
      </c>
      <c r="BB679" s="683">
        <f t="shared" si="301"/>
        <v>4</v>
      </c>
      <c r="BC679" s="683">
        <f t="shared" si="302"/>
        <v>3</v>
      </c>
      <c r="BD679" s="192"/>
      <c r="BE679" s="192"/>
      <c r="BF679" s="192"/>
      <c r="BG679" s="559" t="str">
        <f t="shared" ca="1" si="303"/>
        <v/>
      </c>
      <c r="BH679" s="560" t="str">
        <f t="shared" ca="1" si="304"/>
        <v/>
      </c>
      <c r="BI679" s="560" t="str">
        <f t="shared" ca="1" si="305"/>
        <v/>
      </c>
      <c r="BJ679" s="560" t="str">
        <f t="shared" ca="1" si="306"/>
        <v/>
      </c>
      <c r="BK679" s="560" t="str">
        <f t="shared" ca="1" si="307"/>
        <v/>
      </c>
      <c r="BL679" s="561" t="str">
        <f t="shared" ca="1" si="308"/>
        <v/>
      </c>
      <c r="BR679" s="211"/>
      <c r="BS679" s="211"/>
      <c r="BT679" s="211"/>
      <c r="BU679" s="211"/>
      <c r="BV679" s="211"/>
      <c r="BW679" s="211"/>
      <c r="BX679" s="211"/>
      <c r="BY679" s="211"/>
      <c r="BZ679" s="211"/>
      <c r="CA679" s="211"/>
      <c r="CB679" s="211"/>
      <c r="CC679" s="211"/>
      <c r="CD679" s="211"/>
      <c r="CE679" s="211"/>
      <c r="CF679" s="211"/>
      <c r="CG679" s="211"/>
      <c r="CH679" s="211"/>
      <c r="CI679" s="211"/>
      <c r="CJ679" s="211"/>
      <c r="CK679" s="211"/>
      <c r="CL679" s="211"/>
      <c r="CV679" s="1528"/>
      <c r="CW679" s="1529"/>
      <c r="CX679" s="1560"/>
      <c r="CY679" s="1560"/>
      <c r="CZ679" s="1560"/>
      <c r="DA679" s="1560"/>
      <c r="DB679" s="1560"/>
      <c r="DC679" s="1560"/>
      <c r="DD679" s="1991"/>
      <c r="DE679" s="1992"/>
      <c r="DF679" s="1992"/>
      <c r="DG679" s="1993"/>
      <c r="DH679" s="1564"/>
      <c r="DI679" s="1564"/>
      <c r="DJ679" s="1564"/>
      <c r="DK679" s="1564"/>
      <c r="DL679" s="1564"/>
      <c r="DM679" s="1564"/>
      <c r="DN679" s="1564"/>
      <c r="DO679" s="1564"/>
      <c r="DP679" s="1564"/>
      <c r="DQ679" s="1564"/>
      <c r="DR679" s="1584"/>
    </row>
    <row r="680" spans="1:122" ht="15" customHeight="1">
      <c r="A680" s="1297"/>
      <c r="B680" s="225"/>
      <c r="C680" s="225"/>
      <c r="D680" s="211"/>
      <c r="E680" s="888"/>
      <c r="F680" s="274"/>
      <c r="G680" s="274"/>
      <c r="H680" s="274"/>
      <c r="I680" s="274"/>
      <c r="J680" s="274"/>
      <c r="K680" s="274"/>
      <c r="L680" s="889"/>
      <c r="M680" s="275"/>
      <c r="N680" s="268" t="s">
        <v>2056</v>
      </c>
      <c r="O680" s="269"/>
      <c r="P680" s="269"/>
      <c r="Q680" s="269"/>
      <c r="R680" s="269"/>
      <c r="S680" s="269"/>
      <c r="T680" s="269"/>
      <c r="U680" s="269"/>
      <c r="V680" s="269"/>
      <c r="W680" s="269"/>
      <c r="X680" s="269"/>
      <c r="Y680" s="269"/>
      <c r="Z680" s="270"/>
      <c r="AA680" s="581" t="s">
        <v>521</v>
      </c>
      <c r="AB680" s="269"/>
      <c r="AC680" s="269"/>
      <c r="AD680" s="269"/>
      <c r="AE680" s="269"/>
      <c r="AF680" s="269"/>
      <c r="AG680" s="269"/>
      <c r="AH680" s="269"/>
      <c r="AI680" s="269"/>
      <c r="AJ680" s="269"/>
      <c r="AK680" s="269"/>
      <c r="AL680" s="269"/>
      <c r="AM680" s="269"/>
      <c r="AN680" s="269"/>
      <c r="AO680" s="269"/>
      <c r="AP680" s="269"/>
      <c r="AQ680" s="269"/>
      <c r="AR680" s="269"/>
      <c r="AS680" s="269"/>
      <c r="AT680" s="269"/>
      <c r="AU680" s="269"/>
      <c r="AV680" s="269"/>
      <c r="AW680" s="270"/>
      <c r="AX680" s="584"/>
      <c r="AY680" s="223"/>
      <c r="BA680" s="683">
        <f t="shared" si="300"/>
        <v>9</v>
      </c>
      <c r="BB680" s="683">
        <f t="shared" si="301"/>
        <v>4</v>
      </c>
      <c r="BC680" s="683">
        <f t="shared" si="302"/>
        <v>3</v>
      </c>
      <c r="BD680" s="192"/>
      <c r="BE680" s="192"/>
      <c r="BF680" s="192"/>
      <c r="BG680" s="559" t="str">
        <f t="shared" ca="1" si="303"/>
        <v/>
      </c>
      <c r="BH680" s="560" t="str">
        <f t="shared" ca="1" si="304"/>
        <v/>
      </c>
      <c r="BI680" s="560" t="str">
        <f t="shared" ca="1" si="305"/>
        <v/>
      </c>
      <c r="BJ680" s="560" t="str">
        <f t="shared" ca="1" si="306"/>
        <v/>
      </c>
      <c r="BK680" s="560" t="str">
        <f t="shared" ca="1" si="307"/>
        <v/>
      </c>
      <c r="BL680" s="561" t="str">
        <f t="shared" ca="1" si="308"/>
        <v/>
      </c>
      <c r="BR680" s="211"/>
      <c r="BS680" s="211"/>
      <c r="BT680" s="211"/>
      <c r="BU680" s="211"/>
      <c r="BV680" s="211"/>
      <c r="BW680" s="211"/>
      <c r="BX680" s="211"/>
      <c r="BY680" s="211"/>
      <c r="BZ680" s="211"/>
      <c r="CA680" s="211"/>
      <c r="CB680" s="211"/>
      <c r="CC680" s="211"/>
      <c r="CD680" s="211"/>
      <c r="CE680" s="211"/>
      <c r="CF680" s="211"/>
      <c r="CG680" s="211"/>
      <c r="CH680" s="211"/>
      <c r="CI680" s="211"/>
      <c r="CJ680" s="211"/>
      <c r="CK680" s="211"/>
      <c r="CL680" s="211"/>
      <c r="CV680" s="1528"/>
      <c r="CW680" s="1529"/>
      <c r="CX680" s="1560"/>
      <c r="CY680" s="1560"/>
      <c r="CZ680" s="1560"/>
      <c r="DA680" s="1560"/>
      <c r="DB680" s="1560"/>
      <c r="DC680" s="1560"/>
      <c r="DD680" s="1991"/>
      <c r="DE680" s="1992"/>
      <c r="DF680" s="1992"/>
      <c r="DG680" s="1993"/>
      <c r="DH680" s="1564"/>
      <c r="DI680" s="1564"/>
      <c r="DJ680" s="1564"/>
      <c r="DK680" s="1564"/>
      <c r="DL680" s="1564"/>
      <c r="DM680" s="1564"/>
      <c r="DN680" s="1564"/>
      <c r="DO680" s="1564"/>
      <c r="DP680" s="1564"/>
      <c r="DQ680" s="1564"/>
      <c r="DR680" s="1584"/>
    </row>
    <row r="681" spans="1:122" ht="15" customHeight="1">
      <c r="A681" s="1297"/>
      <c r="B681" s="225"/>
      <c r="C681" s="225"/>
      <c r="D681" s="211"/>
      <c r="E681" s="888"/>
      <c r="F681" s="274"/>
      <c r="G681" s="274"/>
      <c r="H681" s="274"/>
      <c r="I681" s="274"/>
      <c r="J681" s="274"/>
      <c r="K681" s="274"/>
      <c r="L681" s="274"/>
      <c r="M681" s="589"/>
      <c r="N681" s="261" t="s">
        <v>452</v>
      </c>
      <c r="O681" s="271"/>
      <c r="P681" s="271"/>
      <c r="Q681" s="271"/>
      <c r="R681" s="271"/>
      <c r="S681" s="271"/>
      <c r="T681" s="271"/>
      <c r="U681" s="271"/>
      <c r="V681" s="271"/>
      <c r="W681" s="271"/>
      <c r="X681" s="271"/>
      <c r="Y681" s="271"/>
      <c r="Z681" s="272"/>
      <c r="AA681" s="481" t="s">
        <v>1938</v>
      </c>
      <c r="AB681" s="271"/>
      <c r="AC681" s="271"/>
      <c r="AD681" s="271"/>
      <c r="AE681" s="271"/>
      <c r="AF681" s="271"/>
      <c r="AG681" s="271"/>
      <c r="AH681" s="271"/>
      <c r="AI681" s="271"/>
      <c r="AJ681" s="271"/>
      <c r="AK681" s="271"/>
      <c r="AL681" s="271"/>
      <c r="AM681" s="271"/>
      <c r="AN681" s="271"/>
      <c r="AO681" s="271"/>
      <c r="AP681" s="271"/>
      <c r="AQ681" s="271"/>
      <c r="AR681" s="271"/>
      <c r="AS681" s="271"/>
      <c r="AT681" s="271"/>
      <c r="AU681" s="271"/>
      <c r="AV681" s="271"/>
      <c r="AW681" s="272"/>
      <c r="AX681" s="584"/>
      <c r="AY681" s="223"/>
      <c r="BA681" s="683">
        <f t="shared" si="300"/>
        <v>9</v>
      </c>
      <c r="BB681" s="683">
        <f t="shared" si="301"/>
        <v>4</v>
      </c>
      <c r="BC681" s="683">
        <f t="shared" si="302"/>
        <v>3</v>
      </c>
      <c r="BD681" s="192"/>
      <c r="BE681" s="192"/>
      <c r="BF681" s="192"/>
      <c r="BG681" s="559" t="str">
        <f t="shared" ca="1" si="303"/>
        <v/>
      </c>
      <c r="BH681" s="560" t="str">
        <f t="shared" ca="1" si="304"/>
        <v/>
      </c>
      <c r="BI681" s="560" t="str">
        <f t="shared" ca="1" si="305"/>
        <v/>
      </c>
      <c r="BJ681" s="560" t="str">
        <f t="shared" ca="1" si="306"/>
        <v/>
      </c>
      <c r="BK681" s="560" t="str">
        <f t="shared" ca="1" si="307"/>
        <v/>
      </c>
      <c r="BL681" s="561" t="str">
        <f t="shared" ca="1" si="308"/>
        <v/>
      </c>
      <c r="BR681" s="211"/>
      <c r="BS681" s="211"/>
      <c r="BT681" s="211"/>
      <c r="BU681" s="211"/>
      <c r="BV681" s="211"/>
      <c r="BW681" s="211"/>
      <c r="BX681" s="211"/>
      <c r="BY681" s="211"/>
      <c r="BZ681" s="211"/>
      <c r="CA681" s="211"/>
      <c r="CB681" s="211"/>
      <c r="CC681" s="211"/>
      <c r="CD681" s="211"/>
      <c r="CE681" s="211"/>
      <c r="CF681" s="211"/>
      <c r="CG681" s="211"/>
      <c r="CH681" s="211"/>
      <c r="CI681" s="211"/>
      <c r="CJ681" s="211"/>
      <c r="CK681" s="211"/>
      <c r="CL681" s="211"/>
      <c r="CV681" s="1528"/>
      <c r="CW681" s="1529"/>
      <c r="CX681" s="1560"/>
      <c r="CY681" s="1560"/>
      <c r="CZ681" s="1560"/>
      <c r="DA681" s="1560"/>
      <c r="DB681" s="1560"/>
      <c r="DC681" s="1560"/>
      <c r="DD681" s="1991"/>
      <c r="DE681" s="1992"/>
      <c r="DF681" s="1992"/>
      <c r="DG681" s="1993"/>
      <c r="DH681" s="1564"/>
      <c r="DI681" s="1564"/>
      <c r="DJ681" s="1564"/>
      <c r="DK681" s="1564"/>
      <c r="DL681" s="1564"/>
      <c r="DM681" s="1564"/>
      <c r="DN681" s="1564"/>
      <c r="DO681" s="1564"/>
      <c r="DP681" s="1564"/>
      <c r="DQ681" s="1564"/>
      <c r="DR681" s="1584"/>
    </row>
    <row r="682" spans="1:122" ht="15" customHeight="1">
      <c r="A682" s="1297"/>
      <c r="B682" s="225"/>
      <c r="C682" s="225"/>
      <c r="D682" s="211"/>
      <c r="E682" s="1283"/>
      <c r="F682" s="1284"/>
      <c r="G682" s="1284"/>
      <c r="H682" s="1284"/>
      <c r="I682" s="1284"/>
      <c r="J682" s="1284"/>
      <c r="K682" s="1284"/>
      <c r="L682" s="1284"/>
      <c r="M682" s="1283"/>
      <c r="N682" s="1284"/>
      <c r="O682" s="1284"/>
      <c r="P682" s="1284"/>
      <c r="Q682" s="1284"/>
      <c r="R682" s="1284"/>
      <c r="S682" s="1284"/>
      <c r="T682" s="1284"/>
      <c r="U682" s="1284"/>
      <c r="V682" s="1284"/>
      <c r="W682" s="1284"/>
      <c r="X682" s="1284"/>
      <c r="Y682" s="1284"/>
      <c r="Z682" s="1284"/>
      <c r="AA682" s="1284"/>
      <c r="AB682" s="1284"/>
      <c r="AC682" s="1284"/>
      <c r="AD682" s="1284"/>
      <c r="AE682" s="1284"/>
      <c r="AF682" s="1284"/>
      <c r="AG682" s="1284"/>
      <c r="AH682" s="1284"/>
      <c r="AI682" s="1284"/>
      <c r="AJ682" s="1284"/>
      <c r="AK682" s="1284"/>
      <c r="AL682" s="1284"/>
      <c r="AM682" s="1284"/>
      <c r="AN682" s="1284"/>
      <c r="AO682" s="1284"/>
      <c r="AP682" s="1284"/>
      <c r="AQ682" s="1284"/>
      <c r="AR682" s="1284"/>
      <c r="AS682" s="1284"/>
      <c r="AT682" s="1284"/>
      <c r="AU682" s="1284"/>
      <c r="AV682" s="1284"/>
      <c r="AW682" s="1284"/>
      <c r="AX682" s="1285"/>
      <c r="AY682" s="223"/>
      <c r="BA682" s="683">
        <f t="shared" ref="BA682:BC683" si="309">BA681</f>
        <v>9</v>
      </c>
      <c r="BB682" s="683">
        <f t="shared" si="309"/>
        <v>4</v>
      </c>
      <c r="BC682" s="683">
        <f t="shared" si="309"/>
        <v>3</v>
      </c>
      <c r="BD682" s="192"/>
      <c r="BE682" s="192"/>
      <c r="BF682" s="192"/>
      <c r="BG682" s="559" t="str">
        <f t="shared" ca="1" si="303"/>
        <v/>
      </c>
      <c r="BH682" s="560" t="str">
        <f t="shared" ca="1" si="304"/>
        <v/>
      </c>
      <c r="BI682" s="560" t="str">
        <f t="shared" ca="1" si="305"/>
        <v/>
      </c>
      <c r="BJ682" s="560" t="str">
        <f t="shared" ca="1" si="306"/>
        <v/>
      </c>
      <c r="BK682" s="560" t="str">
        <f t="shared" ca="1" si="307"/>
        <v/>
      </c>
      <c r="BL682" s="561" t="str">
        <f t="shared" ca="1" si="308"/>
        <v/>
      </c>
      <c r="BR682" s="211"/>
      <c r="BS682" s="211"/>
      <c r="BT682" s="211"/>
      <c r="BU682" s="211"/>
      <c r="BV682" s="211"/>
      <c r="BW682" s="211"/>
      <c r="BX682" s="211"/>
      <c r="BY682" s="211"/>
      <c r="BZ682" s="211"/>
      <c r="CA682" s="211"/>
      <c r="CB682" s="211"/>
      <c r="CC682" s="211"/>
      <c r="CD682" s="211"/>
      <c r="CE682" s="211"/>
      <c r="CF682" s="211"/>
      <c r="CG682" s="211"/>
      <c r="CH682" s="211"/>
      <c r="CI682" s="211"/>
      <c r="CJ682" s="211"/>
      <c r="CK682" s="211"/>
      <c r="CL682" s="211"/>
      <c r="CV682" s="1528"/>
      <c r="CW682" s="1529"/>
      <c r="CX682" s="1560"/>
      <c r="CY682" s="1560"/>
      <c r="CZ682" s="1560"/>
      <c r="DA682" s="1560"/>
      <c r="DB682" s="1560"/>
      <c r="DC682" s="1560"/>
      <c r="DD682" s="1991"/>
      <c r="DE682" s="1992"/>
      <c r="DF682" s="1992"/>
      <c r="DG682" s="1993"/>
      <c r="DH682" s="1564"/>
      <c r="DI682" s="1564"/>
      <c r="DJ682" s="1564"/>
      <c r="DK682" s="1564"/>
      <c r="DL682" s="1564"/>
      <c r="DM682" s="1564"/>
      <c r="DN682" s="1564"/>
      <c r="DO682" s="1564"/>
      <c r="DP682" s="1564"/>
      <c r="DQ682" s="1564"/>
      <c r="DR682" s="1584"/>
    </row>
    <row r="683" spans="1:122" ht="15" customHeight="1">
      <c r="A683" s="1760" t="str">
        <f>$BA683&amp;"."&amp;$BB683&amp;"."</f>
        <v>9.5.</v>
      </c>
      <c r="B683" s="1761"/>
      <c r="C683" s="1761"/>
      <c r="D683" s="685" t="s">
        <v>2077</v>
      </c>
      <c r="E683" s="685"/>
      <c r="F683" s="685"/>
      <c r="G683" s="676"/>
      <c r="H683" s="676"/>
      <c r="I683" s="676"/>
      <c r="J683" s="676"/>
      <c r="K683" s="676"/>
      <c r="L683" s="676"/>
      <c r="M683" s="685"/>
      <c r="N683" s="685"/>
      <c r="O683" s="685"/>
      <c r="P683" s="685"/>
      <c r="Q683" s="685"/>
      <c r="R683" s="685"/>
      <c r="S683" s="685"/>
      <c r="T683" s="685"/>
      <c r="U683" s="685"/>
      <c r="V683" s="685"/>
      <c r="W683" s="685"/>
      <c r="X683" s="685"/>
      <c r="Y683" s="685"/>
      <c r="Z683" s="685"/>
      <c r="AA683" s="685"/>
      <c r="AB683" s="685"/>
      <c r="AC683" s="685"/>
      <c r="AD683" s="685"/>
      <c r="AE683" s="685"/>
      <c r="AF683" s="685"/>
      <c r="AG683" s="685"/>
      <c r="AH683" s="685"/>
      <c r="AI683" s="685"/>
      <c r="AJ683" s="685"/>
      <c r="AK683" s="685"/>
      <c r="AL683" s="685"/>
      <c r="AM683" s="685"/>
      <c r="AN683" s="685"/>
      <c r="AO683" s="685"/>
      <c r="AP683" s="685"/>
      <c r="AQ683" s="685"/>
      <c r="AR683" s="685"/>
      <c r="AS683" s="685"/>
      <c r="AT683" s="685"/>
      <c r="AU683" s="685"/>
      <c r="AV683" s="685"/>
      <c r="AW683" s="685"/>
      <c r="AX683" s="685"/>
      <c r="AY683" s="854"/>
      <c r="AZ683" s="92"/>
      <c r="BA683" s="683">
        <f t="shared" si="309"/>
        <v>9</v>
      </c>
      <c r="BB683" s="678">
        <f>BB682+1</f>
        <v>5</v>
      </c>
      <c r="BD683" s="192"/>
      <c r="BE683" s="192"/>
      <c r="BF683" s="192"/>
      <c r="BG683" s="559" t="str">
        <f t="shared" ca="1" si="303"/>
        <v/>
      </c>
      <c r="BH683" s="560" t="str">
        <f t="shared" ca="1" si="304"/>
        <v/>
      </c>
      <c r="BI683" s="560" t="str">
        <f t="shared" ca="1" si="305"/>
        <v/>
      </c>
      <c r="BJ683" s="560" t="str">
        <f t="shared" ca="1" si="306"/>
        <v/>
      </c>
      <c r="BK683" s="560" t="str">
        <f t="shared" ca="1" si="307"/>
        <v/>
      </c>
      <c r="BL683" s="561" t="str">
        <f t="shared" ca="1" si="308"/>
        <v/>
      </c>
      <c r="BR683" s="94"/>
      <c r="BS683" s="94"/>
      <c r="BT683" s="94"/>
      <c r="BU683" s="94"/>
      <c r="BV683" s="94"/>
      <c r="BW683" s="94"/>
      <c r="BX683" s="94"/>
      <c r="BY683" s="94"/>
      <c r="BZ683" s="94"/>
      <c r="CA683" s="94"/>
      <c r="CB683" s="94"/>
      <c r="CC683" s="94"/>
      <c r="CD683" s="94"/>
      <c r="CE683" s="94"/>
      <c r="CF683" s="94"/>
      <c r="CG683" s="94"/>
      <c r="CH683" s="94"/>
      <c r="CI683" s="211"/>
      <c r="CJ683" s="211"/>
      <c r="CK683" s="211"/>
      <c r="CL683" s="211"/>
      <c r="CV683" s="1528" t="s">
        <v>2291</v>
      </c>
      <c r="CW683" s="1529"/>
      <c r="CX683" s="1560"/>
      <c r="CY683" s="1560"/>
      <c r="CZ683" s="1560"/>
      <c r="DA683" s="1560"/>
      <c r="DB683" s="1560"/>
      <c r="DC683" s="1560"/>
      <c r="DD683" s="2054">
        <v>44657</v>
      </c>
      <c r="DE683" s="2055"/>
      <c r="DF683" s="2055"/>
      <c r="DG683" s="2056"/>
      <c r="DH683" s="1564" t="s">
        <v>2321</v>
      </c>
      <c r="DI683" s="1564"/>
      <c r="DJ683" s="1564"/>
      <c r="DK683" s="1564"/>
      <c r="DL683" s="1564"/>
      <c r="DM683" s="1564"/>
      <c r="DN683" s="1564"/>
      <c r="DO683" s="1564"/>
      <c r="DP683" s="1564"/>
      <c r="DQ683" s="1564"/>
      <c r="DR683" s="1584"/>
    </row>
    <row r="684" spans="1:122" ht="15" customHeight="1">
      <c r="A684" s="1297"/>
      <c r="B684" s="225"/>
      <c r="C684" s="225"/>
      <c r="D684" s="225" t="s">
        <v>2067</v>
      </c>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c r="AX684" s="225"/>
      <c r="AY684" s="223"/>
      <c r="BA684" s="192">
        <f t="shared" ref="BA684:BA704" si="310">BA683</f>
        <v>9</v>
      </c>
      <c r="BB684" s="192">
        <f t="shared" ref="BB684:BB704" si="311">BB683</f>
        <v>5</v>
      </c>
      <c r="BD684" s="192"/>
      <c r="BE684" s="192"/>
      <c r="BF684" s="192"/>
      <c r="BG684" s="559" t="str">
        <f t="shared" ref="BG684:BG696" ca="1" si="312">IF(BA684&lt;&gt;"",IF(MID(_xlfn.FORMULATEXT(BA684),SEARCH("[",_xlfn.FORMULATEXT(BA684))+1,SEARCH("]",_xlfn.FORMULATEXT(BA684))-(SEARCH("[",_xlfn.FORMULATEXT(BA684))+1))="-1","",1),"")</f>
        <v/>
      </c>
      <c r="BH684" s="560" t="str">
        <f t="shared" ref="BH684:BH696" ca="1" si="313">IF(BB684&lt;&gt;"",IF(MID(_xlfn.FORMULATEXT(BB684),SEARCH("[",_xlfn.FORMULATEXT(BB684))+1,SEARCH("]",_xlfn.FORMULATEXT(BB684))-(SEARCH("[",_xlfn.FORMULATEXT(BB684))+1))="-1","",1),"")</f>
        <v/>
      </c>
      <c r="BI684" s="560" t="str">
        <f t="shared" ref="BI684:BI696" ca="1" si="314">IF(BC684&lt;&gt;"",IF(MID(_xlfn.FORMULATEXT(BC684),SEARCH("[",_xlfn.FORMULATEXT(BC684))+1,SEARCH("]",_xlfn.FORMULATEXT(BC684))-(SEARCH("[",_xlfn.FORMULATEXT(BC684))+1))="-1","",1),"")</f>
        <v/>
      </c>
      <c r="BJ684" s="560" t="str">
        <f t="shared" ref="BJ684:BJ696" ca="1" si="315">IF(BD684&lt;&gt;"",IF(MID(_xlfn.FORMULATEXT(BD684),SEARCH("[",_xlfn.FORMULATEXT(BD684))+1,SEARCH("]",_xlfn.FORMULATEXT(BD684))-(SEARCH("[",_xlfn.FORMULATEXT(BD684))+1))="-1","",1),"")</f>
        <v/>
      </c>
      <c r="BK684" s="560" t="str">
        <f t="shared" ref="BK684:BK696" ca="1" si="316">IF(BE684&lt;&gt;"",IF(MID(_xlfn.FORMULATEXT(BE684),SEARCH("[",_xlfn.FORMULATEXT(BE684))+1,SEARCH("]",_xlfn.FORMULATEXT(BE684))-(SEARCH("[",_xlfn.FORMULATEXT(BE684))+1))="-1","",1),"")</f>
        <v/>
      </c>
      <c r="BL684" s="561" t="str">
        <f t="shared" ref="BL684:BL696" ca="1" si="317">IF(BF684&lt;&gt;"",IF(MID(_xlfn.FORMULATEXT(BF684),SEARCH("[",_xlfn.FORMULATEXT(BF684))+1,SEARCH("]",_xlfn.FORMULATEXT(BF684))-(SEARCH("[",_xlfn.FORMULATEXT(BF684))+1))="-1","",1),"")</f>
        <v/>
      </c>
      <c r="CI684" s="211"/>
      <c r="CJ684" s="211"/>
      <c r="CK684" s="211"/>
      <c r="CL684" s="211"/>
      <c r="CV684" s="1528"/>
      <c r="CW684" s="1529"/>
      <c r="CX684" s="1560"/>
      <c r="CY684" s="1560"/>
      <c r="CZ684" s="1560"/>
      <c r="DA684" s="1560"/>
      <c r="DB684" s="1560"/>
      <c r="DC684" s="1560"/>
      <c r="DD684" s="1991"/>
      <c r="DE684" s="1992"/>
      <c r="DF684" s="1992"/>
      <c r="DG684" s="1993"/>
      <c r="DH684" s="1564"/>
      <c r="DI684" s="1564"/>
      <c r="DJ684" s="1564"/>
      <c r="DK684" s="1564"/>
      <c r="DL684" s="1564"/>
      <c r="DM684" s="1564"/>
      <c r="DN684" s="1564"/>
      <c r="DO684" s="1564"/>
      <c r="DP684" s="1564"/>
      <c r="DQ684" s="1564"/>
      <c r="DR684" s="1584"/>
    </row>
    <row r="685" spans="1:122" ht="15" customHeight="1">
      <c r="A685" s="1760" t="str">
        <f>$BA685&amp;"."&amp;$BB685&amp;"."&amp;$BC685&amp;"."</f>
        <v>9.5.1.</v>
      </c>
      <c r="B685" s="1761"/>
      <c r="C685" s="1761"/>
      <c r="D685" s="1761"/>
      <c r="E685" s="685" t="s">
        <v>2070</v>
      </c>
      <c r="F685" s="685"/>
      <c r="G685" s="676"/>
      <c r="H685" s="676"/>
      <c r="I685" s="676"/>
      <c r="J685" s="676"/>
      <c r="K685" s="676"/>
      <c r="L685" s="676"/>
      <c r="M685" s="685"/>
      <c r="N685" s="685"/>
      <c r="O685" s="685"/>
      <c r="P685" s="685"/>
      <c r="Q685" s="685"/>
      <c r="R685" s="685"/>
      <c r="S685" s="685"/>
      <c r="T685" s="685"/>
      <c r="U685" s="685"/>
      <c r="V685" s="685"/>
      <c r="W685" s="685"/>
      <c r="X685" s="685"/>
      <c r="Y685" s="685"/>
      <c r="Z685" s="685"/>
      <c r="AA685" s="685"/>
      <c r="AB685" s="685"/>
      <c r="AC685" s="685"/>
      <c r="AD685" s="685"/>
      <c r="AE685" s="685"/>
      <c r="AF685" s="685"/>
      <c r="AG685" s="685"/>
      <c r="AH685" s="685"/>
      <c r="AI685" s="685"/>
      <c r="AJ685" s="685"/>
      <c r="AK685" s="685"/>
      <c r="AL685" s="685"/>
      <c r="AM685" s="685"/>
      <c r="AN685" s="685"/>
      <c r="AO685" s="685"/>
      <c r="AP685" s="685"/>
      <c r="AQ685" s="685"/>
      <c r="AR685" s="685"/>
      <c r="AS685" s="685"/>
      <c r="AT685" s="685"/>
      <c r="AU685" s="685"/>
      <c r="AV685" s="685"/>
      <c r="AW685" s="685"/>
      <c r="AX685" s="685"/>
      <c r="AY685" s="854"/>
      <c r="AZ685" s="92"/>
      <c r="BA685" s="683">
        <f t="shared" si="310"/>
        <v>9</v>
      </c>
      <c r="BB685" s="683">
        <f t="shared" si="311"/>
        <v>5</v>
      </c>
      <c r="BC685" s="678">
        <f>BC684+1</f>
        <v>1</v>
      </c>
      <c r="BD685" s="95"/>
      <c r="BE685" s="87"/>
      <c r="BF685" s="87"/>
      <c r="BG685" s="559" t="str">
        <f t="shared" ca="1" si="312"/>
        <v/>
      </c>
      <c r="BH685" s="560" t="str">
        <f t="shared" ca="1" si="313"/>
        <v/>
      </c>
      <c r="BI685" s="560" t="str">
        <f t="shared" ca="1" si="314"/>
        <v/>
      </c>
      <c r="BJ685" s="560" t="str">
        <f t="shared" ca="1" si="315"/>
        <v/>
      </c>
      <c r="BK685" s="560" t="str">
        <f t="shared" ca="1" si="316"/>
        <v/>
      </c>
      <c r="BL685" s="561" t="str">
        <f t="shared" ca="1" si="317"/>
        <v/>
      </c>
      <c r="CI685" s="211"/>
      <c r="CJ685" s="211"/>
      <c r="CK685" s="211"/>
      <c r="CL685" s="211"/>
      <c r="CO685" s="94"/>
      <c r="CV685" s="1528" t="s">
        <v>2291</v>
      </c>
      <c r="CW685" s="1529"/>
      <c r="CX685" s="1560"/>
      <c r="CY685" s="1560"/>
      <c r="CZ685" s="1560"/>
      <c r="DA685" s="1560"/>
      <c r="DB685" s="1560"/>
      <c r="DC685" s="1560"/>
      <c r="DD685" s="2054">
        <v>44657</v>
      </c>
      <c r="DE685" s="2055"/>
      <c r="DF685" s="2055"/>
      <c r="DG685" s="2056"/>
      <c r="DH685" s="1564" t="s">
        <v>2321</v>
      </c>
      <c r="DI685" s="1564"/>
      <c r="DJ685" s="1564"/>
      <c r="DK685" s="1564"/>
      <c r="DL685" s="1564"/>
      <c r="DM685" s="1564"/>
      <c r="DN685" s="1564"/>
      <c r="DO685" s="1564"/>
      <c r="DP685" s="1564"/>
      <c r="DQ685" s="1564"/>
      <c r="DR685" s="1584"/>
    </row>
    <row r="686" spans="1:122" ht="15" customHeight="1">
      <c r="A686" s="1317"/>
      <c r="B686" s="1318"/>
      <c r="C686" s="1318"/>
      <c r="D686" s="211"/>
      <c r="E686" s="225" t="s">
        <v>2025</v>
      </c>
      <c r="F686" s="225"/>
      <c r="G686" s="225"/>
      <c r="H686" s="225"/>
      <c r="I686" s="225"/>
      <c r="J686" s="225"/>
      <c r="K686" s="225"/>
      <c r="L686" s="225"/>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c r="AX686" s="225"/>
      <c r="AY686" s="471"/>
      <c r="BA686" s="683">
        <f t="shared" si="310"/>
        <v>9</v>
      </c>
      <c r="BB686" s="683">
        <f t="shared" si="311"/>
        <v>5</v>
      </c>
      <c r="BC686" s="683">
        <f t="shared" ref="BC686:BC704" si="318">BC685</f>
        <v>1</v>
      </c>
      <c r="BD686" s="192"/>
      <c r="BE686" s="192"/>
      <c r="BF686" s="192"/>
      <c r="BG686" s="559" t="str">
        <f t="shared" ca="1" si="312"/>
        <v/>
      </c>
      <c r="BH686" s="560" t="str">
        <f t="shared" ca="1" si="313"/>
        <v/>
      </c>
      <c r="BI686" s="560" t="str">
        <f t="shared" ca="1" si="314"/>
        <v/>
      </c>
      <c r="BJ686" s="560" t="str">
        <f t="shared" ca="1" si="315"/>
        <v/>
      </c>
      <c r="BK686" s="560" t="str">
        <f t="shared" ca="1" si="316"/>
        <v/>
      </c>
      <c r="BL686" s="561" t="str">
        <f t="shared" ca="1" si="317"/>
        <v/>
      </c>
      <c r="CI686" s="94"/>
      <c r="CJ686" s="94"/>
      <c r="CK686" s="94"/>
      <c r="CL686" s="211"/>
      <c r="CM686" s="94"/>
      <c r="CN686" s="94"/>
      <c r="CO686" s="211"/>
      <c r="CV686" s="1528"/>
      <c r="CW686" s="1529"/>
      <c r="CX686" s="1560"/>
      <c r="CY686" s="1560"/>
      <c r="CZ686" s="1560"/>
      <c r="DA686" s="1560"/>
      <c r="DB686" s="1560"/>
      <c r="DC686" s="1560"/>
      <c r="DD686" s="1991"/>
      <c r="DE686" s="1992"/>
      <c r="DF686" s="1992"/>
      <c r="DG686" s="1993"/>
      <c r="DH686" s="1564"/>
      <c r="DI686" s="1564"/>
      <c r="DJ686" s="1564"/>
      <c r="DK686" s="1564"/>
      <c r="DL686" s="1564"/>
      <c r="DM686" s="1564"/>
      <c r="DN686" s="1564"/>
      <c r="DO686" s="1564"/>
      <c r="DP686" s="1564"/>
      <c r="DQ686" s="1564"/>
      <c r="DR686" s="1584"/>
    </row>
    <row r="687" spans="1:122" ht="15" customHeight="1">
      <c r="A687" s="1297"/>
      <c r="B687" s="225"/>
      <c r="C687" s="225"/>
      <c r="D687" s="225"/>
      <c r="E687" s="1324" t="s">
        <v>84</v>
      </c>
      <c r="F687" s="1325"/>
      <c r="G687" s="1325"/>
      <c r="H687" s="1325"/>
      <c r="I687" s="1325"/>
      <c r="J687" s="1325"/>
      <c r="K687" s="1325"/>
      <c r="L687" s="1326"/>
      <c r="M687" s="1351" t="s">
        <v>2035</v>
      </c>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c r="AJ687" s="266"/>
      <c r="AK687" s="266"/>
      <c r="AL687" s="266"/>
      <c r="AM687" s="266"/>
      <c r="AN687" s="266"/>
      <c r="AO687" s="266"/>
      <c r="AP687" s="266"/>
      <c r="AQ687" s="266"/>
      <c r="AR687" s="266"/>
      <c r="AS687" s="266"/>
      <c r="AT687" s="266"/>
      <c r="AU687" s="266"/>
      <c r="AV687" s="266"/>
      <c r="AW687" s="266"/>
      <c r="AX687" s="267"/>
      <c r="AY687" s="223"/>
      <c r="BA687" s="683">
        <f t="shared" si="310"/>
        <v>9</v>
      </c>
      <c r="BB687" s="683">
        <f t="shared" si="311"/>
        <v>5</v>
      </c>
      <c r="BC687" s="683">
        <f t="shared" si="318"/>
        <v>1</v>
      </c>
      <c r="BD687" s="192"/>
      <c r="BE687" s="192"/>
      <c r="BF687" s="192"/>
      <c r="BG687" s="559" t="str">
        <f t="shared" ca="1" si="312"/>
        <v/>
      </c>
      <c r="BH687" s="560" t="str">
        <f t="shared" ca="1" si="313"/>
        <v/>
      </c>
      <c r="BI687" s="560" t="str">
        <f t="shared" ca="1" si="314"/>
        <v/>
      </c>
      <c r="BJ687" s="560" t="str">
        <f t="shared" ca="1" si="315"/>
        <v/>
      </c>
      <c r="BK687" s="560" t="str">
        <f t="shared" ca="1" si="316"/>
        <v/>
      </c>
      <c r="BL687" s="561" t="str">
        <f t="shared" ca="1" si="317"/>
        <v/>
      </c>
      <c r="CL687" s="211"/>
      <c r="CM687" s="211"/>
      <c r="CN687" s="211"/>
      <c r="CO687" s="211"/>
      <c r="CV687" s="1528"/>
      <c r="CW687" s="1529"/>
      <c r="CX687" s="1560"/>
      <c r="CY687" s="1560"/>
      <c r="CZ687" s="1560"/>
      <c r="DA687" s="1560"/>
      <c r="DB687" s="1560"/>
      <c r="DC687" s="1560"/>
      <c r="DD687" s="1991"/>
      <c r="DE687" s="1992"/>
      <c r="DF687" s="1992"/>
      <c r="DG687" s="1993"/>
      <c r="DH687" s="1564"/>
      <c r="DI687" s="1564"/>
      <c r="DJ687" s="1564"/>
      <c r="DK687" s="1564"/>
      <c r="DL687" s="1564"/>
      <c r="DM687" s="1564"/>
      <c r="DN687" s="1564"/>
      <c r="DO687" s="1564"/>
      <c r="DP687" s="1564"/>
      <c r="DQ687" s="1564"/>
      <c r="DR687" s="1584"/>
    </row>
    <row r="688" spans="1:122" ht="15" customHeight="1">
      <c r="A688" s="1297"/>
      <c r="B688" s="225"/>
      <c r="C688" s="225"/>
      <c r="D688" s="225"/>
      <c r="E688" s="888"/>
      <c r="F688" s="274"/>
      <c r="G688" s="274"/>
      <c r="H688" s="274"/>
      <c r="I688" s="274"/>
      <c r="J688" s="274"/>
      <c r="K688" s="274"/>
      <c r="L688" s="889"/>
      <c r="M688" s="1322" t="s">
        <v>2039</v>
      </c>
      <c r="N688" s="269"/>
      <c r="O688" s="269"/>
      <c r="P688" s="269"/>
      <c r="Q688" s="269"/>
      <c r="R688" s="269"/>
      <c r="S688" s="269"/>
      <c r="T688" s="269"/>
      <c r="U688" s="269"/>
      <c r="V688" s="269"/>
      <c r="W688" s="269"/>
      <c r="X688" s="269"/>
      <c r="Y688" s="269"/>
      <c r="Z688" s="269"/>
      <c r="AA688" s="269"/>
      <c r="AB688" s="269"/>
      <c r="AC688" s="269"/>
      <c r="AD688" s="269"/>
      <c r="AE688" s="269"/>
      <c r="AF688" s="269"/>
      <c r="AG688" s="269"/>
      <c r="AH688" s="269"/>
      <c r="AI688" s="269"/>
      <c r="AJ688" s="269"/>
      <c r="AK688" s="269"/>
      <c r="AL688" s="269"/>
      <c r="AM688" s="269"/>
      <c r="AN688" s="269"/>
      <c r="AO688" s="269"/>
      <c r="AP688" s="269"/>
      <c r="AQ688" s="269"/>
      <c r="AR688" s="269"/>
      <c r="AS688" s="269"/>
      <c r="AT688" s="269"/>
      <c r="AU688" s="269"/>
      <c r="AV688" s="269"/>
      <c r="AW688" s="269"/>
      <c r="AX688" s="270"/>
      <c r="AY688" s="223"/>
      <c r="BA688" s="683">
        <f t="shared" si="310"/>
        <v>9</v>
      </c>
      <c r="BB688" s="683">
        <f t="shared" si="311"/>
        <v>5</v>
      </c>
      <c r="BC688" s="683">
        <f t="shared" si="318"/>
        <v>1</v>
      </c>
      <c r="BD688" s="192"/>
      <c r="BE688" s="192"/>
      <c r="BF688" s="192"/>
      <c r="BG688" s="559" t="str">
        <f t="shared" ca="1" si="312"/>
        <v/>
      </c>
      <c r="BH688" s="560" t="str">
        <f t="shared" ca="1" si="313"/>
        <v/>
      </c>
      <c r="BI688" s="560" t="str">
        <f t="shared" ca="1" si="314"/>
        <v/>
      </c>
      <c r="BJ688" s="560" t="str">
        <f t="shared" ca="1" si="315"/>
        <v/>
      </c>
      <c r="BK688" s="560" t="str">
        <f t="shared" ca="1" si="316"/>
        <v/>
      </c>
      <c r="BL688" s="561" t="str">
        <f t="shared" ca="1" si="317"/>
        <v/>
      </c>
      <c r="CL688" s="211"/>
      <c r="CM688" s="211"/>
      <c r="CN688" s="211"/>
      <c r="CO688" s="211"/>
      <c r="CV688" s="1528"/>
      <c r="CW688" s="1529"/>
      <c r="CX688" s="1560"/>
      <c r="CY688" s="1560"/>
      <c r="CZ688" s="1560"/>
      <c r="DA688" s="1560"/>
      <c r="DB688" s="1560"/>
      <c r="DC688" s="1560"/>
      <c r="DD688" s="1991"/>
      <c r="DE688" s="1992"/>
      <c r="DF688" s="1992"/>
      <c r="DG688" s="1993"/>
      <c r="DH688" s="1564"/>
      <c r="DI688" s="1564"/>
      <c r="DJ688" s="1564"/>
      <c r="DK688" s="1564"/>
      <c r="DL688" s="1564"/>
      <c r="DM688" s="1564"/>
      <c r="DN688" s="1564"/>
      <c r="DO688" s="1564"/>
      <c r="DP688" s="1564"/>
      <c r="DQ688" s="1564"/>
      <c r="DR688" s="1584"/>
    </row>
    <row r="689" spans="1:122" ht="15" customHeight="1">
      <c r="A689" s="1297"/>
      <c r="B689" s="225"/>
      <c r="C689" s="225"/>
      <c r="D689" s="225"/>
      <c r="E689" s="888"/>
      <c r="F689" s="274"/>
      <c r="G689" s="274"/>
      <c r="H689" s="274"/>
      <c r="I689" s="274"/>
      <c r="J689" s="274"/>
      <c r="K689" s="274"/>
      <c r="L689" s="889"/>
      <c r="M689" s="1322" t="s">
        <v>2048</v>
      </c>
      <c r="N689" s="269"/>
      <c r="O689" s="269"/>
      <c r="P689" s="269"/>
      <c r="Q689" s="269"/>
      <c r="R689" s="269"/>
      <c r="S689" s="269"/>
      <c r="T689" s="269"/>
      <c r="U689" s="269"/>
      <c r="V689" s="269"/>
      <c r="W689" s="269"/>
      <c r="X689" s="269"/>
      <c r="Y689" s="269"/>
      <c r="Z689" s="269"/>
      <c r="AA689" s="269"/>
      <c r="AB689" s="269"/>
      <c r="AC689" s="269"/>
      <c r="AD689" s="269"/>
      <c r="AE689" s="269"/>
      <c r="AF689" s="269"/>
      <c r="AG689" s="269"/>
      <c r="AH689" s="269"/>
      <c r="AI689" s="269"/>
      <c r="AJ689" s="269"/>
      <c r="AK689" s="269"/>
      <c r="AL689" s="269"/>
      <c r="AM689" s="269"/>
      <c r="AN689" s="269"/>
      <c r="AO689" s="269"/>
      <c r="AP689" s="269"/>
      <c r="AQ689" s="269"/>
      <c r="AR689" s="269"/>
      <c r="AS689" s="269"/>
      <c r="AT689" s="269"/>
      <c r="AU689" s="269"/>
      <c r="AV689" s="269"/>
      <c r="AW689" s="269"/>
      <c r="AX689" s="270"/>
      <c r="AY689" s="223"/>
      <c r="BA689" s="683">
        <f t="shared" si="310"/>
        <v>9</v>
      </c>
      <c r="BB689" s="683">
        <f t="shared" si="311"/>
        <v>5</v>
      </c>
      <c r="BC689" s="683">
        <f t="shared" si="318"/>
        <v>1</v>
      </c>
      <c r="BD689" s="192"/>
      <c r="BE689" s="192"/>
      <c r="BF689" s="192"/>
      <c r="BG689" s="559" t="str">
        <f t="shared" ca="1" si="312"/>
        <v/>
      </c>
      <c r="BH689" s="560" t="str">
        <f t="shared" ca="1" si="313"/>
        <v/>
      </c>
      <c r="BI689" s="560" t="str">
        <f t="shared" ca="1" si="314"/>
        <v/>
      </c>
      <c r="BJ689" s="560" t="str">
        <f t="shared" ca="1" si="315"/>
        <v/>
      </c>
      <c r="BK689" s="560" t="str">
        <f t="shared" ca="1" si="316"/>
        <v/>
      </c>
      <c r="BL689" s="561" t="str">
        <f t="shared" ca="1" si="317"/>
        <v/>
      </c>
      <c r="CL689" s="211"/>
      <c r="CM689" s="211"/>
      <c r="CN689" s="211"/>
      <c r="CO689" s="211"/>
      <c r="CV689" s="1528"/>
      <c r="CW689" s="1529"/>
      <c r="CX689" s="1560"/>
      <c r="CY689" s="1560"/>
      <c r="CZ689" s="1560"/>
      <c r="DA689" s="1560"/>
      <c r="DB689" s="1560"/>
      <c r="DC689" s="1560"/>
      <c r="DD689" s="1991"/>
      <c r="DE689" s="1992"/>
      <c r="DF689" s="1992"/>
      <c r="DG689" s="1993"/>
      <c r="DH689" s="1564"/>
      <c r="DI689" s="1564"/>
      <c r="DJ689" s="1564"/>
      <c r="DK689" s="1564"/>
      <c r="DL689" s="1564"/>
      <c r="DM689" s="1564"/>
      <c r="DN689" s="1564"/>
      <c r="DO689" s="1564"/>
      <c r="DP689" s="1564"/>
      <c r="DQ689" s="1564"/>
      <c r="DR689" s="1584"/>
    </row>
    <row r="690" spans="1:122" ht="15" customHeight="1">
      <c r="A690" s="1297"/>
      <c r="B690" s="225"/>
      <c r="C690" s="225"/>
      <c r="D690" s="225"/>
      <c r="E690" s="888"/>
      <c r="F690" s="274"/>
      <c r="G690" s="274"/>
      <c r="H690" s="274"/>
      <c r="I690" s="274"/>
      <c r="J690" s="274"/>
      <c r="K690" s="274"/>
      <c r="L690" s="889"/>
      <c r="M690" s="1322" t="s">
        <v>2049</v>
      </c>
      <c r="N690" s="269"/>
      <c r="O690" s="269"/>
      <c r="P690" s="269"/>
      <c r="Q690" s="269"/>
      <c r="R690" s="269"/>
      <c r="S690" s="269"/>
      <c r="T690" s="269"/>
      <c r="U690" s="269"/>
      <c r="V690" s="269"/>
      <c r="W690" s="269"/>
      <c r="X690" s="269"/>
      <c r="Y690" s="269"/>
      <c r="Z690" s="269"/>
      <c r="AA690" s="269"/>
      <c r="AB690" s="269"/>
      <c r="AC690" s="269"/>
      <c r="AD690" s="269"/>
      <c r="AE690" s="269"/>
      <c r="AF690" s="269"/>
      <c r="AG690" s="269"/>
      <c r="AH690" s="269"/>
      <c r="AI690" s="269"/>
      <c r="AJ690" s="269"/>
      <c r="AK690" s="269"/>
      <c r="AL690" s="269"/>
      <c r="AM690" s="269"/>
      <c r="AN690" s="269"/>
      <c r="AO690" s="269"/>
      <c r="AP690" s="269"/>
      <c r="AQ690" s="269"/>
      <c r="AR690" s="269"/>
      <c r="AS690" s="269"/>
      <c r="AT690" s="269"/>
      <c r="AU690" s="269"/>
      <c r="AV690" s="269"/>
      <c r="AW690" s="269"/>
      <c r="AX690" s="270"/>
      <c r="AY690" s="471"/>
      <c r="BA690" s="683">
        <f t="shared" si="310"/>
        <v>9</v>
      </c>
      <c r="BB690" s="683">
        <f t="shared" si="311"/>
        <v>5</v>
      </c>
      <c r="BC690" s="683">
        <f t="shared" si="318"/>
        <v>1</v>
      </c>
      <c r="BD690" s="192"/>
      <c r="BE690" s="192"/>
      <c r="BF690" s="192"/>
      <c r="BG690" s="559" t="str">
        <f t="shared" ca="1" si="312"/>
        <v/>
      </c>
      <c r="BH690" s="560" t="str">
        <f t="shared" ca="1" si="313"/>
        <v/>
      </c>
      <c r="BI690" s="560" t="str">
        <f t="shared" ca="1" si="314"/>
        <v/>
      </c>
      <c r="BJ690" s="560" t="str">
        <f t="shared" ca="1" si="315"/>
        <v/>
      </c>
      <c r="BK690" s="560" t="str">
        <f t="shared" ca="1" si="316"/>
        <v/>
      </c>
      <c r="BL690" s="561" t="str">
        <f t="shared" ca="1" si="317"/>
        <v/>
      </c>
      <c r="CL690" s="211"/>
      <c r="CM690" s="211"/>
      <c r="CN690" s="211"/>
      <c r="CO690" s="211"/>
      <c r="CV690" s="1528"/>
      <c r="CW690" s="1529"/>
      <c r="CX690" s="1560"/>
      <c r="CY690" s="1560"/>
      <c r="CZ690" s="1560"/>
      <c r="DA690" s="1560"/>
      <c r="DB690" s="1560"/>
      <c r="DC690" s="1560"/>
      <c r="DD690" s="1991"/>
      <c r="DE690" s="1992"/>
      <c r="DF690" s="1992"/>
      <c r="DG690" s="1993"/>
      <c r="DH690" s="1564"/>
      <c r="DI690" s="1564"/>
      <c r="DJ690" s="1564"/>
      <c r="DK690" s="1564"/>
      <c r="DL690" s="1564"/>
      <c r="DM690" s="1564"/>
      <c r="DN690" s="1564"/>
      <c r="DO690" s="1564"/>
      <c r="DP690" s="1564"/>
      <c r="DQ690" s="1564"/>
      <c r="DR690" s="1584"/>
    </row>
    <row r="691" spans="1:122" ht="15" customHeight="1">
      <c r="A691" s="1297"/>
      <c r="B691" s="225"/>
      <c r="C691" s="225"/>
      <c r="D691" s="225"/>
      <c r="E691" s="888"/>
      <c r="F691" s="274"/>
      <c r="G691" s="274"/>
      <c r="H691" s="274"/>
      <c r="I691" s="274"/>
      <c r="J691" s="274"/>
      <c r="K691" s="274"/>
      <c r="L691" s="889"/>
      <c r="M691" s="1322" t="s">
        <v>2043</v>
      </c>
      <c r="N691" s="269"/>
      <c r="O691" s="269"/>
      <c r="P691" s="269"/>
      <c r="Q691" s="269"/>
      <c r="R691" s="269"/>
      <c r="S691" s="269"/>
      <c r="T691" s="269"/>
      <c r="U691" s="269"/>
      <c r="V691" s="269"/>
      <c r="W691" s="269"/>
      <c r="X691" s="269"/>
      <c r="Y691" s="269"/>
      <c r="Z691" s="269"/>
      <c r="AA691" s="269"/>
      <c r="AB691" s="269"/>
      <c r="AC691" s="269"/>
      <c r="AD691" s="269"/>
      <c r="AE691" s="269"/>
      <c r="AF691" s="269"/>
      <c r="AG691" s="269"/>
      <c r="AH691" s="269"/>
      <c r="AI691" s="269"/>
      <c r="AJ691" s="269"/>
      <c r="AK691" s="269"/>
      <c r="AL691" s="269"/>
      <c r="AM691" s="269"/>
      <c r="AN691" s="269"/>
      <c r="AO691" s="269"/>
      <c r="AP691" s="269"/>
      <c r="AQ691" s="269"/>
      <c r="AR691" s="269"/>
      <c r="AS691" s="269"/>
      <c r="AT691" s="269"/>
      <c r="AU691" s="269"/>
      <c r="AV691" s="269"/>
      <c r="AW691" s="269"/>
      <c r="AX691" s="270"/>
      <c r="AY691" s="471"/>
      <c r="BA691" s="683">
        <f t="shared" si="310"/>
        <v>9</v>
      </c>
      <c r="BB691" s="683">
        <f t="shared" si="311"/>
        <v>5</v>
      </c>
      <c r="BC691" s="683">
        <f t="shared" si="318"/>
        <v>1</v>
      </c>
      <c r="BD691" s="192"/>
      <c r="BE691" s="192"/>
      <c r="BF691" s="192"/>
      <c r="BG691" s="559" t="str">
        <f t="shared" ca="1" si="312"/>
        <v/>
      </c>
      <c r="BH691" s="560" t="str">
        <f t="shared" ca="1" si="313"/>
        <v/>
      </c>
      <c r="BI691" s="560" t="str">
        <f t="shared" ca="1" si="314"/>
        <v/>
      </c>
      <c r="BJ691" s="560" t="str">
        <f t="shared" ca="1" si="315"/>
        <v/>
      </c>
      <c r="BK691" s="560" t="str">
        <f t="shared" ca="1" si="316"/>
        <v/>
      </c>
      <c r="BL691" s="561" t="str">
        <f t="shared" ca="1" si="317"/>
        <v/>
      </c>
      <c r="CL691" s="211"/>
      <c r="CM691" s="211"/>
      <c r="CN691" s="211"/>
      <c r="CO691" s="211"/>
      <c r="CP691" s="94"/>
      <c r="CV691" s="1528"/>
      <c r="CW691" s="1529"/>
      <c r="CX691" s="1560"/>
      <c r="CY691" s="1560"/>
      <c r="CZ691" s="1560"/>
      <c r="DA691" s="1560"/>
      <c r="DB691" s="1560"/>
      <c r="DC691" s="1560"/>
      <c r="DD691" s="1991"/>
      <c r="DE691" s="1992"/>
      <c r="DF691" s="1992"/>
      <c r="DG691" s="1993"/>
      <c r="DH691" s="1564"/>
      <c r="DI691" s="1564"/>
      <c r="DJ691" s="1564"/>
      <c r="DK691" s="1564"/>
      <c r="DL691" s="1564"/>
      <c r="DM691" s="1564"/>
      <c r="DN691" s="1564"/>
      <c r="DO691" s="1564"/>
      <c r="DP691" s="1564"/>
      <c r="DQ691" s="1564"/>
      <c r="DR691" s="1584"/>
    </row>
    <row r="692" spans="1:122" ht="15" customHeight="1">
      <c r="A692" s="1297"/>
      <c r="B692" s="225"/>
      <c r="C692" s="225"/>
      <c r="D692" s="225"/>
      <c r="E692" s="888"/>
      <c r="F692" s="274"/>
      <c r="G692" s="274"/>
      <c r="H692" s="274"/>
      <c r="I692" s="274"/>
      <c r="J692" s="274"/>
      <c r="K692" s="274"/>
      <c r="L692" s="889"/>
      <c r="M692" s="1322" t="s">
        <v>2044</v>
      </c>
      <c r="N692" s="269"/>
      <c r="O692" s="269"/>
      <c r="P692" s="269"/>
      <c r="Q692" s="269"/>
      <c r="R692" s="269"/>
      <c r="S692" s="269"/>
      <c r="T692" s="269"/>
      <c r="U692" s="269"/>
      <c r="V692" s="269"/>
      <c r="W692" s="269"/>
      <c r="X692" s="269"/>
      <c r="Y692" s="269"/>
      <c r="Z692" s="269"/>
      <c r="AA692" s="269"/>
      <c r="AB692" s="269"/>
      <c r="AC692" s="269"/>
      <c r="AD692" s="269"/>
      <c r="AE692" s="269"/>
      <c r="AF692" s="269"/>
      <c r="AG692" s="269"/>
      <c r="AH692" s="269"/>
      <c r="AI692" s="269"/>
      <c r="AJ692" s="269"/>
      <c r="AK692" s="269"/>
      <c r="AL692" s="269"/>
      <c r="AM692" s="269"/>
      <c r="AN692" s="269"/>
      <c r="AO692" s="269"/>
      <c r="AP692" s="269"/>
      <c r="AQ692" s="269"/>
      <c r="AR692" s="269"/>
      <c r="AS692" s="269"/>
      <c r="AT692" s="269"/>
      <c r="AU692" s="269"/>
      <c r="AV692" s="269"/>
      <c r="AW692" s="269"/>
      <c r="AX692" s="270"/>
      <c r="AY692" s="471"/>
      <c r="BA692" s="683">
        <f t="shared" si="310"/>
        <v>9</v>
      </c>
      <c r="BB692" s="683">
        <f t="shared" si="311"/>
        <v>5</v>
      </c>
      <c r="BC692" s="683">
        <f t="shared" si="318"/>
        <v>1</v>
      </c>
      <c r="BD692" s="192"/>
      <c r="BE692" s="192"/>
      <c r="BF692" s="192"/>
      <c r="BG692" s="559" t="str">
        <f t="shared" ca="1" si="312"/>
        <v/>
      </c>
      <c r="BH692" s="560" t="str">
        <f t="shared" ca="1" si="313"/>
        <v/>
      </c>
      <c r="BI692" s="560" t="str">
        <f t="shared" ca="1" si="314"/>
        <v/>
      </c>
      <c r="BJ692" s="560" t="str">
        <f t="shared" ca="1" si="315"/>
        <v/>
      </c>
      <c r="BK692" s="560" t="str">
        <f t="shared" ca="1" si="316"/>
        <v/>
      </c>
      <c r="BL692" s="561" t="str">
        <f t="shared" ca="1" si="317"/>
        <v/>
      </c>
      <c r="CL692" s="211"/>
      <c r="CM692" s="211"/>
      <c r="CN692" s="211"/>
      <c r="CO692" s="211"/>
      <c r="CP692" s="211"/>
      <c r="CV692" s="1528"/>
      <c r="CW692" s="1529"/>
      <c r="CX692" s="1560"/>
      <c r="CY692" s="1560"/>
      <c r="CZ692" s="1560"/>
      <c r="DA692" s="1560"/>
      <c r="DB692" s="1560"/>
      <c r="DC692" s="1560"/>
      <c r="DD692" s="1991"/>
      <c r="DE692" s="1992"/>
      <c r="DF692" s="1992"/>
      <c r="DG692" s="1993"/>
      <c r="DH692" s="1564"/>
      <c r="DI692" s="1564"/>
      <c r="DJ692" s="1564"/>
      <c r="DK692" s="1564"/>
      <c r="DL692" s="1564"/>
      <c r="DM692" s="1564"/>
      <c r="DN692" s="1564"/>
      <c r="DO692" s="1564"/>
      <c r="DP692" s="1564"/>
      <c r="DQ692" s="1564"/>
      <c r="DR692" s="1584"/>
    </row>
    <row r="693" spans="1:122" ht="15" customHeight="1">
      <c r="A693" s="1297"/>
      <c r="B693" s="225"/>
      <c r="C693" s="225"/>
      <c r="D693" s="225"/>
      <c r="E693" s="888"/>
      <c r="F693" s="274"/>
      <c r="G693" s="274"/>
      <c r="H693" s="274"/>
      <c r="I693" s="274"/>
      <c r="J693" s="274"/>
      <c r="K693" s="274"/>
      <c r="L693" s="889"/>
      <c r="M693" s="1322" t="s">
        <v>2045</v>
      </c>
      <c r="N693" s="269"/>
      <c r="O693" s="269"/>
      <c r="P693" s="269"/>
      <c r="Q693" s="269"/>
      <c r="R693" s="269"/>
      <c r="S693" s="269"/>
      <c r="T693" s="269"/>
      <c r="U693" s="269"/>
      <c r="V693" s="269"/>
      <c r="W693" s="269"/>
      <c r="X693" s="269"/>
      <c r="Y693" s="269"/>
      <c r="Z693" s="269"/>
      <c r="AA693" s="269"/>
      <c r="AB693" s="269"/>
      <c r="AC693" s="269"/>
      <c r="AD693" s="269"/>
      <c r="AE693" s="269"/>
      <c r="AF693" s="269"/>
      <c r="AG693" s="269"/>
      <c r="AH693" s="269"/>
      <c r="AI693" s="269"/>
      <c r="AJ693" s="269"/>
      <c r="AK693" s="269"/>
      <c r="AL693" s="269"/>
      <c r="AM693" s="269"/>
      <c r="AN693" s="269"/>
      <c r="AO693" s="269"/>
      <c r="AP693" s="269"/>
      <c r="AQ693" s="269"/>
      <c r="AR693" s="269"/>
      <c r="AS693" s="269"/>
      <c r="AT693" s="269"/>
      <c r="AU693" s="269"/>
      <c r="AV693" s="269"/>
      <c r="AW693" s="269"/>
      <c r="AX693" s="270"/>
      <c r="AY693" s="471"/>
      <c r="BA693" s="683">
        <f t="shared" si="310"/>
        <v>9</v>
      </c>
      <c r="BB693" s="683">
        <f t="shared" si="311"/>
        <v>5</v>
      </c>
      <c r="BC693" s="683">
        <f t="shared" si="318"/>
        <v>1</v>
      </c>
      <c r="BD693" s="192"/>
      <c r="BE693" s="192"/>
      <c r="BF693" s="192"/>
      <c r="BG693" s="559" t="str">
        <f t="shared" ca="1" si="312"/>
        <v/>
      </c>
      <c r="BH693" s="560" t="str">
        <f t="shared" ca="1" si="313"/>
        <v/>
      </c>
      <c r="BI693" s="560" t="str">
        <f t="shared" ca="1" si="314"/>
        <v/>
      </c>
      <c r="BJ693" s="560" t="str">
        <f t="shared" ca="1" si="315"/>
        <v/>
      </c>
      <c r="BK693" s="560" t="str">
        <f t="shared" ca="1" si="316"/>
        <v/>
      </c>
      <c r="BL693" s="561" t="str">
        <f t="shared" ca="1" si="317"/>
        <v/>
      </c>
      <c r="CL693" s="211"/>
      <c r="CM693" s="211"/>
      <c r="CN693" s="211"/>
      <c r="CO693" s="211"/>
      <c r="CP693" s="211"/>
      <c r="CV693" s="1528"/>
      <c r="CW693" s="1529"/>
      <c r="CX693" s="1560"/>
      <c r="CY693" s="1560"/>
      <c r="CZ693" s="1560"/>
      <c r="DA693" s="1560"/>
      <c r="DB693" s="1560"/>
      <c r="DC693" s="1560"/>
      <c r="DD693" s="1991"/>
      <c r="DE693" s="1992"/>
      <c r="DF693" s="1992"/>
      <c r="DG693" s="1993"/>
      <c r="DH693" s="1564"/>
      <c r="DI693" s="1564"/>
      <c r="DJ693" s="1564"/>
      <c r="DK693" s="1564"/>
      <c r="DL693" s="1564"/>
      <c r="DM693" s="1564"/>
      <c r="DN693" s="1564"/>
      <c r="DO693" s="1564"/>
      <c r="DP693" s="1564"/>
      <c r="DQ693" s="1564"/>
      <c r="DR693" s="1584"/>
    </row>
    <row r="694" spans="1:122" ht="15" customHeight="1">
      <c r="A694" s="1297"/>
      <c r="B694" s="225"/>
      <c r="C694" s="225"/>
      <c r="D694" s="225"/>
      <c r="E694" s="888"/>
      <c r="F694" s="274"/>
      <c r="G694" s="274"/>
      <c r="H694" s="274"/>
      <c r="I694" s="274"/>
      <c r="J694" s="274"/>
      <c r="K694" s="274"/>
      <c r="L694" s="889"/>
      <c r="M694" s="1322" t="s">
        <v>2046</v>
      </c>
      <c r="N694" s="269"/>
      <c r="O694" s="269"/>
      <c r="P694" s="269"/>
      <c r="Q694" s="269"/>
      <c r="R694" s="269"/>
      <c r="S694" s="269"/>
      <c r="T694" s="269"/>
      <c r="U694" s="269"/>
      <c r="V694" s="269"/>
      <c r="W694" s="269"/>
      <c r="X694" s="269"/>
      <c r="Y694" s="269"/>
      <c r="Z694" s="269"/>
      <c r="AA694" s="269"/>
      <c r="AB694" s="269"/>
      <c r="AC694" s="269"/>
      <c r="AD694" s="269"/>
      <c r="AE694" s="269"/>
      <c r="AF694" s="269"/>
      <c r="AG694" s="269"/>
      <c r="AH694" s="269"/>
      <c r="AI694" s="269"/>
      <c r="AJ694" s="269"/>
      <c r="AK694" s="269"/>
      <c r="AL694" s="269"/>
      <c r="AM694" s="269"/>
      <c r="AN694" s="269"/>
      <c r="AO694" s="269"/>
      <c r="AP694" s="269"/>
      <c r="AQ694" s="269"/>
      <c r="AR694" s="269"/>
      <c r="AS694" s="269"/>
      <c r="AT694" s="269"/>
      <c r="AU694" s="269"/>
      <c r="AV694" s="269"/>
      <c r="AW694" s="269"/>
      <c r="AX694" s="270"/>
      <c r="AY694" s="471"/>
      <c r="BA694" s="683">
        <f t="shared" si="310"/>
        <v>9</v>
      </c>
      <c r="BB694" s="683">
        <f t="shared" si="311"/>
        <v>5</v>
      </c>
      <c r="BC694" s="683">
        <f t="shared" si="318"/>
        <v>1</v>
      </c>
      <c r="BD694" s="192"/>
      <c r="BE694" s="192"/>
      <c r="BF694" s="192"/>
      <c r="BG694" s="559" t="str">
        <f t="shared" ca="1" si="312"/>
        <v/>
      </c>
      <c r="BH694" s="560" t="str">
        <f t="shared" ca="1" si="313"/>
        <v/>
      </c>
      <c r="BI694" s="560" t="str">
        <f t="shared" ca="1" si="314"/>
        <v/>
      </c>
      <c r="BJ694" s="560" t="str">
        <f t="shared" ca="1" si="315"/>
        <v/>
      </c>
      <c r="BK694" s="560" t="str">
        <f t="shared" ca="1" si="316"/>
        <v/>
      </c>
      <c r="BL694" s="561" t="str">
        <f t="shared" ca="1" si="317"/>
        <v/>
      </c>
      <c r="CL694" s="211"/>
      <c r="CM694" s="211"/>
      <c r="CN694" s="211"/>
      <c r="CO694" s="211"/>
      <c r="CP694" s="211"/>
      <c r="CV694" s="1528"/>
      <c r="CW694" s="1529"/>
      <c r="CX694" s="1560"/>
      <c r="CY694" s="1560"/>
      <c r="CZ694" s="1560"/>
      <c r="DA694" s="1560"/>
      <c r="DB694" s="1560"/>
      <c r="DC694" s="1560"/>
      <c r="DD694" s="1991"/>
      <c r="DE694" s="1992"/>
      <c r="DF694" s="1992"/>
      <c r="DG694" s="1993"/>
      <c r="DH694" s="1564"/>
      <c r="DI694" s="1564"/>
      <c r="DJ694" s="1564"/>
      <c r="DK694" s="1564"/>
      <c r="DL694" s="1564"/>
      <c r="DM694" s="1564"/>
      <c r="DN694" s="1564"/>
      <c r="DO694" s="1564"/>
      <c r="DP694" s="1564"/>
      <c r="DQ694" s="1564"/>
      <c r="DR694" s="1584"/>
    </row>
    <row r="695" spans="1:122" ht="15" customHeight="1">
      <c r="A695" s="1297"/>
      <c r="B695" s="225"/>
      <c r="C695" s="225"/>
      <c r="D695" s="225"/>
      <c r="E695" s="888"/>
      <c r="F695" s="274"/>
      <c r="G695" s="274"/>
      <c r="H695" s="274"/>
      <c r="I695" s="274"/>
      <c r="J695" s="274"/>
      <c r="K695" s="274"/>
      <c r="L695" s="889"/>
      <c r="M695" s="1322" t="s">
        <v>2047</v>
      </c>
      <c r="N695" s="269"/>
      <c r="O695" s="269"/>
      <c r="P695" s="269"/>
      <c r="Q695" s="269"/>
      <c r="R695" s="269"/>
      <c r="S695" s="269"/>
      <c r="T695" s="269"/>
      <c r="U695" s="269"/>
      <c r="V695" s="269"/>
      <c r="W695" s="269"/>
      <c r="X695" s="269"/>
      <c r="Y695" s="269"/>
      <c r="Z695" s="269"/>
      <c r="AA695" s="269"/>
      <c r="AB695" s="269"/>
      <c r="AC695" s="269"/>
      <c r="AD695" s="269"/>
      <c r="AE695" s="269"/>
      <c r="AF695" s="269"/>
      <c r="AG695" s="269"/>
      <c r="AH695" s="269"/>
      <c r="AI695" s="269"/>
      <c r="AJ695" s="269"/>
      <c r="AK695" s="269"/>
      <c r="AL695" s="269"/>
      <c r="AM695" s="269"/>
      <c r="AN695" s="269"/>
      <c r="AO695" s="269"/>
      <c r="AP695" s="269"/>
      <c r="AQ695" s="269"/>
      <c r="AR695" s="269"/>
      <c r="AS695" s="269"/>
      <c r="AT695" s="269"/>
      <c r="AU695" s="269"/>
      <c r="AV695" s="269"/>
      <c r="AW695" s="269"/>
      <c r="AX695" s="270"/>
      <c r="AY695" s="471"/>
      <c r="BA695" s="683">
        <f t="shared" si="310"/>
        <v>9</v>
      </c>
      <c r="BB695" s="683">
        <f t="shared" si="311"/>
        <v>5</v>
      </c>
      <c r="BC695" s="683">
        <f t="shared" si="318"/>
        <v>1</v>
      </c>
      <c r="BD695" s="192"/>
      <c r="BE695" s="192"/>
      <c r="BF695" s="192"/>
      <c r="BG695" s="559" t="str">
        <f t="shared" ca="1" si="312"/>
        <v/>
      </c>
      <c r="BH695" s="560" t="str">
        <f t="shared" ca="1" si="313"/>
        <v/>
      </c>
      <c r="BI695" s="560" t="str">
        <f t="shared" ca="1" si="314"/>
        <v/>
      </c>
      <c r="BJ695" s="560" t="str">
        <f t="shared" ca="1" si="315"/>
        <v/>
      </c>
      <c r="BK695" s="560" t="str">
        <f t="shared" ca="1" si="316"/>
        <v/>
      </c>
      <c r="BL695" s="561" t="str">
        <f t="shared" ca="1" si="317"/>
        <v/>
      </c>
      <c r="CL695" s="211"/>
      <c r="CM695" s="211"/>
      <c r="CN695" s="211"/>
      <c r="CO695" s="211"/>
      <c r="CP695" s="211"/>
      <c r="CV695" s="1528"/>
      <c r="CW695" s="1529"/>
      <c r="CX695" s="1560"/>
      <c r="CY695" s="1560"/>
      <c r="CZ695" s="1560"/>
      <c r="DA695" s="1560"/>
      <c r="DB695" s="1560"/>
      <c r="DC695" s="1560"/>
      <c r="DD695" s="1991"/>
      <c r="DE695" s="1992"/>
      <c r="DF695" s="1992"/>
      <c r="DG695" s="1993"/>
      <c r="DH695" s="1564"/>
      <c r="DI695" s="1564"/>
      <c r="DJ695" s="1564"/>
      <c r="DK695" s="1564"/>
      <c r="DL695" s="1564"/>
      <c r="DM695" s="1564"/>
      <c r="DN695" s="1564"/>
      <c r="DO695" s="1564"/>
      <c r="DP695" s="1564"/>
      <c r="DQ695" s="1564"/>
      <c r="DR695" s="1584"/>
    </row>
    <row r="696" spans="1:122" ht="15" customHeight="1">
      <c r="A696" s="1297"/>
      <c r="B696" s="225"/>
      <c r="C696" s="225"/>
      <c r="D696" s="225"/>
      <c r="E696" s="848" t="s">
        <v>233</v>
      </c>
      <c r="F696" s="849"/>
      <c r="G696" s="849"/>
      <c r="H696" s="849"/>
      <c r="I696" s="849"/>
      <c r="J696" s="849"/>
      <c r="K696" s="849"/>
      <c r="L696" s="850"/>
      <c r="M696" s="268" t="s">
        <v>2069</v>
      </c>
      <c r="N696" s="269"/>
      <c r="O696" s="269"/>
      <c r="P696" s="269"/>
      <c r="Q696" s="269"/>
      <c r="R696" s="269"/>
      <c r="S696" s="269"/>
      <c r="T696" s="269"/>
      <c r="U696" s="269"/>
      <c r="V696" s="269"/>
      <c r="W696" s="269"/>
      <c r="X696" s="269"/>
      <c r="Y696" s="269"/>
      <c r="Z696" s="269"/>
      <c r="AA696" s="269"/>
      <c r="AB696" s="269"/>
      <c r="AC696" s="269"/>
      <c r="AD696" s="269"/>
      <c r="AE696" s="269"/>
      <c r="AF696" s="269"/>
      <c r="AG696" s="269"/>
      <c r="AH696" s="269"/>
      <c r="AI696" s="269"/>
      <c r="AJ696" s="269"/>
      <c r="AK696" s="269"/>
      <c r="AL696" s="269"/>
      <c r="AM696" s="269"/>
      <c r="AN696" s="269"/>
      <c r="AO696" s="269"/>
      <c r="AP696" s="269"/>
      <c r="AQ696" s="269"/>
      <c r="AR696" s="269"/>
      <c r="AS696" s="269"/>
      <c r="AT696" s="269"/>
      <c r="AU696" s="269"/>
      <c r="AV696" s="269"/>
      <c r="AW696" s="269"/>
      <c r="AX696" s="270"/>
      <c r="AY696" s="471"/>
      <c r="BA696" s="683">
        <f t="shared" si="310"/>
        <v>9</v>
      </c>
      <c r="BB696" s="683">
        <f t="shared" si="311"/>
        <v>5</v>
      </c>
      <c r="BC696" s="683">
        <f t="shared" si="318"/>
        <v>1</v>
      </c>
      <c r="BD696" s="192"/>
      <c r="BE696" s="192"/>
      <c r="BF696" s="192"/>
      <c r="BG696" s="559" t="str">
        <f t="shared" ca="1" si="312"/>
        <v/>
      </c>
      <c r="BH696" s="560" t="str">
        <f t="shared" ca="1" si="313"/>
        <v/>
      </c>
      <c r="BI696" s="560" t="str">
        <f t="shared" ca="1" si="314"/>
        <v/>
      </c>
      <c r="BJ696" s="560" t="str">
        <f t="shared" ca="1" si="315"/>
        <v/>
      </c>
      <c r="BK696" s="560" t="str">
        <f t="shared" ca="1" si="316"/>
        <v/>
      </c>
      <c r="BL696" s="561" t="str">
        <f t="shared" ca="1" si="317"/>
        <v/>
      </c>
      <c r="CL696" s="211"/>
      <c r="CM696" s="211"/>
      <c r="CN696" s="211"/>
      <c r="CO696" s="211"/>
      <c r="CP696" s="211"/>
      <c r="CV696" s="1528"/>
      <c r="CW696" s="1529"/>
      <c r="CX696" s="1560"/>
      <c r="CY696" s="1560"/>
      <c r="CZ696" s="1560"/>
      <c r="DA696" s="1560"/>
      <c r="DB696" s="1560"/>
      <c r="DC696" s="1560"/>
      <c r="DD696" s="1991"/>
      <c r="DE696" s="1992"/>
      <c r="DF696" s="1992"/>
      <c r="DG696" s="1993"/>
      <c r="DH696" s="1564"/>
      <c r="DI696" s="1564"/>
      <c r="DJ696" s="1564"/>
      <c r="DK696" s="1564"/>
      <c r="DL696" s="1564"/>
      <c r="DM696" s="1564"/>
      <c r="DN696" s="1564"/>
      <c r="DO696" s="1564"/>
      <c r="DP696" s="1564"/>
      <c r="DQ696" s="1564"/>
      <c r="DR696" s="1584"/>
    </row>
    <row r="697" spans="1:122" ht="15" customHeight="1">
      <c r="A697" s="1297"/>
      <c r="B697" s="225"/>
      <c r="C697" s="225"/>
      <c r="D697" s="225"/>
      <c r="E697" s="1332"/>
      <c r="F697" s="1333"/>
      <c r="G697" s="1333"/>
      <c r="H697" s="1333"/>
      <c r="I697" s="1333"/>
      <c r="J697" s="1333"/>
      <c r="K697" s="1333"/>
      <c r="L697" s="1334"/>
      <c r="M697" s="268" t="s">
        <v>2068</v>
      </c>
      <c r="N697" s="269"/>
      <c r="O697" s="269"/>
      <c r="P697" s="269"/>
      <c r="Q697" s="269"/>
      <c r="R697" s="269"/>
      <c r="S697" s="269"/>
      <c r="T697" s="269"/>
      <c r="U697" s="269"/>
      <c r="V697" s="269"/>
      <c r="W697" s="269"/>
      <c r="X697" s="269"/>
      <c r="Y697" s="269"/>
      <c r="Z697" s="269"/>
      <c r="AA697" s="269"/>
      <c r="AB697" s="269"/>
      <c r="AC697" s="269"/>
      <c r="AD697" s="269"/>
      <c r="AE697" s="269"/>
      <c r="AF697" s="269"/>
      <c r="AG697" s="269"/>
      <c r="AH697" s="269"/>
      <c r="AI697" s="269"/>
      <c r="AJ697" s="269"/>
      <c r="AK697" s="269"/>
      <c r="AL697" s="269"/>
      <c r="AM697" s="269"/>
      <c r="AN697" s="269"/>
      <c r="AO697" s="269"/>
      <c r="AP697" s="269"/>
      <c r="AQ697" s="269"/>
      <c r="AR697" s="269"/>
      <c r="AS697" s="269"/>
      <c r="AT697" s="269"/>
      <c r="AU697" s="269"/>
      <c r="AV697" s="269"/>
      <c r="AW697" s="269"/>
      <c r="AX697" s="270"/>
      <c r="AY697" s="471"/>
      <c r="BA697" s="683">
        <f t="shared" si="310"/>
        <v>9</v>
      </c>
      <c r="BB697" s="683">
        <f t="shared" si="311"/>
        <v>5</v>
      </c>
      <c r="BC697" s="683">
        <f t="shared" si="318"/>
        <v>1</v>
      </c>
      <c r="BD697" s="192"/>
      <c r="BE697" s="192"/>
      <c r="BF697" s="192"/>
      <c r="BG697" s="559"/>
      <c r="BH697" s="560"/>
      <c r="BI697" s="560"/>
      <c r="BJ697" s="560"/>
      <c r="BK697" s="560"/>
      <c r="BL697" s="561"/>
      <c r="CL697" s="94"/>
      <c r="CM697" s="211"/>
      <c r="CN697" s="211"/>
      <c r="CO697" s="211"/>
      <c r="CP697" s="211"/>
      <c r="CV697" s="1528"/>
      <c r="CW697" s="1529"/>
      <c r="CX697" s="1560"/>
      <c r="CY697" s="1560"/>
      <c r="CZ697" s="1560"/>
      <c r="DA697" s="1560"/>
      <c r="DB697" s="1560"/>
      <c r="DC697" s="1560"/>
      <c r="DD697" s="1991"/>
      <c r="DE697" s="1992"/>
      <c r="DF697" s="1992"/>
      <c r="DG697" s="1993"/>
      <c r="DH697" s="1564"/>
      <c r="DI697" s="1564"/>
      <c r="DJ697" s="1564"/>
      <c r="DK697" s="1564"/>
      <c r="DL697" s="1564"/>
      <c r="DM697" s="1564"/>
      <c r="DN697" s="1564"/>
      <c r="DO697" s="1564"/>
      <c r="DP697" s="1564"/>
      <c r="DQ697" s="1564"/>
      <c r="DR697" s="1584"/>
    </row>
    <row r="698" spans="1:122" ht="15" customHeight="1">
      <c r="A698" s="1297"/>
      <c r="B698" s="225"/>
      <c r="C698" s="225"/>
      <c r="D698" s="225"/>
      <c r="E698" s="848" t="s">
        <v>464</v>
      </c>
      <c r="F698" s="849"/>
      <c r="G698" s="849"/>
      <c r="H698" s="849"/>
      <c r="I698" s="849"/>
      <c r="J698" s="849"/>
      <c r="K698" s="849"/>
      <c r="L698" s="850"/>
      <c r="M698" s="1322" t="s">
        <v>2036</v>
      </c>
      <c r="N698" s="1323"/>
      <c r="O698" s="1323"/>
      <c r="P698" s="1323"/>
      <c r="Q698" s="1323"/>
      <c r="R698" s="1323"/>
      <c r="S698" s="1323"/>
      <c r="T698" s="1323"/>
      <c r="U698" s="1323"/>
      <c r="V698" s="1323"/>
      <c r="W698" s="1323"/>
      <c r="X698" s="1323"/>
      <c r="Y698" s="1323"/>
      <c r="Z698" s="1323"/>
      <c r="AA698" s="1323"/>
      <c r="AB698" s="1323"/>
      <c r="AC698" s="1323"/>
      <c r="AD698" s="1323"/>
      <c r="AE698" s="1323"/>
      <c r="AF698" s="642"/>
      <c r="AG698" s="642"/>
      <c r="AH698" s="642"/>
      <c r="AI698" s="269"/>
      <c r="AJ698" s="269"/>
      <c r="AK698" s="269"/>
      <c r="AL698" s="269"/>
      <c r="AM698" s="269"/>
      <c r="AN698" s="269"/>
      <c r="AO698" s="269"/>
      <c r="AP698" s="269"/>
      <c r="AQ698" s="269"/>
      <c r="AR698" s="269"/>
      <c r="AS698" s="269"/>
      <c r="AT698" s="269"/>
      <c r="AU698" s="1323"/>
      <c r="AV698" s="1323"/>
      <c r="AW698" s="1323"/>
      <c r="AX698" s="1299"/>
      <c r="AY698" s="471"/>
      <c r="BA698" s="683">
        <f t="shared" si="310"/>
        <v>9</v>
      </c>
      <c r="BB698" s="683">
        <f t="shared" si="311"/>
        <v>5</v>
      </c>
      <c r="BC698" s="683">
        <f t="shared" si="318"/>
        <v>1</v>
      </c>
      <c r="BD698" s="192"/>
      <c r="BE698" s="192"/>
      <c r="BF698" s="192"/>
      <c r="BG698" s="559" t="str">
        <f t="shared" ref="BG698:BL704" ca="1" si="319">IF(BA698&lt;&gt;"",IF(MID(_xlfn.FORMULATEXT(BA698),SEARCH("[",_xlfn.FORMULATEXT(BA698))+1,SEARCH("]",_xlfn.FORMULATEXT(BA698))-(SEARCH("[",_xlfn.FORMULATEXT(BA698))+1))="-1","",1),"")</f>
        <v/>
      </c>
      <c r="BH698" s="560" t="str">
        <f t="shared" ca="1" si="319"/>
        <v/>
      </c>
      <c r="BI698" s="560" t="str">
        <f t="shared" ca="1" si="319"/>
        <v/>
      </c>
      <c r="BJ698" s="560" t="str">
        <f t="shared" ca="1" si="319"/>
        <v/>
      </c>
      <c r="BK698" s="560" t="str">
        <f t="shared" ca="1" si="319"/>
        <v/>
      </c>
      <c r="BL698" s="561" t="str">
        <f t="shared" ca="1" si="319"/>
        <v/>
      </c>
      <c r="BQ698" s="94"/>
      <c r="CM698" s="211"/>
      <c r="CN698" s="211"/>
      <c r="CO698" s="211"/>
      <c r="CP698" s="211"/>
      <c r="CV698" s="1528"/>
      <c r="CW698" s="1529"/>
      <c r="CX698" s="1560"/>
      <c r="CY698" s="1560"/>
      <c r="CZ698" s="1560"/>
      <c r="DA698" s="1560"/>
      <c r="DB698" s="1560"/>
      <c r="DC698" s="1560"/>
      <c r="DD698" s="1991"/>
      <c r="DE698" s="1992"/>
      <c r="DF698" s="1992"/>
      <c r="DG698" s="1993"/>
      <c r="DH698" s="1564"/>
      <c r="DI698" s="1564"/>
      <c r="DJ698" s="1564"/>
      <c r="DK698" s="1564"/>
      <c r="DL698" s="1564"/>
      <c r="DM698" s="1564"/>
      <c r="DN698" s="1564"/>
      <c r="DO698" s="1564"/>
      <c r="DP698" s="1564"/>
      <c r="DQ698" s="1564"/>
      <c r="DR698" s="1584"/>
    </row>
    <row r="699" spans="1:122" ht="15" customHeight="1">
      <c r="A699" s="1297"/>
      <c r="B699" s="225"/>
      <c r="C699" s="225"/>
      <c r="D699" s="225"/>
      <c r="E699" s="404"/>
      <c r="F699" s="225"/>
      <c r="G699" s="225"/>
      <c r="H699" s="225"/>
      <c r="I699" s="225"/>
      <c r="J699" s="225"/>
      <c r="K699" s="225"/>
      <c r="L699" s="1298"/>
      <c r="M699" s="1322" t="s">
        <v>2029</v>
      </c>
      <c r="N699" s="1323"/>
      <c r="O699" s="1323"/>
      <c r="P699" s="1323"/>
      <c r="Q699" s="1323" t="s">
        <v>2033</v>
      </c>
      <c r="R699" s="1323"/>
      <c r="S699" s="1323"/>
      <c r="T699" s="1323"/>
      <c r="U699" s="1323"/>
      <c r="V699" s="1323"/>
      <c r="W699" s="1323"/>
      <c r="X699" s="1323"/>
      <c r="Y699" s="1323"/>
      <c r="Z699" s="1323"/>
      <c r="AA699" s="1323"/>
      <c r="AB699" s="1323"/>
      <c r="AC699" s="1323"/>
      <c r="AD699" s="1323"/>
      <c r="AE699" s="1323"/>
      <c r="AF699" s="1323"/>
      <c r="AG699" s="1323"/>
      <c r="AH699" s="1323"/>
      <c r="AI699" s="1323"/>
      <c r="AJ699" s="1323"/>
      <c r="AK699" s="1323"/>
      <c r="AL699" s="1323"/>
      <c r="AM699" s="1323"/>
      <c r="AN699" s="1323"/>
      <c r="AO699" s="1323"/>
      <c r="AP699" s="1323"/>
      <c r="AQ699" s="1323"/>
      <c r="AR699" s="1323"/>
      <c r="AS699" s="1323"/>
      <c r="AT699" s="1323"/>
      <c r="AU699" s="269"/>
      <c r="AV699" s="269"/>
      <c r="AW699" s="269"/>
      <c r="AX699" s="270"/>
      <c r="AY699" s="471"/>
      <c r="BA699" s="683">
        <f t="shared" si="310"/>
        <v>9</v>
      </c>
      <c r="BB699" s="683">
        <f t="shared" si="311"/>
        <v>5</v>
      </c>
      <c r="BC699" s="683">
        <f t="shared" si="318"/>
        <v>1</v>
      </c>
      <c r="BD699" s="192"/>
      <c r="BE699" s="192"/>
      <c r="BF699" s="192"/>
      <c r="BG699" s="559" t="str">
        <f t="shared" ca="1" si="319"/>
        <v/>
      </c>
      <c r="BH699" s="560" t="str">
        <f t="shared" ca="1" si="319"/>
        <v/>
      </c>
      <c r="BI699" s="560" t="str">
        <f t="shared" ca="1" si="319"/>
        <v/>
      </c>
      <c r="BJ699" s="560" t="str">
        <f t="shared" ca="1" si="319"/>
        <v/>
      </c>
      <c r="BK699" s="560" t="str">
        <f t="shared" ca="1" si="319"/>
        <v/>
      </c>
      <c r="BL699" s="561" t="str">
        <f t="shared" ca="1" si="319"/>
        <v/>
      </c>
      <c r="BP699" s="94"/>
      <c r="BQ699" s="465"/>
      <c r="CM699" s="211"/>
      <c r="CN699" s="211"/>
      <c r="CO699" s="211"/>
      <c r="CP699" s="211"/>
      <c r="CV699" s="1528"/>
      <c r="CW699" s="1529"/>
      <c r="CX699" s="1560"/>
      <c r="CY699" s="1560"/>
      <c r="CZ699" s="1560"/>
      <c r="DA699" s="1560"/>
      <c r="DB699" s="1560"/>
      <c r="DC699" s="1560"/>
      <c r="DD699" s="1991"/>
      <c r="DE699" s="1992"/>
      <c r="DF699" s="1992"/>
      <c r="DG699" s="1993"/>
      <c r="DH699" s="1564"/>
      <c r="DI699" s="1564"/>
      <c r="DJ699" s="1564"/>
      <c r="DK699" s="1564"/>
      <c r="DL699" s="1564"/>
      <c r="DM699" s="1564"/>
      <c r="DN699" s="1564"/>
      <c r="DO699" s="1564"/>
      <c r="DP699" s="1564"/>
      <c r="DQ699" s="1564"/>
      <c r="DR699" s="1584"/>
    </row>
    <row r="700" spans="1:122" ht="15" customHeight="1">
      <c r="A700" s="1297"/>
      <c r="B700" s="225"/>
      <c r="C700" s="225"/>
      <c r="D700" s="225"/>
      <c r="E700" s="404"/>
      <c r="F700" s="225"/>
      <c r="G700" s="225"/>
      <c r="H700" s="225"/>
      <c r="I700" s="225"/>
      <c r="J700" s="225"/>
      <c r="K700" s="225"/>
      <c r="L700" s="1298"/>
      <c r="M700" s="1322"/>
      <c r="N700" s="1323" t="s">
        <v>2031</v>
      </c>
      <c r="O700" s="1323"/>
      <c r="P700" s="1323"/>
      <c r="Q700" s="1323" t="s">
        <v>2037</v>
      </c>
      <c r="R700" s="1323"/>
      <c r="S700" s="1323"/>
      <c r="T700" s="1323"/>
      <c r="U700" s="1323"/>
      <c r="V700" s="1323"/>
      <c r="W700" s="1323"/>
      <c r="X700" s="1323"/>
      <c r="Y700" s="1323"/>
      <c r="Z700" s="1323"/>
      <c r="AA700" s="1323"/>
      <c r="AB700" s="1323"/>
      <c r="AC700" s="1323"/>
      <c r="AD700" s="1323"/>
      <c r="AE700" s="1323"/>
      <c r="AF700" s="1323"/>
      <c r="AG700" s="1323"/>
      <c r="AH700" s="1323"/>
      <c r="AI700" s="1323"/>
      <c r="AJ700" s="1323"/>
      <c r="AK700" s="1323"/>
      <c r="AL700" s="1323"/>
      <c r="AM700" s="1323"/>
      <c r="AN700" s="1323"/>
      <c r="AO700" s="1323"/>
      <c r="AP700" s="1323"/>
      <c r="AQ700" s="1323"/>
      <c r="AR700" s="1323"/>
      <c r="AS700" s="1323"/>
      <c r="AT700" s="1323"/>
      <c r="AU700" s="269"/>
      <c r="AV700" s="269"/>
      <c r="AW700" s="269"/>
      <c r="AX700" s="270"/>
      <c r="AY700" s="471"/>
      <c r="BA700" s="683">
        <f t="shared" si="310"/>
        <v>9</v>
      </c>
      <c r="BB700" s="683">
        <f t="shared" si="311"/>
        <v>5</v>
      </c>
      <c r="BC700" s="683">
        <f t="shared" si="318"/>
        <v>1</v>
      </c>
      <c r="BD700" s="192"/>
      <c r="BE700" s="192"/>
      <c r="BF700" s="192"/>
      <c r="BG700" s="559" t="str">
        <f t="shared" ca="1" si="319"/>
        <v/>
      </c>
      <c r="BH700" s="560" t="str">
        <f t="shared" ca="1" si="319"/>
        <v/>
      </c>
      <c r="BI700" s="560" t="str">
        <f t="shared" ca="1" si="319"/>
        <v/>
      </c>
      <c r="BJ700" s="560" t="str">
        <f t="shared" ca="1" si="319"/>
        <v/>
      </c>
      <c r="BK700" s="560" t="str">
        <f t="shared" ca="1" si="319"/>
        <v/>
      </c>
      <c r="BL700" s="561" t="str">
        <f t="shared" ca="1" si="319"/>
        <v/>
      </c>
      <c r="BP700" s="465"/>
      <c r="BQ700" s="95"/>
      <c r="CM700" s="211"/>
      <c r="CN700" s="211"/>
      <c r="CO700" s="211"/>
      <c r="CP700" s="211"/>
      <c r="CV700" s="1528"/>
      <c r="CW700" s="1529"/>
      <c r="CX700" s="1560"/>
      <c r="CY700" s="1560"/>
      <c r="CZ700" s="1560"/>
      <c r="DA700" s="1560"/>
      <c r="DB700" s="1560"/>
      <c r="DC700" s="1560"/>
      <c r="DD700" s="1991"/>
      <c r="DE700" s="1992"/>
      <c r="DF700" s="1992"/>
      <c r="DG700" s="1993"/>
      <c r="DH700" s="1564"/>
      <c r="DI700" s="1564"/>
      <c r="DJ700" s="1564"/>
      <c r="DK700" s="1564"/>
      <c r="DL700" s="1564"/>
      <c r="DM700" s="1564"/>
      <c r="DN700" s="1564"/>
      <c r="DO700" s="1564"/>
      <c r="DP700" s="1564"/>
      <c r="DQ700" s="1564"/>
      <c r="DR700" s="1584"/>
    </row>
    <row r="701" spans="1:122" ht="15" customHeight="1">
      <c r="A701" s="1297"/>
      <c r="B701" s="225"/>
      <c r="C701" s="225"/>
      <c r="D701" s="225"/>
      <c r="E701" s="404"/>
      <c r="F701" s="225"/>
      <c r="G701" s="225"/>
      <c r="H701" s="225"/>
      <c r="I701" s="225"/>
      <c r="J701" s="225"/>
      <c r="K701" s="225"/>
      <c r="L701" s="1298"/>
      <c r="M701" s="1322" t="s">
        <v>2030</v>
      </c>
      <c r="N701" s="1323"/>
      <c r="O701" s="1323"/>
      <c r="P701" s="1323"/>
      <c r="Q701" s="1323" t="s">
        <v>2038</v>
      </c>
      <c r="R701" s="1323"/>
      <c r="S701" s="1323"/>
      <c r="T701" s="1323"/>
      <c r="U701" s="1323"/>
      <c r="V701" s="1323"/>
      <c r="W701" s="1323"/>
      <c r="X701" s="1323"/>
      <c r="Y701" s="1323"/>
      <c r="Z701" s="1323"/>
      <c r="AA701" s="1323"/>
      <c r="AB701" s="1323"/>
      <c r="AC701" s="1323"/>
      <c r="AD701" s="1323"/>
      <c r="AE701" s="1323"/>
      <c r="AF701" s="1323"/>
      <c r="AG701" s="1323"/>
      <c r="AH701" s="1323"/>
      <c r="AI701" s="1323"/>
      <c r="AJ701" s="1323"/>
      <c r="AK701" s="1323"/>
      <c r="AL701" s="1323"/>
      <c r="AM701" s="1323"/>
      <c r="AN701" s="1323"/>
      <c r="AO701" s="1323"/>
      <c r="AP701" s="1323"/>
      <c r="AQ701" s="1323"/>
      <c r="AR701" s="1323"/>
      <c r="AS701" s="1323"/>
      <c r="AT701" s="1323"/>
      <c r="AU701" s="1323"/>
      <c r="AV701" s="1323"/>
      <c r="AW701" s="1323"/>
      <c r="AX701" s="1299"/>
      <c r="AY701" s="471"/>
      <c r="BA701" s="683">
        <f t="shared" si="310"/>
        <v>9</v>
      </c>
      <c r="BB701" s="683">
        <f t="shared" si="311"/>
        <v>5</v>
      </c>
      <c r="BC701" s="683">
        <f t="shared" si="318"/>
        <v>1</v>
      </c>
      <c r="BD701" s="192"/>
      <c r="BE701" s="192"/>
      <c r="BF701" s="192"/>
      <c r="BG701" s="559" t="str">
        <f t="shared" ca="1" si="319"/>
        <v/>
      </c>
      <c r="BH701" s="560" t="str">
        <f t="shared" ca="1" si="319"/>
        <v/>
      </c>
      <c r="BI701" s="560" t="str">
        <f t="shared" ca="1" si="319"/>
        <v/>
      </c>
      <c r="BJ701" s="560" t="str">
        <f t="shared" ca="1" si="319"/>
        <v/>
      </c>
      <c r="BK701" s="560" t="str">
        <f t="shared" ca="1" si="319"/>
        <v/>
      </c>
      <c r="BL701" s="561" t="str">
        <f t="shared" ca="1" si="319"/>
        <v/>
      </c>
      <c r="BP701" s="95"/>
      <c r="BQ701" s="95"/>
      <c r="CM701" s="211"/>
      <c r="CN701" s="211"/>
      <c r="CO701" s="211"/>
      <c r="CP701" s="211"/>
      <c r="CV701" s="1528"/>
      <c r="CW701" s="1529"/>
      <c r="CX701" s="1560"/>
      <c r="CY701" s="1560"/>
      <c r="CZ701" s="1560"/>
      <c r="DA701" s="1560"/>
      <c r="DB701" s="1560"/>
      <c r="DC701" s="1560"/>
      <c r="DD701" s="1991"/>
      <c r="DE701" s="1992"/>
      <c r="DF701" s="1992"/>
      <c r="DG701" s="1993"/>
      <c r="DH701" s="1564"/>
      <c r="DI701" s="1564"/>
      <c r="DJ701" s="1564"/>
      <c r="DK701" s="1564"/>
      <c r="DL701" s="1564"/>
      <c r="DM701" s="1564"/>
      <c r="DN701" s="1564"/>
      <c r="DO701" s="1564"/>
      <c r="DP701" s="1564"/>
      <c r="DQ701" s="1564"/>
      <c r="DR701" s="1584"/>
    </row>
    <row r="702" spans="1:122" ht="15" customHeight="1">
      <c r="A702" s="1297"/>
      <c r="B702" s="225"/>
      <c r="C702" s="225"/>
      <c r="D702" s="225"/>
      <c r="E702" s="404"/>
      <c r="F702" s="225"/>
      <c r="G702" s="225"/>
      <c r="H702" s="225"/>
      <c r="I702" s="225"/>
      <c r="J702" s="225"/>
      <c r="K702" s="225"/>
      <c r="L702" s="1298"/>
      <c r="M702" s="1322"/>
      <c r="N702" s="1323" t="s">
        <v>2032</v>
      </c>
      <c r="O702" s="1323"/>
      <c r="P702" s="1323"/>
      <c r="Q702" s="1323" t="s">
        <v>2040</v>
      </c>
      <c r="R702" s="1323"/>
      <c r="S702" s="1323"/>
      <c r="T702" s="1323"/>
      <c r="U702" s="1323"/>
      <c r="V702" s="1323"/>
      <c r="W702" s="1323"/>
      <c r="X702" s="1323"/>
      <c r="Y702" s="1323"/>
      <c r="Z702" s="1323"/>
      <c r="AA702" s="1323"/>
      <c r="AB702" s="1323"/>
      <c r="AC702" s="1323"/>
      <c r="AD702" s="1323"/>
      <c r="AE702" s="1323"/>
      <c r="AF702" s="1323"/>
      <c r="AG702" s="1323"/>
      <c r="AH702" s="1323"/>
      <c r="AI702" s="1323"/>
      <c r="AJ702" s="1323"/>
      <c r="AK702" s="1323"/>
      <c r="AL702" s="1323"/>
      <c r="AM702" s="1323"/>
      <c r="AN702" s="1323"/>
      <c r="AO702" s="1323"/>
      <c r="AP702" s="1323"/>
      <c r="AQ702" s="1323"/>
      <c r="AR702" s="1323"/>
      <c r="AS702" s="1323"/>
      <c r="AT702" s="1323"/>
      <c r="AU702" s="1323"/>
      <c r="AV702" s="1323"/>
      <c r="AW702" s="1323"/>
      <c r="AX702" s="1299"/>
      <c r="AY702" s="471"/>
      <c r="BA702" s="683">
        <f t="shared" si="310"/>
        <v>9</v>
      </c>
      <c r="BB702" s="683">
        <f t="shared" si="311"/>
        <v>5</v>
      </c>
      <c r="BC702" s="683">
        <f t="shared" si="318"/>
        <v>1</v>
      </c>
      <c r="BD702" s="192"/>
      <c r="BE702" s="192"/>
      <c r="BF702" s="192"/>
      <c r="BG702" s="559" t="str">
        <f t="shared" ca="1" si="319"/>
        <v/>
      </c>
      <c r="BH702" s="560" t="str">
        <f t="shared" ca="1" si="319"/>
        <v/>
      </c>
      <c r="BI702" s="560" t="str">
        <f t="shared" ca="1" si="319"/>
        <v/>
      </c>
      <c r="BJ702" s="560" t="str">
        <f t="shared" ca="1" si="319"/>
        <v/>
      </c>
      <c r="BK702" s="560" t="str">
        <f t="shared" ca="1" si="319"/>
        <v/>
      </c>
      <c r="BL702" s="561" t="str">
        <f t="shared" ca="1" si="319"/>
        <v/>
      </c>
      <c r="BP702" s="95"/>
      <c r="BQ702" s="95"/>
      <c r="CM702" s="211"/>
      <c r="CN702" s="211"/>
      <c r="CO702" s="211"/>
      <c r="CP702" s="211"/>
      <c r="CQ702" s="94"/>
      <c r="CR702" s="94"/>
      <c r="CV702" s="1528"/>
      <c r="CW702" s="1529"/>
      <c r="CX702" s="1560"/>
      <c r="CY702" s="1560"/>
      <c r="CZ702" s="1560"/>
      <c r="DA702" s="1560"/>
      <c r="DB702" s="1560"/>
      <c r="DC702" s="1560"/>
      <c r="DD702" s="1991"/>
      <c r="DE702" s="1992"/>
      <c r="DF702" s="1992"/>
      <c r="DG702" s="1993"/>
      <c r="DH702" s="1564"/>
      <c r="DI702" s="1564"/>
      <c r="DJ702" s="1564"/>
      <c r="DK702" s="1564"/>
      <c r="DL702" s="1564"/>
      <c r="DM702" s="1564"/>
      <c r="DN702" s="1564"/>
      <c r="DO702" s="1564"/>
      <c r="DP702" s="1564"/>
      <c r="DQ702" s="1564"/>
      <c r="DR702" s="1584"/>
    </row>
    <row r="703" spans="1:122" ht="15" customHeight="1">
      <c r="A703" s="1297"/>
      <c r="B703" s="225"/>
      <c r="C703" s="225"/>
      <c r="D703" s="225"/>
      <c r="E703" s="404"/>
      <c r="F703" s="225"/>
      <c r="G703" s="225"/>
      <c r="H703" s="225"/>
      <c r="I703" s="225"/>
      <c r="J703" s="225"/>
      <c r="K703" s="225"/>
      <c r="L703" s="1298"/>
      <c r="M703" s="1322" t="s">
        <v>2030</v>
      </c>
      <c r="N703" s="1323"/>
      <c r="O703" s="1323"/>
      <c r="P703" s="1323"/>
      <c r="Q703" s="1323" t="s">
        <v>2041</v>
      </c>
      <c r="R703" s="1323"/>
      <c r="S703" s="1323"/>
      <c r="T703" s="1323"/>
      <c r="U703" s="1323"/>
      <c r="V703" s="1323"/>
      <c r="W703" s="1323"/>
      <c r="X703" s="1323"/>
      <c r="Y703" s="1323"/>
      <c r="Z703" s="1323"/>
      <c r="AA703" s="1323"/>
      <c r="AB703" s="1323"/>
      <c r="AC703" s="1323"/>
      <c r="AD703" s="1323"/>
      <c r="AE703" s="1323"/>
      <c r="AF703" s="1323"/>
      <c r="AG703" s="1323"/>
      <c r="AH703" s="1323"/>
      <c r="AI703" s="1323"/>
      <c r="AJ703" s="1323"/>
      <c r="AK703" s="1323"/>
      <c r="AL703" s="1323"/>
      <c r="AM703" s="1323"/>
      <c r="AN703" s="1323"/>
      <c r="AO703" s="1323"/>
      <c r="AP703" s="1323"/>
      <c r="AQ703" s="1323"/>
      <c r="AR703" s="1323"/>
      <c r="AS703" s="1323"/>
      <c r="AT703" s="1323"/>
      <c r="AU703" s="1323"/>
      <c r="AV703" s="1323"/>
      <c r="AW703" s="1323"/>
      <c r="AX703" s="1299"/>
      <c r="AY703" s="223"/>
      <c r="BA703" s="683">
        <f t="shared" si="310"/>
        <v>9</v>
      </c>
      <c r="BB703" s="683">
        <f t="shared" si="311"/>
        <v>5</v>
      </c>
      <c r="BC703" s="683">
        <f t="shared" si="318"/>
        <v>1</v>
      </c>
      <c r="BD703" s="192"/>
      <c r="BE703" s="192"/>
      <c r="BF703" s="192"/>
      <c r="BG703" s="559" t="str">
        <f t="shared" ca="1" si="319"/>
        <v/>
      </c>
      <c r="BH703" s="560" t="str">
        <f t="shared" ca="1" si="319"/>
        <v/>
      </c>
      <c r="BI703" s="560" t="str">
        <f t="shared" ca="1" si="319"/>
        <v/>
      </c>
      <c r="BJ703" s="560" t="str">
        <f t="shared" ca="1" si="319"/>
        <v/>
      </c>
      <c r="BK703" s="560" t="str">
        <f t="shared" ca="1" si="319"/>
        <v/>
      </c>
      <c r="BL703" s="561" t="str">
        <f t="shared" ca="1" si="319"/>
        <v/>
      </c>
      <c r="BP703" s="95"/>
      <c r="CM703" s="211"/>
      <c r="CN703" s="211"/>
      <c r="CO703" s="211"/>
      <c r="CP703" s="211"/>
      <c r="CQ703" s="211"/>
      <c r="CR703" s="211"/>
      <c r="CV703" s="1528"/>
      <c r="CW703" s="1529"/>
      <c r="CX703" s="1560"/>
      <c r="CY703" s="1560"/>
      <c r="CZ703" s="1560"/>
      <c r="DA703" s="1560"/>
      <c r="DB703" s="1560"/>
      <c r="DC703" s="1560"/>
      <c r="DD703" s="1991"/>
      <c r="DE703" s="1992"/>
      <c r="DF703" s="1992"/>
      <c r="DG703" s="1993"/>
      <c r="DH703" s="1564"/>
      <c r="DI703" s="1564"/>
      <c r="DJ703" s="1564"/>
      <c r="DK703" s="1564"/>
      <c r="DL703" s="1564"/>
      <c r="DM703" s="1564"/>
      <c r="DN703" s="1564"/>
      <c r="DO703" s="1564"/>
      <c r="DP703" s="1564"/>
      <c r="DQ703" s="1564"/>
      <c r="DR703" s="1584"/>
    </row>
    <row r="704" spans="1:122" ht="15" customHeight="1">
      <c r="A704" s="1297"/>
      <c r="B704" s="225"/>
      <c r="C704" s="225"/>
      <c r="D704" s="225"/>
      <c r="E704" s="1300"/>
      <c r="F704" s="1301"/>
      <c r="G704" s="1301"/>
      <c r="H704" s="1301"/>
      <c r="I704" s="1301"/>
      <c r="J704" s="1301"/>
      <c r="K704" s="1301"/>
      <c r="L704" s="1302"/>
      <c r="M704" s="1294"/>
      <c r="N704" s="1295" t="s">
        <v>2032</v>
      </c>
      <c r="O704" s="1295"/>
      <c r="P704" s="1295"/>
      <c r="Q704" s="1295" t="s">
        <v>2042</v>
      </c>
      <c r="R704" s="1295"/>
      <c r="S704" s="1295"/>
      <c r="T704" s="1295"/>
      <c r="U704" s="1295"/>
      <c r="V704" s="1295"/>
      <c r="W704" s="1295"/>
      <c r="X704" s="1295"/>
      <c r="Y704" s="1295"/>
      <c r="Z704" s="1295"/>
      <c r="AA704" s="1295"/>
      <c r="AB704" s="1295"/>
      <c r="AC704" s="1295"/>
      <c r="AD704" s="1295"/>
      <c r="AE704" s="1295"/>
      <c r="AF704" s="1295"/>
      <c r="AG704" s="1295"/>
      <c r="AH704" s="1295"/>
      <c r="AI704" s="1295"/>
      <c r="AJ704" s="1295"/>
      <c r="AK704" s="1295"/>
      <c r="AL704" s="1295"/>
      <c r="AM704" s="1295"/>
      <c r="AN704" s="1295"/>
      <c r="AO704" s="1295"/>
      <c r="AP704" s="1295"/>
      <c r="AQ704" s="1295"/>
      <c r="AR704" s="1295"/>
      <c r="AS704" s="1295"/>
      <c r="AT704" s="1295"/>
      <c r="AU704" s="1295"/>
      <c r="AV704" s="1295"/>
      <c r="AW704" s="1295"/>
      <c r="AX704" s="1296"/>
      <c r="AY704" s="223"/>
      <c r="BA704" s="683">
        <f t="shared" si="310"/>
        <v>9</v>
      </c>
      <c r="BB704" s="683">
        <f t="shared" si="311"/>
        <v>5</v>
      </c>
      <c r="BC704" s="683">
        <f t="shared" si="318"/>
        <v>1</v>
      </c>
      <c r="BD704" s="192"/>
      <c r="BE704" s="192"/>
      <c r="BF704" s="192"/>
      <c r="BG704" s="559" t="str">
        <f t="shared" ca="1" si="319"/>
        <v/>
      </c>
      <c r="BH704" s="560" t="str">
        <f t="shared" ca="1" si="319"/>
        <v/>
      </c>
      <c r="BI704" s="560" t="str">
        <f t="shared" ca="1" si="319"/>
        <v/>
      </c>
      <c r="BJ704" s="560" t="str">
        <f t="shared" ca="1" si="319"/>
        <v/>
      </c>
      <c r="BK704" s="560" t="str">
        <f t="shared" ca="1" si="319"/>
        <v/>
      </c>
      <c r="BL704" s="561" t="str">
        <f t="shared" ca="1" si="319"/>
        <v/>
      </c>
      <c r="CM704" s="211"/>
      <c r="CN704" s="211"/>
      <c r="CO704" s="211"/>
      <c r="CP704" s="211"/>
      <c r="CQ704" s="211"/>
      <c r="CR704" s="211"/>
      <c r="CV704" s="1528"/>
      <c r="CW704" s="1529"/>
      <c r="CX704" s="1560"/>
      <c r="CY704" s="1560"/>
      <c r="CZ704" s="1560"/>
      <c r="DA704" s="1560"/>
      <c r="DB704" s="1560"/>
      <c r="DC704" s="1560"/>
      <c r="DD704" s="1991"/>
      <c r="DE704" s="1992"/>
      <c r="DF704" s="1992"/>
      <c r="DG704" s="1993"/>
      <c r="DH704" s="1564"/>
      <c r="DI704" s="1564"/>
      <c r="DJ704" s="1564"/>
      <c r="DK704" s="1564"/>
      <c r="DL704" s="1564"/>
      <c r="DM704" s="1564"/>
      <c r="DN704" s="1564"/>
      <c r="DO704" s="1564"/>
      <c r="DP704" s="1564"/>
      <c r="DQ704" s="1564"/>
      <c r="DR704" s="1584"/>
    </row>
    <row r="705" spans="1:122" s="94" customFormat="1" ht="15" customHeight="1">
      <c r="A705" s="1760" t="str">
        <f>$BA705&amp;"."&amp;$BB705&amp;"."&amp;$BC705&amp;"."</f>
        <v>9.5.2.</v>
      </c>
      <c r="B705" s="1761"/>
      <c r="C705" s="1761"/>
      <c r="D705" s="1761"/>
      <c r="E705" s="685" t="s">
        <v>2099</v>
      </c>
      <c r="F705" s="685"/>
      <c r="G705" s="676"/>
      <c r="H705" s="676"/>
      <c r="I705" s="676"/>
      <c r="J705" s="676"/>
      <c r="K705" s="676"/>
      <c r="L705" s="676"/>
      <c r="M705" s="685"/>
      <c r="N705" s="685"/>
      <c r="O705" s="685"/>
      <c r="P705" s="685"/>
      <c r="Q705" s="685"/>
      <c r="R705" s="685"/>
      <c r="S705" s="685"/>
      <c r="T705" s="685"/>
      <c r="U705" s="685"/>
      <c r="V705" s="685"/>
      <c r="W705" s="685"/>
      <c r="X705" s="685"/>
      <c r="Y705" s="685"/>
      <c r="Z705" s="685"/>
      <c r="AA705" s="685"/>
      <c r="AB705" s="685"/>
      <c r="AC705" s="685"/>
      <c r="AD705" s="685"/>
      <c r="AE705" s="685"/>
      <c r="AF705" s="685"/>
      <c r="AG705" s="685"/>
      <c r="AH705" s="685"/>
      <c r="AI705" s="685"/>
      <c r="AJ705" s="685"/>
      <c r="AK705" s="685"/>
      <c r="AL705" s="685"/>
      <c r="AM705" s="685"/>
      <c r="AN705" s="685"/>
      <c r="AO705" s="685"/>
      <c r="AP705" s="685"/>
      <c r="AQ705" s="685"/>
      <c r="AR705" s="685"/>
      <c r="AS705" s="685"/>
      <c r="AT705" s="685"/>
      <c r="AU705" s="685"/>
      <c r="AV705" s="685"/>
      <c r="AW705" s="685"/>
      <c r="AX705" s="685"/>
      <c r="AY705" s="854"/>
      <c r="AZ705" s="92"/>
      <c r="BA705" s="683">
        <f t="shared" ref="BA705:BB710" si="320">BA704</f>
        <v>9</v>
      </c>
      <c r="BB705" s="683">
        <f t="shared" si="320"/>
        <v>5</v>
      </c>
      <c r="BC705" s="678">
        <f>BC704+1</f>
        <v>2</v>
      </c>
      <c r="BD705" s="95"/>
      <c r="BE705" s="87"/>
      <c r="BF705" s="87"/>
      <c r="BG705" s="679" t="str">
        <f ca="1">IF($BA705&lt;&gt;"",IF(MID(_xlfn.FORMULATEXT($BA705),SEARCH("[",_xlfn.FORMULATEXT($BA705))+1,SEARCH("]",_xlfn.FORMULATEXT($BA705))-(SEARCH("[",_xlfn.FORMULATEXT($BA705))+1))="-1","",1),"")</f>
        <v/>
      </c>
      <c r="BH705" s="680" t="str">
        <f ca="1">IF($BB705&lt;&gt;"",IF(MID(_xlfn.FORMULATEXT($BB705),SEARCH("[",_xlfn.FORMULATEXT($BB705))+1,SEARCH("]",_xlfn.FORMULATEXT($BB705))-(SEARCH("[",_xlfn.FORMULATEXT($BB705))+1))="-1","",1),"")</f>
        <v/>
      </c>
      <c r="BI705" s="680" t="str">
        <f ca="1">IF($BC705&lt;&gt;"",IF(MID(_xlfn.FORMULATEXT($BC705),SEARCH("[",_xlfn.FORMULATEXT($BC705))+1,SEARCH("]",_xlfn.FORMULATEXT($BC705))-(SEARCH("[",_xlfn.FORMULATEXT($BC705))+1))="-1","",1),"")</f>
        <v/>
      </c>
      <c r="BJ705" s="680" t="str">
        <f ca="1">IF($BD705&lt;&gt;"",IF(MID(_xlfn.FORMULATEXT($BD705),SEARCH("[",_xlfn.FORMULATEXT($BD705))+1,SEARCH("]",_xlfn.FORMULATEXT($BD705))-(SEARCH("[",_xlfn.FORMULATEXT($BD705))+1))="-1","",1),"")</f>
        <v/>
      </c>
      <c r="BK705" s="680" t="str">
        <f ca="1">IF($BE705&lt;&gt;"",IF(MID(_xlfn.FORMULATEXT($BE705),SEARCH("[",_xlfn.FORMULATEXT($BE705))+1,SEARCH("]",_xlfn.FORMULATEXT($BE705))-(SEARCH("[",_xlfn.FORMULATEXT($BE705))+1))="-1","",1),"")</f>
        <v/>
      </c>
      <c r="BL705" s="681" t="str">
        <f ca="1">IF($BF705&lt;&gt;"",IF(MID(_xlfn.FORMULATEXT($BF705),SEARCH("[",_xlfn.FORMULATEXT($BF705))+1,SEARCH("]",_xlfn.FORMULATEXT($BF705))-(SEARCH("[",_xlfn.FORMULATEXT($BF705))+1))="-1","",1),"")</f>
        <v/>
      </c>
      <c r="BP705" s="226"/>
      <c r="BQ705" s="226"/>
      <c r="BR705" s="226"/>
      <c r="BS705" s="226"/>
      <c r="BT705" s="226"/>
      <c r="BU705" s="226"/>
      <c r="BV705" s="226"/>
      <c r="BW705" s="226"/>
      <c r="BX705" s="226"/>
      <c r="BY705" s="226"/>
      <c r="BZ705" s="226"/>
      <c r="CA705" s="226"/>
      <c r="CB705" s="226"/>
      <c r="CC705" s="226"/>
      <c r="CD705" s="226"/>
      <c r="CE705" s="226"/>
      <c r="CF705" s="226"/>
      <c r="CG705" s="226"/>
      <c r="CH705" s="226"/>
      <c r="CI705" s="226"/>
      <c r="CJ705" s="226"/>
      <c r="CK705" s="226"/>
      <c r="CL705" s="226"/>
      <c r="CM705" s="211"/>
      <c r="CN705" s="211"/>
      <c r="CO705" s="211"/>
      <c r="CP705" s="211"/>
      <c r="CQ705" s="211"/>
      <c r="CR705" s="211"/>
      <c r="CS705" s="226"/>
      <c r="CT705" s="226"/>
      <c r="CU705" s="226"/>
      <c r="CV705" s="1528" t="s">
        <v>2291</v>
      </c>
      <c r="CW705" s="1529"/>
      <c r="CX705" s="1560"/>
      <c r="CY705" s="1560"/>
      <c r="CZ705" s="1560"/>
      <c r="DA705" s="1560"/>
      <c r="DB705" s="1560"/>
      <c r="DC705" s="1560"/>
      <c r="DD705" s="2054">
        <v>44657</v>
      </c>
      <c r="DE705" s="2055"/>
      <c r="DF705" s="2055"/>
      <c r="DG705" s="2056"/>
      <c r="DH705" s="1564" t="s">
        <v>2321</v>
      </c>
      <c r="DI705" s="1564"/>
      <c r="DJ705" s="1564"/>
      <c r="DK705" s="1564"/>
      <c r="DL705" s="1564"/>
      <c r="DM705" s="1564"/>
      <c r="DN705" s="1564"/>
      <c r="DO705" s="1564"/>
      <c r="DP705" s="1564"/>
      <c r="DQ705" s="1564"/>
      <c r="DR705" s="1584"/>
    </row>
    <row r="706" spans="1:122" s="465" customFormat="1" ht="15" customHeight="1">
      <c r="A706" s="1317"/>
      <c r="B706" s="1318"/>
      <c r="C706" s="1318"/>
      <c r="D706" s="469"/>
      <c r="E706" s="475" t="s">
        <v>2100</v>
      </c>
      <c r="F706" s="275"/>
      <c r="G706" s="275"/>
      <c r="H706" s="275"/>
      <c r="I706" s="479"/>
      <c r="J706" s="275"/>
      <c r="K706" s="475"/>
      <c r="L706" s="475"/>
      <c r="M706" s="475"/>
      <c r="N706" s="475"/>
      <c r="O706" s="475"/>
      <c r="P706" s="475"/>
      <c r="Q706" s="475"/>
      <c r="R706" s="475"/>
      <c r="S706" s="475"/>
      <c r="T706" s="475"/>
      <c r="U706" s="475"/>
      <c r="V706" s="475"/>
      <c r="W706" s="475"/>
      <c r="X706" s="475"/>
      <c r="Y706" s="475"/>
      <c r="Z706" s="475"/>
      <c r="AA706" s="475"/>
      <c r="AB706" s="475"/>
      <c r="AC706" s="475"/>
      <c r="AD706" s="475"/>
      <c r="AE706" s="475"/>
      <c r="AF706" s="475"/>
      <c r="AG706" s="475"/>
      <c r="AH706" s="475"/>
      <c r="AI706" s="475"/>
      <c r="AJ706" s="475"/>
      <c r="AK706" s="475"/>
      <c r="AL706" s="475"/>
      <c r="AM706" s="475"/>
      <c r="AN706" s="475"/>
      <c r="AO706" s="475"/>
      <c r="AP706" s="475"/>
      <c r="AQ706" s="475"/>
      <c r="AR706" s="475"/>
      <c r="AS706" s="475"/>
      <c r="AT706" s="475"/>
      <c r="AU706" s="475"/>
      <c r="AV706" s="475"/>
      <c r="AW706" s="475"/>
      <c r="AX706" s="475"/>
      <c r="AY706" s="471"/>
      <c r="BA706" s="192">
        <f t="shared" si="320"/>
        <v>9</v>
      </c>
      <c r="BB706" s="192">
        <f t="shared" si="320"/>
        <v>5</v>
      </c>
      <c r="BC706" s="192">
        <f>BC705</f>
        <v>2</v>
      </c>
      <c r="BD706" s="192"/>
      <c r="BE706" s="192"/>
      <c r="BF706" s="192"/>
      <c r="BG706" s="559" t="str">
        <f t="shared" ref="BG706:BL713" ca="1" si="321">IF(BA706&lt;&gt;"",IF(MID(_xlfn.FORMULATEXT(BA706),SEARCH("[",_xlfn.FORMULATEXT(BA706))+1,SEARCH("]",_xlfn.FORMULATEXT(BA706))-(SEARCH("[",_xlfn.FORMULATEXT(BA706))+1))="-1","",1),"")</f>
        <v/>
      </c>
      <c r="BH706" s="560" t="str">
        <f t="shared" ca="1" si="321"/>
        <v/>
      </c>
      <c r="BI706" s="560" t="str">
        <f t="shared" ca="1" si="321"/>
        <v/>
      </c>
      <c r="BJ706" s="560" t="str">
        <f t="shared" ca="1" si="321"/>
        <v/>
      </c>
      <c r="BK706" s="560" t="str">
        <f t="shared" ca="1" si="321"/>
        <v/>
      </c>
      <c r="BL706" s="561" t="str">
        <f t="shared" ca="1" si="321"/>
        <v/>
      </c>
      <c r="BP706" s="226"/>
      <c r="BQ706" s="226"/>
      <c r="BR706" s="226"/>
      <c r="BS706" s="226"/>
      <c r="BT706" s="226"/>
      <c r="BU706" s="226"/>
      <c r="BV706" s="226"/>
      <c r="BW706" s="226"/>
      <c r="BX706" s="226"/>
      <c r="BY706" s="226"/>
      <c r="BZ706" s="226"/>
      <c r="CA706" s="226"/>
      <c r="CB706" s="226"/>
      <c r="CC706" s="226"/>
      <c r="CD706" s="226"/>
      <c r="CE706" s="226"/>
      <c r="CF706" s="226"/>
      <c r="CG706" s="226"/>
      <c r="CH706" s="226"/>
      <c r="CI706" s="226"/>
      <c r="CJ706" s="226"/>
      <c r="CK706" s="226"/>
      <c r="CL706" s="226"/>
      <c r="CM706" s="211"/>
      <c r="CN706" s="211"/>
      <c r="CO706" s="94"/>
      <c r="CP706" s="211"/>
      <c r="CQ706" s="211"/>
      <c r="CR706" s="211"/>
      <c r="CS706" s="226"/>
      <c r="CT706" s="226"/>
      <c r="CU706" s="226"/>
      <c r="CV706" s="1528"/>
      <c r="CW706" s="1529"/>
      <c r="CX706" s="1560"/>
      <c r="CY706" s="1560"/>
      <c r="CZ706" s="1560"/>
      <c r="DA706" s="1560"/>
      <c r="DB706" s="1560"/>
      <c r="DC706" s="1560"/>
      <c r="DD706" s="1991"/>
      <c r="DE706" s="1992"/>
      <c r="DF706" s="1992"/>
      <c r="DG706" s="1993"/>
      <c r="DH706" s="1564"/>
      <c r="DI706" s="1564"/>
      <c r="DJ706" s="1564"/>
      <c r="DK706" s="1564"/>
      <c r="DL706" s="1564"/>
      <c r="DM706" s="1564"/>
      <c r="DN706" s="1564"/>
      <c r="DO706" s="1564"/>
      <c r="DP706" s="1564"/>
      <c r="DQ706" s="1564"/>
      <c r="DR706" s="1584"/>
    </row>
    <row r="707" spans="1:122" s="87" customFormat="1" ht="15" customHeight="1">
      <c r="A707" s="1090"/>
      <c r="B707" s="1091"/>
      <c r="C707" s="1091"/>
      <c r="D707" s="1346"/>
      <c r="E707" s="978" t="s">
        <v>103</v>
      </c>
      <c r="F707" s="979"/>
      <c r="G707" s="979"/>
      <c r="H707" s="979"/>
      <c r="I707" s="979"/>
      <c r="J707" s="979"/>
      <c r="K707" s="979"/>
      <c r="L707" s="980"/>
      <c r="M707" s="1290" t="s">
        <v>555</v>
      </c>
      <c r="N707" s="1291"/>
      <c r="O707" s="266" t="str">
        <f>"("&amp;VLOOKUP(M707,[1]processing_log!$B$37:$Y$105,4,FALSE)&amp;" - "&amp;VLOOKUP(M707,[1]processing_log!$B$37:$Y$105,21,FALSE)&amp;VLOOKUP(M707,[1]processing_log!$B$37:$Y$105,24,FALSE)&amp;")"</f>
        <v>(処理 - 途中)</v>
      </c>
      <c r="P707" s="1291"/>
      <c r="Q707" s="1291"/>
      <c r="R707" s="1291"/>
      <c r="S707" s="1291"/>
      <c r="T707" s="1291"/>
      <c r="U707" s="1291"/>
      <c r="V707" s="1291"/>
      <c r="W707" s="1291"/>
      <c r="X707" s="1291"/>
      <c r="Y707" s="1291"/>
      <c r="Z707" s="1291"/>
      <c r="AA707" s="1291"/>
      <c r="AB707" s="1291"/>
      <c r="AC707" s="1291"/>
      <c r="AD707" s="1291"/>
      <c r="AE707" s="1291"/>
      <c r="AF707" s="1291"/>
      <c r="AG707" s="1291"/>
      <c r="AH707" s="1291"/>
      <c r="AI707" s="1291"/>
      <c r="AJ707" s="1291"/>
      <c r="AK707" s="1291"/>
      <c r="AL707" s="1291"/>
      <c r="AM707" s="1291"/>
      <c r="AN707" s="1291"/>
      <c r="AO707" s="1291"/>
      <c r="AP707" s="1291"/>
      <c r="AQ707" s="1291"/>
      <c r="AR707" s="1291"/>
      <c r="AS707" s="1291"/>
      <c r="AT707" s="1291"/>
      <c r="AU707" s="1291"/>
      <c r="AV707" s="1291"/>
      <c r="AW707" s="1291"/>
      <c r="AX707" s="1292"/>
      <c r="AY707" s="1293"/>
      <c r="AZ707" s="95"/>
      <c r="BA707" s="192">
        <f t="shared" si="320"/>
        <v>9</v>
      </c>
      <c r="BB707" s="192">
        <f t="shared" si="320"/>
        <v>5</v>
      </c>
      <c r="BC707" s="95">
        <f>BC706</f>
        <v>2</v>
      </c>
      <c r="BD707" s="95"/>
      <c r="BE707" s="95"/>
      <c r="BF707" s="95"/>
      <c r="BG707" s="563" t="str">
        <f t="shared" ca="1" si="321"/>
        <v/>
      </c>
      <c r="BH707" s="564" t="str">
        <f t="shared" ca="1" si="321"/>
        <v/>
      </c>
      <c r="BI707" s="564" t="str">
        <f t="shared" ca="1" si="321"/>
        <v/>
      </c>
      <c r="BJ707" s="564" t="str">
        <f t="shared" ca="1" si="321"/>
        <v/>
      </c>
      <c r="BK707" s="564" t="str">
        <f t="shared" ca="1" si="321"/>
        <v/>
      </c>
      <c r="BL707" s="565" t="str">
        <f t="shared" ca="1" si="321"/>
        <v/>
      </c>
      <c r="BM707" s="95"/>
      <c r="BN707" s="95"/>
      <c r="BO707" s="95"/>
      <c r="BP707" s="226"/>
      <c r="BQ707" s="226"/>
      <c r="BR707" s="465"/>
      <c r="BS707" s="465"/>
      <c r="BT707" s="465"/>
      <c r="BU707" s="465"/>
      <c r="BV707" s="465"/>
      <c r="BW707" s="465"/>
      <c r="BX707" s="465"/>
      <c r="BY707" s="465"/>
      <c r="BZ707" s="465"/>
      <c r="CA707" s="465"/>
      <c r="CB707" s="465"/>
      <c r="CC707" s="465"/>
      <c r="CD707" s="465"/>
      <c r="CE707" s="465"/>
      <c r="CF707" s="465"/>
      <c r="CG707" s="465"/>
      <c r="CH707" s="465"/>
      <c r="CI707" s="226"/>
      <c r="CJ707" s="226"/>
      <c r="CK707" s="226"/>
      <c r="CL707" s="226"/>
      <c r="CM707" s="94"/>
      <c r="CN707" s="94"/>
      <c r="CO707" s="226"/>
      <c r="CP707" s="211"/>
      <c r="CQ707" s="211"/>
      <c r="CR707" s="211"/>
      <c r="CS707" s="226"/>
      <c r="CT707" s="226"/>
      <c r="CU707" s="226"/>
      <c r="CV707" s="1528"/>
      <c r="CW707" s="1529"/>
      <c r="CX707" s="1560"/>
      <c r="CY707" s="1560"/>
      <c r="CZ707" s="1560"/>
      <c r="DA707" s="1560"/>
      <c r="DB707" s="1560"/>
      <c r="DC707" s="1560"/>
      <c r="DD707" s="1991"/>
      <c r="DE707" s="1992"/>
      <c r="DF707" s="1992"/>
      <c r="DG707" s="1993"/>
      <c r="DH707" s="1564"/>
      <c r="DI707" s="1564"/>
      <c r="DJ707" s="1564"/>
      <c r="DK707" s="1564"/>
      <c r="DL707" s="1564"/>
      <c r="DM707" s="1564"/>
      <c r="DN707" s="1564"/>
      <c r="DO707" s="1564"/>
      <c r="DP707" s="1564"/>
      <c r="DQ707" s="1564"/>
      <c r="DR707" s="1584"/>
    </row>
    <row r="708" spans="1:122" s="87" customFormat="1" ht="15" customHeight="1">
      <c r="A708" s="1090"/>
      <c r="B708" s="1091"/>
      <c r="C708" s="1091"/>
      <c r="D708" s="1346"/>
      <c r="E708" s="1127" t="s">
        <v>104</v>
      </c>
      <c r="F708" s="1128"/>
      <c r="G708" s="1128"/>
      <c r="H708" s="1128"/>
      <c r="I708" s="1128"/>
      <c r="J708" s="1128"/>
      <c r="K708" s="1128"/>
      <c r="L708" s="1129"/>
      <c r="M708" s="1303" t="s">
        <v>2124</v>
      </c>
      <c r="N708" s="1304"/>
      <c r="O708" s="1304"/>
      <c r="P708" s="1304"/>
      <c r="Q708" s="1304"/>
      <c r="R708" s="1304"/>
      <c r="S708" s="1304"/>
      <c r="T708" s="1304"/>
      <c r="U708" s="1304"/>
      <c r="V708" s="1304"/>
      <c r="W708" s="1304"/>
      <c r="X708" s="1304"/>
      <c r="Y708" s="1304"/>
      <c r="Z708" s="1304"/>
      <c r="AA708" s="1304"/>
      <c r="AB708" s="1304"/>
      <c r="AC708" s="1304"/>
      <c r="AD708" s="1304"/>
      <c r="AE708" s="1304"/>
      <c r="AF708" s="1304"/>
      <c r="AG708" s="1304"/>
      <c r="AH708" s="1304"/>
      <c r="AI708" s="1304"/>
      <c r="AJ708" s="1304"/>
      <c r="AK708" s="1304"/>
      <c r="AL708" s="1304"/>
      <c r="AM708" s="1304"/>
      <c r="AN708" s="1304"/>
      <c r="AO708" s="1304"/>
      <c r="AP708" s="1304"/>
      <c r="AQ708" s="1304"/>
      <c r="AR708" s="1304"/>
      <c r="AS708" s="1304"/>
      <c r="AT708" s="1304"/>
      <c r="AU708" s="1304"/>
      <c r="AV708" s="1304"/>
      <c r="AW708" s="1304"/>
      <c r="AX708" s="1305"/>
      <c r="AY708" s="1293"/>
      <c r="AZ708" s="95"/>
      <c r="BA708" s="192">
        <f t="shared" si="320"/>
        <v>9</v>
      </c>
      <c r="BB708" s="95">
        <f t="shared" si="320"/>
        <v>5</v>
      </c>
      <c r="BC708" s="95">
        <f>BC707</f>
        <v>2</v>
      </c>
      <c r="BD708" s="95"/>
      <c r="BE708" s="95"/>
      <c r="BF708" s="95"/>
      <c r="BG708" s="563" t="str">
        <f t="shared" ca="1" si="321"/>
        <v/>
      </c>
      <c r="BH708" s="564" t="str">
        <f t="shared" ca="1" si="321"/>
        <v/>
      </c>
      <c r="BI708" s="564" t="str">
        <f t="shared" ca="1" si="321"/>
        <v/>
      </c>
      <c r="BJ708" s="564" t="str">
        <f t="shared" ca="1" si="321"/>
        <v/>
      </c>
      <c r="BK708" s="564" t="str">
        <f t="shared" ca="1" si="321"/>
        <v/>
      </c>
      <c r="BL708" s="565" t="str">
        <f t="shared" ca="1" si="321"/>
        <v/>
      </c>
      <c r="BM708" s="95"/>
      <c r="BN708" s="95"/>
      <c r="BO708" s="95"/>
      <c r="BP708" s="226"/>
      <c r="BQ708" s="226"/>
      <c r="BR708" s="226"/>
      <c r="BS708" s="226"/>
      <c r="BT708" s="226"/>
      <c r="BU708" s="226"/>
      <c r="BV708" s="226"/>
      <c r="BW708" s="226"/>
      <c r="BX708" s="226"/>
      <c r="BY708" s="226"/>
      <c r="BZ708" s="226"/>
      <c r="CA708" s="226"/>
      <c r="CB708" s="226"/>
      <c r="CC708" s="226"/>
      <c r="CD708" s="226"/>
      <c r="CE708" s="226"/>
      <c r="CF708" s="226"/>
      <c r="CG708" s="226"/>
      <c r="CH708" s="226"/>
      <c r="CI708" s="226"/>
      <c r="CJ708" s="226"/>
      <c r="CK708" s="226"/>
      <c r="CL708" s="226"/>
      <c r="CM708" s="226"/>
      <c r="CN708" s="226"/>
      <c r="CO708" s="226"/>
      <c r="CP708" s="211"/>
      <c r="CQ708" s="211"/>
      <c r="CR708" s="211"/>
      <c r="CS708" s="226"/>
      <c r="CT708" s="226"/>
      <c r="CU708" s="226"/>
      <c r="CV708" s="1528"/>
      <c r="CW708" s="1529"/>
      <c r="CX708" s="1560"/>
      <c r="CY708" s="1560"/>
      <c r="CZ708" s="1560"/>
      <c r="DA708" s="1560"/>
      <c r="DB708" s="1560"/>
      <c r="DC708" s="1560"/>
      <c r="DD708" s="1991"/>
      <c r="DE708" s="1992"/>
      <c r="DF708" s="1992"/>
      <c r="DG708" s="1993"/>
      <c r="DH708" s="1564"/>
      <c r="DI708" s="1564"/>
      <c r="DJ708" s="1564"/>
      <c r="DK708" s="1564"/>
      <c r="DL708" s="1564"/>
      <c r="DM708" s="1564"/>
      <c r="DN708" s="1564"/>
      <c r="DO708" s="1564"/>
      <c r="DP708" s="1564"/>
      <c r="DQ708" s="1564"/>
      <c r="DR708" s="1584"/>
    </row>
    <row r="709" spans="1:122" s="87" customFormat="1" ht="15" customHeight="1">
      <c r="A709" s="1090"/>
      <c r="B709" s="1091"/>
      <c r="C709" s="1091"/>
      <c r="D709" s="1346"/>
      <c r="E709" s="984" t="s">
        <v>105</v>
      </c>
      <c r="F709" s="985"/>
      <c r="G709" s="985"/>
      <c r="H709" s="985"/>
      <c r="I709" s="985"/>
      <c r="J709" s="985"/>
      <c r="K709" s="985"/>
      <c r="L709" s="986"/>
      <c r="M709" s="1294" t="str">
        <f>"&lt;"&amp;$CN$30&amp;"で取得した工具番号&gt;"</f>
        <v>&lt;「9.5.1. データ更新された生産推移データ取得」で取得した工具番号&gt;</v>
      </c>
      <c r="N709" s="1295"/>
      <c r="O709" s="1295"/>
      <c r="P709" s="1295"/>
      <c r="Q709" s="1295"/>
      <c r="R709" s="1295"/>
      <c r="S709" s="1295"/>
      <c r="T709" s="1295"/>
      <c r="U709" s="1295"/>
      <c r="V709" s="1295"/>
      <c r="W709" s="1295"/>
      <c r="X709" s="1295"/>
      <c r="Y709" s="1295"/>
      <c r="Z709" s="1295"/>
      <c r="AA709" s="1295"/>
      <c r="AB709" s="1295"/>
      <c r="AC709" s="1295"/>
      <c r="AD709" s="1295"/>
      <c r="AE709" s="1295"/>
      <c r="AF709" s="1295"/>
      <c r="AG709" s="1295"/>
      <c r="AH709" s="1295"/>
      <c r="AI709" s="1295"/>
      <c r="AJ709" s="1295"/>
      <c r="AK709" s="1295"/>
      <c r="AL709" s="1295"/>
      <c r="AM709" s="1295"/>
      <c r="AN709" s="1295"/>
      <c r="AO709" s="1295"/>
      <c r="AP709" s="1295"/>
      <c r="AQ709" s="1295"/>
      <c r="AR709" s="1295"/>
      <c r="AS709" s="1295"/>
      <c r="AT709" s="1295"/>
      <c r="AU709" s="1295"/>
      <c r="AV709" s="1295"/>
      <c r="AW709" s="1295"/>
      <c r="AX709" s="1296"/>
      <c r="AY709" s="1293"/>
      <c r="AZ709" s="95"/>
      <c r="BA709" s="192">
        <f>BA708</f>
        <v>9</v>
      </c>
      <c r="BB709" s="95">
        <f>BB708</f>
        <v>5</v>
      </c>
      <c r="BC709" s="95">
        <f>BC708</f>
        <v>2</v>
      </c>
      <c r="BD709" s="95"/>
      <c r="BE709" s="95"/>
      <c r="BF709" s="95"/>
      <c r="BG709" s="563" t="str">
        <f t="shared" ca="1" si="321"/>
        <v/>
      </c>
      <c r="BH709" s="564" t="str">
        <f t="shared" ca="1" si="321"/>
        <v/>
      </c>
      <c r="BI709" s="564" t="str">
        <f t="shared" ca="1" si="321"/>
        <v/>
      </c>
      <c r="BJ709" s="564" t="str">
        <f t="shared" ca="1" si="321"/>
        <v/>
      </c>
      <c r="BK709" s="564" t="str">
        <f t="shared" ca="1" si="321"/>
        <v/>
      </c>
      <c r="BL709" s="565" t="str">
        <f t="shared" ca="1" si="321"/>
        <v/>
      </c>
      <c r="BM709" s="95"/>
      <c r="BN709" s="95"/>
      <c r="BO709" s="95"/>
      <c r="BP709" s="226"/>
      <c r="BQ709" s="226"/>
      <c r="BR709" s="226"/>
      <c r="BS709" s="226"/>
      <c r="BT709" s="226"/>
      <c r="BU709" s="226"/>
      <c r="BV709" s="226"/>
      <c r="BW709" s="226"/>
      <c r="BX709" s="226"/>
      <c r="BY709" s="226"/>
      <c r="BZ709" s="226"/>
      <c r="CA709" s="226"/>
      <c r="CB709" s="226"/>
      <c r="CC709" s="226"/>
      <c r="CD709" s="226"/>
      <c r="CE709" s="226"/>
      <c r="CF709" s="226"/>
      <c r="CG709" s="226"/>
      <c r="CH709" s="226"/>
      <c r="CI709" s="226"/>
      <c r="CJ709" s="226"/>
      <c r="CK709" s="226"/>
      <c r="CL709" s="226"/>
      <c r="CM709" s="226"/>
      <c r="CN709" s="226"/>
      <c r="CO709" s="226"/>
      <c r="CP709" s="211"/>
      <c r="CQ709" s="211"/>
      <c r="CR709" s="211"/>
      <c r="CS709" s="226"/>
      <c r="CT709" s="226"/>
      <c r="CU709" s="226"/>
      <c r="CV709" s="1528"/>
      <c r="CW709" s="1529"/>
      <c r="CX709" s="1560"/>
      <c r="CY709" s="1560"/>
      <c r="CZ709" s="1560"/>
      <c r="DA709" s="1560"/>
      <c r="DB709" s="1560"/>
      <c r="DC709" s="1560"/>
      <c r="DD709" s="1991"/>
      <c r="DE709" s="1992"/>
      <c r="DF709" s="1992"/>
      <c r="DG709" s="1993"/>
      <c r="DH709" s="1564"/>
      <c r="DI709" s="1564"/>
      <c r="DJ709" s="1564"/>
      <c r="DK709" s="1564"/>
      <c r="DL709" s="1564"/>
      <c r="DM709" s="1564"/>
      <c r="DN709" s="1564"/>
      <c r="DO709" s="1564"/>
      <c r="DP709" s="1564"/>
      <c r="DQ709" s="1564"/>
      <c r="DR709" s="1584"/>
    </row>
    <row r="710" spans="1:122" ht="15" customHeight="1">
      <c r="A710" s="1760" t="str">
        <f>$BA710&amp;"."&amp;$BB710&amp;"."&amp;$BC710&amp;"."</f>
        <v>9.5.3.</v>
      </c>
      <c r="B710" s="1761"/>
      <c r="C710" s="1761"/>
      <c r="D710" s="1761"/>
      <c r="E710" s="685" t="s">
        <v>2080</v>
      </c>
      <c r="F710" s="685"/>
      <c r="G710" s="676"/>
      <c r="H710" s="676"/>
      <c r="I710" s="676"/>
      <c r="J710" s="676"/>
      <c r="K710" s="676"/>
      <c r="L710" s="676"/>
      <c r="M710" s="685"/>
      <c r="N710" s="685"/>
      <c r="O710" s="685"/>
      <c r="P710" s="685"/>
      <c r="Q710" s="685"/>
      <c r="R710" s="685"/>
      <c r="S710" s="685"/>
      <c r="T710" s="685"/>
      <c r="U710" s="685"/>
      <c r="V710" s="685"/>
      <c r="W710" s="685"/>
      <c r="X710" s="685"/>
      <c r="Y710" s="685"/>
      <c r="Z710" s="685"/>
      <c r="AA710" s="685"/>
      <c r="AB710" s="685"/>
      <c r="AC710" s="685"/>
      <c r="AD710" s="685"/>
      <c r="AE710" s="685"/>
      <c r="AF710" s="685"/>
      <c r="AG710" s="685"/>
      <c r="AH710" s="685"/>
      <c r="AI710" s="685"/>
      <c r="AJ710" s="685"/>
      <c r="AK710" s="685"/>
      <c r="AL710" s="685"/>
      <c r="AM710" s="685"/>
      <c r="AN710" s="685"/>
      <c r="AO710" s="685"/>
      <c r="AP710" s="685"/>
      <c r="AQ710" s="685"/>
      <c r="AR710" s="685"/>
      <c r="AS710" s="685"/>
      <c r="AT710" s="685"/>
      <c r="AU710" s="685"/>
      <c r="AV710" s="685"/>
      <c r="AW710" s="685"/>
      <c r="AX710" s="685"/>
      <c r="AY710" s="854"/>
      <c r="AZ710" s="92"/>
      <c r="BA710" s="683">
        <f t="shared" si="320"/>
        <v>9</v>
      </c>
      <c r="BB710" s="683">
        <f t="shared" si="320"/>
        <v>5</v>
      </c>
      <c r="BC710" s="678">
        <f>BC709+1</f>
        <v>3</v>
      </c>
      <c r="BD710" s="95"/>
      <c r="BE710" s="87"/>
      <c r="BF710" s="87"/>
      <c r="BG710" s="559" t="str">
        <f t="shared" ca="1" si="321"/>
        <v/>
      </c>
      <c r="BH710" s="560" t="str">
        <f t="shared" ca="1" si="321"/>
        <v/>
      </c>
      <c r="BI710" s="560" t="str">
        <f t="shared" ca="1" si="321"/>
        <v/>
      </c>
      <c r="BJ710" s="560" t="str">
        <f t="shared" ca="1" si="321"/>
        <v/>
      </c>
      <c r="BK710" s="560" t="str">
        <f t="shared" ca="1" si="321"/>
        <v/>
      </c>
      <c r="BL710" s="561" t="str">
        <f t="shared" ca="1" si="321"/>
        <v/>
      </c>
      <c r="CI710" s="465"/>
      <c r="CJ710" s="465"/>
      <c r="CK710" s="465"/>
      <c r="CP710" s="211"/>
      <c r="CQ710" s="211"/>
      <c r="CR710" s="211"/>
      <c r="CV710" s="1528" t="s">
        <v>2291</v>
      </c>
      <c r="CW710" s="1529"/>
      <c r="CX710" s="1560"/>
      <c r="CY710" s="1560"/>
      <c r="CZ710" s="1560"/>
      <c r="DA710" s="1560"/>
      <c r="DB710" s="1560"/>
      <c r="DC710" s="1560"/>
      <c r="DD710" s="2054">
        <v>44657</v>
      </c>
      <c r="DE710" s="2055"/>
      <c r="DF710" s="2055"/>
      <c r="DG710" s="2056"/>
      <c r="DH710" s="1564" t="s">
        <v>2321</v>
      </c>
      <c r="DI710" s="1564"/>
      <c r="DJ710" s="1564"/>
      <c r="DK710" s="1564"/>
      <c r="DL710" s="1564"/>
      <c r="DM710" s="1564"/>
      <c r="DN710" s="1564"/>
      <c r="DO710" s="1564"/>
      <c r="DP710" s="1564"/>
      <c r="DQ710" s="1564"/>
      <c r="DR710" s="1584"/>
    </row>
    <row r="711" spans="1:122" ht="15" customHeight="1">
      <c r="A711" s="1317"/>
      <c r="B711" s="1318"/>
      <c r="C711" s="1318"/>
      <c r="D711" s="211"/>
      <c r="E711" s="225" t="s">
        <v>2078</v>
      </c>
      <c r="F711" s="225"/>
      <c r="G711" s="225"/>
      <c r="H711" s="225"/>
      <c r="I711" s="225"/>
      <c r="J711" s="225"/>
      <c r="K711" s="225"/>
      <c r="L711" s="225"/>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471"/>
      <c r="BA711" s="683">
        <f>BA710</f>
        <v>9</v>
      </c>
      <c r="BB711" s="683">
        <f>BB710</f>
        <v>5</v>
      </c>
      <c r="BC711" s="683">
        <f>BC710</f>
        <v>3</v>
      </c>
      <c r="BD711" s="192"/>
      <c r="BE711" s="192"/>
      <c r="BF711" s="192"/>
      <c r="BG711" s="559" t="str">
        <f t="shared" ca="1" si="321"/>
        <v/>
      </c>
      <c r="BH711" s="560" t="str">
        <f t="shared" ca="1" si="321"/>
        <v/>
      </c>
      <c r="BI711" s="560" t="str">
        <f t="shared" ca="1" si="321"/>
        <v/>
      </c>
      <c r="BJ711" s="560" t="str">
        <f t="shared" ca="1" si="321"/>
        <v/>
      </c>
      <c r="BK711" s="560" t="str">
        <f t="shared" ca="1" si="321"/>
        <v/>
      </c>
      <c r="BL711" s="561" t="str">
        <f t="shared" ca="1" si="321"/>
        <v/>
      </c>
      <c r="BR711" s="465"/>
      <c r="BS711" s="465"/>
      <c r="BT711" s="465"/>
      <c r="BU711" s="465"/>
      <c r="BV711" s="465"/>
      <c r="BW711" s="465"/>
      <c r="BX711" s="465"/>
      <c r="BY711" s="465"/>
      <c r="BZ711" s="465"/>
      <c r="CA711" s="465"/>
      <c r="CB711" s="465"/>
      <c r="CC711" s="465"/>
      <c r="CD711" s="465"/>
      <c r="CE711" s="465"/>
      <c r="CF711" s="465"/>
      <c r="CG711" s="465"/>
      <c r="CH711" s="465"/>
      <c r="CP711" s="211"/>
      <c r="CQ711" s="211"/>
      <c r="CR711" s="211"/>
      <c r="CV711" s="1528"/>
      <c r="CW711" s="1529"/>
      <c r="CX711" s="1560"/>
      <c r="CY711" s="1560"/>
      <c r="CZ711" s="1560"/>
      <c r="DA711" s="1560"/>
      <c r="DB711" s="1560"/>
      <c r="DC711" s="1560"/>
      <c r="DD711" s="1991"/>
      <c r="DE711" s="1992"/>
      <c r="DF711" s="1992"/>
      <c r="DG711" s="1993"/>
      <c r="DH711" s="1564"/>
      <c r="DI711" s="1564"/>
      <c r="DJ711" s="1564"/>
      <c r="DK711" s="1564"/>
      <c r="DL711" s="1564"/>
      <c r="DM711" s="1564"/>
      <c r="DN711" s="1564"/>
      <c r="DO711" s="1564"/>
      <c r="DP711" s="1564"/>
      <c r="DQ711" s="1564"/>
      <c r="DR711" s="1584"/>
    </row>
    <row r="712" spans="1:122" ht="15" customHeight="1">
      <c r="A712" s="1297"/>
      <c r="B712" s="225"/>
      <c r="C712" s="225"/>
      <c r="D712" s="225"/>
      <c r="E712" s="1324" t="s">
        <v>84</v>
      </c>
      <c r="F712" s="1325"/>
      <c r="G712" s="1325"/>
      <c r="H712" s="1325"/>
      <c r="I712" s="1325"/>
      <c r="J712" s="1325"/>
      <c r="K712" s="1325"/>
      <c r="L712" s="1326"/>
      <c r="M712" s="1351" t="s">
        <v>2071</v>
      </c>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c r="AJ712" s="266"/>
      <c r="AK712" s="266"/>
      <c r="AL712" s="266"/>
      <c r="AM712" s="266"/>
      <c r="AN712" s="266"/>
      <c r="AO712" s="266"/>
      <c r="AP712" s="266"/>
      <c r="AQ712" s="266"/>
      <c r="AR712" s="266"/>
      <c r="AS712" s="266"/>
      <c r="AT712" s="266"/>
      <c r="AU712" s="266"/>
      <c r="AV712" s="266"/>
      <c r="AW712" s="266"/>
      <c r="AX712" s="267"/>
      <c r="AY712" s="223"/>
      <c r="BA712" s="683">
        <f t="shared" ref="BA712:BB718" si="322">BA711</f>
        <v>9</v>
      </c>
      <c r="BB712" s="683">
        <f t="shared" ref="BB712:BB717" si="323">BB711</f>
        <v>5</v>
      </c>
      <c r="BC712" s="683">
        <f t="shared" ref="BC712:BC717" si="324">BC711</f>
        <v>3</v>
      </c>
      <c r="BD712" s="192"/>
      <c r="BE712" s="192"/>
      <c r="BF712" s="192"/>
      <c r="BG712" s="559" t="str">
        <f t="shared" ca="1" si="321"/>
        <v/>
      </c>
      <c r="BH712" s="560" t="str">
        <f t="shared" ca="1" si="321"/>
        <v/>
      </c>
      <c r="BI712" s="560" t="str">
        <f t="shared" ca="1" si="321"/>
        <v/>
      </c>
      <c r="BJ712" s="560" t="str">
        <f t="shared" ca="1" si="321"/>
        <v/>
      </c>
      <c r="BK712" s="560" t="str">
        <f t="shared" ca="1" si="321"/>
        <v/>
      </c>
      <c r="BL712" s="561" t="str">
        <f t="shared" ca="1" si="321"/>
        <v/>
      </c>
      <c r="BR712" s="465"/>
      <c r="BS712" s="465"/>
      <c r="BT712" s="465"/>
      <c r="BU712" s="465"/>
      <c r="BV712" s="465"/>
      <c r="BW712" s="465"/>
      <c r="BX712" s="465"/>
      <c r="BY712" s="465"/>
      <c r="BZ712" s="465"/>
      <c r="CA712" s="465"/>
      <c r="CB712" s="465"/>
      <c r="CC712" s="465"/>
      <c r="CD712" s="465"/>
      <c r="CE712" s="465"/>
      <c r="CF712" s="465"/>
      <c r="CG712" s="465"/>
      <c r="CH712" s="465"/>
      <c r="CP712" s="94"/>
      <c r="CQ712" s="211"/>
      <c r="CR712" s="211"/>
      <c r="CV712" s="1528"/>
      <c r="CW712" s="1529"/>
      <c r="CX712" s="1560"/>
      <c r="CY712" s="1560"/>
      <c r="CZ712" s="1560"/>
      <c r="DA712" s="1560"/>
      <c r="DB712" s="1560"/>
      <c r="DC712" s="1560"/>
      <c r="DD712" s="1991"/>
      <c r="DE712" s="1992"/>
      <c r="DF712" s="1992"/>
      <c r="DG712" s="1993"/>
      <c r="DH712" s="1564"/>
      <c r="DI712" s="1564"/>
      <c r="DJ712" s="1564"/>
      <c r="DK712" s="1564"/>
      <c r="DL712" s="1564"/>
      <c r="DM712" s="1564"/>
      <c r="DN712" s="1564"/>
      <c r="DO712" s="1564"/>
      <c r="DP712" s="1564"/>
      <c r="DQ712" s="1564"/>
      <c r="DR712" s="1584"/>
    </row>
    <row r="713" spans="1:122" ht="15" customHeight="1">
      <c r="A713" s="1297"/>
      <c r="B713" s="225"/>
      <c r="C713" s="225"/>
      <c r="D713" s="225"/>
      <c r="E713" s="848" t="s">
        <v>233</v>
      </c>
      <c r="F713" s="849"/>
      <c r="G713" s="849"/>
      <c r="H713" s="849"/>
      <c r="I713" s="849"/>
      <c r="J713" s="849"/>
      <c r="K713" s="849"/>
      <c r="L713" s="850"/>
      <c r="M713" s="268" t="s">
        <v>2028</v>
      </c>
      <c r="N713" s="269"/>
      <c r="O713" s="269"/>
      <c r="P713" s="269"/>
      <c r="Q713" s="269"/>
      <c r="R713" s="269"/>
      <c r="S713" s="269"/>
      <c r="T713" s="269"/>
      <c r="U713" s="269"/>
      <c r="V713" s="269"/>
      <c r="W713" s="269"/>
      <c r="X713" s="269"/>
      <c r="Y713" s="269"/>
      <c r="Z713" s="269"/>
      <c r="AA713" s="269"/>
      <c r="AB713" s="269"/>
      <c r="AC713" s="269"/>
      <c r="AD713" s="269"/>
      <c r="AE713" s="269"/>
      <c r="AF713" s="269"/>
      <c r="AG713" s="269"/>
      <c r="AH713" s="269"/>
      <c r="AI713" s="269"/>
      <c r="AJ713" s="269"/>
      <c r="AK713" s="269"/>
      <c r="AL713" s="269"/>
      <c r="AM713" s="269"/>
      <c r="AN713" s="269"/>
      <c r="AO713" s="269"/>
      <c r="AP713" s="269"/>
      <c r="AQ713" s="269"/>
      <c r="AR713" s="269"/>
      <c r="AS713" s="269"/>
      <c r="AT713" s="269"/>
      <c r="AU713" s="269"/>
      <c r="AV713" s="269"/>
      <c r="AW713" s="269"/>
      <c r="AX713" s="270"/>
      <c r="AY713" s="471"/>
      <c r="BA713" s="683">
        <f t="shared" si="322"/>
        <v>9</v>
      </c>
      <c r="BB713" s="683">
        <f t="shared" si="323"/>
        <v>5</v>
      </c>
      <c r="BC713" s="683">
        <f t="shared" si="324"/>
        <v>3</v>
      </c>
      <c r="BD713" s="192"/>
      <c r="BE713" s="192"/>
      <c r="BF713" s="192"/>
      <c r="BG713" s="559" t="str">
        <f t="shared" ca="1" si="321"/>
        <v/>
      </c>
      <c r="BH713" s="560" t="str">
        <f t="shared" ca="1" si="321"/>
        <v/>
      </c>
      <c r="BI713" s="560" t="str">
        <f t="shared" ca="1" si="321"/>
        <v/>
      </c>
      <c r="BJ713" s="560" t="str">
        <f t="shared" ca="1" si="321"/>
        <v/>
      </c>
      <c r="BK713" s="560" t="str">
        <f t="shared" ca="1" si="321"/>
        <v/>
      </c>
      <c r="BL713" s="561" t="str">
        <f t="shared" ca="1" si="321"/>
        <v/>
      </c>
      <c r="BR713" s="465"/>
      <c r="BS713" s="465"/>
      <c r="BT713" s="465"/>
      <c r="BU713" s="465"/>
      <c r="BV713" s="465"/>
      <c r="BW713" s="465"/>
      <c r="BX713" s="465"/>
      <c r="BY713" s="465"/>
      <c r="BZ713" s="465"/>
      <c r="CA713" s="465"/>
      <c r="CB713" s="465"/>
      <c r="CC713" s="465"/>
      <c r="CD713" s="465"/>
      <c r="CE713" s="465"/>
      <c r="CF713" s="465"/>
      <c r="CG713" s="465"/>
      <c r="CH713" s="465"/>
      <c r="CQ713" s="211"/>
      <c r="CR713" s="211"/>
      <c r="CS713" s="94"/>
      <c r="CT713" s="94"/>
      <c r="CU713" s="94"/>
      <c r="CV713" s="1528"/>
      <c r="CW713" s="1529"/>
      <c r="CX713" s="1560"/>
      <c r="CY713" s="1560"/>
      <c r="CZ713" s="1560"/>
      <c r="DA713" s="1560"/>
      <c r="DB713" s="1560"/>
      <c r="DC713" s="1560"/>
      <c r="DD713" s="1991"/>
      <c r="DE713" s="1992"/>
      <c r="DF713" s="1992"/>
      <c r="DG713" s="1993"/>
      <c r="DH713" s="1564"/>
      <c r="DI713" s="1564"/>
      <c r="DJ713" s="1564"/>
      <c r="DK713" s="1564"/>
      <c r="DL713" s="1564"/>
      <c r="DM713" s="1564"/>
      <c r="DN713" s="1564"/>
      <c r="DO713" s="1564"/>
      <c r="DP713" s="1564"/>
      <c r="DQ713" s="1564"/>
      <c r="DR713" s="1584"/>
    </row>
    <row r="714" spans="1:122" ht="15" customHeight="1">
      <c r="A714" s="1297"/>
      <c r="B714" s="225"/>
      <c r="C714" s="225"/>
      <c r="D714" s="225"/>
      <c r="E714" s="970"/>
      <c r="F714" s="965"/>
      <c r="G714" s="965"/>
      <c r="H714" s="965"/>
      <c r="I714" s="965"/>
      <c r="J714" s="965"/>
      <c r="K714" s="965"/>
      <c r="L714" s="971"/>
      <c r="M714" s="268" t="str">
        <f>"金型保守情報.計画作成日 = '&lt;"&amp;$CM$25&amp;"で取得した最終作成日&gt;'"</f>
        <v>金型保守情報.計画作成日 = '&lt;「9.3. 金型保守情報年度データ確認」で取得した最終作成日&gt;'</v>
      </c>
      <c r="N714" s="269"/>
      <c r="O714" s="269"/>
      <c r="P714" s="269"/>
      <c r="Q714" s="269"/>
      <c r="R714" s="269"/>
      <c r="S714" s="269"/>
      <c r="T714" s="269"/>
      <c r="U714" s="269"/>
      <c r="V714" s="269"/>
      <c r="W714" s="269"/>
      <c r="X714" s="269"/>
      <c r="Y714" s="269"/>
      <c r="Z714" s="269"/>
      <c r="AA714" s="269"/>
      <c r="AB714" s="269"/>
      <c r="AC714" s="269"/>
      <c r="AD714" s="269"/>
      <c r="AE714" s="269"/>
      <c r="AF714" s="269"/>
      <c r="AG714" s="269"/>
      <c r="AH714" s="269"/>
      <c r="AI714" s="269"/>
      <c r="AJ714" s="269"/>
      <c r="AK714" s="269"/>
      <c r="AL714" s="269"/>
      <c r="AM714" s="269"/>
      <c r="AN714" s="269"/>
      <c r="AO714" s="269"/>
      <c r="AP714" s="269"/>
      <c r="AQ714" s="269"/>
      <c r="AR714" s="269"/>
      <c r="AS714" s="269"/>
      <c r="AT714" s="269"/>
      <c r="AU714" s="269"/>
      <c r="AV714" s="269"/>
      <c r="AW714" s="269"/>
      <c r="AX714" s="270"/>
      <c r="AY714" s="471"/>
      <c r="BA714" s="683">
        <f t="shared" si="322"/>
        <v>9</v>
      </c>
      <c r="BB714" s="683">
        <f t="shared" si="323"/>
        <v>5</v>
      </c>
      <c r="BC714" s="683">
        <f t="shared" si="324"/>
        <v>3</v>
      </c>
      <c r="BD714" s="192"/>
      <c r="BE714" s="192"/>
      <c r="BF714" s="192"/>
      <c r="BG714" s="559"/>
      <c r="BH714" s="560"/>
      <c r="BI714" s="560"/>
      <c r="BJ714" s="560"/>
      <c r="BK714" s="560"/>
      <c r="BL714" s="561"/>
      <c r="CI714" s="465"/>
      <c r="CJ714" s="465"/>
      <c r="CK714" s="465"/>
      <c r="CQ714" s="211"/>
      <c r="CR714" s="211"/>
      <c r="CS714" s="465"/>
      <c r="CT714" s="465"/>
      <c r="CU714" s="465"/>
      <c r="CV714" s="1528"/>
      <c r="CW714" s="1529"/>
      <c r="CX714" s="1560"/>
      <c r="CY714" s="1560"/>
      <c r="CZ714" s="1560"/>
      <c r="DA714" s="1560"/>
      <c r="DB714" s="1560"/>
      <c r="DC714" s="1560"/>
      <c r="DD714" s="1991"/>
      <c r="DE714" s="1992"/>
      <c r="DF714" s="1992"/>
      <c r="DG714" s="1993"/>
      <c r="DH714" s="1564"/>
      <c r="DI714" s="1564"/>
      <c r="DJ714" s="1564"/>
      <c r="DK714" s="1564"/>
      <c r="DL714" s="1564"/>
      <c r="DM714" s="1564"/>
      <c r="DN714" s="1564"/>
      <c r="DO714" s="1564"/>
      <c r="DP714" s="1564"/>
      <c r="DQ714" s="1564"/>
      <c r="DR714" s="1584"/>
    </row>
    <row r="715" spans="1:122" ht="15" customHeight="1">
      <c r="A715" s="1297"/>
      <c r="B715" s="225"/>
      <c r="C715" s="225"/>
      <c r="D715" s="225"/>
      <c r="E715" s="970"/>
      <c r="F715" s="965"/>
      <c r="G715" s="965"/>
      <c r="H715" s="965"/>
      <c r="I715" s="965"/>
      <c r="J715" s="965"/>
      <c r="K715" s="965"/>
      <c r="L715" s="971"/>
      <c r="M715" s="268" t="str">
        <f>"金型保守情報.日付 = '&lt;"&amp;$CN$30&amp;"で取得した日付&gt;'"</f>
        <v>金型保守情報.日付 = '&lt;「9.5.1. データ更新された生産推移データ取得」で取得した日付&gt;'</v>
      </c>
      <c r="N715" s="269"/>
      <c r="O715" s="269"/>
      <c r="P715" s="269"/>
      <c r="Q715" s="269"/>
      <c r="R715" s="269"/>
      <c r="S715" s="269"/>
      <c r="T715" s="269"/>
      <c r="U715" s="269"/>
      <c r="V715" s="269"/>
      <c r="W715" s="269"/>
      <c r="X715" s="269"/>
      <c r="Y715" s="269"/>
      <c r="Z715" s="269"/>
      <c r="AA715" s="269"/>
      <c r="AB715" s="269"/>
      <c r="AC715" s="269"/>
      <c r="AD715" s="269"/>
      <c r="AE715" s="269"/>
      <c r="AF715" s="269"/>
      <c r="AG715" s="269"/>
      <c r="AH715" s="269"/>
      <c r="AI715" s="269"/>
      <c r="AJ715" s="269"/>
      <c r="AK715" s="269"/>
      <c r="AL715" s="269"/>
      <c r="AM715" s="269"/>
      <c r="AN715" s="269"/>
      <c r="AO715" s="269"/>
      <c r="AP715" s="269"/>
      <c r="AQ715" s="269"/>
      <c r="AR715" s="269"/>
      <c r="AS715" s="269"/>
      <c r="AT715" s="269"/>
      <c r="AU715" s="269"/>
      <c r="AV715" s="269"/>
      <c r="AW715" s="269"/>
      <c r="AX715" s="270"/>
      <c r="AY715" s="471"/>
      <c r="BA715" s="683">
        <f t="shared" si="322"/>
        <v>9</v>
      </c>
      <c r="BB715" s="683">
        <f t="shared" si="323"/>
        <v>5</v>
      </c>
      <c r="BC715" s="683">
        <f t="shared" si="324"/>
        <v>3</v>
      </c>
      <c r="BD715" s="192"/>
      <c r="BE715" s="192"/>
      <c r="BF715" s="192"/>
      <c r="BG715" s="559"/>
      <c r="BH715" s="560"/>
      <c r="BI715" s="560"/>
      <c r="BJ715" s="560"/>
      <c r="BK715" s="560"/>
      <c r="BL715" s="561"/>
      <c r="CI715" s="465"/>
      <c r="CJ715" s="465"/>
      <c r="CK715" s="465"/>
      <c r="CQ715" s="211"/>
      <c r="CR715" s="211"/>
      <c r="CV715" s="1528"/>
      <c r="CW715" s="1529"/>
      <c r="CX715" s="1560"/>
      <c r="CY715" s="1560"/>
      <c r="CZ715" s="1560"/>
      <c r="DA715" s="1560"/>
      <c r="DB715" s="1560"/>
      <c r="DC715" s="1560"/>
      <c r="DD715" s="1991"/>
      <c r="DE715" s="1992"/>
      <c r="DF715" s="1992"/>
      <c r="DG715" s="1993"/>
      <c r="DH715" s="1564"/>
      <c r="DI715" s="1564"/>
      <c r="DJ715" s="1564"/>
      <c r="DK715" s="1564"/>
      <c r="DL715" s="1564"/>
      <c r="DM715" s="1564"/>
      <c r="DN715" s="1564"/>
      <c r="DO715" s="1564"/>
      <c r="DP715" s="1564"/>
      <c r="DQ715" s="1564"/>
      <c r="DR715" s="1584"/>
    </row>
    <row r="716" spans="1:122" ht="15" customHeight="1">
      <c r="A716" s="1297"/>
      <c r="B716" s="225"/>
      <c r="C716" s="225"/>
      <c r="D716" s="225"/>
      <c r="E716" s="970"/>
      <c r="F716" s="965"/>
      <c r="G716" s="965"/>
      <c r="H716" s="965"/>
      <c r="I716" s="965"/>
      <c r="J716" s="965"/>
      <c r="K716" s="965"/>
      <c r="L716" s="971"/>
      <c r="M716" s="268" t="str">
        <f>"金型保守情報.部品番号 = '&lt;"&amp;$CN$30&amp;"で取得した部品番号&gt;'"</f>
        <v>金型保守情報.部品番号 = '&lt;「9.5.1. データ更新された生産推移データ取得」で取得した部品番号&gt;'</v>
      </c>
      <c r="N716" s="269"/>
      <c r="O716" s="269"/>
      <c r="P716" s="269"/>
      <c r="Q716" s="269"/>
      <c r="R716" s="269"/>
      <c r="S716" s="269"/>
      <c r="T716" s="269"/>
      <c r="U716" s="269"/>
      <c r="V716" s="269"/>
      <c r="W716" s="269"/>
      <c r="X716" s="269"/>
      <c r="Y716" s="269"/>
      <c r="Z716" s="269"/>
      <c r="AA716" s="269"/>
      <c r="AB716" s="269"/>
      <c r="AC716" s="269"/>
      <c r="AD716" s="269"/>
      <c r="AE716" s="269"/>
      <c r="AF716" s="269"/>
      <c r="AG716" s="269"/>
      <c r="AH716" s="269"/>
      <c r="AI716" s="269"/>
      <c r="AJ716" s="269"/>
      <c r="AK716" s="269"/>
      <c r="AL716" s="269"/>
      <c r="AM716" s="269"/>
      <c r="AN716" s="269"/>
      <c r="AO716" s="269"/>
      <c r="AP716" s="269"/>
      <c r="AQ716" s="269"/>
      <c r="AR716" s="269"/>
      <c r="AS716" s="269"/>
      <c r="AT716" s="269"/>
      <c r="AU716" s="269"/>
      <c r="AV716" s="269"/>
      <c r="AW716" s="269"/>
      <c r="AX716" s="270"/>
      <c r="AY716" s="471"/>
      <c r="BA716" s="683">
        <f t="shared" si="322"/>
        <v>9</v>
      </c>
      <c r="BB716" s="683">
        <f t="shared" si="323"/>
        <v>5</v>
      </c>
      <c r="BC716" s="683">
        <f t="shared" si="324"/>
        <v>3</v>
      </c>
      <c r="BD716" s="192"/>
      <c r="BE716" s="192"/>
      <c r="BF716" s="192"/>
      <c r="BG716" s="559"/>
      <c r="BH716" s="560"/>
      <c r="BI716" s="560"/>
      <c r="BJ716" s="560"/>
      <c r="BK716" s="560"/>
      <c r="BL716" s="561"/>
      <c r="CI716" s="465"/>
      <c r="CJ716" s="465"/>
      <c r="CK716" s="465"/>
      <c r="CQ716" s="211"/>
      <c r="CR716" s="211"/>
      <c r="CV716" s="1528"/>
      <c r="CW716" s="1529"/>
      <c r="CX716" s="1560"/>
      <c r="CY716" s="1560"/>
      <c r="CZ716" s="1560"/>
      <c r="DA716" s="1560"/>
      <c r="DB716" s="1560"/>
      <c r="DC716" s="1560"/>
      <c r="DD716" s="1991"/>
      <c r="DE716" s="1992"/>
      <c r="DF716" s="1992"/>
      <c r="DG716" s="1993"/>
      <c r="DH716" s="1564"/>
      <c r="DI716" s="1564"/>
      <c r="DJ716" s="1564"/>
      <c r="DK716" s="1564"/>
      <c r="DL716" s="1564"/>
      <c r="DM716" s="1564"/>
      <c r="DN716" s="1564"/>
      <c r="DO716" s="1564"/>
      <c r="DP716" s="1564"/>
      <c r="DQ716" s="1564"/>
      <c r="DR716" s="1584"/>
    </row>
    <row r="717" spans="1:122" ht="15" customHeight="1">
      <c r="A717" s="1297"/>
      <c r="B717" s="225"/>
      <c r="C717" s="225"/>
      <c r="D717" s="225"/>
      <c r="E717" s="1067"/>
      <c r="F717" s="1068"/>
      <c r="G717" s="1068"/>
      <c r="H717" s="1068"/>
      <c r="I717" s="1068"/>
      <c r="J717" s="1068"/>
      <c r="K717" s="1068"/>
      <c r="L717" s="1069"/>
      <c r="M717" s="261" t="str">
        <f>"金型保守情報.工具番号 = '&lt;"&amp;$CN$30&amp;"で取得した工具番号&gt;'"</f>
        <v>金型保守情報.工具番号 = '&lt;「9.5.1. データ更新された生産推移データ取得」で取得した工具番号&gt;'</v>
      </c>
      <c r="N717" s="271"/>
      <c r="O717" s="271"/>
      <c r="P717" s="271"/>
      <c r="Q717" s="271"/>
      <c r="R717" s="271"/>
      <c r="S717" s="271"/>
      <c r="T717" s="271"/>
      <c r="U717" s="271"/>
      <c r="V717" s="271"/>
      <c r="W717" s="271"/>
      <c r="X717" s="271"/>
      <c r="Y717" s="271"/>
      <c r="Z717" s="271"/>
      <c r="AA717" s="271"/>
      <c r="AB717" s="271"/>
      <c r="AC717" s="271"/>
      <c r="AD717" s="271"/>
      <c r="AE717" s="271"/>
      <c r="AF717" s="271"/>
      <c r="AG717" s="271"/>
      <c r="AH717" s="271"/>
      <c r="AI717" s="271"/>
      <c r="AJ717" s="271"/>
      <c r="AK717" s="271"/>
      <c r="AL717" s="271"/>
      <c r="AM717" s="271"/>
      <c r="AN717" s="271"/>
      <c r="AO717" s="271"/>
      <c r="AP717" s="271"/>
      <c r="AQ717" s="271"/>
      <c r="AR717" s="271"/>
      <c r="AS717" s="271"/>
      <c r="AT717" s="271"/>
      <c r="AU717" s="271"/>
      <c r="AV717" s="271"/>
      <c r="AW717" s="271"/>
      <c r="AX717" s="272"/>
      <c r="AY717" s="471"/>
      <c r="BA717" s="683">
        <f t="shared" si="322"/>
        <v>9</v>
      </c>
      <c r="BB717" s="683">
        <f t="shared" si="323"/>
        <v>5</v>
      </c>
      <c r="BC717" s="683">
        <f t="shared" si="324"/>
        <v>3</v>
      </c>
      <c r="BD717" s="192"/>
      <c r="BE717" s="192"/>
      <c r="BF717" s="192"/>
      <c r="BG717" s="559"/>
      <c r="BH717" s="560"/>
      <c r="BI717" s="560"/>
      <c r="BJ717" s="560"/>
      <c r="BK717" s="560"/>
      <c r="BL717" s="561"/>
      <c r="CQ717" s="211"/>
      <c r="CR717" s="211"/>
      <c r="CV717" s="1528"/>
      <c r="CW717" s="1529"/>
      <c r="CX717" s="1560"/>
      <c r="CY717" s="1560"/>
      <c r="CZ717" s="1560"/>
      <c r="DA717" s="1560"/>
      <c r="DB717" s="1560"/>
      <c r="DC717" s="1560"/>
      <c r="DD717" s="1991"/>
      <c r="DE717" s="1992"/>
      <c r="DF717" s="1992"/>
      <c r="DG717" s="1993"/>
      <c r="DH717" s="1564"/>
      <c r="DI717" s="1564"/>
      <c r="DJ717" s="1564"/>
      <c r="DK717" s="1564"/>
      <c r="DL717" s="1564"/>
      <c r="DM717" s="1564"/>
      <c r="DN717" s="1564"/>
      <c r="DO717" s="1564"/>
      <c r="DP717" s="1564"/>
      <c r="DQ717" s="1564"/>
      <c r="DR717" s="1584"/>
    </row>
    <row r="718" spans="1:122" ht="15" customHeight="1">
      <c r="A718" s="1760" t="str">
        <f>$BA718&amp;"."&amp;$BB718&amp;"."&amp;$BC718&amp;"."</f>
        <v>9.5.4.</v>
      </c>
      <c r="B718" s="1761"/>
      <c r="C718" s="1761"/>
      <c r="D718" s="1761"/>
      <c r="E718" s="685" t="s">
        <v>2079</v>
      </c>
      <c r="F718" s="685"/>
      <c r="G718" s="676"/>
      <c r="H718" s="676"/>
      <c r="I718" s="676"/>
      <c r="J718" s="676"/>
      <c r="K718" s="676"/>
      <c r="L718" s="676"/>
      <c r="M718" s="685"/>
      <c r="N718" s="685"/>
      <c r="O718" s="685"/>
      <c r="P718" s="685"/>
      <c r="Q718" s="685"/>
      <c r="R718" s="685"/>
      <c r="S718" s="685"/>
      <c r="T718" s="685"/>
      <c r="U718" s="685"/>
      <c r="V718" s="685"/>
      <c r="W718" s="685"/>
      <c r="X718" s="685"/>
      <c r="Y718" s="685"/>
      <c r="Z718" s="685"/>
      <c r="AA718" s="685"/>
      <c r="AB718" s="685"/>
      <c r="AC718" s="685"/>
      <c r="AD718" s="685"/>
      <c r="AE718" s="685"/>
      <c r="AF718" s="685"/>
      <c r="AG718" s="685"/>
      <c r="AH718" s="685"/>
      <c r="AI718" s="685"/>
      <c r="AJ718" s="685"/>
      <c r="AK718" s="685"/>
      <c r="AL718" s="685"/>
      <c r="AM718" s="685"/>
      <c r="AN718" s="685"/>
      <c r="AO718" s="685"/>
      <c r="AP718" s="685"/>
      <c r="AQ718" s="685"/>
      <c r="AR718" s="685"/>
      <c r="AS718" s="685"/>
      <c r="AT718" s="685"/>
      <c r="AU718" s="685"/>
      <c r="AV718" s="685"/>
      <c r="AW718" s="685"/>
      <c r="AX718" s="685"/>
      <c r="AY718" s="854"/>
      <c r="AZ718" s="92"/>
      <c r="BA718" s="683">
        <f t="shared" si="322"/>
        <v>9</v>
      </c>
      <c r="BB718" s="683">
        <f t="shared" si="322"/>
        <v>5</v>
      </c>
      <c r="BC718" s="678">
        <f>BC717+1</f>
        <v>4</v>
      </c>
      <c r="BD718" s="95"/>
      <c r="BE718" s="87"/>
      <c r="BF718" s="192"/>
      <c r="BG718" s="559" t="str">
        <f t="shared" ref="BG718:BL720" ca="1" si="325">IF(BA718&lt;&gt;"",IF(MID(_xlfn.FORMULATEXT(BA718),SEARCH("[",_xlfn.FORMULATEXT(BA718))+1,SEARCH("]",_xlfn.FORMULATEXT(BA718))-(SEARCH("[",_xlfn.FORMULATEXT(BA718))+1))="-1","",1),"")</f>
        <v/>
      </c>
      <c r="BH718" s="560" t="str">
        <f t="shared" ca="1" si="325"/>
        <v/>
      </c>
      <c r="BI718" s="560" t="str">
        <f t="shared" ca="1" si="325"/>
        <v/>
      </c>
      <c r="BJ718" s="560" t="str">
        <f t="shared" ca="1" si="325"/>
        <v/>
      </c>
      <c r="BK718" s="560" t="str">
        <f t="shared" ca="1" si="325"/>
        <v/>
      </c>
      <c r="BL718" s="561" t="str">
        <f t="shared" ca="1" si="325"/>
        <v/>
      </c>
      <c r="CL718" s="465"/>
      <c r="CQ718" s="211"/>
      <c r="CR718" s="211"/>
      <c r="CV718" s="1528" t="s">
        <v>2291</v>
      </c>
      <c r="CW718" s="1529"/>
      <c r="CX718" s="1560"/>
      <c r="CY718" s="1560"/>
      <c r="CZ718" s="1560"/>
      <c r="DA718" s="1560"/>
      <c r="DB718" s="1560"/>
      <c r="DC718" s="1560"/>
      <c r="DD718" s="2054">
        <v>44657</v>
      </c>
      <c r="DE718" s="2055"/>
      <c r="DF718" s="2055"/>
      <c r="DG718" s="2056"/>
      <c r="DH718" s="1564" t="s">
        <v>2321</v>
      </c>
      <c r="DI718" s="1564"/>
      <c r="DJ718" s="1564"/>
      <c r="DK718" s="1564"/>
      <c r="DL718" s="1564"/>
      <c r="DM718" s="1564"/>
      <c r="DN718" s="1564"/>
      <c r="DO718" s="1564"/>
      <c r="DP718" s="1564"/>
      <c r="DQ718" s="1564"/>
      <c r="DR718" s="1584"/>
    </row>
    <row r="719" spans="1:122" ht="15" customHeight="1">
      <c r="A719" s="1313"/>
      <c r="B719" s="1314"/>
      <c r="C719" s="1314"/>
      <c r="D719" s="1314"/>
      <c r="E719" s="1335" t="str">
        <f>$CN$31&amp;"のデータ確認で該当するデータが存在しなかった場合、以下の条件で金型保守情報月データを登録する。"</f>
        <v>「9.5.3. 金型保守情報月データ確認」のデータ確認で該当するデータが存在しなかった場合、以下の条件で金型保守情報月データを登録する。</v>
      </c>
      <c r="F719" s="685"/>
      <c r="G719" s="676"/>
      <c r="H719" s="676"/>
      <c r="I719" s="676"/>
      <c r="J719" s="676"/>
      <c r="K719" s="676"/>
      <c r="L719" s="676"/>
      <c r="M719" s="685"/>
      <c r="N719" s="685"/>
      <c r="O719" s="685"/>
      <c r="P719" s="685"/>
      <c r="Q719" s="685"/>
      <c r="R719" s="685"/>
      <c r="S719" s="685"/>
      <c r="T719" s="685"/>
      <c r="U719" s="685"/>
      <c r="V719" s="685"/>
      <c r="W719" s="685"/>
      <c r="X719" s="685"/>
      <c r="Y719" s="685"/>
      <c r="Z719" s="685"/>
      <c r="AA719" s="685"/>
      <c r="AB719" s="685"/>
      <c r="AC719" s="685"/>
      <c r="AD719" s="685"/>
      <c r="AE719" s="685"/>
      <c r="AF719" s="685"/>
      <c r="AG719" s="685"/>
      <c r="AH719" s="685"/>
      <c r="AI719" s="685"/>
      <c r="AJ719" s="685"/>
      <c r="AK719" s="685"/>
      <c r="AL719" s="685"/>
      <c r="AM719" s="685"/>
      <c r="AN719" s="685"/>
      <c r="AO719" s="685"/>
      <c r="AP719" s="685"/>
      <c r="AQ719" s="685"/>
      <c r="AR719" s="685"/>
      <c r="AS719" s="685"/>
      <c r="AT719" s="685"/>
      <c r="AU719" s="685"/>
      <c r="AV719" s="685"/>
      <c r="AW719" s="685"/>
      <c r="AX719" s="685"/>
      <c r="AY719" s="854"/>
      <c r="AZ719" s="92"/>
      <c r="BA719" s="683">
        <f t="shared" ref="BA719:BB721" si="326">BA718</f>
        <v>9</v>
      </c>
      <c r="BB719" s="683">
        <f t="shared" si="326"/>
        <v>5</v>
      </c>
      <c r="BC719" s="683">
        <f t="shared" ref="BC719:BC740" si="327">BC718</f>
        <v>4</v>
      </c>
      <c r="BD719" s="192"/>
      <c r="BE719" s="192"/>
      <c r="BF719" s="192"/>
      <c r="BG719" s="559" t="str">
        <f t="shared" ca="1" si="325"/>
        <v/>
      </c>
      <c r="BH719" s="560" t="str">
        <f t="shared" ca="1" si="325"/>
        <v/>
      </c>
      <c r="BI719" s="560" t="str">
        <f t="shared" ca="1" si="325"/>
        <v/>
      </c>
      <c r="BJ719" s="560" t="str">
        <f t="shared" ca="1" si="325"/>
        <v/>
      </c>
      <c r="BK719" s="560" t="str">
        <f t="shared" ca="1" si="325"/>
        <v/>
      </c>
      <c r="BL719" s="561" t="str">
        <f t="shared" ca="1" si="325"/>
        <v/>
      </c>
      <c r="CQ719" s="211"/>
      <c r="CR719" s="211"/>
      <c r="CV719" s="1528"/>
      <c r="CW719" s="1529"/>
      <c r="CX719" s="1560"/>
      <c r="CY719" s="1560"/>
      <c r="CZ719" s="1560"/>
      <c r="DA719" s="1560"/>
      <c r="DB719" s="1560"/>
      <c r="DC719" s="1560"/>
      <c r="DD719" s="1991"/>
      <c r="DE719" s="1992"/>
      <c r="DF719" s="1992"/>
      <c r="DG719" s="1993"/>
      <c r="DH719" s="1564"/>
      <c r="DI719" s="1564"/>
      <c r="DJ719" s="1564"/>
      <c r="DK719" s="1564"/>
      <c r="DL719" s="1564"/>
      <c r="DM719" s="1564"/>
      <c r="DN719" s="1564"/>
      <c r="DO719" s="1564"/>
      <c r="DP719" s="1564"/>
      <c r="DQ719" s="1564"/>
      <c r="DR719" s="1584"/>
    </row>
    <row r="720" spans="1:122" ht="15" customHeight="1">
      <c r="A720" s="1297"/>
      <c r="B720" s="225"/>
      <c r="C720" s="225"/>
      <c r="D720" s="211"/>
      <c r="E720" s="845" t="s">
        <v>265</v>
      </c>
      <c r="F720" s="846"/>
      <c r="G720" s="846"/>
      <c r="H720" s="846"/>
      <c r="I720" s="846"/>
      <c r="J720" s="846"/>
      <c r="K720" s="846"/>
      <c r="L720" s="847"/>
      <c r="M720" s="1321" t="s">
        <v>964</v>
      </c>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c r="AJ720" s="266"/>
      <c r="AK720" s="266"/>
      <c r="AL720" s="266"/>
      <c r="AM720" s="266"/>
      <c r="AN720" s="266"/>
      <c r="AO720" s="266"/>
      <c r="AP720" s="266"/>
      <c r="AQ720" s="266"/>
      <c r="AR720" s="266"/>
      <c r="AS720" s="266"/>
      <c r="AT720" s="266"/>
      <c r="AU720" s="266"/>
      <c r="AV720" s="266"/>
      <c r="AW720" s="266"/>
      <c r="AX720" s="267"/>
      <c r="AY720" s="223"/>
      <c r="BA720" s="683">
        <f t="shared" si="326"/>
        <v>9</v>
      </c>
      <c r="BB720" s="683">
        <f t="shared" si="326"/>
        <v>5</v>
      </c>
      <c r="BC720" s="683">
        <f t="shared" si="327"/>
        <v>4</v>
      </c>
      <c r="BD720" s="192"/>
      <c r="BE720" s="192"/>
      <c r="BF720" s="192"/>
      <c r="BG720" s="559" t="str">
        <f t="shared" ca="1" si="325"/>
        <v/>
      </c>
      <c r="BH720" s="560" t="str">
        <f t="shared" ca="1" si="325"/>
        <v/>
      </c>
      <c r="BI720" s="560" t="str">
        <f t="shared" ca="1" si="325"/>
        <v/>
      </c>
      <c r="BJ720" s="560" t="str">
        <f t="shared" ca="1" si="325"/>
        <v/>
      </c>
      <c r="BK720" s="560" t="str">
        <f t="shared" ca="1" si="325"/>
        <v/>
      </c>
      <c r="BL720" s="561" t="str">
        <f t="shared" ca="1" si="325"/>
        <v/>
      </c>
      <c r="CQ720" s="211"/>
      <c r="CR720" s="211"/>
      <c r="CV720" s="1528"/>
      <c r="CW720" s="1529"/>
      <c r="CX720" s="1560"/>
      <c r="CY720" s="1560"/>
      <c r="CZ720" s="1560"/>
      <c r="DA720" s="1560"/>
      <c r="DB720" s="1560"/>
      <c r="DC720" s="1560"/>
      <c r="DD720" s="1991"/>
      <c r="DE720" s="1992"/>
      <c r="DF720" s="1992"/>
      <c r="DG720" s="1993"/>
      <c r="DH720" s="1564"/>
      <c r="DI720" s="1564"/>
      <c r="DJ720" s="1564"/>
      <c r="DK720" s="1564"/>
      <c r="DL720" s="1564"/>
      <c r="DM720" s="1564"/>
      <c r="DN720" s="1564"/>
      <c r="DO720" s="1564"/>
      <c r="DP720" s="1564"/>
      <c r="DQ720" s="1564"/>
      <c r="DR720" s="1584"/>
    </row>
    <row r="721" spans="1:122" ht="15" customHeight="1">
      <c r="A721" s="1297"/>
      <c r="B721" s="225"/>
      <c r="C721" s="225"/>
      <c r="D721" s="211"/>
      <c r="E721" s="848" t="s">
        <v>329</v>
      </c>
      <c r="F721" s="849"/>
      <c r="G721" s="849"/>
      <c r="H721" s="849"/>
      <c r="I721" s="849"/>
      <c r="J721" s="849"/>
      <c r="K721" s="849"/>
      <c r="L721" s="849"/>
      <c r="M721" s="268" t="s">
        <v>1661</v>
      </c>
      <c r="N721" s="269"/>
      <c r="O721" s="269"/>
      <c r="P721" s="269"/>
      <c r="Q721" s="269"/>
      <c r="R721" s="269"/>
      <c r="S721" s="269"/>
      <c r="T721" s="269"/>
      <c r="U721" s="269"/>
      <c r="V721" s="269"/>
      <c r="W721" s="269"/>
      <c r="X721" s="269"/>
      <c r="Y721" s="269"/>
      <c r="Z721" s="269"/>
      <c r="AA721" s="269"/>
      <c r="AB721" s="269"/>
      <c r="AC721" s="269"/>
      <c r="AD721" s="269"/>
      <c r="AE721" s="269"/>
      <c r="AF721" s="269"/>
      <c r="AG721" s="269"/>
      <c r="AH721" s="269"/>
      <c r="AI721" s="269"/>
      <c r="AJ721" s="269"/>
      <c r="AK721" s="269"/>
      <c r="AL721" s="269"/>
      <c r="AM721" s="269"/>
      <c r="AN721" s="269"/>
      <c r="AO721" s="269"/>
      <c r="AP721" s="269"/>
      <c r="AQ721" s="269"/>
      <c r="AR721" s="269"/>
      <c r="AS721" s="269"/>
      <c r="AT721" s="269"/>
      <c r="AU721" s="269"/>
      <c r="AV721" s="269"/>
      <c r="AW721" s="269"/>
      <c r="AX721" s="270"/>
      <c r="AY721" s="223"/>
      <c r="BA721" s="683">
        <f t="shared" si="326"/>
        <v>9</v>
      </c>
      <c r="BB721" s="683">
        <f t="shared" si="326"/>
        <v>5</v>
      </c>
      <c r="BC721" s="683">
        <f t="shared" si="327"/>
        <v>4</v>
      </c>
      <c r="BD721" s="192"/>
      <c r="BE721" s="192"/>
      <c r="BF721" s="192"/>
      <c r="BG721" s="559" t="str">
        <f t="shared" ref="BG721:BG807" ca="1" si="328">IF(BA721&lt;&gt;"",IF(MID(_xlfn.FORMULATEXT(BA721),SEARCH("[",_xlfn.FORMULATEXT(BA721))+1,SEARCH("]",_xlfn.FORMULATEXT(BA721))-(SEARCH("[",_xlfn.FORMULATEXT(BA721))+1))="-1","",1),"")</f>
        <v/>
      </c>
      <c r="BH721" s="560" t="str">
        <f t="shared" ref="BH721:BH807" ca="1" si="329">IF(BB721&lt;&gt;"",IF(MID(_xlfn.FORMULATEXT(BB721),SEARCH("[",_xlfn.FORMULATEXT(BB721))+1,SEARCH("]",_xlfn.FORMULATEXT(BB721))-(SEARCH("[",_xlfn.FORMULATEXT(BB721))+1))="-1","",1),"")</f>
        <v/>
      </c>
      <c r="BI721" s="560" t="str">
        <f t="shared" ref="BI721:BI807" ca="1" si="330">IF(BC721&lt;&gt;"",IF(MID(_xlfn.FORMULATEXT(BC721),SEARCH("[",_xlfn.FORMULATEXT(BC721))+1,SEARCH("]",_xlfn.FORMULATEXT(BC721))-(SEARCH("[",_xlfn.FORMULATEXT(BC721))+1))="-1","",1),"")</f>
        <v/>
      </c>
      <c r="BJ721" s="560" t="str">
        <f t="shared" ref="BJ721:BJ807" ca="1" si="331">IF(BD721&lt;&gt;"",IF(MID(_xlfn.FORMULATEXT(BD721),SEARCH("[",_xlfn.FORMULATEXT(BD721))+1,SEARCH("]",_xlfn.FORMULATEXT(BD721))-(SEARCH("[",_xlfn.FORMULATEXT(BD721))+1))="-1","",1),"")</f>
        <v/>
      </c>
      <c r="BK721" s="560" t="str">
        <f t="shared" ref="BK721:BK807" ca="1" si="332">IF(BE721&lt;&gt;"",IF(MID(_xlfn.FORMULATEXT(BE721),SEARCH("[",_xlfn.FORMULATEXT(BE721))+1,SEARCH("]",_xlfn.FORMULATEXT(BE721))-(SEARCH("[",_xlfn.FORMULATEXT(BE721))+1))="-1","",1),"")</f>
        <v/>
      </c>
      <c r="BL721" s="561" t="str">
        <f t="shared" ref="BL721:BL807" ca="1" si="333">IF(BF721&lt;&gt;"",IF(MID(_xlfn.FORMULATEXT(BF721),SEARCH("[",_xlfn.FORMULATEXT(BF721))+1,SEARCH("]",_xlfn.FORMULATEXT(BF721))-(SEARCH("[",_xlfn.FORMULATEXT(BF721))+1))="-1","",1),"")</f>
        <v/>
      </c>
      <c r="CQ721" s="211"/>
      <c r="CR721" s="211"/>
      <c r="CV721" s="1528"/>
      <c r="CW721" s="1529"/>
      <c r="CX721" s="1560"/>
      <c r="CY721" s="1560"/>
      <c r="CZ721" s="1560"/>
      <c r="DA721" s="1560"/>
      <c r="DB721" s="1560"/>
      <c r="DC721" s="1560"/>
      <c r="DD721" s="1991"/>
      <c r="DE721" s="1992"/>
      <c r="DF721" s="1992"/>
      <c r="DG721" s="1993"/>
      <c r="DH721" s="1564"/>
      <c r="DI721" s="1564"/>
      <c r="DJ721" s="1564"/>
      <c r="DK721" s="1564"/>
      <c r="DL721" s="1564"/>
      <c r="DM721" s="1564"/>
      <c r="DN721" s="1564"/>
      <c r="DO721" s="1564"/>
      <c r="DP721" s="1564"/>
      <c r="DQ721" s="1564"/>
      <c r="DR721" s="1584"/>
    </row>
    <row r="722" spans="1:122" ht="15" customHeight="1">
      <c r="A722" s="1297"/>
      <c r="B722" s="225"/>
      <c r="C722" s="225"/>
      <c r="D722" s="211"/>
      <c r="E722" s="848" t="s">
        <v>330</v>
      </c>
      <c r="F722" s="849"/>
      <c r="G722" s="849"/>
      <c r="H722" s="849"/>
      <c r="I722" s="849"/>
      <c r="J722" s="849"/>
      <c r="K722" s="849"/>
      <c r="L722" s="850"/>
      <c r="M722" s="275"/>
      <c r="N722" s="275"/>
      <c r="O722" s="275"/>
      <c r="P722" s="275"/>
      <c r="Q722" s="275"/>
      <c r="R722" s="275"/>
      <c r="S722" s="275"/>
      <c r="T722" s="275"/>
      <c r="U722" s="275"/>
      <c r="V722" s="275"/>
      <c r="W722" s="275"/>
      <c r="X722" s="275"/>
      <c r="Y722" s="275"/>
      <c r="Z722" s="275"/>
      <c r="AA722" s="275"/>
      <c r="AB722" s="275"/>
      <c r="AC722" s="275"/>
      <c r="AD722" s="275"/>
      <c r="AE722" s="275"/>
      <c r="AF722" s="275"/>
      <c r="AG722" s="275"/>
      <c r="AH722" s="275"/>
      <c r="AI722" s="275"/>
      <c r="AJ722" s="275"/>
      <c r="AK722" s="275"/>
      <c r="AL722" s="275"/>
      <c r="AM722" s="275"/>
      <c r="AN722" s="275"/>
      <c r="AO722" s="275"/>
      <c r="AP722" s="275"/>
      <c r="AQ722" s="275"/>
      <c r="AR722" s="275"/>
      <c r="AS722" s="275"/>
      <c r="AT722" s="275"/>
      <c r="AU722" s="275"/>
      <c r="AV722" s="275"/>
      <c r="AW722" s="275"/>
      <c r="AX722" s="584"/>
      <c r="AY722" s="223"/>
      <c r="BA722" s="683">
        <f t="shared" ref="BA722:BA742" si="334">BA721</f>
        <v>9</v>
      </c>
      <c r="BB722" s="683">
        <f t="shared" ref="BB722:BB742" si="335">BB721</f>
        <v>5</v>
      </c>
      <c r="BC722" s="683">
        <f t="shared" si="327"/>
        <v>4</v>
      </c>
      <c r="BD722" s="192"/>
      <c r="BE722" s="192"/>
      <c r="BF722" s="192"/>
      <c r="BG722" s="559" t="str">
        <f t="shared" ca="1" si="328"/>
        <v/>
      </c>
      <c r="BH722" s="560" t="str">
        <f t="shared" ca="1" si="329"/>
        <v/>
      </c>
      <c r="BI722" s="560" t="str">
        <f t="shared" ca="1" si="330"/>
        <v/>
      </c>
      <c r="BJ722" s="560" t="str">
        <f t="shared" ca="1" si="331"/>
        <v/>
      </c>
      <c r="BK722" s="560" t="str">
        <f t="shared" ca="1" si="332"/>
        <v/>
      </c>
      <c r="BL722" s="561" t="str">
        <f t="shared" ca="1" si="333"/>
        <v/>
      </c>
      <c r="CQ722" s="211"/>
      <c r="CR722" s="211"/>
      <c r="CV722" s="1528"/>
      <c r="CW722" s="1529"/>
      <c r="CX722" s="1560"/>
      <c r="CY722" s="1560"/>
      <c r="CZ722" s="1560"/>
      <c r="DA722" s="1560"/>
      <c r="DB722" s="1560"/>
      <c r="DC722" s="1560"/>
      <c r="DD722" s="1991"/>
      <c r="DE722" s="1992"/>
      <c r="DF722" s="1992"/>
      <c r="DG722" s="1993"/>
      <c r="DH722" s="1564"/>
      <c r="DI722" s="1564"/>
      <c r="DJ722" s="1564"/>
      <c r="DK722" s="1564"/>
      <c r="DL722" s="1564"/>
      <c r="DM722" s="1564"/>
      <c r="DN722" s="1564"/>
      <c r="DO722" s="1564"/>
      <c r="DP722" s="1564"/>
      <c r="DQ722" s="1564"/>
      <c r="DR722" s="1584"/>
    </row>
    <row r="723" spans="1:122" ht="15" customHeight="1">
      <c r="A723" s="1297"/>
      <c r="B723" s="225"/>
      <c r="C723" s="225"/>
      <c r="D723" s="211"/>
      <c r="E723" s="888"/>
      <c r="F723" s="274"/>
      <c r="G723" s="274"/>
      <c r="H723" s="274"/>
      <c r="I723" s="274"/>
      <c r="J723" s="274"/>
      <c r="K723" s="274"/>
      <c r="L723" s="889"/>
      <c r="M723" s="275"/>
      <c r="N723" s="1327" t="s">
        <v>1937</v>
      </c>
      <c r="O723" s="1328"/>
      <c r="P723" s="1328"/>
      <c r="Q723" s="1328"/>
      <c r="R723" s="1328"/>
      <c r="S723" s="1328"/>
      <c r="T723" s="1328"/>
      <c r="U723" s="1328"/>
      <c r="V723" s="1328"/>
      <c r="W723" s="1328"/>
      <c r="X723" s="1328"/>
      <c r="Y723" s="1328"/>
      <c r="Z723" s="1329"/>
      <c r="AA723" s="1327" t="s">
        <v>520</v>
      </c>
      <c r="AB723" s="1328"/>
      <c r="AC723" s="1328"/>
      <c r="AD723" s="1328"/>
      <c r="AE723" s="1328"/>
      <c r="AF723" s="1328"/>
      <c r="AG723" s="1328"/>
      <c r="AH723" s="1328"/>
      <c r="AI723" s="1328"/>
      <c r="AJ723" s="1328"/>
      <c r="AK723" s="1328"/>
      <c r="AL723" s="1328"/>
      <c r="AM723" s="1328"/>
      <c r="AN723" s="1328"/>
      <c r="AO723" s="1328"/>
      <c r="AP723" s="1328"/>
      <c r="AQ723" s="1328"/>
      <c r="AR723" s="1328"/>
      <c r="AS723" s="1328"/>
      <c r="AT723" s="1328"/>
      <c r="AU723" s="1328"/>
      <c r="AV723" s="1328"/>
      <c r="AW723" s="1330"/>
      <c r="AX723" s="584"/>
      <c r="AY723" s="223"/>
      <c r="BA723" s="683">
        <f t="shared" si="334"/>
        <v>9</v>
      </c>
      <c r="BB723" s="683">
        <f t="shared" si="335"/>
        <v>5</v>
      </c>
      <c r="BC723" s="683">
        <f t="shared" si="327"/>
        <v>4</v>
      </c>
      <c r="BD723" s="192"/>
      <c r="BE723" s="192"/>
      <c r="BF723" s="192"/>
      <c r="BG723" s="559" t="str">
        <f t="shared" ca="1" si="328"/>
        <v/>
      </c>
      <c r="BH723" s="560" t="str">
        <f t="shared" ca="1" si="329"/>
        <v/>
      </c>
      <c r="BI723" s="560" t="str">
        <f t="shared" ca="1" si="330"/>
        <v/>
      </c>
      <c r="BJ723" s="560" t="str">
        <f t="shared" ca="1" si="331"/>
        <v/>
      </c>
      <c r="BK723" s="560" t="str">
        <f t="shared" ca="1" si="332"/>
        <v/>
      </c>
      <c r="BL723" s="561" t="str">
        <f t="shared" ca="1" si="333"/>
        <v/>
      </c>
      <c r="CQ723" s="94"/>
      <c r="CR723" s="94"/>
      <c r="CV723" s="1528"/>
      <c r="CW723" s="1529"/>
      <c r="CX723" s="1560"/>
      <c r="CY723" s="1560"/>
      <c r="CZ723" s="1560"/>
      <c r="DA723" s="1560"/>
      <c r="DB723" s="1560"/>
      <c r="DC723" s="1560"/>
      <c r="DD723" s="1991"/>
      <c r="DE723" s="1992"/>
      <c r="DF723" s="1992"/>
      <c r="DG723" s="1993"/>
      <c r="DH723" s="1564"/>
      <c r="DI723" s="1564"/>
      <c r="DJ723" s="1564"/>
      <c r="DK723" s="1564"/>
      <c r="DL723" s="1564"/>
      <c r="DM723" s="1564"/>
      <c r="DN723" s="1564"/>
      <c r="DO723" s="1564"/>
      <c r="DP723" s="1564"/>
      <c r="DQ723" s="1564"/>
      <c r="DR723" s="1584"/>
    </row>
    <row r="724" spans="1:122" ht="15" customHeight="1">
      <c r="A724" s="1297"/>
      <c r="B724" s="225"/>
      <c r="C724" s="225"/>
      <c r="D724" s="211"/>
      <c r="E724" s="888"/>
      <c r="F724" s="274"/>
      <c r="G724" s="274"/>
      <c r="H724" s="274"/>
      <c r="I724" s="274"/>
      <c r="J724" s="274"/>
      <c r="K724" s="274"/>
      <c r="L724" s="889"/>
      <c r="M724" s="275"/>
      <c r="N724" s="1321" t="s">
        <v>1646</v>
      </c>
      <c r="O724" s="266"/>
      <c r="P724" s="266"/>
      <c r="Q724" s="266"/>
      <c r="R724" s="266"/>
      <c r="S724" s="266"/>
      <c r="T724" s="266"/>
      <c r="U724" s="266"/>
      <c r="V724" s="266"/>
      <c r="W724" s="266"/>
      <c r="X724" s="266"/>
      <c r="Y724" s="266"/>
      <c r="Z724" s="266"/>
      <c r="AA724" s="893" t="s">
        <v>2058</v>
      </c>
      <c r="AB724" s="266"/>
      <c r="AC724" s="266"/>
      <c r="AD724" s="266"/>
      <c r="AE724" s="266"/>
      <c r="AF724" s="266"/>
      <c r="AG724" s="266"/>
      <c r="AH724" s="266"/>
      <c r="AI724" s="266"/>
      <c r="AJ724" s="266"/>
      <c r="AK724" s="266"/>
      <c r="AL724" s="266"/>
      <c r="AM724" s="266"/>
      <c r="AN724" s="266"/>
      <c r="AO724" s="266"/>
      <c r="AP724" s="266"/>
      <c r="AQ724" s="266"/>
      <c r="AR724" s="266"/>
      <c r="AS724" s="266"/>
      <c r="AT724" s="266"/>
      <c r="AU724" s="266"/>
      <c r="AV724" s="266"/>
      <c r="AW724" s="267"/>
      <c r="AX724" s="584"/>
      <c r="AY724" s="223"/>
      <c r="BA724" s="683">
        <f t="shared" si="334"/>
        <v>9</v>
      </c>
      <c r="BB724" s="683">
        <f t="shared" si="335"/>
        <v>5</v>
      </c>
      <c r="BC724" s="683">
        <f t="shared" si="327"/>
        <v>4</v>
      </c>
      <c r="BD724" s="192"/>
      <c r="BE724" s="192"/>
      <c r="BF724" s="192"/>
      <c r="BG724" s="559" t="str">
        <f t="shared" ca="1" si="328"/>
        <v/>
      </c>
      <c r="BH724" s="560" t="str">
        <f t="shared" ca="1" si="329"/>
        <v/>
      </c>
      <c r="BI724" s="560" t="str">
        <f t="shared" ca="1" si="330"/>
        <v/>
      </c>
      <c r="BJ724" s="560" t="str">
        <f t="shared" ca="1" si="331"/>
        <v/>
      </c>
      <c r="BK724" s="560" t="str">
        <f t="shared" ca="1" si="332"/>
        <v/>
      </c>
      <c r="BL724" s="561" t="str">
        <f t="shared" ca="1" si="333"/>
        <v/>
      </c>
      <c r="CV724" s="1528"/>
      <c r="CW724" s="1529"/>
      <c r="CX724" s="1560"/>
      <c r="CY724" s="1560"/>
      <c r="CZ724" s="1560"/>
      <c r="DA724" s="1560"/>
      <c r="DB724" s="1560"/>
      <c r="DC724" s="1560"/>
      <c r="DD724" s="1991"/>
      <c r="DE724" s="1992"/>
      <c r="DF724" s="1992"/>
      <c r="DG724" s="1993"/>
      <c r="DH724" s="1564"/>
      <c r="DI724" s="1564"/>
      <c r="DJ724" s="1564"/>
      <c r="DK724" s="1564"/>
      <c r="DL724" s="1564"/>
      <c r="DM724" s="1564"/>
      <c r="DN724" s="1564"/>
      <c r="DO724" s="1564"/>
      <c r="DP724" s="1564"/>
      <c r="DQ724" s="1564"/>
      <c r="DR724" s="1584"/>
    </row>
    <row r="725" spans="1:122" ht="15" customHeight="1">
      <c r="A725" s="1297"/>
      <c r="B725" s="225"/>
      <c r="C725" s="225"/>
      <c r="D725" s="211"/>
      <c r="E725" s="888"/>
      <c r="F725" s="274"/>
      <c r="G725" s="274"/>
      <c r="H725" s="274"/>
      <c r="I725" s="274"/>
      <c r="J725" s="274"/>
      <c r="K725" s="274"/>
      <c r="L725" s="889"/>
      <c r="M725" s="275"/>
      <c r="N725" s="268" t="s">
        <v>1647</v>
      </c>
      <c r="O725" s="269"/>
      <c r="P725" s="269"/>
      <c r="Q725" s="269"/>
      <c r="R725" s="269"/>
      <c r="S725" s="269"/>
      <c r="T725" s="269"/>
      <c r="U725" s="269"/>
      <c r="V725" s="269"/>
      <c r="W725" s="269"/>
      <c r="X725" s="269"/>
      <c r="Y725" s="269"/>
      <c r="Z725" s="270"/>
      <c r="AA725" s="581" t="s">
        <v>521</v>
      </c>
      <c r="AB725" s="269"/>
      <c r="AC725" s="269"/>
      <c r="AD725" s="269"/>
      <c r="AE725" s="269"/>
      <c r="AF725" s="269"/>
      <c r="AG725" s="269"/>
      <c r="AH725" s="269"/>
      <c r="AI725" s="269"/>
      <c r="AJ725" s="269"/>
      <c r="AK725" s="269"/>
      <c r="AL725" s="269"/>
      <c r="AM725" s="269"/>
      <c r="AN725" s="269"/>
      <c r="AO725" s="269"/>
      <c r="AP725" s="269"/>
      <c r="AQ725" s="269"/>
      <c r="AR725" s="269"/>
      <c r="AS725" s="269"/>
      <c r="AT725" s="269"/>
      <c r="AU725" s="269"/>
      <c r="AV725" s="269"/>
      <c r="AW725" s="270"/>
      <c r="AX725" s="584"/>
      <c r="AY725" s="223"/>
      <c r="BA725" s="683">
        <f t="shared" si="334"/>
        <v>9</v>
      </c>
      <c r="BB725" s="683">
        <f t="shared" si="335"/>
        <v>5</v>
      </c>
      <c r="BC725" s="683">
        <f t="shared" si="327"/>
        <v>4</v>
      </c>
      <c r="BD725" s="192"/>
      <c r="BE725" s="192"/>
      <c r="BF725" s="192"/>
      <c r="BG725" s="559" t="str">
        <f t="shared" ca="1" si="328"/>
        <v/>
      </c>
      <c r="BH725" s="560" t="str">
        <f t="shared" ca="1" si="329"/>
        <v/>
      </c>
      <c r="BI725" s="560" t="str">
        <f t="shared" ca="1" si="330"/>
        <v/>
      </c>
      <c r="BJ725" s="560" t="str">
        <f t="shared" ca="1" si="331"/>
        <v/>
      </c>
      <c r="BK725" s="560" t="str">
        <f t="shared" ca="1" si="332"/>
        <v/>
      </c>
      <c r="BL725" s="561" t="str">
        <f t="shared" ca="1" si="333"/>
        <v/>
      </c>
      <c r="CV725" s="1528"/>
      <c r="CW725" s="1529"/>
      <c r="CX725" s="1560"/>
      <c r="CY725" s="1560"/>
      <c r="CZ725" s="1560"/>
      <c r="DA725" s="1560"/>
      <c r="DB725" s="1560"/>
      <c r="DC725" s="1560"/>
      <c r="DD725" s="1991"/>
      <c r="DE725" s="1992"/>
      <c r="DF725" s="1992"/>
      <c r="DG725" s="1993"/>
      <c r="DH725" s="1564"/>
      <c r="DI725" s="1564"/>
      <c r="DJ725" s="1564"/>
      <c r="DK725" s="1564"/>
      <c r="DL725" s="1564"/>
      <c r="DM725" s="1564"/>
      <c r="DN725" s="1564"/>
      <c r="DO725" s="1564"/>
      <c r="DP725" s="1564"/>
      <c r="DQ725" s="1564"/>
      <c r="DR725" s="1584"/>
    </row>
    <row r="726" spans="1:122" ht="15" customHeight="1">
      <c r="A726" s="1297"/>
      <c r="B726" s="225"/>
      <c r="C726" s="225"/>
      <c r="D726" s="225"/>
      <c r="E726" s="888"/>
      <c r="F726" s="274"/>
      <c r="G726" s="274"/>
      <c r="H726" s="274"/>
      <c r="I726" s="274"/>
      <c r="J726" s="274"/>
      <c r="K726" s="274"/>
      <c r="L726" s="889"/>
      <c r="M726" s="275"/>
      <c r="N726" s="268" t="s">
        <v>2051</v>
      </c>
      <c r="O726" s="269"/>
      <c r="P726" s="269"/>
      <c r="Q726" s="269"/>
      <c r="R726" s="269"/>
      <c r="S726" s="269"/>
      <c r="T726" s="269"/>
      <c r="U726" s="269"/>
      <c r="V726" s="269"/>
      <c r="W726" s="269"/>
      <c r="X726" s="269"/>
      <c r="Y726" s="269"/>
      <c r="Z726" s="270"/>
      <c r="AA726" s="586" t="str">
        <f>$CN$30&amp;"で取得した日付"</f>
        <v>「9.5.1. データ更新された生産推移データ取得」で取得した日付</v>
      </c>
      <c r="AB726" s="269"/>
      <c r="AC726" s="269"/>
      <c r="AD726" s="269"/>
      <c r="AE726" s="269"/>
      <c r="AF726" s="269"/>
      <c r="AG726" s="269"/>
      <c r="AH726" s="269"/>
      <c r="AI726" s="269"/>
      <c r="AJ726" s="269"/>
      <c r="AK726" s="269"/>
      <c r="AL726" s="269"/>
      <c r="AM726" s="269"/>
      <c r="AN726" s="269"/>
      <c r="AO726" s="269"/>
      <c r="AP726" s="269"/>
      <c r="AQ726" s="269"/>
      <c r="AR726" s="269"/>
      <c r="AS726" s="269"/>
      <c r="AT726" s="269"/>
      <c r="AU726" s="269"/>
      <c r="AV726" s="269"/>
      <c r="AW726" s="270"/>
      <c r="AX726" s="584"/>
      <c r="AY726" s="223"/>
      <c r="BA726" s="683">
        <f t="shared" si="334"/>
        <v>9</v>
      </c>
      <c r="BB726" s="683">
        <f t="shared" si="335"/>
        <v>5</v>
      </c>
      <c r="BC726" s="683">
        <f t="shared" si="327"/>
        <v>4</v>
      </c>
      <c r="BD726" s="192"/>
      <c r="BE726" s="192"/>
      <c r="BF726" s="192"/>
      <c r="BG726" s="559" t="str">
        <f t="shared" ca="1" si="328"/>
        <v/>
      </c>
      <c r="BH726" s="560" t="str">
        <f t="shared" ca="1" si="329"/>
        <v/>
      </c>
      <c r="BI726" s="560" t="str">
        <f t="shared" ca="1" si="330"/>
        <v/>
      </c>
      <c r="BJ726" s="560" t="str">
        <f t="shared" ca="1" si="331"/>
        <v/>
      </c>
      <c r="BK726" s="560" t="str">
        <f t="shared" ca="1" si="332"/>
        <v/>
      </c>
      <c r="BL726" s="561" t="str">
        <f t="shared" ca="1" si="333"/>
        <v/>
      </c>
      <c r="CV726" s="1528"/>
      <c r="CW726" s="1529"/>
      <c r="CX726" s="1560"/>
      <c r="CY726" s="1560"/>
      <c r="CZ726" s="1560"/>
      <c r="DA726" s="1560"/>
      <c r="DB726" s="1560"/>
      <c r="DC726" s="1560"/>
      <c r="DD726" s="1991"/>
      <c r="DE726" s="1992"/>
      <c r="DF726" s="1992"/>
      <c r="DG726" s="1993"/>
      <c r="DH726" s="1564"/>
      <c r="DI726" s="1564"/>
      <c r="DJ726" s="1564"/>
      <c r="DK726" s="1564"/>
      <c r="DL726" s="1564"/>
      <c r="DM726" s="1564"/>
      <c r="DN726" s="1564"/>
      <c r="DO726" s="1564"/>
      <c r="DP726" s="1564"/>
      <c r="DQ726" s="1564"/>
      <c r="DR726" s="1584"/>
    </row>
    <row r="727" spans="1:122" ht="15" customHeight="1">
      <c r="A727" s="1297"/>
      <c r="B727" s="225"/>
      <c r="C727" s="225"/>
      <c r="D727" s="225"/>
      <c r="E727" s="888"/>
      <c r="F727" s="274"/>
      <c r="G727" s="274"/>
      <c r="H727" s="274"/>
      <c r="I727" s="274"/>
      <c r="J727" s="274"/>
      <c r="K727" s="274"/>
      <c r="L727" s="889"/>
      <c r="M727" s="275"/>
      <c r="N727" s="268" t="s">
        <v>1649</v>
      </c>
      <c r="O727" s="269"/>
      <c r="P727" s="269"/>
      <c r="Q727" s="269"/>
      <c r="R727" s="269"/>
      <c r="S727" s="269"/>
      <c r="T727" s="269"/>
      <c r="U727" s="269"/>
      <c r="V727" s="269"/>
      <c r="W727" s="269"/>
      <c r="X727" s="269"/>
      <c r="Y727" s="269"/>
      <c r="Z727" s="270"/>
      <c r="AA727" s="586" t="str">
        <f>$CN$30&amp;"で取得した部品番号"</f>
        <v>「9.5.1. データ更新された生産推移データ取得」で取得した部品番号</v>
      </c>
      <c r="AB727" s="269"/>
      <c r="AC727" s="269"/>
      <c r="AD727" s="269"/>
      <c r="AE727" s="269"/>
      <c r="AF727" s="269"/>
      <c r="AG727" s="269"/>
      <c r="AH727" s="269"/>
      <c r="AI727" s="269"/>
      <c r="AJ727" s="269"/>
      <c r="AK727" s="269"/>
      <c r="AL727" s="269"/>
      <c r="AM727" s="269"/>
      <c r="AN727" s="269"/>
      <c r="AO727" s="269"/>
      <c r="AP727" s="269"/>
      <c r="AQ727" s="269"/>
      <c r="AR727" s="269"/>
      <c r="AS727" s="269"/>
      <c r="AT727" s="269"/>
      <c r="AU727" s="269"/>
      <c r="AV727" s="269"/>
      <c r="AW727" s="270"/>
      <c r="AX727" s="584"/>
      <c r="AY727" s="223"/>
      <c r="BA727" s="683">
        <f t="shared" si="334"/>
        <v>9</v>
      </c>
      <c r="BB727" s="683">
        <f t="shared" si="335"/>
        <v>5</v>
      </c>
      <c r="BC727" s="683">
        <f t="shared" si="327"/>
        <v>4</v>
      </c>
      <c r="BD727" s="192"/>
      <c r="BE727" s="192"/>
      <c r="BF727" s="192"/>
      <c r="BG727" s="559" t="str">
        <f t="shared" ca="1" si="328"/>
        <v/>
      </c>
      <c r="BH727" s="560" t="str">
        <f t="shared" ca="1" si="329"/>
        <v/>
      </c>
      <c r="BI727" s="560" t="str">
        <f t="shared" ca="1" si="330"/>
        <v/>
      </c>
      <c r="BJ727" s="560" t="str">
        <f t="shared" ca="1" si="331"/>
        <v/>
      </c>
      <c r="BK727" s="560" t="str">
        <f t="shared" ca="1" si="332"/>
        <v/>
      </c>
      <c r="BL727" s="561" t="str">
        <f t="shared" ca="1" si="333"/>
        <v/>
      </c>
      <c r="CO727" s="244"/>
      <c r="CV727" s="1528"/>
      <c r="CW727" s="1529"/>
      <c r="CX727" s="1560"/>
      <c r="CY727" s="1560"/>
      <c r="CZ727" s="1560"/>
      <c r="DA727" s="1560"/>
      <c r="DB727" s="1560"/>
      <c r="DC727" s="1560"/>
      <c r="DD727" s="1991"/>
      <c r="DE727" s="1992"/>
      <c r="DF727" s="1992"/>
      <c r="DG727" s="1993"/>
      <c r="DH727" s="1564"/>
      <c r="DI727" s="1564"/>
      <c r="DJ727" s="1564"/>
      <c r="DK727" s="1564"/>
      <c r="DL727" s="1564"/>
      <c r="DM727" s="1564"/>
      <c r="DN727" s="1564"/>
      <c r="DO727" s="1564"/>
      <c r="DP727" s="1564"/>
      <c r="DQ727" s="1564"/>
      <c r="DR727" s="1584"/>
    </row>
    <row r="728" spans="1:122" ht="15" customHeight="1">
      <c r="A728" s="1297"/>
      <c r="B728" s="225"/>
      <c r="C728" s="225"/>
      <c r="D728" s="225"/>
      <c r="E728" s="888"/>
      <c r="F728" s="274"/>
      <c r="G728" s="274"/>
      <c r="H728" s="274"/>
      <c r="I728" s="274"/>
      <c r="J728" s="274"/>
      <c r="K728" s="274"/>
      <c r="L728" s="889"/>
      <c r="M728" s="275"/>
      <c r="N728" s="268" t="s">
        <v>1650</v>
      </c>
      <c r="O728" s="269"/>
      <c r="P728" s="269"/>
      <c r="Q728" s="269"/>
      <c r="R728" s="269"/>
      <c r="S728" s="269"/>
      <c r="T728" s="269"/>
      <c r="U728" s="269"/>
      <c r="V728" s="269"/>
      <c r="W728" s="269"/>
      <c r="X728" s="269"/>
      <c r="Y728" s="269"/>
      <c r="Z728" s="270"/>
      <c r="AA728" s="586" t="str">
        <f>$CN$30&amp;"で取得した工具番号"</f>
        <v>「9.5.1. データ更新された生産推移データ取得」で取得した工具番号</v>
      </c>
      <c r="AB728" s="269"/>
      <c r="AC728" s="269"/>
      <c r="AD728" s="269"/>
      <c r="AE728" s="269"/>
      <c r="AF728" s="269"/>
      <c r="AG728" s="269"/>
      <c r="AH728" s="269"/>
      <c r="AI728" s="269"/>
      <c r="AJ728" s="269"/>
      <c r="AK728" s="269"/>
      <c r="AL728" s="269"/>
      <c r="AM728" s="269"/>
      <c r="AN728" s="269"/>
      <c r="AO728" s="269"/>
      <c r="AP728" s="269"/>
      <c r="AQ728" s="269"/>
      <c r="AR728" s="269"/>
      <c r="AS728" s="269"/>
      <c r="AT728" s="269"/>
      <c r="AU728" s="269"/>
      <c r="AV728" s="269"/>
      <c r="AW728" s="270"/>
      <c r="AX728" s="584"/>
      <c r="AY728" s="223"/>
      <c r="BA728" s="683">
        <f t="shared" si="334"/>
        <v>9</v>
      </c>
      <c r="BB728" s="683">
        <f t="shared" si="335"/>
        <v>5</v>
      </c>
      <c r="BC728" s="683">
        <f t="shared" si="327"/>
        <v>4</v>
      </c>
      <c r="BD728" s="192"/>
      <c r="BE728" s="192"/>
      <c r="BF728" s="192"/>
      <c r="BG728" s="559" t="str">
        <f t="shared" ca="1" si="328"/>
        <v/>
      </c>
      <c r="BH728" s="560" t="str">
        <f t="shared" ca="1" si="329"/>
        <v/>
      </c>
      <c r="BI728" s="560" t="str">
        <f t="shared" ca="1" si="330"/>
        <v/>
      </c>
      <c r="BJ728" s="560" t="str">
        <f t="shared" ca="1" si="331"/>
        <v/>
      </c>
      <c r="BK728" s="560" t="str">
        <f t="shared" ca="1" si="332"/>
        <v/>
      </c>
      <c r="BL728" s="561" t="str">
        <f t="shared" ca="1" si="333"/>
        <v/>
      </c>
      <c r="CM728" s="244"/>
      <c r="CN728" s="244"/>
      <c r="CV728" s="1528"/>
      <c r="CW728" s="1529"/>
      <c r="CX728" s="1560"/>
      <c r="CY728" s="1560"/>
      <c r="CZ728" s="1560"/>
      <c r="DA728" s="1560"/>
      <c r="DB728" s="1560"/>
      <c r="DC728" s="1560"/>
      <c r="DD728" s="1991"/>
      <c r="DE728" s="1992"/>
      <c r="DF728" s="1992"/>
      <c r="DG728" s="1993"/>
      <c r="DH728" s="1564"/>
      <c r="DI728" s="1564"/>
      <c r="DJ728" s="1564"/>
      <c r="DK728" s="1564"/>
      <c r="DL728" s="1564"/>
      <c r="DM728" s="1564"/>
      <c r="DN728" s="1564"/>
      <c r="DO728" s="1564"/>
      <c r="DP728" s="1564"/>
      <c r="DQ728" s="1564"/>
      <c r="DR728" s="1584"/>
    </row>
    <row r="729" spans="1:122" ht="15" customHeight="1">
      <c r="A729" s="1297"/>
      <c r="B729" s="225"/>
      <c r="C729" s="225"/>
      <c r="D729" s="225"/>
      <c r="E729" s="888"/>
      <c r="F729" s="274"/>
      <c r="G729" s="274"/>
      <c r="H729" s="274"/>
      <c r="I729" s="274"/>
      <c r="J729" s="274"/>
      <c r="K729" s="274"/>
      <c r="L729" s="889"/>
      <c r="M729" s="275"/>
      <c r="N729" s="268" t="s">
        <v>2052</v>
      </c>
      <c r="O729" s="269"/>
      <c r="P729" s="269"/>
      <c r="Q729" s="269"/>
      <c r="R729" s="269"/>
      <c r="S729" s="269"/>
      <c r="T729" s="269"/>
      <c r="U729" s="269"/>
      <c r="V729" s="269"/>
      <c r="W729" s="269"/>
      <c r="X729" s="269"/>
      <c r="Y729" s="269"/>
      <c r="Z729" s="270"/>
      <c r="AA729" s="586" t="str">
        <f>$CN$30&amp;"で取得したステージNo"</f>
        <v>「9.5.1. データ更新された生産推移データ取得」で取得したステージNo</v>
      </c>
      <c r="AB729" s="269"/>
      <c r="AC729" s="269"/>
      <c r="AD729" s="269"/>
      <c r="AE729" s="269"/>
      <c r="AF729" s="269"/>
      <c r="AG729" s="269"/>
      <c r="AH729" s="269"/>
      <c r="AI729" s="269"/>
      <c r="AJ729" s="269"/>
      <c r="AK729" s="269"/>
      <c r="AL729" s="269"/>
      <c r="AM729" s="269"/>
      <c r="AN729" s="269"/>
      <c r="AO729" s="269"/>
      <c r="AP729" s="269"/>
      <c r="AQ729" s="269"/>
      <c r="AR729" s="269"/>
      <c r="AS729" s="269"/>
      <c r="AT729" s="269"/>
      <c r="AU729" s="269"/>
      <c r="AV729" s="269"/>
      <c r="AW729" s="270"/>
      <c r="AX729" s="584"/>
      <c r="AY729" s="223"/>
      <c r="BA729" s="683">
        <f t="shared" si="334"/>
        <v>9</v>
      </c>
      <c r="BB729" s="683">
        <f t="shared" si="335"/>
        <v>5</v>
      </c>
      <c r="BC729" s="683">
        <f t="shared" si="327"/>
        <v>4</v>
      </c>
      <c r="BD729" s="192"/>
      <c r="BE729" s="192"/>
      <c r="BF729" s="192"/>
      <c r="BG729" s="559" t="str">
        <f t="shared" ca="1" si="328"/>
        <v/>
      </c>
      <c r="BH729" s="560" t="str">
        <f t="shared" ca="1" si="329"/>
        <v/>
      </c>
      <c r="BI729" s="560" t="str">
        <f t="shared" ca="1" si="330"/>
        <v/>
      </c>
      <c r="BJ729" s="560" t="str">
        <f t="shared" ca="1" si="331"/>
        <v/>
      </c>
      <c r="BK729" s="560" t="str">
        <f t="shared" ca="1" si="332"/>
        <v/>
      </c>
      <c r="BL729" s="561" t="str">
        <f t="shared" ca="1" si="333"/>
        <v/>
      </c>
      <c r="CV729" s="1528"/>
      <c r="CW729" s="1529"/>
      <c r="CX729" s="1560"/>
      <c r="CY729" s="1560"/>
      <c r="CZ729" s="1560"/>
      <c r="DA729" s="1560"/>
      <c r="DB729" s="1560"/>
      <c r="DC729" s="1560"/>
      <c r="DD729" s="1991"/>
      <c r="DE729" s="1992"/>
      <c r="DF729" s="1992"/>
      <c r="DG729" s="1993"/>
      <c r="DH729" s="1564"/>
      <c r="DI729" s="1564"/>
      <c r="DJ729" s="1564"/>
      <c r="DK729" s="1564"/>
      <c r="DL729" s="1564"/>
      <c r="DM729" s="1564"/>
      <c r="DN729" s="1564"/>
      <c r="DO729" s="1564"/>
      <c r="DP729" s="1564"/>
      <c r="DQ729" s="1564"/>
      <c r="DR729" s="1584"/>
    </row>
    <row r="730" spans="1:122" ht="15" customHeight="1">
      <c r="A730" s="1297"/>
      <c r="B730" s="225"/>
      <c r="C730" s="225"/>
      <c r="D730" s="225"/>
      <c r="E730" s="888"/>
      <c r="F730" s="274"/>
      <c r="G730" s="274"/>
      <c r="H730" s="274"/>
      <c r="I730" s="274"/>
      <c r="J730" s="274"/>
      <c r="K730" s="274"/>
      <c r="L730" s="889"/>
      <c r="M730" s="275"/>
      <c r="N730" s="268" t="s">
        <v>1678</v>
      </c>
      <c r="O730" s="269"/>
      <c r="P730" s="269"/>
      <c r="Q730" s="269"/>
      <c r="R730" s="269"/>
      <c r="S730" s="269"/>
      <c r="T730" s="269"/>
      <c r="U730" s="269"/>
      <c r="V730" s="269"/>
      <c r="W730" s="269"/>
      <c r="X730" s="269"/>
      <c r="Y730" s="269"/>
      <c r="Z730" s="270"/>
      <c r="AA730" s="586" t="str">
        <f>$CN$30&amp;"で取得した起点日"</f>
        <v>「9.5.1. データ更新された生産推移データ取得」で取得した起点日</v>
      </c>
      <c r="AB730" s="269"/>
      <c r="AC730" s="269"/>
      <c r="AD730" s="269"/>
      <c r="AE730" s="269"/>
      <c r="AF730" s="269"/>
      <c r="AG730" s="269"/>
      <c r="AH730" s="269"/>
      <c r="AI730" s="269"/>
      <c r="AJ730" s="269"/>
      <c r="AK730" s="269"/>
      <c r="AL730" s="269"/>
      <c r="AM730" s="269"/>
      <c r="AN730" s="269"/>
      <c r="AO730" s="269"/>
      <c r="AP730" s="269"/>
      <c r="AQ730" s="269"/>
      <c r="AR730" s="269"/>
      <c r="AS730" s="269"/>
      <c r="AT730" s="269"/>
      <c r="AU730" s="269"/>
      <c r="AV730" s="269"/>
      <c r="AW730" s="270"/>
      <c r="AX730" s="584"/>
      <c r="AY730" s="223"/>
      <c r="BA730" s="683">
        <f t="shared" si="334"/>
        <v>9</v>
      </c>
      <c r="BB730" s="683">
        <f t="shared" si="335"/>
        <v>5</v>
      </c>
      <c r="BC730" s="683">
        <f t="shared" si="327"/>
        <v>4</v>
      </c>
      <c r="BD730" s="192"/>
      <c r="BE730" s="192"/>
      <c r="BF730" s="192"/>
      <c r="BG730" s="559" t="str">
        <f t="shared" ca="1" si="328"/>
        <v/>
      </c>
      <c r="BH730" s="560" t="str">
        <f t="shared" ca="1" si="329"/>
        <v/>
      </c>
      <c r="BI730" s="560" t="str">
        <f t="shared" ca="1" si="330"/>
        <v/>
      </c>
      <c r="BJ730" s="560" t="str">
        <f t="shared" ca="1" si="331"/>
        <v/>
      </c>
      <c r="BK730" s="560" t="str">
        <f t="shared" ca="1" si="332"/>
        <v/>
      </c>
      <c r="BL730" s="561" t="str">
        <f t="shared" ca="1" si="333"/>
        <v/>
      </c>
      <c r="CV730" s="1528"/>
      <c r="CW730" s="1529"/>
      <c r="CX730" s="1560"/>
      <c r="CY730" s="1560"/>
      <c r="CZ730" s="1560"/>
      <c r="DA730" s="1560"/>
      <c r="DB730" s="1560"/>
      <c r="DC730" s="1560"/>
      <c r="DD730" s="1991"/>
      <c r="DE730" s="1992"/>
      <c r="DF730" s="1992"/>
      <c r="DG730" s="1993"/>
      <c r="DH730" s="1564"/>
      <c r="DI730" s="1564"/>
      <c r="DJ730" s="1564"/>
      <c r="DK730" s="1564"/>
      <c r="DL730" s="1564"/>
      <c r="DM730" s="1564"/>
      <c r="DN730" s="1564"/>
      <c r="DO730" s="1564"/>
      <c r="DP730" s="1564"/>
      <c r="DQ730" s="1564"/>
      <c r="DR730" s="1584"/>
    </row>
    <row r="731" spans="1:122" ht="15" customHeight="1">
      <c r="A731" s="1297"/>
      <c r="B731" s="225"/>
      <c r="C731" s="225"/>
      <c r="D731" s="225"/>
      <c r="E731" s="888"/>
      <c r="F731" s="274"/>
      <c r="G731" s="274"/>
      <c r="H731" s="274"/>
      <c r="I731" s="274"/>
      <c r="J731" s="274"/>
      <c r="K731" s="274"/>
      <c r="L731" s="889"/>
      <c r="M731" s="275"/>
      <c r="N731" s="268" t="s">
        <v>1165</v>
      </c>
      <c r="O731" s="269"/>
      <c r="P731" s="269"/>
      <c r="Q731" s="269"/>
      <c r="R731" s="269"/>
      <c r="S731" s="269"/>
      <c r="T731" s="269"/>
      <c r="U731" s="269"/>
      <c r="V731" s="269"/>
      <c r="W731" s="269"/>
      <c r="X731" s="269"/>
      <c r="Y731" s="269"/>
      <c r="Z731" s="270"/>
      <c r="AA731" s="586" t="str">
        <f>$CN$30&amp;"で取得した起点ストローク"</f>
        <v>「9.5.1. データ更新された生産推移データ取得」で取得した起点ストローク</v>
      </c>
      <c r="AB731" s="269"/>
      <c r="AC731" s="269"/>
      <c r="AD731" s="269"/>
      <c r="AE731" s="269"/>
      <c r="AF731" s="269"/>
      <c r="AG731" s="269"/>
      <c r="AH731" s="269"/>
      <c r="AI731" s="269"/>
      <c r="AJ731" s="269"/>
      <c r="AK731" s="269"/>
      <c r="AL731" s="269"/>
      <c r="AM731" s="269"/>
      <c r="AN731" s="269"/>
      <c r="AO731" s="269"/>
      <c r="AP731" s="269"/>
      <c r="AQ731" s="269"/>
      <c r="AR731" s="269"/>
      <c r="AS731" s="269"/>
      <c r="AT731" s="269"/>
      <c r="AU731" s="269"/>
      <c r="AV731" s="269"/>
      <c r="AW731" s="270"/>
      <c r="AX731" s="584"/>
      <c r="AY731" s="223"/>
      <c r="BA731" s="683">
        <f t="shared" si="334"/>
        <v>9</v>
      </c>
      <c r="BB731" s="683">
        <f t="shared" si="335"/>
        <v>5</v>
      </c>
      <c r="BC731" s="683">
        <f t="shared" si="327"/>
        <v>4</v>
      </c>
      <c r="BD731" s="192"/>
      <c r="BE731" s="192"/>
      <c r="BF731" s="192"/>
      <c r="BG731" s="559" t="str">
        <f t="shared" ca="1" si="328"/>
        <v/>
      </c>
      <c r="BH731" s="560" t="str">
        <f t="shared" ca="1" si="329"/>
        <v/>
      </c>
      <c r="BI731" s="560" t="str">
        <f t="shared" ca="1" si="330"/>
        <v/>
      </c>
      <c r="BJ731" s="560" t="str">
        <f t="shared" ca="1" si="331"/>
        <v/>
      </c>
      <c r="BK731" s="560" t="str">
        <f t="shared" ca="1" si="332"/>
        <v/>
      </c>
      <c r="BL731" s="561" t="str">
        <f t="shared" ca="1" si="333"/>
        <v/>
      </c>
      <c r="CV731" s="1528"/>
      <c r="CW731" s="1529"/>
      <c r="CX731" s="1560"/>
      <c r="CY731" s="1560"/>
      <c r="CZ731" s="1560"/>
      <c r="DA731" s="1560"/>
      <c r="DB731" s="1560"/>
      <c r="DC731" s="1560"/>
      <c r="DD731" s="1991"/>
      <c r="DE731" s="1992"/>
      <c r="DF731" s="1992"/>
      <c r="DG731" s="1993"/>
      <c r="DH731" s="1564"/>
      <c r="DI731" s="1564"/>
      <c r="DJ731" s="1564"/>
      <c r="DK731" s="1564"/>
      <c r="DL731" s="1564"/>
      <c r="DM731" s="1564"/>
      <c r="DN731" s="1564"/>
      <c r="DO731" s="1564"/>
      <c r="DP731" s="1564"/>
      <c r="DQ731" s="1564"/>
      <c r="DR731" s="1584"/>
    </row>
    <row r="732" spans="1:122" ht="15" customHeight="1">
      <c r="A732" s="1297"/>
      <c r="B732" s="225"/>
      <c r="C732" s="225"/>
      <c r="D732" s="225"/>
      <c r="E732" s="888"/>
      <c r="F732" s="274"/>
      <c r="G732" s="274"/>
      <c r="H732" s="274"/>
      <c r="I732" s="274"/>
      <c r="J732" s="274"/>
      <c r="K732" s="274"/>
      <c r="L732" s="889"/>
      <c r="M732" s="275"/>
      <c r="N732" s="268" t="s">
        <v>2054</v>
      </c>
      <c r="O732" s="269"/>
      <c r="P732" s="269"/>
      <c r="Q732" s="269"/>
      <c r="R732" s="269"/>
      <c r="S732" s="269"/>
      <c r="T732" s="269"/>
      <c r="U732" s="269"/>
      <c r="V732" s="269"/>
      <c r="W732" s="269"/>
      <c r="X732" s="269"/>
      <c r="Y732" s="269"/>
      <c r="Z732" s="270"/>
      <c r="AA732" s="586" t="s">
        <v>516</v>
      </c>
      <c r="AB732" s="269"/>
      <c r="AC732" s="269"/>
      <c r="AD732" s="269"/>
      <c r="AE732" s="269"/>
      <c r="AF732" s="269"/>
      <c r="AG732" s="269"/>
      <c r="AH732" s="269"/>
      <c r="AI732" s="269"/>
      <c r="AJ732" s="269"/>
      <c r="AK732" s="269"/>
      <c r="AL732" s="269"/>
      <c r="AM732" s="269"/>
      <c r="AN732" s="269"/>
      <c r="AO732" s="269"/>
      <c r="AP732" s="269"/>
      <c r="AQ732" s="269"/>
      <c r="AR732" s="269"/>
      <c r="AS732" s="269"/>
      <c r="AT732" s="269"/>
      <c r="AU732" s="269"/>
      <c r="AV732" s="269"/>
      <c r="AW732" s="270"/>
      <c r="AX732" s="584"/>
      <c r="AY732" s="223"/>
      <c r="BA732" s="683">
        <f t="shared" si="334"/>
        <v>9</v>
      </c>
      <c r="BB732" s="683">
        <f t="shared" si="335"/>
        <v>5</v>
      </c>
      <c r="BC732" s="683">
        <f t="shared" si="327"/>
        <v>4</v>
      </c>
      <c r="BD732" s="192"/>
      <c r="BE732" s="192"/>
      <c r="BF732" s="192"/>
      <c r="BG732" s="559" t="str">
        <f t="shared" ca="1" si="328"/>
        <v/>
      </c>
      <c r="BH732" s="560" t="str">
        <f t="shared" ca="1" si="329"/>
        <v/>
      </c>
      <c r="BI732" s="560" t="str">
        <f t="shared" ca="1" si="330"/>
        <v/>
      </c>
      <c r="BJ732" s="560" t="str">
        <f t="shared" ca="1" si="331"/>
        <v/>
      </c>
      <c r="BK732" s="560" t="str">
        <f t="shared" ca="1" si="332"/>
        <v/>
      </c>
      <c r="BL732" s="561" t="str">
        <f t="shared" ca="1" si="333"/>
        <v/>
      </c>
      <c r="CV732" s="1528"/>
      <c r="CW732" s="1529"/>
      <c r="CX732" s="1560"/>
      <c r="CY732" s="1560"/>
      <c r="CZ732" s="1560"/>
      <c r="DA732" s="1560"/>
      <c r="DB732" s="1560"/>
      <c r="DC732" s="1560"/>
      <c r="DD732" s="1991"/>
      <c r="DE732" s="1992"/>
      <c r="DF732" s="1992"/>
      <c r="DG732" s="1993"/>
      <c r="DH732" s="1564"/>
      <c r="DI732" s="1564"/>
      <c r="DJ732" s="1564"/>
      <c r="DK732" s="1564"/>
      <c r="DL732" s="1564"/>
      <c r="DM732" s="1564"/>
      <c r="DN732" s="1564"/>
      <c r="DO732" s="1564"/>
      <c r="DP732" s="1564"/>
      <c r="DQ732" s="1564"/>
      <c r="DR732" s="1584"/>
    </row>
    <row r="733" spans="1:122" ht="15" customHeight="1">
      <c r="A733" s="1297"/>
      <c r="B733" s="225"/>
      <c r="C733" s="225"/>
      <c r="D733" s="225"/>
      <c r="E733" s="888"/>
      <c r="F733" s="274"/>
      <c r="G733" s="274"/>
      <c r="H733" s="274"/>
      <c r="I733" s="274"/>
      <c r="J733" s="274"/>
      <c r="K733" s="274"/>
      <c r="L733" s="889"/>
      <c r="M733" s="275"/>
      <c r="N733" s="268" t="s">
        <v>1681</v>
      </c>
      <c r="O733" s="269"/>
      <c r="P733" s="269"/>
      <c r="Q733" s="269"/>
      <c r="R733" s="269"/>
      <c r="S733" s="269"/>
      <c r="T733" s="269"/>
      <c r="U733" s="269"/>
      <c r="V733" s="269"/>
      <c r="W733" s="269"/>
      <c r="X733" s="269"/>
      <c r="Y733" s="269"/>
      <c r="Z733" s="270"/>
      <c r="AA733" s="586" t="s">
        <v>516</v>
      </c>
      <c r="AB733" s="269"/>
      <c r="AC733" s="269"/>
      <c r="AD733" s="269"/>
      <c r="AE733" s="269"/>
      <c r="AF733" s="269"/>
      <c r="AG733" s="269"/>
      <c r="AH733" s="269"/>
      <c r="AI733" s="269"/>
      <c r="AJ733" s="269"/>
      <c r="AK733" s="269"/>
      <c r="AL733" s="269"/>
      <c r="AM733" s="269"/>
      <c r="AN733" s="269"/>
      <c r="AO733" s="269"/>
      <c r="AP733" s="269"/>
      <c r="AQ733" s="269"/>
      <c r="AR733" s="269"/>
      <c r="AS733" s="269"/>
      <c r="AT733" s="269"/>
      <c r="AU733" s="269"/>
      <c r="AV733" s="269"/>
      <c r="AW733" s="270"/>
      <c r="AX733" s="584"/>
      <c r="AY733" s="223"/>
      <c r="BA733" s="683">
        <f t="shared" si="334"/>
        <v>9</v>
      </c>
      <c r="BB733" s="683">
        <f t="shared" si="335"/>
        <v>5</v>
      </c>
      <c r="BC733" s="683">
        <f t="shared" si="327"/>
        <v>4</v>
      </c>
      <c r="BD733" s="192"/>
      <c r="BE733" s="192"/>
      <c r="BF733" s="192"/>
      <c r="BG733" s="559" t="str">
        <f t="shared" ca="1" si="328"/>
        <v/>
      </c>
      <c r="BH733" s="560" t="str">
        <f t="shared" ca="1" si="329"/>
        <v/>
      </c>
      <c r="BI733" s="560" t="str">
        <f t="shared" ca="1" si="330"/>
        <v/>
      </c>
      <c r="BJ733" s="560" t="str">
        <f t="shared" ca="1" si="331"/>
        <v/>
      </c>
      <c r="BK733" s="560" t="str">
        <f t="shared" ca="1" si="332"/>
        <v/>
      </c>
      <c r="BL733" s="561" t="str">
        <f t="shared" ca="1" si="333"/>
        <v/>
      </c>
      <c r="CP733" s="244"/>
      <c r="CV733" s="1528"/>
      <c r="CW733" s="1529"/>
      <c r="CX733" s="1560"/>
      <c r="CY733" s="1560"/>
      <c r="CZ733" s="1560"/>
      <c r="DA733" s="1560"/>
      <c r="DB733" s="1560"/>
      <c r="DC733" s="1560"/>
      <c r="DD733" s="1991"/>
      <c r="DE733" s="1992"/>
      <c r="DF733" s="1992"/>
      <c r="DG733" s="1993"/>
      <c r="DH733" s="1564"/>
      <c r="DI733" s="1564"/>
      <c r="DJ733" s="1564"/>
      <c r="DK733" s="1564"/>
      <c r="DL733" s="1564"/>
      <c r="DM733" s="1564"/>
      <c r="DN733" s="1564"/>
      <c r="DO733" s="1564"/>
      <c r="DP733" s="1564"/>
      <c r="DQ733" s="1564"/>
      <c r="DR733" s="1584"/>
    </row>
    <row r="734" spans="1:122" ht="15" customHeight="1">
      <c r="A734" s="1297"/>
      <c r="B734" s="225"/>
      <c r="C734" s="225"/>
      <c r="D734" s="225"/>
      <c r="E734" s="888"/>
      <c r="F734" s="274"/>
      <c r="G734" s="274"/>
      <c r="H734" s="274"/>
      <c r="I734" s="274"/>
      <c r="J734" s="274"/>
      <c r="K734" s="274"/>
      <c r="L734" s="889"/>
      <c r="M734" s="275"/>
      <c r="N734" s="268" t="s">
        <v>1672</v>
      </c>
      <c r="O734" s="269"/>
      <c r="P734" s="269"/>
      <c r="Q734" s="269"/>
      <c r="R734" s="269"/>
      <c r="S734" s="269"/>
      <c r="T734" s="269"/>
      <c r="U734" s="269"/>
      <c r="V734" s="269"/>
      <c r="W734" s="269"/>
      <c r="X734" s="269"/>
      <c r="Y734" s="269"/>
      <c r="Z734" s="270"/>
      <c r="AA734" s="586" t="str">
        <f>$CN$30&amp;"で取得した予定台数"</f>
        <v>「9.5.1. データ更新された生産推移データ取得」で取得した予定台数</v>
      </c>
      <c r="AB734" s="269"/>
      <c r="AC734" s="269"/>
      <c r="AD734" s="269"/>
      <c r="AE734" s="269"/>
      <c r="AF734" s="269"/>
      <c r="AG734" s="269"/>
      <c r="AH734" s="269"/>
      <c r="AI734" s="269"/>
      <c r="AJ734" s="269"/>
      <c r="AK734" s="269"/>
      <c r="AL734" s="269"/>
      <c r="AM734" s="269"/>
      <c r="AN734" s="269"/>
      <c r="AO734" s="269"/>
      <c r="AP734" s="269"/>
      <c r="AQ734" s="269"/>
      <c r="AR734" s="269"/>
      <c r="AS734" s="269"/>
      <c r="AT734" s="269"/>
      <c r="AU734" s="269"/>
      <c r="AV734" s="269"/>
      <c r="AW734" s="270"/>
      <c r="AX734" s="584"/>
      <c r="AY734" s="223"/>
      <c r="BA734" s="683">
        <f t="shared" si="334"/>
        <v>9</v>
      </c>
      <c r="BB734" s="683">
        <f t="shared" si="335"/>
        <v>5</v>
      </c>
      <c r="BC734" s="683">
        <f t="shared" si="327"/>
        <v>4</v>
      </c>
      <c r="BD734" s="192"/>
      <c r="BE734" s="192"/>
      <c r="BF734" s="192"/>
      <c r="BG734" s="559" t="str">
        <f t="shared" ca="1" si="328"/>
        <v/>
      </c>
      <c r="BH734" s="560" t="str">
        <f t="shared" ca="1" si="329"/>
        <v/>
      </c>
      <c r="BI734" s="560" t="str">
        <f t="shared" ca="1" si="330"/>
        <v/>
      </c>
      <c r="BJ734" s="560" t="str">
        <f t="shared" ca="1" si="331"/>
        <v/>
      </c>
      <c r="BK734" s="560" t="str">
        <f t="shared" ca="1" si="332"/>
        <v/>
      </c>
      <c r="BL734" s="561" t="str">
        <f t="shared" ca="1" si="333"/>
        <v/>
      </c>
      <c r="CV734" s="1528"/>
      <c r="CW734" s="1529"/>
      <c r="CX734" s="1560"/>
      <c r="CY734" s="1560"/>
      <c r="CZ734" s="1560"/>
      <c r="DA734" s="1560"/>
      <c r="DB734" s="1560"/>
      <c r="DC734" s="1560"/>
      <c r="DD734" s="1991"/>
      <c r="DE734" s="1992"/>
      <c r="DF734" s="1992"/>
      <c r="DG734" s="1993"/>
      <c r="DH734" s="1564"/>
      <c r="DI734" s="1564"/>
      <c r="DJ734" s="1564"/>
      <c r="DK734" s="1564"/>
      <c r="DL734" s="1564"/>
      <c r="DM734" s="1564"/>
      <c r="DN734" s="1564"/>
      <c r="DO734" s="1564"/>
      <c r="DP734" s="1564"/>
      <c r="DQ734" s="1564"/>
      <c r="DR734" s="1584"/>
    </row>
    <row r="735" spans="1:122" ht="15" customHeight="1">
      <c r="A735" s="1297"/>
      <c r="B735" s="225"/>
      <c r="C735" s="225"/>
      <c r="D735" s="225"/>
      <c r="E735" s="888"/>
      <c r="F735" s="274"/>
      <c r="G735" s="274"/>
      <c r="H735" s="274"/>
      <c r="I735" s="274"/>
      <c r="J735" s="274"/>
      <c r="K735" s="274"/>
      <c r="L735" s="889"/>
      <c r="M735" s="275"/>
      <c r="N735" s="268" t="s">
        <v>1673</v>
      </c>
      <c r="O735" s="269"/>
      <c r="P735" s="269"/>
      <c r="Q735" s="269"/>
      <c r="R735" s="269"/>
      <c r="S735" s="269"/>
      <c r="T735" s="269"/>
      <c r="U735" s="269"/>
      <c r="V735" s="269"/>
      <c r="W735" s="269"/>
      <c r="X735" s="269"/>
      <c r="Y735" s="269"/>
      <c r="Z735" s="270"/>
      <c r="AA735" s="586" t="str">
        <f>$CN$30&amp;"で取得した実績台数"</f>
        <v>「9.5.1. データ更新された生産推移データ取得」で取得した実績台数</v>
      </c>
      <c r="AB735" s="269"/>
      <c r="AC735" s="269"/>
      <c r="AD735" s="269"/>
      <c r="AE735" s="269"/>
      <c r="AF735" s="269"/>
      <c r="AG735" s="269"/>
      <c r="AH735" s="269"/>
      <c r="AI735" s="269"/>
      <c r="AJ735" s="269"/>
      <c r="AK735" s="269"/>
      <c r="AL735" s="269"/>
      <c r="AM735" s="269"/>
      <c r="AN735" s="269"/>
      <c r="AO735" s="269"/>
      <c r="AP735" s="269"/>
      <c r="AQ735" s="269"/>
      <c r="AR735" s="269"/>
      <c r="AS735" s="269"/>
      <c r="AT735" s="269"/>
      <c r="AU735" s="269"/>
      <c r="AV735" s="269"/>
      <c r="AW735" s="270"/>
      <c r="AX735" s="584"/>
      <c r="AY735" s="223"/>
      <c r="BA735" s="683">
        <f t="shared" si="334"/>
        <v>9</v>
      </c>
      <c r="BB735" s="683">
        <f t="shared" si="335"/>
        <v>5</v>
      </c>
      <c r="BC735" s="683">
        <f t="shared" si="327"/>
        <v>4</v>
      </c>
      <c r="BD735" s="192"/>
      <c r="BE735" s="192"/>
      <c r="BF735" s="192"/>
      <c r="BG735" s="559" t="str">
        <f t="shared" ca="1" si="328"/>
        <v/>
      </c>
      <c r="BH735" s="560" t="str">
        <f t="shared" ca="1" si="329"/>
        <v/>
      </c>
      <c r="BI735" s="560" t="str">
        <f t="shared" ca="1" si="330"/>
        <v/>
      </c>
      <c r="BJ735" s="560" t="str">
        <f t="shared" ca="1" si="331"/>
        <v/>
      </c>
      <c r="BK735" s="560" t="str">
        <f t="shared" ca="1" si="332"/>
        <v/>
      </c>
      <c r="BL735" s="561" t="str">
        <f t="shared" ca="1" si="333"/>
        <v/>
      </c>
      <c r="CV735" s="1528"/>
      <c r="CW735" s="1529"/>
      <c r="CX735" s="1560"/>
      <c r="CY735" s="1560"/>
      <c r="CZ735" s="1560"/>
      <c r="DA735" s="1560"/>
      <c r="DB735" s="1560"/>
      <c r="DC735" s="1560"/>
      <c r="DD735" s="1991"/>
      <c r="DE735" s="1992"/>
      <c r="DF735" s="1992"/>
      <c r="DG735" s="1993"/>
      <c r="DH735" s="1564"/>
      <c r="DI735" s="1564"/>
      <c r="DJ735" s="1564"/>
      <c r="DK735" s="1564"/>
      <c r="DL735" s="1564"/>
      <c r="DM735" s="1564"/>
      <c r="DN735" s="1564"/>
      <c r="DO735" s="1564"/>
      <c r="DP735" s="1564"/>
      <c r="DQ735" s="1564"/>
      <c r="DR735" s="1584"/>
    </row>
    <row r="736" spans="1:122" ht="15" customHeight="1">
      <c r="A736" s="1297"/>
      <c r="B736" s="225"/>
      <c r="C736" s="225"/>
      <c r="D736" s="225"/>
      <c r="E736" s="888"/>
      <c r="F736" s="274"/>
      <c r="G736" s="274"/>
      <c r="H736" s="274"/>
      <c r="I736" s="274"/>
      <c r="J736" s="274"/>
      <c r="K736" s="274"/>
      <c r="L736" s="889"/>
      <c r="M736" s="275"/>
      <c r="N736" s="268" t="s">
        <v>1955</v>
      </c>
      <c r="O736" s="269"/>
      <c r="P736" s="269"/>
      <c r="Q736" s="269"/>
      <c r="R736" s="269"/>
      <c r="S736" s="269"/>
      <c r="T736" s="269"/>
      <c r="U736" s="269"/>
      <c r="V736" s="269"/>
      <c r="W736" s="269"/>
      <c r="X736" s="269"/>
      <c r="Y736" s="269"/>
      <c r="Z736" s="270"/>
      <c r="AA736" s="586" t="s">
        <v>474</v>
      </c>
      <c r="AB736" s="269"/>
      <c r="AC736" s="269"/>
      <c r="AD736" s="269"/>
      <c r="AE736" s="269"/>
      <c r="AF736" s="269"/>
      <c r="AG736" s="269"/>
      <c r="AH736" s="269"/>
      <c r="AI736" s="269"/>
      <c r="AJ736" s="269"/>
      <c r="AK736" s="269"/>
      <c r="AL736" s="269"/>
      <c r="AM736" s="269"/>
      <c r="AN736" s="269"/>
      <c r="AO736" s="269"/>
      <c r="AP736" s="269"/>
      <c r="AQ736" s="269"/>
      <c r="AR736" s="269"/>
      <c r="AS736" s="269"/>
      <c r="AT736" s="269"/>
      <c r="AU736" s="269"/>
      <c r="AV736" s="269"/>
      <c r="AW736" s="270"/>
      <c r="AX736" s="584"/>
      <c r="AY736" s="223"/>
      <c r="BA736" s="683">
        <f t="shared" si="334"/>
        <v>9</v>
      </c>
      <c r="BB736" s="683">
        <f t="shared" si="335"/>
        <v>5</v>
      </c>
      <c r="BC736" s="683">
        <f t="shared" si="327"/>
        <v>4</v>
      </c>
      <c r="BD736" s="192"/>
      <c r="BE736" s="192"/>
      <c r="BF736" s="192"/>
      <c r="BG736" s="559" t="str">
        <f t="shared" ca="1" si="328"/>
        <v/>
      </c>
      <c r="BH736" s="560" t="str">
        <f t="shared" ca="1" si="329"/>
        <v/>
      </c>
      <c r="BI736" s="560" t="str">
        <f t="shared" ca="1" si="330"/>
        <v/>
      </c>
      <c r="BJ736" s="560" t="str">
        <f t="shared" ca="1" si="331"/>
        <v/>
      </c>
      <c r="BK736" s="560" t="str">
        <f t="shared" ca="1" si="332"/>
        <v/>
      </c>
      <c r="BL736" s="561" t="str">
        <f t="shared" ca="1" si="333"/>
        <v/>
      </c>
      <c r="BQ736" s="94"/>
      <c r="CV736" s="1528"/>
      <c r="CW736" s="1529"/>
      <c r="CX736" s="1560"/>
      <c r="CY736" s="1560"/>
      <c r="CZ736" s="1560"/>
      <c r="DA736" s="1560"/>
      <c r="DB736" s="1560"/>
      <c r="DC736" s="1560"/>
      <c r="DD736" s="1991"/>
      <c r="DE736" s="1992"/>
      <c r="DF736" s="1992"/>
      <c r="DG736" s="1993"/>
      <c r="DH736" s="1564"/>
      <c r="DI736" s="1564"/>
      <c r="DJ736" s="1564"/>
      <c r="DK736" s="1564"/>
      <c r="DL736" s="1564"/>
      <c r="DM736" s="1564"/>
      <c r="DN736" s="1564"/>
      <c r="DO736" s="1564"/>
      <c r="DP736" s="1564"/>
      <c r="DQ736" s="1564"/>
      <c r="DR736" s="1584"/>
    </row>
    <row r="737" spans="1:122" ht="15" customHeight="1">
      <c r="A737" s="1297"/>
      <c r="B737" s="225"/>
      <c r="C737" s="225"/>
      <c r="D737" s="225"/>
      <c r="E737" s="888"/>
      <c r="F737" s="274"/>
      <c r="G737" s="274"/>
      <c r="H737" s="274"/>
      <c r="I737" s="274"/>
      <c r="J737" s="274"/>
      <c r="K737" s="274"/>
      <c r="L737" s="889"/>
      <c r="M737" s="275"/>
      <c r="N737" s="268" t="s">
        <v>2055</v>
      </c>
      <c r="O737" s="269"/>
      <c r="P737" s="269"/>
      <c r="Q737" s="269"/>
      <c r="R737" s="269"/>
      <c r="S737" s="269"/>
      <c r="T737" s="269"/>
      <c r="U737" s="269"/>
      <c r="V737" s="269"/>
      <c r="W737" s="269"/>
      <c r="X737" s="269"/>
      <c r="Y737" s="269"/>
      <c r="Z737" s="270"/>
      <c r="AA737" s="1331" t="s">
        <v>454</v>
      </c>
      <c r="AB737" s="269"/>
      <c r="AC737" s="269"/>
      <c r="AD737" s="269"/>
      <c r="AE737" s="269"/>
      <c r="AF737" s="269"/>
      <c r="AG737" s="269"/>
      <c r="AH737" s="269"/>
      <c r="AI737" s="269"/>
      <c r="AJ737" s="269"/>
      <c r="AK737" s="269"/>
      <c r="AL737" s="269"/>
      <c r="AM737" s="269"/>
      <c r="AN737" s="269"/>
      <c r="AO737" s="269"/>
      <c r="AP737" s="269"/>
      <c r="AQ737" s="269"/>
      <c r="AR737" s="269"/>
      <c r="AS737" s="269"/>
      <c r="AT737" s="269"/>
      <c r="AU737" s="269"/>
      <c r="AV737" s="269"/>
      <c r="AW737" s="270"/>
      <c r="AX737" s="584"/>
      <c r="AY737" s="223"/>
      <c r="BA737" s="683">
        <f t="shared" si="334"/>
        <v>9</v>
      </c>
      <c r="BB737" s="683">
        <f t="shared" si="335"/>
        <v>5</v>
      </c>
      <c r="BC737" s="683">
        <f t="shared" si="327"/>
        <v>4</v>
      </c>
      <c r="BD737" s="192"/>
      <c r="BE737" s="192"/>
      <c r="BF737" s="192"/>
      <c r="BG737" s="559" t="str">
        <f t="shared" ca="1" si="328"/>
        <v/>
      </c>
      <c r="BH737" s="560" t="str">
        <f t="shared" ca="1" si="329"/>
        <v/>
      </c>
      <c r="BI737" s="560" t="str">
        <f t="shared" ca="1" si="330"/>
        <v/>
      </c>
      <c r="BJ737" s="560" t="str">
        <f t="shared" ca="1" si="331"/>
        <v/>
      </c>
      <c r="BK737" s="560" t="str">
        <f t="shared" ca="1" si="332"/>
        <v/>
      </c>
      <c r="BL737" s="561" t="str">
        <f t="shared" ca="1" si="333"/>
        <v/>
      </c>
      <c r="BP737" s="94"/>
      <c r="BQ737" s="211"/>
      <c r="CV737" s="1528"/>
      <c r="CW737" s="1529"/>
      <c r="CX737" s="1560"/>
      <c r="CY737" s="1560"/>
      <c r="CZ737" s="1560"/>
      <c r="DA737" s="1560"/>
      <c r="DB737" s="1560"/>
      <c r="DC737" s="1560"/>
      <c r="DD737" s="1991"/>
      <c r="DE737" s="1992"/>
      <c r="DF737" s="1992"/>
      <c r="DG737" s="1993"/>
      <c r="DH737" s="1564"/>
      <c r="DI737" s="1564"/>
      <c r="DJ737" s="1564"/>
      <c r="DK737" s="1564"/>
      <c r="DL737" s="1564"/>
      <c r="DM737" s="1564"/>
      <c r="DN737" s="1564"/>
      <c r="DO737" s="1564"/>
      <c r="DP737" s="1564"/>
      <c r="DQ737" s="1564"/>
      <c r="DR737" s="1584"/>
    </row>
    <row r="738" spans="1:122" ht="15" customHeight="1">
      <c r="A738" s="1297"/>
      <c r="B738" s="225"/>
      <c r="C738" s="225"/>
      <c r="D738" s="225"/>
      <c r="E738" s="888"/>
      <c r="F738" s="274"/>
      <c r="G738" s="274"/>
      <c r="H738" s="274"/>
      <c r="I738" s="274"/>
      <c r="J738" s="274"/>
      <c r="K738" s="274"/>
      <c r="L738" s="889"/>
      <c r="M738" s="275"/>
      <c r="N738" s="268" t="s">
        <v>2056</v>
      </c>
      <c r="O738" s="269"/>
      <c r="P738" s="269"/>
      <c r="Q738" s="269"/>
      <c r="R738" s="269"/>
      <c r="S738" s="269"/>
      <c r="T738" s="269"/>
      <c r="U738" s="269"/>
      <c r="V738" s="269"/>
      <c r="W738" s="269"/>
      <c r="X738" s="269"/>
      <c r="Y738" s="269"/>
      <c r="Z738" s="270"/>
      <c r="AA738" s="581" t="s">
        <v>521</v>
      </c>
      <c r="AB738" s="269"/>
      <c r="AC738" s="269"/>
      <c r="AD738" s="269"/>
      <c r="AE738" s="269"/>
      <c r="AF738" s="269"/>
      <c r="AG738" s="269"/>
      <c r="AH738" s="269"/>
      <c r="AI738" s="269"/>
      <c r="AJ738" s="269"/>
      <c r="AK738" s="269"/>
      <c r="AL738" s="269"/>
      <c r="AM738" s="269"/>
      <c r="AN738" s="269"/>
      <c r="AO738" s="269"/>
      <c r="AP738" s="269"/>
      <c r="AQ738" s="269"/>
      <c r="AR738" s="269"/>
      <c r="AS738" s="269"/>
      <c r="AT738" s="269"/>
      <c r="AU738" s="269"/>
      <c r="AV738" s="269"/>
      <c r="AW738" s="270"/>
      <c r="AX738" s="584"/>
      <c r="AY738" s="223"/>
      <c r="BA738" s="683">
        <f t="shared" si="334"/>
        <v>9</v>
      </c>
      <c r="BB738" s="683">
        <f t="shared" si="335"/>
        <v>5</v>
      </c>
      <c r="BC738" s="683">
        <f t="shared" si="327"/>
        <v>4</v>
      </c>
      <c r="BD738" s="192"/>
      <c r="BE738" s="192"/>
      <c r="BF738" s="192"/>
      <c r="BG738" s="559" t="str">
        <f t="shared" ca="1" si="328"/>
        <v/>
      </c>
      <c r="BH738" s="560" t="str">
        <f t="shared" ca="1" si="329"/>
        <v/>
      </c>
      <c r="BI738" s="560" t="str">
        <f t="shared" ca="1" si="330"/>
        <v/>
      </c>
      <c r="BJ738" s="560" t="str">
        <f t="shared" ca="1" si="331"/>
        <v/>
      </c>
      <c r="BK738" s="560" t="str">
        <f t="shared" ca="1" si="332"/>
        <v/>
      </c>
      <c r="BL738" s="561" t="str">
        <f t="shared" ca="1" si="333"/>
        <v/>
      </c>
      <c r="BP738" s="211"/>
      <c r="BQ738" s="211"/>
      <c r="CV738" s="1528"/>
      <c r="CW738" s="1529"/>
      <c r="CX738" s="1560"/>
      <c r="CY738" s="1560"/>
      <c r="CZ738" s="1560"/>
      <c r="DA738" s="1560"/>
      <c r="DB738" s="1560"/>
      <c r="DC738" s="1560"/>
      <c r="DD738" s="1991"/>
      <c r="DE738" s="1992"/>
      <c r="DF738" s="1992"/>
      <c r="DG738" s="1993"/>
      <c r="DH738" s="1564"/>
      <c r="DI738" s="1564"/>
      <c r="DJ738" s="1564"/>
      <c r="DK738" s="1564"/>
      <c r="DL738" s="1564"/>
      <c r="DM738" s="1564"/>
      <c r="DN738" s="1564"/>
      <c r="DO738" s="1564"/>
      <c r="DP738" s="1564"/>
      <c r="DQ738" s="1564"/>
      <c r="DR738" s="1584"/>
    </row>
    <row r="739" spans="1:122" ht="15" customHeight="1">
      <c r="A739" s="1297"/>
      <c r="B739" s="225"/>
      <c r="C739" s="225"/>
      <c r="D739" s="225"/>
      <c r="E739" s="888"/>
      <c r="F739" s="274"/>
      <c r="G739" s="274"/>
      <c r="H739" s="274"/>
      <c r="I739" s="274"/>
      <c r="J739" s="274"/>
      <c r="K739" s="274"/>
      <c r="L739" s="274"/>
      <c r="M739" s="589"/>
      <c r="N739" s="261" t="s">
        <v>452</v>
      </c>
      <c r="O739" s="271"/>
      <c r="P739" s="271"/>
      <c r="Q739" s="271"/>
      <c r="R739" s="271"/>
      <c r="S739" s="271"/>
      <c r="T739" s="271"/>
      <c r="U739" s="271"/>
      <c r="V739" s="271"/>
      <c r="W739" s="271"/>
      <c r="X739" s="271"/>
      <c r="Y739" s="271"/>
      <c r="Z739" s="272"/>
      <c r="AA739" s="481" t="s">
        <v>1938</v>
      </c>
      <c r="AB739" s="271"/>
      <c r="AC739" s="271"/>
      <c r="AD739" s="271"/>
      <c r="AE739" s="271"/>
      <c r="AF739" s="271"/>
      <c r="AG739" s="271"/>
      <c r="AH739" s="271"/>
      <c r="AI739" s="271"/>
      <c r="AJ739" s="271"/>
      <c r="AK739" s="271"/>
      <c r="AL739" s="271"/>
      <c r="AM739" s="271"/>
      <c r="AN739" s="271"/>
      <c r="AO739" s="271"/>
      <c r="AP739" s="271"/>
      <c r="AQ739" s="271"/>
      <c r="AR739" s="271"/>
      <c r="AS739" s="271"/>
      <c r="AT739" s="271"/>
      <c r="AU739" s="271"/>
      <c r="AV739" s="271"/>
      <c r="AW739" s="272"/>
      <c r="AX739" s="584"/>
      <c r="AY739" s="223"/>
      <c r="BA739" s="683">
        <f t="shared" si="334"/>
        <v>9</v>
      </c>
      <c r="BB739" s="683">
        <f t="shared" si="335"/>
        <v>5</v>
      </c>
      <c r="BC739" s="683">
        <f t="shared" si="327"/>
        <v>4</v>
      </c>
      <c r="BD739" s="192"/>
      <c r="BE739" s="192"/>
      <c r="BF739" s="192"/>
      <c r="BG739" s="559" t="str">
        <f t="shared" ca="1" si="328"/>
        <v/>
      </c>
      <c r="BH739" s="560" t="str">
        <f t="shared" ca="1" si="329"/>
        <v/>
      </c>
      <c r="BI739" s="560" t="str">
        <f t="shared" ca="1" si="330"/>
        <v/>
      </c>
      <c r="BJ739" s="560" t="str">
        <f t="shared" ca="1" si="331"/>
        <v/>
      </c>
      <c r="BK739" s="560" t="str">
        <f t="shared" ca="1" si="332"/>
        <v/>
      </c>
      <c r="BL739" s="561" t="str">
        <f t="shared" ca="1" si="333"/>
        <v/>
      </c>
      <c r="BP739" s="211"/>
      <c r="BQ739" s="211"/>
      <c r="CV739" s="1528"/>
      <c r="CW739" s="1529"/>
      <c r="CX739" s="1560"/>
      <c r="CY739" s="1560"/>
      <c r="CZ739" s="1560"/>
      <c r="DA739" s="1560"/>
      <c r="DB739" s="1560"/>
      <c r="DC739" s="1560"/>
      <c r="DD739" s="1991"/>
      <c r="DE739" s="1992"/>
      <c r="DF739" s="1992"/>
      <c r="DG739" s="1993"/>
      <c r="DH739" s="1564"/>
      <c r="DI739" s="1564"/>
      <c r="DJ739" s="1564"/>
      <c r="DK739" s="1564"/>
      <c r="DL739" s="1564"/>
      <c r="DM739" s="1564"/>
      <c r="DN739" s="1564"/>
      <c r="DO739" s="1564"/>
      <c r="DP739" s="1564"/>
      <c r="DQ739" s="1564"/>
      <c r="DR739" s="1584"/>
    </row>
    <row r="740" spans="1:122" ht="15" customHeight="1">
      <c r="A740" s="1297"/>
      <c r="B740" s="225"/>
      <c r="C740" s="225"/>
      <c r="D740" s="225"/>
      <c r="E740" s="1283"/>
      <c r="F740" s="1284"/>
      <c r="G740" s="1284"/>
      <c r="H740" s="1284"/>
      <c r="I740" s="1284"/>
      <c r="J740" s="1284"/>
      <c r="K740" s="1284"/>
      <c r="L740" s="1284"/>
      <c r="M740" s="1283"/>
      <c r="N740" s="1284"/>
      <c r="O740" s="1284"/>
      <c r="P740" s="1284"/>
      <c r="Q740" s="1284"/>
      <c r="R740" s="1284"/>
      <c r="S740" s="1284"/>
      <c r="T740" s="1284"/>
      <c r="U740" s="1284"/>
      <c r="V740" s="1284"/>
      <c r="W740" s="1284"/>
      <c r="X740" s="1284"/>
      <c r="Y740" s="1284"/>
      <c r="Z740" s="1284"/>
      <c r="AA740" s="1284"/>
      <c r="AB740" s="1284"/>
      <c r="AC740" s="1284"/>
      <c r="AD740" s="1284"/>
      <c r="AE740" s="1284"/>
      <c r="AF740" s="1284"/>
      <c r="AG740" s="1284"/>
      <c r="AH740" s="1284"/>
      <c r="AI740" s="1284"/>
      <c r="AJ740" s="1284"/>
      <c r="AK740" s="1284"/>
      <c r="AL740" s="1284"/>
      <c r="AM740" s="1284"/>
      <c r="AN740" s="1284"/>
      <c r="AO740" s="1284"/>
      <c r="AP740" s="1284"/>
      <c r="AQ740" s="1284"/>
      <c r="AR740" s="1284"/>
      <c r="AS740" s="1284"/>
      <c r="AT740" s="1284"/>
      <c r="AU740" s="1284"/>
      <c r="AV740" s="1284"/>
      <c r="AW740" s="1284"/>
      <c r="AX740" s="1285"/>
      <c r="AY740" s="223"/>
      <c r="BA740" s="683">
        <f t="shared" si="334"/>
        <v>9</v>
      </c>
      <c r="BB740" s="683">
        <f t="shared" si="335"/>
        <v>5</v>
      </c>
      <c r="BC740" s="683">
        <f t="shared" si="327"/>
        <v>4</v>
      </c>
      <c r="BD740" s="192"/>
      <c r="BE740" s="192"/>
      <c r="BF740" s="192"/>
      <c r="BG740" s="559" t="str">
        <f t="shared" ca="1" si="328"/>
        <v/>
      </c>
      <c r="BH740" s="560" t="str">
        <f t="shared" ca="1" si="329"/>
        <v/>
      </c>
      <c r="BI740" s="560" t="str">
        <f t="shared" ca="1" si="330"/>
        <v/>
      </c>
      <c r="BJ740" s="560" t="str">
        <f t="shared" ca="1" si="331"/>
        <v/>
      </c>
      <c r="BK740" s="560" t="str">
        <f t="shared" ca="1" si="332"/>
        <v/>
      </c>
      <c r="BL740" s="561" t="str">
        <f t="shared" ca="1" si="333"/>
        <v/>
      </c>
      <c r="BP740" s="211"/>
      <c r="BQ740" s="211"/>
      <c r="CV740" s="1528"/>
      <c r="CW740" s="1529"/>
      <c r="CX740" s="1560"/>
      <c r="CY740" s="1560"/>
      <c r="CZ740" s="1560"/>
      <c r="DA740" s="1560"/>
      <c r="DB740" s="1560"/>
      <c r="DC740" s="1560"/>
      <c r="DD740" s="1991"/>
      <c r="DE740" s="1992"/>
      <c r="DF740" s="1992"/>
      <c r="DG740" s="1993"/>
      <c r="DH740" s="1564"/>
      <c r="DI740" s="1564"/>
      <c r="DJ740" s="1564"/>
      <c r="DK740" s="1564"/>
      <c r="DL740" s="1564"/>
      <c r="DM740" s="1564"/>
      <c r="DN740" s="1564"/>
      <c r="DO740" s="1564"/>
      <c r="DP740" s="1564"/>
      <c r="DQ740" s="1564"/>
      <c r="DR740" s="1584"/>
    </row>
    <row r="741" spans="1:122" ht="15" customHeight="1">
      <c r="A741" s="1760" t="str">
        <f>$BA741&amp;"."&amp;$BB741&amp;"."&amp;$BC741&amp;"."</f>
        <v>9.5.5.</v>
      </c>
      <c r="B741" s="1761"/>
      <c r="C741" s="1761"/>
      <c r="D741" s="1761"/>
      <c r="E741" s="685" t="s">
        <v>2081</v>
      </c>
      <c r="F741" s="685"/>
      <c r="G741" s="676"/>
      <c r="H741" s="676"/>
      <c r="I741" s="676"/>
      <c r="J741" s="676"/>
      <c r="K741" s="676"/>
      <c r="L741" s="676"/>
      <c r="M741" s="685"/>
      <c r="N741" s="685"/>
      <c r="O741" s="685"/>
      <c r="P741" s="685"/>
      <c r="Q741" s="685"/>
      <c r="R741" s="685"/>
      <c r="S741" s="685"/>
      <c r="T741" s="685"/>
      <c r="U741" s="685"/>
      <c r="V741" s="685"/>
      <c r="W741" s="685"/>
      <c r="X741" s="685"/>
      <c r="Y741" s="685"/>
      <c r="Z741" s="685"/>
      <c r="AA741" s="685"/>
      <c r="AB741" s="685"/>
      <c r="AC741" s="685"/>
      <c r="AD741" s="685"/>
      <c r="AE741" s="685"/>
      <c r="AF741" s="685"/>
      <c r="AG741" s="685"/>
      <c r="AH741" s="685"/>
      <c r="AI741" s="685"/>
      <c r="AJ741" s="685"/>
      <c r="AK741" s="685"/>
      <c r="AL741" s="685"/>
      <c r="AM741" s="685"/>
      <c r="AN741" s="685"/>
      <c r="AO741" s="685"/>
      <c r="AP741" s="685"/>
      <c r="AQ741" s="685"/>
      <c r="AR741" s="685"/>
      <c r="AS741" s="685"/>
      <c r="AT741" s="685"/>
      <c r="AU741" s="685"/>
      <c r="AV741" s="685"/>
      <c r="AW741" s="685"/>
      <c r="AX741" s="685"/>
      <c r="AY741" s="854"/>
      <c r="AZ741" s="92"/>
      <c r="BA741" s="683">
        <f t="shared" si="334"/>
        <v>9</v>
      </c>
      <c r="BB741" s="683">
        <f t="shared" si="335"/>
        <v>5</v>
      </c>
      <c r="BC741" s="678">
        <f>BC740+1</f>
        <v>5</v>
      </c>
      <c r="BD741" s="95"/>
      <c r="BE741" s="87"/>
      <c r="BF741" s="192"/>
      <c r="BG741" s="559" t="str">
        <f t="shared" ca="1" si="328"/>
        <v/>
      </c>
      <c r="BH741" s="560" t="str">
        <f t="shared" ca="1" si="329"/>
        <v/>
      </c>
      <c r="BI741" s="560" t="str">
        <f t="shared" ca="1" si="330"/>
        <v/>
      </c>
      <c r="BJ741" s="560" t="str">
        <f t="shared" ca="1" si="331"/>
        <v/>
      </c>
      <c r="BK741" s="560" t="str">
        <f t="shared" ca="1" si="332"/>
        <v/>
      </c>
      <c r="BL741" s="561" t="str">
        <f t="shared" ca="1" si="333"/>
        <v/>
      </c>
      <c r="BP741" s="211"/>
      <c r="BQ741" s="211"/>
      <c r="CV741" s="1528" t="s">
        <v>2291</v>
      </c>
      <c r="CW741" s="1529"/>
      <c r="CX741" s="1560"/>
      <c r="CY741" s="1560"/>
      <c r="CZ741" s="1560"/>
      <c r="DA741" s="1560"/>
      <c r="DB741" s="1560"/>
      <c r="DC741" s="1560"/>
      <c r="DD741" s="2054">
        <v>44657</v>
      </c>
      <c r="DE741" s="2055"/>
      <c r="DF741" s="2055"/>
      <c r="DG741" s="2056"/>
      <c r="DH741" s="1564" t="s">
        <v>2321</v>
      </c>
      <c r="DI741" s="1564"/>
      <c r="DJ741" s="1564"/>
      <c r="DK741" s="1564"/>
      <c r="DL741" s="1564"/>
      <c r="DM741" s="1564"/>
      <c r="DN741" s="1564"/>
      <c r="DO741" s="1564"/>
      <c r="DP741" s="1564"/>
      <c r="DQ741" s="1564"/>
      <c r="DR741" s="1584"/>
    </row>
    <row r="742" spans="1:122" ht="15" customHeight="1">
      <c r="A742" s="1313"/>
      <c r="B742" s="1314"/>
      <c r="C742" s="1314"/>
      <c r="D742" s="1314"/>
      <c r="E742" s="1335" t="str">
        <f>$CN$31&amp;"のデータ確認で該当するデータが存在した場合、以下の条件で金型保守情報月データを更新する。"</f>
        <v>「9.5.3. 金型保守情報月データ確認」のデータ確認で該当するデータが存在した場合、以下の条件で金型保守情報月データを更新する。</v>
      </c>
      <c r="F742" s="685"/>
      <c r="G742" s="676"/>
      <c r="H742" s="676"/>
      <c r="I742" s="676"/>
      <c r="J742" s="676"/>
      <c r="K742" s="676"/>
      <c r="L742" s="676"/>
      <c r="M742" s="685"/>
      <c r="N742" s="685"/>
      <c r="O742" s="685"/>
      <c r="P742" s="685"/>
      <c r="Q742" s="685"/>
      <c r="R742" s="685"/>
      <c r="S742" s="685"/>
      <c r="T742" s="685"/>
      <c r="U742" s="685"/>
      <c r="V742" s="685"/>
      <c r="W742" s="685"/>
      <c r="X742" s="685"/>
      <c r="Y742" s="685"/>
      <c r="Z742" s="685"/>
      <c r="AA742" s="685"/>
      <c r="AB742" s="685"/>
      <c r="AC742" s="685"/>
      <c r="AD742" s="685"/>
      <c r="AE742" s="685"/>
      <c r="AF742" s="685"/>
      <c r="AG742" s="685"/>
      <c r="AH742" s="685"/>
      <c r="AI742" s="685"/>
      <c r="AJ742" s="685"/>
      <c r="AK742" s="685"/>
      <c r="AL742" s="685"/>
      <c r="AM742" s="685"/>
      <c r="AN742" s="685"/>
      <c r="AO742" s="685"/>
      <c r="AP742" s="685"/>
      <c r="AQ742" s="685"/>
      <c r="AR742" s="685"/>
      <c r="AS742" s="685"/>
      <c r="AT742" s="685"/>
      <c r="AU742" s="685"/>
      <c r="AV742" s="685"/>
      <c r="AW742" s="685"/>
      <c r="AX742" s="685"/>
      <c r="AY742" s="854"/>
      <c r="AZ742" s="92"/>
      <c r="BA742" s="683">
        <f t="shared" si="334"/>
        <v>9</v>
      </c>
      <c r="BB742" s="683">
        <f t="shared" si="335"/>
        <v>5</v>
      </c>
      <c r="BC742" s="683">
        <f>BC741</f>
        <v>5</v>
      </c>
      <c r="BD742" s="192"/>
      <c r="BE742" s="192"/>
      <c r="BF742" s="192"/>
      <c r="BG742" s="559" t="str">
        <f t="shared" ca="1" si="328"/>
        <v/>
      </c>
      <c r="BH742" s="560" t="str">
        <f t="shared" ca="1" si="329"/>
        <v/>
      </c>
      <c r="BI742" s="560" t="str">
        <f t="shared" ca="1" si="330"/>
        <v/>
      </c>
      <c r="BJ742" s="560" t="str">
        <f t="shared" ca="1" si="331"/>
        <v/>
      </c>
      <c r="BK742" s="560" t="str">
        <f t="shared" ca="1" si="332"/>
        <v/>
      </c>
      <c r="BL742" s="561" t="str">
        <f t="shared" ca="1" si="333"/>
        <v/>
      </c>
      <c r="BP742" s="211"/>
      <c r="BQ742" s="211"/>
      <c r="CV742" s="1528"/>
      <c r="CW742" s="1529"/>
      <c r="CX742" s="1560"/>
      <c r="CY742" s="1560"/>
      <c r="CZ742" s="1560"/>
      <c r="DA742" s="1560"/>
      <c r="DB742" s="1560"/>
      <c r="DC742" s="1560"/>
      <c r="DD742" s="1991"/>
      <c r="DE742" s="1992"/>
      <c r="DF742" s="1992"/>
      <c r="DG742" s="1993"/>
      <c r="DH742" s="1564"/>
      <c r="DI742" s="1564"/>
      <c r="DJ742" s="1564"/>
      <c r="DK742" s="1564"/>
      <c r="DL742" s="1564"/>
      <c r="DM742" s="1564"/>
      <c r="DN742" s="1564"/>
      <c r="DO742" s="1564"/>
      <c r="DP742" s="1564"/>
      <c r="DQ742" s="1564"/>
      <c r="DR742" s="1584"/>
    </row>
    <row r="743" spans="1:122" s="94" customFormat="1" ht="15" customHeight="1">
      <c r="A743" s="1758" t="str">
        <f>$BD743&amp;"."</f>
        <v>①.</v>
      </c>
      <c r="B743" s="1759"/>
      <c r="C743" s="1759"/>
      <c r="D743" s="1759"/>
      <c r="E743" s="1759"/>
      <c r="F743" s="685" t="s">
        <v>2127</v>
      </c>
      <c r="G743" s="676"/>
      <c r="H743" s="676"/>
      <c r="I743" s="676"/>
      <c r="J743" s="676"/>
      <c r="K743" s="676"/>
      <c r="L743" s="676"/>
      <c r="M743" s="685"/>
      <c r="N743" s="685"/>
      <c r="O743" s="685"/>
      <c r="P743" s="685"/>
      <c r="Q743" s="685"/>
      <c r="R743" s="685"/>
      <c r="S743" s="685"/>
      <c r="T743" s="685"/>
      <c r="U743" s="685"/>
      <c r="V743" s="685"/>
      <c r="W743" s="685"/>
      <c r="X743" s="685"/>
      <c r="Y743" s="685"/>
      <c r="Z743" s="685"/>
      <c r="AA743" s="685"/>
      <c r="AB743" s="685"/>
      <c r="AC743" s="685"/>
      <c r="AD743" s="685"/>
      <c r="AE743" s="685"/>
      <c r="AF743" s="685"/>
      <c r="AG743" s="685"/>
      <c r="AH743" s="685"/>
      <c r="AI743" s="685"/>
      <c r="AJ743" s="685"/>
      <c r="AK743" s="685"/>
      <c r="AL743" s="685"/>
      <c r="AM743" s="685"/>
      <c r="AN743" s="685"/>
      <c r="AO743" s="685"/>
      <c r="AP743" s="685"/>
      <c r="AQ743" s="685"/>
      <c r="AR743" s="685"/>
      <c r="AS743" s="685"/>
      <c r="AT743" s="685"/>
      <c r="AU743" s="685"/>
      <c r="AV743" s="685"/>
      <c r="AW743" s="685"/>
      <c r="AX743" s="685"/>
      <c r="AY743" s="854"/>
      <c r="AZ743" s="92"/>
      <c r="BA743" s="683">
        <f t="shared" ref="BA743:BD758" si="336">BA742</f>
        <v>9</v>
      </c>
      <c r="BB743" s="683">
        <f t="shared" si="336"/>
        <v>5</v>
      </c>
      <c r="BC743" s="683">
        <f t="shared" si="336"/>
        <v>5</v>
      </c>
      <c r="BD743" s="687" t="str">
        <f>IF(ISBLANK(BD742),"①",CHAR(CODE(BD742)+1))</f>
        <v>①</v>
      </c>
      <c r="BE743" s="87"/>
      <c r="BF743" s="92"/>
      <c r="BG743" s="679" t="str">
        <f ca="1">IF($BA743&lt;&gt;"",IF(MID(_xlfn.FORMULATEXT($BA743),SEARCH("[",_xlfn.FORMULATEXT($BA743))+1,SEARCH("]",_xlfn.FORMULATEXT($BA743))-(SEARCH("[",_xlfn.FORMULATEXT($BA743))+1))="-1","",1),"")</f>
        <v/>
      </c>
      <c r="BH743" s="680" t="str">
        <f ca="1">IF($BB743&lt;&gt;"",IF(MID(_xlfn.FORMULATEXT($BB743),SEARCH("[",_xlfn.FORMULATEXT($BB743))+1,SEARCH("]",_xlfn.FORMULATEXT($BB743))-(SEARCH("[",_xlfn.FORMULATEXT($BB743))+1))="-1","",1),"")</f>
        <v/>
      </c>
      <c r="BI743" s="680" t="str">
        <f ca="1">IF($BC743&lt;&gt;"",IF(MID(_xlfn.FORMULATEXT($BC743),SEARCH("[",_xlfn.FORMULATEXT($BC743))+1,SEARCH("]",_xlfn.FORMULATEXT($BC743))-(SEARCH("[",_xlfn.FORMULATEXT($BC743))+1))="-1","",1),"")</f>
        <v/>
      </c>
      <c r="BJ743" s="680" t="str">
        <f ca="1">IF($BD743&lt;&gt;"",IF(MID(_xlfn.FORMULATEXT($BD743),SEARCH("[",_xlfn.FORMULATEXT($BD743))+1,SEARCH("]",_xlfn.FORMULATEXT($BD743))-(SEARCH("[",_xlfn.FORMULATEXT($BD743))+1))="-1","",1),"")</f>
        <v/>
      </c>
      <c r="BK743" s="680" t="str">
        <f ca="1">IF($BE743&lt;&gt;"",IF(MID(_xlfn.FORMULATEXT($BE743),SEARCH("[",_xlfn.FORMULATEXT($BE743))+1,SEARCH("]",_xlfn.FORMULATEXT($BE743))-(SEARCH("[",_xlfn.FORMULATEXT($BE743))+1))="-1","",1),"")</f>
        <v/>
      </c>
      <c r="BL743" s="681" t="str">
        <f ca="1">IF($BF743&lt;&gt;"",IF(MID(_xlfn.FORMULATEXT($BF743),SEARCH("[",_xlfn.FORMULATEXT($BF743))+1,SEARCH("]",_xlfn.FORMULATEXT($BF743))-(SEARCH("[",_xlfn.FORMULATEXT($BF743))+1))="-1","",1),"")</f>
        <v/>
      </c>
      <c r="BP743" s="211"/>
      <c r="BQ743" s="211"/>
      <c r="BR743" s="226"/>
      <c r="BS743" s="226"/>
      <c r="BT743" s="226"/>
      <c r="BU743" s="226"/>
      <c r="BV743" s="226"/>
      <c r="BW743" s="226"/>
      <c r="BX743" s="226"/>
      <c r="BY743" s="226"/>
      <c r="BZ743" s="226"/>
      <c r="CA743" s="226"/>
      <c r="CB743" s="226"/>
      <c r="CC743" s="226"/>
      <c r="CD743" s="226"/>
      <c r="CE743" s="226"/>
      <c r="CF743" s="226"/>
      <c r="CG743" s="226"/>
      <c r="CH743" s="226"/>
      <c r="CI743" s="226"/>
      <c r="CJ743" s="226"/>
      <c r="CK743" s="226"/>
      <c r="CL743" s="226"/>
      <c r="CM743" s="226"/>
      <c r="CN743" s="226"/>
      <c r="CO743" s="226"/>
      <c r="CP743" s="226"/>
      <c r="CQ743" s="226"/>
      <c r="CR743" s="226"/>
      <c r="CS743" s="226"/>
      <c r="CT743" s="226"/>
      <c r="CU743" s="226"/>
      <c r="CV743" s="1528"/>
      <c r="CW743" s="1529"/>
      <c r="CX743" s="1560"/>
      <c r="CY743" s="1560"/>
      <c r="CZ743" s="1560"/>
      <c r="DA743" s="1560"/>
      <c r="DB743" s="1560"/>
      <c r="DC743" s="1560"/>
      <c r="DD743" s="1991"/>
      <c r="DE743" s="1992"/>
      <c r="DF743" s="1992"/>
      <c r="DG743" s="1993"/>
      <c r="DH743" s="1564"/>
      <c r="DI743" s="1564"/>
      <c r="DJ743" s="1564"/>
      <c r="DK743" s="1564"/>
      <c r="DL743" s="1564"/>
      <c r="DM743" s="1564"/>
      <c r="DN743" s="1564"/>
      <c r="DO743" s="1564"/>
      <c r="DP743" s="1564"/>
      <c r="DQ743" s="1564"/>
      <c r="DR743" s="1584"/>
    </row>
    <row r="744" spans="1:122" s="211" customFormat="1" ht="15" customHeight="1">
      <c r="A744" s="1297"/>
      <c r="B744" s="225"/>
      <c r="C744" s="225"/>
      <c r="F744" s="845" t="s">
        <v>265</v>
      </c>
      <c r="G744" s="846"/>
      <c r="H744" s="846"/>
      <c r="I744" s="846"/>
      <c r="J744" s="846"/>
      <c r="K744" s="846"/>
      <c r="L744" s="846"/>
      <c r="M744" s="847"/>
      <c r="N744" s="1321" t="s">
        <v>964</v>
      </c>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c r="AJ744" s="266"/>
      <c r="AK744" s="266"/>
      <c r="AL744" s="266"/>
      <c r="AM744" s="266"/>
      <c r="AN744" s="266"/>
      <c r="AO744" s="266"/>
      <c r="AP744" s="266"/>
      <c r="AQ744" s="266"/>
      <c r="AR744" s="266"/>
      <c r="AS744" s="266"/>
      <c r="AT744" s="266"/>
      <c r="AU744" s="266"/>
      <c r="AV744" s="266"/>
      <c r="AW744" s="266"/>
      <c r="AX744" s="267"/>
      <c r="AY744" s="223"/>
      <c r="AZ744" s="469"/>
      <c r="BA744" s="1347">
        <f t="shared" si="336"/>
        <v>9</v>
      </c>
      <c r="BB744" s="1347">
        <f t="shared" si="336"/>
        <v>5</v>
      </c>
      <c r="BC744" s="1347">
        <f t="shared" si="336"/>
        <v>5</v>
      </c>
      <c r="BD744" s="1220" t="str">
        <f t="shared" si="336"/>
        <v>①</v>
      </c>
      <c r="BE744" s="1220"/>
      <c r="BF744" s="1220"/>
      <c r="BG744" s="1221" t="str">
        <f t="shared" ref="BG744:BG763" ca="1" si="337">IF(BA744&lt;&gt;"",IF(MID(_xlfn.FORMULATEXT(BA744),SEARCH("[",_xlfn.FORMULATEXT(BA744))+1,SEARCH("]",_xlfn.FORMULATEXT(BA744))-(SEARCH("[",_xlfn.FORMULATEXT(BA744))+1))="-1","",1),"")</f>
        <v/>
      </c>
      <c r="BH744" s="1222" t="str">
        <f t="shared" ref="BH744:BH763" ca="1" si="338">IF(BB744&lt;&gt;"",IF(MID(_xlfn.FORMULATEXT(BB744),SEARCH("[",_xlfn.FORMULATEXT(BB744))+1,SEARCH("]",_xlfn.FORMULATEXT(BB744))-(SEARCH("[",_xlfn.FORMULATEXT(BB744))+1))="-1","",1),"")</f>
        <v/>
      </c>
      <c r="BI744" s="1222" t="str">
        <f t="shared" ref="BI744:BI763" ca="1" si="339">IF(BC744&lt;&gt;"",IF(MID(_xlfn.FORMULATEXT(BC744),SEARCH("[",_xlfn.FORMULATEXT(BC744))+1,SEARCH("]",_xlfn.FORMULATEXT(BC744))-(SEARCH("[",_xlfn.FORMULATEXT(BC744))+1))="-1","",1),"")</f>
        <v/>
      </c>
      <c r="BJ744" s="1222" t="str">
        <f t="shared" ref="BJ744:BJ763" ca="1" si="340">IF(BD744&lt;&gt;"",IF(MID(_xlfn.FORMULATEXT(BD744),SEARCH("[",_xlfn.FORMULATEXT(BD744))+1,SEARCH("]",_xlfn.FORMULATEXT(BD744))-(SEARCH("[",_xlfn.FORMULATEXT(BD744))+1))="-1","",1),"")</f>
        <v/>
      </c>
      <c r="BK744" s="1222" t="str">
        <f t="shared" ref="BK744:BK763" ca="1" si="341">IF(BE744&lt;&gt;"",IF(MID(_xlfn.FORMULATEXT(BE744),SEARCH("[",_xlfn.FORMULATEXT(BE744))+1,SEARCH("]",_xlfn.FORMULATEXT(BE744))-(SEARCH("[",_xlfn.FORMULATEXT(BE744))+1))="-1","",1),"")</f>
        <v/>
      </c>
      <c r="BL744" s="1223" t="str">
        <f t="shared" ref="BL744:BL763" ca="1" si="342">IF(BF744&lt;&gt;"",IF(MID(_xlfn.FORMULATEXT(BF744),SEARCH("[",_xlfn.FORMULATEXT(BF744))+1,SEARCH("]",_xlfn.FORMULATEXT(BF744))-(SEARCH("[",_xlfn.FORMULATEXT(BF744))+1))="-1","",1),"")</f>
        <v/>
      </c>
      <c r="BR744" s="226"/>
      <c r="BS744" s="226"/>
      <c r="BT744" s="226"/>
      <c r="BU744" s="226"/>
      <c r="BV744" s="226"/>
      <c r="BW744" s="226"/>
      <c r="BX744" s="226"/>
      <c r="BY744" s="226"/>
      <c r="BZ744" s="226"/>
      <c r="CA744" s="226"/>
      <c r="CB744" s="226"/>
      <c r="CC744" s="226"/>
      <c r="CD744" s="226"/>
      <c r="CE744" s="226"/>
      <c r="CF744" s="226"/>
      <c r="CG744" s="226"/>
      <c r="CH744" s="226"/>
      <c r="CI744" s="226"/>
      <c r="CJ744" s="226"/>
      <c r="CK744" s="226"/>
      <c r="CL744" s="226"/>
      <c r="CM744" s="226"/>
      <c r="CN744" s="226"/>
      <c r="CO744" s="226"/>
      <c r="CP744" s="226"/>
      <c r="CQ744" s="465"/>
      <c r="CR744" s="465"/>
      <c r="CS744" s="226"/>
      <c r="CT744" s="226"/>
      <c r="CU744" s="226"/>
      <c r="CV744" s="1528"/>
      <c r="CW744" s="1529"/>
      <c r="CX744" s="1560"/>
      <c r="CY744" s="1560"/>
      <c r="CZ744" s="1560"/>
      <c r="DA744" s="1560"/>
      <c r="DB744" s="1560"/>
      <c r="DC744" s="1560"/>
      <c r="DD744" s="1991"/>
      <c r="DE744" s="1992"/>
      <c r="DF744" s="1992"/>
      <c r="DG744" s="1993"/>
      <c r="DH744" s="1564"/>
      <c r="DI744" s="1564"/>
      <c r="DJ744" s="1564"/>
      <c r="DK744" s="1564"/>
      <c r="DL744" s="1564"/>
      <c r="DM744" s="1564"/>
      <c r="DN744" s="1564"/>
      <c r="DO744" s="1564"/>
      <c r="DP744" s="1564"/>
      <c r="DQ744" s="1564"/>
      <c r="DR744" s="1584"/>
    </row>
    <row r="745" spans="1:122" s="211" customFormat="1" ht="15" customHeight="1">
      <c r="A745" s="1297"/>
      <c r="B745" s="225"/>
      <c r="C745" s="225"/>
      <c r="F745" s="848" t="s">
        <v>329</v>
      </c>
      <c r="G745" s="849"/>
      <c r="H745" s="849"/>
      <c r="I745" s="849"/>
      <c r="J745" s="849"/>
      <c r="K745" s="849"/>
      <c r="L745" s="849"/>
      <c r="M745" s="849"/>
      <c r="N745" s="268" t="s">
        <v>1661</v>
      </c>
      <c r="O745" s="269"/>
      <c r="P745" s="269"/>
      <c r="Q745" s="269"/>
      <c r="R745" s="269"/>
      <c r="S745" s="269"/>
      <c r="T745" s="269"/>
      <c r="U745" s="269"/>
      <c r="V745" s="269"/>
      <c r="W745" s="269"/>
      <c r="X745" s="269"/>
      <c r="Y745" s="269"/>
      <c r="Z745" s="269"/>
      <c r="AA745" s="269"/>
      <c r="AB745" s="269"/>
      <c r="AC745" s="269"/>
      <c r="AD745" s="269"/>
      <c r="AE745" s="269"/>
      <c r="AF745" s="269"/>
      <c r="AG745" s="269"/>
      <c r="AH745" s="269"/>
      <c r="AI745" s="269"/>
      <c r="AJ745" s="269"/>
      <c r="AK745" s="269"/>
      <c r="AL745" s="269"/>
      <c r="AM745" s="269"/>
      <c r="AN745" s="269"/>
      <c r="AO745" s="269"/>
      <c r="AP745" s="269"/>
      <c r="AQ745" s="269"/>
      <c r="AR745" s="269"/>
      <c r="AS745" s="269"/>
      <c r="AT745" s="269"/>
      <c r="AU745" s="269"/>
      <c r="AV745" s="269"/>
      <c r="AW745" s="269"/>
      <c r="AX745" s="270"/>
      <c r="AY745" s="223"/>
      <c r="AZ745" s="469"/>
      <c r="BA745" s="1347">
        <f t="shared" si="336"/>
        <v>9</v>
      </c>
      <c r="BB745" s="1347">
        <f t="shared" si="336"/>
        <v>5</v>
      </c>
      <c r="BC745" s="1347">
        <f t="shared" si="336"/>
        <v>5</v>
      </c>
      <c r="BD745" s="1220" t="str">
        <f t="shared" si="336"/>
        <v>①</v>
      </c>
      <c r="BE745" s="1220"/>
      <c r="BF745" s="1220"/>
      <c r="BG745" s="1221" t="str">
        <f t="shared" ca="1" si="337"/>
        <v/>
      </c>
      <c r="BH745" s="1222" t="str">
        <f t="shared" ca="1" si="338"/>
        <v/>
      </c>
      <c r="BI745" s="1222" t="str">
        <f t="shared" ca="1" si="339"/>
        <v/>
      </c>
      <c r="BJ745" s="1222" t="str">
        <f t="shared" ca="1" si="340"/>
        <v/>
      </c>
      <c r="BK745" s="1222" t="str">
        <f t="shared" ca="1" si="341"/>
        <v/>
      </c>
      <c r="BL745" s="1223" t="str">
        <f t="shared" ca="1" si="342"/>
        <v/>
      </c>
      <c r="BR745" s="226"/>
      <c r="BS745" s="226"/>
      <c r="BT745" s="226"/>
      <c r="BU745" s="226"/>
      <c r="BV745" s="226"/>
      <c r="BW745" s="226"/>
      <c r="BX745" s="226"/>
      <c r="BY745" s="226"/>
      <c r="BZ745" s="226"/>
      <c r="CA745" s="226"/>
      <c r="CB745" s="226"/>
      <c r="CC745" s="226"/>
      <c r="CD745" s="226"/>
      <c r="CE745" s="226"/>
      <c r="CF745" s="226"/>
      <c r="CG745" s="226"/>
      <c r="CH745" s="226"/>
      <c r="CI745" s="226"/>
      <c r="CJ745" s="226"/>
      <c r="CK745" s="226"/>
      <c r="CL745" s="226"/>
      <c r="CM745" s="226"/>
      <c r="CN745" s="226"/>
      <c r="CO745" s="226"/>
      <c r="CP745" s="226"/>
      <c r="CQ745" s="226"/>
      <c r="CR745" s="226"/>
      <c r="CS745" s="226"/>
      <c r="CT745" s="226"/>
      <c r="CU745" s="226"/>
      <c r="CV745" s="1528"/>
      <c r="CW745" s="1529"/>
      <c r="CX745" s="1560"/>
      <c r="CY745" s="1560"/>
      <c r="CZ745" s="1560"/>
      <c r="DA745" s="1560"/>
      <c r="DB745" s="1560"/>
      <c r="DC745" s="1560"/>
      <c r="DD745" s="1991"/>
      <c r="DE745" s="1992"/>
      <c r="DF745" s="1992"/>
      <c r="DG745" s="1993"/>
      <c r="DH745" s="1564"/>
      <c r="DI745" s="1564"/>
      <c r="DJ745" s="1564"/>
      <c r="DK745" s="1564"/>
      <c r="DL745" s="1564"/>
      <c r="DM745" s="1564"/>
      <c r="DN745" s="1564"/>
      <c r="DO745" s="1564"/>
      <c r="DP745" s="1564"/>
      <c r="DQ745" s="1564"/>
      <c r="DR745" s="1584"/>
    </row>
    <row r="746" spans="1:122" s="211" customFormat="1" ht="15" customHeight="1">
      <c r="A746" s="1297"/>
      <c r="B746" s="225"/>
      <c r="C746" s="225"/>
      <c r="F746" s="848" t="s">
        <v>330</v>
      </c>
      <c r="G746" s="849"/>
      <c r="H746" s="849"/>
      <c r="I746" s="849"/>
      <c r="J746" s="849"/>
      <c r="K746" s="849"/>
      <c r="L746" s="849"/>
      <c r="M746" s="850"/>
      <c r="N746" s="275"/>
      <c r="O746" s="275"/>
      <c r="P746" s="275"/>
      <c r="Q746" s="275"/>
      <c r="R746" s="275"/>
      <c r="S746" s="275"/>
      <c r="T746" s="275"/>
      <c r="U746" s="275"/>
      <c r="V746" s="275"/>
      <c r="W746" s="275"/>
      <c r="X746" s="275"/>
      <c r="Y746" s="275"/>
      <c r="Z746" s="275"/>
      <c r="AA746" s="275"/>
      <c r="AB746" s="275"/>
      <c r="AC746" s="275"/>
      <c r="AD746" s="275"/>
      <c r="AE746" s="275"/>
      <c r="AF746" s="275"/>
      <c r="AG746" s="275"/>
      <c r="AH746" s="275"/>
      <c r="AI746" s="275"/>
      <c r="AJ746" s="275"/>
      <c r="AK746" s="275"/>
      <c r="AL746" s="275"/>
      <c r="AM746" s="275"/>
      <c r="AN746" s="275"/>
      <c r="AO746" s="275"/>
      <c r="AP746" s="275"/>
      <c r="AQ746" s="275"/>
      <c r="AR746" s="275"/>
      <c r="AS746" s="275"/>
      <c r="AT746" s="275"/>
      <c r="AU746" s="275"/>
      <c r="AV746" s="275"/>
      <c r="AW746" s="275"/>
      <c r="AX746" s="584"/>
      <c r="AY746" s="223"/>
      <c r="AZ746" s="469"/>
      <c r="BA746" s="1347">
        <f t="shared" si="336"/>
        <v>9</v>
      </c>
      <c r="BB746" s="1347">
        <f t="shared" si="336"/>
        <v>5</v>
      </c>
      <c r="BC746" s="1347">
        <f t="shared" si="336"/>
        <v>5</v>
      </c>
      <c r="BD746" s="1220" t="str">
        <f t="shared" si="336"/>
        <v>①</v>
      </c>
      <c r="BE746" s="1220"/>
      <c r="BF746" s="1220"/>
      <c r="BG746" s="1221" t="str">
        <f t="shared" ca="1" si="337"/>
        <v/>
      </c>
      <c r="BH746" s="1222" t="str">
        <f t="shared" ca="1" si="338"/>
        <v/>
      </c>
      <c r="BI746" s="1222" t="str">
        <f t="shared" ca="1" si="339"/>
        <v/>
      </c>
      <c r="BJ746" s="1222" t="str">
        <f t="shared" ca="1" si="340"/>
        <v/>
      </c>
      <c r="BK746" s="1222" t="str">
        <f t="shared" ca="1" si="341"/>
        <v/>
      </c>
      <c r="BL746" s="1223" t="str">
        <f t="shared" ca="1" si="342"/>
        <v/>
      </c>
      <c r="BR746" s="226"/>
      <c r="BS746" s="226"/>
      <c r="BT746" s="226"/>
      <c r="BU746" s="226"/>
      <c r="BV746" s="226"/>
      <c r="BW746" s="226"/>
      <c r="BX746" s="226"/>
      <c r="BY746" s="226"/>
      <c r="BZ746" s="226"/>
      <c r="CA746" s="226"/>
      <c r="CB746" s="226"/>
      <c r="CC746" s="226"/>
      <c r="CD746" s="226"/>
      <c r="CE746" s="226"/>
      <c r="CF746" s="226"/>
      <c r="CG746" s="226"/>
      <c r="CH746" s="226"/>
      <c r="CI746" s="226"/>
      <c r="CJ746" s="226"/>
      <c r="CK746" s="226"/>
      <c r="CL746" s="226"/>
      <c r="CM746" s="226"/>
      <c r="CN746" s="226"/>
      <c r="CO746" s="226"/>
      <c r="CP746" s="226"/>
      <c r="CQ746" s="226"/>
      <c r="CR746" s="226"/>
      <c r="CS746" s="226"/>
      <c r="CT746" s="226"/>
      <c r="CU746" s="226"/>
      <c r="CV746" s="1528"/>
      <c r="CW746" s="1529"/>
      <c r="CX746" s="1560"/>
      <c r="CY746" s="1560"/>
      <c r="CZ746" s="1560"/>
      <c r="DA746" s="1560"/>
      <c r="DB746" s="1560"/>
      <c r="DC746" s="1560"/>
      <c r="DD746" s="1991"/>
      <c r="DE746" s="1992"/>
      <c r="DF746" s="1992"/>
      <c r="DG746" s="1993"/>
      <c r="DH746" s="1564"/>
      <c r="DI746" s="1564"/>
      <c r="DJ746" s="1564"/>
      <c r="DK746" s="1564"/>
      <c r="DL746" s="1564"/>
      <c r="DM746" s="1564"/>
      <c r="DN746" s="1564"/>
      <c r="DO746" s="1564"/>
      <c r="DP746" s="1564"/>
      <c r="DQ746" s="1564"/>
      <c r="DR746" s="1584"/>
    </row>
    <row r="747" spans="1:122" s="211" customFormat="1" ht="15" customHeight="1">
      <c r="A747" s="1297"/>
      <c r="B747" s="225"/>
      <c r="C747" s="225"/>
      <c r="F747" s="888"/>
      <c r="G747" s="274"/>
      <c r="H747" s="274"/>
      <c r="I747" s="274"/>
      <c r="J747" s="274"/>
      <c r="K747" s="274"/>
      <c r="L747" s="274"/>
      <c r="M747" s="889"/>
      <c r="N747" s="275"/>
      <c r="O747" s="1327" t="s">
        <v>1937</v>
      </c>
      <c r="P747" s="1328"/>
      <c r="Q747" s="1328"/>
      <c r="R747" s="1328"/>
      <c r="S747" s="1328"/>
      <c r="T747" s="1328"/>
      <c r="U747" s="1328"/>
      <c r="V747" s="1328"/>
      <c r="W747" s="1328"/>
      <c r="X747" s="1328"/>
      <c r="Y747" s="1328"/>
      <c r="Z747" s="1328"/>
      <c r="AA747" s="1329"/>
      <c r="AB747" s="1327" t="s">
        <v>520</v>
      </c>
      <c r="AC747" s="1328"/>
      <c r="AD747" s="1328"/>
      <c r="AE747" s="1328"/>
      <c r="AF747" s="1328"/>
      <c r="AG747" s="1328"/>
      <c r="AH747" s="1328"/>
      <c r="AI747" s="1328"/>
      <c r="AJ747" s="1328"/>
      <c r="AK747" s="1328"/>
      <c r="AL747" s="1328"/>
      <c r="AM747" s="1328"/>
      <c r="AN747" s="1328"/>
      <c r="AO747" s="1328"/>
      <c r="AP747" s="1328"/>
      <c r="AQ747" s="1328"/>
      <c r="AR747" s="1328"/>
      <c r="AS747" s="1328"/>
      <c r="AT747" s="1328"/>
      <c r="AU747" s="1328"/>
      <c r="AV747" s="1328"/>
      <c r="AW747" s="1330"/>
      <c r="AX747" s="584"/>
      <c r="AY747" s="223"/>
      <c r="AZ747" s="469"/>
      <c r="BA747" s="1347">
        <f t="shared" si="336"/>
        <v>9</v>
      </c>
      <c r="BB747" s="1347">
        <f t="shared" si="336"/>
        <v>5</v>
      </c>
      <c r="BC747" s="1347">
        <f t="shared" si="336"/>
        <v>5</v>
      </c>
      <c r="BD747" s="1220" t="str">
        <f t="shared" si="336"/>
        <v>①</v>
      </c>
      <c r="BE747" s="1220"/>
      <c r="BF747" s="1220"/>
      <c r="BG747" s="1221" t="str">
        <f t="shared" ca="1" si="337"/>
        <v/>
      </c>
      <c r="BH747" s="1222" t="str">
        <f t="shared" ca="1" si="338"/>
        <v/>
      </c>
      <c r="BI747" s="1222" t="str">
        <f t="shared" ca="1" si="339"/>
        <v/>
      </c>
      <c r="BJ747" s="1222" t="str">
        <f t="shared" ca="1" si="340"/>
        <v/>
      </c>
      <c r="BK747" s="1222" t="str">
        <f t="shared" ca="1" si="341"/>
        <v/>
      </c>
      <c r="BL747" s="1223" t="str">
        <f t="shared" ca="1" si="342"/>
        <v/>
      </c>
      <c r="BR747" s="226"/>
      <c r="BS747" s="226"/>
      <c r="BT747" s="226"/>
      <c r="BU747" s="226"/>
      <c r="BV747" s="226"/>
      <c r="BW747" s="226"/>
      <c r="BX747" s="226"/>
      <c r="BY747" s="226"/>
      <c r="BZ747" s="226"/>
      <c r="CA747" s="226"/>
      <c r="CB747" s="226"/>
      <c r="CC747" s="226"/>
      <c r="CD747" s="226"/>
      <c r="CE747" s="226"/>
      <c r="CF747" s="226"/>
      <c r="CG747" s="226"/>
      <c r="CH747" s="226"/>
      <c r="CI747" s="226"/>
      <c r="CJ747" s="226"/>
      <c r="CK747" s="226"/>
      <c r="CL747" s="226"/>
      <c r="CM747" s="226"/>
      <c r="CN747" s="226"/>
      <c r="CO747" s="226"/>
      <c r="CP747" s="226"/>
      <c r="CQ747" s="226"/>
      <c r="CR747" s="226"/>
      <c r="CS747" s="226"/>
      <c r="CT747" s="226"/>
      <c r="CU747" s="226"/>
      <c r="CV747" s="1528"/>
      <c r="CW747" s="1529"/>
      <c r="CX747" s="1560"/>
      <c r="CY747" s="1560"/>
      <c r="CZ747" s="1560"/>
      <c r="DA747" s="1560"/>
      <c r="DB747" s="1560"/>
      <c r="DC747" s="1560"/>
      <c r="DD747" s="1991"/>
      <c r="DE747" s="1992"/>
      <c r="DF747" s="1992"/>
      <c r="DG747" s="1993"/>
      <c r="DH747" s="1564"/>
      <c r="DI747" s="1564"/>
      <c r="DJ747" s="1564"/>
      <c r="DK747" s="1564"/>
      <c r="DL747" s="1564"/>
      <c r="DM747" s="1564"/>
      <c r="DN747" s="1564"/>
      <c r="DO747" s="1564"/>
      <c r="DP747" s="1564"/>
      <c r="DQ747" s="1564"/>
      <c r="DR747" s="1584"/>
    </row>
    <row r="748" spans="1:122" s="211" customFormat="1" ht="15" customHeight="1">
      <c r="A748" s="1297"/>
      <c r="B748" s="225"/>
      <c r="C748" s="225"/>
      <c r="F748" s="888"/>
      <c r="G748" s="274"/>
      <c r="H748" s="274"/>
      <c r="I748" s="274"/>
      <c r="J748" s="274"/>
      <c r="K748" s="274"/>
      <c r="L748" s="274"/>
      <c r="M748" s="889"/>
      <c r="N748" s="275"/>
      <c r="O748" s="1321" t="s">
        <v>1646</v>
      </c>
      <c r="P748" s="266"/>
      <c r="Q748" s="266"/>
      <c r="R748" s="266"/>
      <c r="S748" s="266"/>
      <c r="T748" s="266"/>
      <c r="U748" s="266"/>
      <c r="V748" s="266"/>
      <c r="W748" s="266"/>
      <c r="X748" s="266"/>
      <c r="Y748" s="266"/>
      <c r="Z748" s="266"/>
      <c r="AA748" s="266"/>
      <c r="AB748" s="893" t="s">
        <v>2058</v>
      </c>
      <c r="AC748" s="266"/>
      <c r="AD748" s="266"/>
      <c r="AE748" s="266"/>
      <c r="AF748" s="266"/>
      <c r="AG748" s="266"/>
      <c r="AH748" s="266"/>
      <c r="AI748" s="266"/>
      <c r="AJ748" s="266"/>
      <c r="AK748" s="266"/>
      <c r="AL748" s="266"/>
      <c r="AM748" s="266"/>
      <c r="AN748" s="266"/>
      <c r="AO748" s="266"/>
      <c r="AP748" s="266"/>
      <c r="AQ748" s="266"/>
      <c r="AR748" s="266"/>
      <c r="AS748" s="266"/>
      <c r="AT748" s="266"/>
      <c r="AU748" s="266"/>
      <c r="AV748" s="266"/>
      <c r="AW748" s="267"/>
      <c r="AX748" s="584"/>
      <c r="AY748" s="223"/>
      <c r="AZ748" s="469"/>
      <c r="BA748" s="1347">
        <f t="shared" si="336"/>
        <v>9</v>
      </c>
      <c r="BB748" s="1347">
        <f t="shared" si="336"/>
        <v>5</v>
      </c>
      <c r="BC748" s="1347">
        <f t="shared" si="336"/>
        <v>5</v>
      </c>
      <c r="BD748" s="1220" t="str">
        <f t="shared" si="336"/>
        <v>①</v>
      </c>
      <c r="BE748" s="1220"/>
      <c r="BF748" s="1220"/>
      <c r="BG748" s="1221" t="str">
        <f t="shared" ca="1" si="337"/>
        <v/>
      </c>
      <c r="BH748" s="1222" t="str">
        <f t="shared" ca="1" si="338"/>
        <v/>
      </c>
      <c r="BI748" s="1222" t="str">
        <f t="shared" ca="1" si="339"/>
        <v/>
      </c>
      <c r="BJ748" s="1222" t="str">
        <f t="shared" ca="1" si="340"/>
        <v/>
      </c>
      <c r="BK748" s="1222" t="str">
        <f t="shared" ca="1" si="341"/>
        <v/>
      </c>
      <c r="BL748" s="1223" t="str">
        <f t="shared" ca="1" si="342"/>
        <v/>
      </c>
      <c r="BR748" s="226"/>
      <c r="BS748" s="226"/>
      <c r="BT748" s="226"/>
      <c r="BU748" s="226"/>
      <c r="BV748" s="226"/>
      <c r="BW748" s="226"/>
      <c r="BX748" s="226"/>
      <c r="BY748" s="226"/>
      <c r="BZ748" s="226"/>
      <c r="CA748" s="226"/>
      <c r="CB748" s="226"/>
      <c r="CC748" s="226"/>
      <c r="CD748" s="226"/>
      <c r="CE748" s="226"/>
      <c r="CF748" s="226"/>
      <c r="CG748" s="226"/>
      <c r="CH748" s="226"/>
      <c r="CI748" s="226"/>
      <c r="CJ748" s="226"/>
      <c r="CK748" s="226"/>
      <c r="CL748" s="226"/>
      <c r="CM748" s="226"/>
      <c r="CN748" s="226"/>
      <c r="CO748" s="226"/>
      <c r="CP748" s="226"/>
      <c r="CQ748" s="226"/>
      <c r="CR748" s="226"/>
      <c r="CS748" s="226"/>
      <c r="CT748" s="226"/>
      <c r="CU748" s="226"/>
      <c r="CV748" s="1528"/>
      <c r="CW748" s="1529"/>
      <c r="CX748" s="1560"/>
      <c r="CY748" s="1560"/>
      <c r="CZ748" s="1560"/>
      <c r="DA748" s="1560"/>
      <c r="DB748" s="1560"/>
      <c r="DC748" s="1560"/>
      <c r="DD748" s="1991"/>
      <c r="DE748" s="1992"/>
      <c r="DF748" s="1992"/>
      <c r="DG748" s="1993"/>
      <c r="DH748" s="1564"/>
      <c r="DI748" s="1564"/>
      <c r="DJ748" s="1564"/>
      <c r="DK748" s="1564"/>
      <c r="DL748" s="1564"/>
      <c r="DM748" s="1564"/>
      <c r="DN748" s="1564"/>
      <c r="DO748" s="1564"/>
      <c r="DP748" s="1564"/>
      <c r="DQ748" s="1564"/>
      <c r="DR748" s="1584"/>
    </row>
    <row r="749" spans="1:122" s="211" customFormat="1" ht="15" customHeight="1">
      <c r="A749" s="1297"/>
      <c r="B749" s="225"/>
      <c r="C749" s="225"/>
      <c r="F749" s="888"/>
      <c r="G749" s="274"/>
      <c r="H749" s="274"/>
      <c r="I749" s="274"/>
      <c r="J749" s="274"/>
      <c r="K749" s="274"/>
      <c r="L749" s="274"/>
      <c r="M749" s="889"/>
      <c r="N749" s="275"/>
      <c r="O749" s="268" t="s">
        <v>1647</v>
      </c>
      <c r="P749" s="269"/>
      <c r="Q749" s="269"/>
      <c r="R749" s="269"/>
      <c r="S749" s="269"/>
      <c r="T749" s="269"/>
      <c r="U749" s="269"/>
      <c r="V749" s="269"/>
      <c r="W749" s="269"/>
      <c r="X749" s="269"/>
      <c r="Y749" s="269"/>
      <c r="Z749" s="269"/>
      <c r="AA749" s="270"/>
      <c r="AB749" s="586" t="str">
        <f>$CN$25&amp;"で取得した計画作成日"</f>
        <v>で取得した計画作成日</v>
      </c>
      <c r="AC749" s="269"/>
      <c r="AD749" s="269"/>
      <c r="AE749" s="269"/>
      <c r="AF749" s="269"/>
      <c r="AG749" s="269"/>
      <c r="AH749" s="269"/>
      <c r="AI749" s="269"/>
      <c r="AJ749" s="269"/>
      <c r="AK749" s="269"/>
      <c r="AL749" s="269"/>
      <c r="AM749" s="269"/>
      <c r="AN749" s="269"/>
      <c r="AO749" s="269"/>
      <c r="AP749" s="269"/>
      <c r="AQ749" s="269"/>
      <c r="AR749" s="269"/>
      <c r="AS749" s="269"/>
      <c r="AT749" s="269"/>
      <c r="AU749" s="269"/>
      <c r="AV749" s="269"/>
      <c r="AW749" s="270"/>
      <c r="AX749" s="584"/>
      <c r="AY749" s="223"/>
      <c r="AZ749" s="469"/>
      <c r="BA749" s="1347">
        <f t="shared" si="336"/>
        <v>9</v>
      </c>
      <c r="BB749" s="1347">
        <f t="shared" si="336"/>
        <v>5</v>
      </c>
      <c r="BC749" s="1347">
        <f t="shared" si="336"/>
        <v>5</v>
      </c>
      <c r="BD749" s="1220" t="str">
        <f t="shared" si="336"/>
        <v>①</v>
      </c>
      <c r="BE749" s="1220"/>
      <c r="BF749" s="1220"/>
      <c r="BG749" s="1221" t="str">
        <f t="shared" ca="1" si="337"/>
        <v/>
      </c>
      <c r="BH749" s="1222" t="str">
        <f t="shared" ca="1" si="338"/>
        <v/>
      </c>
      <c r="BI749" s="1222" t="str">
        <f t="shared" ca="1" si="339"/>
        <v/>
      </c>
      <c r="BJ749" s="1222" t="str">
        <f t="shared" ca="1" si="340"/>
        <v/>
      </c>
      <c r="BK749" s="1222" t="str">
        <f t="shared" ca="1" si="341"/>
        <v/>
      </c>
      <c r="BL749" s="1223" t="str">
        <f t="shared" ca="1" si="342"/>
        <v/>
      </c>
      <c r="BR749" s="226"/>
      <c r="BS749" s="226"/>
      <c r="BT749" s="226"/>
      <c r="BU749" s="226"/>
      <c r="BV749" s="226"/>
      <c r="BW749" s="226"/>
      <c r="BX749" s="226"/>
      <c r="BY749" s="226"/>
      <c r="BZ749" s="226"/>
      <c r="CA749" s="226"/>
      <c r="CB749" s="226"/>
      <c r="CC749" s="226"/>
      <c r="CD749" s="226"/>
      <c r="CE749" s="226"/>
      <c r="CF749" s="226"/>
      <c r="CG749" s="226"/>
      <c r="CH749" s="226"/>
      <c r="CI749" s="226"/>
      <c r="CJ749" s="226"/>
      <c r="CK749" s="226"/>
      <c r="CL749" s="226"/>
      <c r="CM749" s="226"/>
      <c r="CN749" s="226"/>
      <c r="CO749" s="226"/>
      <c r="CP749" s="226"/>
      <c r="CQ749" s="226"/>
      <c r="CR749" s="226"/>
      <c r="CS749" s="226"/>
      <c r="CT749" s="226"/>
      <c r="CU749" s="226"/>
      <c r="CV749" s="1528"/>
      <c r="CW749" s="1529"/>
      <c r="CX749" s="1560"/>
      <c r="CY749" s="1560"/>
      <c r="CZ749" s="1560"/>
      <c r="DA749" s="1560"/>
      <c r="DB749" s="1560"/>
      <c r="DC749" s="1560"/>
      <c r="DD749" s="1991"/>
      <c r="DE749" s="1992"/>
      <c r="DF749" s="1992"/>
      <c r="DG749" s="1993"/>
      <c r="DH749" s="1564"/>
      <c r="DI749" s="1564"/>
      <c r="DJ749" s="1564"/>
      <c r="DK749" s="1564"/>
      <c r="DL749" s="1564"/>
      <c r="DM749" s="1564"/>
      <c r="DN749" s="1564"/>
      <c r="DO749" s="1564"/>
      <c r="DP749" s="1564"/>
      <c r="DQ749" s="1564"/>
      <c r="DR749" s="1584"/>
    </row>
    <row r="750" spans="1:122" s="211" customFormat="1" ht="15" customHeight="1">
      <c r="A750" s="1297"/>
      <c r="B750" s="225"/>
      <c r="C750" s="225"/>
      <c r="D750" s="225"/>
      <c r="F750" s="888"/>
      <c r="G750" s="274"/>
      <c r="H750" s="274"/>
      <c r="I750" s="274"/>
      <c r="J750" s="274"/>
      <c r="K750" s="274"/>
      <c r="L750" s="274"/>
      <c r="M750" s="889"/>
      <c r="N750" s="275"/>
      <c r="O750" s="268" t="s">
        <v>2051</v>
      </c>
      <c r="P750" s="269"/>
      <c r="Q750" s="269"/>
      <c r="R750" s="269"/>
      <c r="S750" s="269"/>
      <c r="T750" s="269"/>
      <c r="U750" s="269"/>
      <c r="V750" s="269"/>
      <c r="W750" s="269"/>
      <c r="X750" s="269"/>
      <c r="Y750" s="269"/>
      <c r="Z750" s="269"/>
      <c r="AA750" s="270"/>
      <c r="AB750" s="586" t="str">
        <f>$CN$31&amp;"で取得した日付"</f>
        <v>「9.5.3. 金型保守情報月データ確認」で取得した日付</v>
      </c>
      <c r="AC750" s="269"/>
      <c r="AD750" s="269"/>
      <c r="AE750" s="269"/>
      <c r="AF750" s="269"/>
      <c r="AG750" s="269"/>
      <c r="AH750" s="269"/>
      <c r="AI750" s="269"/>
      <c r="AJ750" s="269"/>
      <c r="AK750" s="269"/>
      <c r="AL750" s="269"/>
      <c r="AM750" s="269"/>
      <c r="AN750" s="269"/>
      <c r="AO750" s="269"/>
      <c r="AP750" s="269"/>
      <c r="AQ750" s="269"/>
      <c r="AR750" s="269"/>
      <c r="AS750" s="269"/>
      <c r="AT750" s="269"/>
      <c r="AU750" s="269"/>
      <c r="AV750" s="269"/>
      <c r="AW750" s="270"/>
      <c r="AX750" s="584"/>
      <c r="AY750" s="223"/>
      <c r="AZ750" s="469"/>
      <c r="BA750" s="1347">
        <f t="shared" si="336"/>
        <v>9</v>
      </c>
      <c r="BB750" s="1347">
        <f t="shared" si="336"/>
        <v>5</v>
      </c>
      <c r="BC750" s="1347">
        <f t="shared" si="336"/>
        <v>5</v>
      </c>
      <c r="BD750" s="1220" t="str">
        <f t="shared" si="336"/>
        <v>①</v>
      </c>
      <c r="BE750" s="1220"/>
      <c r="BF750" s="1220"/>
      <c r="BG750" s="1221" t="str">
        <f t="shared" ca="1" si="337"/>
        <v/>
      </c>
      <c r="BH750" s="1222" t="str">
        <f t="shared" ca="1" si="338"/>
        <v/>
      </c>
      <c r="BI750" s="1222" t="str">
        <f t="shared" ca="1" si="339"/>
        <v/>
      </c>
      <c r="BJ750" s="1222" t="str">
        <f t="shared" ca="1" si="340"/>
        <v/>
      </c>
      <c r="BK750" s="1222" t="str">
        <f t="shared" ca="1" si="341"/>
        <v/>
      </c>
      <c r="BL750" s="1223" t="str">
        <f t="shared" ca="1" si="342"/>
        <v/>
      </c>
      <c r="BR750" s="226"/>
      <c r="BS750" s="226"/>
      <c r="BT750" s="226"/>
      <c r="BU750" s="226"/>
      <c r="BV750" s="226"/>
      <c r="BW750" s="226"/>
      <c r="BX750" s="226"/>
      <c r="BY750" s="226"/>
      <c r="BZ750" s="226"/>
      <c r="CA750" s="226"/>
      <c r="CB750" s="226"/>
      <c r="CC750" s="226"/>
      <c r="CD750" s="226"/>
      <c r="CE750" s="226"/>
      <c r="CF750" s="226"/>
      <c r="CG750" s="226"/>
      <c r="CH750" s="226"/>
      <c r="CI750" s="226"/>
      <c r="CJ750" s="226"/>
      <c r="CK750" s="226"/>
      <c r="CL750" s="226"/>
      <c r="CM750" s="226"/>
      <c r="CN750" s="226"/>
      <c r="CO750" s="226"/>
      <c r="CP750" s="226"/>
      <c r="CQ750" s="226"/>
      <c r="CR750" s="226"/>
      <c r="CS750" s="94"/>
      <c r="CT750" s="94"/>
      <c r="CU750" s="94"/>
      <c r="CV750" s="1528"/>
      <c r="CW750" s="1529"/>
      <c r="CX750" s="1560"/>
      <c r="CY750" s="1560"/>
      <c r="CZ750" s="1560"/>
      <c r="DA750" s="1560"/>
      <c r="DB750" s="1560"/>
      <c r="DC750" s="1560"/>
      <c r="DD750" s="1991"/>
      <c r="DE750" s="1992"/>
      <c r="DF750" s="1992"/>
      <c r="DG750" s="1993"/>
      <c r="DH750" s="1564"/>
      <c r="DI750" s="1564"/>
      <c r="DJ750" s="1564"/>
      <c r="DK750" s="1564"/>
      <c r="DL750" s="1564"/>
      <c r="DM750" s="1564"/>
      <c r="DN750" s="1564"/>
      <c r="DO750" s="1564"/>
      <c r="DP750" s="1564"/>
      <c r="DQ750" s="1564"/>
      <c r="DR750" s="1584"/>
    </row>
    <row r="751" spans="1:122" s="211" customFormat="1" ht="15" customHeight="1">
      <c r="A751" s="1297"/>
      <c r="B751" s="225"/>
      <c r="C751" s="225"/>
      <c r="D751" s="225"/>
      <c r="F751" s="888"/>
      <c r="G751" s="274"/>
      <c r="H751" s="274"/>
      <c r="I751" s="274"/>
      <c r="J751" s="274"/>
      <c r="K751" s="274"/>
      <c r="L751" s="274"/>
      <c r="M751" s="889"/>
      <c r="N751" s="275"/>
      <c r="O751" s="268" t="s">
        <v>1649</v>
      </c>
      <c r="P751" s="269"/>
      <c r="Q751" s="269"/>
      <c r="R751" s="269"/>
      <c r="S751" s="269"/>
      <c r="T751" s="269"/>
      <c r="U751" s="269"/>
      <c r="V751" s="269"/>
      <c r="W751" s="269"/>
      <c r="X751" s="269"/>
      <c r="Y751" s="269"/>
      <c r="Z751" s="269"/>
      <c r="AA751" s="270"/>
      <c r="AB751" s="586" t="str">
        <f>$CN$31&amp;"で取得した部品番号"</f>
        <v>「9.5.3. 金型保守情報月データ確認」で取得した部品番号</v>
      </c>
      <c r="AC751" s="269"/>
      <c r="AD751" s="269"/>
      <c r="AE751" s="269"/>
      <c r="AF751" s="269"/>
      <c r="AG751" s="269"/>
      <c r="AH751" s="269"/>
      <c r="AI751" s="269"/>
      <c r="AJ751" s="269"/>
      <c r="AK751" s="269"/>
      <c r="AL751" s="269"/>
      <c r="AM751" s="269"/>
      <c r="AN751" s="269"/>
      <c r="AO751" s="269"/>
      <c r="AP751" s="269"/>
      <c r="AQ751" s="269"/>
      <c r="AR751" s="269"/>
      <c r="AS751" s="269"/>
      <c r="AT751" s="269"/>
      <c r="AU751" s="269"/>
      <c r="AV751" s="269"/>
      <c r="AW751" s="270"/>
      <c r="AX751" s="584"/>
      <c r="AY751" s="223"/>
      <c r="AZ751" s="469"/>
      <c r="BA751" s="1347">
        <f t="shared" si="336"/>
        <v>9</v>
      </c>
      <c r="BB751" s="1347">
        <f t="shared" si="336"/>
        <v>5</v>
      </c>
      <c r="BC751" s="1347">
        <f t="shared" si="336"/>
        <v>5</v>
      </c>
      <c r="BD751" s="1220" t="str">
        <f t="shared" si="336"/>
        <v>①</v>
      </c>
      <c r="BE751" s="1220"/>
      <c r="BF751" s="1220"/>
      <c r="BG751" s="1221" t="str">
        <f t="shared" ca="1" si="337"/>
        <v/>
      </c>
      <c r="BH751" s="1222" t="str">
        <f t="shared" ca="1" si="338"/>
        <v/>
      </c>
      <c r="BI751" s="1222" t="str">
        <f t="shared" ca="1" si="339"/>
        <v/>
      </c>
      <c r="BJ751" s="1222" t="str">
        <f t="shared" ca="1" si="340"/>
        <v/>
      </c>
      <c r="BK751" s="1222" t="str">
        <f t="shared" ca="1" si="341"/>
        <v/>
      </c>
      <c r="BL751" s="1223" t="str">
        <f t="shared" ca="1" si="342"/>
        <v/>
      </c>
      <c r="BR751" s="226"/>
      <c r="BS751" s="226"/>
      <c r="BT751" s="226"/>
      <c r="BU751" s="226"/>
      <c r="BV751" s="226"/>
      <c r="BW751" s="226"/>
      <c r="BX751" s="226"/>
      <c r="BY751" s="226"/>
      <c r="BZ751" s="226"/>
      <c r="CA751" s="226"/>
      <c r="CB751" s="226"/>
      <c r="CC751" s="226"/>
      <c r="CD751" s="226"/>
      <c r="CE751" s="226"/>
      <c r="CF751" s="226"/>
      <c r="CG751" s="226"/>
      <c r="CH751" s="226"/>
      <c r="CI751" s="226"/>
      <c r="CJ751" s="226"/>
      <c r="CK751" s="226"/>
      <c r="CL751" s="226"/>
      <c r="CM751" s="226"/>
      <c r="CN751" s="226"/>
      <c r="CO751" s="226"/>
      <c r="CP751" s="226"/>
      <c r="CQ751" s="226"/>
      <c r="CR751" s="226"/>
      <c r="CV751" s="1528"/>
      <c r="CW751" s="1529"/>
      <c r="CX751" s="1560"/>
      <c r="CY751" s="1560"/>
      <c r="CZ751" s="1560"/>
      <c r="DA751" s="1560"/>
      <c r="DB751" s="1560"/>
      <c r="DC751" s="1560"/>
      <c r="DD751" s="1991"/>
      <c r="DE751" s="1992"/>
      <c r="DF751" s="1992"/>
      <c r="DG751" s="1993"/>
      <c r="DH751" s="1564"/>
      <c r="DI751" s="1564"/>
      <c r="DJ751" s="1564"/>
      <c r="DK751" s="1564"/>
      <c r="DL751" s="1564"/>
      <c r="DM751" s="1564"/>
      <c r="DN751" s="1564"/>
      <c r="DO751" s="1564"/>
      <c r="DP751" s="1564"/>
      <c r="DQ751" s="1564"/>
      <c r="DR751" s="1584"/>
    </row>
    <row r="752" spans="1:122" s="211" customFormat="1" ht="15" customHeight="1">
      <c r="A752" s="1297"/>
      <c r="B752" s="225"/>
      <c r="C752" s="225"/>
      <c r="D752" s="225"/>
      <c r="F752" s="888"/>
      <c r="G752" s="274"/>
      <c r="H752" s="274"/>
      <c r="I752" s="274"/>
      <c r="J752" s="274"/>
      <c r="K752" s="274"/>
      <c r="L752" s="274"/>
      <c r="M752" s="889"/>
      <c r="N752" s="275"/>
      <c r="O752" s="268" t="s">
        <v>1650</v>
      </c>
      <c r="P752" s="269"/>
      <c r="Q752" s="269"/>
      <c r="R752" s="269"/>
      <c r="S752" s="269"/>
      <c r="T752" s="269"/>
      <c r="U752" s="269"/>
      <c r="V752" s="269"/>
      <c r="W752" s="269"/>
      <c r="X752" s="269"/>
      <c r="Y752" s="269"/>
      <c r="Z752" s="269"/>
      <c r="AA752" s="270"/>
      <c r="AB752" s="586" t="str">
        <f>$CN$31&amp;"で取得した工具番号"</f>
        <v>「9.5.3. 金型保守情報月データ確認」で取得した工具番号</v>
      </c>
      <c r="AC752" s="269"/>
      <c r="AD752" s="269"/>
      <c r="AE752" s="269"/>
      <c r="AF752" s="269"/>
      <c r="AG752" s="269"/>
      <c r="AH752" s="269"/>
      <c r="AI752" s="269"/>
      <c r="AJ752" s="269"/>
      <c r="AK752" s="269"/>
      <c r="AL752" s="269"/>
      <c r="AM752" s="269"/>
      <c r="AN752" s="269"/>
      <c r="AO752" s="269"/>
      <c r="AP752" s="269"/>
      <c r="AQ752" s="269"/>
      <c r="AR752" s="269"/>
      <c r="AS752" s="269"/>
      <c r="AT752" s="269"/>
      <c r="AU752" s="269"/>
      <c r="AV752" s="269"/>
      <c r="AW752" s="270"/>
      <c r="AX752" s="584"/>
      <c r="AY752" s="223"/>
      <c r="AZ752" s="469"/>
      <c r="BA752" s="1347">
        <f t="shared" si="336"/>
        <v>9</v>
      </c>
      <c r="BB752" s="1347">
        <f t="shared" si="336"/>
        <v>5</v>
      </c>
      <c r="BC752" s="1347">
        <f t="shared" si="336"/>
        <v>5</v>
      </c>
      <c r="BD752" s="1220" t="str">
        <f t="shared" si="336"/>
        <v>①</v>
      </c>
      <c r="BE752" s="1220"/>
      <c r="BF752" s="1220"/>
      <c r="BG752" s="1221" t="str">
        <f t="shared" ca="1" si="337"/>
        <v/>
      </c>
      <c r="BH752" s="1222" t="str">
        <f t="shared" ca="1" si="338"/>
        <v/>
      </c>
      <c r="BI752" s="1222" t="str">
        <f t="shared" ca="1" si="339"/>
        <v/>
      </c>
      <c r="BJ752" s="1222" t="str">
        <f t="shared" ca="1" si="340"/>
        <v/>
      </c>
      <c r="BK752" s="1222" t="str">
        <f t="shared" ca="1" si="341"/>
        <v/>
      </c>
      <c r="BL752" s="1223" t="str">
        <f t="shared" ca="1" si="342"/>
        <v/>
      </c>
      <c r="BR752" s="226"/>
      <c r="BS752" s="226"/>
      <c r="BT752" s="226"/>
      <c r="BU752" s="226"/>
      <c r="BV752" s="226"/>
      <c r="BW752" s="226"/>
      <c r="BX752" s="226"/>
      <c r="BY752" s="226"/>
      <c r="BZ752" s="226"/>
      <c r="CA752" s="226"/>
      <c r="CB752" s="226"/>
      <c r="CC752" s="226"/>
      <c r="CD752" s="226"/>
      <c r="CE752" s="226"/>
      <c r="CF752" s="226"/>
      <c r="CG752" s="226"/>
      <c r="CH752" s="226"/>
      <c r="CI752" s="226"/>
      <c r="CJ752" s="226"/>
      <c r="CK752" s="226"/>
      <c r="CL752" s="226"/>
      <c r="CM752" s="226"/>
      <c r="CN752" s="226"/>
      <c r="CO752" s="226"/>
      <c r="CP752" s="226"/>
      <c r="CQ752" s="226"/>
      <c r="CR752" s="226"/>
      <c r="CV752" s="1528"/>
      <c r="CW752" s="1529"/>
      <c r="CX752" s="1560"/>
      <c r="CY752" s="1560"/>
      <c r="CZ752" s="1560"/>
      <c r="DA752" s="1560"/>
      <c r="DB752" s="1560"/>
      <c r="DC752" s="1560"/>
      <c r="DD752" s="1991"/>
      <c r="DE752" s="1992"/>
      <c r="DF752" s="1992"/>
      <c r="DG752" s="1993"/>
      <c r="DH752" s="1564"/>
      <c r="DI752" s="1564"/>
      <c r="DJ752" s="1564"/>
      <c r="DK752" s="1564"/>
      <c r="DL752" s="1564"/>
      <c r="DM752" s="1564"/>
      <c r="DN752" s="1564"/>
      <c r="DO752" s="1564"/>
      <c r="DP752" s="1564"/>
      <c r="DQ752" s="1564"/>
      <c r="DR752" s="1584"/>
    </row>
    <row r="753" spans="1:122" s="211" customFormat="1" ht="15" customHeight="1">
      <c r="A753" s="1297"/>
      <c r="B753" s="225"/>
      <c r="C753" s="225"/>
      <c r="D753" s="225"/>
      <c r="F753" s="888"/>
      <c r="G753" s="274"/>
      <c r="H753" s="274"/>
      <c r="I753" s="274"/>
      <c r="J753" s="274"/>
      <c r="K753" s="274"/>
      <c r="L753" s="274"/>
      <c r="M753" s="889"/>
      <c r="N753" s="275"/>
      <c r="O753" s="268" t="s">
        <v>2052</v>
      </c>
      <c r="P753" s="269"/>
      <c r="Q753" s="269"/>
      <c r="R753" s="269"/>
      <c r="S753" s="269"/>
      <c r="T753" s="269"/>
      <c r="U753" s="269"/>
      <c r="V753" s="269"/>
      <c r="W753" s="269"/>
      <c r="X753" s="269"/>
      <c r="Y753" s="269"/>
      <c r="Z753" s="269"/>
      <c r="AA753" s="270"/>
      <c r="AB753" s="586" t="str">
        <f>$CN$31&amp;"で取得したステージNo"</f>
        <v>「9.5.3. 金型保守情報月データ確認」で取得したステージNo</v>
      </c>
      <c r="AC753" s="269"/>
      <c r="AD753" s="269"/>
      <c r="AE753" s="269"/>
      <c r="AF753" s="269"/>
      <c r="AG753" s="269"/>
      <c r="AH753" s="269"/>
      <c r="AI753" s="269"/>
      <c r="AJ753" s="269"/>
      <c r="AK753" s="269"/>
      <c r="AL753" s="269"/>
      <c r="AM753" s="269"/>
      <c r="AN753" s="269"/>
      <c r="AO753" s="269"/>
      <c r="AP753" s="269"/>
      <c r="AQ753" s="269"/>
      <c r="AR753" s="269"/>
      <c r="AS753" s="269"/>
      <c r="AT753" s="269"/>
      <c r="AU753" s="269"/>
      <c r="AV753" s="269"/>
      <c r="AW753" s="270"/>
      <c r="AX753" s="584"/>
      <c r="AY753" s="223"/>
      <c r="AZ753" s="469"/>
      <c r="BA753" s="1347">
        <f t="shared" si="336"/>
        <v>9</v>
      </c>
      <c r="BB753" s="1347">
        <f t="shared" si="336"/>
        <v>5</v>
      </c>
      <c r="BC753" s="1347">
        <f t="shared" si="336"/>
        <v>5</v>
      </c>
      <c r="BD753" s="1220" t="str">
        <f t="shared" si="336"/>
        <v>①</v>
      </c>
      <c r="BE753" s="1220"/>
      <c r="BF753" s="1220"/>
      <c r="BG753" s="1221" t="str">
        <f t="shared" ca="1" si="337"/>
        <v/>
      </c>
      <c r="BH753" s="1222" t="str">
        <f t="shared" ca="1" si="338"/>
        <v/>
      </c>
      <c r="BI753" s="1222" t="str">
        <f t="shared" ca="1" si="339"/>
        <v/>
      </c>
      <c r="BJ753" s="1222" t="str">
        <f t="shared" ca="1" si="340"/>
        <v/>
      </c>
      <c r="BK753" s="1222" t="str">
        <f t="shared" ca="1" si="341"/>
        <v/>
      </c>
      <c r="BL753" s="1223" t="str">
        <f t="shared" ca="1" si="342"/>
        <v/>
      </c>
      <c r="BR753" s="226"/>
      <c r="BS753" s="226"/>
      <c r="BT753" s="226"/>
      <c r="BU753" s="226"/>
      <c r="BV753" s="226"/>
      <c r="BW753" s="226"/>
      <c r="BX753" s="226"/>
      <c r="BY753" s="226"/>
      <c r="BZ753" s="226"/>
      <c r="CA753" s="226"/>
      <c r="CB753" s="226"/>
      <c r="CC753" s="226"/>
      <c r="CD753" s="226"/>
      <c r="CE753" s="226"/>
      <c r="CF753" s="226"/>
      <c r="CG753" s="226"/>
      <c r="CH753" s="226"/>
      <c r="CI753" s="226"/>
      <c r="CJ753" s="226"/>
      <c r="CK753" s="226"/>
      <c r="CL753" s="226"/>
      <c r="CM753" s="226"/>
      <c r="CN753" s="226"/>
      <c r="CO753" s="226"/>
      <c r="CP753" s="226"/>
      <c r="CQ753" s="226"/>
      <c r="CR753" s="226"/>
      <c r="CV753" s="1528"/>
      <c r="CW753" s="1529"/>
      <c r="CX753" s="1560"/>
      <c r="CY753" s="1560"/>
      <c r="CZ753" s="1560"/>
      <c r="DA753" s="1560"/>
      <c r="DB753" s="1560"/>
      <c r="DC753" s="1560"/>
      <c r="DD753" s="1991"/>
      <c r="DE753" s="1992"/>
      <c r="DF753" s="1992"/>
      <c r="DG753" s="1993"/>
      <c r="DH753" s="1564"/>
      <c r="DI753" s="1564"/>
      <c r="DJ753" s="1564"/>
      <c r="DK753" s="1564"/>
      <c r="DL753" s="1564"/>
      <c r="DM753" s="1564"/>
      <c r="DN753" s="1564"/>
      <c r="DO753" s="1564"/>
      <c r="DP753" s="1564"/>
      <c r="DQ753" s="1564"/>
      <c r="DR753" s="1584"/>
    </row>
    <row r="754" spans="1:122" s="211" customFormat="1" ht="15" customHeight="1">
      <c r="A754" s="1297"/>
      <c r="B754" s="225"/>
      <c r="C754" s="225"/>
      <c r="D754" s="225"/>
      <c r="F754" s="888"/>
      <c r="G754" s="274"/>
      <c r="H754" s="274"/>
      <c r="I754" s="274"/>
      <c r="J754" s="274"/>
      <c r="K754" s="274"/>
      <c r="L754" s="274"/>
      <c r="M754" s="889"/>
      <c r="N754" s="275"/>
      <c r="O754" s="268" t="s">
        <v>1678</v>
      </c>
      <c r="P754" s="269"/>
      <c r="Q754" s="269"/>
      <c r="R754" s="269"/>
      <c r="S754" s="269"/>
      <c r="T754" s="269"/>
      <c r="U754" s="269"/>
      <c r="V754" s="269"/>
      <c r="W754" s="269"/>
      <c r="X754" s="269"/>
      <c r="Y754" s="269"/>
      <c r="Z754" s="269"/>
      <c r="AA754" s="270"/>
      <c r="AB754" s="586" t="str">
        <f>$CN$31&amp;"で取得した起点日"</f>
        <v>「9.5.3. 金型保守情報月データ確認」で取得した起点日</v>
      </c>
      <c r="AC754" s="269"/>
      <c r="AD754" s="269"/>
      <c r="AE754" s="269"/>
      <c r="AF754" s="269"/>
      <c r="AG754" s="269"/>
      <c r="AH754" s="269"/>
      <c r="AI754" s="269"/>
      <c r="AJ754" s="269"/>
      <c r="AK754" s="269"/>
      <c r="AL754" s="269"/>
      <c r="AM754" s="269"/>
      <c r="AN754" s="269"/>
      <c r="AO754" s="269"/>
      <c r="AP754" s="269"/>
      <c r="AQ754" s="269"/>
      <c r="AR754" s="269"/>
      <c r="AS754" s="269"/>
      <c r="AT754" s="269"/>
      <c r="AU754" s="269"/>
      <c r="AV754" s="269"/>
      <c r="AW754" s="270"/>
      <c r="AX754" s="584"/>
      <c r="AY754" s="223"/>
      <c r="AZ754" s="469"/>
      <c r="BA754" s="1347">
        <f t="shared" si="336"/>
        <v>9</v>
      </c>
      <c r="BB754" s="1347">
        <f t="shared" si="336"/>
        <v>5</v>
      </c>
      <c r="BC754" s="1347">
        <f t="shared" si="336"/>
        <v>5</v>
      </c>
      <c r="BD754" s="1220" t="str">
        <f t="shared" si="336"/>
        <v>①</v>
      </c>
      <c r="BE754" s="1220"/>
      <c r="BF754" s="1220"/>
      <c r="BG754" s="1221" t="str">
        <f t="shared" ca="1" si="337"/>
        <v/>
      </c>
      <c r="BH754" s="1222" t="str">
        <f t="shared" ca="1" si="338"/>
        <v/>
      </c>
      <c r="BI754" s="1222" t="str">
        <f t="shared" ca="1" si="339"/>
        <v/>
      </c>
      <c r="BJ754" s="1222" t="str">
        <f t="shared" ca="1" si="340"/>
        <v/>
      </c>
      <c r="BK754" s="1222" t="str">
        <f t="shared" ca="1" si="341"/>
        <v/>
      </c>
      <c r="BL754" s="1223" t="str">
        <f t="shared" ca="1" si="342"/>
        <v/>
      </c>
      <c r="BR754" s="226"/>
      <c r="BS754" s="226"/>
      <c r="BT754" s="226"/>
      <c r="BU754" s="226"/>
      <c r="BV754" s="226"/>
      <c r="BW754" s="226"/>
      <c r="BX754" s="226"/>
      <c r="BY754" s="226"/>
      <c r="BZ754" s="226"/>
      <c r="CA754" s="226"/>
      <c r="CB754" s="226"/>
      <c r="CC754" s="226"/>
      <c r="CD754" s="226"/>
      <c r="CE754" s="226"/>
      <c r="CF754" s="226"/>
      <c r="CG754" s="226"/>
      <c r="CH754" s="226"/>
      <c r="CI754" s="226"/>
      <c r="CJ754" s="226"/>
      <c r="CK754" s="226"/>
      <c r="CL754" s="226"/>
      <c r="CM754" s="226"/>
      <c r="CN754" s="226"/>
      <c r="CO754" s="226"/>
      <c r="CP754" s="226"/>
      <c r="CQ754" s="226"/>
      <c r="CR754" s="226"/>
      <c r="CV754" s="1528"/>
      <c r="CW754" s="1529"/>
      <c r="CX754" s="1560"/>
      <c r="CY754" s="1560"/>
      <c r="CZ754" s="1560"/>
      <c r="DA754" s="1560"/>
      <c r="DB754" s="1560"/>
      <c r="DC754" s="1560"/>
      <c r="DD754" s="1991"/>
      <c r="DE754" s="1992"/>
      <c r="DF754" s="1992"/>
      <c r="DG754" s="1993"/>
      <c r="DH754" s="1564"/>
      <c r="DI754" s="1564"/>
      <c r="DJ754" s="1564"/>
      <c r="DK754" s="1564"/>
      <c r="DL754" s="1564"/>
      <c r="DM754" s="1564"/>
      <c r="DN754" s="1564"/>
      <c r="DO754" s="1564"/>
      <c r="DP754" s="1564"/>
      <c r="DQ754" s="1564"/>
      <c r="DR754" s="1584"/>
    </row>
    <row r="755" spans="1:122" s="211" customFormat="1" ht="15" customHeight="1">
      <c r="A755" s="1297"/>
      <c r="B755" s="225"/>
      <c r="C755" s="225"/>
      <c r="D755" s="225"/>
      <c r="F755" s="888"/>
      <c r="G755" s="274"/>
      <c r="H755" s="274"/>
      <c r="I755" s="274"/>
      <c r="J755" s="274"/>
      <c r="K755" s="274"/>
      <c r="L755" s="274"/>
      <c r="M755" s="889"/>
      <c r="N755" s="275"/>
      <c r="O755" s="268" t="s">
        <v>1165</v>
      </c>
      <c r="P755" s="269"/>
      <c r="Q755" s="269"/>
      <c r="R755" s="269"/>
      <c r="S755" s="269"/>
      <c r="T755" s="269"/>
      <c r="U755" s="269"/>
      <c r="V755" s="269"/>
      <c r="W755" s="269"/>
      <c r="X755" s="269"/>
      <c r="Y755" s="269"/>
      <c r="Z755" s="269"/>
      <c r="AA755" s="270"/>
      <c r="AB755" s="586" t="str">
        <f>$CN$31&amp;"で取得した起点ストローク"</f>
        <v>「9.5.3. 金型保守情報月データ確認」で取得した起点ストローク</v>
      </c>
      <c r="AC755" s="269"/>
      <c r="AD755" s="269"/>
      <c r="AE755" s="269"/>
      <c r="AF755" s="269"/>
      <c r="AG755" s="269"/>
      <c r="AH755" s="269"/>
      <c r="AI755" s="269"/>
      <c r="AJ755" s="269"/>
      <c r="AK755" s="269"/>
      <c r="AL755" s="269"/>
      <c r="AM755" s="269"/>
      <c r="AN755" s="269"/>
      <c r="AO755" s="269"/>
      <c r="AP755" s="269"/>
      <c r="AQ755" s="269"/>
      <c r="AR755" s="269"/>
      <c r="AS755" s="269"/>
      <c r="AT755" s="269"/>
      <c r="AU755" s="269"/>
      <c r="AV755" s="269"/>
      <c r="AW755" s="270"/>
      <c r="AX755" s="584"/>
      <c r="AY755" s="223"/>
      <c r="AZ755" s="469"/>
      <c r="BA755" s="1347">
        <f t="shared" si="336"/>
        <v>9</v>
      </c>
      <c r="BB755" s="1347">
        <f t="shared" si="336"/>
        <v>5</v>
      </c>
      <c r="BC755" s="1347">
        <f t="shared" si="336"/>
        <v>5</v>
      </c>
      <c r="BD755" s="1220" t="str">
        <f t="shared" si="336"/>
        <v>①</v>
      </c>
      <c r="BE755" s="1220"/>
      <c r="BF755" s="1220"/>
      <c r="BG755" s="1221" t="str">
        <f t="shared" ca="1" si="337"/>
        <v/>
      </c>
      <c r="BH755" s="1222" t="str">
        <f t="shared" ca="1" si="338"/>
        <v/>
      </c>
      <c r="BI755" s="1222" t="str">
        <f t="shared" ca="1" si="339"/>
        <v/>
      </c>
      <c r="BJ755" s="1222" t="str">
        <f t="shared" ca="1" si="340"/>
        <v/>
      </c>
      <c r="BK755" s="1222" t="str">
        <f t="shared" ca="1" si="341"/>
        <v/>
      </c>
      <c r="BL755" s="1223" t="str">
        <f t="shared" ca="1" si="342"/>
        <v/>
      </c>
      <c r="BR755" s="226"/>
      <c r="BS755" s="226"/>
      <c r="BT755" s="226"/>
      <c r="BU755" s="226"/>
      <c r="BV755" s="226"/>
      <c r="BW755" s="226"/>
      <c r="BX755" s="226"/>
      <c r="BY755" s="226"/>
      <c r="BZ755" s="226"/>
      <c r="CA755" s="226"/>
      <c r="CB755" s="226"/>
      <c r="CC755" s="226"/>
      <c r="CD755" s="226"/>
      <c r="CE755" s="226"/>
      <c r="CF755" s="226"/>
      <c r="CG755" s="226"/>
      <c r="CH755" s="226"/>
      <c r="CI755" s="226"/>
      <c r="CJ755" s="226"/>
      <c r="CK755" s="226"/>
      <c r="CL755" s="226"/>
      <c r="CM755" s="226"/>
      <c r="CN755" s="226"/>
      <c r="CO755" s="226"/>
      <c r="CP755" s="226"/>
      <c r="CQ755" s="226"/>
      <c r="CR755" s="226"/>
      <c r="CV755" s="1528"/>
      <c r="CW755" s="1529"/>
      <c r="CX755" s="1560"/>
      <c r="CY755" s="1560"/>
      <c r="CZ755" s="1560"/>
      <c r="DA755" s="1560"/>
      <c r="DB755" s="1560"/>
      <c r="DC755" s="1560"/>
      <c r="DD755" s="1991"/>
      <c r="DE755" s="1992"/>
      <c r="DF755" s="1992"/>
      <c r="DG755" s="1993"/>
      <c r="DH755" s="1564"/>
      <c r="DI755" s="1564"/>
      <c r="DJ755" s="1564"/>
      <c r="DK755" s="1564"/>
      <c r="DL755" s="1564"/>
      <c r="DM755" s="1564"/>
      <c r="DN755" s="1564"/>
      <c r="DO755" s="1564"/>
      <c r="DP755" s="1564"/>
      <c r="DQ755" s="1564"/>
      <c r="DR755" s="1584"/>
    </row>
    <row r="756" spans="1:122" s="211" customFormat="1" ht="15" customHeight="1">
      <c r="A756" s="1297"/>
      <c r="B756" s="225"/>
      <c r="C756" s="225"/>
      <c r="D756" s="225"/>
      <c r="F756" s="888"/>
      <c r="G756" s="274"/>
      <c r="H756" s="274"/>
      <c r="I756" s="274"/>
      <c r="J756" s="274"/>
      <c r="K756" s="274"/>
      <c r="L756" s="274"/>
      <c r="M756" s="889"/>
      <c r="N756" s="275"/>
      <c r="O756" s="268" t="s">
        <v>2054</v>
      </c>
      <c r="P756" s="269"/>
      <c r="Q756" s="269"/>
      <c r="R756" s="269"/>
      <c r="S756" s="269"/>
      <c r="T756" s="269"/>
      <c r="U756" s="269"/>
      <c r="V756" s="269"/>
      <c r="W756" s="269"/>
      <c r="X756" s="269"/>
      <c r="Y756" s="269"/>
      <c r="Z756" s="269"/>
      <c r="AA756" s="270"/>
      <c r="AB756" s="586" t="str">
        <f>$CN$31&amp;"で取得した保守間近年月"</f>
        <v>「9.5.3. 金型保守情報月データ確認」で取得した保守間近年月</v>
      </c>
      <c r="AC756" s="269"/>
      <c r="AD756" s="269"/>
      <c r="AE756" s="269"/>
      <c r="AF756" s="269"/>
      <c r="AG756" s="269"/>
      <c r="AH756" s="269"/>
      <c r="AI756" s="269"/>
      <c r="AJ756" s="269"/>
      <c r="AK756" s="269"/>
      <c r="AL756" s="269"/>
      <c r="AM756" s="269"/>
      <c r="AN756" s="269"/>
      <c r="AO756" s="269"/>
      <c r="AP756" s="269"/>
      <c r="AQ756" s="269"/>
      <c r="AR756" s="269"/>
      <c r="AS756" s="269"/>
      <c r="AT756" s="269"/>
      <c r="AU756" s="269"/>
      <c r="AV756" s="269"/>
      <c r="AW756" s="270"/>
      <c r="AX756" s="584"/>
      <c r="AY756" s="223"/>
      <c r="AZ756" s="469"/>
      <c r="BA756" s="1347">
        <f t="shared" si="336"/>
        <v>9</v>
      </c>
      <c r="BB756" s="1347">
        <f t="shared" si="336"/>
        <v>5</v>
      </c>
      <c r="BC756" s="1347">
        <f t="shared" si="336"/>
        <v>5</v>
      </c>
      <c r="BD756" s="1220" t="str">
        <f t="shared" si="336"/>
        <v>①</v>
      </c>
      <c r="BE756" s="1220"/>
      <c r="BF756" s="1220"/>
      <c r="BG756" s="1221" t="str">
        <f t="shared" ca="1" si="337"/>
        <v/>
      </c>
      <c r="BH756" s="1222" t="str">
        <f t="shared" ca="1" si="338"/>
        <v/>
      </c>
      <c r="BI756" s="1222" t="str">
        <f t="shared" ca="1" si="339"/>
        <v/>
      </c>
      <c r="BJ756" s="1222" t="str">
        <f t="shared" ca="1" si="340"/>
        <v/>
      </c>
      <c r="BK756" s="1222" t="str">
        <f t="shared" ca="1" si="341"/>
        <v/>
      </c>
      <c r="BL756" s="1223" t="str">
        <f t="shared" ca="1" si="342"/>
        <v/>
      </c>
      <c r="BR756" s="226"/>
      <c r="BS756" s="226"/>
      <c r="BT756" s="226"/>
      <c r="BU756" s="226"/>
      <c r="BV756" s="226"/>
      <c r="BW756" s="226"/>
      <c r="BX756" s="226"/>
      <c r="BY756" s="226"/>
      <c r="BZ756" s="226"/>
      <c r="CA756" s="226"/>
      <c r="CB756" s="226"/>
      <c r="CC756" s="226"/>
      <c r="CD756" s="226"/>
      <c r="CE756" s="226"/>
      <c r="CF756" s="226"/>
      <c r="CG756" s="226"/>
      <c r="CH756" s="226"/>
      <c r="CI756" s="226"/>
      <c r="CJ756" s="226"/>
      <c r="CK756" s="226"/>
      <c r="CL756" s="226"/>
      <c r="CM756" s="226"/>
      <c r="CN756" s="226"/>
      <c r="CO756" s="226"/>
      <c r="CP756" s="226"/>
      <c r="CQ756" s="226"/>
      <c r="CR756" s="226"/>
      <c r="CV756" s="1528"/>
      <c r="CW756" s="1529"/>
      <c r="CX756" s="1560"/>
      <c r="CY756" s="1560"/>
      <c r="CZ756" s="1560"/>
      <c r="DA756" s="1560"/>
      <c r="DB756" s="1560"/>
      <c r="DC756" s="1560"/>
      <c r="DD756" s="1991"/>
      <c r="DE756" s="1992"/>
      <c r="DF756" s="1992"/>
      <c r="DG756" s="1993"/>
      <c r="DH756" s="1564"/>
      <c r="DI756" s="1564"/>
      <c r="DJ756" s="1564"/>
      <c r="DK756" s="1564"/>
      <c r="DL756" s="1564"/>
      <c r="DM756" s="1564"/>
      <c r="DN756" s="1564"/>
      <c r="DO756" s="1564"/>
      <c r="DP756" s="1564"/>
      <c r="DQ756" s="1564"/>
      <c r="DR756" s="1584"/>
    </row>
    <row r="757" spans="1:122" s="211" customFormat="1" ht="15" customHeight="1">
      <c r="A757" s="1297"/>
      <c r="B757" s="225"/>
      <c r="C757" s="225"/>
      <c r="D757" s="225"/>
      <c r="F757" s="888"/>
      <c r="G757" s="274"/>
      <c r="H757" s="274"/>
      <c r="I757" s="274"/>
      <c r="J757" s="274"/>
      <c r="K757" s="274"/>
      <c r="L757" s="274"/>
      <c r="M757" s="889"/>
      <c r="N757" s="275"/>
      <c r="O757" s="268" t="s">
        <v>1681</v>
      </c>
      <c r="P757" s="269"/>
      <c r="Q757" s="269"/>
      <c r="R757" s="269"/>
      <c r="S757" s="269"/>
      <c r="T757" s="269"/>
      <c r="U757" s="269"/>
      <c r="V757" s="269"/>
      <c r="W757" s="269"/>
      <c r="X757" s="269"/>
      <c r="Y757" s="269"/>
      <c r="Z757" s="269"/>
      <c r="AA757" s="270"/>
      <c r="AB757" s="586" t="str">
        <f>$CN$31&amp;"で取得した保守切れ年月"</f>
        <v>「9.5.3. 金型保守情報月データ確認」で取得した保守切れ年月</v>
      </c>
      <c r="AC757" s="269"/>
      <c r="AD757" s="269"/>
      <c r="AE757" s="269"/>
      <c r="AF757" s="269"/>
      <c r="AG757" s="269"/>
      <c r="AH757" s="269"/>
      <c r="AI757" s="269"/>
      <c r="AJ757" s="269"/>
      <c r="AK757" s="269"/>
      <c r="AL757" s="269"/>
      <c r="AM757" s="269"/>
      <c r="AN757" s="269"/>
      <c r="AO757" s="269"/>
      <c r="AP757" s="269"/>
      <c r="AQ757" s="269"/>
      <c r="AR757" s="269"/>
      <c r="AS757" s="269"/>
      <c r="AT757" s="269"/>
      <c r="AU757" s="269"/>
      <c r="AV757" s="269"/>
      <c r="AW757" s="270"/>
      <c r="AX757" s="584"/>
      <c r="AY757" s="223"/>
      <c r="AZ757" s="469"/>
      <c r="BA757" s="1347">
        <f t="shared" si="336"/>
        <v>9</v>
      </c>
      <c r="BB757" s="1347">
        <f t="shared" si="336"/>
        <v>5</v>
      </c>
      <c r="BC757" s="1347">
        <f t="shared" si="336"/>
        <v>5</v>
      </c>
      <c r="BD757" s="1220" t="str">
        <f t="shared" si="336"/>
        <v>①</v>
      </c>
      <c r="BE757" s="1220"/>
      <c r="BF757" s="1220"/>
      <c r="BG757" s="1221" t="str">
        <f t="shared" ca="1" si="337"/>
        <v/>
      </c>
      <c r="BH757" s="1222" t="str">
        <f t="shared" ca="1" si="338"/>
        <v/>
      </c>
      <c r="BI757" s="1222" t="str">
        <f t="shared" ca="1" si="339"/>
        <v/>
      </c>
      <c r="BJ757" s="1222" t="str">
        <f t="shared" ca="1" si="340"/>
        <v/>
      </c>
      <c r="BK757" s="1222" t="str">
        <f t="shared" ca="1" si="341"/>
        <v/>
      </c>
      <c r="BL757" s="1223" t="str">
        <f t="shared" ca="1" si="342"/>
        <v/>
      </c>
      <c r="BQ757" s="94"/>
      <c r="BR757" s="226"/>
      <c r="BS757" s="226"/>
      <c r="BT757" s="226"/>
      <c r="BU757" s="226"/>
      <c r="BV757" s="226"/>
      <c r="BW757" s="226"/>
      <c r="BX757" s="226"/>
      <c r="BY757" s="226"/>
      <c r="BZ757" s="226"/>
      <c r="CA757" s="226"/>
      <c r="CB757" s="226"/>
      <c r="CC757" s="226"/>
      <c r="CD757" s="226"/>
      <c r="CE757" s="226"/>
      <c r="CF757" s="226"/>
      <c r="CG757" s="226"/>
      <c r="CH757" s="226"/>
      <c r="CI757" s="226"/>
      <c r="CJ757" s="226"/>
      <c r="CK757" s="226"/>
      <c r="CL757" s="226"/>
      <c r="CM757" s="226"/>
      <c r="CN757" s="226"/>
      <c r="CO757" s="226"/>
      <c r="CP757" s="226"/>
      <c r="CQ757" s="226"/>
      <c r="CR757" s="226"/>
      <c r="CV757" s="1528"/>
      <c r="CW757" s="1529"/>
      <c r="CX757" s="1560"/>
      <c r="CY757" s="1560"/>
      <c r="CZ757" s="1560"/>
      <c r="DA757" s="1560"/>
      <c r="DB757" s="1560"/>
      <c r="DC757" s="1560"/>
      <c r="DD757" s="1991"/>
      <c r="DE757" s="1992"/>
      <c r="DF757" s="1992"/>
      <c r="DG757" s="1993"/>
      <c r="DH757" s="1564"/>
      <c r="DI757" s="1564"/>
      <c r="DJ757" s="1564"/>
      <c r="DK757" s="1564"/>
      <c r="DL757" s="1564"/>
      <c r="DM757" s="1564"/>
      <c r="DN757" s="1564"/>
      <c r="DO757" s="1564"/>
      <c r="DP757" s="1564"/>
      <c r="DQ757" s="1564"/>
      <c r="DR757" s="1584"/>
    </row>
    <row r="758" spans="1:122" s="211" customFormat="1" ht="15" customHeight="1">
      <c r="A758" s="1297"/>
      <c r="B758" s="225"/>
      <c r="C758" s="225"/>
      <c r="D758" s="225"/>
      <c r="F758" s="888"/>
      <c r="G758" s="274"/>
      <c r="H758" s="274"/>
      <c r="I758" s="274"/>
      <c r="J758" s="274"/>
      <c r="K758" s="274"/>
      <c r="L758" s="274"/>
      <c r="M758" s="889"/>
      <c r="N758" s="275"/>
      <c r="O758" s="268" t="s">
        <v>1672</v>
      </c>
      <c r="P758" s="269"/>
      <c r="Q758" s="269"/>
      <c r="R758" s="269"/>
      <c r="S758" s="269"/>
      <c r="T758" s="269"/>
      <c r="U758" s="269"/>
      <c r="V758" s="269"/>
      <c r="W758" s="269"/>
      <c r="X758" s="269"/>
      <c r="Y758" s="269"/>
      <c r="Z758" s="269"/>
      <c r="AA758" s="270"/>
      <c r="AB758" s="586" t="str">
        <f>$CN$31&amp;"で取得した予定台数"</f>
        <v>「9.5.3. 金型保守情報月データ確認」で取得した予定台数</v>
      </c>
      <c r="AC758" s="269"/>
      <c r="AD758" s="269"/>
      <c r="AE758" s="269"/>
      <c r="AF758" s="269"/>
      <c r="AG758" s="269"/>
      <c r="AH758" s="269"/>
      <c r="AI758" s="269"/>
      <c r="AJ758" s="269"/>
      <c r="AK758" s="269"/>
      <c r="AL758" s="269"/>
      <c r="AM758" s="269"/>
      <c r="AN758" s="269"/>
      <c r="AO758" s="269"/>
      <c r="AP758" s="269"/>
      <c r="AQ758" s="269"/>
      <c r="AR758" s="269"/>
      <c r="AS758" s="269"/>
      <c r="AT758" s="269"/>
      <c r="AU758" s="269"/>
      <c r="AV758" s="269"/>
      <c r="AW758" s="270"/>
      <c r="AX758" s="584"/>
      <c r="AY758" s="223"/>
      <c r="AZ758" s="469"/>
      <c r="BA758" s="1347">
        <f t="shared" si="336"/>
        <v>9</v>
      </c>
      <c r="BB758" s="1347">
        <f t="shared" si="336"/>
        <v>5</v>
      </c>
      <c r="BC758" s="1347">
        <f t="shared" si="336"/>
        <v>5</v>
      </c>
      <c r="BD758" s="1220" t="str">
        <f t="shared" si="336"/>
        <v>①</v>
      </c>
      <c r="BE758" s="1220"/>
      <c r="BF758" s="1220"/>
      <c r="BG758" s="1221" t="str">
        <f t="shared" ca="1" si="337"/>
        <v/>
      </c>
      <c r="BH758" s="1222" t="str">
        <f t="shared" ca="1" si="338"/>
        <v/>
      </c>
      <c r="BI758" s="1222" t="str">
        <f t="shared" ca="1" si="339"/>
        <v/>
      </c>
      <c r="BJ758" s="1222" t="str">
        <f t="shared" ca="1" si="340"/>
        <v/>
      </c>
      <c r="BK758" s="1222" t="str">
        <f t="shared" ca="1" si="341"/>
        <v/>
      </c>
      <c r="BL758" s="1223" t="str">
        <f t="shared" ca="1" si="342"/>
        <v/>
      </c>
      <c r="BP758" s="94"/>
      <c r="BQ758" s="226"/>
      <c r="BR758" s="226"/>
      <c r="BS758" s="226"/>
      <c r="BT758" s="226"/>
      <c r="BU758" s="226"/>
      <c r="BV758" s="226"/>
      <c r="BW758" s="226"/>
      <c r="BX758" s="226"/>
      <c r="BY758" s="226"/>
      <c r="BZ758" s="226"/>
      <c r="CA758" s="226"/>
      <c r="CB758" s="226"/>
      <c r="CC758" s="226"/>
      <c r="CD758" s="226"/>
      <c r="CE758" s="226"/>
      <c r="CF758" s="226"/>
      <c r="CG758" s="226"/>
      <c r="CH758" s="226"/>
      <c r="CI758" s="226"/>
      <c r="CJ758" s="226"/>
      <c r="CK758" s="226"/>
      <c r="CL758" s="226"/>
      <c r="CM758" s="226"/>
      <c r="CN758" s="226"/>
      <c r="CO758" s="226"/>
      <c r="CP758" s="226"/>
      <c r="CQ758" s="226"/>
      <c r="CR758" s="226"/>
      <c r="CV758" s="1528"/>
      <c r="CW758" s="1529"/>
      <c r="CX758" s="1560"/>
      <c r="CY758" s="1560"/>
      <c r="CZ758" s="1560"/>
      <c r="DA758" s="1560"/>
      <c r="DB758" s="1560"/>
      <c r="DC758" s="1560"/>
      <c r="DD758" s="1991"/>
      <c r="DE758" s="1992"/>
      <c r="DF758" s="1992"/>
      <c r="DG758" s="1993"/>
      <c r="DH758" s="1564"/>
      <c r="DI758" s="1564"/>
      <c r="DJ758" s="1564"/>
      <c r="DK758" s="1564"/>
      <c r="DL758" s="1564"/>
      <c r="DM758" s="1564"/>
      <c r="DN758" s="1564"/>
      <c r="DO758" s="1564"/>
      <c r="DP758" s="1564"/>
      <c r="DQ758" s="1564"/>
      <c r="DR758" s="1584"/>
    </row>
    <row r="759" spans="1:122" s="211" customFormat="1" ht="15" customHeight="1">
      <c r="A759" s="1297"/>
      <c r="B759" s="225"/>
      <c r="C759" s="225"/>
      <c r="D759" s="225"/>
      <c r="F759" s="888"/>
      <c r="G759" s="274"/>
      <c r="H759" s="274"/>
      <c r="I759" s="274"/>
      <c r="J759" s="274"/>
      <c r="K759" s="274"/>
      <c r="L759" s="274"/>
      <c r="M759" s="889"/>
      <c r="N759" s="275"/>
      <c r="O759" s="268" t="s">
        <v>1673</v>
      </c>
      <c r="P759" s="269"/>
      <c r="Q759" s="269"/>
      <c r="R759" s="269"/>
      <c r="S759" s="269"/>
      <c r="T759" s="269"/>
      <c r="U759" s="269"/>
      <c r="V759" s="269"/>
      <c r="W759" s="269"/>
      <c r="X759" s="269"/>
      <c r="Y759" s="269"/>
      <c r="Z759" s="269"/>
      <c r="AA759" s="270"/>
      <c r="AB759" s="586" t="str">
        <f>$CN$31&amp;"で取得した実績台数"</f>
        <v>「9.5.3. 金型保守情報月データ確認」で取得した実績台数</v>
      </c>
      <c r="AC759" s="269"/>
      <c r="AD759" s="269"/>
      <c r="AE759" s="269"/>
      <c r="AF759" s="269"/>
      <c r="AG759" s="269"/>
      <c r="AH759" s="269"/>
      <c r="AI759" s="269"/>
      <c r="AJ759" s="269"/>
      <c r="AK759" s="269"/>
      <c r="AL759" s="269"/>
      <c r="AM759" s="269"/>
      <c r="AN759" s="269"/>
      <c r="AO759" s="269"/>
      <c r="AP759" s="269"/>
      <c r="AQ759" s="269"/>
      <c r="AR759" s="269"/>
      <c r="AS759" s="269"/>
      <c r="AT759" s="269"/>
      <c r="AU759" s="269"/>
      <c r="AV759" s="269"/>
      <c r="AW759" s="270"/>
      <c r="AX759" s="584"/>
      <c r="AY759" s="223"/>
      <c r="AZ759" s="469"/>
      <c r="BA759" s="1347">
        <f t="shared" ref="BA759:BB764" si="343">BA758</f>
        <v>9</v>
      </c>
      <c r="BB759" s="1347">
        <f t="shared" si="343"/>
        <v>5</v>
      </c>
      <c r="BC759" s="1347">
        <f t="shared" ref="BC759:BD763" si="344">BC758</f>
        <v>5</v>
      </c>
      <c r="BD759" s="1220" t="str">
        <f t="shared" si="344"/>
        <v>①</v>
      </c>
      <c r="BE759" s="1220"/>
      <c r="BF759" s="1220"/>
      <c r="BG759" s="1221" t="str">
        <f t="shared" ca="1" si="337"/>
        <v/>
      </c>
      <c r="BH759" s="1222" t="str">
        <f t="shared" ca="1" si="338"/>
        <v/>
      </c>
      <c r="BI759" s="1222" t="str">
        <f t="shared" ca="1" si="339"/>
        <v/>
      </c>
      <c r="BJ759" s="1222" t="str">
        <f t="shared" ca="1" si="340"/>
        <v/>
      </c>
      <c r="BK759" s="1222" t="str">
        <f t="shared" ca="1" si="341"/>
        <v/>
      </c>
      <c r="BL759" s="1223" t="str">
        <f t="shared" ca="1" si="342"/>
        <v/>
      </c>
      <c r="BP759" s="226"/>
      <c r="BQ759" s="226"/>
      <c r="BR759" s="226"/>
      <c r="BS759" s="226"/>
      <c r="BT759" s="226"/>
      <c r="BU759" s="226"/>
      <c r="BV759" s="226"/>
      <c r="BW759" s="226"/>
      <c r="BX759" s="226"/>
      <c r="BY759" s="226"/>
      <c r="BZ759" s="226"/>
      <c r="CA759" s="226"/>
      <c r="CB759" s="226"/>
      <c r="CC759" s="226"/>
      <c r="CD759" s="226"/>
      <c r="CE759" s="226"/>
      <c r="CF759" s="226"/>
      <c r="CG759" s="226"/>
      <c r="CH759" s="226"/>
      <c r="CI759" s="226"/>
      <c r="CJ759" s="226"/>
      <c r="CK759" s="226"/>
      <c r="CL759" s="226"/>
      <c r="CM759" s="226"/>
      <c r="CN759" s="226"/>
      <c r="CO759" s="226"/>
      <c r="CP759" s="226"/>
      <c r="CQ759" s="226"/>
      <c r="CR759" s="226"/>
      <c r="CV759" s="1528"/>
      <c r="CW759" s="1529"/>
      <c r="CX759" s="1560"/>
      <c r="CY759" s="1560"/>
      <c r="CZ759" s="1560"/>
      <c r="DA759" s="1560"/>
      <c r="DB759" s="1560"/>
      <c r="DC759" s="1560"/>
      <c r="DD759" s="1991"/>
      <c r="DE759" s="1992"/>
      <c r="DF759" s="1992"/>
      <c r="DG759" s="1993"/>
      <c r="DH759" s="1564"/>
      <c r="DI759" s="1564"/>
      <c r="DJ759" s="1564"/>
      <c r="DK759" s="1564"/>
      <c r="DL759" s="1564"/>
      <c r="DM759" s="1564"/>
      <c r="DN759" s="1564"/>
      <c r="DO759" s="1564"/>
      <c r="DP759" s="1564"/>
      <c r="DQ759" s="1564"/>
      <c r="DR759" s="1584"/>
    </row>
    <row r="760" spans="1:122" s="211" customFormat="1" ht="15" customHeight="1">
      <c r="A760" s="1297"/>
      <c r="B760" s="225"/>
      <c r="C760" s="225"/>
      <c r="D760" s="225"/>
      <c r="F760" s="888"/>
      <c r="G760" s="274"/>
      <c r="H760" s="274"/>
      <c r="I760" s="274"/>
      <c r="J760" s="274"/>
      <c r="K760" s="274"/>
      <c r="L760" s="274"/>
      <c r="M760" s="889"/>
      <c r="N760" s="275"/>
      <c r="O760" s="268" t="s">
        <v>1674</v>
      </c>
      <c r="P760" s="269"/>
      <c r="Q760" s="269"/>
      <c r="R760" s="269"/>
      <c r="S760" s="269"/>
      <c r="T760" s="269"/>
      <c r="U760" s="269"/>
      <c r="V760" s="269"/>
      <c r="W760" s="269"/>
      <c r="X760" s="269"/>
      <c r="Y760" s="269"/>
      <c r="Z760" s="269"/>
      <c r="AA760" s="270"/>
      <c r="AB760" s="586" t="str">
        <f>$CN$31&amp;"で取得した当月ストローク数"</f>
        <v>「9.5.3. 金型保守情報月データ確認」で取得した当月ストローク数</v>
      </c>
      <c r="AC760" s="269"/>
      <c r="AD760" s="269"/>
      <c r="AE760" s="269"/>
      <c r="AF760" s="269"/>
      <c r="AG760" s="269"/>
      <c r="AH760" s="269"/>
      <c r="AI760" s="269"/>
      <c r="AJ760" s="269"/>
      <c r="AK760" s="269"/>
      <c r="AL760" s="269"/>
      <c r="AM760" s="269"/>
      <c r="AN760" s="269"/>
      <c r="AO760" s="269"/>
      <c r="AP760" s="269"/>
      <c r="AQ760" s="269"/>
      <c r="AR760" s="269"/>
      <c r="AS760" s="269"/>
      <c r="AT760" s="269"/>
      <c r="AU760" s="269"/>
      <c r="AV760" s="269"/>
      <c r="AW760" s="270"/>
      <c r="AX760" s="584"/>
      <c r="AY760" s="223"/>
      <c r="AZ760" s="469"/>
      <c r="BA760" s="1347">
        <f t="shared" si="343"/>
        <v>9</v>
      </c>
      <c r="BB760" s="1347">
        <f t="shared" si="343"/>
        <v>5</v>
      </c>
      <c r="BC760" s="1347">
        <f t="shared" si="344"/>
        <v>5</v>
      </c>
      <c r="BD760" s="1220" t="str">
        <f t="shared" si="344"/>
        <v>①</v>
      </c>
      <c r="BE760" s="1220"/>
      <c r="BF760" s="1220"/>
      <c r="BG760" s="1221" t="str">
        <f t="shared" ca="1" si="337"/>
        <v/>
      </c>
      <c r="BH760" s="1222" t="str">
        <f t="shared" ca="1" si="338"/>
        <v/>
      </c>
      <c r="BI760" s="1222" t="str">
        <f t="shared" ca="1" si="339"/>
        <v/>
      </c>
      <c r="BJ760" s="1222" t="str">
        <f t="shared" ca="1" si="340"/>
        <v/>
      </c>
      <c r="BK760" s="1222" t="str">
        <f t="shared" ca="1" si="341"/>
        <v/>
      </c>
      <c r="BL760" s="1223" t="str">
        <f t="shared" ca="1" si="342"/>
        <v/>
      </c>
      <c r="BP760" s="226"/>
      <c r="BQ760" s="226"/>
      <c r="BR760" s="226"/>
      <c r="BS760" s="226"/>
      <c r="BT760" s="226"/>
      <c r="BU760" s="226"/>
      <c r="BV760" s="226"/>
      <c r="BW760" s="226"/>
      <c r="BX760" s="226"/>
      <c r="BY760" s="226"/>
      <c r="BZ760" s="226"/>
      <c r="CA760" s="226"/>
      <c r="CB760" s="226"/>
      <c r="CC760" s="226"/>
      <c r="CD760" s="226"/>
      <c r="CE760" s="226"/>
      <c r="CF760" s="226"/>
      <c r="CG760" s="226"/>
      <c r="CH760" s="226"/>
      <c r="CI760" s="226"/>
      <c r="CJ760" s="226"/>
      <c r="CK760" s="226"/>
      <c r="CL760" s="226"/>
      <c r="CM760" s="226"/>
      <c r="CN760" s="226"/>
      <c r="CO760" s="226"/>
      <c r="CP760" s="226"/>
      <c r="CQ760" s="226"/>
      <c r="CR760" s="226"/>
      <c r="CV760" s="1528"/>
      <c r="CW760" s="1529"/>
      <c r="CX760" s="1560"/>
      <c r="CY760" s="1560"/>
      <c r="CZ760" s="1560"/>
      <c r="DA760" s="1560"/>
      <c r="DB760" s="1560"/>
      <c r="DC760" s="1560"/>
      <c r="DD760" s="1991"/>
      <c r="DE760" s="1992"/>
      <c r="DF760" s="1992"/>
      <c r="DG760" s="1993"/>
      <c r="DH760" s="1564"/>
      <c r="DI760" s="1564"/>
      <c r="DJ760" s="1564"/>
      <c r="DK760" s="1564"/>
      <c r="DL760" s="1564"/>
      <c r="DM760" s="1564"/>
      <c r="DN760" s="1564"/>
      <c r="DO760" s="1564"/>
      <c r="DP760" s="1564"/>
      <c r="DQ760" s="1564"/>
      <c r="DR760" s="1584"/>
    </row>
    <row r="761" spans="1:122" s="211" customFormat="1" ht="15" customHeight="1">
      <c r="A761" s="1297"/>
      <c r="B761" s="225"/>
      <c r="C761" s="225"/>
      <c r="D761" s="225"/>
      <c r="F761" s="888"/>
      <c r="G761" s="274"/>
      <c r="H761" s="274"/>
      <c r="I761" s="274"/>
      <c r="J761" s="274"/>
      <c r="K761" s="274"/>
      <c r="L761" s="274"/>
      <c r="M761" s="889"/>
      <c r="N761" s="275"/>
      <c r="O761" s="268" t="s">
        <v>2056</v>
      </c>
      <c r="P761" s="269"/>
      <c r="Q761" s="269"/>
      <c r="R761" s="269"/>
      <c r="S761" s="269"/>
      <c r="T761" s="269"/>
      <c r="U761" s="269"/>
      <c r="V761" s="269"/>
      <c r="W761" s="269"/>
      <c r="X761" s="269"/>
      <c r="Y761" s="269"/>
      <c r="Z761" s="269"/>
      <c r="AA761" s="270"/>
      <c r="AB761" s="581" t="s">
        <v>521</v>
      </c>
      <c r="AC761" s="269"/>
      <c r="AD761" s="269"/>
      <c r="AE761" s="269"/>
      <c r="AF761" s="269"/>
      <c r="AG761" s="269"/>
      <c r="AH761" s="269"/>
      <c r="AI761" s="269"/>
      <c r="AJ761" s="269"/>
      <c r="AK761" s="269"/>
      <c r="AL761" s="269"/>
      <c r="AM761" s="269"/>
      <c r="AN761" s="269"/>
      <c r="AO761" s="269"/>
      <c r="AP761" s="269"/>
      <c r="AQ761" s="269"/>
      <c r="AR761" s="269"/>
      <c r="AS761" s="269"/>
      <c r="AT761" s="269"/>
      <c r="AU761" s="269"/>
      <c r="AV761" s="269"/>
      <c r="AW761" s="270"/>
      <c r="AX761" s="584"/>
      <c r="AY761" s="223"/>
      <c r="AZ761" s="469"/>
      <c r="BA761" s="1347">
        <f t="shared" si="343"/>
        <v>9</v>
      </c>
      <c r="BB761" s="1347">
        <f t="shared" si="343"/>
        <v>5</v>
      </c>
      <c r="BC761" s="1347">
        <f t="shared" si="344"/>
        <v>5</v>
      </c>
      <c r="BD761" s="1220" t="str">
        <f t="shared" si="344"/>
        <v>①</v>
      </c>
      <c r="BE761" s="1220"/>
      <c r="BF761" s="1220"/>
      <c r="BG761" s="1221" t="str">
        <f t="shared" ca="1" si="337"/>
        <v/>
      </c>
      <c r="BH761" s="1222" t="str">
        <f t="shared" ca="1" si="338"/>
        <v/>
      </c>
      <c r="BI761" s="1222" t="str">
        <f t="shared" ca="1" si="339"/>
        <v/>
      </c>
      <c r="BJ761" s="1222" t="str">
        <f t="shared" ca="1" si="340"/>
        <v/>
      </c>
      <c r="BK761" s="1222" t="str">
        <f t="shared" ca="1" si="341"/>
        <v/>
      </c>
      <c r="BL761" s="1223" t="str">
        <f t="shared" ca="1" si="342"/>
        <v/>
      </c>
      <c r="BP761" s="226"/>
      <c r="BQ761" s="226"/>
      <c r="BR761" s="226"/>
      <c r="BS761" s="226"/>
      <c r="BT761" s="226"/>
      <c r="BU761" s="226"/>
      <c r="BV761" s="226"/>
      <c r="BW761" s="226"/>
      <c r="BX761" s="226"/>
      <c r="BY761" s="226"/>
      <c r="BZ761" s="226"/>
      <c r="CA761" s="226"/>
      <c r="CB761" s="226"/>
      <c r="CC761" s="226"/>
      <c r="CD761" s="226"/>
      <c r="CE761" s="226"/>
      <c r="CF761" s="226"/>
      <c r="CG761" s="226"/>
      <c r="CH761" s="226"/>
      <c r="CI761" s="226"/>
      <c r="CJ761" s="226"/>
      <c r="CK761" s="226"/>
      <c r="CL761" s="226"/>
      <c r="CM761" s="226"/>
      <c r="CN761" s="226"/>
      <c r="CO761" s="226"/>
      <c r="CP761" s="226"/>
      <c r="CQ761" s="226"/>
      <c r="CR761" s="226"/>
      <c r="CV761" s="1528"/>
      <c r="CW761" s="1529"/>
      <c r="CX761" s="1560"/>
      <c r="CY761" s="1560"/>
      <c r="CZ761" s="1560"/>
      <c r="DA761" s="1560"/>
      <c r="DB761" s="1560"/>
      <c r="DC761" s="1560"/>
      <c r="DD761" s="1991"/>
      <c r="DE761" s="1992"/>
      <c r="DF761" s="1992"/>
      <c r="DG761" s="1993"/>
      <c r="DH761" s="1564"/>
      <c r="DI761" s="1564"/>
      <c r="DJ761" s="1564"/>
      <c r="DK761" s="1564"/>
      <c r="DL761" s="1564"/>
      <c r="DM761" s="1564"/>
      <c r="DN761" s="1564"/>
      <c r="DO761" s="1564"/>
      <c r="DP761" s="1564"/>
      <c r="DQ761" s="1564"/>
      <c r="DR761" s="1584"/>
    </row>
    <row r="762" spans="1:122" s="211" customFormat="1" ht="15" customHeight="1">
      <c r="A762" s="1297"/>
      <c r="B762" s="225"/>
      <c r="C762" s="225"/>
      <c r="D762" s="225"/>
      <c r="F762" s="888"/>
      <c r="G762" s="274"/>
      <c r="H762" s="274"/>
      <c r="I762" s="274"/>
      <c r="J762" s="274"/>
      <c r="K762" s="274"/>
      <c r="L762" s="274"/>
      <c r="M762" s="274"/>
      <c r="N762" s="589"/>
      <c r="O762" s="261" t="s">
        <v>452</v>
      </c>
      <c r="P762" s="271"/>
      <c r="Q762" s="271"/>
      <c r="R762" s="271"/>
      <c r="S762" s="271"/>
      <c r="T762" s="271"/>
      <c r="U762" s="271"/>
      <c r="V762" s="271"/>
      <c r="W762" s="271"/>
      <c r="X762" s="271"/>
      <c r="Y762" s="271"/>
      <c r="Z762" s="271"/>
      <c r="AA762" s="272"/>
      <c r="AB762" s="481" t="s">
        <v>1938</v>
      </c>
      <c r="AC762" s="271"/>
      <c r="AD762" s="271"/>
      <c r="AE762" s="271"/>
      <c r="AF762" s="271"/>
      <c r="AG762" s="271"/>
      <c r="AH762" s="271"/>
      <c r="AI762" s="271"/>
      <c r="AJ762" s="271"/>
      <c r="AK762" s="271"/>
      <c r="AL762" s="271"/>
      <c r="AM762" s="271"/>
      <c r="AN762" s="271"/>
      <c r="AO762" s="271"/>
      <c r="AP762" s="271"/>
      <c r="AQ762" s="271"/>
      <c r="AR762" s="271"/>
      <c r="AS762" s="271"/>
      <c r="AT762" s="271"/>
      <c r="AU762" s="271"/>
      <c r="AV762" s="271"/>
      <c r="AW762" s="272"/>
      <c r="AX762" s="584"/>
      <c r="AY762" s="223"/>
      <c r="AZ762" s="469"/>
      <c r="BA762" s="1347">
        <f t="shared" si="343"/>
        <v>9</v>
      </c>
      <c r="BB762" s="1347">
        <f t="shared" si="343"/>
        <v>5</v>
      </c>
      <c r="BC762" s="1347">
        <f t="shared" si="344"/>
        <v>5</v>
      </c>
      <c r="BD762" s="1220" t="str">
        <f t="shared" si="344"/>
        <v>①</v>
      </c>
      <c r="BE762" s="1220"/>
      <c r="BF762" s="1220"/>
      <c r="BG762" s="1221" t="str">
        <f t="shared" ca="1" si="337"/>
        <v/>
      </c>
      <c r="BH762" s="1222" t="str">
        <f t="shared" ca="1" si="338"/>
        <v/>
      </c>
      <c r="BI762" s="1222" t="str">
        <f t="shared" ca="1" si="339"/>
        <v/>
      </c>
      <c r="BJ762" s="1222" t="str">
        <f t="shared" ca="1" si="340"/>
        <v/>
      </c>
      <c r="BK762" s="1222" t="str">
        <f t="shared" ca="1" si="341"/>
        <v/>
      </c>
      <c r="BL762" s="1223" t="str">
        <f t="shared" ca="1" si="342"/>
        <v/>
      </c>
      <c r="BP762" s="226"/>
      <c r="BQ762" s="226"/>
      <c r="BR762" s="226"/>
      <c r="BS762" s="226"/>
      <c r="BT762" s="226"/>
      <c r="BU762" s="226"/>
      <c r="BV762" s="226"/>
      <c r="BW762" s="226"/>
      <c r="BX762" s="226"/>
      <c r="BY762" s="226"/>
      <c r="BZ762" s="226"/>
      <c r="CA762" s="226"/>
      <c r="CB762" s="226"/>
      <c r="CC762" s="226"/>
      <c r="CD762" s="226"/>
      <c r="CE762" s="226"/>
      <c r="CF762" s="226"/>
      <c r="CG762" s="226"/>
      <c r="CH762" s="226"/>
      <c r="CI762" s="226"/>
      <c r="CJ762" s="226"/>
      <c r="CK762" s="226"/>
      <c r="CL762" s="226"/>
      <c r="CM762" s="226"/>
      <c r="CN762" s="226"/>
      <c r="CO762" s="226"/>
      <c r="CP762" s="226"/>
      <c r="CQ762" s="226"/>
      <c r="CR762" s="226"/>
      <c r="CV762" s="1528"/>
      <c r="CW762" s="1529"/>
      <c r="CX762" s="1560"/>
      <c r="CY762" s="1560"/>
      <c r="CZ762" s="1560"/>
      <c r="DA762" s="1560"/>
      <c r="DB762" s="1560"/>
      <c r="DC762" s="1560"/>
      <c r="DD762" s="1991"/>
      <c r="DE762" s="1992"/>
      <c r="DF762" s="1992"/>
      <c r="DG762" s="1993"/>
      <c r="DH762" s="1564"/>
      <c r="DI762" s="1564"/>
      <c r="DJ762" s="1564"/>
      <c r="DK762" s="1564"/>
      <c r="DL762" s="1564"/>
      <c r="DM762" s="1564"/>
      <c r="DN762" s="1564"/>
      <c r="DO762" s="1564"/>
      <c r="DP762" s="1564"/>
      <c r="DQ762" s="1564"/>
      <c r="DR762" s="1584"/>
    </row>
    <row r="763" spans="1:122" s="211" customFormat="1" ht="15" customHeight="1">
      <c r="A763" s="1297"/>
      <c r="B763" s="225"/>
      <c r="C763" s="225"/>
      <c r="D763" s="225"/>
      <c r="F763" s="1283"/>
      <c r="G763" s="1284"/>
      <c r="H763" s="1284"/>
      <c r="I763" s="1284"/>
      <c r="J763" s="1284"/>
      <c r="K763" s="1284"/>
      <c r="L763" s="1284"/>
      <c r="M763" s="1284"/>
      <c r="N763" s="1283"/>
      <c r="O763" s="1284"/>
      <c r="P763" s="1284"/>
      <c r="Q763" s="1284"/>
      <c r="R763" s="1284"/>
      <c r="S763" s="1284"/>
      <c r="T763" s="1284"/>
      <c r="U763" s="1284"/>
      <c r="V763" s="1284"/>
      <c r="W763" s="1284"/>
      <c r="X763" s="1284"/>
      <c r="Y763" s="1284"/>
      <c r="Z763" s="1284"/>
      <c r="AA763" s="1284"/>
      <c r="AB763" s="1284"/>
      <c r="AC763" s="1284"/>
      <c r="AD763" s="1284"/>
      <c r="AE763" s="1284"/>
      <c r="AF763" s="1284"/>
      <c r="AG763" s="1284"/>
      <c r="AH763" s="1284"/>
      <c r="AI763" s="1284"/>
      <c r="AJ763" s="1284"/>
      <c r="AK763" s="1284"/>
      <c r="AL763" s="1284"/>
      <c r="AM763" s="1284"/>
      <c r="AN763" s="1284"/>
      <c r="AO763" s="1284"/>
      <c r="AP763" s="1284"/>
      <c r="AQ763" s="1284"/>
      <c r="AR763" s="1284"/>
      <c r="AS763" s="1284"/>
      <c r="AT763" s="1284"/>
      <c r="AU763" s="1284"/>
      <c r="AV763" s="1284"/>
      <c r="AW763" s="1284"/>
      <c r="AX763" s="1285"/>
      <c r="AY763" s="223"/>
      <c r="AZ763" s="469"/>
      <c r="BA763" s="1347">
        <f t="shared" si="343"/>
        <v>9</v>
      </c>
      <c r="BB763" s="1347">
        <f t="shared" si="343"/>
        <v>5</v>
      </c>
      <c r="BC763" s="1347">
        <f t="shared" si="344"/>
        <v>5</v>
      </c>
      <c r="BD763" s="1220" t="str">
        <f t="shared" si="344"/>
        <v>①</v>
      </c>
      <c r="BE763" s="1220"/>
      <c r="BF763" s="1220"/>
      <c r="BG763" s="1221" t="str">
        <f t="shared" ca="1" si="337"/>
        <v/>
      </c>
      <c r="BH763" s="1222" t="str">
        <f t="shared" ca="1" si="338"/>
        <v/>
      </c>
      <c r="BI763" s="1222" t="str">
        <f t="shared" ca="1" si="339"/>
        <v/>
      </c>
      <c r="BJ763" s="1222" t="str">
        <f t="shared" ca="1" si="340"/>
        <v/>
      </c>
      <c r="BK763" s="1222" t="str">
        <f t="shared" ca="1" si="341"/>
        <v/>
      </c>
      <c r="BL763" s="1223" t="str">
        <f t="shared" ca="1" si="342"/>
        <v/>
      </c>
      <c r="BP763" s="226"/>
      <c r="BQ763" s="226"/>
      <c r="BR763" s="226"/>
      <c r="BS763" s="226"/>
      <c r="BT763" s="226"/>
      <c r="BU763" s="226"/>
      <c r="BV763" s="226"/>
      <c r="BW763" s="226"/>
      <c r="BX763" s="226"/>
      <c r="BY763" s="226"/>
      <c r="BZ763" s="226"/>
      <c r="CA763" s="226"/>
      <c r="CB763" s="226"/>
      <c r="CC763" s="226"/>
      <c r="CD763" s="226"/>
      <c r="CE763" s="226"/>
      <c r="CF763" s="226"/>
      <c r="CG763" s="226"/>
      <c r="CH763" s="226"/>
      <c r="CI763" s="226"/>
      <c r="CJ763" s="226"/>
      <c r="CK763" s="226"/>
      <c r="CL763" s="226"/>
      <c r="CM763" s="226"/>
      <c r="CN763" s="226"/>
      <c r="CO763" s="226"/>
      <c r="CP763" s="226"/>
      <c r="CQ763" s="226"/>
      <c r="CR763" s="226"/>
      <c r="CV763" s="1528"/>
      <c r="CW763" s="1529"/>
      <c r="CX763" s="1560"/>
      <c r="CY763" s="1560"/>
      <c r="CZ763" s="1560"/>
      <c r="DA763" s="1560"/>
      <c r="DB763" s="1560"/>
      <c r="DC763" s="1560"/>
      <c r="DD763" s="1991"/>
      <c r="DE763" s="1992"/>
      <c r="DF763" s="1992"/>
      <c r="DG763" s="1993"/>
      <c r="DH763" s="1564"/>
      <c r="DI763" s="1564"/>
      <c r="DJ763" s="1564"/>
      <c r="DK763" s="1564"/>
      <c r="DL763" s="1564"/>
      <c r="DM763" s="1564"/>
      <c r="DN763" s="1564"/>
      <c r="DO763" s="1564"/>
      <c r="DP763" s="1564"/>
      <c r="DQ763" s="1564"/>
      <c r="DR763" s="1584"/>
    </row>
    <row r="764" spans="1:122" s="94" customFormat="1" ht="15" customHeight="1">
      <c r="A764" s="1758" t="str">
        <f>$BD764&amp;"."</f>
        <v>②.</v>
      </c>
      <c r="B764" s="1759"/>
      <c r="C764" s="1759"/>
      <c r="D764" s="1759"/>
      <c r="E764" s="1759"/>
      <c r="F764" s="685" t="s">
        <v>2081</v>
      </c>
      <c r="G764" s="676"/>
      <c r="H764" s="676"/>
      <c r="I764" s="676"/>
      <c r="J764" s="676"/>
      <c r="K764" s="676"/>
      <c r="L764" s="676"/>
      <c r="M764" s="685"/>
      <c r="N764" s="685"/>
      <c r="O764" s="685"/>
      <c r="P764" s="685"/>
      <c r="Q764" s="685"/>
      <c r="R764" s="685"/>
      <c r="S764" s="685"/>
      <c r="T764" s="685"/>
      <c r="U764" s="685"/>
      <c r="V764" s="685"/>
      <c r="W764" s="685"/>
      <c r="X764" s="685"/>
      <c r="Y764" s="685"/>
      <c r="Z764" s="685"/>
      <c r="AA764" s="685"/>
      <c r="AB764" s="685"/>
      <c r="AC764" s="685"/>
      <c r="AD764" s="685"/>
      <c r="AE764" s="685"/>
      <c r="AF764" s="685"/>
      <c r="AG764" s="685"/>
      <c r="AH764" s="685"/>
      <c r="AI764" s="685"/>
      <c r="AJ764" s="685"/>
      <c r="AK764" s="685"/>
      <c r="AL764" s="685"/>
      <c r="AM764" s="685"/>
      <c r="AN764" s="685"/>
      <c r="AO764" s="685"/>
      <c r="AP764" s="685"/>
      <c r="AQ764" s="685"/>
      <c r="AR764" s="685"/>
      <c r="AS764" s="685"/>
      <c r="AT764" s="685"/>
      <c r="AU764" s="685"/>
      <c r="AV764" s="685"/>
      <c r="AW764" s="685"/>
      <c r="AX764" s="685"/>
      <c r="AY764" s="854"/>
      <c r="AZ764" s="92"/>
      <c r="BA764" s="683">
        <f t="shared" si="343"/>
        <v>9</v>
      </c>
      <c r="BB764" s="683">
        <f t="shared" si="343"/>
        <v>5</v>
      </c>
      <c r="BC764" s="683">
        <f>BC763</f>
        <v>5</v>
      </c>
      <c r="BD764" s="687" t="str">
        <f>IF(ISBLANK(BD763),"①",CHAR(CODE(BD763)+1))</f>
        <v>②</v>
      </c>
      <c r="BE764" s="87"/>
      <c r="BF764" s="92"/>
      <c r="BG764" s="679" t="str">
        <f ca="1">IF($BA764&lt;&gt;"",IF(MID(_xlfn.FORMULATEXT($BA764),SEARCH("[",_xlfn.FORMULATEXT($BA764))+1,SEARCH("]",_xlfn.FORMULATEXT($BA764))-(SEARCH("[",_xlfn.FORMULATEXT($BA764))+1))="-1","",1),"")</f>
        <v/>
      </c>
      <c r="BH764" s="680" t="str">
        <f ca="1">IF($BB764&lt;&gt;"",IF(MID(_xlfn.FORMULATEXT($BB764),SEARCH("[",_xlfn.FORMULATEXT($BB764))+1,SEARCH("]",_xlfn.FORMULATEXT($BB764))-(SEARCH("[",_xlfn.FORMULATEXT($BB764))+1))="-1","",1),"")</f>
        <v/>
      </c>
      <c r="BI764" s="680" t="str">
        <f ca="1">IF($BC764&lt;&gt;"",IF(MID(_xlfn.FORMULATEXT($BC764),SEARCH("[",_xlfn.FORMULATEXT($BC764))+1,SEARCH("]",_xlfn.FORMULATEXT($BC764))-(SEARCH("[",_xlfn.FORMULATEXT($BC764))+1))="-1","",1),"")</f>
        <v/>
      </c>
      <c r="BJ764" s="680" t="str">
        <f ca="1">IF($BD764&lt;&gt;"",IF(MID(_xlfn.FORMULATEXT($BD764),SEARCH("[",_xlfn.FORMULATEXT($BD764))+1,SEARCH("]",_xlfn.FORMULATEXT($BD764))-(SEARCH("[",_xlfn.FORMULATEXT($BD764))+1))="-1","",1),"")</f>
        <v/>
      </c>
      <c r="BK764" s="680" t="str">
        <f ca="1">IF($BE764&lt;&gt;"",IF(MID(_xlfn.FORMULATEXT($BE764),SEARCH("[",_xlfn.FORMULATEXT($BE764))+1,SEARCH("]",_xlfn.FORMULATEXT($BE764))-(SEARCH("[",_xlfn.FORMULATEXT($BE764))+1))="-1","",1),"")</f>
        <v/>
      </c>
      <c r="BL764" s="681" t="str">
        <f ca="1">IF($BF764&lt;&gt;"",IF(MID(_xlfn.FORMULATEXT($BF764),SEARCH("[",_xlfn.FORMULATEXT($BF764))+1,SEARCH("]",_xlfn.FORMULATEXT($BF764))-(SEARCH("[",_xlfn.FORMULATEXT($BF764))+1))="-1","",1),"")</f>
        <v/>
      </c>
      <c r="BP764" s="226"/>
      <c r="BQ764" s="226"/>
      <c r="BR764" s="226"/>
      <c r="BS764" s="226"/>
      <c r="BT764" s="226"/>
      <c r="BU764" s="226"/>
      <c r="BV764" s="226"/>
      <c r="BW764" s="226"/>
      <c r="BX764" s="226"/>
      <c r="BY764" s="226"/>
      <c r="BZ764" s="226"/>
      <c r="CA764" s="226"/>
      <c r="CB764" s="226"/>
      <c r="CC764" s="226"/>
      <c r="CD764" s="226"/>
      <c r="CE764" s="226"/>
      <c r="CF764" s="226"/>
      <c r="CG764" s="226"/>
      <c r="CH764" s="226"/>
      <c r="CI764" s="226"/>
      <c r="CJ764" s="226"/>
      <c r="CK764" s="226"/>
      <c r="CL764" s="226"/>
      <c r="CM764" s="226"/>
      <c r="CN764" s="226"/>
      <c r="CO764" s="226"/>
      <c r="CP764" s="226"/>
      <c r="CQ764" s="226"/>
      <c r="CR764" s="226"/>
      <c r="CS764" s="211"/>
      <c r="CT764" s="211"/>
      <c r="CU764" s="211"/>
      <c r="CV764" s="1528"/>
      <c r="CW764" s="1529"/>
      <c r="CX764" s="1560"/>
      <c r="CY764" s="1560"/>
      <c r="CZ764" s="1560"/>
      <c r="DA764" s="1560"/>
      <c r="DB764" s="1560"/>
      <c r="DC764" s="1560"/>
      <c r="DD764" s="1991"/>
      <c r="DE764" s="1992"/>
      <c r="DF764" s="1992"/>
      <c r="DG764" s="1993"/>
      <c r="DH764" s="1564"/>
      <c r="DI764" s="1564"/>
      <c r="DJ764" s="1564"/>
      <c r="DK764" s="1564"/>
      <c r="DL764" s="1564"/>
      <c r="DM764" s="1564"/>
      <c r="DN764" s="1564"/>
      <c r="DO764" s="1564"/>
      <c r="DP764" s="1564"/>
      <c r="DQ764" s="1564"/>
      <c r="DR764" s="1584"/>
    </row>
    <row r="765" spans="1:122" ht="15" customHeight="1">
      <c r="A765" s="1297"/>
      <c r="B765" s="225"/>
      <c r="C765" s="225"/>
      <c r="D765" s="211"/>
      <c r="E765" s="211"/>
      <c r="F765" s="845" t="s">
        <v>265</v>
      </c>
      <c r="G765" s="846"/>
      <c r="H765" s="846"/>
      <c r="I765" s="846"/>
      <c r="J765" s="846"/>
      <c r="K765" s="846"/>
      <c r="L765" s="846"/>
      <c r="M765" s="847"/>
      <c r="N765" s="1321" t="s">
        <v>964</v>
      </c>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c r="AJ765" s="266"/>
      <c r="AK765" s="266"/>
      <c r="AL765" s="266"/>
      <c r="AM765" s="266"/>
      <c r="AN765" s="266"/>
      <c r="AO765" s="266"/>
      <c r="AP765" s="266"/>
      <c r="AQ765" s="266"/>
      <c r="AR765" s="266"/>
      <c r="AS765" s="266"/>
      <c r="AT765" s="266"/>
      <c r="AU765" s="266"/>
      <c r="AV765" s="266"/>
      <c r="AW765" s="266"/>
      <c r="AX765" s="267"/>
      <c r="AY765" s="223"/>
      <c r="BA765" s="683">
        <f t="shared" ref="BA765:BD766" si="345">BA764</f>
        <v>9</v>
      </c>
      <c r="BB765" s="683">
        <f t="shared" si="345"/>
        <v>5</v>
      </c>
      <c r="BC765" s="683">
        <f t="shared" si="345"/>
        <v>5</v>
      </c>
      <c r="BD765" s="192" t="str">
        <f t="shared" si="345"/>
        <v>②</v>
      </c>
      <c r="BE765" s="192"/>
      <c r="BF765" s="192"/>
      <c r="BG765" s="559" t="str">
        <f t="shared" ca="1" si="328"/>
        <v/>
      </c>
      <c r="BH765" s="560" t="str">
        <f t="shared" ca="1" si="329"/>
        <v/>
      </c>
      <c r="BI765" s="560" t="str">
        <f t="shared" ca="1" si="330"/>
        <v/>
      </c>
      <c r="BJ765" s="560" t="str">
        <f t="shared" ca="1" si="331"/>
        <v/>
      </c>
      <c r="BK765" s="560" t="str">
        <f t="shared" ca="1" si="332"/>
        <v/>
      </c>
      <c r="BL765" s="561" t="str">
        <f t="shared" ca="1" si="333"/>
        <v/>
      </c>
      <c r="CS765" s="211"/>
      <c r="CT765" s="211"/>
      <c r="CU765" s="211"/>
      <c r="CV765" s="1528"/>
      <c r="CW765" s="1529"/>
      <c r="CX765" s="1560"/>
      <c r="CY765" s="1560"/>
      <c r="CZ765" s="1560"/>
      <c r="DA765" s="1560"/>
      <c r="DB765" s="1560"/>
      <c r="DC765" s="1560"/>
      <c r="DD765" s="1991"/>
      <c r="DE765" s="1992"/>
      <c r="DF765" s="1992"/>
      <c r="DG765" s="1993"/>
      <c r="DH765" s="1564"/>
      <c r="DI765" s="1564"/>
      <c r="DJ765" s="1564"/>
      <c r="DK765" s="1564"/>
      <c r="DL765" s="1564"/>
      <c r="DM765" s="1564"/>
      <c r="DN765" s="1564"/>
      <c r="DO765" s="1564"/>
      <c r="DP765" s="1564"/>
      <c r="DQ765" s="1564"/>
      <c r="DR765" s="1584"/>
    </row>
    <row r="766" spans="1:122" ht="15" customHeight="1">
      <c r="A766" s="1297"/>
      <c r="B766" s="225"/>
      <c r="C766" s="225"/>
      <c r="D766" s="211"/>
      <c r="E766" s="211"/>
      <c r="F766" s="848" t="s">
        <v>2082</v>
      </c>
      <c r="G766" s="849"/>
      <c r="H766" s="849"/>
      <c r="I766" s="849"/>
      <c r="J766" s="849"/>
      <c r="K766" s="849"/>
      <c r="L766" s="849"/>
      <c r="M766" s="849"/>
      <c r="N766" s="268" t="s">
        <v>1661</v>
      </c>
      <c r="O766" s="269"/>
      <c r="P766" s="269"/>
      <c r="Q766" s="269"/>
      <c r="R766" s="269"/>
      <c r="S766" s="269"/>
      <c r="T766" s="269"/>
      <c r="U766" s="269"/>
      <c r="V766" s="269"/>
      <c r="W766" s="269"/>
      <c r="X766" s="269"/>
      <c r="Y766" s="269"/>
      <c r="Z766" s="269"/>
      <c r="AA766" s="269"/>
      <c r="AB766" s="269"/>
      <c r="AC766" s="269"/>
      <c r="AD766" s="269"/>
      <c r="AE766" s="269"/>
      <c r="AF766" s="269"/>
      <c r="AG766" s="269"/>
      <c r="AH766" s="269"/>
      <c r="AI766" s="269"/>
      <c r="AJ766" s="269"/>
      <c r="AK766" s="269"/>
      <c r="AL766" s="269"/>
      <c r="AM766" s="269"/>
      <c r="AN766" s="269"/>
      <c r="AO766" s="269"/>
      <c r="AP766" s="269"/>
      <c r="AQ766" s="269"/>
      <c r="AR766" s="269"/>
      <c r="AS766" s="269"/>
      <c r="AT766" s="269"/>
      <c r="AU766" s="269"/>
      <c r="AV766" s="269"/>
      <c r="AW766" s="269"/>
      <c r="AX766" s="270"/>
      <c r="AY766" s="223"/>
      <c r="BA766" s="683">
        <f t="shared" si="345"/>
        <v>9</v>
      </c>
      <c r="BB766" s="683">
        <f t="shared" si="345"/>
        <v>5</v>
      </c>
      <c r="BC766" s="683">
        <f t="shared" si="345"/>
        <v>5</v>
      </c>
      <c r="BD766" s="192" t="str">
        <f t="shared" ref="BD766:BD779" si="346">BD765</f>
        <v>②</v>
      </c>
      <c r="BE766" s="192"/>
      <c r="BF766" s="192"/>
      <c r="BG766" s="559" t="str">
        <f t="shared" ca="1" si="328"/>
        <v/>
      </c>
      <c r="BH766" s="560" t="str">
        <f t="shared" ca="1" si="329"/>
        <v/>
      </c>
      <c r="BI766" s="560" t="str">
        <f t="shared" ca="1" si="330"/>
        <v/>
      </c>
      <c r="BJ766" s="560" t="str">
        <f t="shared" ca="1" si="331"/>
        <v/>
      </c>
      <c r="BK766" s="560" t="str">
        <f t="shared" ca="1" si="332"/>
        <v/>
      </c>
      <c r="BL766" s="561" t="str">
        <f t="shared" ca="1" si="333"/>
        <v/>
      </c>
      <c r="CS766" s="211"/>
      <c r="CT766" s="211"/>
      <c r="CU766" s="211"/>
      <c r="CV766" s="1528"/>
      <c r="CW766" s="1529"/>
      <c r="CX766" s="1560"/>
      <c r="CY766" s="1560"/>
      <c r="CZ766" s="1560"/>
      <c r="DA766" s="1560"/>
      <c r="DB766" s="1560"/>
      <c r="DC766" s="1560"/>
      <c r="DD766" s="1991"/>
      <c r="DE766" s="1992"/>
      <c r="DF766" s="1992"/>
      <c r="DG766" s="1993"/>
      <c r="DH766" s="1564"/>
      <c r="DI766" s="1564"/>
      <c r="DJ766" s="1564"/>
      <c r="DK766" s="1564"/>
      <c r="DL766" s="1564"/>
      <c r="DM766" s="1564"/>
      <c r="DN766" s="1564"/>
      <c r="DO766" s="1564"/>
      <c r="DP766" s="1564"/>
      <c r="DQ766" s="1564"/>
      <c r="DR766" s="1584"/>
    </row>
    <row r="767" spans="1:122" ht="15" customHeight="1">
      <c r="A767" s="1297"/>
      <c r="B767" s="225"/>
      <c r="C767" s="225"/>
      <c r="D767" s="211"/>
      <c r="E767" s="211"/>
      <c r="F767" s="848" t="s">
        <v>2083</v>
      </c>
      <c r="G767" s="849"/>
      <c r="H767" s="849"/>
      <c r="I767" s="849"/>
      <c r="J767" s="849"/>
      <c r="K767" s="849"/>
      <c r="L767" s="849"/>
      <c r="M767" s="850"/>
      <c r="N767" s="275"/>
      <c r="O767" s="275"/>
      <c r="P767" s="275"/>
      <c r="Q767" s="275"/>
      <c r="R767" s="275"/>
      <c r="S767" s="275"/>
      <c r="T767" s="275"/>
      <c r="U767" s="275"/>
      <c r="V767" s="275"/>
      <c r="W767" s="275"/>
      <c r="X767" s="275"/>
      <c r="Y767" s="275"/>
      <c r="Z767" s="275"/>
      <c r="AA767" s="275"/>
      <c r="AB767" s="275"/>
      <c r="AC767" s="275"/>
      <c r="AD767" s="275"/>
      <c r="AE767" s="275"/>
      <c r="AF767" s="275"/>
      <c r="AG767" s="275"/>
      <c r="AH767" s="275"/>
      <c r="AI767" s="275"/>
      <c r="AJ767" s="275"/>
      <c r="AK767" s="275"/>
      <c r="AL767" s="275"/>
      <c r="AM767" s="275"/>
      <c r="AN767" s="275"/>
      <c r="AO767" s="275"/>
      <c r="AP767" s="275"/>
      <c r="AQ767" s="275"/>
      <c r="AR767" s="275"/>
      <c r="AS767" s="275"/>
      <c r="AT767" s="275"/>
      <c r="AU767" s="275"/>
      <c r="AV767" s="275"/>
      <c r="AW767" s="275"/>
      <c r="AX767" s="584"/>
      <c r="AY767" s="223"/>
      <c r="BA767" s="683">
        <f t="shared" ref="BA767:BA778" si="347">BA766</f>
        <v>9</v>
      </c>
      <c r="BB767" s="683">
        <f t="shared" ref="BB767:BB778" si="348">BB766</f>
        <v>5</v>
      </c>
      <c r="BC767" s="683">
        <f t="shared" ref="BC767:BC778" si="349">BC766</f>
        <v>5</v>
      </c>
      <c r="BD767" s="192" t="str">
        <f t="shared" si="346"/>
        <v>②</v>
      </c>
      <c r="BE767" s="192"/>
      <c r="BF767" s="192"/>
      <c r="BG767" s="559" t="str">
        <f t="shared" ca="1" si="328"/>
        <v/>
      </c>
      <c r="BH767" s="560" t="str">
        <f t="shared" ca="1" si="329"/>
        <v/>
      </c>
      <c r="BI767" s="560" t="str">
        <f t="shared" ca="1" si="330"/>
        <v/>
      </c>
      <c r="BJ767" s="560" t="str">
        <f t="shared" ca="1" si="331"/>
        <v/>
      </c>
      <c r="BK767" s="560" t="str">
        <f t="shared" ca="1" si="332"/>
        <v/>
      </c>
      <c r="BL767" s="561" t="str">
        <f t="shared" ca="1" si="333"/>
        <v/>
      </c>
      <c r="CS767" s="211"/>
      <c r="CT767" s="211"/>
      <c r="CU767" s="211"/>
      <c r="CV767" s="1528"/>
      <c r="CW767" s="1529"/>
      <c r="CX767" s="1560"/>
      <c r="CY767" s="1560"/>
      <c r="CZ767" s="1560"/>
      <c r="DA767" s="1560"/>
      <c r="DB767" s="1560"/>
      <c r="DC767" s="1560"/>
      <c r="DD767" s="1991"/>
      <c r="DE767" s="1992"/>
      <c r="DF767" s="1992"/>
      <c r="DG767" s="1993"/>
      <c r="DH767" s="1564"/>
      <c r="DI767" s="1564"/>
      <c r="DJ767" s="1564"/>
      <c r="DK767" s="1564"/>
      <c r="DL767" s="1564"/>
      <c r="DM767" s="1564"/>
      <c r="DN767" s="1564"/>
      <c r="DO767" s="1564"/>
      <c r="DP767" s="1564"/>
      <c r="DQ767" s="1564"/>
      <c r="DR767" s="1584"/>
    </row>
    <row r="768" spans="1:122" ht="15" customHeight="1">
      <c r="A768" s="1297"/>
      <c r="B768" s="225"/>
      <c r="C768" s="225"/>
      <c r="D768" s="211"/>
      <c r="E768" s="211"/>
      <c r="F768" s="888"/>
      <c r="G768" s="274"/>
      <c r="H768" s="274"/>
      <c r="I768" s="274"/>
      <c r="J768" s="274"/>
      <c r="K768" s="274"/>
      <c r="L768" s="274"/>
      <c r="M768" s="889"/>
      <c r="N768" s="275"/>
      <c r="O768" s="1327" t="s">
        <v>2084</v>
      </c>
      <c r="P768" s="1328"/>
      <c r="Q768" s="1328"/>
      <c r="R768" s="1328"/>
      <c r="S768" s="1328"/>
      <c r="T768" s="1328"/>
      <c r="U768" s="1328"/>
      <c r="V768" s="1328"/>
      <c r="W768" s="1328"/>
      <c r="X768" s="1328"/>
      <c r="Y768" s="1328"/>
      <c r="Z768" s="1328"/>
      <c r="AA768" s="1329"/>
      <c r="AB768" s="1327" t="s">
        <v>2085</v>
      </c>
      <c r="AC768" s="1328"/>
      <c r="AD768" s="1328"/>
      <c r="AE768" s="1328"/>
      <c r="AF768" s="1328"/>
      <c r="AG768" s="1328"/>
      <c r="AH768" s="1328"/>
      <c r="AI768" s="1328"/>
      <c r="AJ768" s="1328"/>
      <c r="AK768" s="1328"/>
      <c r="AL768" s="1328"/>
      <c r="AM768" s="1328"/>
      <c r="AN768" s="1328"/>
      <c r="AO768" s="1328"/>
      <c r="AP768" s="1328"/>
      <c r="AQ768" s="1328"/>
      <c r="AR768" s="1328"/>
      <c r="AS768" s="1328"/>
      <c r="AT768" s="1328"/>
      <c r="AU768" s="1328"/>
      <c r="AV768" s="1328"/>
      <c r="AW768" s="1330"/>
      <c r="AX768" s="584"/>
      <c r="AY768" s="223"/>
      <c r="BA768" s="683">
        <f t="shared" si="347"/>
        <v>9</v>
      </c>
      <c r="BB768" s="683">
        <f t="shared" si="348"/>
        <v>5</v>
      </c>
      <c r="BC768" s="683">
        <f t="shared" si="349"/>
        <v>5</v>
      </c>
      <c r="BD768" s="192" t="str">
        <f t="shared" si="346"/>
        <v>②</v>
      </c>
      <c r="BE768" s="192"/>
      <c r="BF768" s="192"/>
      <c r="BG768" s="559" t="str">
        <f t="shared" ca="1" si="328"/>
        <v/>
      </c>
      <c r="BH768" s="560" t="str">
        <f t="shared" ca="1" si="329"/>
        <v/>
      </c>
      <c r="BI768" s="560" t="str">
        <f t="shared" ca="1" si="330"/>
        <v/>
      </c>
      <c r="BJ768" s="560" t="str">
        <f t="shared" ca="1" si="331"/>
        <v/>
      </c>
      <c r="BK768" s="560" t="str">
        <f t="shared" ca="1" si="332"/>
        <v/>
      </c>
      <c r="BL768" s="561" t="str">
        <f t="shared" ca="1" si="333"/>
        <v/>
      </c>
      <c r="CS768" s="211"/>
      <c r="CT768" s="211"/>
      <c r="CU768" s="211"/>
      <c r="CV768" s="1528"/>
      <c r="CW768" s="1529"/>
      <c r="CX768" s="1560"/>
      <c r="CY768" s="1560"/>
      <c r="CZ768" s="1560"/>
      <c r="DA768" s="1560"/>
      <c r="DB768" s="1560"/>
      <c r="DC768" s="1560"/>
      <c r="DD768" s="1991"/>
      <c r="DE768" s="1992"/>
      <c r="DF768" s="1992"/>
      <c r="DG768" s="1993"/>
      <c r="DH768" s="1564"/>
      <c r="DI768" s="1564"/>
      <c r="DJ768" s="1564"/>
      <c r="DK768" s="1564"/>
      <c r="DL768" s="1564"/>
      <c r="DM768" s="1564"/>
      <c r="DN768" s="1564"/>
      <c r="DO768" s="1564"/>
      <c r="DP768" s="1564"/>
      <c r="DQ768" s="1564"/>
      <c r="DR768" s="1584"/>
    </row>
    <row r="769" spans="1:122" ht="15" customHeight="1">
      <c r="A769" s="1297"/>
      <c r="B769" s="225"/>
      <c r="C769" s="225"/>
      <c r="D769" s="211"/>
      <c r="E769" s="211"/>
      <c r="F769" s="888"/>
      <c r="G769" s="274"/>
      <c r="H769" s="274"/>
      <c r="I769" s="274"/>
      <c r="J769" s="274"/>
      <c r="K769" s="274"/>
      <c r="L769" s="274"/>
      <c r="M769" s="889"/>
      <c r="N769" s="275"/>
      <c r="O769" s="1321" t="s">
        <v>1672</v>
      </c>
      <c r="P769" s="266"/>
      <c r="Q769" s="266"/>
      <c r="R769" s="266"/>
      <c r="S769" s="266"/>
      <c r="T769" s="266"/>
      <c r="U769" s="266"/>
      <c r="V769" s="266"/>
      <c r="W769" s="266"/>
      <c r="X769" s="266"/>
      <c r="Y769" s="266"/>
      <c r="Z769" s="266"/>
      <c r="AA769" s="266"/>
      <c r="AB769" s="893" t="str">
        <f>$CN$30&amp;"で取得した予定台数"</f>
        <v>「9.5.1. データ更新された生産推移データ取得」で取得した予定台数</v>
      </c>
      <c r="AC769" s="266"/>
      <c r="AD769" s="266"/>
      <c r="AE769" s="266"/>
      <c r="AF769" s="266"/>
      <c r="AG769" s="266"/>
      <c r="AH769" s="266"/>
      <c r="AI769" s="266"/>
      <c r="AJ769" s="266"/>
      <c r="AK769" s="266"/>
      <c r="AL769" s="266"/>
      <c r="AM769" s="266"/>
      <c r="AN769" s="266"/>
      <c r="AO769" s="266"/>
      <c r="AP769" s="266"/>
      <c r="AQ769" s="266"/>
      <c r="AR769" s="266"/>
      <c r="AS769" s="266"/>
      <c r="AT769" s="266"/>
      <c r="AU769" s="266"/>
      <c r="AV769" s="266"/>
      <c r="AW769" s="267"/>
      <c r="AX769" s="584"/>
      <c r="AY769" s="223"/>
      <c r="BA769" s="683">
        <f t="shared" si="347"/>
        <v>9</v>
      </c>
      <c r="BB769" s="683">
        <f t="shared" si="348"/>
        <v>5</v>
      </c>
      <c r="BC769" s="683">
        <f t="shared" si="349"/>
        <v>5</v>
      </c>
      <c r="BD769" s="192" t="str">
        <f t="shared" si="346"/>
        <v>②</v>
      </c>
      <c r="BE769" s="192"/>
      <c r="BF769" s="192"/>
      <c r="BG769" s="559" t="str">
        <f t="shared" ca="1" si="328"/>
        <v/>
      </c>
      <c r="BH769" s="560" t="str">
        <f t="shared" ca="1" si="329"/>
        <v/>
      </c>
      <c r="BI769" s="560" t="str">
        <f t="shared" ca="1" si="330"/>
        <v/>
      </c>
      <c r="BJ769" s="560" t="str">
        <f t="shared" ca="1" si="331"/>
        <v/>
      </c>
      <c r="BK769" s="560" t="str">
        <f t="shared" ca="1" si="332"/>
        <v/>
      </c>
      <c r="BL769" s="561" t="str">
        <f t="shared" ca="1" si="333"/>
        <v/>
      </c>
      <c r="CS769" s="211"/>
      <c r="CT769" s="211"/>
      <c r="CU769" s="211"/>
      <c r="CV769" s="1528"/>
      <c r="CW769" s="1529"/>
      <c r="CX769" s="1560"/>
      <c r="CY769" s="1560"/>
      <c r="CZ769" s="1560"/>
      <c r="DA769" s="1560"/>
      <c r="DB769" s="1560"/>
      <c r="DC769" s="1560"/>
      <c r="DD769" s="1991"/>
      <c r="DE769" s="1992"/>
      <c r="DF769" s="1992"/>
      <c r="DG769" s="1993"/>
      <c r="DH769" s="1564"/>
      <c r="DI769" s="1564"/>
      <c r="DJ769" s="1564"/>
      <c r="DK769" s="1564"/>
      <c r="DL769" s="1564"/>
      <c r="DM769" s="1564"/>
      <c r="DN769" s="1564"/>
      <c r="DO769" s="1564"/>
      <c r="DP769" s="1564"/>
      <c r="DQ769" s="1564"/>
      <c r="DR769" s="1584"/>
    </row>
    <row r="770" spans="1:122" ht="15" customHeight="1">
      <c r="A770" s="1297"/>
      <c r="B770" s="225"/>
      <c r="C770" s="225"/>
      <c r="D770" s="211"/>
      <c r="E770" s="211"/>
      <c r="F770" s="888"/>
      <c r="G770" s="274"/>
      <c r="H770" s="274"/>
      <c r="I770" s="274"/>
      <c r="J770" s="274"/>
      <c r="K770" s="274"/>
      <c r="L770" s="274"/>
      <c r="M770" s="889"/>
      <c r="N770" s="275"/>
      <c r="O770" s="268" t="s">
        <v>1673</v>
      </c>
      <c r="P770" s="269"/>
      <c r="Q770" s="269"/>
      <c r="R770" s="269"/>
      <c r="S770" s="269"/>
      <c r="T770" s="269"/>
      <c r="U770" s="269"/>
      <c r="V770" s="269"/>
      <c r="W770" s="269"/>
      <c r="X770" s="269"/>
      <c r="Y770" s="269"/>
      <c r="Z770" s="269"/>
      <c r="AA770" s="270"/>
      <c r="AB770" s="581" t="str">
        <f>$CN$30&amp;"で取得した実績台数"</f>
        <v>「9.5.1. データ更新された生産推移データ取得」で取得した実績台数</v>
      </c>
      <c r="AC770" s="269"/>
      <c r="AD770" s="269"/>
      <c r="AE770" s="269"/>
      <c r="AF770" s="269"/>
      <c r="AG770" s="269"/>
      <c r="AH770" s="269"/>
      <c r="AI770" s="269"/>
      <c r="AJ770" s="269"/>
      <c r="AK770" s="269"/>
      <c r="AL770" s="269"/>
      <c r="AM770" s="269"/>
      <c r="AN770" s="269"/>
      <c r="AO770" s="269"/>
      <c r="AP770" s="269"/>
      <c r="AQ770" s="269"/>
      <c r="AR770" s="269"/>
      <c r="AS770" s="269"/>
      <c r="AT770" s="269"/>
      <c r="AU770" s="269"/>
      <c r="AV770" s="269"/>
      <c r="AW770" s="270"/>
      <c r="AX770" s="584"/>
      <c r="AY770" s="223"/>
      <c r="BA770" s="683">
        <f t="shared" si="347"/>
        <v>9</v>
      </c>
      <c r="BB770" s="683">
        <f t="shared" si="348"/>
        <v>5</v>
      </c>
      <c r="BC770" s="683">
        <f t="shared" si="349"/>
        <v>5</v>
      </c>
      <c r="BD770" s="192" t="str">
        <f t="shared" si="346"/>
        <v>②</v>
      </c>
      <c r="BE770" s="192"/>
      <c r="BF770" s="192"/>
      <c r="BG770" s="559" t="str">
        <f t="shared" ca="1" si="328"/>
        <v/>
      </c>
      <c r="BH770" s="560" t="str">
        <f t="shared" ca="1" si="329"/>
        <v/>
      </c>
      <c r="BI770" s="560" t="str">
        <f t="shared" ca="1" si="330"/>
        <v/>
      </c>
      <c r="BJ770" s="560" t="str">
        <f t="shared" ca="1" si="331"/>
        <v/>
      </c>
      <c r="BK770" s="560" t="str">
        <f t="shared" ca="1" si="332"/>
        <v/>
      </c>
      <c r="BL770" s="561" t="str">
        <f t="shared" ca="1" si="333"/>
        <v/>
      </c>
      <c r="CS770" s="211"/>
      <c r="CT770" s="211"/>
      <c r="CU770" s="211"/>
      <c r="CV770" s="1528"/>
      <c r="CW770" s="1529"/>
      <c r="CX770" s="1560"/>
      <c r="CY770" s="1560"/>
      <c r="CZ770" s="1560"/>
      <c r="DA770" s="1560"/>
      <c r="DB770" s="1560"/>
      <c r="DC770" s="1560"/>
      <c r="DD770" s="1991"/>
      <c r="DE770" s="1992"/>
      <c r="DF770" s="1992"/>
      <c r="DG770" s="1993"/>
      <c r="DH770" s="1564"/>
      <c r="DI770" s="1564"/>
      <c r="DJ770" s="1564"/>
      <c r="DK770" s="1564"/>
      <c r="DL770" s="1564"/>
      <c r="DM770" s="1564"/>
      <c r="DN770" s="1564"/>
      <c r="DO770" s="1564"/>
      <c r="DP770" s="1564"/>
      <c r="DQ770" s="1564"/>
      <c r="DR770" s="1584"/>
    </row>
    <row r="771" spans="1:122" ht="15" customHeight="1">
      <c r="A771" s="1297"/>
      <c r="B771" s="225"/>
      <c r="C771" s="225"/>
      <c r="D771" s="225"/>
      <c r="E771" s="211"/>
      <c r="F771" s="888"/>
      <c r="G771" s="274"/>
      <c r="H771" s="274"/>
      <c r="I771" s="274"/>
      <c r="J771" s="274"/>
      <c r="K771" s="274"/>
      <c r="L771" s="274"/>
      <c r="M771" s="889"/>
      <c r="N771" s="275"/>
      <c r="O771" s="268" t="s">
        <v>1955</v>
      </c>
      <c r="P771" s="269"/>
      <c r="Q771" s="269"/>
      <c r="R771" s="269"/>
      <c r="S771" s="269"/>
      <c r="T771" s="269"/>
      <c r="U771" s="269"/>
      <c r="V771" s="269"/>
      <c r="W771" s="269"/>
      <c r="X771" s="269"/>
      <c r="Y771" s="269"/>
      <c r="Z771" s="269"/>
      <c r="AA771" s="270"/>
      <c r="AB771" s="586" t="s">
        <v>474</v>
      </c>
      <c r="AC771" s="269"/>
      <c r="AD771" s="269"/>
      <c r="AE771" s="269"/>
      <c r="AF771" s="269"/>
      <c r="AG771" s="269"/>
      <c r="AH771" s="269"/>
      <c r="AI771" s="269"/>
      <c r="AJ771" s="269"/>
      <c r="AK771" s="269"/>
      <c r="AL771" s="269"/>
      <c r="AM771" s="269"/>
      <c r="AN771" s="269"/>
      <c r="AO771" s="269"/>
      <c r="AP771" s="269"/>
      <c r="AQ771" s="269"/>
      <c r="AR771" s="269"/>
      <c r="AS771" s="269"/>
      <c r="AT771" s="269"/>
      <c r="AU771" s="269"/>
      <c r="AV771" s="269"/>
      <c r="AW771" s="270"/>
      <c r="AX771" s="584"/>
      <c r="AY771" s="223"/>
      <c r="BA771" s="683">
        <f t="shared" si="347"/>
        <v>9</v>
      </c>
      <c r="BB771" s="683">
        <f t="shared" si="348"/>
        <v>5</v>
      </c>
      <c r="BC771" s="683">
        <f t="shared" si="349"/>
        <v>5</v>
      </c>
      <c r="BD771" s="192" t="str">
        <f t="shared" si="346"/>
        <v>②</v>
      </c>
      <c r="BE771" s="192"/>
      <c r="BF771" s="192"/>
      <c r="BG771" s="559" t="str">
        <f t="shared" ca="1" si="328"/>
        <v/>
      </c>
      <c r="BH771" s="560" t="str">
        <f t="shared" ca="1" si="329"/>
        <v/>
      </c>
      <c r="BI771" s="560" t="str">
        <f t="shared" ca="1" si="330"/>
        <v/>
      </c>
      <c r="BJ771" s="560" t="str">
        <f t="shared" ca="1" si="331"/>
        <v/>
      </c>
      <c r="BK771" s="560" t="str">
        <f t="shared" ca="1" si="332"/>
        <v/>
      </c>
      <c r="BL771" s="561" t="str">
        <f t="shared" ca="1" si="333"/>
        <v/>
      </c>
      <c r="CS771" s="94"/>
      <c r="CT771" s="94"/>
      <c r="CU771" s="94"/>
      <c r="CV771" s="1528"/>
      <c r="CW771" s="1529"/>
      <c r="CX771" s="1560"/>
      <c r="CY771" s="1560"/>
      <c r="CZ771" s="1560"/>
      <c r="DA771" s="1560"/>
      <c r="DB771" s="1560"/>
      <c r="DC771" s="1560"/>
      <c r="DD771" s="1991"/>
      <c r="DE771" s="1992"/>
      <c r="DF771" s="1992"/>
      <c r="DG771" s="1993"/>
      <c r="DH771" s="1564"/>
      <c r="DI771" s="1564"/>
      <c r="DJ771" s="1564"/>
      <c r="DK771" s="1564"/>
      <c r="DL771" s="1564"/>
      <c r="DM771" s="1564"/>
      <c r="DN771" s="1564"/>
      <c r="DO771" s="1564"/>
      <c r="DP771" s="1564"/>
      <c r="DQ771" s="1564"/>
      <c r="DR771" s="1584"/>
    </row>
    <row r="772" spans="1:122" ht="15" customHeight="1">
      <c r="A772" s="1297"/>
      <c r="B772" s="225"/>
      <c r="C772" s="225"/>
      <c r="D772" s="225"/>
      <c r="E772" s="211"/>
      <c r="F772" s="888"/>
      <c r="G772" s="274"/>
      <c r="H772" s="274"/>
      <c r="I772" s="274"/>
      <c r="J772" s="274"/>
      <c r="K772" s="274"/>
      <c r="L772" s="274"/>
      <c r="M772" s="889"/>
      <c r="N772" s="275"/>
      <c r="O772" s="268" t="s">
        <v>2086</v>
      </c>
      <c r="P772" s="269"/>
      <c r="Q772" s="269"/>
      <c r="R772" s="269"/>
      <c r="S772" s="269"/>
      <c r="T772" s="269"/>
      <c r="U772" s="269"/>
      <c r="V772" s="269"/>
      <c r="W772" s="269"/>
      <c r="X772" s="269"/>
      <c r="Y772" s="269"/>
      <c r="Z772" s="269"/>
      <c r="AA772" s="270"/>
      <c r="AB772" s="586" t="s">
        <v>521</v>
      </c>
      <c r="AC772" s="269"/>
      <c r="AD772" s="269"/>
      <c r="AE772" s="269"/>
      <c r="AF772" s="269"/>
      <c r="AG772" s="269"/>
      <c r="AH772" s="269"/>
      <c r="AI772" s="269"/>
      <c r="AJ772" s="269"/>
      <c r="AK772" s="269"/>
      <c r="AL772" s="269"/>
      <c r="AM772" s="269"/>
      <c r="AN772" s="269"/>
      <c r="AO772" s="269"/>
      <c r="AP772" s="269"/>
      <c r="AQ772" s="269"/>
      <c r="AR772" s="269"/>
      <c r="AS772" s="269"/>
      <c r="AT772" s="269"/>
      <c r="AU772" s="269"/>
      <c r="AV772" s="269"/>
      <c r="AW772" s="270"/>
      <c r="AX772" s="584"/>
      <c r="AY772" s="223"/>
      <c r="BA772" s="683">
        <f t="shared" si="347"/>
        <v>9</v>
      </c>
      <c r="BB772" s="683">
        <f t="shared" si="348"/>
        <v>5</v>
      </c>
      <c r="BC772" s="683">
        <f t="shared" si="349"/>
        <v>5</v>
      </c>
      <c r="BD772" s="192" t="str">
        <f t="shared" si="346"/>
        <v>②</v>
      </c>
      <c r="BE772" s="192"/>
      <c r="BF772" s="192"/>
      <c r="BG772" s="559" t="str">
        <f t="shared" ca="1" si="328"/>
        <v/>
      </c>
      <c r="BH772" s="560" t="str">
        <f t="shared" ca="1" si="329"/>
        <v/>
      </c>
      <c r="BI772" s="560" t="str">
        <f t="shared" ca="1" si="330"/>
        <v/>
      </c>
      <c r="BJ772" s="560" t="str">
        <f t="shared" ca="1" si="331"/>
        <v/>
      </c>
      <c r="BK772" s="560" t="str">
        <f t="shared" ca="1" si="332"/>
        <v/>
      </c>
      <c r="BL772" s="561" t="str">
        <f t="shared" ca="1" si="333"/>
        <v/>
      </c>
      <c r="CV772" s="1528"/>
      <c r="CW772" s="1529"/>
      <c r="CX772" s="1560"/>
      <c r="CY772" s="1560"/>
      <c r="CZ772" s="1560"/>
      <c r="DA772" s="1560"/>
      <c r="DB772" s="1560"/>
      <c r="DC772" s="1560"/>
      <c r="DD772" s="1991"/>
      <c r="DE772" s="1992"/>
      <c r="DF772" s="1992"/>
      <c r="DG772" s="1993"/>
      <c r="DH772" s="1564"/>
      <c r="DI772" s="1564"/>
      <c r="DJ772" s="1564"/>
      <c r="DK772" s="1564"/>
      <c r="DL772" s="1564"/>
      <c r="DM772" s="1564"/>
      <c r="DN772" s="1564"/>
      <c r="DO772" s="1564"/>
      <c r="DP772" s="1564"/>
      <c r="DQ772" s="1564"/>
      <c r="DR772" s="1584"/>
    </row>
    <row r="773" spans="1:122" ht="15" customHeight="1">
      <c r="A773" s="1297"/>
      <c r="B773" s="225"/>
      <c r="C773" s="225"/>
      <c r="D773" s="225"/>
      <c r="E773" s="211"/>
      <c r="F773" s="888"/>
      <c r="G773" s="274"/>
      <c r="H773" s="274"/>
      <c r="I773" s="274"/>
      <c r="J773" s="274"/>
      <c r="K773" s="274"/>
      <c r="L773" s="274"/>
      <c r="M773" s="889"/>
      <c r="N773" s="275"/>
      <c r="O773" s="261" t="s">
        <v>2087</v>
      </c>
      <c r="P773" s="271"/>
      <c r="Q773" s="271"/>
      <c r="R773" s="271"/>
      <c r="S773" s="271"/>
      <c r="T773" s="271"/>
      <c r="U773" s="271"/>
      <c r="V773" s="271"/>
      <c r="W773" s="271"/>
      <c r="X773" s="271"/>
      <c r="Y773" s="271"/>
      <c r="Z773" s="271"/>
      <c r="AA773" s="272"/>
      <c r="AB773" s="892" t="s">
        <v>1938</v>
      </c>
      <c r="AC773" s="271"/>
      <c r="AD773" s="271"/>
      <c r="AE773" s="271"/>
      <c r="AF773" s="271"/>
      <c r="AG773" s="271"/>
      <c r="AH773" s="271"/>
      <c r="AI773" s="271"/>
      <c r="AJ773" s="271"/>
      <c r="AK773" s="271"/>
      <c r="AL773" s="271"/>
      <c r="AM773" s="271"/>
      <c r="AN773" s="271"/>
      <c r="AO773" s="271"/>
      <c r="AP773" s="271"/>
      <c r="AQ773" s="271"/>
      <c r="AR773" s="271"/>
      <c r="AS773" s="271"/>
      <c r="AT773" s="271"/>
      <c r="AU773" s="271"/>
      <c r="AV773" s="271"/>
      <c r="AW773" s="272"/>
      <c r="AX773" s="584"/>
      <c r="AY773" s="223"/>
      <c r="BA773" s="683">
        <f t="shared" si="347"/>
        <v>9</v>
      </c>
      <c r="BB773" s="683">
        <f t="shared" si="348"/>
        <v>5</v>
      </c>
      <c r="BC773" s="683">
        <f t="shared" si="349"/>
        <v>5</v>
      </c>
      <c r="BD773" s="192" t="str">
        <f t="shared" si="346"/>
        <v>②</v>
      </c>
      <c r="BE773" s="192"/>
      <c r="BF773" s="192"/>
      <c r="BG773" s="559" t="str">
        <f t="shared" ca="1" si="328"/>
        <v/>
      </c>
      <c r="BH773" s="560" t="str">
        <f t="shared" ca="1" si="329"/>
        <v/>
      </c>
      <c r="BI773" s="560" t="str">
        <f t="shared" ca="1" si="330"/>
        <v/>
      </c>
      <c r="BJ773" s="560" t="str">
        <f t="shared" ca="1" si="331"/>
        <v/>
      </c>
      <c r="BK773" s="560" t="str">
        <f t="shared" ca="1" si="332"/>
        <v/>
      </c>
      <c r="BL773" s="561" t="str">
        <f t="shared" ca="1" si="333"/>
        <v/>
      </c>
      <c r="CV773" s="1528"/>
      <c r="CW773" s="1529"/>
      <c r="CX773" s="1560"/>
      <c r="CY773" s="1560"/>
      <c r="CZ773" s="1560"/>
      <c r="DA773" s="1560"/>
      <c r="DB773" s="1560"/>
      <c r="DC773" s="1560"/>
      <c r="DD773" s="1991"/>
      <c r="DE773" s="1992"/>
      <c r="DF773" s="1992"/>
      <c r="DG773" s="1993"/>
      <c r="DH773" s="1564"/>
      <c r="DI773" s="1564"/>
      <c r="DJ773" s="1564"/>
      <c r="DK773" s="1564"/>
      <c r="DL773" s="1564"/>
      <c r="DM773" s="1564"/>
      <c r="DN773" s="1564"/>
      <c r="DO773" s="1564"/>
      <c r="DP773" s="1564"/>
      <c r="DQ773" s="1564"/>
      <c r="DR773" s="1584"/>
    </row>
    <row r="774" spans="1:122" ht="15" customHeight="1">
      <c r="A774" s="1297"/>
      <c r="B774" s="225"/>
      <c r="C774" s="225"/>
      <c r="D774" s="225"/>
      <c r="E774" s="211"/>
      <c r="F774" s="888"/>
      <c r="G774" s="274"/>
      <c r="H774" s="274"/>
      <c r="I774" s="274"/>
      <c r="J774" s="274"/>
      <c r="K774" s="274"/>
      <c r="L774" s="274"/>
      <c r="M774" s="889"/>
      <c r="N774" s="302"/>
      <c r="O774" s="266"/>
      <c r="P774" s="266"/>
      <c r="Q774" s="266"/>
      <c r="R774" s="266"/>
      <c r="S774" s="266"/>
      <c r="T774" s="266"/>
      <c r="U774" s="266"/>
      <c r="V774" s="266"/>
      <c r="W774" s="266"/>
      <c r="X774" s="266"/>
      <c r="Y774" s="266"/>
      <c r="Z774" s="266"/>
      <c r="AA774" s="266"/>
      <c r="AB774" s="1337"/>
      <c r="AC774" s="266"/>
      <c r="AD774" s="266"/>
      <c r="AE774" s="266"/>
      <c r="AF774" s="266"/>
      <c r="AG774" s="266"/>
      <c r="AH774" s="266"/>
      <c r="AI774" s="266"/>
      <c r="AJ774" s="266"/>
      <c r="AK774" s="266"/>
      <c r="AL774" s="266"/>
      <c r="AM774" s="266"/>
      <c r="AN774" s="266"/>
      <c r="AO774" s="266"/>
      <c r="AP774" s="266"/>
      <c r="AQ774" s="266"/>
      <c r="AR774" s="266"/>
      <c r="AS774" s="266"/>
      <c r="AT774" s="266"/>
      <c r="AU774" s="266"/>
      <c r="AV774" s="266"/>
      <c r="AW774" s="266"/>
      <c r="AX774" s="1320"/>
      <c r="AY774" s="223"/>
      <c r="BA774" s="683">
        <f t="shared" si="347"/>
        <v>9</v>
      </c>
      <c r="BB774" s="683">
        <f t="shared" si="348"/>
        <v>5</v>
      </c>
      <c r="BC774" s="683">
        <f t="shared" si="349"/>
        <v>5</v>
      </c>
      <c r="BD774" s="192" t="str">
        <f t="shared" si="346"/>
        <v>②</v>
      </c>
      <c r="BE774" s="192"/>
      <c r="BF774" s="192"/>
      <c r="BG774" s="559" t="str">
        <f t="shared" ca="1" si="328"/>
        <v/>
      </c>
      <c r="BH774" s="560" t="str">
        <f t="shared" ca="1" si="329"/>
        <v/>
      </c>
      <c r="BI774" s="560" t="str">
        <f t="shared" ca="1" si="330"/>
        <v/>
      </c>
      <c r="BJ774" s="560" t="str">
        <f t="shared" ca="1" si="331"/>
        <v/>
      </c>
      <c r="BK774" s="560" t="str">
        <f t="shared" ca="1" si="332"/>
        <v/>
      </c>
      <c r="BL774" s="561" t="str">
        <f t="shared" ca="1" si="333"/>
        <v/>
      </c>
      <c r="CV774" s="1528"/>
      <c r="CW774" s="1529"/>
      <c r="CX774" s="1560"/>
      <c r="CY774" s="1560"/>
      <c r="CZ774" s="1560"/>
      <c r="DA774" s="1560"/>
      <c r="DB774" s="1560"/>
      <c r="DC774" s="1560"/>
      <c r="DD774" s="1991"/>
      <c r="DE774" s="1992"/>
      <c r="DF774" s="1992"/>
      <c r="DG774" s="1993"/>
      <c r="DH774" s="1564"/>
      <c r="DI774" s="1564"/>
      <c r="DJ774" s="1564"/>
      <c r="DK774" s="1564"/>
      <c r="DL774" s="1564"/>
      <c r="DM774" s="1564"/>
      <c r="DN774" s="1564"/>
      <c r="DO774" s="1564"/>
      <c r="DP774" s="1564"/>
      <c r="DQ774" s="1564"/>
      <c r="DR774" s="1584"/>
    </row>
    <row r="775" spans="1:122" ht="15" customHeight="1">
      <c r="A775" s="1297"/>
      <c r="B775" s="225"/>
      <c r="C775" s="225"/>
      <c r="D775" s="225"/>
      <c r="E775" s="211"/>
      <c r="F775" s="848" t="s">
        <v>83</v>
      </c>
      <c r="G775" s="849"/>
      <c r="H775" s="849"/>
      <c r="I775" s="849"/>
      <c r="J775" s="849"/>
      <c r="K775" s="849"/>
      <c r="L775" s="849"/>
      <c r="M775" s="849"/>
      <c r="N775" s="268" t="s">
        <v>2028</v>
      </c>
      <c r="O775" s="269"/>
      <c r="P775" s="269"/>
      <c r="Q775" s="269"/>
      <c r="R775" s="269"/>
      <c r="S775" s="269"/>
      <c r="T775" s="269"/>
      <c r="U775" s="269"/>
      <c r="V775" s="269"/>
      <c r="W775" s="269"/>
      <c r="X775" s="269"/>
      <c r="Y775" s="269"/>
      <c r="Z775" s="269"/>
      <c r="AA775" s="269"/>
      <c r="AB775" s="1338"/>
      <c r="AC775" s="269"/>
      <c r="AD775" s="269"/>
      <c r="AE775" s="269"/>
      <c r="AF775" s="269"/>
      <c r="AG775" s="269"/>
      <c r="AH775" s="269"/>
      <c r="AI775" s="269"/>
      <c r="AJ775" s="269"/>
      <c r="AK775" s="269"/>
      <c r="AL775" s="269"/>
      <c r="AM775" s="269"/>
      <c r="AN775" s="269"/>
      <c r="AO775" s="269"/>
      <c r="AP775" s="269"/>
      <c r="AQ775" s="269"/>
      <c r="AR775" s="269"/>
      <c r="AS775" s="269"/>
      <c r="AT775" s="269"/>
      <c r="AU775" s="269"/>
      <c r="AV775" s="269"/>
      <c r="AW775" s="269"/>
      <c r="AX775" s="270"/>
      <c r="AY775" s="223"/>
      <c r="BA775" s="683">
        <f t="shared" si="347"/>
        <v>9</v>
      </c>
      <c r="BB775" s="683">
        <f t="shared" si="348"/>
        <v>5</v>
      </c>
      <c r="BC775" s="683">
        <f t="shared" si="349"/>
        <v>5</v>
      </c>
      <c r="BD775" s="192" t="str">
        <f t="shared" si="346"/>
        <v>②</v>
      </c>
      <c r="BE775" s="192"/>
      <c r="BF775" s="192"/>
      <c r="BG775" s="559" t="str">
        <f t="shared" ca="1" si="328"/>
        <v/>
      </c>
      <c r="BH775" s="560" t="str">
        <f t="shared" ca="1" si="329"/>
        <v/>
      </c>
      <c r="BI775" s="560" t="str">
        <f t="shared" ca="1" si="330"/>
        <v/>
      </c>
      <c r="BJ775" s="560" t="str">
        <f t="shared" ca="1" si="331"/>
        <v/>
      </c>
      <c r="BK775" s="560" t="str">
        <f t="shared" ca="1" si="332"/>
        <v/>
      </c>
      <c r="BL775" s="561" t="str">
        <f t="shared" ca="1" si="333"/>
        <v/>
      </c>
      <c r="CV775" s="1528"/>
      <c r="CW775" s="1529"/>
      <c r="CX775" s="1560"/>
      <c r="CY775" s="1560"/>
      <c r="CZ775" s="1560"/>
      <c r="DA775" s="1560"/>
      <c r="DB775" s="1560"/>
      <c r="DC775" s="1560"/>
      <c r="DD775" s="1991"/>
      <c r="DE775" s="1992"/>
      <c r="DF775" s="1992"/>
      <c r="DG775" s="1993"/>
      <c r="DH775" s="1564"/>
      <c r="DI775" s="1564"/>
      <c r="DJ775" s="1564"/>
      <c r="DK775" s="1564"/>
      <c r="DL775" s="1564"/>
      <c r="DM775" s="1564"/>
      <c r="DN775" s="1564"/>
      <c r="DO775" s="1564"/>
      <c r="DP775" s="1564"/>
      <c r="DQ775" s="1564"/>
      <c r="DR775" s="1584"/>
    </row>
    <row r="776" spans="1:122" ht="15" customHeight="1">
      <c r="A776" s="1297"/>
      <c r="B776" s="225"/>
      <c r="C776" s="225"/>
      <c r="D776" s="225"/>
      <c r="E776" s="211"/>
      <c r="F776" s="888"/>
      <c r="G776" s="274"/>
      <c r="H776" s="274"/>
      <c r="I776" s="274"/>
      <c r="J776" s="274"/>
      <c r="K776" s="274"/>
      <c r="L776" s="274"/>
      <c r="M776" s="889"/>
      <c r="N776" s="268" t="s">
        <v>2088</v>
      </c>
      <c r="O776" s="269"/>
      <c r="P776" s="269"/>
      <c r="Q776" s="269"/>
      <c r="R776" s="269"/>
      <c r="S776" s="269"/>
      <c r="T776" s="269"/>
      <c r="U776" s="269"/>
      <c r="V776" s="269"/>
      <c r="W776" s="269"/>
      <c r="X776" s="269"/>
      <c r="Y776" s="269"/>
      <c r="Z776" s="269"/>
      <c r="AA776" s="269"/>
      <c r="AB776" s="1338"/>
      <c r="AC776" s="269"/>
      <c r="AD776" s="269"/>
      <c r="AE776" s="269"/>
      <c r="AF776" s="269"/>
      <c r="AG776" s="269"/>
      <c r="AH776" s="269"/>
      <c r="AI776" s="269"/>
      <c r="AJ776" s="269"/>
      <c r="AK776" s="269"/>
      <c r="AL776" s="269"/>
      <c r="AM776" s="269"/>
      <c r="AN776" s="269"/>
      <c r="AO776" s="269"/>
      <c r="AP776" s="269"/>
      <c r="AQ776" s="269"/>
      <c r="AR776" s="269"/>
      <c r="AS776" s="269"/>
      <c r="AT776" s="269"/>
      <c r="AU776" s="269"/>
      <c r="AV776" s="269"/>
      <c r="AW776" s="269"/>
      <c r="AX776" s="270"/>
      <c r="AY776" s="223"/>
      <c r="BA776" s="683">
        <f t="shared" si="347"/>
        <v>9</v>
      </c>
      <c r="BB776" s="683">
        <f t="shared" si="348"/>
        <v>5</v>
      </c>
      <c r="BC776" s="683">
        <f t="shared" si="349"/>
        <v>5</v>
      </c>
      <c r="BD776" s="192" t="str">
        <f t="shared" si="346"/>
        <v>②</v>
      </c>
      <c r="BE776" s="192"/>
      <c r="BF776" s="192"/>
      <c r="BG776" s="559" t="str">
        <f t="shared" ca="1" si="328"/>
        <v/>
      </c>
      <c r="BH776" s="560" t="str">
        <f t="shared" ca="1" si="329"/>
        <v/>
      </c>
      <c r="BI776" s="560" t="str">
        <f t="shared" ca="1" si="330"/>
        <v/>
      </c>
      <c r="BJ776" s="560" t="str">
        <f t="shared" ca="1" si="331"/>
        <v/>
      </c>
      <c r="BK776" s="560" t="str">
        <f t="shared" ca="1" si="332"/>
        <v/>
      </c>
      <c r="BL776" s="561" t="str">
        <f t="shared" ca="1" si="333"/>
        <v/>
      </c>
      <c r="CV776" s="1528"/>
      <c r="CW776" s="1529"/>
      <c r="CX776" s="1560"/>
      <c r="CY776" s="1560"/>
      <c r="CZ776" s="1560"/>
      <c r="DA776" s="1560"/>
      <c r="DB776" s="1560"/>
      <c r="DC776" s="1560"/>
      <c r="DD776" s="1991"/>
      <c r="DE776" s="1992"/>
      <c r="DF776" s="1992"/>
      <c r="DG776" s="1993"/>
      <c r="DH776" s="1564"/>
      <c r="DI776" s="1564"/>
      <c r="DJ776" s="1564"/>
      <c r="DK776" s="1564"/>
      <c r="DL776" s="1564"/>
      <c r="DM776" s="1564"/>
      <c r="DN776" s="1564"/>
      <c r="DO776" s="1564"/>
      <c r="DP776" s="1564"/>
      <c r="DQ776" s="1564"/>
      <c r="DR776" s="1584"/>
    </row>
    <row r="777" spans="1:122" ht="15" customHeight="1">
      <c r="A777" s="1297"/>
      <c r="B777" s="225"/>
      <c r="C777" s="225"/>
      <c r="D777" s="225"/>
      <c r="E777" s="211"/>
      <c r="F777" s="888"/>
      <c r="G777" s="274"/>
      <c r="H777" s="274"/>
      <c r="I777" s="274"/>
      <c r="J777" s="274"/>
      <c r="K777" s="274"/>
      <c r="L777" s="274"/>
      <c r="M777" s="889"/>
      <c r="N777" s="268" t="s">
        <v>2089</v>
      </c>
      <c r="O777" s="269"/>
      <c r="P777" s="269"/>
      <c r="Q777" s="269"/>
      <c r="R777" s="269"/>
      <c r="S777" s="269"/>
      <c r="T777" s="269"/>
      <c r="U777" s="269"/>
      <c r="V777" s="269"/>
      <c r="W777" s="269"/>
      <c r="X777" s="269"/>
      <c r="Y777" s="269"/>
      <c r="Z777" s="269"/>
      <c r="AA777" s="269"/>
      <c r="AB777" s="1338"/>
      <c r="AC777" s="269"/>
      <c r="AD777" s="269"/>
      <c r="AE777" s="269"/>
      <c r="AF777" s="269"/>
      <c r="AG777" s="269"/>
      <c r="AH777" s="269"/>
      <c r="AI777" s="269"/>
      <c r="AJ777" s="269"/>
      <c r="AK777" s="269"/>
      <c r="AL777" s="269"/>
      <c r="AM777" s="269"/>
      <c r="AN777" s="269"/>
      <c r="AO777" s="269"/>
      <c r="AP777" s="269"/>
      <c r="AQ777" s="269"/>
      <c r="AR777" s="269"/>
      <c r="AS777" s="269"/>
      <c r="AT777" s="269"/>
      <c r="AU777" s="269"/>
      <c r="AV777" s="269"/>
      <c r="AW777" s="269"/>
      <c r="AX777" s="270"/>
      <c r="AY777" s="223"/>
      <c r="BA777" s="683">
        <f t="shared" si="347"/>
        <v>9</v>
      </c>
      <c r="BB777" s="683">
        <f t="shared" si="348"/>
        <v>5</v>
      </c>
      <c r="BC777" s="683">
        <f t="shared" si="349"/>
        <v>5</v>
      </c>
      <c r="BD777" s="192" t="str">
        <f t="shared" si="346"/>
        <v>②</v>
      </c>
      <c r="BE777" s="192"/>
      <c r="BF777" s="192"/>
      <c r="BG777" s="559" t="str">
        <f t="shared" ca="1" si="328"/>
        <v/>
      </c>
      <c r="BH777" s="560" t="str">
        <f t="shared" ca="1" si="329"/>
        <v/>
      </c>
      <c r="BI777" s="560" t="str">
        <f t="shared" ca="1" si="330"/>
        <v/>
      </c>
      <c r="BJ777" s="560" t="str">
        <f t="shared" ca="1" si="331"/>
        <v/>
      </c>
      <c r="BK777" s="560" t="str">
        <f t="shared" ca="1" si="332"/>
        <v/>
      </c>
      <c r="BL777" s="561" t="str">
        <f t="shared" ca="1" si="333"/>
        <v/>
      </c>
      <c r="CV777" s="1528"/>
      <c r="CW777" s="1529"/>
      <c r="CX777" s="1560"/>
      <c r="CY777" s="1560"/>
      <c r="CZ777" s="1560"/>
      <c r="DA777" s="1560"/>
      <c r="DB777" s="1560"/>
      <c r="DC777" s="1560"/>
      <c r="DD777" s="1991"/>
      <c r="DE777" s="1992"/>
      <c r="DF777" s="1992"/>
      <c r="DG777" s="1993"/>
      <c r="DH777" s="1564"/>
      <c r="DI777" s="1564"/>
      <c r="DJ777" s="1564"/>
      <c r="DK777" s="1564"/>
      <c r="DL777" s="1564"/>
      <c r="DM777" s="1564"/>
      <c r="DN777" s="1564"/>
      <c r="DO777" s="1564"/>
      <c r="DP777" s="1564"/>
      <c r="DQ777" s="1564"/>
      <c r="DR777" s="1584"/>
    </row>
    <row r="778" spans="1:122" ht="15" customHeight="1">
      <c r="A778" s="1297"/>
      <c r="B778" s="225"/>
      <c r="C778" s="225"/>
      <c r="D778" s="225"/>
      <c r="E778" s="211"/>
      <c r="F778" s="888"/>
      <c r="G778" s="274"/>
      <c r="H778" s="274"/>
      <c r="I778" s="274"/>
      <c r="J778" s="274"/>
      <c r="K778" s="274"/>
      <c r="L778" s="274"/>
      <c r="M778" s="889"/>
      <c r="N778" s="268" t="s">
        <v>2090</v>
      </c>
      <c r="O778" s="269"/>
      <c r="P778" s="269"/>
      <c r="Q778" s="269"/>
      <c r="R778" s="269"/>
      <c r="S778" s="269"/>
      <c r="T778" s="269"/>
      <c r="U778" s="269"/>
      <c r="V778" s="269"/>
      <c r="W778" s="269"/>
      <c r="X778" s="269"/>
      <c r="Y778" s="269"/>
      <c r="Z778" s="269"/>
      <c r="AA778" s="269"/>
      <c r="AB778" s="1338"/>
      <c r="AC778" s="269"/>
      <c r="AD778" s="269"/>
      <c r="AE778" s="269"/>
      <c r="AF778" s="269"/>
      <c r="AG778" s="269"/>
      <c r="AH778" s="269"/>
      <c r="AI778" s="269"/>
      <c r="AJ778" s="269"/>
      <c r="AK778" s="269"/>
      <c r="AL778" s="269"/>
      <c r="AM778" s="269"/>
      <c r="AN778" s="269"/>
      <c r="AO778" s="269"/>
      <c r="AP778" s="269"/>
      <c r="AQ778" s="269"/>
      <c r="AR778" s="269"/>
      <c r="AS778" s="269"/>
      <c r="AT778" s="269"/>
      <c r="AU778" s="269"/>
      <c r="AV778" s="269"/>
      <c r="AW778" s="269"/>
      <c r="AX778" s="270"/>
      <c r="AY778" s="223"/>
      <c r="BA778" s="683">
        <f t="shared" si="347"/>
        <v>9</v>
      </c>
      <c r="BB778" s="683">
        <f t="shared" si="348"/>
        <v>5</v>
      </c>
      <c r="BC778" s="683">
        <f t="shared" si="349"/>
        <v>5</v>
      </c>
      <c r="BD778" s="192" t="str">
        <f t="shared" si="346"/>
        <v>②</v>
      </c>
      <c r="BE778" s="192"/>
      <c r="BF778" s="192"/>
      <c r="BG778" s="559" t="str">
        <f t="shared" ca="1" si="328"/>
        <v/>
      </c>
      <c r="BH778" s="560" t="str">
        <f t="shared" ca="1" si="329"/>
        <v/>
      </c>
      <c r="BI778" s="560" t="str">
        <f t="shared" ca="1" si="330"/>
        <v/>
      </c>
      <c r="BJ778" s="560" t="str">
        <f t="shared" ca="1" si="331"/>
        <v/>
      </c>
      <c r="BK778" s="560" t="str">
        <f t="shared" ca="1" si="332"/>
        <v/>
      </c>
      <c r="BL778" s="561" t="str">
        <f t="shared" ca="1" si="333"/>
        <v/>
      </c>
      <c r="CV778" s="1528"/>
      <c r="CW778" s="1529"/>
      <c r="CX778" s="1560"/>
      <c r="CY778" s="1560"/>
      <c r="CZ778" s="1560"/>
      <c r="DA778" s="1560"/>
      <c r="DB778" s="1560"/>
      <c r="DC778" s="1560"/>
      <c r="DD778" s="1991"/>
      <c r="DE778" s="1992"/>
      <c r="DF778" s="1992"/>
      <c r="DG778" s="1993"/>
      <c r="DH778" s="1564"/>
      <c r="DI778" s="1564"/>
      <c r="DJ778" s="1564"/>
      <c r="DK778" s="1564"/>
      <c r="DL778" s="1564"/>
      <c r="DM778" s="1564"/>
      <c r="DN778" s="1564"/>
      <c r="DO778" s="1564"/>
      <c r="DP778" s="1564"/>
      <c r="DQ778" s="1564"/>
      <c r="DR778" s="1584"/>
    </row>
    <row r="779" spans="1:122" ht="15" customHeight="1">
      <c r="A779" s="1297"/>
      <c r="B779" s="225"/>
      <c r="C779" s="225"/>
      <c r="D779" s="225"/>
      <c r="E779" s="211"/>
      <c r="F779" s="897"/>
      <c r="G779" s="898"/>
      <c r="H779" s="898"/>
      <c r="I779" s="898"/>
      <c r="J779" s="898"/>
      <c r="K779" s="898"/>
      <c r="L779" s="898"/>
      <c r="M779" s="899"/>
      <c r="N779" s="261" t="s">
        <v>2091</v>
      </c>
      <c r="O779" s="271"/>
      <c r="P779" s="271"/>
      <c r="Q779" s="271"/>
      <c r="R779" s="271"/>
      <c r="S779" s="271"/>
      <c r="T779" s="271"/>
      <c r="U779" s="271"/>
      <c r="V779" s="271"/>
      <c r="W779" s="271"/>
      <c r="X779" s="271"/>
      <c r="Y779" s="271"/>
      <c r="Z779" s="271"/>
      <c r="AA779" s="271"/>
      <c r="AB779" s="1339"/>
      <c r="AC779" s="271"/>
      <c r="AD779" s="271"/>
      <c r="AE779" s="271"/>
      <c r="AF779" s="271"/>
      <c r="AG779" s="271"/>
      <c r="AH779" s="271"/>
      <c r="AI779" s="271"/>
      <c r="AJ779" s="271"/>
      <c r="AK779" s="271"/>
      <c r="AL779" s="271"/>
      <c r="AM779" s="271"/>
      <c r="AN779" s="271"/>
      <c r="AO779" s="271"/>
      <c r="AP779" s="271"/>
      <c r="AQ779" s="271"/>
      <c r="AR779" s="271"/>
      <c r="AS779" s="271"/>
      <c r="AT779" s="271"/>
      <c r="AU779" s="271"/>
      <c r="AV779" s="271"/>
      <c r="AW779" s="271"/>
      <c r="AX779" s="272"/>
      <c r="AY779" s="223"/>
      <c r="BA779" s="683">
        <f t="shared" ref="BA779:BC783" si="350">BA778</f>
        <v>9</v>
      </c>
      <c r="BB779" s="683">
        <f t="shared" si="350"/>
        <v>5</v>
      </c>
      <c r="BC779" s="683">
        <f t="shared" si="350"/>
        <v>5</v>
      </c>
      <c r="BD779" s="192" t="str">
        <f t="shared" si="346"/>
        <v>②</v>
      </c>
      <c r="BE779" s="192"/>
      <c r="BF779" s="192"/>
      <c r="BG779" s="559" t="str">
        <f t="shared" ca="1" si="328"/>
        <v/>
      </c>
      <c r="BH779" s="560" t="str">
        <f t="shared" ca="1" si="329"/>
        <v/>
      </c>
      <c r="BI779" s="560" t="str">
        <f t="shared" ca="1" si="330"/>
        <v/>
      </c>
      <c r="BJ779" s="560" t="str">
        <f t="shared" ca="1" si="331"/>
        <v/>
      </c>
      <c r="BK779" s="560" t="str">
        <f t="shared" ca="1" si="332"/>
        <v/>
      </c>
      <c r="BL779" s="561" t="str">
        <f t="shared" ca="1" si="333"/>
        <v/>
      </c>
      <c r="CV779" s="1528"/>
      <c r="CW779" s="1529"/>
      <c r="CX779" s="1560"/>
      <c r="CY779" s="1560"/>
      <c r="CZ779" s="1560"/>
      <c r="DA779" s="1560"/>
      <c r="DB779" s="1560"/>
      <c r="DC779" s="1560"/>
      <c r="DD779" s="1991"/>
      <c r="DE779" s="1992"/>
      <c r="DF779" s="1992"/>
      <c r="DG779" s="1993"/>
      <c r="DH779" s="1564"/>
      <c r="DI779" s="1564"/>
      <c r="DJ779" s="1564"/>
      <c r="DK779" s="1564"/>
      <c r="DL779" s="1564"/>
      <c r="DM779" s="1564"/>
      <c r="DN779" s="1564"/>
      <c r="DO779" s="1564"/>
      <c r="DP779" s="1564"/>
      <c r="DQ779" s="1564"/>
      <c r="DR779" s="1584"/>
    </row>
    <row r="780" spans="1:122" ht="15" customHeight="1">
      <c r="A780" s="1760" t="str">
        <f>$BA780&amp;"."&amp;$BB780&amp;"."</f>
        <v>9.6.</v>
      </c>
      <c r="B780" s="1761"/>
      <c r="C780" s="1761"/>
      <c r="D780" s="685" t="s">
        <v>2139</v>
      </c>
      <c r="E780" s="685"/>
      <c r="F780" s="685"/>
      <c r="G780" s="676"/>
      <c r="H780" s="676"/>
      <c r="I780" s="676"/>
      <c r="J780" s="676"/>
      <c r="K780" s="676"/>
      <c r="L780" s="676"/>
      <c r="M780" s="685"/>
      <c r="N780" s="685"/>
      <c r="O780" s="685"/>
      <c r="P780" s="685"/>
      <c r="Q780" s="685"/>
      <c r="R780" s="685"/>
      <c r="S780" s="685"/>
      <c r="T780" s="685"/>
      <c r="U780" s="685"/>
      <c r="V780" s="685"/>
      <c r="W780" s="685"/>
      <c r="X780" s="685"/>
      <c r="Y780" s="685"/>
      <c r="Z780" s="685"/>
      <c r="AA780" s="685"/>
      <c r="AB780" s="685"/>
      <c r="AC780" s="685"/>
      <c r="AD780" s="685"/>
      <c r="AE780" s="685"/>
      <c r="AF780" s="685"/>
      <c r="AG780" s="685"/>
      <c r="AH780" s="685"/>
      <c r="AI780" s="685"/>
      <c r="AJ780" s="685"/>
      <c r="AK780" s="685"/>
      <c r="AL780" s="685"/>
      <c r="AM780" s="685"/>
      <c r="AN780" s="685"/>
      <c r="AO780" s="685"/>
      <c r="AP780" s="685"/>
      <c r="AQ780" s="685"/>
      <c r="AR780" s="685"/>
      <c r="AS780" s="685"/>
      <c r="AT780" s="685"/>
      <c r="AU780" s="685"/>
      <c r="AV780" s="685"/>
      <c r="AW780" s="685"/>
      <c r="AX780" s="685"/>
      <c r="AY780" s="854"/>
      <c r="AZ780" s="92"/>
      <c r="BA780" s="683">
        <f t="shared" si="350"/>
        <v>9</v>
      </c>
      <c r="BB780" s="678">
        <f>BB779+1</f>
        <v>6</v>
      </c>
      <c r="BD780" s="192"/>
      <c r="BE780" s="192"/>
      <c r="BF780" s="192"/>
      <c r="BG780" s="559" t="str">
        <f t="shared" ca="1" si="328"/>
        <v/>
      </c>
      <c r="BH780" s="560" t="str">
        <f t="shared" ca="1" si="329"/>
        <v/>
      </c>
      <c r="BI780" s="560" t="str">
        <f t="shared" ca="1" si="330"/>
        <v/>
      </c>
      <c r="BJ780" s="560" t="str">
        <f t="shared" ca="1" si="331"/>
        <v/>
      </c>
      <c r="BK780" s="560" t="str">
        <f t="shared" ca="1" si="332"/>
        <v/>
      </c>
      <c r="BL780" s="561" t="str">
        <f t="shared" ca="1" si="333"/>
        <v/>
      </c>
      <c r="CV780" s="1528"/>
      <c r="CW780" s="1529"/>
      <c r="CX780" s="1560"/>
      <c r="CY780" s="1560"/>
      <c r="CZ780" s="1560"/>
      <c r="DA780" s="1560"/>
      <c r="DB780" s="1560"/>
      <c r="DC780" s="1560"/>
      <c r="DD780" s="1991"/>
      <c r="DE780" s="1992"/>
      <c r="DF780" s="1992"/>
      <c r="DG780" s="1993"/>
      <c r="DH780" s="1564"/>
      <c r="DI780" s="1564"/>
      <c r="DJ780" s="1564"/>
      <c r="DK780" s="1564"/>
      <c r="DL780" s="1564"/>
      <c r="DM780" s="1564"/>
      <c r="DN780" s="1564"/>
      <c r="DO780" s="1564"/>
      <c r="DP780" s="1564"/>
      <c r="DQ780" s="1564"/>
      <c r="DR780" s="1584"/>
    </row>
    <row r="781" spans="1:122" ht="15" customHeight="1">
      <c r="A781" s="1760" t="str">
        <f>$BA781&amp;"."&amp;$BB781&amp;"."&amp;$BC781&amp;"."</f>
        <v>9.6.1.</v>
      </c>
      <c r="B781" s="1761"/>
      <c r="C781" s="1761"/>
      <c r="D781" s="1761"/>
      <c r="E781" s="685" t="s">
        <v>2094</v>
      </c>
      <c r="F781" s="685"/>
      <c r="G781" s="676"/>
      <c r="H781" s="676"/>
      <c r="I781" s="676"/>
      <c r="J781" s="676"/>
      <c r="K781" s="676"/>
      <c r="L781" s="676"/>
      <c r="M781" s="685"/>
      <c r="N781" s="685"/>
      <c r="O781" s="685"/>
      <c r="P781" s="685"/>
      <c r="Q781" s="685"/>
      <c r="R781" s="685"/>
      <c r="S781" s="685"/>
      <c r="T781" s="685"/>
      <c r="U781" s="685"/>
      <c r="V781" s="685"/>
      <c r="W781" s="685"/>
      <c r="X781" s="685"/>
      <c r="Y781" s="685"/>
      <c r="Z781" s="685"/>
      <c r="AA781" s="685"/>
      <c r="AB781" s="685"/>
      <c r="AC781" s="685"/>
      <c r="AD781" s="685"/>
      <c r="AE781" s="685"/>
      <c r="AF781" s="685"/>
      <c r="AG781" s="685"/>
      <c r="AH781" s="685"/>
      <c r="AI781" s="685"/>
      <c r="AJ781" s="685"/>
      <c r="AK781" s="685"/>
      <c r="AL781" s="685"/>
      <c r="AM781" s="685"/>
      <c r="AN781" s="685"/>
      <c r="AO781" s="685"/>
      <c r="AP781" s="685"/>
      <c r="AQ781" s="685"/>
      <c r="AR781" s="685"/>
      <c r="AS781" s="685"/>
      <c r="AT781" s="685"/>
      <c r="AU781" s="685"/>
      <c r="AV781" s="685"/>
      <c r="AW781" s="685"/>
      <c r="AX781" s="685"/>
      <c r="AY781" s="854"/>
      <c r="AZ781" s="92"/>
      <c r="BA781" s="683">
        <f t="shared" si="350"/>
        <v>9</v>
      </c>
      <c r="BB781" s="683">
        <f t="shared" si="350"/>
        <v>6</v>
      </c>
      <c r="BC781" s="678">
        <f>BC780+1</f>
        <v>1</v>
      </c>
      <c r="BD781" s="95"/>
      <c r="BE781" s="87"/>
      <c r="BF781" s="192"/>
      <c r="BG781" s="559" t="str">
        <f t="shared" ca="1" si="328"/>
        <v/>
      </c>
      <c r="BH781" s="560" t="str">
        <f t="shared" ca="1" si="329"/>
        <v/>
      </c>
      <c r="BI781" s="560" t="str">
        <f t="shared" ca="1" si="330"/>
        <v/>
      </c>
      <c r="BJ781" s="560" t="str">
        <f t="shared" ca="1" si="331"/>
        <v/>
      </c>
      <c r="BK781" s="560" t="str">
        <f t="shared" ca="1" si="332"/>
        <v/>
      </c>
      <c r="BL781" s="561" t="str">
        <f t="shared" ca="1" si="333"/>
        <v/>
      </c>
      <c r="BQ781" s="465"/>
      <c r="CV781" s="1528" t="s">
        <v>2291</v>
      </c>
      <c r="CW781" s="1529"/>
      <c r="CX781" s="1560"/>
      <c r="CY781" s="1560"/>
      <c r="CZ781" s="1560"/>
      <c r="DA781" s="1560"/>
      <c r="DB781" s="1560"/>
      <c r="DC781" s="1560"/>
      <c r="DD781" s="2054">
        <v>44657</v>
      </c>
      <c r="DE781" s="2055"/>
      <c r="DF781" s="2055"/>
      <c r="DG781" s="2056"/>
      <c r="DH781" s="1564" t="s">
        <v>2321</v>
      </c>
      <c r="DI781" s="1564"/>
      <c r="DJ781" s="1564"/>
      <c r="DK781" s="1564"/>
      <c r="DL781" s="1564"/>
      <c r="DM781" s="1564"/>
      <c r="DN781" s="1564"/>
      <c r="DO781" s="1564"/>
      <c r="DP781" s="1564"/>
      <c r="DQ781" s="1564"/>
      <c r="DR781" s="1584"/>
    </row>
    <row r="782" spans="1:122" ht="15" customHeight="1">
      <c r="A782" s="1297"/>
      <c r="B782" s="225"/>
      <c r="C782" s="225"/>
      <c r="D782" s="225"/>
      <c r="E782" s="976" t="s">
        <v>2096</v>
      </c>
      <c r="F782" s="274"/>
      <c r="G782" s="274"/>
      <c r="H782" s="274"/>
      <c r="I782" s="274"/>
      <c r="J782" s="274"/>
      <c r="K782" s="274"/>
      <c r="L782" s="274"/>
      <c r="M782" s="275"/>
      <c r="N782" s="275"/>
      <c r="O782" s="275"/>
      <c r="P782" s="275"/>
      <c r="Q782" s="275"/>
      <c r="R782" s="275"/>
      <c r="S782" s="275"/>
      <c r="T782" s="275"/>
      <c r="U782" s="275"/>
      <c r="V782" s="275"/>
      <c r="W782" s="275"/>
      <c r="X782" s="275"/>
      <c r="Y782" s="275"/>
      <c r="Z782" s="275"/>
      <c r="AA782" s="1336"/>
      <c r="AB782" s="275"/>
      <c r="AC782" s="275"/>
      <c r="AD782" s="275"/>
      <c r="AE782" s="275"/>
      <c r="AF782" s="275"/>
      <c r="AG782" s="275"/>
      <c r="AH782" s="275"/>
      <c r="AI782" s="275"/>
      <c r="AJ782" s="275"/>
      <c r="AK782" s="275"/>
      <c r="AL782" s="275"/>
      <c r="AM782" s="275"/>
      <c r="AN782" s="275"/>
      <c r="AO782" s="275"/>
      <c r="AP782" s="275"/>
      <c r="AQ782" s="275"/>
      <c r="AR782" s="275"/>
      <c r="AS782" s="275"/>
      <c r="AT782" s="275"/>
      <c r="AU782" s="275"/>
      <c r="AV782" s="275"/>
      <c r="AW782" s="275"/>
      <c r="AX782" s="275"/>
      <c r="AY782" s="223"/>
      <c r="BA782" s="683">
        <f>BA781</f>
        <v>9</v>
      </c>
      <c r="BB782" s="192">
        <f>BB781</f>
        <v>6</v>
      </c>
      <c r="BC782" s="192">
        <f>BC781</f>
        <v>1</v>
      </c>
      <c r="BD782" s="192"/>
      <c r="BE782" s="192"/>
      <c r="BF782" s="192"/>
      <c r="BG782" s="559" t="str">
        <f t="shared" ca="1" si="328"/>
        <v/>
      </c>
      <c r="BH782" s="560" t="str">
        <f t="shared" ca="1" si="329"/>
        <v/>
      </c>
      <c r="BI782" s="560" t="str">
        <f t="shared" ca="1" si="330"/>
        <v/>
      </c>
      <c r="BJ782" s="560" t="str">
        <f t="shared" ca="1" si="331"/>
        <v/>
      </c>
      <c r="BK782" s="560" t="str">
        <f t="shared" ca="1" si="332"/>
        <v/>
      </c>
      <c r="BL782" s="561" t="str">
        <f t="shared" ca="1" si="333"/>
        <v/>
      </c>
      <c r="BP782" s="465"/>
      <c r="CV782" s="1528"/>
      <c r="CW782" s="1529"/>
      <c r="CX782" s="1560"/>
      <c r="CY782" s="1560"/>
      <c r="CZ782" s="1560"/>
      <c r="DA782" s="1560"/>
      <c r="DB782" s="1560"/>
      <c r="DC782" s="1560"/>
      <c r="DD782" s="1991"/>
      <c r="DE782" s="1992"/>
      <c r="DF782" s="1992"/>
      <c r="DG782" s="1993"/>
      <c r="DH782" s="1564"/>
      <c r="DI782" s="1564"/>
      <c r="DJ782" s="1564"/>
      <c r="DK782" s="1564"/>
      <c r="DL782" s="1564"/>
      <c r="DM782" s="1564"/>
      <c r="DN782" s="1564"/>
      <c r="DO782" s="1564"/>
      <c r="DP782" s="1564"/>
      <c r="DQ782" s="1564"/>
      <c r="DR782" s="1584"/>
    </row>
    <row r="783" spans="1:122" ht="15" customHeight="1">
      <c r="A783" s="1760" t="str">
        <f>$BA783&amp;"."&amp;$BB783&amp;"."&amp;$BC783&amp;"."</f>
        <v>9.6.2.</v>
      </c>
      <c r="B783" s="1761"/>
      <c r="C783" s="1761"/>
      <c r="D783" s="1761"/>
      <c r="E783" s="685" t="s">
        <v>2095</v>
      </c>
      <c r="F783" s="685"/>
      <c r="G783" s="676"/>
      <c r="H783" s="676"/>
      <c r="I783" s="676"/>
      <c r="J783" s="676"/>
      <c r="K783" s="676"/>
      <c r="L783" s="676"/>
      <c r="M783" s="685"/>
      <c r="N783" s="685"/>
      <c r="O783" s="685"/>
      <c r="P783" s="685"/>
      <c r="Q783" s="685"/>
      <c r="R783" s="685"/>
      <c r="S783" s="685"/>
      <c r="T783" s="685"/>
      <c r="U783" s="685"/>
      <c r="V783" s="685"/>
      <c r="W783" s="685"/>
      <c r="X783" s="685"/>
      <c r="Y783" s="685"/>
      <c r="Z783" s="685"/>
      <c r="AA783" s="685"/>
      <c r="AB783" s="685"/>
      <c r="AC783" s="685"/>
      <c r="AD783" s="685"/>
      <c r="AE783" s="685"/>
      <c r="AF783" s="685"/>
      <c r="AG783" s="685"/>
      <c r="AH783" s="685"/>
      <c r="AI783" s="685"/>
      <c r="AJ783" s="685"/>
      <c r="AK783" s="685"/>
      <c r="AL783" s="685"/>
      <c r="AM783" s="685"/>
      <c r="AN783" s="685"/>
      <c r="AO783" s="685"/>
      <c r="AP783" s="685"/>
      <c r="AQ783" s="685"/>
      <c r="AR783" s="685"/>
      <c r="AS783" s="685"/>
      <c r="AT783" s="685"/>
      <c r="AU783" s="685"/>
      <c r="AV783" s="685"/>
      <c r="AW783" s="685"/>
      <c r="AX783" s="685"/>
      <c r="AY783" s="854"/>
      <c r="AZ783" s="92"/>
      <c r="BA783" s="683">
        <f t="shared" si="350"/>
        <v>9</v>
      </c>
      <c r="BB783" s="683">
        <f t="shared" si="350"/>
        <v>6</v>
      </c>
      <c r="BC783" s="678">
        <f>BC782+1</f>
        <v>2</v>
      </c>
      <c r="BD783" s="95"/>
      <c r="BE783" s="87"/>
      <c r="BF783" s="192"/>
      <c r="BG783" s="559" t="str">
        <f t="shared" ca="1" si="328"/>
        <v/>
      </c>
      <c r="BH783" s="560" t="str">
        <f t="shared" ca="1" si="329"/>
        <v/>
      </c>
      <c r="BI783" s="560" t="str">
        <f t="shared" ca="1" si="330"/>
        <v/>
      </c>
      <c r="BJ783" s="560" t="str">
        <f t="shared" ca="1" si="331"/>
        <v/>
      </c>
      <c r="BK783" s="560" t="str">
        <f t="shared" ca="1" si="332"/>
        <v/>
      </c>
      <c r="BL783" s="561" t="str">
        <f t="shared" ca="1" si="333"/>
        <v/>
      </c>
      <c r="CV783" s="1528" t="s">
        <v>2291</v>
      </c>
      <c r="CW783" s="1529"/>
      <c r="CX783" s="1560"/>
      <c r="CY783" s="1560"/>
      <c r="CZ783" s="1560"/>
      <c r="DA783" s="1560"/>
      <c r="DB783" s="1560"/>
      <c r="DC783" s="1560"/>
      <c r="DD783" s="2054">
        <v>44657</v>
      </c>
      <c r="DE783" s="2055"/>
      <c r="DF783" s="2055"/>
      <c r="DG783" s="2056"/>
      <c r="DH783" s="1564" t="s">
        <v>2321</v>
      </c>
      <c r="DI783" s="1564"/>
      <c r="DJ783" s="1564"/>
      <c r="DK783" s="1564"/>
      <c r="DL783" s="1564"/>
      <c r="DM783" s="1564"/>
      <c r="DN783" s="1564"/>
      <c r="DO783" s="1564"/>
      <c r="DP783" s="1564"/>
      <c r="DQ783" s="1564"/>
      <c r="DR783" s="1584"/>
    </row>
    <row r="784" spans="1:122" ht="15" customHeight="1">
      <c r="A784" s="1297"/>
      <c r="B784" s="225"/>
      <c r="C784" s="225"/>
      <c r="D784" s="225"/>
      <c r="E784" s="976" t="s">
        <v>2097</v>
      </c>
      <c r="F784" s="274"/>
      <c r="G784" s="274"/>
      <c r="H784" s="274"/>
      <c r="I784" s="274"/>
      <c r="J784" s="274"/>
      <c r="K784" s="274"/>
      <c r="L784" s="274"/>
      <c r="M784" s="275"/>
      <c r="N784" s="275"/>
      <c r="O784" s="275"/>
      <c r="P784" s="275"/>
      <c r="Q784" s="275"/>
      <c r="R784" s="275"/>
      <c r="S784" s="275"/>
      <c r="T784" s="275"/>
      <c r="U784" s="275"/>
      <c r="V784" s="275"/>
      <c r="W784" s="275"/>
      <c r="X784" s="275"/>
      <c r="Y784" s="275"/>
      <c r="Z784" s="275"/>
      <c r="AA784" s="479"/>
      <c r="AB784" s="275"/>
      <c r="AC784" s="275"/>
      <c r="AD784" s="275"/>
      <c r="AE784" s="275"/>
      <c r="AF784" s="275"/>
      <c r="AG784" s="275"/>
      <c r="AH784" s="275"/>
      <c r="AI784" s="275"/>
      <c r="AJ784" s="275"/>
      <c r="AK784" s="275"/>
      <c r="AL784" s="275"/>
      <c r="AM784" s="275"/>
      <c r="AN784" s="275"/>
      <c r="AO784" s="275"/>
      <c r="AP784" s="275"/>
      <c r="AQ784" s="275"/>
      <c r="AR784" s="275"/>
      <c r="AS784" s="275"/>
      <c r="AT784" s="275"/>
      <c r="AU784" s="275"/>
      <c r="AV784" s="275"/>
      <c r="AW784" s="275"/>
      <c r="AX784" s="275"/>
      <c r="AY784" s="223"/>
      <c r="BA784" s="683">
        <f t="shared" ref="BA784:BC788" si="351">BA783</f>
        <v>9</v>
      </c>
      <c r="BB784" s="192">
        <f t="shared" si="351"/>
        <v>6</v>
      </c>
      <c r="BC784" s="192">
        <f t="shared" si="351"/>
        <v>2</v>
      </c>
      <c r="BD784" s="192"/>
      <c r="BE784" s="192"/>
      <c r="BF784" s="192"/>
      <c r="BG784" s="559" t="str">
        <f t="shared" ca="1" si="328"/>
        <v/>
      </c>
      <c r="BH784" s="560" t="str">
        <f t="shared" ca="1" si="329"/>
        <v/>
      </c>
      <c r="BI784" s="560" t="str">
        <f t="shared" ca="1" si="330"/>
        <v/>
      </c>
      <c r="BJ784" s="560" t="str">
        <f t="shared" ca="1" si="331"/>
        <v/>
      </c>
      <c r="BK784" s="560" t="str">
        <f t="shared" ca="1" si="332"/>
        <v/>
      </c>
      <c r="BL784" s="561" t="str">
        <f t="shared" ca="1" si="333"/>
        <v/>
      </c>
      <c r="CV784" s="1528"/>
      <c r="CW784" s="1529"/>
      <c r="CX784" s="1560"/>
      <c r="CY784" s="1560"/>
      <c r="CZ784" s="1560"/>
      <c r="DA784" s="1560"/>
      <c r="DB784" s="1560"/>
      <c r="DC784" s="1560"/>
      <c r="DD784" s="1991"/>
      <c r="DE784" s="1992"/>
      <c r="DF784" s="1992"/>
      <c r="DG784" s="1993"/>
      <c r="DH784" s="1564"/>
      <c r="DI784" s="1564"/>
      <c r="DJ784" s="1564"/>
      <c r="DK784" s="1564"/>
      <c r="DL784" s="1564"/>
      <c r="DM784" s="1564"/>
      <c r="DN784" s="1564"/>
      <c r="DO784" s="1564"/>
      <c r="DP784" s="1564"/>
      <c r="DQ784" s="1564"/>
      <c r="DR784" s="1584"/>
    </row>
    <row r="785" spans="1:122" ht="15" customHeight="1">
      <c r="A785" s="1297"/>
      <c r="B785" s="225"/>
      <c r="C785" s="225"/>
      <c r="D785" s="225"/>
      <c r="E785" s="978" t="s">
        <v>103</v>
      </c>
      <c r="F785" s="979"/>
      <c r="G785" s="979"/>
      <c r="H785" s="979"/>
      <c r="I785" s="979"/>
      <c r="J785" s="979"/>
      <c r="K785" s="979"/>
      <c r="L785" s="980"/>
      <c r="M785" s="1290" t="s">
        <v>323</v>
      </c>
      <c r="N785" s="1291"/>
      <c r="O785" s="266" t="str">
        <f>"("&amp;VLOOKUP(M785,[1]processing_log!$B$37:$Y$105,4,FALSE)&amp;" - "&amp;VLOOKUP(M785,[1]processing_log!$B$37:$Y$105,21,FALSE)&amp;VLOOKUP(M785,[1]processing_log!$B$37:$Y$105,24,FALSE)&amp;")"</f>
        <v>(他処理 - 正常終了)</v>
      </c>
      <c r="P785" s="1291"/>
      <c r="Q785" s="1291"/>
      <c r="R785" s="1291"/>
      <c r="S785" s="1291"/>
      <c r="T785" s="1291"/>
      <c r="U785" s="1291"/>
      <c r="V785" s="1291"/>
      <c r="W785" s="1291"/>
      <c r="X785" s="1291"/>
      <c r="Y785" s="1291"/>
      <c r="Z785" s="1291"/>
      <c r="AA785" s="1291"/>
      <c r="AB785" s="1291"/>
      <c r="AC785" s="1291"/>
      <c r="AD785" s="1291"/>
      <c r="AE785" s="1291"/>
      <c r="AF785" s="1291"/>
      <c r="AG785" s="1291"/>
      <c r="AH785" s="1291"/>
      <c r="AI785" s="1291"/>
      <c r="AJ785" s="1291"/>
      <c r="AK785" s="1291"/>
      <c r="AL785" s="1291"/>
      <c r="AM785" s="1291"/>
      <c r="AN785" s="1291"/>
      <c r="AO785" s="1291"/>
      <c r="AP785" s="1291"/>
      <c r="AQ785" s="1291"/>
      <c r="AR785" s="1291"/>
      <c r="AS785" s="1291"/>
      <c r="AT785" s="1291"/>
      <c r="AU785" s="1291"/>
      <c r="AV785" s="1291"/>
      <c r="AW785" s="1291"/>
      <c r="AX785" s="1292"/>
      <c r="AY785" s="223"/>
      <c r="BA785" s="683">
        <f t="shared" si="351"/>
        <v>9</v>
      </c>
      <c r="BB785" s="192">
        <f t="shared" si="351"/>
        <v>6</v>
      </c>
      <c r="BC785" s="192">
        <f t="shared" si="351"/>
        <v>2</v>
      </c>
      <c r="BD785" s="192"/>
      <c r="BE785" s="192"/>
      <c r="BF785" s="192"/>
      <c r="BG785" s="559" t="str">
        <f t="shared" ca="1" si="328"/>
        <v/>
      </c>
      <c r="BH785" s="560" t="str">
        <f t="shared" ca="1" si="329"/>
        <v/>
      </c>
      <c r="BI785" s="560" t="str">
        <f t="shared" ca="1" si="330"/>
        <v/>
      </c>
      <c r="BJ785" s="560" t="str">
        <f t="shared" ca="1" si="331"/>
        <v/>
      </c>
      <c r="BK785" s="560" t="str">
        <f t="shared" ca="1" si="332"/>
        <v/>
      </c>
      <c r="BL785" s="561" t="str">
        <f t="shared" ca="1" si="333"/>
        <v/>
      </c>
      <c r="BQ785" s="465"/>
      <c r="CV785" s="1528"/>
      <c r="CW785" s="1529"/>
      <c r="CX785" s="1560"/>
      <c r="CY785" s="1560"/>
      <c r="CZ785" s="1560"/>
      <c r="DA785" s="1560"/>
      <c r="DB785" s="1560"/>
      <c r="DC785" s="1560"/>
      <c r="DD785" s="1991"/>
      <c r="DE785" s="1992"/>
      <c r="DF785" s="1992"/>
      <c r="DG785" s="1993"/>
      <c r="DH785" s="1564"/>
      <c r="DI785" s="1564"/>
      <c r="DJ785" s="1564"/>
      <c r="DK785" s="1564"/>
      <c r="DL785" s="1564"/>
      <c r="DM785" s="1564"/>
      <c r="DN785" s="1564"/>
      <c r="DO785" s="1564"/>
      <c r="DP785" s="1564"/>
      <c r="DQ785" s="1564"/>
      <c r="DR785" s="1584"/>
    </row>
    <row r="786" spans="1:122" ht="15" customHeight="1">
      <c r="A786" s="1297"/>
      <c r="B786" s="225"/>
      <c r="C786" s="225"/>
      <c r="D786" s="225"/>
      <c r="E786" s="984" t="s">
        <v>104</v>
      </c>
      <c r="F786" s="985"/>
      <c r="G786" s="985"/>
      <c r="H786" s="985"/>
      <c r="I786" s="985"/>
      <c r="J786" s="985"/>
      <c r="K786" s="985"/>
      <c r="L786" s="986"/>
      <c r="M786" s="1294" t="s">
        <v>2102</v>
      </c>
      <c r="N786" s="1295"/>
      <c r="O786" s="1295"/>
      <c r="P786" s="1295"/>
      <c r="Q786" s="1295"/>
      <c r="R786" s="1295"/>
      <c r="S786" s="1295"/>
      <c r="T786" s="1295"/>
      <c r="U786" s="1295"/>
      <c r="V786" s="1295"/>
      <c r="W786" s="1295"/>
      <c r="X786" s="1295"/>
      <c r="Y786" s="1295"/>
      <c r="Z786" s="1295"/>
      <c r="AA786" s="1295"/>
      <c r="AB786" s="1295"/>
      <c r="AC786" s="1295"/>
      <c r="AD786" s="1295"/>
      <c r="AE786" s="1295"/>
      <c r="AF786" s="1295"/>
      <c r="AG786" s="1295"/>
      <c r="AH786" s="1295"/>
      <c r="AI786" s="1295"/>
      <c r="AJ786" s="1295"/>
      <c r="AK786" s="1295"/>
      <c r="AL786" s="1295"/>
      <c r="AM786" s="1295"/>
      <c r="AN786" s="1295"/>
      <c r="AO786" s="1295"/>
      <c r="AP786" s="1295"/>
      <c r="AQ786" s="1295"/>
      <c r="AR786" s="1295"/>
      <c r="AS786" s="1295"/>
      <c r="AT786" s="1295"/>
      <c r="AU786" s="1295"/>
      <c r="AV786" s="1295"/>
      <c r="AW786" s="1295"/>
      <c r="AX786" s="1296"/>
      <c r="AY786" s="223"/>
      <c r="BA786" s="192">
        <f t="shared" si="351"/>
        <v>9</v>
      </c>
      <c r="BB786" s="192">
        <f t="shared" si="351"/>
        <v>6</v>
      </c>
      <c r="BC786" s="192">
        <f t="shared" si="351"/>
        <v>2</v>
      </c>
      <c r="BD786" s="192"/>
      <c r="BE786" s="192"/>
      <c r="BF786" s="192"/>
      <c r="BG786" s="559" t="str">
        <f t="shared" ca="1" si="328"/>
        <v/>
      </c>
      <c r="BH786" s="560" t="str">
        <f t="shared" ca="1" si="329"/>
        <v/>
      </c>
      <c r="BI786" s="560" t="str">
        <f t="shared" ca="1" si="330"/>
        <v/>
      </c>
      <c r="BJ786" s="560" t="str">
        <f t="shared" ca="1" si="331"/>
        <v/>
      </c>
      <c r="BK786" s="560" t="str">
        <f t="shared" ca="1" si="332"/>
        <v/>
      </c>
      <c r="BL786" s="561" t="str">
        <f t="shared" ca="1" si="333"/>
        <v/>
      </c>
      <c r="BP786" s="465"/>
      <c r="BQ786" s="465"/>
      <c r="CV786" s="1528"/>
      <c r="CW786" s="1529"/>
      <c r="CX786" s="1560"/>
      <c r="CY786" s="1560"/>
      <c r="CZ786" s="1560"/>
      <c r="DA786" s="1560"/>
      <c r="DB786" s="1560"/>
      <c r="DC786" s="1560"/>
      <c r="DD786" s="1991"/>
      <c r="DE786" s="1992"/>
      <c r="DF786" s="1992"/>
      <c r="DG786" s="1993"/>
      <c r="DH786" s="1564"/>
      <c r="DI786" s="1564"/>
      <c r="DJ786" s="1564"/>
      <c r="DK786" s="1564"/>
      <c r="DL786" s="1564"/>
      <c r="DM786" s="1564"/>
      <c r="DN786" s="1564"/>
      <c r="DO786" s="1564"/>
      <c r="DP786" s="1564"/>
      <c r="DQ786" s="1564"/>
      <c r="DR786" s="1584"/>
    </row>
    <row r="787" spans="1:122" ht="15" customHeight="1">
      <c r="A787" s="1760" t="str">
        <f>$BA787&amp;"."&amp;$BB787&amp;"."</f>
        <v>9.7.</v>
      </c>
      <c r="B787" s="1761"/>
      <c r="C787" s="1761"/>
      <c r="D787" s="685" t="s">
        <v>2104</v>
      </c>
      <c r="E787" s="685"/>
      <c r="F787" s="685"/>
      <c r="G787" s="676"/>
      <c r="H787" s="676"/>
      <c r="I787" s="676"/>
      <c r="J787" s="676"/>
      <c r="K787" s="676"/>
      <c r="L787" s="676"/>
      <c r="M787" s="685"/>
      <c r="N787" s="685"/>
      <c r="O787" s="685"/>
      <c r="P787" s="685"/>
      <c r="Q787" s="685"/>
      <c r="R787" s="685"/>
      <c r="S787" s="685"/>
      <c r="T787" s="685"/>
      <c r="U787" s="685"/>
      <c r="V787" s="685"/>
      <c r="W787" s="685"/>
      <c r="X787" s="685"/>
      <c r="Y787" s="685"/>
      <c r="Z787" s="685"/>
      <c r="AA787" s="685"/>
      <c r="AB787" s="685"/>
      <c r="AC787" s="685"/>
      <c r="AD787" s="685"/>
      <c r="AE787" s="685"/>
      <c r="AF787" s="685"/>
      <c r="AG787" s="685"/>
      <c r="AH787" s="685"/>
      <c r="AI787" s="685"/>
      <c r="AJ787" s="685"/>
      <c r="AK787" s="685"/>
      <c r="AL787" s="685"/>
      <c r="AM787" s="685"/>
      <c r="AN787" s="685"/>
      <c r="AO787" s="685"/>
      <c r="AP787" s="685"/>
      <c r="AQ787" s="685"/>
      <c r="AR787" s="685"/>
      <c r="AS787" s="685"/>
      <c r="AT787" s="685"/>
      <c r="AU787" s="685"/>
      <c r="AV787" s="685"/>
      <c r="AW787" s="685"/>
      <c r="AX787" s="685"/>
      <c r="AY787" s="854"/>
      <c r="AZ787" s="92"/>
      <c r="BA787" s="683">
        <f t="shared" si="351"/>
        <v>9</v>
      </c>
      <c r="BB787" s="678">
        <f>BB786+1</f>
        <v>7</v>
      </c>
      <c r="BD787" s="192"/>
      <c r="BE787" s="192"/>
      <c r="BF787" s="192"/>
      <c r="BG787" s="559" t="str">
        <f t="shared" ca="1" si="328"/>
        <v/>
      </c>
      <c r="BH787" s="560" t="str">
        <f t="shared" ca="1" si="329"/>
        <v/>
      </c>
      <c r="BI787" s="560" t="str">
        <f t="shared" ca="1" si="330"/>
        <v/>
      </c>
      <c r="BJ787" s="560" t="str">
        <f t="shared" ca="1" si="331"/>
        <v/>
      </c>
      <c r="BK787" s="560" t="str">
        <f t="shared" ca="1" si="332"/>
        <v/>
      </c>
      <c r="BL787" s="561" t="str">
        <f t="shared" ca="1" si="333"/>
        <v/>
      </c>
      <c r="BP787" s="465"/>
      <c r="BQ787" s="465"/>
      <c r="CV787" s="1528" t="s">
        <v>2291</v>
      </c>
      <c r="CW787" s="1529"/>
      <c r="CX787" s="1560"/>
      <c r="CY787" s="1560"/>
      <c r="CZ787" s="1560"/>
      <c r="DA787" s="1560"/>
      <c r="DB787" s="1560"/>
      <c r="DC787" s="1560"/>
      <c r="DD787" s="2054">
        <v>44657</v>
      </c>
      <c r="DE787" s="2055"/>
      <c r="DF787" s="2055"/>
      <c r="DG787" s="2056"/>
      <c r="DH787" s="1564" t="s">
        <v>2321</v>
      </c>
      <c r="DI787" s="1564"/>
      <c r="DJ787" s="1564"/>
      <c r="DK787" s="1564"/>
      <c r="DL787" s="1564"/>
      <c r="DM787" s="1564"/>
      <c r="DN787" s="1564"/>
      <c r="DO787" s="1564"/>
      <c r="DP787" s="1564"/>
      <c r="DQ787" s="1564"/>
      <c r="DR787" s="1584"/>
    </row>
    <row r="788" spans="1:122" s="465" customFormat="1" ht="15" customHeight="1">
      <c r="A788" s="1760" t="str">
        <f>$BA788&amp;"."&amp;$BB788&amp;"."&amp;$BC788&amp;"."</f>
        <v>9.7.1.</v>
      </c>
      <c r="B788" s="1761"/>
      <c r="C788" s="1761"/>
      <c r="D788" s="1761"/>
      <c r="E788" s="685" t="s">
        <v>2140</v>
      </c>
      <c r="F788" s="685"/>
      <c r="G788" s="676"/>
      <c r="H788" s="676"/>
      <c r="I788" s="676"/>
      <c r="J788" s="676"/>
      <c r="K788" s="676"/>
      <c r="L788" s="676"/>
      <c r="M788" s="685"/>
      <c r="N788" s="685"/>
      <c r="O788" s="685"/>
      <c r="P788" s="685"/>
      <c r="Q788" s="685"/>
      <c r="R788" s="685"/>
      <c r="S788" s="685"/>
      <c r="T788" s="685"/>
      <c r="U788" s="685"/>
      <c r="V788" s="685"/>
      <c r="W788" s="685"/>
      <c r="X788" s="685"/>
      <c r="Y788" s="685"/>
      <c r="Z788" s="685"/>
      <c r="AA788" s="685"/>
      <c r="AB788" s="685"/>
      <c r="AC788" s="685"/>
      <c r="AD788" s="685"/>
      <c r="AE788" s="685"/>
      <c r="AF788" s="685"/>
      <c r="AG788" s="685"/>
      <c r="AH788" s="685"/>
      <c r="AI788" s="685"/>
      <c r="AJ788" s="685"/>
      <c r="AK788" s="685"/>
      <c r="AL788" s="685"/>
      <c r="AM788" s="685"/>
      <c r="AN788" s="685"/>
      <c r="AO788" s="685"/>
      <c r="AP788" s="685"/>
      <c r="AQ788" s="685"/>
      <c r="AR788" s="685"/>
      <c r="AS788" s="685"/>
      <c r="AT788" s="685"/>
      <c r="AU788" s="685"/>
      <c r="AV788" s="685"/>
      <c r="AW788" s="685"/>
      <c r="AX788" s="685"/>
      <c r="AY788" s="854"/>
      <c r="AZ788" s="92"/>
      <c r="BA788" s="683">
        <f t="shared" si="351"/>
        <v>9</v>
      </c>
      <c r="BB788" s="683">
        <f t="shared" si="351"/>
        <v>7</v>
      </c>
      <c r="BC788" s="678">
        <f>BC787+1</f>
        <v>1</v>
      </c>
      <c r="BD788" s="192"/>
      <c r="BE788" s="192"/>
      <c r="BF788" s="192"/>
      <c r="BG788" s="559" t="str">
        <f t="shared" ca="1" si="328"/>
        <v/>
      </c>
      <c r="BH788" s="560" t="str">
        <f t="shared" ca="1" si="329"/>
        <v/>
      </c>
      <c r="BI788" s="560" t="str">
        <f t="shared" ca="1" si="330"/>
        <v/>
      </c>
      <c r="BJ788" s="560" t="str">
        <f t="shared" ca="1" si="331"/>
        <v/>
      </c>
      <c r="BK788" s="560" t="str">
        <f t="shared" ca="1" si="332"/>
        <v/>
      </c>
      <c r="BL788" s="561" t="str">
        <f t="shared" ca="1" si="333"/>
        <v/>
      </c>
      <c r="BQ788" s="226"/>
      <c r="BR788" s="226"/>
      <c r="BS788" s="226"/>
      <c r="BT788" s="226"/>
      <c r="BU788" s="226"/>
      <c r="BV788" s="226"/>
      <c r="BW788" s="226"/>
      <c r="BX788" s="226"/>
      <c r="BY788" s="226"/>
      <c r="BZ788" s="226"/>
      <c r="CA788" s="226"/>
      <c r="CB788" s="226"/>
      <c r="CC788" s="226"/>
      <c r="CD788" s="226"/>
      <c r="CE788" s="226"/>
      <c r="CF788" s="226"/>
      <c r="CG788" s="226"/>
      <c r="CH788" s="226"/>
      <c r="CI788" s="226"/>
      <c r="CJ788" s="226"/>
      <c r="CK788" s="226"/>
      <c r="CL788" s="226"/>
      <c r="CM788" s="226"/>
      <c r="CN788" s="226"/>
      <c r="CO788" s="226"/>
      <c r="CP788" s="226"/>
      <c r="CQ788" s="226"/>
      <c r="CR788" s="226"/>
      <c r="CS788" s="226"/>
      <c r="CT788" s="226"/>
      <c r="CU788" s="226"/>
      <c r="CV788" s="1528" t="s">
        <v>2291</v>
      </c>
      <c r="CW788" s="1529"/>
      <c r="CX788" s="1560"/>
      <c r="CY788" s="1560"/>
      <c r="CZ788" s="1560"/>
      <c r="DA788" s="1560"/>
      <c r="DB788" s="1560"/>
      <c r="DC788" s="1560"/>
      <c r="DD788" s="2054">
        <v>44657</v>
      </c>
      <c r="DE788" s="2055"/>
      <c r="DF788" s="2055"/>
      <c r="DG788" s="2056"/>
      <c r="DH788" s="1564" t="s">
        <v>2321</v>
      </c>
      <c r="DI788" s="1564"/>
      <c r="DJ788" s="1564"/>
      <c r="DK788" s="1564"/>
      <c r="DL788" s="1564"/>
      <c r="DM788" s="1564"/>
      <c r="DN788" s="1564"/>
      <c r="DO788" s="1564"/>
      <c r="DP788" s="1564"/>
      <c r="DQ788" s="1564"/>
      <c r="DR788" s="1584"/>
    </row>
    <row r="789" spans="1:122" ht="15" customHeight="1">
      <c r="A789" s="1297"/>
      <c r="B789" s="225"/>
      <c r="C789" s="225"/>
      <c r="E789" s="225" t="s">
        <v>2105</v>
      </c>
      <c r="F789" s="225"/>
      <c r="G789" s="225"/>
      <c r="H789" s="225"/>
      <c r="I789" s="225"/>
      <c r="J789" s="225"/>
      <c r="K789" s="225"/>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c r="AX789" s="225"/>
      <c r="AY789" s="223"/>
      <c r="BA789" s="192">
        <f t="shared" ref="BA789:BC791" si="352">BA788</f>
        <v>9</v>
      </c>
      <c r="BB789" s="192">
        <f t="shared" si="352"/>
        <v>7</v>
      </c>
      <c r="BC789" s="192">
        <f t="shared" si="352"/>
        <v>1</v>
      </c>
      <c r="BD789" s="192"/>
      <c r="BE789" s="192"/>
      <c r="BF789" s="192"/>
      <c r="BG789" s="559" t="str">
        <f t="shared" ca="1" si="328"/>
        <v/>
      </c>
      <c r="BH789" s="560" t="str">
        <f t="shared" ca="1" si="329"/>
        <v/>
      </c>
      <c r="BI789" s="560" t="str">
        <f t="shared" ca="1" si="330"/>
        <v/>
      </c>
      <c r="BJ789" s="560" t="str">
        <f t="shared" ca="1" si="331"/>
        <v/>
      </c>
      <c r="BK789" s="560" t="str">
        <f t="shared" ca="1" si="332"/>
        <v/>
      </c>
      <c r="BL789" s="561" t="str">
        <f t="shared" ca="1" si="333"/>
        <v/>
      </c>
      <c r="CV789" s="1528"/>
      <c r="CW789" s="1529"/>
      <c r="CX789" s="1560"/>
      <c r="CY789" s="1560"/>
      <c r="CZ789" s="1560"/>
      <c r="DA789" s="1560"/>
      <c r="DB789" s="1560"/>
      <c r="DC789" s="1560"/>
      <c r="DD789" s="1991"/>
      <c r="DE789" s="1992"/>
      <c r="DF789" s="1992"/>
      <c r="DG789" s="1993"/>
      <c r="DH789" s="1564"/>
      <c r="DI789" s="1564"/>
      <c r="DJ789" s="1564"/>
      <c r="DK789" s="1564"/>
      <c r="DL789" s="1564"/>
      <c r="DM789" s="1564"/>
      <c r="DN789" s="1564"/>
      <c r="DO789" s="1564"/>
      <c r="DP789" s="1564"/>
      <c r="DQ789" s="1564"/>
      <c r="DR789" s="1584"/>
    </row>
    <row r="790" spans="1:122" ht="15" customHeight="1">
      <c r="A790" s="1297"/>
      <c r="B790" s="225"/>
      <c r="C790" s="225"/>
      <c r="E790" s="978" t="s">
        <v>103</v>
      </c>
      <c r="F790" s="979"/>
      <c r="G790" s="979"/>
      <c r="H790" s="979"/>
      <c r="I790" s="979"/>
      <c r="J790" s="979"/>
      <c r="K790" s="979"/>
      <c r="L790" s="980"/>
      <c r="M790" s="1290" t="s">
        <v>307</v>
      </c>
      <c r="N790" s="1291"/>
      <c r="O790" s="266" t="str">
        <f>"("&amp;VLOOKUP(M790,[1]processing_log!$B$37:$Y$105,4,FALSE)&amp;" - "&amp;VLOOKUP(M790,[1]processing_log!$B$37:$Y$105,21,FALSE)&amp;VLOOKUP(M790,[1]processing_log!$B$37:$Y$105,24,FALSE)&amp;")"</f>
        <v>(他処理 - 異常終了)</v>
      </c>
      <c r="P790" s="1291"/>
      <c r="Q790" s="1291"/>
      <c r="R790" s="1291"/>
      <c r="S790" s="1291"/>
      <c r="T790" s="1291"/>
      <c r="U790" s="1291"/>
      <c r="V790" s="1291"/>
      <c r="W790" s="1291"/>
      <c r="X790" s="1291"/>
      <c r="Y790" s="1291"/>
      <c r="Z790" s="1291"/>
      <c r="AA790" s="1291"/>
      <c r="AB790" s="1291"/>
      <c r="AC790" s="1291"/>
      <c r="AD790" s="1291"/>
      <c r="AE790" s="1291"/>
      <c r="AF790" s="1291"/>
      <c r="AG790" s="1291"/>
      <c r="AH790" s="1291"/>
      <c r="AI790" s="1291"/>
      <c r="AJ790" s="1291"/>
      <c r="AK790" s="1291"/>
      <c r="AL790" s="1291"/>
      <c r="AM790" s="1291"/>
      <c r="AN790" s="1291"/>
      <c r="AO790" s="1291"/>
      <c r="AP790" s="1291"/>
      <c r="AQ790" s="1291"/>
      <c r="AR790" s="1291"/>
      <c r="AS790" s="1291"/>
      <c r="AT790" s="1291"/>
      <c r="AU790" s="1291"/>
      <c r="AV790" s="1291"/>
      <c r="AW790" s="1291"/>
      <c r="AX790" s="1292"/>
      <c r="AY790" s="223"/>
      <c r="BA790" s="192">
        <f t="shared" si="352"/>
        <v>9</v>
      </c>
      <c r="BB790" s="192">
        <f t="shared" si="352"/>
        <v>7</v>
      </c>
      <c r="BC790" s="192">
        <f t="shared" si="352"/>
        <v>1</v>
      </c>
      <c r="BD790" s="192"/>
      <c r="BE790" s="192"/>
      <c r="BF790" s="192"/>
      <c r="BG790" s="559" t="str">
        <f t="shared" ca="1" si="328"/>
        <v/>
      </c>
      <c r="BH790" s="560" t="str">
        <f t="shared" ca="1" si="329"/>
        <v/>
      </c>
      <c r="BI790" s="560" t="str">
        <f t="shared" ca="1" si="330"/>
        <v/>
      </c>
      <c r="BJ790" s="560" t="str">
        <f t="shared" ca="1" si="331"/>
        <v/>
      </c>
      <c r="BK790" s="560" t="str">
        <f t="shared" ca="1" si="332"/>
        <v/>
      </c>
      <c r="BL790" s="561" t="str">
        <f t="shared" ca="1" si="333"/>
        <v/>
      </c>
      <c r="CV790" s="1528"/>
      <c r="CW790" s="1529"/>
      <c r="CX790" s="1560"/>
      <c r="CY790" s="1560"/>
      <c r="CZ790" s="1560"/>
      <c r="DA790" s="1560"/>
      <c r="DB790" s="1560"/>
      <c r="DC790" s="1560"/>
      <c r="DD790" s="1991"/>
      <c r="DE790" s="1992"/>
      <c r="DF790" s="1992"/>
      <c r="DG790" s="1993"/>
      <c r="DH790" s="1564"/>
      <c r="DI790" s="1564"/>
      <c r="DJ790" s="1564"/>
      <c r="DK790" s="1564"/>
      <c r="DL790" s="1564"/>
      <c r="DM790" s="1564"/>
      <c r="DN790" s="1564"/>
      <c r="DO790" s="1564"/>
      <c r="DP790" s="1564"/>
      <c r="DQ790" s="1564"/>
      <c r="DR790" s="1584"/>
    </row>
    <row r="791" spans="1:122" ht="15" customHeight="1">
      <c r="A791" s="1297"/>
      <c r="B791" s="225"/>
      <c r="C791" s="225"/>
      <c r="E791" s="984" t="s">
        <v>104</v>
      </c>
      <c r="F791" s="985"/>
      <c r="G791" s="985"/>
      <c r="H791" s="985"/>
      <c r="I791" s="985"/>
      <c r="J791" s="985"/>
      <c r="K791" s="985"/>
      <c r="L791" s="986"/>
      <c r="M791" s="1294" t="s">
        <v>2106</v>
      </c>
      <c r="N791" s="1295"/>
      <c r="O791" s="1295"/>
      <c r="P791" s="1295"/>
      <c r="Q791" s="1295"/>
      <c r="R791" s="1295"/>
      <c r="S791" s="1295"/>
      <c r="T791" s="1295"/>
      <c r="U791" s="1295"/>
      <c r="V791" s="1295"/>
      <c r="W791" s="1295"/>
      <c r="X791" s="1295"/>
      <c r="Y791" s="1295"/>
      <c r="Z791" s="1295"/>
      <c r="AA791" s="1295"/>
      <c r="AB791" s="1295"/>
      <c r="AC791" s="1295"/>
      <c r="AD791" s="1295"/>
      <c r="AE791" s="1295"/>
      <c r="AF791" s="1295"/>
      <c r="AG791" s="1295"/>
      <c r="AH791" s="1295"/>
      <c r="AI791" s="1295"/>
      <c r="AJ791" s="1295"/>
      <c r="AK791" s="1295"/>
      <c r="AL791" s="1295"/>
      <c r="AM791" s="1295"/>
      <c r="AN791" s="1295"/>
      <c r="AO791" s="1295"/>
      <c r="AP791" s="1295"/>
      <c r="AQ791" s="1295"/>
      <c r="AR791" s="1295"/>
      <c r="AS791" s="1295"/>
      <c r="AT791" s="1295"/>
      <c r="AU791" s="1295"/>
      <c r="AV791" s="1295"/>
      <c r="AW791" s="1295"/>
      <c r="AX791" s="1296"/>
      <c r="AY791" s="223"/>
      <c r="BA791" s="192">
        <f t="shared" si="352"/>
        <v>9</v>
      </c>
      <c r="BB791" s="192">
        <f t="shared" si="352"/>
        <v>7</v>
      </c>
      <c r="BC791" s="192">
        <f t="shared" si="352"/>
        <v>1</v>
      </c>
      <c r="BD791" s="192"/>
      <c r="BE791" s="192"/>
      <c r="BF791" s="192"/>
      <c r="BG791" s="559" t="str">
        <f t="shared" ca="1" si="328"/>
        <v/>
      </c>
      <c r="BH791" s="560" t="str">
        <f t="shared" ca="1" si="329"/>
        <v/>
      </c>
      <c r="BI791" s="560" t="str">
        <f t="shared" ca="1" si="330"/>
        <v/>
      </c>
      <c r="BJ791" s="560" t="str">
        <f t="shared" ca="1" si="331"/>
        <v/>
      </c>
      <c r="BK791" s="560" t="str">
        <f t="shared" ca="1" si="332"/>
        <v/>
      </c>
      <c r="BL791" s="561" t="str">
        <f t="shared" ca="1" si="333"/>
        <v/>
      </c>
      <c r="CV791" s="1528"/>
      <c r="CW791" s="1529"/>
      <c r="CX791" s="1560"/>
      <c r="CY791" s="1560"/>
      <c r="CZ791" s="1560"/>
      <c r="DA791" s="1560"/>
      <c r="DB791" s="1560"/>
      <c r="DC791" s="1560"/>
      <c r="DD791" s="1991"/>
      <c r="DE791" s="1992"/>
      <c r="DF791" s="1992"/>
      <c r="DG791" s="1993"/>
      <c r="DH791" s="1564"/>
      <c r="DI791" s="1564"/>
      <c r="DJ791" s="1564"/>
      <c r="DK791" s="1564"/>
      <c r="DL791" s="1564"/>
      <c r="DM791" s="1564"/>
      <c r="DN791" s="1564"/>
      <c r="DO791" s="1564"/>
      <c r="DP791" s="1564"/>
      <c r="DQ791" s="1564"/>
      <c r="DR791" s="1584"/>
    </row>
    <row r="792" spans="1:122" s="465" customFormat="1" ht="15" customHeight="1">
      <c r="A792" s="1760" t="str">
        <f>$BA792&amp;"."&amp;$BB792&amp;"."&amp;$BC792&amp;"."</f>
        <v>9.7.2.</v>
      </c>
      <c r="B792" s="1761"/>
      <c r="C792" s="1761"/>
      <c r="D792" s="1761"/>
      <c r="E792" s="685" t="s">
        <v>1819</v>
      </c>
      <c r="F792" s="685"/>
      <c r="G792" s="676"/>
      <c r="H792" s="676"/>
      <c r="I792" s="676"/>
      <c r="J792" s="676"/>
      <c r="K792" s="676"/>
      <c r="L792" s="676"/>
      <c r="M792" s="685"/>
      <c r="N792" s="685"/>
      <c r="O792" s="685"/>
      <c r="P792" s="685"/>
      <c r="Q792" s="685"/>
      <c r="R792" s="685"/>
      <c r="S792" s="685"/>
      <c r="T792" s="685"/>
      <c r="U792" s="685"/>
      <c r="V792" s="685"/>
      <c r="W792" s="685"/>
      <c r="X792" s="685"/>
      <c r="Y792" s="685"/>
      <c r="Z792" s="685"/>
      <c r="AA792" s="685"/>
      <c r="AB792" s="685"/>
      <c r="AC792" s="685"/>
      <c r="AD792" s="685"/>
      <c r="AE792" s="685"/>
      <c r="AF792" s="685"/>
      <c r="AG792" s="685"/>
      <c r="AH792" s="685"/>
      <c r="AI792" s="685"/>
      <c r="AJ792" s="685"/>
      <c r="AK792" s="685"/>
      <c r="AL792" s="685"/>
      <c r="AM792" s="685"/>
      <c r="AN792" s="685"/>
      <c r="AO792" s="685"/>
      <c r="AP792" s="685"/>
      <c r="AQ792" s="685"/>
      <c r="AR792" s="685"/>
      <c r="AS792" s="685"/>
      <c r="AT792" s="685"/>
      <c r="AU792" s="685"/>
      <c r="AV792" s="685"/>
      <c r="AW792" s="685"/>
      <c r="AX792" s="685"/>
      <c r="AY792" s="854"/>
      <c r="AZ792" s="92"/>
      <c r="BA792" s="683">
        <f t="shared" ref="BA792:BB794" si="353">BA791</f>
        <v>9</v>
      </c>
      <c r="BB792" s="683">
        <f t="shared" si="353"/>
        <v>7</v>
      </c>
      <c r="BC792" s="678">
        <f>BC791+1</f>
        <v>2</v>
      </c>
      <c r="BD792" s="192"/>
      <c r="BE792" s="192"/>
      <c r="BF792" s="192"/>
      <c r="BG792" s="559" t="str">
        <f t="shared" ca="1" si="328"/>
        <v/>
      </c>
      <c r="BH792" s="560" t="str">
        <f t="shared" ca="1" si="329"/>
        <v/>
      </c>
      <c r="BI792" s="560" t="str">
        <f t="shared" ca="1" si="330"/>
        <v/>
      </c>
      <c r="BJ792" s="560" t="str">
        <f t="shared" ca="1" si="331"/>
        <v/>
      </c>
      <c r="BK792" s="560" t="str">
        <f t="shared" ca="1" si="332"/>
        <v/>
      </c>
      <c r="BL792" s="561" t="str">
        <f t="shared" ca="1" si="333"/>
        <v/>
      </c>
      <c r="BP792" s="226"/>
      <c r="BQ792" s="226"/>
      <c r="BR792" s="226"/>
      <c r="BS792" s="226"/>
      <c r="BT792" s="226"/>
      <c r="BU792" s="226"/>
      <c r="BV792" s="226"/>
      <c r="BW792" s="226"/>
      <c r="BX792" s="226"/>
      <c r="BY792" s="226"/>
      <c r="BZ792" s="226"/>
      <c r="CA792" s="226"/>
      <c r="CB792" s="226"/>
      <c r="CC792" s="226"/>
      <c r="CD792" s="226"/>
      <c r="CE792" s="226"/>
      <c r="CF792" s="226"/>
      <c r="CG792" s="226"/>
      <c r="CH792" s="226"/>
      <c r="CI792" s="226"/>
      <c r="CJ792" s="226"/>
      <c r="CK792" s="226"/>
      <c r="CL792" s="226"/>
      <c r="CM792" s="226"/>
      <c r="CN792" s="226"/>
      <c r="CO792" s="226"/>
      <c r="CP792" s="226"/>
      <c r="CQ792" s="226"/>
      <c r="CR792" s="226"/>
      <c r="CV792" s="1528" t="s">
        <v>2291</v>
      </c>
      <c r="CW792" s="1529"/>
      <c r="CX792" s="1560"/>
      <c r="CY792" s="1560"/>
      <c r="CZ792" s="1560"/>
      <c r="DA792" s="1560"/>
      <c r="DB792" s="1560"/>
      <c r="DC792" s="1560"/>
      <c r="DD792" s="2054">
        <v>44657</v>
      </c>
      <c r="DE792" s="2055"/>
      <c r="DF792" s="2055"/>
      <c r="DG792" s="2056"/>
      <c r="DH792" s="1564" t="s">
        <v>2321</v>
      </c>
      <c r="DI792" s="1564"/>
      <c r="DJ792" s="1564"/>
      <c r="DK792" s="1564"/>
      <c r="DL792" s="1564"/>
      <c r="DM792" s="1564"/>
      <c r="DN792" s="1564"/>
      <c r="DO792" s="1564"/>
      <c r="DP792" s="1564"/>
      <c r="DQ792" s="1564"/>
      <c r="DR792" s="1584"/>
    </row>
    <row r="793" spans="1:122" s="465" customFormat="1" ht="15" customHeight="1">
      <c r="A793" s="1360"/>
      <c r="B793" s="1312"/>
      <c r="C793" s="1312"/>
      <c r="D793" s="263"/>
      <c r="E793" s="263" t="s">
        <v>1820</v>
      </c>
      <c r="F793" s="263"/>
      <c r="G793" s="263"/>
      <c r="H793" s="263"/>
      <c r="I793" s="263"/>
      <c r="J793" s="263"/>
      <c r="K793" s="263"/>
      <c r="L793" s="263"/>
      <c r="M793" s="263"/>
      <c r="N793" s="263"/>
      <c r="O793" s="263"/>
      <c r="P793" s="263"/>
      <c r="Q793" s="263"/>
      <c r="R793" s="263"/>
      <c r="S793" s="263"/>
      <c r="T793" s="263"/>
      <c r="U793" s="263"/>
      <c r="V793" s="263"/>
      <c r="W793" s="263"/>
      <c r="X793" s="263"/>
      <c r="Y793" s="263"/>
      <c r="Z793" s="263"/>
      <c r="AA793" s="263"/>
      <c r="AB793" s="263"/>
      <c r="AC793" s="263"/>
      <c r="AD793" s="263"/>
      <c r="AE793" s="263"/>
      <c r="AF793" s="263"/>
      <c r="AG793" s="263"/>
      <c r="AH793" s="263"/>
      <c r="AI793" s="263"/>
      <c r="AJ793" s="263"/>
      <c r="AK793" s="263"/>
      <c r="AL793" s="263"/>
      <c r="AM793" s="263"/>
      <c r="AN793" s="263"/>
      <c r="AO793" s="263"/>
      <c r="AP793" s="263"/>
      <c r="AQ793" s="263"/>
      <c r="AR793" s="263"/>
      <c r="AS793" s="263"/>
      <c r="AT793" s="263"/>
      <c r="AU793" s="263"/>
      <c r="AV793" s="263"/>
      <c r="AW793" s="263"/>
      <c r="AX793" s="263"/>
      <c r="AY793" s="1130"/>
      <c r="BA793" s="192">
        <f t="shared" si="353"/>
        <v>9</v>
      </c>
      <c r="BB793" s="192">
        <f t="shared" si="353"/>
        <v>7</v>
      </c>
      <c r="BC793" s="1098">
        <f>BC792</f>
        <v>2</v>
      </c>
      <c r="BD793" s="192"/>
      <c r="BE793" s="192"/>
      <c r="BF793" s="192"/>
      <c r="BG793" s="559" t="str">
        <f t="shared" ca="1" si="328"/>
        <v/>
      </c>
      <c r="BH793" s="560" t="str">
        <f t="shared" ca="1" si="329"/>
        <v/>
      </c>
      <c r="BI793" s="560" t="str">
        <f t="shared" ca="1" si="330"/>
        <v/>
      </c>
      <c r="BJ793" s="560" t="str">
        <f t="shared" ca="1" si="331"/>
        <v/>
      </c>
      <c r="BK793" s="560" t="str">
        <f t="shared" ca="1" si="332"/>
        <v/>
      </c>
      <c r="BL793" s="561" t="str">
        <f t="shared" ca="1" si="333"/>
        <v/>
      </c>
      <c r="BP793" s="226"/>
      <c r="BQ793" s="226"/>
      <c r="BR793" s="226"/>
      <c r="BS793" s="226"/>
      <c r="BT793" s="226"/>
      <c r="BU793" s="226"/>
      <c r="BV793" s="226"/>
      <c r="BW793" s="226"/>
      <c r="BX793" s="226"/>
      <c r="BY793" s="226"/>
      <c r="BZ793" s="226"/>
      <c r="CA793" s="226"/>
      <c r="CB793" s="226"/>
      <c r="CC793" s="226"/>
      <c r="CD793" s="226"/>
      <c r="CE793" s="226"/>
      <c r="CF793" s="226"/>
      <c r="CG793" s="226"/>
      <c r="CH793" s="226"/>
      <c r="CI793" s="226"/>
      <c r="CJ793" s="226"/>
      <c r="CK793" s="226"/>
      <c r="CL793" s="226"/>
      <c r="CM793" s="226"/>
      <c r="CN793" s="226"/>
      <c r="CO793" s="226"/>
      <c r="CP793" s="226"/>
      <c r="CQ793" s="226"/>
      <c r="CR793" s="226"/>
      <c r="CS793" s="226"/>
      <c r="CT793" s="226"/>
      <c r="CU793" s="226"/>
      <c r="CV793" s="1528"/>
      <c r="CW793" s="1529"/>
      <c r="CX793" s="1560"/>
      <c r="CY793" s="1560"/>
      <c r="CZ793" s="1560"/>
      <c r="DA793" s="1560"/>
      <c r="DB793" s="1560"/>
      <c r="DC793" s="1560"/>
      <c r="DD793" s="1991"/>
      <c r="DE793" s="1992"/>
      <c r="DF793" s="1992"/>
      <c r="DG793" s="1993"/>
      <c r="DH793" s="1564"/>
      <c r="DI793" s="1564"/>
      <c r="DJ793" s="1564"/>
      <c r="DK793" s="1564"/>
      <c r="DL793" s="1564"/>
      <c r="DM793" s="1564"/>
      <c r="DN793" s="1564"/>
      <c r="DO793" s="1564"/>
      <c r="DP793" s="1564"/>
      <c r="DQ793" s="1564"/>
      <c r="DR793" s="1584"/>
    </row>
    <row r="794" spans="1:122" s="465" customFormat="1" ht="15" customHeight="1">
      <c r="A794" s="1090"/>
      <c r="B794" s="1091"/>
      <c r="C794" s="1091"/>
      <c r="D794" s="469"/>
      <c r="E794" s="1361" t="s">
        <v>545</v>
      </c>
      <c r="F794" s="1362"/>
      <c r="G794" s="1362"/>
      <c r="H794" s="1362"/>
      <c r="I794" s="1362"/>
      <c r="J794" s="1362"/>
      <c r="K794" s="1362"/>
      <c r="L794" s="1363"/>
      <c r="M794" s="1364" t="s">
        <v>2158</v>
      </c>
      <c r="N794" s="1365"/>
      <c r="O794" s="1365"/>
      <c r="P794" s="1365"/>
      <c r="Q794" s="1365"/>
      <c r="R794" s="1365"/>
      <c r="S794" s="1365"/>
      <c r="T794" s="1365"/>
      <c r="U794" s="1365"/>
      <c r="V794" s="1365"/>
      <c r="W794" s="1365"/>
      <c r="X794" s="1365"/>
      <c r="Y794" s="1365"/>
      <c r="Z794" s="1365"/>
      <c r="AA794" s="1365"/>
      <c r="AB794" s="1365"/>
      <c r="AC794" s="1365"/>
      <c r="AD794" s="1365"/>
      <c r="AE794" s="1365"/>
      <c r="AF794" s="1365"/>
      <c r="AG794" s="1365"/>
      <c r="AH794" s="1365"/>
      <c r="AI794" s="1365"/>
      <c r="AJ794" s="1365"/>
      <c r="AK794" s="1365"/>
      <c r="AL794" s="1365"/>
      <c r="AM794" s="1365"/>
      <c r="AN794" s="1365"/>
      <c r="AO794" s="1365"/>
      <c r="AP794" s="1365"/>
      <c r="AQ794" s="1365"/>
      <c r="AR794" s="1365"/>
      <c r="AS794" s="1365"/>
      <c r="AT794" s="1365"/>
      <c r="AU794" s="1365"/>
      <c r="AV794" s="1365"/>
      <c r="AW794" s="1365"/>
      <c r="AX794" s="1366"/>
      <c r="AY794" s="1293"/>
      <c r="AZ794" s="1089"/>
      <c r="BA794" s="1220">
        <f t="shared" si="353"/>
        <v>9</v>
      </c>
      <c r="BB794" s="1220">
        <f t="shared" si="353"/>
        <v>7</v>
      </c>
      <c r="BC794" s="1220">
        <f>BC793</f>
        <v>2</v>
      </c>
      <c r="BD794" s="1089"/>
      <c r="BE794" s="1089"/>
      <c r="BF794" s="1089"/>
      <c r="BG794" s="559" t="str">
        <f t="shared" ca="1" si="328"/>
        <v/>
      </c>
      <c r="BH794" s="560" t="str">
        <f t="shared" ca="1" si="329"/>
        <v/>
      </c>
      <c r="BI794" s="560" t="str">
        <f t="shared" ca="1" si="330"/>
        <v/>
      </c>
      <c r="BJ794" s="560" t="str">
        <f t="shared" ca="1" si="331"/>
        <v/>
      </c>
      <c r="BK794" s="560" t="str">
        <f t="shared" ca="1" si="332"/>
        <v/>
      </c>
      <c r="BL794" s="561" t="str">
        <f t="shared" ca="1" si="333"/>
        <v/>
      </c>
      <c r="BP794" s="226"/>
      <c r="BQ794" s="226"/>
      <c r="BR794" s="226"/>
      <c r="BS794" s="226"/>
      <c r="BT794" s="226"/>
      <c r="BU794" s="226"/>
      <c r="BV794" s="226"/>
      <c r="BW794" s="226"/>
      <c r="BX794" s="226"/>
      <c r="BY794" s="226"/>
      <c r="BZ794" s="226"/>
      <c r="CA794" s="226"/>
      <c r="CB794" s="226"/>
      <c r="CC794" s="226"/>
      <c r="CD794" s="226"/>
      <c r="CE794" s="226"/>
      <c r="CF794" s="226"/>
      <c r="CG794" s="226"/>
      <c r="CH794" s="226"/>
      <c r="CI794" s="226"/>
      <c r="CJ794" s="226"/>
      <c r="CK794" s="226"/>
      <c r="CL794" s="226"/>
      <c r="CM794" s="226"/>
      <c r="CN794" s="226"/>
      <c r="CO794" s="226"/>
      <c r="CP794" s="226"/>
      <c r="CQ794" s="226"/>
      <c r="CR794" s="226"/>
      <c r="CS794" s="226"/>
      <c r="CT794" s="226"/>
      <c r="CU794" s="226"/>
      <c r="CV794" s="1528"/>
      <c r="CW794" s="1529"/>
      <c r="CX794" s="1560"/>
      <c r="CY794" s="1560"/>
      <c r="CZ794" s="1560"/>
      <c r="DA794" s="1560"/>
      <c r="DB794" s="1560"/>
      <c r="DC794" s="1560"/>
      <c r="DD794" s="1991"/>
      <c r="DE794" s="1992"/>
      <c r="DF794" s="1992"/>
      <c r="DG794" s="1993"/>
      <c r="DH794" s="1564"/>
      <c r="DI794" s="1564"/>
      <c r="DJ794" s="1564"/>
      <c r="DK794" s="1564"/>
      <c r="DL794" s="1564"/>
      <c r="DM794" s="1564"/>
      <c r="DN794" s="1564"/>
      <c r="DO794" s="1564"/>
      <c r="DP794" s="1564"/>
      <c r="DQ794" s="1564"/>
      <c r="DR794" s="1584"/>
    </row>
    <row r="795" spans="1:122" ht="15" customHeight="1">
      <c r="A795" s="1868" t="str">
        <f>BA795&amp;"."</f>
        <v>10.</v>
      </c>
      <c r="B795" s="1869"/>
      <c r="C795" s="319" t="s">
        <v>2107</v>
      </c>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c r="AC795" s="475"/>
      <c r="AD795" s="475"/>
      <c r="AE795" s="475"/>
      <c r="AF795" s="475"/>
      <c r="AG795" s="475"/>
      <c r="AH795" s="475"/>
      <c r="AI795" s="475"/>
      <c r="AJ795" s="475"/>
      <c r="AK795" s="475"/>
      <c r="AL795" s="475"/>
      <c r="AM795" s="475"/>
      <c r="AN795" s="475"/>
      <c r="AO795" s="475"/>
      <c r="AP795" s="475"/>
      <c r="AQ795" s="475"/>
      <c r="AR795" s="475"/>
      <c r="AS795" s="475"/>
      <c r="AT795" s="475"/>
      <c r="AU795" s="475"/>
      <c r="AV795" s="475"/>
      <c r="AW795" s="475"/>
      <c r="AX795" s="475"/>
      <c r="AY795" s="471"/>
      <c r="BA795" s="193">
        <f>BA794+1</f>
        <v>10</v>
      </c>
      <c r="BD795" s="192"/>
      <c r="BE795" s="192"/>
      <c r="BF795" s="192"/>
      <c r="BG795" s="559" t="str">
        <f t="shared" ca="1" si="328"/>
        <v/>
      </c>
      <c r="BH795" s="560" t="str">
        <f t="shared" ca="1" si="329"/>
        <v/>
      </c>
      <c r="BI795" s="560" t="str">
        <f t="shared" ca="1" si="330"/>
        <v/>
      </c>
      <c r="BJ795" s="560" t="str">
        <f t="shared" ca="1" si="331"/>
        <v/>
      </c>
      <c r="BK795" s="560" t="str">
        <f t="shared" ca="1" si="332"/>
        <v/>
      </c>
      <c r="BL795" s="561" t="str">
        <f t="shared" ca="1" si="333"/>
        <v/>
      </c>
      <c r="CV795" s="1513"/>
      <c r="CW795" s="1264"/>
      <c r="CX795" s="1514"/>
      <c r="CY795" s="1514"/>
      <c r="CZ795" s="1514"/>
      <c r="DA795" s="1514"/>
      <c r="DB795" s="1514"/>
      <c r="DC795" s="1514"/>
      <c r="DD795" s="1991"/>
      <c r="DE795" s="1992"/>
      <c r="DF795" s="1992"/>
      <c r="DG795" s="1993"/>
      <c r="DH795" s="1564"/>
      <c r="DI795" s="1564"/>
      <c r="DJ795" s="1564"/>
      <c r="DK795" s="1564"/>
      <c r="DL795" s="1564"/>
      <c r="DM795" s="1564"/>
      <c r="DN795" s="1564"/>
      <c r="DO795" s="1564"/>
      <c r="DP795" s="1564"/>
      <c r="DQ795" s="1564"/>
      <c r="DR795" s="1584"/>
    </row>
    <row r="796" spans="1:122" ht="15" customHeight="1">
      <c r="A796" s="1297"/>
      <c r="B796" s="225"/>
      <c r="C796" s="225" t="s">
        <v>2108</v>
      </c>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c r="AX796" s="225"/>
      <c r="AY796" s="223"/>
      <c r="BA796" s="192">
        <f t="shared" ref="BA796:BA809" si="354">BA795</f>
        <v>10</v>
      </c>
      <c r="BD796" s="192"/>
      <c r="BE796" s="192"/>
      <c r="BF796" s="192"/>
      <c r="BG796" s="559" t="str">
        <f t="shared" ca="1" si="328"/>
        <v/>
      </c>
      <c r="BH796" s="560" t="str">
        <f t="shared" ca="1" si="329"/>
        <v/>
      </c>
      <c r="BI796" s="560" t="str">
        <f t="shared" ca="1" si="330"/>
        <v/>
      </c>
      <c r="BJ796" s="560" t="str">
        <f t="shared" ca="1" si="331"/>
        <v/>
      </c>
      <c r="BK796" s="560" t="str">
        <f t="shared" ca="1" si="332"/>
        <v/>
      </c>
      <c r="BL796" s="561" t="str">
        <f t="shared" ca="1" si="333"/>
        <v/>
      </c>
      <c r="CV796" s="1513"/>
      <c r="CW796" s="1264"/>
      <c r="CX796" s="1514"/>
      <c r="CY796" s="1514"/>
      <c r="CZ796" s="1514"/>
      <c r="DA796" s="1514"/>
      <c r="DB796" s="1514"/>
      <c r="DC796" s="1514"/>
      <c r="DD796" s="1991"/>
      <c r="DE796" s="1992"/>
      <c r="DF796" s="1992"/>
      <c r="DG796" s="1993"/>
      <c r="DH796" s="1564"/>
      <c r="DI796" s="1564"/>
      <c r="DJ796" s="1564"/>
      <c r="DK796" s="1564"/>
      <c r="DL796" s="1564"/>
      <c r="DM796" s="1564"/>
      <c r="DN796" s="1564"/>
      <c r="DO796" s="1564"/>
      <c r="DP796" s="1564"/>
      <c r="DQ796" s="1564"/>
      <c r="DR796" s="1584"/>
    </row>
    <row r="797" spans="1:122" ht="15" customHeight="1">
      <c r="A797" s="1760" t="str">
        <f>$BA797&amp;"."&amp;$BB797&amp;"."</f>
        <v>10.1.</v>
      </c>
      <c r="B797" s="1761"/>
      <c r="C797" s="1761"/>
      <c r="D797" s="475" t="s">
        <v>1700</v>
      </c>
      <c r="E797" s="275"/>
      <c r="F797" s="275"/>
      <c r="G797" s="275"/>
      <c r="H797" s="479"/>
      <c r="I797" s="275"/>
      <c r="J797" s="475"/>
      <c r="K797" s="475"/>
      <c r="L797" s="475"/>
      <c r="M797" s="475"/>
      <c r="N797" s="475"/>
      <c r="O797" s="475"/>
      <c r="P797" s="475"/>
      <c r="Q797" s="475"/>
      <c r="R797" s="475"/>
      <c r="S797" s="475"/>
      <c r="T797" s="475"/>
      <c r="U797" s="475"/>
      <c r="V797" s="475"/>
      <c r="W797" s="475"/>
      <c r="X797" s="475"/>
      <c r="Y797" s="475"/>
      <c r="Z797" s="475"/>
      <c r="AA797" s="475"/>
      <c r="AB797" s="475"/>
      <c r="AC797" s="475"/>
      <c r="AD797" s="475"/>
      <c r="AE797" s="475"/>
      <c r="AF797" s="475"/>
      <c r="AG797" s="475"/>
      <c r="AH797" s="475"/>
      <c r="AI797" s="475"/>
      <c r="AJ797" s="475"/>
      <c r="AK797" s="475"/>
      <c r="AL797" s="475"/>
      <c r="AM797" s="475"/>
      <c r="AN797" s="475"/>
      <c r="AO797" s="475"/>
      <c r="AP797" s="475"/>
      <c r="AQ797" s="475"/>
      <c r="AR797" s="475"/>
      <c r="AS797" s="475"/>
      <c r="AT797" s="475"/>
      <c r="AU797" s="475"/>
      <c r="AV797" s="475"/>
      <c r="AW797" s="475"/>
      <c r="AX797" s="475"/>
      <c r="AY797" s="471"/>
      <c r="BA797" s="192">
        <f t="shared" si="354"/>
        <v>10</v>
      </c>
      <c r="BB797" s="193">
        <f>BB796+1</f>
        <v>1</v>
      </c>
      <c r="BD797" s="192"/>
      <c r="BE797" s="192"/>
      <c r="BF797" s="192"/>
      <c r="BG797" s="559" t="str">
        <f t="shared" ca="1" si="328"/>
        <v/>
      </c>
      <c r="BH797" s="560" t="str">
        <f t="shared" ca="1" si="329"/>
        <v/>
      </c>
      <c r="BI797" s="560" t="str">
        <f t="shared" ca="1" si="330"/>
        <v/>
      </c>
      <c r="BJ797" s="560" t="str">
        <f t="shared" ca="1" si="331"/>
        <v/>
      </c>
      <c r="BK797" s="560" t="str">
        <f t="shared" ca="1" si="332"/>
        <v/>
      </c>
      <c r="BL797" s="561" t="str">
        <f t="shared" ca="1" si="333"/>
        <v/>
      </c>
      <c r="CV797" s="1513"/>
      <c r="CW797" s="1264"/>
      <c r="CX797" s="1514"/>
      <c r="CY797" s="1514"/>
      <c r="CZ797" s="1514"/>
      <c r="DA797" s="1514"/>
      <c r="DB797" s="1514"/>
      <c r="DC797" s="1514"/>
      <c r="DD797" s="1991"/>
      <c r="DE797" s="1992"/>
      <c r="DF797" s="1992"/>
      <c r="DG797" s="1993"/>
      <c r="DH797" s="1564"/>
      <c r="DI797" s="1564"/>
      <c r="DJ797" s="1564"/>
      <c r="DK797" s="1564"/>
      <c r="DL797" s="1564"/>
      <c r="DM797" s="1564"/>
      <c r="DN797" s="1564"/>
      <c r="DO797" s="1564"/>
      <c r="DP797" s="1564"/>
      <c r="DQ797" s="1564"/>
      <c r="DR797" s="1584"/>
    </row>
    <row r="798" spans="1:122" ht="15" customHeight="1">
      <c r="A798" s="1317"/>
      <c r="B798" s="1318"/>
      <c r="C798" s="1318"/>
      <c r="D798" s="475" t="s">
        <v>2098</v>
      </c>
      <c r="E798" s="275"/>
      <c r="F798" s="275"/>
      <c r="G798" s="275"/>
      <c r="H798" s="479"/>
      <c r="I798" s="275"/>
      <c r="J798" s="475"/>
      <c r="K798" s="475"/>
      <c r="L798" s="475"/>
      <c r="M798" s="475"/>
      <c r="N798" s="475"/>
      <c r="O798" s="475"/>
      <c r="P798" s="475"/>
      <c r="Q798" s="475"/>
      <c r="R798" s="475"/>
      <c r="S798" s="475"/>
      <c r="T798" s="475"/>
      <c r="U798" s="475"/>
      <c r="V798" s="475"/>
      <c r="W798" s="475"/>
      <c r="X798" s="475"/>
      <c r="Y798" s="475"/>
      <c r="Z798" s="475"/>
      <c r="AA798" s="475"/>
      <c r="AB798" s="475"/>
      <c r="AC798" s="475"/>
      <c r="AD798" s="475"/>
      <c r="AE798" s="475"/>
      <c r="AF798" s="475"/>
      <c r="AG798" s="475"/>
      <c r="AH798" s="475"/>
      <c r="AI798" s="475"/>
      <c r="AJ798" s="475"/>
      <c r="AK798" s="475"/>
      <c r="AL798" s="475"/>
      <c r="AM798" s="475"/>
      <c r="AN798" s="475"/>
      <c r="AO798" s="475"/>
      <c r="AP798" s="475"/>
      <c r="AQ798" s="475"/>
      <c r="AR798" s="475"/>
      <c r="AS798" s="475"/>
      <c r="AT798" s="475"/>
      <c r="AU798" s="475"/>
      <c r="AV798" s="475"/>
      <c r="AW798" s="475"/>
      <c r="AX798" s="475"/>
      <c r="AY798" s="471"/>
      <c r="BA798" s="192">
        <f t="shared" si="354"/>
        <v>10</v>
      </c>
      <c r="BB798" s="192">
        <f>BB797</f>
        <v>1</v>
      </c>
      <c r="BD798" s="192"/>
      <c r="BE798" s="192"/>
      <c r="BF798" s="192"/>
      <c r="BG798" s="559" t="str">
        <f t="shared" ca="1" si="328"/>
        <v/>
      </c>
      <c r="BH798" s="560" t="str">
        <f t="shared" ca="1" si="329"/>
        <v/>
      </c>
      <c r="BI798" s="560" t="str">
        <f t="shared" ca="1" si="330"/>
        <v/>
      </c>
      <c r="BJ798" s="560" t="str">
        <f t="shared" ca="1" si="331"/>
        <v/>
      </c>
      <c r="BK798" s="560" t="str">
        <f t="shared" ca="1" si="332"/>
        <v/>
      </c>
      <c r="BL798" s="561" t="str">
        <f t="shared" ca="1" si="333"/>
        <v/>
      </c>
      <c r="CV798" s="1513"/>
      <c r="CW798" s="1264"/>
      <c r="CX798" s="1514"/>
      <c r="CY798" s="1514"/>
      <c r="CZ798" s="1514"/>
      <c r="DA798" s="1514"/>
      <c r="DB798" s="1514"/>
      <c r="DC798" s="1514"/>
      <c r="DD798" s="1991"/>
      <c r="DE798" s="1992"/>
      <c r="DF798" s="1992"/>
      <c r="DG798" s="1993"/>
      <c r="DH798" s="1564"/>
      <c r="DI798" s="1564"/>
      <c r="DJ798" s="1564"/>
      <c r="DK798" s="1564"/>
      <c r="DL798" s="1564"/>
      <c r="DM798" s="1564"/>
      <c r="DN798" s="1564"/>
      <c r="DO798" s="1564"/>
      <c r="DP798" s="1564"/>
      <c r="DQ798" s="1564"/>
      <c r="DR798" s="1584"/>
    </row>
    <row r="799" spans="1:122" ht="15" customHeight="1">
      <c r="A799" s="1090"/>
      <c r="B799" s="1091"/>
      <c r="C799" s="1091"/>
      <c r="D799" s="978" t="s">
        <v>103</v>
      </c>
      <c r="E799" s="979"/>
      <c r="F799" s="979"/>
      <c r="G799" s="979"/>
      <c r="H799" s="979"/>
      <c r="I799" s="979"/>
      <c r="J799" s="979"/>
      <c r="K799" s="980"/>
      <c r="L799" s="1290" t="s">
        <v>306</v>
      </c>
      <c r="M799" s="1291"/>
      <c r="N799" s="266" t="str">
        <f>"("&amp;VLOOKUP(L799,[1]processing_log!$B$37:$Y$105,4,FALSE)&amp;" - "&amp;VLOOKUP(L799,[1]processing_log!$B$37:$Y$105,21,FALSE)&amp;VLOOKUP(L799,[1]processing_log!$B$37:$Y$105,24,FALSE)&amp;")"</f>
        <v>(他処理 - 開始)</v>
      </c>
      <c r="O799" s="1291"/>
      <c r="P799" s="1291"/>
      <c r="Q799" s="1291"/>
      <c r="R799" s="1291"/>
      <c r="S799" s="1291"/>
      <c r="T799" s="1291"/>
      <c r="U799" s="1291"/>
      <c r="V799" s="1291"/>
      <c r="W799" s="1291"/>
      <c r="X799" s="1291"/>
      <c r="Y799" s="1291"/>
      <c r="Z799" s="1291"/>
      <c r="AA799" s="1291"/>
      <c r="AB799" s="1291"/>
      <c r="AC799" s="1291"/>
      <c r="AD799" s="1291"/>
      <c r="AE799" s="1291"/>
      <c r="AF799" s="1291"/>
      <c r="AG799" s="1291"/>
      <c r="AH799" s="1291"/>
      <c r="AI799" s="1291"/>
      <c r="AJ799" s="1291"/>
      <c r="AK799" s="1291"/>
      <c r="AL799" s="1291"/>
      <c r="AM799" s="1291"/>
      <c r="AN799" s="1291"/>
      <c r="AO799" s="1291"/>
      <c r="AP799" s="1291"/>
      <c r="AQ799" s="1291"/>
      <c r="AR799" s="1291"/>
      <c r="AS799" s="1291"/>
      <c r="AT799" s="1291"/>
      <c r="AU799" s="1291"/>
      <c r="AV799" s="1291"/>
      <c r="AW799" s="1291"/>
      <c r="AX799" s="1292"/>
      <c r="AY799" s="1293"/>
      <c r="AZ799" s="95"/>
      <c r="BA799" s="192">
        <f t="shared" si="354"/>
        <v>10</v>
      </c>
      <c r="BB799" s="192">
        <f>BB798</f>
        <v>1</v>
      </c>
      <c r="BC799" s="95"/>
      <c r="BD799" s="95"/>
      <c r="BE799" s="95"/>
      <c r="BF799" s="95"/>
      <c r="BG799" s="559" t="str">
        <f t="shared" ca="1" si="328"/>
        <v/>
      </c>
      <c r="BH799" s="560" t="str">
        <f t="shared" ca="1" si="329"/>
        <v/>
      </c>
      <c r="BI799" s="560" t="str">
        <f t="shared" ca="1" si="330"/>
        <v/>
      </c>
      <c r="BJ799" s="560" t="str">
        <f t="shared" ca="1" si="331"/>
        <v/>
      </c>
      <c r="BK799" s="560" t="str">
        <f t="shared" ca="1" si="332"/>
        <v/>
      </c>
      <c r="BL799" s="561" t="str">
        <f t="shared" ca="1" si="333"/>
        <v/>
      </c>
      <c r="CV799" s="1513"/>
      <c r="CW799" s="1264"/>
      <c r="CX799" s="1514"/>
      <c r="CY799" s="1514"/>
      <c r="CZ799" s="1514"/>
      <c r="DA799" s="1514"/>
      <c r="DB799" s="1514"/>
      <c r="DC799" s="1514"/>
      <c r="DD799" s="1991"/>
      <c r="DE799" s="1992"/>
      <c r="DF799" s="1992"/>
      <c r="DG799" s="1993"/>
      <c r="DH799" s="1564"/>
      <c r="DI799" s="1564"/>
      <c r="DJ799" s="1564"/>
      <c r="DK799" s="1564"/>
      <c r="DL799" s="1564"/>
      <c r="DM799" s="1564"/>
      <c r="DN799" s="1564"/>
      <c r="DO799" s="1564"/>
      <c r="DP799" s="1564"/>
      <c r="DQ799" s="1564"/>
      <c r="DR799" s="1584"/>
    </row>
    <row r="800" spans="1:122" ht="15" customHeight="1">
      <c r="A800" s="1090"/>
      <c r="B800" s="1091"/>
      <c r="C800" s="1091"/>
      <c r="D800" s="984" t="s">
        <v>104</v>
      </c>
      <c r="E800" s="985"/>
      <c r="F800" s="985"/>
      <c r="G800" s="985"/>
      <c r="H800" s="985"/>
      <c r="I800" s="985"/>
      <c r="J800" s="985"/>
      <c r="K800" s="986"/>
      <c r="L800" s="1294" t="s">
        <v>2110</v>
      </c>
      <c r="M800" s="1295"/>
      <c r="N800" s="1295"/>
      <c r="O800" s="1295"/>
      <c r="P800" s="1295"/>
      <c r="Q800" s="1295"/>
      <c r="R800" s="1295"/>
      <c r="S800" s="1295"/>
      <c r="T800" s="1295"/>
      <c r="U800" s="1295"/>
      <c r="V800" s="1295"/>
      <c r="W800" s="1295"/>
      <c r="X800" s="1295"/>
      <c r="Y800" s="1295"/>
      <c r="Z800" s="1295"/>
      <c r="AA800" s="1295"/>
      <c r="AB800" s="1295"/>
      <c r="AC800" s="1295"/>
      <c r="AD800" s="1295"/>
      <c r="AE800" s="1295"/>
      <c r="AF800" s="1295"/>
      <c r="AG800" s="1295"/>
      <c r="AH800" s="1295"/>
      <c r="AI800" s="1295"/>
      <c r="AJ800" s="1295"/>
      <c r="AK800" s="1295"/>
      <c r="AL800" s="1295"/>
      <c r="AM800" s="1295"/>
      <c r="AN800" s="1295"/>
      <c r="AO800" s="1295"/>
      <c r="AP800" s="1295"/>
      <c r="AQ800" s="1295"/>
      <c r="AR800" s="1295"/>
      <c r="AS800" s="1295"/>
      <c r="AT800" s="1295"/>
      <c r="AU800" s="1295"/>
      <c r="AV800" s="1295"/>
      <c r="AW800" s="1295"/>
      <c r="AX800" s="1296"/>
      <c r="AY800" s="1293"/>
      <c r="AZ800" s="95"/>
      <c r="BA800" s="192">
        <f t="shared" si="354"/>
        <v>10</v>
      </c>
      <c r="BB800" s="95">
        <f>BB799</f>
        <v>1</v>
      </c>
      <c r="BC800" s="95"/>
      <c r="BD800" s="95"/>
      <c r="BE800" s="95"/>
      <c r="BF800" s="95"/>
      <c r="BG800" s="559" t="str">
        <f t="shared" ca="1" si="328"/>
        <v/>
      </c>
      <c r="BH800" s="560" t="str">
        <f t="shared" ca="1" si="329"/>
        <v/>
      </c>
      <c r="BI800" s="560" t="str">
        <f t="shared" ca="1" si="330"/>
        <v/>
      </c>
      <c r="BJ800" s="560" t="str">
        <f t="shared" ca="1" si="331"/>
        <v/>
      </c>
      <c r="BK800" s="560" t="str">
        <f t="shared" ca="1" si="332"/>
        <v/>
      </c>
      <c r="BL800" s="561" t="str">
        <f t="shared" ca="1" si="333"/>
        <v/>
      </c>
      <c r="CV800" s="1513"/>
      <c r="CW800" s="1264"/>
      <c r="CX800" s="1514"/>
      <c r="CY800" s="1514"/>
      <c r="CZ800" s="1514"/>
      <c r="DA800" s="1514"/>
      <c r="DB800" s="1514"/>
      <c r="DC800" s="1514"/>
      <c r="DD800" s="1991"/>
      <c r="DE800" s="1992"/>
      <c r="DF800" s="1992"/>
      <c r="DG800" s="1993"/>
      <c r="DH800" s="1564"/>
      <c r="DI800" s="1564"/>
      <c r="DJ800" s="1564"/>
      <c r="DK800" s="1564"/>
      <c r="DL800" s="1564"/>
      <c r="DM800" s="1564"/>
      <c r="DN800" s="1564"/>
      <c r="DO800" s="1564"/>
      <c r="DP800" s="1564"/>
      <c r="DQ800" s="1564"/>
      <c r="DR800" s="1584"/>
    </row>
    <row r="801" spans="1:122" ht="15" customHeight="1">
      <c r="A801" s="1760" t="str">
        <f>$BA801&amp;"."&amp;$BB801&amp;"."</f>
        <v>10.2.</v>
      </c>
      <c r="B801" s="1761"/>
      <c r="C801" s="1761"/>
      <c r="D801" s="475" t="s">
        <v>1665</v>
      </c>
      <c r="E801" s="275"/>
      <c r="F801" s="275"/>
      <c r="G801" s="275"/>
      <c r="H801" s="479"/>
      <c r="I801" s="275"/>
      <c r="J801" s="475"/>
      <c r="K801" s="475"/>
      <c r="L801" s="475"/>
      <c r="M801" s="475"/>
      <c r="N801" s="475"/>
      <c r="O801" s="475"/>
      <c r="P801" s="475"/>
      <c r="Q801" s="475"/>
      <c r="R801" s="475"/>
      <c r="S801" s="475"/>
      <c r="T801" s="475"/>
      <c r="U801" s="475"/>
      <c r="V801" s="475"/>
      <c r="W801" s="475"/>
      <c r="X801" s="475"/>
      <c r="Y801" s="475"/>
      <c r="Z801" s="475"/>
      <c r="AA801" s="475"/>
      <c r="AB801" s="475"/>
      <c r="AC801" s="475"/>
      <c r="AD801" s="475"/>
      <c r="AE801" s="475"/>
      <c r="AF801" s="475"/>
      <c r="AG801" s="475"/>
      <c r="AH801" s="475"/>
      <c r="AI801" s="475"/>
      <c r="AJ801" s="475"/>
      <c r="AK801" s="475"/>
      <c r="AL801" s="475"/>
      <c r="AM801" s="475"/>
      <c r="AN801" s="475"/>
      <c r="AO801" s="475"/>
      <c r="AP801" s="475"/>
      <c r="AQ801" s="475"/>
      <c r="AR801" s="475"/>
      <c r="AS801" s="475"/>
      <c r="AT801" s="475"/>
      <c r="AU801" s="475"/>
      <c r="AV801" s="475"/>
      <c r="AW801" s="475"/>
      <c r="AX801" s="475"/>
      <c r="AY801" s="471"/>
      <c r="BA801" s="192">
        <f t="shared" si="354"/>
        <v>10</v>
      </c>
      <c r="BB801" s="193">
        <f>BB800+1</f>
        <v>2</v>
      </c>
      <c r="BD801" s="192"/>
      <c r="BE801" s="192"/>
      <c r="BF801" s="192"/>
      <c r="BG801" s="559" t="str">
        <f t="shared" ca="1" si="328"/>
        <v/>
      </c>
      <c r="BH801" s="560" t="str">
        <f t="shared" ca="1" si="329"/>
        <v/>
      </c>
      <c r="BI801" s="560" t="str">
        <f t="shared" ca="1" si="330"/>
        <v/>
      </c>
      <c r="BJ801" s="560" t="str">
        <f t="shared" ca="1" si="331"/>
        <v/>
      </c>
      <c r="BK801" s="560" t="str">
        <f t="shared" ca="1" si="332"/>
        <v/>
      </c>
      <c r="BL801" s="561" t="str">
        <f t="shared" ca="1" si="333"/>
        <v/>
      </c>
      <c r="CV801" s="1513"/>
      <c r="CW801" s="1264"/>
      <c r="CX801" s="1514"/>
      <c r="CY801" s="1514"/>
      <c r="CZ801" s="1514"/>
      <c r="DA801" s="1514"/>
      <c r="DB801" s="1514"/>
      <c r="DC801" s="1514"/>
      <c r="DD801" s="1991"/>
      <c r="DE801" s="1992"/>
      <c r="DF801" s="1992"/>
      <c r="DG801" s="1993"/>
      <c r="DH801" s="1564"/>
      <c r="DI801" s="1564"/>
      <c r="DJ801" s="1564"/>
      <c r="DK801" s="1564"/>
      <c r="DL801" s="1564"/>
      <c r="DM801" s="1564"/>
      <c r="DN801" s="1564"/>
      <c r="DO801" s="1564"/>
      <c r="DP801" s="1564"/>
      <c r="DQ801" s="1564"/>
      <c r="DR801" s="1584"/>
    </row>
    <row r="802" spans="1:122" ht="15" customHeight="1">
      <c r="A802" s="1317"/>
      <c r="B802" s="1318"/>
      <c r="C802" s="1318"/>
      <c r="D802" s="475" t="s">
        <v>2066</v>
      </c>
      <c r="E802" s="275"/>
      <c r="F802" s="275"/>
      <c r="G802" s="275"/>
      <c r="H802" s="479"/>
      <c r="I802" s="275"/>
      <c r="J802" s="475"/>
      <c r="K802" s="475"/>
      <c r="L802" s="475"/>
      <c r="M802" s="475"/>
      <c r="N802" s="475"/>
      <c r="O802" s="475"/>
      <c r="P802" s="475"/>
      <c r="Q802" s="475"/>
      <c r="R802" s="475"/>
      <c r="S802" s="475"/>
      <c r="T802" s="475"/>
      <c r="U802" s="475"/>
      <c r="V802" s="475"/>
      <c r="W802" s="475"/>
      <c r="X802" s="475"/>
      <c r="Y802" s="475"/>
      <c r="Z802" s="475"/>
      <c r="AA802" s="475"/>
      <c r="AB802" s="475"/>
      <c r="AC802" s="475"/>
      <c r="AD802" s="475"/>
      <c r="AE802" s="475"/>
      <c r="AF802" s="475"/>
      <c r="AG802" s="475"/>
      <c r="AH802" s="475"/>
      <c r="AI802" s="475"/>
      <c r="AJ802" s="475"/>
      <c r="AK802" s="475"/>
      <c r="AL802" s="475"/>
      <c r="AM802" s="475"/>
      <c r="AN802" s="475"/>
      <c r="AO802" s="475"/>
      <c r="AP802" s="475"/>
      <c r="AQ802" s="475"/>
      <c r="AR802" s="475"/>
      <c r="AS802" s="475"/>
      <c r="AT802" s="475"/>
      <c r="AU802" s="475"/>
      <c r="AV802" s="475"/>
      <c r="AW802" s="475"/>
      <c r="AX802" s="475"/>
      <c r="AY802" s="471"/>
      <c r="BA802" s="192">
        <f t="shared" si="354"/>
        <v>10</v>
      </c>
      <c r="BB802" s="192">
        <f>BB801</f>
        <v>2</v>
      </c>
      <c r="BD802" s="192"/>
      <c r="BE802" s="192"/>
      <c r="BF802" s="192"/>
      <c r="BG802" s="559" t="str">
        <f t="shared" ca="1" si="328"/>
        <v/>
      </c>
      <c r="BH802" s="560" t="str">
        <f t="shared" ca="1" si="329"/>
        <v/>
      </c>
      <c r="BI802" s="560" t="str">
        <f t="shared" ca="1" si="330"/>
        <v/>
      </c>
      <c r="BJ802" s="560" t="str">
        <f t="shared" ca="1" si="331"/>
        <v/>
      </c>
      <c r="BK802" s="560" t="str">
        <f t="shared" ca="1" si="332"/>
        <v/>
      </c>
      <c r="BL802" s="561" t="str">
        <f t="shared" ca="1" si="333"/>
        <v/>
      </c>
      <c r="CV802" s="1513"/>
      <c r="CW802" s="1264"/>
      <c r="CX802" s="1514"/>
      <c r="CY802" s="1514"/>
      <c r="CZ802" s="1514"/>
      <c r="DA802" s="1514"/>
      <c r="DB802" s="1514"/>
      <c r="DC802" s="1514"/>
      <c r="DD802" s="1991"/>
      <c r="DE802" s="1992"/>
      <c r="DF802" s="1992"/>
      <c r="DG802" s="1993"/>
      <c r="DH802" s="1564"/>
      <c r="DI802" s="1564"/>
      <c r="DJ802" s="1564"/>
      <c r="DK802" s="1564"/>
      <c r="DL802" s="1564"/>
      <c r="DM802" s="1564"/>
      <c r="DN802" s="1564"/>
      <c r="DO802" s="1564"/>
      <c r="DP802" s="1564"/>
      <c r="DQ802" s="1564"/>
      <c r="DR802" s="1584"/>
    </row>
    <row r="803" spans="1:122" ht="15" customHeight="1">
      <c r="A803" s="1760" t="str">
        <f>$BA803&amp;"."&amp;$BB803&amp;"."</f>
        <v>10.3.</v>
      </c>
      <c r="B803" s="1761"/>
      <c r="C803" s="1761"/>
      <c r="D803" s="685" t="s">
        <v>2073</v>
      </c>
      <c r="E803" s="685"/>
      <c r="F803" s="685"/>
      <c r="G803" s="676"/>
      <c r="H803" s="676"/>
      <c r="I803" s="676"/>
      <c r="J803" s="676"/>
      <c r="K803" s="676"/>
      <c r="L803" s="676"/>
      <c r="M803" s="685"/>
      <c r="N803" s="685"/>
      <c r="O803" s="685"/>
      <c r="P803" s="685"/>
      <c r="Q803" s="685"/>
      <c r="R803" s="685"/>
      <c r="S803" s="685"/>
      <c r="T803" s="685"/>
      <c r="U803" s="685"/>
      <c r="V803" s="685"/>
      <c r="W803" s="685"/>
      <c r="X803" s="685"/>
      <c r="Y803" s="685"/>
      <c r="Z803" s="685"/>
      <c r="AA803" s="685"/>
      <c r="AB803" s="685"/>
      <c r="AC803" s="685"/>
      <c r="AD803" s="685"/>
      <c r="AE803" s="685"/>
      <c r="AF803" s="685"/>
      <c r="AG803" s="685"/>
      <c r="AH803" s="685"/>
      <c r="AI803" s="685"/>
      <c r="AJ803" s="685"/>
      <c r="AK803" s="685"/>
      <c r="AL803" s="685"/>
      <c r="AM803" s="685"/>
      <c r="AN803" s="685"/>
      <c r="AO803" s="685"/>
      <c r="AP803" s="685"/>
      <c r="AQ803" s="685"/>
      <c r="AR803" s="685"/>
      <c r="AS803" s="685"/>
      <c r="AT803" s="685"/>
      <c r="AU803" s="685"/>
      <c r="AV803" s="685"/>
      <c r="AW803" s="685"/>
      <c r="AX803" s="685"/>
      <c r="AY803" s="854"/>
      <c r="AZ803" s="92"/>
      <c r="BA803" s="192">
        <f t="shared" si="354"/>
        <v>10</v>
      </c>
      <c r="BB803" s="193">
        <f>BB802+1</f>
        <v>3</v>
      </c>
      <c r="BC803" s="95"/>
      <c r="BD803" s="95"/>
      <c r="BE803" s="87"/>
      <c r="BF803" s="87"/>
      <c r="BG803" s="559" t="str">
        <f t="shared" ca="1" si="328"/>
        <v/>
      </c>
      <c r="BH803" s="560" t="str">
        <f t="shared" ca="1" si="329"/>
        <v/>
      </c>
      <c r="BI803" s="560" t="str">
        <f t="shared" ca="1" si="330"/>
        <v/>
      </c>
      <c r="BJ803" s="560" t="str">
        <f t="shared" ca="1" si="331"/>
        <v/>
      </c>
      <c r="BK803" s="560" t="str">
        <f t="shared" ca="1" si="332"/>
        <v/>
      </c>
      <c r="BL803" s="561" t="str">
        <f t="shared" ca="1" si="333"/>
        <v/>
      </c>
      <c r="CV803" s="1513"/>
      <c r="CW803" s="1264"/>
      <c r="CX803" s="1514"/>
      <c r="CY803" s="1514"/>
      <c r="CZ803" s="1514"/>
      <c r="DA803" s="1514"/>
      <c r="DB803" s="1514"/>
      <c r="DC803" s="1514"/>
      <c r="DD803" s="1991"/>
      <c r="DE803" s="1992"/>
      <c r="DF803" s="1992"/>
      <c r="DG803" s="1993"/>
      <c r="DH803" s="1564"/>
      <c r="DI803" s="1564"/>
      <c r="DJ803" s="1564"/>
      <c r="DK803" s="1564"/>
      <c r="DL803" s="1564"/>
      <c r="DM803" s="1564"/>
      <c r="DN803" s="1564"/>
      <c r="DO803" s="1564"/>
      <c r="DP803" s="1564"/>
      <c r="DQ803" s="1564"/>
      <c r="DR803" s="1584"/>
    </row>
    <row r="804" spans="1:122" ht="15" customHeight="1">
      <c r="A804" s="1297"/>
      <c r="B804" s="225"/>
      <c r="C804" s="225"/>
      <c r="D804" s="225" t="s">
        <v>2111</v>
      </c>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c r="AX804" s="225"/>
      <c r="AY804" s="223"/>
      <c r="BA804" s="192">
        <f t="shared" si="354"/>
        <v>10</v>
      </c>
      <c r="BB804" s="192">
        <f>BB803</f>
        <v>3</v>
      </c>
      <c r="BD804" s="192"/>
      <c r="BE804" s="192"/>
      <c r="BF804" s="192"/>
      <c r="BG804" s="559" t="str">
        <f t="shared" ca="1" si="328"/>
        <v/>
      </c>
      <c r="BH804" s="560" t="str">
        <f t="shared" ca="1" si="329"/>
        <v/>
      </c>
      <c r="BI804" s="560" t="str">
        <f t="shared" ca="1" si="330"/>
        <v/>
      </c>
      <c r="BJ804" s="560" t="str">
        <f t="shared" ca="1" si="331"/>
        <v/>
      </c>
      <c r="BK804" s="560" t="str">
        <f t="shared" ca="1" si="332"/>
        <v/>
      </c>
      <c r="BL804" s="561" t="str">
        <f t="shared" ca="1" si="333"/>
        <v/>
      </c>
      <c r="CV804" s="1513"/>
      <c r="CW804" s="1264"/>
      <c r="CX804" s="1514"/>
      <c r="CY804" s="1514"/>
      <c r="CZ804" s="1514"/>
      <c r="DA804" s="1514"/>
      <c r="DB804" s="1514"/>
      <c r="DC804" s="1514"/>
      <c r="DD804" s="1991"/>
      <c r="DE804" s="1992"/>
      <c r="DF804" s="1992"/>
      <c r="DG804" s="1993"/>
      <c r="DH804" s="1564"/>
      <c r="DI804" s="1564"/>
      <c r="DJ804" s="1564"/>
      <c r="DK804" s="1564"/>
      <c r="DL804" s="1564"/>
      <c r="DM804" s="1564"/>
      <c r="DN804" s="1564"/>
      <c r="DO804" s="1564"/>
      <c r="DP804" s="1564"/>
      <c r="DQ804" s="1564"/>
      <c r="DR804" s="1584"/>
    </row>
    <row r="805" spans="1:122" ht="15" customHeight="1">
      <c r="A805" s="1317"/>
      <c r="B805" s="1318"/>
      <c r="C805" s="1318"/>
      <c r="D805" s="845" t="s">
        <v>265</v>
      </c>
      <c r="E805" s="846"/>
      <c r="F805" s="846"/>
      <c r="G805" s="846"/>
      <c r="H805" s="846"/>
      <c r="I805" s="846"/>
      <c r="J805" s="846"/>
      <c r="K805" s="847"/>
      <c r="L805" s="1321" t="s">
        <v>964</v>
      </c>
      <c r="M805" s="266"/>
      <c r="N805" s="266"/>
      <c r="O805" s="266"/>
      <c r="P805" s="266"/>
      <c r="Q805" s="266"/>
      <c r="R805" s="266"/>
      <c r="S805" s="266"/>
      <c r="T805" s="266"/>
      <c r="U805" s="266"/>
      <c r="V805" s="266"/>
      <c r="W805" s="266"/>
      <c r="X805" s="266"/>
      <c r="Y805" s="266"/>
      <c r="Z805" s="266"/>
      <c r="AA805" s="266"/>
      <c r="AB805" s="266"/>
      <c r="AC805" s="266"/>
      <c r="AD805" s="266"/>
      <c r="AE805" s="266"/>
      <c r="AF805" s="266"/>
      <c r="AG805" s="266"/>
      <c r="AH805" s="266"/>
      <c r="AI805" s="266"/>
      <c r="AJ805" s="266"/>
      <c r="AK805" s="266"/>
      <c r="AL805" s="266"/>
      <c r="AM805" s="266"/>
      <c r="AN805" s="266"/>
      <c r="AO805" s="266"/>
      <c r="AP805" s="266"/>
      <c r="AQ805" s="266"/>
      <c r="AR805" s="266"/>
      <c r="AS805" s="266"/>
      <c r="AT805" s="266"/>
      <c r="AU805" s="266"/>
      <c r="AV805" s="266"/>
      <c r="AW805" s="266"/>
      <c r="AX805" s="267"/>
      <c r="AY805" s="471"/>
      <c r="BA805" s="192">
        <f t="shared" si="354"/>
        <v>10</v>
      </c>
      <c r="BB805" s="192">
        <f>BB804</f>
        <v>3</v>
      </c>
      <c r="BD805" s="192"/>
      <c r="BE805" s="192"/>
      <c r="BF805" s="192"/>
      <c r="BG805" s="559" t="str">
        <f t="shared" ca="1" si="328"/>
        <v/>
      </c>
      <c r="BH805" s="560" t="str">
        <f t="shared" ca="1" si="329"/>
        <v/>
      </c>
      <c r="BI805" s="560" t="str">
        <f t="shared" ca="1" si="330"/>
        <v/>
      </c>
      <c r="BJ805" s="560" t="str">
        <f t="shared" ca="1" si="331"/>
        <v/>
      </c>
      <c r="BK805" s="560" t="str">
        <f t="shared" ca="1" si="332"/>
        <v/>
      </c>
      <c r="BL805" s="561" t="str">
        <f t="shared" ca="1" si="333"/>
        <v/>
      </c>
      <c r="CV805" s="1513"/>
      <c r="CW805" s="1264"/>
      <c r="CX805" s="1514"/>
      <c r="CY805" s="1514"/>
      <c r="CZ805" s="1514"/>
      <c r="DA805" s="1514"/>
      <c r="DB805" s="1514"/>
      <c r="DC805" s="1514"/>
      <c r="DD805" s="1991"/>
      <c r="DE805" s="1992"/>
      <c r="DF805" s="1992"/>
      <c r="DG805" s="1993"/>
      <c r="DH805" s="1564"/>
      <c r="DI805" s="1564"/>
      <c r="DJ805" s="1564"/>
      <c r="DK805" s="1564"/>
      <c r="DL805" s="1564"/>
      <c r="DM805" s="1564"/>
      <c r="DN805" s="1564"/>
      <c r="DO805" s="1564"/>
      <c r="DP805" s="1564"/>
      <c r="DQ805" s="1564"/>
      <c r="DR805" s="1584"/>
    </row>
    <row r="806" spans="1:122" ht="15" customHeight="1">
      <c r="A806" s="1317"/>
      <c r="B806" s="1318"/>
      <c r="C806" s="1318"/>
      <c r="D806" s="848" t="s">
        <v>84</v>
      </c>
      <c r="E806" s="849"/>
      <c r="F806" s="849"/>
      <c r="G806" s="849"/>
      <c r="H806" s="849"/>
      <c r="I806" s="849"/>
      <c r="J806" s="849"/>
      <c r="K806" s="850"/>
      <c r="L806" s="268" t="s">
        <v>2027</v>
      </c>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69"/>
      <c r="AS806" s="269"/>
      <c r="AT806" s="269"/>
      <c r="AU806" s="269"/>
      <c r="AV806" s="269"/>
      <c r="AW806" s="269"/>
      <c r="AX806" s="270"/>
      <c r="AY806" s="471"/>
      <c r="BA806" s="192">
        <f t="shared" si="354"/>
        <v>10</v>
      </c>
      <c r="BB806" s="192">
        <f>BB805</f>
        <v>3</v>
      </c>
      <c r="BD806" s="192"/>
      <c r="BE806" s="192"/>
      <c r="BF806" s="192"/>
      <c r="BG806" s="559" t="str">
        <f t="shared" ca="1" si="328"/>
        <v/>
      </c>
      <c r="BH806" s="560" t="str">
        <f t="shared" ca="1" si="329"/>
        <v/>
      </c>
      <c r="BI806" s="560" t="str">
        <f t="shared" ca="1" si="330"/>
        <v/>
      </c>
      <c r="BJ806" s="560" t="str">
        <f t="shared" ca="1" si="331"/>
        <v/>
      </c>
      <c r="BK806" s="560" t="str">
        <f t="shared" ca="1" si="332"/>
        <v/>
      </c>
      <c r="BL806" s="561" t="str">
        <f t="shared" ca="1" si="333"/>
        <v/>
      </c>
      <c r="BQ806" s="1089"/>
      <c r="CV806" s="1513"/>
      <c r="CW806" s="1264"/>
      <c r="CX806" s="1514"/>
      <c r="CY806" s="1514"/>
      <c r="CZ806" s="1514"/>
      <c r="DA806" s="1514"/>
      <c r="DB806" s="1514"/>
      <c r="DC806" s="1514"/>
      <c r="DD806" s="1991"/>
      <c r="DE806" s="1992"/>
      <c r="DF806" s="1992"/>
      <c r="DG806" s="1993"/>
      <c r="DH806" s="1564"/>
      <c r="DI806" s="1564"/>
      <c r="DJ806" s="1564"/>
      <c r="DK806" s="1564"/>
      <c r="DL806" s="1564"/>
      <c r="DM806" s="1564"/>
      <c r="DN806" s="1564"/>
      <c r="DO806" s="1564"/>
      <c r="DP806" s="1564"/>
      <c r="DQ806" s="1564"/>
      <c r="DR806" s="1584"/>
    </row>
    <row r="807" spans="1:122" ht="15" customHeight="1">
      <c r="A807" s="1317"/>
      <c r="B807" s="1318"/>
      <c r="C807" s="1318"/>
      <c r="D807" s="1332"/>
      <c r="E807" s="1333"/>
      <c r="F807" s="1333"/>
      <c r="G807" s="1333"/>
      <c r="H807" s="1333"/>
      <c r="I807" s="1333"/>
      <c r="J807" s="1333"/>
      <c r="K807" s="1334"/>
      <c r="L807" s="1319" t="s">
        <v>2072</v>
      </c>
      <c r="M807" s="257"/>
      <c r="N807" s="257"/>
      <c r="O807" s="257"/>
      <c r="P807" s="257"/>
      <c r="Q807" s="257"/>
      <c r="R807" s="257"/>
      <c r="S807" s="257"/>
      <c r="T807" s="257"/>
      <c r="U807" s="257"/>
      <c r="V807" s="257"/>
      <c r="W807" s="257"/>
      <c r="X807" s="257"/>
      <c r="Y807" s="257"/>
      <c r="Z807" s="257"/>
      <c r="AA807" s="257"/>
      <c r="AB807" s="257"/>
      <c r="AC807" s="257"/>
      <c r="AD807" s="257"/>
      <c r="AE807" s="257"/>
      <c r="AF807" s="257"/>
      <c r="AG807" s="257"/>
      <c r="AH807" s="257"/>
      <c r="AI807" s="257"/>
      <c r="AJ807" s="257"/>
      <c r="AK807" s="257"/>
      <c r="AL807" s="257"/>
      <c r="AM807" s="257"/>
      <c r="AN807" s="257"/>
      <c r="AO807" s="257"/>
      <c r="AP807" s="257"/>
      <c r="AQ807" s="257"/>
      <c r="AR807" s="257"/>
      <c r="AS807" s="257"/>
      <c r="AT807" s="257"/>
      <c r="AU807" s="257"/>
      <c r="AV807" s="257"/>
      <c r="AW807" s="257"/>
      <c r="AX807" s="258"/>
      <c r="AY807" s="471"/>
      <c r="BA807" s="192">
        <f t="shared" si="354"/>
        <v>10</v>
      </c>
      <c r="BB807" s="192">
        <f>BB806</f>
        <v>3</v>
      </c>
      <c r="BD807" s="192"/>
      <c r="BE807" s="192"/>
      <c r="BF807" s="192"/>
      <c r="BG807" s="559" t="str">
        <f t="shared" ca="1" si="328"/>
        <v/>
      </c>
      <c r="BH807" s="560" t="str">
        <f t="shared" ca="1" si="329"/>
        <v/>
      </c>
      <c r="BI807" s="560" t="str">
        <f t="shared" ca="1" si="330"/>
        <v/>
      </c>
      <c r="BJ807" s="560" t="str">
        <f t="shared" ca="1" si="331"/>
        <v/>
      </c>
      <c r="BK807" s="560" t="str">
        <f t="shared" ca="1" si="332"/>
        <v/>
      </c>
      <c r="BL807" s="561" t="str">
        <f t="shared" ca="1" si="333"/>
        <v/>
      </c>
      <c r="BP807" s="1089"/>
      <c r="CV807" s="1513"/>
      <c r="CW807" s="1264"/>
      <c r="CX807" s="1514"/>
      <c r="CY807" s="1514"/>
      <c r="CZ807" s="1514"/>
      <c r="DA807" s="1514"/>
      <c r="DB807" s="1514"/>
      <c r="DC807" s="1514"/>
      <c r="DD807" s="1991"/>
      <c r="DE807" s="1992"/>
      <c r="DF807" s="1992"/>
      <c r="DG807" s="1993"/>
      <c r="DH807" s="1564"/>
      <c r="DI807" s="1564"/>
      <c r="DJ807" s="1564"/>
      <c r="DK807" s="1564"/>
      <c r="DL807" s="1564"/>
      <c r="DM807" s="1564"/>
      <c r="DN807" s="1564"/>
      <c r="DO807" s="1564"/>
      <c r="DP807" s="1564"/>
      <c r="DQ807" s="1564"/>
      <c r="DR807" s="1584"/>
    </row>
    <row r="808" spans="1:122" ht="15" customHeight="1">
      <c r="A808" s="1317"/>
      <c r="B808" s="1318"/>
      <c r="C808" s="1318"/>
      <c r="D808" s="851" t="s">
        <v>233</v>
      </c>
      <c r="E808" s="852"/>
      <c r="F808" s="852"/>
      <c r="G808" s="852"/>
      <c r="H808" s="852"/>
      <c r="I808" s="852"/>
      <c r="J808" s="852"/>
      <c r="K808" s="853"/>
      <c r="L808" s="261" t="s">
        <v>2028</v>
      </c>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c r="AR808" s="271"/>
      <c r="AS808" s="271"/>
      <c r="AT808" s="271"/>
      <c r="AU808" s="271"/>
      <c r="AV808" s="271"/>
      <c r="AW808" s="271"/>
      <c r="AX808" s="272"/>
      <c r="AY808" s="471"/>
      <c r="BA808" s="192">
        <f t="shared" si="354"/>
        <v>10</v>
      </c>
      <c r="BB808" s="192">
        <f>BB807</f>
        <v>3</v>
      </c>
      <c r="BD808" s="192"/>
      <c r="BE808" s="192"/>
      <c r="BF808" s="192"/>
      <c r="BG808" s="559" t="str">
        <f t="shared" ref="BG808:BG824" ca="1" si="355">IF(BA808&lt;&gt;"",IF(MID(_xlfn.FORMULATEXT(BA808),SEARCH("[",_xlfn.FORMULATEXT(BA808))+1,SEARCH("]",_xlfn.FORMULATEXT(BA808))-(SEARCH("[",_xlfn.FORMULATEXT(BA808))+1))="-1","",1),"")</f>
        <v/>
      </c>
      <c r="BH808" s="560" t="str">
        <f t="shared" ref="BH808:BH824" ca="1" si="356">IF(BB808&lt;&gt;"",IF(MID(_xlfn.FORMULATEXT(BB808),SEARCH("[",_xlfn.FORMULATEXT(BB808))+1,SEARCH("]",_xlfn.FORMULATEXT(BB808))-(SEARCH("[",_xlfn.FORMULATEXT(BB808))+1))="-1","",1),"")</f>
        <v/>
      </c>
      <c r="BI808" s="560" t="str">
        <f t="shared" ref="BI808:BI824" ca="1" si="357">IF(BC808&lt;&gt;"",IF(MID(_xlfn.FORMULATEXT(BC808),SEARCH("[",_xlfn.FORMULATEXT(BC808))+1,SEARCH("]",_xlfn.FORMULATEXT(BC808))-(SEARCH("[",_xlfn.FORMULATEXT(BC808))+1))="-1","",1),"")</f>
        <v/>
      </c>
      <c r="BJ808" s="560" t="str">
        <f t="shared" ref="BJ808:BJ824" ca="1" si="358">IF(BD808&lt;&gt;"",IF(MID(_xlfn.FORMULATEXT(BD808),SEARCH("[",_xlfn.FORMULATEXT(BD808))+1,SEARCH("]",_xlfn.FORMULATEXT(BD808))-(SEARCH("[",_xlfn.FORMULATEXT(BD808))+1))="-1","",1),"")</f>
        <v/>
      </c>
      <c r="BK808" s="560" t="str">
        <f t="shared" ref="BK808:BK824" ca="1" si="359">IF(BE808&lt;&gt;"",IF(MID(_xlfn.FORMULATEXT(BE808),SEARCH("[",_xlfn.FORMULATEXT(BE808))+1,SEARCH("]",_xlfn.FORMULATEXT(BE808))-(SEARCH("[",_xlfn.FORMULATEXT(BE808))+1))="-1","",1),"")</f>
        <v/>
      </c>
      <c r="BL808" s="561" t="str">
        <f t="shared" ref="BL808:BL824" ca="1" si="360">IF(BF808&lt;&gt;"",IF(MID(_xlfn.FORMULATEXT(BF808),SEARCH("[",_xlfn.FORMULATEXT(BF808))+1,SEARCH("]",_xlfn.FORMULATEXT(BF808))-(SEARCH("[",_xlfn.FORMULATEXT(BF808))+1))="-1","",1),"")</f>
        <v/>
      </c>
      <c r="CV808" s="1513"/>
      <c r="CW808" s="1264"/>
      <c r="CX808" s="1514"/>
      <c r="CY808" s="1514"/>
      <c r="CZ808" s="1514"/>
      <c r="DA808" s="1514"/>
      <c r="DB808" s="1514"/>
      <c r="DC808" s="1514"/>
      <c r="DD808" s="1991"/>
      <c r="DE808" s="1992"/>
      <c r="DF808" s="1992"/>
      <c r="DG808" s="1993"/>
      <c r="DH808" s="1564"/>
      <c r="DI808" s="1564"/>
      <c r="DJ808" s="1564"/>
      <c r="DK808" s="1564"/>
      <c r="DL808" s="1564"/>
      <c r="DM808" s="1564"/>
      <c r="DN808" s="1564"/>
      <c r="DO808" s="1564"/>
      <c r="DP808" s="1564"/>
      <c r="DQ808" s="1564"/>
      <c r="DR808" s="1584"/>
    </row>
    <row r="809" spans="1:122" ht="15" customHeight="1">
      <c r="A809" s="1760" t="str">
        <f>$BA809&amp;"."&amp;$BB809&amp;"."</f>
        <v>10.4.</v>
      </c>
      <c r="B809" s="1761"/>
      <c r="C809" s="1761"/>
      <c r="D809" s="685" t="s">
        <v>2076</v>
      </c>
      <c r="E809" s="685"/>
      <c r="F809" s="685"/>
      <c r="G809" s="676"/>
      <c r="H809" s="676"/>
      <c r="I809" s="676"/>
      <c r="J809" s="676"/>
      <c r="K809" s="676"/>
      <c r="L809" s="676"/>
      <c r="M809" s="685"/>
      <c r="N809" s="685"/>
      <c r="O809" s="685"/>
      <c r="P809" s="685"/>
      <c r="Q809" s="685"/>
      <c r="R809" s="685"/>
      <c r="S809" s="685"/>
      <c r="T809" s="685"/>
      <c r="U809" s="685"/>
      <c r="V809" s="685"/>
      <c r="W809" s="685"/>
      <c r="X809" s="685"/>
      <c r="Y809" s="685"/>
      <c r="Z809" s="685"/>
      <c r="AA809" s="685"/>
      <c r="AB809" s="685"/>
      <c r="AC809" s="685"/>
      <c r="AD809" s="685"/>
      <c r="AE809" s="685"/>
      <c r="AF809" s="685"/>
      <c r="AG809" s="685"/>
      <c r="AH809" s="685"/>
      <c r="AI809" s="685"/>
      <c r="AJ809" s="685"/>
      <c r="AK809" s="685"/>
      <c r="AL809" s="685"/>
      <c r="AM809" s="685"/>
      <c r="AN809" s="685"/>
      <c r="AO809" s="685"/>
      <c r="AP809" s="685"/>
      <c r="AQ809" s="685"/>
      <c r="AR809" s="685"/>
      <c r="AS809" s="685"/>
      <c r="AT809" s="685"/>
      <c r="AU809" s="685"/>
      <c r="AV809" s="685"/>
      <c r="AW809" s="685"/>
      <c r="AX809" s="685"/>
      <c r="AY809" s="854"/>
      <c r="AZ809" s="92"/>
      <c r="BA809" s="683">
        <f t="shared" si="354"/>
        <v>10</v>
      </c>
      <c r="BB809" s="678">
        <f>BB808+1</f>
        <v>4</v>
      </c>
      <c r="BD809" s="192"/>
      <c r="BE809" s="192"/>
      <c r="BF809" s="192"/>
      <c r="BG809" s="559" t="str">
        <f t="shared" ca="1" si="355"/>
        <v/>
      </c>
      <c r="BH809" s="560" t="str">
        <f t="shared" ca="1" si="356"/>
        <v/>
      </c>
      <c r="BI809" s="560" t="str">
        <f t="shared" ca="1" si="357"/>
        <v/>
      </c>
      <c r="BJ809" s="560" t="str">
        <f t="shared" ca="1" si="358"/>
        <v/>
      </c>
      <c r="BK809" s="560" t="str">
        <f t="shared" ca="1" si="359"/>
        <v/>
      </c>
      <c r="BL809" s="561" t="str">
        <f t="shared" ca="1" si="360"/>
        <v/>
      </c>
      <c r="CV809" s="1513"/>
      <c r="CW809" s="1264"/>
      <c r="CX809" s="1514"/>
      <c r="CY809" s="1514"/>
      <c r="CZ809" s="1514"/>
      <c r="DA809" s="1514"/>
      <c r="DB809" s="1514"/>
      <c r="DC809" s="1514"/>
      <c r="DD809" s="1991"/>
      <c r="DE809" s="1992"/>
      <c r="DF809" s="1992"/>
      <c r="DG809" s="1993"/>
      <c r="DH809" s="1564"/>
      <c r="DI809" s="1564"/>
      <c r="DJ809" s="1564"/>
      <c r="DK809" s="1564"/>
      <c r="DL809" s="1564"/>
      <c r="DM809" s="1564"/>
      <c r="DN809" s="1564"/>
      <c r="DO809" s="1564"/>
      <c r="DP809" s="1564"/>
      <c r="DQ809" s="1564"/>
      <c r="DR809" s="1584"/>
    </row>
    <row r="810" spans="1:122" ht="15" customHeight="1">
      <c r="A810" s="1317"/>
      <c r="B810" s="1318"/>
      <c r="C810" s="1318"/>
      <c r="D810" s="685" t="s">
        <v>2114</v>
      </c>
      <c r="E810" s="211"/>
      <c r="F810" s="685"/>
      <c r="G810" s="676"/>
      <c r="H810" s="676"/>
      <c r="I810" s="676"/>
      <c r="J810" s="676"/>
      <c r="K810" s="676"/>
      <c r="L810" s="676"/>
      <c r="M810" s="685"/>
      <c r="N810" s="685"/>
      <c r="O810" s="685"/>
      <c r="P810" s="685"/>
      <c r="Q810" s="685"/>
      <c r="R810" s="685"/>
      <c r="S810" s="685"/>
      <c r="T810" s="685"/>
      <c r="U810" s="685"/>
      <c r="V810" s="685"/>
      <c r="W810" s="685"/>
      <c r="X810" s="685"/>
      <c r="Y810" s="685"/>
      <c r="Z810" s="685"/>
      <c r="AA810" s="685"/>
      <c r="AB810" s="685"/>
      <c r="AC810" s="685"/>
      <c r="AD810" s="685"/>
      <c r="AE810" s="685"/>
      <c r="AF810" s="685"/>
      <c r="AG810" s="685"/>
      <c r="AH810" s="685"/>
      <c r="AI810" s="685"/>
      <c r="AJ810" s="685"/>
      <c r="AK810" s="685"/>
      <c r="AL810" s="685"/>
      <c r="AM810" s="685"/>
      <c r="AN810" s="685"/>
      <c r="AO810" s="685"/>
      <c r="AP810" s="685"/>
      <c r="AQ810" s="685"/>
      <c r="AR810" s="685"/>
      <c r="AS810" s="685"/>
      <c r="AT810" s="685"/>
      <c r="AU810" s="685"/>
      <c r="AV810" s="685"/>
      <c r="AW810" s="685"/>
      <c r="AX810" s="685"/>
      <c r="AY810" s="854"/>
      <c r="AZ810" s="92"/>
      <c r="BA810" s="683">
        <f t="shared" ref="BA810:BB814" si="361">BA809</f>
        <v>10</v>
      </c>
      <c r="BB810" s="683">
        <f t="shared" si="361"/>
        <v>4</v>
      </c>
      <c r="BD810" s="95"/>
      <c r="BE810" s="87"/>
      <c r="BF810" s="87"/>
      <c r="BG810" s="559" t="str">
        <f t="shared" ca="1" si="355"/>
        <v/>
      </c>
      <c r="BH810" s="560" t="str">
        <f t="shared" ca="1" si="356"/>
        <v/>
      </c>
      <c r="BI810" s="560" t="str">
        <f t="shared" ca="1" si="357"/>
        <v/>
      </c>
      <c r="BJ810" s="560" t="str">
        <f t="shared" ca="1" si="358"/>
        <v/>
      </c>
      <c r="BK810" s="560" t="str">
        <f t="shared" ca="1" si="359"/>
        <v/>
      </c>
      <c r="BL810" s="561" t="str">
        <f t="shared" ca="1" si="360"/>
        <v/>
      </c>
      <c r="CV810" s="1513"/>
      <c r="CW810" s="1264"/>
      <c r="CX810" s="1514"/>
      <c r="CY810" s="1514"/>
      <c r="CZ810" s="1514"/>
      <c r="DA810" s="1514"/>
      <c r="DB810" s="1514"/>
      <c r="DC810" s="1514"/>
      <c r="DD810" s="1991"/>
      <c r="DE810" s="1992"/>
      <c r="DF810" s="1992"/>
      <c r="DG810" s="1993"/>
      <c r="DH810" s="1564"/>
      <c r="DI810" s="1564"/>
      <c r="DJ810" s="1564"/>
      <c r="DK810" s="1564"/>
      <c r="DL810" s="1564"/>
      <c r="DM810" s="1564"/>
      <c r="DN810" s="1564"/>
      <c r="DO810" s="1564"/>
      <c r="DP810" s="1564"/>
      <c r="DQ810" s="1564"/>
      <c r="DR810" s="1584"/>
    </row>
    <row r="811" spans="1:122" ht="15" customHeight="1">
      <c r="A811" s="1090"/>
      <c r="B811" s="1091"/>
      <c r="C811" s="1091"/>
      <c r="D811" s="978" t="s">
        <v>103</v>
      </c>
      <c r="E811" s="979"/>
      <c r="F811" s="979"/>
      <c r="G811" s="979"/>
      <c r="H811" s="979"/>
      <c r="I811" s="979"/>
      <c r="J811" s="979"/>
      <c r="K811" s="980"/>
      <c r="L811" s="1290" t="s">
        <v>323</v>
      </c>
      <c r="M811" s="1291"/>
      <c r="N811" s="266" t="str">
        <f>"("&amp;VLOOKUP(L811,[1]processing_log!$B$37:$Y$105,4,FALSE)&amp;" - "&amp;VLOOKUP(L811,[1]processing_log!$B$37:$Y$105,21,FALSE)&amp;VLOOKUP(L811,[1]processing_log!$B$37:$Y$105,24,FALSE)&amp;")"</f>
        <v>(他処理 - 正常終了)</v>
      </c>
      <c r="O811" s="1291"/>
      <c r="P811" s="1291"/>
      <c r="Q811" s="1291"/>
      <c r="R811" s="1291"/>
      <c r="S811" s="1291"/>
      <c r="T811" s="1291"/>
      <c r="U811" s="1291"/>
      <c r="V811" s="1291"/>
      <c r="W811" s="1291"/>
      <c r="X811" s="1291"/>
      <c r="Y811" s="1291"/>
      <c r="Z811" s="1291"/>
      <c r="AA811" s="1291"/>
      <c r="AB811" s="1291"/>
      <c r="AC811" s="1291"/>
      <c r="AD811" s="1291"/>
      <c r="AE811" s="1291"/>
      <c r="AF811" s="1291"/>
      <c r="AG811" s="1291"/>
      <c r="AH811" s="1291"/>
      <c r="AI811" s="1291"/>
      <c r="AJ811" s="1291"/>
      <c r="AK811" s="1291"/>
      <c r="AL811" s="1291"/>
      <c r="AM811" s="1291"/>
      <c r="AN811" s="1291"/>
      <c r="AO811" s="1291"/>
      <c r="AP811" s="1291"/>
      <c r="AQ811" s="1291"/>
      <c r="AR811" s="1291"/>
      <c r="AS811" s="1291"/>
      <c r="AT811" s="1291"/>
      <c r="AU811" s="1291"/>
      <c r="AV811" s="1291"/>
      <c r="AW811" s="1291"/>
      <c r="AX811" s="1292"/>
      <c r="AY811" s="1293"/>
      <c r="AZ811" s="95"/>
      <c r="BA811" s="683">
        <f t="shared" si="361"/>
        <v>10</v>
      </c>
      <c r="BB811" s="683">
        <f t="shared" si="361"/>
        <v>4</v>
      </c>
      <c r="BD811" s="95"/>
      <c r="BE811" s="95"/>
      <c r="BF811" s="95"/>
      <c r="BG811" s="559" t="str">
        <f t="shared" ca="1" si="355"/>
        <v/>
      </c>
      <c r="BH811" s="560" t="str">
        <f t="shared" ca="1" si="356"/>
        <v/>
      </c>
      <c r="BI811" s="560" t="str">
        <f t="shared" ca="1" si="357"/>
        <v/>
      </c>
      <c r="BJ811" s="560" t="str">
        <f t="shared" ca="1" si="358"/>
        <v/>
      </c>
      <c r="BK811" s="560" t="str">
        <f t="shared" ca="1" si="359"/>
        <v/>
      </c>
      <c r="BL811" s="561" t="str">
        <f t="shared" ca="1" si="360"/>
        <v/>
      </c>
      <c r="CV811" s="1513"/>
      <c r="CW811" s="1264"/>
      <c r="CX811" s="1514"/>
      <c r="CY811" s="1514"/>
      <c r="CZ811" s="1514"/>
      <c r="DA811" s="1514"/>
      <c r="DB811" s="1514"/>
      <c r="DC811" s="1514"/>
      <c r="DD811" s="1991"/>
      <c r="DE811" s="1992"/>
      <c r="DF811" s="1992"/>
      <c r="DG811" s="1993"/>
      <c r="DH811" s="1564"/>
      <c r="DI811" s="1564"/>
      <c r="DJ811" s="1564"/>
      <c r="DK811" s="1564"/>
      <c r="DL811" s="1564"/>
      <c r="DM811" s="1564"/>
      <c r="DN811" s="1564"/>
      <c r="DO811" s="1564"/>
      <c r="DP811" s="1564"/>
      <c r="DQ811" s="1564"/>
      <c r="DR811" s="1584"/>
    </row>
    <row r="812" spans="1:122" ht="15" customHeight="1">
      <c r="A812" s="1090"/>
      <c r="B812" s="1091"/>
      <c r="C812" s="1091"/>
      <c r="D812" s="1127" t="s">
        <v>104</v>
      </c>
      <c r="E812" s="1128"/>
      <c r="F812" s="1128"/>
      <c r="G812" s="1128"/>
      <c r="H812" s="1128"/>
      <c r="I812" s="1128"/>
      <c r="J812" s="1128"/>
      <c r="K812" s="1129"/>
      <c r="L812" s="1303" t="s">
        <v>2112</v>
      </c>
      <c r="M812" s="1304"/>
      <c r="N812" s="1304"/>
      <c r="O812" s="1304"/>
      <c r="P812" s="1304"/>
      <c r="Q812" s="1304"/>
      <c r="R812" s="1304"/>
      <c r="S812" s="1304"/>
      <c r="T812" s="1304"/>
      <c r="U812" s="1304"/>
      <c r="V812" s="1304"/>
      <c r="W812" s="1304"/>
      <c r="X812" s="1304"/>
      <c r="Y812" s="1304"/>
      <c r="Z812" s="1304"/>
      <c r="AA812" s="1304"/>
      <c r="AB812" s="1304"/>
      <c r="AC812" s="1304"/>
      <c r="AD812" s="1304"/>
      <c r="AE812" s="1304"/>
      <c r="AF812" s="1304"/>
      <c r="AG812" s="1304"/>
      <c r="AH812" s="1304"/>
      <c r="AI812" s="1304"/>
      <c r="AJ812" s="1304"/>
      <c r="AK812" s="1304"/>
      <c r="AL812" s="1304"/>
      <c r="AM812" s="1304"/>
      <c r="AN812" s="1304"/>
      <c r="AO812" s="1304"/>
      <c r="AP812" s="1304"/>
      <c r="AQ812" s="1304"/>
      <c r="AR812" s="1304"/>
      <c r="AS812" s="1304"/>
      <c r="AT812" s="1304"/>
      <c r="AU812" s="1304"/>
      <c r="AV812" s="1304"/>
      <c r="AW812" s="1304"/>
      <c r="AX812" s="1305"/>
      <c r="AY812" s="1293"/>
      <c r="AZ812" s="95"/>
      <c r="BA812" s="192">
        <f t="shared" si="361"/>
        <v>10</v>
      </c>
      <c r="BB812" s="95">
        <f t="shared" si="361"/>
        <v>4</v>
      </c>
      <c r="BD812" s="95"/>
      <c r="BE812" s="95"/>
      <c r="BF812" s="95"/>
      <c r="BG812" s="559" t="str">
        <f t="shared" ca="1" si="355"/>
        <v/>
      </c>
      <c r="BH812" s="560" t="str">
        <f t="shared" ca="1" si="356"/>
        <v/>
      </c>
      <c r="BI812" s="560" t="str">
        <f t="shared" ca="1" si="357"/>
        <v/>
      </c>
      <c r="BJ812" s="560" t="str">
        <f t="shared" ca="1" si="358"/>
        <v/>
      </c>
      <c r="BK812" s="560" t="str">
        <f t="shared" ca="1" si="359"/>
        <v/>
      </c>
      <c r="BL812" s="561" t="str">
        <f t="shared" ca="1" si="360"/>
        <v/>
      </c>
      <c r="CV812" s="1513"/>
      <c r="CW812" s="1264"/>
      <c r="CX812" s="1514"/>
      <c r="CY812" s="1514"/>
      <c r="CZ812" s="1514"/>
      <c r="DA812" s="1514"/>
      <c r="DB812" s="1514"/>
      <c r="DC812" s="1514"/>
      <c r="DD812" s="1991"/>
      <c r="DE812" s="1992"/>
      <c r="DF812" s="1992"/>
      <c r="DG812" s="1993"/>
      <c r="DH812" s="1564"/>
      <c r="DI812" s="1564"/>
      <c r="DJ812" s="1564"/>
      <c r="DK812" s="1564"/>
      <c r="DL812" s="1564"/>
      <c r="DM812" s="1564"/>
      <c r="DN812" s="1564"/>
      <c r="DO812" s="1564"/>
      <c r="DP812" s="1564"/>
      <c r="DQ812" s="1564"/>
      <c r="DR812" s="1584"/>
    </row>
    <row r="813" spans="1:122" s="1346" customFormat="1" ht="15" customHeight="1">
      <c r="A813" s="1090"/>
      <c r="B813" s="1091"/>
      <c r="C813" s="1091"/>
      <c r="D813" s="984" t="s">
        <v>105</v>
      </c>
      <c r="E813" s="985"/>
      <c r="F813" s="985"/>
      <c r="G813" s="985"/>
      <c r="H813" s="985"/>
      <c r="I813" s="985"/>
      <c r="J813" s="985"/>
      <c r="K813" s="986"/>
      <c r="L813" s="1294" t="s">
        <v>2113</v>
      </c>
      <c r="M813" s="1295"/>
      <c r="N813" s="1295"/>
      <c r="O813" s="1295"/>
      <c r="P813" s="1295"/>
      <c r="Q813" s="1295"/>
      <c r="R813" s="1295"/>
      <c r="S813" s="1295"/>
      <c r="T813" s="1295"/>
      <c r="U813" s="1295"/>
      <c r="V813" s="1295"/>
      <c r="W813" s="1295"/>
      <c r="X813" s="1295"/>
      <c r="Y813" s="1295"/>
      <c r="Z813" s="1295"/>
      <c r="AA813" s="1295"/>
      <c r="AB813" s="1295"/>
      <c r="AC813" s="1295"/>
      <c r="AD813" s="1295"/>
      <c r="AE813" s="1295"/>
      <c r="AF813" s="1295"/>
      <c r="AG813" s="1295"/>
      <c r="AH813" s="1295"/>
      <c r="AI813" s="1295"/>
      <c r="AJ813" s="1295"/>
      <c r="AK813" s="1295"/>
      <c r="AL813" s="1295"/>
      <c r="AM813" s="1295"/>
      <c r="AN813" s="1295"/>
      <c r="AO813" s="1295"/>
      <c r="AP813" s="1295"/>
      <c r="AQ813" s="1295"/>
      <c r="AR813" s="1295"/>
      <c r="AS813" s="1295"/>
      <c r="AT813" s="1295"/>
      <c r="AU813" s="1295"/>
      <c r="AV813" s="1295"/>
      <c r="AW813" s="1295"/>
      <c r="AX813" s="1296"/>
      <c r="AY813" s="1293"/>
      <c r="AZ813" s="1089"/>
      <c r="BA813" s="1220">
        <f t="shared" si="361"/>
        <v>10</v>
      </c>
      <c r="BB813" s="1220">
        <f t="shared" si="361"/>
        <v>4</v>
      </c>
      <c r="BC813" s="192"/>
      <c r="BD813" s="1089"/>
      <c r="BE813" s="1089"/>
      <c r="BF813" s="1089"/>
      <c r="BG813" s="1343" t="str">
        <f t="shared" ca="1" si="355"/>
        <v/>
      </c>
      <c r="BH813" s="1344" t="str">
        <f t="shared" ca="1" si="356"/>
        <v/>
      </c>
      <c r="BI813" s="1344" t="str">
        <f t="shared" ca="1" si="357"/>
        <v/>
      </c>
      <c r="BJ813" s="1344" t="str">
        <f t="shared" ca="1" si="358"/>
        <v/>
      </c>
      <c r="BK813" s="1344" t="str">
        <f t="shared" ca="1" si="359"/>
        <v/>
      </c>
      <c r="BL813" s="1345" t="str">
        <f t="shared" ca="1" si="360"/>
        <v/>
      </c>
      <c r="BM813" s="1089"/>
      <c r="BN813" s="1089"/>
      <c r="BO813" s="1089"/>
      <c r="BP813" s="226"/>
      <c r="BQ813" s="226"/>
      <c r="BR813" s="226"/>
      <c r="BS813" s="226"/>
      <c r="BT813" s="226"/>
      <c r="BU813" s="226"/>
      <c r="BV813" s="226"/>
      <c r="BW813" s="226"/>
      <c r="BX813" s="226"/>
      <c r="BY813" s="226"/>
      <c r="BZ813" s="226"/>
      <c r="CA813" s="226"/>
      <c r="CB813" s="226"/>
      <c r="CC813" s="226"/>
      <c r="CD813" s="226"/>
      <c r="CE813" s="226"/>
      <c r="CF813" s="226"/>
      <c r="CG813" s="226"/>
      <c r="CH813" s="226"/>
      <c r="CI813" s="226"/>
      <c r="CJ813" s="226"/>
      <c r="CK813" s="226"/>
      <c r="CL813" s="226"/>
      <c r="CM813" s="226"/>
      <c r="CN813" s="226"/>
      <c r="CO813" s="226"/>
      <c r="CP813" s="226"/>
      <c r="CQ813" s="226"/>
      <c r="CR813" s="226"/>
      <c r="CS813" s="226"/>
      <c r="CT813" s="226"/>
      <c r="CU813" s="226"/>
      <c r="CV813" s="1513"/>
      <c r="CW813" s="1264"/>
      <c r="CX813" s="1514"/>
      <c r="CY813" s="1514"/>
      <c r="CZ813" s="1514"/>
      <c r="DA813" s="1514"/>
      <c r="DB813" s="1514"/>
      <c r="DC813" s="1514"/>
      <c r="DD813" s="1991"/>
      <c r="DE813" s="1992"/>
      <c r="DF813" s="1992"/>
      <c r="DG813" s="1993"/>
      <c r="DH813" s="1564"/>
      <c r="DI813" s="1564"/>
      <c r="DJ813" s="1564"/>
      <c r="DK813" s="1564"/>
      <c r="DL813" s="1564"/>
      <c r="DM813" s="1564"/>
      <c r="DN813" s="1564"/>
      <c r="DO813" s="1564"/>
      <c r="DP813" s="1564"/>
      <c r="DQ813" s="1564"/>
      <c r="DR813" s="1584"/>
    </row>
    <row r="814" spans="1:122" ht="15" customHeight="1">
      <c r="A814" s="1760" t="str">
        <f>$BA814&amp;"."&amp;$BB814&amp;"."</f>
        <v>10.5.</v>
      </c>
      <c r="B814" s="1761"/>
      <c r="C814" s="1761"/>
      <c r="D814" s="685" t="s">
        <v>2077</v>
      </c>
      <c r="E814" s="685"/>
      <c r="F814" s="685"/>
      <c r="G814" s="676"/>
      <c r="H814" s="676"/>
      <c r="I814" s="676"/>
      <c r="J814" s="676"/>
      <c r="K814" s="676"/>
      <c r="L814" s="676"/>
      <c r="M814" s="685"/>
      <c r="N814" s="685"/>
      <c r="O814" s="685"/>
      <c r="P814" s="685"/>
      <c r="Q814" s="685"/>
      <c r="R814" s="685"/>
      <c r="S814" s="685"/>
      <c r="T814" s="685"/>
      <c r="U814" s="685"/>
      <c r="V814" s="685"/>
      <c r="W814" s="685"/>
      <c r="X814" s="685"/>
      <c r="Y814" s="685"/>
      <c r="Z814" s="685"/>
      <c r="AA814" s="685"/>
      <c r="AB814" s="685"/>
      <c r="AC814" s="685"/>
      <c r="AD814" s="685"/>
      <c r="AE814" s="685"/>
      <c r="AF814" s="685"/>
      <c r="AG814" s="685"/>
      <c r="AH814" s="685"/>
      <c r="AI814" s="685"/>
      <c r="AJ814" s="685"/>
      <c r="AK814" s="685"/>
      <c r="AL814" s="685"/>
      <c r="AM814" s="685"/>
      <c r="AN814" s="685"/>
      <c r="AO814" s="685"/>
      <c r="AP814" s="685"/>
      <c r="AQ814" s="685"/>
      <c r="AR814" s="685"/>
      <c r="AS814" s="685"/>
      <c r="AT814" s="685"/>
      <c r="AU814" s="685"/>
      <c r="AV814" s="685"/>
      <c r="AW814" s="685"/>
      <c r="AX814" s="685"/>
      <c r="AY814" s="854"/>
      <c r="AZ814" s="92"/>
      <c r="BA814" s="683">
        <f t="shared" si="361"/>
        <v>10</v>
      </c>
      <c r="BB814" s="678">
        <f>BB813+1</f>
        <v>5</v>
      </c>
      <c r="BD814" s="192"/>
      <c r="BE814" s="192"/>
      <c r="BF814" s="192"/>
      <c r="BG814" s="559" t="str">
        <f t="shared" ca="1" si="355"/>
        <v/>
      </c>
      <c r="BH814" s="560" t="str">
        <f t="shared" ca="1" si="356"/>
        <v/>
      </c>
      <c r="BI814" s="560" t="str">
        <f t="shared" ca="1" si="357"/>
        <v/>
      </c>
      <c r="BJ814" s="560" t="str">
        <f t="shared" ca="1" si="358"/>
        <v/>
      </c>
      <c r="BK814" s="560" t="str">
        <f t="shared" ca="1" si="359"/>
        <v/>
      </c>
      <c r="BL814" s="561" t="str">
        <f t="shared" ca="1" si="360"/>
        <v/>
      </c>
      <c r="CV814" s="1513"/>
      <c r="CW814" s="1264"/>
      <c r="CX814" s="1514"/>
      <c r="CY814" s="1514"/>
      <c r="CZ814" s="1514"/>
      <c r="DA814" s="1514"/>
      <c r="DB814" s="1514"/>
      <c r="DC814" s="1514"/>
      <c r="DD814" s="1991"/>
      <c r="DE814" s="1992"/>
      <c r="DF814" s="1992"/>
      <c r="DG814" s="1993"/>
      <c r="DH814" s="1564"/>
      <c r="DI814" s="1564"/>
      <c r="DJ814" s="1564"/>
      <c r="DK814" s="1564"/>
      <c r="DL814" s="1564"/>
      <c r="DM814" s="1564"/>
      <c r="DN814" s="1564"/>
      <c r="DO814" s="1564"/>
      <c r="DP814" s="1564"/>
      <c r="DQ814" s="1564"/>
      <c r="DR814" s="1584"/>
    </row>
    <row r="815" spans="1:122" ht="15" customHeight="1">
      <c r="A815" s="1297"/>
      <c r="B815" s="225"/>
      <c r="C815" s="225"/>
      <c r="D815" s="225" t="s">
        <v>2115</v>
      </c>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c r="AX815" s="225"/>
      <c r="AY815" s="223"/>
      <c r="BA815" s="192">
        <f t="shared" ref="BA815:BB820" si="362">BA814</f>
        <v>10</v>
      </c>
      <c r="BB815" s="192">
        <f t="shared" si="362"/>
        <v>5</v>
      </c>
      <c r="BD815" s="192"/>
      <c r="BE815" s="192"/>
      <c r="BF815" s="192"/>
      <c r="BG815" s="559" t="str">
        <f t="shared" ca="1" si="355"/>
        <v/>
      </c>
      <c r="BH815" s="560" t="str">
        <f t="shared" ca="1" si="356"/>
        <v/>
      </c>
      <c r="BI815" s="560" t="str">
        <f t="shared" ca="1" si="357"/>
        <v/>
      </c>
      <c r="BJ815" s="560" t="str">
        <f t="shared" ca="1" si="358"/>
        <v/>
      </c>
      <c r="BK815" s="560" t="str">
        <f t="shared" ca="1" si="359"/>
        <v/>
      </c>
      <c r="BL815" s="561" t="str">
        <f t="shared" ca="1" si="360"/>
        <v/>
      </c>
      <c r="CV815" s="1513"/>
      <c r="CW815" s="1264"/>
      <c r="CX815" s="1514"/>
      <c r="CY815" s="1514"/>
      <c r="CZ815" s="1514"/>
      <c r="DA815" s="1514"/>
      <c r="DB815" s="1514"/>
      <c r="DC815" s="1514"/>
      <c r="DD815" s="1991"/>
      <c r="DE815" s="1992"/>
      <c r="DF815" s="1992"/>
      <c r="DG815" s="1993"/>
      <c r="DH815" s="1564"/>
      <c r="DI815" s="1564"/>
      <c r="DJ815" s="1564"/>
      <c r="DK815" s="1564"/>
      <c r="DL815" s="1564"/>
      <c r="DM815" s="1564"/>
      <c r="DN815" s="1564"/>
      <c r="DO815" s="1564"/>
      <c r="DP815" s="1564"/>
      <c r="DQ815" s="1564"/>
      <c r="DR815" s="1584"/>
    </row>
    <row r="816" spans="1:122" ht="15" customHeight="1">
      <c r="A816" s="1760" t="str">
        <f>$BA816&amp;"."&amp;$BB816&amp;"."&amp;$BC816&amp;"."</f>
        <v>10.5.1.</v>
      </c>
      <c r="B816" s="1761"/>
      <c r="C816" s="1761"/>
      <c r="D816" s="1761"/>
      <c r="E816" s="685" t="s">
        <v>2116</v>
      </c>
      <c r="F816" s="685"/>
      <c r="G816" s="676"/>
      <c r="H816" s="676"/>
      <c r="I816" s="676"/>
      <c r="J816" s="676"/>
      <c r="K816" s="676"/>
      <c r="L816" s="676"/>
      <c r="M816" s="685"/>
      <c r="N816" s="685"/>
      <c r="O816" s="685"/>
      <c r="P816" s="685"/>
      <c r="Q816" s="685"/>
      <c r="R816" s="685"/>
      <c r="S816" s="685"/>
      <c r="T816" s="685"/>
      <c r="U816" s="685"/>
      <c r="V816" s="685"/>
      <c r="W816" s="685"/>
      <c r="X816" s="685"/>
      <c r="Y816" s="685"/>
      <c r="Z816" s="685"/>
      <c r="AA816" s="685"/>
      <c r="AB816" s="685"/>
      <c r="AC816" s="685"/>
      <c r="AD816" s="685"/>
      <c r="AE816" s="685"/>
      <c r="AF816" s="685"/>
      <c r="AG816" s="685"/>
      <c r="AH816" s="685"/>
      <c r="AI816" s="685"/>
      <c r="AJ816" s="685"/>
      <c r="AK816" s="685"/>
      <c r="AL816" s="685"/>
      <c r="AM816" s="685"/>
      <c r="AN816" s="685"/>
      <c r="AO816" s="685"/>
      <c r="AP816" s="685"/>
      <c r="AQ816" s="685"/>
      <c r="AR816" s="685"/>
      <c r="AS816" s="685"/>
      <c r="AT816" s="685"/>
      <c r="AU816" s="685"/>
      <c r="AV816" s="685"/>
      <c r="AW816" s="685"/>
      <c r="AX816" s="685"/>
      <c r="AY816" s="854"/>
      <c r="AZ816" s="92"/>
      <c r="BA816" s="683">
        <f t="shared" si="362"/>
        <v>10</v>
      </c>
      <c r="BB816" s="683">
        <f t="shared" si="362"/>
        <v>5</v>
      </c>
      <c r="BC816" s="678">
        <f>BC815+1</f>
        <v>1</v>
      </c>
      <c r="BD816" s="95"/>
      <c r="BE816" s="87"/>
      <c r="BF816" s="87"/>
      <c r="BG816" s="559" t="str">
        <f t="shared" ca="1" si="355"/>
        <v/>
      </c>
      <c r="BH816" s="560" t="str">
        <f t="shared" ca="1" si="356"/>
        <v/>
      </c>
      <c r="BI816" s="560" t="str">
        <f t="shared" ca="1" si="357"/>
        <v/>
      </c>
      <c r="BJ816" s="560" t="str">
        <f t="shared" ca="1" si="358"/>
        <v/>
      </c>
      <c r="BK816" s="560" t="str">
        <f t="shared" ca="1" si="359"/>
        <v/>
      </c>
      <c r="BL816" s="561" t="str">
        <f t="shared" ca="1" si="360"/>
        <v/>
      </c>
      <c r="CV816" s="1513"/>
      <c r="CW816" s="1264"/>
      <c r="CX816" s="1514"/>
      <c r="CY816" s="1514"/>
      <c r="CZ816" s="1514"/>
      <c r="DA816" s="1514"/>
      <c r="DB816" s="1514"/>
      <c r="DC816" s="1514"/>
      <c r="DD816" s="1991"/>
      <c r="DE816" s="1992"/>
      <c r="DF816" s="1992"/>
      <c r="DG816" s="1993"/>
      <c r="DH816" s="1564"/>
      <c r="DI816" s="1564"/>
      <c r="DJ816" s="1564"/>
      <c r="DK816" s="1564"/>
      <c r="DL816" s="1564"/>
      <c r="DM816" s="1564"/>
      <c r="DN816" s="1564"/>
      <c r="DO816" s="1564"/>
      <c r="DP816" s="1564"/>
      <c r="DQ816" s="1564"/>
      <c r="DR816" s="1584"/>
    </row>
    <row r="817" spans="1:122" ht="15" customHeight="1">
      <c r="A817" s="1317"/>
      <c r="B817" s="1318"/>
      <c r="C817" s="1318"/>
      <c r="D817" s="211"/>
      <c r="E817" s="225" t="s">
        <v>2025</v>
      </c>
      <c r="F817" s="225"/>
      <c r="G817" s="225"/>
      <c r="H817" s="225"/>
      <c r="I817" s="225"/>
      <c r="J817" s="225"/>
      <c r="K817" s="225"/>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c r="AX817" s="225"/>
      <c r="AY817" s="471"/>
      <c r="BA817" s="683">
        <f t="shared" si="362"/>
        <v>10</v>
      </c>
      <c r="BB817" s="683">
        <f t="shared" si="362"/>
        <v>5</v>
      </c>
      <c r="BC817" s="683">
        <f>BC816</f>
        <v>1</v>
      </c>
      <c r="BD817" s="192"/>
      <c r="BE817" s="192"/>
      <c r="BF817" s="192"/>
      <c r="BG817" s="559" t="str">
        <f t="shared" ca="1" si="355"/>
        <v/>
      </c>
      <c r="BH817" s="560" t="str">
        <f t="shared" ca="1" si="356"/>
        <v/>
      </c>
      <c r="BI817" s="560" t="str">
        <f t="shared" ca="1" si="357"/>
        <v/>
      </c>
      <c r="BJ817" s="560" t="str">
        <f t="shared" ca="1" si="358"/>
        <v/>
      </c>
      <c r="BK817" s="560" t="str">
        <f t="shared" ca="1" si="359"/>
        <v/>
      </c>
      <c r="BL817" s="561" t="str">
        <f t="shared" ca="1" si="360"/>
        <v/>
      </c>
      <c r="CV817" s="1513"/>
      <c r="CW817" s="1264"/>
      <c r="CX817" s="1514"/>
      <c r="CY817" s="1514"/>
      <c r="CZ817" s="1514"/>
      <c r="DA817" s="1514"/>
      <c r="DB817" s="1514"/>
      <c r="DC817" s="1514"/>
      <c r="DD817" s="1991"/>
      <c r="DE817" s="1992"/>
      <c r="DF817" s="1992"/>
      <c r="DG817" s="1993"/>
      <c r="DH817" s="1564"/>
      <c r="DI817" s="1564"/>
      <c r="DJ817" s="1564"/>
      <c r="DK817" s="1564"/>
      <c r="DL817" s="1564"/>
      <c r="DM817" s="1564"/>
      <c r="DN817" s="1564"/>
      <c r="DO817" s="1564"/>
      <c r="DP817" s="1564"/>
      <c r="DQ817" s="1564"/>
      <c r="DR817" s="1584"/>
    </row>
    <row r="818" spans="1:122" ht="15" customHeight="1">
      <c r="A818" s="1297"/>
      <c r="B818" s="225"/>
      <c r="C818" s="225"/>
      <c r="D818" s="225"/>
      <c r="E818" s="1324" t="s">
        <v>84</v>
      </c>
      <c r="F818" s="1325"/>
      <c r="G818" s="1325"/>
      <c r="H818" s="1325"/>
      <c r="I818" s="1325"/>
      <c r="J818" s="1325"/>
      <c r="K818" s="1325"/>
      <c r="L818" s="1326"/>
      <c r="M818" s="1351" t="s">
        <v>2117</v>
      </c>
      <c r="N818" s="266"/>
      <c r="O818" s="266"/>
      <c r="P818" s="266"/>
      <c r="Q818" s="266"/>
      <c r="R818" s="266"/>
      <c r="S818" s="266"/>
      <c r="T818" s="266"/>
      <c r="U818" s="266"/>
      <c r="V818" s="266"/>
      <c r="W818" s="266"/>
      <c r="X818" s="266"/>
      <c r="Y818" s="266"/>
      <c r="Z818" s="266"/>
      <c r="AA818" s="266"/>
      <c r="AB818" s="266"/>
      <c r="AC818" s="266"/>
      <c r="AD818" s="266"/>
      <c r="AE818" s="266"/>
      <c r="AF818" s="266"/>
      <c r="AG818" s="266"/>
      <c r="AH818" s="266"/>
      <c r="AI818" s="266"/>
      <c r="AJ818" s="266"/>
      <c r="AK818" s="266"/>
      <c r="AL818" s="266"/>
      <c r="AM818" s="266"/>
      <c r="AN818" s="266"/>
      <c r="AO818" s="266"/>
      <c r="AP818" s="266"/>
      <c r="AQ818" s="266"/>
      <c r="AR818" s="266"/>
      <c r="AS818" s="266"/>
      <c r="AT818" s="266"/>
      <c r="AU818" s="266"/>
      <c r="AV818" s="266"/>
      <c r="AW818" s="266"/>
      <c r="AX818" s="267"/>
      <c r="AY818" s="223"/>
      <c r="BA818" s="683">
        <f t="shared" si="362"/>
        <v>10</v>
      </c>
      <c r="BB818" s="683">
        <f t="shared" si="362"/>
        <v>5</v>
      </c>
      <c r="BC818" s="683">
        <f>BC817</f>
        <v>1</v>
      </c>
      <c r="BD818" s="192"/>
      <c r="BE818" s="192"/>
      <c r="BF818" s="192"/>
      <c r="BG818" s="559" t="str">
        <f t="shared" ca="1" si="355"/>
        <v/>
      </c>
      <c r="BH818" s="560" t="str">
        <f t="shared" ca="1" si="356"/>
        <v/>
      </c>
      <c r="BI818" s="560" t="str">
        <f t="shared" ca="1" si="357"/>
        <v/>
      </c>
      <c r="BJ818" s="560" t="str">
        <f t="shared" ca="1" si="358"/>
        <v/>
      </c>
      <c r="BK818" s="560" t="str">
        <f t="shared" ca="1" si="359"/>
        <v/>
      </c>
      <c r="BL818" s="561" t="str">
        <f t="shared" ca="1" si="360"/>
        <v/>
      </c>
      <c r="CV818" s="1513"/>
      <c r="CW818" s="1264"/>
      <c r="CX818" s="1514"/>
      <c r="CY818" s="1514"/>
      <c r="CZ818" s="1514"/>
      <c r="DA818" s="1514"/>
      <c r="DB818" s="1514"/>
      <c r="DC818" s="1514"/>
      <c r="DD818" s="1991"/>
      <c r="DE818" s="1992"/>
      <c r="DF818" s="1992"/>
      <c r="DG818" s="1993"/>
      <c r="DH818" s="1564"/>
      <c r="DI818" s="1564"/>
      <c r="DJ818" s="1564"/>
      <c r="DK818" s="1564"/>
      <c r="DL818" s="1564"/>
      <c r="DM818" s="1564"/>
      <c r="DN818" s="1564"/>
      <c r="DO818" s="1564"/>
      <c r="DP818" s="1564"/>
      <c r="DQ818" s="1564"/>
      <c r="DR818" s="1584"/>
    </row>
    <row r="819" spans="1:122" ht="15" customHeight="1">
      <c r="A819" s="1297"/>
      <c r="B819" s="225"/>
      <c r="C819" s="225"/>
      <c r="D819" s="225"/>
      <c r="E819" s="888"/>
      <c r="F819" s="274"/>
      <c r="G819" s="274"/>
      <c r="H819" s="274"/>
      <c r="I819" s="274"/>
      <c r="J819" s="274"/>
      <c r="K819" s="274"/>
      <c r="L819" s="889"/>
      <c r="M819" s="1322" t="s">
        <v>2118</v>
      </c>
      <c r="N819" s="269"/>
      <c r="O819" s="269"/>
      <c r="P819" s="269"/>
      <c r="Q819" s="269"/>
      <c r="R819" s="269"/>
      <c r="S819" s="269"/>
      <c r="T819" s="269"/>
      <c r="U819" s="269"/>
      <c r="V819" s="269"/>
      <c r="W819" s="269"/>
      <c r="X819" s="269"/>
      <c r="Y819" s="269"/>
      <c r="Z819" s="269"/>
      <c r="AA819" s="269"/>
      <c r="AB819" s="269"/>
      <c r="AC819" s="269"/>
      <c r="AD819" s="269"/>
      <c r="AE819" s="269"/>
      <c r="AF819" s="269"/>
      <c r="AG819" s="269"/>
      <c r="AH819" s="269"/>
      <c r="AI819" s="269"/>
      <c r="AJ819" s="269"/>
      <c r="AK819" s="269"/>
      <c r="AL819" s="269"/>
      <c r="AM819" s="269"/>
      <c r="AN819" s="269"/>
      <c r="AO819" s="269"/>
      <c r="AP819" s="269"/>
      <c r="AQ819" s="269"/>
      <c r="AR819" s="269"/>
      <c r="AS819" s="269"/>
      <c r="AT819" s="269"/>
      <c r="AU819" s="269"/>
      <c r="AV819" s="269"/>
      <c r="AW819" s="269"/>
      <c r="AX819" s="270"/>
      <c r="AY819" s="223"/>
      <c r="BA819" s="683">
        <f t="shared" si="362"/>
        <v>10</v>
      </c>
      <c r="BB819" s="683">
        <f t="shared" si="362"/>
        <v>5</v>
      </c>
      <c r="BC819" s="683">
        <f>BC818</f>
        <v>1</v>
      </c>
      <c r="BD819" s="192"/>
      <c r="BE819" s="192"/>
      <c r="BF819" s="192"/>
      <c r="BG819" s="559" t="str">
        <f t="shared" ca="1" si="355"/>
        <v/>
      </c>
      <c r="BH819" s="560" t="str">
        <f t="shared" ca="1" si="356"/>
        <v/>
      </c>
      <c r="BI819" s="560" t="str">
        <f t="shared" ca="1" si="357"/>
        <v/>
      </c>
      <c r="BJ819" s="560" t="str">
        <f t="shared" ca="1" si="358"/>
        <v/>
      </c>
      <c r="BK819" s="560" t="str">
        <f t="shared" ca="1" si="359"/>
        <v/>
      </c>
      <c r="BL819" s="561" t="str">
        <f t="shared" ca="1" si="360"/>
        <v/>
      </c>
      <c r="CV819" s="1513"/>
      <c r="CW819" s="1264"/>
      <c r="CX819" s="1514"/>
      <c r="CY819" s="1514"/>
      <c r="CZ819" s="1514"/>
      <c r="DA819" s="1514"/>
      <c r="DB819" s="1514"/>
      <c r="DC819" s="1514"/>
      <c r="DD819" s="1991"/>
      <c r="DE819" s="1992"/>
      <c r="DF819" s="1992"/>
      <c r="DG819" s="1993"/>
      <c r="DH819" s="1564"/>
      <c r="DI819" s="1564"/>
      <c r="DJ819" s="1564"/>
      <c r="DK819" s="1564"/>
      <c r="DL819" s="1564"/>
      <c r="DM819" s="1564"/>
      <c r="DN819" s="1564"/>
      <c r="DO819" s="1564"/>
      <c r="DP819" s="1564"/>
      <c r="DQ819" s="1564"/>
      <c r="DR819" s="1584"/>
    </row>
    <row r="820" spans="1:122" ht="15" customHeight="1">
      <c r="A820" s="1297"/>
      <c r="B820" s="225"/>
      <c r="C820" s="225"/>
      <c r="D820" s="225"/>
      <c r="E820" s="888"/>
      <c r="F820" s="274"/>
      <c r="G820" s="274"/>
      <c r="H820" s="274"/>
      <c r="I820" s="274"/>
      <c r="J820" s="274"/>
      <c r="K820" s="274"/>
      <c r="L820" s="889"/>
      <c r="M820" s="1322" t="s">
        <v>2120</v>
      </c>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69"/>
      <c r="AR820" s="269"/>
      <c r="AS820" s="269"/>
      <c r="AT820" s="269"/>
      <c r="AU820" s="269"/>
      <c r="AV820" s="269"/>
      <c r="AW820" s="269"/>
      <c r="AX820" s="270"/>
      <c r="AY820" s="223"/>
      <c r="BA820" s="683">
        <f t="shared" si="362"/>
        <v>10</v>
      </c>
      <c r="BB820" s="683">
        <f t="shared" si="362"/>
        <v>5</v>
      </c>
      <c r="BC820" s="683">
        <f>BC819</f>
        <v>1</v>
      </c>
      <c r="BD820" s="192"/>
      <c r="BE820" s="192"/>
      <c r="BF820" s="192"/>
      <c r="BG820" s="559" t="str">
        <f t="shared" ca="1" si="355"/>
        <v/>
      </c>
      <c r="BH820" s="560" t="str">
        <f t="shared" ca="1" si="356"/>
        <v/>
      </c>
      <c r="BI820" s="560" t="str">
        <f t="shared" ca="1" si="357"/>
        <v/>
      </c>
      <c r="BJ820" s="560" t="str">
        <f t="shared" ca="1" si="358"/>
        <v/>
      </c>
      <c r="BK820" s="560" t="str">
        <f t="shared" ca="1" si="359"/>
        <v/>
      </c>
      <c r="BL820" s="561" t="str">
        <f t="shared" ca="1" si="360"/>
        <v/>
      </c>
      <c r="CV820" s="1513"/>
      <c r="CW820" s="1264"/>
      <c r="CX820" s="1514"/>
      <c r="CY820" s="1514"/>
      <c r="CZ820" s="1514"/>
      <c r="DA820" s="1514"/>
      <c r="DB820" s="1514"/>
      <c r="DC820" s="1514"/>
      <c r="DD820" s="1991"/>
      <c r="DE820" s="1992"/>
      <c r="DF820" s="1992"/>
      <c r="DG820" s="1993"/>
      <c r="DH820" s="1564"/>
      <c r="DI820" s="1564"/>
      <c r="DJ820" s="1564"/>
      <c r="DK820" s="1564"/>
      <c r="DL820" s="1564"/>
      <c r="DM820" s="1564"/>
      <c r="DN820" s="1564"/>
      <c r="DO820" s="1564"/>
      <c r="DP820" s="1564"/>
      <c r="DQ820" s="1564"/>
      <c r="DR820" s="1584"/>
    </row>
    <row r="821" spans="1:122" ht="15" customHeight="1">
      <c r="A821" s="1297"/>
      <c r="B821" s="225"/>
      <c r="C821" s="225"/>
      <c r="D821" s="225"/>
      <c r="E821" s="888"/>
      <c r="F821" s="274"/>
      <c r="G821" s="274"/>
      <c r="H821" s="274"/>
      <c r="I821" s="274"/>
      <c r="J821" s="274"/>
      <c r="K821" s="274"/>
      <c r="L821" s="889"/>
      <c r="M821" s="1322" t="s">
        <v>2044</v>
      </c>
      <c r="N821" s="269"/>
      <c r="O821" s="269"/>
      <c r="P821" s="269"/>
      <c r="Q821" s="269"/>
      <c r="R821" s="269"/>
      <c r="S821" s="269"/>
      <c r="T821" s="269"/>
      <c r="U821" s="269"/>
      <c r="V821" s="269"/>
      <c r="W821" s="269"/>
      <c r="X821" s="269"/>
      <c r="Y821" s="269"/>
      <c r="Z821" s="269"/>
      <c r="AA821" s="269"/>
      <c r="AB821" s="269"/>
      <c r="AC821" s="269"/>
      <c r="AD821" s="269"/>
      <c r="AE821" s="269"/>
      <c r="AF821" s="269"/>
      <c r="AG821" s="269"/>
      <c r="AH821" s="269"/>
      <c r="AI821" s="269"/>
      <c r="AJ821" s="269"/>
      <c r="AK821" s="269"/>
      <c r="AL821" s="269"/>
      <c r="AM821" s="269"/>
      <c r="AN821" s="269"/>
      <c r="AO821" s="269"/>
      <c r="AP821" s="269"/>
      <c r="AQ821" s="269"/>
      <c r="AR821" s="269"/>
      <c r="AS821" s="269"/>
      <c r="AT821" s="269"/>
      <c r="AU821" s="269"/>
      <c r="AV821" s="269"/>
      <c r="AW821" s="269"/>
      <c r="AX821" s="270"/>
      <c r="AY821" s="471"/>
      <c r="BA821" s="683">
        <f t="shared" ref="BA821:BC827" si="363">BA820</f>
        <v>10</v>
      </c>
      <c r="BB821" s="683">
        <f t="shared" si="363"/>
        <v>5</v>
      </c>
      <c r="BC821" s="683">
        <f t="shared" si="363"/>
        <v>1</v>
      </c>
      <c r="BD821" s="192"/>
      <c r="BE821" s="192"/>
      <c r="BF821" s="192"/>
      <c r="BG821" s="559" t="str">
        <f t="shared" ca="1" si="355"/>
        <v/>
      </c>
      <c r="BH821" s="560" t="str">
        <f t="shared" ca="1" si="356"/>
        <v/>
      </c>
      <c r="BI821" s="560" t="str">
        <f t="shared" ca="1" si="357"/>
        <v/>
      </c>
      <c r="BJ821" s="560" t="str">
        <f t="shared" ca="1" si="358"/>
        <v/>
      </c>
      <c r="BK821" s="560" t="str">
        <f t="shared" ca="1" si="359"/>
        <v/>
      </c>
      <c r="BL821" s="561" t="str">
        <f t="shared" ca="1" si="360"/>
        <v/>
      </c>
      <c r="CS821" s="469"/>
      <c r="CT821" s="469"/>
      <c r="CU821" s="469"/>
      <c r="CV821" s="1513"/>
      <c r="CW821" s="1264"/>
      <c r="CX821" s="1514"/>
      <c r="CY821" s="1514"/>
      <c r="CZ821" s="1514"/>
      <c r="DA821" s="1514"/>
      <c r="DB821" s="1514"/>
      <c r="DC821" s="1514"/>
      <c r="DD821" s="1991"/>
      <c r="DE821" s="1992"/>
      <c r="DF821" s="1992"/>
      <c r="DG821" s="1993"/>
      <c r="DH821" s="1564"/>
      <c r="DI821" s="1564"/>
      <c r="DJ821" s="1564"/>
      <c r="DK821" s="1564"/>
      <c r="DL821" s="1564"/>
      <c r="DM821" s="1564"/>
      <c r="DN821" s="1564"/>
      <c r="DO821" s="1564"/>
      <c r="DP821" s="1564"/>
      <c r="DQ821" s="1564"/>
      <c r="DR821" s="1584"/>
    </row>
    <row r="822" spans="1:122" ht="15" customHeight="1">
      <c r="A822" s="1297"/>
      <c r="B822" s="225"/>
      <c r="C822" s="225"/>
      <c r="D822" s="225"/>
      <c r="E822" s="848" t="s">
        <v>233</v>
      </c>
      <c r="F822" s="849"/>
      <c r="G822" s="849"/>
      <c r="H822" s="849"/>
      <c r="I822" s="849"/>
      <c r="J822" s="849"/>
      <c r="K822" s="849"/>
      <c r="L822" s="850"/>
      <c r="M822" s="268" t="s">
        <v>2121</v>
      </c>
      <c r="N822" s="269"/>
      <c r="O822" s="269"/>
      <c r="P822" s="269"/>
      <c r="Q822" s="269"/>
      <c r="R822" s="269"/>
      <c r="S822" s="269"/>
      <c r="T822" s="269"/>
      <c r="U822" s="269"/>
      <c r="V822" s="269"/>
      <c r="W822" s="269"/>
      <c r="X822" s="269"/>
      <c r="Y822" s="269"/>
      <c r="Z822" s="269"/>
      <c r="AA822" s="269"/>
      <c r="AB822" s="269"/>
      <c r="AC822" s="269"/>
      <c r="AD822" s="269"/>
      <c r="AE822" s="269"/>
      <c r="AF822" s="269"/>
      <c r="AG822" s="269"/>
      <c r="AH822" s="269"/>
      <c r="AI822" s="269"/>
      <c r="AJ822" s="269"/>
      <c r="AK822" s="269"/>
      <c r="AL822" s="269"/>
      <c r="AM822" s="269"/>
      <c r="AN822" s="269"/>
      <c r="AO822" s="269"/>
      <c r="AP822" s="269"/>
      <c r="AQ822" s="269"/>
      <c r="AR822" s="269"/>
      <c r="AS822" s="269"/>
      <c r="AT822" s="269"/>
      <c r="AU822" s="269"/>
      <c r="AV822" s="269"/>
      <c r="AW822" s="269"/>
      <c r="AX822" s="270"/>
      <c r="AY822" s="471"/>
      <c r="BA822" s="683">
        <f t="shared" si="363"/>
        <v>10</v>
      </c>
      <c r="BB822" s="683">
        <f t="shared" si="363"/>
        <v>5</v>
      </c>
      <c r="BC822" s="683">
        <f t="shared" si="363"/>
        <v>1</v>
      </c>
      <c r="BD822" s="192"/>
      <c r="BE822" s="192"/>
      <c r="BF822" s="192"/>
      <c r="BG822" s="559" t="str">
        <f t="shared" ca="1" si="355"/>
        <v/>
      </c>
      <c r="BH822" s="560" t="str">
        <f t="shared" ca="1" si="356"/>
        <v/>
      </c>
      <c r="BI822" s="560" t="str">
        <f t="shared" ca="1" si="357"/>
        <v/>
      </c>
      <c r="BJ822" s="560" t="str">
        <f t="shared" ca="1" si="358"/>
        <v/>
      </c>
      <c r="BK822" s="560" t="str">
        <f t="shared" ca="1" si="359"/>
        <v/>
      </c>
      <c r="BL822" s="561" t="str">
        <f t="shared" ca="1" si="360"/>
        <v/>
      </c>
      <c r="CV822" s="1513"/>
      <c r="CW822" s="1264"/>
      <c r="CX822" s="1514"/>
      <c r="CY822" s="1514"/>
      <c r="CZ822" s="1514"/>
      <c r="DA822" s="1514"/>
      <c r="DB822" s="1514"/>
      <c r="DC822" s="1514"/>
      <c r="DD822" s="1991"/>
      <c r="DE822" s="1992"/>
      <c r="DF822" s="1992"/>
      <c r="DG822" s="1993"/>
      <c r="DH822" s="1564"/>
      <c r="DI822" s="1564"/>
      <c r="DJ822" s="1564"/>
      <c r="DK822" s="1564"/>
      <c r="DL822" s="1564"/>
      <c r="DM822" s="1564"/>
      <c r="DN822" s="1564"/>
      <c r="DO822" s="1564"/>
      <c r="DP822" s="1564"/>
      <c r="DQ822" s="1564"/>
      <c r="DR822" s="1584"/>
    </row>
    <row r="823" spans="1:122" ht="15" customHeight="1">
      <c r="A823" s="1297"/>
      <c r="B823" s="225"/>
      <c r="C823" s="225"/>
      <c r="D823" s="225"/>
      <c r="E823" s="1332"/>
      <c r="F823" s="1333"/>
      <c r="G823" s="1333"/>
      <c r="H823" s="1333"/>
      <c r="I823" s="1333"/>
      <c r="J823" s="1333"/>
      <c r="K823" s="1333"/>
      <c r="L823" s="1334"/>
      <c r="M823" s="268" t="s">
        <v>2122</v>
      </c>
      <c r="N823" s="269"/>
      <c r="O823" s="269"/>
      <c r="P823" s="269"/>
      <c r="Q823" s="269"/>
      <c r="R823" s="269"/>
      <c r="S823" s="269"/>
      <c r="T823" s="269"/>
      <c r="U823" s="269"/>
      <c r="V823" s="269"/>
      <c r="W823" s="269"/>
      <c r="X823" s="269"/>
      <c r="Y823" s="269"/>
      <c r="Z823" s="269"/>
      <c r="AA823" s="269"/>
      <c r="AB823" s="269"/>
      <c r="AC823" s="269"/>
      <c r="AD823" s="269"/>
      <c r="AE823" s="269"/>
      <c r="AF823" s="269"/>
      <c r="AG823" s="269"/>
      <c r="AH823" s="269"/>
      <c r="AI823" s="269"/>
      <c r="AJ823" s="269"/>
      <c r="AK823" s="269"/>
      <c r="AL823" s="269"/>
      <c r="AM823" s="269"/>
      <c r="AN823" s="269"/>
      <c r="AO823" s="269"/>
      <c r="AP823" s="269"/>
      <c r="AQ823" s="269"/>
      <c r="AR823" s="269"/>
      <c r="AS823" s="269"/>
      <c r="AT823" s="269"/>
      <c r="AU823" s="269"/>
      <c r="AV823" s="269"/>
      <c r="AW823" s="269"/>
      <c r="AX823" s="270"/>
      <c r="AY823" s="471"/>
      <c r="BA823" s="683">
        <f t="shared" si="363"/>
        <v>10</v>
      </c>
      <c r="BB823" s="683">
        <f t="shared" si="363"/>
        <v>5</v>
      </c>
      <c r="BC823" s="683">
        <f t="shared" si="363"/>
        <v>1</v>
      </c>
      <c r="BD823" s="192"/>
      <c r="BE823" s="192"/>
      <c r="BF823" s="192"/>
      <c r="BG823" s="559" t="str">
        <f t="shared" ca="1" si="355"/>
        <v/>
      </c>
      <c r="BH823" s="560" t="str">
        <f t="shared" ca="1" si="356"/>
        <v/>
      </c>
      <c r="BI823" s="560" t="str">
        <f t="shared" ca="1" si="357"/>
        <v/>
      </c>
      <c r="BJ823" s="560" t="str">
        <f t="shared" ca="1" si="358"/>
        <v/>
      </c>
      <c r="BK823" s="560" t="str">
        <f t="shared" ca="1" si="359"/>
        <v/>
      </c>
      <c r="BL823" s="561" t="str">
        <f t="shared" ca="1" si="360"/>
        <v/>
      </c>
      <c r="CV823" s="1513"/>
      <c r="CW823" s="1264"/>
      <c r="CX823" s="1514"/>
      <c r="CY823" s="1514"/>
      <c r="CZ823" s="1514"/>
      <c r="DA823" s="1514"/>
      <c r="DB823" s="1514"/>
      <c r="DC823" s="1514"/>
      <c r="DD823" s="1991"/>
      <c r="DE823" s="1992"/>
      <c r="DF823" s="1992"/>
      <c r="DG823" s="1993"/>
      <c r="DH823" s="1564"/>
      <c r="DI823" s="1564"/>
      <c r="DJ823" s="1564"/>
      <c r="DK823" s="1564"/>
      <c r="DL823" s="1564"/>
      <c r="DM823" s="1564"/>
      <c r="DN823" s="1564"/>
      <c r="DO823" s="1564"/>
      <c r="DP823" s="1564"/>
      <c r="DQ823" s="1564"/>
      <c r="DR823" s="1584"/>
    </row>
    <row r="824" spans="1:122" ht="15" customHeight="1">
      <c r="A824" s="1297"/>
      <c r="B824" s="225"/>
      <c r="C824" s="225"/>
      <c r="D824" s="225"/>
      <c r="E824" s="848" t="s">
        <v>464</v>
      </c>
      <c r="F824" s="849"/>
      <c r="G824" s="849"/>
      <c r="H824" s="849"/>
      <c r="I824" s="849"/>
      <c r="J824" s="849"/>
      <c r="K824" s="849"/>
      <c r="L824" s="850"/>
      <c r="M824" s="1322" t="s">
        <v>1855</v>
      </c>
      <c r="N824" s="1323"/>
      <c r="O824" s="1323"/>
      <c r="P824" s="1323"/>
      <c r="Q824" s="1323"/>
      <c r="R824" s="1323"/>
      <c r="S824" s="1323"/>
      <c r="T824" s="1323"/>
      <c r="U824" s="1323"/>
      <c r="V824" s="1323"/>
      <c r="W824" s="1323"/>
      <c r="X824" s="1323"/>
      <c r="Y824" s="1323"/>
      <c r="Z824" s="1323"/>
      <c r="AA824" s="1323"/>
      <c r="AB824" s="1323"/>
      <c r="AC824" s="1323"/>
      <c r="AD824" s="1323"/>
      <c r="AE824" s="1323"/>
      <c r="AF824" s="642"/>
      <c r="AG824" s="642"/>
      <c r="AH824" s="642"/>
      <c r="AI824" s="269"/>
      <c r="AJ824" s="269"/>
      <c r="AK824" s="269"/>
      <c r="AL824" s="269"/>
      <c r="AM824" s="269"/>
      <c r="AN824" s="269"/>
      <c r="AO824" s="269"/>
      <c r="AP824" s="269"/>
      <c r="AQ824" s="269"/>
      <c r="AR824" s="269"/>
      <c r="AS824" s="269"/>
      <c r="AT824" s="269"/>
      <c r="AU824" s="1323"/>
      <c r="AV824" s="1323"/>
      <c r="AW824" s="1323"/>
      <c r="AX824" s="1299"/>
      <c r="AY824" s="471"/>
      <c r="BA824" s="683">
        <f t="shared" si="363"/>
        <v>10</v>
      </c>
      <c r="BB824" s="683">
        <f t="shared" si="363"/>
        <v>5</v>
      </c>
      <c r="BC824" s="683">
        <f t="shared" si="363"/>
        <v>1</v>
      </c>
      <c r="BD824" s="192"/>
      <c r="BE824" s="192"/>
      <c r="BF824" s="192"/>
      <c r="BG824" s="559" t="str">
        <f t="shared" ca="1" si="355"/>
        <v/>
      </c>
      <c r="BH824" s="560" t="str">
        <f t="shared" ca="1" si="356"/>
        <v/>
      </c>
      <c r="BI824" s="560" t="str">
        <f t="shared" ca="1" si="357"/>
        <v/>
      </c>
      <c r="BJ824" s="560" t="str">
        <f t="shared" ca="1" si="358"/>
        <v/>
      </c>
      <c r="BK824" s="560" t="str">
        <f t="shared" ca="1" si="359"/>
        <v/>
      </c>
      <c r="BL824" s="561" t="str">
        <f t="shared" ca="1" si="360"/>
        <v/>
      </c>
      <c r="CV824" s="1513"/>
      <c r="CW824" s="1264"/>
      <c r="CX824" s="1514"/>
      <c r="CY824" s="1514"/>
      <c r="CZ824" s="1514"/>
      <c r="DA824" s="1514"/>
      <c r="DB824" s="1514"/>
      <c r="DC824" s="1514"/>
      <c r="DD824" s="1991"/>
      <c r="DE824" s="1992"/>
      <c r="DF824" s="1992"/>
      <c r="DG824" s="1993"/>
      <c r="DH824" s="1564"/>
      <c r="DI824" s="1564"/>
      <c r="DJ824" s="1564"/>
      <c r="DK824" s="1564"/>
      <c r="DL824" s="1564"/>
      <c r="DM824" s="1564"/>
      <c r="DN824" s="1564"/>
      <c r="DO824" s="1564"/>
      <c r="DP824" s="1564"/>
      <c r="DQ824" s="1564"/>
      <c r="DR824" s="1584"/>
    </row>
    <row r="825" spans="1:122" ht="15" customHeight="1">
      <c r="A825" s="1297"/>
      <c r="B825" s="225"/>
      <c r="C825" s="225"/>
      <c r="D825" s="225"/>
      <c r="E825" s="404"/>
      <c r="F825" s="225"/>
      <c r="G825" s="225"/>
      <c r="H825" s="225"/>
      <c r="I825" s="225"/>
      <c r="J825" s="225"/>
      <c r="K825" s="225"/>
      <c r="L825" s="1298"/>
      <c r="M825" s="1322" t="s">
        <v>2005</v>
      </c>
      <c r="N825" s="1323"/>
      <c r="O825" s="1323"/>
      <c r="P825" s="1323"/>
      <c r="Q825" s="1323" t="s">
        <v>2038</v>
      </c>
      <c r="R825" s="1323"/>
      <c r="S825" s="1323"/>
      <c r="T825" s="1323"/>
      <c r="U825" s="1323"/>
      <c r="V825" s="1323"/>
      <c r="W825" s="1323"/>
      <c r="X825" s="1323"/>
      <c r="Y825" s="1323"/>
      <c r="Z825" s="1323"/>
      <c r="AA825" s="1323"/>
      <c r="AB825" s="1323"/>
      <c r="AC825" s="1323"/>
      <c r="AD825" s="1323"/>
      <c r="AE825" s="1323"/>
      <c r="AF825" s="1323"/>
      <c r="AG825" s="1323"/>
      <c r="AH825" s="1323"/>
      <c r="AI825" s="1323"/>
      <c r="AJ825" s="1323"/>
      <c r="AK825" s="1323"/>
      <c r="AL825" s="1323"/>
      <c r="AM825" s="1323"/>
      <c r="AN825" s="1323"/>
      <c r="AO825" s="1323"/>
      <c r="AP825" s="1323"/>
      <c r="AQ825" s="1323"/>
      <c r="AR825" s="1323"/>
      <c r="AS825" s="1323"/>
      <c r="AT825" s="1323"/>
      <c r="AU825" s="269"/>
      <c r="AV825" s="269"/>
      <c r="AW825" s="269"/>
      <c r="AX825" s="270"/>
      <c r="AY825" s="471"/>
      <c r="BA825" s="683">
        <f t="shared" si="363"/>
        <v>10</v>
      </c>
      <c r="BB825" s="683">
        <f t="shared" si="363"/>
        <v>5</v>
      </c>
      <c r="BC825" s="683">
        <f t="shared" si="363"/>
        <v>1</v>
      </c>
      <c r="BD825" s="192"/>
      <c r="BE825" s="192"/>
      <c r="BF825" s="192"/>
      <c r="BG825" s="559" t="str">
        <f t="shared" ref="BG825:BG889" ca="1" si="364">IF(BA825&lt;&gt;"",IF(MID(_xlfn.FORMULATEXT(BA825),SEARCH("[",_xlfn.FORMULATEXT(BA825))+1,SEARCH("]",_xlfn.FORMULATEXT(BA825))-(SEARCH("[",_xlfn.FORMULATEXT(BA825))+1))="-1","",1),"")</f>
        <v/>
      </c>
      <c r="BH825" s="560" t="str">
        <f t="shared" ref="BH825:BH889" ca="1" si="365">IF(BB825&lt;&gt;"",IF(MID(_xlfn.FORMULATEXT(BB825),SEARCH("[",_xlfn.FORMULATEXT(BB825))+1,SEARCH("]",_xlfn.FORMULATEXT(BB825))-(SEARCH("[",_xlfn.FORMULATEXT(BB825))+1))="-1","",1),"")</f>
        <v/>
      </c>
      <c r="BI825" s="560" t="str">
        <f t="shared" ref="BI825:BI889" ca="1" si="366">IF(BC825&lt;&gt;"",IF(MID(_xlfn.FORMULATEXT(BC825),SEARCH("[",_xlfn.FORMULATEXT(BC825))+1,SEARCH("]",_xlfn.FORMULATEXT(BC825))-(SEARCH("[",_xlfn.FORMULATEXT(BC825))+1))="-1","",1),"")</f>
        <v/>
      </c>
      <c r="BJ825" s="560" t="str">
        <f t="shared" ref="BJ825:BJ889" ca="1" si="367">IF(BD825&lt;&gt;"",IF(MID(_xlfn.FORMULATEXT(BD825),SEARCH("[",_xlfn.FORMULATEXT(BD825))+1,SEARCH("]",_xlfn.FORMULATEXT(BD825))-(SEARCH("[",_xlfn.FORMULATEXT(BD825))+1))="-1","",1),"")</f>
        <v/>
      </c>
      <c r="BK825" s="560" t="str">
        <f t="shared" ref="BK825:BK889" ca="1" si="368">IF(BE825&lt;&gt;"",IF(MID(_xlfn.FORMULATEXT(BE825),SEARCH("[",_xlfn.FORMULATEXT(BE825))+1,SEARCH("]",_xlfn.FORMULATEXT(BE825))-(SEARCH("[",_xlfn.FORMULATEXT(BE825))+1))="-1","",1),"")</f>
        <v/>
      </c>
      <c r="BL825" s="561" t="str">
        <f t="shared" ref="BL825:BL889" ca="1" si="369">IF(BF825&lt;&gt;"",IF(MID(_xlfn.FORMULATEXT(BF825),SEARCH("[",_xlfn.FORMULATEXT(BF825))+1,SEARCH("]",_xlfn.FORMULATEXT(BF825))-(SEARCH("[",_xlfn.FORMULATEXT(BF825))+1))="-1","",1),"")</f>
        <v/>
      </c>
      <c r="CV825" s="1513"/>
      <c r="CW825" s="1264"/>
      <c r="CX825" s="1514"/>
      <c r="CY825" s="1514"/>
      <c r="CZ825" s="1514"/>
      <c r="DA825" s="1514"/>
      <c r="DB825" s="1514"/>
      <c r="DC825" s="1514"/>
      <c r="DD825" s="1991"/>
      <c r="DE825" s="1992"/>
      <c r="DF825" s="1992"/>
      <c r="DG825" s="1993"/>
      <c r="DH825" s="1564"/>
      <c r="DI825" s="1564"/>
      <c r="DJ825" s="1564"/>
      <c r="DK825" s="1564"/>
      <c r="DL825" s="1564"/>
      <c r="DM825" s="1564"/>
      <c r="DN825" s="1564"/>
      <c r="DO825" s="1564"/>
      <c r="DP825" s="1564"/>
      <c r="DQ825" s="1564"/>
      <c r="DR825" s="1584"/>
    </row>
    <row r="826" spans="1:122" ht="15" customHeight="1">
      <c r="A826" s="1297"/>
      <c r="B826" s="225"/>
      <c r="C826" s="225"/>
      <c r="D826" s="225"/>
      <c r="E826" s="1300"/>
      <c r="F826" s="1301"/>
      <c r="G826" s="1301"/>
      <c r="H826" s="1301"/>
      <c r="I826" s="1301"/>
      <c r="J826" s="1301"/>
      <c r="K826" s="1301"/>
      <c r="L826" s="1302"/>
      <c r="M826" s="1294"/>
      <c r="N826" s="1295" t="s">
        <v>350</v>
      </c>
      <c r="O826" s="1295"/>
      <c r="P826" s="1295"/>
      <c r="Q826" s="1295" t="s">
        <v>2119</v>
      </c>
      <c r="R826" s="1295"/>
      <c r="S826" s="1295"/>
      <c r="T826" s="1295"/>
      <c r="U826" s="1295"/>
      <c r="V826" s="1295"/>
      <c r="W826" s="1295"/>
      <c r="X826" s="1295"/>
      <c r="Y826" s="1295"/>
      <c r="Z826" s="1295"/>
      <c r="AA826" s="1295"/>
      <c r="AB826" s="1295"/>
      <c r="AC826" s="1295"/>
      <c r="AD826" s="1295"/>
      <c r="AE826" s="1295"/>
      <c r="AF826" s="1295"/>
      <c r="AG826" s="1295"/>
      <c r="AH826" s="1295"/>
      <c r="AI826" s="1295"/>
      <c r="AJ826" s="1295"/>
      <c r="AK826" s="1295"/>
      <c r="AL826" s="1295"/>
      <c r="AM826" s="1295"/>
      <c r="AN826" s="1295"/>
      <c r="AO826" s="1295"/>
      <c r="AP826" s="1295"/>
      <c r="AQ826" s="1295"/>
      <c r="AR826" s="1295"/>
      <c r="AS826" s="1295"/>
      <c r="AT826" s="1295"/>
      <c r="AU826" s="271"/>
      <c r="AV826" s="271"/>
      <c r="AW826" s="271"/>
      <c r="AX826" s="272"/>
      <c r="AY826" s="471"/>
      <c r="BA826" s="683">
        <f t="shared" si="363"/>
        <v>10</v>
      </c>
      <c r="BB826" s="683">
        <f t="shared" si="363"/>
        <v>5</v>
      </c>
      <c r="BC826" s="683">
        <f t="shared" si="363"/>
        <v>1</v>
      </c>
      <c r="BD826" s="192"/>
      <c r="BE826" s="192"/>
      <c r="BF826" s="192"/>
      <c r="BG826" s="559" t="str">
        <f t="shared" ca="1" si="364"/>
        <v/>
      </c>
      <c r="BH826" s="560" t="str">
        <f t="shared" ca="1" si="365"/>
        <v/>
      </c>
      <c r="BI826" s="560" t="str">
        <f t="shared" ca="1" si="366"/>
        <v/>
      </c>
      <c r="BJ826" s="560" t="str">
        <f t="shared" ca="1" si="367"/>
        <v/>
      </c>
      <c r="BK826" s="560" t="str">
        <f t="shared" ca="1" si="368"/>
        <v/>
      </c>
      <c r="BL826" s="561" t="str">
        <f t="shared" ca="1" si="369"/>
        <v/>
      </c>
      <c r="CV826" s="1513"/>
      <c r="CW826" s="1264"/>
      <c r="CX826" s="1514"/>
      <c r="CY826" s="1514"/>
      <c r="CZ826" s="1514"/>
      <c r="DA826" s="1514"/>
      <c r="DB826" s="1514"/>
      <c r="DC826" s="1514"/>
      <c r="DD826" s="1991"/>
      <c r="DE826" s="1992"/>
      <c r="DF826" s="1992"/>
      <c r="DG826" s="1993"/>
      <c r="DH826" s="1564"/>
      <c r="DI826" s="1564"/>
      <c r="DJ826" s="1564"/>
      <c r="DK826" s="1564"/>
      <c r="DL826" s="1564"/>
      <c r="DM826" s="1564"/>
      <c r="DN826" s="1564"/>
      <c r="DO826" s="1564"/>
      <c r="DP826" s="1564"/>
      <c r="DQ826" s="1564"/>
      <c r="DR826" s="1584"/>
    </row>
    <row r="827" spans="1:122" ht="15" customHeight="1">
      <c r="A827" s="1760" t="str">
        <f>$BA827&amp;"."&amp;$BB827&amp;"."&amp;$BC827&amp;"."</f>
        <v>10.5.2.</v>
      </c>
      <c r="B827" s="1761"/>
      <c r="C827" s="1761"/>
      <c r="D827" s="1761"/>
      <c r="E827" s="685" t="s">
        <v>2099</v>
      </c>
      <c r="F827" s="685"/>
      <c r="G827" s="676"/>
      <c r="H827" s="676"/>
      <c r="I827" s="676"/>
      <c r="J827" s="676"/>
      <c r="K827" s="676"/>
      <c r="L827" s="676"/>
      <c r="M827" s="685"/>
      <c r="N827" s="685"/>
      <c r="O827" s="685"/>
      <c r="P827" s="685"/>
      <c r="Q827" s="685"/>
      <c r="R827" s="685"/>
      <c r="S827" s="685"/>
      <c r="T827" s="685"/>
      <c r="U827" s="685"/>
      <c r="V827" s="685"/>
      <c r="W827" s="685"/>
      <c r="X827" s="685"/>
      <c r="Y827" s="685"/>
      <c r="Z827" s="685"/>
      <c r="AA827" s="685"/>
      <c r="AB827" s="685"/>
      <c r="AC827" s="685"/>
      <c r="AD827" s="685"/>
      <c r="AE827" s="685"/>
      <c r="AF827" s="685"/>
      <c r="AG827" s="685"/>
      <c r="AH827" s="685"/>
      <c r="AI827" s="685"/>
      <c r="AJ827" s="685"/>
      <c r="AK827" s="685"/>
      <c r="AL827" s="685"/>
      <c r="AM827" s="685"/>
      <c r="AN827" s="685"/>
      <c r="AO827" s="685"/>
      <c r="AP827" s="685"/>
      <c r="AQ827" s="685"/>
      <c r="AR827" s="685"/>
      <c r="AS827" s="685"/>
      <c r="AT827" s="685"/>
      <c r="AU827" s="685"/>
      <c r="AV827" s="685"/>
      <c r="AW827" s="685"/>
      <c r="AX827" s="685"/>
      <c r="AY827" s="854"/>
      <c r="AZ827" s="92"/>
      <c r="BA827" s="683">
        <f t="shared" si="363"/>
        <v>10</v>
      </c>
      <c r="BB827" s="683">
        <f t="shared" si="363"/>
        <v>5</v>
      </c>
      <c r="BC827" s="678">
        <f>BC826+1</f>
        <v>2</v>
      </c>
      <c r="BD827" s="95"/>
      <c r="BE827" s="87"/>
      <c r="BF827" s="87"/>
      <c r="BG827" s="559" t="str">
        <f t="shared" ca="1" si="364"/>
        <v/>
      </c>
      <c r="BH827" s="560" t="str">
        <f t="shared" ca="1" si="365"/>
        <v/>
      </c>
      <c r="BI827" s="560" t="str">
        <f t="shared" ca="1" si="366"/>
        <v/>
      </c>
      <c r="BJ827" s="560" t="str">
        <f t="shared" ca="1" si="367"/>
        <v/>
      </c>
      <c r="BK827" s="560" t="str">
        <f t="shared" ca="1" si="368"/>
        <v/>
      </c>
      <c r="BL827" s="561" t="str">
        <f t="shared" ca="1" si="369"/>
        <v/>
      </c>
      <c r="CV827" s="1513"/>
      <c r="CW827" s="1264"/>
      <c r="CX827" s="1514"/>
      <c r="CY827" s="1514"/>
      <c r="CZ827" s="1514"/>
      <c r="DA827" s="1514"/>
      <c r="DB827" s="1514"/>
      <c r="DC827" s="1514"/>
      <c r="DD827" s="1991"/>
      <c r="DE827" s="1992"/>
      <c r="DF827" s="1992"/>
      <c r="DG827" s="1993"/>
      <c r="DH827" s="1564"/>
      <c r="DI827" s="1564"/>
      <c r="DJ827" s="1564"/>
      <c r="DK827" s="1564"/>
      <c r="DL827" s="1564"/>
      <c r="DM827" s="1564"/>
      <c r="DN827" s="1564"/>
      <c r="DO827" s="1564"/>
      <c r="DP827" s="1564"/>
      <c r="DQ827" s="1564"/>
      <c r="DR827" s="1584"/>
    </row>
    <row r="828" spans="1:122" ht="15" customHeight="1">
      <c r="A828" s="1317"/>
      <c r="B828" s="1318"/>
      <c r="C828" s="1318"/>
      <c r="D828" s="469"/>
      <c r="E828" s="475" t="s">
        <v>2100</v>
      </c>
      <c r="F828" s="275"/>
      <c r="G828" s="275"/>
      <c r="H828" s="275"/>
      <c r="I828" s="479"/>
      <c r="J828" s="275"/>
      <c r="K828" s="475"/>
      <c r="L828" s="475"/>
      <c r="M828" s="475"/>
      <c r="N828" s="475"/>
      <c r="O828" s="475"/>
      <c r="P828" s="475"/>
      <c r="Q828" s="475"/>
      <c r="R828" s="475"/>
      <c r="S828" s="475"/>
      <c r="T828" s="475"/>
      <c r="U828" s="475"/>
      <c r="V828" s="475"/>
      <c r="W828" s="475"/>
      <c r="X828" s="475"/>
      <c r="Y828" s="475"/>
      <c r="Z828" s="475"/>
      <c r="AA828" s="475"/>
      <c r="AB828" s="475"/>
      <c r="AC828" s="475"/>
      <c r="AD828" s="475"/>
      <c r="AE828" s="475"/>
      <c r="AF828" s="475"/>
      <c r="AG828" s="475"/>
      <c r="AH828" s="475"/>
      <c r="AI828" s="475"/>
      <c r="AJ828" s="475"/>
      <c r="AK828" s="475"/>
      <c r="AL828" s="475"/>
      <c r="AM828" s="475"/>
      <c r="AN828" s="475"/>
      <c r="AO828" s="475"/>
      <c r="AP828" s="475"/>
      <c r="AQ828" s="475"/>
      <c r="AR828" s="475"/>
      <c r="AS828" s="475"/>
      <c r="AT828" s="475"/>
      <c r="AU828" s="475"/>
      <c r="AV828" s="475"/>
      <c r="AW828" s="475"/>
      <c r="AX828" s="475"/>
      <c r="AY828" s="471"/>
      <c r="BA828" s="192">
        <f t="shared" ref="BA828:BC831" si="370">BA827</f>
        <v>10</v>
      </c>
      <c r="BB828" s="192">
        <f t="shared" si="370"/>
        <v>5</v>
      </c>
      <c r="BC828" s="192">
        <f t="shared" si="370"/>
        <v>2</v>
      </c>
      <c r="BD828" s="192"/>
      <c r="BE828" s="192"/>
      <c r="BF828" s="192"/>
      <c r="BG828" s="559" t="str">
        <f t="shared" ca="1" si="364"/>
        <v/>
      </c>
      <c r="BH828" s="560" t="str">
        <f t="shared" ca="1" si="365"/>
        <v/>
      </c>
      <c r="BI828" s="560" t="str">
        <f t="shared" ca="1" si="366"/>
        <v/>
      </c>
      <c r="BJ828" s="560" t="str">
        <f t="shared" ca="1" si="367"/>
        <v/>
      </c>
      <c r="BK828" s="560" t="str">
        <f t="shared" ca="1" si="368"/>
        <v/>
      </c>
      <c r="BL828" s="561" t="str">
        <f t="shared" ca="1" si="369"/>
        <v/>
      </c>
      <c r="CV828" s="1513"/>
      <c r="CW828" s="1264"/>
      <c r="CX828" s="1514"/>
      <c r="CY828" s="1514"/>
      <c r="CZ828" s="1514"/>
      <c r="DA828" s="1514"/>
      <c r="DB828" s="1514"/>
      <c r="DC828" s="1514"/>
      <c r="DD828" s="1991"/>
      <c r="DE828" s="1992"/>
      <c r="DF828" s="1992"/>
      <c r="DG828" s="1993"/>
      <c r="DH828" s="1564"/>
      <c r="DI828" s="1564"/>
      <c r="DJ828" s="1564"/>
      <c r="DK828" s="1564"/>
      <c r="DL828" s="1564"/>
      <c r="DM828" s="1564"/>
      <c r="DN828" s="1564"/>
      <c r="DO828" s="1564"/>
      <c r="DP828" s="1564"/>
      <c r="DQ828" s="1564"/>
      <c r="DR828" s="1584"/>
    </row>
    <row r="829" spans="1:122" ht="15" customHeight="1">
      <c r="A829" s="1090"/>
      <c r="B829" s="1091"/>
      <c r="C829" s="1091"/>
      <c r="D829" s="1346"/>
      <c r="E829" s="978" t="s">
        <v>103</v>
      </c>
      <c r="F829" s="979"/>
      <c r="G829" s="979"/>
      <c r="H829" s="979"/>
      <c r="I829" s="979"/>
      <c r="J829" s="979"/>
      <c r="K829" s="979"/>
      <c r="L829" s="980"/>
      <c r="M829" s="1290" t="s">
        <v>555</v>
      </c>
      <c r="N829" s="1291"/>
      <c r="O829" s="266" t="str">
        <f>"("&amp;VLOOKUP(M829,[1]processing_log!$B$37:$Y$105,4,FALSE)&amp;" - "&amp;VLOOKUP(M829,[1]processing_log!$B$37:$Y$105,21,FALSE)&amp;VLOOKUP(M829,[1]processing_log!$B$37:$Y$105,24,FALSE)&amp;")"</f>
        <v>(処理 - 途中)</v>
      </c>
      <c r="P829" s="1291"/>
      <c r="Q829" s="1291"/>
      <c r="R829" s="1291"/>
      <c r="S829" s="1291"/>
      <c r="T829" s="1291"/>
      <c r="U829" s="1291"/>
      <c r="V829" s="1291"/>
      <c r="W829" s="1291"/>
      <c r="X829" s="1291"/>
      <c r="Y829" s="1291"/>
      <c r="Z829" s="1291"/>
      <c r="AA829" s="1291"/>
      <c r="AB829" s="1291"/>
      <c r="AC829" s="1291"/>
      <c r="AD829" s="1291"/>
      <c r="AE829" s="1291"/>
      <c r="AF829" s="1291"/>
      <c r="AG829" s="1291"/>
      <c r="AH829" s="1291"/>
      <c r="AI829" s="1291"/>
      <c r="AJ829" s="1291"/>
      <c r="AK829" s="1291"/>
      <c r="AL829" s="1291"/>
      <c r="AM829" s="1291"/>
      <c r="AN829" s="1291"/>
      <c r="AO829" s="1291"/>
      <c r="AP829" s="1291"/>
      <c r="AQ829" s="1291"/>
      <c r="AR829" s="1291"/>
      <c r="AS829" s="1291"/>
      <c r="AT829" s="1291"/>
      <c r="AU829" s="1291"/>
      <c r="AV829" s="1291"/>
      <c r="AW829" s="1291"/>
      <c r="AX829" s="1292"/>
      <c r="AY829" s="1293"/>
      <c r="AZ829" s="95"/>
      <c r="BA829" s="192">
        <f t="shared" si="370"/>
        <v>10</v>
      </c>
      <c r="BB829" s="192">
        <f t="shared" si="370"/>
        <v>5</v>
      </c>
      <c r="BC829" s="95">
        <f t="shared" si="370"/>
        <v>2</v>
      </c>
      <c r="BD829" s="95"/>
      <c r="BE829" s="95"/>
      <c r="BF829" s="95"/>
      <c r="BG829" s="559" t="str">
        <f t="shared" ca="1" si="364"/>
        <v/>
      </c>
      <c r="BH829" s="560" t="str">
        <f t="shared" ca="1" si="365"/>
        <v/>
      </c>
      <c r="BI829" s="560" t="str">
        <f t="shared" ca="1" si="366"/>
        <v/>
      </c>
      <c r="BJ829" s="560" t="str">
        <f t="shared" ca="1" si="367"/>
        <v/>
      </c>
      <c r="BK829" s="560" t="str">
        <f t="shared" ca="1" si="368"/>
        <v/>
      </c>
      <c r="BL829" s="561" t="str">
        <f t="shared" ca="1" si="369"/>
        <v/>
      </c>
      <c r="CV829" s="1513"/>
      <c r="CW829" s="1264"/>
      <c r="CX829" s="1514"/>
      <c r="CY829" s="1514"/>
      <c r="CZ829" s="1514"/>
      <c r="DA829" s="1514"/>
      <c r="DB829" s="1514"/>
      <c r="DC829" s="1514"/>
      <c r="DD829" s="1991"/>
      <c r="DE829" s="1992"/>
      <c r="DF829" s="1992"/>
      <c r="DG829" s="1993"/>
      <c r="DH829" s="1564"/>
      <c r="DI829" s="1564"/>
      <c r="DJ829" s="1564"/>
      <c r="DK829" s="1564"/>
      <c r="DL829" s="1564"/>
      <c r="DM829" s="1564"/>
      <c r="DN829" s="1564"/>
      <c r="DO829" s="1564"/>
      <c r="DP829" s="1564"/>
      <c r="DQ829" s="1564"/>
      <c r="DR829" s="1584"/>
    </row>
    <row r="830" spans="1:122" ht="15" customHeight="1">
      <c r="A830" s="1090"/>
      <c r="B830" s="1091"/>
      <c r="C830" s="1091"/>
      <c r="D830" s="1346"/>
      <c r="E830" s="1127" t="s">
        <v>104</v>
      </c>
      <c r="F830" s="1128"/>
      <c r="G830" s="1128"/>
      <c r="H830" s="1128"/>
      <c r="I830" s="1128"/>
      <c r="J830" s="1128"/>
      <c r="K830" s="1128"/>
      <c r="L830" s="1129"/>
      <c r="M830" s="1303" t="s">
        <v>2123</v>
      </c>
      <c r="N830" s="1304"/>
      <c r="O830" s="1304"/>
      <c r="P830" s="1304"/>
      <c r="Q830" s="1304"/>
      <c r="R830" s="1304"/>
      <c r="S830" s="1304"/>
      <c r="T830" s="1304"/>
      <c r="U830" s="1304"/>
      <c r="V830" s="1304"/>
      <c r="W830" s="1304"/>
      <c r="X830" s="1304"/>
      <c r="Y830" s="1304"/>
      <c r="Z830" s="1304"/>
      <c r="AA830" s="1304"/>
      <c r="AB830" s="1304"/>
      <c r="AC830" s="1304"/>
      <c r="AD830" s="1304"/>
      <c r="AE830" s="1304"/>
      <c r="AF830" s="1304"/>
      <c r="AG830" s="1304"/>
      <c r="AH830" s="1304"/>
      <c r="AI830" s="1304"/>
      <c r="AJ830" s="1304"/>
      <c r="AK830" s="1304"/>
      <c r="AL830" s="1304"/>
      <c r="AM830" s="1304"/>
      <c r="AN830" s="1304"/>
      <c r="AO830" s="1304"/>
      <c r="AP830" s="1304"/>
      <c r="AQ830" s="1304"/>
      <c r="AR830" s="1304"/>
      <c r="AS830" s="1304"/>
      <c r="AT830" s="1304"/>
      <c r="AU830" s="1304"/>
      <c r="AV830" s="1304"/>
      <c r="AW830" s="1304"/>
      <c r="AX830" s="1305"/>
      <c r="AY830" s="1293"/>
      <c r="AZ830" s="95"/>
      <c r="BA830" s="192">
        <f t="shared" si="370"/>
        <v>10</v>
      </c>
      <c r="BB830" s="95">
        <f t="shared" si="370"/>
        <v>5</v>
      </c>
      <c r="BC830" s="95">
        <f t="shared" si="370"/>
        <v>2</v>
      </c>
      <c r="BD830" s="95"/>
      <c r="BE830" s="95"/>
      <c r="BF830" s="95"/>
      <c r="BG830" s="559" t="str">
        <f t="shared" ca="1" si="364"/>
        <v/>
      </c>
      <c r="BH830" s="560" t="str">
        <f t="shared" ca="1" si="365"/>
        <v/>
      </c>
      <c r="BI830" s="560" t="str">
        <f t="shared" ca="1" si="366"/>
        <v/>
      </c>
      <c r="BJ830" s="560" t="str">
        <f t="shared" ca="1" si="367"/>
        <v/>
      </c>
      <c r="BK830" s="560" t="str">
        <f t="shared" ca="1" si="368"/>
        <v/>
      </c>
      <c r="BL830" s="561" t="str">
        <f t="shared" ca="1" si="369"/>
        <v/>
      </c>
      <c r="CV830" s="1513"/>
      <c r="CW830" s="1264"/>
      <c r="CX830" s="1514"/>
      <c r="CY830" s="1514"/>
      <c r="CZ830" s="1514"/>
      <c r="DA830" s="1514"/>
      <c r="DB830" s="1514"/>
      <c r="DC830" s="1514"/>
      <c r="DD830" s="1991"/>
      <c r="DE830" s="1992"/>
      <c r="DF830" s="1992"/>
      <c r="DG830" s="1993"/>
      <c r="DH830" s="1564"/>
      <c r="DI830" s="1564"/>
      <c r="DJ830" s="1564"/>
      <c r="DK830" s="1564"/>
      <c r="DL830" s="1564"/>
      <c r="DM830" s="1564"/>
      <c r="DN830" s="1564"/>
      <c r="DO830" s="1564"/>
      <c r="DP830" s="1564"/>
      <c r="DQ830" s="1564"/>
      <c r="DR830" s="1584"/>
    </row>
    <row r="831" spans="1:122" ht="15" customHeight="1">
      <c r="A831" s="1090"/>
      <c r="B831" s="1091"/>
      <c r="C831" s="1091"/>
      <c r="D831" s="1346"/>
      <c r="E831" s="984" t="s">
        <v>105</v>
      </c>
      <c r="F831" s="985"/>
      <c r="G831" s="985"/>
      <c r="H831" s="985"/>
      <c r="I831" s="985"/>
      <c r="J831" s="985"/>
      <c r="K831" s="985"/>
      <c r="L831" s="986"/>
      <c r="M831" s="1294" t="str">
        <f>"&lt;"&amp;$CN$41&amp;"で取得した工具番号&gt;"</f>
        <v>&lt;「10.5.1. データ更新された大日程データ取得」で取得した工具番号&gt;</v>
      </c>
      <c r="N831" s="1295"/>
      <c r="O831" s="1295"/>
      <c r="P831" s="1295"/>
      <c r="Q831" s="1295"/>
      <c r="R831" s="1295"/>
      <c r="S831" s="1295"/>
      <c r="T831" s="1295"/>
      <c r="U831" s="1295"/>
      <c r="V831" s="1295"/>
      <c r="W831" s="1295"/>
      <c r="X831" s="1295"/>
      <c r="Y831" s="1295"/>
      <c r="Z831" s="1295"/>
      <c r="AA831" s="1295"/>
      <c r="AB831" s="1295"/>
      <c r="AC831" s="1295"/>
      <c r="AD831" s="1295"/>
      <c r="AE831" s="1295"/>
      <c r="AF831" s="1295"/>
      <c r="AG831" s="1295"/>
      <c r="AH831" s="1295"/>
      <c r="AI831" s="1295"/>
      <c r="AJ831" s="1295"/>
      <c r="AK831" s="1295"/>
      <c r="AL831" s="1295"/>
      <c r="AM831" s="1295"/>
      <c r="AN831" s="1295"/>
      <c r="AO831" s="1295"/>
      <c r="AP831" s="1295"/>
      <c r="AQ831" s="1295"/>
      <c r="AR831" s="1295"/>
      <c r="AS831" s="1295"/>
      <c r="AT831" s="1295"/>
      <c r="AU831" s="1295"/>
      <c r="AV831" s="1295"/>
      <c r="AW831" s="1295"/>
      <c r="AX831" s="1296"/>
      <c r="AY831" s="1293"/>
      <c r="AZ831" s="95"/>
      <c r="BA831" s="192">
        <f t="shared" si="370"/>
        <v>10</v>
      </c>
      <c r="BB831" s="95">
        <f t="shared" si="370"/>
        <v>5</v>
      </c>
      <c r="BC831" s="95">
        <f t="shared" si="370"/>
        <v>2</v>
      </c>
      <c r="BD831" s="95"/>
      <c r="BE831" s="95"/>
      <c r="BF831" s="95"/>
      <c r="BG831" s="559" t="str">
        <f t="shared" ca="1" si="364"/>
        <v/>
      </c>
      <c r="BH831" s="560" t="str">
        <f t="shared" ca="1" si="365"/>
        <v/>
      </c>
      <c r="BI831" s="560" t="str">
        <f t="shared" ca="1" si="366"/>
        <v/>
      </c>
      <c r="BJ831" s="560" t="str">
        <f t="shared" ca="1" si="367"/>
        <v/>
      </c>
      <c r="BK831" s="560" t="str">
        <f t="shared" ca="1" si="368"/>
        <v/>
      </c>
      <c r="BL831" s="561" t="str">
        <f t="shared" ca="1" si="369"/>
        <v/>
      </c>
      <c r="CV831" s="1513"/>
      <c r="CW831" s="1264"/>
      <c r="CX831" s="1514"/>
      <c r="CY831" s="1514"/>
      <c r="CZ831" s="1514"/>
      <c r="DA831" s="1514"/>
      <c r="DB831" s="1514"/>
      <c r="DC831" s="1514"/>
      <c r="DD831" s="1991"/>
      <c r="DE831" s="1992"/>
      <c r="DF831" s="1992"/>
      <c r="DG831" s="1993"/>
      <c r="DH831" s="1564"/>
      <c r="DI831" s="1564"/>
      <c r="DJ831" s="1564"/>
      <c r="DK831" s="1564"/>
      <c r="DL831" s="1564"/>
      <c r="DM831" s="1564"/>
      <c r="DN831" s="1564"/>
      <c r="DO831" s="1564"/>
      <c r="DP831" s="1564"/>
      <c r="DQ831" s="1564"/>
      <c r="DR831" s="1584"/>
    </row>
    <row r="832" spans="1:122" ht="15" customHeight="1">
      <c r="A832" s="1760" t="str">
        <f>$BA832&amp;"."&amp;$BB832&amp;"."&amp;$BC832&amp;"."</f>
        <v>10.5.3.</v>
      </c>
      <c r="B832" s="1761"/>
      <c r="C832" s="1761"/>
      <c r="D832" s="1761"/>
      <c r="E832" s="685" t="s">
        <v>2080</v>
      </c>
      <c r="F832" s="685"/>
      <c r="G832" s="676"/>
      <c r="H832" s="676"/>
      <c r="I832" s="676"/>
      <c r="J832" s="676"/>
      <c r="K832" s="676"/>
      <c r="L832" s="676"/>
      <c r="M832" s="685"/>
      <c r="N832" s="685"/>
      <c r="O832" s="685"/>
      <c r="P832" s="685"/>
      <c r="Q832" s="685"/>
      <c r="R832" s="685"/>
      <c r="S832" s="685"/>
      <c r="T832" s="685"/>
      <c r="U832" s="685"/>
      <c r="V832" s="685"/>
      <c r="W832" s="685"/>
      <c r="X832" s="685"/>
      <c r="Y832" s="685"/>
      <c r="Z832" s="685"/>
      <c r="AA832" s="685"/>
      <c r="AB832" s="685"/>
      <c r="AC832" s="685"/>
      <c r="AD832" s="685"/>
      <c r="AE832" s="685"/>
      <c r="AF832" s="685"/>
      <c r="AG832" s="685"/>
      <c r="AH832" s="685"/>
      <c r="AI832" s="685"/>
      <c r="AJ832" s="685"/>
      <c r="AK832" s="685"/>
      <c r="AL832" s="685"/>
      <c r="AM832" s="685"/>
      <c r="AN832" s="685"/>
      <c r="AO832" s="685"/>
      <c r="AP832" s="685"/>
      <c r="AQ832" s="685"/>
      <c r="AR832" s="685"/>
      <c r="AS832" s="685"/>
      <c r="AT832" s="685"/>
      <c r="AU832" s="685"/>
      <c r="AV832" s="685"/>
      <c r="AW832" s="685"/>
      <c r="AX832" s="685"/>
      <c r="AY832" s="854"/>
      <c r="AZ832" s="92"/>
      <c r="BA832" s="683">
        <f>BA831</f>
        <v>10</v>
      </c>
      <c r="BB832" s="683">
        <f>BB831</f>
        <v>5</v>
      </c>
      <c r="BC832" s="678">
        <f>BC831+1</f>
        <v>3</v>
      </c>
      <c r="BD832" s="95"/>
      <c r="BE832" s="87"/>
      <c r="BF832" s="87"/>
      <c r="BG832" s="559" t="str">
        <f t="shared" ca="1" si="364"/>
        <v/>
      </c>
      <c r="BH832" s="560" t="str">
        <f t="shared" ca="1" si="365"/>
        <v/>
      </c>
      <c r="BI832" s="560" t="str">
        <f t="shared" ca="1" si="366"/>
        <v/>
      </c>
      <c r="BJ832" s="560" t="str">
        <f t="shared" ca="1" si="367"/>
        <v/>
      </c>
      <c r="BK832" s="560" t="str">
        <f t="shared" ca="1" si="368"/>
        <v/>
      </c>
      <c r="BL832" s="561" t="str">
        <f t="shared" ca="1" si="369"/>
        <v/>
      </c>
      <c r="CV832" s="1513"/>
      <c r="CW832" s="1264"/>
      <c r="CX832" s="1514"/>
      <c r="CY832" s="1514"/>
      <c r="CZ832" s="1514"/>
      <c r="DA832" s="1514"/>
      <c r="DB832" s="1514"/>
      <c r="DC832" s="1514"/>
      <c r="DD832" s="1991"/>
      <c r="DE832" s="1992"/>
      <c r="DF832" s="1992"/>
      <c r="DG832" s="1993"/>
      <c r="DH832" s="1564"/>
      <c r="DI832" s="1564"/>
      <c r="DJ832" s="1564"/>
      <c r="DK832" s="1564"/>
      <c r="DL832" s="1564"/>
      <c r="DM832" s="1564"/>
      <c r="DN832" s="1564"/>
      <c r="DO832" s="1564"/>
      <c r="DP832" s="1564"/>
      <c r="DQ832" s="1564"/>
      <c r="DR832" s="1584"/>
    </row>
    <row r="833" spans="1:122" ht="15" customHeight="1">
      <c r="A833" s="1317"/>
      <c r="B833" s="1318"/>
      <c r="C833" s="1318"/>
      <c r="D833" s="211"/>
      <c r="E833" s="225" t="s">
        <v>2078</v>
      </c>
      <c r="F833" s="225"/>
      <c r="G833" s="225"/>
      <c r="H833" s="225"/>
      <c r="I833" s="225"/>
      <c r="J833" s="225"/>
      <c r="K833" s="225"/>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c r="AX833" s="225"/>
      <c r="AY833" s="471"/>
      <c r="BA833" s="683">
        <f t="shared" ref="BA833:BC839" si="371">BA832</f>
        <v>10</v>
      </c>
      <c r="BB833" s="683">
        <f t="shared" si="371"/>
        <v>5</v>
      </c>
      <c r="BC833" s="683">
        <f t="shared" si="371"/>
        <v>3</v>
      </c>
      <c r="BD833" s="192"/>
      <c r="BE833" s="192"/>
      <c r="BF833" s="192"/>
      <c r="BG833" s="559" t="str">
        <f t="shared" ca="1" si="364"/>
        <v/>
      </c>
      <c r="BH833" s="560" t="str">
        <f t="shared" ca="1" si="365"/>
        <v/>
      </c>
      <c r="BI833" s="560" t="str">
        <f t="shared" ca="1" si="366"/>
        <v/>
      </c>
      <c r="BJ833" s="560" t="str">
        <f t="shared" ca="1" si="367"/>
        <v/>
      </c>
      <c r="BK833" s="560" t="str">
        <f t="shared" ca="1" si="368"/>
        <v/>
      </c>
      <c r="BL833" s="561" t="str">
        <f t="shared" ca="1" si="369"/>
        <v/>
      </c>
      <c r="CV833" s="1513"/>
      <c r="CW833" s="1264"/>
      <c r="CX833" s="1514"/>
      <c r="CY833" s="1514"/>
      <c r="CZ833" s="1514"/>
      <c r="DA833" s="1514"/>
      <c r="DB833" s="1514"/>
      <c r="DC833" s="1514"/>
      <c r="DD833" s="1991"/>
      <c r="DE833" s="1992"/>
      <c r="DF833" s="1992"/>
      <c r="DG833" s="1993"/>
      <c r="DH833" s="1564"/>
      <c r="DI833" s="1564"/>
      <c r="DJ833" s="1564"/>
      <c r="DK833" s="1564"/>
      <c r="DL833" s="1564"/>
      <c r="DM833" s="1564"/>
      <c r="DN833" s="1564"/>
      <c r="DO833" s="1564"/>
      <c r="DP833" s="1564"/>
      <c r="DQ833" s="1564"/>
      <c r="DR833" s="1584"/>
    </row>
    <row r="834" spans="1:122" ht="15" customHeight="1">
      <c r="A834" s="1297"/>
      <c r="B834" s="225"/>
      <c r="C834" s="225"/>
      <c r="D834" s="225"/>
      <c r="E834" s="1324" t="s">
        <v>84</v>
      </c>
      <c r="F834" s="1325"/>
      <c r="G834" s="1325"/>
      <c r="H834" s="1325"/>
      <c r="I834" s="1325"/>
      <c r="J834" s="1325"/>
      <c r="K834" s="1325"/>
      <c r="L834" s="1326"/>
      <c r="M834" s="1351" t="s">
        <v>2071</v>
      </c>
      <c r="N834" s="266"/>
      <c r="O834" s="266"/>
      <c r="P834" s="266"/>
      <c r="Q834" s="266"/>
      <c r="R834" s="266"/>
      <c r="S834" s="266"/>
      <c r="T834" s="266"/>
      <c r="U834" s="266"/>
      <c r="V834" s="266"/>
      <c r="W834" s="266"/>
      <c r="X834" s="266"/>
      <c r="Y834" s="266"/>
      <c r="Z834" s="266"/>
      <c r="AA834" s="266"/>
      <c r="AB834" s="266"/>
      <c r="AC834" s="266"/>
      <c r="AD834" s="266"/>
      <c r="AE834" s="266"/>
      <c r="AF834" s="266"/>
      <c r="AG834" s="266"/>
      <c r="AH834" s="266"/>
      <c r="AI834" s="266"/>
      <c r="AJ834" s="266"/>
      <c r="AK834" s="266"/>
      <c r="AL834" s="266"/>
      <c r="AM834" s="266"/>
      <c r="AN834" s="266"/>
      <c r="AO834" s="266"/>
      <c r="AP834" s="266"/>
      <c r="AQ834" s="266"/>
      <c r="AR834" s="266"/>
      <c r="AS834" s="266"/>
      <c r="AT834" s="266"/>
      <c r="AU834" s="266"/>
      <c r="AV834" s="266"/>
      <c r="AW834" s="266"/>
      <c r="AX834" s="267"/>
      <c r="AY834" s="223"/>
      <c r="BA834" s="683">
        <f t="shared" ref="BA834:BA840" si="372">BA833</f>
        <v>10</v>
      </c>
      <c r="BB834" s="683">
        <f t="shared" si="371"/>
        <v>5</v>
      </c>
      <c r="BC834" s="683">
        <f t="shared" si="371"/>
        <v>3</v>
      </c>
      <c r="BD834" s="192"/>
      <c r="BE834" s="192"/>
      <c r="BF834" s="192"/>
      <c r="BG834" s="559" t="str">
        <f t="shared" ca="1" si="364"/>
        <v/>
      </c>
      <c r="BH834" s="560" t="str">
        <f t="shared" ca="1" si="365"/>
        <v/>
      </c>
      <c r="BI834" s="560" t="str">
        <f t="shared" ca="1" si="366"/>
        <v/>
      </c>
      <c r="BJ834" s="560" t="str">
        <f t="shared" ca="1" si="367"/>
        <v/>
      </c>
      <c r="BK834" s="560" t="str">
        <f t="shared" ca="1" si="368"/>
        <v/>
      </c>
      <c r="BL834" s="561" t="str">
        <f t="shared" ca="1" si="369"/>
        <v/>
      </c>
      <c r="CV834" s="1513"/>
      <c r="CW834" s="1264"/>
      <c r="CX834" s="1514"/>
      <c r="CY834" s="1514"/>
      <c r="CZ834" s="1514"/>
      <c r="DA834" s="1514"/>
      <c r="DB834" s="1514"/>
      <c r="DC834" s="1514"/>
      <c r="DD834" s="1991"/>
      <c r="DE834" s="1992"/>
      <c r="DF834" s="1992"/>
      <c r="DG834" s="1993"/>
      <c r="DH834" s="1564"/>
      <c r="DI834" s="1564"/>
      <c r="DJ834" s="1564"/>
      <c r="DK834" s="1564"/>
      <c r="DL834" s="1564"/>
      <c r="DM834" s="1564"/>
      <c r="DN834" s="1564"/>
      <c r="DO834" s="1564"/>
      <c r="DP834" s="1564"/>
      <c r="DQ834" s="1564"/>
      <c r="DR834" s="1584"/>
    </row>
    <row r="835" spans="1:122" ht="15" customHeight="1">
      <c r="A835" s="1297"/>
      <c r="B835" s="225"/>
      <c r="C835" s="225"/>
      <c r="D835" s="225"/>
      <c r="E835" s="848" t="s">
        <v>233</v>
      </c>
      <c r="F835" s="849"/>
      <c r="G835" s="849"/>
      <c r="H835" s="849"/>
      <c r="I835" s="849"/>
      <c r="J835" s="849"/>
      <c r="K835" s="849"/>
      <c r="L835" s="850"/>
      <c r="M835" s="268" t="s">
        <v>2028</v>
      </c>
      <c r="N835" s="269"/>
      <c r="O835" s="269"/>
      <c r="P835" s="269"/>
      <c r="Q835" s="269"/>
      <c r="R835" s="269"/>
      <c r="S835" s="269"/>
      <c r="T835" s="269"/>
      <c r="U835" s="269"/>
      <c r="V835" s="269"/>
      <c r="W835" s="269"/>
      <c r="X835" s="269"/>
      <c r="Y835" s="269"/>
      <c r="Z835" s="269"/>
      <c r="AA835" s="269"/>
      <c r="AB835" s="269"/>
      <c r="AC835" s="269"/>
      <c r="AD835" s="269"/>
      <c r="AE835" s="269"/>
      <c r="AF835" s="269"/>
      <c r="AG835" s="269"/>
      <c r="AH835" s="269"/>
      <c r="AI835" s="269"/>
      <c r="AJ835" s="269"/>
      <c r="AK835" s="269"/>
      <c r="AL835" s="269"/>
      <c r="AM835" s="269"/>
      <c r="AN835" s="269"/>
      <c r="AO835" s="269"/>
      <c r="AP835" s="269"/>
      <c r="AQ835" s="269"/>
      <c r="AR835" s="269"/>
      <c r="AS835" s="269"/>
      <c r="AT835" s="269"/>
      <c r="AU835" s="269"/>
      <c r="AV835" s="269"/>
      <c r="AW835" s="269"/>
      <c r="AX835" s="270"/>
      <c r="AY835" s="471"/>
      <c r="BA835" s="683">
        <f t="shared" si="372"/>
        <v>10</v>
      </c>
      <c r="BB835" s="683">
        <f t="shared" si="371"/>
        <v>5</v>
      </c>
      <c r="BC835" s="683">
        <f t="shared" si="371"/>
        <v>3</v>
      </c>
      <c r="BD835" s="192"/>
      <c r="BE835" s="192"/>
      <c r="BF835" s="192"/>
      <c r="BG835" s="559" t="str">
        <f t="shared" ca="1" si="364"/>
        <v/>
      </c>
      <c r="BH835" s="560" t="str">
        <f t="shared" ca="1" si="365"/>
        <v/>
      </c>
      <c r="BI835" s="560" t="str">
        <f t="shared" ca="1" si="366"/>
        <v/>
      </c>
      <c r="BJ835" s="560" t="str">
        <f t="shared" ca="1" si="367"/>
        <v/>
      </c>
      <c r="BK835" s="560" t="str">
        <f t="shared" ca="1" si="368"/>
        <v/>
      </c>
      <c r="BL835" s="561" t="str">
        <f t="shared" ca="1" si="369"/>
        <v/>
      </c>
      <c r="CV835" s="1513"/>
      <c r="CW835" s="1264"/>
      <c r="CX835" s="1514"/>
      <c r="CY835" s="1514"/>
      <c r="CZ835" s="1514"/>
      <c r="DA835" s="1514"/>
      <c r="DB835" s="1514"/>
      <c r="DC835" s="1514"/>
      <c r="DD835" s="1991"/>
      <c r="DE835" s="1992"/>
      <c r="DF835" s="1992"/>
      <c r="DG835" s="1993"/>
      <c r="DH835" s="1564"/>
      <c r="DI835" s="1564"/>
      <c r="DJ835" s="1564"/>
      <c r="DK835" s="1564"/>
      <c r="DL835" s="1564"/>
      <c r="DM835" s="1564"/>
      <c r="DN835" s="1564"/>
      <c r="DO835" s="1564"/>
      <c r="DP835" s="1564"/>
      <c r="DQ835" s="1564"/>
      <c r="DR835" s="1584"/>
    </row>
    <row r="836" spans="1:122" ht="15" customHeight="1">
      <c r="A836" s="1297"/>
      <c r="B836" s="225"/>
      <c r="C836" s="225"/>
      <c r="D836" s="225"/>
      <c r="E836" s="970"/>
      <c r="F836" s="965"/>
      <c r="G836" s="965"/>
      <c r="H836" s="965"/>
      <c r="I836" s="965"/>
      <c r="J836" s="965"/>
      <c r="K836" s="965"/>
      <c r="L836" s="971"/>
      <c r="M836" s="268" t="str">
        <f>"金型保守情報.計画作成日 = '&lt;"&amp;$CM$38&amp;"で取得した最終作成日&gt;'"</f>
        <v>金型保守情報.計画作成日 = '&lt;「10.3. 金型保守情報年度データ確認」で取得した最終作成日&gt;'</v>
      </c>
      <c r="N836" s="269"/>
      <c r="O836" s="269"/>
      <c r="P836" s="269"/>
      <c r="Q836" s="269"/>
      <c r="R836" s="269"/>
      <c r="S836" s="269"/>
      <c r="T836" s="269"/>
      <c r="U836" s="269"/>
      <c r="V836" s="269"/>
      <c r="W836" s="269"/>
      <c r="X836" s="269"/>
      <c r="Y836" s="269"/>
      <c r="Z836" s="269"/>
      <c r="AA836" s="269"/>
      <c r="AB836" s="269"/>
      <c r="AC836" s="269"/>
      <c r="AD836" s="269"/>
      <c r="AE836" s="269"/>
      <c r="AF836" s="269"/>
      <c r="AG836" s="269"/>
      <c r="AH836" s="269"/>
      <c r="AI836" s="269"/>
      <c r="AJ836" s="269"/>
      <c r="AK836" s="269"/>
      <c r="AL836" s="269"/>
      <c r="AM836" s="269"/>
      <c r="AN836" s="269"/>
      <c r="AO836" s="269"/>
      <c r="AP836" s="269"/>
      <c r="AQ836" s="269"/>
      <c r="AR836" s="269"/>
      <c r="AS836" s="269"/>
      <c r="AT836" s="269"/>
      <c r="AU836" s="269"/>
      <c r="AV836" s="269"/>
      <c r="AW836" s="269"/>
      <c r="AX836" s="270"/>
      <c r="AY836" s="471"/>
      <c r="BA836" s="683">
        <f t="shared" si="372"/>
        <v>10</v>
      </c>
      <c r="BB836" s="683">
        <f t="shared" si="371"/>
        <v>5</v>
      </c>
      <c r="BC836" s="683">
        <f t="shared" si="371"/>
        <v>3</v>
      </c>
      <c r="BD836" s="192"/>
      <c r="BE836" s="192"/>
      <c r="BF836" s="192"/>
      <c r="BG836" s="559" t="str">
        <f t="shared" ca="1" si="364"/>
        <v/>
      </c>
      <c r="BH836" s="560" t="str">
        <f t="shared" ca="1" si="365"/>
        <v/>
      </c>
      <c r="BI836" s="560" t="str">
        <f t="shared" ca="1" si="366"/>
        <v/>
      </c>
      <c r="BJ836" s="560" t="str">
        <f t="shared" ca="1" si="367"/>
        <v/>
      </c>
      <c r="BK836" s="560" t="str">
        <f t="shared" ca="1" si="368"/>
        <v/>
      </c>
      <c r="BL836" s="561" t="str">
        <f t="shared" ca="1" si="369"/>
        <v/>
      </c>
      <c r="CV836" s="1513"/>
      <c r="CW836" s="1264"/>
      <c r="CX836" s="1514"/>
      <c r="CY836" s="1514"/>
      <c r="CZ836" s="1514"/>
      <c r="DA836" s="1514"/>
      <c r="DB836" s="1514"/>
      <c r="DC836" s="1514"/>
      <c r="DD836" s="1991"/>
      <c r="DE836" s="1992"/>
      <c r="DF836" s="1992"/>
      <c r="DG836" s="1993"/>
      <c r="DH836" s="1564"/>
      <c r="DI836" s="1564"/>
      <c r="DJ836" s="1564"/>
      <c r="DK836" s="1564"/>
      <c r="DL836" s="1564"/>
      <c r="DM836" s="1564"/>
      <c r="DN836" s="1564"/>
      <c r="DO836" s="1564"/>
      <c r="DP836" s="1564"/>
      <c r="DQ836" s="1564"/>
      <c r="DR836" s="1584"/>
    </row>
    <row r="837" spans="1:122" ht="15" customHeight="1">
      <c r="A837" s="1297"/>
      <c r="B837" s="225"/>
      <c r="C837" s="225"/>
      <c r="D837" s="225"/>
      <c r="E837" s="970"/>
      <c r="F837" s="965"/>
      <c r="G837" s="965"/>
      <c r="H837" s="965"/>
      <c r="I837" s="965"/>
      <c r="J837" s="965"/>
      <c r="K837" s="965"/>
      <c r="L837" s="971"/>
      <c r="M837" s="268" t="str">
        <f>"金型保守情報.日付 = '&lt;"&amp;$CN$41&amp;"で取得した日付&gt;'"</f>
        <v>金型保守情報.日付 = '&lt;「10.5.1. データ更新された大日程データ取得」で取得した日付&gt;'</v>
      </c>
      <c r="N837" s="269"/>
      <c r="O837" s="269"/>
      <c r="P837" s="269"/>
      <c r="Q837" s="269"/>
      <c r="R837" s="269"/>
      <c r="S837" s="269"/>
      <c r="T837" s="269"/>
      <c r="U837" s="269"/>
      <c r="V837" s="269"/>
      <c r="W837" s="269"/>
      <c r="X837" s="269"/>
      <c r="Y837" s="269"/>
      <c r="Z837" s="269"/>
      <c r="AA837" s="269"/>
      <c r="AB837" s="269"/>
      <c r="AC837" s="269"/>
      <c r="AD837" s="269"/>
      <c r="AE837" s="269"/>
      <c r="AF837" s="269"/>
      <c r="AG837" s="269"/>
      <c r="AH837" s="269"/>
      <c r="AI837" s="269"/>
      <c r="AJ837" s="269"/>
      <c r="AK837" s="269"/>
      <c r="AL837" s="269"/>
      <c r="AM837" s="269"/>
      <c r="AN837" s="269"/>
      <c r="AO837" s="269"/>
      <c r="AP837" s="269"/>
      <c r="AQ837" s="269"/>
      <c r="AR837" s="269"/>
      <c r="AS837" s="269"/>
      <c r="AT837" s="269"/>
      <c r="AU837" s="269"/>
      <c r="AV837" s="269"/>
      <c r="AW837" s="269"/>
      <c r="AX837" s="270"/>
      <c r="AY837" s="471"/>
      <c r="BA837" s="683">
        <f t="shared" si="372"/>
        <v>10</v>
      </c>
      <c r="BB837" s="683">
        <f t="shared" si="371"/>
        <v>5</v>
      </c>
      <c r="BC837" s="683">
        <f t="shared" si="371"/>
        <v>3</v>
      </c>
      <c r="BD837" s="192"/>
      <c r="BE837" s="192"/>
      <c r="BF837" s="192"/>
      <c r="BG837" s="559" t="str">
        <f t="shared" ca="1" si="364"/>
        <v/>
      </c>
      <c r="BH837" s="560" t="str">
        <f t="shared" ca="1" si="365"/>
        <v/>
      </c>
      <c r="BI837" s="560" t="str">
        <f t="shared" ca="1" si="366"/>
        <v/>
      </c>
      <c r="BJ837" s="560" t="str">
        <f t="shared" ca="1" si="367"/>
        <v/>
      </c>
      <c r="BK837" s="560" t="str">
        <f t="shared" ca="1" si="368"/>
        <v/>
      </c>
      <c r="BL837" s="561" t="str">
        <f t="shared" ca="1" si="369"/>
        <v/>
      </c>
      <c r="CV837" s="1513"/>
      <c r="CW837" s="1264"/>
      <c r="CX837" s="1514"/>
      <c r="CY837" s="1514"/>
      <c r="CZ837" s="1514"/>
      <c r="DA837" s="1514"/>
      <c r="DB837" s="1514"/>
      <c r="DC837" s="1514"/>
      <c r="DD837" s="1991"/>
      <c r="DE837" s="1992"/>
      <c r="DF837" s="1992"/>
      <c r="DG837" s="1993"/>
      <c r="DH837" s="1564"/>
      <c r="DI837" s="1564"/>
      <c r="DJ837" s="1564"/>
      <c r="DK837" s="1564"/>
      <c r="DL837" s="1564"/>
      <c r="DM837" s="1564"/>
      <c r="DN837" s="1564"/>
      <c r="DO837" s="1564"/>
      <c r="DP837" s="1564"/>
      <c r="DQ837" s="1564"/>
      <c r="DR837" s="1584"/>
    </row>
    <row r="838" spans="1:122" ht="15" customHeight="1">
      <c r="A838" s="1297"/>
      <c r="B838" s="225"/>
      <c r="C838" s="225"/>
      <c r="D838" s="225"/>
      <c r="E838" s="970"/>
      <c r="F838" s="965"/>
      <c r="G838" s="965"/>
      <c r="H838" s="965"/>
      <c r="I838" s="965"/>
      <c r="J838" s="965"/>
      <c r="K838" s="965"/>
      <c r="L838" s="971"/>
      <c r="M838" s="268" t="str">
        <f>"金型保守情報.部品番号 = '&lt;"&amp;$CN$41&amp;"で取得した部品番号&gt;'"</f>
        <v>金型保守情報.部品番号 = '&lt;「10.5.1. データ更新された大日程データ取得」で取得した部品番号&gt;'</v>
      </c>
      <c r="N838" s="269"/>
      <c r="O838" s="269"/>
      <c r="P838" s="269"/>
      <c r="Q838" s="269"/>
      <c r="R838" s="269"/>
      <c r="S838" s="269"/>
      <c r="T838" s="269"/>
      <c r="U838" s="269"/>
      <c r="V838" s="269"/>
      <c r="W838" s="269"/>
      <c r="X838" s="269"/>
      <c r="Y838" s="269"/>
      <c r="Z838" s="269"/>
      <c r="AA838" s="269"/>
      <c r="AB838" s="269"/>
      <c r="AC838" s="269"/>
      <c r="AD838" s="269"/>
      <c r="AE838" s="269"/>
      <c r="AF838" s="269"/>
      <c r="AG838" s="269"/>
      <c r="AH838" s="269"/>
      <c r="AI838" s="269"/>
      <c r="AJ838" s="269"/>
      <c r="AK838" s="269"/>
      <c r="AL838" s="269"/>
      <c r="AM838" s="269"/>
      <c r="AN838" s="269"/>
      <c r="AO838" s="269"/>
      <c r="AP838" s="269"/>
      <c r="AQ838" s="269"/>
      <c r="AR838" s="269"/>
      <c r="AS838" s="269"/>
      <c r="AT838" s="269"/>
      <c r="AU838" s="269"/>
      <c r="AV838" s="269"/>
      <c r="AW838" s="269"/>
      <c r="AX838" s="270"/>
      <c r="AY838" s="471"/>
      <c r="BA838" s="683">
        <f t="shared" si="372"/>
        <v>10</v>
      </c>
      <c r="BB838" s="683">
        <f t="shared" si="371"/>
        <v>5</v>
      </c>
      <c r="BC838" s="683">
        <f t="shared" si="371"/>
        <v>3</v>
      </c>
      <c r="BD838" s="192"/>
      <c r="BE838" s="192"/>
      <c r="BF838" s="192"/>
      <c r="BG838" s="559" t="str">
        <f t="shared" ca="1" si="364"/>
        <v/>
      </c>
      <c r="BH838" s="560" t="str">
        <f t="shared" ca="1" si="365"/>
        <v/>
      </c>
      <c r="BI838" s="560" t="str">
        <f t="shared" ca="1" si="366"/>
        <v/>
      </c>
      <c r="BJ838" s="560" t="str">
        <f t="shared" ca="1" si="367"/>
        <v/>
      </c>
      <c r="BK838" s="560" t="str">
        <f t="shared" ca="1" si="368"/>
        <v/>
      </c>
      <c r="BL838" s="561" t="str">
        <f t="shared" ca="1" si="369"/>
        <v/>
      </c>
      <c r="CV838" s="1513"/>
      <c r="CW838" s="1264"/>
      <c r="CX838" s="1514"/>
      <c r="CY838" s="1514"/>
      <c r="CZ838" s="1514"/>
      <c r="DA838" s="1514"/>
      <c r="DB838" s="1514"/>
      <c r="DC838" s="1514"/>
      <c r="DD838" s="1991"/>
      <c r="DE838" s="1992"/>
      <c r="DF838" s="1992"/>
      <c r="DG838" s="1993"/>
      <c r="DH838" s="1564"/>
      <c r="DI838" s="1564"/>
      <c r="DJ838" s="1564"/>
      <c r="DK838" s="1564"/>
      <c r="DL838" s="1564"/>
      <c r="DM838" s="1564"/>
      <c r="DN838" s="1564"/>
      <c r="DO838" s="1564"/>
      <c r="DP838" s="1564"/>
      <c r="DQ838" s="1564"/>
      <c r="DR838" s="1584"/>
    </row>
    <row r="839" spans="1:122" ht="15" customHeight="1">
      <c r="A839" s="1297"/>
      <c r="B839" s="225"/>
      <c r="C839" s="225"/>
      <c r="D839" s="225"/>
      <c r="E839" s="1067"/>
      <c r="F839" s="1068"/>
      <c r="G839" s="1068"/>
      <c r="H839" s="1068"/>
      <c r="I839" s="1068"/>
      <c r="J839" s="1068"/>
      <c r="K839" s="1068"/>
      <c r="L839" s="1069"/>
      <c r="M839" s="261" t="str">
        <f>"金型保守情報.工具番号 = '&lt;"&amp;$CN$41&amp;"で取得した工具番号&gt;'"</f>
        <v>金型保守情報.工具番号 = '&lt;「10.5.1. データ更新された大日程データ取得」で取得した工具番号&gt;'</v>
      </c>
      <c r="N839" s="271"/>
      <c r="O839" s="271"/>
      <c r="P839" s="271"/>
      <c r="Q839" s="271"/>
      <c r="R839" s="271"/>
      <c r="S839" s="271"/>
      <c r="T839" s="271"/>
      <c r="U839" s="271"/>
      <c r="V839" s="271"/>
      <c r="W839" s="271"/>
      <c r="X839" s="271"/>
      <c r="Y839" s="271"/>
      <c r="Z839" s="271"/>
      <c r="AA839" s="271"/>
      <c r="AB839" s="271"/>
      <c r="AC839" s="271"/>
      <c r="AD839" s="271"/>
      <c r="AE839" s="271"/>
      <c r="AF839" s="271"/>
      <c r="AG839" s="271"/>
      <c r="AH839" s="271"/>
      <c r="AI839" s="271"/>
      <c r="AJ839" s="271"/>
      <c r="AK839" s="271"/>
      <c r="AL839" s="271"/>
      <c r="AM839" s="271"/>
      <c r="AN839" s="271"/>
      <c r="AO839" s="271"/>
      <c r="AP839" s="271"/>
      <c r="AQ839" s="271"/>
      <c r="AR839" s="271"/>
      <c r="AS839" s="271"/>
      <c r="AT839" s="271"/>
      <c r="AU839" s="271"/>
      <c r="AV839" s="271"/>
      <c r="AW839" s="271"/>
      <c r="AX839" s="272"/>
      <c r="AY839" s="471"/>
      <c r="BA839" s="683">
        <f t="shared" si="372"/>
        <v>10</v>
      </c>
      <c r="BB839" s="683">
        <f t="shared" si="371"/>
        <v>5</v>
      </c>
      <c r="BC839" s="683">
        <f t="shared" si="371"/>
        <v>3</v>
      </c>
      <c r="BD839" s="192"/>
      <c r="BE839" s="192"/>
      <c r="BF839" s="192"/>
      <c r="BG839" s="559" t="str">
        <f t="shared" ca="1" si="364"/>
        <v/>
      </c>
      <c r="BH839" s="560" t="str">
        <f t="shared" ca="1" si="365"/>
        <v/>
      </c>
      <c r="BI839" s="560" t="str">
        <f t="shared" ca="1" si="366"/>
        <v/>
      </c>
      <c r="BJ839" s="560" t="str">
        <f t="shared" ca="1" si="367"/>
        <v/>
      </c>
      <c r="BK839" s="560" t="str">
        <f t="shared" ca="1" si="368"/>
        <v/>
      </c>
      <c r="BL839" s="561" t="str">
        <f t="shared" ca="1" si="369"/>
        <v/>
      </c>
      <c r="CV839" s="1513"/>
      <c r="CW839" s="1264"/>
      <c r="CX839" s="1514"/>
      <c r="CY839" s="1514"/>
      <c r="CZ839" s="1514"/>
      <c r="DA839" s="1514"/>
      <c r="DB839" s="1514"/>
      <c r="DC839" s="1514"/>
      <c r="DD839" s="1991"/>
      <c r="DE839" s="1992"/>
      <c r="DF839" s="1992"/>
      <c r="DG839" s="1993"/>
      <c r="DH839" s="1564"/>
      <c r="DI839" s="1564"/>
      <c r="DJ839" s="1564"/>
      <c r="DK839" s="1564"/>
      <c r="DL839" s="1564"/>
      <c r="DM839" s="1564"/>
      <c r="DN839" s="1564"/>
      <c r="DO839" s="1564"/>
      <c r="DP839" s="1564"/>
      <c r="DQ839" s="1564"/>
      <c r="DR839" s="1584"/>
    </row>
    <row r="840" spans="1:122" ht="15" customHeight="1">
      <c r="A840" s="1760" t="str">
        <f>$BA840&amp;"."&amp;$BB840&amp;"."&amp;$BC840&amp;"."</f>
        <v>10.5.4.</v>
      </c>
      <c r="B840" s="1761"/>
      <c r="C840" s="1761"/>
      <c r="D840" s="1761"/>
      <c r="E840" s="685" t="s">
        <v>2125</v>
      </c>
      <c r="F840" s="685"/>
      <c r="G840" s="676"/>
      <c r="H840" s="676"/>
      <c r="I840" s="676"/>
      <c r="J840" s="676"/>
      <c r="K840" s="676"/>
      <c r="L840" s="676"/>
      <c r="M840" s="685"/>
      <c r="N840" s="685"/>
      <c r="O840" s="685"/>
      <c r="P840" s="685"/>
      <c r="Q840" s="685"/>
      <c r="R840" s="685"/>
      <c r="S840" s="685"/>
      <c r="T840" s="685"/>
      <c r="U840" s="685"/>
      <c r="V840" s="685"/>
      <c r="W840" s="685"/>
      <c r="X840" s="685"/>
      <c r="Y840" s="685"/>
      <c r="Z840" s="685"/>
      <c r="AA840" s="685"/>
      <c r="AB840" s="685"/>
      <c r="AC840" s="685"/>
      <c r="AD840" s="685"/>
      <c r="AE840" s="685"/>
      <c r="AF840" s="685"/>
      <c r="AG840" s="685"/>
      <c r="AH840" s="685"/>
      <c r="AI840" s="685"/>
      <c r="AJ840" s="685"/>
      <c r="AK840" s="685"/>
      <c r="AL840" s="685"/>
      <c r="AM840" s="685"/>
      <c r="AN840" s="685"/>
      <c r="AO840" s="685"/>
      <c r="AP840" s="685"/>
      <c r="AQ840" s="685"/>
      <c r="AR840" s="685"/>
      <c r="AS840" s="685"/>
      <c r="AT840" s="685"/>
      <c r="AU840" s="685"/>
      <c r="AV840" s="685"/>
      <c r="AW840" s="685"/>
      <c r="AX840" s="685"/>
      <c r="AY840" s="854"/>
      <c r="AZ840" s="92"/>
      <c r="BA840" s="683">
        <f t="shared" si="372"/>
        <v>10</v>
      </c>
      <c r="BB840" s="683">
        <f>BB839</f>
        <v>5</v>
      </c>
      <c r="BC840" s="678">
        <f>BC839+1</f>
        <v>4</v>
      </c>
      <c r="BD840" s="95"/>
      <c r="BE840" s="87"/>
      <c r="BF840" s="192"/>
      <c r="BG840" s="559" t="str">
        <f t="shared" ca="1" si="364"/>
        <v/>
      </c>
      <c r="BH840" s="560" t="str">
        <f t="shared" ca="1" si="365"/>
        <v/>
      </c>
      <c r="BI840" s="560" t="str">
        <f t="shared" ca="1" si="366"/>
        <v/>
      </c>
      <c r="BJ840" s="560" t="str">
        <f t="shared" ca="1" si="367"/>
        <v/>
      </c>
      <c r="BK840" s="560" t="str">
        <f t="shared" ca="1" si="368"/>
        <v/>
      </c>
      <c r="BL840" s="561" t="str">
        <f t="shared" ca="1" si="369"/>
        <v/>
      </c>
      <c r="CV840" s="1513"/>
      <c r="CW840" s="1264"/>
      <c r="CX840" s="1514"/>
      <c r="CY840" s="1514"/>
      <c r="CZ840" s="1514"/>
      <c r="DA840" s="1514"/>
      <c r="DB840" s="1514"/>
      <c r="DC840" s="1514"/>
      <c r="DD840" s="1991"/>
      <c r="DE840" s="1992"/>
      <c r="DF840" s="1992"/>
      <c r="DG840" s="1993"/>
      <c r="DH840" s="1564"/>
      <c r="DI840" s="1564"/>
      <c r="DJ840" s="1564"/>
      <c r="DK840" s="1564"/>
      <c r="DL840" s="1564"/>
      <c r="DM840" s="1564"/>
      <c r="DN840" s="1564"/>
      <c r="DO840" s="1564"/>
      <c r="DP840" s="1564"/>
      <c r="DQ840" s="1564"/>
      <c r="DR840" s="1584"/>
    </row>
    <row r="841" spans="1:122" ht="15" customHeight="1">
      <c r="A841" s="1313"/>
      <c r="B841" s="1314"/>
      <c r="C841" s="1314"/>
      <c r="D841" s="1314"/>
      <c r="E841" s="1335" t="str">
        <f>$CN$43&amp;"のデータ確認で該当するデータが存在しなかった場合、以下の条件でログを出力して次のデータ処理を行う。"</f>
        <v>「10.5.3. 金型保守情報月データ確認」のデータ確認で該当するデータが存在しなかった場合、以下の条件でログを出力して次のデータ処理を行う。</v>
      </c>
      <c r="F841" s="685"/>
      <c r="G841" s="676"/>
      <c r="H841" s="676"/>
      <c r="I841" s="676"/>
      <c r="J841" s="676"/>
      <c r="K841" s="676"/>
      <c r="L841" s="676"/>
      <c r="M841" s="685"/>
      <c r="N841" s="685"/>
      <c r="O841" s="685"/>
      <c r="P841" s="685"/>
      <c r="Q841" s="685"/>
      <c r="R841" s="685"/>
      <c r="S841" s="685"/>
      <c r="T841" s="685"/>
      <c r="U841" s="685"/>
      <c r="V841" s="685"/>
      <c r="W841" s="685"/>
      <c r="X841" s="685"/>
      <c r="Y841" s="685"/>
      <c r="Z841" s="685"/>
      <c r="AA841" s="685"/>
      <c r="AB841" s="685"/>
      <c r="AC841" s="685"/>
      <c r="AD841" s="685"/>
      <c r="AE841" s="685"/>
      <c r="AF841" s="685"/>
      <c r="AG841" s="685"/>
      <c r="AH841" s="685"/>
      <c r="AI841" s="685"/>
      <c r="AJ841" s="685"/>
      <c r="AK841" s="685"/>
      <c r="AL841" s="685"/>
      <c r="AM841" s="685"/>
      <c r="AN841" s="685"/>
      <c r="AO841" s="685"/>
      <c r="AP841" s="685"/>
      <c r="AQ841" s="685"/>
      <c r="AR841" s="685"/>
      <c r="AS841" s="685"/>
      <c r="AT841" s="685"/>
      <c r="AU841" s="685"/>
      <c r="AV841" s="685"/>
      <c r="AW841" s="685"/>
      <c r="AX841" s="685"/>
      <c r="AY841" s="854"/>
      <c r="AZ841" s="92"/>
      <c r="BA841" s="683">
        <f t="shared" ref="BA841:BC843" si="373">BA840</f>
        <v>10</v>
      </c>
      <c r="BB841" s="683">
        <f t="shared" si="373"/>
        <v>5</v>
      </c>
      <c r="BC841" s="683">
        <f t="shared" si="373"/>
        <v>4</v>
      </c>
      <c r="BD841" s="192"/>
      <c r="BE841" s="192"/>
      <c r="BF841" s="192"/>
      <c r="BG841" s="559" t="str">
        <f t="shared" ca="1" si="364"/>
        <v/>
      </c>
      <c r="BH841" s="560" t="str">
        <f t="shared" ca="1" si="365"/>
        <v/>
      </c>
      <c r="BI841" s="560" t="str">
        <f t="shared" ca="1" si="366"/>
        <v/>
      </c>
      <c r="BJ841" s="560" t="str">
        <f t="shared" ca="1" si="367"/>
        <v/>
      </c>
      <c r="BK841" s="560" t="str">
        <f t="shared" ca="1" si="368"/>
        <v/>
      </c>
      <c r="BL841" s="561" t="str">
        <f t="shared" ca="1" si="369"/>
        <v/>
      </c>
      <c r="BQ841" s="94"/>
      <c r="CV841" s="1513"/>
      <c r="CW841" s="1264"/>
      <c r="CX841" s="1514"/>
      <c r="CY841" s="1514"/>
      <c r="CZ841" s="1514"/>
      <c r="DA841" s="1514"/>
      <c r="DB841" s="1514"/>
      <c r="DC841" s="1514"/>
      <c r="DD841" s="1991"/>
      <c r="DE841" s="1992"/>
      <c r="DF841" s="1992"/>
      <c r="DG841" s="1993"/>
      <c r="DH841" s="1564"/>
      <c r="DI841" s="1564"/>
      <c r="DJ841" s="1564"/>
      <c r="DK841" s="1564"/>
      <c r="DL841" s="1564"/>
      <c r="DM841" s="1564"/>
      <c r="DN841" s="1564"/>
      <c r="DO841" s="1564"/>
      <c r="DP841" s="1564"/>
      <c r="DQ841" s="1564"/>
      <c r="DR841" s="1584"/>
    </row>
    <row r="842" spans="1:122" ht="15" customHeight="1">
      <c r="A842" s="1297"/>
      <c r="B842" s="225"/>
      <c r="C842" s="225"/>
      <c r="D842" s="211"/>
      <c r="E842" s="978" t="s">
        <v>103</v>
      </c>
      <c r="F842" s="979"/>
      <c r="G842" s="979"/>
      <c r="H842" s="979"/>
      <c r="I842" s="979"/>
      <c r="J842" s="979"/>
      <c r="K842" s="979"/>
      <c r="L842" s="980"/>
      <c r="M842" s="1290" t="s">
        <v>555</v>
      </c>
      <c r="N842" s="1291"/>
      <c r="O842" s="266" t="str">
        <f>"("&amp;VLOOKUP(M842,[1]processing_log!$B$37:$Y$105,4,FALSE)&amp;" - "&amp;VLOOKUP(M842,[1]processing_log!$B$37:$Y$105,21,FALSE)&amp;VLOOKUP(M842,[1]processing_log!$B$37:$Y$105,24,FALSE)&amp;")"</f>
        <v>(処理 - 途中)</v>
      </c>
      <c r="P842" s="1291"/>
      <c r="Q842" s="1291"/>
      <c r="R842" s="1291"/>
      <c r="S842" s="1291"/>
      <c r="T842" s="1291"/>
      <c r="U842" s="1291"/>
      <c r="V842" s="1291"/>
      <c r="W842" s="1291"/>
      <c r="X842" s="1291"/>
      <c r="Y842" s="1291"/>
      <c r="Z842" s="1291"/>
      <c r="AA842" s="1291"/>
      <c r="AB842" s="1291"/>
      <c r="AC842" s="1291"/>
      <c r="AD842" s="1291"/>
      <c r="AE842" s="1291"/>
      <c r="AF842" s="1291"/>
      <c r="AG842" s="1291"/>
      <c r="AH842" s="1291"/>
      <c r="AI842" s="1291"/>
      <c r="AJ842" s="1291"/>
      <c r="AK842" s="1291"/>
      <c r="AL842" s="1291"/>
      <c r="AM842" s="1291"/>
      <c r="AN842" s="1291"/>
      <c r="AO842" s="1291"/>
      <c r="AP842" s="1291"/>
      <c r="AQ842" s="1291"/>
      <c r="AR842" s="1291"/>
      <c r="AS842" s="1291"/>
      <c r="AT842" s="1291"/>
      <c r="AU842" s="1291"/>
      <c r="AV842" s="1291"/>
      <c r="AW842" s="1291"/>
      <c r="AX842" s="1292"/>
      <c r="AY842" s="223"/>
      <c r="BA842" s="683">
        <f t="shared" ref="BA842:BB844" si="374">BA841</f>
        <v>10</v>
      </c>
      <c r="BB842" s="683">
        <f t="shared" si="374"/>
        <v>5</v>
      </c>
      <c r="BC842" s="683">
        <f t="shared" si="373"/>
        <v>4</v>
      </c>
      <c r="BD842" s="192"/>
      <c r="BE842" s="192"/>
      <c r="BF842" s="192"/>
      <c r="BG842" s="559" t="str">
        <f t="shared" ca="1" si="364"/>
        <v/>
      </c>
      <c r="BH842" s="560" t="str">
        <f t="shared" ca="1" si="365"/>
        <v/>
      </c>
      <c r="BI842" s="560" t="str">
        <f t="shared" ca="1" si="366"/>
        <v/>
      </c>
      <c r="BJ842" s="560" t="str">
        <f t="shared" ca="1" si="367"/>
        <v/>
      </c>
      <c r="BK842" s="560" t="str">
        <f t="shared" ca="1" si="368"/>
        <v/>
      </c>
      <c r="BL842" s="561" t="str">
        <f t="shared" ca="1" si="369"/>
        <v/>
      </c>
      <c r="BP842" s="94"/>
      <c r="BQ842" s="211"/>
      <c r="CV842" s="1513"/>
      <c r="CW842" s="1264"/>
      <c r="CX842" s="1514"/>
      <c r="CY842" s="1514"/>
      <c r="CZ842" s="1514"/>
      <c r="DA842" s="1514"/>
      <c r="DB842" s="1514"/>
      <c r="DC842" s="1514"/>
      <c r="DD842" s="1991"/>
      <c r="DE842" s="1992"/>
      <c r="DF842" s="1992"/>
      <c r="DG842" s="1993"/>
      <c r="DH842" s="1564"/>
      <c r="DI842" s="1564"/>
      <c r="DJ842" s="1564"/>
      <c r="DK842" s="1564"/>
      <c r="DL842" s="1564"/>
      <c r="DM842" s="1564"/>
      <c r="DN842" s="1564"/>
      <c r="DO842" s="1564"/>
      <c r="DP842" s="1564"/>
      <c r="DQ842" s="1564"/>
      <c r="DR842" s="1584"/>
    </row>
    <row r="843" spans="1:122" ht="15" customHeight="1">
      <c r="A843" s="1297"/>
      <c r="B843" s="225"/>
      <c r="C843" s="225"/>
      <c r="D843" s="211"/>
      <c r="E843" s="1127" t="s">
        <v>104</v>
      </c>
      <c r="F843" s="1128"/>
      <c r="G843" s="1128"/>
      <c r="H843" s="1128"/>
      <c r="I843" s="1128"/>
      <c r="J843" s="1128"/>
      <c r="K843" s="1128"/>
      <c r="L843" s="1129"/>
      <c r="M843" s="1303" t="s">
        <v>2126</v>
      </c>
      <c r="N843" s="1304"/>
      <c r="O843" s="1304"/>
      <c r="P843" s="1304"/>
      <c r="Q843" s="1304"/>
      <c r="R843" s="1304"/>
      <c r="S843" s="1304"/>
      <c r="T843" s="1304"/>
      <c r="U843" s="1304"/>
      <c r="V843" s="1304"/>
      <c r="W843" s="1304"/>
      <c r="X843" s="1304"/>
      <c r="Y843" s="1304"/>
      <c r="Z843" s="1304"/>
      <c r="AA843" s="1304"/>
      <c r="AB843" s="1304"/>
      <c r="AC843" s="1304"/>
      <c r="AD843" s="1304"/>
      <c r="AE843" s="1304"/>
      <c r="AF843" s="1304"/>
      <c r="AG843" s="1304"/>
      <c r="AH843" s="1304"/>
      <c r="AI843" s="1304"/>
      <c r="AJ843" s="1304"/>
      <c r="AK843" s="1304"/>
      <c r="AL843" s="1304"/>
      <c r="AM843" s="1304"/>
      <c r="AN843" s="1304"/>
      <c r="AO843" s="1304"/>
      <c r="AP843" s="1304"/>
      <c r="AQ843" s="1304"/>
      <c r="AR843" s="1304"/>
      <c r="AS843" s="1304"/>
      <c r="AT843" s="1304"/>
      <c r="AU843" s="1304"/>
      <c r="AV843" s="1304"/>
      <c r="AW843" s="1304"/>
      <c r="AX843" s="1305"/>
      <c r="AY843" s="223"/>
      <c r="BA843" s="683">
        <f t="shared" si="374"/>
        <v>10</v>
      </c>
      <c r="BB843" s="683">
        <f t="shared" si="374"/>
        <v>5</v>
      </c>
      <c r="BC843" s="683">
        <f t="shared" si="373"/>
        <v>4</v>
      </c>
      <c r="BD843" s="192"/>
      <c r="BE843" s="192"/>
      <c r="BF843" s="192"/>
      <c r="BG843" s="559" t="str">
        <f t="shared" ca="1" si="364"/>
        <v/>
      </c>
      <c r="BH843" s="560" t="str">
        <f t="shared" ca="1" si="365"/>
        <v/>
      </c>
      <c r="BI843" s="560" t="str">
        <f t="shared" ca="1" si="366"/>
        <v/>
      </c>
      <c r="BJ843" s="560" t="str">
        <f t="shared" ca="1" si="367"/>
        <v/>
      </c>
      <c r="BK843" s="560" t="str">
        <f t="shared" ca="1" si="368"/>
        <v/>
      </c>
      <c r="BL843" s="561" t="str">
        <f t="shared" ca="1" si="369"/>
        <v/>
      </c>
      <c r="BP843" s="211"/>
      <c r="BQ843" s="211"/>
      <c r="CV843" s="1513"/>
      <c r="CW843" s="1264"/>
      <c r="CX843" s="1514"/>
      <c r="CY843" s="1514"/>
      <c r="CZ843" s="1514"/>
      <c r="DA843" s="1514"/>
      <c r="DB843" s="1514"/>
      <c r="DC843" s="1514"/>
      <c r="DD843" s="1991"/>
      <c r="DE843" s="1992"/>
      <c r="DF843" s="1992"/>
      <c r="DG843" s="1993"/>
      <c r="DH843" s="1564"/>
      <c r="DI843" s="1564"/>
      <c r="DJ843" s="1564"/>
      <c r="DK843" s="1564"/>
      <c r="DL843" s="1564"/>
      <c r="DM843" s="1564"/>
      <c r="DN843" s="1564"/>
      <c r="DO843" s="1564"/>
      <c r="DP843" s="1564"/>
      <c r="DQ843" s="1564"/>
      <c r="DR843" s="1584"/>
    </row>
    <row r="844" spans="1:122" ht="15" customHeight="1">
      <c r="A844" s="1297"/>
      <c r="B844" s="225"/>
      <c r="C844" s="225"/>
      <c r="D844" s="211"/>
      <c r="E844" s="1127" t="s">
        <v>105</v>
      </c>
      <c r="F844" s="1128"/>
      <c r="G844" s="1128"/>
      <c r="H844" s="1128"/>
      <c r="I844" s="1128"/>
      <c r="J844" s="1128"/>
      <c r="K844" s="1128"/>
      <c r="L844" s="1129"/>
      <c r="M844" s="1303" t="str">
        <f>"&lt;"&amp;$CN$41&amp;"で取得した工具番号&gt;"</f>
        <v>&lt;「10.5.1. データ更新された大日程データ取得」で取得した工具番号&gt;</v>
      </c>
      <c r="N844" s="1304"/>
      <c r="O844" s="1304"/>
      <c r="P844" s="1304"/>
      <c r="Q844" s="1304"/>
      <c r="R844" s="1304"/>
      <c r="S844" s="1304"/>
      <c r="T844" s="1304"/>
      <c r="U844" s="1304"/>
      <c r="V844" s="1304"/>
      <c r="W844" s="1304"/>
      <c r="X844" s="1304"/>
      <c r="Y844" s="1304"/>
      <c r="Z844" s="1304"/>
      <c r="AA844" s="1304"/>
      <c r="AB844" s="1304"/>
      <c r="AC844" s="1304"/>
      <c r="AD844" s="1304"/>
      <c r="AE844" s="1304"/>
      <c r="AF844" s="1304"/>
      <c r="AG844" s="1304"/>
      <c r="AH844" s="1304"/>
      <c r="AI844" s="1304"/>
      <c r="AJ844" s="1304"/>
      <c r="AK844" s="1304"/>
      <c r="AL844" s="1304"/>
      <c r="AM844" s="1304"/>
      <c r="AN844" s="1304"/>
      <c r="AO844" s="1304"/>
      <c r="AP844" s="1304"/>
      <c r="AQ844" s="1304"/>
      <c r="AR844" s="1304"/>
      <c r="AS844" s="1304"/>
      <c r="AT844" s="1304"/>
      <c r="AU844" s="1304"/>
      <c r="AV844" s="1304"/>
      <c r="AW844" s="1304"/>
      <c r="AX844" s="1305"/>
      <c r="AY844" s="223"/>
      <c r="BA844" s="683">
        <f t="shared" si="374"/>
        <v>10</v>
      </c>
      <c r="BB844" s="683">
        <f t="shared" si="374"/>
        <v>5</v>
      </c>
      <c r="BC844" s="683">
        <f>BC843</f>
        <v>4</v>
      </c>
      <c r="BD844" s="192"/>
      <c r="BE844" s="192"/>
      <c r="BF844" s="192"/>
      <c r="BG844" s="559" t="str">
        <f t="shared" ca="1" si="364"/>
        <v/>
      </c>
      <c r="BH844" s="560" t="str">
        <f t="shared" ca="1" si="365"/>
        <v/>
      </c>
      <c r="BI844" s="560" t="str">
        <f t="shared" ca="1" si="366"/>
        <v/>
      </c>
      <c r="BJ844" s="560" t="str">
        <f t="shared" ca="1" si="367"/>
        <v/>
      </c>
      <c r="BK844" s="560" t="str">
        <f t="shared" ca="1" si="368"/>
        <v/>
      </c>
      <c r="BL844" s="561" t="str">
        <f t="shared" ca="1" si="369"/>
        <v/>
      </c>
      <c r="BP844" s="211"/>
      <c r="BQ844" s="211"/>
      <c r="CV844" s="1513"/>
      <c r="CW844" s="1264"/>
      <c r="CX844" s="1514"/>
      <c r="CY844" s="1514"/>
      <c r="CZ844" s="1514"/>
      <c r="DA844" s="1514"/>
      <c r="DB844" s="1514"/>
      <c r="DC844" s="1514"/>
      <c r="DD844" s="1991"/>
      <c r="DE844" s="1992"/>
      <c r="DF844" s="1992"/>
      <c r="DG844" s="1993"/>
      <c r="DH844" s="1564"/>
      <c r="DI844" s="1564"/>
      <c r="DJ844" s="1564"/>
      <c r="DK844" s="1564"/>
      <c r="DL844" s="1564"/>
      <c r="DM844" s="1564"/>
      <c r="DN844" s="1564"/>
      <c r="DO844" s="1564"/>
      <c r="DP844" s="1564"/>
      <c r="DQ844" s="1564"/>
      <c r="DR844" s="1584"/>
    </row>
    <row r="845" spans="1:122" ht="15" customHeight="1">
      <c r="A845" s="1297"/>
      <c r="B845" s="225"/>
      <c r="C845" s="225"/>
      <c r="D845" s="211"/>
      <c r="E845" s="984" t="s">
        <v>106</v>
      </c>
      <c r="F845" s="985"/>
      <c r="G845" s="985"/>
      <c r="H845" s="985"/>
      <c r="I845" s="985"/>
      <c r="J845" s="985"/>
      <c r="K845" s="985"/>
      <c r="L845" s="986"/>
      <c r="M845" s="1294" t="str">
        <f>"&lt;"&amp;$CN$41&amp;"で取得した日付&gt;の金型保守情報が存在しない為未処理"</f>
        <v>&lt;「10.5.1. データ更新された大日程データ取得」で取得した日付&gt;の金型保守情報が存在しない為未処理</v>
      </c>
      <c r="N845" s="1295"/>
      <c r="O845" s="1295"/>
      <c r="P845" s="1295"/>
      <c r="Q845" s="1295"/>
      <c r="R845" s="1295"/>
      <c r="S845" s="1295"/>
      <c r="T845" s="1295"/>
      <c r="U845" s="1295"/>
      <c r="V845" s="1295"/>
      <c r="W845" s="1295"/>
      <c r="X845" s="1295"/>
      <c r="Y845" s="1295"/>
      <c r="Z845" s="1295"/>
      <c r="AA845" s="1295"/>
      <c r="AB845" s="1295"/>
      <c r="AC845" s="1295"/>
      <c r="AD845" s="1295"/>
      <c r="AE845" s="1295"/>
      <c r="AF845" s="1295"/>
      <c r="AG845" s="1295"/>
      <c r="AH845" s="1295"/>
      <c r="AI845" s="1295"/>
      <c r="AJ845" s="1295"/>
      <c r="AK845" s="1295"/>
      <c r="AL845" s="1295"/>
      <c r="AM845" s="1295"/>
      <c r="AN845" s="1295"/>
      <c r="AO845" s="1295"/>
      <c r="AP845" s="1295"/>
      <c r="AQ845" s="1295"/>
      <c r="AR845" s="1295"/>
      <c r="AS845" s="1295"/>
      <c r="AT845" s="1295"/>
      <c r="AU845" s="1295"/>
      <c r="AV845" s="1295"/>
      <c r="AW845" s="1295"/>
      <c r="AX845" s="1296"/>
      <c r="AY845" s="223"/>
      <c r="BA845" s="683">
        <f t="shared" ref="BA845:BC846" si="375">BA844</f>
        <v>10</v>
      </c>
      <c r="BB845" s="683">
        <f t="shared" si="375"/>
        <v>5</v>
      </c>
      <c r="BC845" s="683">
        <f t="shared" si="375"/>
        <v>4</v>
      </c>
      <c r="BD845" s="192"/>
      <c r="BE845" s="192"/>
      <c r="BF845" s="192"/>
      <c r="BG845" s="559" t="str">
        <f t="shared" ca="1" si="364"/>
        <v/>
      </c>
      <c r="BH845" s="560" t="str">
        <f t="shared" ca="1" si="365"/>
        <v/>
      </c>
      <c r="BI845" s="560" t="str">
        <f t="shared" ca="1" si="366"/>
        <v/>
      </c>
      <c r="BJ845" s="560" t="str">
        <f t="shared" ca="1" si="367"/>
        <v/>
      </c>
      <c r="BK845" s="560" t="str">
        <f t="shared" ca="1" si="368"/>
        <v/>
      </c>
      <c r="BL845" s="561" t="str">
        <f t="shared" ca="1" si="369"/>
        <v/>
      </c>
      <c r="BP845" s="211"/>
      <c r="BQ845" s="211"/>
      <c r="CV845" s="1513"/>
      <c r="CW845" s="1264"/>
      <c r="CX845" s="1514"/>
      <c r="CY845" s="1514"/>
      <c r="CZ845" s="1514"/>
      <c r="DA845" s="1514"/>
      <c r="DB845" s="1514"/>
      <c r="DC845" s="1514"/>
      <c r="DD845" s="1991"/>
      <c r="DE845" s="1992"/>
      <c r="DF845" s="1992"/>
      <c r="DG845" s="1993"/>
      <c r="DH845" s="1564"/>
      <c r="DI845" s="1564"/>
      <c r="DJ845" s="1564"/>
      <c r="DK845" s="1564"/>
      <c r="DL845" s="1564"/>
      <c r="DM845" s="1564"/>
      <c r="DN845" s="1564"/>
      <c r="DO845" s="1564"/>
      <c r="DP845" s="1564"/>
      <c r="DQ845" s="1564"/>
      <c r="DR845" s="1584"/>
    </row>
    <row r="846" spans="1:122" ht="15" customHeight="1">
      <c r="A846" s="1760" t="str">
        <f>$BA846&amp;"."&amp;$BB846&amp;"."&amp;$BC846&amp;"."</f>
        <v>10.5.5.</v>
      </c>
      <c r="B846" s="1761"/>
      <c r="C846" s="1761"/>
      <c r="D846" s="1761"/>
      <c r="E846" s="685" t="s">
        <v>2127</v>
      </c>
      <c r="F846" s="685"/>
      <c r="G846" s="676"/>
      <c r="H846" s="676"/>
      <c r="I846" s="676"/>
      <c r="J846" s="676"/>
      <c r="K846" s="676"/>
      <c r="L846" s="676"/>
      <c r="M846" s="685"/>
      <c r="N846" s="685"/>
      <c r="O846" s="685"/>
      <c r="P846" s="685"/>
      <c r="Q846" s="685"/>
      <c r="R846" s="685"/>
      <c r="S846" s="685"/>
      <c r="T846" s="685"/>
      <c r="U846" s="685"/>
      <c r="V846" s="685"/>
      <c r="W846" s="685"/>
      <c r="X846" s="685"/>
      <c r="Y846" s="685"/>
      <c r="Z846" s="685"/>
      <c r="AA846" s="685"/>
      <c r="AB846" s="685"/>
      <c r="AC846" s="685"/>
      <c r="AD846" s="685"/>
      <c r="AE846" s="685"/>
      <c r="AF846" s="685"/>
      <c r="AG846" s="685"/>
      <c r="AH846" s="685"/>
      <c r="AI846" s="685"/>
      <c r="AJ846" s="685"/>
      <c r="AK846" s="685"/>
      <c r="AL846" s="685"/>
      <c r="AM846" s="685"/>
      <c r="AN846" s="685"/>
      <c r="AO846" s="685"/>
      <c r="AP846" s="685"/>
      <c r="AQ846" s="685"/>
      <c r="AR846" s="685"/>
      <c r="AS846" s="685"/>
      <c r="AT846" s="685"/>
      <c r="AU846" s="685"/>
      <c r="AV846" s="685"/>
      <c r="AW846" s="685"/>
      <c r="AX846" s="685"/>
      <c r="AY846" s="854"/>
      <c r="AZ846" s="92"/>
      <c r="BA846" s="683">
        <f t="shared" si="375"/>
        <v>10</v>
      </c>
      <c r="BB846" s="683">
        <f t="shared" si="375"/>
        <v>5</v>
      </c>
      <c r="BC846" s="678">
        <f>BC845+1</f>
        <v>5</v>
      </c>
      <c r="BD846" s="95"/>
      <c r="BE846" s="87"/>
      <c r="BF846" s="192"/>
      <c r="BG846" s="559" t="str">
        <f t="shared" ref="BG846:BL847" ca="1" si="376">IF(BA846&lt;&gt;"",IF(MID(_xlfn.FORMULATEXT(BA846),SEARCH("[",_xlfn.FORMULATEXT(BA846))+1,SEARCH("]",_xlfn.FORMULATEXT(BA846))-(SEARCH("[",_xlfn.FORMULATEXT(BA846))+1))="-1","",1),"")</f>
        <v/>
      </c>
      <c r="BH846" s="560" t="str">
        <f t="shared" ca="1" si="376"/>
        <v/>
      </c>
      <c r="BI846" s="560" t="str">
        <f t="shared" ca="1" si="376"/>
        <v/>
      </c>
      <c r="BJ846" s="560" t="str">
        <f t="shared" ca="1" si="376"/>
        <v/>
      </c>
      <c r="BK846" s="560" t="str">
        <f t="shared" ca="1" si="376"/>
        <v/>
      </c>
      <c r="BL846" s="561" t="str">
        <f t="shared" ca="1" si="376"/>
        <v/>
      </c>
      <c r="BP846" s="211"/>
      <c r="BQ846" s="211"/>
      <c r="CV846" s="1513"/>
      <c r="CW846" s="1264"/>
      <c r="CX846" s="1514"/>
      <c r="CY846" s="1514"/>
      <c r="CZ846" s="1514"/>
      <c r="DA846" s="1514"/>
      <c r="DB846" s="1514"/>
      <c r="DC846" s="1514"/>
      <c r="DD846" s="1991"/>
      <c r="DE846" s="1992"/>
      <c r="DF846" s="1992"/>
      <c r="DG846" s="1993"/>
      <c r="DH846" s="1564"/>
      <c r="DI846" s="1564"/>
      <c r="DJ846" s="1564"/>
      <c r="DK846" s="1564"/>
      <c r="DL846" s="1564"/>
      <c r="DM846" s="1564"/>
      <c r="DN846" s="1564"/>
      <c r="DO846" s="1564"/>
      <c r="DP846" s="1564"/>
      <c r="DQ846" s="1564"/>
      <c r="DR846" s="1584"/>
    </row>
    <row r="847" spans="1:122" ht="15" customHeight="1">
      <c r="A847" s="1313"/>
      <c r="B847" s="1314"/>
      <c r="C847" s="1314"/>
      <c r="D847" s="1314"/>
      <c r="E847" s="1335" t="str">
        <f>$CN$31&amp;"のデータ確認で該当するデータが存在した場合、以下の処理を行う。"</f>
        <v>「9.5.3. 金型保守情報月データ確認」のデータ確認で該当するデータが存在した場合、以下の処理を行う。</v>
      </c>
      <c r="F847" s="685"/>
      <c r="G847" s="676"/>
      <c r="H847" s="676"/>
      <c r="I847" s="676"/>
      <c r="J847" s="676"/>
      <c r="K847" s="676"/>
      <c r="L847" s="676"/>
      <c r="M847" s="685"/>
      <c r="N847" s="685"/>
      <c r="O847" s="685"/>
      <c r="P847" s="685"/>
      <c r="Q847" s="685"/>
      <c r="R847" s="685"/>
      <c r="S847" s="685"/>
      <c r="T847" s="685"/>
      <c r="U847" s="685"/>
      <c r="V847" s="685"/>
      <c r="W847" s="685"/>
      <c r="X847" s="685"/>
      <c r="Y847" s="685"/>
      <c r="Z847" s="685"/>
      <c r="AA847" s="685"/>
      <c r="AB847" s="685"/>
      <c r="AC847" s="685"/>
      <c r="AD847" s="685"/>
      <c r="AE847" s="685"/>
      <c r="AF847" s="685"/>
      <c r="AG847" s="685"/>
      <c r="AH847" s="685"/>
      <c r="AI847" s="685"/>
      <c r="AJ847" s="685"/>
      <c r="AK847" s="685"/>
      <c r="AL847" s="685"/>
      <c r="AM847" s="685"/>
      <c r="AN847" s="685"/>
      <c r="AO847" s="685"/>
      <c r="AP847" s="685"/>
      <c r="AQ847" s="685"/>
      <c r="AR847" s="685"/>
      <c r="AS847" s="685"/>
      <c r="AT847" s="685"/>
      <c r="AU847" s="685"/>
      <c r="AV847" s="685"/>
      <c r="AW847" s="685"/>
      <c r="AX847" s="685"/>
      <c r="AY847" s="854"/>
      <c r="AZ847" s="92"/>
      <c r="BA847" s="683">
        <f>BA846</f>
        <v>10</v>
      </c>
      <c r="BB847" s="683">
        <f>BB846</f>
        <v>5</v>
      </c>
      <c r="BC847" s="683">
        <f>BC846</f>
        <v>5</v>
      </c>
      <c r="BD847" s="192"/>
      <c r="BE847" s="192"/>
      <c r="BF847" s="192"/>
      <c r="BG847" s="559" t="str">
        <f t="shared" ca="1" si="376"/>
        <v/>
      </c>
      <c r="BH847" s="560" t="str">
        <f t="shared" ca="1" si="376"/>
        <v/>
      </c>
      <c r="BI847" s="560" t="str">
        <f t="shared" ca="1" si="376"/>
        <v/>
      </c>
      <c r="BJ847" s="560" t="str">
        <f t="shared" ca="1" si="376"/>
        <v/>
      </c>
      <c r="BK847" s="560" t="str">
        <f t="shared" ca="1" si="376"/>
        <v/>
      </c>
      <c r="BL847" s="561" t="str">
        <f t="shared" ca="1" si="376"/>
        <v/>
      </c>
      <c r="BP847" s="211"/>
      <c r="BQ847" s="211"/>
      <c r="CV847" s="1513"/>
      <c r="CW847" s="1264"/>
      <c r="CX847" s="1514"/>
      <c r="CY847" s="1514"/>
      <c r="CZ847" s="1514"/>
      <c r="DA847" s="1514"/>
      <c r="DB847" s="1514"/>
      <c r="DC847" s="1514"/>
      <c r="DD847" s="1991"/>
      <c r="DE847" s="1992"/>
      <c r="DF847" s="1992"/>
      <c r="DG847" s="1993"/>
      <c r="DH847" s="1564"/>
      <c r="DI847" s="1564"/>
      <c r="DJ847" s="1564"/>
      <c r="DK847" s="1564"/>
      <c r="DL847" s="1564"/>
      <c r="DM847" s="1564"/>
      <c r="DN847" s="1564"/>
      <c r="DO847" s="1564"/>
      <c r="DP847" s="1564"/>
      <c r="DQ847" s="1564"/>
      <c r="DR847" s="1584"/>
    </row>
    <row r="848" spans="1:122" s="94" customFormat="1" ht="15" customHeight="1">
      <c r="A848" s="1758" t="str">
        <f>$BD848&amp;"."</f>
        <v>①.</v>
      </c>
      <c r="B848" s="1759"/>
      <c r="C848" s="1759"/>
      <c r="D848" s="1759"/>
      <c r="E848" s="1759"/>
      <c r="F848" s="685" t="s">
        <v>2127</v>
      </c>
      <c r="G848" s="676"/>
      <c r="H848" s="676"/>
      <c r="I848" s="676"/>
      <c r="J848" s="676"/>
      <c r="K848" s="676"/>
      <c r="L848" s="676"/>
      <c r="M848" s="685"/>
      <c r="N848" s="685"/>
      <c r="O848" s="685"/>
      <c r="P848" s="685"/>
      <c r="Q848" s="685"/>
      <c r="R848" s="685"/>
      <c r="S848" s="685"/>
      <c r="T848" s="685"/>
      <c r="U848" s="685"/>
      <c r="V848" s="685"/>
      <c r="W848" s="685"/>
      <c r="X848" s="685"/>
      <c r="Y848" s="685"/>
      <c r="Z848" s="685"/>
      <c r="AA848" s="685"/>
      <c r="AB848" s="685"/>
      <c r="AC848" s="685"/>
      <c r="AD848" s="685"/>
      <c r="AE848" s="685"/>
      <c r="AF848" s="685"/>
      <c r="AG848" s="685"/>
      <c r="AH848" s="685"/>
      <c r="AI848" s="685"/>
      <c r="AJ848" s="685"/>
      <c r="AK848" s="685"/>
      <c r="AL848" s="685"/>
      <c r="AM848" s="685"/>
      <c r="AN848" s="685"/>
      <c r="AO848" s="685"/>
      <c r="AP848" s="685"/>
      <c r="AQ848" s="685"/>
      <c r="AR848" s="685"/>
      <c r="AS848" s="685"/>
      <c r="AT848" s="685"/>
      <c r="AU848" s="685"/>
      <c r="AV848" s="685"/>
      <c r="AW848" s="685"/>
      <c r="AX848" s="685"/>
      <c r="AY848" s="854"/>
      <c r="AZ848" s="92"/>
      <c r="BA848" s="683">
        <f t="shared" ref="BA848:BC850" si="377">BA847</f>
        <v>10</v>
      </c>
      <c r="BB848" s="683">
        <f t="shared" si="377"/>
        <v>5</v>
      </c>
      <c r="BC848" s="683">
        <f t="shared" si="377"/>
        <v>5</v>
      </c>
      <c r="BD848" s="687" t="str">
        <f>IF(ISBLANK(BD847),"①",CHAR(CODE(BD847)+1))</f>
        <v>①</v>
      </c>
      <c r="BE848" s="87"/>
      <c r="BF848" s="92"/>
      <c r="BG848" s="679" t="str">
        <f ca="1">IF($BA848&lt;&gt;"",IF(MID(_xlfn.FORMULATEXT($BA848),SEARCH("[",_xlfn.FORMULATEXT($BA848))+1,SEARCH("]",_xlfn.FORMULATEXT($BA848))-(SEARCH("[",_xlfn.FORMULATEXT($BA848))+1))="-1","",1),"")</f>
        <v/>
      </c>
      <c r="BH848" s="680" t="str">
        <f ca="1">IF($BB848&lt;&gt;"",IF(MID(_xlfn.FORMULATEXT($BB848),SEARCH("[",_xlfn.FORMULATEXT($BB848))+1,SEARCH("]",_xlfn.FORMULATEXT($BB848))-(SEARCH("[",_xlfn.FORMULATEXT($BB848))+1))="-1","",1),"")</f>
        <v/>
      </c>
      <c r="BI848" s="680" t="str">
        <f ca="1">IF($BC848&lt;&gt;"",IF(MID(_xlfn.FORMULATEXT($BC848),SEARCH("[",_xlfn.FORMULATEXT($BC848))+1,SEARCH("]",_xlfn.FORMULATEXT($BC848))-(SEARCH("[",_xlfn.FORMULATEXT($BC848))+1))="-1","",1),"")</f>
        <v/>
      </c>
      <c r="BJ848" s="680" t="str">
        <f ca="1">IF($BD848&lt;&gt;"",IF(MID(_xlfn.FORMULATEXT($BD848),SEARCH("[",_xlfn.FORMULATEXT($BD848))+1,SEARCH("]",_xlfn.FORMULATEXT($BD848))-(SEARCH("[",_xlfn.FORMULATEXT($BD848))+1))="-1","",1),"")</f>
        <v/>
      </c>
      <c r="BK848" s="680" t="str">
        <f ca="1">IF($BE848&lt;&gt;"",IF(MID(_xlfn.FORMULATEXT($BE848),SEARCH("[",_xlfn.FORMULATEXT($BE848))+1,SEARCH("]",_xlfn.FORMULATEXT($BE848))-(SEARCH("[",_xlfn.FORMULATEXT($BE848))+1))="-1","",1),"")</f>
        <v/>
      </c>
      <c r="BL848" s="681" t="str">
        <f ca="1">IF($BF848&lt;&gt;"",IF(MID(_xlfn.FORMULATEXT($BF848),SEARCH("[",_xlfn.FORMULATEXT($BF848))+1,SEARCH("]",_xlfn.FORMULATEXT($BF848))-(SEARCH("[",_xlfn.FORMULATEXT($BF848))+1))="-1","",1),"")</f>
        <v/>
      </c>
      <c r="BP848" s="211"/>
      <c r="BQ848" s="211"/>
      <c r="BR848" s="226"/>
      <c r="BS848" s="226"/>
      <c r="BT848" s="226"/>
      <c r="BU848" s="226"/>
      <c r="BV848" s="226"/>
      <c r="BW848" s="226"/>
      <c r="BX848" s="226"/>
      <c r="BY848" s="226"/>
      <c r="BZ848" s="226"/>
      <c r="CA848" s="226"/>
      <c r="CB848" s="226"/>
      <c r="CC848" s="226"/>
      <c r="CD848" s="226"/>
      <c r="CE848" s="226"/>
      <c r="CF848" s="226"/>
      <c r="CG848" s="226"/>
      <c r="CH848" s="226"/>
      <c r="CI848" s="226"/>
      <c r="CJ848" s="226"/>
      <c r="CK848" s="226"/>
      <c r="CL848" s="226"/>
      <c r="CM848" s="226"/>
      <c r="CN848" s="226"/>
      <c r="CO848" s="226"/>
      <c r="CP848" s="226"/>
      <c r="CQ848" s="226"/>
      <c r="CR848" s="226"/>
      <c r="CS848" s="226"/>
      <c r="CT848" s="226"/>
      <c r="CU848" s="226"/>
      <c r="CV848" s="1513"/>
      <c r="CW848" s="1264"/>
      <c r="CX848" s="1514"/>
      <c r="CY848" s="1514"/>
      <c r="CZ848" s="1514"/>
      <c r="DA848" s="1514"/>
      <c r="DB848" s="1514"/>
      <c r="DC848" s="1514"/>
      <c r="DD848" s="1991"/>
      <c r="DE848" s="1992"/>
      <c r="DF848" s="1992"/>
      <c r="DG848" s="1993"/>
      <c r="DH848" s="1564"/>
      <c r="DI848" s="1564"/>
      <c r="DJ848" s="1564"/>
      <c r="DK848" s="1564"/>
      <c r="DL848" s="1564"/>
      <c r="DM848" s="1564"/>
      <c r="DN848" s="1564"/>
      <c r="DO848" s="1564"/>
      <c r="DP848" s="1564"/>
      <c r="DQ848" s="1564"/>
      <c r="DR848" s="1584"/>
    </row>
    <row r="849" spans="1:122" s="211" customFormat="1" ht="15" customHeight="1">
      <c r="A849" s="1297"/>
      <c r="B849" s="225"/>
      <c r="C849" s="225"/>
      <c r="F849" s="845" t="s">
        <v>265</v>
      </c>
      <c r="G849" s="846"/>
      <c r="H849" s="846"/>
      <c r="I849" s="846"/>
      <c r="J849" s="846"/>
      <c r="K849" s="846"/>
      <c r="L849" s="846"/>
      <c r="M849" s="847"/>
      <c r="N849" s="1321" t="s">
        <v>964</v>
      </c>
      <c r="O849" s="266"/>
      <c r="P849" s="266"/>
      <c r="Q849" s="266"/>
      <c r="R849" s="266"/>
      <c r="S849" s="266"/>
      <c r="T849" s="266"/>
      <c r="U849" s="266"/>
      <c r="V849" s="266"/>
      <c r="W849" s="266"/>
      <c r="X849" s="266"/>
      <c r="Y849" s="266"/>
      <c r="Z849" s="266"/>
      <c r="AA849" s="266"/>
      <c r="AB849" s="266"/>
      <c r="AC849" s="266"/>
      <c r="AD849" s="266"/>
      <c r="AE849" s="266"/>
      <c r="AF849" s="266"/>
      <c r="AG849" s="266"/>
      <c r="AH849" s="266"/>
      <c r="AI849" s="266"/>
      <c r="AJ849" s="266"/>
      <c r="AK849" s="266"/>
      <c r="AL849" s="266"/>
      <c r="AM849" s="266"/>
      <c r="AN849" s="266"/>
      <c r="AO849" s="266"/>
      <c r="AP849" s="266"/>
      <c r="AQ849" s="266"/>
      <c r="AR849" s="266"/>
      <c r="AS849" s="266"/>
      <c r="AT849" s="266"/>
      <c r="AU849" s="266"/>
      <c r="AV849" s="266"/>
      <c r="AW849" s="266"/>
      <c r="AX849" s="267"/>
      <c r="AY849" s="223"/>
      <c r="AZ849" s="469"/>
      <c r="BA849" s="1347">
        <f t="shared" ref="BA849:BA865" si="378">BA848</f>
        <v>10</v>
      </c>
      <c r="BB849" s="1347">
        <f t="shared" si="377"/>
        <v>5</v>
      </c>
      <c r="BC849" s="1347">
        <f t="shared" si="377"/>
        <v>5</v>
      </c>
      <c r="BD849" s="1220" t="str">
        <f t="shared" ref="BD849:BD868" si="379">BD848</f>
        <v>①</v>
      </c>
      <c r="BE849" s="1220"/>
      <c r="BF849" s="1220"/>
      <c r="BG849" s="1221" t="str">
        <f t="shared" ref="BG849:BG868" ca="1" si="380">IF(BA849&lt;&gt;"",IF(MID(_xlfn.FORMULATEXT(BA849),SEARCH("[",_xlfn.FORMULATEXT(BA849))+1,SEARCH("]",_xlfn.FORMULATEXT(BA849))-(SEARCH("[",_xlfn.FORMULATEXT(BA849))+1))="-1","",1),"")</f>
        <v/>
      </c>
      <c r="BH849" s="1222" t="str">
        <f t="shared" ref="BH849:BH868" ca="1" si="381">IF(BB849&lt;&gt;"",IF(MID(_xlfn.FORMULATEXT(BB849),SEARCH("[",_xlfn.FORMULATEXT(BB849))+1,SEARCH("]",_xlfn.FORMULATEXT(BB849))-(SEARCH("[",_xlfn.FORMULATEXT(BB849))+1))="-1","",1),"")</f>
        <v/>
      </c>
      <c r="BI849" s="1222" t="str">
        <f t="shared" ref="BI849:BI868" ca="1" si="382">IF(BC849&lt;&gt;"",IF(MID(_xlfn.FORMULATEXT(BC849),SEARCH("[",_xlfn.FORMULATEXT(BC849))+1,SEARCH("]",_xlfn.FORMULATEXT(BC849))-(SEARCH("[",_xlfn.FORMULATEXT(BC849))+1))="-1","",1),"")</f>
        <v/>
      </c>
      <c r="BJ849" s="1222" t="str">
        <f t="shared" ref="BJ849:BJ868" ca="1" si="383">IF(BD849&lt;&gt;"",IF(MID(_xlfn.FORMULATEXT(BD849),SEARCH("[",_xlfn.FORMULATEXT(BD849))+1,SEARCH("]",_xlfn.FORMULATEXT(BD849))-(SEARCH("[",_xlfn.FORMULATEXT(BD849))+1))="-1","",1),"")</f>
        <v/>
      </c>
      <c r="BK849" s="1222" t="str">
        <f t="shared" ref="BK849:BK868" ca="1" si="384">IF(BE849&lt;&gt;"",IF(MID(_xlfn.FORMULATEXT(BE849),SEARCH("[",_xlfn.FORMULATEXT(BE849))+1,SEARCH("]",_xlfn.FORMULATEXT(BE849))-(SEARCH("[",_xlfn.FORMULATEXT(BE849))+1))="-1","",1),"")</f>
        <v/>
      </c>
      <c r="BL849" s="1223" t="str">
        <f t="shared" ref="BL849:BL868" ca="1" si="385">IF(BF849&lt;&gt;"",IF(MID(_xlfn.FORMULATEXT(BF849),SEARCH("[",_xlfn.FORMULATEXT(BF849))+1,SEARCH("]",_xlfn.FORMULATEXT(BF849))-(SEARCH("[",_xlfn.FORMULATEXT(BF849))+1))="-1","",1),"")</f>
        <v/>
      </c>
      <c r="BR849" s="226"/>
      <c r="BS849" s="226"/>
      <c r="BT849" s="226"/>
      <c r="BU849" s="226"/>
      <c r="BV849" s="226"/>
      <c r="BW849" s="226"/>
      <c r="BX849" s="226"/>
      <c r="BY849" s="226"/>
      <c r="BZ849" s="226"/>
      <c r="CA849" s="226"/>
      <c r="CB849" s="226"/>
      <c r="CC849" s="226"/>
      <c r="CD849" s="226"/>
      <c r="CE849" s="226"/>
      <c r="CF849" s="226"/>
      <c r="CG849" s="226"/>
      <c r="CH849" s="226"/>
      <c r="CI849" s="226"/>
      <c r="CJ849" s="226"/>
      <c r="CK849" s="226"/>
      <c r="CL849" s="226"/>
      <c r="CM849" s="226"/>
      <c r="CN849" s="226"/>
      <c r="CO849" s="226"/>
      <c r="CP849" s="226"/>
      <c r="CQ849" s="226"/>
      <c r="CR849" s="226"/>
      <c r="CS849" s="226"/>
      <c r="CT849" s="226"/>
      <c r="CU849" s="226"/>
      <c r="CV849" s="1513"/>
      <c r="CW849" s="1264"/>
      <c r="CX849" s="1514"/>
      <c r="CY849" s="1514"/>
      <c r="CZ849" s="1514"/>
      <c r="DA849" s="1514"/>
      <c r="DB849" s="1514"/>
      <c r="DC849" s="1514"/>
      <c r="DD849" s="1991"/>
      <c r="DE849" s="1992"/>
      <c r="DF849" s="1992"/>
      <c r="DG849" s="1993"/>
      <c r="DH849" s="1564"/>
      <c r="DI849" s="1564"/>
      <c r="DJ849" s="1564"/>
      <c r="DK849" s="1564"/>
      <c r="DL849" s="1564"/>
      <c r="DM849" s="1564"/>
      <c r="DN849" s="1564"/>
      <c r="DO849" s="1564"/>
      <c r="DP849" s="1564"/>
      <c r="DQ849" s="1564"/>
      <c r="DR849" s="1584"/>
    </row>
    <row r="850" spans="1:122" s="211" customFormat="1" ht="15" customHeight="1">
      <c r="A850" s="1297"/>
      <c r="B850" s="225"/>
      <c r="C850" s="225"/>
      <c r="F850" s="848" t="s">
        <v>329</v>
      </c>
      <c r="G850" s="849"/>
      <c r="H850" s="849"/>
      <c r="I850" s="849"/>
      <c r="J850" s="849"/>
      <c r="K850" s="849"/>
      <c r="L850" s="849"/>
      <c r="M850" s="849"/>
      <c r="N850" s="268" t="s">
        <v>1661</v>
      </c>
      <c r="O850" s="269"/>
      <c r="P850" s="269"/>
      <c r="Q850" s="269"/>
      <c r="R850" s="269"/>
      <c r="S850" s="269"/>
      <c r="T850" s="269"/>
      <c r="U850" s="269"/>
      <c r="V850" s="269"/>
      <c r="W850" s="269"/>
      <c r="X850" s="269"/>
      <c r="Y850" s="269"/>
      <c r="Z850" s="269"/>
      <c r="AA850" s="269"/>
      <c r="AB850" s="269"/>
      <c r="AC850" s="269"/>
      <c r="AD850" s="269"/>
      <c r="AE850" s="269"/>
      <c r="AF850" s="269"/>
      <c r="AG850" s="269"/>
      <c r="AH850" s="269"/>
      <c r="AI850" s="269"/>
      <c r="AJ850" s="269"/>
      <c r="AK850" s="269"/>
      <c r="AL850" s="269"/>
      <c r="AM850" s="269"/>
      <c r="AN850" s="269"/>
      <c r="AO850" s="269"/>
      <c r="AP850" s="269"/>
      <c r="AQ850" s="269"/>
      <c r="AR850" s="269"/>
      <c r="AS850" s="269"/>
      <c r="AT850" s="269"/>
      <c r="AU850" s="269"/>
      <c r="AV850" s="269"/>
      <c r="AW850" s="269"/>
      <c r="AX850" s="270"/>
      <c r="AY850" s="223"/>
      <c r="AZ850" s="469"/>
      <c r="BA850" s="1347">
        <f t="shared" si="378"/>
        <v>10</v>
      </c>
      <c r="BB850" s="1347">
        <f t="shared" si="377"/>
        <v>5</v>
      </c>
      <c r="BC850" s="1347">
        <f t="shared" si="377"/>
        <v>5</v>
      </c>
      <c r="BD850" s="1220" t="str">
        <f t="shared" si="379"/>
        <v>①</v>
      </c>
      <c r="BE850" s="1220"/>
      <c r="BF850" s="1220"/>
      <c r="BG850" s="1221" t="str">
        <f t="shared" ca="1" si="380"/>
        <v/>
      </c>
      <c r="BH850" s="1222" t="str">
        <f t="shared" ca="1" si="381"/>
        <v/>
      </c>
      <c r="BI850" s="1222" t="str">
        <f t="shared" ca="1" si="382"/>
        <v/>
      </c>
      <c r="BJ850" s="1222" t="str">
        <f t="shared" ca="1" si="383"/>
        <v/>
      </c>
      <c r="BK850" s="1222" t="str">
        <f t="shared" ca="1" si="384"/>
        <v/>
      </c>
      <c r="BL850" s="1223" t="str">
        <f t="shared" ca="1" si="385"/>
        <v/>
      </c>
      <c r="BR850" s="226"/>
      <c r="BS850" s="226"/>
      <c r="BT850" s="226"/>
      <c r="BU850" s="226"/>
      <c r="BV850" s="226"/>
      <c r="BW850" s="226"/>
      <c r="BX850" s="226"/>
      <c r="BY850" s="226"/>
      <c r="BZ850" s="226"/>
      <c r="CA850" s="226"/>
      <c r="CB850" s="226"/>
      <c r="CC850" s="226"/>
      <c r="CD850" s="226"/>
      <c r="CE850" s="226"/>
      <c r="CF850" s="226"/>
      <c r="CG850" s="226"/>
      <c r="CH850" s="226"/>
      <c r="CI850" s="226"/>
      <c r="CJ850" s="226"/>
      <c r="CK850" s="226"/>
      <c r="CL850" s="226"/>
      <c r="CM850" s="226"/>
      <c r="CN850" s="226"/>
      <c r="CO850" s="226"/>
      <c r="CP850" s="226"/>
      <c r="CQ850" s="226"/>
      <c r="CR850" s="226"/>
      <c r="CS850" s="226"/>
      <c r="CT850" s="226"/>
      <c r="CU850" s="226"/>
      <c r="CV850" s="1513"/>
      <c r="CW850" s="1264"/>
      <c r="CX850" s="1514"/>
      <c r="CY850" s="1514"/>
      <c r="CZ850" s="1514"/>
      <c r="DA850" s="1514"/>
      <c r="DB850" s="1514"/>
      <c r="DC850" s="1514"/>
      <c r="DD850" s="1991"/>
      <c r="DE850" s="1992"/>
      <c r="DF850" s="1992"/>
      <c r="DG850" s="1993"/>
      <c r="DH850" s="1564"/>
      <c r="DI850" s="1564"/>
      <c r="DJ850" s="1564"/>
      <c r="DK850" s="1564"/>
      <c r="DL850" s="1564"/>
      <c r="DM850" s="1564"/>
      <c r="DN850" s="1564"/>
      <c r="DO850" s="1564"/>
      <c r="DP850" s="1564"/>
      <c r="DQ850" s="1564"/>
      <c r="DR850" s="1584"/>
    </row>
    <row r="851" spans="1:122" s="211" customFormat="1" ht="15" customHeight="1">
      <c r="A851" s="1297"/>
      <c r="B851" s="225"/>
      <c r="C851" s="225"/>
      <c r="F851" s="848" t="s">
        <v>330</v>
      </c>
      <c r="G851" s="849"/>
      <c r="H851" s="849"/>
      <c r="I851" s="849"/>
      <c r="J851" s="849"/>
      <c r="K851" s="849"/>
      <c r="L851" s="849"/>
      <c r="M851" s="850"/>
      <c r="N851" s="275"/>
      <c r="O851" s="275"/>
      <c r="P851" s="275"/>
      <c r="Q851" s="275"/>
      <c r="R851" s="275"/>
      <c r="S851" s="275"/>
      <c r="T851" s="275"/>
      <c r="U851" s="275"/>
      <c r="V851" s="275"/>
      <c r="W851" s="275"/>
      <c r="X851" s="275"/>
      <c r="Y851" s="275"/>
      <c r="Z851" s="275"/>
      <c r="AA851" s="275"/>
      <c r="AB851" s="275"/>
      <c r="AC851" s="275"/>
      <c r="AD851" s="275"/>
      <c r="AE851" s="275"/>
      <c r="AF851" s="275"/>
      <c r="AG851" s="275"/>
      <c r="AH851" s="275"/>
      <c r="AI851" s="275"/>
      <c r="AJ851" s="275"/>
      <c r="AK851" s="275"/>
      <c r="AL851" s="275"/>
      <c r="AM851" s="275"/>
      <c r="AN851" s="275"/>
      <c r="AO851" s="275"/>
      <c r="AP851" s="275"/>
      <c r="AQ851" s="275"/>
      <c r="AR851" s="275"/>
      <c r="AS851" s="275"/>
      <c r="AT851" s="275"/>
      <c r="AU851" s="275"/>
      <c r="AV851" s="275"/>
      <c r="AW851" s="275"/>
      <c r="AX851" s="584"/>
      <c r="AY851" s="223"/>
      <c r="AZ851" s="469"/>
      <c r="BA851" s="1347">
        <f t="shared" si="378"/>
        <v>10</v>
      </c>
      <c r="BB851" s="1347">
        <f t="shared" ref="BB851:BB868" si="386">BB850</f>
        <v>5</v>
      </c>
      <c r="BC851" s="1347">
        <f t="shared" ref="BC851:BC868" si="387">BC850</f>
        <v>5</v>
      </c>
      <c r="BD851" s="1220" t="str">
        <f t="shared" si="379"/>
        <v>①</v>
      </c>
      <c r="BE851" s="1220"/>
      <c r="BF851" s="1220"/>
      <c r="BG851" s="1221" t="str">
        <f t="shared" ca="1" si="380"/>
        <v/>
      </c>
      <c r="BH851" s="1222" t="str">
        <f t="shared" ca="1" si="381"/>
        <v/>
      </c>
      <c r="BI851" s="1222" t="str">
        <f t="shared" ca="1" si="382"/>
        <v/>
      </c>
      <c r="BJ851" s="1222" t="str">
        <f t="shared" ca="1" si="383"/>
        <v/>
      </c>
      <c r="BK851" s="1222" t="str">
        <f t="shared" ca="1" si="384"/>
        <v/>
      </c>
      <c r="BL851" s="1223" t="str">
        <f t="shared" ca="1" si="385"/>
        <v/>
      </c>
      <c r="BR851" s="226"/>
      <c r="BS851" s="226"/>
      <c r="BT851" s="226"/>
      <c r="BU851" s="226"/>
      <c r="BV851" s="226"/>
      <c r="BW851" s="226"/>
      <c r="BX851" s="226"/>
      <c r="BY851" s="226"/>
      <c r="BZ851" s="226"/>
      <c r="CA851" s="226"/>
      <c r="CB851" s="226"/>
      <c r="CC851" s="226"/>
      <c r="CD851" s="226"/>
      <c r="CE851" s="226"/>
      <c r="CF851" s="226"/>
      <c r="CG851" s="226"/>
      <c r="CH851" s="226"/>
      <c r="CI851" s="226"/>
      <c r="CJ851" s="226"/>
      <c r="CK851" s="226"/>
      <c r="CL851" s="226"/>
      <c r="CM851" s="226"/>
      <c r="CN851" s="226"/>
      <c r="CO851" s="226"/>
      <c r="CP851" s="226"/>
      <c r="CQ851" s="226"/>
      <c r="CR851" s="226"/>
      <c r="CS851" s="226"/>
      <c r="CT851" s="226"/>
      <c r="CU851" s="226"/>
      <c r="CV851" s="1513"/>
      <c r="CW851" s="1264"/>
      <c r="CX851" s="1514"/>
      <c r="CY851" s="1514"/>
      <c r="CZ851" s="1514"/>
      <c r="DA851" s="1514"/>
      <c r="DB851" s="1514"/>
      <c r="DC851" s="1514"/>
      <c r="DD851" s="1991"/>
      <c r="DE851" s="1992"/>
      <c r="DF851" s="1992"/>
      <c r="DG851" s="1993"/>
      <c r="DH851" s="1564"/>
      <c r="DI851" s="1564"/>
      <c r="DJ851" s="1564"/>
      <c r="DK851" s="1564"/>
      <c r="DL851" s="1564"/>
      <c r="DM851" s="1564"/>
      <c r="DN851" s="1564"/>
      <c r="DO851" s="1564"/>
      <c r="DP851" s="1564"/>
      <c r="DQ851" s="1564"/>
      <c r="DR851" s="1584"/>
    </row>
    <row r="852" spans="1:122" s="211" customFormat="1" ht="15" customHeight="1">
      <c r="A852" s="1297"/>
      <c r="B852" s="225"/>
      <c r="C852" s="225"/>
      <c r="F852" s="888"/>
      <c r="G852" s="274"/>
      <c r="H852" s="274"/>
      <c r="I852" s="274"/>
      <c r="J852" s="274"/>
      <c r="K852" s="274"/>
      <c r="L852" s="274"/>
      <c r="M852" s="889"/>
      <c r="N852" s="275"/>
      <c r="O852" s="1327" t="s">
        <v>1937</v>
      </c>
      <c r="P852" s="1328"/>
      <c r="Q852" s="1328"/>
      <c r="R852" s="1328"/>
      <c r="S852" s="1328"/>
      <c r="T852" s="1328"/>
      <c r="U852" s="1328"/>
      <c r="V852" s="1328"/>
      <c r="W852" s="1328"/>
      <c r="X852" s="1328"/>
      <c r="Y852" s="1328"/>
      <c r="Z852" s="1328"/>
      <c r="AA852" s="1329"/>
      <c r="AB852" s="1327" t="s">
        <v>520</v>
      </c>
      <c r="AC852" s="1328"/>
      <c r="AD852" s="1328"/>
      <c r="AE852" s="1328"/>
      <c r="AF852" s="1328"/>
      <c r="AG852" s="1328"/>
      <c r="AH852" s="1328"/>
      <c r="AI852" s="1328"/>
      <c r="AJ852" s="1328"/>
      <c r="AK852" s="1328"/>
      <c r="AL852" s="1328"/>
      <c r="AM852" s="1328"/>
      <c r="AN852" s="1328"/>
      <c r="AO852" s="1328"/>
      <c r="AP852" s="1328"/>
      <c r="AQ852" s="1328"/>
      <c r="AR852" s="1328"/>
      <c r="AS852" s="1328"/>
      <c r="AT852" s="1328"/>
      <c r="AU852" s="1328"/>
      <c r="AV852" s="1328"/>
      <c r="AW852" s="1330"/>
      <c r="AX852" s="584"/>
      <c r="AY852" s="223"/>
      <c r="AZ852" s="469"/>
      <c r="BA852" s="1347">
        <f t="shared" si="378"/>
        <v>10</v>
      </c>
      <c r="BB852" s="1347">
        <f t="shared" si="386"/>
        <v>5</v>
      </c>
      <c r="BC852" s="1347">
        <f t="shared" si="387"/>
        <v>5</v>
      </c>
      <c r="BD852" s="1220" t="str">
        <f t="shared" si="379"/>
        <v>①</v>
      </c>
      <c r="BE852" s="1220"/>
      <c r="BF852" s="1220"/>
      <c r="BG852" s="1221" t="str">
        <f t="shared" ca="1" si="380"/>
        <v/>
      </c>
      <c r="BH852" s="1222" t="str">
        <f t="shared" ca="1" si="381"/>
        <v/>
      </c>
      <c r="BI852" s="1222" t="str">
        <f t="shared" ca="1" si="382"/>
        <v/>
      </c>
      <c r="BJ852" s="1222" t="str">
        <f t="shared" ca="1" si="383"/>
        <v/>
      </c>
      <c r="BK852" s="1222" t="str">
        <f t="shared" ca="1" si="384"/>
        <v/>
      </c>
      <c r="BL852" s="1223" t="str">
        <f t="shared" ca="1" si="385"/>
        <v/>
      </c>
      <c r="BR852" s="226"/>
      <c r="BS852" s="226"/>
      <c r="BT852" s="226"/>
      <c r="BU852" s="226"/>
      <c r="BV852" s="226"/>
      <c r="BW852" s="226"/>
      <c r="BX852" s="226"/>
      <c r="BY852" s="226"/>
      <c r="BZ852" s="226"/>
      <c r="CA852" s="226"/>
      <c r="CB852" s="226"/>
      <c r="CC852" s="226"/>
      <c r="CD852" s="226"/>
      <c r="CE852" s="226"/>
      <c r="CF852" s="226"/>
      <c r="CG852" s="226"/>
      <c r="CH852" s="226"/>
      <c r="CI852" s="226"/>
      <c r="CJ852" s="226"/>
      <c r="CK852" s="226"/>
      <c r="CL852" s="226"/>
      <c r="CM852" s="226"/>
      <c r="CN852" s="226"/>
      <c r="CO852" s="226"/>
      <c r="CP852" s="226"/>
      <c r="CQ852" s="226"/>
      <c r="CR852" s="226"/>
      <c r="CS852" s="226"/>
      <c r="CT852" s="226"/>
      <c r="CU852" s="226"/>
      <c r="CV852" s="1513"/>
      <c r="CW852" s="1264"/>
      <c r="CX852" s="1514"/>
      <c r="CY852" s="1514"/>
      <c r="CZ852" s="1514"/>
      <c r="DA852" s="1514"/>
      <c r="DB852" s="1514"/>
      <c r="DC852" s="1514"/>
      <c r="DD852" s="1991"/>
      <c r="DE852" s="1992"/>
      <c r="DF852" s="1992"/>
      <c r="DG852" s="1993"/>
      <c r="DH852" s="1564"/>
      <c r="DI852" s="1564"/>
      <c r="DJ852" s="1564"/>
      <c r="DK852" s="1564"/>
      <c r="DL852" s="1564"/>
      <c r="DM852" s="1564"/>
      <c r="DN852" s="1564"/>
      <c r="DO852" s="1564"/>
      <c r="DP852" s="1564"/>
      <c r="DQ852" s="1564"/>
      <c r="DR852" s="1584"/>
    </row>
    <row r="853" spans="1:122" s="211" customFormat="1" ht="15" customHeight="1">
      <c r="A853" s="1297"/>
      <c r="B853" s="225"/>
      <c r="C853" s="225"/>
      <c r="F853" s="888"/>
      <c r="G853" s="274"/>
      <c r="H853" s="274"/>
      <c r="I853" s="274"/>
      <c r="J853" s="274"/>
      <c r="K853" s="274"/>
      <c r="L853" s="274"/>
      <c r="M853" s="889"/>
      <c r="N853" s="275"/>
      <c r="O853" s="1321" t="s">
        <v>1646</v>
      </c>
      <c r="P853" s="266"/>
      <c r="Q853" s="266"/>
      <c r="R853" s="266"/>
      <c r="S853" s="266"/>
      <c r="T853" s="266"/>
      <c r="U853" s="266"/>
      <c r="V853" s="266"/>
      <c r="W853" s="266"/>
      <c r="X853" s="266"/>
      <c r="Y853" s="266"/>
      <c r="Z853" s="266"/>
      <c r="AA853" s="266"/>
      <c r="AB853" s="893" t="s">
        <v>2058</v>
      </c>
      <c r="AC853" s="266"/>
      <c r="AD853" s="266"/>
      <c r="AE853" s="266"/>
      <c r="AF853" s="266"/>
      <c r="AG853" s="266"/>
      <c r="AH853" s="266"/>
      <c r="AI853" s="266"/>
      <c r="AJ853" s="266"/>
      <c r="AK853" s="266"/>
      <c r="AL853" s="266"/>
      <c r="AM853" s="266"/>
      <c r="AN853" s="266"/>
      <c r="AO853" s="266"/>
      <c r="AP853" s="266"/>
      <c r="AQ853" s="266"/>
      <c r="AR853" s="266"/>
      <c r="AS853" s="266"/>
      <c r="AT853" s="266"/>
      <c r="AU853" s="266"/>
      <c r="AV853" s="266"/>
      <c r="AW853" s="267"/>
      <c r="AX853" s="584"/>
      <c r="AY853" s="223"/>
      <c r="AZ853" s="469"/>
      <c r="BA853" s="1347">
        <f t="shared" si="378"/>
        <v>10</v>
      </c>
      <c r="BB853" s="1347">
        <f t="shared" si="386"/>
        <v>5</v>
      </c>
      <c r="BC853" s="1347">
        <f t="shared" si="387"/>
        <v>5</v>
      </c>
      <c r="BD853" s="1220" t="str">
        <f t="shared" si="379"/>
        <v>①</v>
      </c>
      <c r="BE853" s="1220"/>
      <c r="BF853" s="1220"/>
      <c r="BG853" s="1221" t="str">
        <f t="shared" ca="1" si="380"/>
        <v/>
      </c>
      <c r="BH853" s="1222" t="str">
        <f t="shared" ca="1" si="381"/>
        <v/>
      </c>
      <c r="BI853" s="1222" t="str">
        <f t="shared" ca="1" si="382"/>
        <v/>
      </c>
      <c r="BJ853" s="1222" t="str">
        <f t="shared" ca="1" si="383"/>
        <v/>
      </c>
      <c r="BK853" s="1222" t="str">
        <f t="shared" ca="1" si="384"/>
        <v/>
      </c>
      <c r="BL853" s="1223" t="str">
        <f t="shared" ca="1" si="385"/>
        <v/>
      </c>
      <c r="BR853" s="226"/>
      <c r="BS853" s="226"/>
      <c r="BT853" s="226"/>
      <c r="BU853" s="226"/>
      <c r="BV853" s="226"/>
      <c r="BW853" s="226"/>
      <c r="BX853" s="226"/>
      <c r="BY853" s="226"/>
      <c r="BZ853" s="226"/>
      <c r="CA853" s="226"/>
      <c r="CB853" s="226"/>
      <c r="CC853" s="226"/>
      <c r="CD853" s="226"/>
      <c r="CE853" s="226"/>
      <c r="CF853" s="226"/>
      <c r="CG853" s="226"/>
      <c r="CH853" s="226"/>
      <c r="CI853" s="226"/>
      <c r="CJ853" s="226"/>
      <c r="CK853" s="226"/>
      <c r="CL853" s="226"/>
      <c r="CM853" s="226"/>
      <c r="CN853" s="226"/>
      <c r="CO853" s="226"/>
      <c r="CP853" s="226"/>
      <c r="CQ853" s="226"/>
      <c r="CR853" s="226"/>
      <c r="CS853" s="226"/>
      <c r="CT853" s="226"/>
      <c r="CU853" s="226"/>
      <c r="CV853" s="1513"/>
      <c r="CW853" s="1264"/>
      <c r="CX853" s="1514"/>
      <c r="CY853" s="1514"/>
      <c r="CZ853" s="1514"/>
      <c r="DA853" s="1514"/>
      <c r="DB853" s="1514"/>
      <c r="DC853" s="1514"/>
      <c r="DD853" s="1991"/>
      <c r="DE853" s="1992"/>
      <c r="DF853" s="1992"/>
      <c r="DG853" s="1993"/>
      <c r="DH853" s="1564"/>
      <c r="DI853" s="1564"/>
      <c r="DJ853" s="1564"/>
      <c r="DK853" s="1564"/>
      <c r="DL853" s="1564"/>
      <c r="DM853" s="1564"/>
      <c r="DN853" s="1564"/>
      <c r="DO853" s="1564"/>
      <c r="DP853" s="1564"/>
      <c r="DQ853" s="1564"/>
      <c r="DR853" s="1584"/>
    </row>
    <row r="854" spans="1:122" s="211" customFormat="1" ht="15" customHeight="1">
      <c r="A854" s="1297"/>
      <c r="B854" s="225"/>
      <c r="C854" s="225"/>
      <c r="F854" s="888"/>
      <c r="G854" s="274"/>
      <c r="H854" s="274"/>
      <c r="I854" s="274"/>
      <c r="J854" s="274"/>
      <c r="K854" s="274"/>
      <c r="L854" s="274"/>
      <c r="M854" s="889"/>
      <c r="N854" s="275"/>
      <c r="O854" s="268" t="s">
        <v>1647</v>
      </c>
      <c r="P854" s="269"/>
      <c r="Q854" s="269"/>
      <c r="R854" s="269"/>
      <c r="S854" s="269"/>
      <c r="T854" s="269"/>
      <c r="U854" s="269"/>
      <c r="V854" s="269"/>
      <c r="W854" s="269"/>
      <c r="X854" s="269"/>
      <c r="Y854" s="269"/>
      <c r="Z854" s="269"/>
      <c r="AA854" s="270"/>
      <c r="AB854" s="586" t="str">
        <f>$CN$43&amp;"で取得した計画作成日"</f>
        <v>「10.5.3. 金型保守情報月データ確認」で取得した計画作成日</v>
      </c>
      <c r="AC854" s="269"/>
      <c r="AD854" s="269"/>
      <c r="AE854" s="269"/>
      <c r="AF854" s="269"/>
      <c r="AG854" s="269"/>
      <c r="AH854" s="269"/>
      <c r="AI854" s="269"/>
      <c r="AJ854" s="269"/>
      <c r="AK854" s="269"/>
      <c r="AL854" s="269"/>
      <c r="AM854" s="269"/>
      <c r="AN854" s="269"/>
      <c r="AO854" s="269"/>
      <c r="AP854" s="269"/>
      <c r="AQ854" s="269"/>
      <c r="AR854" s="269"/>
      <c r="AS854" s="269"/>
      <c r="AT854" s="269"/>
      <c r="AU854" s="269"/>
      <c r="AV854" s="269"/>
      <c r="AW854" s="270"/>
      <c r="AX854" s="584"/>
      <c r="AY854" s="223"/>
      <c r="AZ854" s="469"/>
      <c r="BA854" s="1347">
        <f t="shared" si="378"/>
        <v>10</v>
      </c>
      <c r="BB854" s="1347">
        <f t="shared" si="386"/>
        <v>5</v>
      </c>
      <c r="BC854" s="1347">
        <f t="shared" si="387"/>
        <v>5</v>
      </c>
      <c r="BD854" s="1220" t="str">
        <f t="shared" si="379"/>
        <v>①</v>
      </c>
      <c r="BE854" s="1220"/>
      <c r="BF854" s="1220"/>
      <c r="BG854" s="1221" t="str">
        <f t="shared" ca="1" si="380"/>
        <v/>
      </c>
      <c r="BH854" s="1222" t="str">
        <f t="shared" ca="1" si="381"/>
        <v/>
      </c>
      <c r="BI854" s="1222" t="str">
        <f t="shared" ca="1" si="382"/>
        <v/>
      </c>
      <c r="BJ854" s="1222" t="str">
        <f t="shared" ca="1" si="383"/>
        <v/>
      </c>
      <c r="BK854" s="1222" t="str">
        <f t="shared" ca="1" si="384"/>
        <v/>
      </c>
      <c r="BL854" s="1223" t="str">
        <f t="shared" ca="1" si="385"/>
        <v/>
      </c>
      <c r="BR854" s="226"/>
      <c r="BS854" s="226"/>
      <c r="BT854" s="226"/>
      <c r="BU854" s="226"/>
      <c r="BV854" s="226"/>
      <c r="BW854" s="226"/>
      <c r="BX854" s="226"/>
      <c r="BY854" s="226"/>
      <c r="BZ854" s="226"/>
      <c r="CA854" s="226"/>
      <c r="CB854" s="226"/>
      <c r="CC854" s="226"/>
      <c r="CD854" s="226"/>
      <c r="CE854" s="226"/>
      <c r="CF854" s="226"/>
      <c r="CG854" s="226"/>
      <c r="CH854" s="226"/>
      <c r="CI854" s="226"/>
      <c r="CJ854" s="226"/>
      <c r="CK854" s="226"/>
      <c r="CL854" s="226"/>
      <c r="CM854" s="226"/>
      <c r="CN854" s="226"/>
      <c r="CO854" s="226"/>
      <c r="CP854" s="226"/>
      <c r="CQ854" s="226"/>
      <c r="CR854" s="226"/>
      <c r="CS854" s="226"/>
      <c r="CT854" s="226"/>
      <c r="CU854" s="226"/>
      <c r="CV854" s="1513"/>
      <c r="CW854" s="1264"/>
      <c r="CX854" s="1514"/>
      <c r="CY854" s="1514"/>
      <c r="CZ854" s="1514"/>
      <c r="DA854" s="1514"/>
      <c r="DB854" s="1514"/>
      <c r="DC854" s="1514"/>
      <c r="DD854" s="1991"/>
      <c r="DE854" s="1992"/>
      <c r="DF854" s="1992"/>
      <c r="DG854" s="1993"/>
      <c r="DH854" s="1564"/>
      <c r="DI854" s="1564"/>
      <c r="DJ854" s="1564"/>
      <c r="DK854" s="1564"/>
      <c r="DL854" s="1564"/>
      <c r="DM854" s="1564"/>
      <c r="DN854" s="1564"/>
      <c r="DO854" s="1564"/>
      <c r="DP854" s="1564"/>
      <c r="DQ854" s="1564"/>
      <c r="DR854" s="1584"/>
    </row>
    <row r="855" spans="1:122" s="211" customFormat="1" ht="15" customHeight="1">
      <c r="A855" s="1297"/>
      <c r="B855" s="225"/>
      <c r="C855" s="225"/>
      <c r="D855" s="225"/>
      <c r="F855" s="888"/>
      <c r="G855" s="274"/>
      <c r="H855" s="274"/>
      <c r="I855" s="274"/>
      <c r="J855" s="274"/>
      <c r="K855" s="274"/>
      <c r="L855" s="274"/>
      <c r="M855" s="889"/>
      <c r="N855" s="275"/>
      <c r="O855" s="268" t="s">
        <v>2051</v>
      </c>
      <c r="P855" s="269"/>
      <c r="Q855" s="269"/>
      <c r="R855" s="269"/>
      <c r="S855" s="269"/>
      <c r="T855" s="269"/>
      <c r="U855" s="269"/>
      <c r="V855" s="269"/>
      <c r="W855" s="269"/>
      <c r="X855" s="269"/>
      <c r="Y855" s="269"/>
      <c r="Z855" s="269"/>
      <c r="AA855" s="270"/>
      <c r="AB855" s="586" t="str">
        <f>$CN$43&amp;"で取得した日付"</f>
        <v>「10.5.3. 金型保守情報月データ確認」で取得した日付</v>
      </c>
      <c r="AC855" s="269"/>
      <c r="AD855" s="269"/>
      <c r="AE855" s="269"/>
      <c r="AF855" s="269"/>
      <c r="AG855" s="269"/>
      <c r="AH855" s="269"/>
      <c r="AI855" s="269"/>
      <c r="AJ855" s="269"/>
      <c r="AK855" s="269"/>
      <c r="AL855" s="269"/>
      <c r="AM855" s="269"/>
      <c r="AN855" s="269"/>
      <c r="AO855" s="269"/>
      <c r="AP855" s="269"/>
      <c r="AQ855" s="269"/>
      <c r="AR855" s="269"/>
      <c r="AS855" s="269"/>
      <c r="AT855" s="269"/>
      <c r="AU855" s="269"/>
      <c r="AV855" s="269"/>
      <c r="AW855" s="270"/>
      <c r="AX855" s="584"/>
      <c r="AY855" s="223"/>
      <c r="AZ855" s="469"/>
      <c r="BA855" s="1347">
        <f t="shared" si="378"/>
        <v>10</v>
      </c>
      <c r="BB855" s="1347">
        <f t="shared" si="386"/>
        <v>5</v>
      </c>
      <c r="BC855" s="1347">
        <f t="shared" si="387"/>
        <v>5</v>
      </c>
      <c r="BD855" s="1220" t="str">
        <f t="shared" si="379"/>
        <v>①</v>
      </c>
      <c r="BE855" s="1220"/>
      <c r="BF855" s="1220"/>
      <c r="BG855" s="1221" t="str">
        <f t="shared" ca="1" si="380"/>
        <v/>
      </c>
      <c r="BH855" s="1222" t="str">
        <f t="shared" ca="1" si="381"/>
        <v/>
      </c>
      <c r="BI855" s="1222" t="str">
        <f t="shared" ca="1" si="382"/>
        <v/>
      </c>
      <c r="BJ855" s="1222" t="str">
        <f t="shared" ca="1" si="383"/>
        <v/>
      </c>
      <c r="BK855" s="1222" t="str">
        <f t="shared" ca="1" si="384"/>
        <v/>
      </c>
      <c r="BL855" s="1223" t="str">
        <f t="shared" ca="1" si="385"/>
        <v/>
      </c>
      <c r="BR855" s="226"/>
      <c r="BS855" s="226"/>
      <c r="BT855" s="226"/>
      <c r="BU855" s="226"/>
      <c r="BV855" s="226"/>
      <c r="BW855" s="226"/>
      <c r="BX855" s="226"/>
      <c r="BY855" s="226"/>
      <c r="BZ855" s="226"/>
      <c r="CA855" s="226"/>
      <c r="CB855" s="226"/>
      <c r="CC855" s="226"/>
      <c r="CD855" s="226"/>
      <c r="CE855" s="226"/>
      <c r="CF855" s="226"/>
      <c r="CG855" s="226"/>
      <c r="CH855" s="226"/>
      <c r="CI855" s="226"/>
      <c r="CJ855" s="226"/>
      <c r="CK855" s="226"/>
      <c r="CL855" s="226"/>
      <c r="CM855" s="226"/>
      <c r="CN855" s="226"/>
      <c r="CO855" s="226"/>
      <c r="CP855" s="226"/>
      <c r="CQ855" s="226"/>
      <c r="CR855" s="226"/>
      <c r="CS855" s="94"/>
      <c r="CT855" s="94"/>
      <c r="CU855" s="94"/>
      <c r="CV855" s="1513"/>
      <c r="CW855" s="1264"/>
      <c r="CX855" s="1514"/>
      <c r="CY855" s="1514"/>
      <c r="CZ855" s="1514"/>
      <c r="DA855" s="1514"/>
      <c r="DB855" s="1514"/>
      <c r="DC855" s="1514"/>
      <c r="DD855" s="1991"/>
      <c r="DE855" s="1992"/>
      <c r="DF855" s="1992"/>
      <c r="DG855" s="1993"/>
      <c r="DH855" s="1564"/>
      <c r="DI855" s="1564"/>
      <c r="DJ855" s="1564"/>
      <c r="DK855" s="1564"/>
      <c r="DL855" s="1564"/>
      <c r="DM855" s="1564"/>
      <c r="DN855" s="1564"/>
      <c r="DO855" s="1564"/>
      <c r="DP855" s="1564"/>
      <c r="DQ855" s="1564"/>
      <c r="DR855" s="1584"/>
    </row>
    <row r="856" spans="1:122" s="211" customFormat="1" ht="15" customHeight="1">
      <c r="A856" s="1297"/>
      <c r="B856" s="225"/>
      <c r="C856" s="225"/>
      <c r="D856" s="225"/>
      <c r="F856" s="888"/>
      <c r="G856" s="274"/>
      <c r="H856" s="274"/>
      <c r="I856" s="274"/>
      <c r="J856" s="274"/>
      <c r="K856" s="274"/>
      <c r="L856" s="274"/>
      <c r="M856" s="889"/>
      <c r="N856" s="275"/>
      <c r="O856" s="268" t="s">
        <v>1649</v>
      </c>
      <c r="P856" s="269"/>
      <c r="Q856" s="269"/>
      <c r="R856" s="269"/>
      <c r="S856" s="269"/>
      <c r="T856" s="269"/>
      <c r="U856" s="269"/>
      <c r="V856" s="269"/>
      <c r="W856" s="269"/>
      <c r="X856" s="269"/>
      <c r="Y856" s="269"/>
      <c r="Z856" s="269"/>
      <c r="AA856" s="270"/>
      <c r="AB856" s="586" t="str">
        <f>$CN$43&amp;"で取得した部品番号"</f>
        <v>「10.5.3. 金型保守情報月データ確認」で取得した部品番号</v>
      </c>
      <c r="AC856" s="269"/>
      <c r="AD856" s="269"/>
      <c r="AE856" s="269"/>
      <c r="AF856" s="269"/>
      <c r="AG856" s="269"/>
      <c r="AH856" s="269"/>
      <c r="AI856" s="269"/>
      <c r="AJ856" s="269"/>
      <c r="AK856" s="269"/>
      <c r="AL856" s="269"/>
      <c r="AM856" s="269"/>
      <c r="AN856" s="269"/>
      <c r="AO856" s="269"/>
      <c r="AP856" s="269"/>
      <c r="AQ856" s="269"/>
      <c r="AR856" s="269"/>
      <c r="AS856" s="269"/>
      <c r="AT856" s="269"/>
      <c r="AU856" s="269"/>
      <c r="AV856" s="269"/>
      <c r="AW856" s="270"/>
      <c r="AX856" s="584"/>
      <c r="AY856" s="223"/>
      <c r="AZ856" s="469"/>
      <c r="BA856" s="1347">
        <f t="shared" si="378"/>
        <v>10</v>
      </c>
      <c r="BB856" s="1347">
        <f t="shared" si="386"/>
        <v>5</v>
      </c>
      <c r="BC856" s="1347">
        <f t="shared" si="387"/>
        <v>5</v>
      </c>
      <c r="BD856" s="1220" t="str">
        <f t="shared" si="379"/>
        <v>①</v>
      </c>
      <c r="BE856" s="1220"/>
      <c r="BF856" s="1220"/>
      <c r="BG856" s="1221" t="str">
        <f t="shared" ca="1" si="380"/>
        <v/>
      </c>
      <c r="BH856" s="1222" t="str">
        <f t="shared" ca="1" si="381"/>
        <v/>
      </c>
      <c r="BI856" s="1222" t="str">
        <f t="shared" ca="1" si="382"/>
        <v/>
      </c>
      <c r="BJ856" s="1222" t="str">
        <f t="shared" ca="1" si="383"/>
        <v/>
      </c>
      <c r="BK856" s="1222" t="str">
        <f t="shared" ca="1" si="384"/>
        <v/>
      </c>
      <c r="BL856" s="1223" t="str">
        <f t="shared" ca="1" si="385"/>
        <v/>
      </c>
      <c r="BR856" s="226"/>
      <c r="BS856" s="226"/>
      <c r="BT856" s="226"/>
      <c r="BU856" s="226"/>
      <c r="BV856" s="226"/>
      <c r="BW856" s="226"/>
      <c r="BX856" s="226"/>
      <c r="BY856" s="226"/>
      <c r="BZ856" s="226"/>
      <c r="CA856" s="226"/>
      <c r="CB856" s="226"/>
      <c r="CC856" s="226"/>
      <c r="CD856" s="226"/>
      <c r="CE856" s="226"/>
      <c r="CF856" s="226"/>
      <c r="CG856" s="226"/>
      <c r="CH856" s="226"/>
      <c r="CI856" s="226"/>
      <c r="CJ856" s="226"/>
      <c r="CK856" s="226"/>
      <c r="CL856" s="226"/>
      <c r="CM856" s="226"/>
      <c r="CN856" s="226"/>
      <c r="CO856" s="226"/>
      <c r="CP856" s="226"/>
      <c r="CQ856" s="226"/>
      <c r="CR856" s="226"/>
      <c r="CV856" s="1513"/>
      <c r="CW856" s="1264"/>
      <c r="CX856" s="1514"/>
      <c r="CY856" s="1514"/>
      <c r="CZ856" s="1514"/>
      <c r="DA856" s="1514"/>
      <c r="DB856" s="1514"/>
      <c r="DC856" s="1514"/>
      <c r="DD856" s="1991"/>
      <c r="DE856" s="1992"/>
      <c r="DF856" s="1992"/>
      <c r="DG856" s="1993"/>
      <c r="DH856" s="1564"/>
      <c r="DI856" s="1564"/>
      <c r="DJ856" s="1564"/>
      <c r="DK856" s="1564"/>
      <c r="DL856" s="1564"/>
      <c r="DM856" s="1564"/>
      <c r="DN856" s="1564"/>
      <c r="DO856" s="1564"/>
      <c r="DP856" s="1564"/>
      <c r="DQ856" s="1564"/>
      <c r="DR856" s="1584"/>
    </row>
    <row r="857" spans="1:122" s="211" customFormat="1" ht="15" customHeight="1">
      <c r="A857" s="1297"/>
      <c r="B857" s="225"/>
      <c r="C857" s="225"/>
      <c r="D857" s="225"/>
      <c r="F857" s="888"/>
      <c r="G857" s="274"/>
      <c r="H857" s="274"/>
      <c r="I857" s="274"/>
      <c r="J857" s="274"/>
      <c r="K857" s="274"/>
      <c r="L857" s="274"/>
      <c r="M857" s="889"/>
      <c r="N857" s="275"/>
      <c r="O857" s="268" t="s">
        <v>1650</v>
      </c>
      <c r="P857" s="269"/>
      <c r="Q857" s="269"/>
      <c r="R857" s="269"/>
      <c r="S857" s="269"/>
      <c r="T857" s="269"/>
      <c r="U857" s="269"/>
      <c r="V857" s="269"/>
      <c r="W857" s="269"/>
      <c r="X857" s="269"/>
      <c r="Y857" s="269"/>
      <c r="Z857" s="269"/>
      <c r="AA857" s="270"/>
      <c r="AB857" s="586" t="str">
        <f>$CN$43&amp;"で取得した工具番号"</f>
        <v>「10.5.3. 金型保守情報月データ確認」で取得した工具番号</v>
      </c>
      <c r="AC857" s="269"/>
      <c r="AD857" s="269"/>
      <c r="AE857" s="269"/>
      <c r="AF857" s="269"/>
      <c r="AG857" s="269"/>
      <c r="AH857" s="269"/>
      <c r="AI857" s="269"/>
      <c r="AJ857" s="269"/>
      <c r="AK857" s="269"/>
      <c r="AL857" s="269"/>
      <c r="AM857" s="269"/>
      <c r="AN857" s="269"/>
      <c r="AO857" s="269"/>
      <c r="AP857" s="269"/>
      <c r="AQ857" s="269"/>
      <c r="AR857" s="269"/>
      <c r="AS857" s="269"/>
      <c r="AT857" s="269"/>
      <c r="AU857" s="269"/>
      <c r="AV857" s="269"/>
      <c r="AW857" s="270"/>
      <c r="AX857" s="584"/>
      <c r="AY857" s="223"/>
      <c r="AZ857" s="469"/>
      <c r="BA857" s="1347">
        <f t="shared" si="378"/>
        <v>10</v>
      </c>
      <c r="BB857" s="1347">
        <f t="shared" si="386"/>
        <v>5</v>
      </c>
      <c r="BC857" s="1347">
        <f t="shared" si="387"/>
        <v>5</v>
      </c>
      <c r="BD857" s="1220" t="str">
        <f t="shared" si="379"/>
        <v>①</v>
      </c>
      <c r="BE857" s="1220"/>
      <c r="BF857" s="1220"/>
      <c r="BG857" s="1221" t="str">
        <f t="shared" ca="1" si="380"/>
        <v/>
      </c>
      <c r="BH857" s="1222" t="str">
        <f t="shared" ca="1" si="381"/>
        <v/>
      </c>
      <c r="BI857" s="1222" t="str">
        <f t="shared" ca="1" si="382"/>
        <v/>
      </c>
      <c r="BJ857" s="1222" t="str">
        <f t="shared" ca="1" si="383"/>
        <v/>
      </c>
      <c r="BK857" s="1222" t="str">
        <f t="shared" ca="1" si="384"/>
        <v/>
      </c>
      <c r="BL857" s="1223" t="str">
        <f t="shared" ca="1" si="385"/>
        <v/>
      </c>
      <c r="BR857" s="226"/>
      <c r="BS857" s="226"/>
      <c r="BT857" s="226"/>
      <c r="BU857" s="226"/>
      <c r="BV857" s="226"/>
      <c r="BW857" s="226"/>
      <c r="BX857" s="226"/>
      <c r="BY857" s="226"/>
      <c r="BZ857" s="226"/>
      <c r="CA857" s="226"/>
      <c r="CB857" s="226"/>
      <c r="CC857" s="226"/>
      <c r="CD857" s="226"/>
      <c r="CE857" s="226"/>
      <c r="CF857" s="226"/>
      <c r="CG857" s="226"/>
      <c r="CH857" s="226"/>
      <c r="CI857" s="226"/>
      <c r="CJ857" s="226"/>
      <c r="CK857" s="226"/>
      <c r="CL857" s="226"/>
      <c r="CM857" s="226"/>
      <c r="CN857" s="226"/>
      <c r="CO857" s="226"/>
      <c r="CP857" s="226"/>
      <c r="CQ857" s="226"/>
      <c r="CR857" s="226"/>
      <c r="CV857" s="1513"/>
      <c r="CW857" s="1264"/>
      <c r="CX857" s="1514"/>
      <c r="CY857" s="1514"/>
      <c r="CZ857" s="1514"/>
      <c r="DA857" s="1514"/>
      <c r="DB857" s="1514"/>
      <c r="DC857" s="1514"/>
      <c r="DD857" s="1991"/>
      <c r="DE857" s="1992"/>
      <c r="DF857" s="1992"/>
      <c r="DG857" s="1993"/>
      <c r="DH857" s="1564"/>
      <c r="DI857" s="1564"/>
      <c r="DJ857" s="1564"/>
      <c r="DK857" s="1564"/>
      <c r="DL857" s="1564"/>
      <c r="DM857" s="1564"/>
      <c r="DN857" s="1564"/>
      <c r="DO857" s="1564"/>
      <c r="DP857" s="1564"/>
      <c r="DQ857" s="1564"/>
      <c r="DR857" s="1584"/>
    </row>
    <row r="858" spans="1:122" s="211" customFormat="1" ht="15" customHeight="1">
      <c r="A858" s="1297"/>
      <c r="B858" s="225"/>
      <c r="C858" s="225"/>
      <c r="D858" s="225"/>
      <c r="F858" s="888"/>
      <c r="G858" s="274"/>
      <c r="H858" s="274"/>
      <c r="I858" s="274"/>
      <c r="J858" s="274"/>
      <c r="K858" s="274"/>
      <c r="L858" s="274"/>
      <c r="M858" s="889"/>
      <c r="N858" s="275"/>
      <c r="O858" s="268" t="s">
        <v>2052</v>
      </c>
      <c r="P858" s="269"/>
      <c r="Q858" s="269"/>
      <c r="R858" s="269"/>
      <c r="S858" s="269"/>
      <c r="T858" s="269"/>
      <c r="U858" s="269"/>
      <c r="V858" s="269"/>
      <c r="W858" s="269"/>
      <c r="X858" s="269"/>
      <c r="Y858" s="269"/>
      <c r="Z858" s="269"/>
      <c r="AA858" s="270"/>
      <c r="AB858" s="586" t="str">
        <f>$CN$43&amp;"で取得したステージNo"</f>
        <v>「10.5.3. 金型保守情報月データ確認」で取得したステージNo</v>
      </c>
      <c r="AC858" s="269"/>
      <c r="AD858" s="269"/>
      <c r="AE858" s="269"/>
      <c r="AF858" s="269"/>
      <c r="AG858" s="269"/>
      <c r="AH858" s="269"/>
      <c r="AI858" s="269"/>
      <c r="AJ858" s="269"/>
      <c r="AK858" s="269"/>
      <c r="AL858" s="269"/>
      <c r="AM858" s="269"/>
      <c r="AN858" s="269"/>
      <c r="AO858" s="269"/>
      <c r="AP858" s="269"/>
      <c r="AQ858" s="269"/>
      <c r="AR858" s="269"/>
      <c r="AS858" s="269"/>
      <c r="AT858" s="269"/>
      <c r="AU858" s="269"/>
      <c r="AV858" s="269"/>
      <c r="AW858" s="270"/>
      <c r="AX858" s="584"/>
      <c r="AY858" s="223"/>
      <c r="AZ858" s="469"/>
      <c r="BA858" s="1347">
        <f t="shared" si="378"/>
        <v>10</v>
      </c>
      <c r="BB858" s="1347">
        <f t="shared" si="386"/>
        <v>5</v>
      </c>
      <c r="BC858" s="1347">
        <f t="shared" si="387"/>
        <v>5</v>
      </c>
      <c r="BD858" s="1220" t="str">
        <f t="shared" si="379"/>
        <v>①</v>
      </c>
      <c r="BE858" s="1220"/>
      <c r="BF858" s="1220"/>
      <c r="BG858" s="1221" t="str">
        <f t="shared" ca="1" si="380"/>
        <v/>
      </c>
      <c r="BH858" s="1222" t="str">
        <f t="shared" ca="1" si="381"/>
        <v/>
      </c>
      <c r="BI858" s="1222" t="str">
        <f t="shared" ca="1" si="382"/>
        <v/>
      </c>
      <c r="BJ858" s="1222" t="str">
        <f t="shared" ca="1" si="383"/>
        <v/>
      </c>
      <c r="BK858" s="1222" t="str">
        <f t="shared" ca="1" si="384"/>
        <v/>
      </c>
      <c r="BL858" s="1223" t="str">
        <f t="shared" ca="1" si="385"/>
        <v/>
      </c>
      <c r="BR858" s="226"/>
      <c r="BS858" s="226"/>
      <c r="BT858" s="226"/>
      <c r="BU858" s="226"/>
      <c r="BV858" s="226"/>
      <c r="BW858" s="226"/>
      <c r="BX858" s="226"/>
      <c r="BY858" s="226"/>
      <c r="BZ858" s="226"/>
      <c r="CA858" s="226"/>
      <c r="CB858" s="226"/>
      <c r="CC858" s="226"/>
      <c r="CD858" s="226"/>
      <c r="CE858" s="226"/>
      <c r="CF858" s="226"/>
      <c r="CG858" s="226"/>
      <c r="CH858" s="226"/>
      <c r="CI858" s="226"/>
      <c r="CJ858" s="226"/>
      <c r="CK858" s="226"/>
      <c r="CL858" s="226"/>
      <c r="CM858" s="226"/>
      <c r="CN858" s="226"/>
      <c r="CO858" s="226"/>
      <c r="CP858" s="226"/>
      <c r="CQ858" s="226"/>
      <c r="CR858" s="226"/>
      <c r="CV858" s="1513"/>
      <c r="CW858" s="1264"/>
      <c r="CX858" s="1514"/>
      <c r="CY858" s="1514"/>
      <c r="CZ858" s="1514"/>
      <c r="DA858" s="1514"/>
      <c r="DB858" s="1514"/>
      <c r="DC858" s="1514"/>
      <c r="DD858" s="1991"/>
      <c r="DE858" s="1992"/>
      <c r="DF858" s="1992"/>
      <c r="DG858" s="1993"/>
      <c r="DH858" s="1564"/>
      <c r="DI858" s="1564"/>
      <c r="DJ858" s="1564"/>
      <c r="DK858" s="1564"/>
      <c r="DL858" s="1564"/>
      <c r="DM858" s="1564"/>
      <c r="DN858" s="1564"/>
      <c r="DO858" s="1564"/>
      <c r="DP858" s="1564"/>
      <c r="DQ858" s="1564"/>
      <c r="DR858" s="1584"/>
    </row>
    <row r="859" spans="1:122" s="211" customFormat="1" ht="15" customHeight="1">
      <c r="A859" s="1297"/>
      <c r="B859" s="225"/>
      <c r="C859" s="225"/>
      <c r="D859" s="225"/>
      <c r="F859" s="888"/>
      <c r="G859" s="274"/>
      <c r="H859" s="274"/>
      <c r="I859" s="274"/>
      <c r="J859" s="274"/>
      <c r="K859" s="274"/>
      <c r="L859" s="274"/>
      <c r="M859" s="889"/>
      <c r="N859" s="275"/>
      <c r="O859" s="268" t="s">
        <v>1678</v>
      </c>
      <c r="P859" s="269"/>
      <c r="Q859" s="269"/>
      <c r="R859" s="269"/>
      <c r="S859" s="269"/>
      <c r="T859" s="269"/>
      <c r="U859" s="269"/>
      <c r="V859" s="269"/>
      <c r="W859" s="269"/>
      <c r="X859" s="269"/>
      <c r="Y859" s="269"/>
      <c r="Z859" s="269"/>
      <c r="AA859" s="270"/>
      <c r="AB859" s="586" t="str">
        <f>$CN$43&amp;"で取得した起点日"</f>
        <v>「10.5.3. 金型保守情報月データ確認」で取得した起点日</v>
      </c>
      <c r="AC859" s="269"/>
      <c r="AD859" s="269"/>
      <c r="AE859" s="269"/>
      <c r="AF859" s="269"/>
      <c r="AG859" s="269"/>
      <c r="AH859" s="269"/>
      <c r="AI859" s="269"/>
      <c r="AJ859" s="269"/>
      <c r="AK859" s="269"/>
      <c r="AL859" s="269"/>
      <c r="AM859" s="269"/>
      <c r="AN859" s="269"/>
      <c r="AO859" s="269"/>
      <c r="AP859" s="269"/>
      <c r="AQ859" s="269"/>
      <c r="AR859" s="269"/>
      <c r="AS859" s="269"/>
      <c r="AT859" s="269"/>
      <c r="AU859" s="269"/>
      <c r="AV859" s="269"/>
      <c r="AW859" s="270"/>
      <c r="AX859" s="584"/>
      <c r="AY859" s="223"/>
      <c r="AZ859" s="469"/>
      <c r="BA859" s="1347">
        <f t="shared" si="378"/>
        <v>10</v>
      </c>
      <c r="BB859" s="1347">
        <f t="shared" si="386"/>
        <v>5</v>
      </c>
      <c r="BC859" s="1347">
        <f t="shared" si="387"/>
        <v>5</v>
      </c>
      <c r="BD859" s="1220" t="str">
        <f t="shared" si="379"/>
        <v>①</v>
      </c>
      <c r="BE859" s="1220"/>
      <c r="BF859" s="1220"/>
      <c r="BG859" s="1221" t="str">
        <f t="shared" ca="1" si="380"/>
        <v/>
      </c>
      <c r="BH859" s="1222" t="str">
        <f t="shared" ca="1" si="381"/>
        <v/>
      </c>
      <c r="BI859" s="1222" t="str">
        <f t="shared" ca="1" si="382"/>
        <v/>
      </c>
      <c r="BJ859" s="1222" t="str">
        <f t="shared" ca="1" si="383"/>
        <v/>
      </c>
      <c r="BK859" s="1222" t="str">
        <f t="shared" ca="1" si="384"/>
        <v/>
      </c>
      <c r="BL859" s="1223" t="str">
        <f t="shared" ca="1" si="385"/>
        <v/>
      </c>
      <c r="BR859" s="226"/>
      <c r="BS859" s="226"/>
      <c r="BT859" s="226"/>
      <c r="BU859" s="226"/>
      <c r="BV859" s="226"/>
      <c r="BW859" s="226"/>
      <c r="BX859" s="226"/>
      <c r="BY859" s="226"/>
      <c r="BZ859" s="226"/>
      <c r="CA859" s="226"/>
      <c r="CB859" s="226"/>
      <c r="CC859" s="226"/>
      <c r="CD859" s="226"/>
      <c r="CE859" s="226"/>
      <c r="CF859" s="226"/>
      <c r="CG859" s="226"/>
      <c r="CH859" s="226"/>
      <c r="CI859" s="226"/>
      <c r="CJ859" s="226"/>
      <c r="CK859" s="226"/>
      <c r="CL859" s="226"/>
      <c r="CM859" s="226"/>
      <c r="CN859" s="226"/>
      <c r="CO859" s="226"/>
      <c r="CP859" s="226"/>
      <c r="CQ859" s="226"/>
      <c r="CR859" s="226"/>
      <c r="CV859" s="1513"/>
      <c r="CW859" s="1264"/>
      <c r="CX859" s="1514"/>
      <c r="CY859" s="1514"/>
      <c r="CZ859" s="1514"/>
      <c r="DA859" s="1514"/>
      <c r="DB859" s="1514"/>
      <c r="DC859" s="1514"/>
      <c r="DD859" s="1991"/>
      <c r="DE859" s="1992"/>
      <c r="DF859" s="1992"/>
      <c r="DG859" s="1993"/>
      <c r="DH859" s="1564"/>
      <c r="DI859" s="1564"/>
      <c r="DJ859" s="1564"/>
      <c r="DK859" s="1564"/>
      <c r="DL859" s="1564"/>
      <c r="DM859" s="1564"/>
      <c r="DN859" s="1564"/>
      <c r="DO859" s="1564"/>
      <c r="DP859" s="1564"/>
      <c r="DQ859" s="1564"/>
      <c r="DR859" s="1584"/>
    </row>
    <row r="860" spans="1:122" s="211" customFormat="1" ht="15" customHeight="1">
      <c r="A860" s="1297"/>
      <c r="B860" s="225"/>
      <c r="C860" s="225"/>
      <c r="D860" s="225"/>
      <c r="F860" s="888"/>
      <c r="G860" s="274"/>
      <c r="H860" s="274"/>
      <c r="I860" s="274"/>
      <c r="J860" s="274"/>
      <c r="K860" s="274"/>
      <c r="L860" s="274"/>
      <c r="M860" s="889"/>
      <c r="N860" s="275"/>
      <c r="O860" s="268" t="s">
        <v>1165</v>
      </c>
      <c r="P860" s="269"/>
      <c r="Q860" s="269"/>
      <c r="R860" s="269"/>
      <c r="S860" s="269"/>
      <c r="T860" s="269"/>
      <c r="U860" s="269"/>
      <c r="V860" s="269"/>
      <c r="W860" s="269"/>
      <c r="X860" s="269"/>
      <c r="Y860" s="269"/>
      <c r="Z860" s="269"/>
      <c r="AA860" s="270"/>
      <c r="AB860" s="586" t="str">
        <f>$CN$43&amp;"で取得した起点ストローク"</f>
        <v>「10.5.3. 金型保守情報月データ確認」で取得した起点ストローク</v>
      </c>
      <c r="AC860" s="269"/>
      <c r="AD860" s="269"/>
      <c r="AE860" s="269"/>
      <c r="AF860" s="269"/>
      <c r="AG860" s="269"/>
      <c r="AH860" s="269"/>
      <c r="AI860" s="269"/>
      <c r="AJ860" s="269"/>
      <c r="AK860" s="269"/>
      <c r="AL860" s="269"/>
      <c r="AM860" s="269"/>
      <c r="AN860" s="269"/>
      <c r="AO860" s="269"/>
      <c r="AP860" s="269"/>
      <c r="AQ860" s="269"/>
      <c r="AR860" s="269"/>
      <c r="AS860" s="269"/>
      <c r="AT860" s="269"/>
      <c r="AU860" s="269"/>
      <c r="AV860" s="269"/>
      <c r="AW860" s="270"/>
      <c r="AX860" s="584"/>
      <c r="AY860" s="223"/>
      <c r="AZ860" s="469"/>
      <c r="BA860" s="1347">
        <f t="shared" si="378"/>
        <v>10</v>
      </c>
      <c r="BB860" s="1347">
        <f t="shared" si="386"/>
        <v>5</v>
      </c>
      <c r="BC860" s="1347">
        <f t="shared" si="387"/>
        <v>5</v>
      </c>
      <c r="BD860" s="1220" t="str">
        <f t="shared" si="379"/>
        <v>①</v>
      </c>
      <c r="BE860" s="1220"/>
      <c r="BF860" s="1220"/>
      <c r="BG860" s="1221" t="str">
        <f t="shared" ca="1" si="380"/>
        <v/>
      </c>
      <c r="BH860" s="1222" t="str">
        <f t="shared" ca="1" si="381"/>
        <v/>
      </c>
      <c r="BI860" s="1222" t="str">
        <f t="shared" ca="1" si="382"/>
        <v/>
      </c>
      <c r="BJ860" s="1222" t="str">
        <f t="shared" ca="1" si="383"/>
        <v/>
      </c>
      <c r="BK860" s="1222" t="str">
        <f t="shared" ca="1" si="384"/>
        <v/>
      </c>
      <c r="BL860" s="1223" t="str">
        <f t="shared" ca="1" si="385"/>
        <v/>
      </c>
      <c r="BR860" s="226"/>
      <c r="BS860" s="226"/>
      <c r="BT860" s="226"/>
      <c r="BU860" s="226"/>
      <c r="BV860" s="226"/>
      <c r="BW860" s="226"/>
      <c r="BX860" s="226"/>
      <c r="BY860" s="226"/>
      <c r="BZ860" s="226"/>
      <c r="CA860" s="226"/>
      <c r="CB860" s="226"/>
      <c r="CC860" s="226"/>
      <c r="CD860" s="226"/>
      <c r="CE860" s="226"/>
      <c r="CF860" s="226"/>
      <c r="CG860" s="226"/>
      <c r="CH860" s="226"/>
      <c r="CI860" s="226"/>
      <c r="CJ860" s="226"/>
      <c r="CK860" s="226"/>
      <c r="CL860" s="226"/>
      <c r="CM860" s="226"/>
      <c r="CN860" s="226"/>
      <c r="CO860" s="226"/>
      <c r="CP860" s="226"/>
      <c r="CQ860" s="226"/>
      <c r="CR860" s="226"/>
      <c r="CV860" s="1513"/>
      <c r="CW860" s="1264"/>
      <c r="CX860" s="1514"/>
      <c r="CY860" s="1514"/>
      <c r="CZ860" s="1514"/>
      <c r="DA860" s="1514"/>
      <c r="DB860" s="1514"/>
      <c r="DC860" s="1514"/>
      <c r="DD860" s="1991"/>
      <c r="DE860" s="1992"/>
      <c r="DF860" s="1992"/>
      <c r="DG860" s="1993"/>
      <c r="DH860" s="1564"/>
      <c r="DI860" s="1564"/>
      <c r="DJ860" s="1564"/>
      <c r="DK860" s="1564"/>
      <c r="DL860" s="1564"/>
      <c r="DM860" s="1564"/>
      <c r="DN860" s="1564"/>
      <c r="DO860" s="1564"/>
      <c r="DP860" s="1564"/>
      <c r="DQ860" s="1564"/>
      <c r="DR860" s="1584"/>
    </row>
    <row r="861" spans="1:122" s="211" customFormat="1" ht="15" customHeight="1">
      <c r="A861" s="1297"/>
      <c r="B861" s="225"/>
      <c r="C861" s="225"/>
      <c r="D861" s="225"/>
      <c r="F861" s="888"/>
      <c r="G861" s="274"/>
      <c r="H861" s="274"/>
      <c r="I861" s="274"/>
      <c r="J861" s="274"/>
      <c r="K861" s="274"/>
      <c r="L861" s="274"/>
      <c r="M861" s="889"/>
      <c r="N861" s="275"/>
      <c r="O861" s="268" t="s">
        <v>2054</v>
      </c>
      <c r="P861" s="269"/>
      <c r="Q861" s="269"/>
      <c r="R861" s="269"/>
      <c r="S861" s="269"/>
      <c r="T861" s="269"/>
      <c r="U861" s="269"/>
      <c r="V861" s="269"/>
      <c r="W861" s="269"/>
      <c r="X861" s="269"/>
      <c r="Y861" s="269"/>
      <c r="Z861" s="269"/>
      <c r="AA861" s="270"/>
      <c r="AB861" s="586" t="str">
        <f>$CN$43&amp;"で取得した保守間近年月"</f>
        <v>「10.5.3. 金型保守情報月データ確認」で取得した保守間近年月</v>
      </c>
      <c r="AC861" s="269"/>
      <c r="AD861" s="269"/>
      <c r="AE861" s="269"/>
      <c r="AF861" s="269"/>
      <c r="AG861" s="269"/>
      <c r="AH861" s="269"/>
      <c r="AI861" s="269"/>
      <c r="AJ861" s="269"/>
      <c r="AK861" s="269"/>
      <c r="AL861" s="269"/>
      <c r="AM861" s="269"/>
      <c r="AN861" s="269"/>
      <c r="AO861" s="269"/>
      <c r="AP861" s="269"/>
      <c r="AQ861" s="269"/>
      <c r="AR861" s="269"/>
      <c r="AS861" s="269"/>
      <c r="AT861" s="269"/>
      <c r="AU861" s="269"/>
      <c r="AV861" s="269"/>
      <c r="AW861" s="270"/>
      <c r="AX861" s="584"/>
      <c r="AY861" s="223"/>
      <c r="AZ861" s="469"/>
      <c r="BA861" s="1347">
        <f t="shared" si="378"/>
        <v>10</v>
      </c>
      <c r="BB861" s="1347">
        <f t="shared" si="386"/>
        <v>5</v>
      </c>
      <c r="BC861" s="1347">
        <f t="shared" si="387"/>
        <v>5</v>
      </c>
      <c r="BD861" s="1220" t="str">
        <f t="shared" si="379"/>
        <v>①</v>
      </c>
      <c r="BE861" s="1220"/>
      <c r="BF861" s="1220"/>
      <c r="BG861" s="1221" t="str">
        <f t="shared" ca="1" si="380"/>
        <v/>
      </c>
      <c r="BH861" s="1222" t="str">
        <f t="shared" ca="1" si="381"/>
        <v/>
      </c>
      <c r="BI861" s="1222" t="str">
        <f t="shared" ca="1" si="382"/>
        <v/>
      </c>
      <c r="BJ861" s="1222" t="str">
        <f t="shared" ca="1" si="383"/>
        <v/>
      </c>
      <c r="BK861" s="1222" t="str">
        <f t="shared" ca="1" si="384"/>
        <v/>
      </c>
      <c r="BL861" s="1223" t="str">
        <f t="shared" ca="1" si="385"/>
        <v/>
      </c>
      <c r="BR861" s="226"/>
      <c r="BS861" s="226"/>
      <c r="BT861" s="226"/>
      <c r="BU861" s="226"/>
      <c r="BV861" s="226"/>
      <c r="BW861" s="226"/>
      <c r="BX861" s="226"/>
      <c r="BY861" s="226"/>
      <c r="BZ861" s="226"/>
      <c r="CA861" s="226"/>
      <c r="CB861" s="226"/>
      <c r="CC861" s="226"/>
      <c r="CD861" s="226"/>
      <c r="CE861" s="226"/>
      <c r="CF861" s="226"/>
      <c r="CG861" s="226"/>
      <c r="CH861" s="226"/>
      <c r="CI861" s="226"/>
      <c r="CJ861" s="226"/>
      <c r="CK861" s="226"/>
      <c r="CL861" s="226"/>
      <c r="CM861" s="226"/>
      <c r="CN861" s="226"/>
      <c r="CO861" s="226"/>
      <c r="CP861" s="226"/>
      <c r="CQ861" s="226"/>
      <c r="CR861" s="226"/>
      <c r="CV861" s="1513"/>
      <c r="CW861" s="1264"/>
      <c r="CX861" s="1514"/>
      <c r="CY861" s="1514"/>
      <c r="CZ861" s="1514"/>
      <c r="DA861" s="1514"/>
      <c r="DB861" s="1514"/>
      <c r="DC861" s="1514"/>
      <c r="DD861" s="1991"/>
      <c r="DE861" s="1992"/>
      <c r="DF861" s="1992"/>
      <c r="DG861" s="1993"/>
      <c r="DH861" s="1564"/>
      <c r="DI861" s="1564"/>
      <c r="DJ861" s="1564"/>
      <c r="DK861" s="1564"/>
      <c r="DL861" s="1564"/>
      <c r="DM861" s="1564"/>
      <c r="DN861" s="1564"/>
      <c r="DO861" s="1564"/>
      <c r="DP861" s="1564"/>
      <c r="DQ861" s="1564"/>
      <c r="DR861" s="1584"/>
    </row>
    <row r="862" spans="1:122" s="211" customFormat="1" ht="15" customHeight="1">
      <c r="A862" s="1297"/>
      <c r="B862" s="225"/>
      <c r="C862" s="225"/>
      <c r="D862" s="225"/>
      <c r="F862" s="888"/>
      <c r="G862" s="274"/>
      <c r="H862" s="274"/>
      <c r="I862" s="274"/>
      <c r="J862" s="274"/>
      <c r="K862" s="274"/>
      <c r="L862" s="274"/>
      <c r="M862" s="889"/>
      <c r="N862" s="275"/>
      <c r="O862" s="268" t="s">
        <v>1681</v>
      </c>
      <c r="P862" s="269"/>
      <c r="Q862" s="269"/>
      <c r="R862" s="269"/>
      <c r="S862" s="269"/>
      <c r="T862" s="269"/>
      <c r="U862" s="269"/>
      <c r="V862" s="269"/>
      <c r="W862" s="269"/>
      <c r="X862" s="269"/>
      <c r="Y862" s="269"/>
      <c r="Z862" s="269"/>
      <c r="AA862" s="270"/>
      <c r="AB862" s="586" t="str">
        <f>$CN$43&amp;"で取得した保守切れ年月"</f>
        <v>「10.5.3. 金型保守情報月データ確認」で取得した保守切れ年月</v>
      </c>
      <c r="AC862" s="269"/>
      <c r="AD862" s="269"/>
      <c r="AE862" s="269"/>
      <c r="AF862" s="269"/>
      <c r="AG862" s="269"/>
      <c r="AH862" s="269"/>
      <c r="AI862" s="269"/>
      <c r="AJ862" s="269"/>
      <c r="AK862" s="269"/>
      <c r="AL862" s="269"/>
      <c r="AM862" s="269"/>
      <c r="AN862" s="269"/>
      <c r="AO862" s="269"/>
      <c r="AP862" s="269"/>
      <c r="AQ862" s="269"/>
      <c r="AR862" s="269"/>
      <c r="AS862" s="269"/>
      <c r="AT862" s="269"/>
      <c r="AU862" s="269"/>
      <c r="AV862" s="269"/>
      <c r="AW862" s="270"/>
      <c r="AX862" s="584"/>
      <c r="AY862" s="223"/>
      <c r="AZ862" s="469"/>
      <c r="BA862" s="1347">
        <f t="shared" si="378"/>
        <v>10</v>
      </c>
      <c r="BB862" s="1347">
        <f t="shared" si="386"/>
        <v>5</v>
      </c>
      <c r="BC862" s="1347">
        <f t="shared" si="387"/>
        <v>5</v>
      </c>
      <c r="BD862" s="1220" t="str">
        <f t="shared" si="379"/>
        <v>①</v>
      </c>
      <c r="BE862" s="1220"/>
      <c r="BF862" s="1220"/>
      <c r="BG862" s="1221" t="str">
        <f t="shared" ca="1" si="380"/>
        <v/>
      </c>
      <c r="BH862" s="1222" t="str">
        <f t="shared" ca="1" si="381"/>
        <v/>
      </c>
      <c r="BI862" s="1222" t="str">
        <f t="shared" ca="1" si="382"/>
        <v/>
      </c>
      <c r="BJ862" s="1222" t="str">
        <f t="shared" ca="1" si="383"/>
        <v/>
      </c>
      <c r="BK862" s="1222" t="str">
        <f t="shared" ca="1" si="384"/>
        <v/>
      </c>
      <c r="BL862" s="1223" t="str">
        <f t="shared" ca="1" si="385"/>
        <v/>
      </c>
      <c r="BQ862" s="94"/>
      <c r="BR862" s="226"/>
      <c r="BS862" s="226"/>
      <c r="BT862" s="226"/>
      <c r="BU862" s="226"/>
      <c r="BV862" s="226"/>
      <c r="BW862" s="226"/>
      <c r="BX862" s="226"/>
      <c r="BY862" s="226"/>
      <c r="BZ862" s="226"/>
      <c r="CA862" s="226"/>
      <c r="CB862" s="226"/>
      <c r="CC862" s="226"/>
      <c r="CD862" s="226"/>
      <c r="CE862" s="226"/>
      <c r="CF862" s="226"/>
      <c r="CG862" s="226"/>
      <c r="CH862" s="226"/>
      <c r="CI862" s="226"/>
      <c r="CJ862" s="226"/>
      <c r="CK862" s="226"/>
      <c r="CL862" s="226"/>
      <c r="CM862" s="226"/>
      <c r="CN862" s="226"/>
      <c r="CO862" s="226"/>
      <c r="CP862" s="226"/>
      <c r="CQ862" s="226"/>
      <c r="CR862" s="226"/>
      <c r="CV862" s="1513"/>
      <c r="CW862" s="1264"/>
      <c r="CX862" s="1514"/>
      <c r="CY862" s="1514"/>
      <c r="CZ862" s="1514"/>
      <c r="DA862" s="1514"/>
      <c r="DB862" s="1514"/>
      <c r="DC862" s="1514"/>
      <c r="DD862" s="1991"/>
      <c r="DE862" s="1992"/>
      <c r="DF862" s="1992"/>
      <c r="DG862" s="1993"/>
      <c r="DH862" s="1564"/>
      <c r="DI862" s="1564"/>
      <c r="DJ862" s="1564"/>
      <c r="DK862" s="1564"/>
      <c r="DL862" s="1564"/>
      <c r="DM862" s="1564"/>
      <c r="DN862" s="1564"/>
      <c r="DO862" s="1564"/>
      <c r="DP862" s="1564"/>
      <c r="DQ862" s="1564"/>
      <c r="DR862" s="1584"/>
    </row>
    <row r="863" spans="1:122" s="211" customFormat="1" ht="15" customHeight="1">
      <c r="A863" s="1297"/>
      <c r="B863" s="225"/>
      <c r="C863" s="225"/>
      <c r="D863" s="225"/>
      <c r="F863" s="888"/>
      <c r="G863" s="274"/>
      <c r="H863" s="274"/>
      <c r="I863" s="274"/>
      <c r="J863" s="274"/>
      <c r="K863" s="274"/>
      <c r="L863" s="274"/>
      <c r="M863" s="889"/>
      <c r="N863" s="275"/>
      <c r="O863" s="268" t="s">
        <v>1672</v>
      </c>
      <c r="P863" s="269"/>
      <c r="Q863" s="269"/>
      <c r="R863" s="269"/>
      <c r="S863" s="269"/>
      <c r="T863" s="269"/>
      <c r="U863" s="269"/>
      <c r="V863" s="269"/>
      <c r="W863" s="269"/>
      <c r="X863" s="269"/>
      <c r="Y863" s="269"/>
      <c r="Z863" s="269"/>
      <c r="AA863" s="270"/>
      <c r="AB863" s="586" t="str">
        <f>$CN$43&amp;"で取得した予定台数"</f>
        <v>「10.5.3. 金型保守情報月データ確認」で取得した予定台数</v>
      </c>
      <c r="AC863" s="269"/>
      <c r="AD863" s="269"/>
      <c r="AE863" s="269"/>
      <c r="AF863" s="269"/>
      <c r="AG863" s="269"/>
      <c r="AH863" s="269"/>
      <c r="AI863" s="269"/>
      <c r="AJ863" s="269"/>
      <c r="AK863" s="269"/>
      <c r="AL863" s="269"/>
      <c r="AM863" s="269"/>
      <c r="AN863" s="269"/>
      <c r="AO863" s="269"/>
      <c r="AP863" s="269"/>
      <c r="AQ863" s="269"/>
      <c r="AR863" s="269"/>
      <c r="AS863" s="269"/>
      <c r="AT863" s="269"/>
      <c r="AU863" s="269"/>
      <c r="AV863" s="269"/>
      <c r="AW863" s="270"/>
      <c r="AX863" s="584"/>
      <c r="AY863" s="223"/>
      <c r="AZ863" s="469"/>
      <c r="BA863" s="1347">
        <f t="shared" si="378"/>
        <v>10</v>
      </c>
      <c r="BB863" s="1347">
        <f t="shared" si="386"/>
        <v>5</v>
      </c>
      <c r="BC863" s="1347">
        <f t="shared" si="387"/>
        <v>5</v>
      </c>
      <c r="BD863" s="1220" t="str">
        <f t="shared" si="379"/>
        <v>①</v>
      </c>
      <c r="BE863" s="1220"/>
      <c r="BF863" s="1220"/>
      <c r="BG863" s="1221" t="str">
        <f t="shared" ca="1" si="380"/>
        <v/>
      </c>
      <c r="BH863" s="1222" t="str">
        <f t="shared" ca="1" si="381"/>
        <v/>
      </c>
      <c r="BI863" s="1222" t="str">
        <f t="shared" ca="1" si="382"/>
        <v/>
      </c>
      <c r="BJ863" s="1222" t="str">
        <f t="shared" ca="1" si="383"/>
        <v/>
      </c>
      <c r="BK863" s="1222" t="str">
        <f t="shared" ca="1" si="384"/>
        <v/>
      </c>
      <c r="BL863" s="1223" t="str">
        <f t="shared" ca="1" si="385"/>
        <v/>
      </c>
      <c r="BP863" s="94"/>
      <c r="BQ863" s="226"/>
      <c r="BR863" s="226"/>
      <c r="BS863" s="226"/>
      <c r="BT863" s="226"/>
      <c r="BU863" s="226"/>
      <c r="BV863" s="226"/>
      <c r="BW863" s="226"/>
      <c r="BX863" s="226"/>
      <c r="BY863" s="226"/>
      <c r="BZ863" s="226"/>
      <c r="CA863" s="226"/>
      <c r="CB863" s="226"/>
      <c r="CC863" s="226"/>
      <c r="CD863" s="226"/>
      <c r="CE863" s="226"/>
      <c r="CF863" s="226"/>
      <c r="CG863" s="226"/>
      <c r="CH863" s="226"/>
      <c r="CI863" s="226"/>
      <c r="CJ863" s="226"/>
      <c r="CK863" s="226"/>
      <c r="CL863" s="226"/>
      <c r="CM863" s="226"/>
      <c r="CN863" s="226"/>
      <c r="CO863" s="226"/>
      <c r="CP863" s="226"/>
      <c r="CQ863" s="226"/>
      <c r="CR863" s="226"/>
      <c r="CV863" s="1513"/>
      <c r="CW863" s="1264"/>
      <c r="CX863" s="1514"/>
      <c r="CY863" s="1514"/>
      <c r="CZ863" s="1514"/>
      <c r="DA863" s="1514"/>
      <c r="DB863" s="1514"/>
      <c r="DC863" s="1514"/>
      <c r="DD863" s="1991"/>
      <c r="DE863" s="1992"/>
      <c r="DF863" s="1992"/>
      <c r="DG863" s="1993"/>
      <c r="DH863" s="1564"/>
      <c r="DI863" s="1564"/>
      <c r="DJ863" s="1564"/>
      <c r="DK863" s="1564"/>
      <c r="DL863" s="1564"/>
      <c r="DM863" s="1564"/>
      <c r="DN863" s="1564"/>
      <c r="DO863" s="1564"/>
      <c r="DP863" s="1564"/>
      <c r="DQ863" s="1564"/>
      <c r="DR863" s="1584"/>
    </row>
    <row r="864" spans="1:122" s="211" customFormat="1" ht="15" customHeight="1">
      <c r="A864" s="1297"/>
      <c r="B864" s="225"/>
      <c r="C864" s="225"/>
      <c r="D864" s="225"/>
      <c r="F864" s="888"/>
      <c r="G864" s="274"/>
      <c r="H864" s="274"/>
      <c r="I864" s="274"/>
      <c r="J864" s="274"/>
      <c r="K864" s="274"/>
      <c r="L864" s="274"/>
      <c r="M864" s="889"/>
      <c r="N864" s="275"/>
      <c r="O864" s="268" t="s">
        <v>1673</v>
      </c>
      <c r="P864" s="269"/>
      <c r="Q864" s="269"/>
      <c r="R864" s="269"/>
      <c r="S864" s="269"/>
      <c r="T864" s="269"/>
      <c r="U864" s="269"/>
      <c r="V864" s="269"/>
      <c r="W864" s="269"/>
      <c r="X864" s="269"/>
      <c r="Y864" s="269"/>
      <c r="Z864" s="269"/>
      <c r="AA864" s="270"/>
      <c r="AB864" s="586" t="str">
        <f>$CN$43&amp;"で取得した実績台数"</f>
        <v>「10.5.3. 金型保守情報月データ確認」で取得した実績台数</v>
      </c>
      <c r="AC864" s="269"/>
      <c r="AD864" s="269"/>
      <c r="AE864" s="269"/>
      <c r="AF864" s="269"/>
      <c r="AG864" s="269"/>
      <c r="AH864" s="269"/>
      <c r="AI864" s="269"/>
      <c r="AJ864" s="269"/>
      <c r="AK864" s="269"/>
      <c r="AL864" s="269"/>
      <c r="AM864" s="269"/>
      <c r="AN864" s="269"/>
      <c r="AO864" s="269"/>
      <c r="AP864" s="269"/>
      <c r="AQ864" s="269"/>
      <c r="AR864" s="269"/>
      <c r="AS864" s="269"/>
      <c r="AT864" s="269"/>
      <c r="AU864" s="269"/>
      <c r="AV864" s="269"/>
      <c r="AW864" s="270"/>
      <c r="AX864" s="584"/>
      <c r="AY864" s="223"/>
      <c r="AZ864" s="469"/>
      <c r="BA864" s="1347">
        <f t="shared" si="378"/>
        <v>10</v>
      </c>
      <c r="BB864" s="1347">
        <f t="shared" si="386"/>
        <v>5</v>
      </c>
      <c r="BC864" s="1347">
        <f t="shared" si="387"/>
        <v>5</v>
      </c>
      <c r="BD864" s="1220" t="str">
        <f t="shared" si="379"/>
        <v>①</v>
      </c>
      <c r="BE864" s="1220"/>
      <c r="BF864" s="1220"/>
      <c r="BG864" s="1221" t="str">
        <f t="shared" ca="1" si="380"/>
        <v/>
      </c>
      <c r="BH864" s="1222" t="str">
        <f t="shared" ca="1" si="381"/>
        <v/>
      </c>
      <c r="BI864" s="1222" t="str">
        <f t="shared" ca="1" si="382"/>
        <v/>
      </c>
      <c r="BJ864" s="1222" t="str">
        <f t="shared" ca="1" si="383"/>
        <v/>
      </c>
      <c r="BK864" s="1222" t="str">
        <f t="shared" ca="1" si="384"/>
        <v/>
      </c>
      <c r="BL864" s="1223" t="str">
        <f t="shared" ca="1" si="385"/>
        <v/>
      </c>
      <c r="BP864" s="226"/>
      <c r="BQ864" s="226"/>
      <c r="BR864" s="226"/>
      <c r="BS864" s="226"/>
      <c r="BT864" s="226"/>
      <c r="BU864" s="226"/>
      <c r="BV864" s="226"/>
      <c r="BW864" s="226"/>
      <c r="BX864" s="226"/>
      <c r="BY864" s="226"/>
      <c r="BZ864" s="226"/>
      <c r="CA864" s="226"/>
      <c r="CB864" s="226"/>
      <c r="CC864" s="226"/>
      <c r="CD864" s="226"/>
      <c r="CE864" s="226"/>
      <c r="CF864" s="226"/>
      <c r="CG864" s="226"/>
      <c r="CH864" s="226"/>
      <c r="CI864" s="226"/>
      <c r="CJ864" s="226"/>
      <c r="CK864" s="226"/>
      <c r="CL864" s="226"/>
      <c r="CM864" s="226"/>
      <c r="CN864" s="226"/>
      <c r="CO864" s="226"/>
      <c r="CP864" s="226"/>
      <c r="CQ864" s="226"/>
      <c r="CR864" s="226"/>
      <c r="CV864" s="1513"/>
      <c r="CW864" s="1264"/>
      <c r="CX864" s="1514"/>
      <c r="CY864" s="1514"/>
      <c r="CZ864" s="1514"/>
      <c r="DA864" s="1514"/>
      <c r="DB864" s="1514"/>
      <c r="DC864" s="1514"/>
      <c r="DD864" s="1991"/>
      <c r="DE864" s="1992"/>
      <c r="DF864" s="1992"/>
      <c r="DG864" s="1993"/>
      <c r="DH864" s="1564"/>
      <c r="DI864" s="1564"/>
      <c r="DJ864" s="1564"/>
      <c r="DK864" s="1564"/>
      <c r="DL864" s="1564"/>
      <c r="DM864" s="1564"/>
      <c r="DN864" s="1564"/>
      <c r="DO864" s="1564"/>
      <c r="DP864" s="1564"/>
      <c r="DQ864" s="1564"/>
      <c r="DR864" s="1584"/>
    </row>
    <row r="865" spans="1:122" s="211" customFormat="1" ht="15" customHeight="1">
      <c r="A865" s="1297"/>
      <c r="B865" s="225"/>
      <c r="C865" s="225"/>
      <c r="D865" s="225"/>
      <c r="F865" s="888"/>
      <c r="G865" s="274"/>
      <c r="H865" s="274"/>
      <c r="I865" s="274"/>
      <c r="J865" s="274"/>
      <c r="K865" s="274"/>
      <c r="L865" s="274"/>
      <c r="M865" s="889"/>
      <c r="N865" s="275"/>
      <c r="O865" s="268" t="s">
        <v>1674</v>
      </c>
      <c r="P865" s="269"/>
      <c r="Q865" s="269"/>
      <c r="R865" s="269"/>
      <c r="S865" s="269"/>
      <c r="T865" s="269"/>
      <c r="U865" s="269"/>
      <c r="V865" s="269"/>
      <c r="W865" s="269"/>
      <c r="X865" s="269"/>
      <c r="Y865" s="269"/>
      <c r="Z865" s="269"/>
      <c r="AA865" s="270"/>
      <c r="AB865" s="586" t="str">
        <f>$CN$43&amp;"で取得した当月ストローク数"</f>
        <v>「10.5.3. 金型保守情報月データ確認」で取得した当月ストローク数</v>
      </c>
      <c r="AC865" s="269"/>
      <c r="AD865" s="269"/>
      <c r="AE865" s="269"/>
      <c r="AF865" s="269"/>
      <c r="AG865" s="269"/>
      <c r="AH865" s="269"/>
      <c r="AI865" s="269"/>
      <c r="AJ865" s="269"/>
      <c r="AK865" s="269"/>
      <c r="AL865" s="269"/>
      <c r="AM865" s="269"/>
      <c r="AN865" s="269"/>
      <c r="AO865" s="269"/>
      <c r="AP865" s="269"/>
      <c r="AQ865" s="269"/>
      <c r="AR865" s="269"/>
      <c r="AS865" s="269"/>
      <c r="AT865" s="269"/>
      <c r="AU865" s="269"/>
      <c r="AV865" s="269"/>
      <c r="AW865" s="270"/>
      <c r="AX865" s="584"/>
      <c r="AY865" s="223"/>
      <c r="AZ865" s="469"/>
      <c r="BA865" s="1347">
        <f t="shared" si="378"/>
        <v>10</v>
      </c>
      <c r="BB865" s="1347">
        <f t="shared" si="386"/>
        <v>5</v>
      </c>
      <c r="BC865" s="1347">
        <f t="shared" si="387"/>
        <v>5</v>
      </c>
      <c r="BD865" s="1220" t="str">
        <f t="shared" si="379"/>
        <v>①</v>
      </c>
      <c r="BE865" s="1220"/>
      <c r="BF865" s="1220"/>
      <c r="BG865" s="1221" t="str">
        <f t="shared" ca="1" si="380"/>
        <v/>
      </c>
      <c r="BH865" s="1222" t="str">
        <f t="shared" ca="1" si="381"/>
        <v/>
      </c>
      <c r="BI865" s="1222" t="str">
        <f t="shared" ca="1" si="382"/>
        <v/>
      </c>
      <c r="BJ865" s="1222" t="str">
        <f t="shared" ca="1" si="383"/>
        <v/>
      </c>
      <c r="BK865" s="1222" t="str">
        <f t="shared" ca="1" si="384"/>
        <v/>
      </c>
      <c r="BL865" s="1223" t="str">
        <f t="shared" ca="1" si="385"/>
        <v/>
      </c>
      <c r="BP865" s="226"/>
      <c r="BQ865" s="226"/>
      <c r="BR865" s="226"/>
      <c r="BS865" s="226"/>
      <c r="BT865" s="226"/>
      <c r="BU865" s="226"/>
      <c r="BV865" s="226"/>
      <c r="BW865" s="226"/>
      <c r="BX865" s="226"/>
      <c r="BY865" s="226"/>
      <c r="BZ865" s="226"/>
      <c r="CA865" s="226"/>
      <c r="CB865" s="226"/>
      <c r="CC865" s="226"/>
      <c r="CD865" s="226"/>
      <c r="CE865" s="226"/>
      <c r="CF865" s="226"/>
      <c r="CG865" s="226"/>
      <c r="CH865" s="226"/>
      <c r="CI865" s="226"/>
      <c r="CJ865" s="226"/>
      <c r="CK865" s="226"/>
      <c r="CL865" s="226"/>
      <c r="CM865" s="226"/>
      <c r="CN865" s="226"/>
      <c r="CO865" s="226"/>
      <c r="CP865" s="226"/>
      <c r="CQ865" s="226"/>
      <c r="CR865" s="226"/>
      <c r="CV865" s="1513"/>
      <c r="CW865" s="1264"/>
      <c r="CX865" s="1514"/>
      <c r="CY865" s="1514"/>
      <c r="CZ865" s="1514"/>
      <c r="DA865" s="1514"/>
      <c r="DB865" s="1514"/>
      <c r="DC865" s="1514"/>
      <c r="DD865" s="1991"/>
      <c r="DE865" s="1992"/>
      <c r="DF865" s="1992"/>
      <c r="DG865" s="1993"/>
      <c r="DH865" s="1564"/>
      <c r="DI865" s="1564"/>
      <c r="DJ865" s="1564"/>
      <c r="DK865" s="1564"/>
      <c r="DL865" s="1564"/>
      <c r="DM865" s="1564"/>
      <c r="DN865" s="1564"/>
      <c r="DO865" s="1564"/>
      <c r="DP865" s="1564"/>
      <c r="DQ865" s="1564"/>
      <c r="DR865" s="1584"/>
    </row>
    <row r="866" spans="1:122" s="211" customFormat="1" ht="15" customHeight="1">
      <c r="A866" s="1297"/>
      <c r="B866" s="225"/>
      <c r="C866" s="225"/>
      <c r="D866" s="225"/>
      <c r="F866" s="888"/>
      <c r="G866" s="274"/>
      <c r="H866" s="274"/>
      <c r="I866" s="274"/>
      <c r="J866" s="274"/>
      <c r="K866" s="274"/>
      <c r="L866" s="274"/>
      <c r="M866" s="889"/>
      <c r="N866" s="275"/>
      <c r="O866" s="268" t="s">
        <v>2056</v>
      </c>
      <c r="P866" s="269"/>
      <c r="Q866" s="269"/>
      <c r="R866" s="269"/>
      <c r="S866" s="269"/>
      <c r="T866" s="269"/>
      <c r="U866" s="269"/>
      <c r="V866" s="269"/>
      <c r="W866" s="269"/>
      <c r="X866" s="269"/>
      <c r="Y866" s="269"/>
      <c r="Z866" s="269"/>
      <c r="AA866" s="270"/>
      <c r="AB866" s="581" t="s">
        <v>521</v>
      </c>
      <c r="AC866" s="269"/>
      <c r="AD866" s="269"/>
      <c r="AE866" s="269"/>
      <c r="AF866" s="269"/>
      <c r="AG866" s="269"/>
      <c r="AH866" s="269"/>
      <c r="AI866" s="269"/>
      <c r="AJ866" s="269"/>
      <c r="AK866" s="269"/>
      <c r="AL866" s="269"/>
      <c r="AM866" s="269"/>
      <c r="AN866" s="269"/>
      <c r="AO866" s="269"/>
      <c r="AP866" s="269"/>
      <c r="AQ866" s="269"/>
      <c r="AR866" s="269"/>
      <c r="AS866" s="269"/>
      <c r="AT866" s="269"/>
      <c r="AU866" s="269"/>
      <c r="AV866" s="269"/>
      <c r="AW866" s="270"/>
      <c r="AX866" s="584"/>
      <c r="AY866" s="223"/>
      <c r="AZ866" s="469"/>
      <c r="BA866" s="1347">
        <f t="shared" ref="BA866:BD867" si="388">BA865</f>
        <v>10</v>
      </c>
      <c r="BB866" s="1347">
        <f t="shared" si="388"/>
        <v>5</v>
      </c>
      <c r="BC866" s="1347">
        <f t="shared" si="388"/>
        <v>5</v>
      </c>
      <c r="BD866" s="1220" t="str">
        <f t="shared" si="388"/>
        <v>①</v>
      </c>
      <c r="BE866" s="1220"/>
      <c r="BF866" s="1220"/>
      <c r="BG866" s="1221" t="str">
        <f t="shared" ca="1" si="380"/>
        <v/>
      </c>
      <c r="BH866" s="1222" t="str">
        <f t="shared" ca="1" si="381"/>
        <v/>
      </c>
      <c r="BI866" s="1222" t="str">
        <f t="shared" ca="1" si="382"/>
        <v/>
      </c>
      <c r="BJ866" s="1222" t="str">
        <f t="shared" ca="1" si="383"/>
        <v/>
      </c>
      <c r="BK866" s="1222" t="str">
        <f t="shared" ca="1" si="384"/>
        <v/>
      </c>
      <c r="BL866" s="1223" t="str">
        <f t="shared" ca="1" si="385"/>
        <v/>
      </c>
      <c r="BP866" s="226"/>
      <c r="BQ866" s="226"/>
      <c r="BR866" s="226"/>
      <c r="BS866" s="226"/>
      <c r="BT866" s="226"/>
      <c r="BU866" s="226"/>
      <c r="BV866" s="226"/>
      <c r="BW866" s="226"/>
      <c r="BX866" s="226"/>
      <c r="BY866" s="226"/>
      <c r="BZ866" s="226"/>
      <c r="CA866" s="226"/>
      <c r="CB866" s="226"/>
      <c r="CC866" s="226"/>
      <c r="CD866" s="226"/>
      <c r="CE866" s="226"/>
      <c r="CF866" s="226"/>
      <c r="CG866" s="226"/>
      <c r="CH866" s="226"/>
      <c r="CI866" s="226"/>
      <c r="CJ866" s="226"/>
      <c r="CK866" s="226"/>
      <c r="CL866" s="226"/>
      <c r="CM866" s="226"/>
      <c r="CN866" s="226"/>
      <c r="CO866" s="226"/>
      <c r="CP866" s="226"/>
      <c r="CQ866" s="226"/>
      <c r="CR866" s="226"/>
      <c r="CV866" s="1513"/>
      <c r="CW866" s="1264"/>
      <c r="CX866" s="1514"/>
      <c r="CY866" s="1514"/>
      <c r="CZ866" s="1514"/>
      <c r="DA866" s="1514"/>
      <c r="DB866" s="1514"/>
      <c r="DC866" s="1514"/>
      <c r="DD866" s="1991"/>
      <c r="DE866" s="1992"/>
      <c r="DF866" s="1992"/>
      <c r="DG866" s="1993"/>
      <c r="DH866" s="1564"/>
      <c r="DI866" s="1564"/>
      <c r="DJ866" s="1564"/>
      <c r="DK866" s="1564"/>
      <c r="DL866" s="1564"/>
      <c r="DM866" s="1564"/>
      <c r="DN866" s="1564"/>
      <c r="DO866" s="1564"/>
      <c r="DP866" s="1564"/>
      <c r="DQ866" s="1564"/>
      <c r="DR866" s="1584"/>
    </row>
    <row r="867" spans="1:122" s="211" customFormat="1" ht="15" customHeight="1">
      <c r="A867" s="1297"/>
      <c r="B867" s="225"/>
      <c r="C867" s="225"/>
      <c r="D867" s="225"/>
      <c r="F867" s="888"/>
      <c r="G867" s="274"/>
      <c r="H867" s="274"/>
      <c r="I867" s="274"/>
      <c r="J867" s="274"/>
      <c r="K867" s="274"/>
      <c r="L867" s="274"/>
      <c r="M867" s="274"/>
      <c r="N867" s="589"/>
      <c r="O867" s="261" t="s">
        <v>452</v>
      </c>
      <c r="P867" s="271"/>
      <c r="Q867" s="271"/>
      <c r="R867" s="271"/>
      <c r="S867" s="271"/>
      <c r="T867" s="271"/>
      <c r="U867" s="271"/>
      <c r="V867" s="271"/>
      <c r="W867" s="271"/>
      <c r="X867" s="271"/>
      <c r="Y867" s="271"/>
      <c r="Z867" s="271"/>
      <c r="AA867" s="272"/>
      <c r="AB867" s="481" t="s">
        <v>1938</v>
      </c>
      <c r="AC867" s="271"/>
      <c r="AD867" s="271"/>
      <c r="AE867" s="271"/>
      <c r="AF867" s="271"/>
      <c r="AG867" s="271"/>
      <c r="AH867" s="271"/>
      <c r="AI867" s="271"/>
      <c r="AJ867" s="271"/>
      <c r="AK867" s="271"/>
      <c r="AL867" s="271"/>
      <c r="AM867" s="271"/>
      <c r="AN867" s="271"/>
      <c r="AO867" s="271"/>
      <c r="AP867" s="271"/>
      <c r="AQ867" s="271"/>
      <c r="AR867" s="271"/>
      <c r="AS867" s="271"/>
      <c r="AT867" s="271"/>
      <c r="AU867" s="271"/>
      <c r="AV867" s="271"/>
      <c r="AW867" s="272"/>
      <c r="AX867" s="584"/>
      <c r="AY867" s="223"/>
      <c r="AZ867" s="469"/>
      <c r="BA867" s="1347">
        <f t="shared" si="388"/>
        <v>10</v>
      </c>
      <c r="BB867" s="1347">
        <f t="shared" si="388"/>
        <v>5</v>
      </c>
      <c r="BC867" s="1347">
        <f t="shared" si="388"/>
        <v>5</v>
      </c>
      <c r="BD867" s="1220" t="str">
        <f t="shared" si="388"/>
        <v>①</v>
      </c>
      <c r="BE867" s="1220"/>
      <c r="BF867" s="1220"/>
      <c r="BG867" s="1221" t="str">
        <f t="shared" ca="1" si="380"/>
        <v/>
      </c>
      <c r="BH867" s="1222" t="str">
        <f t="shared" ca="1" si="381"/>
        <v/>
      </c>
      <c r="BI867" s="1222" t="str">
        <f t="shared" ca="1" si="382"/>
        <v/>
      </c>
      <c r="BJ867" s="1222" t="str">
        <f t="shared" ca="1" si="383"/>
        <v/>
      </c>
      <c r="BK867" s="1222" t="str">
        <f t="shared" ca="1" si="384"/>
        <v/>
      </c>
      <c r="BL867" s="1223" t="str">
        <f t="shared" ca="1" si="385"/>
        <v/>
      </c>
      <c r="BP867" s="226"/>
      <c r="BQ867" s="226"/>
      <c r="BR867" s="226"/>
      <c r="BS867" s="226"/>
      <c r="BT867" s="226"/>
      <c r="BU867" s="226"/>
      <c r="BV867" s="226"/>
      <c r="BW867" s="226"/>
      <c r="BX867" s="226"/>
      <c r="BY867" s="226"/>
      <c r="BZ867" s="226"/>
      <c r="CA867" s="226"/>
      <c r="CB867" s="226"/>
      <c r="CC867" s="226"/>
      <c r="CD867" s="226"/>
      <c r="CE867" s="226"/>
      <c r="CF867" s="226"/>
      <c r="CG867" s="226"/>
      <c r="CH867" s="226"/>
      <c r="CI867" s="226"/>
      <c r="CJ867" s="226"/>
      <c r="CK867" s="226"/>
      <c r="CL867" s="226"/>
      <c r="CM867" s="226"/>
      <c r="CN867" s="226"/>
      <c r="CO867" s="226"/>
      <c r="CP867" s="226"/>
      <c r="CQ867" s="226"/>
      <c r="CR867" s="226"/>
      <c r="CV867" s="1513"/>
      <c r="CW867" s="1264"/>
      <c r="CX867" s="1514"/>
      <c r="CY867" s="1514"/>
      <c r="CZ867" s="1514"/>
      <c r="DA867" s="1514"/>
      <c r="DB867" s="1514"/>
      <c r="DC867" s="1514"/>
      <c r="DD867" s="1991"/>
      <c r="DE867" s="1992"/>
      <c r="DF867" s="1992"/>
      <c r="DG867" s="1993"/>
      <c r="DH867" s="1564"/>
      <c r="DI867" s="1564"/>
      <c r="DJ867" s="1564"/>
      <c r="DK867" s="1564"/>
      <c r="DL867" s="1564"/>
      <c r="DM867" s="1564"/>
      <c r="DN867" s="1564"/>
      <c r="DO867" s="1564"/>
      <c r="DP867" s="1564"/>
      <c r="DQ867" s="1564"/>
      <c r="DR867" s="1584"/>
    </row>
    <row r="868" spans="1:122" s="211" customFormat="1" ht="15" customHeight="1">
      <c r="A868" s="1297"/>
      <c r="B868" s="225"/>
      <c r="C868" s="225"/>
      <c r="D868" s="225"/>
      <c r="F868" s="1283"/>
      <c r="G868" s="1284"/>
      <c r="H868" s="1284"/>
      <c r="I868" s="1284"/>
      <c r="J868" s="1284"/>
      <c r="K868" s="1284"/>
      <c r="L868" s="1284"/>
      <c r="M868" s="1284"/>
      <c r="N868" s="1283"/>
      <c r="O868" s="1284"/>
      <c r="P868" s="1284"/>
      <c r="Q868" s="1284"/>
      <c r="R868" s="1284"/>
      <c r="S868" s="1284"/>
      <c r="T868" s="1284"/>
      <c r="U868" s="1284"/>
      <c r="V868" s="1284"/>
      <c r="W868" s="1284"/>
      <c r="X868" s="1284"/>
      <c r="Y868" s="1284"/>
      <c r="Z868" s="1284"/>
      <c r="AA868" s="1284"/>
      <c r="AB868" s="1284"/>
      <c r="AC868" s="1284"/>
      <c r="AD868" s="1284"/>
      <c r="AE868" s="1284"/>
      <c r="AF868" s="1284"/>
      <c r="AG868" s="1284"/>
      <c r="AH868" s="1284"/>
      <c r="AI868" s="1284"/>
      <c r="AJ868" s="1284"/>
      <c r="AK868" s="1284"/>
      <c r="AL868" s="1284"/>
      <c r="AM868" s="1284"/>
      <c r="AN868" s="1284"/>
      <c r="AO868" s="1284"/>
      <c r="AP868" s="1284"/>
      <c r="AQ868" s="1284"/>
      <c r="AR868" s="1284"/>
      <c r="AS868" s="1284"/>
      <c r="AT868" s="1284"/>
      <c r="AU868" s="1284"/>
      <c r="AV868" s="1284"/>
      <c r="AW868" s="1284"/>
      <c r="AX868" s="1285"/>
      <c r="AY868" s="223"/>
      <c r="AZ868" s="469"/>
      <c r="BA868" s="1347">
        <f>BA867</f>
        <v>10</v>
      </c>
      <c r="BB868" s="1347">
        <f t="shared" si="386"/>
        <v>5</v>
      </c>
      <c r="BC868" s="1347">
        <f t="shared" si="387"/>
        <v>5</v>
      </c>
      <c r="BD868" s="1220" t="str">
        <f t="shared" si="379"/>
        <v>①</v>
      </c>
      <c r="BE868" s="1220"/>
      <c r="BF868" s="1220"/>
      <c r="BG868" s="1221" t="str">
        <f t="shared" ca="1" si="380"/>
        <v/>
      </c>
      <c r="BH868" s="1222" t="str">
        <f t="shared" ca="1" si="381"/>
        <v/>
      </c>
      <c r="BI868" s="1222" t="str">
        <f t="shared" ca="1" si="382"/>
        <v/>
      </c>
      <c r="BJ868" s="1222" t="str">
        <f t="shared" ca="1" si="383"/>
        <v/>
      </c>
      <c r="BK868" s="1222" t="str">
        <f t="shared" ca="1" si="384"/>
        <v/>
      </c>
      <c r="BL868" s="1223" t="str">
        <f t="shared" ca="1" si="385"/>
        <v/>
      </c>
      <c r="BP868" s="226"/>
      <c r="BQ868" s="226"/>
      <c r="BR868" s="226"/>
      <c r="BS868" s="226"/>
      <c r="BT868" s="226"/>
      <c r="BU868" s="226"/>
      <c r="BV868" s="226"/>
      <c r="BW868" s="226"/>
      <c r="BX868" s="226"/>
      <c r="BY868" s="226"/>
      <c r="BZ868" s="226"/>
      <c r="CA868" s="226"/>
      <c r="CB868" s="226"/>
      <c r="CC868" s="226"/>
      <c r="CD868" s="226"/>
      <c r="CE868" s="226"/>
      <c r="CF868" s="226"/>
      <c r="CG868" s="226"/>
      <c r="CH868" s="226"/>
      <c r="CI868" s="226"/>
      <c r="CJ868" s="226"/>
      <c r="CK868" s="226"/>
      <c r="CL868" s="226"/>
      <c r="CM868" s="226"/>
      <c r="CN868" s="226"/>
      <c r="CO868" s="226"/>
      <c r="CP868" s="226"/>
      <c r="CQ868" s="226"/>
      <c r="CR868" s="226"/>
      <c r="CV868" s="1513"/>
      <c r="CW868" s="1264"/>
      <c r="CX868" s="1514"/>
      <c r="CY868" s="1514"/>
      <c r="CZ868" s="1514"/>
      <c r="DA868" s="1514"/>
      <c r="DB868" s="1514"/>
      <c r="DC868" s="1514"/>
      <c r="DD868" s="1991"/>
      <c r="DE868" s="1992"/>
      <c r="DF868" s="1992"/>
      <c r="DG868" s="1993"/>
      <c r="DH868" s="1564"/>
      <c r="DI868" s="1564"/>
      <c r="DJ868" s="1564"/>
      <c r="DK868" s="1564"/>
      <c r="DL868" s="1564"/>
      <c r="DM868" s="1564"/>
      <c r="DN868" s="1564"/>
      <c r="DO868" s="1564"/>
      <c r="DP868" s="1564"/>
      <c r="DQ868" s="1564"/>
      <c r="DR868" s="1584"/>
    </row>
    <row r="869" spans="1:122" s="94" customFormat="1" ht="15" customHeight="1">
      <c r="A869" s="1758" t="str">
        <f>$BD869&amp;"."</f>
        <v>②.</v>
      </c>
      <c r="B869" s="1759"/>
      <c r="C869" s="1759"/>
      <c r="D869" s="1759"/>
      <c r="E869" s="1759"/>
      <c r="F869" s="685" t="s">
        <v>2081</v>
      </c>
      <c r="G869" s="676"/>
      <c r="H869" s="676"/>
      <c r="I869" s="676"/>
      <c r="J869" s="676"/>
      <c r="K869" s="676"/>
      <c r="L869" s="676"/>
      <c r="M869" s="685"/>
      <c r="N869" s="685"/>
      <c r="O869" s="685"/>
      <c r="P869" s="685"/>
      <c r="Q869" s="685"/>
      <c r="R869" s="685"/>
      <c r="S869" s="685"/>
      <c r="T869" s="685"/>
      <c r="U869" s="685"/>
      <c r="V869" s="685"/>
      <c r="W869" s="685"/>
      <c r="X869" s="685"/>
      <c r="Y869" s="685"/>
      <c r="Z869" s="685"/>
      <c r="AA869" s="685"/>
      <c r="AB869" s="685"/>
      <c r="AC869" s="685"/>
      <c r="AD869" s="685"/>
      <c r="AE869" s="685"/>
      <c r="AF869" s="685"/>
      <c r="AG869" s="685"/>
      <c r="AH869" s="685"/>
      <c r="AI869" s="685"/>
      <c r="AJ869" s="685"/>
      <c r="AK869" s="685"/>
      <c r="AL869" s="685"/>
      <c r="AM869" s="685"/>
      <c r="AN869" s="685"/>
      <c r="AO869" s="685"/>
      <c r="AP869" s="685"/>
      <c r="AQ869" s="685"/>
      <c r="AR869" s="685"/>
      <c r="AS869" s="685"/>
      <c r="AT869" s="685"/>
      <c r="AU869" s="685"/>
      <c r="AV869" s="685"/>
      <c r="AW869" s="685"/>
      <c r="AX869" s="685"/>
      <c r="AY869" s="854"/>
      <c r="AZ869" s="92"/>
      <c r="BA869" s="683">
        <f>BA868</f>
        <v>10</v>
      </c>
      <c r="BB869" s="683">
        <f>BB868</f>
        <v>5</v>
      </c>
      <c r="BC869" s="683">
        <f>BC868</f>
        <v>5</v>
      </c>
      <c r="BD869" s="687" t="str">
        <f>IF(ISBLANK(BD868),"①",CHAR(CODE(BD868)+1))</f>
        <v>②</v>
      </c>
      <c r="BE869" s="87"/>
      <c r="BF869" s="92"/>
      <c r="BG869" s="679" t="str">
        <f ca="1">IF($BA869&lt;&gt;"",IF(MID(_xlfn.FORMULATEXT($BA869),SEARCH("[",_xlfn.FORMULATEXT($BA869))+1,SEARCH("]",_xlfn.FORMULATEXT($BA869))-(SEARCH("[",_xlfn.FORMULATEXT($BA869))+1))="-1","",1),"")</f>
        <v/>
      </c>
      <c r="BH869" s="680" t="str">
        <f ca="1">IF($BB869&lt;&gt;"",IF(MID(_xlfn.FORMULATEXT($BB869),SEARCH("[",_xlfn.FORMULATEXT($BB869))+1,SEARCH("]",_xlfn.FORMULATEXT($BB869))-(SEARCH("[",_xlfn.FORMULATEXT($BB869))+1))="-1","",1),"")</f>
        <v/>
      </c>
      <c r="BI869" s="680" t="str">
        <f ca="1">IF($BC869&lt;&gt;"",IF(MID(_xlfn.FORMULATEXT($BC869),SEARCH("[",_xlfn.FORMULATEXT($BC869))+1,SEARCH("]",_xlfn.FORMULATEXT($BC869))-(SEARCH("[",_xlfn.FORMULATEXT($BC869))+1))="-1","",1),"")</f>
        <v/>
      </c>
      <c r="BJ869" s="680" t="str">
        <f ca="1">IF($BD869&lt;&gt;"",IF(MID(_xlfn.FORMULATEXT($BD869),SEARCH("[",_xlfn.FORMULATEXT($BD869))+1,SEARCH("]",_xlfn.FORMULATEXT($BD869))-(SEARCH("[",_xlfn.FORMULATEXT($BD869))+1))="-1","",1),"")</f>
        <v/>
      </c>
      <c r="BK869" s="680" t="str">
        <f ca="1">IF($BE869&lt;&gt;"",IF(MID(_xlfn.FORMULATEXT($BE869),SEARCH("[",_xlfn.FORMULATEXT($BE869))+1,SEARCH("]",_xlfn.FORMULATEXT($BE869))-(SEARCH("[",_xlfn.FORMULATEXT($BE869))+1))="-1","",1),"")</f>
        <v/>
      </c>
      <c r="BL869" s="681" t="str">
        <f ca="1">IF($BF869&lt;&gt;"",IF(MID(_xlfn.FORMULATEXT($BF869),SEARCH("[",_xlfn.FORMULATEXT($BF869))+1,SEARCH("]",_xlfn.FORMULATEXT($BF869))-(SEARCH("[",_xlfn.FORMULATEXT($BF869))+1))="-1","",1),"")</f>
        <v/>
      </c>
      <c r="BP869" s="226"/>
      <c r="BQ869" s="226"/>
      <c r="BR869" s="226"/>
      <c r="BS869" s="226"/>
      <c r="BT869" s="226"/>
      <c r="BU869" s="226"/>
      <c r="BV869" s="226"/>
      <c r="BW869" s="226"/>
      <c r="BX869" s="226"/>
      <c r="BY869" s="226"/>
      <c r="BZ869" s="226"/>
      <c r="CA869" s="226"/>
      <c r="CB869" s="226"/>
      <c r="CC869" s="226"/>
      <c r="CD869" s="226"/>
      <c r="CE869" s="226"/>
      <c r="CF869" s="226"/>
      <c r="CG869" s="226"/>
      <c r="CH869" s="226"/>
      <c r="CI869" s="226"/>
      <c r="CJ869" s="226"/>
      <c r="CK869" s="226"/>
      <c r="CL869" s="226"/>
      <c r="CM869" s="226"/>
      <c r="CN869" s="226"/>
      <c r="CO869" s="226"/>
      <c r="CP869" s="226"/>
      <c r="CQ869" s="226"/>
      <c r="CR869" s="226"/>
      <c r="CS869" s="211"/>
      <c r="CT869" s="211"/>
      <c r="CU869" s="211"/>
      <c r="CV869" s="1513"/>
      <c r="CW869" s="1264"/>
      <c r="CX869" s="1514"/>
      <c r="CY869" s="1514"/>
      <c r="CZ869" s="1514"/>
      <c r="DA869" s="1514"/>
      <c r="DB869" s="1514"/>
      <c r="DC869" s="1514"/>
      <c r="DD869" s="1991"/>
      <c r="DE869" s="1992"/>
      <c r="DF869" s="1992"/>
      <c r="DG869" s="1993"/>
      <c r="DH869" s="1564"/>
      <c r="DI869" s="1564"/>
      <c r="DJ869" s="1564"/>
      <c r="DK869" s="1564"/>
      <c r="DL869" s="1564"/>
      <c r="DM869" s="1564"/>
      <c r="DN869" s="1564"/>
      <c r="DO869" s="1564"/>
      <c r="DP869" s="1564"/>
      <c r="DQ869" s="1564"/>
      <c r="DR869" s="1584"/>
    </row>
    <row r="870" spans="1:122" ht="15" customHeight="1">
      <c r="A870" s="1313"/>
      <c r="B870" s="1314"/>
      <c r="C870" s="1314"/>
      <c r="D870" s="1314"/>
      <c r="E870" s="211"/>
      <c r="F870" s="1335" t="str">
        <f>$CN$31&amp;"のデータ確認で該当するデータが存在した場合、以下の条件で金型保守情報月データを更新する。"</f>
        <v>「9.5.3. 金型保守情報月データ確認」のデータ確認で該当するデータが存在した場合、以下の条件で金型保守情報月データを更新する。</v>
      </c>
      <c r="G870" s="685"/>
      <c r="H870" s="676"/>
      <c r="I870" s="676"/>
      <c r="J870" s="676"/>
      <c r="K870" s="676"/>
      <c r="L870" s="676"/>
      <c r="M870" s="676"/>
      <c r="N870" s="685"/>
      <c r="O870" s="685"/>
      <c r="P870" s="685"/>
      <c r="Q870" s="685"/>
      <c r="R870" s="685"/>
      <c r="S870" s="685"/>
      <c r="T870" s="685"/>
      <c r="U870" s="685"/>
      <c r="V870" s="685"/>
      <c r="W870" s="685"/>
      <c r="X870" s="685"/>
      <c r="Y870" s="685"/>
      <c r="Z870" s="685"/>
      <c r="AA870" s="685"/>
      <c r="AB870" s="685"/>
      <c r="AC870" s="685"/>
      <c r="AD870" s="685"/>
      <c r="AE870" s="685"/>
      <c r="AF870" s="685"/>
      <c r="AG870" s="685"/>
      <c r="AH870" s="685"/>
      <c r="AI870" s="685"/>
      <c r="AJ870" s="685"/>
      <c r="AK870" s="685"/>
      <c r="AL870" s="685"/>
      <c r="AM870" s="685"/>
      <c r="AN870" s="685"/>
      <c r="AO870" s="685"/>
      <c r="AP870" s="685"/>
      <c r="AQ870" s="685"/>
      <c r="AR870" s="685"/>
      <c r="AS870" s="685"/>
      <c r="AT870" s="685"/>
      <c r="AU870" s="685"/>
      <c r="AV870" s="685"/>
      <c r="AW870" s="685"/>
      <c r="AX870" s="685"/>
      <c r="AY870" s="854"/>
      <c r="AZ870" s="92"/>
      <c r="BA870" s="683">
        <f t="shared" ref="BA870:BA884" si="389">BA869</f>
        <v>10</v>
      </c>
      <c r="BB870" s="683">
        <f t="shared" ref="BB870:BB884" si="390">BB869</f>
        <v>5</v>
      </c>
      <c r="BC870" s="683">
        <f t="shared" ref="BC870:BC884" si="391">BC869</f>
        <v>5</v>
      </c>
      <c r="BD870" s="192" t="str">
        <f t="shared" ref="BD870:BD884" si="392">BD869</f>
        <v>②</v>
      </c>
      <c r="BE870" s="192"/>
      <c r="BF870" s="192"/>
      <c r="BG870" s="559" t="str">
        <f t="shared" ca="1" si="364"/>
        <v/>
      </c>
      <c r="BH870" s="560" t="str">
        <f t="shared" ca="1" si="365"/>
        <v/>
      </c>
      <c r="BI870" s="560" t="str">
        <f t="shared" ca="1" si="366"/>
        <v/>
      </c>
      <c r="BJ870" s="560" t="str">
        <f t="shared" ca="1" si="367"/>
        <v/>
      </c>
      <c r="BK870" s="560" t="str">
        <f t="shared" ca="1" si="368"/>
        <v/>
      </c>
      <c r="BL870" s="561" t="str">
        <f t="shared" ca="1" si="369"/>
        <v/>
      </c>
      <c r="CS870" s="211"/>
      <c r="CT870" s="211"/>
      <c r="CU870" s="211"/>
      <c r="CV870" s="1513"/>
      <c r="CW870" s="1264"/>
      <c r="CX870" s="1514"/>
      <c r="CY870" s="1514"/>
      <c r="CZ870" s="1514"/>
      <c r="DA870" s="1514"/>
      <c r="DB870" s="1514"/>
      <c r="DC870" s="1514"/>
      <c r="DD870" s="1991"/>
      <c r="DE870" s="1992"/>
      <c r="DF870" s="1992"/>
      <c r="DG870" s="1993"/>
      <c r="DH870" s="1564"/>
      <c r="DI870" s="1564"/>
      <c r="DJ870" s="1564"/>
      <c r="DK870" s="1564"/>
      <c r="DL870" s="1564"/>
      <c r="DM870" s="1564"/>
      <c r="DN870" s="1564"/>
      <c r="DO870" s="1564"/>
      <c r="DP870" s="1564"/>
      <c r="DQ870" s="1564"/>
      <c r="DR870" s="1584"/>
    </row>
    <row r="871" spans="1:122" ht="15" customHeight="1">
      <c r="A871" s="1297"/>
      <c r="B871" s="225"/>
      <c r="C871" s="225"/>
      <c r="D871" s="211"/>
      <c r="E871" s="211"/>
      <c r="F871" s="845" t="s">
        <v>265</v>
      </c>
      <c r="G871" s="846"/>
      <c r="H871" s="846"/>
      <c r="I871" s="846"/>
      <c r="J871" s="846"/>
      <c r="K871" s="846"/>
      <c r="L871" s="846"/>
      <c r="M871" s="847"/>
      <c r="N871" s="1321" t="s">
        <v>964</v>
      </c>
      <c r="O871" s="266"/>
      <c r="P871" s="266"/>
      <c r="Q871" s="266"/>
      <c r="R871" s="266"/>
      <c r="S871" s="266"/>
      <c r="T871" s="266"/>
      <c r="U871" s="266"/>
      <c r="V871" s="266"/>
      <c r="W871" s="266"/>
      <c r="X871" s="266"/>
      <c r="Y871" s="266"/>
      <c r="Z871" s="266"/>
      <c r="AA871" s="266"/>
      <c r="AB871" s="266"/>
      <c r="AC871" s="266"/>
      <c r="AD871" s="266"/>
      <c r="AE871" s="266"/>
      <c r="AF871" s="266"/>
      <c r="AG871" s="266"/>
      <c r="AH871" s="266"/>
      <c r="AI871" s="266"/>
      <c r="AJ871" s="266"/>
      <c r="AK871" s="266"/>
      <c r="AL871" s="266"/>
      <c r="AM871" s="266"/>
      <c r="AN871" s="266"/>
      <c r="AO871" s="266"/>
      <c r="AP871" s="266"/>
      <c r="AQ871" s="266"/>
      <c r="AR871" s="266"/>
      <c r="AS871" s="266"/>
      <c r="AT871" s="266"/>
      <c r="AU871" s="266"/>
      <c r="AV871" s="266"/>
      <c r="AW871" s="266"/>
      <c r="AX871" s="267"/>
      <c r="AY871" s="223"/>
      <c r="BA871" s="683">
        <f t="shared" si="389"/>
        <v>10</v>
      </c>
      <c r="BB871" s="683">
        <f t="shared" si="390"/>
        <v>5</v>
      </c>
      <c r="BC871" s="683">
        <f t="shared" si="391"/>
        <v>5</v>
      </c>
      <c r="BD871" s="192" t="str">
        <f t="shared" si="392"/>
        <v>②</v>
      </c>
      <c r="BE871" s="192"/>
      <c r="BF871" s="192"/>
      <c r="BG871" s="559" t="str">
        <f t="shared" ca="1" si="364"/>
        <v/>
      </c>
      <c r="BH871" s="560" t="str">
        <f t="shared" ca="1" si="365"/>
        <v/>
      </c>
      <c r="BI871" s="560" t="str">
        <f t="shared" ca="1" si="366"/>
        <v/>
      </c>
      <c r="BJ871" s="560" t="str">
        <f t="shared" ca="1" si="367"/>
        <v/>
      </c>
      <c r="BK871" s="560" t="str">
        <f t="shared" ca="1" si="368"/>
        <v/>
      </c>
      <c r="BL871" s="561" t="str">
        <f t="shared" ca="1" si="369"/>
        <v/>
      </c>
      <c r="CS871" s="211"/>
      <c r="CT871" s="211"/>
      <c r="CU871" s="211"/>
      <c r="CV871" s="1513"/>
      <c r="CW871" s="1264"/>
      <c r="CX871" s="1514"/>
      <c r="CY871" s="1514"/>
      <c r="CZ871" s="1514"/>
      <c r="DA871" s="1514"/>
      <c r="DB871" s="1514"/>
      <c r="DC871" s="1514"/>
      <c r="DD871" s="1991"/>
      <c r="DE871" s="1992"/>
      <c r="DF871" s="1992"/>
      <c r="DG871" s="1993"/>
      <c r="DH871" s="1564"/>
      <c r="DI871" s="1564"/>
      <c r="DJ871" s="1564"/>
      <c r="DK871" s="1564"/>
      <c r="DL871" s="1564"/>
      <c r="DM871" s="1564"/>
      <c r="DN871" s="1564"/>
      <c r="DO871" s="1564"/>
      <c r="DP871" s="1564"/>
      <c r="DQ871" s="1564"/>
      <c r="DR871" s="1584"/>
    </row>
    <row r="872" spans="1:122" ht="15" customHeight="1">
      <c r="A872" s="1297"/>
      <c r="B872" s="225"/>
      <c r="C872" s="225"/>
      <c r="D872" s="211"/>
      <c r="E872" s="211"/>
      <c r="F872" s="848" t="s">
        <v>2082</v>
      </c>
      <c r="G872" s="849"/>
      <c r="H872" s="849"/>
      <c r="I872" s="849"/>
      <c r="J872" s="849"/>
      <c r="K872" s="849"/>
      <c r="L872" s="849"/>
      <c r="M872" s="849"/>
      <c r="N872" s="268" t="s">
        <v>1661</v>
      </c>
      <c r="O872" s="269"/>
      <c r="P872" s="269"/>
      <c r="Q872" s="269"/>
      <c r="R872" s="269"/>
      <c r="S872" s="269"/>
      <c r="T872" s="269"/>
      <c r="U872" s="269"/>
      <c r="V872" s="269"/>
      <c r="W872" s="269"/>
      <c r="X872" s="269"/>
      <c r="Y872" s="269"/>
      <c r="Z872" s="269"/>
      <c r="AA872" s="269"/>
      <c r="AB872" s="269"/>
      <c r="AC872" s="269"/>
      <c r="AD872" s="269"/>
      <c r="AE872" s="269"/>
      <c r="AF872" s="269"/>
      <c r="AG872" s="269"/>
      <c r="AH872" s="269"/>
      <c r="AI872" s="269"/>
      <c r="AJ872" s="269"/>
      <c r="AK872" s="269"/>
      <c r="AL872" s="269"/>
      <c r="AM872" s="269"/>
      <c r="AN872" s="269"/>
      <c r="AO872" s="269"/>
      <c r="AP872" s="269"/>
      <c r="AQ872" s="269"/>
      <c r="AR872" s="269"/>
      <c r="AS872" s="269"/>
      <c r="AT872" s="269"/>
      <c r="AU872" s="269"/>
      <c r="AV872" s="269"/>
      <c r="AW872" s="269"/>
      <c r="AX872" s="270"/>
      <c r="AY872" s="223"/>
      <c r="BA872" s="683">
        <f t="shared" si="389"/>
        <v>10</v>
      </c>
      <c r="BB872" s="683">
        <f t="shared" si="390"/>
        <v>5</v>
      </c>
      <c r="BC872" s="683">
        <f t="shared" si="391"/>
        <v>5</v>
      </c>
      <c r="BD872" s="192" t="str">
        <f t="shared" si="392"/>
        <v>②</v>
      </c>
      <c r="BE872" s="192"/>
      <c r="BF872" s="192"/>
      <c r="BG872" s="559" t="str">
        <f t="shared" ca="1" si="364"/>
        <v/>
      </c>
      <c r="BH872" s="560" t="str">
        <f t="shared" ca="1" si="365"/>
        <v/>
      </c>
      <c r="BI872" s="560" t="str">
        <f t="shared" ca="1" si="366"/>
        <v/>
      </c>
      <c r="BJ872" s="560" t="str">
        <f t="shared" ca="1" si="367"/>
        <v/>
      </c>
      <c r="BK872" s="560" t="str">
        <f t="shared" ca="1" si="368"/>
        <v/>
      </c>
      <c r="BL872" s="561" t="str">
        <f t="shared" ca="1" si="369"/>
        <v/>
      </c>
      <c r="CS872" s="211"/>
      <c r="CT872" s="211"/>
      <c r="CU872" s="211"/>
      <c r="CV872" s="1513"/>
      <c r="CW872" s="1264"/>
      <c r="CX872" s="1514"/>
      <c r="CY872" s="1514"/>
      <c r="CZ872" s="1514"/>
      <c r="DA872" s="1514"/>
      <c r="DB872" s="1514"/>
      <c r="DC872" s="1514"/>
      <c r="DD872" s="1991"/>
      <c r="DE872" s="1992"/>
      <c r="DF872" s="1992"/>
      <c r="DG872" s="1993"/>
      <c r="DH872" s="1564"/>
      <c r="DI872" s="1564"/>
      <c r="DJ872" s="1564"/>
      <c r="DK872" s="1564"/>
      <c r="DL872" s="1564"/>
      <c r="DM872" s="1564"/>
      <c r="DN872" s="1564"/>
      <c r="DO872" s="1564"/>
      <c r="DP872" s="1564"/>
      <c r="DQ872" s="1564"/>
      <c r="DR872" s="1584"/>
    </row>
    <row r="873" spans="1:122" ht="15" customHeight="1">
      <c r="A873" s="1297"/>
      <c r="B873" s="225"/>
      <c r="C873" s="225"/>
      <c r="D873" s="211"/>
      <c r="E873" s="211"/>
      <c r="F873" s="848" t="s">
        <v>2083</v>
      </c>
      <c r="G873" s="849"/>
      <c r="H873" s="849"/>
      <c r="I873" s="849"/>
      <c r="J873" s="849"/>
      <c r="K873" s="849"/>
      <c r="L873" s="849"/>
      <c r="M873" s="850"/>
      <c r="N873" s="275"/>
      <c r="O873" s="275"/>
      <c r="P873" s="275"/>
      <c r="Q873" s="275"/>
      <c r="R873" s="275"/>
      <c r="S873" s="275"/>
      <c r="T873" s="275"/>
      <c r="U873" s="275"/>
      <c r="V873" s="275"/>
      <c r="W873" s="275"/>
      <c r="X873" s="275"/>
      <c r="Y873" s="275"/>
      <c r="Z873" s="275"/>
      <c r="AA873" s="275"/>
      <c r="AB873" s="275"/>
      <c r="AC873" s="275"/>
      <c r="AD873" s="275"/>
      <c r="AE873" s="275"/>
      <c r="AF873" s="275"/>
      <c r="AG873" s="275"/>
      <c r="AH873" s="275"/>
      <c r="AI873" s="275"/>
      <c r="AJ873" s="275"/>
      <c r="AK873" s="275"/>
      <c r="AL873" s="275"/>
      <c r="AM873" s="275"/>
      <c r="AN873" s="275"/>
      <c r="AO873" s="275"/>
      <c r="AP873" s="275"/>
      <c r="AQ873" s="275"/>
      <c r="AR873" s="275"/>
      <c r="AS873" s="275"/>
      <c r="AT873" s="275"/>
      <c r="AU873" s="275"/>
      <c r="AV873" s="275"/>
      <c r="AW873" s="275"/>
      <c r="AX873" s="584"/>
      <c r="AY873" s="223"/>
      <c r="BA873" s="683">
        <f t="shared" si="389"/>
        <v>10</v>
      </c>
      <c r="BB873" s="683">
        <f t="shared" si="390"/>
        <v>5</v>
      </c>
      <c r="BC873" s="683">
        <f t="shared" si="391"/>
        <v>5</v>
      </c>
      <c r="BD873" s="192" t="str">
        <f t="shared" si="392"/>
        <v>②</v>
      </c>
      <c r="BE873" s="192"/>
      <c r="BF873" s="192"/>
      <c r="BG873" s="559" t="str">
        <f t="shared" ca="1" si="364"/>
        <v/>
      </c>
      <c r="BH873" s="560" t="str">
        <f t="shared" ca="1" si="365"/>
        <v/>
      </c>
      <c r="BI873" s="560" t="str">
        <f t="shared" ca="1" si="366"/>
        <v/>
      </c>
      <c r="BJ873" s="560" t="str">
        <f t="shared" ca="1" si="367"/>
        <v/>
      </c>
      <c r="BK873" s="560" t="str">
        <f t="shared" ca="1" si="368"/>
        <v/>
      </c>
      <c r="BL873" s="561" t="str">
        <f t="shared" ca="1" si="369"/>
        <v/>
      </c>
      <c r="CS873" s="211"/>
      <c r="CT873" s="211"/>
      <c r="CU873" s="211"/>
      <c r="CV873" s="1513"/>
      <c r="CW873" s="1264"/>
      <c r="CX873" s="1514"/>
      <c r="CY873" s="1514"/>
      <c r="CZ873" s="1514"/>
      <c r="DA873" s="1514"/>
      <c r="DB873" s="1514"/>
      <c r="DC873" s="1514"/>
      <c r="DD873" s="1991"/>
      <c r="DE873" s="1992"/>
      <c r="DF873" s="1992"/>
      <c r="DG873" s="1993"/>
      <c r="DH873" s="1564"/>
      <c r="DI873" s="1564"/>
      <c r="DJ873" s="1564"/>
      <c r="DK873" s="1564"/>
      <c r="DL873" s="1564"/>
      <c r="DM873" s="1564"/>
      <c r="DN873" s="1564"/>
      <c r="DO873" s="1564"/>
      <c r="DP873" s="1564"/>
      <c r="DQ873" s="1564"/>
      <c r="DR873" s="1584"/>
    </row>
    <row r="874" spans="1:122" ht="15" customHeight="1">
      <c r="A874" s="1297"/>
      <c r="B874" s="225"/>
      <c r="C874" s="225"/>
      <c r="D874" s="211"/>
      <c r="E874" s="211"/>
      <c r="F874" s="888"/>
      <c r="G874" s="274"/>
      <c r="H874" s="274"/>
      <c r="I874" s="274"/>
      <c r="J874" s="274"/>
      <c r="K874" s="274"/>
      <c r="L874" s="274"/>
      <c r="M874" s="889"/>
      <c r="N874" s="275"/>
      <c r="O874" s="1327" t="s">
        <v>2084</v>
      </c>
      <c r="P874" s="1328"/>
      <c r="Q874" s="1328"/>
      <c r="R874" s="1328"/>
      <c r="S874" s="1328"/>
      <c r="T874" s="1328"/>
      <c r="U874" s="1328"/>
      <c r="V874" s="1328"/>
      <c r="W874" s="1328"/>
      <c r="X874" s="1328"/>
      <c r="Y874" s="1328"/>
      <c r="Z874" s="1328"/>
      <c r="AA874" s="1329"/>
      <c r="AB874" s="1327" t="s">
        <v>2085</v>
      </c>
      <c r="AC874" s="1328"/>
      <c r="AD874" s="1328"/>
      <c r="AE874" s="1328"/>
      <c r="AF874" s="1328"/>
      <c r="AG874" s="1328"/>
      <c r="AH874" s="1328"/>
      <c r="AI874" s="1328"/>
      <c r="AJ874" s="1328"/>
      <c r="AK874" s="1328"/>
      <c r="AL874" s="1328"/>
      <c r="AM874" s="1328"/>
      <c r="AN874" s="1328"/>
      <c r="AO874" s="1328"/>
      <c r="AP874" s="1328"/>
      <c r="AQ874" s="1328"/>
      <c r="AR874" s="1328"/>
      <c r="AS874" s="1328"/>
      <c r="AT874" s="1328"/>
      <c r="AU874" s="1328"/>
      <c r="AV874" s="1328"/>
      <c r="AW874" s="1330"/>
      <c r="AX874" s="584"/>
      <c r="AY874" s="223"/>
      <c r="BA874" s="683">
        <f t="shared" si="389"/>
        <v>10</v>
      </c>
      <c r="BB874" s="683">
        <f t="shared" si="390"/>
        <v>5</v>
      </c>
      <c r="BC874" s="683">
        <f t="shared" si="391"/>
        <v>5</v>
      </c>
      <c r="BD874" s="192" t="str">
        <f t="shared" si="392"/>
        <v>②</v>
      </c>
      <c r="BE874" s="192"/>
      <c r="BF874" s="192"/>
      <c r="BG874" s="559" t="str">
        <f t="shared" ca="1" si="364"/>
        <v/>
      </c>
      <c r="BH874" s="560" t="str">
        <f t="shared" ca="1" si="365"/>
        <v/>
      </c>
      <c r="BI874" s="560" t="str">
        <f t="shared" ca="1" si="366"/>
        <v/>
      </c>
      <c r="BJ874" s="560" t="str">
        <f t="shared" ca="1" si="367"/>
        <v/>
      </c>
      <c r="BK874" s="560" t="str">
        <f t="shared" ca="1" si="368"/>
        <v/>
      </c>
      <c r="BL874" s="561" t="str">
        <f t="shared" ca="1" si="369"/>
        <v/>
      </c>
      <c r="CS874" s="211"/>
      <c r="CT874" s="211"/>
      <c r="CU874" s="211"/>
      <c r="CV874" s="1513"/>
      <c r="CW874" s="1264"/>
      <c r="CX874" s="1514"/>
      <c r="CY874" s="1514"/>
      <c r="CZ874" s="1514"/>
      <c r="DA874" s="1514"/>
      <c r="DB874" s="1514"/>
      <c r="DC874" s="1514"/>
      <c r="DD874" s="1991"/>
      <c r="DE874" s="1992"/>
      <c r="DF874" s="1992"/>
      <c r="DG874" s="1993"/>
      <c r="DH874" s="1564"/>
      <c r="DI874" s="1564"/>
      <c r="DJ874" s="1564"/>
      <c r="DK874" s="1564"/>
      <c r="DL874" s="1564"/>
      <c r="DM874" s="1564"/>
      <c r="DN874" s="1564"/>
      <c r="DO874" s="1564"/>
      <c r="DP874" s="1564"/>
      <c r="DQ874" s="1564"/>
      <c r="DR874" s="1584"/>
    </row>
    <row r="875" spans="1:122" ht="15" customHeight="1">
      <c r="A875" s="1297"/>
      <c r="B875" s="225"/>
      <c r="C875" s="225"/>
      <c r="D875" s="211"/>
      <c r="E875" s="211"/>
      <c r="F875" s="888"/>
      <c r="G875" s="274"/>
      <c r="H875" s="274"/>
      <c r="I875" s="274"/>
      <c r="J875" s="274"/>
      <c r="K875" s="274"/>
      <c r="L875" s="274"/>
      <c r="M875" s="889"/>
      <c r="N875" s="275"/>
      <c r="O875" s="268" t="s">
        <v>1673</v>
      </c>
      <c r="P875" s="269"/>
      <c r="Q875" s="269"/>
      <c r="R875" s="269"/>
      <c r="S875" s="269"/>
      <c r="T875" s="269"/>
      <c r="U875" s="269"/>
      <c r="V875" s="269"/>
      <c r="W875" s="269"/>
      <c r="X875" s="269"/>
      <c r="Y875" s="269"/>
      <c r="Z875" s="269"/>
      <c r="AA875" s="270"/>
      <c r="AB875" s="586" t="str">
        <f>$CN$41&amp;"で取得した実績台数"</f>
        <v>「10.5.1. データ更新された大日程データ取得」で取得した実績台数</v>
      </c>
      <c r="AC875" s="269"/>
      <c r="AD875" s="269"/>
      <c r="AE875" s="269"/>
      <c r="AF875" s="269"/>
      <c r="AG875" s="269"/>
      <c r="AH875" s="269"/>
      <c r="AI875" s="269"/>
      <c r="AJ875" s="269"/>
      <c r="AK875" s="269"/>
      <c r="AL875" s="269"/>
      <c r="AM875" s="269"/>
      <c r="AN875" s="269"/>
      <c r="AO875" s="269"/>
      <c r="AP875" s="269"/>
      <c r="AQ875" s="269"/>
      <c r="AR875" s="269"/>
      <c r="AS875" s="269"/>
      <c r="AT875" s="269"/>
      <c r="AU875" s="269"/>
      <c r="AV875" s="269"/>
      <c r="AW875" s="270"/>
      <c r="AX875" s="584"/>
      <c r="AY875" s="223"/>
      <c r="BA875" s="683">
        <f t="shared" si="389"/>
        <v>10</v>
      </c>
      <c r="BB875" s="683">
        <f t="shared" si="390"/>
        <v>5</v>
      </c>
      <c r="BC875" s="683">
        <f t="shared" si="391"/>
        <v>5</v>
      </c>
      <c r="BD875" s="192" t="str">
        <f t="shared" si="392"/>
        <v>②</v>
      </c>
      <c r="BE875" s="192"/>
      <c r="BF875" s="192"/>
      <c r="BG875" s="559" t="str">
        <f t="shared" ca="1" si="364"/>
        <v/>
      </c>
      <c r="BH875" s="560" t="str">
        <f t="shared" ca="1" si="365"/>
        <v/>
      </c>
      <c r="BI875" s="560" t="str">
        <f t="shared" ca="1" si="366"/>
        <v/>
      </c>
      <c r="BJ875" s="560" t="str">
        <f t="shared" ca="1" si="367"/>
        <v/>
      </c>
      <c r="BK875" s="560" t="str">
        <f t="shared" ca="1" si="368"/>
        <v/>
      </c>
      <c r="BL875" s="561" t="str">
        <f t="shared" ca="1" si="369"/>
        <v/>
      </c>
      <c r="CS875" s="211"/>
      <c r="CT875" s="211"/>
      <c r="CU875" s="211"/>
      <c r="CV875" s="1513"/>
      <c r="CW875" s="1264"/>
      <c r="CX875" s="1514"/>
      <c r="CY875" s="1514"/>
      <c r="CZ875" s="1514"/>
      <c r="DA875" s="1514"/>
      <c r="DB875" s="1514"/>
      <c r="DC875" s="1514"/>
      <c r="DD875" s="1991"/>
      <c r="DE875" s="1992"/>
      <c r="DF875" s="1992"/>
      <c r="DG875" s="1993"/>
      <c r="DH875" s="1564"/>
      <c r="DI875" s="1564"/>
      <c r="DJ875" s="1564"/>
      <c r="DK875" s="1564"/>
      <c r="DL875" s="1564"/>
      <c r="DM875" s="1564"/>
      <c r="DN875" s="1564"/>
      <c r="DO875" s="1564"/>
      <c r="DP875" s="1564"/>
      <c r="DQ875" s="1564"/>
      <c r="DR875" s="1584"/>
    </row>
    <row r="876" spans="1:122" ht="15" customHeight="1">
      <c r="A876" s="1297"/>
      <c r="B876" s="225"/>
      <c r="C876" s="225"/>
      <c r="D876" s="225"/>
      <c r="E876" s="211"/>
      <c r="F876" s="888"/>
      <c r="G876" s="274"/>
      <c r="H876" s="274"/>
      <c r="I876" s="274"/>
      <c r="J876" s="274"/>
      <c r="K876" s="274"/>
      <c r="L876" s="274"/>
      <c r="M876" s="889"/>
      <c r="N876" s="275"/>
      <c r="O876" s="268" t="s">
        <v>1955</v>
      </c>
      <c r="P876" s="269"/>
      <c r="Q876" s="269"/>
      <c r="R876" s="269"/>
      <c r="S876" s="269"/>
      <c r="T876" s="269"/>
      <c r="U876" s="269"/>
      <c r="V876" s="269"/>
      <c r="W876" s="269"/>
      <c r="X876" s="269"/>
      <c r="Y876" s="269"/>
      <c r="Z876" s="269"/>
      <c r="AA876" s="270"/>
      <c r="AB876" s="586" t="s">
        <v>474</v>
      </c>
      <c r="AC876" s="269"/>
      <c r="AD876" s="269"/>
      <c r="AE876" s="269"/>
      <c r="AF876" s="269"/>
      <c r="AG876" s="269"/>
      <c r="AH876" s="269"/>
      <c r="AI876" s="269"/>
      <c r="AJ876" s="269"/>
      <c r="AK876" s="269"/>
      <c r="AL876" s="269"/>
      <c r="AM876" s="269"/>
      <c r="AN876" s="269"/>
      <c r="AO876" s="269"/>
      <c r="AP876" s="269"/>
      <c r="AQ876" s="269"/>
      <c r="AR876" s="269"/>
      <c r="AS876" s="269"/>
      <c r="AT876" s="269"/>
      <c r="AU876" s="269"/>
      <c r="AV876" s="269"/>
      <c r="AW876" s="270"/>
      <c r="AX876" s="584"/>
      <c r="AY876" s="223"/>
      <c r="BA876" s="683">
        <f t="shared" si="389"/>
        <v>10</v>
      </c>
      <c r="BB876" s="683">
        <f t="shared" si="390"/>
        <v>5</v>
      </c>
      <c r="BC876" s="683">
        <f t="shared" si="391"/>
        <v>5</v>
      </c>
      <c r="BD876" s="192" t="str">
        <f t="shared" si="392"/>
        <v>②</v>
      </c>
      <c r="BE876" s="192"/>
      <c r="BF876" s="192"/>
      <c r="BG876" s="559" t="str">
        <f t="shared" ca="1" si="364"/>
        <v/>
      </c>
      <c r="BH876" s="560" t="str">
        <f t="shared" ca="1" si="365"/>
        <v/>
      </c>
      <c r="BI876" s="560" t="str">
        <f t="shared" ca="1" si="366"/>
        <v/>
      </c>
      <c r="BJ876" s="560" t="str">
        <f t="shared" ca="1" si="367"/>
        <v/>
      </c>
      <c r="BK876" s="560" t="str">
        <f t="shared" ca="1" si="368"/>
        <v/>
      </c>
      <c r="BL876" s="561" t="str">
        <f t="shared" ca="1" si="369"/>
        <v/>
      </c>
      <c r="CS876" s="94"/>
      <c r="CT876" s="94"/>
      <c r="CU876" s="94"/>
      <c r="CV876" s="1513"/>
      <c r="CW876" s="1264"/>
      <c r="CX876" s="1514"/>
      <c r="CY876" s="1514"/>
      <c r="CZ876" s="1514"/>
      <c r="DA876" s="1514"/>
      <c r="DB876" s="1514"/>
      <c r="DC876" s="1514"/>
      <c r="DD876" s="1991"/>
      <c r="DE876" s="1992"/>
      <c r="DF876" s="1992"/>
      <c r="DG876" s="1993"/>
      <c r="DH876" s="1564"/>
      <c r="DI876" s="1564"/>
      <c r="DJ876" s="1564"/>
      <c r="DK876" s="1564"/>
      <c r="DL876" s="1564"/>
      <c r="DM876" s="1564"/>
      <c r="DN876" s="1564"/>
      <c r="DO876" s="1564"/>
      <c r="DP876" s="1564"/>
      <c r="DQ876" s="1564"/>
      <c r="DR876" s="1584"/>
    </row>
    <row r="877" spans="1:122" ht="15" customHeight="1">
      <c r="A877" s="1297"/>
      <c r="B877" s="225"/>
      <c r="C877" s="225"/>
      <c r="D877" s="225"/>
      <c r="E877" s="211"/>
      <c r="F877" s="888"/>
      <c r="G877" s="274"/>
      <c r="H877" s="274"/>
      <c r="I877" s="274"/>
      <c r="J877" s="274"/>
      <c r="K877" s="274"/>
      <c r="L877" s="274"/>
      <c r="M877" s="889"/>
      <c r="N877" s="275"/>
      <c r="O877" s="268" t="s">
        <v>2086</v>
      </c>
      <c r="P877" s="269"/>
      <c r="Q877" s="269"/>
      <c r="R877" s="269"/>
      <c r="S877" s="269"/>
      <c r="T877" s="269"/>
      <c r="U877" s="269"/>
      <c r="V877" s="269"/>
      <c r="W877" s="269"/>
      <c r="X877" s="269"/>
      <c r="Y877" s="269"/>
      <c r="Z877" s="269"/>
      <c r="AA877" s="270"/>
      <c r="AB877" s="586" t="s">
        <v>521</v>
      </c>
      <c r="AC877" s="269"/>
      <c r="AD877" s="269"/>
      <c r="AE877" s="269"/>
      <c r="AF877" s="269"/>
      <c r="AG877" s="269"/>
      <c r="AH877" s="269"/>
      <c r="AI877" s="269"/>
      <c r="AJ877" s="269"/>
      <c r="AK877" s="269"/>
      <c r="AL877" s="269"/>
      <c r="AM877" s="269"/>
      <c r="AN877" s="269"/>
      <c r="AO877" s="269"/>
      <c r="AP877" s="269"/>
      <c r="AQ877" s="269"/>
      <c r="AR877" s="269"/>
      <c r="AS877" s="269"/>
      <c r="AT877" s="269"/>
      <c r="AU877" s="269"/>
      <c r="AV877" s="269"/>
      <c r="AW877" s="270"/>
      <c r="AX877" s="584"/>
      <c r="AY877" s="223"/>
      <c r="BA877" s="683">
        <f t="shared" si="389"/>
        <v>10</v>
      </c>
      <c r="BB877" s="683">
        <f t="shared" si="390"/>
        <v>5</v>
      </c>
      <c r="BC877" s="683">
        <f t="shared" si="391"/>
        <v>5</v>
      </c>
      <c r="BD877" s="192" t="str">
        <f t="shared" si="392"/>
        <v>②</v>
      </c>
      <c r="BE877" s="192"/>
      <c r="BF877" s="192"/>
      <c r="BG877" s="559" t="str">
        <f t="shared" ca="1" si="364"/>
        <v/>
      </c>
      <c r="BH877" s="560" t="str">
        <f t="shared" ca="1" si="365"/>
        <v/>
      </c>
      <c r="BI877" s="560" t="str">
        <f t="shared" ca="1" si="366"/>
        <v/>
      </c>
      <c r="BJ877" s="560" t="str">
        <f t="shared" ca="1" si="367"/>
        <v/>
      </c>
      <c r="BK877" s="560" t="str">
        <f t="shared" ca="1" si="368"/>
        <v/>
      </c>
      <c r="BL877" s="561" t="str">
        <f t="shared" ca="1" si="369"/>
        <v/>
      </c>
      <c r="CV877" s="1513"/>
      <c r="CW877" s="1264"/>
      <c r="CX877" s="1514"/>
      <c r="CY877" s="1514"/>
      <c r="CZ877" s="1514"/>
      <c r="DA877" s="1514"/>
      <c r="DB877" s="1514"/>
      <c r="DC877" s="1514"/>
      <c r="DD877" s="1991"/>
      <c r="DE877" s="1992"/>
      <c r="DF877" s="1992"/>
      <c r="DG877" s="1993"/>
      <c r="DH877" s="1564"/>
      <c r="DI877" s="1564"/>
      <c r="DJ877" s="1564"/>
      <c r="DK877" s="1564"/>
      <c r="DL877" s="1564"/>
      <c r="DM877" s="1564"/>
      <c r="DN877" s="1564"/>
      <c r="DO877" s="1564"/>
      <c r="DP877" s="1564"/>
      <c r="DQ877" s="1564"/>
      <c r="DR877" s="1584"/>
    </row>
    <row r="878" spans="1:122" ht="15" customHeight="1">
      <c r="A878" s="1297"/>
      <c r="B878" s="225"/>
      <c r="C878" s="225"/>
      <c r="D878" s="225"/>
      <c r="E878" s="211"/>
      <c r="F878" s="888"/>
      <c r="G878" s="274"/>
      <c r="H878" s="274"/>
      <c r="I878" s="274"/>
      <c r="J878" s="274"/>
      <c r="K878" s="274"/>
      <c r="L878" s="274"/>
      <c r="M878" s="889"/>
      <c r="N878" s="275"/>
      <c r="O878" s="261" t="s">
        <v>2087</v>
      </c>
      <c r="P878" s="271"/>
      <c r="Q878" s="271"/>
      <c r="R878" s="271"/>
      <c r="S878" s="271"/>
      <c r="T878" s="271"/>
      <c r="U878" s="271"/>
      <c r="V878" s="271"/>
      <c r="W878" s="271"/>
      <c r="X878" s="271"/>
      <c r="Y878" s="271"/>
      <c r="Z878" s="271"/>
      <c r="AA878" s="272"/>
      <c r="AB878" s="892" t="s">
        <v>1938</v>
      </c>
      <c r="AC878" s="271"/>
      <c r="AD878" s="271"/>
      <c r="AE878" s="271"/>
      <c r="AF878" s="271"/>
      <c r="AG878" s="271"/>
      <c r="AH878" s="271"/>
      <c r="AI878" s="271"/>
      <c r="AJ878" s="271"/>
      <c r="AK878" s="271"/>
      <c r="AL878" s="271"/>
      <c r="AM878" s="271"/>
      <c r="AN878" s="271"/>
      <c r="AO878" s="271"/>
      <c r="AP878" s="271"/>
      <c r="AQ878" s="271"/>
      <c r="AR878" s="271"/>
      <c r="AS878" s="271"/>
      <c r="AT878" s="271"/>
      <c r="AU878" s="271"/>
      <c r="AV878" s="271"/>
      <c r="AW878" s="272"/>
      <c r="AX878" s="584"/>
      <c r="AY878" s="223"/>
      <c r="BA878" s="683">
        <f t="shared" si="389"/>
        <v>10</v>
      </c>
      <c r="BB878" s="683">
        <f t="shared" si="390"/>
        <v>5</v>
      </c>
      <c r="BC878" s="683">
        <f t="shared" si="391"/>
        <v>5</v>
      </c>
      <c r="BD878" s="192" t="str">
        <f t="shared" si="392"/>
        <v>②</v>
      </c>
      <c r="BE878" s="192"/>
      <c r="BF878" s="192"/>
      <c r="BG878" s="559" t="str">
        <f t="shared" ca="1" si="364"/>
        <v/>
      </c>
      <c r="BH878" s="560" t="str">
        <f t="shared" ca="1" si="365"/>
        <v/>
      </c>
      <c r="BI878" s="560" t="str">
        <f t="shared" ca="1" si="366"/>
        <v/>
      </c>
      <c r="BJ878" s="560" t="str">
        <f t="shared" ca="1" si="367"/>
        <v/>
      </c>
      <c r="BK878" s="560" t="str">
        <f t="shared" ca="1" si="368"/>
        <v/>
      </c>
      <c r="BL878" s="561" t="str">
        <f t="shared" ca="1" si="369"/>
        <v/>
      </c>
      <c r="CV878" s="1513"/>
      <c r="CW878" s="1264"/>
      <c r="CX878" s="1514"/>
      <c r="CY878" s="1514"/>
      <c r="CZ878" s="1514"/>
      <c r="DA878" s="1514"/>
      <c r="DB878" s="1514"/>
      <c r="DC878" s="1514"/>
      <c r="DD878" s="1991"/>
      <c r="DE878" s="1992"/>
      <c r="DF878" s="1992"/>
      <c r="DG878" s="1993"/>
      <c r="DH878" s="1564"/>
      <c r="DI878" s="1564"/>
      <c r="DJ878" s="1564"/>
      <c r="DK878" s="1564"/>
      <c r="DL878" s="1564"/>
      <c r="DM878" s="1564"/>
      <c r="DN878" s="1564"/>
      <c r="DO878" s="1564"/>
      <c r="DP878" s="1564"/>
      <c r="DQ878" s="1564"/>
      <c r="DR878" s="1584"/>
    </row>
    <row r="879" spans="1:122" ht="15" customHeight="1">
      <c r="A879" s="1297"/>
      <c r="B879" s="225"/>
      <c r="C879" s="225"/>
      <c r="D879" s="225"/>
      <c r="E879" s="211"/>
      <c r="F879" s="888"/>
      <c r="G879" s="274"/>
      <c r="H879" s="274"/>
      <c r="I879" s="274"/>
      <c r="J879" s="274"/>
      <c r="K879" s="274"/>
      <c r="L879" s="274"/>
      <c r="M879" s="889"/>
      <c r="N879" s="302"/>
      <c r="O879" s="266"/>
      <c r="P879" s="266"/>
      <c r="Q879" s="266"/>
      <c r="R879" s="266"/>
      <c r="S879" s="266"/>
      <c r="T879" s="266"/>
      <c r="U879" s="266"/>
      <c r="V879" s="266"/>
      <c r="W879" s="266"/>
      <c r="X879" s="266"/>
      <c r="Y879" s="266"/>
      <c r="Z879" s="266"/>
      <c r="AA879" s="266"/>
      <c r="AB879" s="1337"/>
      <c r="AC879" s="266"/>
      <c r="AD879" s="266"/>
      <c r="AE879" s="266"/>
      <c r="AF879" s="266"/>
      <c r="AG879" s="266"/>
      <c r="AH879" s="266"/>
      <c r="AI879" s="266"/>
      <c r="AJ879" s="266"/>
      <c r="AK879" s="266"/>
      <c r="AL879" s="266"/>
      <c r="AM879" s="266"/>
      <c r="AN879" s="266"/>
      <c r="AO879" s="266"/>
      <c r="AP879" s="266"/>
      <c r="AQ879" s="266"/>
      <c r="AR879" s="266"/>
      <c r="AS879" s="266"/>
      <c r="AT879" s="266"/>
      <c r="AU879" s="266"/>
      <c r="AV879" s="266"/>
      <c r="AW879" s="266"/>
      <c r="AX879" s="1320"/>
      <c r="AY879" s="223"/>
      <c r="BA879" s="683">
        <f t="shared" si="389"/>
        <v>10</v>
      </c>
      <c r="BB879" s="683">
        <f t="shared" si="390"/>
        <v>5</v>
      </c>
      <c r="BC879" s="683">
        <f t="shared" si="391"/>
        <v>5</v>
      </c>
      <c r="BD879" s="192" t="str">
        <f t="shared" si="392"/>
        <v>②</v>
      </c>
      <c r="BE879" s="192"/>
      <c r="BF879" s="192"/>
      <c r="BG879" s="559" t="str">
        <f t="shared" ca="1" si="364"/>
        <v/>
      </c>
      <c r="BH879" s="560" t="str">
        <f t="shared" ca="1" si="365"/>
        <v/>
      </c>
      <c r="BI879" s="560" t="str">
        <f t="shared" ca="1" si="366"/>
        <v/>
      </c>
      <c r="BJ879" s="560" t="str">
        <f t="shared" ca="1" si="367"/>
        <v/>
      </c>
      <c r="BK879" s="560" t="str">
        <f t="shared" ca="1" si="368"/>
        <v/>
      </c>
      <c r="BL879" s="561" t="str">
        <f t="shared" ca="1" si="369"/>
        <v/>
      </c>
      <c r="CV879" s="1513"/>
      <c r="CW879" s="1264"/>
      <c r="CX879" s="1514"/>
      <c r="CY879" s="1514"/>
      <c r="CZ879" s="1514"/>
      <c r="DA879" s="1514"/>
      <c r="DB879" s="1514"/>
      <c r="DC879" s="1514"/>
      <c r="DD879" s="1991"/>
      <c r="DE879" s="1992"/>
      <c r="DF879" s="1992"/>
      <c r="DG879" s="1993"/>
      <c r="DH879" s="1564"/>
      <c r="DI879" s="1564"/>
      <c r="DJ879" s="1564"/>
      <c r="DK879" s="1564"/>
      <c r="DL879" s="1564"/>
      <c r="DM879" s="1564"/>
      <c r="DN879" s="1564"/>
      <c r="DO879" s="1564"/>
      <c r="DP879" s="1564"/>
      <c r="DQ879" s="1564"/>
      <c r="DR879" s="1584"/>
    </row>
    <row r="880" spans="1:122" ht="15" customHeight="1">
      <c r="A880" s="1297"/>
      <c r="B880" s="225"/>
      <c r="C880" s="225"/>
      <c r="D880" s="225"/>
      <c r="E880" s="211"/>
      <c r="F880" s="848" t="s">
        <v>83</v>
      </c>
      <c r="G880" s="849"/>
      <c r="H880" s="849"/>
      <c r="I880" s="849"/>
      <c r="J880" s="849"/>
      <c r="K880" s="849"/>
      <c r="L880" s="849"/>
      <c r="M880" s="849"/>
      <c r="N880" s="268" t="s">
        <v>2028</v>
      </c>
      <c r="O880" s="269"/>
      <c r="P880" s="269"/>
      <c r="Q880" s="269"/>
      <c r="R880" s="269"/>
      <c r="S880" s="269"/>
      <c r="T880" s="269"/>
      <c r="U880" s="269"/>
      <c r="V880" s="269"/>
      <c r="W880" s="269"/>
      <c r="X880" s="269"/>
      <c r="Y880" s="269"/>
      <c r="Z880" s="269"/>
      <c r="AA880" s="269"/>
      <c r="AB880" s="1338"/>
      <c r="AC880" s="269"/>
      <c r="AD880" s="269"/>
      <c r="AE880" s="269"/>
      <c r="AF880" s="269"/>
      <c r="AG880" s="269"/>
      <c r="AH880" s="269"/>
      <c r="AI880" s="269"/>
      <c r="AJ880" s="269"/>
      <c r="AK880" s="269"/>
      <c r="AL880" s="269"/>
      <c r="AM880" s="269"/>
      <c r="AN880" s="269"/>
      <c r="AO880" s="269"/>
      <c r="AP880" s="269"/>
      <c r="AQ880" s="269"/>
      <c r="AR880" s="269"/>
      <c r="AS880" s="269"/>
      <c r="AT880" s="269"/>
      <c r="AU880" s="269"/>
      <c r="AV880" s="269"/>
      <c r="AW880" s="269"/>
      <c r="AX880" s="270"/>
      <c r="AY880" s="223"/>
      <c r="BA880" s="683">
        <f t="shared" si="389"/>
        <v>10</v>
      </c>
      <c r="BB880" s="683">
        <f t="shared" si="390"/>
        <v>5</v>
      </c>
      <c r="BC880" s="683">
        <f t="shared" si="391"/>
        <v>5</v>
      </c>
      <c r="BD880" s="192" t="str">
        <f t="shared" si="392"/>
        <v>②</v>
      </c>
      <c r="BE880" s="192"/>
      <c r="BF880" s="192"/>
      <c r="BG880" s="559" t="str">
        <f t="shared" ca="1" si="364"/>
        <v/>
      </c>
      <c r="BH880" s="560" t="str">
        <f t="shared" ca="1" si="365"/>
        <v/>
      </c>
      <c r="BI880" s="560" t="str">
        <f t="shared" ca="1" si="366"/>
        <v/>
      </c>
      <c r="BJ880" s="560" t="str">
        <f t="shared" ca="1" si="367"/>
        <v/>
      </c>
      <c r="BK880" s="560" t="str">
        <f t="shared" ca="1" si="368"/>
        <v/>
      </c>
      <c r="BL880" s="561" t="str">
        <f t="shared" ca="1" si="369"/>
        <v/>
      </c>
      <c r="CV880" s="1513"/>
      <c r="CW880" s="1264"/>
      <c r="CX880" s="1514"/>
      <c r="CY880" s="1514"/>
      <c r="CZ880" s="1514"/>
      <c r="DA880" s="1514"/>
      <c r="DB880" s="1514"/>
      <c r="DC880" s="1514"/>
      <c r="DD880" s="1991"/>
      <c r="DE880" s="1992"/>
      <c r="DF880" s="1992"/>
      <c r="DG880" s="1993"/>
      <c r="DH880" s="1564"/>
      <c r="DI880" s="1564"/>
      <c r="DJ880" s="1564"/>
      <c r="DK880" s="1564"/>
      <c r="DL880" s="1564"/>
      <c r="DM880" s="1564"/>
      <c r="DN880" s="1564"/>
      <c r="DO880" s="1564"/>
      <c r="DP880" s="1564"/>
      <c r="DQ880" s="1564"/>
      <c r="DR880" s="1584"/>
    </row>
    <row r="881" spans="1:122" ht="15" customHeight="1">
      <c r="A881" s="1297"/>
      <c r="B881" s="225"/>
      <c r="C881" s="225"/>
      <c r="D881" s="225"/>
      <c r="E881" s="211"/>
      <c r="F881" s="888"/>
      <c r="G881" s="274"/>
      <c r="H881" s="274"/>
      <c r="I881" s="274"/>
      <c r="J881" s="274"/>
      <c r="K881" s="274"/>
      <c r="L881" s="274"/>
      <c r="M881" s="889"/>
      <c r="N881" s="268" t="str">
        <f>"金型保守情報.計画作成日 = '&lt;"&amp;$CM$38&amp;"で取得した最終作成日&gt;'"</f>
        <v>金型保守情報.計画作成日 = '&lt;「10.3. 金型保守情報年度データ確認」で取得した最終作成日&gt;'</v>
      </c>
      <c r="O881" s="269"/>
      <c r="P881" s="269"/>
      <c r="Q881" s="269"/>
      <c r="R881" s="269"/>
      <c r="S881" s="269"/>
      <c r="T881" s="269"/>
      <c r="U881" s="269"/>
      <c r="V881" s="269"/>
      <c r="W881" s="269"/>
      <c r="X881" s="269"/>
      <c r="Y881" s="269"/>
      <c r="Z881" s="269"/>
      <c r="AA881" s="269"/>
      <c r="AB881" s="1338"/>
      <c r="AC881" s="269"/>
      <c r="AD881" s="269"/>
      <c r="AE881" s="269"/>
      <c r="AF881" s="269"/>
      <c r="AG881" s="269"/>
      <c r="AH881" s="269"/>
      <c r="AI881" s="269"/>
      <c r="AJ881" s="269"/>
      <c r="AK881" s="269"/>
      <c r="AL881" s="269"/>
      <c r="AM881" s="269"/>
      <c r="AN881" s="269"/>
      <c r="AO881" s="269"/>
      <c r="AP881" s="269"/>
      <c r="AQ881" s="269"/>
      <c r="AR881" s="269"/>
      <c r="AS881" s="269"/>
      <c r="AT881" s="269"/>
      <c r="AU881" s="269"/>
      <c r="AV881" s="269"/>
      <c r="AW881" s="269"/>
      <c r="AX881" s="270"/>
      <c r="AY881" s="223"/>
      <c r="BA881" s="683">
        <f t="shared" si="389"/>
        <v>10</v>
      </c>
      <c r="BB881" s="683">
        <f t="shared" si="390"/>
        <v>5</v>
      </c>
      <c r="BC881" s="683">
        <f t="shared" si="391"/>
        <v>5</v>
      </c>
      <c r="BD881" s="192" t="str">
        <f t="shared" si="392"/>
        <v>②</v>
      </c>
      <c r="BE881" s="192"/>
      <c r="BF881" s="192"/>
      <c r="BG881" s="559" t="str">
        <f t="shared" ca="1" si="364"/>
        <v/>
      </c>
      <c r="BH881" s="560" t="str">
        <f t="shared" ca="1" si="365"/>
        <v/>
      </c>
      <c r="BI881" s="560" t="str">
        <f t="shared" ca="1" si="366"/>
        <v/>
      </c>
      <c r="BJ881" s="560" t="str">
        <f t="shared" ca="1" si="367"/>
        <v/>
      </c>
      <c r="BK881" s="560" t="str">
        <f t="shared" ca="1" si="368"/>
        <v/>
      </c>
      <c r="BL881" s="561" t="str">
        <f t="shared" ca="1" si="369"/>
        <v/>
      </c>
      <c r="CV881" s="1513"/>
      <c r="CW881" s="1264"/>
      <c r="CX881" s="1514"/>
      <c r="CY881" s="1514"/>
      <c r="CZ881" s="1514"/>
      <c r="DA881" s="1514"/>
      <c r="DB881" s="1514"/>
      <c r="DC881" s="1514"/>
      <c r="DD881" s="1991"/>
      <c r="DE881" s="1992"/>
      <c r="DF881" s="1992"/>
      <c r="DG881" s="1993"/>
      <c r="DH881" s="1564"/>
      <c r="DI881" s="1564"/>
      <c r="DJ881" s="1564"/>
      <c r="DK881" s="1564"/>
      <c r="DL881" s="1564"/>
      <c r="DM881" s="1564"/>
      <c r="DN881" s="1564"/>
      <c r="DO881" s="1564"/>
      <c r="DP881" s="1564"/>
      <c r="DQ881" s="1564"/>
      <c r="DR881" s="1584"/>
    </row>
    <row r="882" spans="1:122" ht="15" customHeight="1">
      <c r="A882" s="1297"/>
      <c r="B882" s="225"/>
      <c r="C882" s="225"/>
      <c r="D882" s="225"/>
      <c r="E882" s="211"/>
      <c r="F882" s="888"/>
      <c r="G882" s="274"/>
      <c r="H882" s="274"/>
      <c r="I882" s="274"/>
      <c r="J882" s="274"/>
      <c r="K882" s="274"/>
      <c r="L882" s="274"/>
      <c r="M882" s="889"/>
      <c r="N882" s="268" t="str">
        <f>"金型保守情報.日付 = '&lt;"&amp;$CN$41&amp;"で取得した日付&gt;'"</f>
        <v>金型保守情報.日付 = '&lt;「10.5.1. データ更新された大日程データ取得」で取得した日付&gt;'</v>
      </c>
      <c r="O882" s="269"/>
      <c r="P882" s="269"/>
      <c r="Q882" s="269"/>
      <c r="R882" s="269"/>
      <c r="S882" s="269"/>
      <c r="T882" s="269"/>
      <c r="U882" s="269"/>
      <c r="V882" s="269"/>
      <c r="W882" s="269"/>
      <c r="X882" s="269"/>
      <c r="Y882" s="269"/>
      <c r="Z882" s="269"/>
      <c r="AA882" s="269"/>
      <c r="AB882" s="1338"/>
      <c r="AC882" s="269"/>
      <c r="AD882" s="269"/>
      <c r="AE882" s="269"/>
      <c r="AF882" s="269"/>
      <c r="AG882" s="269"/>
      <c r="AH882" s="269"/>
      <c r="AI882" s="269"/>
      <c r="AJ882" s="269"/>
      <c r="AK882" s="269"/>
      <c r="AL882" s="269"/>
      <c r="AM882" s="269"/>
      <c r="AN882" s="269"/>
      <c r="AO882" s="269"/>
      <c r="AP882" s="269"/>
      <c r="AQ882" s="269"/>
      <c r="AR882" s="269"/>
      <c r="AS882" s="269"/>
      <c r="AT882" s="269"/>
      <c r="AU882" s="269"/>
      <c r="AV882" s="269"/>
      <c r="AW882" s="269"/>
      <c r="AX882" s="270"/>
      <c r="AY882" s="223"/>
      <c r="BA882" s="683">
        <f t="shared" si="389"/>
        <v>10</v>
      </c>
      <c r="BB882" s="683">
        <f t="shared" si="390"/>
        <v>5</v>
      </c>
      <c r="BC882" s="683">
        <f t="shared" si="391"/>
        <v>5</v>
      </c>
      <c r="BD882" s="192" t="str">
        <f t="shared" si="392"/>
        <v>②</v>
      </c>
      <c r="BE882" s="192"/>
      <c r="BF882" s="192"/>
      <c r="BG882" s="559" t="str">
        <f t="shared" ca="1" si="364"/>
        <v/>
      </c>
      <c r="BH882" s="560" t="str">
        <f t="shared" ca="1" si="365"/>
        <v/>
      </c>
      <c r="BI882" s="560" t="str">
        <f t="shared" ca="1" si="366"/>
        <v/>
      </c>
      <c r="BJ882" s="560" t="str">
        <f t="shared" ca="1" si="367"/>
        <v/>
      </c>
      <c r="BK882" s="560" t="str">
        <f t="shared" ca="1" si="368"/>
        <v/>
      </c>
      <c r="BL882" s="561" t="str">
        <f t="shared" ca="1" si="369"/>
        <v/>
      </c>
      <c r="CV882" s="1513"/>
      <c r="CW882" s="1264"/>
      <c r="CX882" s="1514"/>
      <c r="CY882" s="1514"/>
      <c r="CZ882" s="1514"/>
      <c r="DA882" s="1514"/>
      <c r="DB882" s="1514"/>
      <c r="DC882" s="1514"/>
      <c r="DD882" s="1991"/>
      <c r="DE882" s="1992"/>
      <c r="DF882" s="1992"/>
      <c r="DG882" s="1993"/>
      <c r="DH882" s="1564"/>
      <c r="DI882" s="1564"/>
      <c r="DJ882" s="1564"/>
      <c r="DK882" s="1564"/>
      <c r="DL882" s="1564"/>
      <c r="DM882" s="1564"/>
      <c r="DN882" s="1564"/>
      <c r="DO882" s="1564"/>
      <c r="DP882" s="1564"/>
      <c r="DQ882" s="1564"/>
      <c r="DR882" s="1584"/>
    </row>
    <row r="883" spans="1:122" ht="15" customHeight="1">
      <c r="A883" s="1297"/>
      <c r="B883" s="225"/>
      <c r="C883" s="225"/>
      <c r="D883" s="225"/>
      <c r="E883" s="211"/>
      <c r="F883" s="888"/>
      <c r="G883" s="274"/>
      <c r="H883" s="274"/>
      <c r="I883" s="274"/>
      <c r="J883" s="274"/>
      <c r="K883" s="274"/>
      <c r="L883" s="274"/>
      <c r="M883" s="889"/>
      <c r="N883" s="268" t="str">
        <f>"金型保守情報.部品番号 = '&lt;"&amp;$CN$41&amp;"で取得した部品番号&gt;'"</f>
        <v>金型保守情報.部品番号 = '&lt;「10.5.1. データ更新された大日程データ取得」で取得した部品番号&gt;'</v>
      </c>
      <c r="O883" s="269"/>
      <c r="P883" s="269"/>
      <c r="Q883" s="269"/>
      <c r="R883" s="269"/>
      <c r="S883" s="269"/>
      <c r="T883" s="269"/>
      <c r="U883" s="269"/>
      <c r="V883" s="269"/>
      <c r="W883" s="269"/>
      <c r="X883" s="269"/>
      <c r="Y883" s="269"/>
      <c r="Z883" s="269"/>
      <c r="AA883" s="269"/>
      <c r="AB883" s="1338"/>
      <c r="AC883" s="269"/>
      <c r="AD883" s="269"/>
      <c r="AE883" s="269"/>
      <c r="AF883" s="269"/>
      <c r="AG883" s="269"/>
      <c r="AH883" s="269"/>
      <c r="AI883" s="269"/>
      <c r="AJ883" s="269"/>
      <c r="AK883" s="269"/>
      <c r="AL883" s="269"/>
      <c r="AM883" s="269"/>
      <c r="AN883" s="269"/>
      <c r="AO883" s="269"/>
      <c r="AP883" s="269"/>
      <c r="AQ883" s="269"/>
      <c r="AR883" s="269"/>
      <c r="AS883" s="269"/>
      <c r="AT883" s="269"/>
      <c r="AU883" s="269"/>
      <c r="AV883" s="269"/>
      <c r="AW883" s="269"/>
      <c r="AX883" s="270"/>
      <c r="AY883" s="223"/>
      <c r="BA883" s="683">
        <f t="shared" si="389"/>
        <v>10</v>
      </c>
      <c r="BB883" s="683">
        <f t="shared" si="390"/>
        <v>5</v>
      </c>
      <c r="BC883" s="683">
        <f t="shared" si="391"/>
        <v>5</v>
      </c>
      <c r="BD883" s="192" t="str">
        <f t="shared" si="392"/>
        <v>②</v>
      </c>
      <c r="BE883" s="192"/>
      <c r="BF883" s="192"/>
      <c r="BG883" s="559" t="str">
        <f t="shared" ca="1" si="364"/>
        <v/>
      </c>
      <c r="BH883" s="560" t="str">
        <f t="shared" ca="1" si="365"/>
        <v/>
      </c>
      <c r="BI883" s="560" t="str">
        <f t="shared" ca="1" si="366"/>
        <v/>
      </c>
      <c r="BJ883" s="560" t="str">
        <f t="shared" ca="1" si="367"/>
        <v/>
      </c>
      <c r="BK883" s="560" t="str">
        <f t="shared" ca="1" si="368"/>
        <v/>
      </c>
      <c r="BL883" s="561" t="str">
        <f t="shared" ca="1" si="369"/>
        <v/>
      </c>
      <c r="CV883" s="1513"/>
      <c r="CW883" s="1264"/>
      <c r="CX883" s="1514"/>
      <c r="CY883" s="1514"/>
      <c r="CZ883" s="1514"/>
      <c r="DA883" s="1514"/>
      <c r="DB883" s="1514"/>
      <c r="DC883" s="1514"/>
      <c r="DD883" s="1991"/>
      <c r="DE883" s="1992"/>
      <c r="DF883" s="1992"/>
      <c r="DG883" s="1993"/>
      <c r="DH883" s="1564"/>
      <c r="DI883" s="1564"/>
      <c r="DJ883" s="1564"/>
      <c r="DK883" s="1564"/>
      <c r="DL883" s="1564"/>
      <c r="DM883" s="1564"/>
      <c r="DN883" s="1564"/>
      <c r="DO883" s="1564"/>
      <c r="DP883" s="1564"/>
      <c r="DQ883" s="1564"/>
      <c r="DR883" s="1584"/>
    </row>
    <row r="884" spans="1:122" ht="15" customHeight="1">
      <c r="A884" s="1297"/>
      <c r="B884" s="225"/>
      <c r="C884" s="225"/>
      <c r="D884" s="225"/>
      <c r="E884" s="211"/>
      <c r="F884" s="897"/>
      <c r="G884" s="898"/>
      <c r="H884" s="898"/>
      <c r="I884" s="898"/>
      <c r="J884" s="898"/>
      <c r="K884" s="898"/>
      <c r="L884" s="898"/>
      <c r="M884" s="899"/>
      <c r="N884" s="261" t="str">
        <f>"金型保守情報.工具番号 = '&lt;"&amp;$CN$41&amp;"で取得した工具番号&gt;'"</f>
        <v>金型保守情報.工具番号 = '&lt;「10.5.1. データ更新された大日程データ取得」で取得した工具番号&gt;'</v>
      </c>
      <c r="O884" s="271"/>
      <c r="P884" s="271"/>
      <c r="Q884" s="271"/>
      <c r="R884" s="271"/>
      <c r="S884" s="271"/>
      <c r="T884" s="271"/>
      <c r="U884" s="271"/>
      <c r="V884" s="271"/>
      <c r="W884" s="271"/>
      <c r="X884" s="271"/>
      <c r="Y884" s="271"/>
      <c r="Z884" s="271"/>
      <c r="AA884" s="271"/>
      <c r="AB884" s="1339"/>
      <c r="AC884" s="271"/>
      <c r="AD884" s="271"/>
      <c r="AE884" s="271"/>
      <c r="AF884" s="271"/>
      <c r="AG884" s="271"/>
      <c r="AH884" s="271"/>
      <c r="AI884" s="271"/>
      <c r="AJ884" s="271"/>
      <c r="AK884" s="271"/>
      <c r="AL884" s="271"/>
      <c r="AM884" s="271"/>
      <c r="AN884" s="271"/>
      <c r="AO884" s="271"/>
      <c r="AP884" s="271"/>
      <c r="AQ884" s="271"/>
      <c r="AR884" s="271"/>
      <c r="AS884" s="271"/>
      <c r="AT884" s="271"/>
      <c r="AU884" s="271"/>
      <c r="AV884" s="271"/>
      <c r="AW884" s="271"/>
      <c r="AX884" s="272"/>
      <c r="AY884" s="223"/>
      <c r="BA884" s="683">
        <f t="shared" si="389"/>
        <v>10</v>
      </c>
      <c r="BB884" s="683">
        <f t="shared" si="390"/>
        <v>5</v>
      </c>
      <c r="BC884" s="683">
        <f t="shared" si="391"/>
        <v>5</v>
      </c>
      <c r="BD884" s="192" t="str">
        <f t="shared" si="392"/>
        <v>②</v>
      </c>
      <c r="BE884" s="192"/>
      <c r="BF884" s="192"/>
      <c r="BG884" s="559" t="str">
        <f t="shared" ca="1" si="364"/>
        <v/>
      </c>
      <c r="BH884" s="560" t="str">
        <f t="shared" ca="1" si="365"/>
        <v/>
      </c>
      <c r="BI884" s="560" t="str">
        <f t="shared" ca="1" si="366"/>
        <v/>
      </c>
      <c r="BJ884" s="560" t="str">
        <f t="shared" ca="1" si="367"/>
        <v/>
      </c>
      <c r="BK884" s="560" t="str">
        <f t="shared" ca="1" si="368"/>
        <v/>
      </c>
      <c r="BL884" s="561" t="str">
        <f t="shared" ca="1" si="369"/>
        <v/>
      </c>
      <c r="CV884" s="1513"/>
      <c r="CW884" s="1264"/>
      <c r="CX884" s="1514"/>
      <c r="CY884" s="1514"/>
      <c r="CZ884" s="1514"/>
      <c r="DA884" s="1514"/>
      <c r="DB884" s="1514"/>
      <c r="DC884" s="1514"/>
      <c r="DD884" s="1991"/>
      <c r="DE884" s="1992"/>
      <c r="DF884" s="1992"/>
      <c r="DG884" s="1993"/>
      <c r="DH884" s="1564"/>
      <c r="DI884" s="1564"/>
      <c r="DJ884" s="1564"/>
      <c r="DK884" s="1564"/>
      <c r="DL884" s="1564"/>
      <c r="DM884" s="1564"/>
      <c r="DN884" s="1564"/>
      <c r="DO884" s="1564"/>
      <c r="DP884" s="1564"/>
      <c r="DQ884" s="1564"/>
      <c r="DR884" s="1584"/>
    </row>
    <row r="885" spans="1:122" ht="15" customHeight="1">
      <c r="A885" s="1760" t="str">
        <f>$BA885&amp;"."&amp;$BB885&amp;"."</f>
        <v>10.6.</v>
      </c>
      <c r="B885" s="1761"/>
      <c r="C885" s="1761"/>
      <c r="D885" s="685" t="s">
        <v>2093</v>
      </c>
      <c r="E885" s="685"/>
      <c r="F885" s="685"/>
      <c r="G885" s="676"/>
      <c r="H885" s="676"/>
      <c r="I885" s="676"/>
      <c r="J885" s="676"/>
      <c r="K885" s="676"/>
      <c r="L885" s="676"/>
      <c r="M885" s="685"/>
      <c r="N885" s="685"/>
      <c r="O885" s="685"/>
      <c r="P885" s="685"/>
      <c r="Q885" s="685"/>
      <c r="R885" s="685"/>
      <c r="S885" s="685"/>
      <c r="T885" s="685"/>
      <c r="U885" s="685"/>
      <c r="V885" s="685"/>
      <c r="W885" s="685"/>
      <c r="X885" s="685"/>
      <c r="Y885" s="685"/>
      <c r="Z885" s="685"/>
      <c r="AA885" s="685"/>
      <c r="AB885" s="685"/>
      <c r="AC885" s="685"/>
      <c r="AD885" s="685"/>
      <c r="AE885" s="685"/>
      <c r="AF885" s="685"/>
      <c r="AG885" s="685"/>
      <c r="AH885" s="685"/>
      <c r="AI885" s="685"/>
      <c r="AJ885" s="685"/>
      <c r="AK885" s="685"/>
      <c r="AL885" s="685"/>
      <c r="AM885" s="685"/>
      <c r="AN885" s="685"/>
      <c r="AO885" s="685"/>
      <c r="AP885" s="685"/>
      <c r="AQ885" s="685"/>
      <c r="AR885" s="685"/>
      <c r="AS885" s="685"/>
      <c r="AT885" s="685"/>
      <c r="AU885" s="685"/>
      <c r="AV885" s="685"/>
      <c r="AW885" s="685"/>
      <c r="AX885" s="685"/>
      <c r="AY885" s="854"/>
      <c r="AZ885" s="92"/>
      <c r="BA885" s="683">
        <f>BA884</f>
        <v>10</v>
      </c>
      <c r="BB885" s="678">
        <f>BB884+1</f>
        <v>6</v>
      </c>
      <c r="BD885" s="192"/>
      <c r="BE885" s="192"/>
      <c r="BF885" s="192"/>
      <c r="BG885" s="559" t="str">
        <f t="shared" ca="1" si="364"/>
        <v/>
      </c>
      <c r="BH885" s="560" t="str">
        <f t="shared" ca="1" si="365"/>
        <v/>
      </c>
      <c r="BI885" s="560" t="str">
        <f t="shared" ca="1" si="366"/>
        <v/>
      </c>
      <c r="BJ885" s="560" t="str">
        <f t="shared" ca="1" si="367"/>
        <v/>
      </c>
      <c r="BK885" s="560" t="str">
        <f t="shared" ca="1" si="368"/>
        <v/>
      </c>
      <c r="BL885" s="561" t="str">
        <f t="shared" ca="1" si="369"/>
        <v/>
      </c>
      <c r="CV885" s="1513"/>
      <c r="CW885" s="1264"/>
      <c r="CX885" s="1514"/>
      <c r="CY885" s="1514"/>
      <c r="CZ885" s="1514"/>
      <c r="DA885" s="1514"/>
      <c r="DB885" s="1514"/>
      <c r="DC885" s="1514"/>
      <c r="DD885" s="1991"/>
      <c r="DE885" s="1992"/>
      <c r="DF885" s="1992"/>
      <c r="DG885" s="1993"/>
      <c r="DH885" s="1564"/>
      <c r="DI885" s="1564"/>
      <c r="DJ885" s="1564"/>
      <c r="DK885" s="1564"/>
      <c r="DL885" s="1564"/>
      <c r="DM885" s="1564"/>
      <c r="DN885" s="1564"/>
      <c r="DO885" s="1564"/>
      <c r="DP885" s="1564"/>
      <c r="DQ885" s="1564"/>
      <c r="DR885" s="1584"/>
    </row>
    <row r="886" spans="1:122" ht="15" customHeight="1">
      <c r="A886" s="1760" t="str">
        <f>$BA886&amp;"."&amp;$BB886&amp;"."&amp;$BC886&amp;"."</f>
        <v>10.6.1.</v>
      </c>
      <c r="B886" s="1761"/>
      <c r="C886" s="1761"/>
      <c r="D886" s="1761"/>
      <c r="E886" s="685" t="s">
        <v>2094</v>
      </c>
      <c r="F886" s="685"/>
      <c r="G886" s="676"/>
      <c r="H886" s="676"/>
      <c r="I886" s="676"/>
      <c r="J886" s="676"/>
      <c r="K886" s="676"/>
      <c r="L886" s="676"/>
      <c r="M886" s="685"/>
      <c r="N886" s="685"/>
      <c r="O886" s="685"/>
      <c r="P886" s="685"/>
      <c r="Q886" s="685"/>
      <c r="R886" s="685"/>
      <c r="S886" s="685"/>
      <c r="T886" s="685"/>
      <c r="U886" s="685"/>
      <c r="V886" s="685"/>
      <c r="W886" s="685"/>
      <c r="X886" s="685"/>
      <c r="Y886" s="685"/>
      <c r="Z886" s="685"/>
      <c r="AA886" s="685"/>
      <c r="AB886" s="685"/>
      <c r="AC886" s="685"/>
      <c r="AD886" s="685"/>
      <c r="AE886" s="685"/>
      <c r="AF886" s="685"/>
      <c r="AG886" s="685"/>
      <c r="AH886" s="685"/>
      <c r="AI886" s="685"/>
      <c r="AJ886" s="685"/>
      <c r="AK886" s="685"/>
      <c r="AL886" s="685"/>
      <c r="AM886" s="685"/>
      <c r="AN886" s="685"/>
      <c r="AO886" s="685"/>
      <c r="AP886" s="685"/>
      <c r="AQ886" s="685"/>
      <c r="AR886" s="685"/>
      <c r="AS886" s="685"/>
      <c r="AT886" s="685"/>
      <c r="AU886" s="685"/>
      <c r="AV886" s="685"/>
      <c r="AW886" s="685"/>
      <c r="AX886" s="685"/>
      <c r="AY886" s="854"/>
      <c r="AZ886" s="92"/>
      <c r="BA886" s="683">
        <f>BA885</f>
        <v>10</v>
      </c>
      <c r="BB886" s="683">
        <f>BB885</f>
        <v>6</v>
      </c>
      <c r="BC886" s="678">
        <f>BC885+1</f>
        <v>1</v>
      </c>
      <c r="BD886" s="95"/>
      <c r="BE886" s="87"/>
      <c r="BF886" s="192"/>
      <c r="BG886" s="559" t="str">
        <f t="shared" ca="1" si="364"/>
        <v/>
      </c>
      <c r="BH886" s="560" t="str">
        <f t="shared" ca="1" si="365"/>
        <v/>
      </c>
      <c r="BI886" s="560" t="str">
        <f t="shared" ca="1" si="366"/>
        <v/>
      </c>
      <c r="BJ886" s="560" t="str">
        <f t="shared" ca="1" si="367"/>
        <v/>
      </c>
      <c r="BK886" s="560" t="str">
        <f t="shared" ca="1" si="368"/>
        <v/>
      </c>
      <c r="BL886" s="561" t="str">
        <f t="shared" ca="1" si="369"/>
        <v/>
      </c>
      <c r="BQ886" s="465"/>
      <c r="CV886" s="1513"/>
      <c r="CW886" s="1264"/>
      <c r="CX886" s="1514"/>
      <c r="CY886" s="1514"/>
      <c r="CZ886" s="1514"/>
      <c r="DA886" s="1514"/>
      <c r="DB886" s="1514"/>
      <c r="DC886" s="1514"/>
      <c r="DD886" s="1991"/>
      <c r="DE886" s="1992"/>
      <c r="DF886" s="1992"/>
      <c r="DG886" s="1993"/>
      <c r="DH886" s="1564"/>
      <c r="DI886" s="1564"/>
      <c r="DJ886" s="1564"/>
      <c r="DK886" s="1564"/>
      <c r="DL886" s="1564"/>
      <c r="DM886" s="1564"/>
      <c r="DN886" s="1564"/>
      <c r="DO886" s="1564"/>
      <c r="DP886" s="1564"/>
      <c r="DQ886" s="1564"/>
      <c r="DR886" s="1584"/>
    </row>
    <row r="887" spans="1:122" ht="15" customHeight="1">
      <c r="A887" s="1297"/>
      <c r="B887" s="225"/>
      <c r="C887" s="225"/>
      <c r="D887" s="225"/>
      <c r="E887" s="976" t="s">
        <v>2096</v>
      </c>
      <c r="F887" s="274"/>
      <c r="G887" s="274"/>
      <c r="H887" s="274"/>
      <c r="I887" s="274"/>
      <c r="J887" s="274"/>
      <c r="K887" s="274"/>
      <c r="L887" s="274"/>
      <c r="M887" s="275"/>
      <c r="N887" s="275"/>
      <c r="O887" s="275"/>
      <c r="P887" s="275"/>
      <c r="Q887" s="275"/>
      <c r="R887" s="275"/>
      <c r="S887" s="275"/>
      <c r="T887" s="275"/>
      <c r="U887" s="275"/>
      <c r="V887" s="275"/>
      <c r="W887" s="275"/>
      <c r="X887" s="275"/>
      <c r="Y887" s="275"/>
      <c r="Z887" s="275"/>
      <c r="AA887" s="1336"/>
      <c r="AB887" s="275"/>
      <c r="AC887" s="275"/>
      <c r="AD887" s="275"/>
      <c r="AE887" s="275"/>
      <c r="AF887" s="275"/>
      <c r="AG887" s="275"/>
      <c r="AH887" s="275"/>
      <c r="AI887" s="275"/>
      <c r="AJ887" s="275"/>
      <c r="AK887" s="275"/>
      <c r="AL887" s="275"/>
      <c r="AM887" s="275"/>
      <c r="AN887" s="275"/>
      <c r="AO887" s="275"/>
      <c r="AP887" s="275"/>
      <c r="AQ887" s="275"/>
      <c r="AR887" s="275"/>
      <c r="AS887" s="275"/>
      <c r="AT887" s="275"/>
      <c r="AU887" s="275"/>
      <c r="AV887" s="275"/>
      <c r="AW887" s="275"/>
      <c r="AX887" s="275"/>
      <c r="AY887" s="223"/>
      <c r="BA887" s="683">
        <f>BA886</f>
        <v>10</v>
      </c>
      <c r="BB887" s="192">
        <f>BB886</f>
        <v>6</v>
      </c>
      <c r="BC887" s="192">
        <f>BC886</f>
        <v>1</v>
      </c>
      <c r="BD887" s="192"/>
      <c r="BE887" s="192"/>
      <c r="BF887" s="192"/>
      <c r="BG887" s="559" t="str">
        <f t="shared" ca="1" si="364"/>
        <v/>
      </c>
      <c r="BH887" s="560" t="str">
        <f t="shared" ca="1" si="365"/>
        <v/>
      </c>
      <c r="BI887" s="560" t="str">
        <f t="shared" ca="1" si="366"/>
        <v/>
      </c>
      <c r="BJ887" s="560" t="str">
        <f t="shared" ca="1" si="367"/>
        <v/>
      </c>
      <c r="BK887" s="560" t="str">
        <f t="shared" ca="1" si="368"/>
        <v/>
      </c>
      <c r="BL887" s="561" t="str">
        <f t="shared" ca="1" si="369"/>
        <v/>
      </c>
      <c r="BP887" s="465"/>
      <c r="CV887" s="1513"/>
      <c r="CW887" s="1264"/>
      <c r="CX887" s="1514"/>
      <c r="CY887" s="1514"/>
      <c r="CZ887" s="1514"/>
      <c r="DA887" s="1514"/>
      <c r="DB887" s="1514"/>
      <c r="DC887" s="1514"/>
      <c r="DD887" s="1991"/>
      <c r="DE887" s="1992"/>
      <c r="DF887" s="1992"/>
      <c r="DG887" s="1993"/>
      <c r="DH887" s="1564"/>
      <c r="DI887" s="1564"/>
      <c r="DJ887" s="1564"/>
      <c r="DK887" s="1564"/>
      <c r="DL887" s="1564"/>
      <c r="DM887" s="1564"/>
      <c r="DN887" s="1564"/>
      <c r="DO887" s="1564"/>
      <c r="DP887" s="1564"/>
      <c r="DQ887" s="1564"/>
      <c r="DR887" s="1584"/>
    </row>
    <row r="888" spans="1:122" ht="15" customHeight="1">
      <c r="A888" s="1760" t="str">
        <f>$BA888&amp;"."&amp;$BB888&amp;"."&amp;$BC888&amp;"."</f>
        <v>10.6.2.</v>
      </c>
      <c r="B888" s="1761"/>
      <c r="C888" s="1761"/>
      <c r="D888" s="1761"/>
      <c r="E888" s="685" t="s">
        <v>2095</v>
      </c>
      <c r="F888" s="685"/>
      <c r="G888" s="676"/>
      <c r="H888" s="676"/>
      <c r="I888" s="676"/>
      <c r="J888" s="676"/>
      <c r="K888" s="676"/>
      <c r="L888" s="676"/>
      <c r="M888" s="685"/>
      <c r="N888" s="685"/>
      <c r="O888" s="685"/>
      <c r="P888" s="685"/>
      <c r="Q888" s="685"/>
      <c r="R888" s="685"/>
      <c r="S888" s="685"/>
      <c r="T888" s="685"/>
      <c r="U888" s="685"/>
      <c r="V888" s="685"/>
      <c r="W888" s="685"/>
      <c r="X888" s="685"/>
      <c r="Y888" s="685"/>
      <c r="Z888" s="685"/>
      <c r="AA888" s="685"/>
      <c r="AB888" s="685"/>
      <c r="AC888" s="685"/>
      <c r="AD888" s="685"/>
      <c r="AE888" s="685"/>
      <c r="AF888" s="685"/>
      <c r="AG888" s="685"/>
      <c r="AH888" s="685"/>
      <c r="AI888" s="685"/>
      <c r="AJ888" s="685"/>
      <c r="AK888" s="685"/>
      <c r="AL888" s="685"/>
      <c r="AM888" s="685"/>
      <c r="AN888" s="685"/>
      <c r="AO888" s="685"/>
      <c r="AP888" s="685"/>
      <c r="AQ888" s="685"/>
      <c r="AR888" s="685"/>
      <c r="AS888" s="685"/>
      <c r="AT888" s="685"/>
      <c r="AU888" s="685"/>
      <c r="AV888" s="685"/>
      <c r="AW888" s="685"/>
      <c r="AX888" s="685"/>
      <c r="AY888" s="854"/>
      <c r="AZ888" s="92"/>
      <c r="BA888" s="683">
        <f t="shared" ref="BA888:BB893" si="393">BA887</f>
        <v>10</v>
      </c>
      <c r="BB888" s="683">
        <f t="shared" si="393"/>
        <v>6</v>
      </c>
      <c r="BC888" s="678">
        <f>BC887+1</f>
        <v>2</v>
      </c>
      <c r="BD888" s="95"/>
      <c r="BE888" s="87"/>
      <c r="BF888" s="192"/>
      <c r="BG888" s="559" t="str">
        <f t="shared" ca="1" si="364"/>
        <v/>
      </c>
      <c r="BH888" s="560" t="str">
        <f t="shared" ca="1" si="365"/>
        <v/>
      </c>
      <c r="BI888" s="560" t="str">
        <f t="shared" ca="1" si="366"/>
        <v/>
      </c>
      <c r="BJ888" s="560" t="str">
        <f t="shared" ca="1" si="367"/>
        <v/>
      </c>
      <c r="BK888" s="560" t="str">
        <f t="shared" ca="1" si="368"/>
        <v/>
      </c>
      <c r="BL888" s="561" t="str">
        <f t="shared" ca="1" si="369"/>
        <v/>
      </c>
      <c r="CV888" s="1513"/>
      <c r="CW888" s="1264"/>
      <c r="CX888" s="1514"/>
      <c r="CY888" s="1514"/>
      <c r="CZ888" s="1514"/>
      <c r="DA888" s="1514"/>
      <c r="DB888" s="1514"/>
      <c r="DC888" s="1514"/>
      <c r="DD888" s="1991"/>
      <c r="DE888" s="1992"/>
      <c r="DF888" s="1992"/>
      <c r="DG888" s="1993"/>
      <c r="DH888" s="1564"/>
      <c r="DI888" s="1564"/>
      <c r="DJ888" s="1564"/>
      <c r="DK888" s="1564"/>
      <c r="DL888" s="1564"/>
      <c r="DM888" s="1564"/>
      <c r="DN888" s="1564"/>
      <c r="DO888" s="1564"/>
      <c r="DP888" s="1564"/>
      <c r="DQ888" s="1564"/>
      <c r="DR888" s="1584"/>
    </row>
    <row r="889" spans="1:122" ht="15" customHeight="1">
      <c r="A889" s="1297"/>
      <c r="B889" s="225"/>
      <c r="C889" s="225"/>
      <c r="D889" s="225"/>
      <c r="E889" s="976" t="s">
        <v>2097</v>
      </c>
      <c r="F889" s="274"/>
      <c r="G889" s="274"/>
      <c r="H889" s="274"/>
      <c r="I889" s="274"/>
      <c r="J889" s="274"/>
      <c r="K889" s="274"/>
      <c r="L889" s="274"/>
      <c r="M889" s="275"/>
      <c r="N889" s="275"/>
      <c r="O889" s="275"/>
      <c r="P889" s="275"/>
      <c r="Q889" s="275"/>
      <c r="R889" s="275"/>
      <c r="S889" s="275"/>
      <c r="T889" s="275"/>
      <c r="U889" s="275"/>
      <c r="V889" s="275"/>
      <c r="W889" s="275"/>
      <c r="X889" s="275"/>
      <c r="Y889" s="275"/>
      <c r="Z889" s="275"/>
      <c r="AA889" s="479"/>
      <c r="AB889" s="275"/>
      <c r="AC889" s="275"/>
      <c r="AD889" s="275"/>
      <c r="AE889" s="275"/>
      <c r="AF889" s="275"/>
      <c r="AG889" s="275"/>
      <c r="AH889" s="275"/>
      <c r="AI889" s="275"/>
      <c r="AJ889" s="275"/>
      <c r="AK889" s="275"/>
      <c r="AL889" s="275"/>
      <c r="AM889" s="275"/>
      <c r="AN889" s="275"/>
      <c r="AO889" s="275"/>
      <c r="AP889" s="275"/>
      <c r="AQ889" s="275"/>
      <c r="AR889" s="275"/>
      <c r="AS889" s="275"/>
      <c r="AT889" s="275"/>
      <c r="AU889" s="275"/>
      <c r="AV889" s="275"/>
      <c r="AW889" s="275"/>
      <c r="AX889" s="275"/>
      <c r="AY889" s="223"/>
      <c r="BA889" s="683">
        <f t="shared" si="393"/>
        <v>10</v>
      </c>
      <c r="BB889" s="192">
        <f t="shared" si="393"/>
        <v>6</v>
      </c>
      <c r="BC889" s="192">
        <f>BC888</f>
        <v>2</v>
      </c>
      <c r="BD889" s="192"/>
      <c r="BE889" s="192"/>
      <c r="BF889" s="192"/>
      <c r="BG889" s="559" t="str">
        <f t="shared" ca="1" si="364"/>
        <v/>
      </c>
      <c r="BH889" s="560" t="str">
        <f t="shared" ca="1" si="365"/>
        <v/>
      </c>
      <c r="BI889" s="560" t="str">
        <f t="shared" ca="1" si="366"/>
        <v/>
      </c>
      <c r="BJ889" s="560" t="str">
        <f t="shared" ca="1" si="367"/>
        <v/>
      </c>
      <c r="BK889" s="560" t="str">
        <f t="shared" ca="1" si="368"/>
        <v/>
      </c>
      <c r="BL889" s="561" t="str">
        <f t="shared" ca="1" si="369"/>
        <v/>
      </c>
      <c r="CV889" s="1513"/>
      <c r="CW889" s="1264"/>
      <c r="CX889" s="1514"/>
      <c r="CY889" s="1514"/>
      <c r="CZ889" s="1514"/>
      <c r="DA889" s="1514"/>
      <c r="DB889" s="1514"/>
      <c r="DC889" s="1514"/>
      <c r="DD889" s="1991"/>
      <c r="DE889" s="1992"/>
      <c r="DF889" s="1992"/>
      <c r="DG889" s="1993"/>
      <c r="DH889" s="1564"/>
      <c r="DI889" s="1564"/>
      <c r="DJ889" s="1564"/>
      <c r="DK889" s="1564"/>
      <c r="DL889" s="1564"/>
      <c r="DM889" s="1564"/>
      <c r="DN889" s="1564"/>
      <c r="DO889" s="1564"/>
      <c r="DP889" s="1564"/>
      <c r="DQ889" s="1564"/>
      <c r="DR889" s="1584"/>
    </row>
    <row r="890" spans="1:122" ht="15" customHeight="1">
      <c r="A890" s="1297"/>
      <c r="B890" s="225"/>
      <c r="C890" s="225"/>
      <c r="D890" s="225"/>
      <c r="E890" s="978" t="s">
        <v>103</v>
      </c>
      <c r="F890" s="979"/>
      <c r="G890" s="979"/>
      <c r="H890" s="979"/>
      <c r="I890" s="979"/>
      <c r="J890" s="979"/>
      <c r="K890" s="979"/>
      <c r="L890" s="980"/>
      <c r="M890" s="1290" t="s">
        <v>323</v>
      </c>
      <c r="N890" s="1291"/>
      <c r="O890" s="266" t="str">
        <f>"("&amp;VLOOKUP(M890,[1]processing_log!$B$37:$Y$105,4,FALSE)&amp;" - "&amp;VLOOKUP(M890,[1]processing_log!$B$37:$Y$105,21,FALSE)&amp;VLOOKUP(M890,[1]processing_log!$B$37:$Y$105,24,FALSE)&amp;")"</f>
        <v>(他処理 - 正常終了)</v>
      </c>
      <c r="P890" s="1291"/>
      <c r="Q890" s="1291"/>
      <c r="R890" s="1291"/>
      <c r="S890" s="1291"/>
      <c r="T890" s="1291"/>
      <c r="U890" s="1291"/>
      <c r="V890" s="1291"/>
      <c r="W890" s="1291"/>
      <c r="X890" s="1291"/>
      <c r="Y890" s="1291"/>
      <c r="Z890" s="1291"/>
      <c r="AA890" s="1291"/>
      <c r="AB890" s="1291"/>
      <c r="AC890" s="1291"/>
      <c r="AD890" s="1291"/>
      <c r="AE890" s="1291"/>
      <c r="AF890" s="1291"/>
      <c r="AG890" s="1291"/>
      <c r="AH890" s="1291"/>
      <c r="AI890" s="1291"/>
      <c r="AJ890" s="1291"/>
      <c r="AK890" s="1291"/>
      <c r="AL890" s="1291"/>
      <c r="AM890" s="1291"/>
      <c r="AN890" s="1291"/>
      <c r="AO890" s="1291"/>
      <c r="AP890" s="1291"/>
      <c r="AQ890" s="1291"/>
      <c r="AR890" s="1291"/>
      <c r="AS890" s="1291"/>
      <c r="AT890" s="1291"/>
      <c r="AU890" s="1291"/>
      <c r="AV890" s="1291"/>
      <c r="AW890" s="1291"/>
      <c r="AX890" s="1292"/>
      <c r="AY890" s="223"/>
      <c r="BA890" s="683">
        <f t="shared" si="393"/>
        <v>10</v>
      </c>
      <c r="BB890" s="192">
        <f t="shared" si="393"/>
        <v>6</v>
      </c>
      <c r="BC890" s="192">
        <f>BC889</f>
        <v>2</v>
      </c>
      <c r="BD890" s="192"/>
      <c r="BE890" s="192"/>
      <c r="BF890" s="192"/>
      <c r="BG890" s="559" t="str">
        <f t="shared" ref="BG890:BG900" ca="1" si="394">IF(BA890&lt;&gt;"",IF(MID(_xlfn.FORMULATEXT(BA890),SEARCH("[",_xlfn.FORMULATEXT(BA890))+1,SEARCH("]",_xlfn.FORMULATEXT(BA890))-(SEARCH("[",_xlfn.FORMULATEXT(BA890))+1))="-1","",1),"")</f>
        <v/>
      </c>
      <c r="BH890" s="560" t="str">
        <f t="shared" ref="BH890:BH900" ca="1" si="395">IF(BB890&lt;&gt;"",IF(MID(_xlfn.FORMULATEXT(BB890),SEARCH("[",_xlfn.FORMULATEXT(BB890))+1,SEARCH("]",_xlfn.FORMULATEXT(BB890))-(SEARCH("[",_xlfn.FORMULATEXT(BB890))+1))="-1","",1),"")</f>
        <v/>
      </c>
      <c r="BI890" s="560" t="str">
        <f t="shared" ref="BI890:BI900" ca="1" si="396">IF(BC890&lt;&gt;"",IF(MID(_xlfn.FORMULATEXT(BC890),SEARCH("[",_xlfn.FORMULATEXT(BC890))+1,SEARCH("]",_xlfn.FORMULATEXT(BC890))-(SEARCH("[",_xlfn.FORMULATEXT(BC890))+1))="-1","",1),"")</f>
        <v/>
      </c>
      <c r="BJ890" s="560" t="str">
        <f t="shared" ref="BJ890:BJ900" ca="1" si="397">IF(BD890&lt;&gt;"",IF(MID(_xlfn.FORMULATEXT(BD890),SEARCH("[",_xlfn.FORMULATEXT(BD890))+1,SEARCH("]",_xlfn.FORMULATEXT(BD890))-(SEARCH("[",_xlfn.FORMULATEXT(BD890))+1))="-1","",1),"")</f>
        <v/>
      </c>
      <c r="BK890" s="560" t="str">
        <f t="shared" ref="BK890:BK900" ca="1" si="398">IF(BE890&lt;&gt;"",IF(MID(_xlfn.FORMULATEXT(BE890),SEARCH("[",_xlfn.FORMULATEXT(BE890))+1,SEARCH("]",_xlfn.FORMULATEXT(BE890))-(SEARCH("[",_xlfn.FORMULATEXT(BE890))+1))="-1","",1),"")</f>
        <v/>
      </c>
      <c r="BL890" s="561" t="str">
        <f t="shared" ref="BL890:BL900" ca="1" si="399">IF(BF890&lt;&gt;"",IF(MID(_xlfn.FORMULATEXT(BF890),SEARCH("[",_xlfn.FORMULATEXT(BF890))+1,SEARCH("]",_xlfn.FORMULATEXT(BF890))-(SEARCH("[",_xlfn.FORMULATEXT(BF890))+1))="-1","",1),"")</f>
        <v/>
      </c>
      <c r="BQ890" s="465"/>
      <c r="CV890" s="1513"/>
      <c r="CW890" s="1264"/>
      <c r="CX890" s="1514"/>
      <c r="CY890" s="1514"/>
      <c r="CZ890" s="1514"/>
      <c r="DA890" s="1514"/>
      <c r="DB890" s="1514"/>
      <c r="DC890" s="1514"/>
      <c r="DD890" s="1991"/>
      <c r="DE890" s="1992"/>
      <c r="DF890" s="1992"/>
      <c r="DG890" s="1993"/>
      <c r="DH890" s="1564"/>
      <c r="DI890" s="1564"/>
      <c r="DJ890" s="1564"/>
      <c r="DK890" s="1564"/>
      <c r="DL890" s="1564"/>
      <c r="DM890" s="1564"/>
      <c r="DN890" s="1564"/>
      <c r="DO890" s="1564"/>
      <c r="DP890" s="1564"/>
      <c r="DQ890" s="1564"/>
      <c r="DR890" s="1584"/>
    </row>
    <row r="891" spans="1:122" ht="15" customHeight="1">
      <c r="A891" s="1297"/>
      <c r="B891" s="225"/>
      <c r="C891" s="225"/>
      <c r="D891" s="225"/>
      <c r="E891" s="984" t="s">
        <v>104</v>
      </c>
      <c r="F891" s="985"/>
      <c r="G891" s="985"/>
      <c r="H891" s="985"/>
      <c r="I891" s="985"/>
      <c r="J891" s="985"/>
      <c r="K891" s="985"/>
      <c r="L891" s="986"/>
      <c r="M891" s="1294" t="s">
        <v>2128</v>
      </c>
      <c r="N891" s="1295"/>
      <c r="O891" s="1295"/>
      <c r="P891" s="1295"/>
      <c r="Q891" s="1295"/>
      <c r="R891" s="1295"/>
      <c r="S891" s="1295"/>
      <c r="T891" s="1295"/>
      <c r="U891" s="1295"/>
      <c r="V891" s="1295"/>
      <c r="W891" s="1295"/>
      <c r="X891" s="1295"/>
      <c r="Y891" s="1295"/>
      <c r="Z891" s="1295"/>
      <c r="AA891" s="1295"/>
      <c r="AB891" s="1295"/>
      <c r="AC891" s="1295"/>
      <c r="AD891" s="1295"/>
      <c r="AE891" s="1295"/>
      <c r="AF891" s="1295"/>
      <c r="AG891" s="1295"/>
      <c r="AH891" s="1295"/>
      <c r="AI891" s="1295"/>
      <c r="AJ891" s="1295"/>
      <c r="AK891" s="1295"/>
      <c r="AL891" s="1295"/>
      <c r="AM891" s="1295"/>
      <c r="AN891" s="1295"/>
      <c r="AO891" s="1295"/>
      <c r="AP891" s="1295"/>
      <c r="AQ891" s="1295"/>
      <c r="AR891" s="1295"/>
      <c r="AS891" s="1295"/>
      <c r="AT891" s="1295"/>
      <c r="AU891" s="1295"/>
      <c r="AV891" s="1295"/>
      <c r="AW891" s="1295"/>
      <c r="AX891" s="1296"/>
      <c r="AY891" s="223"/>
      <c r="BA891" s="192">
        <f t="shared" si="393"/>
        <v>10</v>
      </c>
      <c r="BB891" s="192">
        <f t="shared" si="393"/>
        <v>6</v>
      </c>
      <c r="BC891" s="192">
        <f>BC890</f>
        <v>2</v>
      </c>
      <c r="BD891" s="192"/>
      <c r="BE891" s="192"/>
      <c r="BF891" s="192"/>
      <c r="BG891" s="559" t="str">
        <f t="shared" ca="1" si="394"/>
        <v/>
      </c>
      <c r="BH891" s="560" t="str">
        <f t="shared" ca="1" si="395"/>
        <v/>
      </c>
      <c r="BI891" s="560" t="str">
        <f t="shared" ca="1" si="396"/>
        <v/>
      </c>
      <c r="BJ891" s="560" t="str">
        <f t="shared" ca="1" si="397"/>
        <v/>
      </c>
      <c r="BK891" s="560" t="str">
        <f t="shared" ca="1" si="398"/>
        <v/>
      </c>
      <c r="BL891" s="561" t="str">
        <f t="shared" ca="1" si="399"/>
        <v/>
      </c>
      <c r="BP891" s="465"/>
      <c r="BQ891" s="465"/>
      <c r="CV891" s="1513"/>
      <c r="CW891" s="1264"/>
      <c r="CX891" s="1514"/>
      <c r="CY891" s="1514"/>
      <c r="CZ891" s="1514"/>
      <c r="DA891" s="1514"/>
      <c r="DB891" s="1514"/>
      <c r="DC891" s="1514"/>
      <c r="DD891" s="1991"/>
      <c r="DE891" s="1992"/>
      <c r="DF891" s="1992"/>
      <c r="DG891" s="1993"/>
      <c r="DH891" s="1564"/>
      <c r="DI891" s="1564"/>
      <c r="DJ891" s="1564"/>
      <c r="DK891" s="1564"/>
      <c r="DL891" s="1564"/>
      <c r="DM891" s="1564"/>
      <c r="DN891" s="1564"/>
      <c r="DO891" s="1564"/>
      <c r="DP891" s="1564"/>
      <c r="DQ891" s="1564"/>
      <c r="DR891" s="1584"/>
    </row>
    <row r="892" spans="1:122" ht="15" customHeight="1">
      <c r="A892" s="1760" t="str">
        <f>$BA892&amp;"."&amp;$BB892&amp;"."</f>
        <v>10.7.</v>
      </c>
      <c r="B892" s="1761"/>
      <c r="C892" s="1761"/>
      <c r="D892" s="685" t="s">
        <v>2104</v>
      </c>
      <c r="E892" s="685"/>
      <c r="F892" s="685"/>
      <c r="G892" s="676"/>
      <c r="H892" s="676"/>
      <c r="I892" s="676"/>
      <c r="J892" s="676"/>
      <c r="K892" s="676"/>
      <c r="L892" s="676"/>
      <c r="M892" s="685"/>
      <c r="N892" s="685"/>
      <c r="O892" s="685"/>
      <c r="P892" s="685"/>
      <c r="Q892" s="685"/>
      <c r="R892" s="685"/>
      <c r="S892" s="685"/>
      <c r="T892" s="685"/>
      <c r="U892" s="685"/>
      <c r="V892" s="685"/>
      <c r="W892" s="685"/>
      <c r="X892" s="685"/>
      <c r="Y892" s="685"/>
      <c r="Z892" s="685"/>
      <c r="AA892" s="685"/>
      <c r="AB892" s="685"/>
      <c r="AC892" s="685"/>
      <c r="AD892" s="685"/>
      <c r="AE892" s="685"/>
      <c r="AF892" s="685"/>
      <c r="AG892" s="685"/>
      <c r="AH892" s="685"/>
      <c r="AI892" s="685"/>
      <c r="AJ892" s="685"/>
      <c r="AK892" s="685"/>
      <c r="AL892" s="685"/>
      <c r="AM892" s="685"/>
      <c r="AN892" s="685"/>
      <c r="AO892" s="685"/>
      <c r="AP892" s="685"/>
      <c r="AQ892" s="685"/>
      <c r="AR892" s="685"/>
      <c r="AS892" s="685"/>
      <c r="AT892" s="685"/>
      <c r="AU892" s="685"/>
      <c r="AV892" s="685"/>
      <c r="AW892" s="685"/>
      <c r="AX892" s="685"/>
      <c r="AY892" s="854"/>
      <c r="AZ892" s="92"/>
      <c r="BA892" s="683">
        <f t="shared" si="393"/>
        <v>10</v>
      </c>
      <c r="BB892" s="678">
        <f>BB891+1</f>
        <v>7</v>
      </c>
      <c r="BD892" s="192"/>
      <c r="BE892" s="192"/>
      <c r="BF892" s="192"/>
      <c r="BG892" s="559" t="str">
        <f t="shared" ca="1" si="394"/>
        <v/>
      </c>
      <c r="BH892" s="560" t="str">
        <f t="shared" ca="1" si="395"/>
        <v/>
      </c>
      <c r="BI892" s="560" t="str">
        <f t="shared" ca="1" si="396"/>
        <v/>
      </c>
      <c r="BJ892" s="560" t="str">
        <f t="shared" ca="1" si="397"/>
        <v/>
      </c>
      <c r="BK892" s="560" t="str">
        <f t="shared" ca="1" si="398"/>
        <v/>
      </c>
      <c r="BL892" s="561" t="str">
        <f t="shared" ca="1" si="399"/>
        <v/>
      </c>
      <c r="BP892" s="465"/>
      <c r="BQ892" s="465"/>
      <c r="CV892" s="1513"/>
      <c r="CW892" s="1264"/>
      <c r="CX892" s="1514"/>
      <c r="CY892" s="1514"/>
      <c r="CZ892" s="1514"/>
      <c r="DA892" s="1514"/>
      <c r="DB892" s="1514"/>
      <c r="DC892" s="1514"/>
      <c r="DD892" s="1991"/>
      <c r="DE892" s="1992"/>
      <c r="DF892" s="1992"/>
      <c r="DG892" s="1993"/>
      <c r="DH892" s="1564"/>
      <c r="DI892" s="1564"/>
      <c r="DJ892" s="1564"/>
      <c r="DK892" s="1564"/>
      <c r="DL892" s="1564"/>
      <c r="DM892" s="1564"/>
      <c r="DN892" s="1564"/>
      <c r="DO892" s="1564"/>
      <c r="DP892" s="1564"/>
      <c r="DQ892" s="1564"/>
      <c r="DR892" s="1584"/>
    </row>
    <row r="893" spans="1:122" s="465" customFormat="1" ht="15" customHeight="1">
      <c r="A893" s="1760" t="str">
        <f>$BA893&amp;"."&amp;$BB893&amp;"."&amp;$BC893&amp;"."</f>
        <v>10.7.1.</v>
      </c>
      <c r="B893" s="1761"/>
      <c r="C893" s="1761"/>
      <c r="D893" s="1761"/>
      <c r="E893" s="685" t="s">
        <v>2140</v>
      </c>
      <c r="F893" s="685"/>
      <c r="G893" s="676"/>
      <c r="H893" s="676"/>
      <c r="I893" s="676"/>
      <c r="J893" s="676"/>
      <c r="K893" s="676"/>
      <c r="L893" s="676"/>
      <c r="M893" s="685"/>
      <c r="N893" s="685"/>
      <c r="O893" s="685"/>
      <c r="P893" s="685"/>
      <c r="Q893" s="685"/>
      <c r="R893" s="685"/>
      <c r="S893" s="685"/>
      <c r="T893" s="685"/>
      <c r="U893" s="685"/>
      <c r="V893" s="685"/>
      <c r="W893" s="685"/>
      <c r="X893" s="685"/>
      <c r="Y893" s="685"/>
      <c r="Z893" s="685"/>
      <c r="AA893" s="685"/>
      <c r="AB893" s="685"/>
      <c r="AC893" s="685"/>
      <c r="AD893" s="685"/>
      <c r="AE893" s="685"/>
      <c r="AF893" s="685"/>
      <c r="AG893" s="685"/>
      <c r="AH893" s="685"/>
      <c r="AI893" s="685"/>
      <c r="AJ893" s="685"/>
      <c r="AK893" s="685"/>
      <c r="AL893" s="685"/>
      <c r="AM893" s="685"/>
      <c r="AN893" s="685"/>
      <c r="AO893" s="685"/>
      <c r="AP893" s="685"/>
      <c r="AQ893" s="685"/>
      <c r="AR893" s="685"/>
      <c r="AS893" s="685"/>
      <c r="AT893" s="685"/>
      <c r="AU893" s="685"/>
      <c r="AV893" s="685"/>
      <c r="AW893" s="685"/>
      <c r="AX893" s="685"/>
      <c r="AY893" s="854"/>
      <c r="AZ893" s="92"/>
      <c r="BA893" s="683">
        <f t="shared" si="393"/>
        <v>10</v>
      </c>
      <c r="BB893" s="683">
        <f>BB892</f>
        <v>7</v>
      </c>
      <c r="BC893" s="678">
        <f>BC892+1</f>
        <v>1</v>
      </c>
      <c r="BD893" s="192"/>
      <c r="BE893" s="192"/>
      <c r="BF893" s="192"/>
      <c r="BG893" s="559" t="str">
        <f t="shared" ca="1" si="394"/>
        <v/>
      </c>
      <c r="BH893" s="560" t="str">
        <f t="shared" ca="1" si="395"/>
        <v/>
      </c>
      <c r="BI893" s="560" t="str">
        <f t="shared" ca="1" si="396"/>
        <v/>
      </c>
      <c r="BJ893" s="560" t="str">
        <f t="shared" ca="1" si="397"/>
        <v/>
      </c>
      <c r="BK893" s="560" t="str">
        <f t="shared" ca="1" si="398"/>
        <v/>
      </c>
      <c r="BL893" s="561" t="str">
        <f t="shared" ca="1" si="399"/>
        <v/>
      </c>
      <c r="BQ893" s="226"/>
      <c r="BR893" s="226"/>
      <c r="BS893" s="226"/>
      <c r="BT893" s="226"/>
      <c r="BU893" s="226"/>
      <c r="BV893" s="226"/>
      <c r="BW893" s="226"/>
      <c r="BX893" s="226"/>
      <c r="BY893" s="226"/>
      <c r="BZ893" s="226"/>
      <c r="CA893" s="226"/>
      <c r="CB893" s="226"/>
      <c r="CC893" s="226"/>
      <c r="CD893" s="226"/>
      <c r="CE893" s="226"/>
      <c r="CF893" s="226"/>
      <c r="CG893" s="226"/>
      <c r="CH893" s="226"/>
      <c r="CI893" s="226"/>
      <c r="CJ893" s="226"/>
      <c r="CK893" s="226"/>
      <c r="CL893" s="226"/>
      <c r="CM893" s="226"/>
      <c r="CN893" s="226"/>
      <c r="CO893" s="226"/>
      <c r="CP893" s="226"/>
      <c r="CQ893" s="226"/>
      <c r="CR893" s="226"/>
      <c r="CS893" s="226"/>
      <c r="CT893" s="226"/>
      <c r="CU893" s="226"/>
      <c r="CV893" s="1513"/>
      <c r="CW893" s="1264"/>
      <c r="CX893" s="1514"/>
      <c r="CY893" s="1514"/>
      <c r="CZ893" s="1514"/>
      <c r="DA893" s="1514"/>
      <c r="DB893" s="1514"/>
      <c r="DC893" s="1514"/>
      <c r="DD893" s="1991"/>
      <c r="DE893" s="1992"/>
      <c r="DF893" s="1992"/>
      <c r="DG893" s="1993"/>
      <c r="DH893" s="1564"/>
      <c r="DI893" s="1564"/>
      <c r="DJ893" s="1564"/>
      <c r="DK893" s="1564"/>
      <c r="DL893" s="1564"/>
      <c r="DM893" s="1564"/>
      <c r="DN893" s="1564"/>
      <c r="DO893" s="1564"/>
      <c r="DP893" s="1564"/>
      <c r="DQ893" s="1564"/>
      <c r="DR893" s="1584"/>
    </row>
    <row r="894" spans="1:122" ht="15" customHeight="1">
      <c r="A894" s="1297"/>
      <c r="B894" s="225"/>
      <c r="C894" s="225"/>
      <c r="E894" s="225" t="s">
        <v>2105</v>
      </c>
      <c r="F894" s="225"/>
      <c r="G894" s="225"/>
      <c r="H894" s="225"/>
      <c r="I894" s="225"/>
      <c r="J894" s="225"/>
      <c r="K894" s="225"/>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c r="AX894" s="225"/>
      <c r="AY894" s="223"/>
      <c r="BA894" s="192">
        <f t="shared" ref="BA894:BC896" si="400">BA893</f>
        <v>10</v>
      </c>
      <c r="BB894" s="192">
        <f t="shared" si="400"/>
        <v>7</v>
      </c>
      <c r="BC894" s="192">
        <f t="shared" si="400"/>
        <v>1</v>
      </c>
      <c r="BD894" s="192"/>
      <c r="BE894" s="192"/>
      <c r="BF894" s="192"/>
      <c r="BG894" s="559" t="str">
        <f t="shared" ca="1" si="394"/>
        <v/>
      </c>
      <c r="BH894" s="560" t="str">
        <f t="shared" ca="1" si="395"/>
        <v/>
      </c>
      <c r="BI894" s="560" t="str">
        <f t="shared" ca="1" si="396"/>
        <v/>
      </c>
      <c r="BJ894" s="560" t="str">
        <f t="shared" ca="1" si="397"/>
        <v/>
      </c>
      <c r="BK894" s="560" t="str">
        <f t="shared" ca="1" si="398"/>
        <v/>
      </c>
      <c r="BL894" s="561" t="str">
        <f t="shared" ca="1" si="399"/>
        <v/>
      </c>
      <c r="CV894" s="1513"/>
      <c r="CW894" s="1264"/>
      <c r="CX894" s="1514"/>
      <c r="CY894" s="1514"/>
      <c r="CZ894" s="1514"/>
      <c r="DA894" s="1514"/>
      <c r="DB894" s="1514"/>
      <c r="DC894" s="1514"/>
      <c r="DD894" s="1991"/>
      <c r="DE894" s="1992"/>
      <c r="DF894" s="1992"/>
      <c r="DG894" s="1993"/>
      <c r="DH894" s="1564"/>
      <c r="DI894" s="1564"/>
      <c r="DJ894" s="1564"/>
      <c r="DK894" s="1564"/>
      <c r="DL894" s="1564"/>
      <c r="DM894" s="1564"/>
      <c r="DN894" s="1564"/>
      <c r="DO894" s="1564"/>
      <c r="DP894" s="1564"/>
      <c r="DQ894" s="1564"/>
      <c r="DR894" s="1584"/>
    </row>
    <row r="895" spans="1:122" ht="15" customHeight="1">
      <c r="A895" s="1297"/>
      <c r="B895" s="225"/>
      <c r="C895" s="225"/>
      <c r="E895" s="978" t="s">
        <v>103</v>
      </c>
      <c r="F895" s="979"/>
      <c r="G895" s="979"/>
      <c r="H895" s="979"/>
      <c r="I895" s="979"/>
      <c r="J895" s="979"/>
      <c r="K895" s="979"/>
      <c r="L895" s="980"/>
      <c r="M895" s="1290" t="s">
        <v>307</v>
      </c>
      <c r="N895" s="1291"/>
      <c r="O895" s="266" t="str">
        <f>"("&amp;VLOOKUP(M895,[1]processing_log!$B$37:$Y$105,4,FALSE)&amp;" - "&amp;VLOOKUP(M895,[1]processing_log!$B$37:$Y$105,21,FALSE)&amp;VLOOKUP(M895,[1]processing_log!$B$37:$Y$105,24,FALSE)&amp;")"</f>
        <v>(他処理 - 異常終了)</v>
      </c>
      <c r="P895" s="1291"/>
      <c r="Q895" s="1291"/>
      <c r="R895" s="1291"/>
      <c r="S895" s="1291"/>
      <c r="T895" s="1291"/>
      <c r="U895" s="1291"/>
      <c r="V895" s="1291"/>
      <c r="W895" s="1291"/>
      <c r="X895" s="1291"/>
      <c r="Y895" s="1291"/>
      <c r="Z895" s="1291"/>
      <c r="AA895" s="1291"/>
      <c r="AB895" s="1291"/>
      <c r="AC895" s="1291"/>
      <c r="AD895" s="1291"/>
      <c r="AE895" s="1291"/>
      <c r="AF895" s="1291"/>
      <c r="AG895" s="1291"/>
      <c r="AH895" s="1291"/>
      <c r="AI895" s="1291"/>
      <c r="AJ895" s="1291"/>
      <c r="AK895" s="1291"/>
      <c r="AL895" s="1291"/>
      <c r="AM895" s="1291"/>
      <c r="AN895" s="1291"/>
      <c r="AO895" s="1291"/>
      <c r="AP895" s="1291"/>
      <c r="AQ895" s="1291"/>
      <c r="AR895" s="1291"/>
      <c r="AS895" s="1291"/>
      <c r="AT895" s="1291"/>
      <c r="AU895" s="1291"/>
      <c r="AV895" s="1291"/>
      <c r="AW895" s="1291"/>
      <c r="AX895" s="1292"/>
      <c r="AY895" s="223"/>
      <c r="BA895" s="192">
        <f t="shared" si="400"/>
        <v>10</v>
      </c>
      <c r="BB895" s="192">
        <f t="shared" si="400"/>
        <v>7</v>
      </c>
      <c r="BC895" s="192">
        <f t="shared" si="400"/>
        <v>1</v>
      </c>
      <c r="BD895" s="192"/>
      <c r="BE895" s="192"/>
      <c r="BF895" s="192"/>
      <c r="BG895" s="559" t="str">
        <f t="shared" ca="1" si="394"/>
        <v/>
      </c>
      <c r="BH895" s="560" t="str">
        <f t="shared" ca="1" si="395"/>
        <v/>
      </c>
      <c r="BI895" s="560" t="str">
        <f t="shared" ca="1" si="396"/>
        <v/>
      </c>
      <c r="BJ895" s="560" t="str">
        <f t="shared" ca="1" si="397"/>
        <v/>
      </c>
      <c r="BK895" s="560" t="str">
        <f t="shared" ca="1" si="398"/>
        <v/>
      </c>
      <c r="BL895" s="561" t="str">
        <f t="shared" ca="1" si="399"/>
        <v/>
      </c>
      <c r="CV895" s="1513"/>
      <c r="CW895" s="1264"/>
      <c r="CX895" s="1514"/>
      <c r="CY895" s="1514"/>
      <c r="CZ895" s="1514"/>
      <c r="DA895" s="1514"/>
      <c r="DB895" s="1514"/>
      <c r="DC895" s="1514"/>
      <c r="DD895" s="1991"/>
      <c r="DE895" s="1992"/>
      <c r="DF895" s="1992"/>
      <c r="DG895" s="1993"/>
      <c r="DH895" s="1564"/>
      <c r="DI895" s="1564"/>
      <c r="DJ895" s="1564"/>
      <c r="DK895" s="1564"/>
      <c r="DL895" s="1564"/>
      <c r="DM895" s="1564"/>
      <c r="DN895" s="1564"/>
      <c r="DO895" s="1564"/>
      <c r="DP895" s="1564"/>
      <c r="DQ895" s="1564"/>
      <c r="DR895" s="1584"/>
    </row>
    <row r="896" spans="1:122" ht="15" customHeight="1">
      <c r="A896" s="1297"/>
      <c r="B896" s="225"/>
      <c r="C896" s="225"/>
      <c r="E896" s="984" t="s">
        <v>104</v>
      </c>
      <c r="F896" s="985"/>
      <c r="G896" s="985"/>
      <c r="H896" s="985"/>
      <c r="I896" s="985"/>
      <c r="J896" s="985"/>
      <c r="K896" s="985"/>
      <c r="L896" s="986"/>
      <c r="M896" s="1294" t="s">
        <v>2129</v>
      </c>
      <c r="N896" s="1295"/>
      <c r="O896" s="1295"/>
      <c r="P896" s="1295"/>
      <c r="Q896" s="1295"/>
      <c r="R896" s="1295"/>
      <c r="S896" s="1295"/>
      <c r="T896" s="1295"/>
      <c r="U896" s="1295"/>
      <c r="V896" s="1295"/>
      <c r="W896" s="1295"/>
      <c r="X896" s="1295"/>
      <c r="Y896" s="1295"/>
      <c r="Z896" s="1295"/>
      <c r="AA896" s="1295"/>
      <c r="AB896" s="1295"/>
      <c r="AC896" s="1295"/>
      <c r="AD896" s="1295"/>
      <c r="AE896" s="1295"/>
      <c r="AF896" s="1295"/>
      <c r="AG896" s="1295"/>
      <c r="AH896" s="1295"/>
      <c r="AI896" s="1295"/>
      <c r="AJ896" s="1295"/>
      <c r="AK896" s="1295"/>
      <c r="AL896" s="1295"/>
      <c r="AM896" s="1295"/>
      <c r="AN896" s="1295"/>
      <c r="AO896" s="1295"/>
      <c r="AP896" s="1295"/>
      <c r="AQ896" s="1295"/>
      <c r="AR896" s="1295"/>
      <c r="AS896" s="1295"/>
      <c r="AT896" s="1295"/>
      <c r="AU896" s="1295"/>
      <c r="AV896" s="1295"/>
      <c r="AW896" s="1295"/>
      <c r="AX896" s="1296"/>
      <c r="AY896" s="223"/>
      <c r="BA896" s="192">
        <f t="shared" si="400"/>
        <v>10</v>
      </c>
      <c r="BB896" s="192">
        <f t="shared" si="400"/>
        <v>7</v>
      </c>
      <c r="BC896" s="192">
        <f t="shared" si="400"/>
        <v>1</v>
      </c>
      <c r="BD896" s="192"/>
      <c r="BE896" s="192"/>
      <c r="BF896" s="192"/>
      <c r="BG896" s="559" t="str">
        <f t="shared" ca="1" si="394"/>
        <v/>
      </c>
      <c r="BH896" s="560" t="str">
        <f t="shared" ca="1" si="395"/>
        <v/>
      </c>
      <c r="BI896" s="560" t="str">
        <f t="shared" ca="1" si="396"/>
        <v/>
      </c>
      <c r="BJ896" s="560" t="str">
        <f t="shared" ca="1" si="397"/>
        <v/>
      </c>
      <c r="BK896" s="560" t="str">
        <f t="shared" ca="1" si="398"/>
        <v/>
      </c>
      <c r="BL896" s="561" t="str">
        <f t="shared" ca="1" si="399"/>
        <v/>
      </c>
      <c r="CV896" s="1513"/>
      <c r="CW896" s="1264"/>
      <c r="CX896" s="1514"/>
      <c r="CY896" s="1514"/>
      <c r="CZ896" s="1514"/>
      <c r="DA896" s="1514"/>
      <c r="DB896" s="1514"/>
      <c r="DC896" s="1514"/>
      <c r="DD896" s="1991"/>
      <c r="DE896" s="1992"/>
      <c r="DF896" s="1992"/>
      <c r="DG896" s="1993"/>
      <c r="DH896" s="1564"/>
      <c r="DI896" s="1564"/>
      <c r="DJ896" s="1564"/>
      <c r="DK896" s="1564"/>
      <c r="DL896" s="1564"/>
      <c r="DM896" s="1564"/>
      <c r="DN896" s="1564"/>
      <c r="DO896" s="1564"/>
      <c r="DP896" s="1564"/>
      <c r="DQ896" s="1564"/>
      <c r="DR896" s="1584"/>
    </row>
    <row r="897" spans="1:122" s="465" customFormat="1" ht="15" customHeight="1">
      <c r="A897" s="1760" t="str">
        <f>$BA897&amp;"."&amp;$BB897&amp;"."&amp;$BC897&amp;"."</f>
        <v>10.7.2.</v>
      </c>
      <c r="B897" s="1761"/>
      <c r="C897" s="1761"/>
      <c r="D897" s="1761"/>
      <c r="E897" s="685" t="s">
        <v>1819</v>
      </c>
      <c r="F897" s="685"/>
      <c r="G897" s="676"/>
      <c r="H897" s="676"/>
      <c r="I897" s="676"/>
      <c r="J897" s="676"/>
      <c r="K897" s="676"/>
      <c r="L897" s="676"/>
      <c r="M897" s="685"/>
      <c r="N897" s="685"/>
      <c r="O897" s="685"/>
      <c r="P897" s="685"/>
      <c r="Q897" s="685"/>
      <c r="R897" s="685"/>
      <c r="S897" s="685"/>
      <c r="T897" s="685"/>
      <c r="U897" s="685"/>
      <c r="V897" s="685"/>
      <c r="W897" s="685"/>
      <c r="X897" s="685"/>
      <c r="Y897" s="685"/>
      <c r="Z897" s="685"/>
      <c r="AA897" s="685"/>
      <c r="AB897" s="685"/>
      <c r="AC897" s="685"/>
      <c r="AD897" s="685"/>
      <c r="AE897" s="685"/>
      <c r="AF897" s="685"/>
      <c r="AG897" s="685"/>
      <c r="AH897" s="685"/>
      <c r="AI897" s="685"/>
      <c r="AJ897" s="685"/>
      <c r="AK897" s="685"/>
      <c r="AL897" s="685"/>
      <c r="AM897" s="685"/>
      <c r="AN897" s="685"/>
      <c r="AO897" s="685"/>
      <c r="AP897" s="685"/>
      <c r="AQ897" s="685"/>
      <c r="AR897" s="685"/>
      <c r="AS897" s="685"/>
      <c r="AT897" s="685"/>
      <c r="AU897" s="685"/>
      <c r="AV897" s="685"/>
      <c r="AW897" s="685"/>
      <c r="AX897" s="685"/>
      <c r="AY897" s="854"/>
      <c r="AZ897" s="92"/>
      <c r="BA897" s="683">
        <f t="shared" ref="BA897:BB899" si="401">BA896</f>
        <v>10</v>
      </c>
      <c r="BB897" s="683">
        <f t="shared" si="401"/>
        <v>7</v>
      </c>
      <c r="BC897" s="678">
        <f>BC896+1</f>
        <v>2</v>
      </c>
      <c r="BD897" s="192"/>
      <c r="BE897" s="192"/>
      <c r="BF897" s="192"/>
      <c r="BG897" s="559" t="str">
        <f t="shared" ca="1" si="394"/>
        <v/>
      </c>
      <c r="BH897" s="560" t="str">
        <f t="shared" ca="1" si="395"/>
        <v/>
      </c>
      <c r="BI897" s="560" t="str">
        <f t="shared" ca="1" si="396"/>
        <v/>
      </c>
      <c r="BJ897" s="560" t="str">
        <f t="shared" ca="1" si="397"/>
        <v/>
      </c>
      <c r="BK897" s="560" t="str">
        <f t="shared" ca="1" si="398"/>
        <v/>
      </c>
      <c r="BL897" s="561" t="str">
        <f t="shared" ca="1" si="399"/>
        <v/>
      </c>
      <c r="BP897" s="226"/>
      <c r="BQ897" s="226"/>
      <c r="BR897" s="226"/>
      <c r="BS897" s="226"/>
      <c r="BT897" s="226"/>
      <c r="BU897" s="226"/>
      <c r="BV897" s="226"/>
      <c r="BW897" s="226"/>
      <c r="BX897" s="226"/>
      <c r="BY897" s="226"/>
      <c r="BZ897" s="226"/>
      <c r="CA897" s="226"/>
      <c r="CB897" s="226"/>
      <c r="CC897" s="226"/>
      <c r="CD897" s="226"/>
      <c r="CE897" s="226"/>
      <c r="CF897" s="226"/>
      <c r="CG897" s="226"/>
      <c r="CH897" s="226"/>
      <c r="CI897" s="226"/>
      <c r="CJ897" s="226"/>
      <c r="CK897" s="226"/>
      <c r="CL897" s="226"/>
      <c r="CM897" s="226"/>
      <c r="CN897" s="226"/>
      <c r="CO897" s="226"/>
      <c r="CP897" s="226"/>
      <c r="CQ897" s="226"/>
      <c r="CR897" s="226"/>
      <c r="CV897" s="1513"/>
      <c r="CW897" s="1264"/>
      <c r="CX897" s="1514"/>
      <c r="CY897" s="1514"/>
      <c r="CZ897" s="1514"/>
      <c r="DA897" s="1514"/>
      <c r="DB897" s="1514"/>
      <c r="DC897" s="1514"/>
      <c r="DD897" s="1991"/>
      <c r="DE897" s="1992"/>
      <c r="DF897" s="1992"/>
      <c r="DG897" s="1993"/>
      <c r="DH897" s="1564"/>
      <c r="DI897" s="1564"/>
      <c r="DJ897" s="1564"/>
      <c r="DK897" s="1564"/>
      <c r="DL897" s="1564"/>
      <c r="DM897" s="1564"/>
      <c r="DN897" s="1564"/>
      <c r="DO897" s="1564"/>
      <c r="DP897" s="1564"/>
      <c r="DQ897" s="1564"/>
      <c r="DR897" s="1584"/>
    </row>
    <row r="898" spans="1:122" s="465" customFormat="1" ht="15" customHeight="1">
      <c r="A898" s="1360"/>
      <c r="B898" s="1312"/>
      <c r="C898" s="1312"/>
      <c r="D898" s="263"/>
      <c r="E898" s="263" t="s">
        <v>1820</v>
      </c>
      <c r="F898" s="263"/>
      <c r="G898" s="263"/>
      <c r="H898" s="263"/>
      <c r="I898" s="263"/>
      <c r="J898" s="263"/>
      <c r="K898" s="263"/>
      <c r="L898" s="263"/>
      <c r="M898" s="263"/>
      <c r="N898" s="263"/>
      <c r="O898" s="263"/>
      <c r="P898" s="263"/>
      <c r="Q898" s="263"/>
      <c r="R898" s="263"/>
      <c r="S898" s="263"/>
      <c r="T898" s="263"/>
      <c r="U898" s="263"/>
      <c r="V898" s="263"/>
      <c r="W898" s="263"/>
      <c r="X898" s="263"/>
      <c r="Y898" s="263"/>
      <c r="Z898" s="263"/>
      <c r="AA898" s="263"/>
      <c r="AB898" s="263"/>
      <c r="AC898" s="263"/>
      <c r="AD898" s="263"/>
      <c r="AE898" s="263"/>
      <c r="AF898" s="263"/>
      <c r="AG898" s="263"/>
      <c r="AH898" s="263"/>
      <c r="AI898" s="263"/>
      <c r="AJ898" s="263"/>
      <c r="AK898" s="263"/>
      <c r="AL898" s="263"/>
      <c r="AM898" s="263"/>
      <c r="AN898" s="263"/>
      <c r="AO898" s="263"/>
      <c r="AP898" s="263"/>
      <c r="AQ898" s="263"/>
      <c r="AR898" s="263"/>
      <c r="AS898" s="263"/>
      <c r="AT898" s="263"/>
      <c r="AU898" s="263"/>
      <c r="AV898" s="263"/>
      <c r="AW898" s="263"/>
      <c r="AX898" s="263"/>
      <c r="AY898" s="1130"/>
      <c r="BA898" s="192">
        <f t="shared" si="401"/>
        <v>10</v>
      </c>
      <c r="BB898" s="192">
        <f t="shared" si="401"/>
        <v>7</v>
      </c>
      <c r="BC898" s="1098">
        <f>BC897</f>
        <v>2</v>
      </c>
      <c r="BD898" s="192"/>
      <c r="BE898" s="192"/>
      <c r="BF898" s="192"/>
      <c r="BG898" s="559" t="str">
        <f t="shared" ca="1" si="394"/>
        <v/>
      </c>
      <c r="BH898" s="560" t="str">
        <f t="shared" ca="1" si="395"/>
        <v/>
      </c>
      <c r="BI898" s="560" t="str">
        <f t="shared" ca="1" si="396"/>
        <v/>
      </c>
      <c r="BJ898" s="560" t="str">
        <f t="shared" ca="1" si="397"/>
        <v/>
      </c>
      <c r="BK898" s="560" t="str">
        <f t="shared" ca="1" si="398"/>
        <v/>
      </c>
      <c r="BL898" s="561" t="str">
        <f t="shared" ca="1" si="399"/>
        <v/>
      </c>
      <c r="BP898" s="226"/>
      <c r="BQ898" s="226"/>
      <c r="BR898" s="226"/>
      <c r="BS898" s="226"/>
      <c r="BT898" s="226"/>
      <c r="BU898" s="226"/>
      <c r="BV898" s="226"/>
      <c r="BW898" s="226"/>
      <c r="BX898" s="226"/>
      <c r="BY898" s="226"/>
      <c r="BZ898" s="226"/>
      <c r="CA898" s="226"/>
      <c r="CB898" s="226"/>
      <c r="CC898" s="226"/>
      <c r="CD898" s="226"/>
      <c r="CE898" s="226"/>
      <c r="CF898" s="226"/>
      <c r="CG898" s="226"/>
      <c r="CH898" s="226"/>
      <c r="CI898" s="226"/>
      <c r="CJ898" s="226"/>
      <c r="CK898" s="226"/>
      <c r="CL898" s="226"/>
      <c r="CM898" s="226"/>
      <c r="CN898" s="226"/>
      <c r="CO898" s="226"/>
      <c r="CP898" s="226"/>
      <c r="CQ898" s="226"/>
      <c r="CR898" s="226"/>
      <c r="CS898" s="226"/>
      <c r="CT898" s="226"/>
      <c r="CU898" s="226"/>
      <c r="CV898" s="1513"/>
      <c r="CW898" s="1264"/>
      <c r="CX898" s="1514"/>
      <c r="CY898" s="1514"/>
      <c r="CZ898" s="1514"/>
      <c r="DA898" s="1514"/>
      <c r="DB898" s="1514"/>
      <c r="DC898" s="1514"/>
      <c r="DD898" s="1991"/>
      <c r="DE898" s="1992"/>
      <c r="DF898" s="1992"/>
      <c r="DG898" s="1993"/>
      <c r="DH898" s="1564"/>
      <c r="DI898" s="1564"/>
      <c r="DJ898" s="1564"/>
      <c r="DK898" s="1564"/>
      <c r="DL898" s="1564"/>
      <c r="DM898" s="1564"/>
      <c r="DN898" s="1564"/>
      <c r="DO898" s="1564"/>
      <c r="DP898" s="1564"/>
      <c r="DQ898" s="1564"/>
      <c r="DR898" s="1584"/>
    </row>
    <row r="899" spans="1:122" s="465" customFormat="1" ht="15" customHeight="1">
      <c r="A899" s="1090"/>
      <c r="B899" s="1091"/>
      <c r="C899" s="1091"/>
      <c r="D899" s="469"/>
      <c r="E899" s="1361" t="s">
        <v>545</v>
      </c>
      <c r="F899" s="1362"/>
      <c r="G899" s="1362"/>
      <c r="H899" s="1362"/>
      <c r="I899" s="1362"/>
      <c r="J899" s="1362"/>
      <c r="K899" s="1362"/>
      <c r="L899" s="1363"/>
      <c r="M899" s="1364" t="s">
        <v>2159</v>
      </c>
      <c r="N899" s="1365"/>
      <c r="O899" s="1365"/>
      <c r="P899" s="1365"/>
      <c r="Q899" s="1365"/>
      <c r="R899" s="1365"/>
      <c r="S899" s="1365"/>
      <c r="T899" s="1365"/>
      <c r="U899" s="1365"/>
      <c r="V899" s="1365"/>
      <c r="W899" s="1365"/>
      <c r="X899" s="1365"/>
      <c r="Y899" s="1365"/>
      <c r="Z899" s="1365"/>
      <c r="AA899" s="1365"/>
      <c r="AB899" s="1365"/>
      <c r="AC899" s="1365"/>
      <c r="AD899" s="1365"/>
      <c r="AE899" s="1365"/>
      <c r="AF899" s="1365"/>
      <c r="AG899" s="1365"/>
      <c r="AH899" s="1365"/>
      <c r="AI899" s="1365"/>
      <c r="AJ899" s="1365"/>
      <c r="AK899" s="1365"/>
      <c r="AL899" s="1365"/>
      <c r="AM899" s="1365"/>
      <c r="AN899" s="1365"/>
      <c r="AO899" s="1365"/>
      <c r="AP899" s="1365"/>
      <c r="AQ899" s="1365"/>
      <c r="AR899" s="1365"/>
      <c r="AS899" s="1365"/>
      <c r="AT899" s="1365"/>
      <c r="AU899" s="1365"/>
      <c r="AV899" s="1365"/>
      <c r="AW899" s="1365"/>
      <c r="AX899" s="1366"/>
      <c r="AY899" s="1293"/>
      <c r="AZ899" s="1089"/>
      <c r="BA899" s="1220">
        <f t="shared" si="401"/>
        <v>10</v>
      </c>
      <c r="BB899" s="1220">
        <f t="shared" si="401"/>
        <v>7</v>
      </c>
      <c r="BC899" s="1220">
        <f>BC898</f>
        <v>2</v>
      </c>
      <c r="BD899" s="1089"/>
      <c r="BE899" s="1089"/>
      <c r="BF899" s="1089"/>
      <c r="BG899" s="559" t="str">
        <f t="shared" ca="1" si="394"/>
        <v/>
      </c>
      <c r="BH899" s="560" t="str">
        <f t="shared" ca="1" si="395"/>
        <v/>
      </c>
      <c r="BI899" s="560" t="str">
        <f t="shared" ca="1" si="396"/>
        <v/>
      </c>
      <c r="BJ899" s="560" t="str">
        <f t="shared" ca="1" si="397"/>
        <v/>
      </c>
      <c r="BK899" s="560" t="str">
        <f t="shared" ca="1" si="398"/>
        <v/>
      </c>
      <c r="BL899" s="561" t="str">
        <f t="shared" ca="1" si="399"/>
        <v/>
      </c>
      <c r="BP899" s="226"/>
      <c r="BQ899" s="226"/>
      <c r="BR899" s="226"/>
      <c r="BS899" s="226"/>
      <c r="BT899" s="226"/>
      <c r="BU899" s="226"/>
      <c r="BV899" s="226"/>
      <c r="BW899" s="226"/>
      <c r="BX899" s="226"/>
      <c r="BY899" s="226"/>
      <c r="BZ899" s="226"/>
      <c r="CA899" s="226"/>
      <c r="CB899" s="226"/>
      <c r="CC899" s="226"/>
      <c r="CD899" s="226"/>
      <c r="CE899" s="226"/>
      <c r="CF899" s="226"/>
      <c r="CG899" s="226"/>
      <c r="CH899" s="226"/>
      <c r="CI899" s="226"/>
      <c r="CJ899" s="226"/>
      <c r="CK899" s="226"/>
      <c r="CL899" s="226"/>
      <c r="CM899" s="226"/>
      <c r="CN899" s="226"/>
      <c r="CO899" s="226"/>
      <c r="CP899" s="226"/>
      <c r="CQ899" s="226"/>
      <c r="CR899" s="226"/>
      <c r="CS899" s="226"/>
      <c r="CT899" s="226"/>
      <c r="CU899" s="226"/>
      <c r="CV899" s="1513"/>
      <c r="CW899" s="1264"/>
      <c r="CX899" s="1514"/>
      <c r="CY899" s="1514"/>
      <c r="CZ899" s="1514"/>
      <c r="DA899" s="1514"/>
      <c r="DB899" s="1514"/>
      <c r="DC899" s="1514"/>
      <c r="DD899" s="1991"/>
      <c r="DE899" s="1992"/>
      <c r="DF899" s="1992"/>
      <c r="DG899" s="1993"/>
      <c r="DH899" s="1564"/>
      <c r="DI899" s="1564"/>
      <c r="DJ899" s="1564"/>
      <c r="DK899" s="1564"/>
      <c r="DL899" s="1564"/>
      <c r="DM899" s="1564"/>
      <c r="DN899" s="1564"/>
      <c r="DO899" s="1564"/>
      <c r="DP899" s="1564"/>
      <c r="DQ899" s="1564"/>
      <c r="DR899" s="1584"/>
    </row>
    <row r="900" spans="1:122" ht="15" customHeight="1">
      <c r="A900" s="1341"/>
      <c r="B900" s="377"/>
      <c r="C900" s="377"/>
      <c r="D900" s="377"/>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c r="AA900" s="263"/>
      <c r="AB900" s="263"/>
      <c r="AC900" s="263"/>
      <c r="AD900" s="263"/>
      <c r="AE900" s="263"/>
      <c r="AF900" s="263"/>
      <c r="AG900" s="263"/>
      <c r="AH900" s="263"/>
      <c r="AI900" s="263"/>
      <c r="AJ900" s="263"/>
      <c r="AK900" s="263"/>
      <c r="AL900" s="263"/>
      <c r="AM900" s="263"/>
      <c r="AN900" s="263"/>
      <c r="AO900" s="263"/>
      <c r="AP900" s="263"/>
      <c r="AQ900" s="263"/>
      <c r="AR900" s="263"/>
      <c r="AS900" s="263"/>
      <c r="AT900" s="263"/>
      <c r="AU900" s="263"/>
      <c r="AV900" s="263"/>
      <c r="AW900" s="263"/>
      <c r="AX900" s="263"/>
      <c r="AY900" s="1342"/>
      <c r="BA900" s="683">
        <f>BA899</f>
        <v>10</v>
      </c>
      <c r="BD900" s="192"/>
      <c r="BE900" s="192"/>
      <c r="BF900" s="192"/>
      <c r="BG900" s="559" t="str">
        <f t="shared" ca="1" si="394"/>
        <v/>
      </c>
      <c r="BH900" s="560" t="str">
        <f t="shared" ca="1" si="395"/>
        <v/>
      </c>
      <c r="BI900" s="560" t="str">
        <f t="shared" ca="1" si="396"/>
        <v/>
      </c>
      <c r="BJ900" s="560" t="str">
        <f t="shared" ca="1" si="397"/>
        <v/>
      </c>
      <c r="BK900" s="560" t="str">
        <f t="shared" ca="1" si="398"/>
        <v/>
      </c>
      <c r="BL900" s="561" t="str">
        <f t="shared" ca="1" si="399"/>
        <v/>
      </c>
      <c r="CV900" s="1513"/>
      <c r="CW900" s="1264"/>
      <c r="CX900" s="1514"/>
      <c r="CY900" s="1514"/>
      <c r="CZ900" s="1514"/>
      <c r="DA900" s="1514"/>
      <c r="DB900" s="1514"/>
      <c r="DC900" s="1514"/>
      <c r="DD900" s="1991"/>
      <c r="DE900" s="1992"/>
      <c r="DF900" s="1992"/>
      <c r="DG900" s="1993"/>
      <c r="DH900" s="1564"/>
      <c r="DI900" s="1564"/>
      <c r="DJ900" s="1564"/>
      <c r="DK900" s="1564"/>
      <c r="DL900" s="1564"/>
      <c r="DM900" s="1564"/>
      <c r="DN900" s="1564"/>
      <c r="DO900" s="1564"/>
      <c r="DP900" s="1564"/>
      <c r="DQ900" s="1564"/>
      <c r="DR900" s="1584"/>
    </row>
    <row r="901" spans="1:122" ht="15" customHeight="1">
      <c r="A901" s="1341"/>
      <c r="B901" s="377"/>
      <c r="C901" s="377"/>
      <c r="D901" s="377"/>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c r="AA901" s="263"/>
      <c r="AB901" s="263"/>
      <c r="AC901" s="263"/>
      <c r="AD901" s="263"/>
      <c r="AE901" s="263"/>
      <c r="AF901" s="263"/>
      <c r="AG901" s="263"/>
      <c r="AH901" s="263"/>
      <c r="AI901" s="263"/>
      <c r="AJ901" s="263"/>
      <c r="AK901" s="263"/>
      <c r="AL901" s="263"/>
      <c r="AM901" s="263"/>
      <c r="AN901" s="263"/>
      <c r="AO901" s="263"/>
      <c r="AP901" s="263"/>
      <c r="AQ901" s="263"/>
      <c r="AR901" s="263"/>
      <c r="AS901" s="263"/>
      <c r="AT901" s="263"/>
      <c r="AU901" s="263"/>
      <c r="AV901" s="263"/>
      <c r="AW901" s="263"/>
      <c r="AX901" s="263"/>
      <c r="AY901" s="1342"/>
      <c r="BA901" s="683">
        <f>BA900</f>
        <v>10</v>
      </c>
      <c r="BD901" s="192"/>
      <c r="BE901" s="192"/>
      <c r="BF901" s="192"/>
      <c r="BG901" s="559" t="str">
        <f t="shared" ref="BG901:BL902" ca="1" si="402">IF(BA901&lt;&gt;"",IF(MID(_xlfn.FORMULATEXT(BA901),SEARCH("[",_xlfn.FORMULATEXT(BA901))+1,SEARCH("]",_xlfn.FORMULATEXT(BA901))-(SEARCH("[",_xlfn.FORMULATEXT(BA901))+1))="-1","",1),"")</f>
        <v/>
      </c>
      <c r="BH901" s="560" t="str">
        <f t="shared" ca="1" si="402"/>
        <v/>
      </c>
      <c r="BI901" s="560" t="str">
        <f t="shared" ca="1" si="402"/>
        <v/>
      </c>
      <c r="BJ901" s="560" t="str">
        <f t="shared" ca="1" si="402"/>
        <v/>
      </c>
      <c r="BK901" s="560" t="str">
        <f t="shared" ca="1" si="402"/>
        <v/>
      </c>
      <c r="BL901" s="561" t="str">
        <f t="shared" ca="1" si="402"/>
        <v/>
      </c>
      <c r="CV901" s="1513"/>
      <c r="CW901" s="1264"/>
      <c r="CX901" s="1514"/>
      <c r="CY901" s="1514"/>
      <c r="CZ901" s="1514"/>
      <c r="DA901" s="1514"/>
      <c r="DB901" s="1514"/>
      <c r="DC901" s="1514"/>
      <c r="DD901" s="1991"/>
      <c r="DE901" s="1992"/>
      <c r="DF901" s="1992"/>
      <c r="DG901" s="1993"/>
      <c r="DH901" s="1564"/>
      <c r="DI901" s="1564"/>
      <c r="DJ901" s="1564"/>
      <c r="DK901" s="1564"/>
      <c r="DL901" s="1564"/>
      <c r="DM901" s="1564"/>
      <c r="DN901" s="1564"/>
      <c r="DO901" s="1564"/>
      <c r="DP901" s="1564"/>
      <c r="DQ901" s="1564"/>
      <c r="DR901" s="1584"/>
    </row>
    <row r="902" spans="1:122" ht="15" customHeight="1">
      <c r="A902" s="1341"/>
      <c r="B902" s="377"/>
      <c r="C902" s="377"/>
      <c r="D902" s="377"/>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c r="AA902" s="263"/>
      <c r="AB902" s="263"/>
      <c r="AC902" s="263"/>
      <c r="AD902" s="263"/>
      <c r="AE902" s="263"/>
      <c r="AF902" s="263"/>
      <c r="AG902" s="263"/>
      <c r="AH902" s="263"/>
      <c r="AI902" s="263"/>
      <c r="AJ902" s="263"/>
      <c r="AK902" s="263"/>
      <c r="AL902" s="263"/>
      <c r="AM902" s="263"/>
      <c r="AN902" s="263"/>
      <c r="AO902" s="263"/>
      <c r="AP902" s="263"/>
      <c r="AQ902" s="263"/>
      <c r="AR902" s="263"/>
      <c r="AS902" s="263"/>
      <c r="AT902" s="263"/>
      <c r="AU902" s="263"/>
      <c r="AV902" s="263"/>
      <c r="AW902" s="263"/>
      <c r="AX902" s="263"/>
      <c r="AY902" s="1342"/>
      <c r="BA902" s="683">
        <f>BA901</f>
        <v>10</v>
      </c>
      <c r="BD902" s="192"/>
      <c r="BE902" s="192"/>
      <c r="BF902" s="192"/>
      <c r="BG902" s="559" t="str">
        <f t="shared" ca="1" si="402"/>
        <v/>
      </c>
      <c r="BH902" s="560" t="str">
        <f t="shared" ca="1" si="402"/>
        <v/>
      </c>
      <c r="BI902" s="560" t="str">
        <f t="shared" ca="1" si="402"/>
        <v/>
      </c>
      <c r="BJ902" s="560" t="str">
        <f t="shared" ca="1" si="402"/>
        <v/>
      </c>
      <c r="BK902" s="560" t="str">
        <f t="shared" ca="1" si="402"/>
        <v/>
      </c>
      <c r="BL902" s="561" t="str">
        <f t="shared" ca="1" si="402"/>
        <v/>
      </c>
      <c r="CV902" s="1513"/>
      <c r="CW902" s="1264"/>
      <c r="CX902" s="1514"/>
      <c r="CY902" s="1514"/>
      <c r="CZ902" s="1514"/>
      <c r="DA902" s="1514"/>
      <c r="DB902" s="1514"/>
      <c r="DC902" s="1514"/>
      <c r="DD902" s="1991"/>
      <c r="DE902" s="1992"/>
      <c r="DF902" s="1992"/>
      <c r="DG902" s="1993"/>
      <c r="DH902" s="1564"/>
      <c r="DI902" s="1564"/>
      <c r="DJ902" s="1564"/>
      <c r="DK902" s="1564"/>
      <c r="DL902" s="1564"/>
      <c r="DM902" s="1564"/>
      <c r="DN902" s="1564"/>
      <c r="DO902" s="1564"/>
      <c r="DP902" s="1564"/>
      <c r="DQ902" s="1564"/>
      <c r="DR902" s="1584"/>
    </row>
  </sheetData>
  <sheetProtection selectLockedCells="1" selectUnlockedCells="1"/>
  <mergeCells count="1217">
    <mergeCell ref="A430:D430"/>
    <mergeCell ref="A452:D452"/>
    <mergeCell ref="A434:D434"/>
    <mergeCell ref="A53:D53"/>
    <mergeCell ref="A57:D57"/>
    <mergeCell ref="A59:C59"/>
    <mergeCell ref="A60:D60"/>
    <mergeCell ref="A64:D64"/>
    <mergeCell ref="A788:D788"/>
    <mergeCell ref="A455:C455"/>
    <mergeCell ref="A456:D456"/>
    <mergeCell ref="A458:D458"/>
    <mergeCell ref="A462:C462"/>
    <mergeCell ref="A497:C497"/>
    <mergeCell ref="A606:C606"/>
    <mergeCell ref="A607:D607"/>
    <mergeCell ref="A609:D609"/>
    <mergeCell ref="A613:C613"/>
    <mergeCell ref="A467:D467"/>
    <mergeCell ref="A463:D463"/>
    <mergeCell ref="A560:D560"/>
    <mergeCell ref="A787:C787"/>
    <mergeCell ref="A743:E743"/>
    <mergeCell ref="A764:E764"/>
    <mergeCell ref="A162:D162"/>
    <mergeCell ref="A563:C563"/>
    <mergeCell ref="A565:D565"/>
    <mergeCell ref="A573:E573"/>
    <mergeCell ref="A741:D741"/>
    <mergeCell ref="A780:C780"/>
    <mergeCell ref="A781:D781"/>
    <mergeCell ref="A783:D783"/>
    <mergeCell ref="A795:B795"/>
    <mergeCell ref="A797:C797"/>
    <mergeCell ref="A801:C801"/>
    <mergeCell ref="A803:C803"/>
    <mergeCell ref="A809:C809"/>
    <mergeCell ref="A814:C814"/>
    <mergeCell ref="A792:D792"/>
    <mergeCell ref="A893:D893"/>
    <mergeCell ref="A897:D897"/>
    <mergeCell ref="A816:D816"/>
    <mergeCell ref="A827:D827"/>
    <mergeCell ref="A832:D832"/>
    <mergeCell ref="A840:D840"/>
    <mergeCell ref="A885:C885"/>
    <mergeCell ref="A886:D886"/>
    <mergeCell ref="A888:D888"/>
    <mergeCell ref="A892:C892"/>
    <mergeCell ref="A846:D846"/>
    <mergeCell ref="A848:E848"/>
    <mergeCell ref="A869:E869"/>
    <mergeCell ref="A623:C623"/>
    <mergeCell ref="A637:D637"/>
    <mergeCell ref="A705:D705"/>
    <mergeCell ref="A603:D603"/>
    <mergeCell ref="A618:D618"/>
    <mergeCell ref="A614:D614"/>
    <mergeCell ref="A636:C636"/>
    <mergeCell ref="A641:D641"/>
    <mergeCell ref="A660:D660"/>
    <mergeCell ref="A627:C627"/>
    <mergeCell ref="A683:C683"/>
    <mergeCell ref="A685:D685"/>
    <mergeCell ref="A718:D718"/>
    <mergeCell ref="A710:D710"/>
    <mergeCell ref="H475:J475"/>
    <mergeCell ref="E476:G476"/>
    <mergeCell ref="H476:J476"/>
    <mergeCell ref="E477:G477"/>
    <mergeCell ref="H477:J477"/>
    <mergeCell ref="E478:G478"/>
    <mergeCell ref="H478:J478"/>
    <mergeCell ref="E479:G479"/>
    <mergeCell ref="H479:J479"/>
    <mergeCell ref="H480:J480"/>
    <mergeCell ref="E483:G483"/>
    <mergeCell ref="H483:J483"/>
    <mergeCell ref="E484:G484"/>
    <mergeCell ref="H484:J484"/>
    <mergeCell ref="A489:D489"/>
    <mergeCell ref="A491:D491"/>
    <mergeCell ref="A493:D493"/>
    <mergeCell ref="E485:G485"/>
    <mergeCell ref="H485:J485"/>
    <mergeCell ref="E486:G486"/>
    <mergeCell ref="H486:J486"/>
    <mergeCell ref="E487:G487"/>
    <mergeCell ref="H487:J487"/>
    <mergeCell ref="E488:G488"/>
    <mergeCell ref="H488:J488"/>
    <mergeCell ref="A67:C67"/>
    <mergeCell ref="A71:C71"/>
    <mergeCell ref="A72:D72"/>
    <mergeCell ref="A266:D266"/>
    <mergeCell ref="A268:C268"/>
    <mergeCell ref="A269:D269"/>
    <mergeCell ref="A281:D281"/>
    <mergeCell ref="A130:D130"/>
    <mergeCell ref="A50:C50"/>
    <mergeCell ref="A52:C52"/>
    <mergeCell ref="A66:B66"/>
    <mergeCell ref="A74:D74"/>
    <mergeCell ref="A176:C176"/>
    <mergeCell ref="A178:D178"/>
    <mergeCell ref="A180:D180"/>
    <mergeCell ref="A184:D184"/>
    <mergeCell ref="A187:C187"/>
    <mergeCell ref="A189:C189"/>
    <mergeCell ref="A191:D191"/>
    <mergeCell ref="A197:D197"/>
    <mergeCell ref="A200:C200"/>
    <mergeCell ref="A201:D201"/>
    <mergeCell ref="A211:D211"/>
    <mergeCell ref="A159:F159"/>
    <mergeCell ref="A193:D193"/>
    <mergeCell ref="AI10:AM10"/>
    <mergeCell ref="AN10:AW10"/>
    <mergeCell ref="AX10:AY10"/>
    <mergeCell ref="A20:L20"/>
    <mergeCell ref="O20:P20"/>
    <mergeCell ref="Q20:AH20"/>
    <mergeCell ref="AO2:AP2"/>
    <mergeCell ref="AQ2:AS2"/>
    <mergeCell ref="AT2:AU2"/>
    <mergeCell ref="AV2:AY2"/>
    <mergeCell ref="A3:B3"/>
    <mergeCell ref="AI3:AK3"/>
    <mergeCell ref="A48:C48"/>
    <mergeCell ref="X37:AG37"/>
    <mergeCell ref="A27:M27"/>
    <mergeCell ref="N27:R27"/>
    <mergeCell ref="S27:AH27"/>
    <mergeCell ref="A34:B34"/>
    <mergeCell ref="E37:M37"/>
    <mergeCell ref="N37:W37"/>
    <mergeCell ref="A40:C40"/>
    <mergeCell ref="A42:C42"/>
    <mergeCell ref="A44:C44"/>
    <mergeCell ref="A46:C46"/>
    <mergeCell ref="A35:C35"/>
    <mergeCell ref="AT1:AU1"/>
    <mergeCell ref="AV1:AY1"/>
    <mergeCell ref="A2:E2"/>
    <mergeCell ref="F2:R2"/>
    <mergeCell ref="S2:T2"/>
    <mergeCell ref="U2:V2"/>
    <mergeCell ref="W2:Y2"/>
    <mergeCell ref="Z2:AC2"/>
    <mergeCell ref="AD2:AF2"/>
    <mergeCell ref="AG2:AN2"/>
    <mergeCell ref="A1:E1"/>
    <mergeCell ref="F1:V1"/>
    <mergeCell ref="W1:Y1"/>
    <mergeCell ref="Z1:AN1"/>
    <mergeCell ref="AO1:AP1"/>
    <mergeCell ref="AQ1:AS1"/>
    <mergeCell ref="AI4:AY9"/>
    <mergeCell ref="A251:C251"/>
    <mergeCell ref="A252:D252"/>
    <mergeCell ref="A264:D264"/>
    <mergeCell ref="A122:D122"/>
    <mergeCell ref="A126:D126"/>
    <mergeCell ref="A283:D283"/>
    <mergeCell ref="A285:D285"/>
    <mergeCell ref="A165:C165"/>
    <mergeCell ref="A151:E151"/>
    <mergeCell ref="A153:E153"/>
    <mergeCell ref="A155:F155"/>
    <mergeCell ref="A213:E213"/>
    <mergeCell ref="A215:E215"/>
    <mergeCell ref="A217:F217"/>
    <mergeCell ref="A221:F221"/>
    <mergeCell ref="A224:B224"/>
    <mergeCell ref="A225:C225"/>
    <mergeCell ref="A226:D226"/>
    <mergeCell ref="A237:D237"/>
    <mergeCell ref="A76:C76"/>
    <mergeCell ref="A80:C80"/>
    <mergeCell ref="A82:D82"/>
    <mergeCell ref="A87:D87"/>
    <mergeCell ref="A138:D138"/>
    <mergeCell ref="A140:E140"/>
    <mergeCell ref="A142:F142"/>
    <mergeCell ref="A146:F146"/>
    <mergeCell ref="A149:D149"/>
    <mergeCell ref="A90:B90"/>
    <mergeCell ref="A91:C91"/>
    <mergeCell ref="A102:C102"/>
    <mergeCell ref="A104:D104"/>
    <mergeCell ref="A106:D106"/>
    <mergeCell ref="A116:C116"/>
    <mergeCell ref="A113:D113"/>
    <mergeCell ref="A118:C118"/>
    <mergeCell ref="A120:D120"/>
    <mergeCell ref="A129:C129"/>
    <mergeCell ref="A297:C297"/>
    <mergeCell ref="A245:D245"/>
    <mergeCell ref="A247:D247"/>
    <mergeCell ref="A299:C299"/>
    <mergeCell ref="A300:D300"/>
    <mergeCell ref="A296:B296"/>
    <mergeCell ref="E337:G337"/>
    <mergeCell ref="H337:J337"/>
    <mergeCell ref="E332:G332"/>
    <mergeCell ref="H332:J332"/>
    <mergeCell ref="E333:G333"/>
    <mergeCell ref="H333:J333"/>
    <mergeCell ref="E334:G334"/>
    <mergeCell ref="H334:J334"/>
    <mergeCell ref="E335:G335"/>
    <mergeCell ref="H335:J335"/>
    <mergeCell ref="E336:G336"/>
    <mergeCell ref="H336:J336"/>
    <mergeCell ref="E331:G331"/>
    <mergeCell ref="H331:J331"/>
    <mergeCell ref="A325:D325"/>
    <mergeCell ref="H328:J328"/>
    <mergeCell ref="E328:G328"/>
    <mergeCell ref="E329:G329"/>
    <mergeCell ref="H329:J329"/>
    <mergeCell ref="E330:G330"/>
    <mergeCell ref="H330:J330"/>
    <mergeCell ref="A302:D302"/>
    <mergeCell ref="A312:C312"/>
    <mergeCell ref="A321:C321"/>
    <mergeCell ref="A324:C324"/>
    <mergeCell ref="A323:B323"/>
    <mergeCell ref="E338:G338"/>
    <mergeCell ref="H338:J338"/>
    <mergeCell ref="E339:G339"/>
    <mergeCell ref="H339:J339"/>
    <mergeCell ref="E340:G340"/>
    <mergeCell ref="H340:J340"/>
    <mergeCell ref="E341:G341"/>
    <mergeCell ref="H341:J341"/>
    <mergeCell ref="E349:G349"/>
    <mergeCell ref="H349:J349"/>
    <mergeCell ref="E342:G342"/>
    <mergeCell ref="H342:J342"/>
    <mergeCell ref="E344:G344"/>
    <mergeCell ref="H344:J344"/>
    <mergeCell ref="E345:G345"/>
    <mergeCell ref="H345:J345"/>
    <mergeCell ref="E346:G346"/>
    <mergeCell ref="F372:H372"/>
    <mergeCell ref="I372:K372"/>
    <mergeCell ref="E362:G362"/>
    <mergeCell ref="H362:J362"/>
    <mergeCell ref="E350:G350"/>
    <mergeCell ref="H350:J350"/>
    <mergeCell ref="E351:G351"/>
    <mergeCell ref="H351:J351"/>
    <mergeCell ref="H348:J348"/>
    <mergeCell ref="H357:J357"/>
    <mergeCell ref="E358:G358"/>
    <mergeCell ref="H358:J358"/>
    <mergeCell ref="E359:G359"/>
    <mergeCell ref="H359:J359"/>
    <mergeCell ref="E360:G360"/>
    <mergeCell ref="F371:H371"/>
    <mergeCell ref="I371:K371"/>
    <mergeCell ref="A544:E544"/>
    <mergeCell ref="F374:H374"/>
    <mergeCell ref="I374:K374"/>
    <mergeCell ref="A380:C380"/>
    <mergeCell ref="A376:C376"/>
    <mergeCell ref="H346:J346"/>
    <mergeCell ref="E347:G347"/>
    <mergeCell ref="H347:J347"/>
    <mergeCell ref="E348:G348"/>
    <mergeCell ref="F373:H373"/>
    <mergeCell ref="I373:K373"/>
    <mergeCell ref="E352:G352"/>
    <mergeCell ref="H352:J352"/>
    <mergeCell ref="E353:G353"/>
    <mergeCell ref="H353:J353"/>
    <mergeCell ref="E354:G354"/>
    <mergeCell ref="H354:J354"/>
    <mergeCell ref="E355:G355"/>
    <mergeCell ref="H355:J355"/>
    <mergeCell ref="E356:G356"/>
    <mergeCell ref="H356:J356"/>
    <mergeCell ref="E363:G363"/>
    <mergeCell ref="H363:J363"/>
    <mergeCell ref="E364:G364"/>
    <mergeCell ref="H364:J364"/>
    <mergeCell ref="E357:G357"/>
    <mergeCell ref="H360:J360"/>
    <mergeCell ref="E361:G361"/>
    <mergeCell ref="H361:J361"/>
    <mergeCell ref="A365:D365"/>
    <mergeCell ref="A367:D367"/>
    <mergeCell ref="A369:D369"/>
    <mergeCell ref="DD3:DG3"/>
    <mergeCell ref="DD4:DG4"/>
    <mergeCell ref="DD5:DG5"/>
    <mergeCell ref="DD6:DG6"/>
    <mergeCell ref="DD7:DG7"/>
    <mergeCell ref="DD8:DG8"/>
    <mergeCell ref="DD9:DG9"/>
    <mergeCell ref="DD10:DG10"/>
    <mergeCell ref="DD11:DG11"/>
    <mergeCell ref="A382:D382"/>
    <mergeCell ref="A389:D389"/>
    <mergeCell ref="A621:B621"/>
    <mergeCell ref="A629:C629"/>
    <mergeCell ref="A391:D391"/>
    <mergeCell ref="A395:E395"/>
    <mergeCell ref="A412:E412"/>
    <mergeCell ref="A433:C433"/>
    <mergeCell ref="A470:B470"/>
    <mergeCell ref="A471:C471"/>
    <mergeCell ref="A472:D472"/>
    <mergeCell ref="E475:G475"/>
    <mergeCell ref="E480:G480"/>
    <mergeCell ref="A588:E588"/>
    <mergeCell ref="A503:D503"/>
    <mergeCell ref="A512:E512"/>
    <mergeCell ref="A393:E393"/>
    <mergeCell ref="A516:E516"/>
    <mergeCell ref="A501:C501"/>
    <mergeCell ref="A518:D518"/>
    <mergeCell ref="A525:D525"/>
    <mergeCell ref="A527:D527"/>
    <mergeCell ref="A529:E529"/>
    <mergeCell ref="DD21:DG21"/>
    <mergeCell ref="DD22:DG22"/>
    <mergeCell ref="DD23:DG23"/>
    <mergeCell ref="DD24:DG24"/>
    <mergeCell ref="DD25:DG25"/>
    <mergeCell ref="DD26:DG26"/>
    <mergeCell ref="DD27:DG27"/>
    <mergeCell ref="DD28:DG28"/>
    <mergeCell ref="DD29:DG29"/>
    <mergeCell ref="DD12:DG12"/>
    <mergeCell ref="DD13:DG13"/>
    <mergeCell ref="DD14:DG14"/>
    <mergeCell ref="DD15:DG15"/>
    <mergeCell ref="DD16:DG16"/>
    <mergeCell ref="DD17:DG17"/>
    <mergeCell ref="DD18:DG18"/>
    <mergeCell ref="DD19:DG19"/>
    <mergeCell ref="DD20:DG20"/>
    <mergeCell ref="DD39:DG39"/>
    <mergeCell ref="DD40:DG40"/>
    <mergeCell ref="DD41:DG41"/>
    <mergeCell ref="DD42:DG42"/>
    <mergeCell ref="DD43:DG43"/>
    <mergeCell ref="DD44:DG44"/>
    <mergeCell ref="DD45:DG45"/>
    <mergeCell ref="DD46:DG46"/>
    <mergeCell ref="DD47:DG47"/>
    <mergeCell ref="DD30:DG30"/>
    <mergeCell ref="DD31:DG31"/>
    <mergeCell ref="DD32:DG32"/>
    <mergeCell ref="DD33:DG33"/>
    <mergeCell ref="DD34:DG34"/>
    <mergeCell ref="DD35:DG35"/>
    <mergeCell ref="DD36:DG36"/>
    <mergeCell ref="DD37:DG37"/>
    <mergeCell ref="DD38:DG38"/>
    <mergeCell ref="DD57:DG57"/>
    <mergeCell ref="DD58:DG58"/>
    <mergeCell ref="DD59:DG59"/>
    <mergeCell ref="DD60:DG60"/>
    <mergeCell ref="DD61:DG61"/>
    <mergeCell ref="DD62:DG62"/>
    <mergeCell ref="DD63:DG63"/>
    <mergeCell ref="DD64:DG64"/>
    <mergeCell ref="DD65:DG65"/>
    <mergeCell ref="DD48:DG48"/>
    <mergeCell ref="DD49:DG49"/>
    <mergeCell ref="DD50:DG50"/>
    <mergeCell ref="DD51:DG51"/>
    <mergeCell ref="DD52:DG52"/>
    <mergeCell ref="DD53:DG53"/>
    <mergeCell ref="DD54:DG54"/>
    <mergeCell ref="DD55:DG55"/>
    <mergeCell ref="DD56:DG56"/>
    <mergeCell ref="DD75:DG75"/>
    <mergeCell ref="DD76:DG76"/>
    <mergeCell ref="DD77:DG77"/>
    <mergeCell ref="DD78:DG78"/>
    <mergeCell ref="DD79:DG79"/>
    <mergeCell ref="DD80:DG80"/>
    <mergeCell ref="DD81:DG81"/>
    <mergeCell ref="DD82:DG82"/>
    <mergeCell ref="DD83:DG83"/>
    <mergeCell ref="DD66:DG66"/>
    <mergeCell ref="DD67:DG67"/>
    <mergeCell ref="DD68:DG68"/>
    <mergeCell ref="DD69:DG69"/>
    <mergeCell ref="DD70:DG70"/>
    <mergeCell ref="DD71:DG71"/>
    <mergeCell ref="DD72:DG72"/>
    <mergeCell ref="DD73:DG73"/>
    <mergeCell ref="DD74:DG74"/>
    <mergeCell ref="DD93:DG93"/>
    <mergeCell ref="DD94:DG94"/>
    <mergeCell ref="DD95:DG95"/>
    <mergeCell ref="DD96:DG96"/>
    <mergeCell ref="DD97:DG97"/>
    <mergeCell ref="DD98:DG98"/>
    <mergeCell ref="DD99:DG99"/>
    <mergeCell ref="DD100:DG100"/>
    <mergeCell ref="DD101:DG101"/>
    <mergeCell ref="DD84:DG84"/>
    <mergeCell ref="DD85:DG85"/>
    <mergeCell ref="DD86:DG86"/>
    <mergeCell ref="DD87:DG87"/>
    <mergeCell ref="DD88:DG88"/>
    <mergeCell ref="DD89:DG89"/>
    <mergeCell ref="DD90:DG90"/>
    <mergeCell ref="DD91:DG91"/>
    <mergeCell ref="DD92:DG92"/>
    <mergeCell ref="DD114:DG114"/>
    <mergeCell ref="DD115:DG115"/>
    <mergeCell ref="DD116:DG116"/>
    <mergeCell ref="DD117:DG117"/>
    <mergeCell ref="DD118:DG118"/>
    <mergeCell ref="DD119:DG119"/>
    <mergeCell ref="DD120:DG120"/>
    <mergeCell ref="DD121:DG121"/>
    <mergeCell ref="DD122:DG122"/>
    <mergeCell ref="DD102:DG102"/>
    <mergeCell ref="DD103:DG103"/>
    <mergeCell ref="DD104:DG104"/>
    <mergeCell ref="DD105:DG105"/>
    <mergeCell ref="DD106:DG106"/>
    <mergeCell ref="DD107:DG107"/>
    <mergeCell ref="DD108:DG108"/>
    <mergeCell ref="DD109:DG109"/>
    <mergeCell ref="DD113:DG113"/>
    <mergeCell ref="DD110:DG110"/>
    <mergeCell ref="DD111:DG111"/>
    <mergeCell ref="DD112:DG112"/>
    <mergeCell ref="DD132:DG132"/>
    <mergeCell ref="DD133:DG133"/>
    <mergeCell ref="DD134:DG134"/>
    <mergeCell ref="DD135:DG135"/>
    <mergeCell ref="DD136:DG136"/>
    <mergeCell ref="DD137:DG137"/>
    <mergeCell ref="DD138:DG138"/>
    <mergeCell ref="DD139:DG139"/>
    <mergeCell ref="DD140:DG140"/>
    <mergeCell ref="DD123:DG123"/>
    <mergeCell ref="DD124:DG124"/>
    <mergeCell ref="DD125:DG125"/>
    <mergeCell ref="DD126:DG126"/>
    <mergeCell ref="DD127:DG127"/>
    <mergeCell ref="DD128:DG128"/>
    <mergeCell ref="DD129:DG129"/>
    <mergeCell ref="DD130:DG130"/>
    <mergeCell ref="DD131:DG131"/>
    <mergeCell ref="DD150:DG150"/>
    <mergeCell ref="DD151:DG151"/>
    <mergeCell ref="DD152:DG152"/>
    <mergeCell ref="DD153:DG153"/>
    <mergeCell ref="DD154:DG154"/>
    <mergeCell ref="DD155:DG155"/>
    <mergeCell ref="DD156:DG156"/>
    <mergeCell ref="DD157:DG157"/>
    <mergeCell ref="DD158:DG158"/>
    <mergeCell ref="DD141:DG141"/>
    <mergeCell ref="DD142:DG142"/>
    <mergeCell ref="DD143:DG143"/>
    <mergeCell ref="DD144:DG144"/>
    <mergeCell ref="DD145:DG145"/>
    <mergeCell ref="DD146:DG146"/>
    <mergeCell ref="DD147:DG147"/>
    <mergeCell ref="DD148:DG148"/>
    <mergeCell ref="DD149:DG149"/>
    <mergeCell ref="DD171:DG171"/>
    <mergeCell ref="DD172:DG172"/>
    <mergeCell ref="DD173:DG173"/>
    <mergeCell ref="DD174:DG174"/>
    <mergeCell ref="DD175:DG175"/>
    <mergeCell ref="DD176:DG176"/>
    <mergeCell ref="DD177:DG177"/>
    <mergeCell ref="DD178:DG178"/>
    <mergeCell ref="DD179:DG179"/>
    <mergeCell ref="DD159:DG159"/>
    <mergeCell ref="DD160:DG160"/>
    <mergeCell ref="DD161:DG161"/>
    <mergeCell ref="DD165:DG165"/>
    <mergeCell ref="DD166:DG166"/>
    <mergeCell ref="DD167:DG167"/>
    <mergeCell ref="DD168:DG168"/>
    <mergeCell ref="DD169:DG169"/>
    <mergeCell ref="DD170:DG170"/>
    <mergeCell ref="DD162:DG162"/>
    <mergeCell ref="DD163:DG163"/>
    <mergeCell ref="DD164:DG164"/>
    <mergeCell ref="DD189:DG189"/>
    <mergeCell ref="DD190:DG190"/>
    <mergeCell ref="DD191:DG191"/>
    <mergeCell ref="DD192:DG192"/>
    <mergeCell ref="DD193:DG193"/>
    <mergeCell ref="DD194:DG194"/>
    <mergeCell ref="DD195:DG195"/>
    <mergeCell ref="DD196:DG196"/>
    <mergeCell ref="DD197:DG197"/>
    <mergeCell ref="DD180:DG180"/>
    <mergeCell ref="DD181:DG181"/>
    <mergeCell ref="DD182:DG182"/>
    <mergeCell ref="DD183:DG183"/>
    <mergeCell ref="DD184:DG184"/>
    <mergeCell ref="DD185:DG185"/>
    <mergeCell ref="DD186:DG186"/>
    <mergeCell ref="DD187:DG187"/>
    <mergeCell ref="DD188:DG188"/>
    <mergeCell ref="DD207:DG207"/>
    <mergeCell ref="DD208:DG208"/>
    <mergeCell ref="DD209:DG209"/>
    <mergeCell ref="DD210:DG210"/>
    <mergeCell ref="DD211:DG211"/>
    <mergeCell ref="DD212:DG212"/>
    <mergeCell ref="DD213:DG213"/>
    <mergeCell ref="DD214:DG214"/>
    <mergeCell ref="DD215:DG215"/>
    <mergeCell ref="DD198:DG198"/>
    <mergeCell ref="DD199:DG199"/>
    <mergeCell ref="DD200:DG200"/>
    <mergeCell ref="DD201:DG201"/>
    <mergeCell ref="DD202:DG202"/>
    <mergeCell ref="DD203:DG203"/>
    <mergeCell ref="DD204:DG204"/>
    <mergeCell ref="DD205:DG205"/>
    <mergeCell ref="DD206:DG206"/>
    <mergeCell ref="DD225:DG225"/>
    <mergeCell ref="DD226:DG226"/>
    <mergeCell ref="DD227:DG227"/>
    <mergeCell ref="DD228:DG228"/>
    <mergeCell ref="DD229:DG229"/>
    <mergeCell ref="DD230:DG230"/>
    <mergeCell ref="DD231:DG231"/>
    <mergeCell ref="DD232:DG232"/>
    <mergeCell ref="DD233:DG233"/>
    <mergeCell ref="DD216:DG216"/>
    <mergeCell ref="DD217:DG217"/>
    <mergeCell ref="DD218:DG218"/>
    <mergeCell ref="DD219:DG219"/>
    <mergeCell ref="DD220:DG220"/>
    <mergeCell ref="DD221:DG221"/>
    <mergeCell ref="DD222:DG222"/>
    <mergeCell ref="DD223:DG223"/>
    <mergeCell ref="DD224:DG224"/>
    <mergeCell ref="DD243:DG243"/>
    <mergeCell ref="DD244:DG244"/>
    <mergeCell ref="DD245:DG245"/>
    <mergeCell ref="DD246:DG246"/>
    <mergeCell ref="DD247:DG247"/>
    <mergeCell ref="DD248:DG248"/>
    <mergeCell ref="DD249:DG249"/>
    <mergeCell ref="DD250:DG250"/>
    <mergeCell ref="DD251:DG251"/>
    <mergeCell ref="DD234:DG234"/>
    <mergeCell ref="DD235:DG235"/>
    <mergeCell ref="DD236:DG236"/>
    <mergeCell ref="DD237:DG237"/>
    <mergeCell ref="DD238:DG238"/>
    <mergeCell ref="DD239:DG239"/>
    <mergeCell ref="DD240:DG240"/>
    <mergeCell ref="DD241:DG241"/>
    <mergeCell ref="DD242:DG242"/>
    <mergeCell ref="DD261:DG261"/>
    <mergeCell ref="DD262:DG262"/>
    <mergeCell ref="DD263:DG263"/>
    <mergeCell ref="DD264:DG264"/>
    <mergeCell ref="DD265:DG265"/>
    <mergeCell ref="DD266:DG266"/>
    <mergeCell ref="DD267:DG267"/>
    <mergeCell ref="DD268:DG268"/>
    <mergeCell ref="DD269:DG269"/>
    <mergeCell ref="DD252:DG252"/>
    <mergeCell ref="DD253:DG253"/>
    <mergeCell ref="DD254:DG254"/>
    <mergeCell ref="DD255:DG255"/>
    <mergeCell ref="DD256:DG256"/>
    <mergeCell ref="DD257:DG257"/>
    <mergeCell ref="DD258:DG258"/>
    <mergeCell ref="DD259:DG259"/>
    <mergeCell ref="DD260:DG260"/>
    <mergeCell ref="DD279:DG279"/>
    <mergeCell ref="DD280:DG280"/>
    <mergeCell ref="DD281:DG281"/>
    <mergeCell ref="DD282:DG282"/>
    <mergeCell ref="DD283:DG283"/>
    <mergeCell ref="DD284:DG284"/>
    <mergeCell ref="DD285:DG285"/>
    <mergeCell ref="DD286:DG286"/>
    <mergeCell ref="DD287:DG287"/>
    <mergeCell ref="DD270:DG270"/>
    <mergeCell ref="DD271:DG271"/>
    <mergeCell ref="DD272:DG272"/>
    <mergeCell ref="DD273:DG273"/>
    <mergeCell ref="DD274:DG274"/>
    <mergeCell ref="DD275:DG275"/>
    <mergeCell ref="DD276:DG276"/>
    <mergeCell ref="DD277:DG277"/>
    <mergeCell ref="DD278:DG278"/>
    <mergeCell ref="DD297:DG297"/>
    <mergeCell ref="DD298:DG298"/>
    <mergeCell ref="DD299:DG299"/>
    <mergeCell ref="DD300:DG300"/>
    <mergeCell ref="DD301:DG301"/>
    <mergeCell ref="DD302:DG302"/>
    <mergeCell ref="DD303:DG303"/>
    <mergeCell ref="DD304:DG304"/>
    <mergeCell ref="DD305:DG305"/>
    <mergeCell ref="DD288:DG288"/>
    <mergeCell ref="DD289:DG289"/>
    <mergeCell ref="DD290:DG290"/>
    <mergeCell ref="DD291:DG291"/>
    <mergeCell ref="DD292:DG292"/>
    <mergeCell ref="DD293:DG293"/>
    <mergeCell ref="DD294:DG294"/>
    <mergeCell ref="DD295:DG295"/>
    <mergeCell ref="DD296:DG296"/>
    <mergeCell ref="DD315:DG315"/>
    <mergeCell ref="DD316:DG316"/>
    <mergeCell ref="DD317:DG317"/>
    <mergeCell ref="DD318:DG318"/>
    <mergeCell ref="DD319:DG319"/>
    <mergeCell ref="DD320:DG320"/>
    <mergeCell ref="DD321:DG321"/>
    <mergeCell ref="DD322:DG322"/>
    <mergeCell ref="DD323:DG323"/>
    <mergeCell ref="DD306:DG306"/>
    <mergeCell ref="DD307:DG307"/>
    <mergeCell ref="DD308:DG308"/>
    <mergeCell ref="DD309:DG309"/>
    <mergeCell ref="DD310:DG310"/>
    <mergeCell ref="DD311:DG311"/>
    <mergeCell ref="DD312:DG312"/>
    <mergeCell ref="DD313:DG313"/>
    <mergeCell ref="DD314:DG314"/>
    <mergeCell ref="DD333:DG333"/>
    <mergeCell ref="DD334:DG334"/>
    <mergeCell ref="DD335:DG335"/>
    <mergeCell ref="DD336:DG336"/>
    <mergeCell ref="DD337:DG337"/>
    <mergeCell ref="DD338:DG338"/>
    <mergeCell ref="DD339:DG339"/>
    <mergeCell ref="DD340:DG340"/>
    <mergeCell ref="DD341:DG341"/>
    <mergeCell ref="DD324:DG324"/>
    <mergeCell ref="DD325:DG325"/>
    <mergeCell ref="DD326:DG326"/>
    <mergeCell ref="DD327:DG327"/>
    <mergeCell ref="DD328:DG328"/>
    <mergeCell ref="DD329:DG329"/>
    <mergeCell ref="DD330:DG330"/>
    <mergeCell ref="DD331:DG331"/>
    <mergeCell ref="DD332:DG332"/>
    <mergeCell ref="DD351:DG351"/>
    <mergeCell ref="DD352:DG352"/>
    <mergeCell ref="DD353:DG353"/>
    <mergeCell ref="DD354:DG354"/>
    <mergeCell ref="DD355:DG355"/>
    <mergeCell ref="DD356:DG356"/>
    <mergeCell ref="DD357:DG357"/>
    <mergeCell ref="DD358:DG358"/>
    <mergeCell ref="DD359:DG359"/>
    <mergeCell ref="DD342:DG342"/>
    <mergeCell ref="DD343:DG343"/>
    <mergeCell ref="DD344:DG344"/>
    <mergeCell ref="DD345:DG345"/>
    <mergeCell ref="DD346:DG346"/>
    <mergeCell ref="DD347:DG347"/>
    <mergeCell ref="DD348:DG348"/>
    <mergeCell ref="DD349:DG349"/>
    <mergeCell ref="DD350:DG350"/>
    <mergeCell ref="DD369:DG369"/>
    <mergeCell ref="DD370:DG370"/>
    <mergeCell ref="DD372:DG372"/>
    <mergeCell ref="DD373:DG373"/>
    <mergeCell ref="DD374:DG374"/>
    <mergeCell ref="DD375:DG375"/>
    <mergeCell ref="DD360:DG360"/>
    <mergeCell ref="DD361:DG361"/>
    <mergeCell ref="DD362:DG362"/>
    <mergeCell ref="DD363:DG363"/>
    <mergeCell ref="DD364:DG364"/>
    <mergeCell ref="DD365:DG365"/>
    <mergeCell ref="DD366:DG366"/>
    <mergeCell ref="DD367:DG367"/>
    <mergeCell ref="DD368:DG368"/>
    <mergeCell ref="DD371:DG371"/>
    <mergeCell ref="DD385:DG385"/>
    <mergeCell ref="DD386:DG386"/>
    <mergeCell ref="DD387:DG387"/>
    <mergeCell ref="DD388:DG388"/>
    <mergeCell ref="DD389:DG389"/>
    <mergeCell ref="DD390:DG390"/>
    <mergeCell ref="DD391:DG391"/>
    <mergeCell ref="DD392:DG392"/>
    <mergeCell ref="DD393:DG393"/>
    <mergeCell ref="DD376:DG376"/>
    <mergeCell ref="DD377:DG377"/>
    <mergeCell ref="DD378:DG378"/>
    <mergeCell ref="DD379:DG379"/>
    <mergeCell ref="DD380:DG380"/>
    <mergeCell ref="DD381:DG381"/>
    <mergeCell ref="DD382:DG382"/>
    <mergeCell ref="DD383:DG383"/>
    <mergeCell ref="DD384:DG384"/>
    <mergeCell ref="DD403:DG403"/>
    <mergeCell ref="DD404:DG404"/>
    <mergeCell ref="DD405:DG405"/>
    <mergeCell ref="DD406:DG406"/>
    <mergeCell ref="DD407:DG407"/>
    <mergeCell ref="DD408:DG408"/>
    <mergeCell ref="DD409:DG409"/>
    <mergeCell ref="DD410:DG410"/>
    <mergeCell ref="DD411:DG411"/>
    <mergeCell ref="DD394:DG394"/>
    <mergeCell ref="DD395:DG395"/>
    <mergeCell ref="DD396:DG396"/>
    <mergeCell ref="DD397:DG397"/>
    <mergeCell ref="DD398:DG398"/>
    <mergeCell ref="DD399:DG399"/>
    <mergeCell ref="DD400:DG400"/>
    <mergeCell ref="DD401:DG401"/>
    <mergeCell ref="DD402:DG402"/>
    <mergeCell ref="DD421:DG421"/>
    <mergeCell ref="DD422:DG422"/>
    <mergeCell ref="DD423:DG423"/>
    <mergeCell ref="DD424:DG424"/>
    <mergeCell ref="DD425:DG425"/>
    <mergeCell ref="DD426:DG426"/>
    <mergeCell ref="DD427:DG427"/>
    <mergeCell ref="DD428:DG428"/>
    <mergeCell ref="DD429:DG429"/>
    <mergeCell ref="DD412:DG412"/>
    <mergeCell ref="DD413:DG413"/>
    <mergeCell ref="DD414:DG414"/>
    <mergeCell ref="DD415:DG415"/>
    <mergeCell ref="DD416:DG416"/>
    <mergeCell ref="DD417:DG417"/>
    <mergeCell ref="DD418:DG418"/>
    <mergeCell ref="DD419:DG419"/>
    <mergeCell ref="DD420:DG420"/>
    <mergeCell ref="DD439:DG439"/>
    <mergeCell ref="DD440:DG440"/>
    <mergeCell ref="DD441:DG441"/>
    <mergeCell ref="DD442:DG442"/>
    <mergeCell ref="DD443:DG443"/>
    <mergeCell ref="DD444:DG444"/>
    <mergeCell ref="DD445:DG445"/>
    <mergeCell ref="DD446:DG446"/>
    <mergeCell ref="DD447:DG447"/>
    <mergeCell ref="DD430:DG430"/>
    <mergeCell ref="DD431:DG431"/>
    <mergeCell ref="DD432:DG432"/>
    <mergeCell ref="DD433:DG433"/>
    <mergeCell ref="DD434:DG434"/>
    <mergeCell ref="DD435:DG435"/>
    <mergeCell ref="DD436:DG436"/>
    <mergeCell ref="DD437:DG437"/>
    <mergeCell ref="DD438:DG438"/>
    <mergeCell ref="DD457:DG457"/>
    <mergeCell ref="DD458:DG458"/>
    <mergeCell ref="DD459:DG459"/>
    <mergeCell ref="DD460:DG460"/>
    <mergeCell ref="DD461:DG461"/>
    <mergeCell ref="DD462:DG462"/>
    <mergeCell ref="DD463:DG463"/>
    <mergeCell ref="DD464:DG464"/>
    <mergeCell ref="DD465:DG465"/>
    <mergeCell ref="DD448:DG448"/>
    <mergeCell ref="DD449:DG449"/>
    <mergeCell ref="DD450:DG450"/>
    <mergeCell ref="DD451:DG451"/>
    <mergeCell ref="DD452:DG452"/>
    <mergeCell ref="DD453:DG453"/>
    <mergeCell ref="DD454:DG454"/>
    <mergeCell ref="DD455:DG455"/>
    <mergeCell ref="DD456:DG456"/>
    <mergeCell ref="DD475:DG475"/>
    <mergeCell ref="DD476:DG476"/>
    <mergeCell ref="DD477:DG477"/>
    <mergeCell ref="DD478:DG478"/>
    <mergeCell ref="DD479:DG479"/>
    <mergeCell ref="DD480:DG480"/>
    <mergeCell ref="DD481:DG481"/>
    <mergeCell ref="DD482:DG482"/>
    <mergeCell ref="DD483:DG483"/>
    <mergeCell ref="DD466:DG466"/>
    <mergeCell ref="DD467:DG467"/>
    <mergeCell ref="DD468:DG468"/>
    <mergeCell ref="DD469:DG469"/>
    <mergeCell ref="DD470:DG470"/>
    <mergeCell ref="DD471:DG471"/>
    <mergeCell ref="DD472:DG472"/>
    <mergeCell ref="DD473:DG473"/>
    <mergeCell ref="DD474:DG474"/>
    <mergeCell ref="DD493:DG493"/>
    <mergeCell ref="DD494:DG494"/>
    <mergeCell ref="DD495:DG495"/>
    <mergeCell ref="DD496:DG496"/>
    <mergeCell ref="DD497:DG497"/>
    <mergeCell ref="DD498:DG498"/>
    <mergeCell ref="DD499:DG499"/>
    <mergeCell ref="DD500:DG500"/>
    <mergeCell ref="DD501:DG501"/>
    <mergeCell ref="DD484:DG484"/>
    <mergeCell ref="DD485:DG485"/>
    <mergeCell ref="DD486:DG486"/>
    <mergeCell ref="DD487:DG487"/>
    <mergeCell ref="DD488:DG488"/>
    <mergeCell ref="DD489:DG489"/>
    <mergeCell ref="DD490:DG490"/>
    <mergeCell ref="DD491:DG491"/>
    <mergeCell ref="DD492:DG492"/>
    <mergeCell ref="DD511:DG511"/>
    <mergeCell ref="DD512:DG512"/>
    <mergeCell ref="DD513:DG513"/>
    <mergeCell ref="DD514:DG514"/>
    <mergeCell ref="DD515:DG515"/>
    <mergeCell ref="DD516:DG516"/>
    <mergeCell ref="DD517:DG517"/>
    <mergeCell ref="DD518:DG518"/>
    <mergeCell ref="DD519:DG519"/>
    <mergeCell ref="DD502:DG502"/>
    <mergeCell ref="DD503:DG503"/>
    <mergeCell ref="DD504:DG504"/>
    <mergeCell ref="DD505:DG505"/>
    <mergeCell ref="DD506:DG506"/>
    <mergeCell ref="DD507:DG507"/>
    <mergeCell ref="DD508:DG508"/>
    <mergeCell ref="DD509:DG509"/>
    <mergeCell ref="DD510:DG510"/>
    <mergeCell ref="DD529:DG529"/>
    <mergeCell ref="DD530:DG530"/>
    <mergeCell ref="DD531:DG531"/>
    <mergeCell ref="DD532:DG532"/>
    <mergeCell ref="DD533:DG533"/>
    <mergeCell ref="DD534:DG534"/>
    <mergeCell ref="DD535:DG535"/>
    <mergeCell ref="DD536:DG536"/>
    <mergeCell ref="DD537:DG537"/>
    <mergeCell ref="DD520:DG520"/>
    <mergeCell ref="DD521:DG521"/>
    <mergeCell ref="DD522:DG522"/>
    <mergeCell ref="DD523:DG523"/>
    <mergeCell ref="DD524:DG524"/>
    <mergeCell ref="DD525:DG525"/>
    <mergeCell ref="DD526:DG526"/>
    <mergeCell ref="DD527:DG527"/>
    <mergeCell ref="DD528:DG528"/>
    <mergeCell ref="DD547:DG547"/>
    <mergeCell ref="DD548:DG548"/>
    <mergeCell ref="DD549:DG549"/>
    <mergeCell ref="DD550:DG550"/>
    <mergeCell ref="DD551:DG551"/>
    <mergeCell ref="DD552:DG552"/>
    <mergeCell ref="DD553:DG553"/>
    <mergeCell ref="DD554:DG554"/>
    <mergeCell ref="DD555:DG555"/>
    <mergeCell ref="DD538:DG538"/>
    <mergeCell ref="DD539:DG539"/>
    <mergeCell ref="DD540:DG540"/>
    <mergeCell ref="DD541:DG541"/>
    <mergeCell ref="DD542:DG542"/>
    <mergeCell ref="DD543:DG543"/>
    <mergeCell ref="DD544:DG544"/>
    <mergeCell ref="DD545:DG545"/>
    <mergeCell ref="DD546:DG546"/>
    <mergeCell ref="DD565:DG565"/>
    <mergeCell ref="DD566:DG566"/>
    <mergeCell ref="DD567:DG567"/>
    <mergeCell ref="DD568:DG568"/>
    <mergeCell ref="DD569:DG569"/>
    <mergeCell ref="DD570:DG570"/>
    <mergeCell ref="DD571:DG571"/>
    <mergeCell ref="DD572:DG572"/>
    <mergeCell ref="DD573:DG573"/>
    <mergeCell ref="DD556:DG556"/>
    <mergeCell ref="DD557:DG557"/>
    <mergeCell ref="DD558:DG558"/>
    <mergeCell ref="DD559:DG559"/>
    <mergeCell ref="DD560:DG560"/>
    <mergeCell ref="DD561:DG561"/>
    <mergeCell ref="DD562:DG562"/>
    <mergeCell ref="DD563:DG563"/>
    <mergeCell ref="DD564:DG564"/>
    <mergeCell ref="DD583:DG583"/>
    <mergeCell ref="DD584:DG584"/>
    <mergeCell ref="DD585:DG585"/>
    <mergeCell ref="DD586:DG586"/>
    <mergeCell ref="DD587:DG587"/>
    <mergeCell ref="DD588:DG588"/>
    <mergeCell ref="DD589:DG589"/>
    <mergeCell ref="DD590:DG590"/>
    <mergeCell ref="DD591:DG591"/>
    <mergeCell ref="DD574:DG574"/>
    <mergeCell ref="DD575:DG575"/>
    <mergeCell ref="DD576:DG576"/>
    <mergeCell ref="DD577:DG577"/>
    <mergeCell ref="DD578:DG578"/>
    <mergeCell ref="DD579:DG579"/>
    <mergeCell ref="DD580:DG580"/>
    <mergeCell ref="DD581:DG581"/>
    <mergeCell ref="DD582:DG582"/>
    <mergeCell ref="DD601:DG601"/>
    <mergeCell ref="DD602:DG602"/>
    <mergeCell ref="DD603:DG603"/>
    <mergeCell ref="DD604:DG604"/>
    <mergeCell ref="DD605:DG605"/>
    <mergeCell ref="DD606:DG606"/>
    <mergeCell ref="DD607:DG607"/>
    <mergeCell ref="DD608:DG608"/>
    <mergeCell ref="DD609:DG609"/>
    <mergeCell ref="DD592:DG592"/>
    <mergeCell ref="DD593:DG593"/>
    <mergeCell ref="DD594:DG594"/>
    <mergeCell ref="DD595:DG595"/>
    <mergeCell ref="DD596:DG596"/>
    <mergeCell ref="DD597:DG597"/>
    <mergeCell ref="DD598:DG598"/>
    <mergeCell ref="DD599:DG599"/>
    <mergeCell ref="DD600:DG600"/>
    <mergeCell ref="DD619:DG619"/>
    <mergeCell ref="DD620:DG620"/>
    <mergeCell ref="DD621:DG621"/>
    <mergeCell ref="DD622:DG622"/>
    <mergeCell ref="DD623:DG623"/>
    <mergeCell ref="DD624:DG624"/>
    <mergeCell ref="DD625:DG625"/>
    <mergeCell ref="DD626:DG626"/>
    <mergeCell ref="DD627:DG627"/>
    <mergeCell ref="DD610:DG610"/>
    <mergeCell ref="DD611:DG611"/>
    <mergeCell ref="DD612:DG612"/>
    <mergeCell ref="DD613:DG613"/>
    <mergeCell ref="DD614:DG614"/>
    <mergeCell ref="DD615:DG615"/>
    <mergeCell ref="DD616:DG616"/>
    <mergeCell ref="DD617:DG617"/>
    <mergeCell ref="DD618:DG618"/>
    <mergeCell ref="DD637:DG637"/>
    <mergeCell ref="DD638:DG638"/>
    <mergeCell ref="DD639:DG639"/>
    <mergeCell ref="DD640:DG640"/>
    <mergeCell ref="DD641:DG641"/>
    <mergeCell ref="DD642:DG642"/>
    <mergeCell ref="DD643:DG643"/>
    <mergeCell ref="DD644:DG644"/>
    <mergeCell ref="DD645:DG645"/>
    <mergeCell ref="DD628:DG628"/>
    <mergeCell ref="DD629:DG629"/>
    <mergeCell ref="DD630:DG630"/>
    <mergeCell ref="DD631:DG631"/>
    <mergeCell ref="DD632:DG632"/>
    <mergeCell ref="DD633:DG633"/>
    <mergeCell ref="DD634:DG634"/>
    <mergeCell ref="DD635:DG635"/>
    <mergeCell ref="DD636:DG636"/>
    <mergeCell ref="DD655:DG655"/>
    <mergeCell ref="DD656:DG656"/>
    <mergeCell ref="DD657:DG657"/>
    <mergeCell ref="DD658:DG658"/>
    <mergeCell ref="DD659:DG659"/>
    <mergeCell ref="DD660:DG660"/>
    <mergeCell ref="DD661:DG661"/>
    <mergeCell ref="DD662:DG662"/>
    <mergeCell ref="DD663:DG663"/>
    <mergeCell ref="DD646:DG646"/>
    <mergeCell ref="DD647:DG647"/>
    <mergeCell ref="DD648:DG648"/>
    <mergeCell ref="DD649:DG649"/>
    <mergeCell ref="DD650:DG650"/>
    <mergeCell ref="DD651:DG651"/>
    <mergeCell ref="DD652:DG652"/>
    <mergeCell ref="DD653:DG653"/>
    <mergeCell ref="DD654:DG654"/>
    <mergeCell ref="DD673:DG673"/>
    <mergeCell ref="DD674:DG674"/>
    <mergeCell ref="DD675:DG675"/>
    <mergeCell ref="DD676:DG676"/>
    <mergeCell ref="DD677:DG677"/>
    <mergeCell ref="DD678:DG678"/>
    <mergeCell ref="DD679:DG679"/>
    <mergeCell ref="DD680:DG680"/>
    <mergeCell ref="DD681:DG681"/>
    <mergeCell ref="DD664:DG664"/>
    <mergeCell ref="DD665:DG665"/>
    <mergeCell ref="DD666:DG666"/>
    <mergeCell ref="DD667:DG667"/>
    <mergeCell ref="DD668:DG668"/>
    <mergeCell ref="DD669:DG669"/>
    <mergeCell ref="DD670:DG670"/>
    <mergeCell ref="DD671:DG671"/>
    <mergeCell ref="DD672:DG672"/>
    <mergeCell ref="DD691:DG691"/>
    <mergeCell ref="DD692:DG692"/>
    <mergeCell ref="DD693:DG693"/>
    <mergeCell ref="DD694:DG694"/>
    <mergeCell ref="DD695:DG695"/>
    <mergeCell ref="DD696:DG696"/>
    <mergeCell ref="DD697:DG697"/>
    <mergeCell ref="DD698:DG698"/>
    <mergeCell ref="DD699:DG699"/>
    <mergeCell ref="DD682:DG682"/>
    <mergeCell ref="DD683:DG683"/>
    <mergeCell ref="DD684:DG684"/>
    <mergeCell ref="DD685:DG685"/>
    <mergeCell ref="DD686:DG686"/>
    <mergeCell ref="DD687:DG687"/>
    <mergeCell ref="DD688:DG688"/>
    <mergeCell ref="DD689:DG689"/>
    <mergeCell ref="DD690:DG690"/>
    <mergeCell ref="DD709:DG709"/>
    <mergeCell ref="DD710:DG710"/>
    <mergeCell ref="DD711:DG711"/>
    <mergeCell ref="DD712:DG712"/>
    <mergeCell ref="DD713:DG713"/>
    <mergeCell ref="DD714:DG714"/>
    <mergeCell ref="DD715:DG715"/>
    <mergeCell ref="DD716:DG716"/>
    <mergeCell ref="DD717:DG717"/>
    <mergeCell ref="DD700:DG700"/>
    <mergeCell ref="DD701:DG701"/>
    <mergeCell ref="DD702:DG702"/>
    <mergeCell ref="DD703:DG703"/>
    <mergeCell ref="DD704:DG704"/>
    <mergeCell ref="DD705:DG705"/>
    <mergeCell ref="DD706:DG706"/>
    <mergeCell ref="DD707:DG707"/>
    <mergeCell ref="DD708:DG708"/>
    <mergeCell ref="DD727:DG727"/>
    <mergeCell ref="DD728:DG728"/>
    <mergeCell ref="DD729:DG729"/>
    <mergeCell ref="DD730:DG730"/>
    <mergeCell ref="DD731:DG731"/>
    <mergeCell ref="DD732:DG732"/>
    <mergeCell ref="DD733:DG733"/>
    <mergeCell ref="DD734:DG734"/>
    <mergeCell ref="DD735:DG735"/>
    <mergeCell ref="DD718:DG718"/>
    <mergeCell ref="DD719:DG719"/>
    <mergeCell ref="DD720:DG720"/>
    <mergeCell ref="DD721:DG721"/>
    <mergeCell ref="DD722:DG722"/>
    <mergeCell ref="DD723:DG723"/>
    <mergeCell ref="DD724:DG724"/>
    <mergeCell ref="DD725:DG725"/>
    <mergeCell ref="DD726:DG726"/>
    <mergeCell ref="DD745:DG745"/>
    <mergeCell ref="DD746:DG746"/>
    <mergeCell ref="DD747:DG747"/>
    <mergeCell ref="DD748:DG748"/>
    <mergeCell ref="DD749:DG749"/>
    <mergeCell ref="DD750:DG750"/>
    <mergeCell ref="DD751:DG751"/>
    <mergeCell ref="DD752:DG752"/>
    <mergeCell ref="DD753:DG753"/>
    <mergeCell ref="DD736:DG736"/>
    <mergeCell ref="DD737:DG737"/>
    <mergeCell ref="DD738:DG738"/>
    <mergeCell ref="DD739:DG739"/>
    <mergeCell ref="DD740:DG740"/>
    <mergeCell ref="DD741:DG741"/>
    <mergeCell ref="DD742:DG742"/>
    <mergeCell ref="DD743:DG743"/>
    <mergeCell ref="DD744:DG744"/>
    <mergeCell ref="DD763:DG763"/>
    <mergeCell ref="DD764:DG764"/>
    <mergeCell ref="DD765:DG765"/>
    <mergeCell ref="DD766:DG766"/>
    <mergeCell ref="DD767:DG767"/>
    <mergeCell ref="DD768:DG768"/>
    <mergeCell ref="DD769:DG769"/>
    <mergeCell ref="DD770:DG770"/>
    <mergeCell ref="DD771:DG771"/>
    <mergeCell ref="DD754:DG754"/>
    <mergeCell ref="DD755:DG755"/>
    <mergeCell ref="DD756:DG756"/>
    <mergeCell ref="DD757:DG757"/>
    <mergeCell ref="DD758:DG758"/>
    <mergeCell ref="DD759:DG759"/>
    <mergeCell ref="DD760:DG760"/>
    <mergeCell ref="DD761:DG761"/>
    <mergeCell ref="DD762:DG762"/>
    <mergeCell ref="DD781:DG781"/>
    <mergeCell ref="DD782:DG782"/>
    <mergeCell ref="DD783:DG783"/>
    <mergeCell ref="DD784:DG784"/>
    <mergeCell ref="DD785:DG785"/>
    <mergeCell ref="DD786:DG786"/>
    <mergeCell ref="DD787:DG787"/>
    <mergeCell ref="DD788:DG788"/>
    <mergeCell ref="DD789:DG789"/>
    <mergeCell ref="DD772:DG772"/>
    <mergeCell ref="DD773:DG773"/>
    <mergeCell ref="DD774:DG774"/>
    <mergeCell ref="DD775:DG775"/>
    <mergeCell ref="DD776:DG776"/>
    <mergeCell ref="DD777:DG777"/>
    <mergeCell ref="DD778:DG778"/>
    <mergeCell ref="DD779:DG779"/>
    <mergeCell ref="DD780:DG780"/>
    <mergeCell ref="DD799:DG799"/>
    <mergeCell ref="DD800:DG800"/>
    <mergeCell ref="DD801:DG801"/>
    <mergeCell ref="DD802:DG802"/>
    <mergeCell ref="DD803:DG803"/>
    <mergeCell ref="DD804:DG804"/>
    <mergeCell ref="DD805:DG805"/>
    <mergeCell ref="DD806:DG806"/>
    <mergeCell ref="DD807:DG807"/>
    <mergeCell ref="DD790:DG790"/>
    <mergeCell ref="DD791:DG791"/>
    <mergeCell ref="DD792:DG792"/>
    <mergeCell ref="DD793:DG793"/>
    <mergeCell ref="DD794:DG794"/>
    <mergeCell ref="DD795:DG795"/>
    <mergeCell ref="DD796:DG796"/>
    <mergeCell ref="DD797:DG797"/>
    <mergeCell ref="DD798:DG798"/>
    <mergeCell ref="DD817:DG817"/>
    <mergeCell ref="DD818:DG818"/>
    <mergeCell ref="DD819:DG819"/>
    <mergeCell ref="DD820:DG820"/>
    <mergeCell ref="DD821:DG821"/>
    <mergeCell ref="DD822:DG822"/>
    <mergeCell ref="DD823:DG823"/>
    <mergeCell ref="DD824:DG824"/>
    <mergeCell ref="DD825:DG825"/>
    <mergeCell ref="DD808:DG808"/>
    <mergeCell ref="DD809:DG809"/>
    <mergeCell ref="DD810:DG810"/>
    <mergeCell ref="DD811:DG811"/>
    <mergeCell ref="DD812:DG812"/>
    <mergeCell ref="DD813:DG813"/>
    <mergeCell ref="DD814:DG814"/>
    <mergeCell ref="DD815:DG815"/>
    <mergeCell ref="DD816:DG816"/>
    <mergeCell ref="DD835:DG835"/>
    <mergeCell ref="DD836:DG836"/>
    <mergeCell ref="DD837:DG837"/>
    <mergeCell ref="DD838:DG838"/>
    <mergeCell ref="DD839:DG839"/>
    <mergeCell ref="DD840:DG840"/>
    <mergeCell ref="DD841:DG841"/>
    <mergeCell ref="DD842:DG842"/>
    <mergeCell ref="DD843:DG843"/>
    <mergeCell ref="DD826:DG826"/>
    <mergeCell ref="DD827:DG827"/>
    <mergeCell ref="DD828:DG828"/>
    <mergeCell ref="DD829:DG829"/>
    <mergeCell ref="DD830:DG830"/>
    <mergeCell ref="DD831:DG831"/>
    <mergeCell ref="DD832:DG832"/>
    <mergeCell ref="DD833:DG833"/>
    <mergeCell ref="DD834:DG834"/>
    <mergeCell ref="DD853:DG853"/>
    <mergeCell ref="DD854:DG854"/>
    <mergeCell ref="DD855:DG855"/>
    <mergeCell ref="DD856:DG856"/>
    <mergeCell ref="DD857:DG857"/>
    <mergeCell ref="DD858:DG858"/>
    <mergeCell ref="DD859:DG859"/>
    <mergeCell ref="DD860:DG860"/>
    <mergeCell ref="DD861:DG861"/>
    <mergeCell ref="DD844:DG844"/>
    <mergeCell ref="DD845:DG845"/>
    <mergeCell ref="DD846:DG846"/>
    <mergeCell ref="DD847:DG847"/>
    <mergeCell ref="DD848:DG848"/>
    <mergeCell ref="DD849:DG849"/>
    <mergeCell ref="DD850:DG850"/>
    <mergeCell ref="DD851:DG851"/>
    <mergeCell ref="DD852:DG852"/>
    <mergeCell ref="DD871:DG871"/>
    <mergeCell ref="DD872:DG872"/>
    <mergeCell ref="DD873:DG873"/>
    <mergeCell ref="DD874:DG874"/>
    <mergeCell ref="DD875:DG875"/>
    <mergeCell ref="DD876:DG876"/>
    <mergeCell ref="DD877:DG877"/>
    <mergeCell ref="DD878:DG878"/>
    <mergeCell ref="DD879:DG879"/>
    <mergeCell ref="DD862:DG862"/>
    <mergeCell ref="DD863:DG863"/>
    <mergeCell ref="DD864:DG864"/>
    <mergeCell ref="DD865:DG865"/>
    <mergeCell ref="DD866:DG866"/>
    <mergeCell ref="DD867:DG867"/>
    <mergeCell ref="DD868:DG868"/>
    <mergeCell ref="DD869:DG869"/>
    <mergeCell ref="DD870:DG870"/>
    <mergeCell ref="DD898:DG898"/>
    <mergeCell ref="DD899:DG899"/>
    <mergeCell ref="DD900:DG900"/>
    <mergeCell ref="DD901:DG901"/>
    <mergeCell ref="DD902:DG902"/>
    <mergeCell ref="DD889:DG889"/>
    <mergeCell ref="DD890:DG890"/>
    <mergeCell ref="DD891:DG891"/>
    <mergeCell ref="DD892:DG892"/>
    <mergeCell ref="DD893:DG893"/>
    <mergeCell ref="DD894:DG894"/>
    <mergeCell ref="DD895:DG895"/>
    <mergeCell ref="DD896:DG896"/>
    <mergeCell ref="DD897:DG897"/>
    <mergeCell ref="DD880:DG880"/>
    <mergeCell ref="DD881:DG881"/>
    <mergeCell ref="DD882:DG882"/>
    <mergeCell ref="DD883:DG883"/>
    <mergeCell ref="DD884:DG884"/>
    <mergeCell ref="DD885:DG885"/>
    <mergeCell ref="DD886:DG886"/>
    <mergeCell ref="DD887:DG887"/>
    <mergeCell ref="DD888:DG888"/>
  </mergeCells>
  <phoneticPr fontId="1"/>
  <dataValidations disablePrompts="1" count="2">
    <dataValidation imeMode="off" allowBlank="1" showInputMessage="1" showErrorMessage="1" sqref="U322 AI11:AI17 AX11:AX17 AX19:AX33 AI21:AI22 AI24:AI33 T83:U83 T71:U71 P89 U89 T297:U321 U43:U45 T76:U77 T81:T82 P264:P266 T67:U68 U47:U49 P91 P43:P45 P251:P252 U251:U253 P281:P283 P285 U54:V54 T91:U91 P80 T92 T102:U102 P102 T116:U116 U225:U227 P67 T251:T252 P318:P322 T237:T248 T264:T269 U264:U270 P268:P269 P74 O287:P290 T281:U286 P87 U72 P76 T80:U80 U82 P82 U87 T291:U295 P291:P295 U245 P245 P247 U247 P116 P71:P72 T72:T75 U74 P297:P305 P309:P314 T87:T89 P165 T165:U165 T166 T176:U176 P176 T187:U187 P187 P237 U242 U237 T225:T226 P225:P226 U239 P47 AG824:AH824 AG653:AH653 AG698:AH698 U51:U53 T40:U41 T42:T53 P53 P40:P41 P57:P58 U61:V61 T57:U60 P60 P64:P65 T64:U65"/>
    <dataValidation imeMode="hiragana" allowBlank="1" showInputMessage="1" showErrorMessage="1" sqref="N559 O422 N448 AF824 O552 M572 O580 N587 AF653 AF698 N429"/>
  </dataValidations>
  <pageMargins left="0.39370078740157483" right="0.39370078740157483" top="0.78740157480314965" bottom="0.39370078740157483" header="0.59055118110236227" footer="0.19685039370078741"/>
  <pageSetup paperSize="9" fitToHeight="0" orientation="landscape" r:id="rId1"/>
  <headerFooter scaleWithDoc="0">
    <oddHeader>&amp;L&amp;"メイリオ,ボールド"&amp;9&amp;K00-048&amp;F&amp;R&amp;"メイリオ,ボールド"&amp;9&amp;K00-048&amp;A</oddHeader>
    <oddFooter>&amp;C&amp;"メイリオ,レギュラー"&amp;9&amp;P/&amp;N&amp;R&amp;"メイリオ,レギュラー"&amp;9出力日：&amp;D &amp;T</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21</vt:i4>
      </vt:variant>
    </vt:vector>
  </HeadingPairs>
  <TitlesOfParts>
    <vt:vector size="34" baseType="lpstr">
      <vt:lpstr>表紙</vt:lpstr>
      <vt:lpstr>更新履歴</vt:lpstr>
      <vt:lpstr>仕様書フォーマット</vt:lpstr>
      <vt:lpstr>機能一覧</vt:lpstr>
      <vt:lpstr>共通仕様</vt:lpstr>
      <vt:lpstr>部品番号マスタ</vt:lpstr>
      <vt:lpstr>圧造課用部品番号マスタ</vt:lpstr>
      <vt:lpstr>部品番号リンク情報</vt:lpstr>
      <vt:lpstr>大日程部品番号リンク情報</vt:lpstr>
      <vt:lpstr>車種記号対照情報</vt:lpstr>
      <vt:lpstr>金型保守計画</vt:lpstr>
      <vt:lpstr>ファイルレイアウト（金型保守計画表）</vt:lpstr>
      <vt:lpstr>保守計画バッチ処理</vt:lpstr>
      <vt:lpstr>'ファイルレイアウト（金型保守計画表）'!Print_Area</vt:lpstr>
      <vt:lpstr>圧造課用部品番号マスタ!Print_Area</vt:lpstr>
      <vt:lpstr>共通仕様!Print_Area</vt:lpstr>
      <vt:lpstr>金型保守計画!Print_Area</vt:lpstr>
      <vt:lpstr>仕様書フォーマット!Print_Area</vt:lpstr>
      <vt:lpstr>車種記号対照情報!Print_Area</vt:lpstr>
      <vt:lpstr>大日程部品番号リンク情報!Print_Area</vt:lpstr>
      <vt:lpstr>表紙!Print_Area</vt:lpstr>
      <vt:lpstr>部品番号マスタ!Print_Area</vt:lpstr>
      <vt:lpstr>部品番号リンク情報!Print_Area</vt:lpstr>
      <vt:lpstr>保守計画バッチ処理!Print_Area</vt:lpstr>
      <vt:lpstr>'ファイルレイアウト（金型保守計画表）'!Print_Titles</vt:lpstr>
      <vt:lpstr>圧造課用部品番号マスタ!Print_Titles</vt:lpstr>
      <vt:lpstr>共通仕様!Print_Titles</vt:lpstr>
      <vt:lpstr>金型保守計画!Print_Titles</vt:lpstr>
      <vt:lpstr>仕様書フォーマット!Print_Titles</vt:lpstr>
      <vt:lpstr>車種記号対照情報!Print_Titles</vt:lpstr>
      <vt:lpstr>大日程部品番号リンク情報!Print_Titles</vt:lpstr>
      <vt:lpstr>部品番号マスタ!Print_Titles</vt:lpstr>
      <vt:lpstr>部品番号リンク情報!Print_Titles</vt:lpstr>
      <vt:lpstr>保守計画バッチ処理!Print_Titles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采野 伊久磨</dc:creator>
  <cp:lastModifiedBy>采野 伊久磨</cp:lastModifiedBy>
  <cp:lastPrinted>2019-08-05T04:07:34Z</cp:lastPrinted>
  <dcterms:created xsi:type="dcterms:W3CDTF">2019-03-11T09:49:01Z</dcterms:created>
  <dcterms:modified xsi:type="dcterms:W3CDTF">2022-11-28T00:06:15Z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5743226</vt:lpwstr>
  </property>
  <property fmtid="{D5CDD505-2E9C-101B-9397-08002B2CF9AE}" pid="3" name="NXPowerLiteSettings">
    <vt:lpwstr>C74006B004C800</vt:lpwstr>
  </property>
  <property fmtid="{D5CDD505-2E9C-101B-9397-08002B2CF9AE}" pid="4" name="NXPowerLiteVersion">
    <vt:lpwstr>S8.0.9</vt:lpwstr>
  </property>
</Properties>
</file>